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defaultThemeVersion="124226"/>
  <mc:AlternateContent xmlns:mc="http://schemas.openxmlformats.org/markup-compatibility/2006">
    <mc:Choice Requires="x15">
      <x15ac:absPath xmlns:x15ac="http://schemas.microsoft.com/office/spreadsheetml/2010/11/ac" url="Q:\Materiály do orgánů kraje\2024\2024-04-29 ZOK\13. DP 09_03 DDH\"/>
    </mc:Choice>
  </mc:AlternateContent>
  <xr:revisionPtr revIDLastSave="0" documentId="13_ncr:1_{4B1D8416-9A07-4793-82F8-20A5AD2E9C36}" xr6:coauthVersionLast="47" xr6:coauthVersionMax="47" xr10:uidLastSave="{00000000-0000-0000-0000-000000000000}"/>
  <bookViews>
    <workbookView xWindow="-120" yWindow="-120" windowWidth="29040" windowHeight="15840" xr2:uid="{00000000-000D-0000-FFFF-FFFF00000000}"/>
  </bookViews>
  <sheets>
    <sheet name="k rozhodnutí" sheetId="4" r:id="rId1"/>
    <sheet name="k rozhodnutí detailní" sheetId="2" r:id="rId2"/>
    <sheet name="hodnocení" sheetId="3" r:id="rId3"/>
    <sheet name="Zdroj" sheetId="1" r:id="rId4"/>
  </sheets>
  <definedNames>
    <definedName name="_FilterDatabase" localSheetId="3" hidden="1">Zdroj!$A$15:$W$17</definedName>
    <definedName name="_xlnm._FilterDatabase" localSheetId="2" hidden="1">hodnocení!$A$1:$G$6784</definedName>
    <definedName name="_xlnm._FilterDatabase" localSheetId="0" hidden="1">'k rozhodnutí'!$B$3:$T$26</definedName>
    <definedName name="_xlnm._FilterDatabase" localSheetId="1" hidden="1">'k rozhodnutí detailní'!$B$3:$O$3</definedName>
    <definedName name="_xlnm._FilterDatabase" localSheetId="3" hidden="1">Zdroj!$A$15:$CH$15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hodnocení!$A$1:$G$78</definedName>
    <definedName name="_xlnm.Print_Area" localSheetId="0">'k rozhodnutí'!$B$1:$N$25</definedName>
    <definedName name="_xlnm.Print_Area" localSheetId="1">'k rozhodnutí detailní'!$B$1:$O$24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23" i="1" l="1" a="1"/>
  <c r="CO23" i="1" s="1"/>
  <c r="DS23" i="1"/>
  <c r="DT23" i="1"/>
  <c r="DU23" i="1"/>
  <c r="DV23" i="1"/>
  <c r="DW23" i="1"/>
  <c r="DX23" i="1"/>
  <c r="DY23" i="1"/>
  <c r="DZ23" i="1"/>
  <c r="EA23" i="1"/>
  <c r="EB23" i="1"/>
  <c r="EC23" i="1"/>
  <c r="ED23" i="1"/>
  <c r="EE23" i="1"/>
  <c r="EF23" i="1"/>
  <c r="EG23" i="1"/>
  <c r="EH23" i="1"/>
  <c r="EI23" i="1"/>
  <c r="EJ23" i="1"/>
  <c r="EK23" i="1"/>
  <c r="EL23" i="1"/>
  <c r="EM23" i="1"/>
  <c r="EN23" i="1"/>
  <c r="EO23" i="1"/>
  <c r="EP23" i="1"/>
  <c r="EQ23" i="1"/>
  <c r="ER23" i="1"/>
  <c r="FS23" i="1"/>
  <c r="FT23" i="1"/>
  <c r="FU23" i="1"/>
  <c r="FV23" i="1"/>
  <c r="FW23" i="1"/>
  <c r="FX23" i="1"/>
  <c r="FY23" i="1"/>
  <c r="FZ23" i="1"/>
  <c r="GA23" i="1"/>
  <c r="GB23" i="1"/>
  <c r="GC23" i="1"/>
  <c r="GD23" i="1"/>
  <c r="GE23" i="1"/>
  <c r="GF23" i="1"/>
  <c r="GG23" i="1"/>
  <c r="GH23" i="1"/>
  <c r="GI23" i="1"/>
  <c r="GJ23" i="1"/>
  <c r="GK23" i="1"/>
  <c r="GL23" i="1"/>
  <c r="GM23" i="1"/>
  <c r="GN23" i="1"/>
  <c r="GO23" i="1"/>
  <c r="GP23" i="1"/>
  <c r="GQ23" i="1"/>
  <c r="GR23" i="1"/>
  <c r="HS23" i="1"/>
  <c r="HT23" i="1"/>
  <c r="HU23" i="1"/>
  <c r="HV23" i="1"/>
  <c r="HW23" i="1"/>
  <c r="HX23" i="1"/>
  <c r="HY23" i="1"/>
  <c r="HZ23" i="1"/>
  <c r="IA23" i="1"/>
  <c r="IB23" i="1"/>
  <c r="IC23" i="1"/>
  <c r="ID23" i="1"/>
  <c r="IE23" i="1"/>
  <c r="IF23" i="1"/>
  <c r="IG23" i="1"/>
  <c r="IH23" i="1"/>
  <c r="II23" i="1"/>
  <c r="IJ23" i="1"/>
  <c r="IK23" i="1"/>
  <c r="IL23" i="1"/>
  <c r="IM23" i="1"/>
  <c r="IN23" i="1"/>
  <c r="IO23" i="1"/>
  <c r="IP23" i="1"/>
  <c r="IQ23" i="1"/>
  <c r="IR23" i="1"/>
  <c r="JS23" i="1"/>
  <c r="JT23" i="1"/>
  <c r="JU23" i="1"/>
  <c r="JV23" i="1"/>
  <c r="JW23" i="1"/>
  <c r="JX23" i="1"/>
  <c r="JY23" i="1"/>
  <c r="JZ23" i="1"/>
  <c r="KA23" i="1"/>
  <c r="KB23" i="1"/>
  <c r="KC23" i="1"/>
  <c r="KD23" i="1"/>
  <c r="KE23" i="1"/>
  <c r="KF23" i="1"/>
  <c r="KG23" i="1"/>
  <c r="KH23" i="1"/>
  <c r="KI23" i="1"/>
  <c r="KJ23" i="1"/>
  <c r="KK23" i="1"/>
  <c r="KL23" i="1"/>
  <c r="KM23" i="1"/>
  <c r="KN23" i="1"/>
  <c r="KO23" i="1"/>
  <c r="KP23" i="1"/>
  <c r="KQ23" i="1"/>
  <c r="KR23" i="1"/>
  <c r="LS23" i="1"/>
  <c r="LT23" i="1"/>
  <c r="LU23" i="1"/>
  <c r="LV23" i="1"/>
  <c r="LW23" i="1"/>
  <c r="LX23" i="1"/>
  <c r="LY23" i="1"/>
  <c r="LZ23" i="1"/>
  <c r="MA23" i="1"/>
  <c r="MB23" i="1"/>
  <c r="MC23" i="1"/>
  <c r="MD23" i="1"/>
  <c r="ME23" i="1"/>
  <c r="MF23" i="1"/>
  <c r="MG23" i="1"/>
  <c r="MH23" i="1"/>
  <c r="MI23" i="1"/>
  <c r="MJ23" i="1"/>
  <c r="MK23" i="1"/>
  <c r="ML23" i="1"/>
  <c r="MM23" i="1"/>
  <c r="MN23" i="1"/>
  <c r="MO23" i="1"/>
  <c r="MP23" i="1"/>
  <c r="MQ23" i="1"/>
  <c r="MR23" i="1"/>
  <c r="NS23" i="1"/>
  <c r="NT23" i="1"/>
  <c r="NU23" i="1"/>
  <c r="NV23" i="1"/>
  <c r="NW23" i="1"/>
  <c r="NX23" i="1"/>
  <c r="NY23" i="1"/>
  <c r="NZ23" i="1"/>
  <c r="OA23" i="1"/>
  <c r="OB23" i="1"/>
  <c r="OC23" i="1"/>
  <c r="OD23" i="1"/>
  <c r="OE23" i="1"/>
  <c r="OF23" i="1"/>
  <c r="OG23" i="1"/>
  <c r="OH23" i="1"/>
  <c r="OI23" i="1"/>
  <c r="OJ23" i="1"/>
  <c r="OK23" i="1"/>
  <c r="OL23" i="1"/>
  <c r="OM23" i="1"/>
  <c r="ON23" i="1"/>
  <c r="OO23" i="1"/>
  <c r="OP23" i="1"/>
  <c r="OQ23" i="1"/>
  <c r="OR23" i="1"/>
  <c r="CO24" i="1" a="1"/>
  <c r="CO24" i="1" s="1"/>
  <c r="DS24" i="1"/>
  <c r="DT24" i="1"/>
  <c r="DU24" i="1"/>
  <c r="DV24" i="1"/>
  <c r="DW24" i="1"/>
  <c r="DX24" i="1"/>
  <c r="DY24" i="1"/>
  <c r="DZ24" i="1"/>
  <c r="EA24" i="1"/>
  <c r="EB24" i="1"/>
  <c r="EC24" i="1"/>
  <c r="ED24" i="1"/>
  <c r="EE24" i="1"/>
  <c r="EF24" i="1"/>
  <c r="EG24" i="1"/>
  <c r="EH24" i="1"/>
  <c r="EI24" i="1"/>
  <c r="EJ24" i="1"/>
  <c r="EK24" i="1"/>
  <c r="EL24" i="1"/>
  <c r="EM24" i="1"/>
  <c r="EN24" i="1"/>
  <c r="EO24" i="1"/>
  <c r="EP24" i="1"/>
  <c r="EQ24" i="1"/>
  <c r="ER24" i="1"/>
  <c r="FS24" i="1"/>
  <c r="FT24" i="1"/>
  <c r="FU24" i="1"/>
  <c r="FV24" i="1"/>
  <c r="FW24" i="1"/>
  <c r="FX24" i="1"/>
  <c r="FY24" i="1"/>
  <c r="FZ24" i="1"/>
  <c r="GA24" i="1"/>
  <c r="GB24" i="1"/>
  <c r="GC24" i="1"/>
  <c r="GD24" i="1"/>
  <c r="GE24" i="1"/>
  <c r="GF24" i="1"/>
  <c r="GG24" i="1"/>
  <c r="GH24" i="1"/>
  <c r="GI24" i="1"/>
  <c r="GJ24" i="1"/>
  <c r="GK24" i="1"/>
  <c r="GL24" i="1"/>
  <c r="GM24" i="1"/>
  <c r="GN24" i="1"/>
  <c r="GO24" i="1"/>
  <c r="GP24" i="1"/>
  <c r="GQ24" i="1"/>
  <c r="GR24" i="1"/>
  <c r="HS24" i="1"/>
  <c r="HT24" i="1"/>
  <c r="HU24" i="1"/>
  <c r="HV24" i="1"/>
  <c r="HW24" i="1"/>
  <c r="HX24" i="1"/>
  <c r="HY24" i="1"/>
  <c r="HZ24" i="1"/>
  <c r="IA24" i="1"/>
  <c r="IB24" i="1"/>
  <c r="IC24" i="1"/>
  <c r="ID24" i="1"/>
  <c r="IE24" i="1"/>
  <c r="IF24" i="1"/>
  <c r="IG24" i="1"/>
  <c r="IH24" i="1"/>
  <c r="II24" i="1"/>
  <c r="IJ24" i="1"/>
  <c r="IK24" i="1"/>
  <c r="IL24" i="1"/>
  <c r="IM24" i="1"/>
  <c r="IN24" i="1"/>
  <c r="IO24" i="1"/>
  <c r="IP24" i="1"/>
  <c r="IQ24" i="1"/>
  <c r="IR24" i="1"/>
  <c r="JS24" i="1"/>
  <c r="JT24" i="1"/>
  <c r="JU24" i="1"/>
  <c r="JV24" i="1"/>
  <c r="JW24" i="1"/>
  <c r="JX24" i="1"/>
  <c r="JY24" i="1"/>
  <c r="JZ24" i="1"/>
  <c r="KA24" i="1"/>
  <c r="KB24" i="1"/>
  <c r="KC24" i="1"/>
  <c r="KD24" i="1"/>
  <c r="KE24" i="1"/>
  <c r="KF24" i="1"/>
  <c r="KG24" i="1"/>
  <c r="KH24" i="1"/>
  <c r="KI24" i="1"/>
  <c r="KJ24" i="1"/>
  <c r="KK24" i="1"/>
  <c r="KL24" i="1"/>
  <c r="KM24" i="1"/>
  <c r="KN24" i="1"/>
  <c r="KO24" i="1"/>
  <c r="KP24" i="1"/>
  <c r="KQ24" i="1"/>
  <c r="KR24" i="1"/>
  <c r="LS24" i="1"/>
  <c r="LT24" i="1"/>
  <c r="LU24" i="1"/>
  <c r="LV24" i="1"/>
  <c r="LW24" i="1"/>
  <c r="LX24" i="1"/>
  <c r="LY24" i="1"/>
  <c r="LZ24" i="1"/>
  <c r="MA24" i="1"/>
  <c r="MB24" i="1"/>
  <c r="MC24" i="1"/>
  <c r="MD24" i="1"/>
  <c r="ME24" i="1"/>
  <c r="MF24" i="1"/>
  <c r="MG24" i="1"/>
  <c r="MH24" i="1"/>
  <c r="MI24" i="1"/>
  <c r="MJ24" i="1"/>
  <c r="MK24" i="1"/>
  <c r="ML24" i="1"/>
  <c r="MM24" i="1"/>
  <c r="MN24" i="1"/>
  <c r="MO24" i="1"/>
  <c r="MP24" i="1"/>
  <c r="MQ24" i="1"/>
  <c r="MR24" i="1"/>
  <c r="NS24" i="1"/>
  <c r="NT24" i="1"/>
  <c r="NU24" i="1"/>
  <c r="NV24" i="1"/>
  <c r="NW24" i="1"/>
  <c r="NX24" i="1"/>
  <c r="NY24" i="1"/>
  <c r="NZ24" i="1"/>
  <c r="OA24" i="1"/>
  <c r="OB24" i="1"/>
  <c r="OC24" i="1"/>
  <c r="OD24" i="1"/>
  <c r="OE24" i="1"/>
  <c r="OF24" i="1"/>
  <c r="OG24" i="1"/>
  <c r="OH24" i="1"/>
  <c r="OI24" i="1"/>
  <c r="OJ24" i="1"/>
  <c r="OK24" i="1"/>
  <c r="OL24" i="1"/>
  <c r="OM24" i="1"/>
  <c r="ON24" i="1"/>
  <c r="OO24" i="1"/>
  <c r="OP24" i="1"/>
  <c r="OQ24" i="1"/>
  <c r="OR24" i="1"/>
  <c r="CO25" i="1" a="1"/>
  <c r="CO25" i="1" s="1"/>
  <c r="DS25" i="1"/>
  <c r="DT25" i="1"/>
  <c r="DU25" i="1"/>
  <c r="DV25" i="1"/>
  <c r="DW25" i="1"/>
  <c r="DX25" i="1"/>
  <c r="DY25" i="1"/>
  <c r="DZ25" i="1"/>
  <c r="EA25" i="1"/>
  <c r="EB25" i="1"/>
  <c r="EC25" i="1"/>
  <c r="ED25" i="1"/>
  <c r="EE25" i="1"/>
  <c r="EF25" i="1"/>
  <c r="EG25" i="1"/>
  <c r="EH25" i="1"/>
  <c r="EI25" i="1"/>
  <c r="EJ25" i="1"/>
  <c r="EK25" i="1"/>
  <c r="EL25" i="1"/>
  <c r="EM25" i="1"/>
  <c r="EN25" i="1"/>
  <c r="EO25" i="1"/>
  <c r="EP25" i="1"/>
  <c r="EQ25" i="1"/>
  <c r="ER25" i="1"/>
  <c r="FS25" i="1"/>
  <c r="FT25" i="1"/>
  <c r="FU25" i="1"/>
  <c r="FV25" i="1"/>
  <c r="FW25" i="1"/>
  <c r="FX25" i="1"/>
  <c r="FY25" i="1"/>
  <c r="FZ25" i="1"/>
  <c r="GA25" i="1"/>
  <c r="GB25" i="1"/>
  <c r="GC25" i="1"/>
  <c r="GD25" i="1"/>
  <c r="GE25" i="1"/>
  <c r="GF25" i="1"/>
  <c r="GG25" i="1"/>
  <c r="GH25" i="1"/>
  <c r="GI25" i="1"/>
  <c r="GJ25" i="1"/>
  <c r="GK25" i="1"/>
  <c r="GL25" i="1"/>
  <c r="GM25" i="1"/>
  <c r="GN25" i="1"/>
  <c r="GO25" i="1"/>
  <c r="GP25" i="1"/>
  <c r="GQ25" i="1"/>
  <c r="GR25" i="1"/>
  <c r="HS25" i="1"/>
  <c r="HT25" i="1"/>
  <c r="HU25" i="1"/>
  <c r="HV25" i="1"/>
  <c r="HW25" i="1"/>
  <c r="HX25" i="1"/>
  <c r="HY25" i="1"/>
  <c r="HZ25" i="1"/>
  <c r="IA25" i="1"/>
  <c r="IB25" i="1"/>
  <c r="IC25" i="1"/>
  <c r="ID25" i="1"/>
  <c r="IE25" i="1"/>
  <c r="IF25" i="1"/>
  <c r="IG25" i="1"/>
  <c r="IH25" i="1"/>
  <c r="II25" i="1"/>
  <c r="IJ25" i="1"/>
  <c r="IK25" i="1"/>
  <c r="IL25" i="1"/>
  <c r="IM25" i="1"/>
  <c r="IN25" i="1"/>
  <c r="IO25" i="1"/>
  <c r="IP25" i="1"/>
  <c r="IQ25" i="1"/>
  <c r="IR25" i="1"/>
  <c r="JS25" i="1"/>
  <c r="JT25" i="1"/>
  <c r="JU25" i="1"/>
  <c r="JV25" i="1"/>
  <c r="JW25" i="1"/>
  <c r="JX25" i="1"/>
  <c r="JY25" i="1"/>
  <c r="JZ25" i="1"/>
  <c r="KA25" i="1"/>
  <c r="KB25" i="1"/>
  <c r="KC25" i="1"/>
  <c r="KD25" i="1"/>
  <c r="KE25" i="1"/>
  <c r="KF25" i="1"/>
  <c r="KG25" i="1"/>
  <c r="KH25" i="1"/>
  <c r="KI25" i="1"/>
  <c r="KJ25" i="1"/>
  <c r="KK25" i="1"/>
  <c r="KL25" i="1"/>
  <c r="KM25" i="1"/>
  <c r="KN25" i="1"/>
  <c r="KO25" i="1"/>
  <c r="KP25" i="1"/>
  <c r="KQ25" i="1"/>
  <c r="KR25" i="1"/>
  <c r="LS25" i="1"/>
  <c r="LT25" i="1"/>
  <c r="LU25" i="1"/>
  <c r="LV25" i="1"/>
  <c r="LW25" i="1"/>
  <c r="LX25" i="1"/>
  <c r="LY25" i="1"/>
  <c r="LZ25" i="1"/>
  <c r="MA25" i="1"/>
  <c r="MB25" i="1"/>
  <c r="MC25" i="1"/>
  <c r="MD25" i="1"/>
  <c r="ME25" i="1"/>
  <c r="MF25" i="1"/>
  <c r="MG25" i="1"/>
  <c r="MH25" i="1"/>
  <c r="MI25" i="1"/>
  <c r="MJ25" i="1"/>
  <c r="MK25" i="1"/>
  <c r="ML25" i="1"/>
  <c r="MM25" i="1"/>
  <c r="MN25" i="1"/>
  <c r="MO25" i="1"/>
  <c r="MP25" i="1"/>
  <c r="MQ25" i="1"/>
  <c r="MR25" i="1"/>
  <c r="NS25" i="1"/>
  <c r="NT25" i="1"/>
  <c r="NU25" i="1"/>
  <c r="NV25" i="1"/>
  <c r="NW25" i="1"/>
  <c r="NX25" i="1"/>
  <c r="NY25" i="1"/>
  <c r="NZ25" i="1"/>
  <c r="OA25" i="1"/>
  <c r="OB25" i="1"/>
  <c r="OC25" i="1"/>
  <c r="OD25" i="1"/>
  <c r="OE25" i="1"/>
  <c r="OF25" i="1"/>
  <c r="OG25" i="1"/>
  <c r="OH25" i="1"/>
  <c r="OI25" i="1"/>
  <c r="OJ25" i="1"/>
  <c r="OK25" i="1"/>
  <c r="OL25" i="1"/>
  <c r="OM25" i="1"/>
  <c r="ON25" i="1"/>
  <c r="OO25" i="1"/>
  <c r="OP25" i="1"/>
  <c r="OQ25" i="1"/>
  <c r="OR25" i="1"/>
  <c r="CL22" i="1"/>
  <c r="CL21" i="1"/>
  <c r="CL20" i="1"/>
  <c r="CL19" i="1"/>
  <c r="CL18" i="1"/>
  <c r="CL17" i="1"/>
  <c r="CL16" i="1"/>
  <c r="CH17" i="1" l="1"/>
  <c r="A1503" i="2" l="1"/>
  <c r="A1500" i="2"/>
  <c r="B1501" i="2" s="1"/>
  <c r="A1497" i="2"/>
  <c r="B1498" i="2" s="1"/>
  <c r="A1494" i="2"/>
  <c r="B1496" i="2" s="1"/>
  <c r="A1491" i="2"/>
  <c r="B1493" i="2" s="1"/>
  <c r="A1488" i="2"/>
  <c r="B1489" i="2" s="1"/>
  <c r="B1487" i="2"/>
  <c r="A1485" i="2"/>
  <c r="B1486" i="2" s="1"/>
  <c r="B1483" i="2"/>
  <c r="O1483" i="2" s="1"/>
  <c r="A1482" i="2"/>
  <c r="B1484" i="2" s="1"/>
  <c r="B1480" i="2"/>
  <c r="F1482" i="2" s="1"/>
  <c r="A1479" i="2"/>
  <c r="B1481" i="2" s="1"/>
  <c r="A1476" i="2"/>
  <c r="B1477" i="2" s="1"/>
  <c r="I1477" i="2" s="1"/>
  <c r="A1473" i="2"/>
  <c r="B1474" i="2" s="1"/>
  <c r="K1474" i="2" s="1"/>
  <c r="A1470" i="2"/>
  <c r="B1472" i="2" s="1"/>
  <c r="A1467" i="2"/>
  <c r="B1469" i="2" s="1"/>
  <c r="A1464" i="2"/>
  <c r="B1465" i="2" s="1"/>
  <c r="B1463" i="2"/>
  <c r="A1461" i="2"/>
  <c r="B1462" i="2" s="1"/>
  <c r="J1462" i="2" s="1"/>
  <c r="A1458" i="2"/>
  <c r="B1460" i="2" s="1"/>
  <c r="A1455" i="2"/>
  <c r="B1456" i="2" s="1"/>
  <c r="A1452" i="2"/>
  <c r="B1453" i="2" s="1"/>
  <c r="C1453" i="2" s="1"/>
  <c r="A1449" i="2"/>
  <c r="B1451" i="2" s="1"/>
  <c r="A1446" i="2"/>
  <c r="B1448" i="2" s="1"/>
  <c r="A1443" i="2"/>
  <c r="B1444" i="2" s="1"/>
  <c r="C1446" i="2" s="1"/>
  <c r="A1440" i="2"/>
  <c r="B1441" i="2" s="1"/>
  <c r="G1441" i="2" s="1"/>
  <c r="B1438" i="2"/>
  <c r="F1440" i="2" s="1"/>
  <c r="A1437" i="2"/>
  <c r="B1439" i="2" s="1"/>
  <c r="B1435" i="2"/>
  <c r="N1437" i="2" s="1"/>
  <c r="A1434" i="2"/>
  <c r="B1436" i="2" s="1"/>
  <c r="A1431" i="2"/>
  <c r="B1432" i="2" s="1"/>
  <c r="D1432" i="2" s="1"/>
  <c r="A1428" i="2"/>
  <c r="B1429" i="2" s="1"/>
  <c r="G1431" i="2" s="1"/>
  <c r="B1426" i="2"/>
  <c r="N1426" i="2" s="1"/>
  <c r="A1425" i="2"/>
  <c r="B1427" i="2" s="1"/>
  <c r="B1423" i="2"/>
  <c r="M1423" i="2" s="1"/>
  <c r="A1422" i="2"/>
  <c r="B1424" i="2" s="1"/>
  <c r="B1421" i="2"/>
  <c r="A1419" i="2"/>
  <c r="B1420" i="2" s="1"/>
  <c r="H1420" i="2" s="1"/>
  <c r="A1416" i="2"/>
  <c r="B1417" i="2" s="1"/>
  <c r="C1417" i="2" s="1"/>
  <c r="A1413" i="2"/>
  <c r="B1415" i="2" s="1"/>
  <c r="A1410" i="2"/>
  <c r="B1412" i="2" s="1"/>
  <c r="A1407" i="2"/>
  <c r="B1408" i="2" s="1"/>
  <c r="N1410" i="2" s="1"/>
  <c r="B1406" i="2"/>
  <c r="A1404" i="2"/>
  <c r="B1405" i="2" s="1"/>
  <c r="K1405" i="2" s="1"/>
  <c r="B1402" i="2"/>
  <c r="G1404" i="2" s="1"/>
  <c r="A1401" i="2"/>
  <c r="B1403" i="2" s="1"/>
  <c r="B1399" i="2"/>
  <c r="E1399" i="2" s="1"/>
  <c r="A1398" i="2"/>
  <c r="B1400" i="2" s="1"/>
  <c r="A1395" i="2"/>
  <c r="B1396" i="2" s="1"/>
  <c r="E1396" i="2" s="1"/>
  <c r="A1392" i="2"/>
  <c r="B1393" i="2" s="1"/>
  <c r="K1393" i="2" s="1"/>
  <c r="A1389" i="2"/>
  <c r="B1391" i="2" s="1"/>
  <c r="A1386" i="2"/>
  <c r="B1388" i="2" s="1"/>
  <c r="A1383" i="2"/>
  <c r="B1384" i="2" s="1"/>
  <c r="N1386" i="2" s="1"/>
  <c r="B1382" i="2"/>
  <c r="A1380" i="2"/>
  <c r="B1381" i="2" s="1"/>
  <c r="B1378" i="2"/>
  <c r="O1378" i="2" s="1"/>
  <c r="A1377" i="2"/>
  <c r="B1379" i="2" s="1"/>
  <c r="B1375" i="2"/>
  <c r="C1376" i="2" s="1"/>
  <c r="A1374" i="2"/>
  <c r="B1376" i="2" s="1"/>
  <c r="A1371" i="2"/>
  <c r="B1372" i="2" s="1"/>
  <c r="N1374" i="2" s="1"/>
  <c r="A1368" i="2"/>
  <c r="B1369" i="2" s="1"/>
  <c r="K1369" i="2" s="1"/>
  <c r="A1365" i="2"/>
  <c r="B1367" i="2" s="1"/>
  <c r="A1362" i="2"/>
  <c r="B1364" i="2" s="1"/>
  <c r="A1359" i="2"/>
  <c r="B1360" i="2" s="1"/>
  <c r="C1361" i="2" s="1"/>
  <c r="B1358" i="2"/>
  <c r="A1356" i="2"/>
  <c r="B1357" i="2" s="1"/>
  <c r="K1357" i="2" s="1"/>
  <c r="B1354" i="2"/>
  <c r="G1356" i="2" s="1"/>
  <c r="A1353" i="2"/>
  <c r="B1355" i="2" s="1"/>
  <c r="B1351" i="2"/>
  <c r="E1351" i="2" s="1"/>
  <c r="A1350" i="2"/>
  <c r="B1352" i="2" s="1"/>
  <c r="A1347" i="2"/>
  <c r="B1348" i="2" s="1"/>
  <c r="I1348" i="2" s="1"/>
  <c r="A1344" i="2"/>
  <c r="B1345" i="2" s="1"/>
  <c r="E1345" i="2" s="1"/>
  <c r="A1341" i="2"/>
  <c r="B1343" i="2" s="1"/>
  <c r="B1339" i="2"/>
  <c r="I1339" i="2" s="1"/>
  <c r="A1338" i="2"/>
  <c r="B1340" i="2" s="1"/>
  <c r="A1335" i="2"/>
  <c r="B1337" i="2" s="1"/>
  <c r="A1332" i="2"/>
  <c r="B1333" i="2" s="1"/>
  <c r="K1333" i="2" s="1"/>
  <c r="A1329" i="2"/>
  <c r="B1330" i="2" s="1"/>
  <c r="B1327" i="2"/>
  <c r="F1329" i="2" s="1"/>
  <c r="A1326" i="2"/>
  <c r="B1328" i="2" s="1"/>
  <c r="A1323" i="2"/>
  <c r="B1324" i="2" s="1"/>
  <c r="A1320" i="2"/>
  <c r="B1321" i="2" s="1"/>
  <c r="E1321" i="2" s="1"/>
  <c r="A1317" i="2"/>
  <c r="B1319" i="2" s="1"/>
  <c r="B1315" i="2"/>
  <c r="O1315" i="2" s="1"/>
  <c r="A1314" i="2"/>
  <c r="B1316" i="2" s="1"/>
  <c r="B1312" i="2"/>
  <c r="A1311" i="2"/>
  <c r="B1313" i="2" s="1"/>
  <c r="B1309" i="2"/>
  <c r="A1308" i="2"/>
  <c r="B1310" i="2" s="1"/>
  <c r="A1305" i="2"/>
  <c r="B1306" i="2" s="1"/>
  <c r="A1302" i="2"/>
  <c r="B1303" i="2" s="1"/>
  <c r="B1300" i="2"/>
  <c r="D1302" i="2" s="1"/>
  <c r="A1299" i="2"/>
  <c r="B1301" i="2" s="1"/>
  <c r="B1297" i="2"/>
  <c r="A1296" i="2"/>
  <c r="B1298" i="2" s="1"/>
  <c r="A1293" i="2"/>
  <c r="B1294" i="2" s="1"/>
  <c r="A1290" i="2"/>
  <c r="B1291" i="2" s="1"/>
  <c r="B1288" i="2"/>
  <c r="D1290" i="2" s="1"/>
  <c r="A1287" i="2"/>
  <c r="B1289" i="2" s="1"/>
  <c r="B1285" i="2"/>
  <c r="A1284" i="2"/>
  <c r="B1286" i="2" s="1"/>
  <c r="A1281" i="2"/>
  <c r="B1282" i="2" s="1"/>
  <c r="A1278" i="2"/>
  <c r="B1279" i="2" s="1"/>
  <c r="B1276" i="2"/>
  <c r="D1278" i="2" s="1"/>
  <c r="A1275" i="2"/>
  <c r="B1277" i="2" s="1"/>
  <c r="B1273" i="2"/>
  <c r="A1272" i="2"/>
  <c r="B1274" i="2" s="1"/>
  <c r="A1269" i="2"/>
  <c r="B1271" i="2" s="1"/>
  <c r="A1266" i="2"/>
  <c r="B1267" i="2" s="1"/>
  <c r="B1264" i="2"/>
  <c r="D1266" i="2" s="1"/>
  <c r="A1263" i="2"/>
  <c r="B1265" i="2" s="1"/>
  <c r="B1261" i="2"/>
  <c r="A1260" i="2"/>
  <c r="B1262" i="2" s="1"/>
  <c r="A1257" i="2"/>
  <c r="B1259" i="2" s="1"/>
  <c r="A1254" i="2"/>
  <c r="B1255" i="2" s="1"/>
  <c r="B1252" i="2"/>
  <c r="D1254" i="2" s="1"/>
  <c r="A1251" i="2"/>
  <c r="B1253" i="2" s="1"/>
  <c r="B1249" i="2"/>
  <c r="A1248" i="2"/>
  <c r="B1250" i="2" s="1"/>
  <c r="A1245" i="2"/>
  <c r="B1246" i="2" s="1"/>
  <c r="A1242" i="2"/>
  <c r="B1243" i="2" s="1"/>
  <c r="B1240" i="2"/>
  <c r="D1242" i="2" s="1"/>
  <c r="A1239" i="2"/>
  <c r="B1241" i="2" s="1"/>
  <c r="B1237" i="2"/>
  <c r="A1236" i="2"/>
  <c r="B1238" i="2" s="1"/>
  <c r="A1233" i="2"/>
  <c r="B1235" i="2" s="1"/>
  <c r="A1230" i="2"/>
  <c r="B1231" i="2" s="1"/>
  <c r="B1228" i="2"/>
  <c r="D1229" i="2" s="1"/>
  <c r="A1227" i="2"/>
  <c r="B1229" i="2" s="1"/>
  <c r="B1225" i="2"/>
  <c r="A1224" i="2"/>
  <c r="B1226" i="2" s="1"/>
  <c r="A1221" i="2"/>
  <c r="B1222" i="2" s="1"/>
  <c r="D1222" i="2" s="1"/>
  <c r="A1218" i="2"/>
  <c r="B1219" i="2" s="1"/>
  <c r="B1216" i="2"/>
  <c r="J1216" i="2" s="1"/>
  <c r="A1215" i="2"/>
  <c r="B1217" i="2" s="1"/>
  <c r="B1213" i="2"/>
  <c r="A1212" i="2"/>
  <c r="B1214" i="2" s="1"/>
  <c r="A1209" i="2"/>
  <c r="B1210" i="2" s="1"/>
  <c r="A1206" i="2"/>
  <c r="B1207" i="2" s="1"/>
  <c r="O1207" i="2" s="1"/>
  <c r="A1203" i="2"/>
  <c r="B1205" i="2" s="1"/>
  <c r="G1221" i="2" l="1"/>
  <c r="B1204" i="2"/>
  <c r="J1204" i="2" s="1"/>
  <c r="B1322" i="2"/>
  <c r="B1346" i="2"/>
  <c r="B1366" i="2"/>
  <c r="C1366" i="2" s="1"/>
  <c r="B1387" i="2"/>
  <c r="F1389" i="2" s="1"/>
  <c r="B1394" i="2"/>
  <c r="B1414" i="2"/>
  <c r="N1414" i="2" s="1"/>
  <c r="B1445" i="2"/>
  <c r="B1450" i="2"/>
  <c r="F1450" i="2" s="1"/>
  <c r="B1459" i="2"/>
  <c r="C1460" i="2" s="1"/>
  <c r="B1471" i="2"/>
  <c r="O1471" i="2" s="1"/>
  <c r="B1492" i="2"/>
  <c r="F1494" i="2" s="1"/>
  <c r="B1499" i="2"/>
  <c r="B1334" i="2"/>
  <c r="B1363" i="2"/>
  <c r="C1364" i="2" s="1"/>
  <c r="B1370" i="2"/>
  <c r="B1390" i="2"/>
  <c r="O1390" i="2" s="1"/>
  <c r="B1411" i="2"/>
  <c r="M1411" i="2" s="1"/>
  <c r="B1447" i="2"/>
  <c r="C1448" i="2" s="1"/>
  <c r="B1468" i="2"/>
  <c r="F1470" i="2" s="1"/>
  <c r="B1475" i="2"/>
  <c r="B1495" i="2"/>
  <c r="G1495" i="2" s="1"/>
  <c r="E1297" i="2"/>
  <c r="I1399" i="2"/>
  <c r="E1249" i="2"/>
  <c r="E1261" i="2"/>
  <c r="K1378" i="2"/>
  <c r="E1237" i="2"/>
  <c r="E1309" i="2"/>
  <c r="M1351" i="2"/>
  <c r="H1357" i="2"/>
  <c r="I1315" i="2"/>
  <c r="H1321" i="2"/>
  <c r="I1435" i="2"/>
  <c r="C1481" i="2"/>
  <c r="M1435" i="2"/>
  <c r="G1213" i="2"/>
  <c r="N1371" i="2"/>
  <c r="I1396" i="2"/>
  <c r="G1239" i="2"/>
  <c r="E1273" i="2"/>
  <c r="G1287" i="2"/>
  <c r="C1373" i="2"/>
  <c r="G1380" i="2"/>
  <c r="E1423" i="2"/>
  <c r="C1498" i="2"/>
  <c r="G1275" i="2"/>
  <c r="G1419" i="2"/>
  <c r="D1215" i="2"/>
  <c r="G1251" i="2"/>
  <c r="E1285" i="2"/>
  <c r="G1299" i="2"/>
  <c r="M1333" i="2"/>
  <c r="K1354" i="2"/>
  <c r="C1378" i="2"/>
  <c r="C1398" i="2"/>
  <c r="E1408" i="2"/>
  <c r="O1417" i="2"/>
  <c r="C1424" i="2"/>
  <c r="C1429" i="2"/>
  <c r="E1435" i="2"/>
  <c r="D1437" i="2"/>
  <c r="I1480" i="2"/>
  <c r="G1263" i="2"/>
  <c r="G1311" i="2"/>
  <c r="C1422" i="2"/>
  <c r="C1207" i="2"/>
  <c r="G1215" i="2"/>
  <c r="G1219" i="2"/>
  <c r="G1225" i="2"/>
  <c r="O1237" i="2"/>
  <c r="O1249" i="2"/>
  <c r="O1261" i="2"/>
  <c r="O1273" i="2"/>
  <c r="O1285" i="2"/>
  <c r="O1297" i="2"/>
  <c r="O1309" i="2"/>
  <c r="H1345" i="2"/>
  <c r="E1360" i="2"/>
  <c r="F1401" i="2"/>
  <c r="H1405" i="2"/>
  <c r="I1408" i="2"/>
  <c r="F1426" i="2"/>
  <c r="G1443" i="2"/>
  <c r="C1474" i="2"/>
  <c r="N1476" i="2"/>
  <c r="C1486" i="2"/>
  <c r="G1207" i="2"/>
  <c r="O1213" i="2"/>
  <c r="O1225" i="2"/>
  <c r="F1353" i="2"/>
  <c r="I1360" i="2"/>
  <c r="H1474" i="2"/>
  <c r="H1486" i="2"/>
  <c r="G1209" i="2"/>
  <c r="G1227" i="2"/>
  <c r="C1362" i="2"/>
  <c r="E1213" i="2"/>
  <c r="G1237" i="2"/>
  <c r="D1239" i="2"/>
  <c r="G1249" i="2"/>
  <c r="D1251" i="2"/>
  <c r="G1261" i="2"/>
  <c r="D1263" i="2"/>
  <c r="G1273" i="2"/>
  <c r="D1275" i="2"/>
  <c r="G1285" i="2"/>
  <c r="D1287" i="2"/>
  <c r="G1297" i="2"/>
  <c r="D1299" i="2"/>
  <c r="G1309" i="2"/>
  <c r="D1311" i="2"/>
  <c r="E1333" i="2"/>
  <c r="C1335" i="2"/>
  <c r="I1351" i="2"/>
  <c r="H1369" i="2"/>
  <c r="E1372" i="2"/>
  <c r="G1378" i="2"/>
  <c r="M1399" i="2"/>
  <c r="K1402" i="2"/>
  <c r="C1410" i="2"/>
  <c r="G1417" i="2"/>
  <c r="H1498" i="2"/>
  <c r="D1341" i="2"/>
  <c r="N1339" i="2"/>
  <c r="F1339" i="2"/>
  <c r="K1339" i="2"/>
  <c r="E1339" i="2"/>
  <c r="C1340" i="2"/>
  <c r="J1339" i="2"/>
  <c r="C1339" i="2"/>
  <c r="F1341" i="2"/>
  <c r="E1348" i="2"/>
  <c r="C1349" i="2"/>
  <c r="N1350" i="2"/>
  <c r="M1348" i="2"/>
  <c r="M1375" i="2"/>
  <c r="F1377" i="2"/>
  <c r="I1375" i="2"/>
  <c r="E1375" i="2"/>
  <c r="I1465" i="2"/>
  <c r="N1467" i="2"/>
  <c r="C1466" i="2"/>
  <c r="I1327" i="2"/>
  <c r="C1328" i="2"/>
  <c r="F1327" i="2"/>
  <c r="N1327" i="2"/>
  <c r="C1327" i="2"/>
  <c r="K1327" i="2"/>
  <c r="O1339" i="2"/>
  <c r="C1386" i="2"/>
  <c r="I1384" i="2"/>
  <c r="E1384" i="2"/>
  <c r="C1385" i="2"/>
  <c r="C1458" i="2"/>
  <c r="D1456" i="2"/>
  <c r="D1317" i="2"/>
  <c r="N1315" i="2"/>
  <c r="F1315" i="2"/>
  <c r="K1315" i="2"/>
  <c r="E1315" i="2"/>
  <c r="C1316" i="2"/>
  <c r="J1315" i="2"/>
  <c r="C1315" i="2"/>
  <c r="F1317" i="2"/>
  <c r="C1350" i="2"/>
  <c r="K1381" i="2"/>
  <c r="H1381" i="2"/>
  <c r="N1383" i="2"/>
  <c r="M1384" i="2"/>
  <c r="N1479" i="2"/>
  <c r="O1219" i="2"/>
  <c r="C1226" i="2"/>
  <c r="K1321" i="2"/>
  <c r="D1323" i="2"/>
  <c r="H1333" i="2"/>
  <c r="O1333" i="2"/>
  <c r="D1335" i="2"/>
  <c r="K1345" i="2"/>
  <c r="C1347" i="2"/>
  <c r="O1354" i="2"/>
  <c r="M1396" i="2"/>
  <c r="N1398" i="2"/>
  <c r="O1402" i="2"/>
  <c r="G1485" i="2"/>
  <c r="C1214" i="2"/>
  <c r="F1218" i="2"/>
  <c r="C1225" i="2"/>
  <c r="K1225" i="2"/>
  <c r="C1238" i="2"/>
  <c r="C1250" i="2"/>
  <c r="C1262" i="2"/>
  <c r="C1274" i="2"/>
  <c r="C1286" i="2"/>
  <c r="C1298" i="2"/>
  <c r="C1310" i="2"/>
  <c r="C1321" i="2"/>
  <c r="M1321" i="2"/>
  <c r="N1323" i="2"/>
  <c r="C1333" i="2"/>
  <c r="I1333" i="2"/>
  <c r="N1335" i="2"/>
  <c r="C1345" i="2"/>
  <c r="M1345" i="2"/>
  <c r="N1347" i="2"/>
  <c r="C1352" i="2"/>
  <c r="C1354" i="2"/>
  <c r="M1360" i="2"/>
  <c r="N1362" i="2"/>
  <c r="I1372" i="2"/>
  <c r="C1374" i="2"/>
  <c r="N1395" i="2"/>
  <c r="C1397" i="2"/>
  <c r="C1400" i="2"/>
  <c r="C1402" i="2"/>
  <c r="M1408" i="2"/>
  <c r="N1425" i="2"/>
  <c r="D1425" i="2"/>
  <c r="I1423" i="2"/>
  <c r="C1478" i="2"/>
  <c r="G1483" i="2"/>
  <c r="C1213" i="2"/>
  <c r="K1213" i="2"/>
  <c r="C1219" i="2"/>
  <c r="E1225" i="2"/>
  <c r="D1227" i="2"/>
  <c r="C1237" i="2"/>
  <c r="K1237" i="2"/>
  <c r="C1249" i="2"/>
  <c r="K1249" i="2"/>
  <c r="C1261" i="2"/>
  <c r="K1261" i="2"/>
  <c r="C1273" i="2"/>
  <c r="K1273" i="2"/>
  <c r="C1285" i="2"/>
  <c r="K1285" i="2"/>
  <c r="C1297" i="2"/>
  <c r="K1297" i="2"/>
  <c r="C1309" i="2"/>
  <c r="K1309" i="2"/>
  <c r="D1333" i="2"/>
  <c r="G1354" i="2"/>
  <c r="N1359" i="2"/>
  <c r="M1372" i="2"/>
  <c r="H1393" i="2"/>
  <c r="G1402" i="2"/>
  <c r="N1407" i="2"/>
  <c r="C1409" i="2"/>
  <c r="C1490" i="2"/>
  <c r="C1436" i="2"/>
  <c r="G1212" i="2"/>
  <c r="O1210" i="2"/>
  <c r="K1210" i="2"/>
  <c r="G1210" i="2"/>
  <c r="C1210" i="2"/>
  <c r="F1212" i="2"/>
  <c r="D1211" i="2"/>
  <c r="J1210" i="2"/>
  <c r="F1210" i="2"/>
  <c r="D1212" i="2"/>
  <c r="C1211" i="2"/>
  <c r="E1210" i="2"/>
  <c r="F1269" i="2"/>
  <c r="D1268" i="2"/>
  <c r="J1267" i="2"/>
  <c r="F1267" i="2"/>
  <c r="G1269" i="2"/>
  <c r="O1267" i="2"/>
  <c r="G1267" i="2"/>
  <c r="D1269" i="2"/>
  <c r="C1268" i="2"/>
  <c r="E1267" i="2"/>
  <c r="C1269" i="2"/>
  <c r="H1267" i="2"/>
  <c r="D1267" i="2"/>
  <c r="K1267" i="2"/>
  <c r="C1267" i="2"/>
  <c r="B1211" i="2"/>
  <c r="D1218" i="2"/>
  <c r="C1217" i="2"/>
  <c r="E1216" i="2"/>
  <c r="C1218" i="2"/>
  <c r="H1216" i="2"/>
  <c r="D1216" i="2"/>
  <c r="G1218" i="2"/>
  <c r="O1216" i="2"/>
  <c r="K1216" i="2"/>
  <c r="G1216" i="2"/>
  <c r="C1216" i="2"/>
  <c r="D1217" i="2"/>
  <c r="B1223" i="2"/>
  <c r="D1230" i="2"/>
  <c r="C1229" i="2"/>
  <c r="E1228" i="2"/>
  <c r="F1230" i="2"/>
  <c r="J1228" i="2"/>
  <c r="C1230" i="2"/>
  <c r="H1228" i="2"/>
  <c r="D1228" i="2"/>
  <c r="G1230" i="2"/>
  <c r="O1228" i="2"/>
  <c r="K1228" i="2"/>
  <c r="G1228" i="2"/>
  <c r="C1228" i="2"/>
  <c r="G1248" i="2"/>
  <c r="O1246" i="2"/>
  <c r="K1246" i="2"/>
  <c r="G1246" i="2"/>
  <c r="C1246" i="2"/>
  <c r="C1248" i="2"/>
  <c r="H1246" i="2"/>
  <c r="D1246" i="2"/>
  <c r="F1248" i="2"/>
  <c r="D1247" i="2"/>
  <c r="J1246" i="2"/>
  <c r="F1246" i="2"/>
  <c r="D1248" i="2"/>
  <c r="C1247" i="2"/>
  <c r="E1246" i="2"/>
  <c r="G1284" i="2"/>
  <c r="O1282" i="2"/>
  <c r="K1282" i="2"/>
  <c r="G1282" i="2"/>
  <c r="C1282" i="2"/>
  <c r="F1284" i="2"/>
  <c r="D1283" i="2"/>
  <c r="J1282" i="2"/>
  <c r="F1282" i="2"/>
  <c r="H1282" i="2"/>
  <c r="D1284" i="2"/>
  <c r="C1283" i="2"/>
  <c r="E1282" i="2"/>
  <c r="C1284" i="2"/>
  <c r="D1282" i="2"/>
  <c r="G1296" i="2"/>
  <c r="O1294" i="2"/>
  <c r="K1294" i="2"/>
  <c r="G1294" i="2"/>
  <c r="C1294" i="2"/>
  <c r="F1296" i="2"/>
  <c r="D1295" i="2"/>
  <c r="J1294" i="2"/>
  <c r="F1294" i="2"/>
  <c r="D1296" i="2"/>
  <c r="C1295" i="2"/>
  <c r="E1294" i="2"/>
  <c r="C1296" i="2"/>
  <c r="H1294" i="2"/>
  <c r="D1294" i="2"/>
  <c r="G1308" i="2"/>
  <c r="O1306" i="2"/>
  <c r="K1306" i="2"/>
  <c r="G1306" i="2"/>
  <c r="C1306" i="2"/>
  <c r="C1308" i="2"/>
  <c r="H1306" i="2"/>
  <c r="F1308" i="2"/>
  <c r="D1307" i="2"/>
  <c r="J1306" i="2"/>
  <c r="F1306" i="2"/>
  <c r="D1308" i="2"/>
  <c r="C1307" i="2"/>
  <c r="E1306" i="2"/>
  <c r="D1306" i="2"/>
  <c r="G1326" i="2"/>
  <c r="O1324" i="2"/>
  <c r="K1324" i="2"/>
  <c r="G1324" i="2"/>
  <c r="C1324" i="2"/>
  <c r="F1326" i="2"/>
  <c r="D1325" i="2"/>
  <c r="M1324" i="2"/>
  <c r="H1324" i="2"/>
  <c r="N1326" i="2"/>
  <c r="N1324" i="2"/>
  <c r="D1324" i="2"/>
  <c r="D1326" i="2"/>
  <c r="C1325" i="2"/>
  <c r="L1324" i="2"/>
  <c r="F1324" i="2"/>
  <c r="I1324" i="2"/>
  <c r="C1326" i="2"/>
  <c r="J1324" i="2"/>
  <c r="E1324" i="2"/>
  <c r="F1233" i="2"/>
  <c r="D1232" i="2"/>
  <c r="J1231" i="2"/>
  <c r="F1231" i="2"/>
  <c r="O1231" i="2"/>
  <c r="K1231" i="2"/>
  <c r="D1233" i="2"/>
  <c r="C1232" i="2"/>
  <c r="E1231" i="2"/>
  <c r="C1231" i="2"/>
  <c r="C1233" i="2"/>
  <c r="H1231" i="2"/>
  <c r="D1231" i="2"/>
  <c r="G1233" i="2"/>
  <c r="G1231" i="2"/>
  <c r="F1257" i="2"/>
  <c r="D1256" i="2"/>
  <c r="J1255" i="2"/>
  <c r="F1255" i="2"/>
  <c r="D1257" i="2"/>
  <c r="C1256" i="2"/>
  <c r="E1255" i="2"/>
  <c r="G1257" i="2"/>
  <c r="O1255" i="2"/>
  <c r="G1255" i="2"/>
  <c r="C1257" i="2"/>
  <c r="H1255" i="2"/>
  <c r="D1255" i="2"/>
  <c r="K1255" i="2"/>
  <c r="C1255" i="2"/>
  <c r="F1281" i="2"/>
  <c r="D1280" i="2"/>
  <c r="J1279" i="2"/>
  <c r="F1279" i="2"/>
  <c r="G1281" i="2"/>
  <c r="K1279" i="2"/>
  <c r="D1281" i="2"/>
  <c r="C1280" i="2"/>
  <c r="E1279" i="2"/>
  <c r="C1279" i="2"/>
  <c r="C1281" i="2"/>
  <c r="H1279" i="2"/>
  <c r="D1279" i="2"/>
  <c r="O1279" i="2"/>
  <c r="G1279" i="2"/>
  <c r="F1305" i="2"/>
  <c r="D1304" i="2"/>
  <c r="J1303" i="2"/>
  <c r="F1303" i="2"/>
  <c r="D1305" i="2"/>
  <c r="C1304" i="2"/>
  <c r="E1303" i="2"/>
  <c r="G1305" i="2"/>
  <c r="K1303" i="2"/>
  <c r="C1303" i="2"/>
  <c r="C1305" i="2"/>
  <c r="H1303" i="2"/>
  <c r="D1303" i="2"/>
  <c r="O1303" i="2"/>
  <c r="G1303" i="2"/>
  <c r="D1332" i="2"/>
  <c r="C1331" i="2"/>
  <c r="M1330" i="2"/>
  <c r="I1330" i="2"/>
  <c r="E1330" i="2"/>
  <c r="N1332" i="2"/>
  <c r="N1330" i="2"/>
  <c r="H1330" i="2"/>
  <c r="C1330" i="2"/>
  <c r="O1330" i="2"/>
  <c r="D1330" i="2"/>
  <c r="G1332" i="2"/>
  <c r="D1331" i="2"/>
  <c r="L1330" i="2"/>
  <c r="G1330" i="2"/>
  <c r="F1332" i="2"/>
  <c r="K1330" i="2"/>
  <c r="F1330" i="2"/>
  <c r="C1332" i="2"/>
  <c r="J1330" i="2"/>
  <c r="F1209" i="2"/>
  <c r="D1208" i="2"/>
  <c r="J1207" i="2"/>
  <c r="F1207" i="2"/>
  <c r="D1209" i="2"/>
  <c r="C1208" i="2"/>
  <c r="E1207" i="2"/>
  <c r="C1209" i="2"/>
  <c r="H1207" i="2"/>
  <c r="D1207" i="2"/>
  <c r="K1207" i="2"/>
  <c r="D1210" i="2"/>
  <c r="F1216" i="2"/>
  <c r="F1221" i="2"/>
  <c r="D1220" i="2"/>
  <c r="J1219" i="2"/>
  <c r="F1219" i="2"/>
  <c r="D1221" i="2"/>
  <c r="C1220" i="2"/>
  <c r="E1219" i="2"/>
  <c r="C1221" i="2"/>
  <c r="H1219" i="2"/>
  <c r="D1219" i="2"/>
  <c r="K1219" i="2"/>
  <c r="F1228" i="2"/>
  <c r="G1224" i="2"/>
  <c r="O1222" i="2"/>
  <c r="K1222" i="2"/>
  <c r="G1222" i="2"/>
  <c r="C1222" i="2"/>
  <c r="F1224" i="2"/>
  <c r="D1223" i="2"/>
  <c r="J1222" i="2"/>
  <c r="F1222" i="2"/>
  <c r="D1224" i="2"/>
  <c r="C1223" i="2"/>
  <c r="E1222" i="2"/>
  <c r="F1245" i="2"/>
  <c r="D1244" i="2"/>
  <c r="J1243" i="2"/>
  <c r="F1243" i="2"/>
  <c r="O1243" i="2"/>
  <c r="C1243" i="2"/>
  <c r="D1245" i="2"/>
  <c r="C1244" i="2"/>
  <c r="E1243" i="2"/>
  <c r="G1243" i="2"/>
  <c r="C1245" i="2"/>
  <c r="H1243" i="2"/>
  <c r="D1243" i="2"/>
  <c r="G1245" i="2"/>
  <c r="K1243" i="2"/>
  <c r="F1293" i="2"/>
  <c r="D1292" i="2"/>
  <c r="J1291" i="2"/>
  <c r="F1291" i="2"/>
  <c r="G1293" i="2"/>
  <c r="K1291" i="2"/>
  <c r="G1291" i="2"/>
  <c r="D1293" i="2"/>
  <c r="C1292" i="2"/>
  <c r="E1291" i="2"/>
  <c r="C1293" i="2"/>
  <c r="H1291" i="2"/>
  <c r="D1291" i="2"/>
  <c r="O1291" i="2"/>
  <c r="C1291" i="2"/>
  <c r="H1210" i="2"/>
  <c r="C1212" i="2"/>
  <c r="H1222" i="2"/>
  <c r="C1224" i="2"/>
  <c r="J1240" i="2"/>
  <c r="F1242" i="2"/>
  <c r="F1252" i="2"/>
  <c r="D1253" i="2"/>
  <c r="D1265" i="2"/>
  <c r="J1276" i="2"/>
  <c r="D1277" i="2"/>
  <c r="F1300" i="2"/>
  <c r="D1301" i="2"/>
  <c r="B1307" i="2"/>
  <c r="F1312" i="2"/>
  <c r="B1342" i="2"/>
  <c r="L1432" i="2"/>
  <c r="D1439" i="2"/>
  <c r="K1453" i="2"/>
  <c r="B1208" i="2"/>
  <c r="F1213" i="2"/>
  <c r="J1213" i="2"/>
  <c r="D1214" i="2"/>
  <c r="F1215" i="2"/>
  <c r="B1220" i="2"/>
  <c r="F1225" i="2"/>
  <c r="J1225" i="2"/>
  <c r="D1226" i="2"/>
  <c r="F1227" i="2"/>
  <c r="B1232" i="2"/>
  <c r="F1237" i="2"/>
  <c r="J1237" i="2"/>
  <c r="D1238" i="2"/>
  <c r="F1239" i="2"/>
  <c r="C1240" i="2"/>
  <c r="G1240" i="2"/>
  <c r="K1240" i="2"/>
  <c r="O1240" i="2"/>
  <c r="G1242" i="2"/>
  <c r="B1244" i="2"/>
  <c r="F1249" i="2"/>
  <c r="J1249" i="2"/>
  <c r="D1250" i="2"/>
  <c r="F1251" i="2"/>
  <c r="C1252" i="2"/>
  <c r="G1252" i="2"/>
  <c r="K1252" i="2"/>
  <c r="O1252" i="2"/>
  <c r="G1254" i="2"/>
  <c r="B1256" i="2"/>
  <c r="F1261" i="2"/>
  <c r="J1261" i="2"/>
  <c r="D1262" i="2"/>
  <c r="F1263" i="2"/>
  <c r="C1264" i="2"/>
  <c r="G1264" i="2"/>
  <c r="K1264" i="2"/>
  <c r="O1264" i="2"/>
  <c r="G1266" i="2"/>
  <c r="B1268" i="2"/>
  <c r="F1273" i="2"/>
  <c r="J1273" i="2"/>
  <c r="D1274" i="2"/>
  <c r="F1275" i="2"/>
  <c r="C1276" i="2"/>
  <c r="G1276" i="2"/>
  <c r="K1276" i="2"/>
  <c r="O1276" i="2"/>
  <c r="G1278" i="2"/>
  <c r="B1280" i="2"/>
  <c r="F1285" i="2"/>
  <c r="J1285" i="2"/>
  <c r="D1286" i="2"/>
  <c r="F1287" i="2"/>
  <c r="C1288" i="2"/>
  <c r="G1288" i="2"/>
  <c r="K1288" i="2"/>
  <c r="O1288" i="2"/>
  <c r="G1290" i="2"/>
  <c r="B1292" i="2"/>
  <c r="F1297" i="2"/>
  <c r="J1297" i="2"/>
  <c r="D1298" i="2"/>
  <c r="F1299" i="2"/>
  <c r="C1300" i="2"/>
  <c r="G1300" i="2"/>
  <c r="K1300" i="2"/>
  <c r="O1300" i="2"/>
  <c r="G1302" i="2"/>
  <c r="B1304" i="2"/>
  <c r="F1309" i="2"/>
  <c r="J1309" i="2"/>
  <c r="D1310" i="2"/>
  <c r="F1311" i="2"/>
  <c r="C1312" i="2"/>
  <c r="H1312" i="2"/>
  <c r="D1313" i="2"/>
  <c r="F1314" i="2"/>
  <c r="F1323" i="2"/>
  <c r="D1322" i="2"/>
  <c r="N1321" i="2"/>
  <c r="J1321" i="2"/>
  <c r="F1321" i="2"/>
  <c r="G1321" i="2"/>
  <c r="L1321" i="2"/>
  <c r="C1322" i="2"/>
  <c r="G1323" i="2"/>
  <c r="B1325" i="2"/>
  <c r="N1329" i="2"/>
  <c r="C1329" i="2"/>
  <c r="L1327" i="2"/>
  <c r="H1327" i="2"/>
  <c r="D1327" i="2"/>
  <c r="G1327" i="2"/>
  <c r="M1327" i="2"/>
  <c r="D1328" i="2"/>
  <c r="G1329" i="2"/>
  <c r="B1331" i="2"/>
  <c r="B1336" i="2"/>
  <c r="F1347" i="2"/>
  <c r="D1346" i="2"/>
  <c r="N1345" i="2"/>
  <c r="J1345" i="2"/>
  <c r="F1345" i="2"/>
  <c r="D1347" i="2"/>
  <c r="C1346" i="2"/>
  <c r="G1345" i="2"/>
  <c r="L1345" i="2"/>
  <c r="G1350" i="2"/>
  <c r="O1348" i="2"/>
  <c r="K1348" i="2"/>
  <c r="G1348" i="2"/>
  <c r="C1348" i="2"/>
  <c r="F1350" i="2"/>
  <c r="D1349" i="2"/>
  <c r="N1348" i="2"/>
  <c r="J1348" i="2"/>
  <c r="F1348" i="2"/>
  <c r="D1348" i="2"/>
  <c r="L1348" i="2"/>
  <c r="N1353" i="2"/>
  <c r="C1353" i="2"/>
  <c r="L1351" i="2"/>
  <c r="H1351" i="2"/>
  <c r="D1351" i="2"/>
  <c r="G1353" i="2"/>
  <c r="O1351" i="2"/>
  <c r="K1351" i="2"/>
  <c r="G1351" i="2"/>
  <c r="C1351" i="2"/>
  <c r="J1351" i="2"/>
  <c r="D1352" i="2"/>
  <c r="D1356" i="2"/>
  <c r="C1355" i="2"/>
  <c r="M1354" i="2"/>
  <c r="I1354" i="2"/>
  <c r="E1354" i="2"/>
  <c r="N1356" i="2"/>
  <c r="C1356" i="2"/>
  <c r="L1354" i="2"/>
  <c r="H1354" i="2"/>
  <c r="D1354" i="2"/>
  <c r="J1354" i="2"/>
  <c r="D1355" i="2"/>
  <c r="C1357" i="2"/>
  <c r="G1362" i="2"/>
  <c r="O1360" i="2"/>
  <c r="K1360" i="2"/>
  <c r="G1360" i="2"/>
  <c r="C1360" i="2"/>
  <c r="F1362" i="2"/>
  <c r="D1361" i="2"/>
  <c r="N1360" i="2"/>
  <c r="J1360" i="2"/>
  <c r="F1360" i="2"/>
  <c r="D1360" i="2"/>
  <c r="L1360" i="2"/>
  <c r="C1369" i="2"/>
  <c r="G1374" i="2"/>
  <c r="O1372" i="2"/>
  <c r="K1372" i="2"/>
  <c r="G1372" i="2"/>
  <c r="C1372" i="2"/>
  <c r="F1374" i="2"/>
  <c r="D1373" i="2"/>
  <c r="N1372" i="2"/>
  <c r="J1372" i="2"/>
  <c r="F1372" i="2"/>
  <c r="D1372" i="2"/>
  <c r="L1372" i="2"/>
  <c r="N1377" i="2"/>
  <c r="C1377" i="2"/>
  <c r="L1375" i="2"/>
  <c r="H1375" i="2"/>
  <c r="D1375" i="2"/>
  <c r="G1377" i="2"/>
  <c r="O1375" i="2"/>
  <c r="K1375" i="2"/>
  <c r="G1375" i="2"/>
  <c r="C1375" i="2"/>
  <c r="J1375" i="2"/>
  <c r="D1376" i="2"/>
  <c r="D1380" i="2"/>
  <c r="C1379" i="2"/>
  <c r="M1378" i="2"/>
  <c r="I1378" i="2"/>
  <c r="E1378" i="2"/>
  <c r="N1380" i="2"/>
  <c r="C1380" i="2"/>
  <c r="L1378" i="2"/>
  <c r="H1378" i="2"/>
  <c r="D1378" i="2"/>
  <c r="J1378" i="2"/>
  <c r="D1379" i="2"/>
  <c r="C1381" i="2"/>
  <c r="G1386" i="2"/>
  <c r="O1384" i="2"/>
  <c r="K1384" i="2"/>
  <c r="G1384" i="2"/>
  <c r="C1384" i="2"/>
  <c r="F1386" i="2"/>
  <c r="D1385" i="2"/>
  <c r="N1384" i="2"/>
  <c r="J1384" i="2"/>
  <c r="F1384" i="2"/>
  <c r="D1384" i="2"/>
  <c r="L1384" i="2"/>
  <c r="C1393" i="2"/>
  <c r="G1398" i="2"/>
  <c r="O1396" i="2"/>
  <c r="K1396" i="2"/>
  <c r="G1396" i="2"/>
  <c r="C1396" i="2"/>
  <c r="F1398" i="2"/>
  <c r="D1397" i="2"/>
  <c r="N1396" i="2"/>
  <c r="J1396" i="2"/>
  <c r="F1396" i="2"/>
  <c r="D1396" i="2"/>
  <c r="L1396" i="2"/>
  <c r="N1401" i="2"/>
  <c r="C1401" i="2"/>
  <c r="L1399" i="2"/>
  <c r="H1399" i="2"/>
  <c r="D1399" i="2"/>
  <c r="G1401" i="2"/>
  <c r="O1399" i="2"/>
  <c r="K1399" i="2"/>
  <c r="G1399" i="2"/>
  <c r="C1399" i="2"/>
  <c r="J1399" i="2"/>
  <c r="D1400" i="2"/>
  <c r="D1404" i="2"/>
  <c r="C1403" i="2"/>
  <c r="M1402" i="2"/>
  <c r="I1402" i="2"/>
  <c r="E1402" i="2"/>
  <c r="N1404" i="2"/>
  <c r="C1404" i="2"/>
  <c r="L1402" i="2"/>
  <c r="H1402" i="2"/>
  <c r="D1402" i="2"/>
  <c r="J1402" i="2"/>
  <c r="D1403" i="2"/>
  <c r="C1405" i="2"/>
  <c r="G1410" i="2"/>
  <c r="O1408" i="2"/>
  <c r="K1408" i="2"/>
  <c r="G1408" i="2"/>
  <c r="C1408" i="2"/>
  <c r="F1410" i="2"/>
  <c r="D1409" i="2"/>
  <c r="N1408" i="2"/>
  <c r="J1408" i="2"/>
  <c r="F1408" i="2"/>
  <c r="D1408" i="2"/>
  <c r="L1408" i="2"/>
  <c r="G1422" i="2"/>
  <c r="O1420" i="2"/>
  <c r="K1420" i="2"/>
  <c r="G1420" i="2"/>
  <c r="C1420" i="2"/>
  <c r="F1422" i="2"/>
  <c r="D1421" i="2"/>
  <c r="N1420" i="2"/>
  <c r="J1420" i="2"/>
  <c r="F1420" i="2"/>
  <c r="D1422" i="2"/>
  <c r="C1421" i="2"/>
  <c r="M1420" i="2"/>
  <c r="I1420" i="2"/>
  <c r="E1420" i="2"/>
  <c r="L1420" i="2"/>
  <c r="N1422" i="2"/>
  <c r="D1428" i="2"/>
  <c r="C1427" i="2"/>
  <c r="M1426" i="2"/>
  <c r="I1426" i="2"/>
  <c r="E1426" i="2"/>
  <c r="N1428" i="2"/>
  <c r="C1428" i="2"/>
  <c r="L1426" i="2"/>
  <c r="H1426" i="2"/>
  <c r="D1426" i="2"/>
  <c r="G1428" i="2"/>
  <c r="O1426" i="2"/>
  <c r="K1426" i="2"/>
  <c r="G1426" i="2"/>
  <c r="C1426" i="2"/>
  <c r="D1427" i="2"/>
  <c r="G1429" i="2"/>
  <c r="B1433" i="2"/>
  <c r="F1438" i="2"/>
  <c r="F1443" i="2"/>
  <c r="D1442" i="2"/>
  <c r="N1441" i="2"/>
  <c r="J1441" i="2"/>
  <c r="F1441" i="2"/>
  <c r="D1443" i="2"/>
  <c r="C1442" i="2"/>
  <c r="M1441" i="2"/>
  <c r="I1441" i="2"/>
  <c r="E1441" i="2"/>
  <c r="N1443" i="2"/>
  <c r="C1443" i="2"/>
  <c r="L1441" i="2"/>
  <c r="H1441" i="2"/>
  <c r="D1441" i="2"/>
  <c r="K1441" i="2"/>
  <c r="D1444" i="2"/>
  <c r="O1453" i="2"/>
  <c r="H1456" i="2"/>
  <c r="B1247" i="2"/>
  <c r="J1264" i="2"/>
  <c r="F1266" i="2"/>
  <c r="B1283" i="2"/>
  <c r="J1288" i="2"/>
  <c r="F1290" i="2"/>
  <c r="B1295" i="2"/>
  <c r="D1314" i="2"/>
  <c r="N1434" i="2"/>
  <c r="B1234" i="2"/>
  <c r="D1240" i="2"/>
  <c r="H1240" i="2"/>
  <c r="C1242" i="2"/>
  <c r="D1252" i="2"/>
  <c r="H1252" i="2"/>
  <c r="C1254" i="2"/>
  <c r="B1258" i="2"/>
  <c r="D1264" i="2"/>
  <c r="H1264" i="2"/>
  <c r="C1266" i="2"/>
  <c r="B1270" i="2"/>
  <c r="D1276" i="2"/>
  <c r="H1276" i="2"/>
  <c r="C1278" i="2"/>
  <c r="D1288" i="2"/>
  <c r="H1288" i="2"/>
  <c r="C1290" i="2"/>
  <c r="D1300" i="2"/>
  <c r="H1300" i="2"/>
  <c r="C1302" i="2"/>
  <c r="D1312" i="2"/>
  <c r="F1359" i="2"/>
  <c r="D1358" i="2"/>
  <c r="N1357" i="2"/>
  <c r="J1357" i="2"/>
  <c r="F1357" i="2"/>
  <c r="D1359" i="2"/>
  <c r="C1358" i="2"/>
  <c r="M1357" i="2"/>
  <c r="I1357" i="2"/>
  <c r="E1357" i="2"/>
  <c r="D1357" i="2"/>
  <c r="L1357" i="2"/>
  <c r="C1359" i="2"/>
  <c r="F1371" i="2"/>
  <c r="D1370" i="2"/>
  <c r="N1369" i="2"/>
  <c r="J1369" i="2"/>
  <c r="F1369" i="2"/>
  <c r="D1371" i="2"/>
  <c r="C1370" i="2"/>
  <c r="M1369" i="2"/>
  <c r="I1369" i="2"/>
  <c r="E1369" i="2"/>
  <c r="D1369" i="2"/>
  <c r="L1369" i="2"/>
  <c r="C1371" i="2"/>
  <c r="F1383" i="2"/>
  <c r="D1382" i="2"/>
  <c r="N1381" i="2"/>
  <c r="J1381" i="2"/>
  <c r="F1381" i="2"/>
  <c r="D1383" i="2"/>
  <c r="C1382" i="2"/>
  <c r="M1381" i="2"/>
  <c r="I1381" i="2"/>
  <c r="E1381" i="2"/>
  <c r="D1381" i="2"/>
  <c r="L1381" i="2"/>
  <c r="C1383" i="2"/>
  <c r="F1395" i="2"/>
  <c r="D1394" i="2"/>
  <c r="N1393" i="2"/>
  <c r="J1393" i="2"/>
  <c r="F1393" i="2"/>
  <c r="D1395" i="2"/>
  <c r="C1394" i="2"/>
  <c r="M1393" i="2"/>
  <c r="I1393" i="2"/>
  <c r="E1393" i="2"/>
  <c r="D1393" i="2"/>
  <c r="L1393" i="2"/>
  <c r="C1395" i="2"/>
  <c r="F1407" i="2"/>
  <c r="D1406" i="2"/>
  <c r="N1405" i="2"/>
  <c r="J1405" i="2"/>
  <c r="F1405" i="2"/>
  <c r="D1407" i="2"/>
  <c r="C1406" i="2"/>
  <c r="M1405" i="2"/>
  <c r="I1405" i="2"/>
  <c r="E1405" i="2"/>
  <c r="D1405" i="2"/>
  <c r="L1405" i="2"/>
  <c r="C1407" i="2"/>
  <c r="F1431" i="2"/>
  <c r="D1430" i="2"/>
  <c r="N1429" i="2"/>
  <c r="J1429" i="2"/>
  <c r="F1429" i="2"/>
  <c r="D1431" i="2"/>
  <c r="C1430" i="2"/>
  <c r="M1429" i="2"/>
  <c r="I1429" i="2"/>
  <c r="E1429" i="2"/>
  <c r="N1431" i="2"/>
  <c r="C1431" i="2"/>
  <c r="L1429" i="2"/>
  <c r="H1429" i="2"/>
  <c r="D1429" i="2"/>
  <c r="K1429" i="2"/>
  <c r="J1438" i="2"/>
  <c r="O1441" i="2"/>
  <c r="H1444" i="2"/>
  <c r="G1458" i="2"/>
  <c r="O1456" i="2"/>
  <c r="K1456" i="2"/>
  <c r="G1456" i="2"/>
  <c r="C1456" i="2"/>
  <c r="F1458" i="2"/>
  <c r="D1457" i="2"/>
  <c r="N1456" i="2"/>
  <c r="J1456" i="2"/>
  <c r="F1456" i="2"/>
  <c r="D1458" i="2"/>
  <c r="C1457" i="2"/>
  <c r="M1456" i="2"/>
  <c r="I1456" i="2"/>
  <c r="E1456" i="2"/>
  <c r="L1456" i="2"/>
  <c r="N1458" i="2"/>
  <c r="F1464" i="2"/>
  <c r="D1463" i="2"/>
  <c r="N1462" i="2"/>
  <c r="D1464" i="2"/>
  <c r="C1463" i="2"/>
  <c r="M1462" i="2"/>
  <c r="G1464" i="2"/>
  <c r="O1462" i="2"/>
  <c r="I1462" i="2"/>
  <c r="E1462" i="2"/>
  <c r="C1464" i="2"/>
  <c r="L1462" i="2"/>
  <c r="H1462" i="2"/>
  <c r="D1462" i="2"/>
  <c r="K1462" i="2"/>
  <c r="G1462" i="2"/>
  <c r="C1462" i="2"/>
  <c r="F1240" i="2"/>
  <c r="D1241" i="2"/>
  <c r="J1252" i="2"/>
  <c r="F1254" i="2"/>
  <c r="F1264" i="2"/>
  <c r="F1276" i="2"/>
  <c r="F1278" i="2"/>
  <c r="F1288" i="2"/>
  <c r="D1289" i="2"/>
  <c r="J1300" i="2"/>
  <c r="F1302" i="2"/>
  <c r="G1314" i="2"/>
  <c r="O1312" i="2"/>
  <c r="K1312" i="2"/>
  <c r="G1312" i="2"/>
  <c r="C1313" i="2"/>
  <c r="B1318" i="2"/>
  <c r="G1434" i="2"/>
  <c r="O1432" i="2"/>
  <c r="K1432" i="2"/>
  <c r="G1432" i="2"/>
  <c r="C1432" i="2"/>
  <c r="F1434" i="2"/>
  <c r="D1433" i="2"/>
  <c r="N1432" i="2"/>
  <c r="J1432" i="2"/>
  <c r="F1432" i="2"/>
  <c r="D1434" i="2"/>
  <c r="C1433" i="2"/>
  <c r="M1432" i="2"/>
  <c r="I1432" i="2"/>
  <c r="E1432" i="2"/>
  <c r="D1440" i="2"/>
  <c r="C1439" i="2"/>
  <c r="M1438" i="2"/>
  <c r="I1438" i="2"/>
  <c r="E1438" i="2"/>
  <c r="N1440" i="2"/>
  <c r="C1440" i="2"/>
  <c r="L1438" i="2"/>
  <c r="H1438" i="2"/>
  <c r="D1438" i="2"/>
  <c r="G1440" i="2"/>
  <c r="O1438" i="2"/>
  <c r="K1438" i="2"/>
  <c r="G1438" i="2"/>
  <c r="C1438" i="2"/>
  <c r="F1455" i="2"/>
  <c r="D1454" i="2"/>
  <c r="N1453" i="2"/>
  <c r="J1453" i="2"/>
  <c r="F1453" i="2"/>
  <c r="D1455" i="2"/>
  <c r="C1454" i="2"/>
  <c r="M1453" i="2"/>
  <c r="I1453" i="2"/>
  <c r="E1453" i="2"/>
  <c r="N1455" i="2"/>
  <c r="C1455" i="2"/>
  <c r="L1453" i="2"/>
  <c r="H1453" i="2"/>
  <c r="D1453" i="2"/>
  <c r="D1213" i="2"/>
  <c r="H1213" i="2"/>
  <c r="C1215" i="2"/>
  <c r="D1225" i="2"/>
  <c r="H1225" i="2"/>
  <c r="C1227" i="2"/>
  <c r="D1237" i="2"/>
  <c r="H1237" i="2"/>
  <c r="C1239" i="2"/>
  <c r="E1240" i="2"/>
  <c r="C1241" i="2"/>
  <c r="D1249" i="2"/>
  <c r="H1249" i="2"/>
  <c r="C1251" i="2"/>
  <c r="E1252" i="2"/>
  <c r="C1253" i="2"/>
  <c r="D1261" i="2"/>
  <c r="H1261" i="2"/>
  <c r="C1263" i="2"/>
  <c r="E1264" i="2"/>
  <c r="C1265" i="2"/>
  <c r="D1273" i="2"/>
  <c r="H1273" i="2"/>
  <c r="C1275" i="2"/>
  <c r="E1276" i="2"/>
  <c r="C1277" i="2"/>
  <c r="D1285" i="2"/>
  <c r="H1285" i="2"/>
  <c r="C1287" i="2"/>
  <c r="E1288" i="2"/>
  <c r="C1289" i="2"/>
  <c r="D1297" i="2"/>
  <c r="H1297" i="2"/>
  <c r="C1299" i="2"/>
  <c r="E1300" i="2"/>
  <c r="C1301" i="2"/>
  <c r="D1309" i="2"/>
  <c r="H1309" i="2"/>
  <c r="C1311" i="2"/>
  <c r="E1312" i="2"/>
  <c r="J1312" i="2"/>
  <c r="C1314" i="2"/>
  <c r="N1317" i="2"/>
  <c r="C1317" i="2"/>
  <c r="L1315" i="2"/>
  <c r="H1315" i="2"/>
  <c r="D1315" i="2"/>
  <c r="G1315" i="2"/>
  <c r="M1315" i="2"/>
  <c r="D1316" i="2"/>
  <c r="G1317" i="2"/>
  <c r="D1321" i="2"/>
  <c r="I1321" i="2"/>
  <c r="O1321" i="2"/>
  <c r="C1323" i="2"/>
  <c r="E1327" i="2"/>
  <c r="J1327" i="2"/>
  <c r="O1327" i="2"/>
  <c r="D1329" i="2"/>
  <c r="F1335" i="2"/>
  <c r="D1334" i="2"/>
  <c r="N1333" i="2"/>
  <c r="J1333" i="2"/>
  <c r="F1333" i="2"/>
  <c r="G1333" i="2"/>
  <c r="L1333" i="2"/>
  <c r="C1334" i="2"/>
  <c r="G1335" i="2"/>
  <c r="N1341" i="2"/>
  <c r="C1341" i="2"/>
  <c r="L1339" i="2"/>
  <c r="H1339" i="2"/>
  <c r="D1339" i="2"/>
  <c r="G1339" i="2"/>
  <c r="M1339" i="2"/>
  <c r="D1340" i="2"/>
  <c r="G1341" i="2"/>
  <c r="D1345" i="2"/>
  <c r="I1345" i="2"/>
  <c r="O1345" i="2"/>
  <c r="G1347" i="2"/>
  <c r="H1348" i="2"/>
  <c r="B1349" i="2"/>
  <c r="D1350" i="2"/>
  <c r="F1351" i="2"/>
  <c r="N1351" i="2"/>
  <c r="D1353" i="2"/>
  <c r="F1354" i="2"/>
  <c r="N1354" i="2"/>
  <c r="F1356" i="2"/>
  <c r="G1357" i="2"/>
  <c r="O1357" i="2"/>
  <c r="G1359" i="2"/>
  <c r="H1360" i="2"/>
  <c r="B1361" i="2"/>
  <c r="D1362" i="2"/>
  <c r="G1369" i="2"/>
  <c r="O1369" i="2"/>
  <c r="G1371" i="2"/>
  <c r="H1372" i="2"/>
  <c r="B1373" i="2"/>
  <c r="D1374" i="2"/>
  <c r="F1375" i="2"/>
  <c r="N1375" i="2"/>
  <c r="D1377" i="2"/>
  <c r="F1378" i="2"/>
  <c r="N1378" i="2"/>
  <c r="F1380" i="2"/>
  <c r="G1381" i="2"/>
  <c r="O1381" i="2"/>
  <c r="G1383" i="2"/>
  <c r="H1384" i="2"/>
  <c r="B1385" i="2"/>
  <c r="D1386" i="2"/>
  <c r="G1393" i="2"/>
  <c r="O1393" i="2"/>
  <c r="G1395" i="2"/>
  <c r="H1396" i="2"/>
  <c r="B1397" i="2"/>
  <c r="D1398" i="2"/>
  <c r="F1399" i="2"/>
  <c r="N1399" i="2"/>
  <c r="D1401" i="2"/>
  <c r="F1402" i="2"/>
  <c r="N1402" i="2"/>
  <c r="F1404" i="2"/>
  <c r="G1405" i="2"/>
  <c r="O1405" i="2"/>
  <c r="G1407" i="2"/>
  <c r="H1408" i="2"/>
  <c r="B1409" i="2"/>
  <c r="D1410" i="2"/>
  <c r="F1419" i="2"/>
  <c r="D1418" i="2"/>
  <c r="N1417" i="2"/>
  <c r="J1417" i="2"/>
  <c r="F1417" i="2"/>
  <c r="D1419" i="2"/>
  <c r="C1418" i="2"/>
  <c r="M1417" i="2"/>
  <c r="I1417" i="2"/>
  <c r="E1417" i="2"/>
  <c r="N1419" i="2"/>
  <c r="C1419" i="2"/>
  <c r="L1417" i="2"/>
  <c r="H1417" i="2"/>
  <c r="D1417" i="2"/>
  <c r="K1417" i="2"/>
  <c r="D1420" i="2"/>
  <c r="J1426" i="2"/>
  <c r="F1428" i="2"/>
  <c r="O1429" i="2"/>
  <c r="H1432" i="2"/>
  <c r="C1434" i="2"/>
  <c r="N1438" i="2"/>
  <c r="C1441" i="2"/>
  <c r="G1446" i="2"/>
  <c r="O1444" i="2"/>
  <c r="K1444" i="2"/>
  <c r="G1444" i="2"/>
  <c r="C1444" i="2"/>
  <c r="F1446" i="2"/>
  <c r="D1445" i="2"/>
  <c r="N1444" i="2"/>
  <c r="J1444" i="2"/>
  <c r="F1444" i="2"/>
  <c r="D1446" i="2"/>
  <c r="C1445" i="2"/>
  <c r="M1444" i="2"/>
  <c r="I1444" i="2"/>
  <c r="E1444" i="2"/>
  <c r="L1444" i="2"/>
  <c r="N1446" i="2"/>
  <c r="G1453" i="2"/>
  <c r="G1455" i="2"/>
  <c r="B1457" i="2"/>
  <c r="F1462" i="2"/>
  <c r="N1464" i="2"/>
  <c r="B1418" i="2"/>
  <c r="F1423" i="2"/>
  <c r="J1423" i="2"/>
  <c r="N1423" i="2"/>
  <c r="D1424" i="2"/>
  <c r="F1425" i="2"/>
  <c r="B1430" i="2"/>
  <c r="F1435" i="2"/>
  <c r="J1435" i="2"/>
  <c r="N1435" i="2"/>
  <c r="D1436" i="2"/>
  <c r="F1437" i="2"/>
  <c r="B1442" i="2"/>
  <c r="B1454" i="2"/>
  <c r="G1467" i="2"/>
  <c r="O1465" i="2"/>
  <c r="K1465" i="2"/>
  <c r="G1465" i="2"/>
  <c r="C1465" i="2"/>
  <c r="F1467" i="2"/>
  <c r="D1466" i="2"/>
  <c r="N1465" i="2"/>
  <c r="J1465" i="2"/>
  <c r="F1465" i="2"/>
  <c r="D1465" i="2"/>
  <c r="L1465" i="2"/>
  <c r="G1479" i="2"/>
  <c r="O1477" i="2"/>
  <c r="K1477" i="2"/>
  <c r="G1477" i="2"/>
  <c r="C1477" i="2"/>
  <c r="F1479" i="2"/>
  <c r="D1478" i="2"/>
  <c r="N1477" i="2"/>
  <c r="J1477" i="2"/>
  <c r="F1477" i="2"/>
  <c r="D1477" i="2"/>
  <c r="L1477" i="2"/>
  <c r="N1482" i="2"/>
  <c r="C1482" i="2"/>
  <c r="L1480" i="2"/>
  <c r="H1480" i="2"/>
  <c r="D1480" i="2"/>
  <c r="G1482" i="2"/>
  <c r="O1480" i="2"/>
  <c r="K1480" i="2"/>
  <c r="G1480" i="2"/>
  <c r="C1480" i="2"/>
  <c r="J1480" i="2"/>
  <c r="D1481" i="2"/>
  <c r="D1485" i="2"/>
  <c r="C1484" i="2"/>
  <c r="M1483" i="2"/>
  <c r="I1483" i="2"/>
  <c r="E1483" i="2"/>
  <c r="N1485" i="2"/>
  <c r="C1485" i="2"/>
  <c r="L1483" i="2"/>
  <c r="H1483" i="2"/>
  <c r="D1483" i="2"/>
  <c r="J1483" i="2"/>
  <c r="D1484" i="2"/>
  <c r="O1489" i="2"/>
  <c r="G1489" i="2"/>
  <c r="C1489" i="2"/>
  <c r="F1491" i="2"/>
  <c r="D1490" i="2"/>
  <c r="F1489" i="2"/>
  <c r="D1489" i="2"/>
  <c r="O1501" i="2"/>
  <c r="G1501" i="2"/>
  <c r="C1501" i="2"/>
  <c r="F1503" i="2"/>
  <c r="D1502" i="2"/>
  <c r="F1501" i="2"/>
  <c r="D1501" i="2"/>
  <c r="C1423" i="2"/>
  <c r="G1423" i="2"/>
  <c r="K1423" i="2"/>
  <c r="O1423" i="2"/>
  <c r="G1425" i="2"/>
  <c r="C1435" i="2"/>
  <c r="G1435" i="2"/>
  <c r="K1435" i="2"/>
  <c r="O1435" i="2"/>
  <c r="G1437" i="2"/>
  <c r="E1465" i="2"/>
  <c r="M1465" i="2"/>
  <c r="C1467" i="2"/>
  <c r="F1476" i="2"/>
  <c r="D1475" i="2"/>
  <c r="N1474" i="2"/>
  <c r="J1474" i="2"/>
  <c r="F1474" i="2"/>
  <c r="D1476" i="2"/>
  <c r="C1475" i="2"/>
  <c r="M1474" i="2"/>
  <c r="I1474" i="2"/>
  <c r="E1474" i="2"/>
  <c r="D1474" i="2"/>
  <c r="L1474" i="2"/>
  <c r="C1476" i="2"/>
  <c r="E1477" i="2"/>
  <c r="M1477" i="2"/>
  <c r="C1479" i="2"/>
  <c r="E1480" i="2"/>
  <c r="M1480" i="2"/>
  <c r="C1483" i="2"/>
  <c r="K1483" i="2"/>
  <c r="F1488" i="2"/>
  <c r="D1487" i="2"/>
  <c r="F1486" i="2"/>
  <c r="D1488" i="2"/>
  <c r="E1486" i="2"/>
  <c r="D1486" i="2"/>
  <c r="C1488" i="2"/>
  <c r="E1489" i="2"/>
  <c r="C1491" i="2"/>
  <c r="F1500" i="2"/>
  <c r="D1499" i="2"/>
  <c r="F1498" i="2"/>
  <c r="D1500" i="2"/>
  <c r="E1498" i="2"/>
  <c r="D1498" i="2"/>
  <c r="C1500" i="2"/>
  <c r="E1501" i="2"/>
  <c r="C1503" i="2"/>
  <c r="D1423" i="2"/>
  <c r="H1423" i="2"/>
  <c r="L1423" i="2"/>
  <c r="C1425" i="2"/>
  <c r="D1435" i="2"/>
  <c r="H1435" i="2"/>
  <c r="L1435" i="2"/>
  <c r="C1437" i="2"/>
  <c r="H1465" i="2"/>
  <c r="B1466" i="2"/>
  <c r="D1467" i="2"/>
  <c r="G1474" i="2"/>
  <c r="O1474" i="2"/>
  <c r="G1476" i="2"/>
  <c r="H1477" i="2"/>
  <c r="B1478" i="2"/>
  <c r="D1479" i="2"/>
  <c r="F1480" i="2"/>
  <c r="N1480" i="2"/>
  <c r="D1482" i="2"/>
  <c r="F1483" i="2"/>
  <c r="N1483" i="2"/>
  <c r="F1485" i="2"/>
  <c r="G1486" i="2"/>
  <c r="O1486" i="2"/>
  <c r="H1489" i="2"/>
  <c r="B1490" i="2"/>
  <c r="D1491" i="2"/>
  <c r="G1498" i="2"/>
  <c r="O1498" i="2"/>
  <c r="H1501" i="2"/>
  <c r="B1502" i="2"/>
  <c r="D1503" i="2"/>
  <c r="BY22" i="1"/>
  <c r="BX22" i="1"/>
  <c r="BY19" i="1"/>
  <c r="BX19" i="1"/>
  <c r="BY20" i="1"/>
  <c r="K1498" i="2" s="1"/>
  <c r="BX20" i="1"/>
  <c r="J1498" i="2" s="1"/>
  <c r="BY21" i="1"/>
  <c r="K1501" i="2" s="1"/>
  <c r="BX21" i="1"/>
  <c r="J1501" i="2" s="1"/>
  <c r="BY17" i="1"/>
  <c r="BX17" i="1"/>
  <c r="J1489" i="2" s="1"/>
  <c r="BY16" i="1"/>
  <c r="K1486" i="2" s="1"/>
  <c r="BX16" i="1"/>
  <c r="J1486" i="2" s="1"/>
  <c r="BY18" i="1"/>
  <c r="BX18" i="1"/>
  <c r="CD22" i="1"/>
  <c r="CC22" i="1"/>
  <c r="CD19" i="1"/>
  <c r="CC19" i="1"/>
  <c r="CD20" i="1"/>
  <c r="CC20" i="1"/>
  <c r="G1500" i="2" s="1"/>
  <c r="CD21" i="1"/>
  <c r="CC21" i="1"/>
  <c r="G1503" i="2" s="1"/>
  <c r="CD17" i="1"/>
  <c r="CC17" i="1"/>
  <c r="G1491" i="2" s="1"/>
  <c r="CD16" i="1"/>
  <c r="CC16" i="1"/>
  <c r="G1488" i="2" s="1"/>
  <c r="I1297" i="2" l="1"/>
  <c r="C1469" i="2"/>
  <c r="K1489" i="2"/>
  <c r="I1261" i="2"/>
  <c r="D1366" i="2"/>
  <c r="C1206" i="2"/>
  <c r="K1492" i="2"/>
  <c r="H1468" i="2"/>
  <c r="E1468" i="2"/>
  <c r="M1450" i="2"/>
  <c r="C1450" i="2"/>
  <c r="D1388" i="2"/>
  <c r="C1452" i="2"/>
  <c r="H1387" i="2"/>
  <c r="G1452" i="2"/>
  <c r="D1452" i="2"/>
  <c r="F1392" i="2"/>
  <c r="L1390" i="2"/>
  <c r="F1206" i="2"/>
  <c r="H1450" i="2"/>
  <c r="F1390" i="2"/>
  <c r="I1390" i="2"/>
  <c r="O1459" i="2"/>
  <c r="I1273" i="2"/>
  <c r="H1492" i="2"/>
  <c r="N1366" i="2"/>
  <c r="N1368" i="2"/>
  <c r="D1469" i="2"/>
  <c r="C1367" i="2"/>
  <c r="N1468" i="2"/>
  <c r="E1492" i="2"/>
  <c r="D1493" i="2"/>
  <c r="K1468" i="2"/>
  <c r="C1413" i="2"/>
  <c r="N1471" i="2"/>
  <c r="H1459" i="2"/>
  <c r="J1459" i="2"/>
  <c r="J1495" i="2"/>
  <c r="K1450" i="2"/>
  <c r="E1450" i="2"/>
  <c r="N1387" i="2"/>
  <c r="J1411" i="2"/>
  <c r="D1391" i="2"/>
  <c r="K1387" i="2"/>
  <c r="G1497" i="2"/>
  <c r="N1363" i="2"/>
  <c r="M1414" i="2"/>
  <c r="C1365" i="2"/>
  <c r="K1471" i="2"/>
  <c r="L1471" i="2"/>
  <c r="L1447" i="2"/>
  <c r="O1447" i="2"/>
  <c r="C1497" i="2"/>
  <c r="G1416" i="2"/>
  <c r="C1411" i="2"/>
  <c r="C1363" i="2"/>
  <c r="M1459" i="2"/>
  <c r="E1447" i="2"/>
  <c r="O1495" i="2"/>
  <c r="I1471" i="2"/>
  <c r="C1414" i="2"/>
  <c r="J1414" i="2"/>
  <c r="D1472" i="2"/>
  <c r="J1447" i="2"/>
  <c r="C1412" i="2"/>
  <c r="C1416" i="2"/>
  <c r="G1413" i="2"/>
  <c r="G1365" i="2"/>
  <c r="D1449" i="2"/>
  <c r="I1285" i="2"/>
  <c r="M1285" i="2" s="1"/>
  <c r="N1285" i="2" s="1"/>
  <c r="I1243" i="2"/>
  <c r="L1213" i="2"/>
  <c r="F1471" i="2"/>
  <c r="H1447" i="2"/>
  <c r="C1471" i="2"/>
  <c r="K1447" i="2"/>
  <c r="J1471" i="2"/>
  <c r="C1473" i="2"/>
  <c r="M1471" i="2"/>
  <c r="F1449" i="2"/>
  <c r="F1447" i="2"/>
  <c r="F1414" i="2"/>
  <c r="F1363" i="2"/>
  <c r="I1276" i="2"/>
  <c r="M1276" i="2" s="1"/>
  <c r="N1276" i="2" s="1"/>
  <c r="L1237" i="2"/>
  <c r="G1414" i="2"/>
  <c r="D1414" i="2"/>
  <c r="N1416" i="2"/>
  <c r="C1415" i="2"/>
  <c r="L1276" i="2"/>
  <c r="G1363" i="2"/>
  <c r="D1363" i="2"/>
  <c r="N1365" i="2"/>
  <c r="L1228" i="2"/>
  <c r="N1449" i="2"/>
  <c r="I1363" i="2"/>
  <c r="D1447" i="2"/>
  <c r="G1447" i="2"/>
  <c r="D1471" i="2"/>
  <c r="N1473" i="2"/>
  <c r="C1472" i="2"/>
  <c r="D1448" i="2"/>
  <c r="K1414" i="2"/>
  <c r="H1414" i="2"/>
  <c r="E1414" i="2"/>
  <c r="D1416" i="2"/>
  <c r="D1364" i="2"/>
  <c r="K1363" i="2"/>
  <c r="H1363" i="2"/>
  <c r="I1228" i="2"/>
  <c r="G1368" i="2"/>
  <c r="F1365" i="2"/>
  <c r="F1416" i="2"/>
  <c r="M1273" i="2"/>
  <c r="N1273" i="2" s="1"/>
  <c r="N1275" i="2" s="1"/>
  <c r="F1473" i="2"/>
  <c r="C1449" i="2"/>
  <c r="G1449" i="2"/>
  <c r="C1447" i="2"/>
  <c r="H1471" i="2"/>
  <c r="E1471" i="2"/>
  <c r="D1473" i="2"/>
  <c r="N1447" i="2"/>
  <c r="D1365" i="2"/>
  <c r="D1415" i="2"/>
  <c r="O1414" i="2"/>
  <c r="L1414" i="2"/>
  <c r="I1414" i="2"/>
  <c r="J1363" i="2"/>
  <c r="O1363" i="2"/>
  <c r="L1363" i="2"/>
  <c r="L1285" i="2"/>
  <c r="L1225" i="2"/>
  <c r="L1252" i="2"/>
  <c r="L1243" i="2"/>
  <c r="I1207" i="2"/>
  <c r="M1207" i="2" s="1"/>
  <c r="N1207" i="2" s="1"/>
  <c r="L1222" i="2"/>
  <c r="I1306" i="2"/>
  <c r="M1306" i="2" s="1"/>
  <c r="N1306" i="2" s="1"/>
  <c r="L1246" i="2"/>
  <c r="I1204" i="2"/>
  <c r="G1450" i="2"/>
  <c r="D1450" i="2"/>
  <c r="N1452" i="2"/>
  <c r="C1451" i="2"/>
  <c r="N1390" i="2"/>
  <c r="F1387" i="2"/>
  <c r="I1288" i="2"/>
  <c r="M1288" i="2" s="1"/>
  <c r="N1288" i="2" s="1"/>
  <c r="L1249" i="2"/>
  <c r="I1312" i="2"/>
  <c r="L1300" i="2"/>
  <c r="L1288" i="2"/>
  <c r="J1390" i="2"/>
  <c r="C1392" i="2"/>
  <c r="M1390" i="2"/>
  <c r="J1387" i="2"/>
  <c r="O1387" i="2"/>
  <c r="L1387" i="2"/>
  <c r="I1291" i="2"/>
  <c r="M1291" i="2" s="1"/>
  <c r="N1291" i="2" s="1"/>
  <c r="L1207" i="2"/>
  <c r="L1303" i="2"/>
  <c r="L1210" i="2"/>
  <c r="I1237" i="2"/>
  <c r="M1237" i="2" s="1"/>
  <c r="N1237" i="2" s="1"/>
  <c r="I1300" i="2"/>
  <c r="L1261" i="2"/>
  <c r="I1252" i="2"/>
  <c r="M1252" i="2" s="1"/>
  <c r="N1252" i="2" s="1"/>
  <c r="N1254" i="2" s="1"/>
  <c r="D1390" i="2"/>
  <c r="N1392" i="2"/>
  <c r="C1391" i="2"/>
  <c r="C1387" i="2"/>
  <c r="G1389" i="2"/>
  <c r="C1389" i="2"/>
  <c r="M1297" i="2"/>
  <c r="N1297" i="2" s="1"/>
  <c r="L1291" i="2"/>
  <c r="I1255" i="2"/>
  <c r="I1246" i="2"/>
  <c r="M1246" i="2" s="1"/>
  <c r="N1246" i="2" s="1"/>
  <c r="N1248" i="2" s="1"/>
  <c r="I1210" i="2"/>
  <c r="M1210" i="2" s="1"/>
  <c r="N1210" i="2" s="1"/>
  <c r="N1212" i="2" s="1"/>
  <c r="I1213" i="2"/>
  <c r="M1213" i="2" s="1"/>
  <c r="N1213" i="2" s="1"/>
  <c r="I1225" i="2"/>
  <c r="D1451" i="2"/>
  <c r="O1450" i="2"/>
  <c r="L1450" i="2"/>
  <c r="I1450" i="2"/>
  <c r="D1389" i="2"/>
  <c r="L1273" i="2"/>
  <c r="L1312" i="2"/>
  <c r="H1390" i="2"/>
  <c r="E1390" i="2"/>
  <c r="D1392" i="2"/>
  <c r="G1387" i="2"/>
  <c r="D1387" i="2"/>
  <c r="N1389" i="2"/>
  <c r="N1278" i="2"/>
  <c r="I1222" i="2"/>
  <c r="M1222" i="2" s="1"/>
  <c r="N1222" i="2" s="1"/>
  <c r="N1224" i="2" s="1"/>
  <c r="I1303" i="2"/>
  <c r="M1303" i="2" s="1"/>
  <c r="N1303" i="2" s="1"/>
  <c r="L1306" i="2"/>
  <c r="K1204" i="2"/>
  <c r="M1204" i="2" s="1"/>
  <c r="I1249" i="2"/>
  <c r="G1473" i="2"/>
  <c r="N1450" i="2"/>
  <c r="M1447" i="2"/>
  <c r="M1261" i="2"/>
  <c r="N1261" i="2" s="1"/>
  <c r="N1263" i="2" s="1"/>
  <c r="M1255" i="2"/>
  <c r="N1255" i="2" s="1"/>
  <c r="G1206" i="2"/>
  <c r="E1204" i="2"/>
  <c r="M1225" i="2"/>
  <c r="N1225" i="2" s="1"/>
  <c r="M1312" i="2"/>
  <c r="N1312" i="2" s="1"/>
  <c r="N1314" i="2" s="1"/>
  <c r="M1243" i="2"/>
  <c r="N1243" i="2" s="1"/>
  <c r="D1205" i="2"/>
  <c r="C1204" i="2"/>
  <c r="D1204" i="2"/>
  <c r="C1205" i="2"/>
  <c r="M1249" i="2"/>
  <c r="N1249" i="2" s="1"/>
  <c r="N1251" i="2" s="1"/>
  <c r="G1392" i="2"/>
  <c r="M1300" i="2"/>
  <c r="N1300" i="2" s="1"/>
  <c r="N1302" i="2" s="1"/>
  <c r="M1228" i="2"/>
  <c r="N1228" i="2" s="1"/>
  <c r="F1204" i="2"/>
  <c r="G1204" i="2"/>
  <c r="H1204" i="2"/>
  <c r="D1206" i="2"/>
  <c r="J1450" i="2"/>
  <c r="F1497" i="2"/>
  <c r="D1459" i="2"/>
  <c r="K1459" i="2"/>
  <c r="D1495" i="2"/>
  <c r="F1461" i="2"/>
  <c r="F1459" i="2"/>
  <c r="F1411" i="2"/>
  <c r="N1411" i="2"/>
  <c r="G1411" i="2"/>
  <c r="D1411" i="2"/>
  <c r="N1413" i="2"/>
  <c r="N1293" i="2"/>
  <c r="N1461" i="2"/>
  <c r="E1411" i="2"/>
  <c r="C1461" i="2"/>
  <c r="K1495" i="2"/>
  <c r="G1459" i="2"/>
  <c r="H1495" i="2"/>
  <c r="E1495" i="2"/>
  <c r="D1497" i="2"/>
  <c r="D1460" i="2"/>
  <c r="D1412" i="2"/>
  <c r="K1411" i="2"/>
  <c r="H1411" i="2"/>
  <c r="O1204" i="2"/>
  <c r="L1204" i="2"/>
  <c r="I1447" i="2"/>
  <c r="I1387" i="2"/>
  <c r="M1363" i="2"/>
  <c r="G1471" i="2"/>
  <c r="C1388" i="2"/>
  <c r="K1390" i="2"/>
  <c r="F1452" i="2"/>
  <c r="I1459" i="2"/>
  <c r="D1461" i="2"/>
  <c r="M1387" i="2"/>
  <c r="E1363" i="2"/>
  <c r="F1495" i="2"/>
  <c r="L1459" i="2"/>
  <c r="C1495" i="2"/>
  <c r="G1461" i="2"/>
  <c r="C1459" i="2"/>
  <c r="D1496" i="2"/>
  <c r="N1459" i="2"/>
  <c r="D1413" i="2"/>
  <c r="F1413" i="2"/>
  <c r="O1411" i="2"/>
  <c r="L1411" i="2"/>
  <c r="E1387" i="2"/>
  <c r="E1459" i="2"/>
  <c r="I1411" i="2"/>
  <c r="F1492" i="2"/>
  <c r="F1468" i="2"/>
  <c r="J1492" i="2"/>
  <c r="O1492" i="2"/>
  <c r="J1468" i="2"/>
  <c r="O1468" i="2"/>
  <c r="L1468" i="2"/>
  <c r="F1366" i="2"/>
  <c r="H1366" i="2"/>
  <c r="E1366" i="2"/>
  <c r="D1368" i="2"/>
  <c r="O1366" i="2"/>
  <c r="C1390" i="2"/>
  <c r="I1468" i="2"/>
  <c r="K1366" i="2"/>
  <c r="C1492" i="2"/>
  <c r="C1494" i="2"/>
  <c r="C1468" i="2"/>
  <c r="G1470" i="2"/>
  <c r="C1470" i="2"/>
  <c r="D1367" i="2"/>
  <c r="L1366" i="2"/>
  <c r="I1366" i="2"/>
  <c r="G1390" i="2"/>
  <c r="D1494" i="2"/>
  <c r="D1470" i="2"/>
  <c r="M1468" i="2"/>
  <c r="G1492" i="2"/>
  <c r="D1492" i="2"/>
  <c r="G1468" i="2"/>
  <c r="D1468" i="2"/>
  <c r="N1470" i="2"/>
  <c r="F1368" i="2"/>
  <c r="J1366" i="2"/>
  <c r="C1368" i="2"/>
  <c r="M1366" i="2"/>
  <c r="G1366" i="2"/>
  <c r="D1320" i="2"/>
  <c r="C1319" i="2"/>
  <c r="M1318" i="2"/>
  <c r="I1318" i="2"/>
  <c r="E1318" i="2"/>
  <c r="F1320" i="2"/>
  <c r="K1318" i="2"/>
  <c r="F1318" i="2"/>
  <c r="D1319" i="2"/>
  <c r="C1320" i="2"/>
  <c r="O1318" i="2"/>
  <c r="J1318" i="2"/>
  <c r="D1318" i="2"/>
  <c r="G1320" i="2"/>
  <c r="G1318" i="2"/>
  <c r="N1320" i="2"/>
  <c r="N1318" i="2"/>
  <c r="H1318" i="2"/>
  <c r="C1318" i="2"/>
  <c r="L1318" i="2"/>
  <c r="G1260" i="2"/>
  <c r="O1258" i="2"/>
  <c r="K1258" i="2"/>
  <c r="G1258" i="2"/>
  <c r="C1258" i="2"/>
  <c r="H1258" i="2"/>
  <c r="F1260" i="2"/>
  <c r="D1259" i="2"/>
  <c r="J1258" i="2"/>
  <c r="F1258" i="2"/>
  <c r="C1260" i="2"/>
  <c r="D1260" i="2"/>
  <c r="C1259" i="2"/>
  <c r="I1258" i="2"/>
  <c r="E1258" i="2"/>
  <c r="D1258" i="2"/>
  <c r="G1236" i="2"/>
  <c r="O1234" i="2"/>
  <c r="K1234" i="2"/>
  <c r="G1234" i="2"/>
  <c r="C1234" i="2"/>
  <c r="H1234" i="2"/>
  <c r="F1236" i="2"/>
  <c r="D1235" i="2"/>
  <c r="J1234" i="2"/>
  <c r="F1234" i="2"/>
  <c r="C1236" i="2"/>
  <c r="L1234" i="2"/>
  <c r="D1234" i="2"/>
  <c r="D1236" i="2"/>
  <c r="C1235" i="2"/>
  <c r="I1234" i="2"/>
  <c r="E1234" i="2"/>
  <c r="D1344" i="2"/>
  <c r="C1343" i="2"/>
  <c r="M1342" i="2"/>
  <c r="I1342" i="2"/>
  <c r="E1342" i="2"/>
  <c r="F1344" i="2"/>
  <c r="K1342" i="2"/>
  <c r="F1342" i="2"/>
  <c r="L1342" i="2"/>
  <c r="C1344" i="2"/>
  <c r="O1342" i="2"/>
  <c r="J1342" i="2"/>
  <c r="D1342" i="2"/>
  <c r="D1343" i="2"/>
  <c r="N1344" i="2"/>
  <c r="N1342" i="2"/>
  <c r="H1342" i="2"/>
  <c r="C1342" i="2"/>
  <c r="G1344" i="2"/>
  <c r="G1342" i="2"/>
  <c r="G1272" i="2"/>
  <c r="O1270" i="2"/>
  <c r="K1270" i="2"/>
  <c r="G1270" i="2"/>
  <c r="C1270" i="2"/>
  <c r="F1272" i="2"/>
  <c r="D1271" i="2"/>
  <c r="J1270" i="2"/>
  <c r="F1270" i="2"/>
  <c r="C1272" i="2"/>
  <c r="H1270" i="2"/>
  <c r="D1272" i="2"/>
  <c r="C1271" i="2"/>
  <c r="I1270" i="2"/>
  <c r="E1270" i="2"/>
  <c r="D1270" i="2"/>
  <c r="G1338" i="2"/>
  <c r="O1336" i="2"/>
  <c r="K1336" i="2"/>
  <c r="G1336" i="2"/>
  <c r="C1336" i="2"/>
  <c r="C1338" i="2"/>
  <c r="J1336" i="2"/>
  <c r="E1336" i="2"/>
  <c r="D1338" i="2"/>
  <c r="F1336" i="2"/>
  <c r="N1338" i="2"/>
  <c r="N1336" i="2"/>
  <c r="I1336" i="2"/>
  <c r="D1336" i="2"/>
  <c r="L1336" i="2"/>
  <c r="F1338" i="2"/>
  <c r="D1337" i="2"/>
  <c r="M1336" i="2"/>
  <c r="H1336" i="2"/>
  <c r="C1337" i="2"/>
  <c r="P1" i="2"/>
  <c r="O1" i="4"/>
  <c r="OR22" i="1"/>
  <c r="OQ22" i="1"/>
  <c r="OP22" i="1"/>
  <c r="OO22" i="1"/>
  <c r="ON22" i="1"/>
  <c r="OM22" i="1"/>
  <c r="OL22" i="1"/>
  <c r="OK22" i="1"/>
  <c r="OJ22" i="1"/>
  <c r="OI22" i="1"/>
  <c r="OH22" i="1"/>
  <c r="OG22" i="1"/>
  <c r="OF22" i="1"/>
  <c r="OE22" i="1"/>
  <c r="OD22" i="1"/>
  <c r="OC22" i="1"/>
  <c r="OB22" i="1"/>
  <c r="OA22" i="1"/>
  <c r="NZ22" i="1"/>
  <c r="NY22" i="1"/>
  <c r="NX22" i="1"/>
  <c r="NW22" i="1"/>
  <c r="NV22" i="1"/>
  <c r="NU22" i="1"/>
  <c r="NT22" i="1"/>
  <c r="N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OR21" i="1"/>
  <c r="OQ21" i="1"/>
  <c r="OP21" i="1"/>
  <c r="OO21" i="1"/>
  <c r="ON21" i="1"/>
  <c r="OM21" i="1"/>
  <c r="OL21" i="1"/>
  <c r="OK21" i="1"/>
  <c r="OJ21" i="1"/>
  <c r="OI21" i="1"/>
  <c r="OH21" i="1"/>
  <c r="OG21" i="1"/>
  <c r="OF21" i="1"/>
  <c r="OE21" i="1"/>
  <c r="OD21" i="1"/>
  <c r="OC21" i="1"/>
  <c r="OB21" i="1"/>
  <c r="OA21" i="1"/>
  <c r="NZ21" i="1"/>
  <c r="NY21" i="1"/>
  <c r="NX21" i="1"/>
  <c r="NW21" i="1"/>
  <c r="NV21" i="1"/>
  <c r="NU21" i="1"/>
  <c r="NT21" i="1"/>
  <c r="N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OR20" i="1"/>
  <c r="OQ20" i="1"/>
  <c r="OP20" i="1"/>
  <c r="OO20" i="1"/>
  <c r="ON20" i="1"/>
  <c r="OM20" i="1"/>
  <c r="OL20" i="1"/>
  <c r="OK20" i="1"/>
  <c r="OJ20" i="1"/>
  <c r="OI20" i="1"/>
  <c r="OH20" i="1"/>
  <c r="OG20" i="1"/>
  <c r="OF20" i="1"/>
  <c r="OE20" i="1"/>
  <c r="OD20" i="1"/>
  <c r="OC20" i="1"/>
  <c r="OB20" i="1"/>
  <c r="OA20" i="1"/>
  <c r="NZ20" i="1"/>
  <c r="NY20" i="1"/>
  <c r="NX20" i="1"/>
  <c r="NW20" i="1"/>
  <c r="NV20" i="1"/>
  <c r="NU20" i="1"/>
  <c r="NT20" i="1"/>
  <c r="N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OR19" i="1"/>
  <c r="OQ19" i="1"/>
  <c r="OP19" i="1"/>
  <c r="OO19" i="1"/>
  <c r="ON19" i="1"/>
  <c r="OM19" i="1"/>
  <c r="OL19" i="1"/>
  <c r="OK19" i="1"/>
  <c r="OJ19" i="1"/>
  <c r="OI19" i="1"/>
  <c r="OH19" i="1"/>
  <c r="OG19" i="1"/>
  <c r="OF19" i="1"/>
  <c r="OE19" i="1"/>
  <c r="OD19" i="1"/>
  <c r="OC19" i="1"/>
  <c r="OB19" i="1"/>
  <c r="OA19" i="1"/>
  <c r="NZ19" i="1"/>
  <c r="NY19" i="1"/>
  <c r="NX19" i="1"/>
  <c r="NW19" i="1"/>
  <c r="NV19" i="1"/>
  <c r="NU19" i="1"/>
  <c r="NT19" i="1"/>
  <c r="N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OR18" i="1"/>
  <c r="OQ18" i="1"/>
  <c r="OP18" i="1"/>
  <c r="OO18" i="1"/>
  <c r="ON18" i="1"/>
  <c r="OM18" i="1"/>
  <c r="OL18" i="1"/>
  <c r="OK18" i="1"/>
  <c r="OJ18" i="1"/>
  <c r="OI18" i="1"/>
  <c r="OH18" i="1"/>
  <c r="OG18" i="1"/>
  <c r="OF18" i="1"/>
  <c r="OE18" i="1"/>
  <c r="OD18" i="1"/>
  <c r="OC18" i="1"/>
  <c r="OB18" i="1"/>
  <c r="OA18" i="1"/>
  <c r="NZ18" i="1"/>
  <c r="NY18" i="1"/>
  <c r="NX18" i="1"/>
  <c r="NW18" i="1"/>
  <c r="NV18" i="1"/>
  <c r="NU18" i="1"/>
  <c r="NT18" i="1"/>
  <c r="N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OR17" i="1"/>
  <c r="OQ17" i="1"/>
  <c r="OP17" i="1"/>
  <c r="OO17" i="1"/>
  <c r="ON17" i="1"/>
  <c r="OM17" i="1"/>
  <c r="OL17" i="1"/>
  <c r="OK17" i="1"/>
  <c r="OJ17" i="1"/>
  <c r="OI17" i="1"/>
  <c r="OH17" i="1"/>
  <c r="OG17" i="1"/>
  <c r="OF17" i="1"/>
  <c r="OE17" i="1"/>
  <c r="OD17" i="1"/>
  <c r="OC17" i="1"/>
  <c r="OB17" i="1"/>
  <c r="OA17" i="1"/>
  <c r="NZ17" i="1"/>
  <c r="NY17" i="1"/>
  <c r="NX17" i="1"/>
  <c r="NW17" i="1"/>
  <c r="NV17" i="1"/>
  <c r="NU17" i="1"/>
  <c r="NT17" i="1"/>
  <c r="N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OR16" i="1"/>
  <c r="OQ16" i="1"/>
  <c r="OP16" i="1"/>
  <c r="OO16" i="1"/>
  <c r="ON16" i="1"/>
  <c r="OM16" i="1"/>
  <c r="OL16" i="1"/>
  <c r="OK16" i="1"/>
  <c r="OJ16" i="1"/>
  <c r="OI16" i="1"/>
  <c r="OH16" i="1"/>
  <c r="OG16" i="1"/>
  <c r="OF16" i="1"/>
  <c r="OE16" i="1"/>
  <c r="OD16" i="1"/>
  <c r="OC16" i="1"/>
  <c r="OB16" i="1"/>
  <c r="OA16" i="1"/>
  <c r="NZ16" i="1"/>
  <c r="NY16" i="1"/>
  <c r="NX16" i="1"/>
  <c r="NW16" i="1"/>
  <c r="NV16" i="1"/>
  <c r="NU16" i="1"/>
  <c r="NT16" i="1"/>
  <c r="N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N1245" i="2" l="1"/>
  <c r="N1305" i="2"/>
  <c r="N1308" i="2"/>
  <c r="N1230" i="2"/>
  <c r="N1290" i="2"/>
  <c r="N1257" i="2"/>
  <c r="N1239" i="2"/>
  <c r="N1209" i="2"/>
  <c r="N1215" i="2"/>
  <c r="N1204" i="2"/>
  <c r="N1287" i="2"/>
  <c r="N1227" i="2"/>
  <c r="N1299" i="2"/>
  <c r="I1240" i="2"/>
  <c r="M1240" i="2" s="1"/>
  <c r="N1240" i="2" s="1"/>
  <c r="I1282" i="2"/>
  <c r="M1282" i="2" s="1"/>
  <c r="N1282" i="2" s="1"/>
  <c r="I1279" i="2"/>
  <c r="M1279" i="2" s="1"/>
  <c r="N1279" i="2" s="1"/>
  <c r="I1294" i="2"/>
  <c r="M1294" i="2" s="1"/>
  <c r="N1294" i="2" s="1"/>
  <c r="I1216" i="2"/>
  <c r="M1216" i="2" s="1"/>
  <c r="N1216" i="2" s="1"/>
  <c r="I1231" i="2"/>
  <c r="M1231" i="2" s="1"/>
  <c r="N1231" i="2" s="1"/>
  <c r="I1309" i="2"/>
  <c r="M1309" i="2" s="1"/>
  <c r="N1309" i="2" s="1"/>
  <c r="I1264" i="2"/>
  <c r="M1264" i="2" s="1"/>
  <c r="N1264" i="2" s="1"/>
  <c r="I1267" i="2"/>
  <c r="M1267" i="2" s="1"/>
  <c r="N1267" i="2" s="1"/>
  <c r="I1219" i="2"/>
  <c r="M1219" i="2" s="1"/>
  <c r="N1219" i="2" s="1"/>
  <c r="L1297" i="2"/>
  <c r="M1270" i="2"/>
  <c r="N1270" i="2" s="1"/>
  <c r="M1234" i="2"/>
  <c r="N1234" i="2" s="1"/>
  <c r="M1258" i="2"/>
  <c r="N1258" i="2" s="1"/>
  <c r="N1272" i="2"/>
  <c r="CC18" i="1"/>
  <c r="G1494" i="2" l="1"/>
  <c r="N1236" i="2"/>
  <c r="N1260" i="2"/>
  <c r="N1266" i="2"/>
  <c r="N1218" i="2"/>
  <c r="N1206" i="2"/>
  <c r="N1281" i="2"/>
  <c r="N1242" i="2"/>
  <c r="N1269" i="2"/>
  <c r="N1311" i="2"/>
  <c r="N1233" i="2"/>
  <c r="N1221" i="2"/>
  <c r="N1296" i="2"/>
  <c r="N1284" i="2"/>
  <c r="L1219" i="2"/>
  <c r="L1309" i="2"/>
  <c r="L1255" i="2"/>
  <c r="L1267" i="2"/>
  <c r="L1294" i="2"/>
  <c r="L1282" i="2"/>
  <c r="L1270" i="2"/>
  <c r="L1264" i="2"/>
  <c r="L1231" i="2"/>
  <c r="L1216" i="2"/>
  <c r="L1258" i="2"/>
  <c r="L1279" i="2"/>
  <c r="L1240" i="2"/>
  <c r="AT8" i="1"/>
  <c r="C6784" i="3"/>
  <c r="E6784" i="3" s="1"/>
  <c r="C6783" i="3"/>
  <c r="E6783" i="3" s="1"/>
  <c r="C6782" i="3"/>
  <c r="C6781" i="3"/>
  <c r="D6781" i="3" s="1"/>
  <c r="C6780" i="3"/>
  <c r="C6779" i="3"/>
  <c r="E6779" i="3" s="1"/>
  <c r="C6778" i="3"/>
  <c r="D6778" i="3" s="1"/>
  <c r="C6777" i="3"/>
  <c r="E6777" i="3" s="1"/>
  <c r="C6776" i="3"/>
  <c r="C6775" i="3"/>
  <c r="E6775" i="3" s="1"/>
  <c r="C6774" i="3"/>
  <c r="E6774" i="3" s="1"/>
  <c r="C6773" i="3"/>
  <c r="D6773" i="3" s="1"/>
  <c r="C6772" i="3"/>
  <c r="E6772" i="3" s="1"/>
  <c r="C6771" i="3"/>
  <c r="C6770" i="3"/>
  <c r="E6770" i="3" s="1"/>
  <c r="C6769" i="3"/>
  <c r="C6768" i="3"/>
  <c r="E6768" i="3" s="1"/>
  <c r="B6768" i="3"/>
  <c r="C6767" i="3"/>
  <c r="E6767" i="3" s="1"/>
  <c r="C6766" i="3"/>
  <c r="E6766" i="3" s="1"/>
  <c r="C6765" i="3"/>
  <c r="D6765" i="3" s="1"/>
  <c r="C6764" i="3"/>
  <c r="D6764" i="3" s="1"/>
  <c r="C6763" i="3"/>
  <c r="C6762" i="3"/>
  <c r="E6762" i="3" s="1"/>
  <c r="C6761" i="3"/>
  <c r="D6761" i="3" s="1"/>
  <c r="C6760" i="3"/>
  <c r="E6760" i="3" s="1"/>
  <c r="C6759" i="3"/>
  <c r="C6758" i="3"/>
  <c r="E6758" i="3" s="1"/>
  <c r="C6757" i="3"/>
  <c r="E6757" i="3" s="1"/>
  <c r="C6756" i="3"/>
  <c r="D6756" i="3" s="1"/>
  <c r="C6755" i="3"/>
  <c r="E6755" i="3" s="1"/>
  <c r="C6754" i="3"/>
  <c r="C6753" i="3"/>
  <c r="E6753" i="3" s="1"/>
  <c r="C6752" i="3"/>
  <c r="C6751" i="3"/>
  <c r="E6751" i="3" s="1"/>
  <c r="B6751" i="3"/>
  <c r="C6750" i="3"/>
  <c r="E6750" i="3" s="1"/>
  <c r="C6749" i="3"/>
  <c r="E6749" i="3" s="1"/>
  <c r="C6748" i="3"/>
  <c r="D6748" i="3" s="1"/>
  <c r="C6747" i="3"/>
  <c r="C6746" i="3"/>
  <c r="C6745" i="3"/>
  <c r="E6745" i="3" s="1"/>
  <c r="C6744" i="3"/>
  <c r="C6743" i="3"/>
  <c r="E6743" i="3" s="1"/>
  <c r="C6742" i="3"/>
  <c r="C6741" i="3"/>
  <c r="E6741" i="3" s="1"/>
  <c r="C6740" i="3"/>
  <c r="E6740" i="3" s="1"/>
  <c r="C6739" i="3"/>
  <c r="D6739" i="3" s="1"/>
  <c r="C6738" i="3"/>
  <c r="C6737" i="3"/>
  <c r="C6736" i="3"/>
  <c r="C6735" i="3"/>
  <c r="C6734" i="3"/>
  <c r="B6734" i="3"/>
  <c r="C6733" i="3"/>
  <c r="E6733" i="3" s="1"/>
  <c r="C6732" i="3"/>
  <c r="E6732" i="3" s="1"/>
  <c r="C6731" i="3"/>
  <c r="D6731" i="3" s="1"/>
  <c r="C6730" i="3"/>
  <c r="E6730" i="3" s="1"/>
  <c r="C6729" i="3"/>
  <c r="C6728" i="3"/>
  <c r="E6728" i="3" s="1"/>
  <c r="C6727" i="3"/>
  <c r="D6727" i="3" s="1"/>
  <c r="C6726" i="3"/>
  <c r="C6725" i="3"/>
  <c r="C6724" i="3"/>
  <c r="E6724" i="3" s="1"/>
  <c r="C6723" i="3"/>
  <c r="E6723" i="3" s="1"/>
  <c r="C6722" i="3"/>
  <c r="D6722" i="3" s="1"/>
  <c r="C6721" i="3"/>
  <c r="D6721" i="3" s="1"/>
  <c r="C6720" i="3"/>
  <c r="C6719" i="3"/>
  <c r="C6718" i="3"/>
  <c r="C6717" i="3"/>
  <c r="B6717" i="3"/>
  <c r="C6716" i="3"/>
  <c r="E6716" i="3" s="1"/>
  <c r="C6715" i="3"/>
  <c r="E6715" i="3" s="1"/>
  <c r="C6714" i="3"/>
  <c r="D6714" i="3" s="1"/>
  <c r="C6713" i="3"/>
  <c r="E6713" i="3" s="1"/>
  <c r="C6712" i="3"/>
  <c r="E6712" i="3" s="1"/>
  <c r="C6711" i="3"/>
  <c r="C6710" i="3"/>
  <c r="D6710" i="3" s="1"/>
  <c r="C6709" i="3"/>
  <c r="E6709" i="3" s="1"/>
  <c r="C6708" i="3"/>
  <c r="E6708" i="3" s="1"/>
  <c r="C6707" i="3"/>
  <c r="C6706" i="3"/>
  <c r="C6705" i="3"/>
  <c r="D6705" i="3" s="1"/>
  <c r="C6704" i="3"/>
  <c r="E6704" i="3" s="1"/>
  <c r="C6703" i="3"/>
  <c r="C6702" i="3"/>
  <c r="C6701" i="3"/>
  <c r="C6700" i="3"/>
  <c r="B6700" i="3"/>
  <c r="C6699" i="3"/>
  <c r="C6698" i="3"/>
  <c r="C6697" i="3"/>
  <c r="D6697" i="3" s="1"/>
  <c r="C6696" i="3"/>
  <c r="E6696" i="3" s="1"/>
  <c r="C6695" i="3"/>
  <c r="E6695" i="3" s="1"/>
  <c r="C6694" i="3"/>
  <c r="C6693" i="3"/>
  <c r="C6692" i="3"/>
  <c r="E6692" i="3" s="1"/>
  <c r="C6691" i="3"/>
  <c r="E6691" i="3" s="1"/>
  <c r="C6690" i="3"/>
  <c r="C6689" i="3"/>
  <c r="C6688" i="3"/>
  <c r="D6688" i="3" s="1"/>
  <c r="C6687" i="3"/>
  <c r="C6686" i="3"/>
  <c r="C6685" i="3"/>
  <c r="C6684" i="3"/>
  <c r="C6683" i="3"/>
  <c r="B6683" i="3"/>
  <c r="C6682" i="3"/>
  <c r="C6681" i="3"/>
  <c r="E6681" i="3" s="1"/>
  <c r="C6680" i="3"/>
  <c r="D6680" i="3" s="1"/>
  <c r="C6679" i="3"/>
  <c r="E6679" i="3" s="1"/>
  <c r="C6678" i="3"/>
  <c r="E6678" i="3" s="1"/>
  <c r="C6677" i="3"/>
  <c r="E6677" i="3" s="1"/>
  <c r="C6676" i="3"/>
  <c r="D6676" i="3" s="1"/>
  <c r="C6675" i="3"/>
  <c r="D6675" i="3" s="1"/>
  <c r="C6674" i="3"/>
  <c r="C6673" i="3"/>
  <c r="C6672" i="3"/>
  <c r="E6672" i="3" s="1"/>
  <c r="C6671" i="3"/>
  <c r="C6670" i="3"/>
  <c r="C6669" i="3"/>
  <c r="C6668" i="3"/>
  <c r="C6667" i="3"/>
  <c r="C6666" i="3"/>
  <c r="B6666" i="3"/>
  <c r="C6665" i="3"/>
  <c r="E6665" i="3" s="1"/>
  <c r="C6664" i="3"/>
  <c r="C6663" i="3"/>
  <c r="D6663" i="3" s="1"/>
  <c r="C6662" i="3"/>
  <c r="E6662" i="3" s="1"/>
  <c r="C6661" i="3"/>
  <c r="C6660" i="3"/>
  <c r="E6660" i="3" s="1"/>
  <c r="C6659" i="3"/>
  <c r="C6658" i="3"/>
  <c r="D6658" i="3" s="1"/>
  <c r="C6657" i="3"/>
  <c r="D6657" i="3" s="1"/>
  <c r="C6656" i="3"/>
  <c r="C6655" i="3"/>
  <c r="E6655" i="3" s="1"/>
  <c r="C6654" i="3"/>
  <c r="C6653" i="3"/>
  <c r="C6652" i="3"/>
  <c r="E6652" i="3" s="1"/>
  <c r="C6651" i="3"/>
  <c r="C6650" i="3"/>
  <c r="C6649" i="3"/>
  <c r="B6649" i="3"/>
  <c r="C6648" i="3"/>
  <c r="C6647" i="3"/>
  <c r="D6647" i="3" s="1"/>
  <c r="C6646" i="3"/>
  <c r="C6645" i="3"/>
  <c r="C6644" i="3"/>
  <c r="E6644" i="3" s="1"/>
  <c r="C6643" i="3"/>
  <c r="D6643" i="3" s="1"/>
  <c r="C6642" i="3"/>
  <c r="E6642" i="3" s="1"/>
  <c r="C6641" i="3"/>
  <c r="C6640" i="3"/>
  <c r="E6640" i="3" s="1"/>
  <c r="C6639" i="3"/>
  <c r="D6639" i="3" s="1"/>
  <c r="C6638" i="3"/>
  <c r="D6638" i="3" s="1"/>
  <c r="C6637" i="3"/>
  <c r="E6637" i="3" s="1"/>
  <c r="C6636" i="3"/>
  <c r="C6635" i="3"/>
  <c r="E6635" i="3" s="1"/>
  <c r="C6634" i="3"/>
  <c r="C6633" i="3"/>
  <c r="C6632" i="3"/>
  <c r="B6632" i="3"/>
  <c r="C6631" i="3"/>
  <c r="D6631" i="3" s="1"/>
  <c r="C6630" i="3"/>
  <c r="D6630" i="3" s="1"/>
  <c r="C6629" i="3"/>
  <c r="D6629" i="3" s="1"/>
  <c r="C6628" i="3"/>
  <c r="C6627" i="3"/>
  <c r="C6626" i="3"/>
  <c r="D6626" i="3" s="1"/>
  <c r="C6625" i="3"/>
  <c r="C6624" i="3"/>
  <c r="C6623" i="3"/>
  <c r="E6623" i="3" s="1"/>
  <c r="C6622" i="3"/>
  <c r="D6622" i="3" s="1"/>
  <c r="C6621" i="3"/>
  <c r="D6621" i="3" s="1"/>
  <c r="C6620" i="3"/>
  <c r="E6620" i="3" s="1"/>
  <c r="C6619" i="3"/>
  <c r="C6618" i="3"/>
  <c r="C6617" i="3"/>
  <c r="C6616" i="3"/>
  <c r="C6615" i="3"/>
  <c r="B6615" i="3"/>
  <c r="C6614" i="3"/>
  <c r="D6614" i="3" s="1"/>
  <c r="C6613" i="3"/>
  <c r="C6612" i="3"/>
  <c r="D6612" i="3" s="1"/>
  <c r="C6611" i="3"/>
  <c r="C6610" i="3"/>
  <c r="E6610" i="3" s="1"/>
  <c r="C6609" i="3"/>
  <c r="D6609" i="3" s="1"/>
  <c r="C6608" i="3"/>
  <c r="D6608" i="3" s="1"/>
  <c r="C6607" i="3"/>
  <c r="C6606" i="3"/>
  <c r="C6605" i="3"/>
  <c r="D6605" i="3" s="1"/>
  <c r="C6604" i="3"/>
  <c r="C6603" i="3"/>
  <c r="E6603" i="3" s="1"/>
  <c r="C6602" i="3"/>
  <c r="C6601" i="3"/>
  <c r="C6600" i="3"/>
  <c r="C6599" i="3"/>
  <c r="C6598" i="3"/>
  <c r="B6598" i="3"/>
  <c r="C6597" i="3"/>
  <c r="C6596" i="3"/>
  <c r="D6596" i="3" s="1"/>
  <c r="C6595" i="3"/>
  <c r="C6594" i="3"/>
  <c r="C6593" i="3"/>
  <c r="E6593" i="3" s="1"/>
  <c r="C6592" i="3"/>
  <c r="C6591" i="3"/>
  <c r="D6591" i="3" s="1"/>
  <c r="C6590" i="3"/>
  <c r="C6589" i="3"/>
  <c r="E6589" i="3" s="1"/>
  <c r="C6588" i="3"/>
  <c r="D6588" i="3" s="1"/>
  <c r="C6587" i="3"/>
  <c r="D6587" i="3" s="1"/>
  <c r="C6586" i="3"/>
  <c r="E6586" i="3" s="1"/>
  <c r="C6585" i="3"/>
  <c r="C6584" i="3"/>
  <c r="E6584" i="3" s="1"/>
  <c r="C6583" i="3"/>
  <c r="C6582" i="3"/>
  <c r="C6581" i="3"/>
  <c r="B6581" i="3"/>
  <c r="C6580" i="3"/>
  <c r="C6579" i="3"/>
  <c r="D6579" i="3" s="1"/>
  <c r="C6578" i="3"/>
  <c r="C6577" i="3"/>
  <c r="C6576" i="3"/>
  <c r="E6576" i="3" s="1"/>
  <c r="C6575" i="3"/>
  <c r="D6575" i="3" s="1"/>
  <c r="C6574" i="3"/>
  <c r="D6574" i="3" s="1"/>
  <c r="C6573" i="3"/>
  <c r="C6572" i="3"/>
  <c r="E6572" i="3" s="1"/>
  <c r="C6571" i="3"/>
  <c r="C6570" i="3"/>
  <c r="D6570" i="3" s="1"/>
  <c r="C6569" i="3"/>
  <c r="E6569" i="3" s="1"/>
  <c r="C6568" i="3"/>
  <c r="C6567" i="3"/>
  <c r="C6566" i="3"/>
  <c r="C6565" i="3"/>
  <c r="C6564" i="3"/>
  <c r="B6564" i="3"/>
  <c r="C6563" i="3"/>
  <c r="D6563" i="3" s="1"/>
  <c r="C6562" i="3"/>
  <c r="D6562" i="3" s="1"/>
  <c r="C6561" i="3"/>
  <c r="E6561" i="3" s="1"/>
  <c r="C6560" i="3"/>
  <c r="D6560" i="3" s="1"/>
  <c r="C6559" i="3"/>
  <c r="E6559" i="3" s="1"/>
  <c r="C6558" i="3"/>
  <c r="D6558" i="3" s="1"/>
  <c r="C6557" i="3"/>
  <c r="C6556" i="3"/>
  <c r="D6556" i="3" s="1"/>
  <c r="C6555" i="3"/>
  <c r="E6555" i="3" s="1"/>
  <c r="C6554" i="3"/>
  <c r="D6554" i="3" s="1"/>
  <c r="C6553" i="3"/>
  <c r="D6553" i="3" s="1"/>
  <c r="C6552" i="3"/>
  <c r="D6552" i="3" s="1"/>
  <c r="C6551" i="3"/>
  <c r="D6551" i="3" s="1"/>
  <c r="C6550" i="3"/>
  <c r="E6550" i="3" s="1"/>
  <c r="C6549" i="3"/>
  <c r="C6548" i="3"/>
  <c r="C6547" i="3"/>
  <c r="B6547" i="3"/>
  <c r="C6546" i="3"/>
  <c r="D6546" i="3" s="1"/>
  <c r="C6545" i="3"/>
  <c r="D6545" i="3" s="1"/>
  <c r="C6544" i="3"/>
  <c r="E6544" i="3" s="1"/>
  <c r="C6543" i="3"/>
  <c r="C6542" i="3"/>
  <c r="E6542" i="3" s="1"/>
  <c r="C6541" i="3"/>
  <c r="C6540" i="3"/>
  <c r="E6540" i="3" s="1"/>
  <c r="C6539" i="3"/>
  <c r="D6539" i="3" s="1"/>
  <c r="C6538" i="3"/>
  <c r="C6537" i="3"/>
  <c r="D6537" i="3" s="1"/>
  <c r="C6536" i="3"/>
  <c r="C6535" i="3"/>
  <c r="E6535" i="3" s="1"/>
  <c r="C6534" i="3"/>
  <c r="D6534" i="3" s="1"/>
  <c r="C6533" i="3"/>
  <c r="E6533" i="3" s="1"/>
  <c r="C6532" i="3"/>
  <c r="C6531" i="3"/>
  <c r="C6530" i="3"/>
  <c r="B6530" i="3"/>
  <c r="C6529" i="3"/>
  <c r="D6529" i="3" s="1"/>
  <c r="C6528" i="3"/>
  <c r="D6528" i="3" s="1"/>
  <c r="C6527" i="3"/>
  <c r="E6527" i="3" s="1"/>
  <c r="C6526" i="3"/>
  <c r="C6525" i="3"/>
  <c r="E6525" i="3" s="1"/>
  <c r="C6524" i="3"/>
  <c r="C6523" i="3"/>
  <c r="D6523" i="3" s="1"/>
  <c r="C6522" i="3"/>
  <c r="D6522" i="3" s="1"/>
  <c r="C6521" i="3"/>
  <c r="E6521" i="3" s="1"/>
  <c r="C6520" i="3"/>
  <c r="D6520" i="3" s="1"/>
  <c r="C6519" i="3"/>
  <c r="D6519" i="3" s="1"/>
  <c r="C6518" i="3"/>
  <c r="E6518" i="3" s="1"/>
  <c r="C6517" i="3"/>
  <c r="D6517" i="3" s="1"/>
  <c r="C6516" i="3"/>
  <c r="C6515" i="3"/>
  <c r="C6514" i="3"/>
  <c r="C6513" i="3"/>
  <c r="B6513" i="3"/>
  <c r="C6512" i="3"/>
  <c r="D6512" i="3" s="1"/>
  <c r="C6511" i="3"/>
  <c r="C6510" i="3"/>
  <c r="E6510" i="3" s="1"/>
  <c r="C6509" i="3"/>
  <c r="D6509" i="3" s="1"/>
  <c r="C6508" i="3"/>
  <c r="E6508" i="3" s="1"/>
  <c r="C6507" i="3"/>
  <c r="D6507" i="3" s="1"/>
  <c r="C6506" i="3"/>
  <c r="E6506" i="3" s="1"/>
  <c r="C6505" i="3"/>
  <c r="D6505" i="3" s="1"/>
  <c r="C6504" i="3"/>
  <c r="E6504" i="3" s="1"/>
  <c r="C6503" i="3"/>
  <c r="D6503" i="3" s="1"/>
  <c r="C6502" i="3"/>
  <c r="C6501" i="3"/>
  <c r="E6501" i="3" s="1"/>
  <c r="C6500" i="3"/>
  <c r="D6500" i="3" s="1"/>
  <c r="C6499" i="3"/>
  <c r="C6498" i="3"/>
  <c r="C6497" i="3"/>
  <c r="C6496" i="3"/>
  <c r="B6496" i="3"/>
  <c r="C6495" i="3"/>
  <c r="D6495" i="3" s="1"/>
  <c r="C6494" i="3"/>
  <c r="D6494" i="3" s="1"/>
  <c r="C6493" i="3"/>
  <c r="C6492" i="3"/>
  <c r="D6492" i="3" s="1"/>
  <c r="C6491" i="3"/>
  <c r="E6491" i="3" s="1"/>
  <c r="C6490" i="3"/>
  <c r="D6490" i="3" s="1"/>
  <c r="C6489" i="3"/>
  <c r="E6489" i="3" s="1"/>
  <c r="C6488" i="3"/>
  <c r="D6488" i="3" s="1"/>
  <c r="C6487" i="3"/>
  <c r="C6486" i="3"/>
  <c r="D6486" i="3" s="1"/>
  <c r="C6485" i="3"/>
  <c r="D6485" i="3" s="1"/>
  <c r="C6484" i="3"/>
  <c r="E6484" i="3" s="1"/>
  <c r="C6483" i="3"/>
  <c r="D6483" i="3" s="1"/>
  <c r="C6482" i="3"/>
  <c r="E6482" i="3" s="1"/>
  <c r="C6481" i="3"/>
  <c r="C6480" i="3"/>
  <c r="C6479" i="3"/>
  <c r="B6479" i="3"/>
  <c r="C6478" i="3"/>
  <c r="D6478" i="3" s="1"/>
  <c r="C6477" i="3"/>
  <c r="D6477" i="3" s="1"/>
  <c r="C6476" i="3"/>
  <c r="E6476" i="3" s="1"/>
  <c r="C6475" i="3"/>
  <c r="C6474" i="3"/>
  <c r="E6474" i="3" s="1"/>
  <c r="C6473" i="3"/>
  <c r="C6472" i="3"/>
  <c r="E6472" i="3" s="1"/>
  <c r="C6471" i="3"/>
  <c r="C6470" i="3"/>
  <c r="C6469" i="3"/>
  <c r="D6469" i="3" s="1"/>
  <c r="C6468" i="3"/>
  <c r="D6468" i="3" s="1"/>
  <c r="C6467" i="3"/>
  <c r="D6467" i="3" s="1"/>
  <c r="C6466" i="3"/>
  <c r="C6465" i="3"/>
  <c r="C6464" i="3"/>
  <c r="C6463" i="3"/>
  <c r="C6462" i="3"/>
  <c r="B6462" i="3"/>
  <c r="C6461" i="3"/>
  <c r="C6460" i="3"/>
  <c r="C6459" i="3"/>
  <c r="E6459" i="3" s="1"/>
  <c r="C6458" i="3"/>
  <c r="D6458" i="3" s="1"/>
  <c r="C6457" i="3"/>
  <c r="C6456" i="3"/>
  <c r="C6455" i="3"/>
  <c r="E6455" i="3" s="1"/>
  <c r="C6454" i="3"/>
  <c r="C6453" i="3"/>
  <c r="C6452" i="3"/>
  <c r="C6451" i="3"/>
  <c r="D6451" i="3" s="1"/>
  <c r="C6450" i="3"/>
  <c r="E6450" i="3" s="1"/>
  <c r="C6449" i="3"/>
  <c r="E6449" i="3" s="1"/>
  <c r="C6448" i="3"/>
  <c r="E6448" i="3" s="1"/>
  <c r="C6447" i="3"/>
  <c r="C6446" i="3"/>
  <c r="C6445" i="3"/>
  <c r="B6445" i="3"/>
  <c r="C6444" i="3"/>
  <c r="C6443" i="3"/>
  <c r="C6442" i="3"/>
  <c r="C6441" i="3"/>
  <c r="C6440" i="3"/>
  <c r="E6440" i="3" s="1"/>
  <c r="C6439" i="3"/>
  <c r="C6438" i="3"/>
  <c r="C6437" i="3"/>
  <c r="D6437" i="3" s="1"/>
  <c r="C6436" i="3"/>
  <c r="D6436" i="3" s="1"/>
  <c r="C6435" i="3"/>
  <c r="C6434" i="3"/>
  <c r="E6434" i="3" s="1"/>
  <c r="C6433" i="3"/>
  <c r="C6432" i="3"/>
  <c r="C6431" i="3"/>
  <c r="E6431" i="3" s="1"/>
  <c r="C6430" i="3"/>
  <c r="C6429" i="3"/>
  <c r="C6428" i="3"/>
  <c r="B6428" i="3"/>
  <c r="C6427" i="3"/>
  <c r="E6427" i="3" s="1"/>
  <c r="C6426" i="3"/>
  <c r="E6426" i="3" s="1"/>
  <c r="C6425" i="3"/>
  <c r="C6424" i="3"/>
  <c r="D6424" i="3" s="1"/>
  <c r="C6423" i="3"/>
  <c r="E6423" i="3" s="1"/>
  <c r="C6422" i="3"/>
  <c r="E6422" i="3" s="1"/>
  <c r="C6421" i="3"/>
  <c r="C6420" i="3"/>
  <c r="C6419" i="3"/>
  <c r="E6419" i="3" s="1"/>
  <c r="C6418" i="3"/>
  <c r="E6418" i="3" s="1"/>
  <c r="C6417" i="3"/>
  <c r="E6417" i="3" s="1"/>
  <c r="C6416" i="3"/>
  <c r="C6415" i="3"/>
  <c r="D6415" i="3" s="1"/>
  <c r="C6414" i="3"/>
  <c r="C6413" i="3"/>
  <c r="C6412" i="3"/>
  <c r="C6411" i="3"/>
  <c r="B6411" i="3"/>
  <c r="C6410" i="3"/>
  <c r="C6409" i="3"/>
  <c r="C6408" i="3"/>
  <c r="C6407" i="3"/>
  <c r="C6406" i="3"/>
  <c r="D6406" i="3" s="1"/>
  <c r="C6405" i="3"/>
  <c r="E6405" i="3" s="1"/>
  <c r="C6404" i="3"/>
  <c r="C6403" i="3"/>
  <c r="E6403" i="3" s="1"/>
  <c r="C6402" i="3"/>
  <c r="C6401" i="3"/>
  <c r="C6400" i="3"/>
  <c r="E6400" i="3" s="1"/>
  <c r="C6399" i="3"/>
  <c r="C6398" i="3"/>
  <c r="D6398" i="3" s="1"/>
  <c r="C6397" i="3"/>
  <c r="E6397" i="3" s="1"/>
  <c r="C6396" i="3"/>
  <c r="C6395" i="3"/>
  <c r="C6394" i="3"/>
  <c r="B6394" i="3"/>
  <c r="C6393" i="3"/>
  <c r="C6392" i="3"/>
  <c r="E6392" i="3" s="1"/>
  <c r="C6391" i="3"/>
  <c r="D6391" i="3" s="1"/>
  <c r="C6390" i="3"/>
  <c r="E6390" i="3" s="1"/>
  <c r="C6389" i="3"/>
  <c r="E6389" i="3" s="1"/>
  <c r="C6388" i="3"/>
  <c r="E6388" i="3" s="1"/>
  <c r="C6387" i="3"/>
  <c r="D6387" i="3" s="1"/>
  <c r="C6386" i="3"/>
  <c r="D6386" i="3" s="1"/>
  <c r="C6385" i="3"/>
  <c r="E6385" i="3" s="1"/>
  <c r="C6384" i="3"/>
  <c r="E6384" i="3" s="1"/>
  <c r="C6383" i="3"/>
  <c r="E6383" i="3" s="1"/>
  <c r="C6382" i="3"/>
  <c r="C6381" i="3"/>
  <c r="E6381" i="3" s="1"/>
  <c r="C6380" i="3"/>
  <c r="C6379" i="3"/>
  <c r="C6378" i="3"/>
  <c r="C6377" i="3"/>
  <c r="B6377" i="3"/>
  <c r="C6376" i="3"/>
  <c r="E6376" i="3" s="1"/>
  <c r="C6375" i="3"/>
  <c r="C6374" i="3"/>
  <c r="C6373" i="3"/>
  <c r="D6373" i="3" s="1"/>
  <c r="C6372" i="3"/>
  <c r="C6371" i="3"/>
  <c r="E6371" i="3" s="1"/>
  <c r="C6370" i="3"/>
  <c r="C6369" i="3"/>
  <c r="C6368" i="3"/>
  <c r="E6368" i="3" s="1"/>
  <c r="C6367" i="3"/>
  <c r="C6366" i="3"/>
  <c r="C6365" i="3"/>
  <c r="D6365" i="3" s="1"/>
  <c r="C6364" i="3"/>
  <c r="D6364" i="3" s="1"/>
  <c r="C6363" i="3"/>
  <c r="C6362" i="3"/>
  <c r="C6361" i="3"/>
  <c r="C6360" i="3"/>
  <c r="B6360" i="3"/>
  <c r="C6359" i="3"/>
  <c r="E6359" i="3" s="1"/>
  <c r="C6358" i="3"/>
  <c r="E6358" i="3" s="1"/>
  <c r="C6357" i="3"/>
  <c r="D6357" i="3" s="1"/>
  <c r="C6356" i="3"/>
  <c r="E6356" i="3" s="1"/>
  <c r="C6355" i="3"/>
  <c r="C6354" i="3"/>
  <c r="E6354" i="3" s="1"/>
  <c r="C6353" i="3"/>
  <c r="C6352" i="3"/>
  <c r="C6351" i="3"/>
  <c r="C6350" i="3"/>
  <c r="C6349" i="3"/>
  <c r="C6348" i="3"/>
  <c r="C6347" i="3"/>
  <c r="D6347" i="3" s="1"/>
  <c r="C6346" i="3"/>
  <c r="C6345" i="3"/>
  <c r="C6344" i="3"/>
  <c r="C6343" i="3"/>
  <c r="B6343" i="3"/>
  <c r="C6342" i="3"/>
  <c r="C6341" i="3"/>
  <c r="C6340" i="3"/>
  <c r="C6339" i="3"/>
  <c r="E6339" i="3" s="1"/>
  <c r="C6338" i="3"/>
  <c r="C6337" i="3"/>
  <c r="C6336" i="3"/>
  <c r="C6335" i="3"/>
  <c r="E6335" i="3" s="1"/>
  <c r="C6334" i="3"/>
  <c r="C6333" i="3"/>
  <c r="C6332" i="3"/>
  <c r="C6331" i="3"/>
  <c r="C6330" i="3"/>
  <c r="E6330" i="3" s="1"/>
  <c r="C6329" i="3"/>
  <c r="C6328" i="3"/>
  <c r="C6327" i="3"/>
  <c r="C6326" i="3"/>
  <c r="B6326" i="3"/>
  <c r="C6325" i="3"/>
  <c r="C6324" i="3"/>
  <c r="C6323" i="3"/>
  <c r="C6322" i="3"/>
  <c r="C6321" i="3"/>
  <c r="C6320" i="3"/>
  <c r="C6319" i="3"/>
  <c r="E6319" i="3" s="1"/>
  <c r="C6318" i="3"/>
  <c r="C6317" i="3"/>
  <c r="C6316" i="3"/>
  <c r="C6315" i="3"/>
  <c r="C6314" i="3"/>
  <c r="C6313" i="3"/>
  <c r="E6313" i="3" s="1"/>
  <c r="C6312" i="3"/>
  <c r="C6311" i="3"/>
  <c r="C6310" i="3"/>
  <c r="C6309" i="3"/>
  <c r="B6309" i="3"/>
  <c r="C6308" i="3"/>
  <c r="C6307" i="3"/>
  <c r="C6306" i="3"/>
  <c r="D6306" i="3" s="1"/>
  <c r="C6305" i="3"/>
  <c r="E6305" i="3" s="1"/>
  <c r="C6304" i="3"/>
  <c r="E6304" i="3" s="1"/>
  <c r="C6303" i="3"/>
  <c r="C6302" i="3"/>
  <c r="D6302" i="3" s="1"/>
  <c r="C6301" i="3"/>
  <c r="E6301" i="3" s="1"/>
  <c r="C6300" i="3"/>
  <c r="E6300" i="3" s="1"/>
  <c r="C6299" i="3"/>
  <c r="C6298" i="3"/>
  <c r="C6297" i="3"/>
  <c r="C6296" i="3"/>
  <c r="E6296" i="3" s="1"/>
  <c r="C6295" i="3"/>
  <c r="C6294" i="3"/>
  <c r="C6293" i="3"/>
  <c r="C6292" i="3"/>
  <c r="B6292" i="3"/>
  <c r="C6291" i="3"/>
  <c r="C6290" i="3"/>
  <c r="C6289" i="3"/>
  <c r="E6289" i="3" s="1"/>
  <c r="C6288" i="3"/>
  <c r="C6287" i="3"/>
  <c r="C6286" i="3"/>
  <c r="C6285" i="3"/>
  <c r="C6284" i="3"/>
  <c r="E6284" i="3" s="1"/>
  <c r="C6283" i="3"/>
  <c r="E6283" i="3" s="1"/>
  <c r="C6282" i="3"/>
  <c r="C6281" i="3"/>
  <c r="C6280" i="3"/>
  <c r="C6279" i="3"/>
  <c r="C6278" i="3"/>
  <c r="E6278" i="3" s="1"/>
  <c r="C6277" i="3"/>
  <c r="C6276" i="3"/>
  <c r="C6275" i="3"/>
  <c r="B6275" i="3"/>
  <c r="C6274" i="3"/>
  <c r="C6273" i="3"/>
  <c r="C6272" i="3"/>
  <c r="E6272" i="3" s="1"/>
  <c r="C6271" i="3"/>
  <c r="C6270" i="3"/>
  <c r="C6269" i="3"/>
  <c r="C6268" i="3"/>
  <c r="C6267" i="3"/>
  <c r="C6266" i="3"/>
  <c r="E6266" i="3" s="1"/>
  <c r="C6265" i="3"/>
  <c r="C6264" i="3"/>
  <c r="C6263" i="3"/>
  <c r="E6263" i="3" s="1"/>
  <c r="C6262" i="3"/>
  <c r="D6262" i="3" s="1"/>
  <c r="C6261" i="3"/>
  <c r="C6260" i="3"/>
  <c r="C6259" i="3"/>
  <c r="C6258" i="3"/>
  <c r="B6258" i="3"/>
  <c r="C6257" i="3"/>
  <c r="C6256" i="3"/>
  <c r="C6255" i="3"/>
  <c r="C6254" i="3"/>
  <c r="C6253" i="3"/>
  <c r="C6252" i="3"/>
  <c r="C6251" i="3"/>
  <c r="D6251" i="3" s="1"/>
  <c r="C6250" i="3"/>
  <c r="C6249" i="3"/>
  <c r="C6248" i="3"/>
  <c r="C6247" i="3"/>
  <c r="C6246" i="3"/>
  <c r="C6245" i="3"/>
  <c r="E6245" i="3" s="1"/>
  <c r="C6244" i="3"/>
  <c r="C6243" i="3"/>
  <c r="C6242" i="3"/>
  <c r="C6241" i="3"/>
  <c r="B6241" i="3"/>
  <c r="C6240" i="3"/>
  <c r="C6239" i="3"/>
  <c r="C6238" i="3"/>
  <c r="C6237" i="3"/>
  <c r="D6237" i="3" s="1"/>
  <c r="C6236" i="3"/>
  <c r="E6236" i="3" s="1"/>
  <c r="C6235" i="3"/>
  <c r="C6234" i="3"/>
  <c r="C6233" i="3"/>
  <c r="D6233" i="3" s="1"/>
  <c r="C6232" i="3"/>
  <c r="C6231" i="3"/>
  <c r="C6230" i="3"/>
  <c r="C6229" i="3"/>
  <c r="C6228" i="3"/>
  <c r="C6227" i="3"/>
  <c r="E6227" i="3" s="1"/>
  <c r="C6226" i="3"/>
  <c r="C6225" i="3"/>
  <c r="C6224" i="3"/>
  <c r="B6224" i="3"/>
  <c r="C6223" i="3"/>
  <c r="C6222" i="3"/>
  <c r="C6221" i="3"/>
  <c r="C6220" i="3"/>
  <c r="C6219" i="3"/>
  <c r="E6219" i="3" s="1"/>
  <c r="C6218" i="3"/>
  <c r="C6217" i="3"/>
  <c r="D6217" i="3" s="1"/>
  <c r="C6216" i="3"/>
  <c r="E6216" i="3" s="1"/>
  <c r="C6215" i="3"/>
  <c r="C6214" i="3"/>
  <c r="C6213" i="3"/>
  <c r="C6212" i="3"/>
  <c r="E6212" i="3" s="1"/>
  <c r="C6211" i="3"/>
  <c r="C6210" i="3"/>
  <c r="C6209" i="3"/>
  <c r="C6208" i="3"/>
  <c r="C6207" i="3"/>
  <c r="B6207" i="3"/>
  <c r="C6206" i="3"/>
  <c r="C6205" i="3"/>
  <c r="C6204" i="3"/>
  <c r="E6204" i="3" s="1"/>
  <c r="C6203" i="3"/>
  <c r="D6203" i="3" s="1"/>
  <c r="C6202" i="3"/>
  <c r="C6201" i="3"/>
  <c r="C6200" i="3"/>
  <c r="D6200" i="3" s="1"/>
  <c r="C6199" i="3"/>
  <c r="C6198" i="3"/>
  <c r="C6197" i="3"/>
  <c r="C6196" i="3"/>
  <c r="C6195" i="3"/>
  <c r="E6195" i="3" s="1"/>
  <c r="C6194" i="3"/>
  <c r="C6193" i="3"/>
  <c r="C6192" i="3"/>
  <c r="C6191" i="3"/>
  <c r="C6190" i="3"/>
  <c r="B6190" i="3"/>
  <c r="C6189" i="3"/>
  <c r="C6188" i="3"/>
  <c r="C6187" i="3"/>
  <c r="C6186" i="3"/>
  <c r="D6186" i="3" s="1"/>
  <c r="C6185" i="3"/>
  <c r="C6184" i="3"/>
  <c r="C6183" i="3"/>
  <c r="E6183" i="3" s="1"/>
  <c r="C6182" i="3"/>
  <c r="C6181" i="3"/>
  <c r="C6180" i="3"/>
  <c r="C6179" i="3"/>
  <c r="C6178" i="3"/>
  <c r="D6178" i="3" s="1"/>
  <c r="C6177" i="3"/>
  <c r="E6177" i="3" s="1"/>
  <c r="C6176" i="3"/>
  <c r="E6176" i="3" s="1"/>
  <c r="C6175" i="3"/>
  <c r="C6174" i="3"/>
  <c r="C6173" i="3"/>
  <c r="B6173" i="3"/>
  <c r="C6172" i="3"/>
  <c r="C6171" i="3"/>
  <c r="C6170" i="3"/>
  <c r="D6170" i="3" s="1"/>
  <c r="C6169" i="3"/>
  <c r="E6169" i="3" s="1"/>
  <c r="C6168" i="3"/>
  <c r="C6167" i="3"/>
  <c r="C6166" i="3"/>
  <c r="D6166" i="3" s="1"/>
  <c r="C6165" i="3"/>
  <c r="E6165" i="3" s="1"/>
  <c r="C6164" i="3"/>
  <c r="E6164" i="3" s="1"/>
  <c r="C6163" i="3"/>
  <c r="C6162" i="3"/>
  <c r="C6161" i="3"/>
  <c r="C6160" i="3"/>
  <c r="E6160" i="3" s="1"/>
  <c r="C6159" i="3"/>
  <c r="C6158" i="3"/>
  <c r="C6157" i="3"/>
  <c r="C6156" i="3"/>
  <c r="B6156" i="3"/>
  <c r="C6155" i="3"/>
  <c r="C6154" i="3"/>
  <c r="C6153" i="3"/>
  <c r="C6152" i="3"/>
  <c r="D6152" i="3" s="1"/>
  <c r="C6151" i="3"/>
  <c r="C6150" i="3"/>
  <c r="C6149" i="3"/>
  <c r="C6148" i="3"/>
  <c r="C6147" i="3"/>
  <c r="C6146" i="3"/>
  <c r="C6145" i="3"/>
  <c r="C6144" i="3"/>
  <c r="C6143" i="3"/>
  <c r="C6142" i="3"/>
  <c r="C6141" i="3"/>
  <c r="C6140" i="3"/>
  <c r="C6139" i="3"/>
  <c r="B6139" i="3"/>
  <c r="C6138" i="3"/>
  <c r="C6137" i="3"/>
  <c r="C6136" i="3"/>
  <c r="E6136" i="3" s="1"/>
  <c r="C6135" i="3"/>
  <c r="C6134" i="3"/>
  <c r="C6133" i="3"/>
  <c r="C6132" i="3"/>
  <c r="C6131" i="3"/>
  <c r="C6130" i="3"/>
  <c r="E6130" i="3" s="1"/>
  <c r="C6129" i="3"/>
  <c r="C6128" i="3"/>
  <c r="C6127" i="3"/>
  <c r="C6126" i="3"/>
  <c r="D6126" i="3" s="1"/>
  <c r="C6125" i="3"/>
  <c r="C6124" i="3"/>
  <c r="C6123" i="3"/>
  <c r="C6122" i="3"/>
  <c r="B6122" i="3"/>
  <c r="C6121" i="3"/>
  <c r="C6120" i="3"/>
  <c r="C6119" i="3"/>
  <c r="C6118" i="3"/>
  <c r="D6118" i="3" s="1"/>
  <c r="C6117" i="3"/>
  <c r="C6116" i="3"/>
  <c r="D6116" i="3" s="1"/>
  <c r="C6115" i="3"/>
  <c r="E6115" i="3" s="1"/>
  <c r="C6114" i="3"/>
  <c r="C6113" i="3"/>
  <c r="E6113" i="3" s="1"/>
  <c r="C6112" i="3"/>
  <c r="C6111" i="3"/>
  <c r="D6111" i="3" s="1"/>
  <c r="C6110" i="3"/>
  <c r="E6110" i="3" s="1"/>
  <c r="C6109" i="3"/>
  <c r="D6109" i="3" s="1"/>
  <c r="C6108" i="3"/>
  <c r="C6107" i="3"/>
  <c r="C6106" i="3"/>
  <c r="C6105" i="3"/>
  <c r="B6105" i="3"/>
  <c r="C6104" i="3"/>
  <c r="C6103" i="3"/>
  <c r="D6103" i="3" s="1"/>
  <c r="C6102" i="3"/>
  <c r="C6101" i="3"/>
  <c r="D6101" i="3" s="1"/>
  <c r="C6100" i="3"/>
  <c r="C6099" i="3"/>
  <c r="D6099" i="3" s="1"/>
  <c r="C6098" i="3"/>
  <c r="C6097" i="3"/>
  <c r="D6097" i="3" s="1"/>
  <c r="C6096" i="3"/>
  <c r="D6096" i="3" s="1"/>
  <c r="C6095" i="3"/>
  <c r="C6094" i="3"/>
  <c r="D6094" i="3" s="1"/>
  <c r="C6093" i="3"/>
  <c r="C6092" i="3"/>
  <c r="D6092" i="3" s="1"/>
  <c r="C6091" i="3"/>
  <c r="E6091" i="3" s="1"/>
  <c r="C6090" i="3"/>
  <c r="C6089" i="3"/>
  <c r="C6088" i="3"/>
  <c r="B6088" i="3"/>
  <c r="C6087" i="3"/>
  <c r="D6087" i="3" s="1"/>
  <c r="C6086" i="3"/>
  <c r="C6085" i="3"/>
  <c r="E6085" i="3" s="1"/>
  <c r="C6084" i="3"/>
  <c r="C6083" i="3"/>
  <c r="D6083" i="3" s="1"/>
  <c r="C6082" i="3"/>
  <c r="D6082" i="3" s="1"/>
  <c r="C6081" i="3"/>
  <c r="C6080" i="3"/>
  <c r="D6080" i="3" s="1"/>
  <c r="C6079" i="3"/>
  <c r="C6078" i="3"/>
  <c r="D6078" i="3" s="1"/>
  <c r="C6077" i="3"/>
  <c r="C6076" i="3"/>
  <c r="E6076" i="3" s="1"/>
  <c r="C6075" i="3"/>
  <c r="C6074" i="3"/>
  <c r="C6073" i="3"/>
  <c r="C6072" i="3"/>
  <c r="C6071" i="3"/>
  <c r="B6071" i="3"/>
  <c r="C6070" i="3"/>
  <c r="D6070" i="3" s="1"/>
  <c r="C6069" i="3"/>
  <c r="C6068" i="3"/>
  <c r="C6067" i="3"/>
  <c r="C6066" i="3"/>
  <c r="E6066" i="3" s="1"/>
  <c r="C6065" i="3"/>
  <c r="C6064" i="3"/>
  <c r="C6063" i="3"/>
  <c r="C6062" i="3"/>
  <c r="E6062" i="3" s="1"/>
  <c r="C6061" i="3"/>
  <c r="C6060" i="3"/>
  <c r="D6060" i="3" s="1"/>
  <c r="C6059" i="3"/>
  <c r="E6059" i="3" s="1"/>
  <c r="C6058" i="3"/>
  <c r="D6058" i="3" s="1"/>
  <c r="C6057" i="3"/>
  <c r="C6056" i="3"/>
  <c r="C6055" i="3"/>
  <c r="C6054" i="3"/>
  <c r="B6054" i="3"/>
  <c r="C6053" i="3"/>
  <c r="D6053" i="3" s="1"/>
  <c r="C6052" i="3"/>
  <c r="C6051" i="3"/>
  <c r="C6050" i="3"/>
  <c r="C6049" i="3"/>
  <c r="C6048" i="3"/>
  <c r="C6047" i="3"/>
  <c r="E6047" i="3" s="1"/>
  <c r="C6046" i="3"/>
  <c r="C6045" i="3"/>
  <c r="C6044" i="3"/>
  <c r="C6043" i="3"/>
  <c r="D6043" i="3" s="1"/>
  <c r="C6042" i="3"/>
  <c r="C6041" i="3"/>
  <c r="D6041" i="3" s="1"/>
  <c r="C6040" i="3"/>
  <c r="E6040" i="3" s="1"/>
  <c r="C6039" i="3"/>
  <c r="C6038" i="3"/>
  <c r="C6037" i="3"/>
  <c r="B6037" i="3"/>
  <c r="C6036" i="3"/>
  <c r="D6036" i="3" s="1"/>
  <c r="C6035" i="3"/>
  <c r="C6034" i="3"/>
  <c r="E6034" i="3" s="1"/>
  <c r="C6033" i="3"/>
  <c r="D6033" i="3" s="1"/>
  <c r="C6032" i="3"/>
  <c r="E6032" i="3" s="1"/>
  <c r="C6031" i="3"/>
  <c r="D6031" i="3" s="1"/>
  <c r="C6030" i="3"/>
  <c r="D6030" i="3" s="1"/>
  <c r="C6029" i="3"/>
  <c r="D6029" i="3" s="1"/>
  <c r="C6028" i="3"/>
  <c r="E6028" i="3" s="1"/>
  <c r="C6027" i="3"/>
  <c r="D6027" i="3" s="1"/>
  <c r="C6026" i="3"/>
  <c r="C6025" i="3"/>
  <c r="D6025" i="3" s="1"/>
  <c r="C6024" i="3"/>
  <c r="C6023" i="3"/>
  <c r="C6022" i="3"/>
  <c r="C6021" i="3"/>
  <c r="C6020" i="3"/>
  <c r="B6020" i="3"/>
  <c r="C6019" i="3"/>
  <c r="D6019" i="3" s="1"/>
  <c r="C6018" i="3"/>
  <c r="C6017" i="3"/>
  <c r="C6016" i="3"/>
  <c r="C6015" i="3"/>
  <c r="C6014" i="3"/>
  <c r="C6013" i="3"/>
  <c r="C6012" i="3"/>
  <c r="D6012" i="3" s="1"/>
  <c r="C6011" i="3"/>
  <c r="C6010" i="3"/>
  <c r="D6010" i="3" s="1"/>
  <c r="C6009" i="3"/>
  <c r="C6008" i="3"/>
  <c r="E6008" i="3" s="1"/>
  <c r="C6007" i="3"/>
  <c r="C6006" i="3"/>
  <c r="C6005" i="3"/>
  <c r="C6004" i="3"/>
  <c r="C6003" i="3"/>
  <c r="B6003" i="3"/>
  <c r="C6002" i="3"/>
  <c r="D6002" i="3" s="1"/>
  <c r="C6001" i="3"/>
  <c r="C6000" i="3"/>
  <c r="C5999" i="3"/>
  <c r="D5999" i="3" s="1"/>
  <c r="C5998" i="3"/>
  <c r="C5997" i="3"/>
  <c r="D5997" i="3" s="1"/>
  <c r="C5996" i="3"/>
  <c r="C5995" i="3"/>
  <c r="D5995" i="3" s="1"/>
  <c r="C5994" i="3"/>
  <c r="E5994" i="3" s="1"/>
  <c r="C5993" i="3"/>
  <c r="D5993" i="3" s="1"/>
  <c r="C5992" i="3"/>
  <c r="C5991" i="3"/>
  <c r="C5990" i="3"/>
  <c r="C5989" i="3"/>
  <c r="C5988" i="3"/>
  <c r="C5987" i="3"/>
  <c r="C5986" i="3"/>
  <c r="B5986" i="3"/>
  <c r="C5985" i="3"/>
  <c r="D5985" i="3" s="1"/>
  <c r="C5984" i="3"/>
  <c r="D5984" i="3" s="1"/>
  <c r="C5983" i="3"/>
  <c r="C5982" i="3"/>
  <c r="C5981" i="3"/>
  <c r="C5980" i="3"/>
  <c r="C5979" i="3"/>
  <c r="D5979" i="3" s="1"/>
  <c r="C5978" i="3"/>
  <c r="D5978" i="3" s="1"/>
  <c r="C5977" i="3"/>
  <c r="C5976" i="3"/>
  <c r="D5976" i="3" s="1"/>
  <c r="C5975" i="3"/>
  <c r="C5974" i="3"/>
  <c r="E5974" i="3" s="1"/>
  <c r="C5973" i="3"/>
  <c r="D5973" i="3" s="1"/>
  <c r="C5972" i="3"/>
  <c r="E5972" i="3" s="1"/>
  <c r="C5971" i="3"/>
  <c r="C5970" i="3"/>
  <c r="C5969" i="3"/>
  <c r="B5969" i="3"/>
  <c r="C5968" i="3"/>
  <c r="D5968" i="3" s="1"/>
  <c r="C5967" i="3"/>
  <c r="D5967" i="3" s="1"/>
  <c r="C5966" i="3"/>
  <c r="D5966" i="3" s="1"/>
  <c r="C5965" i="3"/>
  <c r="C5964" i="3"/>
  <c r="C5963" i="3"/>
  <c r="C5962" i="3"/>
  <c r="C5961" i="3"/>
  <c r="D5961" i="3" s="1"/>
  <c r="C5960" i="3"/>
  <c r="C5959" i="3"/>
  <c r="D5959" i="3" s="1"/>
  <c r="C5958" i="3"/>
  <c r="D5958" i="3" s="1"/>
  <c r="C5957" i="3"/>
  <c r="C5956" i="3"/>
  <c r="C5955" i="3"/>
  <c r="C5954" i="3"/>
  <c r="C5953" i="3"/>
  <c r="C5952" i="3"/>
  <c r="B5952" i="3"/>
  <c r="C5951" i="3"/>
  <c r="D5951" i="3" s="1"/>
  <c r="C5950" i="3"/>
  <c r="C5949" i="3"/>
  <c r="D5949" i="3" s="1"/>
  <c r="C5948" i="3"/>
  <c r="C5947" i="3"/>
  <c r="C5946" i="3"/>
  <c r="C5945" i="3"/>
  <c r="C5944" i="3"/>
  <c r="D5944" i="3" s="1"/>
  <c r="C5943" i="3"/>
  <c r="C5942" i="3"/>
  <c r="D5942" i="3" s="1"/>
  <c r="C5941" i="3"/>
  <c r="D5941" i="3" s="1"/>
  <c r="C5940" i="3"/>
  <c r="E5940" i="3" s="1"/>
  <c r="C5939" i="3"/>
  <c r="C5938" i="3"/>
  <c r="E5938" i="3" s="1"/>
  <c r="C5937" i="3"/>
  <c r="C5936" i="3"/>
  <c r="D5936" i="3" s="1"/>
  <c r="C5935" i="3"/>
  <c r="B5935" i="3"/>
  <c r="C5934" i="3"/>
  <c r="D5934" i="3" s="1"/>
  <c r="C5933" i="3"/>
  <c r="D5933" i="3" s="1"/>
  <c r="C5932" i="3"/>
  <c r="C5931" i="3"/>
  <c r="C5930" i="3"/>
  <c r="E5930" i="3" s="1"/>
  <c r="C5929" i="3"/>
  <c r="C5928" i="3"/>
  <c r="E5928" i="3" s="1"/>
  <c r="C5927" i="3"/>
  <c r="D5927" i="3" s="1"/>
  <c r="C5926" i="3"/>
  <c r="E5926" i="3" s="1"/>
  <c r="C5925" i="3"/>
  <c r="D5925" i="3" s="1"/>
  <c r="C5924" i="3"/>
  <c r="D5924" i="3" s="1"/>
  <c r="C5923" i="3"/>
  <c r="C5922" i="3"/>
  <c r="D5922" i="3" s="1"/>
  <c r="C5921" i="3"/>
  <c r="C5920" i="3"/>
  <c r="C5919" i="3"/>
  <c r="C5918" i="3"/>
  <c r="B5918" i="3"/>
  <c r="C5917" i="3"/>
  <c r="D5917" i="3" s="1"/>
  <c r="C5916" i="3"/>
  <c r="D5916" i="3" s="1"/>
  <c r="C5915" i="3"/>
  <c r="C5914" i="3"/>
  <c r="D5914" i="3" s="1"/>
  <c r="C5913" i="3"/>
  <c r="C5912" i="3"/>
  <c r="D5912" i="3" s="1"/>
  <c r="C5911" i="3"/>
  <c r="E5911" i="3" s="1"/>
  <c r="C5910" i="3"/>
  <c r="D5910" i="3" s="1"/>
  <c r="C5909" i="3"/>
  <c r="C5908" i="3"/>
  <c r="D5908" i="3" s="1"/>
  <c r="C5907" i="3"/>
  <c r="C5906" i="3"/>
  <c r="E5906" i="3" s="1"/>
  <c r="C5905" i="3"/>
  <c r="D5905" i="3" s="1"/>
  <c r="C5904" i="3"/>
  <c r="E5904" i="3" s="1"/>
  <c r="C5903" i="3"/>
  <c r="C5902" i="3"/>
  <c r="C5901" i="3"/>
  <c r="B5901" i="3"/>
  <c r="C5900" i="3"/>
  <c r="C5899" i="3"/>
  <c r="D5899" i="3" s="1"/>
  <c r="C5898" i="3"/>
  <c r="E5898" i="3" s="1"/>
  <c r="C5897" i="3"/>
  <c r="E5897" i="3" s="1"/>
  <c r="C5896" i="3"/>
  <c r="E5896" i="3" s="1"/>
  <c r="C5895" i="3"/>
  <c r="D5895" i="3" s="1"/>
  <c r="C5894" i="3"/>
  <c r="C5893" i="3"/>
  <c r="D5893" i="3" s="1"/>
  <c r="C5892" i="3"/>
  <c r="C5891" i="3"/>
  <c r="D5891" i="3" s="1"/>
  <c r="C5890" i="3"/>
  <c r="D5890" i="3" s="1"/>
  <c r="C5889" i="3"/>
  <c r="D5889" i="3" s="1"/>
  <c r="C5888" i="3"/>
  <c r="C5887" i="3"/>
  <c r="C5886" i="3"/>
  <c r="C5885" i="3"/>
  <c r="C5884" i="3"/>
  <c r="B5884" i="3"/>
  <c r="C5883" i="3"/>
  <c r="D5883" i="3" s="1"/>
  <c r="C5882" i="3"/>
  <c r="D5882" i="3" s="1"/>
  <c r="C5881" i="3"/>
  <c r="D5881" i="3" s="1"/>
  <c r="C5880" i="3"/>
  <c r="C5879" i="3"/>
  <c r="E5879" i="3" s="1"/>
  <c r="C5878" i="3"/>
  <c r="C5877" i="3"/>
  <c r="C5876" i="3"/>
  <c r="C5875" i="3"/>
  <c r="E5875" i="3" s="1"/>
  <c r="C5874" i="3"/>
  <c r="C5873" i="3"/>
  <c r="C5872" i="3"/>
  <c r="C5871" i="3"/>
  <c r="D5871" i="3" s="1"/>
  <c r="C5870" i="3"/>
  <c r="C5869" i="3"/>
  <c r="C5868" i="3"/>
  <c r="C5867" i="3"/>
  <c r="B5867" i="3"/>
  <c r="C5866" i="3"/>
  <c r="C5865" i="3"/>
  <c r="C5864" i="3"/>
  <c r="D5864" i="3" s="1"/>
  <c r="C5863" i="3"/>
  <c r="C5862" i="3"/>
  <c r="E5862" i="3" s="1"/>
  <c r="C5861" i="3"/>
  <c r="C5860" i="3"/>
  <c r="C5859" i="3"/>
  <c r="C5858" i="3"/>
  <c r="E5858" i="3" s="1"/>
  <c r="C5857" i="3"/>
  <c r="C5856" i="3"/>
  <c r="C5855" i="3"/>
  <c r="D5855" i="3" s="1"/>
  <c r="C5854" i="3"/>
  <c r="E5854" i="3" s="1"/>
  <c r="C5853" i="3"/>
  <c r="E5853" i="3" s="1"/>
  <c r="C5852" i="3"/>
  <c r="C5851" i="3"/>
  <c r="C5850" i="3"/>
  <c r="B5850" i="3"/>
  <c r="C5849" i="3"/>
  <c r="C5848" i="3"/>
  <c r="C5847" i="3"/>
  <c r="C5846" i="3"/>
  <c r="C5845" i="3"/>
  <c r="C5844" i="3"/>
  <c r="C5843" i="3"/>
  <c r="C5842" i="3"/>
  <c r="D5842" i="3" s="1"/>
  <c r="C5841" i="3"/>
  <c r="C5840" i="3"/>
  <c r="C5839" i="3"/>
  <c r="C5838" i="3"/>
  <c r="C5837" i="3"/>
  <c r="C5836" i="3"/>
  <c r="E5836" i="3" s="1"/>
  <c r="C5835" i="3"/>
  <c r="C5834" i="3"/>
  <c r="C5833" i="3"/>
  <c r="B5833" i="3"/>
  <c r="C5832" i="3"/>
  <c r="C5831" i="3"/>
  <c r="C5830" i="3"/>
  <c r="C5829" i="3"/>
  <c r="E5829" i="3" s="1"/>
  <c r="C5828" i="3"/>
  <c r="C5827" i="3"/>
  <c r="C5826" i="3"/>
  <c r="C5825" i="3"/>
  <c r="C5824" i="3"/>
  <c r="E5824" i="3" s="1"/>
  <c r="C5823" i="3"/>
  <c r="C5822" i="3"/>
  <c r="C5821" i="3"/>
  <c r="D5821" i="3" s="1"/>
  <c r="C5820" i="3"/>
  <c r="C5819" i="3"/>
  <c r="C5818" i="3"/>
  <c r="C5817" i="3"/>
  <c r="C5816" i="3"/>
  <c r="B5816" i="3"/>
  <c r="C5815" i="3"/>
  <c r="C5814" i="3"/>
  <c r="C5813" i="3"/>
  <c r="D5813" i="3" s="1"/>
  <c r="C5812" i="3"/>
  <c r="D5812" i="3" s="1"/>
  <c r="C5811" i="3"/>
  <c r="E5811" i="3" s="1"/>
  <c r="C5810" i="3"/>
  <c r="C5809" i="3"/>
  <c r="D5809" i="3" s="1"/>
  <c r="C5808" i="3"/>
  <c r="C5807" i="3"/>
  <c r="E5807" i="3" s="1"/>
  <c r="C5806" i="3"/>
  <c r="C5805" i="3"/>
  <c r="C5804" i="3"/>
  <c r="D5804" i="3" s="1"/>
  <c r="C5803" i="3"/>
  <c r="E5803" i="3" s="1"/>
  <c r="C5802" i="3"/>
  <c r="C5801" i="3"/>
  <c r="C5800" i="3"/>
  <c r="C5799" i="3"/>
  <c r="B5799" i="3"/>
  <c r="C5798" i="3"/>
  <c r="C5797" i="3"/>
  <c r="C5796" i="3"/>
  <c r="C5795" i="3"/>
  <c r="D5795" i="3" s="1"/>
  <c r="C5794" i="3"/>
  <c r="C5793" i="3"/>
  <c r="C5792" i="3"/>
  <c r="D5792" i="3" s="1"/>
  <c r="C5791" i="3"/>
  <c r="C5790" i="3"/>
  <c r="C5789" i="3"/>
  <c r="C5788" i="3"/>
  <c r="C5787" i="3"/>
  <c r="C5786" i="3"/>
  <c r="D5786" i="3" s="1"/>
  <c r="C5785" i="3"/>
  <c r="C5784" i="3"/>
  <c r="C5783" i="3"/>
  <c r="C5782" i="3"/>
  <c r="B5782" i="3"/>
  <c r="C5781" i="3"/>
  <c r="C5780" i="3"/>
  <c r="C5779" i="3"/>
  <c r="D5779" i="3" s="1"/>
  <c r="C5778" i="3"/>
  <c r="E5778" i="3" s="1"/>
  <c r="C5777" i="3"/>
  <c r="C5776" i="3"/>
  <c r="C5775" i="3"/>
  <c r="D5775" i="3" s="1"/>
  <c r="C5774" i="3"/>
  <c r="C5773" i="3"/>
  <c r="C5772" i="3"/>
  <c r="C5771" i="3"/>
  <c r="C5770" i="3"/>
  <c r="C5769" i="3"/>
  <c r="C5768" i="3"/>
  <c r="C5767" i="3"/>
  <c r="C5766" i="3"/>
  <c r="C5765" i="3"/>
  <c r="B5765" i="3"/>
  <c r="C5764" i="3"/>
  <c r="C5763" i="3"/>
  <c r="C5762" i="3"/>
  <c r="D5762" i="3" s="1"/>
  <c r="C5761" i="3"/>
  <c r="E5761" i="3" s="1"/>
  <c r="C5760" i="3"/>
  <c r="E5760" i="3" s="1"/>
  <c r="C5759" i="3"/>
  <c r="C5758" i="3"/>
  <c r="D5758" i="3" s="1"/>
  <c r="C5757" i="3"/>
  <c r="E5757" i="3" s="1"/>
  <c r="C5756" i="3"/>
  <c r="E5756" i="3" s="1"/>
  <c r="C5755" i="3"/>
  <c r="C5754" i="3"/>
  <c r="C5753" i="3"/>
  <c r="D5753" i="3" s="1"/>
  <c r="C5752" i="3"/>
  <c r="D5752" i="3" s="1"/>
  <c r="C5751" i="3"/>
  <c r="C5750" i="3"/>
  <c r="C5749" i="3"/>
  <c r="C5748" i="3"/>
  <c r="B5748" i="3"/>
  <c r="C5747" i="3"/>
  <c r="C5746" i="3"/>
  <c r="C5745" i="3"/>
  <c r="D5745" i="3" s="1"/>
  <c r="C5744" i="3"/>
  <c r="C5743" i="3"/>
  <c r="E5743" i="3" s="1"/>
  <c r="C5742" i="3"/>
  <c r="C5741" i="3"/>
  <c r="C5740" i="3"/>
  <c r="E5740" i="3" s="1"/>
  <c r="C5739" i="3"/>
  <c r="E5739" i="3" s="1"/>
  <c r="C5738" i="3"/>
  <c r="C5737" i="3"/>
  <c r="C5736" i="3"/>
  <c r="C5735" i="3"/>
  <c r="E5735" i="3" s="1"/>
  <c r="C5734" i="3"/>
  <c r="C5733" i="3"/>
  <c r="C5732" i="3"/>
  <c r="C5731" i="3"/>
  <c r="B5731" i="3"/>
  <c r="C5730" i="3"/>
  <c r="C5729" i="3"/>
  <c r="C5728" i="3"/>
  <c r="D5728" i="3" s="1"/>
  <c r="C5727" i="3"/>
  <c r="C5726" i="3"/>
  <c r="E5726" i="3" s="1"/>
  <c r="C5725" i="3"/>
  <c r="C5724" i="3"/>
  <c r="C5723" i="3"/>
  <c r="C5722" i="3"/>
  <c r="E5722" i="3" s="1"/>
  <c r="C5721" i="3"/>
  <c r="C5720" i="3"/>
  <c r="C5719" i="3"/>
  <c r="D5719" i="3" s="1"/>
  <c r="C5718" i="3"/>
  <c r="E5718" i="3" s="1"/>
  <c r="C5717" i="3"/>
  <c r="E5717" i="3" s="1"/>
  <c r="C5716" i="3"/>
  <c r="C5715" i="3"/>
  <c r="C5714" i="3"/>
  <c r="B5714" i="3"/>
  <c r="C5713" i="3"/>
  <c r="C5712" i="3"/>
  <c r="C5711" i="3"/>
  <c r="C5710" i="3"/>
  <c r="C5709" i="3"/>
  <c r="C5708" i="3"/>
  <c r="C5707" i="3"/>
  <c r="D5707" i="3" s="1"/>
  <c r="C5706" i="3"/>
  <c r="D5706" i="3" s="1"/>
  <c r="C5705" i="3"/>
  <c r="C5704" i="3"/>
  <c r="C5703" i="3"/>
  <c r="C5702" i="3"/>
  <c r="C5701" i="3"/>
  <c r="C5700" i="3"/>
  <c r="C5699" i="3"/>
  <c r="C5698" i="3"/>
  <c r="C5697" i="3"/>
  <c r="B5697" i="3"/>
  <c r="C5696" i="3"/>
  <c r="C5695" i="3"/>
  <c r="C5694" i="3"/>
  <c r="C5693" i="3"/>
  <c r="C5692" i="3"/>
  <c r="E5692" i="3" s="1"/>
  <c r="C5691" i="3"/>
  <c r="C5690" i="3"/>
  <c r="C5689" i="3"/>
  <c r="D5689" i="3" s="1"/>
  <c r="C5688" i="3"/>
  <c r="C5687" i="3"/>
  <c r="C5686" i="3"/>
  <c r="C5685" i="3"/>
  <c r="C5684" i="3"/>
  <c r="C5683" i="3"/>
  <c r="C5682" i="3"/>
  <c r="C5681" i="3"/>
  <c r="C5680" i="3"/>
  <c r="B5680" i="3"/>
  <c r="C5679" i="3"/>
  <c r="C5678" i="3"/>
  <c r="C5677" i="3"/>
  <c r="D5677" i="3" s="1"/>
  <c r="C5676" i="3"/>
  <c r="C5675" i="3"/>
  <c r="E5675" i="3" s="1"/>
  <c r="C5674" i="3"/>
  <c r="C5673" i="3"/>
  <c r="D5673" i="3" s="1"/>
  <c r="C5672" i="3"/>
  <c r="E5672" i="3" s="1"/>
  <c r="C5671" i="3"/>
  <c r="E5671" i="3" s="1"/>
  <c r="C5670" i="3"/>
  <c r="C5669" i="3"/>
  <c r="C5668" i="3"/>
  <c r="D5668" i="3" s="1"/>
  <c r="C5667" i="3"/>
  <c r="C5666" i="3"/>
  <c r="C5665" i="3"/>
  <c r="C5664" i="3"/>
  <c r="C5663" i="3"/>
  <c r="B5663" i="3"/>
  <c r="C5662" i="3"/>
  <c r="C5661" i="3"/>
  <c r="C5660" i="3"/>
  <c r="C5659" i="3"/>
  <c r="C5658" i="3"/>
  <c r="C5657" i="3"/>
  <c r="C5656" i="3"/>
  <c r="C5655" i="3"/>
  <c r="D5655" i="3" s="1"/>
  <c r="C5654" i="3"/>
  <c r="C5653" i="3"/>
  <c r="C5652" i="3"/>
  <c r="C5651" i="3"/>
  <c r="C5650" i="3"/>
  <c r="C5649" i="3"/>
  <c r="E5649" i="3" s="1"/>
  <c r="C5648" i="3"/>
  <c r="C5647" i="3"/>
  <c r="C5646" i="3"/>
  <c r="B5646" i="3"/>
  <c r="C5645" i="3"/>
  <c r="C5644" i="3"/>
  <c r="C5643" i="3"/>
  <c r="C5642" i="3"/>
  <c r="D5642" i="3" s="1"/>
  <c r="C5641" i="3"/>
  <c r="C5640" i="3"/>
  <c r="E5640" i="3" s="1"/>
  <c r="C5639" i="3"/>
  <c r="C5638" i="3"/>
  <c r="C5637" i="3"/>
  <c r="E5637" i="3" s="1"/>
  <c r="C5636" i="3"/>
  <c r="C5635" i="3"/>
  <c r="E5635" i="3" s="1"/>
  <c r="C5634" i="3"/>
  <c r="C5633" i="3"/>
  <c r="C5632" i="3"/>
  <c r="C5631" i="3"/>
  <c r="C5630" i="3"/>
  <c r="C5629" i="3"/>
  <c r="B5629" i="3"/>
  <c r="C5628" i="3"/>
  <c r="C5627" i="3"/>
  <c r="C5626" i="3"/>
  <c r="D5626" i="3" s="1"/>
  <c r="C5625" i="3"/>
  <c r="E5625" i="3" s="1"/>
  <c r="C5624" i="3"/>
  <c r="C5623" i="3"/>
  <c r="E5623" i="3" s="1"/>
  <c r="C5622" i="3"/>
  <c r="C5621" i="3"/>
  <c r="C5620" i="3"/>
  <c r="D5620" i="3" s="1"/>
  <c r="C5619" i="3"/>
  <c r="C5618" i="3"/>
  <c r="C5617" i="3"/>
  <c r="D5617" i="3" s="1"/>
  <c r="C5616" i="3"/>
  <c r="C5615" i="3"/>
  <c r="C5614" i="3"/>
  <c r="C5613" i="3"/>
  <c r="C5612" i="3"/>
  <c r="B5612" i="3"/>
  <c r="C5611" i="3"/>
  <c r="E5611" i="3" s="1"/>
  <c r="C5610" i="3"/>
  <c r="E5610" i="3" s="1"/>
  <c r="C5609" i="3"/>
  <c r="C5608" i="3"/>
  <c r="D5608" i="3" s="1"/>
  <c r="C5607" i="3"/>
  <c r="C5606" i="3"/>
  <c r="C5605" i="3"/>
  <c r="C5604" i="3"/>
  <c r="C5603" i="3"/>
  <c r="E5603" i="3" s="1"/>
  <c r="C5602" i="3"/>
  <c r="C5601" i="3"/>
  <c r="C5600" i="3"/>
  <c r="D5600" i="3" s="1"/>
  <c r="C5599" i="3"/>
  <c r="E5599" i="3" s="1"/>
  <c r="C5598" i="3"/>
  <c r="C5597" i="3"/>
  <c r="C5596" i="3"/>
  <c r="C5595" i="3"/>
  <c r="B5595" i="3"/>
  <c r="C5594" i="3"/>
  <c r="C5593" i="3"/>
  <c r="E5593" i="3" s="1"/>
  <c r="C5592" i="3"/>
  <c r="C5591" i="3"/>
  <c r="D5591" i="3" s="1"/>
  <c r="C5590" i="3"/>
  <c r="C5589" i="3"/>
  <c r="C5588" i="3"/>
  <c r="D5588" i="3" s="1"/>
  <c r="C5587" i="3"/>
  <c r="E5587" i="3" s="1"/>
  <c r="C5586" i="3"/>
  <c r="C5585" i="3"/>
  <c r="E5585" i="3" s="1"/>
  <c r="C5584" i="3"/>
  <c r="E5584" i="3" s="1"/>
  <c r="C5583" i="3"/>
  <c r="C5582" i="3"/>
  <c r="D5582" i="3" s="1"/>
  <c r="C5581" i="3"/>
  <c r="C5580" i="3"/>
  <c r="C5579" i="3"/>
  <c r="C5578" i="3"/>
  <c r="B5578" i="3"/>
  <c r="C5577" i="3"/>
  <c r="C5576" i="3"/>
  <c r="D5576" i="3" s="1"/>
  <c r="C5575" i="3"/>
  <c r="C5574" i="3"/>
  <c r="D5574" i="3" s="1"/>
  <c r="C5573" i="3"/>
  <c r="C5572" i="3"/>
  <c r="D5572" i="3" s="1"/>
  <c r="C5571" i="3"/>
  <c r="E5571" i="3" s="1"/>
  <c r="C5570" i="3"/>
  <c r="D5570" i="3" s="1"/>
  <c r="C5569" i="3"/>
  <c r="E5569" i="3" s="1"/>
  <c r="C5568" i="3"/>
  <c r="C5567" i="3"/>
  <c r="D5567" i="3" s="1"/>
  <c r="C5566" i="3"/>
  <c r="C5565" i="3"/>
  <c r="D5565" i="3" s="1"/>
  <c r="C5564" i="3"/>
  <c r="C5563" i="3"/>
  <c r="C5562" i="3"/>
  <c r="C5561" i="3"/>
  <c r="B5561" i="3"/>
  <c r="C5560" i="3"/>
  <c r="D5560" i="3" s="1"/>
  <c r="C5559" i="3"/>
  <c r="D5559" i="3" s="1"/>
  <c r="C5558" i="3"/>
  <c r="E5558" i="3" s="1"/>
  <c r="C5557" i="3"/>
  <c r="D5557" i="3" s="1"/>
  <c r="C5556" i="3"/>
  <c r="D5556" i="3" s="1"/>
  <c r="C5555" i="3"/>
  <c r="C5554" i="3"/>
  <c r="C5553" i="3"/>
  <c r="C5552" i="3"/>
  <c r="C5551" i="3"/>
  <c r="D5551" i="3" s="1"/>
  <c r="C5550" i="3"/>
  <c r="D5550" i="3" s="1"/>
  <c r="C5549" i="3"/>
  <c r="C5548" i="3"/>
  <c r="D5548" i="3" s="1"/>
  <c r="C5547" i="3"/>
  <c r="C5546" i="3"/>
  <c r="C5545" i="3"/>
  <c r="C5544" i="3"/>
  <c r="B5544" i="3"/>
  <c r="C5543" i="3"/>
  <c r="C5542" i="3"/>
  <c r="D5542" i="3" s="1"/>
  <c r="C5541" i="3"/>
  <c r="C5540" i="3"/>
  <c r="C5539" i="3"/>
  <c r="C5538" i="3"/>
  <c r="D5538" i="3" s="1"/>
  <c r="C5537" i="3"/>
  <c r="C5536" i="3"/>
  <c r="D5536" i="3" s="1"/>
  <c r="C5535" i="3"/>
  <c r="C5534" i="3"/>
  <c r="C5533" i="3"/>
  <c r="D5533" i="3" s="1"/>
  <c r="C5532" i="3"/>
  <c r="C5531" i="3"/>
  <c r="C5530" i="3"/>
  <c r="C5529" i="3"/>
  <c r="C5528" i="3"/>
  <c r="C5527" i="3"/>
  <c r="B5527" i="3"/>
  <c r="C5526" i="3"/>
  <c r="D5526" i="3" s="1"/>
  <c r="C5525" i="3"/>
  <c r="D5525" i="3" s="1"/>
  <c r="C5524" i="3"/>
  <c r="C5523" i="3"/>
  <c r="D5523" i="3" s="1"/>
  <c r="C5522" i="3"/>
  <c r="C5521" i="3"/>
  <c r="C5520" i="3"/>
  <c r="C5519" i="3"/>
  <c r="C5518" i="3"/>
  <c r="E5518" i="3" s="1"/>
  <c r="C5517" i="3"/>
  <c r="D5517" i="3" s="1"/>
  <c r="C5516" i="3"/>
  <c r="D5516" i="3" s="1"/>
  <c r="C5515" i="3"/>
  <c r="E5515" i="3" s="1"/>
  <c r="C5514" i="3"/>
  <c r="D5514" i="3" s="1"/>
  <c r="C5513" i="3"/>
  <c r="C5512" i="3"/>
  <c r="C5511" i="3"/>
  <c r="C5510" i="3"/>
  <c r="B5510" i="3"/>
  <c r="C5509" i="3"/>
  <c r="C5508" i="3"/>
  <c r="D5508" i="3" s="1"/>
  <c r="C5507" i="3"/>
  <c r="C5506" i="3"/>
  <c r="D5506" i="3" s="1"/>
  <c r="C5505" i="3"/>
  <c r="C5504" i="3"/>
  <c r="D5504" i="3" s="1"/>
  <c r="C5503" i="3"/>
  <c r="E5503" i="3" s="1"/>
  <c r="C5502" i="3"/>
  <c r="D5502" i="3" s="1"/>
  <c r="C5501" i="3"/>
  <c r="E5501" i="3" s="1"/>
  <c r="C5500" i="3"/>
  <c r="C5499" i="3"/>
  <c r="D5499" i="3" s="1"/>
  <c r="C5498" i="3"/>
  <c r="C5497" i="3"/>
  <c r="D5497" i="3" s="1"/>
  <c r="C5496" i="3"/>
  <c r="C5495" i="3"/>
  <c r="C5494" i="3"/>
  <c r="C5493" i="3"/>
  <c r="B5493" i="3"/>
  <c r="C5492" i="3"/>
  <c r="D5492" i="3" s="1"/>
  <c r="C5491" i="3"/>
  <c r="D5491" i="3" s="1"/>
  <c r="C5490" i="3"/>
  <c r="C5489" i="3"/>
  <c r="D5489" i="3" s="1"/>
  <c r="C5488" i="3"/>
  <c r="C5487" i="3"/>
  <c r="C5486" i="3"/>
  <c r="C5485" i="3"/>
  <c r="C5484" i="3"/>
  <c r="C5483" i="3"/>
  <c r="D5483" i="3" s="1"/>
  <c r="C5482" i="3"/>
  <c r="D5482" i="3" s="1"/>
  <c r="C5481" i="3"/>
  <c r="E5481" i="3" s="1"/>
  <c r="C5480" i="3"/>
  <c r="D5480" i="3" s="1"/>
  <c r="C5479" i="3"/>
  <c r="C5478" i="3"/>
  <c r="C5477" i="3"/>
  <c r="C5476" i="3"/>
  <c r="B5476" i="3"/>
  <c r="C5475" i="3"/>
  <c r="D5475" i="3" s="1"/>
  <c r="C5474" i="3"/>
  <c r="C5473" i="3"/>
  <c r="E5473" i="3" s="1"/>
  <c r="C5472" i="3"/>
  <c r="C5471" i="3"/>
  <c r="D5471" i="3" s="1"/>
  <c r="C5470" i="3"/>
  <c r="D5470" i="3" s="1"/>
  <c r="C5469" i="3"/>
  <c r="C5468" i="3"/>
  <c r="D5468" i="3" s="1"/>
  <c r="C5467" i="3"/>
  <c r="E5467" i="3" s="1"/>
  <c r="C5466" i="3"/>
  <c r="C5465" i="3"/>
  <c r="D5465" i="3" s="1"/>
  <c r="C5464" i="3"/>
  <c r="C5463" i="3"/>
  <c r="D5463" i="3" s="1"/>
  <c r="C5462" i="3"/>
  <c r="C5461" i="3"/>
  <c r="C5460" i="3"/>
  <c r="C5459" i="3"/>
  <c r="B5459" i="3"/>
  <c r="C5458" i="3"/>
  <c r="D5458" i="3" s="1"/>
  <c r="C5457" i="3"/>
  <c r="D5457" i="3" s="1"/>
  <c r="C5456" i="3"/>
  <c r="C5455" i="3"/>
  <c r="D5455" i="3" s="1"/>
  <c r="C5454" i="3"/>
  <c r="D5454" i="3" s="1"/>
  <c r="C5453" i="3"/>
  <c r="C5452" i="3"/>
  <c r="C5451" i="3"/>
  <c r="C5450" i="3"/>
  <c r="C5449" i="3"/>
  <c r="D5449" i="3" s="1"/>
  <c r="C5448" i="3"/>
  <c r="D5448" i="3" s="1"/>
  <c r="C5447" i="3"/>
  <c r="C5446" i="3"/>
  <c r="D5446" i="3" s="1"/>
  <c r="C5445" i="3"/>
  <c r="E5445" i="3" s="1"/>
  <c r="C5444" i="3"/>
  <c r="C5443" i="3"/>
  <c r="C5442" i="3"/>
  <c r="B5442" i="3"/>
  <c r="C5441" i="3"/>
  <c r="D5441" i="3" s="1"/>
  <c r="C5440" i="3"/>
  <c r="D5440" i="3" s="1"/>
  <c r="C5439" i="3"/>
  <c r="E5439" i="3" s="1"/>
  <c r="C5438" i="3"/>
  <c r="D5438" i="3" s="1"/>
  <c r="C5437" i="3"/>
  <c r="D5437" i="3" s="1"/>
  <c r="C5436" i="3"/>
  <c r="D5436" i="3" s="1"/>
  <c r="C5435" i="3"/>
  <c r="C5434" i="3"/>
  <c r="D5434" i="3" s="1"/>
  <c r="C5433" i="3"/>
  <c r="C5432" i="3"/>
  <c r="D5432" i="3" s="1"/>
  <c r="C5431" i="3"/>
  <c r="C5430" i="3"/>
  <c r="E5430" i="3" s="1"/>
  <c r="C5429" i="3"/>
  <c r="C5428" i="3"/>
  <c r="D5428" i="3" s="1"/>
  <c r="C5427" i="3"/>
  <c r="C5426" i="3"/>
  <c r="C5425" i="3"/>
  <c r="B5425" i="3"/>
  <c r="C5424" i="3"/>
  <c r="D5424" i="3" s="1"/>
  <c r="C5423" i="3"/>
  <c r="D5423" i="3" s="1"/>
  <c r="C5422" i="3"/>
  <c r="C5421" i="3"/>
  <c r="D5421" i="3" s="1"/>
  <c r="C5420" i="3"/>
  <c r="D5420" i="3" s="1"/>
  <c r="C5419" i="3"/>
  <c r="C5418" i="3"/>
  <c r="C5417" i="3"/>
  <c r="C5416" i="3"/>
  <c r="E5416" i="3" s="1"/>
  <c r="C5415" i="3"/>
  <c r="D5415" i="3" s="1"/>
  <c r="C5414" i="3"/>
  <c r="D5414" i="3" s="1"/>
  <c r="C5413" i="3"/>
  <c r="E5413" i="3" s="1"/>
  <c r="C5412" i="3"/>
  <c r="D5412" i="3" s="1"/>
  <c r="C5411" i="3"/>
  <c r="C5410" i="3"/>
  <c r="C5409" i="3"/>
  <c r="C5408" i="3"/>
  <c r="B5408" i="3"/>
  <c r="C5407" i="3"/>
  <c r="D5407" i="3" s="1"/>
  <c r="C5406" i="3"/>
  <c r="D5406" i="3" s="1"/>
  <c r="C5405" i="3"/>
  <c r="E5405" i="3" s="1"/>
  <c r="C5404" i="3"/>
  <c r="D5404" i="3" s="1"/>
  <c r="C5403" i="3"/>
  <c r="D5403" i="3" s="1"/>
  <c r="C5402" i="3"/>
  <c r="D5402" i="3" s="1"/>
  <c r="C5401" i="3"/>
  <c r="E5401" i="3" s="1"/>
  <c r="C5400" i="3"/>
  <c r="D5400" i="3" s="1"/>
  <c r="C5399" i="3"/>
  <c r="E5399" i="3" s="1"/>
  <c r="C5398" i="3"/>
  <c r="C5397" i="3"/>
  <c r="D5397" i="3" s="1"/>
  <c r="C5396" i="3"/>
  <c r="C5395" i="3"/>
  <c r="D5395" i="3" s="1"/>
  <c r="C5394" i="3"/>
  <c r="D5394" i="3" s="1"/>
  <c r="C5393" i="3"/>
  <c r="C5392" i="3"/>
  <c r="C5391" i="3"/>
  <c r="B5391" i="3"/>
  <c r="C5390" i="3"/>
  <c r="D5390" i="3" s="1"/>
  <c r="C5389" i="3"/>
  <c r="D5389" i="3" s="1"/>
  <c r="C5388" i="3"/>
  <c r="C5387" i="3"/>
  <c r="D5387" i="3" s="1"/>
  <c r="C5386" i="3"/>
  <c r="D5386" i="3" s="1"/>
  <c r="C5385" i="3"/>
  <c r="C5384" i="3"/>
  <c r="C5383" i="3"/>
  <c r="C5382" i="3"/>
  <c r="E5382" i="3" s="1"/>
  <c r="C5381" i="3"/>
  <c r="D5381" i="3" s="1"/>
  <c r="C5380" i="3"/>
  <c r="D5380" i="3" s="1"/>
  <c r="C5379" i="3"/>
  <c r="E5379" i="3" s="1"/>
  <c r="C5378" i="3"/>
  <c r="D5378" i="3" s="1"/>
  <c r="C5377" i="3"/>
  <c r="E5377" i="3" s="1"/>
  <c r="C5376" i="3"/>
  <c r="C5375" i="3"/>
  <c r="C5374" i="3"/>
  <c r="B5374" i="3"/>
  <c r="C5373" i="3"/>
  <c r="C5372" i="3"/>
  <c r="C5371" i="3"/>
  <c r="E5371" i="3" s="1"/>
  <c r="C5370" i="3"/>
  <c r="C5369" i="3"/>
  <c r="D5369" i="3" s="1"/>
  <c r="C5368" i="3"/>
  <c r="D5368" i="3" s="1"/>
  <c r="C5367" i="3"/>
  <c r="C5366" i="3"/>
  <c r="D5366" i="3" s="1"/>
  <c r="C5365" i="3"/>
  <c r="C5364" i="3"/>
  <c r="D5364" i="3" s="1"/>
  <c r="C5363" i="3"/>
  <c r="C5362" i="3"/>
  <c r="E5362" i="3" s="1"/>
  <c r="C5361" i="3"/>
  <c r="C5360" i="3"/>
  <c r="D5360" i="3" s="1"/>
  <c r="C5359" i="3"/>
  <c r="C5358" i="3"/>
  <c r="C5357" i="3"/>
  <c r="B5357" i="3"/>
  <c r="C5356" i="3"/>
  <c r="D5356" i="3" s="1"/>
  <c r="C5355" i="3"/>
  <c r="D5355" i="3" s="1"/>
  <c r="C5354" i="3"/>
  <c r="C5353" i="3"/>
  <c r="D5353" i="3" s="1"/>
  <c r="C5352" i="3"/>
  <c r="D5352" i="3" s="1"/>
  <c r="C5351" i="3"/>
  <c r="C5350" i="3"/>
  <c r="C5349" i="3"/>
  <c r="C5348" i="3"/>
  <c r="E5348" i="3" s="1"/>
  <c r="C5347" i="3"/>
  <c r="D5347" i="3" s="1"/>
  <c r="C5346" i="3"/>
  <c r="D5346" i="3" s="1"/>
  <c r="C5345" i="3"/>
  <c r="E5345" i="3" s="1"/>
  <c r="C5344" i="3"/>
  <c r="D5344" i="3" s="1"/>
  <c r="C5343" i="3"/>
  <c r="E5343" i="3" s="1"/>
  <c r="C5342" i="3"/>
  <c r="C5341" i="3"/>
  <c r="C5340" i="3"/>
  <c r="B5340" i="3"/>
  <c r="C5339" i="3"/>
  <c r="D5339" i="3" s="1"/>
  <c r="C5338" i="3"/>
  <c r="C5337" i="3"/>
  <c r="E5337" i="3" s="1"/>
  <c r="C5336" i="3"/>
  <c r="C5335" i="3"/>
  <c r="C5334" i="3"/>
  <c r="D5334" i="3" s="1"/>
  <c r="C5333" i="3"/>
  <c r="C5332" i="3"/>
  <c r="D5332" i="3" s="1"/>
  <c r="C5331" i="3"/>
  <c r="E5331" i="3" s="1"/>
  <c r="C5330" i="3"/>
  <c r="D5330" i="3" s="1"/>
  <c r="C5329" i="3"/>
  <c r="D5329" i="3" s="1"/>
  <c r="C5328" i="3"/>
  <c r="E5328" i="3" s="1"/>
  <c r="C5327" i="3"/>
  <c r="D5327" i="3" s="1"/>
  <c r="C5326" i="3"/>
  <c r="C5325" i="3"/>
  <c r="C5324" i="3"/>
  <c r="C5323" i="3"/>
  <c r="B5323" i="3"/>
  <c r="C5322" i="3"/>
  <c r="D5322" i="3" s="1"/>
  <c r="C5321" i="3"/>
  <c r="D5321" i="3" s="1"/>
  <c r="C5320" i="3"/>
  <c r="E5320" i="3" s="1"/>
  <c r="C5319" i="3"/>
  <c r="D5319" i="3" s="1"/>
  <c r="C5318" i="3"/>
  <c r="C5317" i="3"/>
  <c r="C5316" i="3"/>
  <c r="C5315" i="3"/>
  <c r="C5314" i="3"/>
  <c r="C5313" i="3"/>
  <c r="D5313" i="3" s="1"/>
  <c r="C5312" i="3"/>
  <c r="D5312" i="3" s="1"/>
  <c r="C5311" i="3"/>
  <c r="C5310" i="3"/>
  <c r="D5310" i="3" s="1"/>
  <c r="C5309" i="3"/>
  <c r="C5308" i="3"/>
  <c r="C5307" i="3"/>
  <c r="C5306" i="3"/>
  <c r="B5306" i="3"/>
  <c r="C5305" i="3"/>
  <c r="C5304" i="3"/>
  <c r="D5304" i="3" s="1"/>
  <c r="C5303" i="3"/>
  <c r="C5302" i="3"/>
  <c r="D5302" i="3" s="1"/>
  <c r="C5301" i="3"/>
  <c r="C5300" i="3"/>
  <c r="D5300" i="3" s="1"/>
  <c r="C5299" i="3"/>
  <c r="C5298" i="3"/>
  <c r="D5298" i="3" s="1"/>
  <c r="C5297" i="3"/>
  <c r="C5296" i="3"/>
  <c r="D5296" i="3" s="1"/>
  <c r="C5295" i="3"/>
  <c r="C5294" i="3"/>
  <c r="E5294" i="3" s="1"/>
  <c r="C5293" i="3"/>
  <c r="C5292" i="3"/>
  <c r="C5291" i="3"/>
  <c r="C5290" i="3"/>
  <c r="C5289" i="3"/>
  <c r="B5289" i="3"/>
  <c r="C5288" i="3"/>
  <c r="D5288" i="3" s="1"/>
  <c r="C5287" i="3"/>
  <c r="D5287" i="3" s="1"/>
  <c r="C5286" i="3"/>
  <c r="E5286" i="3" s="1"/>
  <c r="C5285" i="3"/>
  <c r="D5285" i="3" s="1"/>
  <c r="C5284" i="3"/>
  <c r="E5284" i="3" s="1"/>
  <c r="C5283" i="3"/>
  <c r="C5282" i="3"/>
  <c r="E5282" i="3" s="1"/>
  <c r="C5281" i="3"/>
  <c r="C5280" i="3"/>
  <c r="D5280" i="3" s="1"/>
  <c r="C5279" i="3"/>
  <c r="D5279" i="3" s="1"/>
  <c r="C5278" i="3"/>
  <c r="D5278" i="3" s="1"/>
  <c r="C5277" i="3"/>
  <c r="E5277" i="3" s="1"/>
  <c r="C5276" i="3"/>
  <c r="D5276" i="3" s="1"/>
  <c r="C5275" i="3"/>
  <c r="C5274" i="3"/>
  <c r="C5273" i="3"/>
  <c r="C5272" i="3"/>
  <c r="B5272" i="3"/>
  <c r="C5271" i="3"/>
  <c r="D5271" i="3" s="1"/>
  <c r="C5270" i="3"/>
  <c r="C5269" i="3"/>
  <c r="E5269" i="3" s="1"/>
  <c r="C5268" i="3"/>
  <c r="C5267" i="3"/>
  <c r="E5267" i="3" s="1"/>
  <c r="C5266" i="3"/>
  <c r="D5266" i="3" s="1"/>
  <c r="C5265" i="3"/>
  <c r="E5265" i="3" s="1"/>
  <c r="C5264" i="3"/>
  <c r="D5264" i="3" s="1"/>
  <c r="C5263" i="3"/>
  <c r="C5262" i="3"/>
  <c r="C5261" i="3"/>
  <c r="D5261" i="3" s="1"/>
  <c r="C5260" i="3"/>
  <c r="C5259" i="3"/>
  <c r="D5259" i="3" s="1"/>
  <c r="C5258" i="3"/>
  <c r="C5257" i="3"/>
  <c r="C5256" i="3"/>
  <c r="C5255" i="3"/>
  <c r="B5255" i="3"/>
  <c r="C5254" i="3"/>
  <c r="D5254" i="3" s="1"/>
  <c r="C5253" i="3"/>
  <c r="D5253" i="3" s="1"/>
  <c r="C5252" i="3"/>
  <c r="C5251" i="3"/>
  <c r="D5251" i="3" s="1"/>
  <c r="C5250" i="3"/>
  <c r="E5250" i="3" s="1"/>
  <c r="C5249" i="3"/>
  <c r="D5249" i="3" s="1"/>
  <c r="C5248" i="3"/>
  <c r="E5248" i="3" s="1"/>
  <c r="C5247" i="3"/>
  <c r="D5247" i="3" s="1"/>
  <c r="C5246" i="3"/>
  <c r="C5245" i="3"/>
  <c r="D5245" i="3" s="1"/>
  <c r="C5244" i="3"/>
  <c r="D5244" i="3" s="1"/>
  <c r="C5243" i="3"/>
  <c r="C5242" i="3"/>
  <c r="D5242" i="3" s="1"/>
  <c r="C5241" i="3"/>
  <c r="C5240" i="3"/>
  <c r="C5239" i="3"/>
  <c r="C5238" i="3"/>
  <c r="B5238" i="3"/>
  <c r="C5237" i="3"/>
  <c r="C5236" i="3"/>
  <c r="D5236" i="3" s="1"/>
  <c r="C5235" i="3"/>
  <c r="C5234" i="3"/>
  <c r="D5234" i="3" s="1"/>
  <c r="C5233" i="3"/>
  <c r="E5233" i="3" s="1"/>
  <c r="C5232" i="3"/>
  <c r="D5232" i="3" s="1"/>
  <c r="C5231" i="3"/>
  <c r="C5230" i="3"/>
  <c r="D5230" i="3" s="1"/>
  <c r="C5229" i="3"/>
  <c r="C5228" i="3"/>
  <c r="D5228" i="3" s="1"/>
  <c r="C5227" i="3"/>
  <c r="C5226" i="3"/>
  <c r="E5226" i="3" s="1"/>
  <c r="C5225" i="3"/>
  <c r="C5224" i="3"/>
  <c r="E5224" i="3" s="1"/>
  <c r="C5223" i="3"/>
  <c r="C5222" i="3"/>
  <c r="C5221" i="3"/>
  <c r="B5221" i="3"/>
  <c r="C5220" i="3"/>
  <c r="D5220" i="3" s="1"/>
  <c r="C5219" i="3"/>
  <c r="C5218" i="3"/>
  <c r="E5218" i="3" s="1"/>
  <c r="C5217" i="3"/>
  <c r="C5216" i="3"/>
  <c r="E5216" i="3" s="1"/>
  <c r="C5215" i="3"/>
  <c r="D5215" i="3" s="1"/>
  <c r="C5214" i="3"/>
  <c r="E5214" i="3" s="1"/>
  <c r="C5213" i="3"/>
  <c r="D5213" i="3" s="1"/>
  <c r="C5212" i="3"/>
  <c r="D5212" i="3" s="1"/>
  <c r="C5211" i="3"/>
  <c r="C5210" i="3"/>
  <c r="C5209" i="3"/>
  <c r="E5209" i="3" s="1"/>
  <c r="C5208" i="3"/>
  <c r="C5207" i="3"/>
  <c r="D5207" i="3" s="1"/>
  <c r="C5206" i="3"/>
  <c r="C5205" i="3"/>
  <c r="C5204" i="3"/>
  <c r="B5204" i="3"/>
  <c r="C5203" i="3"/>
  <c r="C5202" i="3"/>
  <c r="C5201" i="3"/>
  <c r="C5200" i="3"/>
  <c r="C5199" i="3"/>
  <c r="D5199" i="3" s="1"/>
  <c r="C5198" i="3"/>
  <c r="C5197" i="3"/>
  <c r="C5196" i="3"/>
  <c r="C5195" i="3"/>
  <c r="D5195" i="3" s="1"/>
  <c r="C5194" i="3"/>
  <c r="C5193" i="3"/>
  <c r="C5192" i="3"/>
  <c r="C5191" i="3"/>
  <c r="C5190" i="3"/>
  <c r="C5189" i="3"/>
  <c r="C5188" i="3"/>
  <c r="C5187" i="3"/>
  <c r="B5187" i="3"/>
  <c r="C5186" i="3"/>
  <c r="C5185" i="3"/>
  <c r="C5184" i="3"/>
  <c r="E5184" i="3" s="1"/>
  <c r="C5183" i="3"/>
  <c r="C5182" i="3"/>
  <c r="C5181" i="3"/>
  <c r="D5181" i="3" s="1"/>
  <c r="C5180" i="3"/>
  <c r="C5179" i="3"/>
  <c r="C5178" i="3"/>
  <c r="C5177" i="3"/>
  <c r="C5176" i="3"/>
  <c r="C5175" i="3"/>
  <c r="C5174" i="3"/>
  <c r="C5173" i="3"/>
  <c r="D5173" i="3" s="1"/>
  <c r="C5172" i="3"/>
  <c r="C5171" i="3"/>
  <c r="C5170" i="3"/>
  <c r="B5170" i="3"/>
  <c r="C5169" i="3"/>
  <c r="C5168" i="3"/>
  <c r="C5167" i="3"/>
  <c r="C5166" i="3"/>
  <c r="C5165" i="3"/>
  <c r="C5164" i="3"/>
  <c r="C5163" i="3"/>
  <c r="C5162" i="3"/>
  <c r="C5161" i="3"/>
  <c r="C5160" i="3"/>
  <c r="C5159" i="3"/>
  <c r="C5158" i="3"/>
  <c r="C5157" i="3"/>
  <c r="C5156" i="3"/>
  <c r="C5155" i="3"/>
  <c r="C5154" i="3"/>
  <c r="C5153" i="3"/>
  <c r="B5153" i="3"/>
  <c r="C5152" i="3"/>
  <c r="C5151" i="3"/>
  <c r="C5150" i="3"/>
  <c r="E5150" i="3" s="1"/>
  <c r="C5149" i="3"/>
  <c r="D5149" i="3" s="1"/>
  <c r="C5148" i="3"/>
  <c r="D5148" i="3" s="1"/>
  <c r="C5147" i="3"/>
  <c r="C5146" i="3"/>
  <c r="C5145" i="3"/>
  <c r="C5144" i="3"/>
  <c r="E5144" i="3" s="1"/>
  <c r="C5143" i="3"/>
  <c r="C5142" i="3"/>
  <c r="D5142" i="3" s="1"/>
  <c r="C5141" i="3"/>
  <c r="E5141" i="3" s="1"/>
  <c r="C5140" i="3"/>
  <c r="D5140" i="3" s="1"/>
  <c r="C5139" i="3"/>
  <c r="E5139" i="3" s="1"/>
  <c r="C5138" i="3"/>
  <c r="C5137" i="3"/>
  <c r="C5136" i="3"/>
  <c r="B5136" i="3"/>
  <c r="C5135" i="3"/>
  <c r="D5135" i="3" s="1"/>
  <c r="C5134" i="3"/>
  <c r="D5134" i="3" s="1"/>
  <c r="C5133" i="3"/>
  <c r="E5133" i="3" s="1"/>
  <c r="C5132" i="3"/>
  <c r="D5132" i="3" s="1"/>
  <c r="C5131" i="3"/>
  <c r="D5131" i="3" s="1"/>
  <c r="C5130" i="3"/>
  <c r="D5130" i="3" s="1"/>
  <c r="C5129" i="3"/>
  <c r="C5128" i="3"/>
  <c r="D5128" i="3" s="1"/>
  <c r="C5127" i="3"/>
  <c r="C5126" i="3"/>
  <c r="D5126" i="3" s="1"/>
  <c r="C5125" i="3"/>
  <c r="C5124" i="3"/>
  <c r="E5124" i="3" s="1"/>
  <c r="C5123" i="3"/>
  <c r="C5122" i="3"/>
  <c r="D5122" i="3" s="1"/>
  <c r="C5121" i="3"/>
  <c r="C5120" i="3"/>
  <c r="C5119" i="3"/>
  <c r="B5119" i="3"/>
  <c r="C5118" i="3"/>
  <c r="C5117" i="3"/>
  <c r="C5116" i="3"/>
  <c r="E5116" i="3" s="1"/>
  <c r="C5115" i="3"/>
  <c r="D5115" i="3" s="1"/>
  <c r="C5114" i="3"/>
  <c r="C5113" i="3"/>
  <c r="E5113" i="3" s="1"/>
  <c r="C5112" i="3"/>
  <c r="E5112" i="3" s="1"/>
  <c r="C5111" i="3"/>
  <c r="D5111" i="3" s="1"/>
  <c r="C5110" i="3"/>
  <c r="D5110" i="3" s="1"/>
  <c r="C5109" i="3"/>
  <c r="E5109" i="3" s="1"/>
  <c r="C5108" i="3"/>
  <c r="E5108" i="3" s="1"/>
  <c r="C5107" i="3"/>
  <c r="C5106" i="3"/>
  <c r="C5105" i="3"/>
  <c r="E5105" i="3" s="1"/>
  <c r="C5104" i="3"/>
  <c r="C5103" i="3"/>
  <c r="C5102" i="3"/>
  <c r="B5102" i="3"/>
  <c r="C5101" i="3"/>
  <c r="E5101" i="3" s="1"/>
  <c r="C5100" i="3"/>
  <c r="E5100" i="3" s="1"/>
  <c r="C5099" i="3"/>
  <c r="C5098" i="3"/>
  <c r="C5097" i="3"/>
  <c r="E5097" i="3" s="1"/>
  <c r="C5096" i="3"/>
  <c r="E5096" i="3" s="1"/>
  <c r="C5095" i="3"/>
  <c r="C5094" i="3"/>
  <c r="C5093" i="3"/>
  <c r="E5093" i="3" s="1"/>
  <c r="C5092" i="3"/>
  <c r="E5092" i="3" s="1"/>
  <c r="C5091" i="3"/>
  <c r="E5091" i="3" s="1"/>
  <c r="C5090" i="3"/>
  <c r="E5090" i="3" s="1"/>
  <c r="C5089" i="3"/>
  <c r="D5089" i="3" s="1"/>
  <c r="C5088" i="3"/>
  <c r="D5088" i="3" s="1"/>
  <c r="C5087" i="3"/>
  <c r="C5086" i="3"/>
  <c r="C5085" i="3"/>
  <c r="B5085" i="3"/>
  <c r="C5084" i="3"/>
  <c r="E5084" i="3" s="1"/>
  <c r="C5083" i="3"/>
  <c r="E5083" i="3" s="1"/>
  <c r="C5082" i="3"/>
  <c r="C5081" i="3"/>
  <c r="D5081" i="3" s="1"/>
  <c r="C5080" i="3"/>
  <c r="C5079" i="3"/>
  <c r="E5079" i="3" s="1"/>
  <c r="C5078" i="3"/>
  <c r="E5078" i="3" s="1"/>
  <c r="C5077" i="3"/>
  <c r="C5076" i="3"/>
  <c r="D5076" i="3" s="1"/>
  <c r="C5075" i="3"/>
  <c r="E5075" i="3" s="1"/>
  <c r="C5074" i="3"/>
  <c r="E5074" i="3" s="1"/>
  <c r="C5073" i="3"/>
  <c r="C5072" i="3"/>
  <c r="C5071" i="3"/>
  <c r="C5070" i="3"/>
  <c r="C5069" i="3"/>
  <c r="C5068" i="3"/>
  <c r="B5068" i="3"/>
  <c r="C5067" i="3"/>
  <c r="E5067" i="3" s="1"/>
  <c r="C5066" i="3"/>
  <c r="E5066" i="3" s="1"/>
  <c r="C5065" i="3"/>
  <c r="C5064" i="3"/>
  <c r="C5063" i="3"/>
  <c r="D5063" i="3" s="1"/>
  <c r="C5062" i="3"/>
  <c r="E5062" i="3" s="1"/>
  <c r="C5061" i="3"/>
  <c r="C5060" i="3"/>
  <c r="C5059" i="3"/>
  <c r="E5059" i="3" s="1"/>
  <c r="C5058" i="3"/>
  <c r="E5058" i="3" s="1"/>
  <c r="C5057" i="3"/>
  <c r="E5057" i="3" s="1"/>
  <c r="C5056" i="3"/>
  <c r="E5056" i="3" s="1"/>
  <c r="C5055" i="3"/>
  <c r="D5055" i="3" s="1"/>
  <c r="C5054" i="3"/>
  <c r="C5053" i="3"/>
  <c r="C5052" i="3"/>
  <c r="C5051" i="3"/>
  <c r="B5051" i="3"/>
  <c r="C5050" i="3"/>
  <c r="E5050" i="3" s="1"/>
  <c r="C5049" i="3"/>
  <c r="E5049" i="3" s="1"/>
  <c r="C5048" i="3"/>
  <c r="E5048" i="3" s="1"/>
  <c r="C5047" i="3"/>
  <c r="C5046" i="3"/>
  <c r="D5046" i="3" s="1"/>
  <c r="C5045" i="3"/>
  <c r="E5045" i="3" s="1"/>
  <c r="C5044" i="3"/>
  <c r="E5044" i="3" s="1"/>
  <c r="C5043" i="3"/>
  <c r="D5043" i="3" s="1"/>
  <c r="C5042" i="3"/>
  <c r="C5041" i="3"/>
  <c r="E5041" i="3" s="1"/>
  <c r="C5040" i="3"/>
  <c r="E5040" i="3" s="1"/>
  <c r="C5039" i="3"/>
  <c r="C5038" i="3"/>
  <c r="C5037" i="3"/>
  <c r="C5036" i="3"/>
  <c r="C5035" i="3"/>
  <c r="C5034" i="3"/>
  <c r="B5034" i="3"/>
  <c r="C5033" i="3"/>
  <c r="E5033" i="3" s="1"/>
  <c r="C5032" i="3"/>
  <c r="E5032" i="3" s="1"/>
  <c r="C5031" i="3"/>
  <c r="C5030" i="3"/>
  <c r="C5029" i="3"/>
  <c r="E5029" i="3" s="1"/>
  <c r="C5028" i="3"/>
  <c r="E5028" i="3" s="1"/>
  <c r="C5027" i="3"/>
  <c r="C5026" i="3"/>
  <c r="C5025" i="3"/>
  <c r="E5025" i="3" s="1"/>
  <c r="C5024" i="3"/>
  <c r="E5024" i="3" s="1"/>
  <c r="C5023" i="3"/>
  <c r="E5023" i="3" s="1"/>
  <c r="C5022" i="3"/>
  <c r="E5022" i="3" s="1"/>
  <c r="C5021" i="3"/>
  <c r="D5021" i="3" s="1"/>
  <c r="C5020" i="3"/>
  <c r="C5019" i="3"/>
  <c r="C5018" i="3"/>
  <c r="C5017" i="3"/>
  <c r="B5017" i="3"/>
  <c r="C5016" i="3"/>
  <c r="E5016" i="3" s="1"/>
  <c r="C5015" i="3"/>
  <c r="E5015" i="3" s="1"/>
  <c r="C5014" i="3"/>
  <c r="E5014" i="3" s="1"/>
  <c r="C5013" i="3"/>
  <c r="D5013" i="3" s="1"/>
  <c r="C5012" i="3"/>
  <c r="D5012" i="3" s="1"/>
  <c r="C5011" i="3"/>
  <c r="E5011" i="3" s="1"/>
  <c r="C5010" i="3"/>
  <c r="E5010" i="3" s="1"/>
  <c r="C5009" i="3"/>
  <c r="C5008" i="3"/>
  <c r="C5007" i="3"/>
  <c r="E5007" i="3" s="1"/>
  <c r="C5006" i="3"/>
  <c r="E5006" i="3" s="1"/>
  <c r="C5005" i="3"/>
  <c r="C5004" i="3"/>
  <c r="C5003" i="3"/>
  <c r="E5003" i="3" s="1"/>
  <c r="C5002" i="3"/>
  <c r="C5001" i="3"/>
  <c r="C5000" i="3"/>
  <c r="B5000" i="3"/>
  <c r="C4999" i="3"/>
  <c r="E4999" i="3" s="1"/>
  <c r="C4998" i="3"/>
  <c r="E4998" i="3" s="1"/>
  <c r="C4997" i="3"/>
  <c r="C4996" i="3"/>
  <c r="C4995" i="3"/>
  <c r="E4995" i="3" s="1"/>
  <c r="C4994" i="3"/>
  <c r="E4994" i="3" s="1"/>
  <c r="C4993" i="3"/>
  <c r="C4992" i="3"/>
  <c r="C4991" i="3"/>
  <c r="C4990" i="3"/>
  <c r="E4990" i="3" s="1"/>
  <c r="C4989" i="3"/>
  <c r="E4989" i="3" s="1"/>
  <c r="C4988" i="3"/>
  <c r="C4987" i="3"/>
  <c r="C4986" i="3"/>
  <c r="C4985" i="3"/>
  <c r="C4984" i="3"/>
  <c r="C4983" i="3"/>
  <c r="B4983" i="3"/>
  <c r="C4982" i="3"/>
  <c r="E4982" i="3" s="1"/>
  <c r="C4981" i="3"/>
  <c r="E4981" i="3" s="1"/>
  <c r="C4980" i="3"/>
  <c r="E4980" i="3" s="1"/>
  <c r="C4979" i="3"/>
  <c r="D4979" i="3" s="1"/>
  <c r="C4978" i="3"/>
  <c r="C4977" i="3"/>
  <c r="E4977" i="3" s="1"/>
  <c r="C4976" i="3"/>
  <c r="E4976" i="3" s="1"/>
  <c r="C4975" i="3"/>
  <c r="D4975" i="3" s="1"/>
  <c r="C4974" i="3"/>
  <c r="D4974" i="3" s="1"/>
  <c r="C4973" i="3"/>
  <c r="E4973" i="3" s="1"/>
  <c r="C4972" i="3"/>
  <c r="E4972" i="3" s="1"/>
  <c r="C4971" i="3"/>
  <c r="C4970" i="3"/>
  <c r="C4969" i="3"/>
  <c r="E4969" i="3" s="1"/>
  <c r="C4968" i="3"/>
  <c r="C4967" i="3"/>
  <c r="C4966" i="3"/>
  <c r="B4966" i="3"/>
  <c r="C4965" i="3"/>
  <c r="E4965" i="3" s="1"/>
  <c r="C4964" i="3"/>
  <c r="E4964" i="3" s="1"/>
  <c r="C4963" i="3"/>
  <c r="C4962" i="3"/>
  <c r="C4961" i="3"/>
  <c r="C4960" i="3"/>
  <c r="E4960" i="3" s="1"/>
  <c r="C4959" i="3"/>
  <c r="C4958" i="3"/>
  <c r="C4957" i="3"/>
  <c r="E4957" i="3" s="1"/>
  <c r="C4956" i="3"/>
  <c r="E4956" i="3" s="1"/>
  <c r="C4955" i="3"/>
  <c r="E4955" i="3" s="1"/>
  <c r="C4954" i="3"/>
  <c r="E4954" i="3" s="1"/>
  <c r="C4953" i="3"/>
  <c r="D4953" i="3" s="1"/>
  <c r="C4952" i="3"/>
  <c r="D4952" i="3" s="1"/>
  <c r="C4951" i="3"/>
  <c r="C4950" i="3"/>
  <c r="C4949" i="3"/>
  <c r="B4949" i="3"/>
  <c r="C4948" i="3"/>
  <c r="E4948" i="3" s="1"/>
  <c r="C4947" i="3"/>
  <c r="E4947" i="3" s="1"/>
  <c r="C4946" i="3"/>
  <c r="E4946" i="3" s="1"/>
  <c r="C4945" i="3"/>
  <c r="C4944" i="3"/>
  <c r="D4944" i="3" s="1"/>
  <c r="C4943" i="3"/>
  <c r="E4943" i="3" s="1"/>
  <c r="C4942" i="3"/>
  <c r="E4942" i="3" s="1"/>
  <c r="C4941" i="3"/>
  <c r="D4941" i="3" s="1"/>
  <c r="C4940" i="3"/>
  <c r="D4940" i="3" s="1"/>
  <c r="C4939" i="3"/>
  <c r="E4939" i="3" s="1"/>
  <c r="C4938" i="3"/>
  <c r="E4938" i="3" s="1"/>
  <c r="C4937" i="3"/>
  <c r="C4936" i="3"/>
  <c r="C4935" i="3"/>
  <c r="E4935" i="3" s="1"/>
  <c r="C4934" i="3"/>
  <c r="C4933" i="3"/>
  <c r="C4932" i="3"/>
  <c r="B4932" i="3"/>
  <c r="C4931" i="3"/>
  <c r="E4931" i="3" s="1"/>
  <c r="C4930" i="3"/>
  <c r="E4930" i="3" s="1"/>
  <c r="C4929" i="3"/>
  <c r="C4928" i="3"/>
  <c r="C4927" i="3"/>
  <c r="C4926" i="3"/>
  <c r="E4926" i="3" s="1"/>
  <c r="C4925" i="3"/>
  <c r="C4924" i="3"/>
  <c r="C4923" i="3"/>
  <c r="C4922" i="3"/>
  <c r="E4922" i="3" s="1"/>
  <c r="C4921" i="3"/>
  <c r="E4921" i="3" s="1"/>
  <c r="C4920" i="3"/>
  <c r="C4919" i="3"/>
  <c r="C4918" i="3"/>
  <c r="C4917" i="3"/>
  <c r="C4916" i="3"/>
  <c r="C4915" i="3"/>
  <c r="B4915" i="3"/>
  <c r="C4914" i="3"/>
  <c r="E4914" i="3" s="1"/>
  <c r="C4913" i="3"/>
  <c r="E4913" i="3" s="1"/>
  <c r="C4912" i="3"/>
  <c r="C4911" i="3"/>
  <c r="D4911" i="3" s="1"/>
  <c r="C4910" i="3"/>
  <c r="C4909" i="3"/>
  <c r="E4909" i="3" s="1"/>
  <c r="C4908" i="3"/>
  <c r="E4908" i="3" s="1"/>
  <c r="C4907" i="3"/>
  <c r="C4906" i="3"/>
  <c r="C4905" i="3"/>
  <c r="E4905" i="3" s="1"/>
  <c r="C4904" i="3"/>
  <c r="E4904" i="3" s="1"/>
  <c r="C4903" i="3"/>
  <c r="C4902" i="3"/>
  <c r="C4901" i="3"/>
  <c r="E4901" i="3" s="1"/>
  <c r="C4900" i="3"/>
  <c r="C4899" i="3"/>
  <c r="C4898" i="3"/>
  <c r="B4898" i="3"/>
  <c r="C4897" i="3"/>
  <c r="E4897" i="3" s="1"/>
  <c r="C4896" i="3"/>
  <c r="E4896" i="3" s="1"/>
  <c r="C4895" i="3"/>
  <c r="C4894" i="3"/>
  <c r="C4893" i="3"/>
  <c r="E4893" i="3" s="1"/>
  <c r="C4892" i="3"/>
  <c r="C4891" i="3"/>
  <c r="C4890" i="3"/>
  <c r="C4889" i="3"/>
  <c r="C4888" i="3"/>
  <c r="C4887" i="3"/>
  <c r="C4886" i="3"/>
  <c r="C4885" i="3"/>
  <c r="D4885" i="3" s="1"/>
  <c r="C4884" i="3"/>
  <c r="C4883" i="3"/>
  <c r="C4882" i="3"/>
  <c r="C4881" i="3"/>
  <c r="B4881" i="3"/>
  <c r="C4880" i="3"/>
  <c r="C4879" i="3"/>
  <c r="C4878" i="3"/>
  <c r="C4877" i="3"/>
  <c r="D4877" i="3" s="1"/>
  <c r="C4876" i="3"/>
  <c r="D4876" i="3" s="1"/>
  <c r="C4875" i="3"/>
  <c r="C4874" i="3"/>
  <c r="C4873" i="3"/>
  <c r="D4873" i="3" s="1"/>
  <c r="C4872" i="3"/>
  <c r="C4871" i="3"/>
  <c r="C4870" i="3"/>
  <c r="C4869" i="3"/>
  <c r="C4868" i="3"/>
  <c r="C4867" i="3"/>
  <c r="C4866" i="3"/>
  <c r="C4865" i="3"/>
  <c r="C4864" i="3"/>
  <c r="B4864" i="3"/>
  <c r="C4863" i="3"/>
  <c r="C4862" i="3"/>
  <c r="C4861" i="3"/>
  <c r="C4860" i="3"/>
  <c r="C4859" i="3"/>
  <c r="E4859" i="3" s="1"/>
  <c r="C4858" i="3"/>
  <c r="C4857" i="3"/>
  <c r="C4856" i="3"/>
  <c r="C4855" i="3"/>
  <c r="E4855" i="3" s="1"/>
  <c r="C4854" i="3"/>
  <c r="C4853" i="3"/>
  <c r="C4852" i="3"/>
  <c r="E4852" i="3" s="1"/>
  <c r="C4851" i="3"/>
  <c r="C4850" i="3"/>
  <c r="D4850" i="3" s="1"/>
  <c r="C4849" i="3"/>
  <c r="C4848" i="3"/>
  <c r="C4847" i="3"/>
  <c r="B4847" i="3"/>
  <c r="C4846" i="3"/>
  <c r="C4845" i="3"/>
  <c r="C4844" i="3"/>
  <c r="C4843" i="3"/>
  <c r="C4842" i="3"/>
  <c r="C4841" i="3"/>
  <c r="C4840" i="3"/>
  <c r="C4839" i="3"/>
  <c r="D4839" i="3" s="1"/>
  <c r="C4838" i="3"/>
  <c r="C4837" i="3"/>
  <c r="C4836" i="3"/>
  <c r="C4835" i="3"/>
  <c r="C4834" i="3"/>
  <c r="C4833" i="3"/>
  <c r="E4833" i="3" s="1"/>
  <c r="C4832" i="3"/>
  <c r="C4831" i="3"/>
  <c r="C4830" i="3"/>
  <c r="B4830" i="3"/>
  <c r="C4829" i="3"/>
  <c r="C4828" i="3"/>
  <c r="C4827" i="3"/>
  <c r="C4826" i="3"/>
  <c r="C4825" i="3"/>
  <c r="E4825" i="3" s="1"/>
  <c r="C4824" i="3"/>
  <c r="C4823" i="3"/>
  <c r="C4822" i="3"/>
  <c r="C4821" i="3"/>
  <c r="C4820" i="3"/>
  <c r="C4819" i="3"/>
  <c r="C4818" i="3"/>
  <c r="C4817" i="3"/>
  <c r="C4816" i="3"/>
  <c r="C4815" i="3"/>
  <c r="C4814" i="3"/>
  <c r="C4813" i="3"/>
  <c r="B4813" i="3"/>
  <c r="C4812" i="3"/>
  <c r="C4811" i="3"/>
  <c r="C4810" i="3"/>
  <c r="E4810" i="3" s="1"/>
  <c r="C4809" i="3"/>
  <c r="C4808" i="3"/>
  <c r="D4808" i="3" s="1"/>
  <c r="C4807" i="3"/>
  <c r="C4806" i="3"/>
  <c r="C4805" i="3"/>
  <c r="D4805" i="3" s="1"/>
  <c r="C4804" i="3"/>
  <c r="C4803" i="3"/>
  <c r="C4802" i="3"/>
  <c r="C4801" i="3"/>
  <c r="C4800" i="3"/>
  <c r="C4799" i="3"/>
  <c r="C4798" i="3"/>
  <c r="C4797" i="3"/>
  <c r="C4796" i="3"/>
  <c r="B4796" i="3"/>
  <c r="C4795" i="3"/>
  <c r="C4794" i="3"/>
  <c r="C4793" i="3"/>
  <c r="C4792" i="3"/>
  <c r="C4791" i="3"/>
  <c r="E4791" i="3" s="1"/>
  <c r="C4790" i="3"/>
  <c r="C4789" i="3"/>
  <c r="C4788" i="3"/>
  <c r="C4787" i="3"/>
  <c r="C4786" i="3"/>
  <c r="C4785" i="3"/>
  <c r="C4784" i="3"/>
  <c r="E4784" i="3" s="1"/>
  <c r="C4783" i="3"/>
  <c r="D4783" i="3" s="1"/>
  <c r="C4782" i="3"/>
  <c r="D4782" i="3" s="1"/>
  <c r="C4781" i="3"/>
  <c r="C4780" i="3"/>
  <c r="C4779" i="3"/>
  <c r="B4779" i="3"/>
  <c r="C4778" i="3"/>
  <c r="C4777" i="3"/>
  <c r="C4776" i="3"/>
  <c r="C4775" i="3"/>
  <c r="D4775" i="3" s="1"/>
  <c r="C4774" i="3"/>
  <c r="C4773" i="3"/>
  <c r="C4772" i="3"/>
  <c r="E4772" i="3" s="1"/>
  <c r="C4771" i="3"/>
  <c r="D4771" i="3" s="1"/>
  <c r="C4770" i="3"/>
  <c r="D4770" i="3" s="1"/>
  <c r="C4769" i="3"/>
  <c r="C4768" i="3"/>
  <c r="C4767" i="3"/>
  <c r="C4766" i="3"/>
  <c r="C4765" i="3"/>
  <c r="E4765" i="3" s="1"/>
  <c r="C4764" i="3"/>
  <c r="C4763" i="3"/>
  <c r="C4762" i="3"/>
  <c r="B4762" i="3"/>
  <c r="C4761" i="3"/>
  <c r="D4761" i="3" s="1"/>
  <c r="C4760" i="3"/>
  <c r="D4760" i="3" s="1"/>
  <c r="C4759" i="3"/>
  <c r="C4758" i="3"/>
  <c r="D4758" i="3" s="1"/>
  <c r="C4757" i="3"/>
  <c r="C4756" i="3"/>
  <c r="C4755" i="3"/>
  <c r="C4754" i="3"/>
  <c r="C4753" i="3"/>
  <c r="E4753" i="3" s="1"/>
  <c r="C4752" i="3"/>
  <c r="C4751" i="3"/>
  <c r="D4751" i="3" s="1"/>
  <c r="C4750" i="3"/>
  <c r="C4749" i="3"/>
  <c r="D4749" i="3" s="1"/>
  <c r="C4748" i="3"/>
  <c r="C4747" i="3"/>
  <c r="C4746" i="3"/>
  <c r="C4745" i="3"/>
  <c r="B4745" i="3"/>
  <c r="C4744" i="3"/>
  <c r="C4743" i="3"/>
  <c r="D4743" i="3" s="1"/>
  <c r="C4742" i="3"/>
  <c r="C4741" i="3"/>
  <c r="D4741" i="3" s="1"/>
  <c r="C4740" i="3"/>
  <c r="D4740" i="3" s="1"/>
  <c r="C4739" i="3"/>
  <c r="D4739" i="3" s="1"/>
  <c r="C4738" i="3"/>
  <c r="E4738" i="3" s="1"/>
  <c r="C4737" i="3"/>
  <c r="D4737" i="3" s="1"/>
  <c r="C4736" i="3"/>
  <c r="E4736" i="3" s="1"/>
  <c r="C4735" i="3"/>
  <c r="C4734" i="3"/>
  <c r="D4734" i="3" s="1"/>
  <c r="C4733" i="3"/>
  <c r="C4732" i="3"/>
  <c r="D4732" i="3" s="1"/>
  <c r="C4731" i="3"/>
  <c r="D4731" i="3" s="1"/>
  <c r="C4730" i="3"/>
  <c r="C4729" i="3"/>
  <c r="C4728" i="3"/>
  <c r="B4728" i="3"/>
  <c r="C4727" i="3"/>
  <c r="D4727" i="3" s="1"/>
  <c r="C4726" i="3"/>
  <c r="D4726" i="3" s="1"/>
  <c r="C4725" i="3"/>
  <c r="C4724" i="3"/>
  <c r="D4724" i="3" s="1"/>
  <c r="C4723" i="3"/>
  <c r="C4722" i="3"/>
  <c r="C4721" i="3"/>
  <c r="E4721" i="3" s="1"/>
  <c r="C4720" i="3"/>
  <c r="C4719" i="3"/>
  <c r="E4719" i="3" s="1"/>
  <c r="C4718" i="3"/>
  <c r="C4717" i="3"/>
  <c r="C4716" i="3"/>
  <c r="E4716" i="3" s="1"/>
  <c r="C4715" i="3"/>
  <c r="D4715" i="3" s="1"/>
  <c r="C4714" i="3"/>
  <c r="C4713" i="3"/>
  <c r="C4712" i="3"/>
  <c r="C4711" i="3"/>
  <c r="B4711" i="3"/>
  <c r="C4710" i="3"/>
  <c r="C4709" i="3"/>
  <c r="C4708" i="3"/>
  <c r="E4708" i="3" s="1"/>
  <c r="C4707" i="3"/>
  <c r="C4706" i="3"/>
  <c r="C4705" i="3"/>
  <c r="C4704" i="3"/>
  <c r="C4703" i="3"/>
  <c r="D4703" i="3" s="1"/>
  <c r="C4702" i="3"/>
  <c r="D4702" i="3" s="1"/>
  <c r="C4701" i="3"/>
  <c r="C4700" i="3"/>
  <c r="E4700" i="3" s="1"/>
  <c r="C4699" i="3"/>
  <c r="C4698" i="3"/>
  <c r="D4698" i="3" s="1"/>
  <c r="C4697" i="3"/>
  <c r="E4697" i="3" s="1"/>
  <c r="C4696" i="3"/>
  <c r="C4695" i="3"/>
  <c r="C4694" i="3"/>
  <c r="B4694" i="3"/>
  <c r="C4693" i="3"/>
  <c r="C4692" i="3"/>
  <c r="C4691" i="3"/>
  <c r="C4690" i="3"/>
  <c r="E4690" i="3" s="1"/>
  <c r="C4689" i="3"/>
  <c r="D4689" i="3" s="1"/>
  <c r="C4688" i="3"/>
  <c r="D4688" i="3" s="1"/>
  <c r="C4687" i="3"/>
  <c r="C4686" i="3"/>
  <c r="E4686" i="3" s="1"/>
  <c r="C4685" i="3"/>
  <c r="D4685" i="3" s="1"/>
  <c r="C4684" i="3"/>
  <c r="C4683" i="3"/>
  <c r="C4682" i="3"/>
  <c r="E4682" i="3" s="1"/>
  <c r="C4681" i="3"/>
  <c r="E4681" i="3" s="1"/>
  <c r="C4680" i="3"/>
  <c r="C4679" i="3"/>
  <c r="C4678" i="3"/>
  <c r="C4677" i="3"/>
  <c r="B4677" i="3"/>
  <c r="C4676" i="3"/>
  <c r="C4675" i="3"/>
  <c r="C4674" i="3"/>
  <c r="C4673" i="3"/>
  <c r="E4673" i="3" s="1"/>
  <c r="C4672" i="3"/>
  <c r="C4671" i="3"/>
  <c r="E4671" i="3" s="1"/>
  <c r="C4670" i="3"/>
  <c r="E4670" i="3" s="1"/>
  <c r="C4669" i="3"/>
  <c r="E4669" i="3" s="1"/>
  <c r="C4668" i="3"/>
  <c r="C4667" i="3"/>
  <c r="C4666" i="3"/>
  <c r="E4666" i="3" s="1"/>
  <c r="C4665" i="3"/>
  <c r="C4664" i="3"/>
  <c r="E4664" i="3" s="1"/>
  <c r="C4663" i="3"/>
  <c r="D4663" i="3" s="1"/>
  <c r="C4662" i="3"/>
  <c r="C4661" i="3"/>
  <c r="C4660" i="3"/>
  <c r="B4660" i="3"/>
  <c r="C4659" i="3"/>
  <c r="D4659" i="3" s="1"/>
  <c r="C4658" i="3"/>
  <c r="C4657" i="3"/>
  <c r="C4656" i="3"/>
  <c r="E4656" i="3" s="1"/>
  <c r="C4655" i="3"/>
  <c r="C4654" i="3"/>
  <c r="E4654" i="3" s="1"/>
  <c r="C4653" i="3"/>
  <c r="C4652" i="3"/>
  <c r="E4652" i="3" s="1"/>
  <c r="C4651" i="3"/>
  <c r="D4651" i="3" s="1"/>
  <c r="C4650" i="3"/>
  <c r="C4649" i="3"/>
  <c r="E4649" i="3" s="1"/>
  <c r="C4648" i="3"/>
  <c r="E4648" i="3" s="1"/>
  <c r="C4647" i="3"/>
  <c r="E4647" i="3" s="1"/>
  <c r="C4646" i="3"/>
  <c r="C4645" i="3"/>
  <c r="C4644" i="3"/>
  <c r="C4643" i="3"/>
  <c r="B4643" i="3"/>
  <c r="C4642" i="3"/>
  <c r="C4641" i="3"/>
  <c r="C4640" i="3"/>
  <c r="E4640" i="3" s="1"/>
  <c r="C4639" i="3"/>
  <c r="E4639" i="3" s="1"/>
  <c r="C4638" i="3"/>
  <c r="C4637" i="3"/>
  <c r="D4637" i="3" s="1"/>
  <c r="C4636" i="3"/>
  <c r="C4635" i="3"/>
  <c r="E4635" i="3" s="1"/>
  <c r="C4634" i="3"/>
  <c r="C4633" i="3"/>
  <c r="C4632" i="3"/>
  <c r="C4631" i="3"/>
  <c r="C4630" i="3"/>
  <c r="E4630" i="3" s="1"/>
  <c r="C4629" i="3"/>
  <c r="C4628" i="3"/>
  <c r="C4627" i="3"/>
  <c r="C4626" i="3"/>
  <c r="B4626" i="3"/>
  <c r="C4625" i="3"/>
  <c r="C4624" i="3"/>
  <c r="C4623" i="3"/>
  <c r="E4623" i="3" s="1"/>
  <c r="C4622" i="3"/>
  <c r="E4622" i="3" s="1"/>
  <c r="C4621" i="3"/>
  <c r="C4620" i="3"/>
  <c r="C4619" i="3"/>
  <c r="E4619" i="3" s="1"/>
  <c r="C4618" i="3"/>
  <c r="E4618" i="3" s="1"/>
  <c r="C4617" i="3"/>
  <c r="C4616" i="3"/>
  <c r="C4615" i="3"/>
  <c r="C4614" i="3"/>
  <c r="C4613" i="3"/>
  <c r="E4613" i="3" s="1"/>
  <c r="C4612" i="3"/>
  <c r="C4611" i="3"/>
  <c r="C4610" i="3"/>
  <c r="C4609" i="3"/>
  <c r="B4609" i="3"/>
  <c r="C4608" i="3"/>
  <c r="C4607" i="3"/>
  <c r="E4607" i="3" s="1"/>
  <c r="C4606" i="3"/>
  <c r="E4606" i="3" s="1"/>
  <c r="C4605" i="3"/>
  <c r="E4605" i="3" s="1"/>
  <c r="C4604" i="3"/>
  <c r="D4604" i="3" s="1"/>
  <c r="C4603" i="3"/>
  <c r="C4602" i="3"/>
  <c r="C4601" i="3"/>
  <c r="E4601" i="3" s="1"/>
  <c r="C4600" i="3"/>
  <c r="C4599" i="3"/>
  <c r="C4598" i="3"/>
  <c r="D4598" i="3" s="1"/>
  <c r="C4597" i="3"/>
  <c r="C4596" i="3"/>
  <c r="E4596" i="3" s="1"/>
  <c r="C4595" i="3"/>
  <c r="C4594" i="3"/>
  <c r="C4593" i="3"/>
  <c r="C4592" i="3"/>
  <c r="B4592" i="3"/>
  <c r="C4591" i="3"/>
  <c r="C4590" i="3"/>
  <c r="C4589" i="3"/>
  <c r="C4588" i="3"/>
  <c r="E4588" i="3" s="1"/>
  <c r="C4587" i="3"/>
  <c r="C4586" i="3"/>
  <c r="C4585" i="3"/>
  <c r="E4585" i="3" s="1"/>
  <c r="C4584" i="3"/>
  <c r="E4584" i="3" s="1"/>
  <c r="C4583" i="3"/>
  <c r="C4582" i="3"/>
  <c r="E4582" i="3" s="1"/>
  <c r="C4581" i="3"/>
  <c r="C4580" i="3"/>
  <c r="E4580" i="3" s="1"/>
  <c r="C4579" i="3"/>
  <c r="E4579" i="3" s="1"/>
  <c r="C4578" i="3"/>
  <c r="C4577" i="3"/>
  <c r="C4576" i="3"/>
  <c r="C4575" i="3"/>
  <c r="B4575" i="3"/>
  <c r="C4574" i="3"/>
  <c r="D4574" i="3" s="1"/>
  <c r="C4573" i="3"/>
  <c r="E4573" i="3" s="1"/>
  <c r="C4572" i="3"/>
  <c r="E4572" i="3" s="1"/>
  <c r="C4571" i="3"/>
  <c r="E4571" i="3" s="1"/>
  <c r="C4570" i="3"/>
  <c r="C4569" i="3"/>
  <c r="C4568" i="3"/>
  <c r="C4567" i="3"/>
  <c r="E4567" i="3" s="1"/>
  <c r="C4566" i="3"/>
  <c r="C4565" i="3"/>
  <c r="D4565" i="3" s="1"/>
  <c r="C4564" i="3"/>
  <c r="E4564" i="3" s="1"/>
  <c r="C4563" i="3"/>
  <c r="C4562" i="3"/>
  <c r="E4562" i="3" s="1"/>
  <c r="C4561" i="3"/>
  <c r="C4560" i="3"/>
  <c r="C4559" i="3"/>
  <c r="C4558" i="3"/>
  <c r="B4558" i="3"/>
  <c r="C4557" i="3"/>
  <c r="C4556" i="3"/>
  <c r="C4555" i="3"/>
  <c r="E4555" i="3" s="1"/>
  <c r="C4554" i="3"/>
  <c r="E4554" i="3" s="1"/>
  <c r="C4553" i="3"/>
  <c r="C4552" i="3"/>
  <c r="C4551" i="3"/>
  <c r="E4551" i="3" s="1"/>
  <c r="C4550" i="3"/>
  <c r="E4550" i="3" s="1"/>
  <c r="C4549" i="3"/>
  <c r="C4548" i="3"/>
  <c r="C4547" i="3"/>
  <c r="C4546" i="3"/>
  <c r="C4545" i="3"/>
  <c r="E4545" i="3" s="1"/>
  <c r="C4544" i="3"/>
  <c r="C4543" i="3"/>
  <c r="C4542" i="3"/>
  <c r="C4541" i="3"/>
  <c r="B4541" i="3"/>
  <c r="C4540" i="3"/>
  <c r="E4540" i="3" s="1"/>
  <c r="C4539" i="3"/>
  <c r="E4539" i="3" s="1"/>
  <c r="C4538" i="3"/>
  <c r="E4538" i="3" s="1"/>
  <c r="C4537" i="3"/>
  <c r="E4537" i="3" s="1"/>
  <c r="C4536" i="3"/>
  <c r="D4536" i="3" s="1"/>
  <c r="C4535" i="3"/>
  <c r="C4534" i="3"/>
  <c r="E4534" i="3" s="1"/>
  <c r="C4533" i="3"/>
  <c r="E4533" i="3" s="1"/>
  <c r="C4532" i="3"/>
  <c r="D4532" i="3" s="1"/>
  <c r="C4531" i="3"/>
  <c r="E4531" i="3" s="1"/>
  <c r="C4530" i="3"/>
  <c r="C4529" i="3"/>
  <c r="E4529" i="3" s="1"/>
  <c r="C4528" i="3"/>
  <c r="E4528" i="3" s="1"/>
  <c r="C4527" i="3"/>
  <c r="C4526" i="3"/>
  <c r="C4525" i="3"/>
  <c r="C4524" i="3"/>
  <c r="B4524" i="3"/>
  <c r="C4523" i="3"/>
  <c r="C4522" i="3"/>
  <c r="C4521" i="3"/>
  <c r="E4521" i="3" s="1"/>
  <c r="C4520" i="3"/>
  <c r="E4520" i="3" s="1"/>
  <c r="C4519" i="3"/>
  <c r="C4518" i="3"/>
  <c r="D4518" i="3" s="1"/>
  <c r="C4517" i="3"/>
  <c r="E4517" i="3" s="1"/>
  <c r="C4516" i="3"/>
  <c r="E4516" i="3" s="1"/>
  <c r="C4515" i="3"/>
  <c r="C4514" i="3"/>
  <c r="C4513" i="3"/>
  <c r="E4513" i="3" s="1"/>
  <c r="C4512" i="3"/>
  <c r="E4512" i="3" s="1"/>
  <c r="C4511" i="3"/>
  <c r="E4511" i="3" s="1"/>
  <c r="C4510" i="3"/>
  <c r="C4509" i="3"/>
  <c r="C4508" i="3"/>
  <c r="C4507" i="3"/>
  <c r="B4507" i="3"/>
  <c r="C4506" i="3"/>
  <c r="E4506" i="3" s="1"/>
  <c r="C4505" i="3"/>
  <c r="E4505" i="3" s="1"/>
  <c r="C4504" i="3"/>
  <c r="E4504" i="3" s="1"/>
  <c r="C4503" i="3"/>
  <c r="E4503" i="3" s="1"/>
  <c r="C4502" i="3"/>
  <c r="D4502" i="3" s="1"/>
  <c r="C4501" i="3"/>
  <c r="C4500" i="3"/>
  <c r="E4500" i="3" s="1"/>
  <c r="C4499" i="3"/>
  <c r="E4499" i="3" s="1"/>
  <c r="C4498" i="3"/>
  <c r="E4498" i="3" s="1"/>
  <c r="C4497" i="3"/>
  <c r="E4497" i="3" s="1"/>
  <c r="C4496" i="3"/>
  <c r="C4495" i="3"/>
  <c r="E4495" i="3" s="1"/>
  <c r="C4494" i="3"/>
  <c r="E4494" i="3" s="1"/>
  <c r="C4493" i="3"/>
  <c r="C4492" i="3"/>
  <c r="C4491" i="3"/>
  <c r="C4490" i="3"/>
  <c r="B4490" i="3"/>
  <c r="C4489" i="3"/>
  <c r="C4488" i="3"/>
  <c r="C4487" i="3"/>
  <c r="E4487" i="3" s="1"/>
  <c r="C4486" i="3"/>
  <c r="E4486" i="3" s="1"/>
  <c r="C4485" i="3"/>
  <c r="C4484" i="3"/>
  <c r="C4483" i="3"/>
  <c r="E4483" i="3" s="1"/>
  <c r="C4482" i="3"/>
  <c r="E4482" i="3" s="1"/>
  <c r="C4481" i="3"/>
  <c r="C4480" i="3"/>
  <c r="C4479" i="3"/>
  <c r="C4478" i="3"/>
  <c r="E4478" i="3" s="1"/>
  <c r="C4477" i="3"/>
  <c r="E4477" i="3" s="1"/>
  <c r="C4476" i="3"/>
  <c r="C4475" i="3"/>
  <c r="C4474" i="3"/>
  <c r="C4473" i="3"/>
  <c r="B4473" i="3"/>
  <c r="C4472" i="3"/>
  <c r="C4471" i="3"/>
  <c r="C4470" i="3"/>
  <c r="E4470" i="3" s="1"/>
  <c r="C4469" i="3"/>
  <c r="E4469" i="3" s="1"/>
  <c r="C4468" i="3"/>
  <c r="C4467" i="3"/>
  <c r="C4466" i="3"/>
  <c r="E4466" i="3" s="1"/>
  <c r="C4465" i="3"/>
  <c r="E4465" i="3" s="1"/>
  <c r="C4464" i="3"/>
  <c r="D4464" i="3" s="1"/>
  <c r="C4463" i="3"/>
  <c r="C4462" i="3"/>
  <c r="C4461" i="3"/>
  <c r="E4461" i="3" s="1"/>
  <c r="C4460" i="3"/>
  <c r="E4460" i="3" s="1"/>
  <c r="C4459" i="3"/>
  <c r="C4458" i="3"/>
  <c r="C4457" i="3"/>
  <c r="C4456" i="3"/>
  <c r="B4456" i="3"/>
  <c r="C4455" i="3"/>
  <c r="C4454" i="3"/>
  <c r="C4453" i="3"/>
  <c r="E4453" i="3" s="1"/>
  <c r="C4452" i="3"/>
  <c r="E4452" i="3" s="1"/>
  <c r="C4451" i="3"/>
  <c r="C4450" i="3"/>
  <c r="D4450" i="3" s="1"/>
  <c r="C4449" i="3"/>
  <c r="E4449" i="3" s="1"/>
  <c r="C4448" i="3"/>
  <c r="E4448" i="3" s="1"/>
  <c r="C4447" i="3"/>
  <c r="C4446" i="3"/>
  <c r="C4445" i="3"/>
  <c r="E4445" i="3" s="1"/>
  <c r="C4444" i="3"/>
  <c r="E4444" i="3" s="1"/>
  <c r="C4443" i="3"/>
  <c r="E4443" i="3" s="1"/>
  <c r="C4442" i="3"/>
  <c r="C4441" i="3"/>
  <c r="C4440" i="3"/>
  <c r="C4439" i="3"/>
  <c r="B4439" i="3"/>
  <c r="C4438" i="3"/>
  <c r="E4438" i="3" s="1"/>
  <c r="C4437" i="3"/>
  <c r="C4436" i="3"/>
  <c r="E4436" i="3" s="1"/>
  <c r="C4435" i="3"/>
  <c r="D4435" i="3" s="1"/>
  <c r="C4434" i="3"/>
  <c r="C4433" i="3"/>
  <c r="C4432" i="3"/>
  <c r="E4432" i="3" s="1"/>
  <c r="C4431" i="3"/>
  <c r="C4430" i="3"/>
  <c r="C4429" i="3"/>
  <c r="C4428" i="3"/>
  <c r="C4427" i="3"/>
  <c r="E4427" i="3" s="1"/>
  <c r="C4426" i="3"/>
  <c r="D4426" i="3" s="1"/>
  <c r="C4425" i="3"/>
  <c r="C4424" i="3"/>
  <c r="C4423" i="3"/>
  <c r="C4422" i="3"/>
  <c r="B4422" i="3"/>
  <c r="C4421" i="3"/>
  <c r="C4420" i="3"/>
  <c r="C4419" i="3"/>
  <c r="E4419" i="3" s="1"/>
  <c r="C4418" i="3"/>
  <c r="C4417" i="3"/>
  <c r="C4416" i="3"/>
  <c r="E4416" i="3" s="1"/>
  <c r="C4415" i="3"/>
  <c r="E4415" i="3" s="1"/>
  <c r="C4414" i="3"/>
  <c r="C4413" i="3"/>
  <c r="C4412" i="3"/>
  <c r="C4411" i="3"/>
  <c r="C4410" i="3"/>
  <c r="E4410" i="3" s="1"/>
  <c r="C4409" i="3"/>
  <c r="C4408" i="3"/>
  <c r="C4407" i="3"/>
  <c r="C4406" i="3"/>
  <c r="C4405" i="3"/>
  <c r="B4405" i="3"/>
  <c r="C4404" i="3"/>
  <c r="E4404" i="3" s="1"/>
  <c r="C4403" i="3"/>
  <c r="C4402" i="3"/>
  <c r="E4402" i="3" s="1"/>
  <c r="C4401" i="3"/>
  <c r="D4401" i="3" s="1"/>
  <c r="C4400" i="3"/>
  <c r="C4399" i="3"/>
  <c r="C4398" i="3"/>
  <c r="E4398" i="3" s="1"/>
  <c r="C4397" i="3"/>
  <c r="C4396" i="3"/>
  <c r="C4395" i="3"/>
  <c r="C4394" i="3"/>
  <c r="C4393" i="3"/>
  <c r="E4393" i="3" s="1"/>
  <c r="C4392" i="3"/>
  <c r="D4392" i="3" s="1"/>
  <c r="C4391" i="3"/>
  <c r="C4390" i="3"/>
  <c r="C4389" i="3"/>
  <c r="C4388" i="3"/>
  <c r="B4388" i="3"/>
  <c r="C4387" i="3"/>
  <c r="C4386" i="3"/>
  <c r="C4385" i="3"/>
  <c r="E4385" i="3" s="1"/>
  <c r="C4384" i="3"/>
  <c r="D4384" i="3" s="1"/>
  <c r="C4383" i="3"/>
  <c r="C4382" i="3"/>
  <c r="E4382" i="3" s="1"/>
  <c r="C4381" i="3"/>
  <c r="E4381" i="3" s="1"/>
  <c r="C4380" i="3"/>
  <c r="C4379" i="3"/>
  <c r="C4378" i="3"/>
  <c r="C4377" i="3"/>
  <c r="C4376" i="3"/>
  <c r="E4376" i="3" s="1"/>
  <c r="C4375" i="3"/>
  <c r="C4374" i="3"/>
  <c r="E4374" i="3" s="1"/>
  <c r="C4373" i="3"/>
  <c r="C4372" i="3"/>
  <c r="C4371" i="3"/>
  <c r="B4371" i="3"/>
  <c r="C4370" i="3"/>
  <c r="E4370" i="3" s="1"/>
  <c r="C4369" i="3"/>
  <c r="C4368" i="3"/>
  <c r="E4368" i="3" s="1"/>
  <c r="C4367" i="3"/>
  <c r="D4367" i="3" s="1"/>
  <c r="C4366" i="3"/>
  <c r="C4365" i="3"/>
  <c r="C4364" i="3"/>
  <c r="E4364" i="3" s="1"/>
  <c r="C4363" i="3"/>
  <c r="D4363" i="3" s="1"/>
  <c r="C4362" i="3"/>
  <c r="C4361" i="3"/>
  <c r="C4360" i="3"/>
  <c r="E4360" i="3" s="1"/>
  <c r="C4359" i="3"/>
  <c r="E4359" i="3" s="1"/>
  <c r="C4358" i="3"/>
  <c r="D4358" i="3" s="1"/>
  <c r="C4357" i="3"/>
  <c r="C4356" i="3"/>
  <c r="C4355" i="3"/>
  <c r="C4354" i="3"/>
  <c r="B4354" i="3"/>
  <c r="C4353" i="3"/>
  <c r="C4352" i="3"/>
  <c r="C4351" i="3"/>
  <c r="E4351" i="3" s="1"/>
  <c r="C4350" i="3"/>
  <c r="D4350" i="3" s="1"/>
  <c r="C4349" i="3"/>
  <c r="C4348" i="3"/>
  <c r="E4348" i="3" s="1"/>
  <c r="C4347" i="3"/>
  <c r="E4347" i="3" s="1"/>
  <c r="C4346" i="3"/>
  <c r="C4345" i="3"/>
  <c r="C4344" i="3"/>
  <c r="E4344" i="3" s="1"/>
  <c r="C4343" i="3"/>
  <c r="C4342" i="3"/>
  <c r="E4342" i="3" s="1"/>
  <c r="C4341" i="3"/>
  <c r="D4341" i="3" s="1"/>
  <c r="C4340" i="3"/>
  <c r="E4340" i="3" s="1"/>
  <c r="C4339" i="3"/>
  <c r="C4338" i="3"/>
  <c r="C4337" i="3"/>
  <c r="B4337" i="3"/>
  <c r="C4336" i="3"/>
  <c r="C4335" i="3"/>
  <c r="C4334" i="3"/>
  <c r="E4334" i="3" s="1"/>
  <c r="C4333" i="3"/>
  <c r="C4332" i="3"/>
  <c r="E4332" i="3" s="1"/>
  <c r="C4331" i="3"/>
  <c r="C4330" i="3"/>
  <c r="C4329" i="3"/>
  <c r="D4329" i="3" s="1"/>
  <c r="C4328" i="3"/>
  <c r="C4327" i="3"/>
  <c r="C4326" i="3"/>
  <c r="E4326" i="3" s="1"/>
  <c r="C4325" i="3"/>
  <c r="C4324" i="3"/>
  <c r="C4323" i="3"/>
  <c r="C4322" i="3"/>
  <c r="C4321" i="3"/>
  <c r="C4320" i="3"/>
  <c r="B4320" i="3"/>
  <c r="C4319" i="3"/>
  <c r="E4319" i="3" s="1"/>
  <c r="C4318" i="3"/>
  <c r="E4318" i="3" s="1"/>
  <c r="C4317" i="3"/>
  <c r="C4316" i="3"/>
  <c r="D4316" i="3" s="1"/>
  <c r="C4315" i="3"/>
  <c r="D4315" i="3" s="1"/>
  <c r="C4314" i="3"/>
  <c r="E4314" i="3" s="1"/>
  <c r="C4313" i="3"/>
  <c r="C4312" i="3"/>
  <c r="D4312" i="3" s="1"/>
  <c r="C4311" i="3"/>
  <c r="C4310" i="3"/>
  <c r="E4310" i="3" s="1"/>
  <c r="C4309" i="3"/>
  <c r="E4309" i="3" s="1"/>
  <c r="C4308" i="3"/>
  <c r="C4307" i="3"/>
  <c r="D4307" i="3" s="1"/>
  <c r="C4306" i="3"/>
  <c r="C4305" i="3"/>
  <c r="C4304" i="3"/>
  <c r="C4303" i="3"/>
  <c r="B4303" i="3"/>
  <c r="C4302" i="3"/>
  <c r="E4302" i="3" s="1"/>
  <c r="C4301" i="3"/>
  <c r="E4301" i="3" s="1"/>
  <c r="C4300" i="3"/>
  <c r="C4299" i="3"/>
  <c r="C4298" i="3"/>
  <c r="C4297" i="3"/>
  <c r="C4296" i="3"/>
  <c r="C4295" i="3"/>
  <c r="C4294" i="3"/>
  <c r="D4294" i="3" s="1"/>
  <c r="C4293" i="3"/>
  <c r="E4293" i="3" s="1"/>
  <c r="C4292" i="3"/>
  <c r="E4292" i="3" s="1"/>
  <c r="C4291" i="3"/>
  <c r="C4290" i="3"/>
  <c r="C4289" i="3"/>
  <c r="C4288" i="3"/>
  <c r="C4287" i="3"/>
  <c r="C4286" i="3"/>
  <c r="B4286" i="3"/>
  <c r="C4285" i="3"/>
  <c r="E4285" i="3" s="1"/>
  <c r="C4284" i="3"/>
  <c r="E4284" i="3" s="1"/>
  <c r="C4283" i="3"/>
  <c r="C4282" i="3"/>
  <c r="C4281" i="3"/>
  <c r="E4281" i="3" s="1"/>
  <c r="C4280" i="3"/>
  <c r="E4280" i="3" s="1"/>
  <c r="C4279" i="3"/>
  <c r="C4278" i="3"/>
  <c r="D4278" i="3" s="1"/>
  <c r="C4277" i="3"/>
  <c r="C4276" i="3"/>
  <c r="E4276" i="3" s="1"/>
  <c r="C4275" i="3"/>
  <c r="E4275" i="3" s="1"/>
  <c r="C4274" i="3"/>
  <c r="C4273" i="3"/>
  <c r="D4273" i="3" s="1"/>
  <c r="C4272" i="3"/>
  <c r="D4272" i="3" s="1"/>
  <c r="C4271" i="3"/>
  <c r="C4270" i="3"/>
  <c r="C4269" i="3"/>
  <c r="B4269" i="3"/>
  <c r="C4268" i="3"/>
  <c r="C4267" i="3"/>
  <c r="C4266" i="3"/>
  <c r="C4265" i="3"/>
  <c r="C4264" i="3"/>
  <c r="C4263" i="3"/>
  <c r="E4263" i="3" s="1"/>
  <c r="C4262" i="3"/>
  <c r="C4261" i="3"/>
  <c r="D4261" i="3" s="1"/>
  <c r="C4260" i="3"/>
  <c r="C4259" i="3"/>
  <c r="C4258" i="3"/>
  <c r="C4257" i="3"/>
  <c r="C4256" i="3"/>
  <c r="C4255" i="3"/>
  <c r="E4255" i="3" s="1"/>
  <c r="C4254" i="3"/>
  <c r="C4253" i="3"/>
  <c r="C4252" i="3"/>
  <c r="B4252" i="3"/>
  <c r="C4251" i="3"/>
  <c r="E4251" i="3" s="1"/>
  <c r="C4250" i="3"/>
  <c r="E4250" i="3" s="1"/>
  <c r="C4249" i="3"/>
  <c r="C4248" i="3"/>
  <c r="C4247" i="3"/>
  <c r="C4246" i="3"/>
  <c r="E4246" i="3" s="1"/>
  <c r="C4245" i="3"/>
  <c r="C4244" i="3"/>
  <c r="C4243" i="3"/>
  <c r="C4242" i="3"/>
  <c r="E4242" i="3" s="1"/>
  <c r="C4241" i="3"/>
  <c r="E4241" i="3" s="1"/>
  <c r="C4240" i="3"/>
  <c r="C4239" i="3"/>
  <c r="C4238" i="3"/>
  <c r="C4237" i="3"/>
  <c r="C4236" i="3"/>
  <c r="C4235" i="3"/>
  <c r="B4235" i="3"/>
  <c r="C4234" i="3"/>
  <c r="E4234" i="3" s="1"/>
  <c r="C4233" i="3"/>
  <c r="E4233" i="3" s="1"/>
  <c r="C4232" i="3"/>
  <c r="C4231" i="3"/>
  <c r="D4231" i="3" s="1"/>
  <c r="C4230" i="3"/>
  <c r="C4229" i="3"/>
  <c r="E4229" i="3" s="1"/>
  <c r="C4228" i="3"/>
  <c r="C4227" i="3"/>
  <c r="D4227" i="3" s="1"/>
  <c r="C4226" i="3"/>
  <c r="C4225" i="3"/>
  <c r="C4224" i="3"/>
  <c r="C4223" i="3"/>
  <c r="C4222" i="3"/>
  <c r="C4221" i="3"/>
  <c r="D4221" i="3" s="1"/>
  <c r="C4220" i="3"/>
  <c r="C4219" i="3"/>
  <c r="C4218" i="3"/>
  <c r="B4218" i="3"/>
  <c r="C4217" i="3"/>
  <c r="E4217" i="3" s="1"/>
  <c r="C4216" i="3"/>
  <c r="E4216" i="3" s="1"/>
  <c r="C4215" i="3"/>
  <c r="C4214" i="3"/>
  <c r="D4214" i="3" s="1"/>
  <c r="C4213" i="3"/>
  <c r="C4212" i="3"/>
  <c r="E4212" i="3" s="1"/>
  <c r="C4211" i="3"/>
  <c r="E4211" i="3" s="1"/>
  <c r="C4210" i="3"/>
  <c r="D4210" i="3" s="1"/>
  <c r="C4209" i="3"/>
  <c r="E4209" i="3" s="1"/>
  <c r="C4208" i="3"/>
  <c r="D4208" i="3" s="1"/>
  <c r="C4207" i="3"/>
  <c r="E4207" i="3" s="1"/>
  <c r="C4206" i="3"/>
  <c r="E4206" i="3" s="1"/>
  <c r="C4205" i="3"/>
  <c r="D4205" i="3" s="1"/>
  <c r="C4204" i="3"/>
  <c r="D4204" i="3" s="1"/>
  <c r="C4203" i="3"/>
  <c r="C4202" i="3"/>
  <c r="C4201" i="3"/>
  <c r="B4201" i="3"/>
  <c r="C4200" i="3"/>
  <c r="C4199" i="3"/>
  <c r="E4199" i="3" s="1"/>
  <c r="C4198" i="3"/>
  <c r="E4198" i="3" s="1"/>
  <c r="C4197" i="3"/>
  <c r="D4197" i="3" s="1"/>
  <c r="C4196" i="3"/>
  <c r="C4195" i="3"/>
  <c r="C4194" i="3"/>
  <c r="E4194" i="3" s="1"/>
  <c r="C4193" i="3"/>
  <c r="D4193" i="3" s="1"/>
  <c r="C4192" i="3"/>
  <c r="C4191" i="3"/>
  <c r="E4191" i="3" s="1"/>
  <c r="C4190" i="3"/>
  <c r="C4189" i="3"/>
  <c r="C4188" i="3"/>
  <c r="C4187" i="3"/>
  <c r="C4186" i="3"/>
  <c r="C4185" i="3"/>
  <c r="C4184" i="3"/>
  <c r="B4184" i="3"/>
  <c r="C4183" i="3"/>
  <c r="D4183" i="3" s="1"/>
  <c r="C4182" i="3"/>
  <c r="C4181" i="3"/>
  <c r="E4181" i="3" s="1"/>
  <c r="C4180" i="3"/>
  <c r="D4180" i="3" s="1"/>
  <c r="C4179" i="3"/>
  <c r="E4179" i="3" s="1"/>
  <c r="C4178" i="3"/>
  <c r="E4178" i="3" s="1"/>
  <c r="C4177" i="3"/>
  <c r="E4177" i="3" s="1"/>
  <c r="C4176" i="3"/>
  <c r="D4176" i="3" s="1"/>
  <c r="C4175" i="3"/>
  <c r="C4174" i="3"/>
  <c r="D4174" i="3" s="1"/>
  <c r="C4173" i="3"/>
  <c r="E4173" i="3" s="1"/>
  <c r="C4172" i="3"/>
  <c r="E4172" i="3" s="1"/>
  <c r="C4171" i="3"/>
  <c r="C4170" i="3"/>
  <c r="C4169" i="3"/>
  <c r="C4168" i="3"/>
  <c r="C4167" i="3"/>
  <c r="B4167" i="3"/>
  <c r="C4166" i="3"/>
  <c r="C4165" i="3"/>
  <c r="E4165" i="3" s="1"/>
  <c r="C4164" i="3"/>
  <c r="E4164" i="3" s="1"/>
  <c r="C4163" i="3"/>
  <c r="D4163" i="3" s="1"/>
  <c r="C4162" i="3"/>
  <c r="C4161" i="3"/>
  <c r="C4160" i="3"/>
  <c r="C4159" i="3"/>
  <c r="E4159" i="3" s="1"/>
  <c r="C4158" i="3"/>
  <c r="E4158" i="3" s="1"/>
  <c r="C4157" i="3"/>
  <c r="D4157" i="3" s="1"/>
  <c r="C4156" i="3"/>
  <c r="D4156" i="3" s="1"/>
  <c r="C4155" i="3"/>
  <c r="C4154" i="3"/>
  <c r="E4154" i="3" s="1"/>
  <c r="C4153" i="3"/>
  <c r="C4152" i="3"/>
  <c r="C4151" i="3"/>
  <c r="C4150" i="3"/>
  <c r="B4150" i="3"/>
  <c r="C4149" i="3"/>
  <c r="C4148" i="3"/>
  <c r="C4147" i="3"/>
  <c r="C4146" i="3"/>
  <c r="E4146" i="3" s="1"/>
  <c r="C4145" i="3"/>
  <c r="C4144" i="3"/>
  <c r="D4144" i="3" s="1"/>
  <c r="C4143" i="3"/>
  <c r="C4142" i="3"/>
  <c r="E4142" i="3" s="1"/>
  <c r="C4141" i="3"/>
  <c r="C4140" i="3"/>
  <c r="D4140" i="3" s="1"/>
  <c r="C4139" i="3"/>
  <c r="C4138" i="3"/>
  <c r="E4138" i="3" s="1"/>
  <c r="C4137" i="3"/>
  <c r="E4137" i="3" s="1"/>
  <c r="C4136" i="3"/>
  <c r="E4136" i="3" s="1"/>
  <c r="C4135" i="3"/>
  <c r="C4134" i="3"/>
  <c r="C4133" i="3"/>
  <c r="B4133" i="3"/>
  <c r="C4132" i="3"/>
  <c r="C4131" i="3"/>
  <c r="C4130" i="3"/>
  <c r="E4130" i="3" s="1"/>
  <c r="C4129" i="3"/>
  <c r="E4129" i="3" s="1"/>
  <c r="C4128" i="3"/>
  <c r="E4128" i="3" s="1"/>
  <c r="C4127" i="3"/>
  <c r="C4126" i="3"/>
  <c r="E4126" i="3" s="1"/>
  <c r="C4125" i="3"/>
  <c r="E4125" i="3" s="1"/>
  <c r="C4124" i="3"/>
  <c r="E4124" i="3" s="1"/>
  <c r="C4123" i="3"/>
  <c r="C4122" i="3"/>
  <c r="D4122" i="3" s="1"/>
  <c r="C4121" i="3"/>
  <c r="C4120" i="3"/>
  <c r="E4120" i="3" s="1"/>
  <c r="C4119" i="3"/>
  <c r="C4118" i="3"/>
  <c r="C4117" i="3"/>
  <c r="C4116" i="3"/>
  <c r="B4116" i="3"/>
  <c r="C4115" i="3"/>
  <c r="D4115" i="3" s="1"/>
  <c r="C4114" i="3"/>
  <c r="C4113" i="3"/>
  <c r="E4113" i="3" s="1"/>
  <c r="C4112" i="3"/>
  <c r="E4112" i="3" s="1"/>
  <c r="C4111" i="3"/>
  <c r="C4110" i="3"/>
  <c r="C4109" i="3"/>
  <c r="E4109" i="3" s="1"/>
  <c r="C4108" i="3"/>
  <c r="E4108" i="3" s="1"/>
  <c r="C4107" i="3"/>
  <c r="E4107" i="3" s="1"/>
  <c r="C4106" i="3"/>
  <c r="C4105" i="3"/>
  <c r="C4104" i="3"/>
  <c r="C4103" i="3"/>
  <c r="E4103" i="3" s="1"/>
  <c r="C4102" i="3"/>
  <c r="C4101" i="3"/>
  <c r="C4100" i="3"/>
  <c r="C4099" i="3"/>
  <c r="B4099" i="3"/>
  <c r="C4098" i="3"/>
  <c r="D4098" i="3" s="1"/>
  <c r="C4097" i="3"/>
  <c r="D4097" i="3" s="1"/>
  <c r="C4096" i="3"/>
  <c r="C4095" i="3"/>
  <c r="E4095" i="3" s="1"/>
  <c r="C4094" i="3"/>
  <c r="C4093" i="3"/>
  <c r="D4093" i="3" s="1"/>
  <c r="C4092" i="3"/>
  <c r="E4092" i="3" s="1"/>
  <c r="C4091" i="3"/>
  <c r="E4091" i="3" s="1"/>
  <c r="C4090" i="3"/>
  <c r="E4090" i="3" s="1"/>
  <c r="C4089" i="3"/>
  <c r="D4089" i="3" s="1"/>
  <c r="C4088" i="3"/>
  <c r="D4088" i="3" s="1"/>
  <c r="C4087" i="3"/>
  <c r="E4087" i="3" s="1"/>
  <c r="C4086" i="3"/>
  <c r="E4086" i="3" s="1"/>
  <c r="C4085" i="3"/>
  <c r="E4085" i="3" s="1"/>
  <c r="C4084" i="3"/>
  <c r="C4083" i="3"/>
  <c r="C4082" i="3"/>
  <c r="B4082" i="3"/>
  <c r="C4081" i="3"/>
  <c r="D4081" i="3" s="1"/>
  <c r="C4080" i="3"/>
  <c r="D4080" i="3" s="1"/>
  <c r="C4079" i="3"/>
  <c r="C4078" i="3"/>
  <c r="D4078" i="3" s="1"/>
  <c r="C4077" i="3"/>
  <c r="E4077" i="3" s="1"/>
  <c r="C4076" i="3"/>
  <c r="D4076" i="3" s="1"/>
  <c r="C4075" i="3"/>
  <c r="C4074" i="3"/>
  <c r="D4074" i="3" s="1"/>
  <c r="C4073" i="3"/>
  <c r="C4072" i="3"/>
  <c r="D4072" i="3" s="1"/>
  <c r="C4071" i="3"/>
  <c r="D4071" i="3" s="1"/>
  <c r="C4070" i="3"/>
  <c r="C4069" i="3"/>
  <c r="D4069" i="3" s="1"/>
  <c r="C4068" i="3"/>
  <c r="D4068" i="3" s="1"/>
  <c r="C4067" i="3"/>
  <c r="C4066" i="3"/>
  <c r="C4065" i="3"/>
  <c r="B4065" i="3"/>
  <c r="C4064" i="3"/>
  <c r="D4064" i="3" s="1"/>
  <c r="C4063" i="3"/>
  <c r="D4063" i="3" s="1"/>
  <c r="C4062" i="3"/>
  <c r="E4062" i="3" s="1"/>
  <c r="C4061" i="3"/>
  <c r="C4060" i="3"/>
  <c r="C4059" i="3"/>
  <c r="D4059" i="3" s="1"/>
  <c r="C4058" i="3"/>
  <c r="E4058" i="3" s="1"/>
  <c r="C4057" i="3"/>
  <c r="D4057" i="3" s="1"/>
  <c r="C4056" i="3"/>
  <c r="C4055" i="3"/>
  <c r="D4055" i="3" s="1"/>
  <c r="C4054" i="3"/>
  <c r="D4054" i="3" s="1"/>
  <c r="C4053" i="3"/>
  <c r="C4052" i="3"/>
  <c r="D4052" i="3" s="1"/>
  <c r="C4051" i="3"/>
  <c r="C4050" i="3"/>
  <c r="C4049" i="3"/>
  <c r="C4048" i="3"/>
  <c r="B4048" i="3"/>
  <c r="C4047" i="3"/>
  <c r="D4047" i="3" s="1"/>
  <c r="C4046" i="3"/>
  <c r="D4046" i="3" s="1"/>
  <c r="C4045" i="3"/>
  <c r="E4045" i="3" s="1"/>
  <c r="C4044" i="3"/>
  <c r="C4043" i="3"/>
  <c r="E4043" i="3" s="1"/>
  <c r="C4042" i="3"/>
  <c r="D4042" i="3" s="1"/>
  <c r="C4041" i="3"/>
  <c r="C4040" i="3"/>
  <c r="C4039" i="3"/>
  <c r="C4038" i="3"/>
  <c r="D4038" i="3" s="1"/>
  <c r="C4037" i="3"/>
  <c r="D4037" i="3" s="1"/>
  <c r="C4036" i="3"/>
  <c r="C4035" i="3"/>
  <c r="D4035" i="3" s="1"/>
  <c r="C4034" i="3"/>
  <c r="C4033" i="3"/>
  <c r="C4032" i="3"/>
  <c r="C4031" i="3"/>
  <c r="B4031" i="3"/>
  <c r="C4030" i="3"/>
  <c r="D4030" i="3" s="1"/>
  <c r="C4029" i="3"/>
  <c r="D4029" i="3" s="1"/>
  <c r="C4028" i="3"/>
  <c r="E4028" i="3" s="1"/>
  <c r="C4027" i="3"/>
  <c r="D4027" i="3" s="1"/>
  <c r="C4026" i="3"/>
  <c r="C4025" i="3"/>
  <c r="D4025" i="3" s="1"/>
  <c r="C4024" i="3"/>
  <c r="E4024" i="3" s="1"/>
  <c r="C4023" i="3"/>
  <c r="D4023" i="3" s="1"/>
  <c r="C4022" i="3"/>
  <c r="C4021" i="3"/>
  <c r="D4021" i="3" s="1"/>
  <c r="C4020" i="3"/>
  <c r="D4020" i="3" s="1"/>
  <c r="C4019" i="3"/>
  <c r="C4018" i="3"/>
  <c r="C4017" i="3"/>
  <c r="C4016" i="3"/>
  <c r="C4015" i="3"/>
  <c r="C4014" i="3"/>
  <c r="B4014" i="3"/>
  <c r="C4013" i="3"/>
  <c r="D4013" i="3" s="1"/>
  <c r="C4012" i="3"/>
  <c r="D4012" i="3" s="1"/>
  <c r="C4011" i="3"/>
  <c r="C4010" i="3"/>
  <c r="C4009" i="3"/>
  <c r="C4008" i="3"/>
  <c r="D4008" i="3" s="1"/>
  <c r="C4007" i="3"/>
  <c r="C4006" i="3"/>
  <c r="C4005" i="3"/>
  <c r="C4004" i="3"/>
  <c r="D4004" i="3" s="1"/>
  <c r="C4003" i="3"/>
  <c r="D4003" i="3" s="1"/>
  <c r="C4002" i="3"/>
  <c r="C4001" i="3"/>
  <c r="D4001" i="3" s="1"/>
  <c r="C4000" i="3"/>
  <c r="C3999" i="3"/>
  <c r="C3998" i="3"/>
  <c r="C3997" i="3"/>
  <c r="B3997" i="3"/>
  <c r="C3996" i="3"/>
  <c r="D3996" i="3" s="1"/>
  <c r="C3995" i="3"/>
  <c r="D3995" i="3" s="1"/>
  <c r="C3994" i="3"/>
  <c r="C3993" i="3"/>
  <c r="C3992" i="3"/>
  <c r="C3991" i="3"/>
  <c r="D3991" i="3" s="1"/>
  <c r="C3990" i="3"/>
  <c r="E3990" i="3" s="1"/>
  <c r="C3989" i="3"/>
  <c r="C3988" i="3"/>
  <c r="C3987" i="3"/>
  <c r="D3987" i="3" s="1"/>
  <c r="C3986" i="3"/>
  <c r="D3986" i="3" s="1"/>
  <c r="C3985" i="3"/>
  <c r="C3984" i="3"/>
  <c r="C3983" i="3"/>
  <c r="C3982" i="3"/>
  <c r="C3981" i="3"/>
  <c r="C3980" i="3"/>
  <c r="B3980" i="3"/>
  <c r="C3979" i="3"/>
  <c r="D3979" i="3" s="1"/>
  <c r="C3978" i="3"/>
  <c r="D3978" i="3" s="1"/>
  <c r="C3977" i="3"/>
  <c r="E3977" i="3" s="1"/>
  <c r="C3976" i="3"/>
  <c r="C3975" i="3"/>
  <c r="E3975" i="3" s="1"/>
  <c r="C3974" i="3"/>
  <c r="D3974" i="3" s="1"/>
  <c r="C3973" i="3"/>
  <c r="E3973" i="3" s="1"/>
  <c r="C3972" i="3"/>
  <c r="C3971" i="3"/>
  <c r="E3971" i="3" s="1"/>
  <c r="C3970" i="3"/>
  <c r="D3970" i="3" s="1"/>
  <c r="C3969" i="3"/>
  <c r="D3969" i="3" s="1"/>
  <c r="C3968" i="3"/>
  <c r="E3968" i="3" s="1"/>
  <c r="C3967" i="3"/>
  <c r="D3967" i="3" s="1"/>
  <c r="C3966" i="3"/>
  <c r="D3966" i="3" s="1"/>
  <c r="C3965" i="3"/>
  <c r="C3964" i="3"/>
  <c r="C3963" i="3"/>
  <c r="B3963" i="3"/>
  <c r="C3962" i="3"/>
  <c r="D3962" i="3" s="1"/>
  <c r="C3961" i="3"/>
  <c r="D3961" i="3" s="1"/>
  <c r="C3960" i="3"/>
  <c r="E3960" i="3" s="1"/>
  <c r="C3959" i="3"/>
  <c r="C3958" i="3"/>
  <c r="E3958" i="3" s="1"/>
  <c r="C3957" i="3"/>
  <c r="D3957" i="3" s="1"/>
  <c r="C3956" i="3"/>
  <c r="E3956" i="3" s="1"/>
  <c r="C3955" i="3"/>
  <c r="C3954" i="3"/>
  <c r="E3954" i="3" s="1"/>
  <c r="C3953" i="3"/>
  <c r="D3953" i="3" s="1"/>
  <c r="C3952" i="3"/>
  <c r="D3952" i="3" s="1"/>
  <c r="C3951" i="3"/>
  <c r="E3951" i="3" s="1"/>
  <c r="C3950" i="3"/>
  <c r="D3950" i="3" s="1"/>
  <c r="C3949" i="3"/>
  <c r="C3948" i="3"/>
  <c r="C3947" i="3"/>
  <c r="C3946" i="3"/>
  <c r="B3946" i="3"/>
  <c r="C3945" i="3"/>
  <c r="D3945" i="3" s="1"/>
  <c r="C3944" i="3"/>
  <c r="D3944" i="3" s="1"/>
  <c r="C3943" i="3"/>
  <c r="C3942" i="3"/>
  <c r="D3942" i="3" s="1"/>
  <c r="C3941" i="3"/>
  <c r="C3940" i="3"/>
  <c r="D3940" i="3" s="1"/>
  <c r="C3939" i="3"/>
  <c r="E3939" i="3" s="1"/>
  <c r="C3938" i="3"/>
  <c r="D3938" i="3" s="1"/>
  <c r="C3937" i="3"/>
  <c r="D3937" i="3" s="1"/>
  <c r="C3936" i="3"/>
  <c r="D3936" i="3" s="1"/>
  <c r="C3935" i="3"/>
  <c r="D3935" i="3" s="1"/>
  <c r="C3934" i="3"/>
  <c r="E3934" i="3" s="1"/>
  <c r="C3933" i="3"/>
  <c r="C3932" i="3"/>
  <c r="E3932" i="3" s="1"/>
  <c r="C3931" i="3"/>
  <c r="C3930" i="3"/>
  <c r="C3929" i="3"/>
  <c r="B3929" i="3"/>
  <c r="C3928" i="3"/>
  <c r="D3928" i="3" s="1"/>
  <c r="C3927" i="3"/>
  <c r="D3927" i="3" s="1"/>
  <c r="C3926" i="3"/>
  <c r="C3925" i="3"/>
  <c r="D3925" i="3" s="1"/>
  <c r="C3924" i="3"/>
  <c r="E3924" i="3" s="1"/>
  <c r="C3923" i="3"/>
  <c r="D3923" i="3" s="1"/>
  <c r="C3922" i="3"/>
  <c r="C3921" i="3"/>
  <c r="D3921" i="3" s="1"/>
  <c r="C3920" i="3"/>
  <c r="C3919" i="3"/>
  <c r="D3919" i="3" s="1"/>
  <c r="C3918" i="3"/>
  <c r="D3918" i="3" s="1"/>
  <c r="C3917" i="3"/>
  <c r="C3916" i="3"/>
  <c r="D3916" i="3" s="1"/>
  <c r="C3915" i="3"/>
  <c r="C3914" i="3"/>
  <c r="C3913" i="3"/>
  <c r="C3912" i="3"/>
  <c r="B3912" i="3"/>
  <c r="C3911" i="3"/>
  <c r="D3911" i="3" s="1"/>
  <c r="C3910" i="3"/>
  <c r="D3910" i="3" s="1"/>
  <c r="C3909" i="3"/>
  <c r="E3909" i="3" s="1"/>
  <c r="C3908" i="3"/>
  <c r="D3908" i="3" s="1"/>
  <c r="C3907" i="3"/>
  <c r="C3906" i="3"/>
  <c r="D3906" i="3" s="1"/>
  <c r="C3905" i="3"/>
  <c r="E3905" i="3" s="1"/>
  <c r="C3904" i="3"/>
  <c r="D3904" i="3" s="1"/>
  <c r="C3903" i="3"/>
  <c r="C3902" i="3"/>
  <c r="D3902" i="3" s="1"/>
  <c r="C3901" i="3"/>
  <c r="D3901" i="3" s="1"/>
  <c r="C3900" i="3"/>
  <c r="C3899" i="3"/>
  <c r="D3899" i="3" s="1"/>
  <c r="C3898" i="3"/>
  <c r="C3897" i="3"/>
  <c r="C3896" i="3"/>
  <c r="C3895" i="3"/>
  <c r="B3895" i="3"/>
  <c r="C3894" i="3"/>
  <c r="D3894" i="3" s="1"/>
  <c r="C3893" i="3"/>
  <c r="D3893" i="3" s="1"/>
  <c r="C3892" i="3"/>
  <c r="C3891" i="3"/>
  <c r="C3890" i="3"/>
  <c r="E3890" i="3" s="1"/>
  <c r="C3889" i="3"/>
  <c r="D3889" i="3" s="1"/>
  <c r="C3888" i="3"/>
  <c r="E3888" i="3" s="1"/>
  <c r="C3887" i="3"/>
  <c r="C3886" i="3"/>
  <c r="E3886" i="3" s="1"/>
  <c r="C3885" i="3"/>
  <c r="D3885" i="3" s="1"/>
  <c r="C3884" i="3"/>
  <c r="D3884" i="3" s="1"/>
  <c r="C3883" i="3"/>
  <c r="E3883" i="3" s="1"/>
  <c r="C3882" i="3"/>
  <c r="C3881" i="3"/>
  <c r="C3880" i="3"/>
  <c r="C3879" i="3"/>
  <c r="C3878" i="3"/>
  <c r="B3878" i="3"/>
  <c r="C3877" i="3"/>
  <c r="D3877" i="3" s="1"/>
  <c r="C3876" i="3"/>
  <c r="D3876" i="3" s="1"/>
  <c r="C3875" i="3"/>
  <c r="C3874" i="3"/>
  <c r="D3874" i="3" s="1"/>
  <c r="C3873" i="3"/>
  <c r="E3873" i="3" s="1"/>
  <c r="C3872" i="3"/>
  <c r="D3872" i="3" s="1"/>
  <c r="C3871" i="3"/>
  <c r="C3870" i="3"/>
  <c r="D3870" i="3" s="1"/>
  <c r="C3869" i="3"/>
  <c r="C3868" i="3"/>
  <c r="D3868" i="3" s="1"/>
  <c r="C3867" i="3"/>
  <c r="D3867" i="3" s="1"/>
  <c r="C3866" i="3"/>
  <c r="C3865" i="3"/>
  <c r="C3864" i="3"/>
  <c r="C3863" i="3"/>
  <c r="C3862" i="3"/>
  <c r="C3861" i="3"/>
  <c r="B3861" i="3"/>
  <c r="C3860" i="3"/>
  <c r="D3860" i="3" s="1"/>
  <c r="C3859" i="3"/>
  <c r="D3859" i="3" s="1"/>
  <c r="C3858" i="3"/>
  <c r="C3857" i="3"/>
  <c r="C3856" i="3"/>
  <c r="C3855" i="3"/>
  <c r="C3854" i="3"/>
  <c r="C3853" i="3"/>
  <c r="C3852" i="3"/>
  <c r="D3852" i="3" s="1"/>
  <c r="C3851" i="3"/>
  <c r="C3850" i="3"/>
  <c r="C3849" i="3"/>
  <c r="E3849" i="3" s="1"/>
  <c r="C3848" i="3"/>
  <c r="D3848" i="3" s="1"/>
  <c r="C3847" i="3"/>
  <c r="C3846" i="3"/>
  <c r="C3845" i="3"/>
  <c r="C3844" i="3"/>
  <c r="B3844" i="3"/>
  <c r="C3843" i="3"/>
  <c r="C3842" i="3"/>
  <c r="C3841" i="3"/>
  <c r="E3841" i="3" s="1"/>
  <c r="C3840" i="3"/>
  <c r="C3839" i="3"/>
  <c r="C3838" i="3"/>
  <c r="C3837" i="3"/>
  <c r="E3837" i="3" s="1"/>
  <c r="C3836" i="3"/>
  <c r="D3836" i="3" s="1"/>
  <c r="C3835" i="3"/>
  <c r="C3834" i="3"/>
  <c r="C3833" i="3"/>
  <c r="C3832" i="3"/>
  <c r="C3831" i="3"/>
  <c r="D3831" i="3" s="1"/>
  <c r="C3830" i="3"/>
  <c r="C3829" i="3"/>
  <c r="C3828" i="3"/>
  <c r="C3827" i="3"/>
  <c r="B3827" i="3"/>
  <c r="C3826" i="3"/>
  <c r="C3825" i="3"/>
  <c r="C3824" i="3"/>
  <c r="E3824" i="3" s="1"/>
  <c r="C3823" i="3"/>
  <c r="C3822" i="3"/>
  <c r="E3822" i="3" s="1"/>
  <c r="C3821" i="3"/>
  <c r="C3820" i="3"/>
  <c r="E3820" i="3" s="1"/>
  <c r="C3819" i="3"/>
  <c r="C3818" i="3"/>
  <c r="E3818" i="3" s="1"/>
  <c r="C3817" i="3"/>
  <c r="C3816" i="3"/>
  <c r="C3815" i="3"/>
  <c r="E3815" i="3" s="1"/>
  <c r="C3814" i="3"/>
  <c r="D3814" i="3" s="1"/>
  <c r="C3813" i="3"/>
  <c r="C3812" i="3"/>
  <c r="C3811" i="3"/>
  <c r="C3810" i="3"/>
  <c r="B3810" i="3"/>
  <c r="C3809" i="3"/>
  <c r="C3808" i="3"/>
  <c r="C3807" i="3"/>
  <c r="E3807" i="3" s="1"/>
  <c r="C3806" i="3"/>
  <c r="D3806" i="3" s="1"/>
  <c r="C3805" i="3"/>
  <c r="C3804" i="3"/>
  <c r="C3803" i="3"/>
  <c r="E3803" i="3" s="1"/>
  <c r="C3802" i="3"/>
  <c r="D3802" i="3" s="1"/>
  <c r="C3801" i="3"/>
  <c r="D3801" i="3" s="1"/>
  <c r="C3800" i="3"/>
  <c r="C3799" i="3"/>
  <c r="C3798" i="3"/>
  <c r="E3798" i="3" s="1"/>
  <c r="C3797" i="3"/>
  <c r="C3796" i="3"/>
  <c r="C3795" i="3"/>
  <c r="C3794" i="3"/>
  <c r="C3793" i="3"/>
  <c r="B3793" i="3"/>
  <c r="C3792" i="3"/>
  <c r="C3791" i="3"/>
  <c r="C3790" i="3"/>
  <c r="C3789" i="3"/>
  <c r="D3789" i="3" s="1"/>
  <c r="C3788" i="3"/>
  <c r="C3787" i="3"/>
  <c r="C3786" i="3"/>
  <c r="C3785" i="3"/>
  <c r="C3784" i="3"/>
  <c r="C3783" i="3"/>
  <c r="C3782" i="3"/>
  <c r="C3781" i="3"/>
  <c r="C3780" i="3"/>
  <c r="D3780" i="3" s="1"/>
  <c r="C3779" i="3"/>
  <c r="C3778" i="3"/>
  <c r="C3777" i="3"/>
  <c r="C3776" i="3"/>
  <c r="B3776" i="3"/>
  <c r="C3775" i="3"/>
  <c r="C3774" i="3"/>
  <c r="C3773" i="3"/>
  <c r="E3773" i="3" s="1"/>
  <c r="C3772" i="3"/>
  <c r="D3772" i="3" s="1"/>
  <c r="C3771" i="3"/>
  <c r="C3770" i="3"/>
  <c r="C3769" i="3"/>
  <c r="E3769" i="3" s="1"/>
  <c r="C3768" i="3"/>
  <c r="D3768" i="3" s="1"/>
  <c r="C3767" i="3"/>
  <c r="C3766" i="3"/>
  <c r="C3765" i="3"/>
  <c r="C3764" i="3"/>
  <c r="C3763" i="3"/>
  <c r="D3763" i="3" s="1"/>
  <c r="C3762" i="3"/>
  <c r="C3761" i="3"/>
  <c r="C3760" i="3"/>
  <c r="C3759" i="3"/>
  <c r="B3759" i="3"/>
  <c r="C3758" i="3"/>
  <c r="C3757" i="3"/>
  <c r="C3756" i="3"/>
  <c r="C3755" i="3"/>
  <c r="C3754" i="3"/>
  <c r="E3754" i="3" s="1"/>
  <c r="C3753" i="3"/>
  <c r="C3752" i="3"/>
  <c r="E3752" i="3" s="1"/>
  <c r="C3751" i="3"/>
  <c r="C3750" i="3"/>
  <c r="E3750" i="3" s="1"/>
  <c r="C3749" i="3"/>
  <c r="C3748" i="3"/>
  <c r="C3747" i="3"/>
  <c r="E3747" i="3" s="1"/>
  <c r="C3746" i="3"/>
  <c r="C3745" i="3"/>
  <c r="C3744" i="3"/>
  <c r="C3743" i="3"/>
  <c r="C3742" i="3"/>
  <c r="B3742" i="3"/>
  <c r="C3741" i="3"/>
  <c r="C3740" i="3"/>
  <c r="C3739" i="3"/>
  <c r="E3739" i="3" s="1"/>
  <c r="C3738" i="3"/>
  <c r="D3738" i="3" s="1"/>
  <c r="C3737" i="3"/>
  <c r="E3737" i="3" s="1"/>
  <c r="C3736" i="3"/>
  <c r="C3735" i="3"/>
  <c r="C3734" i="3"/>
  <c r="D3734" i="3" s="1"/>
  <c r="C3733" i="3"/>
  <c r="C3732" i="3"/>
  <c r="C3731" i="3"/>
  <c r="C3730" i="3"/>
  <c r="C3729" i="3"/>
  <c r="C3728" i="3"/>
  <c r="C3727" i="3"/>
  <c r="C3726" i="3"/>
  <c r="C3725" i="3"/>
  <c r="B3725" i="3"/>
  <c r="C3724" i="3"/>
  <c r="D3724" i="3" s="1"/>
  <c r="C3723" i="3"/>
  <c r="D3723" i="3" s="1"/>
  <c r="C3722" i="3"/>
  <c r="E3722" i="3" s="1"/>
  <c r="C3721" i="3"/>
  <c r="D3721" i="3" s="1"/>
  <c r="C3720" i="3"/>
  <c r="C3719" i="3"/>
  <c r="C3718" i="3"/>
  <c r="C3717" i="3"/>
  <c r="C3716" i="3"/>
  <c r="E3716" i="3" s="1"/>
  <c r="C3715" i="3"/>
  <c r="C3714" i="3"/>
  <c r="D3714" i="3" s="1"/>
  <c r="C3713" i="3"/>
  <c r="C3712" i="3"/>
  <c r="D3712" i="3" s="1"/>
  <c r="C3711" i="3"/>
  <c r="C3710" i="3"/>
  <c r="C3709" i="3"/>
  <c r="C3708" i="3"/>
  <c r="B3708" i="3"/>
  <c r="C3707" i="3"/>
  <c r="D3707" i="3" s="1"/>
  <c r="C3706" i="3"/>
  <c r="D3706" i="3" s="1"/>
  <c r="C3705" i="3"/>
  <c r="C3704" i="3"/>
  <c r="D3704" i="3" s="1"/>
  <c r="C3703" i="3"/>
  <c r="C3702" i="3"/>
  <c r="E3702" i="3" s="1"/>
  <c r="C3701" i="3"/>
  <c r="E3701" i="3" s="1"/>
  <c r="C3700" i="3"/>
  <c r="D3700" i="3" s="1"/>
  <c r="C3699" i="3"/>
  <c r="E3699" i="3" s="1"/>
  <c r="C3698" i="3"/>
  <c r="E3698" i="3" s="1"/>
  <c r="C3697" i="3"/>
  <c r="E3697" i="3" s="1"/>
  <c r="C3696" i="3"/>
  <c r="E3696" i="3" s="1"/>
  <c r="C3695" i="3"/>
  <c r="C3694" i="3"/>
  <c r="C3693" i="3"/>
  <c r="C3692" i="3"/>
  <c r="C3691" i="3"/>
  <c r="B3691" i="3"/>
  <c r="C3690" i="3"/>
  <c r="C3689" i="3"/>
  <c r="E3689" i="3" s="1"/>
  <c r="C3688" i="3"/>
  <c r="E3688" i="3" s="1"/>
  <c r="C3687" i="3"/>
  <c r="D3687" i="3" s="1"/>
  <c r="C3686" i="3"/>
  <c r="E3686" i="3" s="1"/>
  <c r="C3685" i="3"/>
  <c r="E3685" i="3" s="1"/>
  <c r="C3684" i="3"/>
  <c r="C3683" i="3"/>
  <c r="D3683" i="3" s="1"/>
  <c r="C3682" i="3"/>
  <c r="C3681" i="3"/>
  <c r="E3681" i="3" s="1"/>
  <c r="C3680" i="3"/>
  <c r="E3680" i="3" s="1"/>
  <c r="C3679" i="3"/>
  <c r="C3678" i="3"/>
  <c r="D3678" i="3" s="1"/>
  <c r="C3677" i="3"/>
  <c r="C3676" i="3"/>
  <c r="C3675" i="3"/>
  <c r="C3674" i="3"/>
  <c r="B3674" i="3"/>
  <c r="C3673" i="3"/>
  <c r="E3673" i="3" s="1"/>
  <c r="C3672" i="3"/>
  <c r="C3671" i="3"/>
  <c r="C3670" i="3"/>
  <c r="E3670" i="3" s="1"/>
  <c r="C3669" i="3"/>
  <c r="D3669" i="3" s="1"/>
  <c r="C3668" i="3"/>
  <c r="C3667" i="3"/>
  <c r="C3666" i="3"/>
  <c r="E3666" i="3" s="1"/>
  <c r="C3665" i="3"/>
  <c r="D3665" i="3" s="1"/>
  <c r="C3664" i="3"/>
  <c r="E3664" i="3" s="1"/>
  <c r="C3663" i="3"/>
  <c r="E3663" i="3" s="1"/>
  <c r="C3662" i="3"/>
  <c r="E3662" i="3" s="1"/>
  <c r="C3661" i="3"/>
  <c r="E3661" i="3" s="1"/>
  <c r="C3660" i="3"/>
  <c r="C3659" i="3"/>
  <c r="C3658" i="3"/>
  <c r="C3657" i="3"/>
  <c r="B3657" i="3"/>
  <c r="C3656" i="3"/>
  <c r="C3655" i="3"/>
  <c r="E3655" i="3" s="1"/>
  <c r="C3654" i="3"/>
  <c r="C3653" i="3"/>
  <c r="E3653" i="3" s="1"/>
  <c r="C3652" i="3"/>
  <c r="D3652" i="3" s="1"/>
  <c r="C3651" i="3"/>
  <c r="C3650" i="3"/>
  <c r="C3649" i="3"/>
  <c r="E3649" i="3" s="1"/>
  <c r="C3648" i="3"/>
  <c r="D3648" i="3" s="1"/>
  <c r="C3647" i="3"/>
  <c r="E3647" i="3" s="1"/>
  <c r="C3646" i="3"/>
  <c r="C3645" i="3"/>
  <c r="C3644" i="3"/>
  <c r="E3644" i="3" s="1"/>
  <c r="C3643" i="3"/>
  <c r="C3642" i="3"/>
  <c r="C3641" i="3"/>
  <c r="C3640" i="3"/>
  <c r="B3640" i="3"/>
  <c r="C3639" i="3"/>
  <c r="E3639" i="3" s="1"/>
  <c r="C3638" i="3"/>
  <c r="E3638" i="3" s="1"/>
  <c r="C3637" i="3"/>
  <c r="C3636" i="3"/>
  <c r="E3636" i="3" s="1"/>
  <c r="C3635" i="3"/>
  <c r="D3635" i="3" s="1"/>
  <c r="C3634" i="3"/>
  <c r="E3634" i="3" s="1"/>
  <c r="C3633" i="3"/>
  <c r="E3633" i="3" s="1"/>
  <c r="C3632" i="3"/>
  <c r="E3632" i="3" s="1"/>
  <c r="C3631" i="3"/>
  <c r="D3631" i="3" s="1"/>
  <c r="C3630" i="3"/>
  <c r="C3629" i="3"/>
  <c r="C3628" i="3"/>
  <c r="E3628" i="3" s="1"/>
  <c r="C3627" i="3"/>
  <c r="E3627" i="3" s="1"/>
  <c r="C3626" i="3"/>
  <c r="C3625" i="3"/>
  <c r="C3624" i="3"/>
  <c r="C3623" i="3"/>
  <c r="B3623" i="3"/>
  <c r="C3622" i="3"/>
  <c r="E3622" i="3" s="1"/>
  <c r="C3621" i="3"/>
  <c r="C3620" i="3"/>
  <c r="E3620" i="3" s="1"/>
  <c r="C3619" i="3"/>
  <c r="E3619" i="3" s="1"/>
  <c r="C3618" i="3"/>
  <c r="C3617" i="3"/>
  <c r="C3616" i="3"/>
  <c r="E3616" i="3" s="1"/>
  <c r="C3615" i="3"/>
  <c r="E3615" i="3" s="1"/>
  <c r="C3614" i="3"/>
  <c r="D3614" i="3" s="1"/>
  <c r="C3613" i="3"/>
  <c r="C3612" i="3"/>
  <c r="C3611" i="3"/>
  <c r="C3610" i="3"/>
  <c r="E3610" i="3" s="1"/>
  <c r="C3609" i="3"/>
  <c r="C3608" i="3"/>
  <c r="C3607" i="3"/>
  <c r="C3606" i="3"/>
  <c r="B3606" i="3"/>
  <c r="C3605" i="3"/>
  <c r="C3604" i="3"/>
  <c r="C3603" i="3"/>
  <c r="E3603" i="3" s="1"/>
  <c r="C3602" i="3"/>
  <c r="E3602" i="3" s="1"/>
  <c r="C3601" i="3"/>
  <c r="E3601" i="3" s="1"/>
  <c r="C3600" i="3"/>
  <c r="C3599" i="3"/>
  <c r="E3599" i="3" s="1"/>
  <c r="C3598" i="3"/>
  <c r="E3598" i="3" s="1"/>
  <c r="C3597" i="3"/>
  <c r="C3596" i="3"/>
  <c r="E3596" i="3" s="1"/>
  <c r="C3595" i="3"/>
  <c r="C3594" i="3"/>
  <c r="C3593" i="3"/>
  <c r="E3593" i="3" s="1"/>
  <c r="C3592" i="3"/>
  <c r="C3591" i="3"/>
  <c r="C3590" i="3"/>
  <c r="C3589" i="3"/>
  <c r="B3589" i="3"/>
  <c r="C3588" i="3"/>
  <c r="C3587" i="3"/>
  <c r="E3587" i="3" s="1"/>
  <c r="C3586" i="3"/>
  <c r="C3585" i="3"/>
  <c r="E3585" i="3" s="1"/>
  <c r="C3584" i="3"/>
  <c r="C3583" i="3"/>
  <c r="C3582" i="3"/>
  <c r="C3581" i="3"/>
  <c r="E3581" i="3" s="1"/>
  <c r="C3580" i="3"/>
  <c r="C3579" i="3"/>
  <c r="E3579" i="3" s="1"/>
  <c r="C3578" i="3"/>
  <c r="C3577" i="3"/>
  <c r="C3576" i="3"/>
  <c r="E3576" i="3" s="1"/>
  <c r="C3575" i="3"/>
  <c r="C3574" i="3"/>
  <c r="C3573" i="3"/>
  <c r="C3572" i="3"/>
  <c r="B3572" i="3"/>
  <c r="C3571" i="3"/>
  <c r="C3570" i="3"/>
  <c r="E3570" i="3" s="1"/>
  <c r="C3569" i="3"/>
  <c r="C3568" i="3"/>
  <c r="E3568" i="3" s="1"/>
  <c r="C3567" i="3"/>
  <c r="C3566" i="3"/>
  <c r="C3565" i="3"/>
  <c r="C3564" i="3"/>
  <c r="E3564" i="3" s="1"/>
  <c r="C3563" i="3"/>
  <c r="E3563" i="3" s="1"/>
  <c r="C3562" i="3"/>
  <c r="E3562" i="3" s="1"/>
  <c r="C3561" i="3"/>
  <c r="C3560" i="3"/>
  <c r="E3560" i="3" s="1"/>
  <c r="C3559" i="3"/>
  <c r="E3559" i="3" s="1"/>
  <c r="C3558" i="3"/>
  <c r="C3557" i="3"/>
  <c r="C3556" i="3"/>
  <c r="C3555" i="3"/>
  <c r="B3555" i="3"/>
  <c r="C3554" i="3"/>
  <c r="C3553" i="3"/>
  <c r="C3552" i="3"/>
  <c r="C3551" i="3"/>
  <c r="E3551" i="3" s="1"/>
  <c r="C3550" i="3"/>
  <c r="C3549" i="3"/>
  <c r="E3549" i="3" s="1"/>
  <c r="C3548" i="3"/>
  <c r="C3547" i="3"/>
  <c r="E3547" i="3" s="1"/>
  <c r="C3546" i="3"/>
  <c r="C3545" i="3"/>
  <c r="E3545" i="3" s="1"/>
  <c r="C3544" i="3"/>
  <c r="C3543" i="3"/>
  <c r="C3542" i="3"/>
  <c r="E3542" i="3" s="1"/>
  <c r="C3541" i="3"/>
  <c r="C3540" i="3"/>
  <c r="C3539" i="3"/>
  <c r="C3538" i="3"/>
  <c r="B3538" i="3"/>
  <c r="C3537" i="3"/>
  <c r="C3536" i="3"/>
  <c r="E3536" i="3" s="1"/>
  <c r="C3535" i="3"/>
  <c r="E3535" i="3" s="1"/>
  <c r="C3534" i="3"/>
  <c r="E3534" i="3" s="1"/>
  <c r="C3533" i="3"/>
  <c r="E3533" i="3" s="1"/>
  <c r="C3532" i="3"/>
  <c r="C3531" i="3"/>
  <c r="E3531" i="3" s="1"/>
  <c r="C3530" i="3"/>
  <c r="E3530" i="3" s="1"/>
  <c r="C3529" i="3"/>
  <c r="E3529" i="3" s="1"/>
  <c r="C3528" i="3"/>
  <c r="E3528" i="3" s="1"/>
  <c r="C3527" i="3"/>
  <c r="C3526" i="3"/>
  <c r="E3526" i="3" s="1"/>
  <c r="C3525" i="3"/>
  <c r="E3525" i="3" s="1"/>
  <c r="C3524" i="3"/>
  <c r="C3523" i="3"/>
  <c r="C3522" i="3"/>
  <c r="C3521" i="3"/>
  <c r="B3521" i="3"/>
  <c r="C3520" i="3"/>
  <c r="E3520" i="3" s="1"/>
  <c r="C3519" i="3"/>
  <c r="E3519" i="3" s="1"/>
  <c r="C3518" i="3"/>
  <c r="C3517" i="3"/>
  <c r="E3517" i="3" s="1"/>
  <c r="C3516" i="3"/>
  <c r="C3515" i="3"/>
  <c r="E3515" i="3" s="1"/>
  <c r="C3514" i="3"/>
  <c r="C3513" i="3"/>
  <c r="E3513" i="3" s="1"/>
  <c r="C3512" i="3"/>
  <c r="C3511" i="3"/>
  <c r="E3511" i="3" s="1"/>
  <c r="C3510" i="3"/>
  <c r="C3509" i="3"/>
  <c r="C3508" i="3"/>
  <c r="E3508" i="3" s="1"/>
  <c r="C3507" i="3"/>
  <c r="C3506" i="3"/>
  <c r="C3505" i="3"/>
  <c r="C3504" i="3"/>
  <c r="B3504" i="3"/>
  <c r="C3503" i="3"/>
  <c r="C3502" i="3"/>
  <c r="C3501" i="3"/>
  <c r="C3500" i="3"/>
  <c r="E3500" i="3" s="1"/>
  <c r="C3499" i="3"/>
  <c r="C3498" i="3"/>
  <c r="C3497" i="3"/>
  <c r="E3497" i="3" s="1"/>
  <c r="C3496" i="3"/>
  <c r="E3496" i="3" s="1"/>
  <c r="C3495" i="3"/>
  <c r="E3495" i="3" s="1"/>
  <c r="C3494" i="3"/>
  <c r="E3494" i="3" s="1"/>
  <c r="C3493" i="3"/>
  <c r="C3492" i="3"/>
  <c r="C3491" i="3"/>
  <c r="E3491" i="3" s="1"/>
  <c r="C3490" i="3"/>
  <c r="C3489" i="3"/>
  <c r="C3488" i="3"/>
  <c r="C3487" i="3"/>
  <c r="B3487" i="3"/>
  <c r="C3486" i="3"/>
  <c r="E3486" i="3" s="1"/>
  <c r="C3485" i="3"/>
  <c r="C3484" i="3"/>
  <c r="C3483" i="3"/>
  <c r="E3483" i="3" s="1"/>
  <c r="C3482" i="3"/>
  <c r="C3481" i="3"/>
  <c r="E3481" i="3" s="1"/>
  <c r="C3480" i="3"/>
  <c r="C3479" i="3"/>
  <c r="E3479" i="3" s="1"/>
  <c r="C3478" i="3"/>
  <c r="D3478" i="3" s="1"/>
  <c r="C3477" i="3"/>
  <c r="E3477" i="3" s="1"/>
  <c r="C3476" i="3"/>
  <c r="C3475" i="3"/>
  <c r="C3474" i="3"/>
  <c r="E3474" i="3" s="1"/>
  <c r="C3473" i="3"/>
  <c r="C3472" i="3"/>
  <c r="C3471" i="3"/>
  <c r="C3470" i="3"/>
  <c r="B3470" i="3"/>
  <c r="C3469" i="3"/>
  <c r="C3468" i="3"/>
  <c r="C3467" i="3"/>
  <c r="E3467" i="3" s="1"/>
  <c r="C3466" i="3"/>
  <c r="E3466" i="3" s="1"/>
  <c r="C3465" i="3"/>
  <c r="C3464" i="3"/>
  <c r="C3463" i="3"/>
  <c r="C3462" i="3"/>
  <c r="E3462" i="3" s="1"/>
  <c r="C3461" i="3"/>
  <c r="C3460" i="3"/>
  <c r="C3459" i="3"/>
  <c r="D3459" i="3" s="1"/>
  <c r="C3458" i="3"/>
  <c r="C3457" i="3"/>
  <c r="E3457" i="3" s="1"/>
  <c r="C3456" i="3"/>
  <c r="C3455" i="3"/>
  <c r="C3454" i="3"/>
  <c r="C3453" i="3"/>
  <c r="B3453" i="3"/>
  <c r="C3452" i="3"/>
  <c r="D3452" i="3" s="1"/>
  <c r="C3451" i="3"/>
  <c r="E3451" i="3" s="1"/>
  <c r="C3450" i="3"/>
  <c r="E3450" i="3" s="1"/>
  <c r="C3449" i="3"/>
  <c r="E3449" i="3" s="1"/>
  <c r="C3448" i="3"/>
  <c r="C3447" i="3"/>
  <c r="E3447" i="3" s="1"/>
  <c r="C3446" i="3"/>
  <c r="C3445" i="3"/>
  <c r="E3445" i="3" s="1"/>
  <c r="C3444" i="3"/>
  <c r="D3444" i="3" s="1"/>
  <c r="C3443" i="3"/>
  <c r="C3442" i="3"/>
  <c r="C3441" i="3"/>
  <c r="C3440" i="3"/>
  <c r="E3440" i="3" s="1"/>
  <c r="C3439" i="3"/>
  <c r="C3438" i="3"/>
  <c r="C3437" i="3"/>
  <c r="C3436" i="3"/>
  <c r="B3436" i="3"/>
  <c r="C3435" i="3"/>
  <c r="C3434" i="3"/>
  <c r="E3434" i="3" s="1"/>
  <c r="C3433" i="3"/>
  <c r="E3433" i="3" s="1"/>
  <c r="C3432" i="3"/>
  <c r="E3432" i="3" s="1"/>
  <c r="C3431" i="3"/>
  <c r="E3431" i="3" s="1"/>
  <c r="C3430" i="3"/>
  <c r="C3429" i="3"/>
  <c r="C3428" i="3"/>
  <c r="E3428" i="3" s="1"/>
  <c r="C3427" i="3"/>
  <c r="C3426" i="3"/>
  <c r="C3425" i="3"/>
  <c r="C3424" i="3"/>
  <c r="C3423" i="3"/>
  <c r="E3423" i="3" s="1"/>
  <c r="C3422" i="3"/>
  <c r="C3421" i="3"/>
  <c r="C3420" i="3"/>
  <c r="C3419" i="3"/>
  <c r="B3419" i="3"/>
  <c r="C3418" i="3"/>
  <c r="C3417" i="3"/>
  <c r="E3417" i="3" s="1"/>
  <c r="C3416" i="3"/>
  <c r="E3416" i="3" s="1"/>
  <c r="C3415" i="3"/>
  <c r="E3415" i="3" s="1"/>
  <c r="C3414" i="3"/>
  <c r="C3413" i="3"/>
  <c r="C3412" i="3"/>
  <c r="C3411" i="3"/>
  <c r="E3411" i="3" s="1"/>
  <c r="C3410" i="3"/>
  <c r="C3409" i="3"/>
  <c r="D3409" i="3" s="1"/>
  <c r="C3408" i="3"/>
  <c r="C3407" i="3"/>
  <c r="C3406" i="3"/>
  <c r="E3406" i="3" s="1"/>
  <c r="C3405" i="3"/>
  <c r="C3404" i="3"/>
  <c r="C3403" i="3"/>
  <c r="C3402" i="3"/>
  <c r="B3402" i="3"/>
  <c r="C3401" i="3"/>
  <c r="C3400" i="3"/>
  <c r="D3400" i="3" s="1"/>
  <c r="C3399" i="3"/>
  <c r="C3398" i="3"/>
  <c r="E3398" i="3" s="1"/>
  <c r="C3397" i="3"/>
  <c r="E3397" i="3" s="1"/>
  <c r="C3396" i="3"/>
  <c r="C3395" i="3"/>
  <c r="C3394" i="3"/>
  <c r="E3394" i="3" s="1"/>
  <c r="C3393" i="3"/>
  <c r="E3393" i="3" s="1"/>
  <c r="C3392" i="3"/>
  <c r="C3391" i="3"/>
  <c r="C3390" i="3"/>
  <c r="E3390" i="3" s="1"/>
  <c r="C3389" i="3"/>
  <c r="E3389" i="3" s="1"/>
  <c r="C3388" i="3"/>
  <c r="C3387" i="3"/>
  <c r="C3386" i="3"/>
  <c r="C3385" i="3"/>
  <c r="B3385" i="3"/>
  <c r="C3384" i="3"/>
  <c r="C3383" i="3"/>
  <c r="E3383" i="3" s="1"/>
  <c r="C3382" i="3"/>
  <c r="E3382" i="3" s="1"/>
  <c r="C3381" i="3"/>
  <c r="E3381" i="3" s="1"/>
  <c r="C3380" i="3"/>
  <c r="C3379" i="3"/>
  <c r="E3379" i="3" s="1"/>
  <c r="C3378" i="3"/>
  <c r="C3377" i="3"/>
  <c r="E3377" i="3" s="1"/>
  <c r="C3376" i="3"/>
  <c r="C3375" i="3"/>
  <c r="C3374" i="3"/>
  <c r="E3374" i="3" s="1"/>
  <c r="C3373" i="3"/>
  <c r="C3372" i="3"/>
  <c r="E3372" i="3" s="1"/>
  <c r="C3371" i="3"/>
  <c r="C3370" i="3"/>
  <c r="C3369" i="3"/>
  <c r="C3368" i="3"/>
  <c r="B3368" i="3"/>
  <c r="C3367" i="3"/>
  <c r="C3366" i="3"/>
  <c r="D3366" i="3" s="1"/>
  <c r="C3365" i="3"/>
  <c r="C3364" i="3"/>
  <c r="E3364" i="3" s="1"/>
  <c r="C3363" i="3"/>
  <c r="E3363" i="3" s="1"/>
  <c r="C3362" i="3"/>
  <c r="C3361" i="3"/>
  <c r="C3360" i="3"/>
  <c r="E3360" i="3" s="1"/>
  <c r="C3359" i="3"/>
  <c r="C3358" i="3"/>
  <c r="C3357" i="3"/>
  <c r="C3356" i="3"/>
  <c r="C3355" i="3"/>
  <c r="E3355" i="3" s="1"/>
  <c r="C3354" i="3"/>
  <c r="C3353" i="3"/>
  <c r="C3352" i="3"/>
  <c r="C3351" i="3"/>
  <c r="B3351" i="3"/>
  <c r="C3350" i="3"/>
  <c r="C3349" i="3"/>
  <c r="E3349" i="3" s="1"/>
  <c r="C3348" i="3"/>
  <c r="E3348" i="3" s="1"/>
  <c r="C3347" i="3"/>
  <c r="E3347" i="3" s="1"/>
  <c r="C3346" i="3"/>
  <c r="D3346" i="3" s="1"/>
  <c r="C3345" i="3"/>
  <c r="D3345" i="3" s="1"/>
  <c r="C3344" i="3"/>
  <c r="C3343" i="3"/>
  <c r="E3343" i="3" s="1"/>
  <c r="C3342" i="3"/>
  <c r="C3341" i="3"/>
  <c r="D3341" i="3" s="1"/>
  <c r="C3340" i="3"/>
  <c r="C3339" i="3"/>
  <c r="C3338" i="3"/>
  <c r="E3338" i="3" s="1"/>
  <c r="C3337" i="3"/>
  <c r="C3336" i="3"/>
  <c r="C3335" i="3"/>
  <c r="C3334" i="3"/>
  <c r="B3334" i="3"/>
  <c r="C3333" i="3"/>
  <c r="C3332" i="3"/>
  <c r="D3332" i="3" s="1"/>
  <c r="C3331" i="3"/>
  <c r="C3330" i="3"/>
  <c r="E3330" i="3" s="1"/>
  <c r="C3329" i="3"/>
  <c r="E3329" i="3" s="1"/>
  <c r="C3328" i="3"/>
  <c r="C3327" i="3"/>
  <c r="E3327" i="3" s="1"/>
  <c r="C3326" i="3"/>
  <c r="E3326" i="3" s="1"/>
  <c r="C3325" i="3"/>
  <c r="E3325" i="3" s="1"/>
  <c r="C3324" i="3"/>
  <c r="C3323" i="3"/>
  <c r="C3322" i="3"/>
  <c r="E3322" i="3" s="1"/>
  <c r="C3321" i="3"/>
  <c r="E3321" i="3" s="1"/>
  <c r="C3320" i="3"/>
  <c r="C3319" i="3"/>
  <c r="C3318" i="3"/>
  <c r="C3317" i="3"/>
  <c r="B3317" i="3"/>
  <c r="C3316" i="3"/>
  <c r="E3316" i="3" s="1"/>
  <c r="C3315" i="3"/>
  <c r="E3315" i="3" s="1"/>
  <c r="C3314" i="3"/>
  <c r="E3314" i="3" s="1"/>
  <c r="C3313" i="3"/>
  <c r="E3313" i="3" s="1"/>
  <c r="C3312" i="3"/>
  <c r="D3312" i="3" s="1"/>
  <c r="C3311" i="3"/>
  <c r="E3311" i="3" s="1"/>
  <c r="C3310" i="3"/>
  <c r="C3309" i="3"/>
  <c r="E3309" i="3" s="1"/>
  <c r="C3308" i="3"/>
  <c r="C3307" i="3"/>
  <c r="D3307" i="3" s="1"/>
  <c r="C3306" i="3"/>
  <c r="E3306" i="3" s="1"/>
  <c r="C3305" i="3"/>
  <c r="C3304" i="3"/>
  <c r="E3304" i="3" s="1"/>
  <c r="C3303" i="3"/>
  <c r="C3302" i="3"/>
  <c r="C3301" i="3"/>
  <c r="C3300" i="3"/>
  <c r="B3300" i="3"/>
  <c r="C3299" i="3"/>
  <c r="C3298" i="3"/>
  <c r="C3297" i="3"/>
  <c r="C3296" i="3"/>
  <c r="E3296" i="3" s="1"/>
  <c r="C3295" i="3"/>
  <c r="E3295" i="3" s="1"/>
  <c r="C3294" i="3"/>
  <c r="C3293" i="3"/>
  <c r="E3293" i="3" s="1"/>
  <c r="C3292" i="3"/>
  <c r="E3292" i="3" s="1"/>
  <c r="C3291" i="3"/>
  <c r="D3291" i="3" s="1"/>
  <c r="C3290" i="3"/>
  <c r="C3289" i="3"/>
  <c r="C3288" i="3"/>
  <c r="E3288" i="3" s="1"/>
  <c r="C3287" i="3"/>
  <c r="E3287" i="3" s="1"/>
  <c r="C3286" i="3"/>
  <c r="C3285" i="3"/>
  <c r="C3284" i="3"/>
  <c r="C3283" i="3"/>
  <c r="B3283" i="3"/>
  <c r="C3282" i="3"/>
  <c r="C3281" i="3"/>
  <c r="E3281" i="3" s="1"/>
  <c r="C3280" i="3"/>
  <c r="E3280" i="3" s="1"/>
  <c r="C3279" i="3"/>
  <c r="E3279" i="3" s="1"/>
  <c r="C3278" i="3"/>
  <c r="D3278" i="3" s="1"/>
  <c r="C3277" i="3"/>
  <c r="C3276" i="3"/>
  <c r="C3275" i="3"/>
  <c r="E3275" i="3" s="1"/>
  <c r="C3274" i="3"/>
  <c r="C3273" i="3"/>
  <c r="C3272" i="3"/>
  <c r="C3271" i="3"/>
  <c r="C3270" i="3"/>
  <c r="E3270" i="3" s="1"/>
  <c r="C3269" i="3"/>
  <c r="C3268" i="3"/>
  <c r="C3267" i="3"/>
  <c r="C3266" i="3"/>
  <c r="B3266" i="3"/>
  <c r="C3265" i="3"/>
  <c r="C3264" i="3"/>
  <c r="C3263" i="3"/>
  <c r="C3262" i="3"/>
  <c r="E3262" i="3" s="1"/>
  <c r="C3261" i="3"/>
  <c r="E3261" i="3" s="1"/>
  <c r="C3260" i="3"/>
  <c r="C3259" i="3"/>
  <c r="E3259" i="3" s="1"/>
  <c r="C3258" i="3"/>
  <c r="E3258" i="3" s="1"/>
  <c r="C3257" i="3"/>
  <c r="E3257" i="3" s="1"/>
  <c r="C3256" i="3"/>
  <c r="C3255" i="3"/>
  <c r="C3254" i="3"/>
  <c r="E3254" i="3" s="1"/>
  <c r="C3253" i="3"/>
  <c r="E3253" i="3" s="1"/>
  <c r="C3252" i="3"/>
  <c r="C3251" i="3"/>
  <c r="C3250" i="3"/>
  <c r="C3249" i="3"/>
  <c r="B3249" i="3"/>
  <c r="C3248" i="3"/>
  <c r="E3248" i="3" s="1"/>
  <c r="C3247" i="3"/>
  <c r="E3247" i="3" s="1"/>
  <c r="C3246" i="3"/>
  <c r="E3246" i="3" s="1"/>
  <c r="C3245" i="3"/>
  <c r="E3245" i="3" s="1"/>
  <c r="C3244" i="3"/>
  <c r="C3243" i="3"/>
  <c r="E3243" i="3" s="1"/>
  <c r="C3242" i="3"/>
  <c r="C3241" i="3"/>
  <c r="E3241" i="3" s="1"/>
  <c r="C3240" i="3"/>
  <c r="C3239" i="3"/>
  <c r="C3238" i="3"/>
  <c r="D3238" i="3" s="1"/>
  <c r="C3237" i="3"/>
  <c r="C3236" i="3"/>
  <c r="E3236" i="3" s="1"/>
  <c r="C3235" i="3"/>
  <c r="C3234" i="3"/>
  <c r="C3233" i="3"/>
  <c r="C3232" i="3"/>
  <c r="B3232" i="3"/>
  <c r="C3231" i="3"/>
  <c r="C3230" i="3"/>
  <c r="D3230" i="3" s="1"/>
  <c r="C3229" i="3"/>
  <c r="C3228" i="3"/>
  <c r="E3228" i="3" s="1"/>
  <c r="C3227" i="3"/>
  <c r="E3227" i="3" s="1"/>
  <c r="C3226" i="3"/>
  <c r="C3225" i="3"/>
  <c r="C3224" i="3"/>
  <c r="E3224" i="3" s="1"/>
  <c r="C3223" i="3"/>
  <c r="C3222" i="3"/>
  <c r="C3221" i="3"/>
  <c r="C3220" i="3"/>
  <c r="C3219" i="3"/>
  <c r="E3219" i="3" s="1"/>
  <c r="C3218" i="3"/>
  <c r="C3217" i="3"/>
  <c r="C3216" i="3"/>
  <c r="C3215" i="3"/>
  <c r="B3215" i="3"/>
  <c r="C3214" i="3"/>
  <c r="D3214" i="3" s="1"/>
  <c r="C3213" i="3"/>
  <c r="E3213" i="3" s="1"/>
  <c r="C3212" i="3"/>
  <c r="E3212" i="3" s="1"/>
  <c r="C3211" i="3"/>
  <c r="E3211" i="3" s="1"/>
  <c r="C3210" i="3"/>
  <c r="D3210" i="3" s="1"/>
  <c r="C3209" i="3"/>
  <c r="D3209" i="3" s="1"/>
  <c r="C3208" i="3"/>
  <c r="C3207" i="3"/>
  <c r="E3207" i="3" s="1"/>
  <c r="C3206" i="3"/>
  <c r="C3205" i="3"/>
  <c r="C3204" i="3"/>
  <c r="D3204" i="3" s="1"/>
  <c r="C3203" i="3"/>
  <c r="C3202" i="3"/>
  <c r="E3202" i="3" s="1"/>
  <c r="C3201" i="3"/>
  <c r="C3200" i="3"/>
  <c r="C3199" i="3"/>
  <c r="C3198" i="3"/>
  <c r="B3198" i="3"/>
  <c r="C3197" i="3"/>
  <c r="C3196" i="3"/>
  <c r="D3196" i="3" s="1"/>
  <c r="C3195" i="3"/>
  <c r="C3194" i="3"/>
  <c r="E3194" i="3" s="1"/>
  <c r="C3193" i="3"/>
  <c r="E3193" i="3" s="1"/>
  <c r="C3192" i="3"/>
  <c r="C3191" i="3"/>
  <c r="E3191" i="3" s="1"/>
  <c r="C3190" i="3"/>
  <c r="E3190" i="3" s="1"/>
  <c r="C3189" i="3"/>
  <c r="D3189" i="3" s="1"/>
  <c r="C3188" i="3"/>
  <c r="C3187" i="3"/>
  <c r="C3186" i="3"/>
  <c r="E3186" i="3" s="1"/>
  <c r="C3185" i="3"/>
  <c r="E3185" i="3" s="1"/>
  <c r="C3184" i="3"/>
  <c r="C3183" i="3"/>
  <c r="C3182" i="3"/>
  <c r="C3181" i="3"/>
  <c r="B3181" i="3"/>
  <c r="C3180" i="3"/>
  <c r="E3180" i="3" s="1"/>
  <c r="C3179" i="3"/>
  <c r="E3179" i="3" s="1"/>
  <c r="C3178" i="3"/>
  <c r="E3178" i="3" s="1"/>
  <c r="C3177" i="3"/>
  <c r="E3177" i="3" s="1"/>
  <c r="C3176" i="3"/>
  <c r="D3176" i="3" s="1"/>
  <c r="C3175" i="3"/>
  <c r="E3175" i="3" s="1"/>
  <c r="C3174" i="3"/>
  <c r="C3173" i="3"/>
  <c r="E3173" i="3" s="1"/>
  <c r="C3172" i="3"/>
  <c r="C3171" i="3"/>
  <c r="D3171" i="3" s="1"/>
  <c r="C3170" i="3"/>
  <c r="E3170" i="3" s="1"/>
  <c r="C3169" i="3"/>
  <c r="C3168" i="3"/>
  <c r="E3168" i="3" s="1"/>
  <c r="C3167" i="3"/>
  <c r="C3166" i="3"/>
  <c r="C3165" i="3"/>
  <c r="C3164" i="3"/>
  <c r="B3164" i="3"/>
  <c r="C3163" i="3"/>
  <c r="C3162" i="3"/>
  <c r="C3161" i="3"/>
  <c r="C3160" i="3"/>
  <c r="E3160" i="3" s="1"/>
  <c r="C3159" i="3"/>
  <c r="E3159" i="3" s="1"/>
  <c r="C3158" i="3"/>
  <c r="C3157" i="3"/>
  <c r="E3157" i="3" s="1"/>
  <c r="C3156" i="3"/>
  <c r="E3156" i="3" s="1"/>
  <c r="C3155" i="3"/>
  <c r="C3154" i="3"/>
  <c r="C3153" i="3"/>
  <c r="C3152" i="3"/>
  <c r="E3152" i="3" s="1"/>
  <c r="C3151" i="3"/>
  <c r="E3151" i="3" s="1"/>
  <c r="C3150" i="3"/>
  <c r="C3149" i="3"/>
  <c r="C3148" i="3"/>
  <c r="C3147" i="3"/>
  <c r="B3147" i="3"/>
  <c r="C3146" i="3"/>
  <c r="C3145" i="3"/>
  <c r="E3145" i="3" s="1"/>
  <c r="C3144" i="3"/>
  <c r="E3144" i="3" s="1"/>
  <c r="C3143" i="3"/>
  <c r="E3143" i="3" s="1"/>
  <c r="C3142" i="3"/>
  <c r="C3141" i="3"/>
  <c r="C3140" i="3"/>
  <c r="C3139" i="3"/>
  <c r="E3139" i="3" s="1"/>
  <c r="C3138" i="3"/>
  <c r="C3137" i="3"/>
  <c r="C3136" i="3"/>
  <c r="C3135" i="3"/>
  <c r="C3134" i="3"/>
  <c r="E3134" i="3" s="1"/>
  <c r="C3133" i="3"/>
  <c r="C3132" i="3"/>
  <c r="C3131" i="3"/>
  <c r="C3130" i="3"/>
  <c r="B3130" i="3"/>
  <c r="C3129" i="3"/>
  <c r="C3128" i="3"/>
  <c r="C3127" i="3"/>
  <c r="C3126" i="3"/>
  <c r="E3126" i="3" s="1"/>
  <c r="C3125" i="3"/>
  <c r="E3125" i="3" s="1"/>
  <c r="C3124" i="3"/>
  <c r="C3123" i="3"/>
  <c r="C3122" i="3"/>
  <c r="E3122" i="3" s="1"/>
  <c r="C3121" i="3"/>
  <c r="E3121" i="3" s="1"/>
  <c r="C3120" i="3"/>
  <c r="C3119" i="3"/>
  <c r="C3118" i="3"/>
  <c r="E3118" i="3" s="1"/>
  <c r="C3117" i="3"/>
  <c r="E3117" i="3" s="1"/>
  <c r="C3116" i="3"/>
  <c r="C3115" i="3"/>
  <c r="C3114" i="3"/>
  <c r="C3113" i="3"/>
  <c r="B3113" i="3"/>
  <c r="C3112" i="3"/>
  <c r="C3111" i="3"/>
  <c r="E3111" i="3" s="1"/>
  <c r="C3110" i="3"/>
  <c r="E3110" i="3" s="1"/>
  <c r="C3109" i="3"/>
  <c r="C3108" i="3"/>
  <c r="C3107" i="3"/>
  <c r="C3106" i="3"/>
  <c r="C3105" i="3"/>
  <c r="C3104" i="3"/>
  <c r="C3103" i="3"/>
  <c r="C3102" i="3"/>
  <c r="E3102" i="3" s="1"/>
  <c r="C3101" i="3"/>
  <c r="C3100" i="3"/>
  <c r="C3099" i="3"/>
  <c r="C3098" i="3"/>
  <c r="C3097" i="3"/>
  <c r="C3096" i="3"/>
  <c r="B3096" i="3"/>
  <c r="C3095" i="3"/>
  <c r="C3094" i="3"/>
  <c r="D3094" i="3" s="1"/>
  <c r="C3093" i="3"/>
  <c r="C3092" i="3"/>
  <c r="C3091" i="3"/>
  <c r="E3091" i="3" s="1"/>
  <c r="C3090" i="3"/>
  <c r="C3089" i="3"/>
  <c r="C3088" i="3"/>
  <c r="C3087" i="3"/>
  <c r="C3086" i="3"/>
  <c r="C3085" i="3"/>
  <c r="C3084" i="3"/>
  <c r="C3083" i="3"/>
  <c r="C3082" i="3"/>
  <c r="C3081" i="3"/>
  <c r="C3080" i="3"/>
  <c r="C3079" i="3"/>
  <c r="B3079" i="3"/>
  <c r="C3078" i="3"/>
  <c r="C3077" i="3"/>
  <c r="E3077" i="3" s="1"/>
  <c r="C3076" i="3"/>
  <c r="E3076" i="3" s="1"/>
  <c r="C3075" i="3"/>
  <c r="C3074" i="3"/>
  <c r="D3074" i="3" s="1"/>
  <c r="C3073" i="3"/>
  <c r="D3073" i="3" s="1"/>
  <c r="C3072" i="3"/>
  <c r="C3071" i="3"/>
  <c r="C3070" i="3"/>
  <c r="C3069" i="3"/>
  <c r="C3068" i="3"/>
  <c r="C3067" i="3"/>
  <c r="C3066" i="3"/>
  <c r="C3065" i="3"/>
  <c r="C3064" i="3"/>
  <c r="C3063" i="3"/>
  <c r="C3062" i="3"/>
  <c r="B3062" i="3"/>
  <c r="C3061" i="3"/>
  <c r="C3060" i="3"/>
  <c r="D3060" i="3" s="1"/>
  <c r="C3059" i="3"/>
  <c r="C3058" i="3"/>
  <c r="C3057" i="3"/>
  <c r="E3057" i="3" s="1"/>
  <c r="C3056" i="3"/>
  <c r="C3055" i="3"/>
  <c r="E3055" i="3" s="1"/>
  <c r="C3054" i="3"/>
  <c r="C3053" i="3"/>
  <c r="E3053" i="3" s="1"/>
  <c r="C3052" i="3"/>
  <c r="C3051" i="3"/>
  <c r="C3050" i="3"/>
  <c r="E3050" i="3" s="1"/>
  <c r="C3049" i="3"/>
  <c r="C3048" i="3"/>
  <c r="C3047" i="3"/>
  <c r="C3046" i="3"/>
  <c r="C3045" i="3"/>
  <c r="B3045" i="3"/>
  <c r="C3044" i="3"/>
  <c r="E3044" i="3" s="1"/>
  <c r="C3043" i="3"/>
  <c r="E3043" i="3" s="1"/>
  <c r="C3042" i="3"/>
  <c r="E3042" i="3" s="1"/>
  <c r="C3041" i="3"/>
  <c r="C3040" i="3"/>
  <c r="D3040" i="3" s="1"/>
  <c r="C3039" i="3"/>
  <c r="E3039" i="3" s="1"/>
  <c r="C3038" i="3"/>
  <c r="C3037" i="3"/>
  <c r="C3036" i="3"/>
  <c r="C3035" i="3"/>
  <c r="D3035" i="3" s="1"/>
  <c r="C3034" i="3"/>
  <c r="E3034" i="3" s="1"/>
  <c r="C3033" i="3"/>
  <c r="C3032" i="3"/>
  <c r="C3031" i="3"/>
  <c r="C3030" i="3"/>
  <c r="C3029" i="3"/>
  <c r="C3028" i="3"/>
  <c r="B3028" i="3"/>
  <c r="C3027" i="3"/>
  <c r="C3026" i="3"/>
  <c r="E3026" i="3" s="1"/>
  <c r="C3025" i="3"/>
  <c r="E3025" i="3" s="1"/>
  <c r="C3024" i="3"/>
  <c r="C3023" i="3"/>
  <c r="D3023" i="3" s="1"/>
  <c r="C3022" i="3"/>
  <c r="D3022" i="3" s="1"/>
  <c r="C3021" i="3"/>
  <c r="C3020" i="3"/>
  <c r="C3019" i="3"/>
  <c r="C3018" i="3"/>
  <c r="C3017" i="3"/>
  <c r="C3016" i="3"/>
  <c r="C3015" i="3"/>
  <c r="C3014" i="3"/>
  <c r="C3013" i="3"/>
  <c r="C3012" i="3"/>
  <c r="C3011" i="3"/>
  <c r="B3011" i="3"/>
  <c r="C3010" i="3"/>
  <c r="C3009" i="3"/>
  <c r="D3009" i="3" s="1"/>
  <c r="C3008" i="3"/>
  <c r="C3007" i="3"/>
  <c r="C3006" i="3"/>
  <c r="C3005" i="3"/>
  <c r="C3004" i="3"/>
  <c r="C3003" i="3"/>
  <c r="C3002" i="3"/>
  <c r="C3001" i="3"/>
  <c r="E3001" i="3" s="1"/>
  <c r="C3000" i="3"/>
  <c r="C2999" i="3"/>
  <c r="C2998" i="3"/>
  <c r="C2997" i="3"/>
  <c r="C2996" i="3"/>
  <c r="C2995" i="3"/>
  <c r="C2994" i="3"/>
  <c r="B2994" i="3"/>
  <c r="C2993" i="3"/>
  <c r="C2992" i="3"/>
  <c r="C2991" i="3"/>
  <c r="E2991" i="3" s="1"/>
  <c r="C2990" i="3"/>
  <c r="C2989" i="3"/>
  <c r="E2989" i="3" s="1"/>
  <c r="C2988" i="3"/>
  <c r="C2987" i="3"/>
  <c r="E2987" i="3" s="1"/>
  <c r="C2986" i="3"/>
  <c r="C2985" i="3"/>
  <c r="D2985" i="3" s="1"/>
  <c r="C2984" i="3"/>
  <c r="C2983" i="3"/>
  <c r="C2982" i="3"/>
  <c r="E2982" i="3" s="1"/>
  <c r="C2981" i="3"/>
  <c r="C2980" i="3"/>
  <c r="C2979" i="3"/>
  <c r="C2978" i="3"/>
  <c r="C2977" i="3"/>
  <c r="B2977" i="3"/>
  <c r="C2976" i="3"/>
  <c r="C2975" i="3"/>
  <c r="E2975" i="3" s="1"/>
  <c r="C2974" i="3"/>
  <c r="E2974" i="3" s="1"/>
  <c r="C2973" i="3"/>
  <c r="C2972" i="3"/>
  <c r="D2972" i="3" s="1"/>
  <c r="C2971" i="3"/>
  <c r="E2971" i="3" s="1"/>
  <c r="C2970" i="3"/>
  <c r="C2969" i="3"/>
  <c r="C2968" i="3"/>
  <c r="C2967" i="3"/>
  <c r="D2967" i="3" s="1"/>
  <c r="C2966" i="3"/>
  <c r="E2966" i="3" s="1"/>
  <c r="C2965" i="3"/>
  <c r="C2964" i="3"/>
  <c r="C2963" i="3"/>
  <c r="C2962" i="3"/>
  <c r="C2961" i="3"/>
  <c r="C2960" i="3"/>
  <c r="B2960" i="3"/>
  <c r="C2959" i="3"/>
  <c r="C2958" i="3"/>
  <c r="E2958" i="3" s="1"/>
  <c r="C2957" i="3"/>
  <c r="E2957" i="3" s="1"/>
  <c r="C2956" i="3"/>
  <c r="C2955" i="3"/>
  <c r="D2955" i="3" s="1"/>
  <c r="C2954" i="3"/>
  <c r="D2954" i="3" s="1"/>
  <c r="C2953" i="3"/>
  <c r="C2952" i="3"/>
  <c r="C2951" i="3"/>
  <c r="C2950" i="3"/>
  <c r="C2949" i="3"/>
  <c r="C2948" i="3"/>
  <c r="C2947" i="3"/>
  <c r="C2946" i="3"/>
  <c r="C2945" i="3"/>
  <c r="C2944" i="3"/>
  <c r="C2943" i="3"/>
  <c r="B2943" i="3"/>
  <c r="C2942" i="3"/>
  <c r="C2941" i="3"/>
  <c r="D2941" i="3" s="1"/>
  <c r="C2940" i="3"/>
  <c r="C2939" i="3"/>
  <c r="C2938" i="3"/>
  <c r="E2938" i="3" s="1"/>
  <c r="C2937" i="3"/>
  <c r="C2936" i="3"/>
  <c r="C2935" i="3"/>
  <c r="C2934" i="3"/>
  <c r="C2933" i="3"/>
  <c r="C2932" i="3"/>
  <c r="C2931" i="3"/>
  <c r="C2930" i="3"/>
  <c r="C2929" i="3"/>
  <c r="C2928" i="3"/>
  <c r="C2927" i="3"/>
  <c r="C2926" i="3"/>
  <c r="B2926" i="3"/>
  <c r="C2925" i="3"/>
  <c r="E2925" i="3" s="1"/>
  <c r="C2924" i="3"/>
  <c r="C2923" i="3"/>
  <c r="E2923" i="3" s="1"/>
  <c r="C2922" i="3"/>
  <c r="C2921" i="3"/>
  <c r="C2920" i="3"/>
  <c r="C2919" i="3"/>
  <c r="E2919" i="3" s="1"/>
  <c r="C2918" i="3"/>
  <c r="C2917" i="3"/>
  <c r="D2917" i="3" s="1"/>
  <c r="C2916" i="3"/>
  <c r="E2916" i="3" s="1"/>
  <c r="C2915" i="3"/>
  <c r="C2914" i="3"/>
  <c r="E2914" i="3" s="1"/>
  <c r="C2913" i="3"/>
  <c r="C2912" i="3"/>
  <c r="C2911" i="3"/>
  <c r="C2910" i="3"/>
  <c r="C2909" i="3"/>
  <c r="B2909" i="3"/>
  <c r="C2908" i="3"/>
  <c r="C2907" i="3"/>
  <c r="C2906" i="3"/>
  <c r="E2906" i="3" s="1"/>
  <c r="C2905" i="3"/>
  <c r="C2904" i="3"/>
  <c r="C2903" i="3"/>
  <c r="C2902" i="3"/>
  <c r="C2901" i="3"/>
  <c r="C2900" i="3"/>
  <c r="C2899" i="3"/>
  <c r="C2898" i="3"/>
  <c r="C2897" i="3"/>
  <c r="C2896" i="3"/>
  <c r="C2895" i="3"/>
  <c r="C2894" i="3"/>
  <c r="C2893" i="3"/>
  <c r="C2892" i="3"/>
  <c r="B2892" i="3"/>
  <c r="C2891" i="3"/>
  <c r="D2891" i="3" s="1"/>
  <c r="C2890" i="3"/>
  <c r="E2890" i="3" s="1"/>
  <c r="C2889" i="3"/>
  <c r="E2889" i="3" s="1"/>
  <c r="C2888" i="3"/>
  <c r="C2887" i="3"/>
  <c r="D2887" i="3" s="1"/>
  <c r="C2886" i="3"/>
  <c r="C2885" i="3"/>
  <c r="C2884" i="3"/>
  <c r="C2883" i="3"/>
  <c r="C2882" i="3"/>
  <c r="D2882" i="3" s="1"/>
  <c r="C2881" i="3"/>
  <c r="C2880" i="3"/>
  <c r="C2879" i="3"/>
  <c r="C2878" i="3"/>
  <c r="C2877" i="3"/>
  <c r="C2876" i="3"/>
  <c r="C2875" i="3"/>
  <c r="B2875" i="3"/>
  <c r="C2874" i="3"/>
  <c r="C2873" i="3"/>
  <c r="C2872" i="3"/>
  <c r="E2872" i="3" s="1"/>
  <c r="C2871" i="3"/>
  <c r="C2870" i="3"/>
  <c r="C2869" i="3"/>
  <c r="C2868" i="3"/>
  <c r="E2868" i="3" s="1"/>
  <c r="C2867" i="3"/>
  <c r="C2866" i="3"/>
  <c r="E2866" i="3" s="1"/>
  <c r="C2865" i="3"/>
  <c r="E2865" i="3" s="1"/>
  <c r="C2864" i="3"/>
  <c r="C2863" i="3"/>
  <c r="E2863" i="3" s="1"/>
  <c r="C2862" i="3"/>
  <c r="C2861" i="3"/>
  <c r="C2860" i="3"/>
  <c r="C2859" i="3"/>
  <c r="C2858" i="3"/>
  <c r="B2858" i="3"/>
  <c r="C2857" i="3"/>
  <c r="E2857" i="3" s="1"/>
  <c r="C2856" i="3"/>
  <c r="C2855" i="3"/>
  <c r="E2855" i="3" s="1"/>
  <c r="C2854" i="3"/>
  <c r="C2853" i="3"/>
  <c r="E2853" i="3" s="1"/>
  <c r="C2852" i="3"/>
  <c r="C2851" i="3"/>
  <c r="E2851" i="3" s="1"/>
  <c r="C2850" i="3"/>
  <c r="C2849" i="3"/>
  <c r="C2848" i="3"/>
  <c r="E2848" i="3" s="1"/>
  <c r="C2847" i="3"/>
  <c r="D2847" i="3" s="1"/>
  <c r="C2846" i="3"/>
  <c r="C2845" i="3"/>
  <c r="D2845" i="3" s="1"/>
  <c r="C2844" i="3"/>
  <c r="C2843" i="3"/>
  <c r="C2842" i="3"/>
  <c r="C2841" i="3"/>
  <c r="B2841" i="3"/>
  <c r="C2840" i="3"/>
  <c r="D2840" i="3" s="1"/>
  <c r="C2839" i="3"/>
  <c r="D2839" i="3" s="1"/>
  <c r="C2838" i="3"/>
  <c r="C2837" i="3"/>
  <c r="D2837" i="3" s="1"/>
  <c r="C2836" i="3"/>
  <c r="C2835" i="3"/>
  <c r="E2835" i="3" s="1"/>
  <c r="C2834" i="3"/>
  <c r="E2834" i="3" s="1"/>
  <c r="C2833" i="3"/>
  <c r="D2833" i="3" s="1"/>
  <c r="C2832" i="3"/>
  <c r="E2832" i="3" s="1"/>
  <c r="C2831" i="3"/>
  <c r="E2831" i="3" s="1"/>
  <c r="C2830" i="3"/>
  <c r="C2829" i="3"/>
  <c r="E2829" i="3" s="1"/>
  <c r="C2828" i="3"/>
  <c r="D2828" i="3" s="1"/>
  <c r="C2827" i="3"/>
  <c r="C2826" i="3"/>
  <c r="C2825" i="3"/>
  <c r="C2824" i="3"/>
  <c r="B2824" i="3"/>
  <c r="C2823" i="3"/>
  <c r="C2822" i="3"/>
  <c r="E2822" i="3" s="1"/>
  <c r="C2821" i="3"/>
  <c r="C2820" i="3"/>
  <c r="C2819" i="3"/>
  <c r="C2818" i="3"/>
  <c r="C2817" i="3"/>
  <c r="C2816" i="3"/>
  <c r="C2815" i="3"/>
  <c r="D2815" i="3" s="1"/>
  <c r="C2814" i="3"/>
  <c r="C2813" i="3"/>
  <c r="D2813" i="3" s="1"/>
  <c r="C2812" i="3"/>
  <c r="C2811" i="3"/>
  <c r="D2811" i="3" s="1"/>
  <c r="C2810" i="3"/>
  <c r="C2809" i="3"/>
  <c r="C2808" i="3"/>
  <c r="C2807" i="3"/>
  <c r="B2807" i="3"/>
  <c r="C2806" i="3"/>
  <c r="D2806" i="3" s="1"/>
  <c r="C2805" i="3"/>
  <c r="E2805" i="3" s="1"/>
  <c r="C2804" i="3"/>
  <c r="C2803" i="3"/>
  <c r="C2802" i="3"/>
  <c r="C2801" i="3"/>
  <c r="E2801" i="3" s="1"/>
  <c r="C2800" i="3"/>
  <c r="E2800" i="3" s="1"/>
  <c r="C2799" i="3"/>
  <c r="D2799" i="3" s="1"/>
  <c r="C2798" i="3"/>
  <c r="E2798" i="3" s="1"/>
  <c r="C2797" i="3"/>
  <c r="E2797" i="3" s="1"/>
  <c r="C2796" i="3"/>
  <c r="C2795" i="3"/>
  <c r="E2795" i="3" s="1"/>
  <c r="C2794" i="3"/>
  <c r="D2794" i="3" s="1"/>
  <c r="C2793" i="3"/>
  <c r="C2792" i="3"/>
  <c r="C2791" i="3"/>
  <c r="C2790" i="3"/>
  <c r="B2790" i="3"/>
  <c r="C2789" i="3"/>
  <c r="C2788" i="3"/>
  <c r="E2788" i="3" s="1"/>
  <c r="C2787" i="3"/>
  <c r="C2786" i="3"/>
  <c r="D2786" i="3" s="1"/>
  <c r="C2785" i="3"/>
  <c r="E2785" i="3" s="1"/>
  <c r="C2784" i="3"/>
  <c r="C2783" i="3"/>
  <c r="E2783" i="3" s="1"/>
  <c r="C2782" i="3"/>
  <c r="C2781" i="3"/>
  <c r="C2780" i="3"/>
  <c r="E2780" i="3" s="1"/>
  <c r="C2779" i="3"/>
  <c r="D2779" i="3" s="1"/>
  <c r="C2778" i="3"/>
  <c r="C2777" i="3"/>
  <c r="D2777" i="3" s="1"/>
  <c r="C2776" i="3"/>
  <c r="C2775" i="3"/>
  <c r="C2774" i="3"/>
  <c r="C2773" i="3"/>
  <c r="B2773" i="3"/>
  <c r="C2772" i="3"/>
  <c r="D2772" i="3" s="1"/>
  <c r="C2771" i="3"/>
  <c r="C2770" i="3"/>
  <c r="C2769" i="3"/>
  <c r="D2769" i="3" s="1"/>
  <c r="C2768" i="3"/>
  <c r="C2767" i="3"/>
  <c r="E2767" i="3" s="1"/>
  <c r="C2766" i="3"/>
  <c r="E2766" i="3" s="1"/>
  <c r="C2765" i="3"/>
  <c r="D2765" i="3" s="1"/>
  <c r="C2764" i="3"/>
  <c r="C2763" i="3"/>
  <c r="C2762" i="3"/>
  <c r="C2761" i="3"/>
  <c r="E2761" i="3" s="1"/>
  <c r="C2760" i="3"/>
  <c r="D2760" i="3" s="1"/>
  <c r="C2759" i="3"/>
  <c r="C2758" i="3"/>
  <c r="C2757" i="3"/>
  <c r="C2756" i="3"/>
  <c r="B2756" i="3"/>
  <c r="C2755" i="3"/>
  <c r="C2754" i="3"/>
  <c r="E2754" i="3" s="1"/>
  <c r="C2753" i="3"/>
  <c r="C2752" i="3"/>
  <c r="C2751" i="3"/>
  <c r="C2750" i="3"/>
  <c r="C2749" i="3"/>
  <c r="C2748" i="3"/>
  <c r="C2747" i="3"/>
  <c r="D2747" i="3" s="1"/>
  <c r="C2746" i="3"/>
  <c r="C2745" i="3"/>
  <c r="D2745" i="3" s="1"/>
  <c r="C2744" i="3"/>
  <c r="C2743" i="3"/>
  <c r="D2743" i="3" s="1"/>
  <c r="C2742" i="3"/>
  <c r="C2741" i="3"/>
  <c r="C2740" i="3"/>
  <c r="C2739" i="3"/>
  <c r="B2739" i="3"/>
  <c r="C2738" i="3"/>
  <c r="D2738" i="3" s="1"/>
  <c r="C2737" i="3"/>
  <c r="E2737" i="3" s="1"/>
  <c r="C2736" i="3"/>
  <c r="C2735" i="3"/>
  <c r="C2734" i="3"/>
  <c r="C2733" i="3"/>
  <c r="E2733" i="3" s="1"/>
  <c r="C2732" i="3"/>
  <c r="E2732" i="3" s="1"/>
  <c r="C2731" i="3"/>
  <c r="D2731" i="3" s="1"/>
  <c r="C2730" i="3"/>
  <c r="D2730" i="3" s="1"/>
  <c r="C2729" i="3"/>
  <c r="E2729" i="3" s="1"/>
  <c r="C2728" i="3"/>
  <c r="C2727" i="3"/>
  <c r="E2727" i="3" s="1"/>
  <c r="C2726" i="3"/>
  <c r="D2726" i="3" s="1"/>
  <c r="C2725" i="3"/>
  <c r="C2724" i="3"/>
  <c r="C2723" i="3"/>
  <c r="C2722" i="3"/>
  <c r="B2722" i="3"/>
  <c r="C2721" i="3"/>
  <c r="C2720" i="3"/>
  <c r="E2720" i="3" s="1"/>
  <c r="C2719" i="3"/>
  <c r="C2718" i="3"/>
  <c r="C2717" i="3"/>
  <c r="E2717" i="3" s="1"/>
  <c r="C2716" i="3"/>
  <c r="C2715" i="3"/>
  <c r="C2714" i="3"/>
  <c r="C2713" i="3"/>
  <c r="C2712" i="3"/>
  <c r="E2712" i="3" s="1"/>
  <c r="C2711" i="3"/>
  <c r="D2711" i="3" s="1"/>
  <c r="C2710" i="3"/>
  <c r="C2709" i="3"/>
  <c r="D2709" i="3" s="1"/>
  <c r="C2708" i="3"/>
  <c r="C2707" i="3"/>
  <c r="C2706" i="3"/>
  <c r="C2705" i="3"/>
  <c r="B2705" i="3"/>
  <c r="C2704" i="3"/>
  <c r="D2704" i="3" s="1"/>
  <c r="C2703" i="3"/>
  <c r="C2702" i="3"/>
  <c r="E2702" i="3" s="1"/>
  <c r="C2701" i="3"/>
  <c r="D2701" i="3" s="1"/>
  <c r="C2700" i="3"/>
  <c r="D2700" i="3" s="1"/>
  <c r="C2699" i="3"/>
  <c r="C2698" i="3"/>
  <c r="E2698" i="3" s="1"/>
  <c r="C2697" i="3"/>
  <c r="C2696" i="3"/>
  <c r="D2696" i="3" s="1"/>
  <c r="C2695" i="3"/>
  <c r="D2695" i="3" s="1"/>
  <c r="C2694" i="3"/>
  <c r="C2693" i="3"/>
  <c r="E2693" i="3" s="1"/>
  <c r="C2692" i="3"/>
  <c r="C2691" i="3"/>
  <c r="C2690" i="3"/>
  <c r="C2689" i="3"/>
  <c r="C2688" i="3"/>
  <c r="B2688" i="3"/>
  <c r="C2687" i="3"/>
  <c r="E2687" i="3" s="1"/>
  <c r="C2686" i="3"/>
  <c r="C2685" i="3"/>
  <c r="E2685" i="3" s="1"/>
  <c r="C2684" i="3"/>
  <c r="C2683" i="3"/>
  <c r="E2683" i="3" s="1"/>
  <c r="C2682" i="3"/>
  <c r="C2681" i="3"/>
  <c r="C2680" i="3"/>
  <c r="C2679" i="3"/>
  <c r="D2679" i="3" s="1"/>
  <c r="C2678" i="3"/>
  <c r="E2678" i="3" s="1"/>
  <c r="C2677" i="3"/>
  <c r="D2677" i="3" s="1"/>
  <c r="C2676" i="3"/>
  <c r="C2675" i="3"/>
  <c r="D2675" i="3" s="1"/>
  <c r="C2674" i="3"/>
  <c r="C2673" i="3"/>
  <c r="C2672" i="3"/>
  <c r="C2671" i="3"/>
  <c r="B2671" i="3"/>
  <c r="C2670" i="3"/>
  <c r="D2670" i="3" s="1"/>
  <c r="C2669" i="3"/>
  <c r="C2668" i="3"/>
  <c r="C2667" i="3"/>
  <c r="D2667" i="3" s="1"/>
  <c r="C2666" i="3"/>
  <c r="C2665" i="3"/>
  <c r="E2665" i="3" s="1"/>
  <c r="C2664" i="3"/>
  <c r="C2663" i="3"/>
  <c r="D2663" i="3" s="1"/>
  <c r="C2662" i="3"/>
  <c r="C2661" i="3"/>
  <c r="E2661" i="3" s="1"/>
  <c r="C2660" i="3"/>
  <c r="C2659" i="3"/>
  <c r="E2659" i="3" s="1"/>
  <c r="C2658" i="3"/>
  <c r="C2657" i="3"/>
  <c r="C2656" i="3"/>
  <c r="C2655" i="3"/>
  <c r="C2654" i="3"/>
  <c r="B2654" i="3"/>
  <c r="C2653" i="3"/>
  <c r="C2652" i="3"/>
  <c r="C2651" i="3"/>
  <c r="C2650" i="3"/>
  <c r="D2650" i="3" s="1"/>
  <c r="C2649" i="3"/>
  <c r="C2648" i="3"/>
  <c r="D2648" i="3" s="1"/>
  <c r="C2647" i="3"/>
  <c r="E2647" i="3" s="1"/>
  <c r="C2646" i="3"/>
  <c r="C2645" i="3"/>
  <c r="C2644" i="3"/>
  <c r="E2644" i="3" s="1"/>
  <c r="C2643" i="3"/>
  <c r="D2643" i="3" s="1"/>
  <c r="C2642" i="3"/>
  <c r="C2641" i="3"/>
  <c r="D2641" i="3" s="1"/>
  <c r="C2640" i="3"/>
  <c r="C2639" i="3"/>
  <c r="C2638" i="3"/>
  <c r="C2637" i="3"/>
  <c r="B2637" i="3"/>
  <c r="C2636" i="3"/>
  <c r="D2636" i="3" s="1"/>
  <c r="C2635" i="3"/>
  <c r="E2635" i="3" s="1"/>
  <c r="C2634" i="3"/>
  <c r="E2634" i="3" s="1"/>
  <c r="C2633" i="3"/>
  <c r="C2632" i="3"/>
  <c r="E2632" i="3" s="1"/>
  <c r="C2631" i="3"/>
  <c r="E2631" i="3" s="1"/>
  <c r="C2630" i="3"/>
  <c r="C2629" i="3"/>
  <c r="D2629" i="3" s="1"/>
  <c r="C2628" i="3"/>
  <c r="D2628" i="3" s="1"/>
  <c r="C2627" i="3"/>
  <c r="C2626" i="3"/>
  <c r="D2626" i="3" s="1"/>
  <c r="C2625" i="3"/>
  <c r="E2625" i="3" s="1"/>
  <c r="C2624" i="3"/>
  <c r="D2624" i="3" s="1"/>
  <c r="C2623" i="3"/>
  <c r="C2622" i="3"/>
  <c r="C2621" i="3"/>
  <c r="C2620" i="3"/>
  <c r="B2620" i="3"/>
  <c r="C2619" i="3"/>
  <c r="E2619" i="3" s="1"/>
  <c r="C2618" i="3"/>
  <c r="E2618" i="3" s="1"/>
  <c r="C2617" i="3"/>
  <c r="C2616" i="3"/>
  <c r="D2616" i="3" s="1"/>
  <c r="C2615" i="3"/>
  <c r="C2614" i="3"/>
  <c r="C2613" i="3"/>
  <c r="E2613" i="3" s="1"/>
  <c r="C2612" i="3"/>
  <c r="D2612" i="3" s="1"/>
  <c r="C2611" i="3"/>
  <c r="E2611" i="3" s="1"/>
  <c r="C2610" i="3"/>
  <c r="E2610" i="3" s="1"/>
  <c r="C2609" i="3"/>
  <c r="D2609" i="3" s="1"/>
  <c r="C2608" i="3"/>
  <c r="E2608" i="3" s="1"/>
  <c r="C2607" i="3"/>
  <c r="D2607" i="3" s="1"/>
  <c r="C2606" i="3"/>
  <c r="C2605" i="3"/>
  <c r="C2604" i="3"/>
  <c r="C2603" i="3"/>
  <c r="B2603" i="3"/>
  <c r="C2602" i="3"/>
  <c r="D2602" i="3" s="1"/>
  <c r="C2601" i="3"/>
  <c r="D2601" i="3" s="1"/>
  <c r="C2600" i="3"/>
  <c r="E2600" i="3" s="1"/>
  <c r="C2599" i="3"/>
  <c r="C2598" i="3"/>
  <c r="C2597" i="3"/>
  <c r="E2597" i="3" s="1"/>
  <c r="C2596" i="3"/>
  <c r="E2596" i="3" s="1"/>
  <c r="C2595" i="3"/>
  <c r="D2595" i="3" s="1"/>
  <c r="C2594" i="3"/>
  <c r="E2594" i="3" s="1"/>
  <c r="C2593" i="3"/>
  <c r="C2592" i="3"/>
  <c r="D2592" i="3" s="1"/>
  <c r="C2591" i="3"/>
  <c r="E2591" i="3" s="1"/>
  <c r="C2590" i="3"/>
  <c r="D2590" i="3" s="1"/>
  <c r="C2589" i="3"/>
  <c r="C2588" i="3"/>
  <c r="C2587" i="3"/>
  <c r="C2586" i="3"/>
  <c r="B2586" i="3"/>
  <c r="C2585" i="3"/>
  <c r="C2584" i="3"/>
  <c r="E2584" i="3" s="1"/>
  <c r="C2583" i="3"/>
  <c r="E2583" i="3" s="1"/>
  <c r="C2582" i="3"/>
  <c r="D2582" i="3" s="1"/>
  <c r="C2581" i="3"/>
  <c r="E2581" i="3" s="1"/>
  <c r="C2580" i="3"/>
  <c r="E2580" i="3" s="1"/>
  <c r="C2579" i="3"/>
  <c r="E2579" i="3" s="1"/>
  <c r="C2578" i="3"/>
  <c r="C2577" i="3"/>
  <c r="D2577" i="3" s="1"/>
  <c r="C2576" i="3"/>
  <c r="E2576" i="3" s="1"/>
  <c r="C2575" i="3"/>
  <c r="D2575" i="3" s="1"/>
  <c r="C2574" i="3"/>
  <c r="E2574" i="3" s="1"/>
  <c r="C2573" i="3"/>
  <c r="D2573" i="3" s="1"/>
  <c r="C2572" i="3"/>
  <c r="C2571" i="3"/>
  <c r="C2570" i="3"/>
  <c r="C2569" i="3"/>
  <c r="B2569" i="3"/>
  <c r="C2568" i="3"/>
  <c r="D2568" i="3" s="1"/>
  <c r="C2567" i="3"/>
  <c r="E2567" i="3" s="1"/>
  <c r="C2566" i="3"/>
  <c r="E2566" i="3" s="1"/>
  <c r="C2565" i="3"/>
  <c r="C2564" i="3"/>
  <c r="C2563" i="3"/>
  <c r="E2563" i="3" s="1"/>
  <c r="C2562" i="3"/>
  <c r="E2562" i="3" s="1"/>
  <c r="C2561" i="3"/>
  <c r="D2561" i="3" s="1"/>
  <c r="C2560" i="3"/>
  <c r="D2560" i="3" s="1"/>
  <c r="C2559" i="3"/>
  <c r="C2558" i="3"/>
  <c r="D2558" i="3" s="1"/>
  <c r="C2557" i="3"/>
  <c r="E2557" i="3" s="1"/>
  <c r="C2556" i="3"/>
  <c r="D2556" i="3" s="1"/>
  <c r="C2555" i="3"/>
  <c r="C2554" i="3"/>
  <c r="C2553" i="3"/>
  <c r="C2552" i="3"/>
  <c r="B2552" i="3"/>
  <c r="C2551" i="3"/>
  <c r="D2551" i="3" s="1"/>
  <c r="C2550" i="3"/>
  <c r="E2550" i="3" s="1"/>
  <c r="C2549" i="3"/>
  <c r="E2549" i="3" s="1"/>
  <c r="C2548" i="3"/>
  <c r="D2548" i="3" s="1"/>
  <c r="C2547" i="3"/>
  <c r="D2547" i="3" s="1"/>
  <c r="C2546" i="3"/>
  <c r="C2545" i="3"/>
  <c r="C2544" i="3"/>
  <c r="E2544" i="3" s="1"/>
  <c r="C2543" i="3"/>
  <c r="D2543" i="3" s="1"/>
  <c r="C2542" i="3"/>
  <c r="C2541" i="3"/>
  <c r="E2541" i="3" s="1"/>
  <c r="C2540" i="3"/>
  <c r="C2539" i="3"/>
  <c r="E2539" i="3" s="1"/>
  <c r="C2538" i="3"/>
  <c r="C2537" i="3"/>
  <c r="C2536" i="3"/>
  <c r="C2535" i="3"/>
  <c r="B2535" i="3"/>
  <c r="C2534" i="3"/>
  <c r="C2533" i="3"/>
  <c r="C2532" i="3"/>
  <c r="C2531" i="3"/>
  <c r="E2531" i="3" s="1"/>
  <c r="C2530" i="3"/>
  <c r="D2530" i="3" s="1"/>
  <c r="C2529" i="3"/>
  <c r="C2528" i="3"/>
  <c r="C2527" i="3"/>
  <c r="E2527" i="3" s="1"/>
  <c r="C2526" i="3"/>
  <c r="D2526" i="3" s="1"/>
  <c r="C2525" i="3"/>
  <c r="C2524" i="3"/>
  <c r="C2523" i="3"/>
  <c r="D2523" i="3" s="1"/>
  <c r="C2522" i="3"/>
  <c r="E2522" i="3" s="1"/>
  <c r="C2521" i="3"/>
  <c r="C2520" i="3"/>
  <c r="C2519" i="3"/>
  <c r="C2518" i="3"/>
  <c r="B2518" i="3"/>
  <c r="C2517" i="3"/>
  <c r="E2517" i="3" s="1"/>
  <c r="C2516" i="3"/>
  <c r="C2515" i="3"/>
  <c r="E2515" i="3" s="1"/>
  <c r="C2514" i="3"/>
  <c r="E2514" i="3" s="1"/>
  <c r="C2513" i="3"/>
  <c r="D2513" i="3" s="1"/>
  <c r="C2512" i="3"/>
  <c r="D2512" i="3" s="1"/>
  <c r="C2511" i="3"/>
  <c r="D2511" i="3" s="1"/>
  <c r="C2510" i="3"/>
  <c r="E2510" i="3" s="1"/>
  <c r="C2509" i="3"/>
  <c r="D2509" i="3" s="1"/>
  <c r="C2508" i="3"/>
  <c r="D2508" i="3" s="1"/>
  <c r="C2507" i="3"/>
  <c r="E2507" i="3" s="1"/>
  <c r="C2506" i="3"/>
  <c r="C2505" i="3"/>
  <c r="E2505" i="3" s="1"/>
  <c r="C2504" i="3"/>
  <c r="C2503" i="3"/>
  <c r="C2502" i="3"/>
  <c r="C2501" i="3"/>
  <c r="B2501" i="3"/>
  <c r="C2500" i="3"/>
  <c r="C2499" i="3"/>
  <c r="D2499" i="3" s="1"/>
  <c r="C2498" i="3"/>
  <c r="E2498" i="3" s="1"/>
  <c r="C2497" i="3"/>
  <c r="E2497" i="3" s="1"/>
  <c r="C2496" i="3"/>
  <c r="D2496" i="3" s="1"/>
  <c r="C2495" i="3"/>
  <c r="C2494" i="3"/>
  <c r="C2493" i="3"/>
  <c r="E2493" i="3" s="1"/>
  <c r="C2492" i="3"/>
  <c r="D2492" i="3" s="1"/>
  <c r="C2491" i="3"/>
  <c r="C2490" i="3"/>
  <c r="E2490" i="3" s="1"/>
  <c r="C2489" i="3"/>
  <c r="C2488" i="3"/>
  <c r="E2488" i="3" s="1"/>
  <c r="C2487" i="3"/>
  <c r="C2486" i="3"/>
  <c r="C2485" i="3"/>
  <c r="C2484" i="3"/>
  <c r="B2484" i="3"/>
  <c r="C2483" i="3"/>
  <c r="C2482" i="3"/>
  <c r="E2482" i="3" s="1"/>
  <c r="C2481" i="3"/>
  <c r="E2481" i="3" s="1"/>
  <c r="C2480" i="3"/>
  <c r="E2480" i="3" s="1"/>
  <c r="C2479" i="3"/>
  <c r="D2479" i="3" s="1"/>
  <c r="C2478" i="3"/>
  <c r="C2477" i="3"/>
  <c r="C2476" i="3"/>
  <c r="E2476" i="3" s="1"/>
  <c r="C2475" i="3"/>
  <c r="D2475" i="3" s="1"/>
  <c r="C2474" i="3"/>
  <c r="D2474" i="3" s="1"/>
  <c r="C2473" i="3"/>
  <c r="E2473" i="3" s="1"/>
  <c r="C2472" i="3"/>
  <c r="D2472" i="3" s="1"/>
  <c r="C2471" i="3"/>
  <c r="E2471" i="3" s="1"/>
  <c r="C2470" i="3"/>
  <c r="C2469" i="3"/>
  <c r="C2468" i="3"/>
  <c r="C2467" i="3"/>
  <c r="B2467" i="3"/>
  <c r="C2466" i="3"/>
  <c r="C2465" i="3"/>
  <c r="C2464" i="3"/>
  <c r="E2464" i="3" s="1"/>
  <c r="C2463" i="3"/>
  <c r="E2463" i="3" s="1"/>
  <c r="C2462" i="3"/>
  <c r="D2462" i="3" s="1"/>
  <c r="C2461" i="3"/>
  <c r="C2460" i="3"/>
  <c r="E2460" i="3" s="1"/>
  <c r="C2459" i="3"/>
  <c r="E2459" i="3" s="1"/>
  <c r="C2458" i="3"/>
  <c r="D2458" i="3" s="1"/>
  <c r="C2457" i="3"/>
  <c r="E2457" i="3" s="1"/>
  <c r="C2456" i="3"/>
  <c r="E2456" i="3" s="1"/>
  <c r="C2455" i="3"/>
  <c r="D2455" i="3" s="1"/>
  <c r="C2454" i="3"/>
  <c r="E2454" i="3" s="1"/>
  <c r="C2453" i="3"/>
  <c r="C2452" i="3"/>
  <c r="C2451" i="3"/>
  <c r="C2450" i="3"/>
  <c r="B2450" i="3"/>
  <c r="C2449" i="3"/>
  <c r="C2448" i="3"/>
  <c r="E2448" i="3" s="1"/>
  <c r="C2447" i="3"/>
  <c r="E2447" i="3" s="1"/>
  <c r="C2446" i="3"/>
  <c r="E2446" i="3" s="1"/>
  <c r="C2445" i="3"/>
  <c r="D2445" i="3" s="1"/>
  <c r="C2444" i="3"/>
  <c r="D2444" i="3" s="1"/>
  <c r="C2443" i="3"/>
  <c r="C2442" i="3"/>
  <c r="E2442" i="3" s="1"/>
  <c r="C2441" i="3"/>
  <c r="D2441" i="3" s="1"/>
  <c r="C2440" i="3"/>
  <c r="D2440" i="3" s="1"/>
  <c r="C2439" i="3"/>
  <c r="E2439" i="3" s="1"/>
  <c r="C2438" i="3"/>
  <c r="D2438" i="3" s="1"/>
  <c r="C2437" i="3"/>
  <c r="E2437" i="3" s="1"/>
  <c r="C2436" i="3"/>
  <c r="C2435" i="3"/>
  <c r="C2434" i="3"/>
  <c r="C2433" i="3"/>
  <c r="B2433" i="3"/>
  <c r="C2432" i="3"/>
  <c r="E2432" i="3" s="1"/>
  <c r="C2431" i="3"/>
  <c r="C2430" i="3"/>
  <c r="E2430" i="3" s="1"/>
  <c r="C2429" i="3"/>
  <c r="E2429" i="3" s="1"/>
  <c r="C2428" i="3"/>
  <c r="D2428" i="3" s="1"/>
  <c r="C2427" i="3"/>
  <c r="C2426" i="3"/>
  <c r="C2425" i="3"/>
  <c r="E2425" i="3" s="1"/>
  <c r="C2424" i="3"/>
  <c r="D2424" i="3" s="1"/>
  <c r="C2423" i="3"/>
  <c r="E2423" i="3" s="1"/>
  <c r="C2422" i="3"/>
  <c r="E2422" i="3" s="1"/>
  <c r="C2421" i="3"/>
  <c r="D2421" i="3" s="1"/>
  <c r="C2420" i="3"/>
  <c r="E2420" i="3" s="1"/>
  <c r="C2419" i="3"/>
  <c r="C2418" i="3"/>
  <c r="C2417" i="3"/>
  <c r="C2416" i="3"/>
  <c r="B2416" i="3"/>
  <c r="C2415" i="3"/>
  <c r="D2415" i="3" s="1"/>
  <c r="C2414" i="3"/>
  <c r="E2414" i="3" s="1"/>
  <c r="C2413" i="3"/>
  <c r="E2413" i="3" s="1"/>
  <c r="C2412" i="3"/>
  <c r="E2412" i="3" s="1"/>
  <c r="C2411" i="3"/>
  <c r="D2411" i="3" s="1"/>
  <c r="C2410" i="3"/>
  <c r="C2409" i="3"/>
  <c r="C2408" i="3"/>
  <c r="E2408" i="3" s="1"/>
  <c r="C2407" i="3"/>
  <c r="D2407" i="3" s="1"/>
  <c r="C2406" i="3"/>
  <c r="D2406" i="3" s="1"/>
  <c r="C2405" i="3"/>
  <c r="E2405" i="3" s="1"/>
  <c r="C2404" i="3"/>
  <c r="D2404" i="3" s="1"/>
  <c r="C2403" i="3"/>
  <c r="E2403" i="3" s="1"/>
  <c r="C2402" i="3"/>
  <c r="C2401" i="3"/>
  <c r="C2400" i="3"/>
  <c r="C2399" i="3"/>
  <c r="B2399" i="3"/>
  <c r="C2398" i="3"/>
  <c r="E2398" i="3" s="1"/>
  <c r="C2397" i="3"/>
  <c r="C2396" i="3"/>
  <c r="E2396" i="3" s="1"/>
  <c r="C2395" i="3"/>
  <c r="E2395" i="3" s="1"/>
  <c r="C2394" i="3"/>
  <c r="D2394" i="3" s="1"/>
  <c r="C2393" i="3"/>
  <c r="C2392" i="3"/>
  <c r="C2391" i="3"/>
  <c r="E2391" i="3" s="1"/>
  <c r="C2390" i="3"/>
  <c r="D2390" i="3" s="1"/>
  <c r="C2389" i="3"/>
  <c r="E2389" i="3" s="1"/>
  <c r="C2388" i="3"/>
  <c r="E2388" i="3" s="1"/>
  <c r="C2387" i="3"/>
  <c r="D2387" i="3" s="1"/>
  <c r="C2386" i="3"/>
  <c r="E2386" i="3" s="1"/>
  <c r="C2385" i="3"/>
  <c r="C2384" i="3"/>
  <c r="C2383" i="3"/>
  <c r="C2382" i="3"/>
  <c r="B2382" i="3"/>
  <c r="C2381" i="3"/>
  <c r="C2380" i="3"/>
  <c r="E2380" i="3" s="1"/>
  <c r="C2379" i="3"/>
  <c r="E2379" i="3" s="1"/>
  <c r="C2378" i="3"/>
  <c r="E2378" i="3" s="1"/>
  <c r="C2377" i="3"/>
  <c r="D2377" i="3" s="1"/>
  <c r="C2376" i="3"/>
  <c r="C2375" i="3"/>
  <c r="C2374" i="3"/>
  <c r="E2374" i="3" s="1"/>
  <c r="C2373" i="3"/>
  <c r="D2373" i="3" s="1"/>
  <c r="C2372" i="3"/>
  <c r="D2372" i="3" s="1"/>
  <c r="C2371" i="3"/>
  <c r="E2371" i="3" s="1"/>
  <c r="C2370" i="3"/>
  <c r="C2369" i="3"/>
  <c r="E2369" i="3" s="1"/>
  <c r="C2368" i="3"/>
  <c r="C2367" i="3"/>
  <c r="C2366" i="3"/>
  <c r="C2365" i="3"/>
  <c r="B2365" i="3"/>
  <c r="C2364" i="3"/>
  <c r="E2364" i="3" s="1"/>
  <c r="C2363" i="3"/>
  <c r="C2362" i="3"/>
  <c r="E2362" i="3" s="1"/>
  <c r="C2361" i="3"/>
  <c r="E2361" i="3" s="1"/>
  <c r="C2360" i="3"/>
  <c r="D2360" i="3" s="1"/>
  <c r="C2359" i="3"/>
  <c r="C2358" i="3"/>
  <c r="C2357" i="3"/>
  <c r="E2357" i="3" s="1"/>
  <c r="C2356" i="3"/>
  <c r="D2356" i="3" s="1"/>
  <c r="C2355" i="3"/>
  <c r="E2355" i="3" s="1"/>
  <c r="C2354" i="3"/>
  <c r="E2354" i="3" s="1"/>
  <c r="C2353" i="3"/>
  <c r="D2353" i="3" s="1"/>
  <c r="C2352" i="3"/>
  <c r="E2352" i="3" s="1"/>
  <c r="C2351" i="3"/>
  <c r="C2350" i="3"/>
  <c r="C2349" i="3"/>
  <c r="C2348" i="3"/>
  <c r="B2348" i="3"/>
  <c r="C2347" i="3"/>
  <c r="D2347" i="3" s="1"/>
  <c r="C2346" i="3"/>
  <c r="E2346" i="3" s="1"/>
  <c r="C2345" i="3"/>
  <c r="E2345" i="3" s="1"/>
  <c r="C2344" i="3"/>
  <c r="E2344" i="3" s="1"/>
  <c r="C2343" i="3"/>
  <c r="D2343" i="3" s="1"/>
  <c r="C2342" i="3"/>
  <c r="C2341" i="3"/>
  <c r="C2340" i="3"/>
  <c r="E2340" i="3" s="1"/>
  <c r="C2339" i="3"/>
  <c r="D2339" i="3" s="1"/>
  <c r="C2338" i="3"/>
  <c r="D2338" i="3" s="1"/>
  <c r="C2337" i="3"/>
  <c r="E2337" i="3" s="1"/>
  <c r="C2336" i="3"/>
  <c r="D2336" i="3" s="1"/>
  <c r="C2335" i="3"/>
  <c r="E2335" i="3" s="1"/>
  <c r="C2334" i="3"/>
  <c r="C2333" i="3"/>
  <c r="C2332" i="3"/>
  <c r="C2331" i="3"/>
  <c r="B2331" i="3"/>
  <c r="C2330" i="3"/>
  <c r="E2330" i="3" s="1"/>
  <c r="C2329" i="3"/>
  <c r="C2328" i="3"/>
  <c r="E2328" i="3" s="1"/>
  <c r="C2327" i="3"/>
  <c r="E2327" i="3" s="1"/>
  <c r="C2326" i="3"/>
  <c r="D2326" i="3" s="1"/>
  <c r="C2325" i="3"/>
  <c r="C2324" i="3"/>
  <c r="E2324" i="3" s="1"/>
  <c r="C2323" i="3"/>
  <c r="E2323" i="3" s="1"/>
  <c r="C2322" i="3"/>
  <c r="D2322" i="3" s="1"/>
  <c r="C2321" i="3"/>
  <c r="E2321" i="3" s="1"/>
  <c r="C2320" i="3"/>
  <c r="E2320" i="3" s="1"/>
  <c r="C2319" i="3"/>
  <c r="D2319" i="3" s="1"/>
  <c r="C2318" i="3"/>
  <c r="E2318" i="3" s="1"/>
  <c r="C2317" i="3"/>
  <c r="C2316" i="3"/>
  <c r="C2315" i="3"/>
  <c r="C2314" i="3"/>
  <c r="B2314" i="3"/>
  <c r="C2313" i="3"/>
  <c r="D2313" i="3" s="1"/>
  <c r="C2312" i="3"/>
  <c r="E2312" i="3" s="1"/>
  <c r="C2311" i="3"/>
  <c r="C2310" i="3"/>
  <c r="E2310" i="3" s="1"/>
  <c r="C2309" i="3"/>
  <c r="D2309" i="3" s="1"/>
  <c r="C2308" i="3"/>
  <c r="C2307" i="3"/>
  <c r="C2306" i="3"/>
  <c r="E2306" i="3" s="1"/>
  <c r="C2305" i="3"/>
  <c r="D2305" i="3" s="1"/>
  <c r="C2304" i="3"/>
  <c r="D2304" i="3" s="1"/>
  <c r="C2303" i="3"/>
  <c r="E2303" i="3" s="1"/>
  <c r="C2302" i="3"/>
  <c r="D2302" i="3" s="1"/>
  <c r="C2301" i="3"/>
  <c r="E2301" i="3" s="1"/>
  <c r="C2300" i="3"/>
  <c r="C2299" i="3"/>
  <c r="C2298" i="3"/>
  <c r="C2297" i="3"/>
  <c r="B2297" i="3"/>
  <c r="C2296" i="3"/>
  <c r="C2295" i="3"/>
  <c r="D2295" i="3" s="1"/>
  <c r="C2294" i="3"/>
  <c r="E2294" i="3" s="1"/>
  <c r="C2293" i="3"/>
  <c r="E2293" i="3" s="1"/>
  <c r="C2292" i="3"/>
  <c r="D2292" i="3" s="1"/>
  <c r="C2291" i="3"/>
  <c r="C2290" i="3"/>
  <c r="C2289" i="3"/>
  <c r="E2289" i="3" s="1"/>
  <c r="C2288" i="3"/>
  <c r="D2288" i="3" s="1"/>
  <c r="C2287" i="3"/>
  <c r="E2287" i="3" s="1"/>
  <c r="C2286" i="3"/>
  <c r="E2286" i="3" s="1"/>
  <c r="C2285" i="3"/>
  <c r="D2285" i="3" s="1"/>
  <c r="C2284" i="3"/>
  <c r="E2284" i="3" s="1"/>
  <c r="C2283" i="3"/>
  <c r="C2282" i="3"/>
  <c r="C2281" i="3"/>
  <c r="C2280" i="3"/>
  <c r="B2280" i="3"/>
  <c r="C2279" i="3"/>
  <c r="C2278" i="3"/>
  <c r="E2278" i="3" s="1"/>
  <c r="C2277" i="3"/>
  <c r="E2277" i="3" s="1"/>
  <c r="C2276" i="3"/>
  <c r="E2276" i="3" s="1"/>
  <c r="C2275" i="3"/>
  <c r="D2275" i="3" s="1"/>
  <c r="C2274" i="3"/>
  <c r="D2274" i="3" s="1"/>
  <c r="C2273" i="3"/>
  <c r="C2272" i="3"/>
  <c r="E2272" i="3" s="1"/>
  <c r="C2271" i="3"/>
  <c r="D2271" i="3" s="1"/>
  <c r="C2270" i="3"/>
  <c r="E2270" i="3" s="1"/>
  <c r="C2269" i="3"/>
  <c r="E2269" i="3" s="1"/>
  <c r="C2268" i="3"/>
  <c r="C2267" i="3"/>
  <c r="E2267" i="3" s="1"/>
  <c r="C2266" i="3"/>
  <c r="C2265" i="3"/>
  <c r="C2264" i="3"/>
  <c r="C2263" i="3"/>
  <c r="B2263" i="3"/>
  <c r="C2262" i="3"/>
  <c r="E2262" i="3" s="1"/>
  <c r="C2261" i="3"/>
  <c r="C2260" i="3"/>
  <c r="E2260" i="3" s="1"/>
  <c r="C2259" i="3"/>
  <c r="E2259" i="3" s="1"/>
  <c r="C2258" i="3"/>
  <c r="D2258" i="3" s="1"/>
  <c r="C2257" i="3"/>
  <c r="C2256" i="3"/>
  <c r="E2256" i="3" s="1"/>
  <c r="C2255" i="3"/>
  <c r="E2255" i="3" s="1"/>
  <c r="C2254" i="3"/>
  <c r="D2254" i="3" s="1"/>
  <c r="C2253" i="3"/>
  <c r="E2253" i="3" s="1"/>
  <c r="C2252" i="3"/>
  <c r="E2252" i="3" s="1"/>
  <c r="C2251" i="3"/>
  <c r="D2251" i="3" s="1"/>
  <c r="C2250" i="3"/>
  <c r="E2250" i="3" s="1"/>
  <c r="C2249" i="3"/>
  <c r="C2248" i="3"/>
  <c r="C2247" i="3"/>
  <c r="C2246" i="3"/>
  <c r="B2246" i="3"/>
  <c r="C2245" i="3"/>
  <c r="D2245" i="3" s="1"/>
  <c r="C2244" i="3"/>
  <c r="C2243" i="3"/>
  <c r="C2242" i="3"/>
  <c r="C2241" i="3"/>
  <c r="D2241" i="3" s="1"/>
  <c r="C2240" i="3"/>
  <c r="C2239" i="3"/>
  <c r="D2239" i="3" s="1"/>
  <c r="C2238" i="3"/>
  <c r="C2237" i="3"/>
  <c r="D2237" i="3" s="1"/>
  <c r="C2236" i="3"/>
  <c r="C2235" i="3"/>
  <c r="C2234" i="3"/>
  <c r="C2233" i="3"/>
  <c r="C2232" i="3"/>
  <c r="C2231" i="3"/>
  <c r="C2230" i="3"/>
  <c r="C2229" i="3"/>
  <c r="B2229" i="3"/>
  <c r="C2228" i="3"/>
  <c r="D2228" i="3" s="1"/>
  <c r="C2227" i="3"/>
  <c r="D2227" i="3" s="1"/>
  <c r="C2226" i="3"/>
  <c r="C2225" i="3"/>
  <c r="C2224" i="3"/>
  <c r="D2224" i="3" s="1"/>
  <c r="C2223" i="3"/>
  <c r="C2222" i="3"/>
  <c r="C2221" i="3"/>
  <c r="C2220" i="3"/>
  <c r="D2220" i="3" s="1"/>
  <c r="C2219" i="3"/>
  <c r="D2219" i="3" s="1"/>
  <c r="C2218" i="3"/>
  <c r="D2218" i="3" s="1"/>
  <c r="C2217" i="3"/>
  <c r="C2216" i="3"/>
  <c r="C2215" i="3"/>
  <c r="C2214" i="3"/>
  <c r="C2213" i="3"/>
  <c r="C2212" i="3"/>
  <c r="B2212" i="3"/>
  <c r="C2211" i="3"/>
  <c r="C2210" i="3"/>
  <c r="C2209" i="3"/>
  <c r="C2208" i="3"/>
  <c r="C2207" i="3"/>
  <c r="D2207" i="3" s="1"/>
  <c r="C2206" i="3"/>
  <c r="C2205" i="3"/>
  <c r="C2204" i="3"/>
  <c r="C2203" i="3"/>
  <c r="D2203" i="3" s="1"/>
  <c r="C2202" i="3"/>
  <c r="C2201" i="3"/>
  <c r="D2201" i="3" s="1"/>
  <c r="C2200" i="3"/>
  <c r="C2199" i="3"/>
  <c r="E2199" i="3" s="1"/>
  <c r="C2198" i="3"/>
  <c r="C2197" i="3"/>
  <c r="C2196" i="3"/>
  <c r="C2195" i="3"/>
  <c r="B2195" i="3"/>
  <c r="C2194" i="3"/>
  <c r="C2193" i="3"/>
  <c r="C2192" i="3"/>
  <c r="C2191" i="3"/>
  <c r="C2190" i="3"/>
  <c r="C2189" i="3"/>
  <c r="C2188" i="3"/>
  <c r="C2187" i="3"/>
  <c r="E2187" i="3" s="1"/>
  <c r="C2186" i="3"/>
  <c r="C2185" i="3"/>
  <c r="C2184" i="3"/>
  <c r="D2184" i="3" s="1"/>
  <c r="C2183" i="3"/>
  <c r="C2182" i="3"/>
  <c r="E2182" i="3" s="1"/>
  <c r="C2181" i="3"/>
  <c r="C2180" i="3"/>
  <c r="C2179" i="3"/>
  <c r="C2178" i="3"/>
  <c r="B2178" i="3"/>
  <c r="C2177" i="3"/>
  <c r="D2177" i="3" s="1"/>
  <c r="C2176" i="3"/>
  <c r="C2175" i="3"/>
  <c r="C2174" i="3"/>
  <c r="E2174" i="3" s="1"/>
  <c r="C2173" i="3"/>
  <c r="C2172" i="3"/>
  <c r="D2172" i="3" s="1"/>
  <c r="C2171" i="3"/>
  <c r="C2170" i="3"/>
  <c r="E2170" i="3" s="1"/>
  <c r="C2169" i="3"/>
  <c r="C2168" i="3"/>
  <c r="C2167" i="3"/>
  <c r="C2166" i="3"/>
  <c r="C2165" i="3"/>
  <c r="E2165" i="3" s="1"/>
  <c r="C2164" i="3"/>
  <c r="C2163" i="3"/>
  <c r="C2162" i="3"/>
  <c r="C2161" i="3"/>
  <c r="B2161" i="3"/>
  <c r="C2160" i="3"/>
  <c r="D2160" i="3" s="1"/>
  <c r="C2159" i="3"/>
  <c r="D2159" i="3" s="1"/>
  <c r="C2158" i="3"/>
  <c r="E2158" i="3" s="1"/>
  <c r="C2157" i="3"/>
  <c r="E2157" i="3" s="1"/>
  <c r="C2156" i="3"/>
  <c r="C2155" i="3"/>
  <c r="D2155" i="3" s="1"/>
  <c r="C2154" i="3"/>
  <c r="C2153" i="3"/>
  <c r="E2153" i="3" s="1"/>
  <c r="C2152" i="3"/>
  <c r="C2151" i="3"/>
  <c r="C2150" i="3"/>
  <c r="D2150" i="3" s="1"/>
  <c r="C2149" i="3"/>
  <c r="C2148" i="3"/>
  <c r="E2148" i="3" s="1"/>
  <c r="C2147" i="3"/>
  <c r="C2146" i="3"/>
  <c r="C2145" i="3"/>
  <c r="C2144" i="3"/>
  <c r="B2144" i="3"/>
  <c r="C2143" i="3"/>
  <c r="D2143" i="3" s="1"/>
  <c r="C2142" i="3"/>
  <c r="C2141" i="3"/>
  <c r="C2140" i="3"/>
  <c r="E2140" i="3" s="1"/>
  <c r="C2139" i="3"/>
  <c r="C2138" i="3"/>
  <c r="C2137" i="3"/>
  <c r="D2137" i="3" s="1"/>
  <c r="C2136" i="3"/>
  <c r="C2135" i="3"/>
  <c r="C2134" i="3"/>
  <c r="C2133" i="3"/>
  <c r="C2132" i="3"/>
  <c r="C2131" i="3"/>
  <c r="E2131" i="3" s="1"/>
  <c r="C2130" i="3"/>
  <c r="C2129" i="3"/>
  <c r="C2128" i="3"/>
  <c r="C2127" i="3"/>
  <c r="B2127" i="3"/>
  <c r="C2126" i="3"/>
  <c r="C2125" i="3"/>
  <c r="C2124" i="3"/>
  <c r="D2124" i="3" s="1"/>
  <c r="C2123" i="3"/>
  <c r="E2123" i="3" s="1"/>
  <c r="C2122" i="3"/>
  <c r="C2121" i="3"/>
  <c r="C2120" i="3"/>
  <c r="D2120" i="3" s="1"/>
  <c r="C2119" i="3"/>
  <c r="E2119" i="3" s="1"/>
  <c r="C2118" i="3"/>
  <c r="C2117" i="3"/>
  <c r="C2116" i="3"/>
  <c r="D2116" i="3" s="1"/>
  <c r="C2115" i="3"/>
  <c r="E2115" i="3" s="1"/>
  <c r="C2114" i="3"/>
  <c r="E2114" i="3" s="1"/>
  <c r="C2113" i="3"/>
  <c r="C2112" i="3"/>
  <c r="C2111" i="3"/>
  <c r="C2110" i="3"/>
  <c r="B2110" i="3"/>
  <c r="C2109" i="3"/>
  <c r="C2108" i="3"/>
  <c r="C2107" i="3"/>
  <c r="D2107" i="3" s="1"/>
  <c r="C2106" i="3"/>
  <c r="E2106" i="3" s="1"/>
  <c r="C2105" i="3"/>
  <c r="C2104" i="3"/>
  <c r="D2104" i="3" s="1"/>
  <c r="C2103" i="3"/>
  <c r="D2103" i="3" s="1"/>
  <c r="C2102" i="3"/>
  <c r="E2102" i="3" s="1"/>
  <c r="C2101" i="3"/>
  <c r="C2100" i="3"/>
  <c r="C2099" i="3"/>
  <c r="C2098" i="3"/>
  <c r="C2097" i="3"/>
  <c r="E2097" i="3" s="1"/>
  <c r="C2096" i="3"/>
  <c r="C2095" i="3"/>
  <c r="C2094" i="3"/>
  <c r="C2093" i="3"/>
  <c r="B2093" i="3"/>
  <c r="C2092" i="3"/>
  <c r="D2092" i="3" s="1"/>
  <c r="C2091" i="3"/>
  <c r="D2091" i="3" s="1"/>
  <c r="C2090" i="3"/>
  <c r="C2089" i="3"/>
  <c r="E2089" i="3" s="1"/>
  <c r="C2088" i="3"/>
  <c r="C2087" i="3"/>
  <c r="C2086" i="3"/>
  <c r="C2085" i="3"/>
  <c r="E2085" i="3" s="1"/>
  <c r="C2084" i="3"/>
  <c r="C2083" i="3"/>
  <c r="C2082" i="3"/>
  <c r="C2081" i="3"/>
  <c r="C2080" i="3"/>
  <c r="E2080" i="3" s="1"/>
  <c r="C2079" i="3"/>
  <c r="C2078" i="3"/>
  <c r="C2077" i="3"/>
  <c r="C2076" i="3"/>
  <c r="B2076" i="3"/>
  <c r="C2075" i="3"/>
  <c r="D2075" i="3" s="1"/>
  <c r="C2074" i="3"/>
  <c r="C2073" i="3"/>
  <c r="C2072" i="3"/>
  <c r="E2072" i="3" s="1"/>
  <c r="C2071" i="3"/>
  <c r="C2070" i="3"/>
  <c r="C2069" i="3"/>
  <c r="D2069" i="3" s="1"/>
  <c r="C2068" i="3"/>
  <c r="C2067" i="3"/>
  <c r="C2066" i="3"/>
  <c r="C2065" i="3"/>
  <c r="C2064" i="3"/>
  <c r="E2064" i="3" s="1"/>
  <c r="C2063" i="3"/>
  <c r="E2063" i="3" s="1"/>
  <c r="C2062" i="3"/>
  <c r="C2061" i="3"/>
  <c r="C2060" i="3"/>
  <c r="C2059" i="3"/>
  <c r="B2059" i="3"/>
  <c r="C2058" i="3"/>
  <c r="C2057" i="3"/>
  <c r="C2056" i="3"/>
  <c r="C2055" i="3"/>
  <c r="C2054" i="3"/>
  <c r="C2053" i="3"/>
  <c r="C2052" i="3"/>
  <c r="C2051" i="3"/>
  <c r="C2050" i="3"/>
  <c r="C2049" i="3"/>
  <c r="C2048" i="3"/>
  <c r="C2047" i="3"/>
  <c r="C2046" i="3"/>
  <c r="E2046" i="3" s="1"/>
  <c r="C2045" i="3"/>
  <c r="C2044" i="3"/>
  <c r="C2043" i="3"/>
  <c r="C2042" i="3"/>
  <c r="B2042" i="3"/>
  <c r="C2041" i="3"/>
  <c r="C2040" i="3"/>
  <c r="C2039" i="3"/>
  <c r="C2038" i="3"/>
  <c r="E2038" i="3" s="1"/>
  <c r="C2037" i="3"/>
  <c r="C2036" i="3"/>
  <c r="D2036" i="3" s="1"/>
  <c r="C2035" i="3"/>
  <c r="E2035" i="3" s="1"/>
  <c r="C2034" i="3"/>
  <c r="E2034" i="3" s="1"/>
  <c r="C2033" i="3"/>
  <c r="C2032" i="3"/>
  <c r="D2032" i="3" s="1"/>
  <c r="C2031" i="3"/>
  <c r="C2030" i="3"/>
  <c r="C2029" i="3"/>
  <c r="E2029" i="3" s="1"/>
  <c r="C2028" i="3"/>
  <c r="C2027" i="3"/>
  <c r="C2026" i="3"/>
  <c r="C2025" i="3"/>
  <c r="B2025" i="3"/>
  <c r="C2024" i="3"/>
  <c r="D2024" i="3" s="1"/>
  <c r="C2023" i="3"/>
  <c r="C2022" i="3"/>
  <c r="C2021" i="3"/>
  <c r="E2021" i="3" s="1"/>
  <c r="C2020" i="3"/>
  <c r="C2019" i="3"/>
  <c r="C2018" i="3"/>
  <c r="C2017" i="3"/>
  <c r="E2017" i="3" s="1"/>
  <c r="C2016" i="3"/>
  <c r="C2015" i="3"/>
  <c r="C2014" i="3"/>
  <c r="D2014" i="3" s="1"/>
  <c r="C2013" i="3"/>
  <c r="C2012" i="3"/>
  <c r="E2012" i="3" s="1"/>
  <c r="C2011" i="3"/>
  <c r="C2010" i="3"/>
  <c r="C2009" i="3"/>
  <c r="C2008" i="3"/>
  <c r="B2008" i="3"/>
  <c r="C2007" i="3"/>
  <c r="C2006" i="3"/>
  <c r="C2005" i="3"/>
  <c r="C2004" i="3"/>
  <c r="C2003" i="3"/>
  <c r="C2002" i="3"/>
  <c r="C2001" i="3"/>
  <c r="C2000" i="3"/>
  <c r="E2000" i="3" s="1"/>
  <c r="C1999" i="3"/>
  <c r="C1998" i="3"/>
  <c r="C1997" i="3"/>
  <c r="D1997" i="3" s="1"/>
  <c r="C1996" i="3"/>
  <c r="C1995" i="3"/>
  <c r="E1995" i="3" s="1"/>
  <c r="C1994" i="3"/>
  <c r="C1993" i="3"/>
  <c r="C1992" i="3"/>
  <c r="C1991" i="3"/>
  <c r="B1991" i="3"/>
  <c r="C1990" i="3"/>
  <c r="D1990" i="3" s="1"/>
  <c r="C1989" i="3"/>
  <c r="C1988" i="3"/>
  <c r="C1987" i="3"/>
  <c r="E1987" i="3" s="1"/>
  <c r="C1986" i="3"/>
  <c r="C1985" i="3"/>
  <c r="C1984" i="3"/>
  <c r="D1984" i="3" s="1"/>
  <c r="C1983" i="3"/>
  <c r="C1982" i="3"/>
  <c r="C1981" i="3"/>
  <c r="C1980" i="3"/>
  <c r="C1979" i="3"/>
  <c r="E1979" i="3" s="1"/>
  <c r="C1978" i="3"/>
  <c r="E1978" i="3" s="1"/>
  <c r="C1977" i="3"/>
  <c r="C1976" i="3"/>
  <c r="C1975" i="3"/>
  <c r="C1974" i="3"/>
  <c r="B1974" i="3"/>
  <c r="C1973" i="3"/>
  <c r="C1972" i="3"/>
  <c r="C1971" i="3"/>
  <c r="C1970" i="3"/>
  <c r="E1970" i="3" s="1"/>
  <c r="C1969" i="3"/>
  <c r="C1968" i="3"/>
  <c r="D1968" i="3" s="1"/>
  <c r="C1967" i="3"/>
  <c r="C1966" i="3"/>
  <c r="E1966" i="3" s="1"/>
  <c r="C1965" i="3"/>
  <c r="C1964" i="3"/>
  <c r="C1963" i="3"/>
  <c r="C1962" i="3"/>
  <c r="D1962" i="3" s="1"/>
  <c r="C1961" i="3"/>
  <c r="E1961" i="3" s="1"/>
  <c r="C1960" i="3"/>
  <c r="C1959" i="3"/>
  <c r="C1958" i="3"/>
  <c r="C1957" i="3"/>
  <c r="B1957" i="3"/>
  <c r="C1956" i="3"/>
  <c r="D1956" i="3" s="1"/>
  <c r="C1955" i="3"/>
  <c r="C1954" i="3"/>
  <c r="E1954" i="3" s="1"/>
  <c r="C1953" i="3"/>
  <c r="E1953" i="3" s="1"/>
  <c r="C1952" i="3"/>
  <c r="C1951" i="3"/>
  <c r="D1951" i="3" s="1"/>
  <c r="C1950" i="3"/>
  <c r="C1949" i="3"/>
  <c r="E1949" i="3" s="1"/>
  <c r="C1948" i="3"/>
  <c r="C1947" i="3"/>
  <c r="C1946" i="3"/>
  <c r="C1945" i="3"/>
  <c r="E1945" i="3" s="1"/>
  <c r="C1944" i="3"/>
  <c r="E1944" i="3" s="1"/>
  <c r="C1943" i="3"/>
  <c r="C1942" i="3"/>
  <c r="C1941" i="3"/>
  <c r="C1940" i="3"/>
  <c r="B1940" i="3"/>
  <c r="C1939" i="3"/>
  <c r="C1938" i="3"/>
  <c r="C1937" i="3"/>
  <c r="D1937" i="3" s="1"/>
  <c r="C1936" i="3"/>
  <c r="E1936" i="3" s="1"/>
  <c r="C1935" i="3"/>
  <c r="C1934" i="3"/>
  <c r="C1933" i="3"/>
  <c r="D1933" i="3" s="1"/>
  <c r="C1932" i="3"/>
  <c r="E1932" i="3" s="1"/>
  <c r="C1931" i="3"/>
  <c r="C1930" i="3"/>
  <c r="C1929" i="3"/>
  <c r="D1929" i="3" s="1"/>
  <c r="C1928" i="3"/>
  <c r="E1928" i="3" s="1"/>
  <c r="C1927" i="3"/>
  <c r="E1927" i="3" s="1"/>
  <c r="C1926" i="3"/>
  <c r="C1925" i="3"/>
  <c r="C1924" i="3"/>
  <c r="C1923" i="3"/>
  <c r="B1923" i="3"/>
  <c r="C1922" i="3"/>
  <c r="D1922" i="3" s="1"/>
  <c r="C1921" i="3"/>
  <c r="D1921" i="3" s="1"/>
  <c r="C1920" i="3"/>
  <c r="E1920" i="3" s="1"/>
  <c r="C1919" i="3"/>
  <c r="E1919" i="3" s="1"/>
  <c r="C1918" i="3"/>
  <c r="E1918" i="3" s="1"/>
  <c r="C1917" i="3"/>
  <c r="C1916" i="3"/>
  <c r="D1916" i="3" s="1"/>
  <c r="C1915" i="3"/>
  <c r="E1915" i="3" s="1"/>
  <c r="C1914" i="3"/>
  <c r="C1913" i="3"/>
  <c r="D1913" i="3" s="1"/>
  <c r="C1912" i="3"/>
  <c r="D1912" i="3" s="1"/>
  <c r="C1911" i="3"/>
  <c r="C1910" i="3"/>
  <c r="E1910" i="3" s="1"/>
  <c r="C1909" i="3"/>
  <c r="C1908" i="3"/>
  <c r="C1907" i="3"/>
  <c r="C1906" i="3"/>
  <c r="B1906" i="3"/>
  <c r="C1905" i="3"/>
  <c r="D1905" i="3" s="1"/>
  <c r="C1904" i="3"/>
  <c r="C1903" i="3"/>
  <c r="C1902" i="3"/>
  <c r="E1902" i="3" s="1"/>
  <c r="C1901" i="3"/>
  <c r="E1901" i="3" s="1"/>
  <c r="C1900" i="3"/>
  <c r="D1900" i="3" s="1"/>
  <c r="C1899" i="3"/>
  <c r="D1899" i="3" s="1"/>
  <c r="C1898" i="3"/>
  <c r="C1897" i="3"/>
  <c r="E1897" i="3" s="1"/>
  <c r="C1896" i="3"/>
  <c r="C1895" i="3"/>
  <c r="C1894" i="3"/>
  <c r="E1894" i="3" s="1"/>
  <c r="C1893" i="3"/>
  <c r="C1892" i="3"/>
  <c r="C1891" i="3"/>
  <c r="C1890" i="3"/>
  <c r="C1889" i="3"/>
  <c r="B1889" i="3"/>
  <c r="C1888" i="3"/>
  <c r="D1888" i="3" s="1"/>
  <c r="C1887" i="3"/>
  <c r="D1887" i="3" s="1"/>
  <c r="C1886" i="3"/>
  <c r="C1885" i="3"/>
  <c r="C1884" i="3"/>
  <c r="E1884" i="3" s="1"/>
  <c r="C1883" i="3"/>
  <c r="D1883" i="3" s="1"/>
  <c r="C1882" i="3"/>
  <c r="D1882" i="3" s="1"/>
  <c r="C1881" i="3"/>
  <c r="E1881" i="3" s="1"/>
  <c r="C1880" i="3"/>
  <c r="E1880" i="3" s="1"/>
  <c r="C1879" i="3"/>
  <c r="D1879" i="3" s="1"/>
  <c r="C1878" i="3"/>
  <c r="C1877" i="3"/>
  <c r="D1877" i="3" s="1"/>
  <c r="C1876" i="3"/>
  <c r="E1876" i="3" s="1"/>
  <c r="C1875" i="3"/>
  <c r="C1874" i="3"/>
  <c r="C1873" i="3"/>
  <c r="C1872" i="3"/>
  <c r="B1872" i="3"/>
  <c r="C1871" i="3"/>
  <c r="C1870" i="3"/>
  <c r="D1870" i="3" s="1"/>
  <c r="C1869" i="3"/>
  <c r="D1869" i="3" s="1"/>
  <c r="C1868" i="3"/>
  <c r="E1868" i="3" s="1"/>
  <c r="C1867" i="3"/>
  <c r="E1867" i="3" s="1"/>
  <c r="C1866" i="3"/>
  <c r="D1866" i="3" s="1"/>
  <c r="C1865" i="3"/>
  <c r="C1864" i="3"/>
  <c r="C1863" i="3"/>
  <c r="E1863" i="3" s="1"/>
  <c r="C1862" i="3"/>
  <c r="D1862" i="3" s="1"/>
  <c r="C1861" i="3"/>
  <c r="D1861" i="3" s="1"/>
  <c r="C1860" i="3"/>
  <c r="C1859" i="3"/>
  <c r="C1858" i="3"/>
  <c r="C1857" i="3"/>
  <c r="C1856" i="3"/>
  <c r="C1855" i="3"/>
  <c r="B1855" i="3"/>
  <c r="C1854" i="3"/>
  <c r="C1853" i="3"/>
  <c r="D1853" i="3" s="1"/>
  <c r="C1852" i="3"/>
  <c r="C1851" i="3"/>
  <c r="D1851" i="3" s="1"/>
  <c r="C1850" i="3"/>
  <c r="E1850" i="3" s="1"/>
  <c r="C1849" i="3"/>
  <c r="D1849" i="3" s="1"/>
  <c r="C1848" i="3"/>
  <c r="E1848" i="3" s="1"/>
  <c r="C1847" i="3"/>
  <c r="E1847" i="3" s="1"/>
  <c r="C1846" i="3"/>
  <c r="C1845" i="3"/>
  <c r="D1845" i="3" s="1"/>
  <c r="C1844" i="3"/>
  <c r="D1844" i="3" s="1"/>
  <c r="C1843" i="3"/>
  <c r="E1843" i="3" s="1"/>
  <c r="C1842" i="3"/>
  <c r="C1841" i="3"/>
  <c r="C1840" i="3"/>
  <c r="C1839" i="3"/>
  <c r="C1838" i="3"/>
  <c r="B1838" i="3"/>
  <c r="C1837" i="3"/>
  <c r="D1837" i="3" s="1"/>
  <c r="C1836" i="3"/>
  <c r="D1836" i="3" s="1"/>
  <c r="C1835" i="3"/>
  <c r="E1835" i="3" s="1"/>
  <c r="C1834" i="3"/>
  <c r="E1834" i="3" s="1"/>
  <c r="C1833" i="3"/>
  <c r="C1832" i="3"/>
  <c r="D1832" i="3" s="1"/>
  <c r="C1831" i="3"/>
  <c r="C1830" i="3"/>
  <c r="D1830" i="3" s="1"/>
  <c r="C1829" i="3"/>
  <c r="C1828" i="3"/>
  <c r="E1828" i="3" s="1"/>
  <c r="C1827" i="3"/>
  <c r="E1827" i="3" s="1"/>
  <c r="C1826" i="3"/>
  <c r="E1826" i="3" s="1"/>
  <c r="C1825" i="3"/>
  <c r="D1825" i="3" s="1"/>
  <c r="C1824" i="3"/>
  <c r="C1823" i="3"/>
  <c r="C1822" i="3"/>
  <c r="C1821" i="3"/>
  <c r="B1821" i="3"/>
  <c r="C1820" i="3"/>
  <c r="E1820" i="3" s="1"/>
  <c r="C1819" i="3"/>
  <c r="E1819" i="3" s="1"/>
  <c r="C1818" i="3"/>
  <c r="C1817" i="3"/>
  <c r="D1817" i="3" s="1"/>
  <c r="C1816" i="3"/>
  <c r="E1816" i="3" s="1"/>
  <c r="C1815" i="3"/>
  <c r="E1815" i="3" s="1"/>
  <c r="C1814" i="3"/>
  <c r="C1813" i="3"/>
  <c r="C1812" i="3"/>
  <c r="E1812" i="3" s="1"/>
  <c r="C1811" i="3"/>
  <c r="E1811" i="3" s="1"/>
  <c r="C1810" i="3"/>
  <c r="E1810" i="3" s="1"/>
  <c r="C1809" i="3"/>
  <c r="D1809" i="3" s="1"/>
  <c r="C1808" i="3"/>
  <c r="E1808" i="3" s="1"/>
  <c r="C1807" i="3"/>
  <c r="C1806" i="3"/>
  <c r="C1805" i="3"/>
  <c r="C1804" i="3"/>
  <c r="B1804" i="3"/>
  <c r="C1803" i="3"/>
  <c r="E1803" i="3" s="1"/>
  <c r="C1802" i="3"/>
  <c r="E1802" i="3" s="1"/>
  <c r="C1801" i="3"/>
  <c r="D1801" i="3" s="1"/>
  <c r="C1800" i="3"/>
  <c r="E1800" i="3" s="1"/>
  <c r="C1799" i="3"/>
  <c r="C1798" i="3"/>
  <c r="E1798" i="3" s="1"/>
  <c r="C1797" i="3"/>
  <c r="C1796" i="3"/>
  <c r="D1796" i="3" s="1"/>
  <c r="C1795" i="3"/>
  <c r="E1795" i="3" s="1"/>
  <c r="C1794" i="3"/>
  <c r="E1794" i="3" s="1"/>
  <c r="C1793" i="3"/>
  <c r="E1793" i="3" s="1"/>
  <c r="C1792" i="3"/>
  <c r="E1792" i="3" s="1"/>
  <c r="C1791" i="3"/>
  <c r="C1790" i="3"/>
  <c r="C1789" i="3"/>
  <c r="C1788" i="3"/>
  <c r="C1787" i="3"/>
  <c r="B1787" i="3"/>
  <c r="C1786" i="3"/>
  <c r="E1786" i="3" s="1"/>
  <c r="C1785" i="3"/>
  <c r="E1785" i="3" s="1"/>
  <c r="C1784" i="3"/>
  <c r="D1784" i="3" s="1"/>
  <c r="C1783" i="3"/>
  <c r="E1783" i="3" s="1"/>
  <c r="C1782" i="3"/>
  <c r="E1782" i="3" s="1"/>
  <c r="C1781" i="3"/>
  <c r="E1781" i="3" s="1"/>
  <c r="C1780" i="3"/>
  <c r="D1780" i="3" s="1"/>
  <c r="C1779" i="3"/>
  <c r="C1778" i="3"/>
  <c r="C1777" i="3"/>
  <c r="E1777" i="3" s="1"/>
  <c r="C1776" i="3"/>
  <c r="E1776" i="3" s="1"/>
  <c r="C1775" i="3"/>
  <c r="E1775" i="3" s="1"/>
  <c r="C1774" i="3"/>
  <c r="C1773" i="3"/>
  <c r="C1772" i="3"/>
  <c r="C1771" i="3"/>
  <c r="C1770" i="3"/>
  <c r="B1770" i="3"/>
  <c r="C1769" i="3"/>
  <c r="E1769" i="3" s="1"/>
  <c r="C1768" i="3"/>
  <c r="E1768" i="3" s="1"/>
  <c r="C1767" i="3"/>
  <c r="E1767" i="3" s="1"/>
  <c r="C1766" i="3"/>
  <c r="C1765" i="3"/>
  <c r="E1765" i="3" s="1"/>
  <c r="C1764" i="3"/>
  <c r="E1764" i="3" s="1"/>
  <c r="C1763" i="3"/>
  <c r="E1763" i="3" s="1"/>
  <c r="C1762" i="3"/>
  <c r="E1762" i="3" s="1"/>
  <c r="C1761" i="3"/>
  <c r="E1761" i="3" s="1"/>
  <c r="C1760" i="3"/>
  <c r="E1760" i="3" s="1"/>
  <c r="C1759" i="3"/>
  <c r="E1759" i="3" s="1"/>
  <c r="C1758" i="3"/>
  <c r="C1757" i="3"/>
  <c r="D1757" i="3" s="1"/>
  <c r="C1756" i="3"/>
  <c r="C1755" i="3"/>
  <c r="C1754" i="3"/>
  <c r="C1753" i="3"/>
  <c r="B1753" i="3"/>
  <c r="C1752" i="3"/>
  <c r="E1752" i="3" s="1"/>
  <c r="C1751" i="3"/>
  <c r="E1751" i="3" s="1"/>
  <c r="C1750" i="3"/>
  <c r="C1749" i="3"/>
  <c r="D1749" i="3" s="1"/>
  <c r="C1748" i="3"/>
  <c r="E1748" i="3" s="1"/>
  <c r="C1747" i="3"/>
  <c r="E1747" i="3" s="1"/>
  <c r="C1746" i="3"/>
  <c r="E1746" i="3" s="1"/>
  <c r="C1745" i="3"/>
  <c r="C1744" i="3"/>
  <c r="E1744" i="3" s="1"/>
  <c r="C1743" i="3"/>
  <c r="E1743" i="3" s="1"/>
  <c r="C1742" i="3"/>
  <c r="E1742" i="3" s="1"/>
  <c r="C1741" i="3"/>
  <c r="D1741" i="3" s="1"/>
  <c r="C1740" i="3"/>
  <c r="C1739" i="3"/>
  <c r="C1738" i="3"/>
  <c r="C1737" i="3"/>
  <c r="C1736" i="3"/>
  <c r="B1736" i="3"/>
  <c r="C1735" i="3"/>
  <c r="E1735" i="3" s="1"/>
  <c r="C1734" i="3"/>
  <c r="E1734" i="3" s="1"/>
  <c r="C1733" i="3"/>
  <c r="D1733" i="3" s="1"/>
  <c r="C1732" i="3"/>
  <c r="C1731" i="3"/>
  <c r="C1730" i="3"/>
  <c r="E1730" i="3" s="1"/>
  <c r="C1729" i="3"/>
  <c r="C1728" i="3"/>
  <c r="D1728" i="3" s="1"/>
  <c r="C1727" i="3"/>
  <c r="E1727" i="3" s="1"/>
  <c r="C1726" i="3"/>
  <c r="E1726" i="3" s="1"/>
  <c r="C1725" i="3"/>
  <c r="E1725" i="3" s="1"/>
  <c r="C1724" i="3"/>
  <c r="C1723" i="3"/>
  <c r="E1723" i="3" s="1"/>
  <c r="C1722" i="3"/>
  <c r="C1721" i="3"/>
  <c r="C1720" i="3"/>
  <c r="C1719" i="3"/>
  <c r="B1719" i="3"/>
  <c r="C1718" i="3"/>
  <c r="E1718" i="3" s="1"/>
  <c r="C1717" i="3"/>
  <c r="E1717" i="3" s="1"/>
  <c r="C1716" i="3"/>
  <c r="E1716" i="3" s="1"/>
  <c r="C1715" i="3"/>
  <c r="E1715" i="3" s="1"/>
  <c r="C1714" i="3"/>
  <c r="E1714" i="3" s="1"/>
  <c r="C1713" i="3"/>
  <c r="E1713" i="3" s="1"/>
  <c r="C1712" i="3"/>
  <c r="D1712" i="3" s="1"/>
  <c r="C1711" i="3"/>
  <c r="D1711" i="3" s="1"/>
  <c r="C1710" i="3"/>
  <c r="C1709" i="3"/>
  <c r="E1709" i="3" s="1"/>
  <c r="C1708" i="3"/>
  <c r="E1708" i="3" s="1"/>
  <c r="C1707" i="3"/>
  <c r="E1707" i="3" s="1"/>
  <c r="C1706" i="3"/>
  <c r="C1705" i="3"/>
  <c r="C1704" i="3"/>
  <c r="C1703" i="3"/>
  <c r="C1702" i="3"/>
  <c r="B1702" i="3"/>
  <c r="C1701" i="3"/>
  <c r="E1701" i="3" s="1"/>
  <c r="C1700" i="3"/>
  <c r="E1700" i="3" s="1"/>
  <c r="C1699" i="3"/>
  <c r="C1698" i="3"/>
  <c r="C1697" i="3"/>
  <c r="E1697" i="3" s="1"/>
  <c r="C1696" i="3"/>
  <c r="E1696" i="3" s="1"/>
  <c r="C1695" i="3"/>
  <c r="D1695" i="3" s="1"/>
  <c r="C1694" i="3"/>
  <c r="E1694" i="3" s="1"/>
  <c r="C1693" i="3"/>
  <c r="E1693" i="3" s="1"/>
  <c r="C1692" i="3"/>
  <c r="E1692" i="3" s="1"/>
  <c r="C1691" i="3"/>
  <c r="E1691" i="3" s="1"/>
  <c r="C1690" i="3"/>
  <c r="C1689" i="3"/>
  <c r="D1689" i="3" s="1"/>
  <c r="C1688" i="3"/>
  <c r="C1687" i="3"/>
  <c r="C1686" i="3"/>
  <c r="C1685" i="3"/>
  <c r="B1685" i="3"/>
  <c r="C1684" i="3"/>
  <c r="E1684" i="3" s="1"/>
  <c r="C1683" i="3"/>
  <c r="E1683" i="3" s="1"/>
  <c r="C1682" i="3"/>
  <c r="C1681" i="3"/>
  <c r="D1681" i="3" s="1"/>
  <c r="C1680" i="3"/>
  <c r="E1680" i="3" s="1"/>
  <c r="C1679" i="3"/>
  <c r="E1679" i="3" s="1"/>
  <c r="C1678" i="3"/>
  <c r="C1677" i="3"/>
  <c r="C1676" i="3"/>
  <c r="E1676" i="3" s="1"/>
  <c r="C1675" i="3"/>
  <c r="E1675" i="3" s="1"/>
  <c r="C1674" i="3"/>
  <c r="E1674" i="3" s="1"/>
  <c r="C1673" i="3"/>
  <c r="D1673" i="3" s="1"/>
  <c r="C1672" i="3"/>
  <c r="E1672" i="3" s="1"/>
  <c r="C1671" i="3"/>
  <c r="C1670" i="3"/>
  <c r="C1669" i="3"/>
  <c r="C1668" i="3"/>
  <c r="B1668" i="3"/>
  <c r="C1667" i="3"/>
  <c r="E1667" i="3" s="1"/>
  <c r="C1666" i="3"/>
  <c r="E1666" i="3" s="1"/>
  <c r="C1665" i="3"/>
  <c r="D1665" i="3" s="1"/>
  <c r="C1664" i="3"/>
  <c r="E1664" i="3" s="1"/>
  <c r="C1663" i="3"/>
  <c r="C1662" i="3"/>
  <c r="E1662" i="3" s="1"/>
  <c r="C1661" i="3"/>
  <c r="C1660" i="3"/>
  <c r="D1660" i="3" s="1"/>
  <c r="C1659" i="3"/>
  <c r="E1659" i="3" s="1"/>
  <c r="C1658" i="3"/>
  <c r="E1658" i="3" s="1"/>
  <c r="C1657" i="3"/>
  <c r="E1657" i="3" s="1"/>
  <c r="C1656" i="3"/>
  <c r="E1656" i="3" s="1"/>
  <c r="C1655" i="3"/>
  <c r="C1654" i="3"/>
  <c r="C1653" i="3"/>
  <c r="C1652" i="3"/>
  <c r="C1651" i="3"/>
  <c r="B1651" i="3"/>
  <c r="C1650" i="3"/>
  <c r="E1650" i="3" s="1"/>
  <c r="C1649" i="3"/>
  <c r="E1649" i="3" s="1"/>
  <c r="C1648" i="3"/>
  <c r="D1648" i="3" s="1"/>
  <c r="C1647" i="3"/>
  <c r="E1647" i="3" s="1"/>
  <c r="C1646" i="3"/>
  <c r="E1646" i="3" s="1"/>
  <c r="C1645" i="3"/>
  <c r="E1645" i="3" s="1"/>
  <c r="C1644" i="3"/>
  <c r="D1644" i="3" s="1"/>
  <c r="C1643" i="3"/>
  <c r="C1642" i="3"/>
  <c r="C1641" i="3"/>
  <c r="E1641" i="3" s="1"/>
  <c r="C1640" i="3"/>
  <c r="E1640" i="3" s="1"/>
  <c r="C1639" i="3"/>
  <c r="E1639" i="3" s="1"/>
  <c r="C1638" i="3"/>
  <c r="C1637" i="3"/>
  <c r="C1636" i="3"/>
  <c r="C1635" i="3"/>
  <c r="C1634" i="3"/>
  <c r="B1634" i="3"/>
  <c r="C1633" i="3"/>
  <c r="E1633" i="3" s="1"/>
  <c r="C1632" i="3"/>
  <c r="E1632" i="3" s="1"/>
  <c r="C1631" i="3"/>
  <c r="E1631" i="3" s="1"/>
  <c r="C1630" i="3"/>
  <c r="C1629" i="3"/>
  <c r="E1629" i="3" s="1"/>
  <c r="C1628" i="3"/>
  <c r="E1628" i="3" s="1"/>
  <c r="C1627" i="3"/>
  <c r="E1627" i="3" s="1"/>
  <c r="C1626" i="3"/>
  <c r="E1626" i="3" s="1"/>
  <c r="C1625" i="3"/>
  <c r="E1625" i="3" s="1"/>
  <c r="C1624" i="3"/>
  <c r="E1624" i="3" s="1"/>
  <c r="C1623" i="3"/>
  <c r="E1623" i="3" s="1"/>
  <c r="C1622" i="3"/>
  <c r="C1621" i="3"/>
  <c r="C1620" i="3"/>
  <c r="C1619" i="3"/>
  <c r="C1618" i="3"/>
  <c r="C1617" i="3"/>
  <c r="B1617" i="3"/>
  <c r="C1616" i="3"/>
  <c r="E1616" i="3" s="1"/>
  <c r="C1615" i="3"/>
  <c r="E1615" i="3" s="1"/>
  <c r="C1614" i="3"/>
  <c r="C1613" i="3"/>
  <c r="D1613" i="3" s="1"/>
  <c r="C1612" i="3"/>
  <c r="E1612" i="3" s="1"/>
  <c r="C1611" i="3"/>
  <c r="E1611" i="3" s="1"/>
  <c r="C1610" i="3"/>
  <c r="E1610" i="3" s="1"/>
  <c r="C1609" i="3"/>
  <c r="C1608" i="3"/>
  <c r="E1608" i="3" s="1"/>
  <c r="C1607" i="3"/>
  <c r="E1607" i="3" s="1"/>
  <c r="C1606" i="3"/>
  <c r="E1606" i="3" s="1"/>
  <c r="C1605" i="3"/>
  <c r="D1605" i="3" s="1"/>
  <c r="C1604" i="3"/>
  <c r="E1604" i="3" s="1"/>
  <c r="C1603" i="3"/>
  <c r="C1602" i="3"/>
  <c r="C1601" i="3"/>
  <c r="C1600" i="3"/>
  <c r="B1600" i="3"/>
  <c r="C1599" i="3"/>
  <c r="E1599" i="3" s="1"/>
  <c r="C1598" i="3"/>
  <c r="E1598" i="3" s="1"/>
  <c r="C1597" i="3"/>
  <c r="D1597" i="3" s="1"/>
  <c r="C1596" i="3"/>
  <c r="E1596" i="3" s="1"/>
  <c r="C1595" i="3"/>
  <c r="C1594" i="3"/>
  <c r="E1594" i="3" s="1"/>
  <c r="C1593" i="3"/>
  <c r="C1592" i="3"/>
  <c r="D1592" i="3" s="1"/>
  <c r="C1591" i="3"/>
  <c r="E1591" i="3" s="1"/>
  <c r="C1590" i="3"/>
  <c r="E1590" i="3" s="1"/>
  <c r="C1589" i="3"/>
  <c r="E1589" i="3" s="1"/>
  <c r="C1588" i="3"/>
  <c r="C1587" i="3"/>
  <c r="E1587" i="3" s="1"/>
  <c r="C1586" i="3"/>
  <c r="C1585" i="3"/>
  <c r="C1584" i="3"/>
  <c r="C1583" i="3"/>
  <c r="B1583" i="3"/>
  <c r="C1582" i="3"/>
  <c r="E1582" i="3" s="1"/>
  <c r="C1581" i="3"/>
  <c r="E1581" i="3" s="1"/>
  <c r="C1580" i="3"/>
  <c r="E1580" i="3" s="1"/>
  <c r="C1579" i="3"/>
  <c r="E1579" i="3" s="1"/>
  <c r="C1578" i="3"/>
  <c r="E1578" i="3" s="1"/>
  <c r="C1577" i="3"/>
  <c r="E1577" i="3" s="1"/>
  <c r="C1576" i="3"/>
  <c r="D1576" i="3" s="1"/>
  <c r="C1575" i="3"/>
  <c r="E1575" i="3" s="1"/>
  <c r="C1574" i="3"/>
  <c r="C1573" i="3"/>
  <c r="E1573" i="3" s="1"/>
  <c r="C1572" i="3"/>
  <c r="E1572" i="3" s="1"/>
  <c r="C1571" i="3"/>
  <c r="E1571" i="3" s="1"/>
  <c r="C1570" i="3"/>
  <c r="C1569" i="3"/>
  <c r="C1568" i="3"/>
  <c r="C1567" i="3"/>
  <c r="C1566" i="3"/>
  <c r="B1566" i="3"/>
  <c r="C1565" i="3"/>
  <c r="E1565" i="3" s="1"/>
  <c r="C1564" i="3"/>
  <c r="E1564" i="3" s="1"/>
  <c r="C1563" i="3"/>
  <c r="E1563" i="3" s="1"/>
  <c r="C1562" i="3"/>
  <c r="C1561" i="3"/>
  <c r="C1560" i="3"/>
  <c r="E1560" i="3" s="1"/>
  <c r="C1559" i="3"/>
  <c r="C1558" i="3"/>
  <c r="E1558" i="3" s="1"/>
  <c r="C1557" i="3"/>
  <c r="E1557" i="3" s="1"/>
  <c r="C1556" i="3"/>
  <c r="E1556" i="3" s="1"/>
  <c r="C1555" i="3"/>
  <c r="E1555" i="3" s="1"/>
  <c r="C1554" i="3"/>
  <c r="C1553" i="3"/>
  <c r="C1552" i="3"/>
  <c r="C1551" i="3"/>
  <c r="C1550" i="3"/>
  <c r="C1549" i="3"/>
  <c r="B1549" i="3"/>
  <c r="C1548" i="3"/>
  <c r="E1548" i="3" s="1"/>
  <c r="C1547" i="3"/>
  <c r="E1547" i="3" s="1"/>
  <c r="C1546" i="3"/>
  <c r="C1545" i="3"/>
  <c r="D1545" i="3" s="1"/>
  <c r="C1544" i="3"/>
  <c r="E1544" i="3" s="1"/>
  <c r="C1543" i="3"/>
  <c r="E1543" i="3" s="1"/>
  <c r="C1542" i="3"/>
  <c r="E1542" i="3" s="1"/>
  <c r="C1541" i="3"/>
  <c r="C1540" i="3"/>
  <c r="E1540" i="3" s="1"/>
  <c r="C1539" i="3"/>
  <c r="E1539" i="3" s="1"/>
  <c r="C1538" i="3"/>
  <c r="E1538" i="3" s="1"/>
  <c r="C1537" i="3"/>
  <c r="D1537" i="3" s="1"/>
  <c r="C1536" i="3"/>
  <c r="E1536" i="3" s="1"/>
  <c r="C1535" i="3"/>
  <c r="C1534" i="3"/>
  <c r="C1533" i="3"/>
  <c r="C1532" i="3"/>
  <c r="B1532" i="3"/>
  <c r="C1531" i="3"/>
  <c r="E1531" i="3" s="1"/>
  <c r="C1530" i="3"/>
  <c r="E1530" i="3" s="1"/>
  <c r="C1529" i="3"/>
  <c r="D1529" i="3" s="1"/>
  <c r="C1528" i="3"/>
  <c r="E1528" i="3" s="1"/>
  <c r="C1527" i="3"/>
  <c r="C1526" i="3"/>
  <c r="E1526" i="3" s="1"/>
  <c r="C1525" i="3"/>
  <c r="C1524" i="3"/>
  <c r="D1524" i="3" s="1"/>
  <c r="C1523" i="3"/>
  <c r="C1522" i="3"/>
  <c r="E1522" i="3" s="1"/>
  <c r="C1521" i="3"/>
  <c r="E1521" i="3" s="1"/>
  <c r="C1520" i="3"/>
  <c r="E1520" i="3" s="1"/>
  <c r="C1519" i="3"/>
  <c r="E1519" i="3" s="1"/>
  <c r="C1518" i="3"/>
  <c r="C1517" i="3"/>
  <c r="C1516" i="3"/>
  <c r="C1515" i="3"/>
  <c r="B1515" i="3"/>
  <c r="C1514" i="3"/>
  <c r="E1514" i="3" s="1"/>
  <c r="C1513" i="3"/>
  <c r="E1513" i="3" s="1"/>
  <c r="C1512" i="3"/>
  <c r="E1512" i="3" s="1"/>
  <c r="C1511" i="3"/>
  <c r="E1511" i="3" s="1"/>
  <c r="C1510" i="3"/>
  <c r="E1510" i="3" s="1"/>
  <c r="C1509" i="3"/>
  <c r="E1509" i="3" s="1"/>
  <c r="C1508" i="3"/>
  <c r="D1508" i="3" s="1"/>
  <c r="C1507" i="3"/>
  <c r="D1507" i="3" s="1"/>
  <c r="C1506" i="3"/>
  <c r="C1505" i="3"/>
  <c r="E1505" i="3" s="1"/>
  <c r="C1504" i="3"/>
  <c r="E1504" i="3" s="1"/>
  <c r="C1503" i="3"/>
  <c r="E1503" i="3" s="1"/>
  <c r="C1502" i="3"/>
  <c r="C1501" i="3"/>
  <c r="C1500" i="3"/>
  <c r="C1499" i="3"/>
  <c r="C1498" i="3"/>
  <c r="B1498" i="3"/>
  <c r="C1497" i="3"/>
  <c r="E1497" i="3" s="1"/>
  <c r="C1496" i="3"/>
  <c r="E1496" i="3" s="1"/>
  <c r="C1495" i="3"/>
  <c r="C1494" i="3"/>
  <c r="C1493" i="3"/>
  <c r="E1493" i="3" s="1"/>
  <c r="C1492" i="3"/>
  <c r="E1492" i="3" s="1"/>
  <c r="C1491" i="3"/>
  <c r="D1491" i="3" s="1"/>
  <c r="C1490" i="3"/>
  <c r="E1490" i="3" s="1"/>
  <c r="C1489" i="3"/>
  <c r="E1489" i="3" s="1"/>
  <c r="C1488" i="3"/>
  <c r="E1488" i="3" s="1"/>
  <c r="C1487" i="3"/>
  <c r="E1487" i="3" s="1"/>
  <c r="C1486" i="3"/>
  <c r="C1485" i="3"/>
  <c r="D1485" i="3" s="1"/>
  <c r="C1484" i="3"/>
  <c r="C1483" i="3"/>
  <c r="C1482" i="3"/>
  <c r="C1481" i="3"/>
  <c r="B1481" i="3"/>
  <c r="C1480" i="3"/>
  <c r="E1480" i="3" s="1"/>
  <c r="C1479" i="3"/>
  <c r="E1479" i="3" s="1"/>
  <c r="C1478" i="3"/>
  <c r="C1477" i="3"/>
  <c r="D1477" i="3" s="1"/>
  <c r="C1476" i="3"/>
  <c r="E1476" i="3" s="1"/>
  <c r="C1475" i="3"/>
  <c r="E1475" i="3" s="1"/>
  <c r="C1474" i="3"/>
  <c r="E1474" i="3" s="1"/>
  <c r="C1473" i="3"/>
  <c r="C1472" i="3"/>
  <c r="C1471" i="3"/>
  <c r="E1471" i="3" s="1"/>
  <c r="C1470" i="3"/>
  <c r="E1470" i="3" s="1"/>
  <c r="C1469" i="3"/>
  <c r="C1468" i="3"/>
  <c r="D1468" i="3" s="1"/>
  <c r="C1467" i="3"/>
  <c r="C1466" i="3"/>
  <c r="C1465" i="3"/>
  <c r="C1464" i="3"/>
  <c r="B1464" i="3"/>
  <c r="C1463" i="3"/>
  <c r="E1463" i="3" s="1"/>
  <c r="C1462" i="3"/>
  <c r="E1462" i="3" s="1"/>
  <c r="C1461" i="3"/>
  <c r="C1460" i="3"/>
  <c r="D1460" i="3" s="1"/>
  <c r="C1459" i="3"/>
  <c r="C1458" i="3"/>
  <c r="E1458" i="3" s="1"/>
  <c r="C1457" i="3"/>
  <c r="C1456" i="3"/>
  <c r="C1455" i="3"/>
  <c r="E1455" i="3" s="1"/>
  <c r="C1454" i="3"/>
  <c r="E1454" i="3" s="1"/>
  <c r="C1453" i="3"/>
  <c r="E1453" i="3" s="1"/>
  <c r="C1452" i="3"/>
  <c r="E1452" i="3" s="1"/>
  <c r="C1451" i="3"/>
  <c r="C1450" i="3"/>
  <c r="C1449" i="3"/>
  <c r="C1448" i="3"/>
  <c r="C1447" i="3"/>
  <c r="B1447" i="3"/>
  <c r="C1446" i="3"/>
  <c r="E1446" i="3" s="1"/>
  <c r="C1445" i="3"/>
  <c r="E1445" i="3" s="1"/>
  <c r="C1444" i="3"/>
  <c r="D1444" i="3" s="1"/>
  <c r="C1443" i="3"/>
  <c r="E1443" i="3" s="1"/>
  <c r="C1442" i="3"/>
  <c r="E1442" i="3" s="1"/>
  <c r="C1441" i="3"/>
  <c r="E1441" i="3" s="1"/>
  <c r="C1440" i="3"/>
  <c r="C1439" i="3"/>
  <c r="D1439" i="3" s="1"/>
  <c r="C1438" i="3"/>
  <c r="C1437" i="3"/>
  <c r="E1437" i="3" s="1"/>
  <c r="C1436" i="3"/>
  <c r="E1436" i="3" s="1"/>
  <c r="C1435" i="3"/>
  <c r="E1435" i="3" s="1"/>
  <c r="C1434" i="3"/>
  <c r="C1433" i="3"/>
  <c r="C1432" i="3"/>
  <c r="C1431" i="3"/>
  <c r="C1430" i="3"/>
  <c r="B1430" i="3"/>
  <c r="C1429" i="3"/>
  <c r="E1429" i="3" s="1"/>
  <c r="C1428" i="3"/>
  <c r="E1428" i="3" s="1"/>
  <c r="C1427" i="3"/>
  <c r="E1427" i="3" s="1"/>
  <c r="C1426" i="3"/>
  <c r="C1425" i="3"/>
  <c r="E1425" i="3" s="1"/>
  <c r="C1424" i="3"/>
  <c r="E1424" i="3" s="1"/>
  <c r="C1423" i="3"/>
  <c r="E1423" i="3" s="1"/>
  <c r="C1422" i="3"/>
  <c r="C1421" i="3"/>
  <c r="E1421" i="3" s="1"/>
  <c r="C1420" i="3"/>
  <c r="E1420" i="3" s="1"/>
  <c r="C1419" i="3"/>
  <c r="E1419" i="3" s="1"/>
  <c r="C1418" i="3"/>
  <c r="C1417" i="3"/>
  <c r="D1417" i="3" s="1"/>
  <c r="C1416" i="3"/>
  <c r="C1415" i="3"/>
  <c r="C1414" i="3"/>
  <c r="C1413" i="3"/>
  <c r="B1413" i="3"/>
  <c r="C1412" i="3"/>
  <c r="E1412" i="3" s="1"/>
  <c r="C1411" i="3"/>
  <c r="E1411" i="3" s="1"/>
  <c r="C1410" i="3"/>
  <c r="C1409" i="3"/>
  <c r="D1409" i="3" s="1"/>
  <c r="C1408" i="3"/>
  <c r="E1408" i="3" s="1"/>
  <c r="C1407" i="3"/>
  <c r="E1407" i="3" s="1"/>
  <c r="C1406" i="3"/>
  <c r="E1406" i="3" s="1"/>
  <c r="C1405" i="3"/>
  <c r="C1404" i="3"/>
  <c r="C1403" i="3"/>
  <c r="E1403" i="3" s="1"/>
  <c r="C1402" i="3"/>
  <c r="E1402" i="3" s="1"/>
  <c r="C1401" i="3"/>
  <c r="C1400" i="3"/>
  <c r="D1400" i="3" s="1"/>
  <c r="C1399" i="3"/>
  <c r="C1398" i="3"/>
  <c r="C1397" i="3"/>
  <c r="C1396" i="3"/>
  <c r="B1396" i="3"/>
  <c r="C1395" i="3"/>
  <c r="E1395" i="3" s="1"/>
  <c r="C1394" i="3"/>
  <c r="E1394" i="3" s="1"/>
  <c r="C1393" i="3"/>
  <c r="C1392" i="3"/>
  <c r="D1392" i="3" s="1"/>
  <c r="C1391" i="3"/>
  <c r="C1390" i="3"/>
  <c r="E1390" i="3" s="1"/>
  <c r="C1389" i="3"/>
  <c r="C1388" i="3"/>
  <c r="C1387" i="3"/>
  <c r="E1387" i="3" s="1"/>
  <c r="C1386" i="3"/>
  <c r="E1386" i="3" s="1"/>
  <c r="C1385" i="3"/>
  <c r="E1385" i="3" s="1"/>
  <c r="C1384" i="3"/>
  <c r="D1384" i="3" s="1"/>
  <c r="C1383" i="3"/>
  <c r="E1383" i="3" s="1"/>
  <c r="C1382" i="3"/>
  <c r="C1381" i="3"/>
  <c r="C1380" i="3"/>
  <c r="C1379" i="3"/>
  <c r="B1379" i="3"/>
  <c r="C1378" i="3"/>
  <c r="E1378" i="3" s="1"/>
  <c r="C1377" i="3"/>
  <c r="E1377" i="3" s="1"/>
  <c r="C1376" i="3"/>
  <c r="D1376" i="3" s="1"/>
  <c r="C1375" i="3"/>
  <c r="E1375" i="3" s="1"/>
  <c r="C1374" i="3"/>
  <c r="E1374" i="3" s="1"/>
  <c r="C1373" i="3"/>
  <c r="E1373" i="3" s="1"/>
  <c r="C1372" i="3"/>
  <c r="D1372" i="3" s="1"/>
  <c r="C1371" i="3"/>
  <c r="C1370" i="3"/>
  <c r="C1369" i="3"/>
  <c r="E1369" i="3" s="1"/>
  <c r="C1368" i="3"/>
  <c r="E1368" i="3" s="1"/>
  <c r="C1367" i="3"/>
  <c r="E1367" i="3" s="1"/>
  <c r="C1366" i="3"/>
  <c r="C1365" i="3"/>
  <c r="C1364" i="3"/>
  <c r="C1363" i="3"/>
  <c r="C1362" i="3"/>
  <c r="B1362" i="3"/>
  <c r="C1361" i="3"/>
  <c r="E1361" i="3" s="1"/>
  <c r="C1360" i="3"/>
  <c r="E1360" i="3" s="1"/>
  <c r="C1359" i="3"/>
  <c r="E1359" i="3" s="1"/>
  <c r="C1358" i="3"/>
  <c r="C1357" i="3"/>
  <c r="E1357" i="3" s="1"/>
  <c r="C1356" i="3"/>
  <c r="E1356" i="3" s="1"/>
  <c r="C1355" i="3"/>
  <c r="E1355" i="3" s="1"/>
  <c r="C1354" i="3"/>
  <c r="E1354" i="3" s="1"/>
  <c r="C1353" i="3"/>
  <c r="E1353" i="3" s="1"/>
  <c r="C1352" i="3"/>
  <c r="E1352" i="3" s="1"/>
  <c r="C1351" i="3"/>
  <c r="E1351" i="3" s="1"/>
  <c r="C1350" i="3"/>
  <c r="C1349" i="3"/>
  <c r="C1348" i="3"/>
  <c r="C1347" i="3"/>
  <c r="C1346" i="3"/>
  <c r="C1345" i="3"/>
  <c r="B1345" i="3"/>
  <c r="C1344" i="3"/>
  <c r="E1344" i="3" s="1"/>
  <c r="C1343" i="3"/>
  <c r="E1343" i="3" s="1"/>
  <c r="C1342" i="3"/>
  <c r="C1341" i="3"/>
  <c r="D1341" i="3" s="1"/>
  <c r="C1340" i="3"/>
  <c r="E1340" i="3" s="1"/>
  <c r="C1339" i="3"/>
  <c r="E1339" i="3" s="1"/>
  <c r="C1338" i="3"/>
  <c r="E1338" i="3" s="1"/>
  <c r="C1337" i="3"/>
  <c r="C1336" i="3"/>
  <c r="E1336" i="3" s="1"/>
  <c r="C1335" i="3"/>
  <c r="E1335" i="3" s="1"/>
  <c r="C1334" i="3"/>
  <c r="E1334" i="3" s="1"/>
  <c r="C1333" i="3"/>
  <c r="D1333" i="3" s="1"/>
  <c r="C1332" i="3"/>
  <c r="E1332" i="3" s="1"/>
  <c r="C1331" i="3"/>
  <c r="C1330" i="3"/>
  <c r="C1329" i="3"/>
  <c r="C1328" i="3"/>
  <c r="B1328" i="3"/>
  <c r="C1327" i="3"/>
  <c r="E1327" i="3" s="1"/>
  <c r="C1326" i="3"/>
  <c r="E1326" i="3" s="1"/>
  <c r="C1325" i="3"/>
  <c r="D1325" i="3" s="1"/>
  <c r="C1324" i="3"/>
  <c r="E1324" i="3" s="1"/>
  <c r="C1323" i="3"/>
  <c r="C1322" i="3"/>
  <c r="E1322" i="3" s="1"/>
  <c r="C1321" i="3"/>
  <c r="C1320" i="3"/>
  <c r="D1320" i="3" s="1"/>
  <c r="C1319" i="3"/>
  <c r="E1319" i="3" s="1"/>
  <c r="C1318" i="3"/>
  <c r="E1318" i="3" s="1"/>
  <c r="C1317" i="3"/>
  <c r="E1317" i="3" s="1"/>
  <c r="C1316" i="3"/>
  <c r="C1315" i="3"/>
  <c r="E1315" i="3" s="1"/>
  <c r="C1314" i="3"/>
  <c r="C1313" i="3"/>
  <c r="C1312" i="3"/>
  <c r="C1311" i="3"/>
  <c r="B1311" i="3"/>
  <c r="C1310" i="3"/>
  <c r="E1310" i="3" s="1"/>
  <c r="C1309" i="3"/>
  <c r="E1309" i="3" s="1"/>
  <c r="C1308" i="3"/>
  <c r="E1308" i="3" s="1"/>
  <c r="C1307" i="3"/>
  <c r="E1307" i="3" s="1"/>
  <c r="C1306" i="3"/>
  <c r="E1306" i="3" s="1"/>
  <c r="C1305" i="3"/>
  <c r="E1305" i="3" s="1"/>
  <c r="C1304" i="3"/>
  <c r="D1304" i="3" s="1"/>
  <c r="C1303" i="3"/>
  <c r="E1303" i="3" s="1"/>
  <c r="C1302" i="3"/>
  <c r="C1301" i="3"/>
  <c r="E1301" i="3" s="1"/>
  <c r="C1300" i="3"/>
  <c r="E1300" i="3" s="1"/>
  <c r="C1299" i="3"/>
  <c r="E1299" i="3" s="1"/>
  <c r="C1298" i="3"/>
  <c r="C1297" i="3"/>
  <c r="C1296" i="3"/>
  <c r="C1295" i="3"/>
  <c r="C1294" i="3"/>
  <c r="B1294" i="3"/>
  <c r="C1293" i="3"/>
  <c r="E1293" i="3" s="1"/>
  <c r="C1292" i="3"/>
  <c r="E1292" i="3" s="1"/>
  <c r="C1291" i="3"/>
  <c r="E1291" i="3" s="1"/>
  <c r="C1290" i="3"/>
  <c r="C1289" i="3"/>
  <c r="C1288" i="3"/>
  <c r="E1288" i="3" s="1"/>
  <c r="C1287" i="3"/>
  <c r="C1286" i="3"/>
  <c r="E1286" i="3" s="1"/>
  <c r="C1285" i="3"/>
  <c r="E1285" i="3" s="1"/>
  <c r="C1284" i="3"/>
  <c r="E1284" i="3" s="1"/>
  <c r="C1283" i="3"/>
  <c r="E1283" i="3" s="1"/>
  <c r="C1282" i="3"/>
  <c r="C1281" i="3"/>
  <c r="C1280" i="3"/>
  <c r="C1279" i="3"/>
  <c r="C1278" i="3"/>
  <c r="C1277" i="3"/>
  <c r="B1277" i="3"/>
  <c r="C1276" i="3"/>
  <c r="E1276" i="3" s="1"/>
  <c r="C1275" i="3"/>
  <c r="E1275" i="3" s="1"/>
  <c r="C1274" i="3"/>
  <c r="C1273" i="3"/>
  <c r="D1273" i="3" s="1"/>
  <c r="C1272" i="3"/>
  <c r="E1272" i="3" s="1"/>
  <c r="C1271" i="3"/>
  <c r="E1271" i="3" s="1"/>
  <c r="C1270" i="3"/>
  <c r="E1270" i="3" s="1"/>
  <c r="C1269" i="3"/>
  <c r="C1268" i="3"/>
  <c r="E1268" i="3" s="1"/>
  <c r="C1267" i="3"/>
  <c r="E1267" i="3" s="1"/>
  <c r="C1266" i="3"/>
  <c r="E1266" i="3" s="1"/>
  <c r="C1265" i="3"/>
  <c r="D1265" i="3" s="1"/>
  <c r="C1264" i="3"/>
  <c r="E1264" i="3" s="1"/>
  <c r="C1263" i="3"/>
  <c r="C1262" i="3"/>
  <c r="C1261" i="3"/>
  <c r="C1260" i="3"/>
  <c r="B1260" i="3"/>
  <c r="C1259" i="3"/>
  <c r="E1259" i="3" s="1"/>
  <c r="C1258" i="3"/>
  <c r="E1258" i="3" s="1"/>
  <c r="C1257" i="3"/>
  <c r="D1257" i="3" s="1"/>
  <c r="C1256" i="3"/>
  <c r="E1256" i="3" s="1"/>
  <c r="C1255" i="3"/>
  <c r="C1254" i="3"/>
  <c r="E1254" i="3" s="1"/>
  <c r="C1253" i="3"/>
  <c r="C1252" i="3"/>
  <c r="D1252" i="3" s="1"/>
  <c r="C1251" i="3"/>
  <c r="C1250" i="3"/>
  <c r="E1250" i="3" s="1"/>
  <c r="C1249" i="3"/>
  <c r="E1249" i="3" s="1"/>
  <c r="C1248" i="3"/>
  <c r="E1248" i="3" s="1"/>
  <c r="C1247" i="3"/>
  <c r="E1247" i="3" s="1"/>
  <c r="C1246" i="3"/>
  <c r="C1245" i="3"/>
  <c r="C1244" i="3"/>
  <c r="C1243" i="3"/>
  <c r="B1243" i="3"/>
  <c r="C1242" i="3"/>
  <c r="E1242" i="3" s="1"/>
  <c r="C1241" i="3"/>
  <c r="E1241" i="3" s="1"/>
  <c r="C1240" i="3"/>
  <c r="E1240" i="3" s="1"/>
  <c r="C1239" i="3"/>
  <c r="E1239" i="3" s="1"/>
  <c r="C1238" i="3"/>
  <c r="E1238" i="3" s="1"/>
  <c r="C1237" i="3"/>
  <c r="E1237" i="3" s="1"/>
  <c r="C1236" i="3"/>
  <c r="D1236" i="3" s="1"/>
  <c r="C1235" i="3"/>
  <c r="E1235" i="3" s="1"/>
  <c r="C1234" i="3"/>
  <c r="C1233" i="3"/>
  <c r="E1233" i="3" s="1"/>
  <c r="C1232" i="3"/>
  <c r="E1232" i="3" s="1"/>
  <c r="C1231" i="3"/>
  <c r="E1231" i="3" s="1"/>
  <c r="C1230" i="3"/>
  <c r="C1229" i="3"/>
  <c r="C1228" i="3"/>
  <c r="C1227" i="3"/>
  <c r="C1226" i="3"/>
  <c r="B1226" i="3"/>
  <c r="C1225" i="3"/>
  <c r="E1225" i="3" s="1"/>
  <c r="C1224" i="3"/>
  <c r="E1224" i="3" s="1"/>
  <c r="C1223" i="3"/>
  <c r="C1222" i="3"/>
  <c r="C1221" i="3"/>
  <c r="E1221" i="3" s="1"/>
  <c r="C1220" i="3"/>
  <c r="E1220" i="3" s="1"/>
  <c r="C1219" i="3"/>
  <c r="D1219" i="3" s="1"/>
  <c r="C1218" i="3"/>
  <c r="E1218" i="3" s="1"/>
  <c r="C1217" i="3"/>
  <c r="E1217" i="3" s="1"/>
  <c r="C1216" i="3"/>
  <c r="E1216" i="3" s="1"/>
  <c r="C1215" i="3"/>
  <c r="E1215" i="3" s="1"/>
  <c r="C1214" i="3"/>
  <c r="C1213" i="3"/>
  <c r="D1213" i="3" s="1"/>
  <c r="C1212" i="3"/>
  <c r="C1211" i="3"/>
  <c r="C1210" i="3"/>
  <c r="C1209" i="3"/>
  <c r="B1209" i="3"/>
  <c r="C1208" i="3"/>
  <c r="E1208" i="3" s="1"/>
  <c r="C1207" i="3"/>
  <c r="E1207" i="3" s="1"/>
  <c r="C1206" i="3"/>
  <c r="C1205" i="3"/>
  <c r="D1205" i="3" s="1"/>
  <c r="C1204" i="3"/>
  <c r="E1204" i="3" s="1"/>
  <c r="C1203" i="3"/>
  <c r="E1203" i="3" s="1"/>
  <c r="C1202" i="3"/>
  <c r="E1202" i="3" s="1"/>
  <c r="C1201" i="3"/>
  <c r="C1200" i="3"/>
  <c r="C1199" i="3"/>
  <c r="E1199" i="3" s="1"/>
  <c r="C1198" i="3"/>
  <c r="E1198" i="3" s="1"/>
  <c r="C1197" i="3"/>
  <c r="C1196" i="3"/>
  <c r="D1196" i="3" s="1"/>
  <c r="C1195" i="3"/>
  <c r="C1194" i="3"/>
  <c r="C1193" i="3"/>
  <c r="C1192" i="3"/>
  <c r="B1192" i="3"/>
  <c r="C1191" i="3"/>
  <c r="E1191" i="3" s="1"/>
  <c r="C1190" i="3"/>
  <c r="E1190" i="3" s="1"/>
  <c r="C1189" i="3"/>
  <c r="C1188" i="3"/>
  <c r="D1188" i="3" s="1"/>
  <c r="C1187" i="3"/>
  <c r="E1187" i="3" s="1"/>
  <c r="C1186" i="3"/>
  <c r="E1186" i="3" s="1"/>
  <c r="C1185" i="3"/>
  <c r="C1184" i="3"/>
  <c r="D1184" i="3" s="1"/>
  <c r="C1183" i="3"/>
  <c r="E1183" i="3" s="1"/>
  <c r="C1182" i="3"/>
  <c r="E1182" i="3" s="1"/>
  <c r="C1181" i="3"/>
  <c r="E1181" i="3" s="1"/>
  <c r="C1180" i="3"/>
  <c r="C1179" i="3"/>
  <c r="E1179" i="3" s="1"/>
  <c r="C1178" i="3"/>
  <c r="C1177" i="3"/>
  <c r="C1176" i="3"/>
  <c r="C1175" i="3"/>
  <c r="B1175" i="3"/>
  <c r="C1174" i="3"/>
  <c r="E1174" i="3" s="1"/>
  <c r="C1173" i="3"/>
  <c r="E1173" i="3" s="1"/>
  <c r="C1172" i="3"/>
  <c r="E1172" i="3" s="1"/>
  <c r="C1171" i="3"/>
  <c r="D1171" i="3" s="1"/>
  <c r="C1170" i="3"/>
  <c r="C1169" i="3"/>
  <c r="E1169" i="3" s="1"/>
  <c r="C1168" i="3"/>
  <c r="D1168" i="3" s="1"/>
  <c r="C1167" i="3"/>
  <c r="E1167" i="3" s="1"/>
  <c r="C1166" i="3"/>
  <c r="E1166" i="3" s="1"/>
  <c r="C1165" i="3"/>
  <c r="E1165" i="3" s="1"/>
  <c r="C1164" i="3"/>
  <c r="E1164" i="3" s="1"/>
  <c r="C1163" i="3"/>
  <c r="E1163" i="3" s="1"/>
  <c r="C1162" i="3"/>
  <c r="E1162" i="3" s="1"/>
  <c r="C1161" i="3"/>
  <c r="C1160" i="3"/>
  <c r="C1159" i="3"/>
  <c r="C1158" i="3"/>
  <c r="B1158" i="3"/>
  <c r="C1157" i="3"/>
  <c r="E1157" i="3" s="1"/>
  <c r="C1156" i="3"/>
  <c r="E1156" i="3" s="1"/>
  <c r="C1155" i="3"/>
  <c r="E1155" i="3" s="1"/>
  <c r="C1154" i="3"/>
  <c r="C1153" i="3"/>
  <c r="E1153" i="3" s="1"/>
  <c r="C1152" i="3"/>
  <c r="E1152" i="3" s="1"/>
  <c r="C1151" i="3"/>
  <c r="D1151" i="3" s="1"/>
  <c r="C1150" i="3"/>
  <c r="C1149" i="3"/>
  <c r="C1148" i="3"/>
  <c r="E1148" i="3" s="1"/>
  <c r="C1147" i="3"/>
  <c r="E1147" i="3" s="1"/>
  <c r="C1146" i="3"/>
  <c r="E1146" i="3" s="1"/>
  <c r="C1145" i="3"/>
  <c r="D1145" i="3" s="1"/>
  <c r="C1144" i="3"/>
  <c r="C1143" i="3"/>
  <c r="C1142" i="3"/>
  <c r="C1141" i="3"/>
  <c r="B1141" i="3"/>
  <c r="C1140" i="3"/>
  <c r="E1140" i="3" s="1"/>
  <c r="C1139" i="3"/>
  <c r="E1139" i="3" s="1"/>
  <c r="C1138" i="3"/>
  <c r="E1138" i="3" s="1"/>
  <c r="C1137" i="3"/>
  <c r="D1137" i="3" s="1"/>
  <c r="C1136" i="3"/>
  <c r="E1136" i="3" s="1"/>
  <c r="C1135" i="3"/>
  <c r="E1135" i="3" s="1"/>
  <c r="C1134" i="3"/>
  <c r="D1134" i="3" s="1"/>
  <c r="C1133" i="3"/>
  <c r="E1133" i="3" s="1"/>
  <c r="C1132" i="3"/>
  <c r="E1132" i="3" s="1"/>
  <c r="C1131" i="3"/>
  <c r="E1131" i="3" s="1"/>
  <c r="C1130" i="3"/>
  <c r="E1130" i="3" s="1"/>
  <c r="C1129" i="3"/>
  <c r="D1129" i="3" s="1"/>
  <c r="C1128" i="3"/>
  <c r="C1127" i="3"/>
  <c r="C1126" i="3"/>
  <c r="C1125" i="3"/>
  <c r="C1124" i="3"/>
  <c r="B1124" i="3"/>
  <c r="C1123" i="3"/>
  <c r="E1123" i="3" s="1"/>
  <c r="C1122" i="3"/>
  <c r="E1122" i="3" s="1"/>
  <c r="C1121" i="3"/>
  <c r="D1121" i="3" s="1"/>
  <c r="C1120" i="3"/>
  <c r="C1119" i="3"/>
  <c r="E1119" i="3" s="1"/>
  <c r="C1118" i="3"/>
  <c r="E1118" i="3" s="1"/>
  <c r="C1117" i="3"/>
  <c r="E1117" i="3" s="1"/>
  <c r="C1116" i="3"/>
  <c r="D1116" i="3" s="1"/>
  <c r="C1115" i="3"/>
  <c r="E1115" i="3" s="1"/>
  <c r="C1114" i="3"/>
  <c r="E1114" i="3" s="1"/>
  <c r="C1113" i="3"/>
  <c r="E1113" i="3" s="1"/>
  <c r="C1112" i="3"/>
  <c r="C1111" i="3"/>
  <c r="E1111" i="3" s="1"/>
  <c r="C1110" i="3"/>
  <c r="C1109" i="3"/>
  <c r="C1108" i="3"/>
  <c r="C1107" i="3"/>
  <c r="B1107" i="3"/>
  <c r="C1106" i="3"/>
  <c r="E1106" i="3" s="1"/>
  <c r="C1105" i="3"/>
  <c r="E1105" i="3" s="1"/>
  <c r="C1104" i="3"/>
  <c r="D1104" i="3" s="1"/>
  <c r="C1103" i="3"/>
  <c r="E1103" i="3" s="1"/>
  <c r="C1102" i="3"/>
  <c r="C1101" i="3"/>
  <c r="E1101" i="3" s="1"/>
  <c r="C1100" i="3"/>
  <c r="D1100" i="3" s="1"/>
  <c r="C1099" i="3"/>
  <c r="E1099" i="3" s="1"/>
  <c r="C1098" i="3"/>
  <c r="E1098" i="3" s="1"/>
  <c r="C1097" i="3"/>
  <c r="E1097" i="3" s="1"/>
  <c r="C1096" i="3"/>
  <c r="E1096" i="3" s="1"/>
  <c r="C1095" i="3"/>
  <c r="E1095" i="3" s="1"/>
  <c r="C1094" i="3"/>
  <c r="E1094" i="3" s="1"/>
  <c r="C1093" i="3"/>
  <c r="C1092" i="3"/>
  <c r="C1091" i="3"/>
  <c r="C1090" i="3"/>
  <c r="B1090" i="3"/>
  <c r="C1089" i="3"/>
  <c r="E1089" i="3" s="1"/>
  <c r="C1088" i="3"/>
  <c r="E1088" i="3" s="1"/>
  <c r="C1087" i="3"/>
  <c r="D1087" i="3" s="1"/>
  <c r="C1086" i="3"/>
  <c r="E1086" i="3" s="1"/>
  <c r="C1085" i="3"/>
  <c r="E1085" i="3" s="1"/>
  <c r="C1084" i="3"/>
  <c r="E1084" i="3" s="1"/>
  <c r="C1083" i="3"/>
  <c r="D1083" i="3" s="1"/>
  <c r="C1082" i="3"/>
  <c r="E1082" i="3" s="1"/>
  <c r="C1081" i="3"/>
  <c r="C1080" i="3"/>
  <c r="E1080" i="3" s="1"/>
  <c r="C1079" i="3"/>
  <c r="E1079" i="3" s="1"/>
  <c r="C1078" i="3"/>
  <c r="E1078" i="3" s="1"/>
  <c r="C1077" i="3"/>
  <c r="C1076" i="3"/>
  <c r="C1075" i="3"/>
  <c r="C1074" i="3"/>
  <c r="C1073" i="3"/>
  <c r="B1073" i="3"/>
  <c r="C1072" i="3"/>
  <c r="E1072" i="3" s="1"/>
  <c r="C1071" i="3"/>
  <c r="E1071" i="3" s="1"/>
  <c r="C1070" i="3"/>
  <c r="E1070" i="3" s="1"/>
  <c r="C1069" i="3"/>
  <c r="D1069" i="3" s="1"/>
  <c r="C1068" i="3"/>
  <c r="E1068" i="3" s="1"/>
  <c r="C1067" i="3"/>
  <c r="E1067" i="3" s="1"/>
  <c r="C1066" i="3"/>
  <c r="C1065" i="3"/>
  <c r="E1065" i="3" s="1"/>
  <c r="C1064" i="3"/>
  <c r="E1064" i="3" s="1"/>
  <c r="C1063" i="3"/>
  <c r="E1063" i="3" s="1"/>
  <c r="C1062" i="3"/>
  <c r="E1062" i="3" s="1"/>
  <c r="C1061" i="3"/>
  <c r="D1061" i="3" s="1"/>
  <c r="C1060" i="3"/>
  <c r="E1060" i="3" s="1"/>
  <c r="C1059" i="3"/>
  <c r="C1058" i="3"/>
  <c r="C1057" i="3"/>
  <c r="C1056" i="3"/>
  <c r="B1056" i="3"/>
  <c r="C1055" i="3"/>
  <c r="E1055" i="3" s="1"/>
  <c r="C1054" i="3"/>
  <c r="E1054" i="3" s="1"/>
  <c r="C1053" i="3"/>
  <c r="D1053" i="3" s="1"/>
  <c r="C1052" i="3"/>
  <c r="D1052" i="3" s="1"/>
  <c r="C1051" i="3"/>
  <c r="E1051" i="3" s="1"/>
  <c r="C1050" i="3"/>
  <c r="E1050" i="3" s="1"/>
  <c r="C1049" i="3"/>
  <c r="E1049" i="3" s="1"/>
  <c r="C1048" i="3"/>
  <c r="C1047" i="3"/>
  <c r="E1047" i="3" s="1"/>
  <c r="C1046" i="3"/>
  <c r="E1046" i="3" s="1"/>
  <c r="C1045" i="3"/>
  <c r="E1045" i="3" s="1"/>
  <c r="C1044" i="3"/>
  <c r="E1044" i="3" s="1"/>
  <c r="C1043" i="3"/>
  <c r="C1042" i="3"/>
  <c r="C1041" i="3"/>
  <c r="C1040" i="3"/>
  <c r="C1039" i="3"/>
  <c r="B1039" i="3"/>
  <c r="C1038" i="3"/>
  <c r="E1038" i="3" s="1"/>
  <c r="C1037" i="3"/>
  <c r="E1037" i="3" s="1"/>
  <c r="C1036" i="3"/>
  <c r="E1036" i="3" s="1"/>
  <c r="C1035" i="3"/>
  <c r="C1034" i="3"/>
  <c r="C1033" i="3"/>
  <c r="E1033" i="3" s="1"/>
  <c r="C1032" i="3"/>
  <c r="C1031" i="3"/>
  <c r="E1031" i="3" s="1"/>
  <c r="C1030" i="3"/>
  <c r="E1030" i="3" s="1"/>
  <c r="C1029" i="3"/>
  <c r="E1029" i="3" s="1"/>
  <c r="C1028" i="3"/>
  <c r="E1028" i="3" s="1"/>
  <c r="C1027" i="3"/>
  <c r="D1027" i="3" s="1"/>
  <c r="C1026" i="3"/>
  <c r="E1026" i="3" s="1"/>
  <c r="C1025" i="3"/>
  <c r="C1024" i="3"/>
  <c r="C1023" i="3"/>
  <c r="C1022" i="3"/>
  <c r="B1022" i="3"/>
  <c r="C1021" i="3"/>
  <c r="E1021" i="3" s="1"/>
  <c r="C1020" i="3"/>
  <c r="E1020" i="3" s="1"/>
  <c r="C1019" i="3"/>
  <c r="C1018" i="3"/>
  <c r="E1018" i="3" s="1"/>
  <c r="C1017" i="3"/>
  <c r="E1017" i="3" s="1"/>
  <c r="C1016" i="3"/>
  <c r="E1016" i="3" s="1"/>
  <c r="C1015" i="3"/>
  <c r="D1015" i="3" s="1"/>
  <c r="C1014" i="3"/>
  <c r="E1014" i="3" s="1"/>
  <c r="C1013" i="3"/>
  <c r="C1012" i="3"/>
  <c r="E1012" i="3" s="1"/>
  <c r="C1011" i="3"/>
  <c r="E1011" i="3" s="1"/>
  <c r="C1010" i="3"/>
  <c r="E1010" i="3" s="1"/>
  <c r="C1009" i="3"/>
  <c r="D1009" i="3" s="1"/>
  <c r="C1008" i="3"/>
  <c r="C1007" i="3"/>
  <c r="C1006" i="3"/>
  <c r="C1005" i="3"/>
  <c r="B1005" i="3"/>
  <c r="C1004" i="3"/>
  <c r="E1004" i="3" s="1"/>
  <c r="C1003" i="3"/>
  <c r="E1003" i="3" s="1"/>
  <c r="C1002" i="3"/>
  <c r="E1002" i="3" s="1"/>
  <c r="C1001" i="3"/>
  <c r="C1000" i="3"/>
  <c r="E1000" i="3" s="1"/>
  <c r="C999" i="3"/>
  <c r="E999" i="3" s="1"/>
  <c r="C998" i="3"/>
  <c r="E998" i="3" s="1"/>
  <c r="C997" i="3"/>
  <c r="E997" i="3" s="1"/>
  <c r="C996" i="3"/>
  <c r="E996" i="3" s="1"/>
  <c r="C995" i="3"/>
  <c r="E995" i="3" s="1"/>
  <c r="C994" i="3"/>
  <c r="E994" i="3" s="1"/>
  <c r="C993" i="3"/>
  <c r="D993" i="3" s="1"/>
  <c r="C992" i="3"/>
  <c r="E992" i="3" s="1"/>
  <c r="C991" i="3"/>
  <c r="C990" i="3"/>
  <c r="C989" i="3"/>
  <c r="C988" i="3"/>
  <c r="B988" i="3"/>
  <c r="C987" i="3"/>
  <c r="E987" i="3" s="1"/>
  <c r="C986" i="3"/>
  <c r="E986" i="3" s="1"/>
  <c r="C985" i="3"/>
  <c r="D985" i="3" s="1"/>
  <c r="C984" i="3"/>
  <c r="D984" i="3" s="1"/>
  <c r="C983" i="3"/>
  <c r="E983" i="3" s="1"/>
  <c r="C982" i="3"/>
  <c r="E982" i="3" s="1"/>
  <c r="C981" i="3"/>
  <c r="E981" i="3" s="1"/>
  <c r="C980" i="3"/>
  <c r="D980" i="3" s="1"/>
  <c r="C979" i="3"/>
  <c r="E979" i="3" s="1"/>
  <c r="C978" i="3"/>
  <c r="E978" i="3" s="1"/>
  <c r="C977" i="3"/>
  <c r="E977" i="3" s="1"/>
  <c r="C976" i="3"/>
  <c r="E976" i="3" s="1"/>
  <c r="C975" i="3"/>
  <c r="E975" i="3" s="1"/>
  <c r="C974" i="3"/>
  <c r="C973" i="3"/>
  <c r="C972" i="3"/>
  <c r="C971" i="3"/>
  <c r="B971" i="3"/>
  <c r="C970" i="3"/>
  <c r="E970" i="3" s="1"/>
  <c r="C969" i="3"/>
  <c r="E969" i="3" s="1"/>
  <c r="C968" i="3"/>
  <c r="C967" i="3"/>
  <c r="E967" i="3" s="1"/>
  <c r="C966" i="3"/>
  <c r="C965" i="3"/>
  <c r="E965" i="3" s="1"/>
  <c r="C964" i="3"/>
  <c r="D964" i="3" s="1"/>
  <c r="C963" i="3"/>
  <c r="E963" i="3" s="1"/>
  <c r="C962" i="3"/>
  <c r="E962" i="3" s="1"/>
  <c r="C961" i="3"/>
  <c r="E961" i="3" s="1"/>
  <c r="C960" i="3"/>
  <c r="E960" i="3" s="1"/>
  <c r="C959" i="3"/>
  <c r="E959" i="3" s="1"/>
  <c r="C958" i="3"/>
  <c r="E958" i="3" s="1"/>
  <c r="C957" i="3"/>
  <c r="C956" i="3"/>
  <c r="C955" i="3"/>
  <c r="C954" i="3"/>
  <c r="B954" i="3"/>
  <c r="C953" i="3"/>
  <c r="E953" i="3" s="1"/>
  <c r="C952" i="3"/>
  <c r="E952" i="3" s="1"/>
  <c r="C951" i="3"/>
  <c r="E951" i="3" s="1"/>
  <c r="C950" i="3"/>
  <c r="E950" i="3" s="1"/>
  <c r="C949" i="3"/>
  <c r="E949" i="3" s="1"/>
  <c r="C948" i="3"/>
  <c r="E948" i="3" s="1"/>
  <c r="C947" i="3"/>
  <c r="D947" i="3" s="1"/>
  <c r="C946" i="3"/>
  <c r="E946" i="3" s="1"/>
  <c r="C945" i="3"/>
  <c r="C944" i="3"/>
  <c r="E944" i="3" s="1"/>
  <c r="C943" i="3"/>
  <c r="E943" i="3" s="1"/>
  <c r="C942" i="3"/>
  <c r="C941" i="3"/>
  <c r="D941" i="3" s="1"/>
  <c r="C940" i="3"/>
  <c r="C939" i="3"/>
  <c r="C938" i="3"/>
  <c r="C937" i="3"/>
  <c r="B937" i="3"/>
  <c r="C936" i="3"/>
  <c r="E936" i="3" s="1"/>
  <c r="C935" i="3"/>
  <c r="E935" i="3" s="1"/>
  <c r="C934" i="3"/>
  <c r="E934" i="3" s="1"/>
  <c r="C933" i="3"/>
  <c r="D933" i="3" s="1"/>
  <c r="C932" i="3"/>
  <c r="E932" i="3" s="1"/>
  <c r="C931" i="3"/>
  <c r="E931" i="3" s="1"/>
  <c r="C930" i="3"/>
  <c r="D930" i="3" s="1"/>
  <c r="C929" i="3"/>
  <c r="E929" i="3" s="1"/>
  <c r="C928" i="3"/>
  <c r="E928" i="3" s="1"/>
  <c r="C927" i="3"/>
  <c r="E927" i="3" s="1"/>
  <c r="C926" i="3"/>
  <c r="E926" i="3" s="1"/>
  <c r="C925" i="3"/>
  <c r="D925" i="3" s="1"/>
  <c r="C924" i="3"/>
  <c r="D924" i="3" s="1"/>
  <c r="C923" i="3"/>
  <c r="C922" i="3"/>
  <c r="C921" i="3"/>
  <c r="C920" i="3"/>
  <c r="B920" i="3"/>
  <c r="C919" i="3"/>
  <c r="E919" i="3" s="1"/>
  <c r="C918" i="3"/>
  <c r="E918" i="3" s="1"/>
  <c r="C917" i="3"/>
  <c r="C916" i="3"/>
  <c r="D916" i="3" s="1"/>
  <c r="C915" i="3"/>
  <c r="E915" i="3" s="1"/>
  <c r="C914" i="3"/>
  <c r="E914" i="3" s="1"/>
  <c r="C913" i="3"/>
  <c r="C912" i="3"/>
  <c r="D912" i="3" s="1"/>
  <c r="C911" i="3"/>
  <c r="E911" i="3" s="1"/>
  <c r="C910" i="3"/>
  <c r="E910" i="3" s="1"/>
  <c r="C909" i="3"/>
  <c r="E909" i="3" s="1"/>
  <c r="C908" i="3"/>
  <c r="C907" i="3"/>
  <c r="E907" i="3" s="1"/>
  <c r="C906" i="3"/>
  <c r="C905" i="3"/>
  <c r="C904" i="3"/>
  <c r="C903" i="3"/>
  <c r="B903" i="3"/>
  <c r="C902" i="3"/>
  <c r="E902" i="3" s="1"/>
  <c r="C901" i="3"/>
  <c r="E901" i="3" s="1"/>
  <c r="C900" i="3"/>
  <c r="E900" i="3" s="1"/>
  <c r="C899" i="3"/>
  <c r="D899" i="3" s="1"/>
  <c r="C898" i="3"/>
  <c r="C897" i="3"/>
  <c r="E897" i="3" s="1"/>
  <c r="C896" i="3"/>
  <c r="D896" i="3" s="1"/>
  <c r="C895" i="3"/>
  <c r="E895" i="3" s="1"/>
  <c r="C894" i="3"/>
  <c r="E894" i="3" s="1"/>
  <c r="C893" i="3"/>
  <c r="E893" i="3" s="1"/>
  <c r="C892" i="3"/>
  <c r="E892" i="3" s="1"/>
  <c r="C891" i="3"/>
  <c r="E891" i="3" s="1"/>
  <c r="C890" i="3"/>
  <c r="E890" i="3" s="1"/>
  <c r="C889" i="3"/>
  <c r="C888" i="3"/>
  <c r="C887" i="3"/>
  <c r="C886" i="3"/>
  <c r="B886" i="3"/>
  <c r="C885" i="3"/>
  <c r="C884" i="3"/>
  <c r="C883" i="3"/>
  <c r="E883" i="3" s="1"/>
  <c r="C882" i="3"/>
  <c r="C881" i="3"/>
  <c r="E881" i="3" s="1"/>
  <c r="C880" i="3"/>
  <c r="C879" i="3"/>
  <c r="E879" i="3" s="1"/>
  <c r="C878" i="3"/>
  <c r="E878" i="3" s="1"/>
  <c r="C877" i="3"/>
  <c r="C876" i="3"/>
  <c r="C875" i="3"/>
  <c r="C874" i="3"/>
  <c r="C873" i="3"/>
  <c r="E873" i="3" s="1"/>
  <c r="C872" i="3"/>
  <c r="C871" i="3"/>
  <c r="C870" i="3"/>
  <c r="C869" i="3"/>
  <c r="B869" i="3"/>
  <c r="C868" i="3"/>
  <c r="C867" i="3"/>
  <c r="C866" i="3"/>
  <c r="C865" i="3"/>
  <c r="D865" i="3" s="1"/>
  <c r="C864" i="3"/>
  <c r="E864" i="3" s="1"/>
  <c r="C863" i="3"/>
  <c r="C862" i="3"/>
  <c r="E862" i="3" s="1"/>
  <c r="C861" i="3"/>
  <c r="C860" i="3"/>
  <c r="E860" i="3" s="1"/>
  <c r="C859" i="3"/>
  <c r="C858" i="3"/>
  <c r="C857" i="3"/>
  <c r="E857" i="3" s="1"/>
  <c r="C856" i="3"/>
  <c r="E856" i="3" s="1"/>
  <c r="C855" i="3"/>
  <c r="C854" i="3"/>
  <c r="C853" i="3"/>
  <c r="C852" i="3"/>
  <c r="B852" i="3"/>
  <c r="C851" i="3"/>
  <c r="C850" i="3"/>
  <c r="C849" i="3"/>
  <c r="C848" i="3"/>
  <c r="E848" i="3" s="1"/>
  <c r="C847" i="3"/>
  <c r="E847" i="3" s="1"/>
  <c r="C846" i="3"/>
  <c r="C845" i="3"/>
  <c r="D845" i="3" s="1"/>
  <c r="C844" i="3"/>
  <c r="E844" i="3" s="1"/>
  <c r="C843" i="3"/>
  <c r="E843" i="3" s="1"/>
  <c r="C842" i="3"/>
  <c r="C841" i="3"/>
  <c r="C840" i="3"/>
  <c r="E840" i="3" s="1"/>
  <c r="C839" i="3"/>
  <c r="E839" i="3" s="1"/>
  <c r="C838" i="3"/>
  <c r="C837" i="3"/>
  <c r="C836" i="3"/>
  <c r="C835" i="3"/>
  <c r="B835" i="3"/>
  <c r="C834" i="3"/>
  <c r="C833" i="3"/>
  <c r="C832" i="3"/>
  <c r="E832" i="3" s="1"/>
  <c r="C831" i="3"/>
  <c r="E831" i="3" s="1"/>
  <c r="C830" i="3"/>
  <c r="E830" i="3" s="1"/>
  <c r="C829" i="3"/>
  <c r="C828" i="3"/>
  <c r="E828" i="3" s="1"/>
  <c r="C827" i="3"/>
  <c r="C826" i="3"/>
  <c r="E826" i="3" s="1"/>
  <c r="C825" i="3"/>
  <c r="C824" i="3"/>
  <c r="C823" i="3"/>
  <c r="E823" i="3" s="1"/>
  <c r="C822" i="3"/>
  <c r="D822" i="3" s="1"/>
  <c r="C821" i="3"/>
  <c r="C820" i="3"/>
  <c r="C819" i="3"/>
  <c r="C818" i="3"/>
  <c r="B818" i="3"/>
  <c r="C817" i="3"/>
  <c r="C816" i="3"/>
  <c r="C815" i="3"/>
  <c r="E815" i="3" s="1"/>
  <c r="C814" i="3"/>
  <c r="D814" i="3" s="1"/>
  <c r="C813" i="3"/>
  <c r="C812" i="3"/>
  <c r="C811" i="3"/>
  <c r="E811" i="3" s="1"/>
  <c r="C810" i="3"/>
  <c r="E810" i="3" s="1"/>
  <c r="C809" i="3"/>
  <c r="E809" i="3" s="1"/>
  <c r="C808" i="3"/>
  <c r="C807" i="3"/>
  <c r="C806" i="3"/>
  <c r="D806" i="3" s="1"/>
  <c r="C805" i="3"/>
  <c r="E805" i="3" s="1"/>
  <c r="C804" i="3"/>
  <c r="C803" i="3"/>
  <c r="C802" i="3"/>
  <c r="C801" i="3"/>
  <c r="B801" i="3"/>
  <c r="C800" i="3"/>
  <c r="C799" i="3"/>
  <c r="C798" i="3"/>
  <c r="D798" i="3" s="1"/>
  <c r="C797" i="3"/>
  <c r="E797" i="3" s="1"/>
  <c r="C796" i="3"/>
  <c r="E796" i="3" s="1"/>
  <c r="C795" i="3"/>
  <c r="C794" i="3"/>
  <c r="E794" i="3" s="1"/>
  <c r="C793" i="3"/>
  <c r="D793" i="3" s="1"/>
  <c r="C792" i="3"/>
  <c r="C791" i="3"/>
  <c r="C790" i="3"/>
  <c r="C789" i="3"/>
  <c r="E789" i="3" s="1"/>
  <c r="C788" i="3"/>
  <c r="E788" i="3" s="1"/>
  <c r="C787" i="3"/>
  <c r="C786" i="3"/>
  <c r="C785" i="3"/>
  <c r="C784" i="3"/>
  <c r="B784" i="3"/>
  <c r="C783" i="3"/>
  <c r="C782" i="3"/>
  <c r="C781" i="3"/>
  <c r="E781" i="3" s="1"/>
  <c r="C780" i="3"/>
  <c r="C779" i="3"/>
  <c r="E779" i="3" s="1"/>
  <c r="C778" i="3"/>
  <c r="C777" i="3"/>
  <c r="C776" i="3"/>
  <c r="E776" i="3" s="1"/>
  <c r="C775" i="3"/>
  <c r="E775" i="3" s="1"/>
  <c r="C774" i="3"/>
  <c r="C773" i="3"/>
  <c r="C772" i="3"/>
  <c r="C771" i="3"/>
  <c r="E771" i="3" s="1"/>
  <c r="C770" i="3"/>
  <c r="C769" i="3"/>
  <c r="C768" i="3"/>
  <c r="C767" i="3"/>
  <c r="B767" i="3"/>
  <c r="C766" i="3"/>
  <c r="C765" i="3"/>
  <c r="C764" i="3"/>
  <c r="E764" i="3" s="1"/>
  <c r="C763" i="3"/>
  <c r="E763" i="3" s="1"/>
  <c r="C762" i="3"/>
  <c r="C761" i="3"/>
  <c r="C760" i="3"/>
  <c r="C759" i="3"/>
  <c r="E759" i="3" s="1"/>
  <c r="C758" i="3"/>
  <c r="E758" i="3" s="1"/>
  <c r="C757" i="3"/>
  <c r="C756" i="3"/>
  <c r="C755" i="3"/>
  <c r="E755" i="3" s="1"/>
  <c r="C754" i="3"/>
  <c r="C753" i="3"/>
  <c r="C752" i="3"/>
  <c r="C751" i="3"/>
  <c r="C750" i="3"/>
  <c r="B750" i="3"/>
  <c r="C749" i="3"/>
  <c r="C748" i="3"/>
  <c r="C747" i="3"/>
  <c r="E747" i="3" s="1"/>
  <c r="C746" i="3"/>
  <c r="C745" i="3"/>
  <c r="E745" i="3" s="1"/>
  <c r="C744" i="3"/>
  <c r="C743" i="3"/>
  <c r="E743" i="3" s="1"/>
  <c r="C742" i="3"/>
  <c r="E742" i="3" s="1"/>
  <c r="C741" i="3"/>
  <c r="C740" i="3"/>
  <c r="C739" i="3"/>
  <c r="C738" i="3"/>
  <c r="C737" i="3"/>
  <c r="E737" i="3" s="1"/>
  <c r="C736" i="3"/>
  <c r="C735" i="3"/>
  <c r="C734" i="3"/>
  <c r="C733" i="3"/>
  <c r="B733" i="3"/>
  <c r="C732" i="3"/>
  <c r="C731" i="3"/>
  <c r="C730" i="3"/>
  <c r="C729" i="3"/>
  <c r="E729" i="3" s="1"/>
  <c r="C728" i="3"/>
  <c r="E728" i="3" s="1"/>
  <c r="C727" i="3"/>
  <c r="C726" i="3"/>
  <c r="E726" i="3" s="1"/>
  <c r="C725" i="3"/>
  <c r="C724" i="3"/>
  <c r="E724" i="3" s="1"/>
  <c r="C723" i="3"/>
  <c r="C722" i="3"/>
  <c r="C721" i="3"/>
  <c r="D721" i="3" s="1"/>
  <c r="C720" i="3"/>
  <c r="E720" i="3" s="1"/>
  <c r="C719" i="3"/>
  <c r="C718" i="3"/>
  <c r="C717" i="3"/>
  <c r="C716" i="3"/>
  <c r="B716" i="3"/>
  <c r="C715" i="3"/>
  <c r="C714" i="3"/>
  <c r="C713" i="3"/>
  <c r="C712" i="3"/>
  <c r="E712" i="3" s="1"/>
  <c r="C711" i="3"/>
  <c r="E711" i="3" s="1"/>
  <c r="C710" i="3"/>
  <c r="C709" i="3"/>
  <c r="D709" i="3" s="1"/>
  <c r="C708" i="3"/>
  <c r="E708" i="3" s="1"/>
  <c r="C707" i="3"/>
  <c r="E707" i="3" s="1"/>
  <c r="C706" i="3"/>
  <c r="C705" i="3"/>
  <c r="C704" i="3"/>
  <c r="E704" i="3" s="1"/>
  <c r="C703" i="3"/>
  <c r="E703" i="3" s="1"/>
  <c r="C702" i="3"/>
  <c r="C701" i="3"/>
  <c r="C700" i="3"/>
  <c r="C699" i="3"/>
  <c r="B699" i="3"/>
  <c r="C698" i="3"/>
  <c r="C697" i="3"/>
  <c r="C696" i="3"/>
  <c r="E696" i="3" s="1"/>
  <c r="C695" i="3"/>
  <c r="E695" i="3" s="1"/>
  <c r="C694" i="3"/>
  <c r="E694" i="3" s="1"/>
  <c r="C693" i="3"/>
  <c r="C692" i="3"/>
  <c r="E692" i="3" s="1"/>
  <c r="C691" i="3"/>
  <c r="C690" i="3"/>
  <c r="E690" i="3" s="1"/>
  <c r="C689" i="3"/>
  <c r="C688" i="3"/>
  <c r="C687" i="3"/>
  <c r="E687" i="3" s="1"/>
  <c r="C686" i="3"/>
  <c r="D686" i="3" s="1"/>
  <c r="C685" i="3"/>
  <c r="C684" i="3"/>
  <c r="C683" i="3"/>
  <c r="C682" i="3"/>
  <c r="B682" i="3"/>
  <c r="C681" i="3"/>
  <c r="C680" i="3"/>
  <c r="C679" i="3"/>
  <c r="E679" i="3" s="1"/>
  <c r="C678" i="3"/>
  <c r="D678" i="3" s="1"/>
  <c r="C677" i="3"/>
  <c r="C676" i="3"/>
  <c r="C675" i="3"/>
  <c r="E675" i="3" s="1"/>
  <c r="C674" i="3"/>
  <c r="E674" i="3" s="1"/>
  <c r="C673" i="3"/>
  <c r="E673" i="3" s="1"/>
  <c r="C672" i="3"/>
  <c r="C671" i="3"/>
  <c r="C670" i="3"/>
  <c r="D670" i="3" s="1"/>
  <c r="C669" i="3"/>
  <c r="E669" i="3" s="1"/>
  <c r="C668" i="3"/>
  <c r="C667" i="3"/>
  <c r="C666" i="3"/>
  <c r="C665" i="3"/>
  <c r="B665" i="3"/>
  <c r="C664" i="3"/>
  <c r="C663" i="3"/>
  <c r="C662" i="3"/>
  <c r="D662" i="3" s="1"/>
  <c r="C661" i="3"/>
  <c r="E661" i="3" s="1"/>
  <c r="C660" i="3"/>
  <c r="E660" i="3" s="1"/>
  <c r="C659" i="3"/>
  <c r="C658" i="3"/>
  <c r="E658" i="3" s="1"/>
  <c r="C657" i="3"/>
  <c r="D657" i="3" s="1"/>
  <c r="C656" i="3"/>
  <c r="C655" i="3"/>
  <c r="C654" i="3"/>
  <c r="C653" i="3"/>
  <c r="E653" i="3" s="1"/>
  <c r="C652" i="3"/>
  <c r="E652" i="3" s="1"/>
  <c r="C651" i="3"/>
  <c r="C650" i="3"/>
  <c r="C649" i="3"/>
  <c r="C648" i="3"/>
  <c r="B648" i="3"/>
  <c r="C647" i="3"/>
  <c r="C646" i="3"/>
  <c r="C645" i="3"/>
  <c r="E645" i="3" s="1"/>
  <c r="C644" i="3"/>
  <c r="E644" i="3" s="1"/>
  <c r="C643" i="3"/>
  <c r="E643" i="3" s="1"/>
  <c r="C642" i="3"/>
  <c r="C641" i="3"/>
  <c r="E641" i="3" s="1"/>
  <c r="C640" i="3"/>
  <c r="E640" i="3" s="1"/>
  <c r="C639" i="3"/>
  <c r="E639" i="3" s="1"/>
  <c r="C638" i="3"/>
  <c r="C637" i="3"/>
  <c r="C636" i="3"/>
  <c r="C635" i="3"/>
  <c r="D635" i="3" s="1"/>
  <c r="C634" i="3"/>
  <c r="C633" i="3"/>
  <c r="C632" i="3"/>
  <c r="C631" i="3"/>
  <c r="B631" i="3"/>
  <c r="C630" i="3"/>
  <c r="C629" i="3"/>
  <c r="C628" i="3"/>
  <c r="C627" i="3"/>
  <c r="E627" i="3" s="1"/>
  <c r="C626" i="3"/>
  <c r="E626" i="3" s="1"/>
  <c r="C625" i="3"/>
  <c r="C624" i="3"/>
  <c r="E624" i="3" s="1"/>
  <c r="C623" i="3"/>
  <c r="C622" i="3"/>
  <c r="E622" i="3" s="1"/>
  <c r="C621" i="3"/>
  <c r="C620" i="3"/>
  <c r="C619" i="3"/>
  <c r="E619" i="3" s="1"/>
  <c r="C618" i="3"/>
  <c r="E618" i="3" s="1"/>
  <c r="C617" i="3"/>
  <c r="C616" i="3"/>
  <c r="C615" i="3"/>
  <c r="C614" i="3"/>
  <c r="B614" i="3"/>
  <c r="C613" i="3"/>
  <c r="C612" i="3"/>
  <c r="C611" i="3"/>
  <c r="C610" i="3"/>
  <c r="E610" i="3" s="1"/>
  <c r="C609" i="3"/>
  <c r="E609" i="3" s="1"/>
  <c r="C608" i="3"/>
  <c r="C607" i="3"/>
  <c r="E607" i="3" s="1"/>
  <c r="C606" i="3"/>
  <c r="E606" i="3" s="1"/>
  <c r="C605" i="3"/>
  <c r="E605" i="3" s="1"/>
  <c r="C604" i="3"/>
  <c r="C603" i="3"/>
  <c r="C602" i="3"/>
  <c r="E602" i="3" s="1"/>
  <c r="C601" i="3"/>
  <c r="D601" i="3" s="1"/>
  <c r="C600" i="3"/>
  <c r="C599" i="3"/>
  <c r="C598" i="3"/>
  <c r="C597" i="3"/>
  <c r="B597" i="3"/>
  <c r="C596" i="3"/>
  <c r="C595" i="3"/>
  <c r="C594" i="3"/>
  <c r="C593" i="3"/>
  <c r="E593" i="3" s="1"/>
  <c r="C592" i="3"/>
  <c r="E592" i="3" s="1"/>
  <c r="C591" i="3"/>
  <c r="C590" i="3"/>
  <c r="D590" i="3" s="1"/>
  <c r="C589" i="3"/>
  <c r="D589" i="3" s="1"/>
  <c r="C588" i="3"/>
  <c r="E588" i="3" s="1"/>
  <c r="C587" i="3"/>
  <c r="C586" i="3"/>
  <c r="C585" i="3"/>
  <c r="E585" i="3" s="1"/>
  <c r="C584" i="3"/>
  <c r="C583" i="3"/>
  <c r="C582" i="3"/>
  <c r="C581" i="3"/>
  <c r="C580" i="3"/>
  <c r="B580" i="3"/>
  <c r="C579" i="3"/>
  <c r="C578" i="3"/>
  <c r="C577" i="3"/>
  <c r="D577" i="3" s="1"/>
  <c r="C576" i="3"/>
  <c r="C575" i="3"/>
  <c r="E575" i="3" s="1"/>
  <c r="C574" i="3"/>
  <c r="C573" i="3"/>
  <c r="E573" i="3" s="1"/>
  <c r="C572" i="3"/>
  <c r="D572" i="3" s="1"/>
  <c r="C571" i="3"/>
  <c r="E571" i="3" s="1"/>
  <c r="C570" i="3"/>
  <c r="C569" i="3"/>
  <c r="C568" i="3"/>
  <c r="E568" i="3" s="1"/>
  <c r="C567" i="3"/>
  <c r="E567" i="3" s="1"/>
  <c r="C566" i="3"/>
  <c r="C565" i="3"/>
  <c r="C564" i="3"/>
  <c r="C563" i="3"/>
  <c r="B563" i="3"/>
  <c r="C562" i="3"/>
  <c r="C561" i="3"/>
  <c r="C560" i="3"/>
  <c r="E560" i="3" s="1"/>
  <c r="C559" i="3"/>
  <c r="E559" i="3" s="1"/>
  <c r="C558" i="3"/>
  <c r="E558" i="3" s="1"/>
  <c r="C557" i="3"/>
  <c r="C556" i="3"/>
  <c r="E556" i="3" s="1"/>
  <c r="C555" i="3"/>
  <c r="C554" i="3"/>
  <c r="E554" i="3" s="1"/>
  <c r="C553" i="3"/>
  <c r="C552" i="3"/>
  <c r="C551" i="3"/>
  <c r="E551" i="3" s="1"/>
  <c r="C550" i="3"/>
  <c r="D550" i="3" s="1"/>
  <c r="C549" i="3"/>
  <c r="C548" i="3"/>
  <c r="C547" i="3"/>
  <c r="C546" i="3"/>
  <c r="B546" i="3"/>
  <c r="C545" i="3"/>
  <c r="C544" i="3"/>
  <c r="C543" i="3"/>
  <c r="E543" i="3" s="1"/>
  <c r="C542" i="3"/>
  <c r="D542" i="3" s="1"/>
  <c r="C541" i="3"/>
  <c r="E541" i="3" s="1"/>
  <c r="C540" i="3"/>
  <c r="C539" i="3"/>
  <c r="E539" i="3" s="1"/>
  <c r="C538" i="3"/>
  <c r="D538" i="3" s="1"/>
  <c r="C537" i="3"/>
  <c r="E537" i="3" s="1"/>
  <c r="C536" i="3"/>
  <c r="C535" i="3"/>
  <c r="C534" i="3"/>
  <c r="E534" i="3" s="1"/>
  <c r="C533" i="3"/>
  <c r="C532" i="3"/>
  <c r="C531" i="3"/>
  <c r="C530" i="3"/>
  <c r="C529" i="3"/>
  <c r="B529" i="3"/>
  <c r="C528" i="3"/>
  <c r="C527" i="3"/>
  <c r="C526" i="3"/>
  <c r="E526" i="3" s="1"/>
  <c r="C525" i="3"/>
  <c r="E525" i="3" s="1"/>
  <c r="C524" i="3"/>
  <c r="E524" i="3" s="1"/>
  <c r="C523" i="3"/>
  <c r="C522" i="3"/>
  <c r="C521" i="3"/>
  <c r="E521" i="3" s="1"/>
  <c r="C520" i="3"/>
  <c r="E520" i="3" s="1"/>
  <c r="C519" i="3"/>
  <c r="C518" i="3"/>
  <c r="C517" i="3"/>
  <c r="D517" i="3" s="1"/>
  <c r="C516" i="3"/>
  <c r="E516" i="3" s="1"/>
  <c r="C515" i="3"/>
  <c r="C514" i="3"/>
  <c r="C513" i="3"/>
  <c r="C512" i="3"/>
  <c r="B512" i="3"/>
  <c r="C511" i="3"/>
  <c r="C510" i="3"/>
  <c r="C509" i="3"/>
  <c r="C508" i="3"/>
  <c r="E508" i="3" s="1"/>
  <c r="C507" i="3"/>
  <c r="E507" i="3" s="1"/>
  <c r="C506" i="3"/>
  <c r="C505" i="3"/>
  <c r="E505" i="3" s="1"/>
  <c r="C504" i="3"/>
  <c r="E504" i="3" s="1"/>
  <c r="C503" i="3"/>
  <c r="E503" i="3" s="1"/>
  <c r="C502" i="3"/>
  <c r="C501" i="3"/>
  <c r="C500" i="3"/>
  <c r="D500" i="3" s="1"/>
  <c r="C499" i="3"/>
  <c r="E499" i="3" s="1"/>
  <c r="C498" i="3"/>
  <c r="C497" i="3"/>
  <c r="C496" i="3"/>
  <c r="C495" i="3"/>
  <c r="B495" i="3"/>
  <c r="C494" i="3"/>
  <c r="C493" i="3"/>
  <c r="C492" i="3"/>
  <c r="D492" i="3" s="1"/>
  <c r="C491" i="3"/>
  <c r="E491" i="3" s="1"/>
  <c r="C490" i="3"/>
  <c r="E490" i="3" s="1"/>
  <c r="C489" i="3"/>
  <c r="C488" i="3"/>
  <c r="E488" i="3" s="1"/>
  <c r="C487" i="3"/>
  <c r="D487" i="3" s="1"/>
  <c r="C486" i="3"/>
  <c r="C485" i="3"/>
  <c r="C484" i="3"/>
  <c r="C483" i="3"/>
  <c r="E483" i="3" s="1"/>
  <c r="C482" i="3"/>
  <c r="E482" i="3" s="1"/>
  <c r="C481" i="3"/>
  <c r="C480" i="3"/>
  <c r="C479" i="3"/>
  <c r="C478" i="3"/>
  <c r="B478" i="3"/>
  <c r="C477" i="3"/>
  <c r="C476" i="3"/>
  <c r="C475" i="3"/>
  <c r="E475" i="3" s="1"/>
  <c r="C474" i="3"/>
  <c r="E474" i="3" s="1"/>
  <c r="C473" i="3"/>
  <c r="E473" i="3" s="1"/>
  <c r="C472" i="3"/>
  <c r="C471" i="3"/>
  <c r="E471" i="3" s="1"/>
  <c r="C470" i="3"/>
  <c r="C469" i="3"/>
  <c r="E469" i="3" s="1"/>
  <c r="C468" i="3"/>
  <c r="C467" i="3"/>
  <c r="C466" i="3"/>
  <c r="E466" i="3" s="1"/>
  <c r="C465" i="3"/>
  <c r="D465" i="3" s="1"/>
  <c r="C464" i="3"/>
  <c r="C463" i="3"/>
  <c r="C462" i="3"/>
  <c r="C461" i="3"/>
  <c r="B461" i="3"/>
  <c r="C460" i="3"/>
  <c r="C459" i="3"/>
  <c r="C458" i="3"/>
  <c r="C457" i="3"/>
  <c r="E457" i="3" s="1"/>
  <c r="C456" i="3"/>
  <c r="E456" i="3" s="1"/>
  <c r="C455" i="3"/>
  <c r="C454" i="3"/>
  <c r="D454" i="3" s="1"/>
  <c r="C453" i="3"/>
  <c r="D453" i="3" s="1"/>
  <c r="C452" i="3"/>
  <c r="E452" i="3" s="1"/>
  <c r="C451" i="3"/>
  <c r="C450" i="3"/>
  <c r="C449" i="3"/>
  <c r="E449" i="3" s="1"/>
  <c r="C448" i="3"/>
  <c r="C447" i="3"/>
  <c r="C446" i="3"/>
  <c r="C445" i="3"/>
  <c r="C444" i="3"/>
  <c r="B444" i="3"/>
  <c r="C443" i="3"/>
  <c r="C442" i="3"/>
  <c r="C441" i="3"/>
  <c r="D441" i="3" s="1"/>
  <c r="C440" i="3"/>
  <c r="C439" i="3"/>
  <c r="E439" i="3" s="1"/>
  <c r="C438" i="3"/>
  <c r="C437" i="3"/>
  <c r="E437" i="3" s="1"/>
  <c r="C436" i="3"/>
  <c r="D436" i="3" s="1"/>
  <c r="C435" i="3"/>
  <c r="E435" i="3" s="1"/>
  <c r="C434" i="3"/>
  <c r="C433" i="3"/>
  <c r="C432" i="3"/>
  <c r="E432" i="3" s="1"/>
  <c r="C431" i="3"/>
  <c r="E431" i="3" s="1"/>
  <c r="C430" i="3"/>
  <c r="C429" i="3"/>
  <c r="C428" i="3"/>
  <c r="C427" i="3"/>
  <c r="B427" i="3"/>
  <c r="C426" i="3"/>
  <c r="C425" i="3"/>
  <c r="C424" i="3"/>
  <c r="E424" i="3" s="1"/>
  <c r="C423" i="3"/>
  <c r="E423" i="3" s="1"/>
  <c r="C422" i="3"/>
  <c r="E422" i="3" s="1"/>
  <c r="C421" i="3"/>
  <c r="C420" i="3"/>
  <c r="E420" i="3" s="1"/>
  <c r="C419" i="3"/>
  <c r="C418" i="3"/>
  <c r="E418" i="3" s="1"/>
  <c r="C417" i="3"/>
  <c r="C416" i="3"/>
  <c r="C415" i="3"/>
  <c r="E415" i="3" s="1"/>
  <c r="C414" i="3"/>
  <c r="D414" i="3" s="1"/>
  <c r="C413" i="3"/>
  <c r="C412" i="3"/>
  <c r="C411" i="3"/>
  <c r="C410" i="3"/>
  <c r="B410" i="3"/>
  <c r="C409" i="3"/>
  <c r="C408" i="3"/>
  <c r="C407" i="3"/>
  <c r="E407" i="3" s="1"/>
  <c r="C406" i="3"/>
  <c r="D406" i="3" s="1"/>
  <c r="C405" i="3"/>
  <c r="E405" i="3" s="1"/>
  <c r="C404" i="3"/>
  <c r="C403" i="3"/>
  <c r="E403" i="3" s="1"/>
  <c r="C402" i="3"/>
  <c r="D402" i="3" s="1"/>
  <c r="C401" i="3"/>
  <c r="E401" i="3" s="1"/>
  <c r="C400" i="3"/>
  <c r="C399" i="3"/>
  <c r="C398" i="3"/>
  <c r="E398" i="3" s="1"/>
  <c r="C397" i="3"/>
  <c r="C396" i="3"/>
  <c r="C395" i="3"/>
  <c r="C394" i="3"/>
  <c r="C393" i="3"/>
  <c r="B393" i="3"/>
  <c r="C392" i="3"/>
  <c r="C391" i="3"/>
  <c r="C390" i="3"/>
  <c r="E390" i="3" s="1"/>
  <c r="C389" i="3"/>
  <c r="E389" i="3" s="1"/>
  <c r="C388" i="3"/>
  <c r="E388" i="3" s="1"/>
  <c r="C387" i="3"/>
  <c r="C386" i="3"/>
  <c r="C385" i="3"/>
  <c r="E385" i="3" s="1"/>
  <c r="C384" i="3"/>
  <c r="E384" i="3" s="1"/>
  <c r="C383" i="3"/>
  <c r="C382" i="3"/>
  <c r="C381" i="3"/>
  <c r="E381" i="3" s="1"/>
  <c r="C380" i="3"/>
  <c r="E380" i="3" s="1"/>
  <c r="C379" i="3"/>
  <c r="C378" i="3"/>
  <c r="C377" i="3"/>
  <c r="C376" i="3"/>
  <c r="B376" i="3"/>
  <c r="C375" i="3"/>
  <c r="C374" i="3"/>
  <c r="C373" i="3"/>
  <c r="C372" i="3"/>
  <c r="E372" i="3" s="1"/>
  <c r="C371" i="3"/>
  <c r="E371" i="3" s="1"/>
  <c r="C370" i="3"/>
  <c r="C369" i="3"/>
  <c r="E369" i="3" s="1"/>
  <c r="C368" i="3"/>
  <c r="E368" i="3" s="1"/>
  <c r="C367" i="3"/>
  <c r="E367" i="3" s="1"/>
  <c r="C366" i="3"/>
  <c r="C365" i="3"/>
  <c r="C364" i="3"/>
  <c r="D364" i="3" s="1"/>
  <c r="C363" i="3"/>
  <c r="D363" i="3" s="1"/>
  <c r="C362" i="3"/>
  <c r="C361" i="3"/>
  <c r="C360" i="3"/>
  <c r="C359" i="3"/>
  <c r="B359" i="3"/>
  <c r="C358" i="3"/>
  <c r="C357" i="3"/>
  <c r="C356" i="3"/>
  <c r="C355" i="3"/>
  <c r="E355" i="3" s="1"/>
  <c r="C354" i="3"/>
  <c r="E354" i="3" s="1"/>
  <c r="C353" i="3"/>
  <c r="C352" i="3"/>
  <c r="E352" i="3" s="1"/>
  <c r="C351" i="3"/>
  <c r="E351" i="3" s="1"/>
  <c r="C350" i="3"/>
  <c r="E350" i="3" s="1"/>
  <c r="C349" i="3"/>
  <c r="C348" i="3"/>
  <c r="C347" i="3"/>
  <c r="C346" i="3"/>
  <c r="E346" i="3" s="1"/>
  <c r="C345" i="3"/>
  <c r="C344" i="3"/>
  <c r="C343" i="3"/>
  <c r="C342" i="3"/>
  <c r="B342" i="3"/>
  <c r="C341" i="3"/>
  <c r="C340" i="3"/>
  <c r="C339" i="3"/>
  <c r="E339" i="3" s="1"/>
  <c r="C338" i="3"/>
  <c r="E338" i="3" s="1"/>
  <c r="C337" i="3"/>
  <c r="E337" i="3" s="1"/>
  <c r="C336" i="3"/>
  <c r="C335" i="3"/>
  <c r="D335" i="3" s="1"/>
  <c r="C334" i="3"/>
  <c r="C333" i="3"/>
  <c r="E333" i="3" s="1"/>
  <c r="C332" i="3"/>
  <c r="C331" i="3"/>
  <c r="C330" i="3"/>
  <c r="E330" i="3" s="1"/>
  <c r="C329" i="3"/>
  <c r="C328" i="3"/>
  <c r="C327" i="3"/>
  <c r="C326" i="3"/>
  <c r="C325" i="3"/>
  <c r="B325" i="3"/>
  <c r="C324" i="3"/>
  <c r="C323" i="3"/>
  <c r="C322" i="3"/>
  <c r="D322" i="3" s="1"/>
  <c r="C321" i="3"/>
  <c r="E321" i="3" s="1"/>
  <c r="C320" i="3"/>
  <c r="E320" i="3" s="1"/>
  <c r="C319" i="3"/>
  <c r="C318" i="3"/>
  <c r="D318" i="3" s="1"/>
  <c r="C317" i="3"/>
  <c r="C316" i="3"/>
  <c r="E316" i="3" s="1"/>
  <c r="C315" i="3"/>
  <c r="C314" i="3"/>
  <c r="C313" i="3"/>
  <c r="E313" i="3" s="1"/>
  <c r="C312" i="3"/>
  <c r="D312" i="3" s="1"/>
  <c r="C311" i="3"/>
  <c r="C310" i="3"/>
  <c r="C309" i="3"/>
  <c r="C308" i="3"/>
  <c r="B308" i="3"/>
  <c r="C307" i="3"/>
  <c r="C306" i="3"/>
  <c r="C305" i="3"/>
  <c r="D305" i="3" s="1"/>
  <c r="C304" i="3"/>
  <c r="E304" i="3" s="1"/>
  <c r="C303" i="3"/>
  <c r="E303" i="3" s="1"/>
  <c r="C302" i="3"/>
  <c r="C301" i="3"/>
  <c r="E301" i="3" s="1"/>
  <c r="C300" i="3"/>
  <c r="D300" i="3" s="1"/>
  <c r="C299" i="3"/>
  <c r="E299" i="3" s="1"/>
  <c r="C298" i="3"/>
  <c r="C297" i="3"/>
  <c r="C296" i="3"/>
  <c r="C295" i="3"/>
  <c r="E295" i="3" s="1"/>
  <c r="C294" i="3"/>
  <c r="C293" i="3"/>
  <c r="C292" i="3"/>
  <c r="C291" i="3"/>
  <c r="B291" i="3"/>
  <c r="C290" i="3"/>
  <c r="D290" i="3" s="1"/>
  <c r="C289" i="3"/>
  <c r="D289" i="3" s="1"/>
  <c r="C288" i="3"/>
  <c r="E288" i="3" s="1"/>
  <c r="C287" i="3"/>
  <c r="D287" i="3" s="1"/>
  <c r="C286" i="3"/>
  <c r="E286" i="3" s="1"/>
  <c r="C285" i="3"/>
  <c r="D285" i="3" s="1"/>
  <c r="C284" i="3"/>
  <c r="E284" i="3" s="1"/>
  <c r="C283" i="3"/>
  <c r="C282" i="3"/>
  <c r="E282" i="3" s="1"/>
  <c r="C281" i="3"/>
  <c r="D281" i="3" s="1"/>
  <c r="C280" i="3"/>
  <c r="D280" i="3" s="1"/>
  <c r="C279" i="3"/>
  <c r="E279" i="3" s="1"/>
  <c r="C278" i="3"/>
  <c r="E278" i="3" s="1"/>
  <c r="C277" i="3"/>
  <c r="C276" i="3"/>
  <c r="C275" i="3"/>
  <c r="C274" i="3"/>
  <c r="B274" i="3"/>
  <c r="C273" i="3"/>
  <c r="D273" i="3" s="1"/>
  <c r="C272" i="3"/>
  <c r="D272" i="3" s="1"/>
  <c r="C271" i="3"/>
  <c r="E271" i="3" s="1"/>
  <c r="C270" i="3"/>
  <c r="C269" i="3"/>
  <c r="E269" i="3" s="1"/>
  <c r="C268" i="3"/>
  <c r="D268" i="3" s="1"/>
  <c r="C267" i="3"/>
  <c r="E267" i="3" s="1"/>
  <c r="C266" i="3"/>
  <c r="D266" i="3" s="1"/>
  <c r="C265" i="3"/>
  <c r="E265" i="3" s="1"/>
  <c r="C264" i="3"/>
  <c r="D264" i="3" s="1"/>
  <c r="C263" i="3"/>
  <c r="C262" i="3"/>
  <c r="E262" i="3" s="1"/>
  <c r="C261" i="3"/>
  <c r="E261" i="3" s="1"/>
  <c r="C260" i="3"/>
  <c r="C259" i="3"/>
  <c r="C258" i="3"/>
  <c r="C257" i="3"/>
  <c r="B257" i="3"/>
  <c r="C256" i="3"/>
  <c r="D256" i="3" s="1"/>
  <c r="C255" i="3"/>
  <c r="D255" i="3" s="1"/>
  <c r="C254" i="3"/>
  <c r="E254" i="3" s="1"/>
  <c r="C253" i="3"/>
  <c r="D253" i="3" s="1"/>
  <c r="C252" i="3"/>
  <c r="E252" i="3" s="1"/>
  <c r="C251" i="3"/>
  <c r="D251" i="3" s="1"/>
  <c r="C250" i="3"/>
  <c r="C249" i="3"/>
  <c r="E249" i="3" s="1"/>
  <c r="C248" i="3"/>
  <c r="E248" i="3" s="1"/>
  <c r="C247" i="3"/>
  <c r="D247" i="3" s="1"/>
  <c r="C246" i="3"/>
  <c r="D246" i="3" s="1"/>
  <c r="C245" i="3"/>
  <c r="E245" i="3" s="1"/>
  <c r="C244" i="3"/>
  <c r="E244" i="3" s="1"/>
  <c r="C243" i="3"/>
  <c r="C242" i="3"/>
  <c r="C241" i="3"/>
  <c r="C240" i="3"/>
  <c r="B240" i="3"/>
  <c r="C239" i="3"/>
  <c r="D239" i="3" s="1"/>
  <c r="C238" i="3"/>
  <c r="D238" i="3" s="1"/>
  <c r="C237" i="3"/>
  <c r="C236" i="3"/>
  <c r="E236" i="3" s="1"/>
  <c r="C235" i="3"/>
  <c r="E235" i="3" s="1"/>
  <c r="C234" i="3"/>
  <c r="D234" i="3" s="1"/>
  <c r="C233" i="3"/>
  <c r="E233" i="3" s="1"/>
  <c r="C232" i="3"/>
  <c r="D232" i="3" s="1"/>
  <c r="C231" i="3"/>
  <c r="E231" i="3" s="1"/>
  <c r="C230" i="3"/>
  <c r="D230" i="3" s="1"/>
  <c r="C229" i="3"/>
  <c r="D229" i="3" s="1"/>
  <c r="C228" i="3"/>
  <c r="C227" i="3"/>
  <c r="E227" i="3" s="1"/>
  <c r="C226" i="3"/>
  <c r="C225" i="3"/>
  <c r="C224" i="3"/>
  <c r="C223" i="3"/>
  <c r="B223" i="3"/>
  <c r="C222" i="3"/>
  <c r="D222" i="3" s="1"/>
  <c r="C221" i="3"/>
  <c r="D221" i="3" s="1"/>
  <c r="C220" i="3"/>
  <c r="E220" i="3" s="1"/>
  <c r="C219" i="3"/>
  <c r="D219" i="3" s="1"/>
  <c r="C218" i="3"/>
  <c r="E218" i="3" s="1"/>
  <c r="C217" i="3"/>
  <c r="D217" i="3" s="1"/>
  <c r="C216" i="3"/>
  <c r="E216" i="3" s="1"/>
  <c r="C215" i="3"/>
  <c r="C214" i="3"/>
  <c r="E214" i="3" s="1"/>
  <c r="C213" i="3"/>
  <c r="D213" i="3" s="1"/>
  <c r="C212" i="3"/>
  <c r="D212" i="3" s="1"/>
  <c r="C211" i="3"/>
  <c r="D211" i="3" s="1"/>
  <c r="C210" i="3"/>
  <c r="E210" i="3" s="1"/>
  <c r="C209" i="3"/>
  <c r="C208" i="3"/>
  <c r="C207" i="3"/>
  <c r="C206" i="3"/>
  <c r="B206" i="3"/>
  <c r="C205" i="3"/>
  <c r="D205" i="3" s="1"/>
  <c r="C204" i="3"/>
  <c r="D204" i="3" s="1"/>
  <c r="C203" i="3"/>
  <c r="E203" i="3" s="1"/>
  <c r="C202" i="3"/>
  <c r="C201" i="3"/>
  <c r="E201" i="3" s="1"/>
  <c r="C200" i="3"/>
  <c r="D200" i="3" s="1"/>
  <c r="C199" i="3"/>
  <c r="E199" i="3" s="1"/>
  <c r="C198" i="3"/>
  <c r="D198" i="3" s="1"/>
  <c r="C197" i="3"/>
  <c r="E197" i="3" s="1"/>
  <c r="C196" i="3"/>
  <c r="D196" i="3" s="1"/>
  <c r="C195" i="3"/>
  <c r="C194" i="3"/>
  <c r="E194" i="3" s="1"/>
  <c r="C193" i="3"/>
  <c r="E193" i="3" s="1"/>
  <c r="C192" i="3"/>
  <c r="C191" i="3"/>
  <c r="C190" i="3"/>
  <c r="C189" i="3"/>
  <c r="B189" i="3"/>
  <c r="C188" i="3"/>
  <c r="D188" i="3" s="1"/>
  <c r="C187" i="3"/>
  <c r="D187" i="3" s="1"/>
  <c r="C186" i="3"/>
  <c r="E186" i="3" s="1"/>
  <c r="C185" i="3"/>
  <c r="D185" i="3" s="1"/>
  <c r="C184" i="3"/>
  <c r="E184" i="3" s="1"/>
  <c r="C183" i="3"/>
  <c r="D183" i="3" s="1"/>
  <c r="C182" i="3"/>
  <c r="C181" i="3"/>
  <c r="E181" i="3" s="1"/>
  <c r="C180" i="3"/>
  <c r="E180" i="3" s="1"/>
  <c r="C179" i="3"/>
  <c r="D179" i="3" s="1"/>
  <c r="C178" i="3"/>
  <c r="D178" i="3" s="1"/>
  <c r="C177" i="3"/>
  <c r="E177" i="3" s="1"/>
  <c r="C176" i="3"/>
  <c r="E176" i="3" s="1"/>
  <c r="C175" i="3"/>
  <c r="C174" i="3"/>
  <c r="C173" i="3"/>
  <c r="C172" i="3"/>
  <c r="B172" i="3"/>
  <c r="C171" i="3"/>
  <c r="E171" i="3" s="1"/>
  <c r="C170" i="3"/>
  <c r="E170" i="3" s="1"/>
  <c r="C169" i="3"/>
  <c r="D169" i="3" s="1"/>
  <c r="C168" i="3"/>
  <c r="E168" i="3" s="1"/>
  <c r="C167" i="3"/>
  <c r="E167" i="3" s="1"/>
  <c r="C166" i="3"/>
  <c r="E166" i="3" s="1"/>
  <c r="C165" i="3"/>
  <c r="D165" i="3" s="1"/>
  <c r="C164" i="3"/>
  <c r="E164" i="3" s="1"/>
  <c r="C163" i="3"/>
  <c r="D163" i="3" s="1"/>
  <c r="C162" i="3"/>
  <c r="E162" i="3" s="1"/>
  <c r="C161" i="3"/>
  <c r="E161" i="3" s="1"/>
  <c r="C160" i="3"/>
  <c r="D160" i="3" s="1"/>
  <c r="C159" i="3"/>
  <c r="D159" i="3" s="1"/>
  <c r="C158" i="3"/>
  <c r="C157" i="3"/>
  <c r="C156" i="3"/>
  <c r="C155" i="3"/>
  <c r="B155" i="3"/>
  <c r="C154" i="3"/>
  <c r="E154" i="3" s="1"/>
  <c r="C153" i="3"/>
  <c r="E153" i="3" s="1"/>
  <c r="C152" i="3"/>
  <c r="D152" i="3" s="1"/>
  <c r="C151" i="3"/>
  <c r="D151" i="3" s="1"/>
  <c r="C150" i="3"/>
  <c r="E150" i="3" s="1"/>
  <c r="C149" i="3"/>
  <c r="E149" i="3" s="1"/>
  <c r="C148" i="3"/>
  <c r="D148" i="3" s="1"/>
  <c r="C147" i="3"/>
  <c r="E147" i="3" s="1"/>
  <c r="C146" i="3"/>
  <c r="E146" i="3" s="1"/>
  <c r="C145" i="3"/>
  <c r="E145" i="3" s="1"/>
  <c r="C144" i="3"/>
  <c r="E144" i="3" s="1"/>
  <c r="C143" i="3"/>
  <c r="D143" i="3" s="1"/>
  <c r="C142" i="3"/>
  <c r="E142" i="3" s="1"/>
  <c r="C141" i="3"/>
  <c r="C140" i="3"/>
  <c r="C139" i="3"/>
  <c r="C138" i="3"/>
  <c r="B138" i="3"/>
  <c r="C137" i="3"/>
  <c r="E137" i="3" s="1"/>
  <c r="C136" i="3"/>
  <c r="E136" i="3" s="1"/>
  <c r="C135" i="3"/>
  <c r="D135" i="3" s="1"/>
  <c r="C134" i="3"/>
  <c r="E134" i="3" s="1"/>
  <c r="C133" i="3"/>
  <c r="E133" i="3" s="1"/>
  <c r="C132" i="3"/>
  <c r="E132" i="3" s="1"/>
  <c r="C131" i="3"/>
  <c r="D131" i="3" s="1"/>
  <c r="C130" i="3"/>
  <c r="D130" i="3" s="1"/>
  <c r="C129" i="3"/>
  <c r="E129" i="3" s="1"/>
  <c r="C128" i="3"/>
  <c r="E128" i="3" s="1"/>
  <c r="C127" i="3"/>
  <c r="E127" i="3" s="1"/>
  <c r="C126" i="3"/>
  <c r="D126" i="3" s="1"/>
  <c r="C125" i="3"/>
  <c r="D125" i="3" s="1"/>
  <c r="C124" i="3"/>
  <c r="C123" i="3"/>
  <c r="C122" i="3"/>
  <c r="C121" i="3"/>
  <c r="B121" i="3"/>
  <c r="C120" i="3"/>
  <c r="E120" i="3" s="1"/>
  <c r="C119" i="3"/>
  <c r="E119" i="3" s="1"/>
  <c r="C118" i="3"/>
  <c r="D118" i="3" s="1"/>
  <c r="C117" i="3"/>
  <c r="D117" i="3" s="1"/>
  <c r="C116" i="3"/>
  <c r="D116" i="3" s="1"/>
  <c r="C115" i="3"/>
  <c r="E115" i="3" s="1"/>
  <c r="C114" i="3"/>
  <c r="D114" i="3" s="1"/>
  <c r="C113" i="3"/>
  <c r="D113" i="3" s="1"/>
  <c r="C112" i="3"/>
  <c r="D112" i="3" s="1"/>
  <c r="C111" i="3"/>
  <c r="E111" i="3" s="1"/>
  <c r="C110" i="3"/>
  <c r="E110" i="3" s="1"/>
  <c r="C109" i="3"/>
  <c r="D109" i="3" s="1"/>
  <c r="C108" i="3"/>
  <c r="D108" i="3" s="1"/>
  <c r="C107" i="3"/>
  <c r="C106" i="3"/>
  <c r="C105" i="3"/>
  <c r="C104" i="3"/>
  <c r="B104" i="3"/>
  <c r="C103" i="3"/>
  <c r="E103" i="3" s="1"/>
  <c r="C102" i="3"/>
  <c r="E102" i="3" s="1"/>
  <c r="C101" i="3"/>
  <c r="D101" i="3" s="1"/>
  <c r="C100" i="3"/>
  <c r="E100" i="3" s="1"/>
  <c r="C99" i="3"/>
  <c r="D99" i="3" s="1"/>
  <c r="C98" i="3"/>
  <c r="E98" i="3" s="1"/>
  <c r="C97" i="3"/>
  <c r="D97" i="3" s="1"/>
  <c r="C96" i="3"/>
  <c r="E96" i="3" s="1"/>
  <c r="C95" i="3"/>
  <c r="D95" i="3" s="1"/>
  <c r="C94" i="3"/>
  <c r="E94" i="3" s="1"/>
  <c r="C93" i="3"/>
  <c r="E93" i="3" s="1"/>
  <c r="C92" i="3"/>
  <c r="D92" i="3" s="1"/>
  <c r="C91" i="3"/>
  <c r="D91" i="3" s="1"/>
  <c r="C90" i="3"/>
  <c r="C89" i="3"/>
  <c r="C88" i="3"/>
  <c r="C87" i="3"/>
  <c r="B87" i="3"/>
  <c r="C86" i="3"/>
  <c r="E86" i="3" s="1"/>
  <c r="C85" i="3"/>
  <c r="E85" i="3" s="1"/>
  <c r="C84" i="3"/>
  <c r="D84" i="3" s="1"/>
  <c r="C83" i="3"/>
  <c r="D83" i="3" s="1"/>
  <c r="C82" i="3"/>
  <c r="D82" i="3" s="1"/>
  <c r="C81" i="3"/>
  <c r="E81" i="3" s="1"/>
  <c r="C80" i="3"/>
  <c r="D80" i="3" s="1"/>
  <c r="C79" i="3"/>
  <c r="E79" i="3" s="1"/>
  <c r="C78" i="3"/>
  <c r="D78" i="3" s="1"/>
  <c r="C77" i="3"/>
  <c r="E77" i="3" s="1"/>
  <c r="C76" i="3"/>
  <c r="E76" i="3" s="1"/>
  <c r="C75" i="3"/>
  <c r="D75" i="3" s="1"/>
  <c r="C74" i="3"/>
  <c r="E74" i="3" s="1"/>
  <c r="C73" i="3"/>
  <c r="C72" i="3"/>
  <c r="C71" i="3"/>
  <c r="C70" i="3"/>
  <c r="B70" i="3"/>
  <c r="C69" i="3"/>
  <c r="E69" i="3" s="1"/>
  <c r="C68" i="3"/>
  <c r="E68" i="3" s="1"/>
  <c r="C67" i="3"/>
  <c r="D67" i="3" s="1"/>
  <c r="C66" i="3"/>
  <c r="E66" i="3" s="1"/>
  <c r="C65" i="3"/>
  <c r="D65" i="3" s="1"/>
  <c r="C64" i="3"/>
  <c r="E64" i="3" s="1"/>
  <c r="C63" i="3"/>
  <c r="D63" i="3" s="1"/>
  <c r="C62" i="3"/>
  <c r="D62" i="3" s="1"/>
  <c r="C61" i="3"/>
  <c r="E61" i="3" s="1"/>
  <c r="C60" i="3"/>
  <c r="E60" i="3" s="1"/>
  <c r="C59" i="3"/>
  <c r="E59" i="3" s="1"/>
  <c r="C58" i="3"/>
  <c r="D58" i="3" s="1"/>
  <c r="C57" i="3"/>
  <c r="D57" i="3" s="1"/>
  <c r="C56" i="3"/>
  <c r="C55" i="3"/>
  <c r="C54" i="3"/>
  <c r="C53" i="3"/>
  <c r="B53" i="3"/>
  <c r="C52" i="3"/>
  <c r="E52" i="3" s="1"/>
  <c r="C51" i="3"/>
  <c r="E51" i="3" s="1"/>
  <c r="C50" i="3"/>
  <c r="D50" i="3" s="1"/>
  <c r="C49" i="3"/>
  <c r="D49" i="3" s="1"/>
  <c r="C48" i="3"/>
  <c r="D48" i="3" s="1"/>
  <c r="C47" i="3"/>
  <c r="E47" i="3" s="1"/>
  <c r="C46" i="3"/>
  <c r="D46" i="3" s="1"/>
  <c r="C45" i="3"/>
  <c r="D45" i="3" s="1"/>
  <c r="C44" i="3"/>
  <c r="E44" i="3" s="1"/>
  <c r="C43" i="3"/>
  <c r="E43" i="3" s="1"/>
  <c r="C42" i="3"/>
  <c r="E42" i="3" s="1"/>
  <c r="C41" i="3"/>
  <c r="D41" i="3" s="1"/>
  <c r="C40" i="3"/>
  <c r="E40" i="3" s="1"/>
  <c r="C39" i="3"/>
  <c r="C38" i="3"/>
  <c r="C37" i="3"/>
  <c r="C36" i="3"/>
  <c r="B36" i="3"/>
  <c r="D3697" i="3" l="1"/>
  <c r="D3549" i="3"/>
  <c r="D3102" i="3"/>
  <c r="E3652" i="3"/>
  <c r="D3655" i="3"/>
  <c r="E2511" i="3"/>
  <c r="D4128" i="3"/>
  <c r="D6263" i="3"/>
  <c r="D696" i="3"/>
  <c r="E1015" i="3"/>
  <c r="E1145" i="3"/>
  <c r="D1167" i="3"/>
  <c r="D5331" i="3"/>
  <c r="E517" i="3"/>
  <c r="E1592" i="3"/>
  <c r="D1659" i="3"/>
  <c r="D1826" i="3"/>
  <c r="E2107" i="3"/>
  <c r="E2730" i="3"/>
  <c r="D2737" i="3"/>
  <c r="E2747" i="3"/>
  <c r="D2754" i="3"/>
  <c r="D2798" i="3"/>
  <c r="D2834" i="3"/>
  <c r="E2837" i="3"/>
  <c r="D2851" i="3"/>
  <c r="E3444" i="3"/>
  <c r="D3447" i="3"/>
  <c r="D3450" i="3"/>
  <c r="D3579" i="3"/>
  <c r="D4130" i="3"/>
  <c r="D4136" i="3"/>
  <c r="E4604" i="3"/>
  <c r="D4607" i="3"/>
  <c r="D5467" i="3"/>
  <c r="E5591" i="3"/>
  <c r="E113" i="3"/>
  <c r="E1537" i="3"/>
  <c r="D1540" i="3"/>
  <c r="D1558" i="3"/>
  <c r="D1580" i="3"/>
  <c r="D1694" i="3"/>
  <c r="D1795" i="3"/>
  <c r="D2064" i="3"/>
  <c r="E2628" i="3"/>
  <c r="D2635" i="3"/>
  <c r="D3481" i="3"/>
  <c r="D3599" i="3"/>
  <c r="E3814" i="3"/>
  <c r="E3937" i="3"/>
  <c r="D4649" i="3"/>
  <c r="D4852" i="3"/>
  <c r="D4855" i="3"/>
  <c r="D279" i="3"/>
  <c r="E335" i="3"/>
  <c r="D1357" i="3"/>
  <c r="E1711" i="3"/>
  <c r="E1733" i="3"/>
  <c r="E2592" i="3"/>
  <c r="D2925" i="3"/>
  <c r="E3214" i="3"/>
  <c r="F3213" i="3" s="1"/>
  <c r="E3400" i="3"/>
  <c r="D3616" i="3"/>
  <c r="E3801" i="3"/>
  <c r="E4651" i="3"/>
  <c r="D4654" i="3"/>
  <c r="E5463" i="3"/>
  <c r="E5642" i="3"/>
  <c r="E6575" i="3"/>
  <c r="E6596" i="3"/>
  <c r="D6623" i="3"/>
  <c r="E6675" i="3"/>
  <c r="D4107" i="3"/>
  <c r="D857" i="3"/>
  <c r="D879" i="3"/>
  <c r="E930" i="3"/>
  <c r="E933" i="3"/>
  <c r="E947" i="3"/>
  <c r="D975" i="3"/>
  <c r="E2404" i="3"/>
  <c r="E2415" i="3"/>
  <c r="F2414" i="3" s="1"/>
  <c r="E3899" i="3"/>
  <c r="E4315" i="3"/>
  <c r="E4450" i="3"/>
  <c r="E4464" i="3"/>
  <c r="E4637" i="3"/>
  <c r="D4640" i="3"/>
  <c r="D4670" i="3"/>
  <c r="E4850" i="3"/>
  <c r="E5327" i="3"/>
  <c r="D6576" i="3"/>
  <c r="E6622" i="3"/>
  <c r="D4555" i="3"/>
  <c r="D1425" i="3"/>
  <c r="E1524" i="3"/>
  <c r="E1605" i="3"/>
  <c r="D1608" i="3"/>
  <c r="D1723" i="3"/>
  <c r="D1744" i="3"/>
  <c r="E1757" i="3"/>
  <c r="E2228" i="3"/>
  <c r="D2594" i="3"/>
  <c r="D3526" i="3"/>
  <c r="D3529" i="3"/>
  <c r="D3536" i="3"/>
  <c r="D3664" i="3"/>
  <c r="D3752" i="3"/>
  <c r="E3852" i="3"/>
  <c r="D4028" i="3"/>
  <c r="D4113" i="3"/>
  <c r="E4278" i="3"/>
  <c r="D4281" i="3"/>
  <c r="D5124" i="3"/>
  <c r="E5199" i="3"/>
  <c r="E5329" i="3"/>
  <c r="D5399" i="3"/>
  <c r="E5465" i="3"/>
  <c r="E5608" i="3"/>
  <c r="D5625" i="3"/>
  <c r="D6245" i="3"/>
  <c r="E6251" i="3"/>
  <c r="D40" i="3"/>
  <c r="D233" i="3"/>
  <c r="D231" i="3"/>
  <c r="E300" i="3"/>
  <c r="D516" i="3"/>
  <c r="D556" i="3"/>
  <c r="E709" i="3"/>
  <c r="D712" i="3"/>
  <c r="D996" i="3"/>
  <c r="E1027" i="3"/>
  <c r="D1030" i="3"/>
  <c r="D1044" i="3"/>
  <c r="D1179" i="3"/>
  <c r="E1882" i="3"/>
  <c r="D6034" i="3"/>
  <c r="D6160" i="3"/>
  <c r="D759" i="3"/>
  <c r="E1861" i="3"/>
  <c r="D1920" i="3"/>
  <c r="E2438" i="3"/>
  <c r="D2541" i="3"/>
  <c r="E3204" i="3"/>
  <c r="E3409" i="3"/>
  <c r="D3497" i="3"/>
  <c r="D3511" i="3"/>
  <c r="D3560" i="3"/>
  <c r="D3639" i="3"/>
  <c r="D3798" i="3"/>
  <c r="D3803" i="3"/>
  <c r="D3956" i="3"/>
  <c r="E4023" i="3"/>
  <c r="D4513" i="3"/>
  <c r="D4564" i="3"/>
  <c r="D5571" i="3"/>
  <c r="E5574" i="3"/>
  <c r="D5692" i="3"/>
  <c r="D5717" i="3"/>
  <c r="D5938" i="3"/>
  <c r="D6032" i="3"/>
  <c r="D2007" i="3"/>
  <c r="E2007" i="3"/>
  <c r="E2055" i="3"/>
  <c r="D2055" i="3"/>
  <c r="E2068" i="3"/>
  <c r="D2068" i="3"/>
  <c r="E2171" i="3"/>
  <c r="D2171" i="3"/>
  <c r="D2308" i="3"/>
  <c r="E2308" i="3"/>
  <c r="E2466" i="3"/>
  <c r="D2466" i="3"/>
  <c r="D2528" i="3"/>
  <c r="E2528" i="3"/>
  <c r="D2627" i="3"/>
  <c r="E2627" i="3"/>
  <c r="D3205" i="3"/>
  <c r="E3205" i="3"/>
  <c r="E3384" i="3"/>
  <c r="F3383" i="3" s="1"/>
  <c r="D3384" i="3"/>
  <c r="D3414" i="3"/>
  <c r="E3414" i="3"/>
  <c r="E3485" i="3"/>
  <c r="F3485" i="3" s="1"/>
  <c r="D3485" i="3"/>
  <c r="E3594" i="3"/>
  <c r="D3594" i="3"/>
  <c r="D3651" i="3"/>
  <c r="E3651" i="3"/>
  <c r="E4267" i="3"/>
  <c r="D4267" i="3"/>
  <c r="D4366" i="3"/>
  <c r="E4366" i="3"/>
  <c r="E4400" i="3"/>
  <c r="D4400" i="3"/>
  <c r="D4434" i="3"/>
  <c r="E4434" i="3"/>
  <c r="D4608" i="3"/>
  <c r="E4608" i="3"/>
  <c r="F4607" i="3" s="1"/>
  <c r="E4650" i="3"/>
  <c r="D4650" i="3"/>
  <c r="D5373" i="3"/>
  <c r="E5373" i="3"/>
  <c r="E5535" i="3"/>
  <c r="D5535" i="3"/>
  <c r="D5693" i="3"/>
  <c r="E5693" i="3"/>
  <c r="D100" i="3"/>
  <c r="E232" i="3"/>
  <c r="E253" i="3"/>
  <c r="D704" i="3"/>
  <c r="D776" i="3"/>
  <c r="D832" i="3"/>
  <c r="D1014" i="3"/>
  <c r="D1026" i="3"/>
  <c r="D1031" i="3"/>
  <c r="D1172" i="3"/>
  <c r="D1240" i="3"/>
  <c r="D1664" i="3"/>
  <c r="E1695" i="3"/>
  <c r="D1800" i="3"/>
  <c r="D1843" i="3"/>
  <c r="E1849" i="3"/>
  <c r="E2014" i="3"/>
  <c r="D2052" i="3"/>
  <c r="E2052" i="3"/>
  <c r="D2065" i="3"/>
  <c r="E2065" i="3"/>
  <c r="D2168" i="3"/>
  <c r="E2168" i="3"/>
  <c r="D2381" i="3"/>
  <c r="E2381" i="3"/>
  <c r="F2380" i="3" s="1"/>
  <c r="E3588" i="3"/>
  <c r="F3587" i="3" s="1"/>
  <c r="D3588" i="3"/>
  <c r="E3672" i="3"/>
  <c r="F3672" i="3" s="1"/>
  <c r="D3672" i="3"/>
  <c r="E3856" i="3"/>
  <c r="D3856" i="3"/>
  <c r="D4397" i="3"/>
  <c r="E4397" i="3"/>
  <c r="E4408" i="3"/>
  <c r="D4408" i="3"/>
  <c r="E4556" i="3"/>
  <c r="D4556" i="3"/>
  <c r="D4603" i="3"/>
  <c r="E4603" i="3"/>
  <c r="D4851" i="3"/>
  <c r="E4851" i="3"/>
  <c r="D5042" i="3"/>
  <c r="E5042" i="3"/>
  <c r="E5316" i="3"/>
  <c r="D5316" i="3"/>
  <c r="E45" i="3"/>
  <c r="D288" i="3"/>
  <c r="E305" i="3"/>
  <c r="D390" i="3"/>
  <c r="D422" i="3"/>
  <c r="D432" i="3"/>
  <c r="E542" i="3"/>
  <c r="D856" i="3"/>
  <c r="D976" i="3"/>
  <c r="D997" i="3"/>
  <c r="D1064" i="3"/>
  <c r="E1134" i="3"/>
  <c r="D1536" i="3"/>
  <c r="D1587" i="3"/>
  <c r="D1604" i="3"/>
  <c r="D1716" i="3"/>
  <c r="E1728" i="3"/>
  <c r="E1741" i="3"/>
  <c r="D2023" i="3"/>
  <c r="E2023" i="3"/>
  <c r="E2069" i="3"/>
  <c r="D2072" i="3"/>
  <c r="D2098" i="3"/>
  <c r="E2098" i="3"/>
  <c r="D2192" i="3"/>
  <c r="E2192" i="3"/>
  <c r="D2370" i="3"/>
  <c r="E2370" i="3"/>
  <c r="D2599" i="3"/>
  <c r="E2599" i="3"/>
  <c r="E3395" i="3"/>
  <c r="D3395" i="3"/>
  <c r="D3469" i="3"/>
  <c r="E3469" i="3"/>
  <c r="D3720" i="3"/>
  <c r="E3720" i="3"/>
  <c r="D3853" i="3"/>
  <c r="E3853" i="3"/>
  <c r="E4170" i="3"/>
  <c r="D4170" i="3"/>
  <c r="E4394" i="3"/>
  <c r="D4394" i="3"/>
  <c r="D4590" i="3"/>
  <c r="E4590" i="3"/>
  <c r="E4636" i="3"/>
  <c r="D4636" i="3"/>
  <c r="E4658" i="3"/>
  <c r="D4658" i="3"/>
  <c r="D5466" i="3"/>
  <c r="E5466" i="3"/>
  <c r="F1649" i="3"/>
  <c r="F1785" i="3"/>
  <c r="D2058" i="3"/>
  <c r="E2058" i="3"/>
  <c r="D2073" i="3"/>
  <c r="E2073" i="3"/>
  <c r="E2311" i="3"/>
  <c r="D2311" i="3"/>
  <c r="D2494" i="3"/>
  <c r="E2494" i="3"/>
  <c r="D2593" i="3"/>
  <c r="E2593" i="3"/>
  <c r="E3597" i="3"/>
  <c r="D3597" i="3"/>
  <c r="D3847" i="3"/>
  <c r="E3847" i="3"/>
  <c r="D4277" i="3"/>
  <c r="E4277" i="3"/>
  <c r="D4380" i="3"/>
  <c r="E4380" i="3"/>
  <c r="E4587" i="3"/>
  <c r="D4587" i="3"/>
  <c r="D4633" i="3"/>
  <c r="E4633" i="3"/>
  <c r="D4655" i="3"/>
  <c r="E4655" i="3"/>
  <c r="D4919" i="3"/>
  <c r="E4919" i="3"/>
  <c r="D5179" i="3"/>
  <c r="E5179" i="3"/>
  <c r="E5464" i="3"/>
  <c r="D5464" i="3"/>
  <c r="E5871" i="3"/>
  <c r="E6025" i="3"/>
  <c r="D6028" i="3"/>
  <c r="E6031" i="3"/>
  <c r="E6033" i="3"/>
  <c r="D6381" i="3"/>
  <c r="D6388" i="3"/>
  <c r="E6391" i="3"/>
  <c r="D6397" i="3"/>
  <c r="E2239" i="3"/>
  <c r="E2336" i="3"/>
  <c r="E2347" i="3"/>
  <c r="F2346" i="3" s="1"/>
  <c r="E2512" i="3"/>
  <c r="D2515" i="3"/>
  <c r="D2797" i="3"/>
  <c r="D2982" i="3"/>
  <c r="E2985" i="3"/>
  <c r="E3238" i="3"/>
  <c r="E3341" i="3"/>
  <c r="D3374" i="3"/>
  <c r="D3520" i="3"/>
  <c r="D3531" i="3"/>
  <c r="D3570" i="3"/>
  <c r="D3628" i="3"/>
  <c r="E3631" i="3"/>
  <c r="D3663" i="3"/>
  <c r="E3772" i="3"/>
  <c r="E3904" i="3"/>
  <c r="D3968" i="3"/>
  <c r="D3971" i="3"/>
  <c r="D3973" i="3"/>
  <c r="D4024" i="3"/>
  <c r="E4027" i="3"/>
  <c r="D4043" i="3"/>
  <c r="E4068" i="3"/>
  <c r="E4227" i="3"/>
  <c r="E4316" i="3"/>
  <c r="E4518" i="3"/>
  <c r="E4532" i="3"/>
  <c r="E4574" i="3"/>
  <c r="F4573" i="3" s="1"/>
  <c r="D4671" i="3"/>
  <c r="E4761" i="3"/>
  <c r="D4942" i="3"/>
  <c r="E5076" i="3"/>
  <c r="E5089" i="3"/>
  <c r="D5133" i="3"/>
  <c r="D5139" i="3"/>
  <c r="E5280" i="3"/>
  <c r="D5328" i="3"/>
  <c r="E5330" i="3"/>
  <c r="D5401" i="3"/>
  <c r="E5499" i="3"/>
  <c r="E5582" i="3"/>
  <c r="D5599" i="3"/>
  <c r="D5637" i="3"/>
  <c r="E5786" i="3"/>
  <c r="E6262" i="3"/>
  <c r="D6272" i="3"/>
  <c r="E6485" i="3"/>
  <c r="E6574" i="3"/>
  <c r="D5928" i="3"/>
  <c r="E5979" i="3"/>
  <c r="E6364" i="3"/>
  <c r="D6371" i="3"/>
  <c r="D6392" i="3"/>
  <c r="E6398" i="3"/>
  <c r="E6424" i="3"/>
  <c r="E108" i="3"/>
  <c r="E322" i="3"/>
  <c r="E364" i="3"/>
  <c r="E635" i="3"/>
  <c r="E984" i="3"/>
  <c r="E1869" i="3"/>
  <c r="E2524" i="3"/>
  <c r="D2524" i="3"/>
  <c r="D2703" i="3"/>
  <c r="E2703" i="3"/>
  <c r="D2718" i="3"/>
  <c r="E2718" i="3"/>
  <c r="E2908" i="3"/>
  <c r="D2908" i="3"/>
  <c r="D3017" i="3"/>
  <c r="E3017" i="3"/>
  <c r="D3069" i="3"/>
  <c r="E3069" i="3"/>
  <c r="D3128" i="3"/>
  <c r="E3128" i="3"/>
  <c r="D3273" i="3"/>
  <c r="E3273" i="3"/>
  <c r="D3340" i="3"/>
  <c r="E3340" i="3"/>
  <c r="E3427" i="3"/>
  <c r="D3427" i="3"/>
  <c r="E3465" i="3"/>
  <c r="D3465" i="3"/>
  <c r="E3565" i="3"/>
  <c r="D3565" i="3"/>
  <c r="D3785" i="3"/>
  <c r="E3785" i="3"/>
  <c r="E3994" i="3"/>
  <c r="D3994" i="3"/>
  <c r="E4111" i="3"/>
  <c r="D4111" i="3"/>
  <c r="E4200" i="3"/>
  <c r="F4199" i="3" s="1"/>
  <c r="D4200" i="3"/>
  <c r="D4248" i="3"/>
  <c r="E4248" i="3"/>
  <c r="D4328" i="3"/>
  <c r="E4328" i="3"/>
  <c r="D4484" i="3"/>
  <c r="E4484" i="3"/>
  <c r="E4549" i="3"/>
  <c r="D4549" i="3"/>
  <c r="D4583" i="3"/>
  <c r="E4583" i="3"/>
  <c r="D4707" i="3"/>
  <c r="E4707" i="3"/>
  <c r="E4722" i="3"/>
  <c r="D4722" i="3"/>
  <c r="E4867" i="3"/>
  <c r="D4867" i="3"/>
  <c r="D5114" i="3"/>
  <c r="E5114" i="3"/>
  <c r="D5361" i="3"/>
  <c r="E5361" i="3"/>
  <c r="E5365" i="3"/>
  <c r="D5365" i="3"/>
  <c r="D5429" i="3"/>
  <c r="E5429" i="3"/>
  <c r="E5433" i="3"/>
  <c r="D5433" i="3"/>
  <c r="D5472" i="3"/>
  <c r="E5472" i="3"/>
  <c r="D5531" i="3"/>
  <c r="E5531" i="3"/>
  <c r="D5837" i="3"/>
  <c r="E5837" i="3"/>
  <c r="D5860" i="3"/>
  <c r="E5860" i="3"/>
  <c r="D6112" i="3"/>
  <c r="E6112" i="3"/>
  <c r="D6288" i="3"/>
  <c r="E6288" i="3"/>
  <c r="D6314" i="3"/>
  <c r="E6314" i="3"/>
  <c r="E91" i="3"/>
  <c r="E159" i="3"/>
  <c r="E211" i="3"/>
  <c r="D244" i="3"/>
  <c r="D333" i="3"/>
  <c r="D350" i="3"/>
  <c r="E363" i="3"/>
  <c r="E453" i="3"/>
  <c r="D469" i="3"/>
  <c r="D558" i="3"/>
  <c r="E590" i="3"/>
  <c r="D593" i="3"/>
  <c r="D607" i="3"/>
  <c r="D619" i="3"/>
  <c r="D661" i="3"/>
  <c r="E670" i="3"/>
  <c r="D673" i="3"/>
  <c r="E686" i="3"/>
  <c r="D729" i="3"/>
  <c r="D788" i="3"/>
  <c r="D805" i="3"/>
  <c r="D840" i="3"/>
  <c r="D873" i="3"/>
  <c r="D915" i="3"/>
  <c r="E924" i="3"/>
  <c r="D949" i="3"/>
  <c r="D962" i="3"/>
  <c r="E1052" i="3"/>
  <c r="D1082" i="3"/>
  <c r="D1099" i="3"/>
  <c r="F1105" i="3"/>
  <c r="D1136" i="3"/>
  <c r="D1264" i="3"/>
  <c r="D1315" i="3"/>
  <c r="D1332" i="3"/>
  <c r="D1423" i="3"/>
  <c r="D1512" i="3"/>
  <c r="D1765" i="3"/>
  <c r="E1836" i="3"/>
  <c r="E1922" i="3"/>
  <c r="E1937" i="3"/>
  <c r="D1979" i="3"/>
  <c r="E2032" i="3"/>
  <c r="D2035" i="3"/>
  <c r="D2115" i="3"/>
  <c r="E2120" i="3"/>
  <c r="D2123" i="3"/>
  <c r="E2155" i="3"/>
  <c r="D2158" i="3"/>
  <c r="E2177" i="3"/>
  <c r="D2324" i="3"/>
  <c r="D2490" i="3"/>
  <c r="E2556" i="3"/>
  <c r="E2564" i="3"/>
  <c r="D2564" i="3"/>
  <c r="E2696" i="3"/>
  <c r="E2715" i="3"/>
  <c r="D2715" i="3"/>
  <c r="E2763" i="3"/>
  <c r="D2763" i="3"/>
  <c r="D2771" i="3"/>
  <c r="E2771" i="3"/>
  <c r="D3018" i="3"/>
  <c r="E3018" i="3"/>
  <c r="D3078" i="3"/>
  <c r="E3078" i="3"/>
  <c r="F3077" i="3" s="1"/>
  <c r="D3107" i="3"/>
  <c r="E3107" i="3"/>
  <c r="D3155" i="3"/>
  <c r="E3155" i="3"/>
  <c r="E3424" i="3"/>
  <c r="D3424" i="3"/>
  <c r="E3448" i="3"/>
  <c r="D3448" i="3"/>
  <c r="E3502" i="3"/>
  <c r="D3502" i="3"/>
  <c r="E3553" i="3"/>
  <c r="D3553" i="3"/>
  <c r="E3604" i="3"/>
  <c r="D3604" i="3"/>
  <c r="D3690" i="3"/>
  <c r="E3690" i="3"/>
  <c r="F3689" i="3" s="1"/>
  <c r="D3805" i="3"/>
  <c r="E3805" i="3"/>
  <c r="E3875" i="3"/>
  <c r="D3875" i="3"/>
  <c r="E3943" i="3"/>
  <c r="D3943" i="3"/>
  <c r="D4010" i="3"/>
  <c r="E4010" i="3"/>
  <c r="E4189" i="3"/>
  <c r="D4189" i="3"/>
  <c r="E4352" i="3"/>
  <c r="D4352" i="3"/>
  <c r="E2540" i="3"/>
  <c r="D2540" i="3"/>
  <c r="E2764" i="3"/>
  <c r="D2764" i="3"/>
  <c r="E2898" i="3"/>
  <c r="D2898" i="3"/>
  <c r="D2949" i="3"/>
  <c r="E2949" i="3"/>
  <c r="E3112" i="3"/>
  <c r="F3111" i="3" s="1"/>
  <c r="D3112" i="3"/>
  <c r="D3137" i="3"/>
  <c r="E3137" i="3"/>
  <c r="D3264" i="3"/>
  <c r="E3264" i="3"/>
  <c r="E3429" i="3"/>
  <c r="D3429" i="3"/>
  <c r="E3492" i="3"/>
  <c r="D3492" i="3"/>
  <c r="E3679" i="3"/>
  <c r="D3679" i="3"/>
  <c r="E3718" i="3"/>
  <c r="D3718" i="3"/>
  <c r="E4213" i="3"/>
  <c r="D4213" i="3"/>
  <c r="E83" i="3"/>
  <c r="D96" i="3"/>
  <c r="E151" i="3"/>
  <c r="D164" i="3"/>
  <c r="D216" i="3"/>
  <c r="D245" i="3"/>
  <c r="D262" i="3"/>
  <c r="E281" i="3"/>
  <c r="D284" i="3"/>
  <c r="D355" i="3"/>
  <c r="E406" i="3"/>
  <c r="D420" i="3"/>
  <c r="E454" i="3"/>
  <c r="D457" i="3"/>
  <c r="E589" i="3"/>
  <c r="D618" i="3"/>
  <c r="D645" i="3"/>
  <c r="E662" i="3"/>
  <c r="E721" i="3"/>
  <c r="D724" i="3"/>
  <c r="D789" i="3"/>
  <c r="E806" i="3"/>
  <c r="D809" i="3"/>
  <c r="E822" i="3"/>
  <c r="E865" i="3"/>
  <c r="D895" i="3"/>
  <c r="E916" i="3"/>
  <c r="D963" i="3"/>
  <c r="D981" i="3"/>
  <c r="D1060" i="3"/>
  <c r="D1070" i="3"/>
  <c r="E1100" i="3"/>
  <c r="D1103" i="3"/>
  <c r="E1151" i="3"/>
  <c r="D1202" i="3"/>
  <c r="E1205" i="3"/>
  <c r="E1219" i="3"/>
  <c r="E1252" i="3"/>
  <c r="E1265" i="3"/>
  <c r="D1268" i="3"/>
  <c r="D1286" i="3"/>
  <c r="D1308" i="3"/>
  <c r="E1320" i="3"/>
  <c r="E1333" i="3"/>
  <c r="D1336" i="3"/>
  <c r="F1377" i="3"/>
  <c r="F1445" i="3"/>
  <c r="D1474" i="3"/>
  <c r="E1477" i="3"/>
  <c r="E1491" i="3"/>
  <c r="E1507" i="3"/>
  <c r="D1629" i="3"/>
  <c r="E1877" i="3"/>
  <c r="D1880" i="3"/>
  <c r="E1899" i="3"/>
  <c r="E1929" i="3"/>
  <c r="D1932" i="3"/>
  <c r="E1984" i="3"/>
  <c r="D1987" i="3"/>
  <c r="E1990" i="3"/>
  <c r="E2116" i="3"/>
  <c r="D2119" i="3"/>
  <c r="E2124" i="3"/>
  <c r="E2218" i="3"/>
  <c r="E2302" i="3"/>
  <c r="D2364" i="3"/>
  <c r="D2398" i="3"/>
  <c r="D2432" i="3"/>
  <c r="E2472" i="3"/>
  <c r="E2523" i="3"/>
  <c r="E2648" i="3"/>
  <c r="D2658" i="3"/>
  <c r="E2658" i="3"/>
  <c r="D2903" i="3"/>
  <c r="E2903" i="3"/>
  <c r="D2950" i="3"/>
  <c r="E2950" i="3"/>
  <c r="D3068" i="3"/>
  <c r="E3068" i="3"/>
  <c r="E3123" i="3"/>
  <c r="D3123" i="3"/>
  <c r="D3142" i="3"/>
  <c r="E3142" i="3"/>
  <c r="D3350" i="3"/>
  <c r="E3350" i="3"/>
  <c r="F3349" i="3" s="1"/>
  <c r="E3468" i="3"/>
  <c r="D3468" i="3"/>
  <c r="D3583" i="3"/>
  <c r="E3583" i="3"/>
  <c r="D3715" i="3"/>
  <c r="E3715" i="3"/>
  <c r="E3788" i="3"/>
  <c r="D3788" i="3"/>
  <c r="E3941" i="3"/>
  <c r="D3941" i="3"/>
  <c r="D4418" i="3"/>
  <c r="E4418" i="3"/>
  <c r="D4570" i="3"/>
  <c r="E4570" i="3"/>
  <c r="E4693" i="3"/>
  <c r="D4693" i="3"/>
  <c r="D4838" i="3"/>
  <c r="E4838" i="3"/>
  <c r="D4927" i="3"/>
  <c r="E4927" i="3"/>
  <c r="D5336" i="3"/>
  <c r="E5336" i="3"/>
  <c r="E5469" i="3"/>
  <c r="D5469" i="3"/>
  <c r="D5484" i="3"/>
  <c r="E5484" i="3"/>
  <c r="E5650" i="3"/>
  <c r="D5650" i="3"/>
  <c r="E5846" i="3"/>
  <c r="D5846" i="3"/>
  <c r="E6051" i="3"/>
  <c r="D6051" i="3"/>
  <c r="E6081" i="3"/>
  <c r="D6081" i="3"/>
  <c r="E6334" i="3"/>
  <c r="D6334" i="3"/>
  <c r="D6597" i="3"/>
  <c r="E6597" i="3"/>
  <c r="E6673" i="3"/>
  <c r="D6673" i="3"/>
  <c r="E4616" i="3"/>
  <c r="D4616" i="3"/>
  <c r="D4624" i="3"/>
  <c r="E4624" i="3"/>
  <c r="D4675" i="3"/>
  <c r="E4675" i="3"/>
  <c r="D4809" i="3"/>
  <c r="E4809" i="3"/>
  <c r="D4843" i="3"/>
  <c r="E4843" i="3"/>
  <c r="D4907" i="3"/>
  <c r="E4907" i="3"/>
  <c r="D4987" i="3"/>
  <c r="E4987" i="3"/>
  <c r="E5258" i="3"/>
  <c r="D5258" i="3"/>
  <c r="E5333" i="3"/>
  <c r="D5333" i="3"/>
  <c r="D5363" i="3"/>
  <c r="E5363" i="3"/>
  <c r="D5431" i="3"/>
  <c r="E5431" i="3"/>
  <c r="E5450" i="3"/>
  <c r="D5450" i="3"/>
  <c r="D5474" i="3"/>
  <c r="E5474" i="3"/>
  <c r="D5540" i="3"/>
  <c r="E5540" i="3"/>
  <c r="E5828" i="3"/>
  <c r="D5828" i="3"/>
  <c r="D5843" i="3"/>
  <c r="E5843" i="3"/>
  <c r="D6074" i="3"/>
  <c r="E6074" i="3"/>
  <c r="E6114" i="3"/>
  <c r="D6114" i="3"/>
  <c r="E6148" i="3"/>
  <c r="D6148" i="3"/>
  <c r="D6211" i="3"/>
  <c r="E6211" i="3"/>
  <c r="D6595" i="3"/>
  <c r="E6595" i="3"/>
  <c r="E6670" i="3"/>
  <c r="D6670" i="3"/>
  <c r="E3189" i="3"/>
  <c r="D3248" i="3"/>
  <c r="D3259" i="3"/>
  <c r="E3278" i="3"/>
  <c r="E3291" i="3"/>
  <c r="D3737" i="3"/>
  <c r="E3789" i="3"/>
  <c r="D3824" i="3"/>
  <c r="E4001" i="3"/>
  <c r="D4062" i="3"/>
  <c r="D4085" i="3"/>
  <c r="D4092" i="3"/>
  <c r="E4122" i="3"/>
  <c r="E4140" i="3"/>
  <c r="E4214" i="3"/>
  <c r="D4255" i="3"/>
  <c r="D4292" i="3"/>
  <c r="E4329" i="3"/>
  <c r="D4332" i="3"/>
  <c r="E4479" i="3"/>
  <c r="D4479" i="3"/>
  <c r="E4548" i="3"/>
  <c r="D4548" i="3"/>
  <c r="D4578" i="3"/>
  <c r="E4578" i="3"/>
  <c r="D4617" i="3"/>
  <c r="E4617" i="3"/>
  <c r="D4676" i="3"/>
  <c r="E4676" i="3"/>
  <c r="D4717" i="3"/>
  <c r="E4717" i="3"/>
  <c r="D4744" i="3"/>
  <c r="E4744" i="3"/>
  <c r="D4787" i="3"/>
  <c r="E4787" i="3"/>
  <c r="D4817" i="3"/>
  <c r="E4817" i="3"/>
  <c r="E4840" i="3"/>
  <c r="D4840" i="3"/>
  <c r="E4878" i="3"/>
  <c r="D4878" i="3"/>
  <c r="D5117" i="3"/>
  <c r="E5117" i="3"/>
  <c r="E5252" i="3"/>
  <c r="D5252" i="3"/>
  <c r="D5318" i="3"/>
  <c r="E5318" i="3"/>
  <c r="D5338" i="3"/>
  <c r="E5338" i="3"/>
  <c r="E5447" i="3"/>
  <c r="D5447" i="3"/>
  <c r="E5537" i="3"/>
  <c r="D5537" i="3"/>
  <c r="E5621" i="3"/>
  <c r="D5621" i="3"/>
  <c r="D5660" i="3"/>
  <c r="E5660" i="3"/>
  <c r="D5957" i="3"/>
  <c r="E5957" i="3"/>
  <c r="E6119" i="3"/>
  <c r="D6119" i="3"/>
  <c r="E6153" i="3"/>
  <c r="D6153" i="3"/>
  <c r="E6621" i="3"/>
  <c r="E6764" i="3"/>
  <c r="E4805" i="3"/>
  <c r="E4808" i="3"/>
  <c r="D4810" i="3"/>
  <c r="D4833" i="3"/>
  <c r="E4839" i="3"/>
  <c r="D4859" i="3"/>
  <c r="D4946" i="3"/>
  <c r="E4952" i="3"/>
  <c r="E5021" i="3"/>
  <c r="E5046" i="3"/>
  <c r="D5056" i="3"/>
  <c r="D5059" i="3"/>
  <c r="D5218" i="3"/>
  <c r="D5224" i="3"/>
  <c r="D5267" i="3"/>
  <c r="D5284" i="3"/>
  <c r="D5337" i="3"/>
  <c r="E5339" i="3"/>
  <c r="D5343" i="3"/>
  <c r="D5362" i="3"/>
  <c r="E5364" i="3"/>
  <c r="D5379" i="3"/>
  <c r="D5382" i="3"/>
  <c r="E5395" i="3"/>
  <c r="E5428" i="3"/>
  <c r="D5430" i="3"/>
  <c r="E5432" i="3"/>
  <c r="D5473" i="3"/>
  <c r="E5475" i="3"/>
  <c r="D5503" i="3"/>
  <c r="E5506" i="3"/>
  <c r="E5567" i="3"/>
  <c r="E5620" i="3"/>
  <c r="D5649" i="3"/>
  <c r="E5655" i="3"/>
  <c r="D5672" i="3"/>
  <c r="E5706" i="3"/>
  <c r="E5792" i="3"/>
  <c r="E5795" i="3"/>
  <c r="E5813" i="3"/>
  <c r="D5829" i="3"/>
  <c r="E5842" i="3"/>
  <c r="E5958" i="3"/>
  <c r="D6062" i="3"/>
  <c r="D6113" i="3"/>
  <c r="D6115" i="3"/>
  <c r="E6118" i="3"/>
  <c r="E6152" i="3"/>
  <c r="D6212" i="3"/>
  <c r="D6289" i="3"/>
  <c r="D6313" i="3"/>
  <c r="D6319" i="3"/>
  <c r="D6335" i="3"/>
  <c r="E6436" i="3"/>
  <c r="E6714" i="3"/>
  <c r="E6739" i="3"/>
  <c r="E75" i="3"/>
  <c r="E143" i="3"/>
  <c r="D186" i="3"/>
  <c r="D203" i="3"/>
  <c r="D249" i="3"/>
  <c r="E255" i="3"/>
  <c r="D271" i="3"/>
  <c r="D286" i="3"/>
  <c r="D339" i="3"/>
  <c r="D381" i="3"/>
  <c r="E402" i="3"/>
  <c r="E414" i="3"/>
  <c r="D475" i="3"/>
  <c r="E487" i="3"/>
  <c r="E500" i="3"/>
  <c r="D526" i="3"/>
  <c r="E538" i="3"/>
  <c r="E550" i="3"/>
  <c r="D568" i="3"/>
  <c r="D622" i="3"/>
  <c r="D640" i="3"/>
  <c r="D643" i="3"/>
  <c r="D652" i="3"/>
  <c r="D692" i="3"/>
  <c r="D694" i="3"/>
  <c r="D737" i="3"/>
  <c r="D781" i="3"/>
  <c r="E798" i="3"/>
  <c r="D828" i="3"/>
  <c r="D830" i="3"/>
  <c r="D844" i="3"/>
  <c r="D860" i="3"/>
  <c r="D881" i="3"/>
  <c r="E899" i="3"/>
  <c r="D907" i="3"/>
  <c r="D979" i="3"/>
  <c r="D992" i="3"/>
  <c r="D1010" i="3"/>
  <c r="F1037" i="3"/>
  <c r="D1068" i="3"/>
  <c r="E1083" i="3"/>
  <c r="D1086" i="3"/>
  <c r="E1116" i="3"/>
  <c r="D1119" i="3"/>
  <c r="E1129" i="3"/>
  <c r="D1132" i="3"/>
  <c r="D1163" i="3"/>
  <c r="E1188" i="3"/>
  <c r="E1213" i="3"/>
  <c r="D1235" i="3"/>
  <c r="D1256" i="3"/>
  <c r="E1304" i="3"/>
  <c r="E1325" i="3"/>
  <c r="D1355" i="3"/>
  <c r="D1367" i="3"/>
  <c r="E1376" i="3"/>
  <c r="E1392" i="3"/>
  <c r="E1409" i="3"/>
  <c r="E1439" i="3"/>
  <c r="D1452" i="3"/>
  <c r="E1468" i="3"/>
  <c r="D1520" i="3"/>
  <c r="E1529" i="3"/>
  <c r="D1544" i="3"/>
  <c r="D1575" i="3"/>
  <c r="D1596" i="3"/>
  <c r="D1631" i="3"/>
  <c r="E1644" i="3"/>
  <c r="D1647" i="3"/>
  <c r="D1656" i="3"/>
  <c r="D1680" i="3"/>
  <c r="D1763" i="3"/>
  <c r="D1775" i="3"/>
  <c r="E1784" i="3"/>
  <c r="D1808" i="3"/>
  <c r="E1830" i="3"/>
  <c r="E1851" i="3"/>
  <c r="E1888" i="3"/>
  <c r="D1901" i="3"/>
  <c r="D1910" i="3"/>
  <c r="D2082" i="3"/>
  <c r="E2082" i="3"/>
  <c r="E2149" i="3"/>
  <c r="D2149" i="3"/>
  <c r="D2005" i="3"/>
  <c r="E2005" i="3"/>
  <c r="D2166" i="3"/>
  <c r="E2166" i="3"/>
  <c r="D2222" i="3"/>
  <c r="E2222" i="3"/>
  <c r="E80" i="3"/>
  <c r="E148" i="3"/>
  <c r="D181" i="3"/>
  <c r="D194" i="3"/>
  <c r="E229" i="3"/>
  <c r="D236" i="3"/>
  <c r="E266" i="3"/>
  <c r="D304" i="3"/>
  <c r="E312" i="3"/>
  <c r="D346" i="3"/>
  <c r="D369" i="3"/>
  <c r="D371" i="3"/>
  <c r="D398" i="3"/>
  <c r="D424" i="3"/>
  <c r="E465" i="3"/>
  <c r="D471" i="3"/>
  <c r="D482" i="3"/>
  <c r="E492" i="3"/>
  <c r="D505" i="3"/>
  <c r="D507" i="3"/>
  <c r="D534" i="3"/>
  <c r="D560" i="3"/>
  <c r="E577" i="3"/>
  <c r="E601" i="3"/>
  <c r="D610" i="3"/>
  <c r="D627" i="3"/>
  <c r="E657" i="3"/>
  <c r="D675" i="3"/>
  <c r="E678" i="3"/>
  <c r="D745" i="3"/>
  <c r="E793" i="3"/>
  <c r="D811" i="3"/>
  <c r="E814" i="3"/>
  <c r="E845" i="3"/>
  <c r="D848" i="3"/>
  <c r="D891" i="3"/>
  <c r="D900" i="3"/>
  <c r="D928" i="3"/>
  <c r="D951" i="3"/>
  <c r="D959" i="3"/>
  <c r="E985" i="3"/>
  <c r="D1017" i="3"/>
  <c r="D1036" i="3"/>
  <c r="E1104" i="3"/>
  <c r="D1138" i="3"/>
  <c r="D1153" i="3"/>
  <c r="D1187" i="3"/>
  <c r="E1196" i="3"/>
  <c r="D1248" i="3"/>
  <c r="E1257" i="3"/>
  <c r="D1272" i="3"/>
  <c r="D1303" i="3"/>
  <c r="D1324" i="3"/>
  <c r="D1359" i="3"/>
  <c r="E1372" i="3"/>
  <c r="D1375" i="3"/>
  <c r="E1384" i="3"/>
  <c r="D1387" i="3"/>
  <c r="E1400" i="3"/>
  <c r="E1417" i="3"/>
  <c r="E1444" i="3"/>
  <c r="E1460" i="3"/>
  <c r="E1485" i="3"/>
  <c r="D1528" i="3"/>
  <c r="E1576" i="3"/>
  <c r="E1597" i="3"/>
  <c r="D1627" i="3"/>
  <c r="D1639" i="3"/>
  <c r="E1648" i="3"/>
  <c r="D1672" i="3"/>
  <c r="D1746" i="3"/>
  <c r="E1749" i="3"/>
  <c r="D1767" i="3"/>
  <c r="E1780" i="3"/>
  <c r="D1783" i="3"/>
  <c r="D1792" i="3"/>
  <c r="D1816" i="3"/>
  <c r="D1867" i="3"/>
  <c r="D1894" i="3"/>
  <c r="D1945" i="3"/>
  <c r="D2109" i="3"/>
  <c r="E2109" i="3"/>
  <c r="E2132" i="3"/>
  <c r="D2132" i="3"/>
  <c r="D2194" i="3"/>
  <c r="E2194" i="3"/>
  <c r="E2261" i="3"/>
  <c r="F2261" i="3" s="1"/>
  <c r="D2261" i="3"/>
  <c r="D2039" i="3"/>
  <c r="E2039" i="3"/>
  <c r="D2210" i="3"/>
  <c r="E2210" i="3"/>
  <c r="D2270" i="3"/>
  <c r="D2277" i="3"/>
  <c r="D2286" i="3"/>
  <c r="E2304" i="3"/>
  <c r="E2313" i="3"/>
  <c r="F2312" i="3" s="1"/>
  <c r="D2354" i="3"/>
  <c r="E2372" i="3"/>
  <c r="D2379" i="3"/>
  <c r="D2422" i="3"/>
  <c r="E2440" i="3"/>
  <c r="D2447" i="3"/>
  <c r="D2456" i="3"/>
  <c r="E2474" i="3"/>
  <c r="D2481" i="3"/>
  <c r="D2498" i="3"/>
  <c r="D2507" i="3"/>
  <c r="E2560" i="3"/>
  <c r="D2581" i="3"/>
  <c r="D2583" i="3"/>
  <c r="E2695" i="3"/>
  <c r="D2702" i="3"/>
  <c r="D2729" i="3"/>
  <c r="D2766" i="3"/>
  <c r="E2769" i="3"/>
  <c r="D2805" i="3"/>
  <c r="E2815" i="3"/>
  <c r="D2822" i="3"/>
  <c r="D2831" i="3"/>
  <c r="E2839" i="3"/>
  <c r="D2863" i="3"/>
  <c r="D2866" i="3"/>
  <c r="D2868" i="3"/>
  <c r="E2887" i="3"/>
  <c r="D2890" i="3"/>
  <c r="E2917" i="3"/>
  <c r="D2938" i="3"/>
  <c r="E2941" i="3"/>
  <c r="E2955" i="3"/>
  <c r="D2958" i="3"/>
  <c r="D2966" i="3"/>
  <c r="E3023" i="3"/>
  <c r="D3026" i="3"/>
  <c r="D3034" i="3"/>
  <c r="D3044" i="3"/>
  <c r="D3050" i="3"/>
  <c r="D3053" i="3"/>
  <c r="D3055" i="3"/>
  <c r="E3073" i="3"/>
  <c r="D3175" i="3"/>
  <c r="E3196" i="3"/>
  <c r="E3210" i="3"/>
  <c r="D3243" i="3"/>
  <c r="D3254" i="3"/>
  <c r="D3257" i="3"/>
  <c r="D3306" i="3"/>
  <c r="D3316" i="3"/>
  <c r="D3322" i="3"/>
  <c r="D3325" i="3"/>
  <c r="D3327" i="3"/>
  <c r="E3345" i="3"/>
  <c r="E3459" i="3"/>
  <c r="D3477" i="3"/>
  <c r="D3495" i="3"/>
  <c r="D3515" i="3"/>
  <c r="D3562" i="3"/>
  <c r="D3620" i="3"/>
  <c r="D3634" i="3"/>
  <c r="D3647" i="3"/>
  <c r="D3681" i="3"/>
  <c r="E3687" i="3"/>
  <c r="D3699" i="3"/>
  <c r="D3722" i="3"/>
  <c r="D3739" i="3"/>
  <c r="E3763" i="3"/>
  <c r="D3807" i="3"/>
  <c r="D3820" i="3"/>
  <c r="E3831" i="3"/>
  <c r="D3849" i="3"/>
  <c r="D3873" i="3"/>
  <c r="E3925" i="3"/>
  <c r="D3934" i="3"/>
  <c r="D3939" i="3"/>
  <c r="E3950" i="3"/>
  <c r="D3960" i="3"/>
  <c r="E3966" i="3"/>
  <c r="D4045" i="3"/>
  <c r="E4057" i="3"/>
  <c r="E4074" i="3"/>
  <c r="D4077" i="3"/>
  <c r="D4124" i="3"/>
  <c r="D4126" i="3"/>
  <c r="D4173" i="3"/>
  <c r="E4204" i="3"/>
  <c r="D4206" i="3"/>
  <c r="E4208" i="3"/>
  <c r="D4233" i="3"/>
  <c r="E4261" i="3"/>
  <c r="E4273" i="3"/>
  <c r="E4294" i="3"/>
  <c r="D4301" i="3"/>
  <c r="D4348" i="3"/>
  <c r="D4360" i="3"/>
  <c r="E4363" i="3"/>
  <c r="D4374" i="3"/>
  <c r="E4384" i="3"/>
  <c r="E4428" i="3"/>
  <c r="D4428" i="3"/>
  <c r="E4442" i="3"/>
  <c r="D4442" i="3"/>
  <c r="E4471" i="3"/>
  <c r="D4471" i="3"/>
  <c r="F3247" i="3"/>
  <c r="D4468" i="3"/>
  <c r="E4468" i="3"/>
  <c r="E4472" i="3"/>
  <c r="D4472" i="3"/>
  <c r="E2201" i="3"/>
  <c r="D2256" i="3"/>
  <c r="D2262" i="3"/>
  <c r="E2295" i="3"/>
  <c r="D2320" i="3"/>
  <c r="D2330" i="3"/>
  <c r="E2338" i="3"/>
  <c r="D2345" i="3"/>
  <c r="D2388" i="3"/>
  <c r="E2406" i="3"/>
  <c r="D2413" i="3"/>
  <c r="E2577" i="3"/>
  <c r="D2580" i="3"/>
  <c r="E2590" i="3"/>
  <c r="E2612" i="3"/>
  <c r="D2619" i="3"/>
  <c r="E2679" i="3"/>
  <c r="D2698" i="3"/>
  <c r="E2701" i="3"/>
  <c r="D2783" i="3"/>
  <c r="E2786" i="3"/>
  <c r="D2832" i="3"/>
  <c r="E2882" i="3"/>
  <c r="E2954" i="3"/>
  <c r="D2971" i="3"/>
  <c r="D2989" i="3"/>
  <c r="E3022" i="3"/>
  <c r="D3039" i="3"/>
  <c r="E3060" i="3"/>
  <c r="E3074" i="3"/>
  <c r="D3118" i="3"/>
  <c r="D3121" i="3"/>
  <c r="D3170" i="3"/>
  <c r="D3180" i="3"/>
  <c r="D3186" i="3"/>
  <c r="D3191" i="3"/>
  <c r="E3209" i="3"/>
  <c r="D3311" i="3"/>
  <c r="E3332" i="3"/>
  <c r="E3346" i="3"/>
  <c r="D3379" i="3"/>
  <c r="D3390" i="3"/>
  <c r="D3393" i="3"/>
  <c r="D3431" i="3"/>
  <c r="D3434" i="3"/>
  <c r="E3452" i="3"/>
  <c r="F3451" i="3" s="1"/>
  <c r="D3494" i="3"/>
  <c r="D3545" i="3"/>
  <c r="D3563" i="3"/>
  <c r="D3633" i="3"/>
  <c r="E3635" i="3"/>
  <c r="E3648" i="3"/>
  <c r="D3686" i="3"/>
  <c r="E3700" i="3"/>
  <c r="E3707" i="3"/>
  <c r="E3768" i="3"/>
  <c r="E3836" i="3"/>
  <c r="D3888" i="3"/>
  <c r="E3908" i="3"/>
  <c r="E3921" i="3"/>
  <c r="D3924" i="3"/>
  <c r="D3975" i="3"/>
  <c r="D3977" i="3"/>
  <c r="D3990" i="3"/>
  <c r="E4052" i="3"/>
  <c r="D4058" i="3"/>
  <c r="E4069" i="3"/>
  <c r="E4078" i="3"/>
  <c r="D4087" i="3"/>
  <c r="D4090" i="3"/>
  <c r="D4109" i="3"/>
  <c r="D4138" i="3"/>
  <c r="E4144" i="3"/>
  <c r="E4205" i="3"/>
  <c r="D4207" i="3"/>
  <c r="D4209" i="3"/>
  <c r="E4221" i="3"/>
  <c r="D4234" i="3"/>
  <c r="E4272" i="3"/>
  <c r="D4302" i="3"/>
  <c r="E4307" i="3"/>
  <c r="D4326" i="3"/>
  <c r="D4340" i="3"/>
  <c r="F4301" i="3"/>
  <c r="D4414" i="3"/>
  <c r="E4414" i="3"/>
  <c r="D4431" i="3"/>
  <c r="E4431" i="3"/>
  <c r="E4463" i="3"/>
  <c r="D4463" i="3"/>
  <c r="D4498" i="3"/>
  <c r="D4506" i="3"/>
  <c r="D4531" i="3"/>
  <c r="E4536" i="3"/>
  <c r="D4539" i="3"/>
  <c r="E4565" i="3"/>
  <c r="D4573" i="3"/>
  <c r="D4582" i="3"/>
  <c r="E4598" i="3"/>
  <c r="E4689" i="3"/>
  <c r="D4697" i="3"/>
  <c r="D4719" i="3"/>
  <c r="D4736" i="3"/>
  <c r="D4738" i="3"/>
  <c r="E4770" i="3"/>
  <c r="D4772" i="3"/>
  <c r="E4775" i="3"/>
  <c r="E4783" i="3"/>
  <c r="D4791" i="3"/>
  <c r="E4873" i="3"/>
  <c r="E4876" i="3"/>
  <c r="E4885" i="3"/>
  <c r="E4944" i="3"/>
  <c r="D4969" i="3"/>
  <c r="E4975" i="3"/>
  <c r="D4995" i="3"/>
  <c r="D5044" i="3"/>
  <c r="D5078" i="3"/>
  <c r="E5081" i="3"/>
  <c r="D5097" i="3"/>
  <c r="E5110" i="3"/>
  <c r="D5112" i="3"/>
  <c r="E5126" i="3"/>
  <c r="E5135" i="3"/>
  <c r="E5149" i="3"/>
  <c r="E5181" i="3"/>
  <c r="D5184" i="3"/>
  <c r="E5213" i="3"/>
  <c r="E5215" i="3"/>
  <c r="D5233" i="3"/>
  <c r="E5247" i="3"/>
  <c r="E5249" i="3"/>
  <c r="D5286" i="3"/>
  <c r="D5377" i="3"/>
  <c r="E5403" i="3"/>
  <c r="D5405" i="3"/>
  <c r="E5407" i="3"/>
  <c r="D5413" i="3"/>
  <c r="D5416" i="3"/>
  <c r="E5437" i="3"/>
  <c r="D5439" i="3"/>
  <c r="E5441" i="3"/>
  <c r="D5445" i="3"/>
  <c r="E5454" i="3"/>
  <c r="E5497" i="3"/>
  <c r="E5508" i="3"/>
  <c r="E5542" i="3"/>
  <c r="E5565" i="3"/>
  <c r="E5576" i="3"/>
  <c r="D5584" i="3"/>
  <c r="D5587" i="3"/>
  <c r="D5610" i="3"/>
  <c r="E5616" i="3"/>
  <c r="D5616" i="3"/>
  <c r="D4497" i="3"/>
  <c r="E4502" i="3"/>
  <c r="D4505" i="3"/>
  <c r="D4540" i="3"/>
  <c r="D4551" i="3"/>
  <c r="D4572" i="3"/>
  <c r="D4585" i="3"/>
  <c r="E4659" i="3"/>
  <c r="E4663" i="3"/>
  <c r="D4666" i="3"/>
  <c r="D4682" i="3"/>
  <c r="E4685" i="3"/>
  <c r="E4688" i="3"/>
  <c r="E4715" i="3"/>
  <c r="E4726" i="3"/>
  <c r="E4731" i="3"/>
  <c r="D4753" i="3"/>
  <c r="D4765" i="3"/>
  <c r="E4771" i="3"/>
  <c r="E4782" i="3"/>
  <c r="D4784" i="3"/>
  <c r="D4901" i="3"/>
  <c r="E4911" i="3"/>
  <c r="E4940" i="3"/>
  <c r="D4954" i="3"/>
  <c r="D4957" i="3"/>
  <c r="D4980" i="3"/>
  <c r="D5010" i="3"/>
  <c r="E5013" i="3"/>
  <c r="D5029" i="3"/>
  <c r="D5048" i="3"/>
  <c r="E5063" i="3"/>
  <c r="E5111" i="3"/>
  <c r="E5122" i="3"/>
  <c r="E5131" i="3"/>
  <c r="D5141" i="3"/>
  <c r="D5144" i="3"/>
  <c r="D5150" i="3"/>
  <c r="E5173" i="3"/>
  <c r="E5212" i="3"/>
  <c r="D5214" i="3"/>
  <c r="D5216" i="3"/>
  <c r="D5248" i="3"/>
  <c r="D5250" i="3"/>
  <c r="D5282" i="3"/>
  <c r="D5320" i="3"/>
  <c r="D5345" i="3"/>
  <c r="D5348" i="3"/>
  <c r="D5371" i="3"/>
  <c r="E5397" i="3"/>
  <c r="E5404" i="3"/>
  <c r="E5406" i="3"/>
  <c r="E5420" i="3"/>
  <c r="E5438" i="3"/>
  <c r="E5440" i="3"/>
  <c r="D5481" i="3"/>
  <c r="D5501" i="3"/>
  <c r="D5515" i="3"/>
  <c r="D5518" i="3"/>
  <c r="E5533" i="3"/>
  <c r="D5569" i="3"/>
  <c r="E5606" i="3"/>
  <c r="D5606" i="3"/>
  <c r="D5676" i="3"/>
  <c r="E5676" i="3"/>
  <c r="E5689" i="3"/>
  <c r="D5702" i="3"/>
  <c r="E5702" i="3"/>
  <c r="E5644" i="3"/>
  <c r="D5644" i="3"/>
  <c r="D5710" i="3"/>
  <c r="E5710" i="3"/>
  <c r="D5735" i="3"/>
  <c r="E5753" i="3"/>
  <c r="D5756" i="3"/>
  <c r="D5761" i="3"/>
  <c r="E5775" i="3"/>
  <c r="D5778" i="3"/>
  <c r="E5821" i="3"/>
  <c r="D5824" i="3"/>
  <c r="D5854" i="3"/>
  <c r="E5864" i="3"/>
  <c r="E5882" i="3"/>
  <c r="E5889" i="3"/>
  <c r="D5898" i="3"/>
  <c r="E5905" i="3"/>
  <c r="D5911" i="3"/>
  <c r="E5924" i="3"/>
  <c r="E5933" i="3"/>
  <c r="E5949" i="3"/>
  <c r="E5967" i="3"/>
  <c r="D5972" i="3"/>
  <c r="D5974" i="3"/>
  <c r="D5994" i="3"/>
  <c r="D6008" i="3"/>
  <c r="D6066" i="3"/>
  <c r="D6085" i="3"/>
  <c r="D6091" i="3"/>
  <c r="D6164" i="3"/>
  <c r="E6166" i="3"/>
  <c r="D6169" i="3"/>
  <c r="D6176" i="3"/>
  <c r="E6178" i="3"/>
  <c r="D6195" i="3"/>
  <c r="D6204" i="3"/>
  <c r="D6216" i="3"/>
  <c r="E6233" i="3"/>
  <c r="D6284" i="3"/>
  <c r="D6296" i="3"/>
  <c r="D6301" i="3"/>
  <c r="E6306" i="3"/>
  <c r="D6339" i="3"/>
  <c r="E6347" i="3"/>
  <c r="F6358" i="3"/>
  <c r="E6458" i="3"/>
  <c r="E6467" i="3"/>
  <c r="E6509" i="3"/>
  <c r="E6517" i="3"/>
  <c r="E6552" i="3"/>
  <c r="E6562" i="3"/>
  <c r="E6588" i="3"/>
  <c r="E6609" i="3"/>
  <c r="E6629" i="3"/>
  <c r="E6631" i="3"/>
  <c r="D6637" i="3"/>
  <c r="E6639" i="3"/>
  <c r="D6655" i="3"/>
  <c r="E6658" i="3"/>
  <c r="D6665" i="3"/>
  <c r="E6722" i="3"/>
  <c r="E6752" i="3"/>
  <c r="D6755" i="3"/>
  <c r="D6777" i="3"/>
  <c r="D5740" i="3"/>
  <c r="E5752" i="3"/>
  <c r="D5757" i="3"/>
  <c r="D5760" i="3"/>
  <c r="D5803" i="3"/>
  <c r="D5853" i="3"/>
  <c r="E5881" i="3"/>
  <c r="E5883" i="3"/>
  <c r="E5890" i="3"/>
  <c r="D5897" i="3"/>
  <c r="D5904" i="3"/>
  <c r="D5906" i="3"/>
  <c r="D5940" i="3"/>
  <c r="E5966" i="3"/>
  <c r="E5973" i="3"/>
  <c r="E6096" i="3"/>
  <c r="D6136" i="3"/>
  <c r="D6165" i="3"/>
  <c r="E6170" i="3"/>
  <c r="D6177" i="3"/>
  <c r="D6183" i="3"/>
  <c r="E6200" i="3"/>
  <c r="E6203" i="3"/>
  <c r="E6217" i="3"/>
  <c r="D6300" i="3"/>
  <c r="E6302" i="3"/>
  <c r="D6305" i="3"/>
  <c r="D6356" i="3"/>
  <c r="D6359" i="3"/>
  <c r="D6459" i="3"/>
  <c r="D6476" i="3"/>
  <c r="D6491" i="3"/>
  <c r="D6518" i="3"/>
  <c r="D6521" i="3"/>
  <c r="E6553" i="3"/>
  <c r="D6584" i="3"/>
  <c r="E6587" i="3"/>
  <c r="D6589" i="3"/>
  <c r="E6608" i="3"/>
  <c r="D6610" i="3"/>
  <c r="E6630" i="3"/>
  <c r="E6638" i="3"/>
  <c r="D6640" i="3"/>
  <c r="E6647" i="3"/>
  <c r="D6681" i="3"/>
  <c r="D6704" i="3"/>
  <c r="F6715" i="3"/>
  <c r="E6721" i="3"/>
  <c r="E6727" i="3"/>
  <c r="D6730" i="3"/>
  <c r="D6760" i="3"/>
  <c r="F6766" i="3"/>
  <c r="E6769" i="3"/>
  <c r="D6772" i="3"/>
  <c r="E237" i="3"/>
  <c r="D237" i="3"/>
  <c r="E270" i="3"/>
  <c r="D270" i="3"/>
  <c r="E317" i="3"/>
  <c r="D317" i="3"/>
  <c r="E486" i="3"/>
  <c r="D486" i="3"/>
  <c r="E555" i="3"/>
  <c r="D555" i="3"/>
  <c r="D623" i="3"/>
  <c r="E623" i="3"/>
  <c r="E691" i="3"/>
  <c r="D691" i="3"/>
  <c r="E741" i="3"/>
  <c r="D741" i="3"/>
  <c r="E780" i="3"/>
  <c r="D780" i="3"/>
  <c r="D861" i="3"/>
  <c r="E861" i="3"/>
  <c r="E942" i="3"/>
  <c r="D942" i="3"/>
  <c r="D1032" i="3"/>
  <c r="E1032" i="3"/>
  <c r="D1189" i="3"/>
  <c r="E1189" i="3"/>
  <c r="D1281" i="3"/>
  <c r="E1281" i="3"/>
  <c r="D1349" i="3"/>
  <c r="E1349" i="3"/>
  <c r="D1393" i="3"/>
  <c r="E1393" i="3"/>
  <c r="D1440" i="3"/>
  <c r="E1440" i="3"/>
  <c r="D1456" i="3"/>
  <c r="E1456" i="3"/>
  <c r="D1469" i="3"/>
  <c r="E1469" i="3"/>
  <c r="E1678" i="3"/>
  <c r="D1678" i="3"/>
  <c r="E1886" i="3"/>
  <c r="D1886" i="3"/>
  <c r="D1973" i="3"/>
  <c r="E1973" i="3"/>
  <c r="E1996" i="3"/>
  <c r="D1996" i="3"/>
  <c r="D2019" i="3"/>
  <c r="E2019" i="3"/>
  <c r="E2200" i="3"/>
  <c r="D2200" i="3"/>
  <c r="E2290" i="3"/>
  <c r="D2290" i="3"/>
  <c r="D2329" i="3"/>
  <c r="E2329" i="3"/>
  <c r="F2329" i="3" s="1"/>
  <c r="D2376" i="3"/>
  <c r="E2376" i="3"/>
  <c r="E63" i="3"/>
  <c r="D66" i="3"/>
  <c r="D79" i="3"/>
  <c r="D142" i="3"/>
  <c r="D184" i="3"/>
  <c r="E49" i="3"/>
  <c r="E57" i="3"/>
  <c r="E62" i="3"/>
  <c r="E92" i="3"/>
  <c r="E97" i="3"/>
  <c r="E117" i="3"/>
  <c r="E125" i="3"/>
  <c r="E130" i="3"/>
  <c r="E160" i="3"/>
  <c r="E165" i="3"/>
  <c r="D168" i="3"/>
  <c r="D177" i="3"/>
  <c r="D195" i="3"/>
  <c r="E195" i="3"/>
  <c r="E247" i="3"/>
  <c r="E250" i="3"/>
  <c r="D250" i="3"/>
  <c r="E334" i="3"/>
  <c r="D334" i="3"/>
  <c r="E347" i="3"/>
  <c r="D347" i="3"/>
  <c r="E397" i="3"/>
  <c r="D397" i="3"/>
  <c r="E436" i="3"/>
  <c r="E440" i="3"/>
  <c r="D440" i="3"/>
  <c r="E470" i="3"/>
  <c r="D470" i="3"/>
  <c r="D491" i="3"/>
  <c r="D594" i="3"/>
  <c r="E594" i="3"/>
  <c r="D628" i="3"/>
  <c r="E628" i="3"/>
  <c r="D669" i="3"/>
  <c r="D720" i="3"/>
  <c r="D725" i="3"/>
  <c r="E725" i="3"/>
  <c r="D743" i="3"/>
  <c r="D746" i="3"/>
  <c r="E746" i="3"/>
  <c r="E762" i="3"/>
  <c r="D762" i="3"/>
  <c r="E813" i="3"/>
  <c r="D813" i="3"/>
  <c r="D866" i="3"/>
  <c r="E866" i="3"/>
  <c r="D917" i="3"/>
  <c r="E917" i="3"/>
  <c r="E1019" i="3"/>
  <c r="D1019" i="3"/>
  <c r="E1035" i="3"/>
  <c r="D1035" i="3"/>
  <c r="D1150" i="3"/>
  <c r="E1150" i="3"/>
  <c r="E1287" i="3"/>
  <c r="D1287" i="3"/>
  <c r="E1316" i="3"/>
  <c r="D1316" i="3"/>
  <c r="E1371" i="3"/>
  <c r="D1371" i="3"/>
  <c r="E1472" i="3"/>
  <c r="D1472" i="3"/>
  <c r="E1561" i="3"/>
  <c r="D1561" i="3"/>
  <c r="E1779" i="3"/>
  <c r="D1779" i="3"/>
  <c r="E1791" i="3"/>
  <c r="D1791" i="3"/>
  <c r="D1859" i="3"/>
  <c r="E1859" i="3"/>
  <c r="D1964" i="3"/>
  <c r="E1964" i="3"/>
  <c r="D1980" i="3"/>
  <c r="E1980" i="3"/>
  <c r="E2022" i="3"/>
  <c r="D2022" i="3"/>
  <c r="E2047" i="3"/>
  <c r="D2047" i="3"/>
  <c r="E2183" i="3"/>
  <c r="D2183" i="3"/>
  <c r="D2206" i="3"/>
  <c r="E2206" i="3"/>
  <c r="D2234" i="3"/>
  <c r="E2234" i="3"/>
  <c r="E2296" i="3"/>
  <c r="D2296" i="3"/>
  <c r="D2397" i="3"/>
  <c r="E2397" i="3"/>
  <c r="F2397" i="3" s="1"/>
  <c r="E228" i="3"/>
  <c r="D228" i="3"/>
  <c r="D265" i="3"/>
  <c r="D267" i="3"/>
  <c r="E287" i="3"/>
  <c r="E289" i="3"/>
  <c r="E296" i="3"/>
  <c r="D296" i="3"/>
  <c r="E329" i="3"/>
  <c r="D329" i="3"/>
  <c r="D351" i="3"/>
  <c r="D380" i="3"/>
  <c r="E386" i="3"/>
  <c r="D386" i="3"/>
  <c r="E419" i="3"/>
  <c r="D419" i="3"/>
  <c r="E441" i="3"/>
  <c r="D448" i="3"/>
  <c r="E448" i="3"/>
  <c r="D483" i="3"/>
  <c r="D504" i="3"/>
  <c r="E509" i="3"/>
  <c r="D509" i="3"/>
  <c r="D537" i="3"/>
  <c r="D641" i="3"/>
  <c r="E656" i="3"/>
  <c r="D656" i="3"/>
  <c r="E713" i="3"/>
  <c r="D713" i="3"/>
  <c r="D738" i="3"/>
  <c r="E738" i="3"/>
  <c r="E760" i="3"/>
  <c r="D760" i="3"/>
  <c r="D777" i="3"/>
  <c r="E777" i="3"/>
  <c r="D797" i="3"/>
  <c r="E827" i="3"/>
  <c r="D827" i="3"/>
  <c r="E877" i="3"/>
  <c r="D877" i="3"/>
  <c r="E913" i="3"/>
  <c r="D913" i="3"/>
  <c r="D1048" i="3"/>
  <c r="E1048" i="3"/>
  <c r="E1128" i="3"/>
  <c r="D1128" i="3"/>
  <c r="E1180" i="3"/>
  <c r="D1180" i="3"/>
  <c r="E1200" i="3"/>
  <c r="D1200" i="3"/>
  <c r="E1289" i="3"/>
  <c r="D1289" i="3"/>
  <c r="E1404" i="3"/>
  <c r="D1404" i="3"/>
  <c r="E1451" i="3"/>
  <c r="D1451" i="3"/>
  <c r="E1559" i="3"/>
  <c r="D1559" i="3"/>
  <c r="E1588" i="3"/>
  <c r="D1588" i="3"/>
  <c r="E1643" i="3"/>
  <c r="D1643" i="3"/>
  <c r="E1655" i="3"/>
  <c r="D1655" i="3"/>
  <c r="E1724" i="3"/>
  <c r="D1724" i="3"/>
  <c r="E1898" i="3"/>
  <c r="D1898" i="3"/>
  <c r="D1988" i="3"/>
  <c r="E1988" i="3"/>
  <c r="E2013" i="3"/>
  <c r="D2013" i="3"/>
  <c r="E2243" i="3"/>
  <c r="D2243" i="3"/>
  <c r="D2268" i="3"/>
  <c r="E2268" i="3"/>
  <c r="D2363" i="3"/>
  <c r="E2363" i="3"/>
  <c r="F2363" i="3" s="1"/>
  <c r="D2431" i="3"/>
  <c r="E2431" i="3"/>
  <c r="F2431" i="3" s="1"/>
  <c r="E202" i="3"/>
  <c r="D202" i="3"/>
  <c r="E215" i="3"/>
  <c r="D215" i="3"/>
  <c r="E356" i="3"/>
  <c r="D356" i="3"/>
  <c r="D458" i="3"/>
  <c r="E458" i="3"/>
  <c r="E522" i="3"/>
  <c r="D522" i="3"/>
  <c r="D584" i="3"/>
  <c r="E584" i="3"/>
  <c r="D882" i="3"/>
  <c r="E882" i="3"/>
  <c r="E908" i="3"/>
  <c r="D908" i="3"/>
  <c r="E1066" i="3"/>
  <c r="D1066" i="3"/>
  <c r="E1120" i="3"/>
  <c r="D1120" i="3"/>
  <c r="E1251" i="3"/>
  <c r="D1251" i="3"/>
  <c r="E1495" i="3"/>
  <c r="D1495" i="3"/>
  <c r="E1740" i="3"/>
  <c r="D1740" i="3"/>
  <c r="D1911" i="3"/>
  <c r="E1911" i="3"/>
  <c r="E2090" i="3"/>
  <c r="D2090" i="3"/>
  <c r="D2175" i="3"/>
  <c r="E2175" i="3"/>
  <c r="D2226" i="3"/>
  <c r="E2226" i="3"/>
  <c r="E58" i="3"/>
  <c r="D74" i="3"/>
  <c r="E126" i="3"/>
  <c r="E131" i="3"/>
  <c r="D134" i="3"/>
  <c r="D147" i="3"/>
  <c r="D199" i="3"/>
  <c r="E221" i="3"/>
  <c r="E41" i="3"/>
  <c r="E46" i="3"/>
  <c r="E109" i="3"/>
  <c r="E114" i="3"/>
  <c r="E179" i="3"/>
  <c r="E182" i="3"/>
  <c r="D182" i="3"/>
  <c r="D197" i="3"/>
  <c r="D210" i="3"/>
  <c r="E219" i="3"/>
  <c r="D252" i="3"/>
  <c r="D254" i="3"/>
  <c r="D263" i="3"/>
  <c r="E263" i="3"/>
  <c r="D278" i="3"/>
  <c r="E283" i="3"/>
  <c r="D283" i="3"/>
  <c r="E318" i="3"/>
  <c r="D321" i="3"/>
  <c r="D338" i="3"/>
  <c r="D368" i="3"/>
  <c r="E373" i="3"/>
  <c r="D373" i="3"/>
  <c r="D401" i="3"/>
  <c r="D474" i="3"/>
  <c r="D499" i="3"/>
  <c r="E533" i="3"/>
  <c r="D533" i="3"/>
  <c r="E572" i="3"/>
  <c r="E576" i="3"/>
  <c r="D576" i="3"/>
  <c r="D606" i="3"/>
  <c r="E611" i="3"/>
  <c r="D611" i="3"/>
  <c r="D636" i="3"/>
  <c r="E636" i="3"/>
  <c r="D653" i="3"/>
  <c r="E677" i="3"/>
  <c r="D677" i="3"/>
  <c r="D708" i="3"/>
  <c r="D730" i="3"/>
  <c r="E730" i="3"/>
  <c r="D754" i="3"/>
  <c r="E754" i="3"/>
  <c r="D764" i="3"/>
  <c r="E772" i="3"/>
  <c r="D772" i="3"/>
  <c r="E792" i="3"/>
  <c r="D792" i="3"/>
  <c r="E849" i="3"/>
  <c r="D849" i="3"/>
  <c r="D874" i="3"/>
  <c r="E874" i="3"/>
  <c r="E968" i="3"/>
  <c r="D968" i="3"/>
  <c r="D1001" i="3"/>
  <c r="E1001" i="3"/>
  <c r="F994" i="3" s="1"/>
  <c r="D1043" i="3"/>
  <c r="E1043" i="3"/>
  <c r="D1077" i="3"/>
  <c r="E1077" i="3"/>
  <c r="E1112" i="3"/>
  <c r="D1112" i="3"/>
  <c r="E1154" i="3"/>
  <c r="D1154" i="3"/>
  <c r="E1185" i="3"/>
  <c r="D1185" i="3"/>
  <c r="D1197" i="3"/>
  <c r="E1197" i="3"/>
  <c r="E1223" i="3"/>
  <c r="D1223" i="3"/>
  <c r="D1388" i="3"/>
  <c r="E1388" i="3"/>
  <c r="D1401" i="3"/>
  <c r="E1401" i="3"/>
  <c r="E1422" i="3"/>
  <c r="D1422" i="3"/>
  <c r="D1461" i="3"/>
  <c r="E1461" i="3"/>
  <c r="E1523" i="3"/>
  <c r="D1523" i="3"/>
  <c r="D1553" i="3"/>
  <c r="E1553" i="3"/>
  <c r="D1621" i="3"/>
  <c r="E1621" i="3"/>
  <c r="E1699" i="3"/>
  <c r="D1699" i="3"/>
  <c r="E1732" i="3"/>
  <c r="D1732" i="3"/>
  <c r="E1814" i="3"/>
  <c r="D1814" i="3"/>
  <c r="E1865" i="3"/>
  <c r="D1865" i="3"/>
  <c r="D1895" i="3"/>
  <c r="E1895" i="3"/>
  <c r="D1946" i="3"/>
  <c r="E1946" i="3"/>
  <c r="E1967" i="3"/>
  <c r="D1967" i="3"/>
  <c r="E1983" i="3"/>
  <c r="D1983" i="3"/>
  <c r="D2056" i="3"/>
  <c r="E2056" i="3"/>
  <c r="E2136" i="3"/>
  <c r="D2136" i="3"/>
  <c r="E2209" i="3"/>
  <c r="D2209" i="3"/>
  <c r="D2240" i="3"/>
  <c r="E2240" i="3"/>
  <c r="D2279" i="3"/>
  <c r="E2279" i="3"/>
  <c r="F2278" i="3" s="1"/>
  <c r="D2342" i="3"/>
  <c r="E2342" i="3"/>
  <c r="D2410" i="3"/>
  <c r="E2410" i="3"/>
  <c r="E2532" i="3"/>
  <c r="D2532" i="3"/>
  <c r="D2542" i="3"/>
  <c r="E2542" i="3"/>
  <c r="E2617" i="3"/>
  <c r="D2617" i="3"/>
  <c r="E2664" i="3"/>
  <c r="D2664" i="3"/>
  <c r="D2684" i="3"/>
  <c r="E2684" i="3"/>
  <c r="E2710" i="3"/>
  <c r="D2710" i="3"/>
  <c r="D2781" i="3"/>
  <c r="E2781" i="3"/>
  <c r="E2934" i="3"/>
  <c r="D2934" i="3"/>
  <c r="E2976" i="3"/>
  <c r="F2975" i="3" s="1"/>
  <c r="D2976" i="3"/>
  <c r="E2984" i="3"/>
  <c r="D2984" i="3"/>
  <c r="E3084" i="3"/>
  <c r="D3084" i="3"/>
  <c r="E3141" i="3"/>
  <c r="D3141" i="3"/>
  <c r="D3239" i="3"/>
  <c r="E3239" i="3"/>
  <c r="E3272" i="3"/>
  <c r="D3272" i="3"/>
  <c r="E3282" i="3"/>
  <c r="F3281" i="3" s="1"/>
  <c r="D3282" i="3"/>
  <c r="E3356" i="3"/>
  <c r="D3356" i="3"/>
  <c r="E3413" i="3"/>
  <c r="D3413" i="3"/>
  <c r="E3443" i="3"/>
  <c r="D3443" i="3"/>
  <c r="E3482" i="3"/>
  <c r="D3482" i="3"/>
  <c r="E3501" i="3"/>
  <c r="D3501" i="3"/>
  <c r="E3552" i="3"/>
  <c r="D3552" i="3"/>
  <c r="E3578" i="3"/>
  <c r="D3578" i="3"/>
  <c r="E3656" i="3"/>
  <c r="F3655" i="3" s="1"/>
  <c r="D3656" i="3"/>
  <c r="E3756" i="3"/>
  <c r="D3756" i="3"/>
  <c r="E3869" i="3"/>
  <c r="D3869" i="3"/>
  <c r="D3882" i="3"/>
  <c r="E3882" i="3"/>
  <c r="E3915" i="3"/>
  <c r="D3915" i="3"/>
  <c r="E4026" i="3"/>
  <c r="D4026" i="3"/>
  <c r="D4195" i="3"/>
  <c r="E4195" i="3"/>
  <c r="D4324" i="3"/>
  <c r="E4324" i="3"/>
  <c r="E4336" i="3"/>
  <c r="D4336" i="3"/>
  <c r="E4396" i="3"/>
  <c r="D4396" i="3"/>
  <c r="E4420" i="3"/>
  <c r="D4420" i="3"/>
  <c r="E4454" i="3"/>
  <c r="D4454" i="3"/>
  <c r="E4476" i="3"/>
  <c r="D4476" i="3"/>
  <c r="E4522" i="3"/>
  <c r="D4522" i="3"/>
  <c r="E4599" i="3"/>
  <c r="D4599" i="3"/>
  <c r="E4621" i="3"/>
  <c r="D4621" i="3"/>
  <c r="E4776" i="3"/>
  <c r="D4776" i="3"/>
  <c r="D4842" i="3"/>
  <c r="E4842" i="3"/>
  <c r="E4874" i="3"/>
  <c r="D4874" i="3"/>
  <c r="E4886" i="3"/>
  <c r="D4886" i="3"/>
  <c r="E4923" i="3"/>
  <c r="D4923" i="3"/>
  <c r="D4945" i="3"/>
  <c r="E4945" i="3"/>
  <c r="E5082" i="3"/>
  <c r="D5082" i="3"/>
  <c r="E5127" i="3"/>
  <c r="D5127" i="3"/>
  <c r="E5182" i="3"/>
  <c r="D5182" i="3"/>
  <c r="D5315" i="3"/>
  <c r="E5315" i="3"/>
  <c r="E5367" i="3"/>
  <c r="D5367" i="3"/>
  <c r="E5435" i="3"/>
  <c r="D5435" i="3"/>
  <c r="E5498" i="3"/>
  <c r="D5498" i="3"/>
  <c r="D5509" i="3"/>
  <c r="E5509" i="3"/>
  <c r="D5530" i="3"/>
  <c r="E5530" i="3"/>
  <c r="D5543" i="3"/>
  <c r="E5543" i="3"/>
  <c r="E5549" i="3"/>
  <c r="D5549" i="3"/>
  <c r="E5566" i="3"/>
  <c r="D5566" i="3"/>
  <c r="D5577" i="3"/>
  <c r="E5577" i="3"/>
  <c r="D5605" i="3"/>
  <c r="E5605" i="3"/>
  <c r="E5615" i="3"/>
  <c r="D5615" i="3"/>
  <c r="D5643" i="3"/>
  <c r="E5643" i="3"/>
  <c r="E5688" i="3"/>
  <c r="D5688" i="3"/>
  <c r="D5796" i="3"/>
  <c r="E5796" i="3"/>
  <c r="D1903" i="3"/>
  <c r="E1903" i="3"/>
  <c r="D2030" i="3"/>
  <c r="E2030" i="3"/>
  <c r="E2051" i="3"/>
  <c r="D2051" i="3"/>
  <c r="D2087" i="3"/>
  <c r="E2087" i="3"/>
  <c r="D2133" i="3"/>
  <c r="E2133" i="3"/>
  <c r="E2444" i="3"/>
  <c r="E2478" i="3"/>
  <c r="D2478" i="3"/>
  <c r="D2529" i="3"/>
  <c r="E2529" i="3"/>
  <c r="D2614" i="3"/>
  <c r="E2614" i="3"/>
  <c r="D2633" i="3"/>
  <c r="E2633" i="3"/>
  <c r="D2653" i="3"/>
  <c r="E2653" i="3"/>
  <c r="E2681" i="3"/>
  <c r="D2681" i="3"/>
  <c r="D2735" i="3"/>
  <c r="E2735" i="3"/>
  <c r="D2752" i="3"/>
  <c r="E2752" i="3"/>
  <c r="D2849" i="3"/>
  <c r="E2849" i="3"/>
  <c r="E2881" i="3"/>
  <c r="D2881" i="3"/>
  <c r="D2904" i="3"/>
  <c r="E2904" i="3"/>
  <c r="E2931" i="3"/>
  <c r="D2931" i="3"/>
  <c r="E3002" i="3"/>
  <c r="D3002" i="3"/>
  <c r="E3089" i="3"/>
  <c r="D3089" i="3"/>
  <c r="D3108" i="3"/>
  <c r="E3108" i="3"/>
  <c r="D3162" i="3"/>
  <c r="E3162" i="3"/>
  <c r="E3223" i="3"/>
  <c r="D3223" i="3"/>
  <c r="E3361" i="3"/>
  <c r="D3361" i="3"/>
  <c r="D3380" i="3"/>
  <c r="E3380" i="3"/>
  <c r="D3435" i="3"/>
  <c r="E3435" i="3"/>
  <c r="F3434" i="3" s="1"/>
  <c r="E3463" i="3"/>
  <c r="D3463" i="3"/>
  <c r="E3518" i="3"/>
  <c r="D3518" i="3"/>
  <c r="E3544" i="3"/>
  <c r="D3544" i="3"/>
  <c r="E3584" i="3"/>
  <c r="D3584" i="3"/>
  <c r="E3637" i="3"/>
  <c r="D3637" i="3"/>
  <c r="E3668" i="3"/>
  <c r="D3668" i="3"/>
  <c r="E3733" i="3"/>
  <c r="D3733" i="3"/>
  <c r="D3746" i="3"/>
  <c r="E3746" i="3"/>
  <c r="E3866" i="3"/>
  <c r="D3866" i="3"/>
  <c r="E3920" i="3"/>
  <c r="D3920" i="3"/>
  <c r="D3989" i="3"/>
  <c r="E3989" i="3"/>
  <c r="E4017" i="3"/>
  <c r="D4017" i="3"/>
  <c r="E4039" i="3"/>
  <c r="D4039" i="3"/>
  <c r="D4105" i="3"/>
  <c r="E4105" i="3"/>
  <c r="D4153" i="3"/>
  <c r="E4153" i="3"/>
  <c r="D176" i="3"/>
  <c r="E185" i="3"/>
  <c r="E187" i="3"/>
  <c r="E198" i="3"/>
  <c r="E213" i="3"/>
  <c r="D218" i="3"/>
  <c r="D220" i="3"/>
  <c r="F901" i="3"/>
  <c r="D911" i="3"/>
  <c r="D929" i="3"/>
  <c r="E1061" i="3"/>
  <c r="D1085" i="3"/>
  <c r="E1087" i="3"/>
  <c r="D1094" i="3"/>
  <c r="E1171" i="3"/>
  <c r="F1173" i="3"/>
  <c r="D1183" i="3"/>
  <c r="D1221" i="3"/>
  <c r="D1231" i="3"/>
  <c r="E1236" i="3"/>
  <c r="D1239" i="3"/>
  <c r="F1241" i="3"/>
  <c r="E1273" i="3"/>
  <c r="F1309" i="3"/>
  <c r="D1338" i="3"/>
  <c r="E1341" i="3"/>
  <c r="D1408" i="3"/>
  <c r="D1493" i="3"/>
  <c r="D1503" i="3"/>
  <c r="E1508" i="3"/>
  <c r="D1511" i="3"/>
  <c r="F1513" i="3"/>
  <c r="E1545" i="3"/>
  <c r="F1581" i="3"/>
  <c r="D1610" i="3"/>
  <c r="E1613" i="3"/>
  <c r="E1660" i="3"/>
  <c r="E1665" i="3"/>
  <c r="E1673" i="3"/>
  <c r="D1676" i="3"/>
  <c r="E1681" i="3"/>
  <c r="E1689" i="3"/>
  <c r="D1697" i="3"/>
  <c r="D1707" i="3"/>
  <c r="E1712" i="3"/>
  <c r="D1715" i="3"/>
  <c r="F1717" i="3"/>
  <c r="D1727" i="3"/>
  <c r="D1748" i="3"/>
  <c r="D1762" i="3"/>
  <c r="E1796" i="3"/>
  <c r="E1801" i="3"/>
  <c r="E1809" i="3"/>
  <c r="D1812" i="3"/>
  <c r="E1817" i="3"/>
  <c r="D1835" i="3"/>
  <c r="D1848" i="3"/>
  <c r="D1876" i="3"/>
  <c r="E1916" i="3"/>
  <c r="D1919" i="3"/>
  <c r="D1928" i="3"/>
  <c r="E1933" i="3"/>
  <c r="D1936" i="3"/>
  <c r="D1939" i="3"/>
  <c r="E1939" i="3"/>
  <c r="E1951" i="3"/>
  <c r="D1954" i="3"/>
  <c r="E1962" i="3"/>
  <c r="D1971" i="3"/>
  <c r="E1971" i="3"/>
  <c r="E1997" i="3"/>
  <c r="D2000" i="3"/>
  <c r="E2004" i="3"/>
  <c r="D2004" i="3"/>
  <c r="D2048" i="3"/>
  <c r="E2048" i="3"/>
  <c r="E2075" i="3"/>
  <c r="E2081" i="3"/>
  <c r="D2081" i="3"/>
  <c r="E2091" i="3"/>
  <c r="D2100" i="3"/>
  <c r="E2100" i="3"/>
  <c r="E2103" i="3"/>
  <c r="E2137" i="3"/>
  <c r="D2140" i="3"/>
  <c r="E2143" i="3"/>
  <c r="E2150" i="3"/>
  <c r="E2159" i="3"/>
  <c r="E2184" i="3"/>
  <c r="D2187" i="3"/>
  <c r="E2191" i="3"/>
  <c r="D2191" i="3"/>
  <c r="D2252" i="3"/>
  <c r="E2274" i="3"/>
  <c r="E2465" i="3"/>
  <c r="D2465" i="3"/>
  <c r="D2516" i="3"/>
  <c r="E2516" i="3"/>
  <c r="F2516" i="3" s="1"/>
  <c r="E2534" i="3"/>
  <c r="D2534" i="3"/>
  <c r="E2598" i="3"/>
  <c r="D2598" i="3"/>
  <c r="D2662" i="3"/>
  <c r="E2662" i="3"/>
  <c r="E2666" i="3"/>
  <c r="D2666" i="3"/>
  <c r="E2686" i="3"/>
  <c r="F2686" i="3" s="1"/>
  <c r="D2686" i="3"/>
  <c r="E2749" i="3"/>
  <c r="D2749" i="3"/>
  <c r="D2803" i="3"/>
  <c r="E2803" i="3"/>
  <c r="D2820" i="3"/>
  <c r="E2820" i="3"/>
  <c r="D2873" i="3"/>
  <c r="E2873" i="3"/>
  <c r="D2899" i="3"/>
  <c r="E2899" i="3"/>
  <c r="E2936" i="3"/>
  <c r="D2936" i="3"/>
  <c r="E2999" i="3"/>
  <c r="D2999" i="3"/>
  <c r="D3103" i="3"/>
  <c r="E3103" i="3"/>
  <c r="E3136" i="3"/>
  <c r="D3136" i="3"/>
  <c r="E3146" i="3"/>
  <c r="F3145" i="3" s="1"/>
  <c r="D3146" i="3"/>
  <c r="E3220" i="3"/>
  <c r="D3220" i="3"/>
  <c r="E3277" i="3"/>
  <c r="D3277" i="3"/>
  <c r="D3375" i="3"/>
  <c r="E3375" i="3"/>
  <c r="E3408" i="3"/>
  <c r="D3408" i="3"/>
  <c r="E3418" i="3"/>
  <c r="F3417" i="3" s="1"/>
  <c r="D3418" i="3"/>
  <c r="E3484" i="3"/>
  <c r="D3484" i="3"/>
  <c r="E3510" i="3"/>
  <c r="D3510" i="3"/>
  <c r="E3550" i="3"/>
  <c r="D3550" i="3"/>
  <c r="E3569" i="3"/>
  <c r="D3569" i="3"/>
  <c r="E3645" i="3"/>
  <c r="D3645" i="3"/>
  <c r="E3730" i="3"/>
  <c r="D3730" i="3"/>
  <c r="E3784" i="3"/>
  <c r="D3784" i="3"/>
  <c r="D3857" i="3"/>
  <c r="E3857" i="3"/>
  <c r="E3871" i="3"/>
  <c r="D3871" i="3"/>
  <c r="E3917" i="3"/>
  <c r="D3917" i="3"/>
  <c r="E4009" i="3"/>
  <c r="D4009" i="3"/>
  <c r="E4022" i="3"/>
  <c r="D4022" i="3"/>
  <c r="E4036" i="3"/>
  <c r="D4036" i="3"/>
  <c r="D4132" i="3"/>
  <c r="E4132" i="3"/>
  <c r="F969" i="3"/>
  <c r="E1914" i="3"/>
  <c r="D1914" i="3"/>
  <c r="D1955" i="3"/>
  <c r="E1955" i="3"/>
  <c r="D2001" i="3"/>
  <c r="E2001" i="3"/>
  <c r="D2041" i="3"/>
  <c r="E2041" i="3"/>
  <c r="D2126" i="3"/>
  <c r="E2126" i="3"/>
  <c r="D2141" i="3"/>
  <c r="E2141" i="3"/>
  <c r="D2188" i="3"/>
  <c r="E2188" i="3"/>
  <c r="D2236" i="3"/>
  <c r="E2236" i="3"/>
  <c r="E2358" i="3"/>
  <c r="D2358" i="3"/>
  <c r="E2392" i="3"/>
  <c r="D2392" i="3"/>
  <c r="E2426" i="3"/>
  <c r="D2426" i="3"/>
  <c r="E2449" i="3"/>
  <c r="F2448" i="3" s="1"/>
  <c r="D2449" i="3"/>
  <c r="E2483" i="3"/>
  <c r="F2482" i="3" s="1"/>
  <c r="D2483" i="3"/>
  <c r="E2506" i="3"/>
  <c r="D2506" i="3"/>
  <c r="E2545" i="3"/>
  <c r="D2545" i="3"/>
  <c r="E2559" i="3"/>
  <c r="D2559" i="3"/>
  <c r="E2585" i="3"/>
  <c r="F2584" i="3" s="1"/>
  <c r="D2585" i="3"/>
  <c r="D2713" i="3"/>
  <c r="E2713" i="3"/>
  <c r="E2817" i="3"/>
  <c r="D2817" i="3"/>
  <c r="E2870" i="3"/>
  <c r="D2870" i="3"/>
  <c r="E2886" i="3"/>
  <c r="D2886" i="3"/>
  <c r="D2959" i="3"/>
  <c r="E2959" i="3"/>
  <c r="F2958" i="3" s="1"/>
  <c r="E3004" i="3"/>
  <c r="D3004" i="3"/>
  <c r="D3027" i="3"/>
  <c r="E3027" i="3"/>
  <c r="F3026" i="3" s="1"/>
  <c r="E3087" i="3"/>
  <c r="D3087" i="3"/>
  <c r="E3225" i="3"/>
  <c r="D3225" i="3"/>
  <c r="D3244" i="3"/>
  <c r="E3244" i="3"/>
  <c r="D3298" i="3"/>
  <c r="E3298" i="3"/>
  <c r="E3359" i="3"/>
  <c r="D3359" i="3"/>
  <c r="E3461" i="3"/>
  <c r="D3461" i="3"/>
  <c r="E3516" i="3"/>
  <c r="D3516" i="3"/>
  <c r="E3554" i="3"/>
  <c r="D3554" i="3"/>
  <c r="E3586" i="3"/>
  <c r="D3586" i="3"/>
  <c r="E3612" i="3"/>
  <c r="D3612" i="3"/>
  <c r="E3735" i="3"/>
  <c r="D3735" i="3"/>
  <c r="E3781" i="3"/>
  <c r="D3781" i="3"/>
  <c r="D3840" i="3"/>
  <c r="E3840" i="3"/>
  <c r="E3892" i="3"/>
  <c r="D3892" i="3"/>
  <c r="D4006" i="3"/>
  <c r="E4006" i="3"/>
  <c r="E4019" i="3"/>
  <c r="D4019" i="3"/>
  <c r="E4041" i="3"/>
  <c r="D4041" i="3"/>
  <c r="D4148" i="3"/>
  <c r="E4148" i="3"/>
  <c r="D4175" i="3"/>
  <c r="E4175" i="3"/>
  <c r="E5876" i="3"/>
  <c r="D5876" i="3"/>
  <c r="D5939" i="3"/>
  <c r="E5939" i="3"/>
  <c r="E5998" i="3"/>
  <c r="D5998" i="3"/>
  <c r="E6079" i="3"/>
  <c r="D6079" i="3"/>
  <c r="E6351" i="3"/>
  <c r="D6351" i="3"/>
  <c r="E6369" i="3"/>
  <c r="D6369" i="3"/>
  <c r="E6407" i="3"/>
  <c r="D6407" i="3"/>
  <c r="D6414" i="3"/>
  <c r="E6414" i="3"/>
  <c r="D6441" i="3"/>
  <c r="E6441" i="3"/>
  <c r="D6461" i="3"/>
  <c r="E6461" i="3"/>
  <c r="E6471" i="3"/>
  <c r="D6471" i="3"/>
  <c r="E6493" i="3"/>
  <c r="D6493" i="3"/>
  <c r="D6502" i="3"/>
  <c r="E6502" i="3"/>
  <c r="E6538" i="3"/>
  <c r="D6538" i="3"/>
  <c r="D6568" i="3"/>
  <c r="E6568" i="3"/>
  <c r="E6646" i="3"/>
  <c r="D6646" i="3"/>
  <c r="E6674" i="3"/>
  <c r="D6674" i="3"/>
  <c r="D6693" i="3"/>
  <c r="E6693" i="3"/>
  <c r="D6726" i="3"/>
  <c r="E6726" i="3"/>
  <c r="E4196" i="3"/>
  <c r="D4196" i="3"/>
  <c r="E4230" i="3"/>
  <c r="D4230" i="3"/>
  <c r="E4298" i="3"/>
  <c r="D4298" i="3"/>
  <c r="D4333" i="3"/>
  <c r="E4333" i="3"/>
  <c r="E4378" i="3"/>
  <c r="D4378" i="3"/>
  <c r="E4430" i="3"/>
  <c r="D4430" i="3"/>
  <c r="E4467" i="3"/>
  <c r="D4467" i="3"/>
  <c r="E4480" i="3"/>
  <c r="D4480" i="3"/>
  <c r="E4535" i="3"/>
  <c r="D4535" i="3"/>
  <c r="E4546" i="3"/>
  <c r="D4546" i="3"/>
  <c r="E4699" i="3"/>
  <c r="D4699" i="3"/>
  <c r="D4718" i="3"/>
  <c r="E4718" i="3"/>
  <c r="F3043" i="3"/>
  <c r="F3179" i="3"/>
  <c r="F3315" i="3"/>
  <c r="F3519" i="3"/>
  <c r="F3638" i="3"/>
  <c r="E4115" i="3"/>
  <c r="E4157" i="3"/>
  <c r="D4161" i="3"/>
  <c r="E4161" i="3"/>
  <c r="E4183" i="3"/>
  <c r="E4243" i="3"/>
  <c r="D4243" i="3"/>
  <c r="E4259" i="3"/>
  <c r="D4259" i="3"/>
  <c r="D4375" i="3"/>
  <c r="E4375" i="3"/>
  <c r="E4412" i="3"/>
  <c r="D4412" i="3"/>
  <c r="E4488" i="3"/>
  <c r="D4488" i="3"/>
  <c r="E4527" i="3"/>
  <c r="D4527" i="3"/>
  <c r="E4667" i="3"/>
  <c r="D4667" i="3"/>
  <c r="E4683" i="3"/>
  <c r="D4683" i="3"/>
  <c r="D2460" i="3"/>
  <c r="E2499" i="3"/>
  <c r="E2508" i="3"/>
  <c r="D2517" i="3"/>
  <c r="D2549" i="3"/>
  <c r="E2558" i="3"/>
  <c r="D2562" i="3"/>
  <c r="D2567" i="3"/>
  <c r="D2574" i="3"/>
  <c r="E2601" i="3"/>
  <c r="E2624" i="3"/>
  <c r="D2632" i="3"/>
  <c r="E2663" i="3"/>
  <c r="D2665" i="3"/>
  <c r="D2685" i="3"/>
  <c r="D2687" i="3"/>
  <c r="D2720" i="3"/>
  <c r="D2788" i="3"/>
  <c r="D2857" i="3"/>
  <c r="E2891" i="3"/>
  <c r="F2890" i="3" s="1"/>
  <c r="D2914" i="3"/>
  <c r="D2919" i="3"/>
  <c r="E2967" i="3"/>
  <c r="E2972" i="3"/>
  <c r="D2975" i="3"/>
  <c r="D2987" i="3"/>
  <c r="E3009" i="3"/>
  <c r="E3035" i="3"/>
  <c r="E3040" i="3"/>
  <c r="E3094" i="3"/>
  <c r="D3152" i="3"/>
  <c r="D3157" i="3"/>
  <c r="E3171" i="3"/>
  <c r="E3176" i="3"/>
  <c r="E3230" i="3"/>
  <c r="D3288" i="3"/>
  <c r="D3293" i="3"/>
  <c r="E3307" i="3"/>
  <c r="E3312" i="3"/>
  <c r="E3366" i="3"/>
  <c r="E4155" i="3"/>
  <c r="D4155" i="3"/>
  <c r="E4166" i="3"/>
  <c r="D4166" i="3"/>
  <c r="D4171" i="3"/>
  <c r="E4171" i="3"/>
  <c r="E4225" i="3"/>
  <c r="D4225" i="3"/>
  <c r="D4256" i="3"/>
  <c r="E4256" i="3"/>
  <c r="D4290" i="3"/>
  <c r="E4290" i="3"/>
  <c r="E4311" i="3"/>
  <c r="D4311" i="3"/>
  <c r="E4362" i="3"/>
  <c r="D4362" i="3"/>
  <c r="E4386" i="3"/>
  <c r="D4386" i="3"/>
  <c r="D4409" i="3"/>
  <c r="E4409" i="3"/>
  <c r="E4446" i="3"/>
  <c r="D4446" i="3"/>
  <c r="E4501" i="3"/>
  <c r="D4501" i="3"/>
  <c r="E4514" i="3"/>
  <c r="D4514" i="3"/>
  <c r="E4553" i="3"/>
  <c r="D4553" i="3"/>
  <c r="E4569" i="3"/>
  <c r="D4569" i="3"/>
  <c r="E4632" i="3"/>
  <c r="D4632" i="3"/>
  <c r="E4589" i="3"/>
  <c r="D4589" i="3"/>
  <c r="E4674" i="3"/>
  <c r="D4674" i="3"/>
  <c r="E4723" i="3"/>
  <c r="D4723" i="3"/>
  <c r="D4735" i="3"/>
  <c r="E4735" i="3"/>
  <c r="D4774" i="3"/>
  <c r="E4774" i="3"/>
  <c r="E4806" i="3"/>
  <c r="D4806" i="3"/>
  <c r="D4872" i="3"/>
  <c r="E4872" i="3"/>
  <c r="E4920" i="3"/>
  <c r="D4920" i="3"/>
  <c r="E4961" i="3"/>
  <c r="D4961" i="3"/>
  <c r="D5077" i="3"/>
  <c r="E5077" i="3"/>
  <c r="D5125" i="3"/>
  <c r="E5125" i="3"/>
  <c r="E5180" i="3"/>
  <c r="D5180" i="3"/>
  <c r="D5263" i="3"/>
  <c r="E5263" i="3"/>
  <c r="E5301" i="3"/>
  <c r="D5301" i="3"/>
  <c r="D5496" i="3"/>
  <c r="E5496" i="3"/>
  <c r="E5507" i="3"/>
  <c r="D5507" i="3"/>
  <c r="D5522" i="3"/>
  <c r="E5522" i="3"/>
  <c r="E5541" i="3"/>
  <c r="D5541" i="3"/>
  <c r="E5575" i="3"/>
  <c r="D5575" i="3"/>
  <c r="D5583" i="3"/>
  <c r="E5583" i="3"/>
  <c r="D5659" i="3"/>
  <c r="E5659" i="3"/>
  <c r="D5685" i="3"/>
  <c r="E5685" i="3"/>
  <c r="D5791" i="3"/>
  <c r="E5791" i="3"/>
  <c r="E5825" i="3"/>
  <c r="D5825" i="3"/>
  <c r="D5937" i="3"/>
  <c r="E5937" i="3"/>
  <c r="E5962" i="3"/>
  <c r="D5962" i="3"/>
  <c r="E6013" i="3"/>
  <c r="D6013" i="3"/>
  <c r="D6086" i="3"/>
  <c r="E6086" i="3"/>
  <c r="D6250" i="3"/>
  <c r="E6250" i="3"/>
  <c r="E6253" i="3"/>
  <c r="D6253" i="3"/>
  <c r="E6321" i="3"/>
  <c r="D6321" i="3"/>
  <c r="D6331" i="3"/>
  <c r="E6331" i="3"/>
  <c r="D4804" i="3"/>
  <c r="E4804" i="3"/>
  <c r="E4821" i="3"/>
  <c r="D4821" i="3"/>
  <c r="E4912" i="3"/>
  <c r="D4912" i="3"/>
  <c r="E4991" i="3"/>
  <c r="D4991" i="3"/>
  <c r="E5071" i="3"/>
  <c r="D5071" i="3"/>
  <c r="D5123" i="3"/>
  <c r="E5123" i="3"/>
  <c r="E5129" i="3"/>
  <c r="D5129" i="3"/>
  <c r="D5178" i="3"/>
  <c r="E5178" i="3"/>
  <c r="D5283" i="3"/>
  <c r="E5283" i="3"/>
  <c r="D5372" i="3"/>
  <c r="E5372" i="3"/>
  <c r="D5398" i="3"/>
  <c r="E5398" i="3"/>
  <c r="D5488" i="3"/>
  <c r="E5488" i="3"/>
  <c r="D5505" i="3"/>
  <c r="E5505" i="3"/>
  <c r="E5513" i="3"/>
  <c r="D5513" i="3"/>
  <c r="D5534" i="3"/>
  <c r="E5534" i="3"/>
  <c r="E5547" i="3"/>
  <c r="D5547" i="3"/>
  <c r="D5573" i="3"/>
  <c r="E5573" i="3"/>
  <c r="E5581" i="3"/>
  <c r="D5581" i="3"/>
  <c r="D5609" i="3"/>
  <c r="E5609" i="3"/>
  <c r="E5638" i="3"/>
  <c r="D5638" i="3"/>
  <c r="D5656" i="3"/>
  <c r="E5656" i="3"/>
  <c r="D5701" i="3"/>
  <c r="E5701" i="3"/>
  <c r="D5724" i="3"/>
  <c r="E5724" i="3"/>
  <c r="D5770" i="3"/>
  <c r="E5770" i="3"/>
  <c r="D5838" i="3"/>
  <c r="E5838" i="3"/>
  <c r="D5932" i="3"/>
  <c r="E5932" i="3"/>
  <c r="D5996" i="3"/>
  <c r="E5996" i="3"/>
  <c r="E6000" i="3"/>
  <c r="D6000" i="3"/>
  <c r="D6007" i="3"/>
  <c r="E6007" i="3"/>
  <c r="D6084" i="3"/>
  <c r="E6084" i="3"/>
  <c r="E6221" i="3"/>
  <c r="D6221" i="3"/>
  <c r="E6228" i="3"/>
  <c r="D6228" i="3"/>
  <c r="E6232" i="3"/>
  <c r="D6232" i="3"/>
  <c r="F4165" i="3"/>
  <c r="D4229" i="3"/>
  <c r="E4231" i="3"/>
  <c r="D4263" i="3"/>
  <c r="E4312" i="3"/>
  <c r="E4341" i="3"/>
  <c r="D4344" i="3"/>
  <c r="E4350" i="3"/>
  <c r="E4358" i="3"/>
  <c r="E4367" i="3"/>
  <c r="D4370" i="3"/>
  <c r="D4382" i="3"/>
  <c r="E4392" i="3"/>
  <c r="E4401" i="3"/>
  <c r="D4404" i="3"/>
  <c r="D4416" i="3"/>
  <c r="E4426" i="3"/>
  <c r="E4435" i="3"/>
  <c r="D4438" i="3"/>
  <c r="D4445" i="3"/>
  <c r="F4505" i="3"/>
  <c r="F4539" i="3"/>
  <c r="D4580" i="3"/>
  <c r="E4614" i="3"/>
  <c r="D4614" i="3"/>
  <c r="D4623" i="3"/>
  <c r="E4641" i="3"/>
  <c r="D4641" i="3"/>
  <c r="D4706" i="3"/>
  <c r="E4706" i="3"/>
  <c r="E4725" i="3"/>
  <c r="D4725" i="3"/>
  <c r="D4752" i="3"/>
  <c r="E4752" i="3"/>
  <c r="E4818" i="3"/>
  <c r="D4818" i="3"/>
  <c r="E4844" i="3"/>
  <c r="D4844" i="3"/>
  <c r="E4889" i="3"/>
  <c r="D4889" i="3"/>
  <c r="D4910" i="3"/>
  <c r="E4910" i="3"/>
  <c r="E4988" i="3"/>
  <c r="D4988" i="3"/>
  <c r="D5009" i="3"/>
  <c r="E5009" i="3"/>
  <c r="D5047" i="3"/>
  <c r="E5047" i="3"/>
  <c r="E5118" i="3"/>
  <c r="D5118" i="3"/>
  <c r="E5165" i="3"/>
  <c r="D5165" i="3"/>
  <c r="D5281" i="3"/>
  <c r="E5281" i="3"/>
  <c r="D5317" i="3"/>
  <c r="E5317" i="3"/>
  <c r="D5370" i="3"/>
  <c r="E5370" i="3"/>
  <c r="E5396" i="3"/>
  <c r="D5396" i="3"/>
  <c r="D5500" i="3"/>
  <c r="E5500" i="3"/>
  <c r="E5532" i="3"/>
  <c r="D5532" i="3"/>
  <c r="E5552" i="3"/>
  <c r="D5552" i="3"/>
  <c r="D5568" i="3"/>
  <c r="E5568" i="3"/>
  <c r="E5607" i="3"/>
  <c r="D5607" i="3"/>
  <c r="E5636" i="3"/>
  <c r="D5636" i="3"/>
  <c r="E5667" i="3"/>
  <c r="D5667" i="3"/>
  <c r="E5808" i="3"/>
  <c r="D5808" i="3"/>
  <c r="E5945" i="3"/>
  <c r="D5945" i="3"/>
  <c r="E6098" i="3"/>
  <c r="D6098" i="3"/>
  <c r="E6144" i="3"/>
  <c r="D6144" i="3"/>
  <c r="E6185" i="3"/>
  <c r="D6185" i="3"/>
  <c r="D6229" i="3"/>
  <c r="E6229" i="3"/>
  <c r="E6254" i="3"/>
  <c r="D6254" i="3"/>
  <c r="D6322" i="3"/>
  <c r="E6322" i="3"/>
  <c r="E6366" i="3"/>
  <c r="D6366" i="3"/>
  <c r="D6432" i="3"/>
  <c r="E6432" i="3"/>
  <c r="D6456" i="3"/>
  <c r="E6456" i="3"/>
  <c r="E6487" i="3"/>
  <c r="D6487" i="3"/>
  <c r="D6524" i="3"/>
  <c r="E6524" i="3"/>
  <c r="D6543" i="3"/>
  <c r="E6543" i="3"/>
  <c r="D6578" i="3"/>
  <c r="E6578" i="3"/>
  <c r="D6592" i="3"/>
  <c r="E6592" i="3"/>
  <c r="D6604" i="3"/>
  <c r="E6604" i="3"/>
  <c r="D6613" i="3"/>
  <c r="E6613" i="3"/>
  <c r="E6627" i="3"/>
  <c r="D6627" i="3"/>
  <c r="D6669" i="3"/>
  <c r="E6669" i="3"/>
  <c r="E6747" i="3"/>
  <c r="D6747" i="3"/>
  <c r="D6782" i="3"/>
  <c r="E6782" i="3"/>
  <c r="D4606" i="3"/>
  <c r="D4619" i="3"/>
  <c r="D4648" i="3"/>
  <c r="E4740" i="3"/>
  <c r="D4825" i="3"/>
  <c r="E4877" i="3"/>
  <c r="D4893" i="3"/>
  <c r="D4908" i="3"/>
  <c r="D4935" i="3"/>
  <c r="E4941" i="3"/>
  <c r="E4953" i="3"/>
  <c r="E4974" i="3"/>
  <c r="D4976" i="3"/>
  <c r="E4979" i="3"/>
  <c r="D5003" i="3"/>
  <c r="E5012" i="3"/>
  <c r="D5014" i="3"/>
  <c r="D5022" i="3"/>
  <c r="D5025" i="3"/>
  <c r="E5043" i="3"/>
  <c r="E5055" i="3"/>
  <c r="E5088" i="3"/>
  <c r="D5090" i="3"/>
  <c r="D5093" i="3"/>
  <c r="D5105" i="3"/>
  <c r="E5132" i="3"/>
  <c r="E5134" i="3"/>
  <c r="E5148" i="3"/>
  <c r="E5195" i="3"/>
  <c r="E5207" i="3"/>
  <c r="E5677" i="3"/>
  <c r="E5707" i="3"/>
  <c r="D5718" i="3"/>
  <c r="E5728" i="3"/>
  <c r="E5745" i="3"/>
  <c r="E5812" i="3"/>
  <c r="E6132" i="3"/>
  <c r="D6132" i="3"/>
  <c r="D6199" i="3"/>
  <c r="E6199" i="3"/>
  <c r="D6255" i="3"/>
  <c r="E6255" i="3"/>
  <c r="E6280" i="3"/>
  <c r="D6280" i="3"/>
  <c r="E6323" i="3"/>
  <c r="D6323" i="3"/>
  <c r="D6374" i="3"/>
  <c r="E6374" i="3"/>
  <c r="E6409" i="3"/>
  <c r="D6409" i="3"/>
  <c r="D6420" i="3"/>
  <c r="E6420" i="3"/>
  <c r="E6453" i="3"/>
  <c r="D6453" i="3"/>
  <c r="D6466" i="3"/>
  <c r="E6466" i="3"/>
  <c r="E6557" i="3"/>
  <c r="D6557" i="3"/>
  <c r="E6601" i="3"/>
  <c r="D6601" i="3"/>
  <c r="D6654" i="3"/>
  <c r="E6654" i="3"/>
  <c r="E6687" i="3"/>
  <c r="D6687" i="3"/>
  <c r="D6744" i="3"/>
  <c r="E6744" i="3"/>
  <c r="E5997" i="3"/>
  <c r="E5999" i="3"/>
  <c r="D6040" i="3"/>
  <c r="D6047" i="3"/>
  <c r="D6059" i="3"/>
  <c r="E6083" i="3"/>
  <c r="E6093" i="3"/>
  <c r="D6093" i="3"/>
  <c r="E6186" i="3"/>
  <c r="E6237" i="3"/>
  <c r="E6268" i="3"/>
  <c r="D6268" i="3"/>
  <c r="E6402" i="3"/>
  <c r="D6402" i="3"/>
  <c r="E6444" i="3"/>
  <c r="D6444" i="3"/>
  <c r="D6526" i="3"/>
  <c r="E6526" i="3"/>
  <c r="D6541" i="3"/>
  <c r="E6541" i="3"/>
  <c r="D6571" i="3"/>
  <c r="E6571" i="3"/>
  <c r="D6580" i="3"/>
  <c r="E6580" i="3"/>
  <c r="E6606" i="3"/>
  <c r="D6606" i="3"/>
  <c r="D6625" i="3"/>
  <c r="E6625" i="3"/>
  <c r="D6648" i="3"/>
  <c r="E6648" i="3"/>
  <c r="D6738" i="3"/>
  <c r="E6738" i="3"/>
  <c r="F6732" i="3"/>
  <c r="E6680" i="3"/>
  <c r="E6697" i="3"/>
  <c r="D6709" i="3"/>
  <c r="E6765" i="3"/>
  <c r="E6373" i="3"/>
  <c r="D6383" i="3"/>
  <c r="E6386" i="3"/>
  <c r="E6406" i="3"/>
  <c r="E6415" i="3"/>
  <c r="E6483" i="3"/>
  <c r="D6501" i="3"/>
  <c r="E6507" i="3"/>
  <c r="E6523" i="3"/>
  <c r="D6525" i="3"/>
  <c r="D6527" i="3"/>
  <c r="D6542" i="3"/>
  <c r="D6544" i="3"/>
  <c r="D6572" i="3"/>
  <c r="E6579" i="3"/>
  <c r="F6579" i="3" s="1"/>
  <c r="E6591" i="3"/>
  <c r="D6593" i="3"/>
  <c r="E6605" i="3"/>
  <c r="E6612" i="3"/>
  <c r="E6614" i="3"/>
  <c r="E6626" i="3"/>
  <c r="F6749" i="3"/>
  <c r="E6781" i="3"/>
  <c r="E1149" i="3"/>
  <c r="D1149" i="3"/>
  <c r="E1170" i="3"/>
  <c r="D1170" i="3"/>
  <c r="E1434" i="3"/>
  <c r="D1434" i="3"/>
  <c r="D1934" i="3"/>
  <c r="E1934" i="3"/>
  <c r="E1950" i="3"/>
  <c r="D1950" i="3"/>
  <c r="D2006" i="3"/>
  <c r="E2006" i="3"/>
  <c r="D2070" i="3"/>
  <c r="E2070" i="3"/>
  <c r="E2086" i="3"/>
  <c r="D2086" i="3"/>
  <c r="D2142" i="3"/>
  <c r="E2142" i="3"/>
  <c r="E2257" i="3"/>
  <c r="D2257" i="3"/>
  <c r="E3154" i="3"/>
  <c r="D3154" i="3"/>
  <c r="E3274" i="3"/>
  <c r="D3274" i="3"/>
  <c r="E3290" i="3"/>
  <c r="D3290" i="3"/>
  <c r="E3410" i="3"/>
  <c r="D3410" i="3"/>
  <c r="E3426" i="3"/>
  <c r="D3426" i="3"/>
  <c r="E3571" i="3"/>
  <c r="F3570" i="3" s="1"/>
  <c r="D3571" i="3"/>
  <c r="D3618" i="3"/>
  <c r="E3618" i="3"/>
  <c r="E3650" i="3"/>
  <c r="D3650" i="3"/>
  <c r="D3695" i="3"/>
  <c r="E3695" i="3"/>
  <c r="D3717" i="3"/>
  <c r="E3717" i="3"/>
  <c r="E3764" i="3"/>
  <c r="D3764" i="3"/>
  <c r="D3797" i="3"/>
  <c r="E3797" i="3"/>
  <c r="D3823" i="3"/>
  <c r="E3823" i="3"/>
  <c r="E3900" i="3"/>
  <c r="D3900" i="3"/>
  <c r="E3922" i="3"/>
  <c r="D3922" i="3"/>
  <c r="E3949" i="3"/>
  <c r="D3949" i="3"/>
  <c r="D4061" i="3"/>
  <c r="E4061" i="3"/>
  <c r="E4075" i="3"/>
  <c r="D4075" i="3"/>
  <c r="E4224" i="3"/>
  <c r="D4224" i="3"/>
  <c r="E4429" i="3"/>
  <c r="D4429" i="3"/>
  <c r="E4481" i="3"/>
  <c r="D4481" i="3"/>
  <c r="E4489" i="3"/>
  <c r="D4489" i="3"/>
  <c r="E4515" i="3"/>
  <c r="D4515" i="3"/>
  <c r="E4523" i="3"/>
  <c r="D4523" i="3"/>
  <c r="E4552" i="3"/>
  <c r="D4552" i="3"/>
  <c r="E4600" i="3"/>
  <c r="D4600" i="3"/>
  <c r="E4642" i="3"/>
  <c r="D4642" i="3"/>
  <c r="D4992" i="3"/>
  <c r="E4992" i="3"/>
  <c r="D5008" i="3"/>
  <c r="E5008" i="3"/>
  <c r="D5227" i="3"/>
  <c r="E5227" i="3"/>
  <c r="E5241" i="3"/>
  <c r="D5241" i="3"/>
  <c r="D5262" i="3"/>
  <c r="E5262" i="3"/>
  <c r="E5314" i="3"/>
  <c r="D5314" i="3"/>
  <c r="E5604" i="3"/>
  <c r="D5604" i="3"/>
  <c r="E5658" i="3"/>
  <c r="D5658" i="3"/>
  <c r="E5769" i="3"/>
  <c r="D5769" i="3"/>
  <c r="D5877" i="3"/>
  <c r="E5877" i="3"/>
  <c r="E5909" i="3"/>
  <c r="D5909" i="3"/>
  <c r="D5983" i="3"/>
  <c r="E5983" i="3"/>
  <c r="E6135" i="3"/>
  <c r="D6135" i="3"/>
  <c r="E6149" i="3"/>
  <c r="D6149" i="3"/>
  <c r="E6194" i="3"/>
  <c r="D6194" i="3"/>
  <c r="E6287" i="3"/>
  <c r="D6287" i="3"/>
  <c r="E6297" i="3"/>
  <c r="D6297" i="3"/>
  <c r="E50" i="3"/>
  <c r="E67" i="3"/>
  <c r="E84" i="3"/>
  <c r="E101" i="3"/>
  <c r="E118" i="3"/>
  <c r="E135" i="3"/>
  <c r="E152" i="3"/>
  <c r="E169" i="3"/>
  <c r="E188" i="3"/>
  <c r="E200" i="3"/>
  <c r="E222" i="3"/>
  <c r="E234" i="3"/>
  <c r="E256" i="3"/>
  <c r="E268" i="3"/>
  <c r="E290" i="3"/>
  <c r="D301" i="3"/>
  <c r="D303" i="3"/>
  <c r="D313" i="3"/>
  <c r="D330" i="3"/>
  <c r="D352" i="3"/>
  <c r="D354" i="3"/>
  <c r="D372" i="3"/>
  <c r="D385" i="3"/>
  <c r="D389" i="3"/>
  <c r="D403" i="3"/>
  <c r="D407" i="3"/>
  <c r="D415" i="3"/>
  <c r="D423" i="3"/>
  <c r="D431" i="3"/>
  <c r="D437" i="3"/>
  <c r="D439" i="3"/>
  <c r="D449" i="3"/>
  <c r="D466" i="3"/>
  <c r="D488" i="3"/>
  <c r="D490" i="3"/>
  <c r="D508" i="3"/>
  <c r="D521" i="3"/>
  <c r="D525" i="3"/>
  <c r="D539" i="3"/>
  <c r="D543" i="3"/>
  <c r="D551" i="3"/>
  <c r="D559" i="3"/>
  <c r="D567" i="3"/>
  <c r="D573" i="3"/>
  <c r="D575" i="3"/>
  <c r="D585" i="3"/>
  <c r="D602" i="3"/>
  <c r="D624" i="3"/>
  <c r="D626" i="3"/>
  <c r="D644" i="3"/>
  <c r="D658" i="3"/>
  <c r="D660" i="3"/>
  <c r="D674" i="3"/>
  <c r="D679" i="3"/>
  <c r="D687" i="3"/>
  <c r="D695" i="3"/>
  <c r="D703" i="3"/>
  <c r="D707" i="3"/>
  <c r="D726" i="3"/>
  <c r="D728" i="3"/>
  <c r="D742" i="3"/>
  <c r="D747" i="3"/>
  <c r="D755" i="3"/>
  <c r="D763" i="3"/>
  <c r="D771" i="3"/>
  <c r="D775" i="3"/>
  <c r="D794" i="3"/>
  <c r="D796" i="3"/>
  <c r="D810" i="3"/>
  <c r="D815" i="3"/>
  <c r="D823" i="3"/>
  <c r="D831" i="3"/>
  <c r="D839" i="3"/>
  <c r="D843" i="3"/>
  <c r="D862" i="3"/>
  <c r="D864" i="3"/>
  <c r="D878" i="3"/>
  <c r="D883" i="3"/>
  <c r="D894" i="3"/>
  <c r="D946" i="3"/>
  <c r="D958" i="3"/>
  <c r="E964" i="3"/>
  <c r="D967" i="3"/>
  <c r="E980" i="3"/>
  <c r="E993" i="3"/>
  <c r="D998" i="3"/>
  <c r="D1000" i="3"/>
  <c r="D1002" i="3"/>
  <c r="E1009" i="3"/>
  <c r="D1018" i="3"/>
  <c r="D1051" i="3"/>
  <c r="E1081" i="3"/>
  <c r="D1081" i="3"/>
  <c r="D1095" i="3"/>
  <c r="E1102" i="3"/>
  <c r="D1102" i="3"/>
  <c r="D1111" i="3"/>
  <c r="D1115" i="3"/>
  <c r="D1117" i="3"/>
  <c r="E1121" i="3"/>
  <c r="D1133" i="3"/>
  <c r="E1137" i="3"/>
  <c r="D1146" i="3"/>
  <c r="D1155" i="3"/>
  <c r="D1166" i="3"/>
  <c r="E1201" i="3"/>
  <c r="D1201" i="3"/>
  <c r="E1206" i="3"/>
  <c r="D1206" i="3"/>
  <c r="E1214" i="3"/>
  <c r="D1214" i="3"/>
  <c r="E1222" i="3"/>
  <c r="D1222" i="3"/>
  <c r="D1247" i="3"/>
  <c r="E1255" i="3"/>
  <c r="D1255" i="3"/>
  <c r="D1270" i="3"/>
  <c r="D1291" i="3"/>
  <c r="E1302" i="3"/>
  <c r="D1302" i="3"/>
  <c r="E1321" i="3"/>
  <c r="D1321" i="3"/>
  <c r="E1337" i="3"/>
  <c r="D1337" i="3"/>
  <c r="E1342" i="3"/>
  <c r="D1342" i="3"/>
  <c r="E1350" i="3"/>
  <c r="D1350" i="3"/>
  <c r="E1358" i="3"/>
  <c r="F1351" i="3" s="1"/>
  <c r="D1358" i="3"/>
  <c r="D1383" i="3"/>
  <c r="E1391" i="3"/>
  <c r="D1391" i="3"/>
  <c r="D1406" i="3"/>
  <c r="D1427" i="3"/>
  <c r="E1438" i="3"/>
  <c r="D1438" i="3"/>
  <c r="E1457" i="3"/>
  <c r="D1457" i="3"/>
  <c r="E1473" i="3"/>
  <c r="D1473" i="3"/>
  <c r="E1478" i="3"/>
  <c r="D1478" i="3"/>
  <c r="E1486" i="3"/>
  <c r="D1486" i="3"/>
  <c r="E1494" i="3"/>
  <c r="D1494" i="3"/>
  <c r="D1519" i="3"/>
  <c r="E1527" i="3"/>
  <c r="D1527" i="3"/>
  <c r="D1542" i="3"/>
  <c r="D1563" i="3"/>
  <c r="E1574" i="3"/>
  <c r="D1574" i="3"/>
  <c r="E1593" i="3"/>
  <c r="D1593" i="3"/>
  <c r="E1609" i="3"/>
  <c r="D1609" i="3"/>
  <c r="E1614" i="3"/>
  <c r="D1614" i="3"/>
  <c r="E1622" i="3"/>
  <c r="D1622" i="3"/>
  <c r="E1630" i="3"/>
  <c r="F1623" i="3" s="1"/>
  <c r="D1630" i="3"/>
  <c r="E1663" i="3"/>
  <c r="D1663" i="3"/>
  <c r="E1710" i="3"/>
  <c r="D1710" i="3"/>
  <c r="E1729" i="3"/>
  <c r="D1729" i="3"/>
  <c r="E1745" i="3"/>
  <c r="D1745" i="3"/>
  <c r="E1750" i="3"/>
  <c r="D1750" i="3"/>
  <c r="E1758" i="3"/>
  <c r="D1758" i="3"/>
  <c r="E1766" i="3"/>
  <c r="F1759" i="3" s="1"/>
  <c r="D1766" i="3"/>
  <c r="E1799" i="3"/>
  <c r="D1799" i="3"/>
  <c r="E1831" i="3"/>
  <c r="D1831" i="3"/>
  <c r="E1852" i="3"/>
  <c r="D1852" i="3"/>
  <c r="D1904" i="3"/>
  <c r="E1904" i="3"/>
  <c r="D1947" i="3"/>
  <c r="E1947" i="3"/>
  <c r="D1963" i="3"/>
  <c r="E1963" i="3"/>
  <c r="D1981" i="3"/>
  <c r="E1981" i="3"/>
  <c r="D1989" i="3"/>
  <c r="E1989" i="3"/>
  <c r="D2053" i="3"/>
  <c r="E2053" i="3"/>
  <c r="D2083" i="3"/>
  <c r="E2083" i="3"/>
  <c r="D2099" i="3"/>
  <c r="E2099" i="3"/>
  <c r="D2117" i="3"/>
  <c r="E2117" i="3"/>
  <c r="D2125" i="3"/>
  <c r="E2125" i="3"/>
  <c r="D2189" i="3"/>
  <c r="E2189" i="3"/>
  <c r="E2205" i="3"/>
  <c r="D2205" i="3"/>
  <c r="D2244" i="3"/>
  <c r="E2244" i="3"/>
  <c r="E2489" i="3"/>
  <c r="D2489" i="3"/>
  <c r="D2525" i="3"/>
  <c r="E2525" i="3"/>
  <c r="E2615" i="3"/>
  <c r="D2615" i="3"/>
  <c r="E2651" i="3"/>
  <c r="D2651" i="3"/>
  <c r="D2660" i="3"/>
  <c r="E2660" i="3"/>
  <c r="E2676" i="3"/>
  <c r="D2676" i="3"/>
  <c r="E2682" i="3"/>
  <c r="D2682" i="3"/>
  <c r="E2736" i="3"/>
  <c r="D2736" i="3"/>
  <c r="E2744" i="3"/>
  <c r="D2744" i="3"/>
  <c r="E2750" i="3"/>
  <c r="D2750" i="3"/>
  <c r="E2753" i="3"/>
  <c r="D2753" i="3"/>
  <c r="E2768" i="3"/>
  <c r="D2768" i="3"/>
  <c r="E2804" i="3"/>
  <c r="D2804" i="3"/>
  <c r="E2812" i="3"/>
  <c r="D2812" i="3"/>
  <c r="E2818" i="3"/>
  <c r="D2818" i="3"/>
  <c r="E2821" i="3"/>
  <c r="D2821" i="3"/>
  <c r="E2836" i="3"/>
  <c r="D2836" i="3"/>
  <c r="E3104" i="3"/>
  <c r="D3104" i="3"/>
  <c r="E3120" i="3"/>
  <c r="D3120" i="3"/>
  <c r="E3240" i="3"/>
  <c r="D3240" i="3"/>
  <c r="E3256" i="3"/>
  <c r="D3256" i="3"/>
  <c r="E3376" i="3"/>
  <c r="D3376" i="3"/>
  <c r="E3392" i="3"/>
  <c r="D3392" i="3"/>
  <c r="E898" i="3"/>
  <c r="D898" i="3"/>
  <c r="E1298" i="3"/>
  <c r="D1298" i="3"/>
  <c r="E1570" i="3"/>
  <c r="D1570" i="3"/>
  <c r="E1706" i="3"/>
  <c r="D1706" i="3"/>
  <c r="E1846" i="3"/>
  <c r="D1846" i="3"/>
  <c r="E1864" i="3"/>
  <c r="D1864" i="3"/>
  <c r="E1885" i="3"/>
  <c r="D1885" i="3"/>
  <c r="D1896" i="3"/>
  <c r="E1896" i="3"/>
  <c r="D1917" i="3"/>
  <c r="E1917" i="3"/>
  <c r="D1998" i="3"/>
  <c r="E1998" i="3"/>
  <c r="D2040" i="3"/>
  <c r="E2040" i="3"/>
  <c r="D2134" i="3"/>
  <c r="E2134" i="3"/>
  <c r="D2176" i="3"/>
  <c r="E2176" i="3"/>
  <c r="E3008" i="3"/>
  <c r="D3008" i="3"/>
  <c r="E3138" i="3"/>
  <c r="D3138" i="3"/>
  <c r="E3503" i="3"/>
  <c r="D3503" i="3"/>
  <c r="E3630" i="3"/>
  <c r="D3630" i="3"/>
  <c r="E3671" i="3"/>
  <c r="D3671" i="3"/>
  <c r="E3684" i="3"/>
  <c r="D3684" i="3"/>
  <c r="E3771" i="3"/>
  <c r="D3771" i="3"/>
  <c r="E3786" i="3"/>
  <c r="D3786" i="3"/>
  <c r="E3907" i="3"/>
  <c r="D3907" i="3"/>
  <c r="D3933" i="3"/>
  <c r="E3933" i="3"/>
  <c r="D3959" i="3"/>
  <c r="E3959" i="3"/>
  <c r="D4123" i="3"/>
  <c r="E4123" i="3"/>
  <c r="E4297" i="3"/>
  <c r="D4297" i="3"/>
  <c r="E4361" i="3"/>
  <c r="D4361" i="3"/>
  <c r="E4377" i="3"/>
  <c r="D4377" i="3"/>
  <c r="E4395" i="3"/>
  <c r="D4395" i="3"/>
  <c r="E4411" i="3"/>
  <c r="D4411" i="3"/>
  <c r="E4447" i="3"/>
  <c r="D4447" i="3"/>
  <c r="E4455" i="3"/>
  <c r="D4455" i="3"/>
  <c r="E4568" i="3"/>
  <c r="D4568" i="3"/>
  <c r="E4620" i="3"/>
  <c r="D4620" i="3"/>
  <c r="D4646" i="3"/>
  <c r="E4646" i="3"/>
  <c r="E4701" i="3"/>
  <c r="D4701" i="3"/>
  <c r="D4757" i="3"/>
  <c r="E4757" i="3"/>
  <c r="D5004" i="3"/>
  <c r="E5004" i="3"/>
  <c r="E5167" i="3"/>
  <c r="D5167" i="3"/>
  <c r="D5193" i="3"/>
  <c r="E5193" i="3"/>
  <c r="D5202" i="3"/>
  <c r="E5202" i="3"/>
  <c r="E5231" i="3"/>
  <c r="D5231" i="3"/>
  <c r="E5303" i="3"/>
  <c r="D5303" i="3"/>
  <c r="E5350" i="3"/>
  <c r="D5350" i="3"/>
  <c r="E5594" i="3"/>
  <c r="F5593" i="3" s="1"/>
  <c r="D5594" i="3"/>
  <c r="E5628" i="3"/>
  <c r="D5628" i="3"/>
  <c r="D5639" i="3"/>
  <c r="E5639" i="3"/>
  <c r="E5684" i="3"/>
  <c r="D5684" i="3"/>
  <c r="E5723" i="3"/>
  <c r="D5723" i="3"/>
  <c r="E5790" i="3"/>
  <c r="D5790" i="3"/>
  <c r="D5826" i="3"/>
  <c r="E5826" i="3"/>
  <c r="D5931" i="3"/>
  <c r="E5931" i="3"/>
  <c r="E5977" i="3"/>
  <c r="D5977" i="3"/>
  <c r="E6117" i="3"/>
  <c r="D6117" i="3"/>
  <c r="E6246" i="3"/>
  <c r="D6246" i="3"/>
  <c r="E6318" i="3"/>
  <c r="D6318" i="3"/>
  <c r="E6340" i="3"/>
  <c r="D6340" i="3"/>
  <c r="F51" i="3"/>
  <c r="F68" i="3"/>
  <c r="F85" i="3"/>
  <c r="F102" i="3"/>
  <c r="F119" i="3"/>
  <c r="F136" i="3"/>
  <c r="F153" i="3"/>
  <c r="F170" i="3"/>
  <c r="D418" i="3"/>
  <c r="D554" i="3"/>
  <c r="D605" i="3"/>
  <c r="D690" i="3"/>
  <c r="D711" i="3"/>
  <c r="D758" i="3"/>
  <c r="D779" i="3"/>
  <c r="D826" i="3"/>
  <c r="D847" i="3"/>
  <c r="D890" i="3"/>
  <c r="E896" i="3"/>
  <c r="E912" i="3"/>
  <c r="E925" i="3"/>
  <c r="D932" i="3"/>
  <c r="D934" i="3"/>
  <c r="E941" i="3"/>
  <c r="D950" i="3"/>
  <c r="D983" i="3"/>
  <c r="E1013" i="3"/>
  <c r="D1013" i="3"/>
  <c r="E1034" i="3"/>
  <c r="D1034" i="3"/>
  <c r="D1047" i="3"/>
  <c r="D1049" i="3"/>
  <c r="E1053" i="3"/>
  <c r="D1065" i="3"/>
  <c r="E1069" i="3"/>
  <c r="D1078" i="3"/>
  <c r="D1098" i="3"/>
  <c r="D1162" i="3"/>
  <c r="E1168" i="3"/>
  <c r="E1184" i="3"/>
  <c r="D1204" i="3"/>
  <c r="D1218" i="3"/>
  <c r="E1230" i="3"/>
  <c r="D1230" i="3"/>
  <c r="D1299" i="3"/>
  <c r="D1307" i="3"/>
  <c r="D1319" i="3"/>
  <c r="D1340" i="3"/>
  <c r="D1354" i="3"/>
  <c r="E1366" i="3"/>
  <c r="D1366" i="3"/>
  <c r="D1435" i="3"/>
  <c r="D1443" i="3"/>
  <c r="D1455" i="3"/>
  <c r="D1476" i="3"/>
  <c r="D1490" i="3"/>
  <c r="E1502" i="3"/>
  <c r="D1502" i="3"/>
  <c r="D1571" i="3"/>
  <c r="D1579" i="3"/>
  <c r="D1591" i="3"/>
  <c r="D1612" i="3"/>
  <c r="D1626" i="3"/>
  <c r="E1638" i="3"/>
  <c r="D1638" i="3"/>
  <c r="E1774" i="3"/>
  <c r="D1774" i="3"/>
  <c r="E1829" i="3"/>
  <c r="D1829" i="3"/>
  <c r="E1842" i="3"/>
  <c r="D1842" i="3"/>
  <c r="D1878" i="3"/>
  <c r="E1878" i="3"/>
  <c r="D1930" i="3"/>
  <c r="E1930" i="3"/>
  <c r="D1938" i="3"/>
  <c r="E1938" i="3"/>
  <c r="D1972" i="3"/>
  <c r="E1972" i="3"/>
  <c r="D2002" i="3"/>
  <c r="E2002" i="3"/>
  <c r="E2018" i="3"/>
  <c r="D2018" i="3"/>
  <c r="D2066" i="3"/>
  <c r="E2066" i="3"/>
  <c r="D2074" i="3"/>
  <c r="E2074" i="3"/>
  <c r="D2108" i="3"/>
  <c r="E2108" i="3"/>
  <c r="D2138" i="3"/>
  <c r="E2138" i="3"/>
  <c r="E2154" i="3"/>
  <c r="D2154" i="3"/>
  <c r="D2202" i="3"/>
  <c r="E2202" i="3"/>
  <c r="D2211" i="3"/>
  <c r="E2211" i="3"/>
  <c r="E2273" i="3"/>
  <c r="D2273" i="3"/>
  <c r="E2307" i="3"/>
  <c r="D2307" i="3"/>
  <c r="E2341" i="3"/>
  <c r="D2341" i="3"/>
  <c r="E2375" i="3"/>
  <c r="D2375" i="3"/>
  <c r="E2409" i="3"/>
  <c r="D2409" i="3"/>
  <c r="E2443" i="3"/>
  <c r="D2443" i="3"/>
  <c r="E2477" i="3"/>
  <c r="D2477" i="3"/>
  <c r="E2642" i="3"/>
  <c r="D2642" i="3"/>
  <c r="D2646" i="3"/>
  <c r="E2646" i="3"/>
  <c r="D2692" i="3"/>
  <c r="E2692" i="3"/>
  <c r="E2699" i="3"/>
  <c r="D2699" i="3"/>
  <c r="E2734" i="3"/>
  <c r="D2734" i="3"/>
  <c r="E2802" i="3"/>
  <c r="D2802" i="3"/>
  <c r="E2933" i="3"/>
  <c r="D2933" i="3"/>
  <c r="E2951" i="3"/>
  <c r="D2951" i="3"/>
  <c r="E3070" i="3"/>
  <c r="D3070" i="3"/>
  <c r="E3086" i="3"/>
  <c r="D3086" i="3"/>
  <c r="E3206" i="3"/>
  <c r="D3206" i="3"/>
  <c r="E3222" i="3"/>
  <c r="D3222" i="3"/>
  <c r="E3342" i="3"/>
  <c r="D3342" i="3"/>
  <c r="E3358" i="3"/>
  <c r="D3358" i="3"/>
  <c r="E945" i="3"/>
  <c r="D945" i="3"/>
  <c r="E966" i="3"/>
  <c r="D966" i="3"/>
  <c r="E1234" i="3"/>
  <c r="D1234" i="3"/>
  <c r="E1253" i="3"/>
  <c r="D1253" i="3"/>
  <c r="E1269" i="3"/>
  <c r="D1269" i="3"/>
  <c r="E1274" i="3"/>
  <c r="D1274" i="3"/>
  <c r="E1282" i="3"/>
  <c r="D1282" i="3"/>
  <c r="E1290" i="3"/>
  <c r="D1290" i="3"/>
  <c r="E1323" i="3"/>
  <c r="D1323" i="3"/>
  <c r="E1370" i="3"/>
  <c r="D1370" i="3"/>
  <c r="E1389" i="3"/>
  <c r="D1389" i="3"/>
  <c r="E1405" i="3"/>
  <c r="D1405" i="3"/>
  <c r="E1410" i="3"/>
  <c r="D1410" i="3"/>
  <c r="E1418" i="3"/>
  <c r="D1418" i="3"/>
  <c r="E1426" i="3"/>
  <c r="D1426" i="3"/>
  <c r="E1459" i="3"/>
  <c r="D1459" i="3"/>
  <c r="E1506" i="3"/>
  <c r="D1506" i="3"/>
  <c r="E1525" i="3"/>
  <c r="D1525" i="3"/>
  <c r="E1541" i="3"/>
  <c r="D1541" i="3"/>
  <c r="E1546" i="3"/>
  <c r="D1546" i="3"/>
  <c r="E1554" i="3"/>
  <c r="D1554" i="3"/>
  <c r="E1562" i="3"/>
  <c r="D1562" i="3"/>
  <c r="E1595" i="3"/>
  <c r="D1595" i="3"/>
  <c r="E1642" i="3"/>
  <c r="D1642" i="3"/>
  <c r="E1661" i="3"/>
  <c r="D1661" i="3"/>
  <c r="E1677" i="3"/>
  <c r="D1677" i="3"/>
  <c r="E1682" i="3"/>
  <c r="D1682" i="3"/>
  <c r="E1690" i="3"/>
  <c r="D1690" i="3"/>
  <c r="E1698" i="3"/>
  <c r="D1698" i="3"/>
  <c r="E1731" i="3"/>
  <c r="D1731" i="3"/>
  <c r="E1778" i="3"/>
  <c r="D1778" i="3"/>
  <c r="E1797" i="3"/>
  <c r="D1797" i="3"/>
  <c r="E1813" i="3"/>
  <c r="D1813" i="3"/>
  <c r="E1818" i="3"/>
  <c r="D1818" i="3"/>
  <c r="E1833" i="3"/>
  <c r="D1833" i="3"/>
  <c r="D1854" i="3"/>
  <c r="E1854" i="3"/>
  <c r="E1860" i="3"/>
  <c r="D1860" i="3"/>
  <c r="D1871" i="3"/>
  <c r="E1871" i="3"/>
  <c r="E1893" i="3"/>
  <c r="D1893" i="3"/>
  <c r="D1985" i="3"/>
  <c r="E1985" i="3"/>
  <c r="D2015" i="3"/>
  <c r="E2015" i="3"/>
  <c r="D2031" i="3"/>
  <c r="E2031" i="3"/>
  <c r="D2049" i="3"/>
  <c r="E2049" i="3"/>
  <c r="D2057" i="3"/>
  <c r="E2057" i="3"/>
  <c r="D2121" i="3"/>
  <c r="E2121" i="3"/>
  <c r="D2151" i="3"/>
  <c r="E2151" i="3"/>
  <c r="D2167" i="3"/>
  <c r="E2167" i="3"/>
  <c r="D2185" i="3"/>
  <c r="E2185" i="3"/>
  <c r="D2193" i="3"/>
  <c r="E2193" i="3"/>
  <c r="E2217" i="3"/>
  <c r="D2217" i="3"/>
  <c r="D2223" i="3"/>
  <c r="E2223" i="3"/>
  <c r="E2291" i="3"/>
  <c r="D2291" i="3"/>
  <c r="E2325" i="3"/>
  <c r="D2325" i="3"/>
  <c r="E2359" i="3"/>
  <c r="D2359" i="3"/>
  <c r="E2393" i="3"/>
  <c r="D2393" i="3"/>
  <c r="E2427" i="3"/>
  <c r="D2427" i="3"/>
  <c r="E2461" i="3"/>
  <c r="D2461" i="3"/>
  <c r="D2495" i="3"/>
  <c r="E2495" i="3"/>
  <c r="E2669" i="3"/>
  <c r="D2669" i="3"/>
  <c r="E2915" i="3"/>
  <c r="D2915" i="3"/>
  <c r="E3010" i="3"/>
  <c r="D3010" i="3"/>
  <c r="E3036" i="3"/>
  <c r="D3036" i="3"/>
  <c r="E3052" i="3"/>
  <c r="D3052" i="3"/>
  <c r="E3172" i="3"/>
  <c r="D3172" i="3"/>
  <c r="E3188" i="3"/>
  <c r="D3188" i="3"/>
  <c r="E3308" i="3"/>
  <c r="D3308" i="3"/>
  <c r="E3324" i="3"/>
  <c r="D3324" i="3"/>
  <c r="D2235" i="3"/>
  <c r="E2235" i="3"/>
  <c r="E2500" i="3"/>
  <c r="D2500" i="3"/>
  <c r="E2652" i="3"/>
  <c r="D2652" i="3"/>
  <c r="D2680" i="3"/>
  <c r="E2680" i="3"/>
  <c r="D2697" i="3"/>
  <c r="E2697" i="3"/>
  <c r="D2714" i="3"/>
  <c r="E2714" i="3"/>
  <c r="E2719" i="3"/>
  <c r="D2719" i="3"/>
  <c r="D2748" i="3"/>
  <c r="E2748" i="3"/>
  <c r="E2751" i="3"/>
  <c r="D2751" i="3"/>
  <c r="D2782" i="3"/>
  <c r="E2782" i="3"/>
  <c r="E2787" i="3"/>
  <c r="D2787" i="3"/>
  <c r="D2816" i="3"/>
  <c r="E2816" i="3"/>
  <c r="E2819" i="3"/>
  <c r="D2819" i="3"/>
  <c r="D2850" i="3"/>
  <c r="E2850" i="3"/>
  <c r="E2856" i="3"/>
  <c r="F2856" i="3" s="1"/>
  <c r="D2856" i="3"/>
  <c r="E2869" i="3"/>
  <c r="D2869" i="3"/>
  <c r="E2874" i="3"/>
  <c r="D2874" i="3"/>
  <c r="E2900" i="3"/>
  <c r="D2900" i="3"/>
  <c r="E2920" i="3"/>
  <c r="D2920" i="3"/>
  <c r="E2924" i="3"/>
  <c r="F2924" i="3" s="1"/>
  <c r="D2924" i="3"/>
  <c r="E3005" i="3"/>
  <c r="D3005" i="3"/>
  <c r="E3016" i="3"/>
  <c r="D3016" i="3"/>
  <c r="E3021" i="3"/>
  <c r="D3021" i="3"/>
  <c r="E3061" i="3"/>
  <c r="D3061" i="3"/>
  <c r="E3095" i="3"/>
  <c r="D3095" i="3"/>
  <c r="E3129" i="3"/>
  <c r="D3129" i="3"/>
  <c r="E3163" i="3"/>
  <c r="D3163" i="3"/>
  <c r="E3197" i="3"/>
  <c r="D3197" i="3"/>
  <c r="E3231" i="3"/>
  <c r="D3231" i="3"/>
  <c r="E3265" i="3"/>
  <c r="D3265" i="3"/>
  <c r="E3299" i="3"/>
  <c r="D3299" i="3"/>
  <c r="E3333" i="3"/>
  <c r="D3333" i="3"/>
  <c r="E3367" i="3"/>
  <c r="D3367" i="3"/>
  <c r="E3401" i="3"/>
  <c r="D3401" i="3"/>
  <c r="E3441" i="3"/>
  <c r="D3441" i="3"/>
  <c r="D3464" i="3"/>
  <c r="E3464" i="3"/>
  <c r="E3476" i="3"/>
  <c r="D3476" i="3"/>
  <c r="E3499" i="3"/>
  <c r="D3499" i="3"/>
  <c r="E3567" i="3"/>
  <c r="D3567" i="3"/>
  <c r="E3646" i="3"/>
  <c r="D3646" i="3"/>
  <c r="D1217" i="3"/>
  <c r="D1238" i="3"/>
  <c r="D1285" i="3"/>
  <c r="D1306" i="3"/>
  <c r="D1353" i="3"/>
  <c r="D1374" i="3"/>
  <c r="D1421" i="3"/>
  <c r="D1442" i="3"/>
  <c r="D1489" i="3"/>
  <c r="D1510" i="3"/>
  <c r="D1557" i="3"/>
  <c r="D1578" i="3"/>
  <c r="D1625" i="3"/>
  <c r="D1646" i="3"/>
  <c r="D1693" i="3"/>
  <c r="D1714" i="3"/>
  <c r="D1761" i="3"/>
  <c r="D1782" i="3"/>
  <c r="E1825" i="3"/>
  <c r="E1837" i="3"/>
  <c r="E1844" i="3"/>
  <c r="E1862" i="3"/>
  <c r="E1870" i="3"/>
  <c r="E1883" i="3"/>
  <c r="D1927" i="3"/>
  <c r="D1944" i="3"/>
  <c r="E1956" i="3"/>
  <c r="E1968" i="3"/>
  <c r="D1995" i="3"/>
  <c r="D2012" i="3"/>
  <c r="E2024" i="3"/>
  <c r="E2036" i="3"/>
  <c r="D2063" i="3"/>
  <c r="D2080" i="3"/>
  <c r="E2092" i="3"/>
  <c r="E2104" i="3"/>
  <c r="D2131" i="3"/>
  <c r="D2148" i="3"/>
  <c r="E2160" i="3"/>
  <c r="E2172" i="3"/>
  <c r="D2199" i="3"/>
  <c r="E2219" i="3"/>
  <c r="E2227" i="3"/>
  <c r="E2245" i="3"/>
  <c r="E2251" i="3"/>
  <c r="D2253" i="3"/>
  <c r="D2260" i="3"/>
  <c r="D2269" i="3"/>
  <c r="D2278" i="3"/>
  <c r="E2285" i="3"/>
  <c r="D2287" i="3"/>
  <c r="D2294" i="3"/>
  <c r="D2303" i="3"/>
  <c r="D2312" i="3"/>
  <c r="E2319" i="3"/>
  <c r="D2321" i="3"/>
  <c r="D2328" i="3"/>
  <c r="D2337" i="3"/>
  <c r="D2346" i="3"/>
  <c r="E2353" i="3"/>
  <c r="D2355" i="3"/>
  <c r="D2362" i="3"/>
  <c r="D2371" i="3"/>
  <c r="D2380" i="3"/>
  <c r="E2387" i="3"/>
  <c r="D2389" i="3"/>
  <c r="D2396" i="3"/>
  <c r="D2405" i="3"/>
  <c r="D2414" i="3"/>
  <c r="E2421" i="3"/>
  <c r="D2423" i="3"/>
  <c r="D2430" i="3"/>
  <c r="D2439" i="3"/>
  <c r="D2448" i="3"/>
  <c r="E2455" i="3"/>
  <c r="D2457" i="3"/>
  <c r="D2464" i="3"/>
  <c r="D2473" i="3"/>
  <c r="D2482" i="3"/>
  <c r="D2491" i="3"/>
  <c r="E2491" i="3"/>
  <c r="D2533" i="3"/>
  <c r="E2533" i="3"/>
  <c r="E2551" i="3"/>
  <c r="F2550" i="3" s="1"/>
  <c r="D2596" i="3"/>
  <c r="D2608" i="3"/>
  <c r="D2611" i="3"/>
  <c r="E2626" i="3"/>
  <c r="D2649" i="3"/>
  <c r="E2649" i="3"/>
  <c r="D2661" i="3"/>
  <c r="E2667" i="3"/>
  <c r="D2683" i="3"/>
  <c r="E2694" i="3"/>
  <c r="D2694" i="3"/>
  <c r="E2700" i="3"/>
  <c r="D2712" i="3"/>
  <c r="D2717" i="3"/>
  <c r="E2728" i="3"/>
  <c r="D2728" i="3"/>
  <c r="D2732" i="3"/>
  <c r="E2746" i="3"/>
  <c r="D2746" i="3"/>
  <c r="E2762" i="3"/>
  <c r="D2762" i="3"/>
  <c r="D2780" i="3"/>
  <c r="D2785" i="3"/>
  <c r="E2796" i="3"/>
  <c r="D2796" i="3"/>
  <c r="D2800" i="3"/>
  <c r="E2814" i="3"/>
  <c r="D2814" i="3"/>
  <c r="E2830" i="3"/>
  <c r="D2830" i="3"/>
  <c r="D2848" i="3"/>
  <c r="D2853" i="3"/>
  <c r="D2865" i="3"/>
  <c r="D2872" i="3"/>
  <c r="E2880" i="3"/>
  <c r="D2880" i="3"/>
  <c r="E2885" i="3"/>
  <c r="D2885" i="3"/>
  <c r="D2916" i="3"/>
  <c r="E2921" i="3"/>
  <c r="D2921" i="3"/>
  <c r="E2992" i="3"/>
  <c r="D2992" i="3"/>
  <c r="D3001" i="3"/>
  <c r="E3006" i="3"/>
  <c r="D3006" i="3"/>
  <c r="E3059" i="3"/>
  <c r="D3059" i="3"/>
  <c r="E3093" i="3"/>
  <c r="D3093" i="3"/>
  <c r="E3127" i="3"/>
  <c r="D3127" i="3"/>
  <c r="E3161" i="3"/>
  <c r="D3161" i="3"/>
  <c r="E3195" i="3"/>
  <c r="D3195" i="3"/>
  <c r="E3229" i="3"/>
  <c r="D3229" i="3"/>
  <c r="E3263" i="3"/>
  <c r="D3263" i="3"/>
  <c r="E3297" i="3"/>
  <c r="D3297" i="3"/>
  <c r="E3331" i="3"/>
  <c r="D3331" i="3"/>
  <c r="E3365" i="3"/>
  <c r="D3365" i="3"/>
  <c r="E3399" i="3"/>
  <c r="D3399" i="3"/>
  <c r="E3442" i="3"/>
  <c r="D3442" i="3"/>
  <c r="F1751" i="3"/>
  <c r="F1819" i="3"/>
  <c r="D2546" i="3"/>
  <c r="E2546" i="3"/>
  <c r="D2565" i="3"/>
  <c r="E2565" i="3"/>
  <c r="E2645" i="3"/>
  <c r="D2645" i="3"/>
  <c r="E2755" i="3"/>
  <c r="F2754" i="3" s="1"/>
  <c r="D2755" i="3"/>
  <c r="E2770" i="3"/>
  <c r="D2770" i="3"/>
  <c r="E2778" i="3"/>
  <c r="D2778" i="3"/>
  <c r="E2823" i="3"/>
  <c r="F2822" i="3" s="1"/>
  <c r="D2823" i="3"/>
  <c r="E2838" i="3"/>
  <c r="D2838" i="3"/>
  <c r="E2846" i="3"/>
  <c r="D2846" i="3"/>
  <c r="E2897" i="3"/>
  <c r="D2897" i="3"/>
  <c r="E2902" i="3"/>
  <c r="D2902" i="3"/>
  <c r="E2907" i="3"/>
  <c r="D2907" i="3"/>
  <c r="E2932" i="3"/>
  <c r="D2932" i="3"/>
  <c r="E2937" i="3"/>
  <c r="D2937" i="3"/>
  <c r="E2940" i="3"/>
  <c r="D2940" i="3"/>
  <c r="E2965" i="3"/>
  <c r="D2965" i="3"/>
  <c r="E2970" i="3"/>
  <c r="D2970" i="3"/>
  <c r="E2993" i="3"/>
  <c r="D2993" i="3"/>
  <c r="E3051" i="3"/>
  <c r="D3051" i="3"/>
  <c r="E3056" i="3"/>
  <c r="D3056" i="3"/>
  <c r="E3085" i="3"/>
  <c r="D3085" i="3"/>
  <c r="E3090" i="3"/>
  <c r="D3090" i="3"/>
  <c r="E3119" i="3"/>
  <c r="D3119" i="3"/>
  <c r="E3124" i="3"/>
  <c r="D3124" i="3"/>
  <c r="E3153" i="3"/>
  <c r="D3153" i="3"/>
  <c r="E3158" i="3"/>
  <c r="D3158" i="3"/>
  <c r="E3187" i="3"/>
  <c r="D3187" i="3"/>
  <c r="E3192" i="3"/>
  <c r="D3192" i="3"/>
  <c r="E3221" i="3"/>
  <c r="D3221" i="3"/>
  <c r="E3226" i="3"/>
  <c r="D3226" i="3"/>
  <c r="E3255" i="3"/>
  <c r="D3255" i="3"/>
  <c r="E3260" i="3"/>
  <c r="D3260" i="3"/>
  <c r="E3289" i="3"/>
  <c r="D3289" i="3"/>
  <c r="E3294" i="3"/>
  <c r="D3294" i="3"/>
  <c r="E3323" i="3"/>
  <c r="D3323" i="3"/>
  <c r="E3328" i="3"/>
  <c r="D3328" i="3"/>
  <c r="E3357" i="3"/>
  <c r="D3357" i="3"/>
  <c r="E3362" i="3"/>
  <c r="D3362" i="3"/>
  <c r="E3391" i="3"/>
  <c r="D3391" i="3"/>
  <c r="E3396" i="3"/>
  <c r="D3396" i="3"/>
  <c r="E3425" i="3"/>
  <c r="D3425" i="3"/>
  <c r="D3430" i="3"/>
  <c r="E3430" i="3"/>
  <c r="E2942" i="3"/>
  <c r="D2942" i="3"/>
  <c r="E2968" i="3"/>
  <c r="D2968" i="3"/>
  <c r="E2983" i="3"/>
  <c r="D2983" i="3"/>
  <c r="E3033" i="3"/>
  <c r="D3033" i="3"/>
  <c r="E3038" i="3"/>
  <c r="D3038" i="3"/>
  <c r="E3067" i="3"/>
  <c r="D3067" i="3"/>
  <c r="E3072" i="3"/>
  <c r="D3072" i="3"/>
  <c r="E3101" i="3"/>
  <c r="D3101" i="3"/>
  <c r="E3106" i="3"/>
  <c r="D3106" i="3"/>
  <c r="E3135" i="3"/>
  <c r="D3135" i="3"/>
  <c r="E3140" i="3"/>
  <c r="D3140" i="3"/>
  <c r="E3169" i="3"/>
  <c r="D3169" i="3"/>
  <c r="E3174" i="3"/>
  <c r="D3174" i="3"/>
  <c r="E3203" i="3"/>
  <c r="D3203" i="3"/>
  <c r="E3208" i="3"/>
  <c r="D3208" i="3"/>
  <c r="E3237" i="3"/>
  <c r="D3237" i="3"/>
  <c r="E3242" i="3"/>
  <c r="D3242" i="3"/>
  <c r="E3271" i="3"/>
  <c r="D3271" i="3"/>
  <c r="E3276" i="3"/>
  <c r="D3276" i="3"/>
  <c r="E3305" i="3"/>
  <c r="D3305" i="3"/>
  <c r="E3310" i="3"/>
  <c r="D3310" i="3"/>
  <c r="E3339" i="3"/>
  <c r="D3339" i="3"/>
  <c r="E3344" i="3"/>
  <c r="D3344" i="3"/>
  <c r="E3373" i="3"/>
  <c r="D3373" i="3"/>
  <c r="E3378" i="3"/>
  <c r="D3378" i="3"/>
  <c r="E3407" i="3"/>
  <c r="D3407" i="3"/>
  <c r="E3412" i="3"/>
  <c r="D3412" i="3"/>
  <c r="E3460" i="3"/>
  <c r="D3460" i="3"/>
  <c r="E3527" i="3"/>
  <c r="D3527" i="3"/>
  <c r="E3543" i="3"/>
  <c r="D3543" i="3"/>
  <c r="E3595" i="3"/>
  <c r="D3595" i="3"/>
  <c r="E3611" i="3"/>
  <c r="D3611" i="3"/>
  <c r="D2578" i="3"/>
  <c r="E2578" i="3"/>
  <c r="E2630" i="3"/>
  <c r="D2630" i="3"/>
  <c r="E2668" i="3"/>
  <c r="D2668" i="3"/>
  <c r="E2716" i="3"/>
  <c r="D2716" i="3"/>
  <c r="E2721" i="3"/>
  <c r="F2720" i="3" s="1"/>
  <c r="D2721" i="3"/>
  <c r="E2784" i="3"/>
  <c r="D2784" i="3"/>
  <c r="E2789" i="3"/>
  <c r="F2788" i="3" s="1"/>
  <c r="D2789" i="3"/>
  <c r="E2852" i="3"/>
  <c r="D2852" i="3"/>
  <c r="E2864" i="3"/>
  <c r="D2864" i="3"/>
  <c r="E2883" i="3"/>
  <c r="D2883" i="3"/>
  <c r="E2948" i="3"/>
  <c r="D2948" i="3"/>
  <c r="E2953" i="3"/>
  <c r="D2953" i="3"/>
  <c r="E2988" i="3"/>
  <c r="D2988" i="3"/>
  <c r="E3000" i="3"/>
  <c r="D3000" i="3"/>
  <c r="E3019" i="3"/>
  <c r="D3019" i="3"/>
  <c r="D3043" i="3"/>
  <c r="D3057" i="3"/>
  <c r="D3077" i="3"/>
  <c r="D3091" i="3"/>
  <c r="D3111" i="3"/>
  <c r="D3125" i="3"/>
  <c r="D3145" i="3"/>
  <c r="D3159" i="3"/>
  <c r="D3179" i="3"/>
  <c r="D3193" i="3"/>
  <c r="D3213" i="3"/>
  <c r="D3227" i="3"/>
  <c r="D3247" i="3"/>
  <c r="D3261" i="3"/>
  <c r="D3281" i="3"/>
  <c r="D3295" i="3"/>
  <c r="D3315" i="3"/>
  <c r="D3329" i="3"/>
  <c r="D3349" i="3"/>
  <c r="D3363" i="3"/>
  <c r="D3383" i="3"/>
  <c r="D3397" i="3"/>
  <c r="D3417" i="3"/>
  <c r="D3451" i="3"/>
  <c r="E3458" i="3"/>
  <c r="D3458" i="3"/>
  <c r="E3446" i="3"/>
  <c r="D3446" i="3"/>
  <c r="E3480" i="3"/>
  <c r="D3480" i="3"/>
  <c r="E3512" i="3"/>
  <c r="D3512" i="3"/>
  <c r="E3532" i="3"/>
  <c r="D3532" i="3"/>
  <c r="E3548" i="3"/>
  <c r="D3548" i="3"/>
  <c r="E3580" i="3"/>
  <c r="D3580" i="3"/>
  <c r="E3600" i="3"/>
  <c r="D3600" i="3"/>
  <c r="E3613" i="3"/>
  <c r="D3613" i="3"/>
  <c r="E3621" i="3"/>
  <c r="F3621" i="3" s="1"/>
  <c r="D3621" i="3"/>
  <c r="E3703" i="3"/>
  <c r="D3703" i="3"/>
  <c r="D3751" i="3"/>
  <c r="E3751" i="3"/>
  <c r="E3835" i="3"/>
  <c r="D3835" i="3"/>
  <c r="E3858" i="3"/>
  <c r="D3858" i="3"/>
  <c r="D3887" i="3"/>
  <c r="E3887" i="3"/>
  <c r="D3993" i="3"/>
  <c r="E3993" i="3"/>
  <c r="E4007" i="3"/>
  <c r="D4007" i="3"/>
  <c r="E4034" i="3"/>
  <c r="D4034" i="3"/>
  <c r="E4073" i="3"/>
  <c r="D4073" i="3"/>
  <c r="E4121" i="3"/>
  <c r="D4121" i="3"/>
  <c r="E4143" i="3"/>
  <c r="D4143" i="3"/>
  <c r="D4149" i="3"/>
  <c r="E4149" i="3"/>
  <c r="E4162" i="3"/>
  <c r="D4162" i="3"/>
  <c r="D4188" i="3"/>
  <c r="E4188" i="3"/>
  <c r="D4282" i="3"/>
  <c r="E4282" i="3"/>
  <c r="F2618" i="3"/>
  <c r="E2726" i="3"/>
  <c r="E2731" i="3"/>
  <c r="D2733" i="3"/>
  <c r="E2760" i="3"/>
  <c r="E2765" i="3"/>
  <c r="D2767" i="3"/>
  <c r="E2794" i="3"/>
  <c r="E2799" i="3"/>
  <c r="D2801" i="3"/>
  <c r="E2828" i="3"/>
  <c r="E2833" i="3"/>
  <c r="D2835" i="3"/>
  <c r="D2906" i="3"/>
  <c r="D2974" i="3"/>
  <c r="D3042" i="3"/>
  <c r="D3076" i="3"/>
  <c r="D3110" i="3"/>
  <c r="D3144" i="3"/>
  <c r="D3178" i="3"/>
  <c r="D3212" i="3"/>
  <c r="D3246" i="3"/>
  <c r="D3280" i="3"/>
  <c r="D3314" i="3"/>
  <c r="D3348" i="3"/>
  <c r="D3382" i="3"/>
  <c r="D3416" i="3"/>
  <c r="D3433" i="3"/>
  <c r="D3467" i="3"/>
  <c r="D3486" i="3"/>
  <c r="E3493" i="3"/>
  <c r="D3493" i="3"/>
  <c r="E3509" i="3"/>
  <c r="D3509" i="3"/>
  <c r="D3519" i="3"/>
  <c r="D3528" i="3"/>
  <c r="D3535" i="3"/>
  <c r="E3537" i="3"/>
  <c r="F3536" i="3" s="1"/>
  <c r="D3537" i="3"/>
  <c r="E3561" i="3"/>
  <c r="D3561" i="3"/>
  <c r="E3577" i="3"/>
  <c r="D3577" i="3"/>
  <c r="D3587" i="3"/>
  <c r="D3596" i="3"/>
  <c r="D3603" i="3"/>
  <c r="E3605" i="3"/>
  <c r="F3604" i="3" s="1"/>
  <c r="D3605" i="3"/>
  <c r="E3667" i="3"/>
  <c r="D3667" i="3"/>
  <c r="E3682" i="3"/>
  <c r="D3682" i="3"/>
  <c r="D3729" i="3"/>
  <c r="E3729" i="3"/>
  <c r="D3755" i="3"/>
  <c r="E3755" i="3"/>
  <c r="E3832" i="3"/>
  <c r="D3832" i="3"/>
  <c r="E3839" i="3"/>
  <c r="D3839" i="3"/>
  <c r="E3854" i="3"/>
  <c r="D3854" i="3"/>
  <c r="D3865" i="3"/>
  <c r="E3865" i="3"/>
  <c r="E3881" i="3"/>
  <c r="D3881" i="3"/>
  <c r="D3891" i="3"/>
  <c r="E3891" i="3"/>
  <c r="D3984" i="3"/>
  <c r="E3984" i="3"/>
  <c r="E4005" i="3"/>
  <c r="D4005" i="3"/>
  <c r="E4070" i="3"/>
  <c r="D4070" i="3"/>
  <c r="D4131" i="3"/>
  <c r="E4131" i="3"/>
  <c r="E4160" i="3"/>
  <c r="D4160" i="3"/>
  <c r="D4265" i="3"/>
  <c r="E4265" i="3"/>
  <c r="E4327" i="3"/>
  <c r="D4327" i="3"/>
  <c r="E4343" i="3"/>
  <c r="D4343" i="3"/>
  <c r="D4346" i="3"/>
  <c r="E4346" i="3"/>
  <c r="E3475" i="3"/>
  <c r="D3475" i="3"/>
  <c r="E3478" i="3"/>
  <c r="E3498" i="3"/>
  <c r="D3498" i="3"/>
  <c r="E3514" i="3"/>
  <c r="D3514" i="3"/>
  <c r="D3533" i="3"/>
  <c r="E3546" i="3"/>
  <c r="D3546" i="3"/>
  <c r="E3566" i="3"/>
  <c r="D3566" i="3"/>
  <c r="E3582" i="3"/>
  <c r="D3582" i="3"/>
  <c r="D3601" i="3"/>
  <c r="E3614" i="3"/>
  <c r="E3617" i="3"/>
  <c r="D3617" i="3"/>
  <c r="D3622" i="3"/>
  <c r="E3629" i="3"/>
  <c r="D3629" i="3"/>
  <c r="D3638" i="3"/>
  <c r="E3654" i="3"/>
  <c r="D3654" i="3"/>
  <c r="E3705" i="3"/>
  <c r="D3705" i="3"/>
  <c r="E3713" i="3"/>
  <c r="D3713" i="3"/>
  <c r="D3719" i="3"/>
  <c r="E3719" i="3"/>
  <c r="E3767" i="3"/>
  <c r="D3767" i="3"/>
  <c r="E3790" i="3"/>
  <c r="D3790" i="3"/>
  <c r="D3819" i="3"/>
  <c r="E3819" i="3"/>
  <c r="E3903" i="3"/>
  <c r="D3903" i="3"/>
  <c r="E3926" i="3"/>
  <c r="D3926" i="3"/>
  <c r="D3955" i="3"/>
  <c r="E3955" i="3"/>
  <c r="E4002" i="3"/>
  <c r="D4002" i="3"/>
  <c r="D4114" i="3"/>
  <c r="E4114" i="3"/>
  <c r="D4127" i="3"/>
  <c r="E4127" i="3"/>
  <c r="E4226" i="3"/>
  <c r="D4226" i="3"/>
  <c r="D3976" i="3"/>
  <c r="E3976" i="3"/>
  <c r="E3988" i="3"/>
  <c r="D3988" i="3"/>
  <c r="D4018" i="3"/>
  <c r="E4018" i="3"/>
  <c r="D4044" i="3"/>
  <c r="E4044" i="3"/>
  <c r="E4056" i="3"/>
  <c r="D4056" i="3"/>
  <c r="E4094" i="3"/>
  <c r="D4094" i="3"/>
  <c r="E4102" i="3"/>
  <c r="D4102" i="3"/>
  <c r="D4110" i="3"/>
  <c r="E4110" i="3"/>
  <c r="E4147" i="3"/>
  <c r="D4147" i="3"/>
  <c r="D4182" i="3"/>
  <c r="E4182" i="3"/>
  <c r="E4192" i="3"/>
  <c r="D4192" i="3"/>
  <c r="E4247" i="3"/>
  <c r="D4247" i="3"/>
  <c r="E4260" i="3"/>
  <c r="D4260" i="3"/>
  <c r="E4268" i="3"/>
  <c r="D4268" i="3"/>
  <c r="D4299" i="3"/>
  <c r="E4299" i="3"/>
  <c r="E4349" i="3"/>
  <c r="D4349" i="3"/>
  <c r="E4383" i="3"/>
  <c r="D4383" i="3"/>
  <c r="E4417" i="3"/>
  <c r="D4417" i="3"/>
  <c r="E4462" i="3"/>
  <c r="D4462" i="3"/>
  <c r="E4496" i="3"/>
  <c r="D4496" i="3"/>
  <c r="E4530" i="3"/>
  <c r="D4530" i="3"/>
  <c r="E4557" i="3"/>
  <c r="D4557" i="3"/>
  <c r="E4561" i="3"/>
  <c r="D4561" i="3"/>
  <c r="E4581" i="3"/>
  <c r="D4581" i="3"/>
  <c r="E4597" i="3"/>
  <c r="D4597" i="3"/>
  <c r="E4625" i="3"/>
  <c r="D4625" i="3"/>
  <c r="E4629" i="3"/>
  <c r="D4629" i="3"/>
  <c r="D4638" i="3"/>
  <c r="E4638" i="3"/>
  <c r="D4720" i="3"/>
  <c r="E4720" i="3"/>
  <c r="E4742" i="3"/>
  <c r="D4742" i="3"/>
  <c r="D4748" i="3"/>
  <c r="E4748" i="3"/>
  <c r="E4925" i="3"/>
  <c r="D4925" i="3"/>
  <c r="E4937" i="3"/>
  <c r="D4937" i="3"/>
  <c r="D4978" i="3"/>
  <c r="E4978" i="3"/>
  <c r="E5095" i="3"/>
  <c r="D5095" i="3"/>
  <c r="E5107" i="3"/>
  <c r="D5107" i="3"/>
  <c r="D5147" i="3"/>
  <c r="E5147" i="3"/>
  <c r="D5157" i="3"/>
  <c r="E5157" i="3"/>
  <c r="D5161" i="3"/>
  <c r="E5161" i="3"/>
  <c r="D3662" i="3"/>
  <c r="E3665" i="3"/>
  <c r="E3669" i="3"/>
  <c r="D3673" i="3"/>
  <c r="D3689" i="3"/>
  <c r="D3702" i="3"/>
  <c r="D3716" i="3"/>
  <c r="E3724" i="3"/>
  <c r="E3734" i="3"/>
  <c r="E3738" i="3"/>
  <c r="D3747" i="3"/>
  <c r="D3750" i="3"/>
  <c r="D3754" i="3"/>
  <c r="D3769" i="3"/>
  <c r="D3773" i="3"/>
  <c r="E3780" i="3"/>
  <c r="E3802" i="3"/>
  <c r="E3806" i="3"/>
  <c r="D3815" i="3"/>
  <c r="D3818" i="3"/>
  <c r="D3822" i="3"/>
  <c r="D3837" i="3"/>
  <c r="D3841" i="3"/>
  <c r="E3848" i="3"/>
  <c r="E3870" i="3"/>
  <c r="E3874" i="3"/>
  <c r="D3883" i="3"/>
  <c r="D3886" i="3"/>
  <c r="D3890" i="3"/>
  <c r="D3905" i="3"/>
  <c r="D3909" i="3"/>
  <c r="E3916" i="3"/>
  <c r="D3932" i="3"/>
  <c r="E3938" i="3"/>
  <c r="E3942" i="3"/>
  <c r="D3951" i="3"/>
  <c r="D3954" i="3"/>
  <c r="D3958" i="3"/>
  <c r="E3967" i="3"/>
  <c r="D3972" i="3"/>
  <c r="E3972" i="3"/>
  <c r="E3985" i="3"/>
  <c r="D3985" i="3"/>
  <c r="E4011" i="3"/>
  <c r="D4011" i="3"/>
  <c r="E4035" i="3"/>
  <c r="D4040" i="3"/>
  <c r="E4040" i="3"/>
  <c r="E4053" i="3"/>
  <c r="D4053" i="3"/>
  <c r="E4079" i="3"/>
  <c r="D4079" i="3"/>
  <c r="E4098" i="3"/>
  <c r="D4106" i="3"/>
  <c r="E4106" i="3"/>
  <c r="E4141" i="3"/>
  <c r="D4141" i="3"/>
  <c r="E4156" i="3"/>
  <c r="D4158" i="3"/>
  <c r="D4172" i="3"/>
  <c r="E4174" i="3"/>
  <c r="D4179" i="3"/>
  <c r="D4222" i="3"/>
  <c r="E4222" i="3"/>
  <c r="D4244" i="3"/>
  <c r="E4244" i="3"/>
  <c r="E4258" i="3"/>
  <c r="D4258" i="3"/>
  <c r="F4284" i="3"/>
  <c r="D4293" i="3"/>
  <c r="D4295" i="3"/>
  <c r="E4295" i="3"/>
  <c r="E4323" i="3"/>
  <c r="D4323" i="3"/>
  <c r="E4335" i="3"/>
  <c r="D4335" i="3"/>
  <c r="E4357" i="3"/>
  <c r="D4357" i="3"/>
  <c r="E4369" i="3"/>
  <c r="F4369" i="3" s="1"/>
  <c r="D4369" i="3"/>
  <c r="E4391" i="3"/>
  <c r="D4391" i="3"/>
  <c r="E4403" i="3"/>
  <c r="F4403" i="3" s="1"/>
  <c r="D4403" i="3"/>
  <c r="E4437" i="3"/>
  <c r="F4437" i="3" s="1"/>
  <c r="D4437" i="3"/>
  <c r="E4451" i="3"/>
  <c r="D4451" i="3"/>
  <c r="E4485" i="3"/>
  <c r="D4485" i="3"/>
  <c r="E4519" i="3"/>
  <c r="D4519" i="3"/>
  <c r="E4566" i="3"/>
  <c r="D4566" i="3"/>
  <c r="E4586" i="3"/>
  <c r="D4586" i="3"/>
  <c r="E4602" i="3"/>
  <c r="D4602" i="3"/>
  <c r="D4634" i="3"/>
  <c r="E4634" i="3"/>
  <c r="E4657" i="3"/>
  <c r="D4657" i="3"/>
  <c r="D4692" i="3"/>
  <c r="E4692" i="3"/>
  <c r="D4714" i="3"/>
  <c r="E4714" i="3"/>
  <c r="E5031" i="3"/>
  <c r="D5031" i="3"/>
  <c r="E5065" i="3"/>
  <c r="D5065" i="3"/>
  <c r="D5080" i="3"/>
  <c r="E5080" i="3"/>
  <c r="E3992" i="3"/>
  <c r="D3992" i="3"/>
  <c r="E4060" i="3"/>
  <c r="D4060" i="3"/>
  <c r="E4096" i="3"/>
  <c r="D4096" i="3"/>
  <c r="E4104" i="3"/>
  <c r="D4104" i="3"/>
  <c r="D4139" i="3"/>
  <c r="E4139" i="3"/>
  <c r="E4145" i="3"/>
  <c r="D4145" i="3"/>
  <c r="E4190" i="3"/>
  <c r="D4190" i="3"/>
  <c r="D4239" i="3"/>
  <c r="E4239" i="3"/>
  <c r="E4264" i="3"/>
  <c r="D4264" i="3"/>
  <c r="E4331" i="3"/>
  <c r="D4331" i="3"/>
  <c r="E4345" i="3"/>
  <c r="D4345" i="3"/>
  <c r="E4353" i="3"/>
  <c r="D4353" i="3"/>
  <c r="E4365" i="3"/>
  <c r="D4365" i="3"/>
  <c r="E4379" i="3"/>
  <c r="D4379" i="3"/>
  <c r="E4387" i="3"/>
  <c r="D4387" i="3"/>
  <c r="E4399" i="3"/>
  <c r="D4399" i="3"/>
  <c r="E4413" i="3"/>
  <c r="D4413" i="3"/>
  <c r="E4421" i="3"/>
  <c r="D4421" i="3"/>
  <c r="E4433" i="3"/>
  <c r="D4433" i="3"/>
  <c r="E4547" i="3"/>
  <c r="D4547" i="3"/>
  <c r="E4563" i="3"/>
  <c r="D4563" i="3"/>
  <c r="E4591" i="3"/>
  <c r="D4591" i="3"/>
  <c r="E4595" i="3"/>
  <c r="D4595" i="3"/>
  <c r="E4615" i="3"/>
  <c r="D4615" i="3"/>
  <c r="E4631" i="3"/>
  <c r="D4631" i="3"/>
  <c r="D4672" i="3"/>
  <c r="E4672" i="3"/>
  <c r="D4684" i="3"/>
  <c r="E4684" i="3"/>
  <c r="E4704" i="3"/>
  <c r="D4704" i="3"/>
  <c r="D4710" i="3"/>
  <c r="E4710" i="3"/>
  <c r="E4767" i="3"/>
  <c r="D4767" i="3"/>
  <c r="D4792" i="3"/>
  <c r="E4792" i="3"/>
  <c r="D4822" i="3"/>
  <c r="E4822" i="3"/>
  <c r="E4835" i="3"/>
  <c r="D4835" i="3"/>
  <c r="D4860" i="3"/>
  <c r="E4860" i="3"/>
  <c r="D4890" i="3"/>
  <c r="E4890" i="3"/>
  <c r="D4902" i="3"/>
  <c r="E4902" i="3"/>
  <c r="D4906" i="3"/>
  <c r="E4906" i="3"/>
  <c r="F4216" i="3"/>
  <c r="E4653" i="3"/>
  <c r="D4653" i="3"/>
  <c r="D4668" i="3"/>
  <c r="E4668" i="3"/>
  <c r="D4680" i="3"/>
  <c r="E4680" i="3"/>
  <c r="E4687" i="3"/>
  <c r="D4687" i="3"/>
  <c r="D4705" i="3"/>
  <c r="E4705" i="3"/>
  <c r="D4754" i="3"/>
  <c r="E4754" i="3"/>
  <c r="E4793" i="3"/>
  <c r="D4793" i="3"/>
  <c r="E4823" i="3"/>
  <c r="D4823" i="3"/>
  <c r="D4826" i="3"/>
  <c r="E4826" i="3"/>
  <c r="E4861" i="3"/>
  <c r="D4861" i="3"/>
  <c r="E4891" i="3"/>
  <c r="D4891" i="3"/>
  <c r="D4894" i="3"/>
  <c r="E4894" i="3"/>
  <c r="E4903" i="3"/>
  <c r="D4903" i="3"/>
  <c r="D4928" i="3"/>
  <c r="E4928" i="3"/>
  <c r="D4958" i="3"/>
  <c r="E4958" i="3"/>
  <c r="D4970" i="3"/>
  <c r="E4970" i="3"/>
  <c r="E4993" i="3"/>
  <c r="D4993" i="3"/>
  <c r="E5005" i="3"/>
  <c r="D5005" i="3"/>
  <c r="D5060" i="3"/>
  <c r="E5060" i="3"/>
  <c r="D5072" i="3"/>
  <c r="E5072" i="3"/>
  <c r="D5098" i="3"/>
  <c r="E5098" i="3"/>
  <c r="E5158" i="3"/>
  <c r="D5158" i="3"/>
  <c r="D5168" i="3"/>
  <c r="E5168" i="3"/>
  <c r="D5194" i="3"/>
  <c r="E5194" i="3"/>
  <c r="E5197" i="3"/>
  <c r="D5197" i="3"/>
  <c r="D5203" i="3"/>
  <c r="E5203" i="3"/>
  <c r="E5235" i="3"/>
  <c r="D5235" i="3"/>
  <c r="E5246" i="3"/>
  <c r="D5246" i="3"/>
  <c r="D5268" i="3"/>
  <c r="E5268" i="3"/>
  <c r="D5293" i="3"/>
  <c r="E5293" i="3"/>
  <c r="E5297" i="3"/>
  <c r="D5297" i="3"/>
  <c r="E5311" i="3"/>
  <c r="D5311" i="3"/>
  <c r="D5335" i="3"/>
  <c r="E5335" i="3"/>
  <c r="E5384" i="3"/>
  <c r="D5384" i="3"/>
  <c r="E5554" i="3"/>
  <c r="D5554" i="3"/>
  <c r="E4665" i="3"/>
  <c r="D4665" i="3"/>
  <c r="E4702" i="3"/>
  <c r="E4733" i="3"/>
  <c r="D4733" i="3"/>
  <c r="E4755" i="3"/>
  <c r="D4755" i="3"/>
  <c r="D4788" i="3"/>
  <c r="E4788" i="3"/>
  <c r="D4800" i="3"/>
  <c r="E4800" i="3"/>
  <c r="E4827" i="3"/>
  <c r="D4827" i="3"/>
  <c r="D4856" i="3"/>
  <c r="E4856" i="3"/>
  <c r="D4868" i="3"/>
  <c r="E4868" i="3"/>
  <c r="E4895" i="3"/>
  <c r="D4895" i="3"/>
  <c r="E4929" i="3"/>
  <c r="D4929" i="3"/>
  <c r="E4959" i="3"/>
  <c r="D4959" i="3"/>
  <c r="D4962" i="3"/>
  <c r="E4962" i="3"/>
  <c r="E4971" i="3"/>
  <c r="D4971" i="3"/>
  <c r="D4996" i="3"/>
  <c r="E4996" i="3"/>
  <c r="D5026" i="3"/>
  <c r="E5026" i="3"/>
  <c r="D5038" i="3"/>
  <c r="E5038" i="3"/>
  <c r="E5061" i="3"/>
  <c r="D5061" i="3"/>
  <c r="E5073" i="3"/>
  <c r="D5073" i="3"/>
  <c r="E5099" i="3"/>
  <c r="D5099" i="3"/>
  <c r="D5145" i="3"/>
  <c r="E5145" i="3"/>
  <c r="D5159" i="3"/>
  <c r="E5159" i="3"/>
  <c r="D5169" i="3"/>
  <c r="E5169" i="3"/>
  <c r="E5175" i="3"/>
  <c r="D5175" i="3"/>
  <c r="D5191" i="3"/>
  <c r="E5191" i="3"/>
  <c r="D5200" i="3"/>
  <c r="E5200" i="3"/>
  <c r="D5225" i="3"/>
  <c r="E5225" i="3"/>
  <c r="E5229" i="3"/>
  <c r="D5229" i="3"/>
  <c r="E5243" i="3"/>
  <c r="D5243" i="3"/>
  <c r="E5260" i="3"/>
  <c r="D5260" i="3"/>
  <c r="D5305" i="3"/>
  <c r="E5305" i="3"/>
  <c r="D5485" i="3"/>
  <c r="E5485" i="3"/>
  <c r="D5519" i="3"/>
  <c r="E5519" i="3"/>
  <c r="D5539" i="3"/>
  <c r="E5539" i="3"/>
  <c r="E4691" i="3"/>
  <c r="D4691" i="3"/>
  <c r="E4709" i="3"/>
  <c r="D4709" i="3"/>
  <c r="E4750" i="3"/>
  <c r="D4750" i="3"/>
  <c r="D4756" i="3"/>
  <c r="E4756" i="3"/>
  <c r="E4759" i="3"/>
  <c r="D4759" i="3"/>
  <c r="D4766" i="3"/>
  <c r="E4766" i="3"/>
  <c r="E4789" i="3"/>
  <c r="D4789" i="3"/>
  <c r="E4801" i="3"/>
  <c r="D4801" i="3"/>
  <c r="D4834" i="3"/>
  <c r="E4834" i="3"/>
  <c r="E4857" i="3"/>
  <c r="D4857" i="3"/>
  <c r="E4869" i="3"/>
  <c r="D4869" i="3"/>
  <c r="D4924" i="3"/>
  <c r="E4924" i="3"/>
  <c r="D4936" i="3"/>
  <c r="E4936" i="3"/>
  <c r="E4963" i="3"/>
  <c r="D4963" i="3"/>
  <c r="E4997" i="3"/>
  <c r="D4997" i="3"/>
  <c r="E5027" i="3"/>
  <c r="D5027" i="3"/>
  <c r="D5030" i="3"/>
  <c r="E5030" i="3"/>
  <c r="E5039" i="3"/>
  <c r="D5039" i="3"/>
  <c r="D5064" i="3"/>
  <c r="E5064" i="3"/>
  <c r="D5094" i="3"/>
  <c r="E5094" i="3"/>
  <c r="D5106" i="3"/>
  <c r="E5106" i="3"/>
  <c r="E5146" i="3"/>
  <c r="D5146" i="3"/>
  <c r="D5160" i="3"/>
  <c r="E5160" i="3"/>
  <c r="E5163" i="3"/>
  <c r="D5163" i="3"/>
  <c r="D5166" i="3"/>
  <c r="E5166" i="3"/>
  <c r="E5192" i="3"/>
  <c r="D5192" i="3"/>
  <c r="E5201" i="3"/>
  <c r="D5201" i="3"/>
  <c r="D5237" i="3"/>
  <c r="E5237" i="3"/>
  <c r="D5270" i="3"/>
  <c r="E5270" i="3"/>
  <c r="D5295" i="3"/>
  <c r="E5295" i="3"/>
  <c r="E5299" i="3"/>
  <c r="D5299" i="3"/>
  <c r="D5419" i="3"/>
  <c r="E5419" i="3"/>
  <c r="E5422" i="3"/>
  <c r="D5422" i="3"/>
  <c r="D5453" i="3"/>
  <c r="E5453" i="3"/>
  <c r="E5456" i="3"/>
  <c r="D5456" i="3"/>
  <c r="F4913" i="3"/>
  <c r="F4981" i="3"/>
  <c r="F5049" i="3"/>
  <c r="D5351" i="3"/>
  <c r="E5351" i="3"/>
  <c r="E5354" i="3"/>
  <c r="D5354" i="3"/>
  <c r="D5385" i="3"/>
  <c r="E5385" i="3"/>
  <c r="E5388" i="3"/>
  <c r="D5388" i="3"/>
  <c r="E5486" i="3"/>
  <c r="D5486" i="3"/>
  <c r="E5520" i="3"/>
  <c r="D5520" i="3"/>
  <c r="D5555" i="3"/>
  <c r="E5555" i="3"/>
  <c r="D5694" i="3"/>
  <c r="E5694" i="3"/>
  <c r="D5711" i="3"/>
  <c r="E5711" i="3"/>
  <c r="E5727" i="3"/>
  <c r="D5727" i="3"/>
  <c r="E5744" i="3"/>
  <c r="D5744" i="3"/>
  <c r="D5787" i="3"/>
  <c r="E5787" i="3"/>
  <c r="D5872" i="3"/>
  <c r="E5872" i="3"/>
  <c r="E5894" i="3"/>
  <c r="D5894" i="3"/>
  <c r="E5913" i="3"/>
  <c r="D5913" i="3"/>
  <c r="E5923" i="3"/>
  <c r="D5923" i="3"/>
  <c r="D5948" i="3"/>
  <c r="E5948" i="3"/>
  <c r="D5956" i="3"/>
  <c r="E5956" i="3"/>
  <c r="D5965" i="3"/>
  <c r="E5965" i="3"/>
  <c r="D5417" i="3"/>
  <c r="E5417" i="3"/>
  <c r="D5451" i="3"/>
  <c r="E5451" i="3"/>
  <c r="D5487" i="3"/>
  <c r="E5487" i="3"/>
  <c r="E5490" i="3"/>
  <c r="D5490" i="3"/>
  <c r="D5521" i="3"/>
  <c r="E5521" i="3"/>
  <c r="E5524" i="3"/>
  <c r="D5524" i="3"/>
  <c r="E5564" i="3"/>
  <c r="D5564" i="3"/>
  <c r="E5602" i="3"/>
  <c r="D5602" i="3"/>
  <c r="E5618" i="3"/>
  <c r="D5618" i="3"/>
  <c r="E5633" i="3"/>
  <c r="D5633" i="3"/>
  <c r="E5641" i="3"/>
  <c r="D5641" i="3"/>
  <c r="E5654" i="3"/>
  <c r="D5654" i="3"/>
  <c r="D5690" i="3"/>
  <c r="E5690" i="3"/>
  <c r="D5741" i="3"/>
  <c r="E5741" i="3"/>
  <c r="E5774" i="3"/>
  <c r="D5774" i="3"/>
  <c r="E5794" i="3"/>
  <c r="D5794" i="3"/>
  <c r="E5820" i="3"/>
  <c r="D5820" i="3"/>
  <c r="E5859" i="3"/>
  <c r="D5859" i="3"/>
  <c r="D5929" i="3"/>
  <c r="E5929" i="3"/>
  <c r="D6017" i="3"/>
  <c r="E6017" i="3"/>
  <c r="D5209" i="3"/>
  <c r="D5226" i="3"/>
  <c r="E5228" i="3"/>
  <c r="E5234" i="3"/>
  <c r="E5236" i="3"/>
  <c r="E5259" i="3"/>
  <c r="E5261" i="3"/>
  <c r="D5265" i="3"/>
  <c r="D5269" i="3"/>
  <c r="E5271" i="3"/>
  <c r="D5277" i="3"/>
  <c r="D5294" i="3"/>
  <c r="E5296" i="3"/>
  <c r="E5302" i="3"/>
  <c r="E5304" i="3"/>
  <c r="D5349" i="3"/>
  <c r="E5349" i="3"/>
  <c r="E5352" i="3"/>
  <c r="E5360" i="3"/>
  <c r="E5369" i="3"/>
  <c r="D5383" i="3"/>
  <c r="E5383" i="3"/>
  <c r="E5386" i="3"/>
  <c r="E5394" i="3"/>
  <c r="E5418" i="3"/>
  <c r="D5418" i="3"/>
  <c r="E5452" i="3"/>
  <c r="D5452" i="3"/>
  <c r="E5471" i="3"/>
  <c r="D5553" i="3"/>
  <c r="E5553" i="3"/>
  <c r="E5556" i="3"/>
  <c r="D5590" i="3"/>
  <c r="E5590" i="3"/>
  <c r="D5651" i="3"/>
  <c r="E5651" i="3"/>
  <c r="D5736" i="3"/>
  <c r="E5736" i="3"/>
  <c r="E5751" i="3"/>
  <c r="D5751" i="3"/>
  <c r="D5830" i="3"/>
  <c r="E5830" i="3"/>
  <c r="D5847" i="3"/>
  <c r="E5847" i="3"/>
  <c r="E5863" i="3"/>
  <c r="D5863" i="3"/>
  <c r="D5880" i="3"/>
  <c r="E5880" i="3"/>
  <c r="E5892" i="3"/>
  <c r="D5892" i="3"/>
  <c r="E5915" i="3"/>
  <c r="D5915" i="3"/>
  <c r="D5991" i="3"/>
  <c r="E5991" i="3"/>
  <c r="F5610" i="3"/>
  <c r="D5980" i="3"/>
  <c r="E5980" i="3"/>
  <c r="E6011" i="3"/>
  <c r="D6011" i="3"/>
  <c r="D6014" i="3"/>
  <c r="E6014" i="3"/>
  <c r="E6023" i="3"/>
  <c r="D6023" i="3"/>
  <c r="E6045" i="3"/>
  <c r="D6045" i="3"/>
  <c r="D6075" i="3"/>
  <c r="E6075" i="3"/>
  <c r="E6102" i="3"/>
  <c r="D6102" i="3"/>
  <c r="D6129" i="3"/>
  <c r="E6129" i="3"/>
  <c r="E6198" i="3"/>
  <c r="D6198" i="3"/>
  <c r="E6234" i="3"/>
  <c r="D6234" i="3"/>
  <c r="E6267" i="3"/>
  <c r="D6267" i="3"/>
  <c r="E6279" i="3"/>
  <c r="D6279" i="3"/>
  <c r="E5943" i="3"/>
  <c r="D5943" i="3"/>
  <c r="D5946" i="3"/>
  <c r="E5946" i="3"/>
  <c r="E5960" i="3"/>
  <c r="D5960" i="3"/>
  <c r="D5963" i="3"/>
  <c r="E5963" i="3"/>
  <c r="E5981" i="3"/>
  <c r="D5981" i="3"/>
  <c r="E5989" i="3"/>
  <c r="D5989" i="3"/>
  <c r="E6015" i="3"/>
  <c r="D6015" i="3"/>
  <c r="D6024" i="3"/>
  <c r="E6024" i="3"/>
  <c r="E6042" i="3"/>
  <c r="D6042" i="3"/>
  <c r="E6049" i="3"/>
  <c r="D6049" i="3"/>
  <c r="E6064" i="3"/>
  <c r="D6064" i="3"/>
  <c r="D6120" i="3"/>
  <c r="E6120" i="3"/>
  <c r="E6151" i="3"/>
  <c r="D6151" i="3"/>
  <c r="E6161" i="3"/>
  <c r="D6161" i="3"/>
  <c r="E6182" i="3"/>
  <c r="D6182" i="3"/>
  <c r="E6271" i="3"/>
  <c r="D6271" i="3"/>
  <c r="E6285" i="3"/>
  <c r="D6285" i="3"/>
  <c r="D5558" i="3"/>
  <c r="D5603" i="3"/>
  <c r="E5617" i="3"/>
  <c r="D5640" i="3"/>
  <c r="E5668" i="3"/>
  <c r="E5673" i="3"/>
  <c r="E5719" i="3"/>
  <c r="D5722" i="3"/>
  <c r="D5726" i="3"/>
  <c r="E5758" i="3"/>
  <c r="E5762" i="3"/>
  <c r="E5779" i="3"/>
  <c r="E5804" i="3"/>
  <c r="E5809" i="3"/>
  <c r="E5855" i="3"/>
  <c r="D5858" i="3"/>
  <c r="D5862" i="3"/>
  <c r="E5893" i="3"/>
  <c r="E5912" i="3"/>
  <c r="E5914" i="3"/>
  <c r="E5922" i="3"/>
  <c r="D5926" i="3"/>
  <c r="D5930" i="3"/>
  <c r="E5936" i="3"/>
  <c r="E5947" i="3"/>
  <c r="D5947" i="3"/>
  <c r="E5955" i="3"/>
  <c r="D5955" i="3"/>
  <c r="E5964" i="3"/>
  <c r="D5964" i="3"/>
  <c r="D5982" i="3"/>
  <c r="E5982" i="3"/>
  <c r="D5990" i="3"/>
  <c r="E5990" i="3"/>
  <c r="D6016" i="3"/>
  <c r="E6016" i="3"/>
  <c r="E6030" i="3"/>
  <c r="E6068" i="3"/>
  <c r="D6068" i="3"/>
  <c r="D6077" i="3"/>
  <c r="E6077" i="3"/>
  <c r="E6100" i="3"/>
  <c r="D6100" i="3"/>
  <c r="E6127" i="3"/>
  <c r="D6127" i="3"/>
  <c r="E6131" i="3"/>
  <c r="D6131" i="3"/>
  <c r="E6143" i="3"/>
  <c r="D6143" i="3"/>
  <c r="E6187" i="3"/>
  <c r="D6187" i="3"/>
  <c r="E6220" i="3"/>
  <c r="D6220" i="3"/>
  <c r="E6238" i="3"/>
  <c r="D6238" i="3"/>
  <c r="E6348" i="3"/>
  <c r="D6348" i="3"/>
  <c r="E6336" i="3"/>
  <c r="D6336" i="3"/>
  <c r="D6076" i="3"/>
  <c r="D6110" i="3"/>
  <c r="E6116" i="3"/>
  <c r="D6130" i="3"/>
  <c r="D6219" i="3"/>
  <c r="D6266" i="3"/>
  <c r="D6278" i="3"/>
  <c r="D6330" i="3"/>
  <c r="E6352" i="3"/>
  <c r="D6352" i="3"/>
  <c r="D6354" i="3"/>
  <c r="D6358" i="3"/>
  <c r="D6368" i="3"/>
  <c r="D6376" i="3"/>
  <c r="D6385" i="3"/>
  <c r="D6390" i="3"/>
  <c r="D6403" i="3"/>
  <c r="D6405" i="3"/>
  <c r="D6417" i="3"/>
  <c r="D6419" i="3"/>
  <c r="D6423" i="3"/>
  <c r="D6427" i="3"/>
  <c r="D6431" i="3"/>
  <c r="E6437" i="3"/>
  <c r="D6440" i="3"/>
  <c r="D6450" i="3"/>
  <c r="D6455" i="3"/>
  <c r="E6468" i="3"/>
  <c r="D6472" i="3"/>
  <c r="D6474" i="3"/>
  <c r="D6482" i="3"/>
  <c r="D6484" i="3"/>
  <c r="E6490" i="3"/>
  <c r="E6492" i="3"/>
  <c r="D6506" i="3"/>
  <c r="E6519" i="3"/>
  <c r="D6533" i="3"/>
  <c r="D6535" i="3"/>
  <c r="D6540" i="3"/>
  <c r="E6545" i="3"/>
  <c r="E6551" i="3"/>
  <c r="D6555" i="3"/>
  <c r="D6559" i="3"/>
  <c r="D6561" i="3"/>
  <c r="D6586" i="3"/>
  <c r="D6603" i="3"/>
  <c r="D6620" i="3"/>
  <c r="D6635" i="3"/>
  <c r="D6642" i="3"/>
  <c r="D6644" i="3"/>
  <c r="D6652" i="3"/>
  <c r="E6657" i="3"/>
  <c r="D6662" i="3"/>
  <c r="D6677" i="3"/>
  <c r="D6679" i="3"/>
  <c r="D6692" i="3"/>
  <c r="D6696" i="3"/>
  <c r="E6705" i="3"/>
  <c r="E6710" i="3"/>
  <c r="D6713" i="3"/>
  <c r="E6731" i="3"/>
  <c r="E6748" i="3"/>
  <c r="E6387" i="3"/>
  <c r="D6389" i="3"/>
  <c r="D6489" i="3"/>
  <c r="E6494" i="3"/>
  <c r="E6500" i="3"/>
  <c r="D6504" i="3"/>
  <c r="D6508" i="3"/>
  <c r="D6510" i="3"/>
  <c r="D6569" i="3"/>
  <c r="E6357" i="3"/>
  <c r="D6384" i="3"/>
  <c r="D6400" i="3"/>
  <c r="D6418" i="3"/>
  <c r="D6422" i="3"/>
  <c r="D6426" i="3"/>
  <c r="D6434" i="3"/>
  <c r="D6449" i="3"/>
  <c r="E6469" i="3"/>
  <c r="E6477" i="3"/>
  <c r="E6528" i="3"/>
  <c r="E6534" i="3"/>
  <c r="D6550" i="3"/>
  <c r="E6558" i="3"/>
  <c r="E6560" i="3"/>
  <c r="E6643" i="3"/>
  <c r="E6676" i="3"/>
  <c r="D6678" i="3"/>
  <c r="E6688" i="3"/>
  <c r="D6691" i="3"/>
  <c r="D6695" i="3"/>
  <c r="D6743" i="3"/>
  <c r="E6756" i="3"/>
  <c r="E6761" i="3"/>
  <c r="E6773" i="3"/>
  <c r="E6778" i="3"/>
  <c r="F6783" i="3"/>
  <c r="D44" i="3"/>
  <c r="D61" i="3"/>
  <c r="D129" i="3"/>
  <c r="D133" i="3"/>
  <c r="D146" i="3"/>
  <c r="D150" i="3"/>
  <c r="D167" i="3"/>
  <c r="D42" i="3"/>
  <c r="D43" i="3"/>
  <c r="D47" i="3"/>
  <c r="E48" i="3"/>
  <c r="D51" i="3"/>
  <c r="D52" i="3"/>
  <c r="D59" i="3"/>
  <c r="D60" i="3"/>
  <c r="D64" i="3"/>
  <c r="E65" i="3"/>
  <c r="D68" i="3"/>
  <c r="D69" i="3"/>
  <c r="D76" i="3"/>
  <c r="D77" i="3"/>
  <c r="E78" i="3"/>
  <c r="D81" i="3"/>
  <c r="E82" i="3"/>
  <c r="D85" i="3"/>
  <c r="D86" i="3"/>
  <c r="D93" i="3"/>
  <c r="D94" i="3"/>
  <c r="E95" i="3"/>
  <c r="D98" i="3"/>
  <c r="E99" i="3"/>
  <c r="D102" i="3"/>
  <c r="D103" i="3"/>
  <c r="D110" i="3"/>
  <c r="D111" i="3"/>
  <c r="E112" i="3"/>
  <c r="D115" i="3"/>
  <c r="E116" i="3"/>
  <c r="D119" i="3"/>
  <c r="D120" i="3"/>
  <c r="D127" i="3"/>
  <c r="D128" i="3"/>
  <c r="D132" i="3"/>
  <c r="D136" i="3"/>
  <c r="D137" i="3"/>
  <c r="D144" i="3"/>
  <c r="D145" i="3"/>
  <c r="D149" i="3"/>
  <c r="D153" i="3"/>
  <c r="D154" i="3"/>
  <c r="D161" i="3"/>
  <c r="D162" i="3"/>
  <c r="E163" i="3"/>
  <c r="D166" i="3"/>
  <c r="D170" i="3"/>
  <c r="D171" i="3"/>
  <c r="E178" i="3"/>
  <c r="D193" i="3"/>
  <c r="E205" i="3"/>
  <c r="E212" i="3"/>
  <c r="D227" i="3"/>
  <c r="E239" i="3"/>
  <c r="E246" i="3"/>
  <c r="D261" i="3"/>
  <c r="E273" i="3"/>
  <c r="E280" i="3"/>
  <c r="D295" i="3"/>
  <c r="E302" i="3"/>
  <c r="D302" i="3"/>
  <c r="E314" i="3"/>
  <c r="D314" i="3"/>
  <c r="D316" i="3"/>
  <c r="E323" i="3"/>
  <c r="D323" i="3"/>
  <c r="D337" i="3"/>
  <c r="E349" i="3"/>
  <c r="D349" i="3"/>
  <c r="E358" i="3"/>
  <c r="D358" i="3"/>
  <c r="E370" i="3"/>
  <c r="D370" i="3"/>
  <c r="E382" i="3"/>
  <c r="D382" i="3"/>
  <c r="D384" i="3"/>
  <c r="E391" i="3"/>
  <c r="D391" i="3"/>
  <c r="D405" i="3"/>
  <c r="E417" i="3"/>
  <c r="D417" i="3"/>
  <c r="E426" i="3"/>
  <c r="D426" i="3"/>
  <c r="E438" i="3"/>
  <c r="D438" i="3"/>
  <c r="E450" i="3"/>
  <c r="D450" i="3"/>
  <c r="D452" i="3"/>
  <c r="E459" i="3"/>
  <c r="D459" i="3"/>
  <c r="D473" i="3"/>
  <c r="E485" i="3"/>
  <c r="D485" i="3"/>
  <c r="E494" i="3"/>
  <c r="D494" i="3"/>
  <c r="E506" i="3"/>
  <c r="D506" i="3"/>
  <c r="E518" i="3"/>
  <c r="D518" i="3"/>
  <c r="D520" i="3"/>
  <c r="E527" i="3"/>
  <c r="D527" i="3"/>
  <c r="D541" i="3"/>
  <c r="E553" i="3"/>
  <c r="D553" i="3"/>
  <c r="E562" i="3"/>
  <c r="D562" i="3"/>
  <c r="E574" i="3"/>
  <c r="D574" i="3"/>
  <c r="E586" i="3"/>
  <c r="D586" i="3"/>
  <c r="D588" i="3"/>
  <c r="E595" i="3"/>
  <c r="D595" i="3"/>
  <c r="D609" i="3"/>
  <c r="E621" i="3"/>
  <c r="D621" i="3"/>
  <c r="E630" i="3"/>
  <c r="D630" i="3"/>
  <c r="E642" i="3"/>
  <c r="D642" i="3"/>
  <c r="E654" i="3"/>
  <c r="D654" i="3"/>
  <c r="E664" i="3"/>
  <c r="D664" i="3"/>
  <c r="E671" i="3"/>
  <c r="D671" i="3"/>
  <c r="E681" i="3"/>
  <c r="D681" i="3"/>
  <c r="E688" i="3"/>
  <c r="D688" i="3"/>
  <c r="E698" i="3"/>
  <c r="D698" i="3"/>
  <c r="E705" i="3"/>
  <c r="D705" i="3"/>
  <c r="E715" i="3"/>
  <c r="D715" i="3"/>
  <c r="E722" i="3"/>
  <c r="D722" i="3"/>
  <c r="E732" i="3"/>
  <c r="D732" i="3"/>
  <c r="E739" i="3"/>
  <c r="D739" i="3"/>
  <c r="E749" i="3"/>
  <c r="D749" i="3"/>
  <c r="E756" i="3"/>
  <c r="D756" i="3"/>
  <c r="E766" i="3"/>
  <c r="D766" i="3"/>
  <c r="E773" i="3"/>
  <c r="D773" i="3"/>
  <c r="E783" i="3"/>
  <c r="D783" i="3"/>
  <c r="E790" i="3"/>
  <c r="D790" i="3"/>
  <c r="E800" i="3"/>
  <c r="D800" i="3"/>
  <c r="E807" i="3"/>
  <c r="D807" i="3"/>
  <c r="E817" i="3"/>
  <c r="D817" i="3"/>
  <c r="E824" i="3"/>
  <c r="D824" i="3"/>
  <c r="E834" i="3"/>
  <c r="D834" i="3"/>
  <c r="E841" i="3"/>
  <c r="D841" i="3"/>
  <c r="E851" i="3"/>
  <c r="D851" i="3"/>
  <c r="E858" i="3"/>
  <c r="D858" i="3"/>
  <c r="E868" i="3"/>
  <c r="D868" i="3"/>
  <c r="E875" i="3"/>
  <c r="D875" i="3"/>
  <c r="E885" i="3"/>
  <c r="D885" i="3"/>
  <c r="F952" i="3"/>
  <c r="F1020" i="3"/>
  <c r="F1088" i="3"/>
  <c r="F1156" i="3"/>
  <c r="F1224" i="3"/>
  <c r="F1292" i="3"/>
  <c r="F1360" i="3"/>
  <c r="F1428" i="3"/>
  <c r="F1496" i="3"/>
  <c r="F1564" i="3"/>
  <c r="F1632" i="3"/>
  <c r="F1700" i="3"/>
  <c r="F1768" i="3"/>
  <c r="D180" i="3"/>
  <c r="E183" i="3"/>
  <c r="E196" i="3"/>
  <c r="D201" i="3"/>
  <c r="E204" i="3"/>
  <c r="D214" i="3"/>
  <c r="E217" i="3"/>
  <c r="E230" i="3"/>
  <c r="D235" i="3"/>
  <c r="E238" i="3"/>
  <c r="D248" i="3"/>
  <c r="E251" i="3"/>
  <c r="E264" i="3"/>
  <c r="D269" i="3"/>
  <c r="E272" i="3"/>
  <c r="D282" i="3"/>
  <c r="E285" i="3"/>
  <c r="E297" i="3"/>
  <c r="D297" i="3"/>
  <c r="D299" i="3"/>
  <c r="E306" i="3"/>
  <c r="D306" i="3"/>
  <c r="D320" i="3"/>
  <c r="E332" i="3"/>
  <c r="D332" i="3"/>
  <c r="E341" i="3"/>
  <c r="D341" i="3"/>
  <c r="E353" i="3"/>
  <c r="D353" i="3"/>
  <c r="E365" i="3"/>
  <c r="D365" i="3"/>
  <c r="D367" i="3"/>
  <c r="E374" i="3"/>
  <c r="D374" i="3"/>
  <c r="D388" i="3"/>
  <c r="E400" i="3"/>
  <c r="D400" i="3"/>
  <c r="E409" i="3"/>
  <c r="D409" i="3"/>
  <c r="E421" i="3"/>
  <c r="D421" i="3"/>
  <c r="E433" i="3"/>
  <c r="D433" i="3"/>
  <c r="D435" i="3"/>
  <c r="E442" i="3"/>
  <c r="D442" i="3"/>
  <c r="D456" i="3"/>
  <c r="E468" i="3"/>
  <c r="D468" i="3"/>
  <c r="E477" i="3"/>
  <c r="D477" i="3"/>
  <c r="E489" i="3"/>
  <c r="D489" i="3"/>
  <c r="E501" i="3"/>
  <c r="D501" i="3"/>
  <c r="D503" i="3"/>
  <c r="E510" i="3"/>
  <c r="D510" i="3"/>
  <c r="D524" i="3"/>
  <c r="E536" i="3"/>
  <c r="D536" i="3"/>
  <c r="E545" i="3"/>
  <c r="D545" i="3"/>
  <c r="E557" i="3"/>
  <c r="D557" i="3"/>
  <c r="E569" i="3"/>
  <c r="D569" i="3"/>
  <c r="D571" i="3"/>
  <c r="E578" i="3"/>
  <c r="D578" i="3"/>
  <c r="D592" i="3"/>
  <c r="E604" i="3"/>
  <c r="D604" i="3"/>
  <c r="E613" i="3"/>
  <c r="D613" i="3"/>
  <c r="E625" i="3"/>
  <c r="D625" i="3"/>
  <c r="E637" i="3"/>
  <c r="D637" i="3"/>
  <c r="D639" i="3"/>
  <c r="E646" i="3"/>
  <c r="D646" i="3"/>
  <c r="E655" i="3"/>
  <c r="D655" i="3"/>
  <c r="E672" i="3"/>
  <c r="D672" i="3"/>
  <c r="E689" i="3"/>
  <c r="D689" i="3"/>
  <c r="E706" i="3"/>
  <c r="D706" i="3"/>
  <c r="E723" i="3"/>
  <c r="D723" i="3"/>
  <c r="E740" i="3"/>
  <c r="D740" i="3"/>
  <c r="E757" i="3"/>
  <c r="D757" i="3"/>
  <c r="E774" i="3"/>
  <c r="D774" i="3"/>
  <c r="E791" i="3"/>
  <c r="D791" i="3"/>
  <c r="E808" i="3"/>
  <c r="D808" i="3"/>
  <c r="E825" i="3"/>
  <c r="D825" i="3"/>
  <c r="E842" i="3"/>
  <c r="D842" i="3"/>
  <c r="E859" i="3"/>
  <c r="D859" i="3"/>
  <c r="E876" i="3"/>
  <c r="D876" i="3"/>
  <c r="F935" i="3"/>
  <c r="F1003" i="3"/>
  <c r="F1071" i="3"/>
  <c r="F1139" i="3"/>
  <c r="F1207" i="3"/>
  <c r="F1275" i="3"/>
  <c r="F1343" i="3"/>
  <c r="F1411" i="3"/>
  <c r="F1479" i="3"/>
  <c r="F1547" i="3"/>
  <c r="F1615" i="3"/>
  <c r="F1683" i="3"/>
  <c r="E315" i="3"/>
  <c r="D315" i="3"/>
  <c r="E324" i="3"/>
  <c r="D324" i="3"/>
  <c r="E336" i="3"/>
  <c r="D336" i="3"/>
  <c r="E348" i="3"/>
  <c r="D348" i="3"/>
  <c r="E357" i="3"/>
  <c r="D357" i="3"/>
  <c r="E383" i="3"/>
  <c r="D383" i="3"/>
  <c r="E392" i="3"/>
  <c r="D392" i="3"/>
  <c r="E404" i="3"/>
  <c r="D404" i="3"/>
  <c r="E416" i="3"/>
  <c r="D416" i="3"/>
  <c r="E425" i="3"/>
  <c r="D425" i="3"/>
  <c r="E451" i="3"/>
  <c r="D451" i="3"/>
  <c r="E460" i="3"/>
  <c r="D460" i="3"/>
  <c r="E472" i="3"/>
  <c r="D472" i="3"/>
  <c r="E484" i="3"/>
  <c r="D484" i="3"/>
  <c r="E493" i="3"/>
  <c r="D493" i="3"/>
  <c r="E519" i="3"/>
  <c r="D519" i="3"/>
  <c r="E528" i="3"/>
  <c r="D528" i="3"/>
  <c r="E540" i="3"/>
  <c r="D540" i="3"/>
  <c r="E552" i="3"/>
  <c r="D552" i="3"/>
  <c r="E561" i="3"/>
  <c r="D561" i="3"/>
  <c r="E587" i="3"/>
  <c r="D587" i="3"/>
  <c r="E596" i="3"/>
  <c r="D596" i="3"/>
  <c r="E608" i="3"/>
  <c r="D608" i="3"/>
  <c r="E620" i="3"/>
  <c r="D620" i="3"/>
  <c r="E629" i="3"/>
  <c r="D629" i="3"/>
  <c r="E659" i="3"/>
  <c r="D659" i="3"/>
  <c r="E676" i="3"/>
  <c r="D676" i="3"/>
  <c r="E693" i="3"/>
  <c r="D693" i="3"/>
  <c r="E710" i="3"/>
  <c r="D710" i="3"/>
  <c r="E727" i="3"/>
  <c r="D727" i="3"/>
  <c r="E744" i="3"/>
  <c r="D744" i="3"/>
  <c r="E761" i="3"/>
  <c r="D761" i="3"/>
  <c r="E778" i="3"/>
  <c r="D778" i="3"/>
  <c r="E795" i="3"/>
  <c r="D795" i="3"/>
  <c r="E812" i="3"/>
  <c r="D812" i="3"/>
  <c r="E829" i="3"/>
  <c r="D829" i="3"/>
  <c r="E846" i="3"/>
  <c r="D846" i="3"/>
  <c r="E863" i="3"/>
  <c r="D863" i="3"/>
  <c r="E880" i="3"/>
  <c r="D880" i="3"/>
  <c r="F918" i="3"/>
  <c r="F986" i="3"/>
  <c r="F1054" i="3"/>
  <c r="F1122" i="3"/>
  <c r="F1190" i="3"/>
  <c r="F1258" i="3"/>
  <c r="F1326" i="3"/>
  <c r="F1394" i="3"/>
  <c r="F1462" i="3"/>
  <c r="F1530" i="3"/>
  <c r="F1598" i="3"/>
  <c r="F1666" i="3"/>
  <c r="F1734" i="3"/>
  <c r="F1802" i="3"/>
  <c r="E298" i="3"/>
  <c r="D298" i="3"/>
  <c r="E307" i="3"/>
  <c r="D307" i="3"/>
  <c r="E319" i="3"/>
  <c r="D319" i="3"/>
  <c r="E331" i="3"/>
  <c r="D331" i="3"/>
  <c r="E340" i="3"/>
  <c r="D340" i="3"/>
  <c r="E366" i="3"/>
  <c r="D366" i="3"/>
  <c r="E375" i="3"/>
  <c r="D375" i="3"/>
  <c r="E387" i="3"/>
  <c r="D387" i="3"/>
  <c r="E399" i="3"/>
  <c r="D399" i="3"/>
  <c r="E408" i="3"/>
  <c r="D408" i="3"/>
  <c r="E434" i="3"/>
  <c r="D434" i="3"/>
  <c r="E443" i="3"/>
  <c r="D443" i="3"/>
  <c r="E455" i="3"/>
  <c r="D455" i="3"/>
  <c r="E467" i="3"/>
  <c r="D467" i="3"/>
  <c r="E476" i="3"/>
  <c r="D476" i="3"/>
  <c r="E502" i="3"/>
  <c r="D502" i="3"/>
  <c r="E511" i="3"/>
  <c r="D511" i="3"/>
  <c r="E523" i="3"/>
  <c r="D523" i="3"/>
  <c r="E535" i="3"/>
  <c r="D535" i="3"/>
  <c r="E544" i="3"/>
  <c r="D544" i="3"/>
  <c r="E570" i="3"/>
  <c r="D570" i="3"/>
  <c r="E579" i="3"/>
  <c r="D579" i="3"/>
  <c r="E591" i="3"/>
  <c r="D591" i="3"/>
  <c r="E603" i="3"/>
  <c r="D603" i="3"/>
  <c r="E612" i="3"/>
  <c r="D612" i="3"/>
  <c r="E638" i="3"/>
  <c r="D638" i="3"/>
  <c r="E647" i="3"/>
  <c r="D647" i="3"/>
  <c r="E663" i="3"/>
  <c r="D663" i="3"/>
  <c r="E680" i="3"/>
  <c r="D680" i="3"/>
  <c r="E697" i="3"/>
  <c r="D697" i="3"/>
  <c r="E714" i="3"/>
  <c r="D714" i="3"/>
  <c r="E731" i="3"/>
  <c r="D731" i="3"/>
  <c r="E748" i="3"/>
  <c r="D748" i="3"/>
  <c r="E765" i="3"/>
  <c r="D765" i="3"/>
  <c r="E782" i="3"/>
  <c r="D782" i="3"/>
  <c r="E799" i="3"/>
  <c r="D799" i="3"/>
  <c r="E816" i="3"/>
  <c r="D816" i="3"/>
  <c r="E833" i="3"/>
  <c r="D833" i="3"/>
  <c r="E850" i="3"/>
  <c r="D850" i="3"/>
  <c r="E867" i="3"/>
  <c r="D867" i="3"/>
  <c r="E884" i="3"/>
  <c r="D884" i="3"/>
  <c r="D1948" i="3"/>
  <c r="E1948" i="3"/>
  <c r="D1952" i="3"/>
  <c r="E1952" i="3"/>
  <c r="D2016" i="3"/>
  <c r="E2016" i="3"/>
  <c r="D2020" i="3"/>
  <c r="E2020" i="3"/>
  <c r="D2084" i="3"/>
  <c r="E2084" i="3"/>
  <c r="D2088" i="3"/>
  <c r="E2088" i="3"/>
  <c r="D2152" i="3"/>
  <c r="E2152" i="3"/>
  <c r="D2156" i="3"/>
  <c r="E2156" i="3"/>
  <c r="E2208" i="3"/>
  <c r="D2208" i="3"/>
  <c r="D892" i="3"/>
  <c r="D893" i="3"/>
  <c r="D897" i="3"/>
  <c r="D901" i="3"/>
  <c r="D902" i="3"/>
  <c r="D909" i="3"/>
  <c r="D910" i="3"/>
  <c r="D914" i="3"/>
  <c r="D918" i="3"/>
  <c r="D919" i="3"/>
  <c r="D926" i="3"/>
  <c r="D927" i="3"/>
  <c r="D931" i="3"/>
  <c r="D935" i="3"/>
  <c r="D936" i="3"/>
  <c r="D943" i="3"/>
  <c r="D944" i="3"/>
  <c r="D948" i="3"/>
  <c r="D952" i="3"/>
  <c r="D953" i="3"/>
  <c r="D960" i="3"/>
  <c r="D961" i="3"/>
  <c r="D965" i="3"/>
  <c r="D969" i="3"/>
  <c r="D970" i="3"/>
  <c r="D977" i="3"/>
  <c r="D978" i="3"/>
  <c r="D982" i="3"/>
  <c r="D986" i="3"/>
  <c r="D987" i="3"/>
  <c r="D994" i="3"/>
  <c r="D995" i="3"/>
  <c r="D999" i="3"/>
  <c r="D1003" i="3"/>
  <c r="D1004" i="3"/>
  <c r="D1011" i="3"/>
  <c r="D1012" i="3"/>
  <c r="D1016" i="3"/>
  <c r="D1020" i="3"/>
  <c r="D1021" i="3"/>
  <c r="D1028" i="3"/>
  <c r="D1029" i="3"/>
  <c r="D1033" i="3"/>
  <c r="D1037" i="3"/>
  <c r="D1038" i="3"/>
  <c r="D1045" i="3"/>
  <c r="D1046" i="3"/>
  <c r="D1050" i="3"/>
  <c r="D1054" i="3"/>
  <c r="D1055" i="3"/>
  <c r="D1062" i="3"/>
  <c r="D1063" i="3"/>
  <c r="D1067" i="3"/>
  <c r="D1071" i="3"/>
  <c r="D1072" i="3"/>
  <c r="D1079" i="3"/>
  <c r="D1080" i="3"/>
  <c r="D1084" i="3"/>
  <c r="D1088" i="3"/>
  <c r="D1089" i="3"/>
  <c r="D1096" i="3"/>
  <c r="D1097" i="3"/>
  <c r="D1101" i="3"/>
  <c r="D1105" i="3"/>
  <c r="D1106" i="3"/>
  <c r="D1113" i="3"/>
  <c r="D1114" i="3"/>
  <c r="D1118" i="3"/>
  <c r="D1122" i="3"/>
  <c r="D1123" i="3"/>
  <c r="D1130" i="3"/>
  <c r="D1131" i="3"/>
  <c r="D1135" i="3"/>
  <c r="D1139" i="3"/>
  <c r="D1140" i="3"/>
  <c r="D1147" i="3"/>
  <c r="D1148" i="3"/>
  <c r="D1152" i="3"/>
  <c r="D1156" i="3"/>
  <c r="D1157" i="3"/>
  <c r="D1164" i="3"/>
  <c r="D1165" i="3"/>
  <c r="D1169" i="3"/>
  <c r="D1173" i="3"/>
  <c r="D1174" i="3"/>
  <c r="D1181" i="3"/>
  <c r="D1182" i="3"/>
  <c r="D1186" i="3"/>
  <c r="D1190" i="3"/>
  <c r="D1191" i="3"/>
  <c r="D1198" i="3"/>
  <c r="D1199" i="3"/>
  <c r="D1203" i="3"/>
  <c r="D1207" i="3"/>
  <c r="D1208" i="3"/>
  <c r="D1215" i="3"/>
  <c r="D1216" i="3"/>
  <c r="D1220" i="3"/>
  <c r="D1224" i="3"/>
  <c r="D1225" i="3"/>
  <c r="D1232" i="3"/>
  <c r="D1233" i="3"/>
  <c r="D1237" i="3"/>
  <c r="D1241" i="3"/>
  <c r="D1242" i="3"/>
  <c r="D1249" i="3"/>
  <c r="D1250" i="3"/>
  <c r="D1254" i="3"/>
  <c r="D1258" i="3"/>
  <c r="D1259" i="3"/>
  <c r="D1266" i="3"/>
  <c r="D1267" i="3"/>
  <c r="D1271" i="3"/>
  <c r="D1275" i="3"/>
  <c r="D1276" i="3"/>
  <c r="D1283" i="3"/>
  <c r="D1284" i="3"/>
  <c r="D1288" i="3"/>
  <c r="D1292" i="3"/>
  <c r="D1293" i="3"/>
  <c r="D1300" i="3"/>
  <c r="D1301" i="3"/>
  <c r="D1305" i="3"/>
  <c r="D1309" i="3"/>
  <c r="D1310" i="3"/>
  <c r="D1317" i="3"/>
  <c r="D1318" i="3"/>
  <c r="D1322" i="3"/>
  <c r="D1326" i="3"/>
  <c r="D1327" i="3"/>
  <c r="D1334" i="3"/>
  <c r="D1335" i="3"/>
  <c r="D1339" i="3"/>
  <c r="D1343" i="3"/>
  <c r="D1344" i="3"/>
  <c r="D1351" i="3"/>
  <c r="D1352" i="3"/>
  <c r="D1356" i="3"/>
  <c r="D1360" i="3"/>
  <c r="D1361" i="3"/>
  <c r="D1368" i="3"/>
  <c r="D1369" i="3"/>
  <c r="D1373" i="3"/>
  <c r="D1377" i="3"/>
  <c r="D1378" i="3"/>
  <c r="D1385" i="3"/>
  <c r="D1386" i="3"/>
  <c r="D1390" i="3"/>
  <c r="D1394" i="3"/>
  <c r="D1395" i="3"/>
  <c r="D1402" i="3"/>
  <c r="D1403" i="3"/>
  <c r="D1407" i="3"/>
  <c r="D1411" i="3"/>
  <c r="D1412" i="3"/>
  <c r="D1419" i="3"/>
  <c r="D1420" i="3"/>
  <c r="D1424" i="3"/>
  <c r="D1428" i="3"/>
  <c r="D1429" i="3"/>
  <c r="D1436" i="3"/>
  <c r="D1437" i="3"/>
  <c r="D1441" i="3"/>
  <c r="D1445" i="3"/>
  <c r="D1446" i="3"/>
  <c r="D1453" i="3"/>
  <c r="D1454" i="3"/>
  <c r="D1458" i="3"/>
  <c r="D1462" i="3"/>
  <c r="D1463" i="3"/>
  <c r="D1470" i="3"/>
  <c r="D1471" i="3"/>
  <c r="D1475" i="3"/>
  <c r="D1479" i="3"/>
  <c r="D1480" i="3"/>
  <c r="D1487" i="3"/>
  <c r="D1488" i="3"/>
  <c r="D1492" i="3"/>
  <c r="D1496" i="3"/>
  <c r="D1497" i="3"/>
  <c r="D1504" i="3"/>
  <c r="D1505" i="3"/>
  <c r="D1509" i="3"/>
  <c r="D1513" i="3"/>
  <c r="D1514" i="3"/>
  <c r="D1521" i="3"/>
  <c r="D1522" i="3"/>
  <c r="D1526" i="3"/>
  <c r="D1530" i="3"/>
  <c r="D1531" i="3"/>
  <c r="D1538" i="3"/>
  <c r="D1539" i="3"/>
  <c r="D1543" i="3"/>
  <c r="D1547" i="3"/>
  <c r="D1548" i="3"/>
  <c r="D1555" i="3"/>
  <c r="D1556" i="3"/>
  <c r="D1560" i="3"/>
  <c r="D1564" i="3"/>
  <c r="D1565" i="3"/>
  <c r="D1572" i="3"/>
  <c r="D1573" i="3"/>
  <c r="D1577" i="3"/>
  <c r="D1581" i="3"/>
  <c r="D1582" i="3"/>
  <c r="D1589" i="3"/>
  <c r="D1590" i="3"/>
  <c r="D1594" i="3"/>
  <c r="D1598" i="3"/>
  <c r="D1599" i="3"/>
  <c r="D1606" i="3"/>
  <c r="D1607" i="3"/>
  <c r="D1611" i="3"/>
  <c r="D1615" i="3"/>
  <c r="D1616" i="3"/>
  <c r="D1623" i="3"/>
  <c r="D1624" i="3"/>
  <c r="D1628" i="3"/>
  <c r="D1632" i="3"/>
  <c r="D1633" i="3"/>
  <c r="D1640" i="3"/>
  <c r="D1641" i="3"/>
  <c r="D1645" i="3"/>
  <c r="D1649" i="3"/>
  <c r="D1650" i="3"/>
  <c r="D1657" i="3"/>
  <c r="D1658" i="3"/>
  <c r="D1662" i="3"/>
  <c r="D1666" i="3"/>
  <c r="D1667" i="3"/>
  <c r="D1674" i="3"/>
  <c r="D1675" i="3"/>
  <c r="D1679" i="3"/>
  <c r="D1683" i="3"/>
  <c r="D1684" i="3"/>
  <c r="D1691" i="3"/>
  <c r="D1692" i="3"/>
  <c r="D1696" i="3"/>
  <c r="D1700" i="3"/>
  <c r="D1701" i="3"/>
  <c r="D1708" i="3"/>
  <c r="D1709" i="3"/>
  <c r="D1713" i="3"/>
  <c r="D1717" i="3"/>
  <c r="D1718" i="3"/>
  <c r="D1725" i="3"/>
  <c r="D1726" i="3"/>
  <c r="D1730" i="3"/>
  <c r="D1734" i="3"/>
  <c r="D1735" i="3"/>
  <c r="D1742" i="3"/>
  <c r="D1743" i="3"/>
  <c r="D1747" i="3"/>
  <c r="D1751" i="3"/>
  <c r="D1752" i="3"/>
  <c r="D1759" i="3"/>
  <c r="D1760" i="3"/>
  <c r="D1764" i="3"/>
  <c r="D1768" i="3"/>
  <c r="D1769" i="3"/>
  <c r="D1776" i="3"/>
  <c r="D1777" i="3"/>
  <c r="D1781" i="3"/>
  <c r="D1785" i="3"/>
  <c r="D1786" i="3"/>
  <c r="D1793" i="3"/>
  <c r="D1794" i="3"/>
  <c r="D1798" i="3"/>
  <c r="D1802" i="3"/>
  <c r="D1803" i="3"/>
  <c r="D1810" i="3"/>
  <c r="D1811" i="3"/>
  <c r="D1815" i="3"/>
  <c r="D1819" i="3"/>
  <c r="D1820" i="3"/>
  <c r="D1827" i="3"/>
  <c r="D1828" i="3"/>
  <c r="E1832" i="3"/>
  <c r="D1834" i="3"/>
  <c r="E1845" i="3"/>
  <c r="D1847" i="3"/>
  <c r="D1850" i="3"/>
  <c r="E1853" i="3"/>
  <c r="D1863" i="3"/>
  <c r="E1866" i="3"/>
  <c r="D1868" i="3"/>
  <c r="E1879" i="3"/>
  <c r="D1881" i="3"/>
  <c r="D1884" i="3"/>
  <c r="E1887" i="3"/>
  <c r="D1897" i="3"/>
  <c r="E1900" i="3"/>
  <c r="D1902" i="3"/>
  <c r="E1913" i="3"/>
  <c r="D1915" i="3"/>
  <c r="D1918" i="3"/>
  <c r="E1921" i="3"/>
  <c r="D1931" i="3"/>
  <c r="E1931" i="3"/>
  <c r="D1935" i="3"/>
  <c r="E1935" i="3"/>
  <c r="D1966" i="3"/>
  <c r="D1970" i="3"/>
  <c r="D1978" i="3"/>
  <c r="D1999" i="3"/>
  <c r="E1999" i="3"/>
  <c r="D2003" i="3"/>
  <c r="E2003" i="3"/>
  <c r="D2034" i="3"/>
  <c r="D2038" i="3"/>
  <c r="D2046" i="3"/>
  <c r="D2067" i="3"/>
  <c r="E2067" i="3"/>
  <c r="D2071" i="3"/>
  <c r="E2071" i="3"/>
  <c r="D2102" i="3"/>
  <c r="D2106" i="3"/>
  <c r="D2114" i="3"/>
  <c r="D2135" i="3"/>
  <c r="E2135" i="3"/>
  <c r="D2139" i="3"/>
  <c r="E2139" i="3"/>
  <c r="D2170" i="3"/>
  <c r="D2174" i="3"/>
  <c r="D2182" i="3"/>
  <c r="E2204" i="3"/>
  <c r="D2204" i="3"/>
  <c r="E2216" i="3"/>
  <c r="D2216" i="3"/>
  <c r="E2225" i="3"/>
  <c r="D2225" i="3"/>
  <c r="E1905" i="3"/>
  <c r="E1912" i="3"/>
  <c r="D1949" i="3"/>
  <c r="D1953" i="3"/>
  <c r="D1961" i="3"/>
  <c r="D1982" i="3"/>
  <c r="E1982" i="3"/>
  <c r="D1986" i="3"/>
  <c r="E1986" i="3"/>
  <c r="D2017" i="3"/>
  <c r="D2021" i="3"/>
  <c r="D2029" i="3"/>
  <c r="D2050" i="3"/>
  <c r="E2050" i="3"/>
  <c r="D2054" i="3"/>
  <c r="E2054" i="3"/>
  <c r="D2085" i="3"/>
  <c r="D2089" i="3"/>
  <c r="D2097" i="3"/>
  <c r="D2118" i="3"/>
  <c r="E2118" i="3"/>
  <c r="D2122" i="3"/>
  <c r="E2122" i="3"/>
  <c r="D2153" i="3"/>
  <c r="D2157" i="3"/>
  <c r="D2165" i="3"/>
  <c r="D2186" i="3"/>
  <c r="E2186" i="3"/>
  <c r="D2190" i="3"/>
  <c r="E2190" i="3"/>
  <c r="E2221" i="3"/>
  <c r="D2221" i="3"/>
  <c r="E2233" i="3"/>
  <c r="D2233" i="3"/>
  <c r="E2242" i="3"/>
  <c r="D2242" i="3"/>
  <c r="D1965" i="3"/>
  <c r="E1965" i="3"/>
  <c r="D1969" i="3"/>
  <c r="E1969" i="3"/>
  <c r="D2033" i="3"/>
  <c r="E2033" i="3"/>
  <c r="D2037" i="3"/>
  <c r="E2037" i="3"/>
  <c r="D2101" i="3"/>
  <c r="E2101" i="3"/>
  <c r="D2105" i="3"/>
  <c r="E2105" i="3"/>
  <c r="D2169" i="3"/>
  <c r="E2169" i="3"/>
  <c r="D2173" i="3"/>
  <c r="E2173" i="3"/>
  <c r="E2238" i="3"/>
  <c r="D2238" i="3"/>
  <c r="E2203" i="3"/>
  <c r="E2207" i="3"/>
  <c r="E2220" i="3"/>
  <c r="E2224" i="3"/>
  <c r="E2237" i="3"/>
  <c r="E2241" i="3"/>
  <c r="E2254" i="3"/>
  <c r="E2258" i="3"/>
  <c r="E2271" i="3"/>
  <c r="E2275" i="3"/>
  <c r="E2288" i="3"/>
  <c r="E2292" i="3"/>
  <c r="E2305" i="3"/>
  <c r="E2309" i="3"/>
  <c r="E2322" i="3"/>
  <c r="E2326" i="3"/>
  <c r="E2339" i="3"/>
  <c r="E2343" i="3"/>
  <c r="E2356" i="3"/>
  <c r="E2360" i="3"/>
  <c r="E2373" i="3"/>
  <c r="E2377" i="3"/>
  <c r="E2390" i="3"/>
  <c r="E2394" i="3"/>
  <c r="E2407" i="3"/>
  <c r="E2411" i="3"/>
  <c r="E2424" i="3"/>
  <c r="E2428" i="3"/>
  <c r="E2441" i="3"/>
  <c r="E2445" i="3"/>
  <c r="E2458" i="3"/>
  <c r="E2462" i="3"/>
  <c r="E2475" i="3"/>
  <c r="E2479" i="3"/>
  <c r="E2492" i="3"/>
  <c r="E2496" i="3"/>
  <c r="E2509" i="3"/>
  <c r="E2513" i="3"/>
  <c r="E2526" i="3"/>
  <c r="E2530" i="3"/>
  <c r="E2543" i="3"/>
  <c r="E2547" i="3"/>
  <c r="E2568" i="3"/>
  <c r="F2567" i="3" s="1"/>
  <c r="E2575" i="3"/>
  <c r="E2602" i="3"/>
  <c r="E2609" i="3"/>
  <c r="E2636" i="3"/>
  <c r="F2635" i="3" s="1"/>
  <c r="E2643" i="3"/>
  <c r="E2670" i="3"/>
  <c r="E2677" i="3"/>
  <c r="E2704" i="3"/>
  <c r="E2711" i="3"/>
  <c r="E2738" i="3"/>
  <c r="E2745" i="3"/>
  <c r="E2772" i="3"/>
  <c r="E2779" i="3"/>
  <c r="E2806" i="3"/>
  <c r="F2805" i="3" s="1"/>
  <c r="E2813" i="3"/>
  <c r="E2840" i="3"/>
  <c r="E2847" i="3"/>
  <c r="E2879" i="3"/>
  <c r="D2879" i="3"/>
  <c r="E2884" i="3"/>
  <c r="D2884" i="3"/>
  <c r="E2913" i="3"/>
  <c r="D2913" i="3"/>
  <c r="E2918" i="3"/>
  <c r="D2918" i="3"/>
  <c r="E2947" i="3"/>
  <c r="D2947" i="3"/>
  <c r="E2952" i="3"/>
  <c r="D2952" i="3"/>
  <c r="E2981" i="3"/>
  <c r="D2981" i="3"/>
  <c r="E2986" i="3"/>
  <c r="D2986" i="3"/>
  <c r="E3015" i="3"/>
  <c r="D3015" i="3"/>
  <c r="E3020" i="3"/>
  <c r="D3020" i="3"/>
  <c r="E3049" i="3"/>
  <c r="D3049" i="3"/>
  <c r="E3054" i="3"/>
  <c r="D3054" i="3"/>
  <c r="E3083" i="3"/>
  <c r="D3083" i="3"/>
  <c r="E3088" i="3"/>
  <c r="D3088" i="3"/>
  <c r="E2854" i="3"/>
  <c r="D2854" i="3"/>
  <c r="E2888" i="3"/>
  <c r="D2888" i="3"/>
  <c r="E2922" i="3"/>
  <c r="D2922" i="3"/>
  <c r="E2956" i="3"/>
  <c r="D2956" i="3"/>
  <c r="E2990" i="3"/>
  <c r="D2990" i="3"/>
  <c r="E3024" i="3"/>
  <c r="D3024" i="3"/>
  <c r="E3058" i="3"/>
  <c r="D3058" i="3"/>
  <c r="E3092" i="3"/>
  <c r="D3092" i="3"/>
  <c r="D2250" i="3"/>
  <c r="D2255" i="3"/>
  <c r="D2259" i="3"/>
  <c r="D2267" i="3"/>
  <c r="D2272" i="3"/>
  <c r="D2276" i="3"/>
  <c r="D2284" i="3"/>
  <c r="D2289" i="3"/>
  <c r="D2293" i="3"/>
  <c r="D2301" i="3"/>
  <c r="D2306" i="3"/>
  <c r="D2310" i="3"/>
  <c r="D2318" i="3"/>
  <c r="D2323" i="3"/>
  <c r="D2327" i="3"/>
  <c r="D2335" i="3"/>
  <c r="D2340" i="3"/>
  <c r="D2344" i="3"/>
  <c r="D2352" i="3"/>
  <c r="D2357" i="3"/>
  <c r="D2361" i="3"/>
  <c r="D2369" i="3"/>
  <c r="D2374" i="3"/>
  <c r="D2378" i="3"/>
  <c r="D2386" i="3"/>
  <c r="D2391" i="3"/>
  <c r="D2395" i="3"/>
  <c r="D2403" i="3"/>
  <c r="D2408" i="3"/>
  <c r="D2412" i="3"/>
  <c r="D2420" i="3"/>
  <c r="D2425" i="3"/>
  <c r="D2429" i="3"/>
  <c r="D2437" i="3"/>
  <c r="D2442" i="3"/>
  <c r="D2446" i="3"/>
  <c r="D2454" i="3"/>
  <c r="D2459" i="3"/>
  <c r="D2463" i="3"/>
  <c r="D2471" i="3"/>
  <c r="D2476" i="3"/>
  <c r="D2480" i="3"/>
  <c r="D2488" i="3"/>
  <c r="D2493" i="3"/>
  <c r="D2497" i="3"/>
  <c r="D2505" i="3"/>
  <c r="D2510" i="3"/>
  <c r="D2514" i="3"/>
  <c r="D2522" i="3"/>
  <c r="D2527" i="3"/>
  <c r="D2531" i="3"/>
  <c r="D2539" i="3"/>
  <c r="D2544" i="3"/>
  <c r="E2548" i="3"/>
  <c r="D2550" i="3"/>
  <c r="E2561" i="3"/>
  <c r="D2563" i="3"/>
  <c r="D2566" i="3"/>
  <c r="D2576" i="3"/>
  <c r="D2579" i="3"/>
  <c r="E2582" i="3"/>
  <c r="D2584" i="3"/>
  <c r="E2595" i="3"/>
  <c r="D2597" i="3"/>
  <c r="D2600" i="3"/>
  <c r="D2610" i="3"/>
  <c r="D2613" i="3"/>
  <c r="E2616" i="3"/>
  <c r="D2618" i="3"/>
  <c r="E2629" i="3"/>
  <c r="D2631" i="3"/>
  <c r="D2634" i="3"/>
  <c r="D2644" i="3"/>
  <c r="D2647" i="3"/>
  <c r="E2650" i="3"/>
  <c r="D2678" i="3"/>
  <c r="E2862" i="3"/>
  <c r="D2862" i="3"/>
  <c r="E2867" i="3"/>
  <c r="D2867" i="3"/>
  <c r="E2896" i="3"/>
  <c r="D2896" i="3"/>
  <c r="E2901" i="3"/>
  <c r="D2901" i="3"/>
  <c r="E2930" i="3"/>
  <c r="D2930" i="3"/>
  <c r="E2935" i="3"/>
  <c r="D2935" i="3"/>
  <c r="E2964" i="3"/>
  <c r="D2964" i="3"/>
  <c r="E2969" i="3"/>
  <c r="D2969" i="3"/>
  <c r="E2998" i="3"/>
  <c r="D2998" i="3"/>
  <c r="E3003" i="3"/>
  <c r="D3003" i="3"/>
  <c r="E3032" i="3"/>
  <c r="D3032" i="3"/>
  <c r="E3037" i="3"/>
  <c r="D3037" i="3"/>
  <c r="E3066" i="3"/>
  <c r="D3066" i="3"/>
  <c r="E3071" i="3"/>
  <c r="D3071" i="3"/>
  <c r="E3100" i="3"/>
  <c r="D3100" i="3"/>
  <c r="E3105" i="3"/>
  <c r="D3105" i="3"/>
  <c r="D2557" i="3"/>
  <c r="E2573" i="3"/>
  <c r="D2591" i="3"/>
  <c r="E2607" i="3"/>
  <c r="D2625" i="3"/>
  <c r="E2641" i="3"/>
  <c r="D2659" i="3"/>
  <c r="E2675" i="3"/>
  <c r="D2693" i="3"/>
  <c r="E2709" i="3"/>
  <c r="D2727" i="3"/>
  <c r="E2743" i="3"/>
  <c r="D2761" i="3"/>
  <c r="E2777" i="3"/>
  <c r="D2795" i="3"/>
  <c r="E2811" i="3"/>
  <c r="D2829" i="3"/>
  <c r="E2845" i="3"/>
  <c r="D2855" i="3"/>
  <c r="E2871" i="3"/>
  <c r="D2871" i="3"/>
  <c r="D2889" i="3"/>
  <c r="E2905" i="3"/>
  <c r="D2905" i="3"/>
  <c r="D2923" i="3"/>
  <c r="E2939" i="3"/>
  <c r="D2939" i="3"/>
  <c r="D2957" i="3"/>
  <c r="E2973" i="3"/>
  <c r="D2973" i="3"/>
  <c r="D2991" i="3"/>
  <c r="E3007" i="3"/>
  <c r="D3007" i="3"/>
  <c r="D3025" i="3"/>
  <c r="E3041" i="3"/>
  <c r="D3041" i="3"/>
  <c r="E3075" i="3"/>
  <c r="D3075" i="3"/>
  <c r="E3109" i="3"/>
  <c r="D3109" i="3"/>
  <c r="D3732" i="3"/>
  <c r="E3732" i="3"/>
  <c r="D3736" i="3"/>
  <c r="E3736" i="3"/>
  <c r="D3740" i="3"/>
  <c r="E3740" i="3"/>
  <c r="D3749" i="3"/>
  <c r="E3749" i="3"/>
  <c r="D3753" i="3"/>
  <c r="E3753" i="3"/>
  <c r="D3757" i="3"/>
  <c r="E3757" i="3"/>
  <c r="D3766" i="3"/>
  <c r="E3766" i="3"/>
  <c r="D3770" i="3"/>
  <c r="E3770" i="3"/>
  <c r="D3774" i="3"/>
  <c r="E3774" i="3"/>
  <c r="D3783" i="3"/>
  <c r="E3783" i="3"/>
  <c r="D3787" i="3"/>
  <c r="E3787" i="3"/>
  <c r="D3791" i="3"/>
  <c r="E3791" i="3"/>
  <c r="D3800" i="3"/>
  <c r="E3800" i="3"/>
  <c r="D3804" i="3"/>
  <c r="E3804" i="3"/>
  <c r="D3808" i="3"/>
  <c r="E3808" i="3"/>
  <c r="D3817" i="3"/>
  <c r="E3817" i="3"/>
  <c r="D3821" i="3"/>
  <c r="E3821" i="3"/>
  <c r="D3825" i="3"/>
  <c r="E3825" i="3"/>
  <c r="D3834" i="3"/>
  <c r="E3834" i="3"/>
  <c r="D3838" i="3"/>
  <c r="E3838" i="3"/>
  <c r="D3842" i="3"/>
  <c r="E3842" i="3"/>
  <c r="D3851" i="3"/>
  <c r="E3851" i="3"/>
  <c r="D3855" i="3"/>
  <c r="E3855" i="3"/>
  <c r="D3117" i="3"/>
  <c r="D3122" i="3"/>
  <c r="D3126" i="3"/>
  <c r="D3134" i="3"/>
  <c r="D3139" i="3"/>
  <c r="D3143" i="3"/>
  <c r="D3151" i="3"/>
  <c r="D3156" i="3"/>
  <c r="D3160" i="3"/>
  <c r="D3168" i="3"/>
  <c r="D3173" i="3"/>
  <c r="D3177" i="3"/>
  <c r="D3185" i="3"/>
  <c r="D3190" i="3"/>
  <c r="D3194" i="3"/>
  <c r="D3202" i="3"/>
  <c r="D3207" i="3"/>
  <c r="D3211" i="3"/>
  <c r="D3219" i="3"/>
  <c r="D3224" i="3"/>
  <c r="D3228" i="3"/>
  <c r="D3236" i="3"/>
  <c r="D3241" i="3"/>
  <c r="D3245" i="3"/>
  <c r="D3253" i="3"/>
  <c r="D3258" i="3"/>
  <c r="D3262" i="3"/>
  <c r="D3270" i="3"/>
  <c r="D3275" i="3"/>
  <c r="D3279" i="3"/>
  <c r="D3287" i="3"/>
  <c r="D3292" i="3"/>
  <c r="D3296" i="3"/>
  <c r="D3304" i="3"/>
  <c r="D3309" i="3"/>
  <c r="D3313" i="3"/>
  <c r="D3321" i="3"/>
  <c r="D3326" i="3"/>
  <c r="D3330" i="3"/>
  <c r="D3338" i="3"/>
  <c r="D3343" i="3"/>
  <c r="D3347" i="3"/>
  <c r="D3355" i="3"/>
  <c r="D3360" i="3"/>
  <c r="D3364" i="3"/>
  <c r="D3372" i="3"/>
  <c r="D3377" i="3"/>
  <c r="D3381" i="3"/>
  <c r="D3389" i="3"/>
  <c r="D3394" i="3"/>
  <c r="D3398" i="3"/>
  <c r="D3406" i="3"/>
  <c r="D3411" i="3"/>
  <c r="D3415" i="3"/>
  <c r="D3423" i="3"/>
  <c r="D3428" i="3"/>
  <c r="D3432" i="3"/>
  <c r="D3440" i="3"/>
  <c r="D3445" i="3"/>
  <c r="D3449" i="3"/>
  <c r="D3457" i="3"/>
  <c r="D3462" i="3"/>
  <c r="D3466" i="3"/>
  <c r="D3474" i="3"/>
  <c r="D3479" i="3"/>
  <c r="D3483" i="3"/>
  <c r="D3491" i="3"/>
  <c r="D3496" i="3"/>
  <c r="D3500" i="3"/>
  <c r="D3508" i="3"/>
  <c r="D3513" i="3"/>
  <c r="D3517" i="3"/>
  <c r="D3525" i="3"/>
  <c r="D3530" i="3"/>
  <c r="D3534" i="3"/>
  <c r="D3542" i="3"/>
  <c r="D3547" i="3"/>
  <c r="D3551" i="3"/>
  <c r="D3559" i="3"/>
  <c r="D3564" i="3"/>
  <c r="D3568" i="3"/>
  <c r="D3576" i="3"/>
  <c r="D3581" i="3"/>
  <c r="D3585" i="3"/>
  <c r="D3593" i="3"/>
  <c r="D3598" i="3"/>
  <c r="D3602" i="3"/>
  <c r="D3610" i="3"/>
  <c r="D3615" i="3"/>
  <c r="D3619" i="3"/>
  <c r="D3627" i="3"/>
  <c r="D3632" i="3"/>
  <c r="D3636" i="3"/>
  <c r="D3644" i="3"/>
  <c r="D3649" i="3"/>
  <c r="D3653" i="3"/>
  <c r="D3661" i="3"/>
  <c r="D3666" i="3"/>
  <c r="D3670" i="3"/>
  <c r="E3678" i="3"/>
  <c r="D3680" i="3"/>
  <c r="D3696" i="3"/>
  <c r="E3712" i="3"/>
  <c r="E3714" i="3"/>
  <c r="E3721" i="3"/>
  <c r="E3723" i="3"/>
  <c r="D3741" i="3"/>
  <c r="E3741" i="3"/>
  <c r="D3758" i="3"/>
  <c r="E3758" i="3"/>
  <c r="D3775" i="3"/>
  <c r="E3775" i="3"/>
  <c r="D3792" i="3"/>
  <c r="E3792" i="3"/>
  <c r="D3809" i="3"/>
  <c r="E3809" i="3"/>
  <c r="D3826" i="3"/>
  <c r="E3826" i="3"/>
  <c r="D3843" i="3"/>
  <c r="E3843" i="3"/>
  <c r="E3683" i="3"/>
  <c r="D3685" i="3"/>
  <c r="D3688" i="3"/>
  <c r="D3698" i="3"/>
  <c r="D3701" i="3"/>
  <c r="E3704" i="3"/>
  <c r="E3706" i="3"/>
  <c r="D3731" i="3"/>
  <c r="E3731" i="3"/>
  <c r="D3748" i="3"/>
  <c r="E3748" i="3"/>
  <c r="D3765" i="3"/>
  <c r="E3765" i="3"/>
  <c r="D3782" i="3"/>
  <c r="E3782" i="3"/>
  <c r="D3799" i="3"/>
  <c r="E3799" i="3"/>
  <c r="D3816" i="3"/>
  <c r="E3816" i="3"/>
  <c r="D3833" i="3"/>
  <c r="E3833" i="3"/>
  <c r="D3850" i="3"/>
  <c r="E3850" i="3"/>
  <c r="E3859" i="3"/>
  <c r="E3860" i="3"/>
  <c r="E3867" i="3"/>
  <c r="E3868" i="3"/>
  <c r="E3872" i="3"/>
  <c r="E3876" i="3"/>
  <c r="E3877" i="3"/>
  <c r="E3884" i="3"/>
  <c r="E3885" i="3"/>
  <c r="E3889" i="3"/>
  <c r="E3893" i="3"/>
  <c r="E3894" i="3"/>
  <c r="E3901" i="3"/>
  <c r="E3902" i="3"/>
  <c r="E3906" i="3"/>
  <c r="E3910" i="3"/>
  <c r="E3911" i="3"/>
  <c r="E3918" i="3"/>
  <c r="E3919" i="3"/>
  <c r="E3923" i="3"/>
  <c r="E3927" i="3"/>
  <c r="E3928" i="3"/>
  <c r="E3935" i="3"/>
  <c r="E3936" i="3"/>
  <c r="E3940" i="3"/>
  <c r="E3944" i="3"/>
  <c r="E3945" i="3"/>
  <c r="E3952" i="3"/>
  <c r="E3953" i="3"/>
  <c r="E3957" i="3"/>
  <c r="E3961" i="3"/>
  <c r="E3962" i="3"/>
  <c r="E3969" i="3"/>
  <c r="E3970" i="3"/>
  <c r="E3974" i="3"/>
  <c r="E3978" i="3"/>
  <c r="E3979" i="3"/>
  <c r="E3986" i="3"/>
  <c r="E3987" i="3"/>
  <c r="E3991" i="3"/>
  <c r="E3995" i="3"/>
  <c r="E3996" i="3"/>
  <c r="E4003" i="3"/>
  <c r="E4004" i="3"/>
  <c r="E4008" i="3"/>
  <c r="E4012" i="3"/>
  <c r="E4013" i="3"/>
  <c r="E4020" i="3"/>
  <c r="E4021" i="3"/>
  <c r="E4025" i="3"/>
  <c r="E4029" i="3"/>
  <c r="E4030" i="3"/>
  <c r="E4037" i="3"/>
  <c r="E4038" i="3"/>
  <c r="E4042" i="3"/>
  <c r="E4046" i="3"/>
  <c r="E4047" i="3"/>
  <c r="E4054" i="3"/>
  <c r="E4055" i="3"/>
  <c r="E4059" i="3"/>
  <c r="E4063" i="3"/>
  <c r="E4064" i="3"/>
  <c r="E4071" i="3"/>
  <c r="E4072" i="3"/>
  <c r="E4076" i="3"/>
  <c r="E4080" i="3"/>
  <c r="E4081" i="3"/>
  <c r="E4088" i="3"/>
  <c r="E4089" i="3"/>
  <c r="E4093" i="3"/>
  <c r="E4097" i="3"/>
  <c r="E4223" i="3"/>
  <c r="D4223" i="3"/>
  <c r="E4262" i="3"/>
  <c r="D4262" i="3"/>
  <c r="E4266" i="3"/>
  <c r="D4266" i="3"/>
  <c r="E4291" i="3"/>
  <c r="D4291" i="3"/>
  <c r="E4330" i="3"/>
  <c r="D4330" i="3"/>
  <c r="D4086" i="3"/>
  <c r="D4091" i="3"/>
  <c r="D4095" i="3"/>
  <c r="D4103" i="3"/>
  <c r="D4108" i="3"/>
  <c r="D4112" i="3"/>
  <c r="D4120" i="3"/>
  <c r="D4125" i="3"/>
  <c r="D4129" i="3"/>
  <c r="D4137" i="3"/>
  <c r="D4142" i="3"/>
  <c r="D4146" i="3"/>
  <c r="D4154" i="3"/>
  <c r="D4159" i="3"/>
  <c r="E4163" i="3"/>
  <c r="D4165" i="3"/>
  <c r="E4176" i="3"/>
  <c r="D4178" i="3"/>
  <c r="D4181" i="3"/>
  <c r="D4191" i="3"/>
  <c r="D4194" i="3"/>
  <c r="E4197" i="3"/>
  <c r="D4199" i="3"/>
  <c r="E4210" i="3"/>
  <c r="D4212" i="3"/>
  <c r="D4216" i="3"/>
  <c r="D4241" i="3"/>
  <c r="E4245" i="3"/>
  <c r="D4245" i="3"/>
  <c r="E4249" i="3"/>
  <c r="D4249" i="3"/>
  <c r="D4251" i="3"/>
  <c r="E4274" i="3"/>
  <c r="D4274" i="3"/>
  <c r="D4276" i="3"/>
  <c r="D4280" i="3"/>
  <c r="D4284" i="3"/>
  <c r="D4309" i="3"/>
  <c r="E4313" i="3"/>
  <c r="D4313" i="3"/>
  <c r="E4317" i="3"/>
  <c r="D4317" i="3"/>
  <c r="D4319" i="3"/>
  <c r="E4228" i="3"/>
  <c r="D4228" i="3"/>
  <c r="E4232" i="3"/>
  <c r="D4232" i="3"/>
  <c r="F4250" i="3"/>
  <c r="E4257" i="3"/>
  <c r="D4257" i="3"/>
  <c r="E4296" i="3"/>
  <c r="D4296" i="3"/>
  <c r="E4300" i="3"/>
  <c r="D4300" i="3"/>
  <c r="F4318" i="3"/>
  <c r="E4325" i="3"/>
  <c r="D4325" i="3"/>
  <c r="D4164" i="3"/>
  <c r="D4177" i="3"/>
  <c r="E4180" i="3"/>
  <c r="E4193" i="3"/>
  <c r="D4198" i="3"/>
  <c r="D4211" i="3"/>
  <c r="E4215" i="3"/>
  <c r="D4215" i="3"/>
  <c r="D4217" i="3"/>
  <c r="F4233" i="3"/>
  <c r="E4240" i="3"/>
  <c r="D4240" i="3"/>
  <c r="D4242" i="3"/>
  <c r="D4246" i="3"/>
  <c r="D4250" i="3"/>
  <c r="D4275" i="3"/>
  <c r="E4279" i="3"/>
  <c r="D4279" i="3"/>
  <c r="E4283" i="3"/>
  <c r="D4283" i="3"/>
  <c r="D4285" i="3"/>
  <c r="E4308" i="3"/>
  <c r="D4308" i="3"/>
  <c r="D4310" i="3"/>
  <c r="D4314" i="3"/>
  <c r="D4318" i="3"/>
  <c r="E4768" i="3"/>
  <c r="D4768" i="3"/>
  <c r="E4785" i="3"/>
  <c r="D4785" i="3"/>
  <c r="E4802" i="3"/>
  <c r="D4802" i="3"/>
  <c r="E4819" i="3"/>
  <c r="D4819" i="3"/>
  <c r="E4836" i="3"/>
  <c r="D4836" i="3"/>
  <c r="E4853" i="3"/>
  <c r="D4853" i="3"/>
  <c r="E4870" i="3"/>
  <c r="D4870" i="3"/>
  <c r="E4887" i="3"/>
  <c r="D4887" i="3"/>
  <c r="D4334" i="3"/>
  <c r="D4342" i="3"/>
  <c r="D4347" i="3"/>
  <c r="D4351" i="3"/>
  <c r="D4359" i="3"/>
  <c r="D4364" i="3"/>
  <c r="D4368" i="3"/>
  <c r="D4376" i="3"/>
  <c r="D4381" i="3"/>
  <c r="D4385" i="3"/>
  <c r="D4393" i="3"/>
  <c r="D4398" i="3"/>
  <c r="D4402" i="3"/>
  <c r="D4410" i="3"/>
  <c r="D4415" i="3"/>
  <c r="D4419" i="3"/>
  <c r="D4427" i="3"/>
  <c r="D4432" i="3"/>
  <c r="D4436" i="3"/>
  <c r="D4444" i="3"/>
  <c r="D4449" i="3"/>
  <c r="D4453" i="3"/>
  <c r="D4461" i="3"/>
  <c r="D4466" i="3"/>
  <c r="D4470" i="3"/>
  <c r="D4478" i="3"/>
  <c r="D4483" i="3"/>
  <c r="D4487" i="3"/>
  <c r="D4495" i="3"/>
  <c r="D4500" i="3"/>
  <c r="D4504" i="3"/>
  <c r="D4512" i="3"/>
  <c r="D4517" i="3"/>
  <c r="D4521" i="3"/>
  <c r="D4529" i="3"/>
  <c r="D4534" i="3"/>
  <c r="D4538" i="3"/>
  <c r="E4769" i="3"/>
  <c r="D4769" i="3"/>
  <c r="E4773" i="3"/>
  <c r="D4773" i="3"/>
  <c r="E4777" i="3"/>
  <c r="D4777" i="3"/>
  <c r="E4786" i="3"/>
  <c r="D4786" i="3"/>
  <c r="E4790" i="3"/>
  <c r="D4790" i="3"/>
  <c r="E4794" i="3"/>
  <c r="D4794" i="3"/>
  <c r="E4803" i="3"/>
  <c r="D4803" i="3"/>
  <c r="E4807" i="3"/>
  <c r="D4807" i="3"/>
  <c r="E4811" i="3"/>
  <c r="D4811" i="3"/>
  <c r="E4820" i="3"/>
  <c r="D4820" i="3"/>
  <c r="E4824" i="3"/>
  <c r="D4824" i="3"/>
  <c r="E4828" i="3"/>
  <c r="D4828" i="3"/>
  <c r="E4837" i="3"/>
  <c r="D4837" i="3"/>
  <c r="E4841" i="3"/>
  <c r="D4841" i="3"/>
  <c r="E4845" i="3"/>
  <c r="D4845" i="3"/>
  <c r="E4854" i="3"/>
  <c r="D4854" i="3"/>
  <c r="E4858" i="3"/>
  <c r="D4858" i="3"/>
  <c r="E4862" i="3"/>
  <c r="D4862" i="3"/>
  <c r="E4871" i="3"/>
  <c r="D4871" i="3"/>
  <c r="E4875" i="3"/>
  <c r="D4875" i="3"/>
  <c r="E4879" i="3"/>
  <c r="D4879" i="3"/>
  <c r="E4888" i="3"/>
  <c r="D4888" i="3"/>
  <c r="E4892" i="3"/>
  <c r="D4892" i="3"/>
  <c r="F4896" i="3"/>
  <c r="F4964" i="3"/>
  <c r="F5032" i="3"/>
  <c r="F5100" i="3"/>
  <c r="D4443" i="3"/>
  <c r="D4448" i="3"/>
  <c r="D4452" i="3"/>
  <c r="D4460" i="3"/>
  <c r="D4465" i="3"/>
  <c r="D4469" i="3"/>
  <c r="D4477" i="3"/>
  <c r="D4482" i="3"/>
  <c r="D4486" i="3"/>
  <c r="D4494" i="3"/>
  <c r="D4499" i="3"/>
  <c r="D4503" i="3"/>
  <c r="D4511" i="3"/>
  <c r="D4516" i="3"/>
  <c r="D4520" i="3"/>
  <c r="D4528" i="3"/>
  <c r="D4533" i="3"/>
  <c r="D4537" i="3"/>
  <c r="D4545" i="3"/>
  <c r="D4550" i="3"/>
  <c r="D4554" i="3"/>
  <c r="D4562" i="3"/>
  <c r="D4567" i="3"/>
  <c r="D4571" i="3"/>
  <c r="D4579" i="3"/>
  <c r="D4584" i="3"/>
  <c r="D4588" i="3"/>
  <c r="D4596" i="3"/>
  <c r="D4601" i="3"/>
  <c r="D4605" i="3"/>
  <c r="D4613" i="3"/>
  <c r="D4618" i="3"/>
  <c r="D4622" i="3"/>
  <c r="D4630" i="3"/>
  <c r="D4635" i="3"/>
  <c r="D4639" i="3"/>
  <c r="D4647" i="3"/>
  <c r="D4652" i="3"/>
  <c r="D4656" i="3"/>
  <c r="D4664" i="3"/>
  <c r="D4669" i="3"/>
  <c r="D4673" i="3"/>
  <c r="D4681" i="3"/>
  <c r="D4686" i="3"/>
  <c r="D4690" i="3"/>
  <c r="E4698" i="3"/>
  <c r="D4700" i="3"/>
  <c r="D4716" i="3"/>
  <c r="E4727" i="3"/>
  <c r="E4737" i="3"/>
  <c r="E4739" i="3"/>
  <c r="E4749" i="3"/>
  <c r="E4751" i="3"/>
  <c r="E4758" i="3"/>
  <c r="E4760" i="3"/>
  <c r="E4778" i="3"/>
  <c r="D4778" i="3"/>
  <c r="E4795" i="3"/>
  <c r="D4795" i="3"/>
  <c r="E4812" i="3"/>
  <c r="D4812" i="3"/>
  <c r="E4829" i="3"/>
  <c r="D4829" i="3"/>
  <c r="E4846" i="3"/>
  <c r="D4846" i="3"/>
  <c r="E4863" i="3"/>
  <c r="D4863" i="3"/>
  <c r="E4880" i="3"/>
  <c r="D4880" i="3"/>
  <c r="F4947" i="3"/>
  <c r="F5015" i="3"/>
  <c r="F5083" i="3"/>
  <c r="E4703" i="3"/>
  <c r="D4708" i="3"/>
  <c r="D4721" i="3"/>
  <c r="E4724" i="3"/>
  <c r="E4732" i="3"/>
  <c r="E4734" i="3"/>
  <c r="E4741" i="3"/>
  <c r="E4743" i="3"/>
  <c r="F4930" i="3"/>
  <c r="F4998" i="3"/>
  <c r="F5066" i="3"/>
  <c r="D4896" i="3"/>
  <c r="D4897" i="3"/>
  <c r="D4904" i="3"/>
  <c r="D4905" i="3"/>
  <c r="D4909" i="3"/>
  <c r="D4913" i="3"/>
  <c r="D4914" i="3"/>
  <c r="D4921" i="3"/>
  <c r="D4922" i="3"/>
  <c r="D4926" i="3"/>
  <c r="D4930" i="3"/>
  <c r="D4931" i="3"/>
  <c r="D4938" i="3"/>
  <c r="D4939" i="3"/>
  <c r="D4943" i="3"/>
  <c r="D4947" i="3"/>
  <c r="D4948" i="3"/>
  <c r="D4955" i="3"/>
  <c r="D4956" i="3"/>
  <c r="D4960" i="3"/>
  <c r="D4964" i="3"/>
  <c r="D4965" i="3"/>
  <c r="D4972" i="3"/>
  <c r="D4973" i="3"/>
  <c r="D4977" i="3"/>
  <c r="D4981" i="3"/>
  <c r="D4982" i="3"/>
  <c r="D4989" i="3"/>
  <c r="D4990" i="3"/>
  <c r="D4994" i="3"/>
  <c r="D4998" i="3"/>
  <c r="D4999" i="3"/>
  <c r="D5006" i="3"/>
  <c r="D5007" i="3"/>
  <c r="D5011" i="3"/>
  <c r="D5015" i="3"/>
  <c r="D5016" i="3"/>
  <c r="D5023" i="3"/>
  <c r="D5024" i="3"/>
  <c r="D5028" i="3"/>
  <c r="D5032" i="3"/>
  <c r="D5033" i="3"/>
  <c r="D5040" i="3"/>
  <c r="D5041" i="3"/>
  <c r="D5045" i="3"/>
  <c r="D5049" i="3"/>
  <c r="D5050" i="3"/>
  <c r="D5057" i="3"/>
  <c r="D5058" i="3"/>
  <c r="D5062" i="3"/>
  <c r="D5066" i="3"/>
  <c r="D5067" i="3"/>
  <c r="D5074" i="3"/>
  <c r="D5075" i="3"/>
  <c r="D5079" i="3"/>
  <c r="D5083" i="3"/>
  <c r="D5084" i="3"/>
  <c r="D5091" i="3"/>
  <c r="D5092" i="3"/>
  <c r="D5096" i="3"/>
  <c r="D5100" i="3"/>
  <c r="D5101" i="3"/>
  <c r="D5108" i="3"/>
  <c r="D5109" i="3"/>
  <c r="D5113" i="3"/>
  <c r="D5116" i="3"/>
  <c r="E5128" i="3"/>
  <c r="E5130" i="3"/>
  <c r="E5140" i="3"/>
  <c r="E5142" i="3"/>
  <c r="D5162" i="3"/>
  <c r="E5162" i="3"/>
  <c r="D5176" i="3"/>
  <c r="E5176" i="3"/>
  <c r="D5208" i="3"/>
  <c r="E5208" i="3"/>
  <c r="D5211" i="3"/>
  <c r="E5211" i="3"/>
  <c r="D5219" i="3"/>
  <c r="E5219" i="3"/>
  <c r="D5143" i="3"/>
  <c r="E5143" i="3"/>
  <c r="D5174" i="3"/>
  <c r="E5174" i="3"/>
  <c r="D5177" i="3"/>
  <c r="E5177" i="3"/>
  <c r="D5185" i="3"/>
  <c r="E5185" i="3"/>
  <c r="D5217" i="3"/>
  <c r="E5217" i="3"/>
  <c r="E5115" i="3"/>
  <c r="D5151" i="3"/>
  <c r="E5151" i="3"/>
  <c r="D5183" i="3"/>
  <c r="E5183" i="3"/>
  <c r="D5186" i="3"/>
  <c r="E5186" i="3"/>
  <c r="D5198" i="3"/>
  <c r="E5198" i="3"/>
  <c r="D5152" i="3"/>
  <c r="E5152" i="3"/>
  <c r="D5164" i="3"/>
  <c r="E5164" i="3"/>
  <c r="D5196" i="3"/>
  <c r="E5196" i="3"/>
  <c r="D5210" i="3"/>
  <c r="E5210" i="3"/>
  <c r="E5245" i="3"/>
  <c r="E5254" i="3"/>
  <c r="E5264" i="3"/>
  <c r="E5266" i="3"/>
  <c r="E5276" i="3"/>
  <c r="E5278" i="3"/>
  <c r="E5285" i="3"/>
  <c r="E5287" i="3"/>
  <c r="E5313" i="3"/>
  <c r="E5322" i="3"/>
  <c r="E5332" i="3"/>
  <c r="E5334" i="3"/>
  <c r="E5344" i="3"/>
  <c r="E5346" i="3"/>
  <c r="E5353" i="3"/>
  <c r="E5355" i="3"/>
  <c r="E5381" i="3"/>
  <c r="E5390" i="3"/>
  <c r="E5400" i="3"/>
  <c r="E5402" i="3"/>
  <c r="E5412" i="3"/>
  <c r="E5414" i="3"/>
  <c r="E5421" i="3"/>
  <c r="E5423" i="3"/>
  <c r="E5449" i="3"/>
  <c r="E5458" i="3"/>
  <c r="E5468" i="3"/>
  <c r="E5470" i="3"/>
  <c r="E5480" i="3"/>
  <c r="E5482" i="3"/>
  <c r="E5489" i="3"/>
  <c r="E5491" i="3"/>
  <c r="E5517" i="3"/>
  <c r="E5526" i="3"/>
  <c r="E5536" i="3"/>
  <c r="E5538" i="3"/>
  <c r="E5548" i="3"/>
  <c r="E5550" i="3"/>
  <c r="E5557" i="3"/>
  <c r="E5559" i="3"/>
  <c r="D5592" i="3"/>
  <c r="E5592" i="3"/>
  <c r="D5622" i="3"/>
  <c r="E5622" i="3"/>
  <c r="D5634" i="3"/>
  <c r="E5634" i="3"/>
  <c r="E5734" i="3"/>
  <c r="D5734" i="3"/>
  <c r="E5773" i="3"/>
  <c r="D5773" i="3"/>
  <c r="E5870" i="3"/>
  <c r="D5870" i="3"/>
  <c r="D5907" i="3"/>
  <c r="E5907" i="3"/>
  <c r="D5975" i="3"/>
  <c r="E5975" i="3"/>
  <c r="E6320" i="3"/>
  <c r="D6320" i="3"/>
  <c r="E6332" i="3"/>
  <c r="D6332" i="3"/>
  <c r="E5586" i="3"/>
  <c r="D5586" i="3"/>
  <c r="E5598" i="3"/>
  <c r="D5598" i="3"/>
  <c r="E5652" i="3"/>
  <c r="D5652" i="3"/>
  <c r="E5709" i="3"/>
  <c r="D5709" i="3"/>
  <c r="E5730" i="3"/>
  <c r="D5730" i="3"/>
  <c r="E5755" i="3"/>
  <c r="D5755" i="3"/>
  <c r="E5759" i="3"/>
  <c r="D5759" i="3"/>
  <c r="E5763" i="3"/>
  <c r="D5763" i="3"/>
  <c r="E5788" i="3"/>
  <c r="D5788" i="3"/>
  <c r="E5845" i="3"/>
  <c r="D5845" i="3"/>
  <c r="E5866" i="3"/>
  <c r="D5866" i="3"/>
  <c r="D5900" i="3"/>
  <c r="E5900" i="3"/>
  <c r="D5950" i="3"/>
  <c r="E5950" i="3"/>
  <c r="E5220" i="3"/>
  <c r="E5230" i="3"/>
  <c r="E5232" i="3"/>
  <c r="E5242" i="3"/>
  <c r="E5244" i="3"/>
  <c r="E5251" i="3"/>
  <c r="E5253" i="3"/>
  <c r="E5279" i="3"/>
  <c r="E5288" i="3"/>
  <c r="E5298" i="3"/>
  <c r="E5300" i="3"/>
  <c r="E5310" i="3"/>
  <c r="E5312" i="3"/>
  <c r="E5319" i="3"/>
  <c r="E5321" i="3"/>
  <c r="E5347" i="3"/>
  <c r="E5356" i="3"/>
  <c r="E5366" i="3"/>
  <c r="E5368" i="3"/>
  <c r="E5378" i="3"/>
  <c r="E5380" i="3"/>
  <c r="E5387" i="3"/>
  <c r="E5389" i="3"/>
  <c r="E5415" i="3"/>
  <c r="E5424" i="3"/>
  <c r="E5434" i="3"/>
  <c r="E5436" i="3"/>
  <c r="E5446" i="3"/>
  <c r="E5448" i="3"/>
  <c r="E5455" i="3"/>
  <c r="E5457" i="3"/>
  <c r="E5483" i="3"/>
  <c r="E5492" i="3"/>
  <c r="E5502" i="3"/>
  <c r="E5504" i="3"/>
  <c r="E5514" i="3"/>
  <c r="E5516" i="3"/>
  <c r="E5523" i="3"/>
  <c r="E5525" i="3"/>
  <c r="E5551" i="3"/>
  <c r="E5560" i="3"/>
  <c r="E5570" i="3"/>
  <c r="E5572" i="3"/>
  <c r="E5589" i="3"/>
  <c r="D5589" i="3"/>
  <c r="E5601" i="3"/>
  <c r="D5601" i="3"/>
  <c r="E5619" i="3"/>
  <c r="D5619" i="3"/>
  <c r="E5624" i="3"/>
  <c r="D5624" i="3"/>
  <c r="E5666" i="3"/>
  <c r="D5666" i="3"/>
  <c r="E5705" i="3"/>
  <c r="D5705" i="3"/>
  <c r="E5802" i="3"/>
  <c r="D5802" i="3"/>
  <c r="E5841" i="3"/>
  <c r="D5841" i="3"/>
  <c r="D6001" i="3"/>
  <c r="E6001" i="3"/>
  <c r="D6009" i="3"/>
  <c r="E6009" i="3"/>
  <c r="D6050" i="3"/>
  <c r="E6050" i="3"/>
  <c r="D6061" i="3"/>
  <c r="E6061" i="3"/>
  <c r="D6069" i="3"/>
  <c r="E6069" i="3"/>
  <c r="D6121" i="3"/>
  <c r="E6121" i="3"/>
  <c r="E5627" i="3"/>
  <c r="D5627" i="3"/>
  <c r="E5645" i="3"/>
  <c r="D5645" i="3"/>
  <c r="E5662" i="3"/>
  <c r="D5662" i="3"/>
  <c r="E5687" i="3"/>
  <c r="D5687" i="3"/>
  <c r="E5691" i="3"/>
  <c r="D5691" i="3"/>
  <c r="E5695" i="3"/>
  <c r="D5695" i="3"/>
  <c r="E5720" i="3"/>
  <c r="D5720" i="3"/>
  <c r="E5777" i="3"/>
  <c r="D5777" i="3"/>
  <c r="E5798" i="3"/>
  <c r="D5798" i="3"/>
  <c r="E5823" i="3"/>
  <c r="D5823" i="3"/>
  <c r="E5827" i="3"/>
  <c r="D5827" i="3"/>
  <c r="E5831" i="3"/>
  <c r="D5831" i="3"/>
  <c r="E5856" i="3"/>
  <c r="D5856" i="3"/>
  <c r="E6218" i="3"/>
  <c r="D6218" i="3"/>
  <c r="E6763" i="3"/>
  <c r="D6763" i="3"/>
  <c r="E5670" i="3"/>
  <c r="D5670" i="3"/>
  <c r="E5674" i="3"/>
  <c r="D5674" i="3"/>
  <c r="E5678" i="3"/>
  <c r="D5678" i="3"/>
  <c r="E5703" i="3"/>
  <c r="D5703" i="3"/>
  <c r="E5713" i="3"/>
  <c r="D5713" i="3"/>
  <c r="E5738" i="3"/>
  <c r="D5738" i="3"/>
  <c r="E5742" i="3"/>
  <c r="D5742" i="3"/>
  <c r="E5746" i="3"/>
  <c r="D5746" i="3"/>
  <c r="E5771" i="3"/>
  <c r="D5771" i="3"/>
  <c r="E5781" i="3"/>
  <c r="D5781" i="3"/>
  <c r="E5806" i="3"/>
  <c r="D5806" i="3"/>
  <c r="E5810" i="3"/>
  <c r="D5810" i="3"/>
  <c r="E5814" i="3"/>
  <c r="D5814" i="3"/>
  <c r="E5839" i="3"/>
  <c r="D5839" i="3"/>
  <c r="E5849" i="3"/>
  <c r="D5849" i="3"/>
  <c r="E5874" i="3"/>
  <c r="D5874" i="3"/>
  <c r="E5878" i="3"/>
  <c r="D5878" i="3"/>
  <c r="D6018" i="3"/>
  <c r="E6018" i="3"/>
  <c r="D6026" i="3"/>
  <c r="E6026" i="3"/>
  <c r="D6048" i="3"/>
  <c r="E6048" i="3"/>
  <c r="D6067" i="3"/>
  <c r="E6067" i="3"/>
  <c r="D6104" i="3"/>
  <c r="E6104" i="3"/>
  <c r="E6162" i="3"/>
  <c r="D6162" i="3"/>
  <c r="E5653" i="3"/>
  <c r="D5653" i="3"/>
  <c r="E5657" i="3"/>
  <c r="D5657" i="3"/>
  <c r="E5661" i="3"/>
  <c r="D5661" i="3"/>
  <c r="E5686" i="3"/>
  <c r="D5686" i="3"/>
  <c r="E5696" i="3"/>
  <c r="D5696" i="3"/>
  <c r="E5721" i="3"/>
  <c r="D5721" i="3"/>
  <c r="E5725" i="3"/>
  <c r="D5725" i="3"/>
  <c r="E5729" i="3"/>
  <c r="D5729" i="3"/>
  <c r="E5754" i="3"/>
  <c r="D5754" i="3"/>
  <c r="E5764" i="3"/>
  <c r="D5764" i="3"/>
  <c r="E5789" i="3"/>
  <c r="D5789" i="3"/>
  <c r="E5793" i="3"/>
  <c r="D5793" i="3"/>
  <c r="E5797" i="3"/>
  <c r="D5797" i="3"/>
  <c r="E5822" i="3"/>
  <c r="D5822" i="3"/>
  <c r="E5832" i="3"/>
  <c r="D5832" i="3"/>
  <c r="E5857" i="3"/>
  <c r="D5857" i="3"/>
  <c r="E5861" i="3"/>
  <c r="D5861" i="3"/>
  <c r="E5865" i="3"/>
  <c r="D5865" i="3"/>
  <c r="D6035" i="3"/>
  <c r="E6035" i="3"/>
  <c r="D6046" i="3"/>
  <c r="E6046" i="3"/>
  <c r="D6065" i="3"/>
  <c r="E6065" i="3"/>
  <c r="D6095" i="3"/>
  <c r="E6095" i="3"/>
  <c r="E6193" i="3"/>
  <c r="D6193" i="3"/>
  <c r="E6197" i="3"/>
  <c r="D6197" i="3"/>
  <c r="E6273" i="3"/>
  <c r="D6273" i="3"/>
  <c r="D5585" i="3"/>
  <c r="E5588" i="3"/>
  <c r="D5593" i="3"/>
  <c r="E5600" i="3"/>
  <c r="D5611" i="3"/>
  <c r="D5623" i="3"/>
  <c r="E5626" i="3"/>
  <c r="D5635" i="3"/>
  <c r="E5669" i="3"/>
  <c r="D5669" i="3"/>
  <c r="D5671" i="3"/>
  <c r="D5675" i="3"/>
  <c r="E5679" i="3"/>
  <c r="D5679" i="3"/>
  <c r="E5704" i="3"/>
  <c r="D5704" i="3"/>
  <c r="E5708" i="3"/>
  <c r="D5708" i="3"/>
  <c r="E5712" i="3"/>
  <c r="D5712" i="3"/>
  <c r="E5737" i="3"/>
  <c r="D5737" i="3"/>
  <c r="D5739" i="3"/>
  <c r="D5743" i="3"/>
  <c r="E5747" i="3"/>
  <c r="D5747" i="3"/>
  <c r="E5772" i="3"/>
  <c r="D5772" i="3"/>
  <c r="E5776" i="3"/>
  <c r="D5776" i="3"/>
  <c r="E5780" i="3"/>
  <c r="D5780" i="3"/>
  <c r="E5805" i="3"/>
  <c r="D5805" i="3"/>
  <c r="D5807" i="3"/>
  <c r="D5811" i="3"/>
  <c r="E5815" i="3"/>
  <c r="D5815" i="3"/>
  <c r="D5836" i="3"/>
  <c r="E5840" i="3"/>
  <c r="D5840" i="3"/>
  <c r="E5844" i="3"/>
  <c r="D5844" i="3"/>
  <c r="E5848" i="3"/>
  <c r="D5848" i="3"/>
  <c r="E5873" i="3"/>
  <c r="D5873" i="3"/>
  <c r="D5875" i="3"/>
  <c r="D5879" i="3"/>
  <c r="E5888" i="3"/>
  <c r="D5888" i="3"/>
  <c r="E5895" i="3"/>
  <c r="E5916" i="3"/>
  <c r="E5941" i="3"/>
  <c r="E5984" i="3"/>
  <c r="D5992" i="3"/>
  <c r="E5992" i="3"/>
  <c r="D6044" i="3"/>
  <c r="E6044" i="3"/>
  <c r="D6052" i="3"/>
  <c r="E6052" i="3"/>
  <c r="D6063" i="3"/>
  <c r="E6063" i="3"/>
  <c r="E6134" i="3"/>
  <c r="D6134" i="3"/>
  <c r="E6138" i="3"/>
  <c r="D6138" i="3"/>
  <c r="E6125" i="3"/>
  <c r="D6125" i="3"/>
  <c r="E6159" i="3"/>
  <c r="D6159" i="3"/>
  <c r="E6163" i="3"/>
  <c r="D6163" i="3"/>
  <c r="E6184" i="3"/>
  <c r="D6184" i="3"/>
  <c r="E6205" i="3"/>
  <c r="D6205" i="3"/>
  <c r="E6215" i="3"/>
  <c r="D6215" i="3"/>
  <c r="E6240" i="3"/>
  <c r="D6240" i="3"/>
  <c r="E6270" i="3"/>
  <c r="D6270" i="3"/>
  <c r="E6299" i="3"/>
  <c r="D6299" i="3"/>
  <c r="E6317" i="3"/>
  <c r="D6317" i="3"/>
  <c r="E6329" i="3"/>
  <c r="D6329" i="3"/>
  <c r="E6355" i="3"/>
  <c r="D6355" i="3"/>
  <c r="E6443" i="3"/>
  <c r="D6443" i="3"/>
  <c r="E6078" i="3"/>
  <c r="E6087" i="3"/>
  <c r="E6097" i="3"/>
  <c r="E6099" i="3"/>
  <c r="E6109" i="3"/>
  <c r="E6111" i="3"/>
  <c r="E6150" i="3"/>
  <c r="D6150" i="3"/>
  <c r="E6171" i="3"/>
  <c r="D6171" i="3"/>
  <c r="E6181" i="3"/>
  <c r="D6181" i="3"/>
  <c r="E6202" i="3"/>
  <c r="D6202" i="3"/>
  <c r="E6206" i="3"/>
  <c r="D6206" i="3"/>
  <c r="E6252" i="3"/>
  <c r="D6252" i="3"/>
  <c r="E6264" i="3"/>
  <c r="D6264" i="3"/>
  <c r="E6341" i="3"/>
  <c r="D6341" i="3"/>
  <c r="D6353" i="3"/>
  <c r="E6353" i="3"/>
  <c r="E6393" i="3"/>
  <c r="F6392" i="3" s="1"/>
  <c r="D6393" i="3"/>
  <c r="E6404" i="3"/>
  <c r="D6404" i="3"/>
  <c r="E6410" i="3"/>
  <c r="D6410" i="3"/>
  <c r="E5891" i="3"/>
  <c r="D5896" i="3"/>
  <c r="E5899" i="3"/>
  <c r="E5908" i="3"/>
  <c r="E5910" i="3"/>
  <c r="E5917" i="3"/>
  <c r="E5925" i="3"/>
  <c r="E5927" i="3"/>
  <c r="E5934" i="3"/>
  <c r="E5942" i="3"/>
  <c r="E5944" i="3"/>
  <c r="E5951" i="3"/>
  <c r="E5959" i="3"/>
  <c r="E5961" i="3"/>
  <c r="E5968" i="3"/>
  <c r="E5976" i="3"/>
  <c r="E5978" i="3"/>
  <c r="E5985" i="3"/>
  <c r="E5993" i="3"/>
  <c r="E5995" i="3"/>
  <c r="E6002" i="3"/>
  <c r="E6010" i="3"/>
  <c r="E6012" i="3"/>
  <c r="E6019" i="3"/>
  <c r="E6027" i="3"/>
  <c r="E6029" i="3"/>
  <c r="E6036" i="3"/>
  <c r="E6041" i="3"/>
  <c r="E6043" i="3"/>
  <c r="E6053" i="3"/>
  <c r="E6058" i="3"/>
  <c r="E6060" i="3"/>
  <c r="E6070" i="3"/>
  <c r="E6080" i="3"/>
  <c r="E6082" i="3"/>
  <c r="E6092" i="3"/>
  <c r="E6094" i="3"/>
  <c r="E6101" i="3"/>
  <c r="E6103" i="3"/>
  <c r="E6126" i="3"/>
  <c r="D6128" i="3"/>
  <c r="E6128" i="3"/>
  <c r="E6137" i="3"/>
  <c r="D6137" i="3"/>
  <c r="E6147" i="3"/>
  <c r="D6147" i="3"/>
  <c r="E6168" i="3"/>
  <c r="D6168" i="3"/>
  <c r="E6172" i="3"/>
  <c r="D6172" i="3"/>
  <c r="E6196" i="3"/>
  <c r="D6196" i="3"/>
  <c r="E6231" i="3"/>
  <c r="D6231" i="3"/>
  <c r="E6249" i="3"/>
  <c r="D6249" i="3"/>
  <c r="E6261" i="3"/>
  <c r="D6261" i="3"/>
  <c r="E6308" i="3"/>
  <c r="D6308" i="3"/>
  <c r="E6338" i="3"/>
  <c r="D6338" i="3"/>
  <c r="E6350" i="3"/>
  <c r="D6350" i="3"/>
  <c r="E6146" i="3"/>
  <c r="D6146" i="3"/>
  <c r="E6155" i="3"/>
  <c r="D6155" i="3"/>
  <c r="E6167" i="3"/>
  <c r="D6167" i="3"/>
  <c r="E6179" i="3"/>
  <c r="D6179" i="3"/>
  <c r="E6188" i="3"/>
  <c r="D6188" i="3"/>
  <c r="E6214" i="3"/>
  <c r="D6214" i="3"/>
  <c r="E6223" i="3"/>
  <c r="D6223" i="3"/>
  <c r="E6235" i="3"/>
  <c r="D6235" i="3"/>
  <c r="E6247" i="3"/>
  <c r="D6247" i="3"/>
  <c r="E6256" i="3"/>
  <c r="D6256" i="3"/>
  <c r="E6282" i="3"/>
  <c r="D6282" i="3"/>
  <c r="E6291" i="3"/>
  <c r="D6291" i="3"/>
  <c r="E6303" i="3"/>
  <c r="D6303" i="3"/>
  <c r="E6315" i="3"/>
  <c r="D6315" i="3"/>
  <c r="E6324" i="3"/>
  <c r="D6324" i="3"/>
  <c r="E6372" i="3"/>
  <c r="D6372" i="3"/>
  <c r="E6401" i="3"/>
  <c r="D6401" i="3"/>
  <c r="E6439" i="3"/>
  <c r="D6439" i="3"/>
  <c r="E6230" i="3"/>
  <c r="D6230" i="3"/>
  <c r="E6239" i="3"/>
  <c r="D6239" i="3"/>
  <c r="E6265" i="3"/>
  <c r="D6265" i="3"/>
  <c r="E6274" i="3"/>
  <c r="D6274" i="3"/>
  <c r="E6286" i="3"/>
  <c r="D6286" i="3"/>
  <c r="E6298" i="3"/>
  <c r="D6298" i="3"/>
  <c r="E6307" i="3"/>
  <c r="D6307" i="3"/>
  <c r="E6333" i="3"/>
  <c r="D6333" i="3"/>
  <c r="E6342" i="3"/>
  <c r="D6342" i="3"/>
  <c r="D6370" i="3"/>
  <c r="E6370" i="3"/>
  <c r="E6421" i="3"/>
  <c r="D6421" i="3"/>
  <c r="E6425" i="3"/>
  <c r="D6425" i="3"/>
  <c r="E6435" i="3"/>
  <c r="D6435" i="3"/>
  <c r="E6454" i="3"/>
  <c r="D6454" i="3"/>
  <c r="D6536" i="3"/>
  <c r="E6536" i="3"/>
  <c r="E6133" i="3"/>
  <c r="D6133" i="3"/>
  <c r="E6145" i="3"/>
  <c r="D6145" i="3"/>
  <c r="E6154" i="3"/>
  <c r="F6154" i="3" s="1"/>
  <c r="D6154" i="3"/>
  <c r="E6180" i="3"/>
  <c r="D6180" i="3"/>
  <c r="E6189" i="3"/>
  <c r="D6189" i="3"/>
  <c r="E6201" i="3"/>
  <c r="D6201" i="3"/>
  <c r="E6213" i="3"/>
  <c r="D6213" i="3"/>
  <c r="E6222" i="3"/>
  <c r="D6222" i="3"/>
  <c r="D6227" i="3"/>
  <c r="D6236" i="3"/>
  <c r="E6248" i="3"/>
  <c r="D6248" i="3"/>
  <c r="E6257" i="3"/>
  <c r="D6257" i="3"/>
  <c r="E6269" i="3"/>
  <c r="D6269" i="3"/>
  <c r="E6281" i="3"/>
  <c r="D6281" i="3"/>
  <c r="D6283" i="3"/>
  <c r="E6290" i="3"/>
  <c r="D6290" i="3"/>
  <c r="D6304" i="3"/>
  <c r="E6316" i="3"/>
  <c r="D6316" i="3"/>
  <c r="E6325" i="3"/>
  <c r="D6325" i="3"/>
  <c r="E6337" i="3"/>
  <c r="D6337" i="3"/>
  <c r="E6349" i="3"/>
  <c r="D6349" i="3"/>
  <c r="E6365" i="3"/>
  <c r="E6367" i="3"/>
  <c r="D6367" i="3"/>
  <c r="E6375" i="3"/>
  <c r="F6375" i="3" s="1"/>
  <c r="D6375" i="3"/>
  <c r="D6382" i="3"/>
  <c r="E6382" i="3"/>
  <c r="D6511" i="3"/>
  <c r="E6511" i="3"/>
  <c r="E6399" i="3"/>
  <c r="D6399" i="3"/>
  <c r="E6408" i="3"/>
  <c r="D6408" i="3"/>
  <c r="F6426" i="3"/>
  <c r="E6433" i="3"/>
  <c r="D6433" i="3"/>
  <c r="D6452" i="3"/>
  <c r="E6452" i="3"/>
  <c r="D6460" i="3"/>
  <c r="E6460" i="3"/>
  <c r="E6475" i="3"/>
  <c r="D6475" i="3"/>
  <c r="E6703" i="3"/>
  <c r="D6703" i="3"/>
  <c r="E6754" i="3"/>
  <c r="D6754" i="3"/>
  <c r="E6776" i="3"/>
  <c r="D6776" i="3"/>
  <c r="E6416" i="3"/>
  <c r="D6416" i="3"/>
  <c r="E6457" i="3"/>
  <c r="D6457" i="3"/>
  <c r="D6473" i="3"/>
  <c r="E6473" i="3"/>
  <c r="E6585" i="3"/>
  <c r="D6585" i="3"/>
  <c r="E6602" i="3"/>
  <c r="D6602" i="3"/>
  <c r="E6619" i="3"/>
  <c r="D6619" i="3"/>
  <c r="E6641" i="3"/>
  <c r="D6641" i="3"/>
  <c r="E6656" i="3"/>
  <c r="D6656" i="3"/>
  <c r="E6661" i="3"/>
  <c r="D6661" i="3"/>
  <c r="E6682" i="3"/>
  <c r="F6681" i="3" s="1"/>
  <c r="D6682" i="3"/>
  <c r="E6699" i="3"/>
  <c r="D6699" i="3"/>
  <c r="E6438" i="3"/>
  <c r="D6438" i="3"/>
  <c r="E6442" i="3"/>
  <c r="D6442" i="3"/>
  <c r="E6470" i="3"/>
  <c r="D6470" i="3"/>
  <c r="E6570" i="3"/>
  <c r="E6664" i="3"/>
  <c r="F6664" i="3" s="1"/>
  <c r="D6664" i="3"/>
  <c r="E6573" i="3"/>
  <c r="D6573" i="3"/>
  <c r="E6577" i="3"/>
  <c r="D6577" i="3"/>
  <c r="E6590" i="3"/>
  <c r="D6590" i="3"/>
  <c r="E6594" i="3"/>
  <c r="D6594" i="3"/>
  <c r="E6607" i="3"/>
  <c r="D6607" i="3"/>
  <c r="E6611" i="3"/>
  <c r="D6611" i="3"/>
  <c r="E6624" i="3"/>
  <c r="D6624" i="3"/>
  <c r="E6628" i="3"/>
  <c r="D6628" i="3"/>
  <c r="D6659" i="3"/>
  <c r="E6659" i="3"/>
  <c r="D6671" i="3"/>
  <c r="E6671" i="3"/>
  <c r="D6448" i="3"/>
  <c r="E6451" i="3"/>
  <c r="E6478" i="3"/>
  <c r="E6486" i="3"/>
  <c r="E6488" i="3"/>
  <c r="E6495" i="3"/>
  <c r="E6503" i="3"/>
  <c r="E6505" i="3"/>
  <c r="E6512" i="3"/>
  <c r="E6520" i="3"/>
  <c r="E6522" i="3"/>
  <c r="E6529" i="3"/>
  <c r="E6537" i="3"/>
  <c r="E6539" i="3"/>
  <c r="E6546" i="3"/>
  <c r="E6554" i="3"/>
  <c r="E6556" i="3"/>
  <c r="E6563" i="3"/>
  <c r="E6636" i="3"/>
  <c r="D6636" i="3"/>
  <c r="E6645" i="3"/>
  <c r="D6645" i="3"/>
  <c r="E6653" i="3"/>
  <c r="D6653" i="3"/>
  <c r="E6689" i="3"/>
  <c r="D6689" i="3"/>
  <c r="E6707" i="3"/>
  <c r="D6707" i="3"/>
  <c r="E6711" i="3"/>
  <c r="D6711" i="3"/>
  <c r="E6746" i="3"/>
  <c r="D6746" i="3"/>
  <c r="E6759" i="3"/>
  <c r="D6759" i="3"/>
  <c r="E6690" i="3"/>
  <c r="D6690" i="3"/>
  <c r="E6694" i="3"/>
  <c r="D6694" i="3"/>
  <c r="E6698" i="3"/>
  <c r="D6698" i="3"/>
  <c r="E6720" i="3"/>
  <c r="D6720" i="3"/>
  <c r="E6729" i="3"/>
  <c r="D6729" i="3"/>
  <c r="E6742" i="3"/>
  <c r="D6742" i="3"/>
  <c r="D6660" i="3"/>
  <c r="E6663" i="3"/>
  <c r="D6672" i="3"/>
  <c r="E6706" i="3"/>
  <c r="D6706" i="3"/>
  <c r="D6708" i="3"/>
  <c r="D6712" i="3"/>
  <c r="E6725" i="3"/>
  <c r="D6725" i="3"/>
  <c r="E6771" i="3"/>
  <c r="D6771" i="3"/>
  <c r="E6780" i="3"/>
  <c r="D6780" i="3"/>
  <c r="D6715" i="3"/>
  <c r="D6716" i="3"/>
  <c r="D6723" i="3"/>
  <c r="D6724" i="3"/>
  <c r="D6728" i="3"/>
  <c r="D6732" i="3"/>
  <c r="D6733" i="3"/>
  <c r="D6740" i="3"/>
  <c r="D6741" i="3"/>
  <c r="D6745" i="3"/>
  <c r="D6749" i="3"/>
  <c r="D6750" i="3"/>
  <c r="D6757" i="3"/>
  <c r="D6758" i="3"/>
  <c r="D6762" i="3"/>
  <c r="D6766" i="3"/>
  <c r="D6767" i="3"/>
  <c r="D6774" i="3"/>
  <c r="D6775" i="3"/>
  <c r="D6779" i="3"/>
  <c r="D6783" i="3"/>
  <c r="D6784" i="3"/>
  <c r="F3400" i="3" l="1"/>
  <c r="F289" i="3"/>
  <c r="F6307" i="3"/>
  <c r="F4641" i="3"/>
  <c r="F6698" i="3"/>
  <c r="F943" i="3"/>
  <c r="F4760" i="3"/>
  <c r="F3332" i="3"/>
  <c r="F5117" i="3"/>
  <c r="F1989" i="3"/>
  <c r="F1606" i="3"/>
  <c r="F5933" i="3"/>
  <c r="F2091" i="3"/>
  <c r="F4148" i="3"/>
  <c r="F4131" i="3"/>
  <c r="F1572" i="3"/>
  <c r="F476" i="3"/>
  <c r="F2703" i="3"/>
  <c r="F6477" i="3"/>
  <c r="F6460" i="3"/>
  <c r="F4335" i="3"/>
  <c r="F3298" i="3"/>
  <c r="F3162" i="3"/>
  <c r="F5542" i="3"/>
  <c r="F6751" i="3"/>
  <c r="F4114" i="3"/>
  <c r="F3264" i="3"/>
  <c r="F2193" i="3"/>
  <c r="F1300" i="3"/>
  <c r="F4556" i="3"/>
  <c r="F4267" i="3"/>
  <c r="F3323" i="3"/>
  <c r="F1368" i="3"/>
  <c r="F3706" i="3"/>
  <c r="F1921" i="3"/>
  <c r="F59" i="3"/>
  <c r="F4122" i="3"/>
  <c r="F2108" i="3"/>
  <c r="F1708" i="3"/>
  <c r="F2006" i="3"/>
  <c r="F2227" i="3"/>
  <c r="F263" i="3"/>
  <c r="F2057" i="3"/>
  <c r="F1938" i="3"/>
  <c r="F1062" i="3"/>
  <c r="F4658" i="3"/>
  <c r="F4675" i="3"/>
  <c r="F1470" i="3"/>
  <c r="F195" i="3"/>
  <c r="F5074" i="3"/>
  <c r="F4624" i="3"/>
  <c r="F6740" i="3"/>
  <c r="F2669" i="3"/>
  <c r="F2601" i="3"/>
  <c r="F1972" i="3"/>
  <c r="F3502" i="3"/>
  <c r="F977" i="3"/>
  <c r="F5440" i="3"/>
  <c r="F4692" i="3"/>
  <c r="F3391" i="3"/>
  <c r="F3255" i="3"/>
  <c r="F3119" i="3"/>
  <c r="F5338" i="3"/>
  <c r="F4105" i="3"/>
  <c r="F3468" i="3"/>
  <c r="F2796" i="3"/>
  <c r="F3272" i="3"/>
  <c r="F1793" i="3"/>
  <c r="F3578" i="3"/>
  <c r="F5576" i="3"/>
  <c r="F5508" i="3"/>
  <c r="F5363" i="3"/>
  <c r="F1887" i="3"/>
  <c r="F1853" i="3"/>
  <c r="F1096" i="3"/>
  <c r="F161" i="3"/>
  <c r="F1836" i="3"/>
  <c r="F3196" i="3"/>
  <c r="F3060" i="3"/>
  <c r="F1640" i="3"/>
  <c r="F960" i="3"/>
  <c r="F2040" i="3"/>
  <c r="F2125" i="3"/>
  <c r="F144" i="3"/>
  <c r="F1266" i="3"/>
  <c r="F221" i="3"/>
  <c r="F1028" i="3"/>
  <c r="F127" i="3"/>
  <c r="F6630" i="3"/>
  <c r="F5406" i="3"/>
  <c r="F3204" i="3"/>
  <c r="F2295" i="3"/>
  <c r="F4471" i="3"/>
  <c r="F5040" i="3"/>
  <c r="F3187" i="3"/>
  <c r="F5474" i="3"/>
  <c r="F1130" i="3"/>
  <c r="F926" i="3"/>
  <c r="F6596" i="3"/>
  <c r="F6086" i="3"/>
  <c r="F5533" i="3"/>
  <c r="F2839" i="3"/>
  <c r="F2533" i="3"/>
  <c r="F1955" i="3"/>
  <c r="F4454" i="3"/>
  <c r="F2830" i="3"/>
  <c r="F1742" i="3"/>
  <c r="F1589" i="3"/>
  <c r="F1487" i="3"/>
  <c r="F1113" i="3"/>
  <c r="F4938" i="3"/>
  <c r="F5372" i="3"/>
  <c r="F3009" i="3"/>
  <c r="F3553" i="3"/>
  <c r="F6443" i="3"/>
  <c r="F6768" i="3"/>
  <c r="F5644" i="3"/>
  <c r="F4726" i="3"/>
  <c r="F4352" i="3"/>
  <c r="F4182" i="3"/>
  <c r="F3612" i="3"/>
  <c r="F2907" i="3"/>
  <c r="F2023" i="3"/>
  <c r="F1674" i="3"/>
  <c r="F1283" i="3"/>
  <c r="F1232" i="3"/>
  <c r="F909" i="3"/>
  <c r="F255" i="3"/>
  <c r="F3408" i="3"/>
  <c r="F5006" i="3"/>
  <c r="F3340" i="3"/>
  <c r="F4649" i="3"/>
  <c r="F4530" i="3"/>
  <c r="F4462" i="3"/>
  <c r="F2159" i="3"/>
  <c r="F2873" i="3"/>
  <c r="F2652" i="3"/>
  <c r="F2465" i="3"/>
  <c r="F1334" i="3"/>
  <c r="F4921" i="3"/>
  <c r="F4420" i="3"/>
  <c r="F3476" i="3"/>
  <c r="F1419" i="3"/>
  <c r="F1198" i="3"/>
  <c r="F5882" i="3"/>
  <c r="F4972" i="3"/>
  <c r="F3136" i="3"/>
  <c r="F4326" i="3"/>
  <c r="F5967" i="3"/>
  <c r="F5899" i="3"/>
  <c r="F6111" i="3"/>
  <c r="F5627" i="3"/>
  <c r="F4743" i="3"/>
  <c r="F4717" i="3"/>
  <c r="F4097" i="3"/>
  <c r="F2677" i="3"/>
  <c r="F493" i="3"/>
  <c r="F204" i="3"/>
  <c r="F5057" i="3"/>
  <c r="F2728" i="3"/>
  <c r="F1810" i="3"/>
  <c r="F1317" i="3"/>
  <c r="F5134" i="3"/>
  <c r="F4488" i="3"/>
  <c r="F1436" i="3"/>
  <c r="F1215" i="3"/>
  <c r="F4581" i="3"/>
  <c r="F3238" i="3"/>
  <c r="F3646" i="3"/>
  <c r="F1385" i="3"/>
  <c r="F6647" i="3"/>
  <c r="F6213" i="3"/>
  <c r="F6409" i="3"/>
  <c r="F5865" i="3"/>
  <c r="F5822" i="3"/>
  <c r="F2592" i="3"/>
  <c r="F2983" i="3"/>
  <c r="F2915" i="3"/>
  <c r="F1904" i="3"/>
  <c r="F561" i="3"/>
  <c r="F1011" i="3"/>
  <c r="F6383" i="3"/>
  <c r="F5202" i="3"/>
  <c r="F4615" i="3"/>
  <c r="F4386" i="3"/>
  <c r="F2074" i="3"/>
  <c r="F5108" i="3"/>
  <c r="F2626" i="3"/>
  <c r="F1164" i="3"/>
  <c r="F4496" i="3"/>
  <c r="F3459" i="3"/>
  <c r="F2694" i="3"/>
  <c r="F3128" i="3"/>
  <c r="F1181" i="3"/>
  <c r="F2176" i="3"/>
  <c r="F6613" i="3"/>
  <c r="F6545" i="3"/>
  <c r="F5210" i="3"/>
  <c r="F6562" i="3"/>
  <c r="F3017" i="3"/>
  <c r="F2949" i="3"/>
  <c r="F2881" i="3"/>
  <c r="F2771" i="3"/>
  <c r="F1844" i="3"/>
  <c r="F238" i="3"/>
  <c r="F3544" i="3"/>
  <c r="F3306" i="3"/>
  <c r="F3170" i="3"/>
  <c r="F2941" i="3"/>
  <c r="F2210" i="3"/>
  <c r="F2142" i="3"/>
  <c r="F2490" i="3"/>
  <c r="F4258" i="3"/>
  <c r="F6638" i="3"/>
  <c r="F6417" i="3"/>
  <c r="F5431" i="3"/>
  <c r="F5295" i="3"/>
  <c r="F1538" i="3"/>
  <c r="F1402" i="3"/>
  <c r="F6519" i="3"/>
  <c r="F4275" i="3"/>
  <c r="F2762" i="3"/>
  <c r="F3663" i="3"/>
  <c r="F6587" i="3"/>
  <c r="F6468" i="3"/>
  <c r="F5712" i="3"/>
  <c r="F5125" i="3"/>
  <c r="F4173" i="3"/>
  <c r="F3102" i="3"/>
  <c r="F535" i="3"/>
  <c r="F892" i="3"/>
  <c r="F1725" i="3"/>
  <c r="F1453" i="3"/>
  <c r="F4666" i="3"/>
  <c r="F2499" i="3"/>
  <c r="F6502" i="3"/>
  <c r="F5848" i="3"/>
  <c r="F5397" i="3"/>
  <c r="F5261" i="3"/>
  <c r="F1929" i="3"/>
  <c r="F603" i="3"/>
  <c r="F408" i="3"/>
  <c r="F331" i="3"/>
  <c r="F5270" i="3"/>
  <c r="F4955" i="3"/>
  <c r="F4709" i="3"/>
  <c r="F4683" i="3"/>
  <c r="F5091" i="3"/>
  <c r="F4411" i="3"/>
  <c r="F4343" i="3"/>
  <c r="F4190" i="3"/>
  <c r="F3510" i="3"/>
  <c r="F3366" i="3"/>
  <c r="F2660" i="3"/>
  <c r="F2244" i="3"/>
  <c r="F4479" i="3"/>
  <c r="F4428" i="3"/>
  <c r="F3425" i="3"/>
  <c r="F5499" i="3"/>
  <c r="F4904" i="3"/>
  <c r="F4513" i="3"/>
  <c r="F6400" i="3"/>
  <c r="F1657" i="3"/>
  <c r="F6494" i="3"/>
  <c r="F6077" i="3"/>
  <c r="F2507" i="3"/>
  <c r="F2371" i="3"/>
  <c r="F2235" i="3"/>
  <c r="F1147" i="3"/>
  <c r="F1079" i="3"/>
  <c r="F76" i="3"/>
  <c r="F5304" i="3"/>
  <c r="F4590" i="3"/>
  <c r="F3051" i="3"/>
  <c r="F3442" i="3"/>
  <c r="F2932" i="3"/>
  <c r="F1521" i="3"/>
  <c r="F1249" i="3"/>
  <c r="F5729" i="3"/>
  <c r="F5448" i="3"/>
  <c r="F4989" i="3"/>
  <c r="F3723" i="3"/>
  <c r="F6774" i="3"/>
  <c r="F6723" i="3"/>
  <c r="F6604" i="3"/>
  <c r="F6094" i="3"/>
  <c r="F5584" i="3"/>
  <c r="F5329" i="3"/>
  <c r="F5193" i="3"/>
  <c r="F2737" i="3"/>
  <c r="F2779" i="3"/>
  <c r="F2133" i="3"/>
  <c r="F1946" i="3"/>
  <c r="F399" i="3"/>
  <c r="F425" i="3"/>
  <c r="F1691" i="3"/>
  <c r="F6672" i="3"/>
  <c r="F5635" i="3"/>
  <c r="F5023" i="3"/>
  <c r="F5168" i="3"/>
  <c r="F4377" i="3"/>
  <c r="F4632" i="3"/>
  <c r="F3230" i="3"/>
  <c r="F3094" i="3"/>
  <c r="F1776" i="3"/>
  <c r="F1555" i="3"/>
  <c r="F1504" i="3"/>
  <c r="F187" i="3"/>
  <c r="F4598" i="3"/>
  <c r="F4522" i="3"/>
  <c r="F5686" i="3"/>
  <c r="F3034" i="3"/>
  <c r="F3000" i="3"/>
  <c r="F2898" i="3"/>
  <c r="F2864" i="3"/>
  <c r="F2439" i="3"/>
  <c r="F2303" i="3"/>
  <c r="F6366" i="3"/>
  <c r="F5457" i="3"/>
  <c r="F5321" i="3"/>
  <c r="F4700" i="3"/>
  <c r="F2558" i="3"/>
  <c r="F2116" i="3"/>
  <c r="F272" i="3"/>
  <c r="F6120" i="3"/>
  <c r="F5236" i="3"/>
  <c r="F4564" i="3"/>
  <c r="F4445" i="3"/>
  <c r="F4360" i="3"/>
  <c r="F3629" i="3"/>
  <c r="F5907" i="3"/>
  <c r="F2524" i="3"/>
  <c r="F2082" i="3"/>
  <c r="F612" i="3"/>
  <c r="F340" i="3"/>
  <c r="F620" i="3"/>
  <c r="F484" i="3"/>
  <c r="F348" i="3"/>
  <c r="F1045" i="3"/>
  <c r="F5746" i="3"/>
  <c r="F6281" i="3"/>
  <c r="F6434" i="3"/>
  <c r="F5780" i="3"/>
  <c r="F5669" i="3"/>
  <c r="F5601" i="3"/>
  <c r="F5389" i="3"/>
  <c r="F5219" i="3"/>
  <c r="F5159" i="3"/>
  <c r="F4054" i="3"/>
  <c r="F3978" i="3"/>
  <c r="F3918" i="3"/>
  <c r="F3816" i="3"/>
  <c r="F3714" i="3"/>
  <c r="F2813" i="3"/>
  <c r="F2745" i="3"/>
  <c r="F2575" i="3"/>
  <c r="F2456" i="3"/>
  <c r="F2320" i="3"/>
  <c r="F2252" i="3"/>
  <c r="F1963" i="3"/>
  <c r="F1878" i="3"/>
  <c r="F6757" i="3"/>
  <c r="F6553" i="3"/>
  <c r="F6528" i="3"/>
  <c r="F6485" i="3"/>
  <c r="F6655" i="3"/>
  <c r="F6290" i="3"/>
  <c r="F6103" i="3"/>
  <c r="F6060" i="3"/>
  <c r="F6043" i="3"/>
  <c r="F5958" i="3"/>
  <c r="F6205" i="3"/>
  <c r="F5873" i="3"/>
  <c r="F6273" i="3"/>
  <c r="F5661" i="3"/>
  <c r="F5695" i="3"/>
  <c r="F5618" i="3"/>
  <c r="F5516" i="3"/>
  <c r="F5227" i="3"/>
  <c r="F5465" i="3"/>
  <c r="F5185" i="3"/>
  <c r="F4547" i="3"/>
  <c r="F4394" i="3"/>
  <c r="F4292" i="3"/>
  <c r="F4309" i="3"/>
  <c r="F4241" i="3"/>
  <c r="F3867" i="3"/>
  <c r="F4139" i="3"/>
  <c r="F3697" i="3"/>
  <c r="F3374" i="3"/>
  <c r="F2966" i="3"/>
  <c r="F3357" i="3"/>
  <c r="F3289" i="3"/>
  <c r="F3221" i="3"/>
  <c r="F3153" i="3"/>
  <c r="F3085" i="3"/>
  <c r="F2541" i="3"/>
  <c r="F2473" i="3"/>
  <c r="F2405" i="3"/>
  <c r="F2337" i="3"/>
  <c r="F2269" i="3"/>
  <c r="F2201" i="3"/>
  <c r="F2184" i="3"/>
  <c r="F1912" i="3"/>
  <c r="F2065" i="3"/>
  <c r="F110" i="3"/>
  <c r="F42" i="3"/>
  <c r="F3493" i="3"/>
  <c r="F3561" i="3"/>
  <c r="F2992" i="3"/>
  <c r="F6706" i="3"/>
  <c r="F5924" i="3"/>
  <c r="F6018" i="3"/>
  <c r="F5950" i="3"/>
  <c r="F4207" i="3"/>
  <c r="F4046" i="3"/>
  <c r="F3986" i="3"/>
  <c r="F3910" i="3"/>
  <c r="F3850" i="3"/>
  <c r="F3782" i="3"/>
  <c r="F3748" i="3"/>
  <c r="F2711" i="3"/>
  <c r="F2388" i="3"/>
  <c r="F6621" i="3"/>
  <c r="F6298" i="3"/>
  <c r="F6239" i="3"/>
  <c r="F6315" i="3"/>
  <c r="F6256" i="3"/>
  <c r="F6196" i="3"/>
  <c r="F5890" i="3"/>
  <c r="F6001" i="3"/>
  <c r="F5567" i="3"/>
  <c r="F5244" i="3"/>
  <c r="F5491" i="3"/>
  <c r="F5414" i="3"/>
  <c r="F4734" i="3"/>
  <c r="F4224" i="3"/>
  <c r="F3680" i="3"/>
  <c r="F2422" i="3"/>
  <c r="F2354" i="3"/>
  <c r="F2286" i="3"/>
  <c r="F2218" i="3"/>
  <c r="F2031" i="3"/>
  <c r="F1997" i="3"/>
  <c r="F2150" i="3"/>
  <c r="F2014" i="3"/>
  <c r="F884" i="3"/>
  <c r="F867" i="3"/>
  <c r="F850" i="3"/>
  <c r="F833" i="3"/>
  <c r="F816" i="3"/>
  <c r="F799" i="3"/>
  <c r="F782" i="3"/>
  <c r="F765" i="3"/>
  <c r="F748" i="3"/>
  <c r="F731" i="3"/>
  <c r="F714" i="3"/>
  <c r="F697" i="3"/>
  <c r="F680" i="3"/>
  <c r="F663" i="3"/>
  <c r="F544" i="3"/>
  <c r="F467" i="3"/>
  <c r="F629" i="3"/>
  <c r="F552" i="3"/>
  <c r="F416" i="3"/>
  <c r="F357" i="3"/>
  <c r="F229" i="3"/>
  <c r="F93" i="3"/>
  <c r="F3595" i="3"/>
  <c r="F3527" i="3"/>
  <c r="F1870" i="3"/>
  <c r="F5916" i="3"/>
  <c r="G6751" i="3"/>
  <c r="G6768" i="3"/>
  <c r="F6689" i="3"/>
  <c r="F6570" i="3"/>
  <c r="F6511" i="3"/>
  <c r="F6222" i="3"/>
  <c r="F6145" i="3"/>
  <c r="F6230" i="3"/>
  <c r="F5805" i="3"/>
  <c r="F5797" i="3"/>
  <c r="F5754" i="3"/>
  <c r="F5814" i="3"/>
  <c r="F5771" i="3"/>
  <c r="F5678" i="3"/>
  <c r="F6009" i="3"/>
  <c r="F5312" i="3"/>
  <c r="F5559" i="3"/>
  <c r="F5482" i="3"/>
  <c r="F5423" i="3"/>
  <c r="F5346" i="3"/>
  <c r="F5287" i="3"/>
  <c r="F5151" i="3"/>
  <c r="F4870" i="3"/>
  <c r="F4836" i="3"/>
  <c r="F4802" i="3"/>
  <c r="F4768" i="3"/>
  <c r="F4088" i="3"/>
  <c r="F4080" i="3"/>
  <c r="F4020" i="3"/>
  <c r="F4012" i="3"/>
  <c r="F3952" i="3"/>
  <c r="F3944" i="3"/>
  <c r="F3884" i="3"/>
  <c r="F3876" i="3"/>
  <c r="F3833" i="3"/>
  <c r="F3799" i="3"/>
  <c r="F3765" i="3"/>
  <c r="F3731" i="3"/>
  <c r="F3825" i="3"/>
  <c r="F3791" i="3"/>
  <c r="F3757" i="3"/>
  <c r="F3068" i="3"/>
  <c r="F2099" i="3"/>
  <c r="F1980" i="3"/>
  <c r="F1861" i="3"/>
  <c r="F1895" i="3"/>
  <c r="F578" i="3"/>
  <c r="F501" i="3"/>
  <c r="F306" i="3"/>
  <c r="F875" i="3"/>
  <c r="F858" i="3"/>
  <c r="F841" i="3"/>
  <c r="F824" i="3"/>
  <c r="F807" i="3"/>
  <c r="F790" i="3"/>
  <c r="F773" i="3"/>
  <c r="F756" i="3"/>
  <c r="F739" i="3"/>
  <c r="F722" i="3"/>
  <c r="F705" i="3"/>
  <c r="F688" i="3"/>
  <c r="F671" i="3"/>
  <c r="F654" i="3"/>
  <c r="F459" i="3"/>
  <c r="F382" i="3"/>
  <c r="F246" i="3"/>
  <c r="F178" i="3"/>
  <c r="F6128" i="3"/>
  <c r="F6179" i="3"/>
  <c r="F5984" i="3"/>
  <c r="F6451" i="3"/>
  <c r="F6349" i="3"/>
  <c r="F6536" i="3"/>
  <c r="F6324" i="3"/>
  <c r="F6247" i="3"/>
  <c r="F6188" i="3"/>
  <c r="F6137" i="3"/>
  <c r="F6341" i="3"/>
  <c r="F6264" i="3"/>
  <c r="F6171" i="3"/>
  <c r="F6052" i="3"/>
  <c r="F5992" i="3"/>
  <c r="F5737" i="3"/>
  <c r="F6026" i="3"/>
  <c r="F5856" i="3"/>
  <c r="F5831" i="3"/>
  <c r="F5525" i="3"/>
  <c r="F5380" i="3"/>
  <c r="F5253" i="3"/>
  <c r="F5652" i="3"/>
  <c r="F5975" i="3"/>
  <c r="F5142" i="3"/>
  <c r="F4751" i="3"/>
  <c r="F4862" i="3"/>
  <c r="F4828" i="3"/>
  <c r="F4794" i="3"/>
  <c r="F4037" i="3"/>
  <c r="F4029" i="3"/>
  <c r="F3969" i="3"/>
  <c r="F3961" i="3"/>
  <c r="F3901" i="3"/>
  <c r="F3893" i="3"/>
  <c r="F4156" i="3"/>
  <c r="F2167" i="3"/>
  <c r="F2048" i="3"/>
  <c r="F510" i="3"/>
  <c r="F433" i="3"/>
  <c r="F1827" i="3"/>
  <c r="F586" i="3"/>
  <c r="F391" i="3"/>
  <c r="F314" i="3"/>
  <c r="F5941" i="3"/>
  <c r="F6035" i="3"/>
  <c r="F6162" i="3"/>
  <c r="F5839" i="3"/>
  <c r="F5703" i="3"/>
  <c r="F6069" i="3"/>
  <c r="F6332" i="3"/>
  <c r="F5550" i="3"/>
  <c r="F5355" i="3"/>
  <c r="F5278" i="3"/>
  <c r="F4887" i="3"/>
  <c r="F4853" i="3"/>
  <c r="F4819" i="3"/>
  <c r="F4785" i="3"/>
  <c r="F3842" i="3"/>
  <c r="F3808" i="3"/>
  <c r="F3774" i="3"/>
  <c r="F3740" i="3"/>
  <c r="F637" i="3"/>
  <c r="F442" i="3"/>
  <c r="F365" i="3"/>
  <c r="F595" i="3"/>
  <c r="F518" i="3"/>
  <c r="F323" i="3"/>
  <c r="F280" i="3"/>
  <c r="F212" i="3"/>
  <c r="F5720" i="3"/>
  <c r="F5788" i="3"/>
  <c r="F5763" i="3"/>
  <c r="F5176" i="3"/>
  <c r="F4879" i="3"/>
  <c r="F4845" i="3"/>
  <c r="F4811" i="3"/>
  <c r="F4777" i="3"/>
  <c r="F4071" i="3"/>
  <c r="F4063" i="3"/>
  <c r="F4003" i="3"/>
  <c r="F3995" i="3"/>
  <c r="F3935" i="3"/>
  <c r="F3927" i="3"/>
  <c r="F3859" i="3"/>
  <c r="F2847" i="3"/>
  <c r="F2643" i="3"/>
  <c r="F2609" i="3"/>
  <c r="F646" i="3"/>
  <c r="F569" i="3"/>
  <c r="F374" i="3"/>
  <c r="F297" i="3"/>
  <c r="F527" i="3"/>
  <c r="F450" i="3"/>
  <c r="A6768" i="3" l="1"/>
  <c r="A6751" i="3"/>
  <c r="A6734" i="3"/>
  <c r="A6717" i="3"/>
  <c r="A6700" i="3"/>
  <c r="A6683" i="3"/>
  <c r="A6666" i="3"/>
  <c r="A6649" i="3"/>
  <c r="A6632" i="3"/>
  <c r="A6615" i="3"/>
  <c r="A6598" i="3"/>
  <c r="A6581" i="3"/>
  <c r="A6564" i="3"/>
  <c r="A6547" i="3"/>
  <c r="A6530" i="3"/>
  <c r="A6513" i="3"/>
  <c r="A6496" i="3"/>
  <c r="A6479" i="3"/>
  <c r="A6462" i="3"/>
  <c r="A6445" i="3"/>
  <c r="A6428" i="3"/>
  <c r="A6411" i="3"/>
  <c r="A6394" i="3"/>
  <c r="A6377" i="3"/>
  <c r="A6360" i="3"/>
  <c r="A6343" i="3"/>
  <c r="A6326" i="3"/>
  <c r="A6309" i="3"/>
  <c r="A6292" i="3"/>
  <c r="A6275" i="3"/>
  <c r="A6258" i="3"/>
  <c r="A6241" i="3"/>
  <c r="A6224" i="3"/>
  <c r="A6207" i="3"/>
  <c r="A6190" i="3"/>
  <c r="A6173" i="3"/>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E6734" i="3" l="1"/>
  <c r="E6735" i="3"/>
  <c r="E6736" i="3"/>
  <c r="E6737" i="3"/>
  <c r="C31" i="3"/>
  <c r="E31" i="3" s="1"/>
  <c r="B19" i="3"/>
  <c r="C22" i="3"/>
  <c r="C27" i="3"/>
  <c r="E27" i="3" s="1"/>
  <c r="D32" i="3"/>
  <c r="E32" i="3"/>
  <c r="C19" i="3"/>
  <c r="C21" i="3"/>
  <c r="C25" i="3"/>
  <c r="C26" i="3"/>
  <c r="C30" i="3"/>
  <c r="C34" i="3"/>
  <c r="C35" i="3"/>
  <c r="C20" i="3"/>
  <c r="C24" i="3"/>
  <c r="C29" i="3"/>
  <c r="C33" i="3"/>
  <c r="C23" i="3"/>
  <c r="C28" i="3"/>
  <c r="G6734" i="3" l="1"/>
  <c r="F6734" i="3"/>
  <c r="D27" i="3"/>
  <c r="D31" i="3"/>
  <c r="D29" i="3"/>
  <c r="E29" i="3"/>
  <c r="E34" i="3"/>
  <c r="D34" i="3"/>
  <c r="E26" i="3"/>
  <c r="D26" i="3"/>
  <c r="D33" i="3"/>
  <c r="E33" i="3"/>
  <c r="D28" i="3"/>
  <c r="E28" i="3"/>
  <c r="D24" i="3"/>
  <c r="E24" i="3"/>
  <c r="E25" i="3"/>
  <c r="D25" i="3"/>
  <c r="E35" i="3"/>
  <c r="D35" i="3"/>
  <c r="E23" i="3"/>
  <c r="D23" i="3"/>
  <c r="E30" i="3"/>
  <c r="D30" i="3"/>
  <c r="F25" i="3" l="1"/>
  <c r="F34" i="3"/>
  <c r="C18" i="3" l="1"/>
  <c r="E18" i="3" s="1"/>
  <c r="C17" i="3"/>
  <c r="E17" i="3" s="1"/>
  <c r="C16" i="3"/>
  <c r="D16" i="3" s="1"/>
  <c r="C15" i="3"/>
  <c r="D15" i="3" s="1"/>
  <c r="C14" i="3"/>
  <c r="D14" i="3" s="1"/>
  <c r="C13" i="3"/>
  <c r="D13" i="3" s="1"/>
  <c r="C12" i="3"/>
  <c r="D12" i="3" s="1"/>
  <c r="C11" i="3"/>
  <c r="E11" i="3" s="1"/>
  <c r="C8" i="3"/>
  <c r="D8" i="3" s="1"/>
  <c r="D18" i="3" l="1"/>
  <c r="D17" i="3"/>
  <c r="E16" i="3"/>
  <c r="E15" i="3"/>
  <c r="E14" i="3"/>
  <c r="E13" i="3"/>
  <c r="E12" i="3"/>
  <c r="D11" i="3"/>
  <c r="P1" i="4" l="1"/>
  <c r="T1" i="4"/>
  <c r="S1" i="4"/>
  <c r="R1" i="4"/>
  <c r="Q1" i="4"/>
  <c r="U1" i="2"/>
  <c r="T1" i="2"/>
  <c r="S1" i="2"/>
  <c r="R1" i="2"/>
  <c r="Q1" i="2"/>
  <c r="B5" i="2" l="1"/>
  <c r="B5" i="4"/>
  <c r="CD18" i="1" l="1"/>
  <c r="DR8" i="1" l="1"/>
  <c r="DQ8" i="1"/>
  <c r="DP8" i="1"/>
  <c r="DO8" i="1"/>
  <c r="DN8" i="1"/>
  <c r="DM8" i="1"/>
  <c r="DL8" i="1"/>
  <c r="DK8" i="1"/>
  <c r="DJ8" i="1"/>
  <c r="DI8" i="1"/>
  <c r="DH8" i="1"/>
  <c r="DG8" i="1"/>
  <c r="DF8" i="1"/>
  <c r="DE8" i="1"/>
  <c r="DD8" i="1"/>
  <c r="DC8" i="1"/>
  <c r="DB8" i="1"/>
  <c r="DA8" i="1"/>
  <c r="CZ8" i="1"/>
  <c r="CY8" i="1"/>
  <c r="CX8" i="1"/>
  <c r="CW8" i="1"/>
  <c r="CV8" i="1"/>
  <c r="CU8" i="1"/>
  <c r="CT8" i="1"/>
  <c r="CS8" i="1"/>
  <c r="DB23" i="1" l="1"/>
  <c r="FB23" i="1"/>
  <c r="HB23" i="1"/>
  <c r="JB23" i="1"/>
  <c r="LB23" i="1"/>
  <c r="NB23" i="1"/>
  <c r="JB24" i="1"/>
  <c r="DB24" i="1"/>
  <c r="FB25" i="1"/>
  <c r="JB25" i="1"/>
  <c r="NB25" i="1"/>
  <c r="LB24" i="1"/>
  <c r="HB24" i="1"/>
  <c r="NB24" i="1"/>
  <c r="FB24" i="1"/>
  <c r="DB25" i="1"/>
  <c r="HB25" i="1"/>
  <c r="LB25" i="1"/>
  <c r="DJ23" i="1"/>
  <c r="FJ23" i="1"/>
  <c r="HJ23" i="1"/>
  <c r="JJ23" i="1"/>
  <c r="LJ23" i="1"/>
  <c r="NJ23" i="1"/>
  <c r="FJ24" i="1"/>
  <c r="NJ24" i="1"/>
  <c r="HJ24" i="1"/>
  <c r="JJ24" i="1"/>
  <c r="DJ25" i="1"/>
  <c r="HJ25" i="1"/>
  <c r="LJ25" i="1"/>
  <c r="LJ24" i="1"/>
  <c r="DJ24" i="1"/>
  <c r="FJ25" i="1"/>
  <c r="JJ25" i="1"/>
  <c r="NJ25" i="1"/>
  <c r="DN23" i="1"/>
  <c r="FN23" i="1"/>
  <c r="HN23" i="1"/>
  <c r="JN23" i="1"/>
  <c r="LN23" i="1"/>
  <c r="NN23" i="1"/>
  <c r="DN24" i="1"/>
  <c r="LN24" i="1"/>
  <c r="NN24" i="1"/>
  <c r="FN24" i="1"/>
  <c r="HN24" i="1"/>
  <c r="JN24" i="1"/>
  <c r="FN25" i="1"/>
  <c r="JN25" i="1"/>
  <c r="NN25" i="1"/>
  <c r="DN25" i="1"/>
  <c r="HN25" i="1"/>
  <c r="LN25" i="1"/>
  <c r="CU24" i="1"/>
  <c r="EU24" i="1"/>
  <c r="GU24" i="1"/>
  <c r="IU24" i="1"/>
  <c r="KU24" i="1"/>
  <c r="CU23" i="1"/>
  <c r="EU23" i="1"/>
  <c r="GU23" i="1"/>
  <c r="IU23" i="1"/>
  <c r="KU23" i="1"/>
  <c r="MU23" i="1"/>
  <c r="CU25" i="1"/>
  <c r="EU25" i="1"/>
  <c r="GU25" i="1"/>
  <c r="IU25" i="1"/>
  <c r="KU25" i="1"/>
  <c r="MU25" i="1"/>
  <c r="MU24" i="1"/>
  <c r="CY24" i="1"/>
  <c r="EY24" i="1"/>
  <c r="GY24" i="1"/>
  <c r="IY24" i="1"/>
  <c r="KY24" i="1"/>
  <c r="CY23" i="1"/>
  <c r="EY23" i="1"/>
  <c r="GY23" i="1"/>
  <c r="IY23" i="1"/>
  <c r="KY23" i="1"/>
  <c r="MY23" i="1"/>
  <c r="MY24" i="1"/>
  <c r="CY25" i="1"/>
  <c r="EY25" i="1"/>
  <c r="GY25" i="1"/>
  <c r="IY25" i="1"/>
  <c r="KY25" i="1"/>
  <c r="MY25" i="1"/>
  <c r="DC24" i="1"/>
  <c r="FC24" i="1"/>
  <c r="HC24" i="1"/>
  <c r="JC24" i="1"/>
  <c r="LC24" i="1"/>
  <c r="DC23" i="1"/>
  <c r="FC23" i="1"/>
  <c r="HC23" i="1"/>
  <c r="JC23" i="1"/>
  <c r="LC23" i="1"/>
  <c r="NC23" i="1"/>
  <c r="DC25" i="1"/>
  <c r="FC25" i="1"/>
  <c r="HC25" i="1"/>
  <c r="JC25" i="1"/>
  <c r="LC25" i="1"/>
  <c r="NC25" i="1"/>
  <c r="NC24" i="1"/>
  <c r="DG24" i="1"/>
  <c r="FG24" i="1"/>
  <c r="HG24" i="1"/>
  <c r="JG24" i="1"/>
  <c r="LG24" i="1"/>
  <c r="DG23" i="1"/>
  <c r="FG23" i="1"/>
  <c r="HG23" i="1"/>
  <c r="JG23" i="1"/>
  <c r="LG23" i="1"/>
  <c r="NG23" i="1"/>
  <c r="DG25" i="1"/>
  <c r="FG25" i="1"/>
  <c r="HG25" i="1"/>
  <c r="JG25" i="1"/>
  <c r="LG25" i="1"/>
  <c r="NG25" i="1"/>
  <c r="NG24" i="1"/>
  <c r="DK24" i="1"/>
  <c r="FK24" i="1"/>
  <c r="HK24" i="1"/>
  <c r="JK24" i="1"/>
  <c r="LK24" i="1"/>
  <c r="DK23" i="1"/>
  <c r="FK23" i="1"/>
  <c r="HK23" i="1"/>
  <c r="JK23" i="1"/>
  <c r="LK23" i="1"/>
  <c r="NK23" i="1"/>
  <c r="DK25" i="1"/>
  <c r="FK25" i="1"/>
  <c r="HK25" i="1"/>
  <c r="JK25" i="1"/>
  <c r="LK25" i="1"/>
  <c r="NK25" i="1"/>
  <c r="NK24" i="1"/>
  <c r="DO24" i="1"/>
  <c r="FO24" i="1"/>
  <c r="HO24" i="1"/>
  <c r="JO24" i="1"/>
  <c r="LO24" i="1"/>
  <c r="DO23" i="1"/>
  <c r="FO23" i="1"/>
  <c r="HO23" i="1"/>
  <c r="JO23" i="1"/>
  <c r="LO23" i="1"/>
  <c r="NO23" i="1"/>
  <c r="DO25" i="1"/>
  <c r="FO25" i="1"/>
  <c r="HO25" i="1"/>
  <c r="JO25" i="1"/>
  <c r="LO25" i="1"/>
  <c r="NO25" i="1"/>
  <c r="NO24" i="1"/>
  <c r="CZ24" i="1"/>
  <c r="EZ24" i="1"/>
  <c r="GZ24" i="1"/>
  <c r="IZ24" i="1"/>
  <c r="KZ24" i="1"/>
  <c r="CZ23" i="1"/>
  <c r="EZ23" i="1"/>
  <c r="GZ23" i="1"/>
  <c r="IZ23" i="1"/>
  <c r="KZ23" i="1"/>
  <c r="MZ23" i="1"/>
  <c r="CZ25" i="1"/>
  <c r="GZ25" i="1"/>
  <c r="KZ25" i="1"/>
  <c r="MZ24" i="1"/>
  <c r="EZ25" i="1"/>
  <c r="IZ25" i="1"/>
  <c r="MZ25" i="1"/>
  <c r="DP24" i="1"/>
  <c r="FP24" i="1"/>
  <c r="HP24" i="1"/>
  <c r="JP24" i="1"/>
  <c r="LP24" i="1"/>
  <c r="DP23" i="1"/>
  <c r="FP23" i="1"/>
  <c r="HP23" i="1"/>
  <c r="JP23" i="1"/>
  <c r="LP23" i="1"/>
  <c r="NP23" i="1"/>
  <c r="NP24" i="1"/>
  <c r="DP25" i="1"/>
  <c r="HP25" i="1"/>
  <c r="LP25" i="1"/>
  <c r="FP25" i="1"/>
  <c r="JP25" i="1"/>
  <c r="NP25" i="1"/>
  <c r="CT23" i="1"/>
  <c r="ET23" i="1"/>
  <c r="GT23" i="1"/>
  <c r="IT23" i="1"/>
  <c r="KT23" i="1"/>
  <c r="MT23" i="1"/>
  <c r="ET24" i="1"/>
  <c r="MT24" i="1"/>
  <c r="KT24" i="1"/>
  <c r="CT25" i="1"/>
  <c r="GT25" i="1"/>
  <c r="KT25" i="1"/>
  <c r="GT24" i="1"/>
  <c r="IT24" i="1"/>
  <c r="ET25" i="1"/>
  <c r="IT25" i="1"/>
  <c r="MT25" i="1"/>
  <c r="CT24" i="1"/>
  <c r="CV24" i="1"/>
  <c r="EV24" i="1"/>
  <c r="GV24" i="1"/>
  <c r="IV24" i="1"/>
  <c r="KV24" i="1"/>
  <c r="CV23" i="1"/>
  <c r="EV23" i="1"/>
  <c r="GV23" i="1"/>
  <c r="IV23" i="1"/>
  <c r="KV23" i="1"/>
  <c r="MV23" i="1"/>
  <c r="MV24" i="1"/>
  <c r="CV25" i="1"/>
  <c r="GV25" i="1"/>
  <c r="KV25" i="1"/>
  <c r="EV25" i="1"/>
  <c r="IV25" i="1"/>
  <c r="MV25" i="1"/>
  <c r="DD24" i="1"/>
  <c r="FD24" i="1"/>
  <c r="HD24" i="1"/>
  <c r="JD24" i="1"/>
  <c r="LD24" i="1"/>
  <c r="DD23" i="1"/>
  <c r="FD23" i="1"/>
  <c r="HD23" i="1"/>
  <c r="JD23" i="1"/>
  <c r="LD23" i="1"/>
  <c r="ND23" i="1"/>
  <c r="ND24" i="1"/>
  <c r="FD25" i="1"/>
  <c r="JD25" i="1"/>
  <c r="ND25" i="1"/>
  <c r="DD25" i="1"/>
  <c r="HD25" i="1"/>
  <c r="LD25" i="1"/>
  <c r="DH24" i="1"/>
  <c r="FH24" i="1"/>
  <c r="HH24" i="1"/>
  <c r="JH24" i="1"/>
  <c r="LH24" i="1"/>
  <c r="DH23" i="1"/>
  <c r="FH23" i="1"/>
  <c r="HH23" i="1"/>
  <c r="JH23" i="1"/>
  <c r="LH23" i="1"/>
  <c r="NH23" i="1"/>
  <c r="FH25" i="1"/>
  <c r="JH25" i="1"/>
  <c r="NH25" i="1"/>
  <c r="NH24" i="1"/>
  <c r="DH25" i="1"/>
  <c r="HH25" i="1"/>
  <c r="LH25" i="1"/>
  <c r="DL24" i="1"/>
  <c r="FL24" i="1"/>
  <c r="HL24" i="1"/>
  <c r="JL24" i="1"/>
  <c r="LL24" i="1"/>
  <c r="DL23" i="1"/>
  <c r="FL23" i="1"/>
  <c r="HL23" i="1"/>
  <c r="JL23" i="1"/>
  <c r="LL23" i="1"/>
  <c r="NL23" i="1"/>
  <c r="NL24" i="1"/>
  <c r="DL25" i="1"/>
  <c r="HL25" i="1"/>
  <c r="LL25" i="1"/>
  <c r="FL25" i="1"/>
  <c r="JL25" i="1"/>
  <c r="NL25" i="1"/>
  <c r="CS24" i="1"/>
  <c r="ES24" i="1"/>
  <c r="GS24" i="1"/>
  <c r="IS24" i="1"/>
  <c r="KS24" i="1"/>
  <c r="MS24" i="1"/>
  <c r="IS23" i="1"/>
  <c r="CS23" i="1"/>
  <c r="ES23" i="1"/>
  <c r="KS23" i="1"/>
  <c r="MS23" i="1"/>
  <c r="ES25" i="1"/>
  <c r="IS25" i="1"/>
  <c r="MS25" i="1"/>
  <c r="CS25" i="1"/>
  <c r="GS25" i="1"/>
  <c r="KS25" i="1"/>
  <c r="GS23" i="1"/>
  <c r="CW24" i="1"/>
  <c r="EW24" i="1"/>
  <c r="GW24" i="1"/>
  <c r="IW24" i="1"/>
  <c r="KW24" i="1"/>
  <c r="MW24" i="1"/>
  <c r="GW23" i="1"/>
  <c r="EW25" i="1"/>
  <c r="IW25" i="1"/>
  <c r="MW25" i="1"/>
  <c r="CW23" i="1"/>
  <c r="EW23" i="1"/>
  <c r="KW23" i="1"/>
  <c r="MW23" i="1"/>
  <c r="CW25" i="1"/>
  <c r="GW25" i="1"/>
  <c r="KW25" i="1"/>
  <c r="IW23" i="1"/>
  <c r="DA24" i="1"/>
  <c r="FA24" i="1"/>
  <c r="HA24" i="1"/>
  <c r="JA24" i="1"/>
  <c r="LA24" i="1"/>
  <c r="NA24" i="1"/>
  <c r="FA23" i="1"/>
  <c r="NA23" i="1"/>
  <c r="HA23" i="1"/>
  <c r="DA25" i="1"/>
  <c r="HA25" i="1"/>
  <c r="LA25" i="1"/>
  <c r="JA23" i="1"/>
  <c r="LA23" i="1"/>
  <c r="DA23" i="1"/>
  <c r="FA25" i="1"/>
  <c r="JA25" i="1"/>
  <c r="NA25" i="1"/>
  <c r="DE24" i="1"/>
  <c r="FE24" i="1"/>
  <c r="HE24" i="1"/>
  <c r="JE24" i="1"/>
  <c r="LE24" i="1"/>
  <c r="NE24" i="1"/>
  <c r="DE23" i="1"/>
  <c r="LE23" i="1"/>
  <c r="JE23" i="1"/>
  <c r="DE25" i="1"/>
  <c r="HE25" i="1"/>
  <c r="LE25" i="1"/>
  <c r="HE23" i="1"/>
  <c r="FE25" i="1"/>
  <c r="JE25" i="1"/>
  <c r="NE25" i="1"/>
  <c r="FE23" i="1"/>
  <c r="NE23" i="1"/>
  <c r="DI24" i="1"/>
  <c r="FI24" i="1"/>
  <c r="HI24" i="1"/>
  <c r="JI24" i="1"/>
  <c r="LI24" i="1"/>
  <c r="NI24" i="1"/>
  <c r="JI23" i="1"/>
  <c r="LI23" i="1"/>
  <c r="NI23" i="1"/>
  <c r="FI25" i="1"/>
  <c r="JI25" i="1"/>
  <c r="NI25" i="1"/>
  <c r="DI25" i="1"/>
  <c r="HI25" i="1"/>
  <c r="LI25" i="1"/>
  <c r="HI23" i="1"/>
  <c r="FI23" i="1"/>
  <c r="DI23" i="1"/>
  <c r="DM24" i="1"/>
  <c r="FM24" i="1"/>
  <c r="HM24" i="1"/>
  <c r="JM24" i="1"/>
  <c r="LM24" i="1"/>
  <c r="HM23" i="1"/>
  <c r="DM23" i="1"/>
  <c r="FM23" i="1"/>
  <c r="FM25" i="1"/>
  <c r="JM25" i="1"/>
  <c r="NM25" i="1"/>
  <c r="JM23" i="1"/>
  <c r="LM23" i="1"/>
  <c r="NM23" i="1"/>
  <c r="NM24" i="1"/>
  <c r="DM25" i="1"/>
  <c r="HM25" i="1"/>
  <c r="LM25" i="1"/>
  <c r="DQ24" i="1"/>
  <c r="FQ24" i="1"/>
  <c r="HQ24" i="1"/>
  <c r="JQ24" i="1"/>
  <c r="LQ24" i="1"/>
  <c r="FQ23" i="1"/>
  <c r="NQ23" i="1"/>
  <c r="DQ23" i="1"/>
  <c r="NQ24" i="1"/>
  <c r="DQ25" i="1"/>
  <c r="HQ25" i="1"/>
  <c r="LQ25" i="1"/>
  <c r="HQ23" i="1"/>
  <c r="JQ23" i="1"/>
  <c r="FQ25" i="1"/>
  <c r="JQ25" i="1"/>
  <c r="NQ25" i="1"/>
  <c r="LQ23" i="1"/>
  <c r="CX23" i="1"/>
  <c r="EX23" i="1"/>
  <c r="GX23" i="1"/>
  <c r="IX23" i="1"/>
  <c r="KX23" i="1"/>
  <c r="MX23" i="1"/>
  <c r="CX24" i="1"/>
  <c r="KX24" i="1"/>
  <c r="MX24" i="1"/>
  <c r="EX25" i="1"/>
  <c r="IX25" i="1"/>
  <c r="MX25" i="1"/>
  <c r="IX24" i="1"/>
  <c r="EX24" i="1"/>
  <c r="CX25" i="1"/>
  <c r="GX25" i="1"/>
  <c r="KX25" i="1"/>
  <c r="GX24" i="1"/>
  <c r="DF23" i="1"/>
  <c r="FF23" i="1"/>
  <c r="HF23" i="1"/>
  <c r="JF23" i="1"/>
  <c r="LF23" i="1"/>
  <c r="NF23" i="1"/>
  <c r="HF24" i="1"/>
  <c r="FF24" i="1"/>
  <c r="DF24" i="1"/>
  <c r="NF24" i="1"/>
  <c r="DF25" i="1"/>
  <c r="HF25" i="1"/>
  <c r="LF25" i="1"/>
  <c r="LF24" i="1"/>
  <c r="JF24" i="1"/>
  <c r="FF25" i="1"/>
  <c r="JF25" i="1"/>
  <c r="NF25" i="1"/>
  <c r="DR23" i="1"/>
  <c r="FR23" i="1"/>
  <c r="HR23" i="1"/>
  <c r="JR23" i="1"/>
  <c r="LR23" i="1"/>
  <c r="NR23" i="1"/>
  <c r="JR24" i="1"/>
  <c r="NR24" i="1"/>
  <c r="LR24" i="1"/>
  <c r="FR25" i="1"/>
  <c r="JR25" i="1"/>
  <c r="NR25" i="1"/>
  <c r="FR24" i="1"/>
  <c r="HR24" i="1"/>
  <c r="DR25" i="1"/>
  <c r="HR25" i="1"/>
  <c r="LR25" i="1"/>
  <c r="DR24" i="1"/>
  <c r="MU16" i="1"/>
  <c r="MU22" i="1"/>
  <c r="KU22" i="1"/>
  <c r="IU22" i="1"/>
  <c r="MU21" i="1"/>
  <c r="KU21" i="1"/>
  <c r="MU20" i="1"/>
  <c r="KU20" i="1"/>
  <c r="CU20" i="1"/>
  <c r="MU19" i="1"/>
  <c r="KU19" i="1"/>
  <c r="MU18" i="1"/>
  <c r="KU18" i="1"/>
  <c r="MU17" i="1"/>
  <c r="KU17" i="1"/>
  <c r="GU16" i="1"/>
  <c r="KU16" i="1"/>
  <c r="MY22" i="1"/>
  <c r="KY22" i="1"/>
  <c r="IY22" i="1"/>
  <c r="GY22" i="1"/>
  <c r="EY22" i="1"/>
  <c r="CY22" i="1"/>
  <c r="MY21" i="1"/>
  <c r="KY21" i="1"/>
  <c r="IY21" i="1"/>
  <c r="GY21" i="1"/>
  <c r="EY21" i="1"/>
  <c r="CY21" i="1"/>
  <c r="MY20" i="1"/>
  <c r="KY20" i="1"/>
  <c r="IY20" i="1"/>
  <c r="GY20" i="1"/>
  <c r="EY20" i="1"/>
  <c r="CY20" i="1"/>
  <c r="MY19" i="1"/>
  <c r="KY19" i="1"/>
  <c r="IY19" i="1"/>
  <c r="GY19" i="1"/>
  <c r="EY19" i="1"/>
  <c r="CY19" i="1"/>
  <c r="MY18" i="1"/>
  <c r="KY18" i="1"/>
  <c r="IY18" i="1"/>
  <c r="GY18" i="1"/>
  <c r="CY18" i="1"/>
  <c r="MY17" i="1"/>
  <c r="KY17" i="1"/>
  <c r="IY17" i="1"/>
  <c r="GY17" i="1"/>
  <c r="EY17" i="1"/>
  <c r="CY17" i="1"/>
  <c r="IY16" i="1"/>
  <c r="EY16" i="1"/>
  <c r="CY16" i="1"/>
  <c r="GY16" i="1"/>
  <c r="MY16" i="1"/>
  <c r="KY16" i="1"/>
  <c r="NC22" i="1"/>
  <c r="LC22" i="1"/>
  <c r="JC22" i="1"/>
  <c r="HC22" i="1"/>
  <c r="FC22" i="1"/>
  <c r="DC22" i="1"/>
  <c r="NC21" i="1"/>
  <c r="LC21" i="1"/>
  <c r="JC21" i="1"/>
  <c r="HC21" i="1"/>
  <c r="FC21" i="1"/>
  <c r="DC21" i="1"/>
  <c r="NC20" i="1"/>
  <c r="LC20" i="1"/>
  <c r="JC20" i="1"/>
  <c r="FC20" i="1"/>
  <c r="DC20" i="1"/>
  <c r="NC19" i="1"/>
  <c r="LC19" i="1"/>
  <c r="JC19" i="1"/>
  <c r="HC19" i="1"/>
  <c r="FC19" i="1"/>
  <c r="DC19" i="1"/>
  <c r="NC18" i="1"/>
  <c r="LC18" i="1"/>
  <c r="JC18" i="1"/>
  <c r="HC18" i="1"/>
  <c r="FC18" i="1"/>
  <c r="DC18" i="1"/>
  <c r="NC17" i="1"/>
  <c r="LC17" i="1"/>
  <c r="JC17" i="1"/>
  <c r="HC17" i="1"/>
  <c r="FC17" i="1"/>
  <c r="DC17" i="1"/>
  <c r="NG22" i="1"/>
  <c r="LG22" i="1"/>
  <c r="JG22" i="1"/>
  <c r="HG22" i="1"/>
  <c r="FG22" i="1"/>
  <c r="DG22" i="1"/>
  <c r="NG21" i="1"/>
  <c r="LG21" i="1"/>
  <c r="JG21" i="1"/>
  <c r="HG21" i="1"/>
  <c r="FG21" i="1"/>
  <c r="DG21" i="1"/>
  <c r="NG20" i="1"/>
  <c r="LG20" i="1"/>
  <c r="JG20" i="1"/>
  <c r="HG20" i="1"/>
  <c r="FG20" i="1"/>
  <c r="DG20" i="1"/>
  <c r="NG19" i="1"/>
  <c r="LG19" i="1"/>
  <c r="JG19" i="1"/>
  <c r="HG19" i="1"/>
  <c r="FG19" i="1"/>
  <c r="DG19" i="1"/>
  <c r="NG18" i="1"/>
  <c r="LG18" i="1"/>
  <c r="JG18" i="1"/>
  <c r="HG18" i="1"/>
  <c r="FG18" i="1"/>
  <c r="DG18" i="1"/>
  <c r="NG17" i="1"/>
  <c r="LG17" i="1"/>
  <c r="JG17" i="1"/>
  <c r="HG17" i="1"/>
  <c r="FG17" i="1"/>
  <c r="DG17" i="1"/>
  <c r="NK16" i="1"/>
  <c r="NK22" i="1"/>
  <c r="LK22" i="1"/>
  <c r="JK22" i="1"/>
  <c r="HK22" i="1"/>
  <c r="FK22" i="1"/>
  <c r="DK22" i="1"/>
  <c r="NK21" i="1"/>
  <c r="LK21" i="1"/>
  <c r="JK21" i="1"/>
  <c r="HK21" i="1"/>
  <c r="FK21" i="1"/>
  <c r="DK21" i="1"/>
  <c r="NK20" i="1"/>
  <c r="LK20" i="1"/>
  <c r="JK20" i="1"/>
  <c r="HK20" i="1"/>
  <c r="FK20" i="1"/>
  <c r="DK20" i="1"/>
  <c r="NK19" i="1"/>
  <c r="LK19" i="1"/>
  <c r="JK19" i="1"/>
  <c r="HK19" i="1"/>
  <c r="FK19" i="1"/>
  <c r="DK19" i="1"/>
  <c r="NK18" i="1"/>
  <c r="LK18" i="1"/>
  <c r="JK18" i="1"/>
  <c r="HK18" i="1"/>
  <c r="FK18" i="1"/>
  <c r="DK18" i="1"/>
  <c r="NK17" i="1"/>
  <c r="LK17" i="1"/>
  <c r="JK17" i="1"/>
  <c r="HK17" i="1"/>
  <c r="FK17" i="1"/>
  <c r="DK17" i="1"/>
  <c r="JK16" i="1"/>
  <c r="HK16" i="1"/>
  <c r="LK16" i="1"/>
  <c r="DK16" i="1"/>
  <c r="NO22" i="1"/>
  <c r="LO22" i="1"/>
  <c r="JO22" i="1"/>
  <c r="HO22" i="1"/>
  <c r="FO22" i="1"/>
  <c r="DO22" i="1"/>
  <c r="NO21" i="1"/>
  <c r="LO21" i="1"/>
  <c r="JO21" i="1"/>
  <c r="HO21" i="1"/>
  <c r="FO21" i="1"/>
  <c r="DO21" i="1"/>
  <c r="NO20" i="1"/>
  <c r="LO20" i="1"/>
  <c r="JO20" i="1"/>
  <c r="HO20" i="1"/>
  <c r="FO20" i="1"/>
  <c r="DO20" i="1"/>
  <c r="NO19" i="1"/>
  <c r="LO19" i="1"/>
  <c r="JO19" i="1"/>
  <c r="HO19" i="1"/>
  <c r="FO19" i="1"/>
  <c r="DO19" i="1"/>
  <c r="NO18" i="1"/>
  <c r="LO18" i="1"/>
  <c r="JO18" i="1"/>
  <c r="HO18" i="1"/>
  <c r="FO18" i="1"/>
  <c r="DO18" i="1"/>
  <c r="NO17" i="1"/>
  <c r="LO17" i="1"/>
  <c r="JO17" i="1"/>
  <c r="HO17" i="1"/>
  <c r="FO17" i="1"/>
  <c r="DO17" i="1"/>
  <c r="JO16" i="1"/>
  <c r="FO16" i="1"/>
  <c r="NO16" i="1"/>
  <c r="HO16" i="1"/>
  <c r="LO16" i="1"/>
  <c r="DO16" i="1"/>
  <c r="MV22" i="1"/>
  <c r="KV22" i="1"/>
  <c r="EV22" i="1"/>
  <c r="MV21" i="1"/>
  <c r="IV21" i="1"/>
  <c r="EV20" i="1"/>
  <c r="IV19" i="1"/>
  <c r="MV18" i="1"/>
  <c r="KV17" i="1"/>
  <c r="KV21" i="1"/>
  <c r="MV20" i="1"/>
  <c r="KV20" i="1"/>
  <c r="EV19" i="1"/>
  <c r="CV19" i="1"/>
  <c r="GV18" i="1"/>
  <c r="EV18" i="1"/>
  <c r="MV17" i="1"/>
  <c r="GV17" i="1"/>
  <c r="EV17" i="1"/>
  <c r="CV17" i="1"/>
  <c r="MV16" i="1"/>
  <c r="IV22" i="1"/>
  <c r="GV21" i="1"/>
  <c r="EV21" i="1"/>
  <c r="IV20" i="1"/>
  <c r="GV20" i="1"/>
  <c r="MV19" i="1"/>
  <c r="KV19" i="1"/>
  <c r="KV18" i="1"/>
  <c r="IV18" i="1"/>
  <c r="IV17" i="1"/>
  <c r="KV16" i="1"/>
  <c r="IV16" i="1"/>
  <c r="IZ22" i="1"/>
  <c r="EZ21" i="1"/>
  <c r="MZ20" i="1"/>
  <c r="IZ20" i="1"/>
  <c r="MZ19" i="1"/>
  <c r="EZ19" i="1"/>
  <c r="KZ18" i="1"/>
  <c r="GZ18" i="1"/>
  <c r="CZ17" i="1"/>
  <c r="KZ16" i="1"/>
  <c r="EZ16" i="1"/>
  <c r="MZ22" i="1"/>
  <c r="KZ22" i="1"/>
  <c r="GZ22" i="1"/>
  <c r="EZ22" i="1"/>
  <c r="CZ22" i="1"/>
  <c r="IZ21" i="1"/>
  <c r="GZ21" i="1"/>
  <c r="CZ21" i="1"/>
  <c r="KZ20" i="1"/>
  <c r="GZ20" i="1"/>
  <c r="EZ20" i="1"/>
  <c r="CZ20" i="1"/>
  <c r="KZ19" i="1"/>
  <c r="MZ18" i="1"/>
  <c r="IZ18" i="1"/>
  <c r="EZ18" i="1"/>
  <c r="CZ18" i="1"/>
  <c r="MZ17" i="1"/>
  <c r="IZ17" i="1"/>
  <c r="GZ17" i="1"/>
  <c r="EZ17" i="1"/>
  <c r="MZ16" i="1"/>
  <c r="IZ16" i="1"/>
  <c r="MZ21" i="1"/>
  <c r="KZ21" i="1"/>
  <c r="IZ19" i="1"/>
  <c r="GZ19" i="1"/>
  <c r="CZ19" i="1"/>
  <c r="KZ17" i="1"/>
  <c r="GZ16" i="1"/>
  <c r="ND22" i="1"/>
  <c r="FD22" i="1"/>
  <c r="ND21" i="1"/>
  <c r="JD21" i="1"/>
  <c r="FD20" i="1"/>
  <c r="JD19" i="1"/>
  <c r="LD18" i="1"/>
  <c r="DD18" i="1"/>
  <c r="LD17" i="1"/>
  <c r="HD17" i="1"/>
  <c r="LD22" i="1"/>
  <c r="DD22" i="1"/>
  <c r="HD21" i="1"/>
  <c r="ND20" i="1"/>
  <c r="LD20" i="1"/>
  <c r="DD20" i="1"/>
  <c r="FD19" i="1"/>
  <c r="DD19" i="1"/>
  <c r="ND18" i="1"/>
  <c r="HD18" i="1"/>
  <c r="FD18" i="1"/>
  <c r="ND17" i="1"/>
  <c r="FD17" i="1"/>
  <c r="DD17" i="1"/>
  <c r="ND16" i="1"/>
  <c r="JD22" i="1"/>
  <c r="HD22" i="1"/>
  <c r="LD21" i="1"/>
  <c r="FD21" i="1"/>
  <c r="DD21" i="1"/>
  <c r="JD20" i="1"/>
  <c r="HD20" i="1"/>
  <c r="ND19" i="1"/>
  <c r="LD19" i="1"/>
  <c r="HD19" i="1"/>
  <c r="JD18" i="1"/>
  <c r="JD17" i="1"/>
  <c r="LD16" i="1"/>
  <c r="JD16" i="1"/>
  <c r="NH21" i="1"/>
  <c r="FH21" i="1"/>
  <c r="NH20" i="1"/>
  <c r="JH20" i="1"/>
  <c r="FH20" i="1"/>
  <c r="NH18" i="1"/>
  <c r="LH18" i="1"/>
  <c r="HH18" i="1"/>
  <c r="LH16" i="1"/>
  <c r="NH22" i="1"/>
  <c r="LH22" i="1"/>
  <c r="HH22" i="1"/>
  <c r="FH22" i="1"/>
  <c r="DH22" i="1"/>
  <c r="JH21" i="1"/>
  <c r="HH21" i="1"/>
  <c r="LH20" i="1"/>
  <c r="DH20" i="1"/>
  <c r="FH19" i="1"/>
  <c r="DH19" i="1"/>
  <c r="FH18" i="1"/>
  <c r="DH18" i="1"/>
  <c r="NH17" i="1"/>
  <c r="HH17" i="1"/>
  <c r="FH17" i="1"/>
  <c r="DH17" i="1"/>
  <c r="NH16" i="1"/>
  <c r="JH22" i="1"/>
  <c r="LH21" i="1"/>
  <c r="DH21" i="1"/>
  <c r="HH20" i="1"/>
  <c r="NH19" i="1"/>
  <c r="LH19" i="1"/>
  <c r="JH19" i="1"/>
  <c r="HH19" i="1"/>
  <c r="JH18" i="1"/>
  <c r="LH17" i="1"/>
  <c r="JH17" i="1"/>
  <c r="JH16" i="1"/>
  <c r="NL22" i="1"/>
  <c r="FL22" i="1"/>
  <c r="JL21" i="1"/>
  <c r="NL20" i="1"/>
  <c r="NL19" i="1"/>
  <c r="JL19" i="1"/>
  <c r="FL19" i="1"/>
  <c r="LL18" i="1"/>
  <c r="DL18" i="1"/>
  <c r="LL17" i="1"/>
  <c r="DL17" i="1"/>
  <c r="LL22" i="1"/>
  <c r="HL22" i="1"/>
  <c r="DL22" i="1"/>
  <c r="HL21" i="1"/>
  <c r="LL20" i="1"/>
  <c r="FL20" i="1"/>
  <c r="DL20" i="1"/>
  <c r="DL19" i="1"/>
  <c r="NL18" i="1"/>
  <c r="HL18" i="1"/>
  <c r="FL18" i="1"/>
  <c r="NL17" i="1"/>
  <c r="HL17" i="1"/>
  <c r="FL17" i="1"/>
  <c r="JL22" i="1"/>
  <c r="NL21" i="1"/>
  <c r="LL21" i="1"/>
  <c r="FL21" i="1"/>
  <c r="DL21" i="1"/>
  <c r="JL20" i="1"/>
  <c r="HL20" i="1"/>
  <c r="LL19" i="1"/>
  <c r="HL19" i="1"/>
  <c r="JL18" i="1"/>
  <c r="JL17" i="1"/>
  <c r="JP22" i="1"/>
  <c r="NP21" i="1"/>
  <c r="FP20" i="1"/>
  <c r="LP18" i="1"/>
  <c r="NP22" i="1"/>
  <c r="LP22" i="1"/>
  <c r="FP22" i="1"/>
  <c r="DP22" i="1"/>
  <c r="JP21" i="1"/>
  <c r="HP21" i="1"/>
  <c r="NP20" i="1"/>
  <c r="LP20" i="1"/>
  <c r="DP20" i="1"/>
  <c r="FP19" i="1"/>
  <c r="DP19" i="1"/>
  <c r="NP18" i="1"/>
  <c r="HP18" i="1"/>
  <c r="FP18" i="1"/>
  <c r="DP18" i="1"/>
  <c r="NP17" i="1"/>
  <c r="HP17" i="1"/>
  <c r="FP17" i="1"/>
  <c r="DP17" i="1"/>
  <c r="DP16" i="1"/>
  <c r="HP22" i="1"/>
  <c r="LP21" i="1"/>
  <c r="FP21" i="1"/>
  <c r="DP21" i="1"/>
  <c r="JP20" i="1"/>
  <c r="HP20" i="1"/>
  <c r="NP19" i="1"/>
  <c r="LP19" i="1"/>
  <c r="JP19" i="1"/>
  <c r="HP19" i="1"/>
  <c r="JP18" i="1"/>
  <c r="LP17" i="1"/>
  <c r="JP17" i="1"/>
  <c r="HP16" i="1"/>
  <c r="FP16" i="1"/>
  <c r="MS22" i="1"/>
  <c r="KS22" i="1"/>
  <c r="IS22" i="1"/>
  <c r="GS22" i="1"/>
  <c r="GT22" i="1" s="1"/>
  <c r="ES22" i="1"/>
  <c r="CS22" i="1"/>
  <c r="MS21" i="1"/>
  <c r="KS21" i="1"/>
  <c r="IS21" i="1"/>
  <c r="GS21" i="1"/>
  <c r="ES21" i="1"/>
  <c r="CS21" i="1"/>
  <c r="MS20" i="1"/>
  <c r="KS20" i="1"/>
  <c r="IS20" i="1"/>
  <c r="GS20" i="1"/>
  <c r="GT20" i="1" s="1"/>
  <c r="ES20" i="1"/>
  <c r="ET20" i="1" s="1"/>
  <c r="CS20" i="1"/>
  <c r="MS19" i="1"/>
  <c r="KS19" i="1"/>
  <c r="IS19" i="1"/>
  <c r="GS19" i="1"/>
  <c r="ES19" i="1"/>
  <c r="CS19" i="1"/>
  <c r="MS18" i="1"/>
  <c r="KS18" i="1"/>
  <c r="IS18" i="1"/>
  <c r="GS18" i="1"/>
  <c r="GT18" i="1" s="1"/>
  <c r="ES18" i="1"/>
  <c r="CS18" i="1"/>
  <c r="MS17" i="1"/>
  <c r="KS17" i="1"/>
  <c r="IS17" i="1"/>
  <c r="GS17" i="1"/>
  <c r="ES17" i="1"/>
  <c r="CS17" i="1"/>
  <c r="MS16" i="1"/>
  <c r="KS16" i="1"/>
  <c r="IS16" i="1"/>
  <c r="GS16" i="1"/>
  <c r="ES16" i="1"/>
  <c r="CS16" i="1"/>
  <c r="MW22" i="1"/>
  <c r="KW22" i="1"/>
  <c r="IW22" i="1"/>
  <c r="GW22" i="1"/>
  <c r="CW22" i="1"/>
  <c r="MW21" i="1"/>
  <c r="KW21" i="1"/>
  <c r="IW21" i="1"/>
  <c r="EW21" i="1"/>
  <c r="CW21" i="1"/>
  <c r="MW20" i="1"/>
  <c r="KW20" i="1"/>
  <c r="IW20" i="1"/>
  <c r="GW20" i="1"/>
  <c r="EW20" i="1"/>
  <c r="CW20" i="1"/>
  <c r="MW19" i="1"/>
  <c r="KW19" i="1"/>
  <c r="IW19" i="1"/>
  <c r="GW19" i="1"/>
  <c r="EW19" i="1"/>
  <c r="CW19" i="1"/>
  <c r="MW18" i="1"/>
  <c r="KW18" i="1"/>
  <c r="IW18" i="1"/>
  <c r="GW18" i="1"/>
  <c r="EW18" i="1"/>
  <c r="CW18" i="1"/>
  <c r="MW17" i="1"/>
  <c r="KW17" i="1"/>
  <c r="IW17" i="1"/>
  <c r="GW17" i="1"/>
  <c r="EW17" i="1"/>
  <c r="CW17" i="1"/>
  <c r="NA22" i="1"/>
  <c r="LA22" i="1"/>
  <c r="JA22" i="1"/>
  <c r="HA22" i="1"/>
  <c r="FA22" i="1"/>
  <c r="DA22" i="1"/>
  <c r="NA21" i="1"/>
  <c r="LA21" i="1"/>
  <c r="JA21" i="1"/>
  <c r="HA21" i="1"/>
  <c r="FA21" i="1"/>
  <c r="DA21" i="1"/>
  <c r="NA20" i="1"/>
  <c r="LA20" i="1"/>
  <c r="JA20" i="1"/>
  <c r="HA20" i="1"/>
  <c r="DA20" i="1"/>
  <c r="NA19" i="1"/>
  <c r="LA19" i="1"/>
  <c r="JA19" i="1"/>
  <c r="HA19" i="1"/>
  <c r="FA19" i="1"/>
  <c r="DA19" i="1"/>
  <c r="NA18" i="1"/>
  <c r="LA18" i="1"/>
  <c r="JA18" i="1"/>
  <c r="FA18" i="1"/>
  <c r="DA18" i="1"/>
  <c r="NA17" i="1"/>
  <c r="LA17" i="1"/>
  <c r="JA17" i="1"/>
  <c r="HA17" i="1"/>
  <c r="FA17" i="1"/>
  <c r="DA17" i="1"/>
  <c r="NA16" i="1"/>
  <c r="LA16" i="1"/>
  <c r="JA16" i="1"/>
  <c r="FA16" i="1"/>
  <c r="DA16" i="1"/>
  <c r="NE22" i="1"/>
  <c r="LE22" i="1"/>
  <c r="JE22" i="1"/>
  <c r="HE22" i="1"/>
  <c r="FE22" i="1"/>
  <c r="DE22" i="1"/>
  <c r="NE21" i="1"/>
  <c r="LE21" i="1"/>
  <c r="JE21" i="1"/>
  <c r="HE21" i="1"/>
  <c r="FE21" i="1"/>
  <c r="DE21" i="1"/>
  <c r="NE20" i="1"/>
  <c r="LE20" i="1"/>
  <c r="JE20" i="1"/>
  <c r="HE20" i="1"/>
  <c r="FE20" i="1"/>
  <c r="DE20" i="1"/>
  <c r="NE19" i="1"/>
  <c r="LE19" i="1"/>
  <c r="JE19" i="1"/>
  <c r="HE19" i="1"/>
  <c r="FE19" i="1"/>
  <c r="DE19" i="1"/>
  <c r="NE18" i="1"/>
  <c r="LE18" i="1"/>
  <c r="JE18" i="1"/>
  <c r="HE18" i="1"/>
  <c r="FE18" i="1"/>
  <c r="DE18" i="1"/>
  <c r="NE17" i="1"/>
  <c r="LE17" i="1"/>
  <c r="JE17" i="1"/>
  <c r="HE17" i="1"/>
  <c r="FE17" i="1"/>
  <c r="DE17" i="1"/>
  <c r="NE16" i="1"/>
  <c r="LE16" i="1"/>
  <c r="JE16" i="1"/>
  <c r="DE16" i="1"/>
  <c r="NI22" i="1"/>
  <c r="LI22" i="1"/>
  <c r="JI22" i="1"/>
  <c r="HI22" i="1"/>
  <c r="FI22" i="1"/>
  <c r="DI22" i="1"/>
  <c r="NI21" i="1"/>
  <c r="LI21" i="1"/>
  <c r="JI21" i="1"/>
  <c r="HI21" i="1"/>
  <c r="FI21" i="1"/>
  <c r="DI21" i="1"/>
  <c r="NI20" i="1"/>
  <c r="LI20" i="1"/>
  <c r="JI20" i="1"/>
  <c r="HI20" i="1"/>
  <c r="FI20" i="1"/>
  <c r="DI20" i="1"/>
  <c r="NI19" i="1"/>
  <c r="LI19" i="1"/>
  <c r="JI19" i="1"/>
  <c r="HI19" i="1"/>
  <c r="FI19" i="1"/>
  <c r="DI19" i="1"/>
  <c r="NI18" i="1"/>
  <c r="LI18" i="1"/>
  <c r="JI18" i="1"/>
  <c r="HI18" i="1"/>
  <c r="FI18" i="1"/>
  <c r="DI18" i="1"/>
  <c r="NI17" i="1"/>
  <c r="LI17" i="1"/>
  <c r="JI17" i="1"/>
  <c r="HI17" i="1"/>
  <c r="FI17" i="1"/>
  <c r="DI17" i="1"/>
  <c r="NI16" i="1"/>
  <c r="LI16" i="1"/>
  <c r="JI16" i="1"/>
  <c r="HI16" i="1"/>
  <c r="FI16" i="1"/>
  <c r="DI16" i="1"/>
  <c r="NM22" i="1"/>
  <c r="LM22" i="1"/>
  <c r="JM22" i="1"/>
  <c r="HM22" i="1"/>
  <c r="FM22" i="1"/>
  <c r="DM22" i="1"/>
  <c r="NM21" i="1"/>
  <c r="LM21" i="1"/>
  <c r="JM21" i="1"/>
  <c r="HM21" i="1"/>
  <c r="FM21" i="1"/>
  <c r="DM21" i="1"/>
  <c r="NM20" i="1"/>
  <c r="LM20" i="1"/>
  <c r="JM20" i="1"/>
  <c r="HM20" i="1"/>
  <c r="FM20" i="1"/>
  <c r="DM20" i="1"/>
  <c r="NM19" i="1"/>
  <c r="LM19" i="1"/>
  <c r="JM19" i="1"/>
  <c r="HM19" i="1"/>
  <c r="FM19" i="1"/>
  <c r="DM19" i="1"/>
  <c r="NM18" i="1"/>
  <c r="LM18" i="1"/>
  <c r="JM18" i="1"/>
  <c r="HM18" i="1"/>
  <c r="FM18" i="1"/>
  <c r="DM18" i="1"/>
  <c r="NM17" i="1"/>
  <c r="LM17" i="1"/>
  <c r="JM17" i="1"/>
  <c r="HM17" i="1"/>
  <c r="FM17" i="1"/>
  <c r="DM17" i="1"/>
  <c r="NM16" i="1"/>
  <c r="LM16" i="1"/>
  <c r="JM16" i="1"/>
  <c r="NQ22" i="1"/>
  <c r="LQ22" i="1"/>
  <c r="JQ22" i="1"/>
  <c r="HQ22" i="1"/>
  <c r="FQ22" i="1"/>
  <c r="DQ22" i="1"/>
  <c r="NQ21" i="1"/>
  <c r="LQ21" i="1"/>
  <c r="JQ21" i="1"/>
  <c r="HQ21" i="1"/>
  <c r="FQ21" i="1"/>
  <c r="DQ21" i="1"/>
  <c r="NQ20" i="1"/>
  <c r="LQ20" i="1"/>
  <c r="JQ20" i="1"/>
  <c r="HQ20" i="1"/>
  <c r="FQ20" i="1"/>
  <c r="DQ20" i="1"/>
  <c r="NQ19" i="1"/>
  <c r="LQ19" i="1"/>
  <c r="JQ19" i="1"/>
  <c r="HQ19" i="1"/>
  <c r="FQ19" i="1"/>
  <c r="DQ19" i="1"/>
  <c r="NQ18" i="1"/>
  <c r="LQ18" i="1"/>
  <c r="JQ18" i="1"/>
  <c r="HQ18" i="1"/>
  <c r="FQ18" i="1"/>
  <c r="DQ18" i="1"/>
  <c r="NQ17" i="1"/>
  <c r="LQ17" i="1"/>
  <c r="JQ17" i="1"/>
  <c r="HQ17" i="1"/>
  <c r="FQ17" i="1"/>
  <c r="DQ17" i="1"/>
  <c r="DQ16" i="1"/>
  <c r="MT22" i="1"/>
  <c r="KT22" i="1"/>
  <c r="IT22" i="1"/>
  <c r="ET22" i="1"/>
  <c r="EW22" i="1" s="1"/>
  <c r="CT22" i="1"/>
  <c r="MT21" i="1"/>
  <c r="KT21" i="1"/>
  <c r="IT21" i="1"/>
  <c r="GT21" i="1"/>
  <c r="GW21" i="1" s="1"/>
  <c r="ET21" i="1"/>
  <c r="CT21" i="1"/>
  <c r="MT20" i="1"/>
  <c r="KT20" i="1"/>
  <c r="IT20" i="1"/>
  <c r="CT20" i="1"/>
  <c r="MT19" i="1"/>
  <c r="KT19" i="1"/>
  <c r="IT19" i="1"/>
  <c r="GT19" i="1"/>
  <c r="ET19" i="1"/>
  <c r="CT19" i="1"/>
  <c r="MT18" i="1"/>
  <c r="KT18" i="1"/>
  <c r="IT18" i="1"/>
  <c r="ET18" i="1"/>
  <c r="CT18" i="1"/>
  <c r="CX18" i="1" s="1"/>
  <c r="MT17" i="1"/>
  <c r="KT17" i="1"/>
  <c r="IT17" i="1"/>
  <c r="GT17" i="1"/>
  <c r="ET17" i="1"/>
  <c r="CT17" i="1"/>
  <c r="MT16" i="1"/>
  <c r="KT16" i="1"/>
  <c r="KW16" i="1" s="1"/>
  <c r="IT16" i="1"/>
  <c r="ET16" i="1"/>
  <c r="CT16" i="1"/>
  <c r="MX22" i="1"/>
  <c r="KX22" i="1"/>
  <c r="IX22" i="1"/>
  <c r="GX22" i="1"/>
  <c r="EX22" i="1"/>
  <c r="CX22" i="1"/>
  <c r="MX21" i="1"/>
  <c r="KX21" i="1"/>
  <c r="IX21" i="1"/>
  <c r="GX21" i="1"/>
  <c r="EX21" i="1"/>
  <c r="CX21" i="1"/>
  <c r="MX20" i="1"/>
  <c r="KX20" i="1"/>
  <c r="IX20" i="1"/>
  <c r="GX20" i="1"/>
  <c r="EX20" i="1"/>
  <c r="CX20" i="1"/>
  <c r="MX19" i="1"/>
  <c r="KX19" i="1"/>
  <c r="IX19" i="1"/>
  <c r="GX19" i="1"/>
  <c r="EX19" i="1"/>
  <c r="CX19" i="1"/>
  <c r="MX18" i="1"/>
  <c r="KX18" i="1"/>
  <c r="IX18" i="1"/>
  <c r="GX18" i="1"/>
  <c r="EX18" i="1"/>
  <c r="MX17" i="1"/>
  <c r="KX17" i="1"/>
  <c r="IX17" i="1"/>
  <c r="GX17" i="1"/>
  <c r="EX17" i="1"/>
  <c r="CX17" i="1"/>
  <c r="MX16" i="1"/>
  <c r="KX16" i="1"/>
  <c r="IX16" i="1"/>
  <c r="GX16" i="1"/>
  <c r="EX16" i="1"/>
  <c r="CX16" i="1"/>
  <c r="NB22" i="1"/>
  <c r="LB22" i="1"/>
  <c r="JB22" i="1"/>
  <c r="HB22" i="1"/>
  <c r="FB22" i="1"/>
  <c r="DB22" i="1"/>
  <c r="NB21" i="1"/>
  <c r="LB21" i="1"/>
  <c r="JB21" i="1"/>
  <c r="HB21" i="1"/>
  <c r="FB21" i="1"/>
  <c r="DB21" i="1"/>
  <c r="NB20" i="1"/>
  <c r="LB20" i="1"/>
  <c r="JB20" i="1"/>
  <c r="HB20" i="1"/>
  <c r="FB20" i="1"/>
  <c r="DB20" i="1"/>
  <c r="NB19" i="1"/>
  <c r="LB19" i="1"/>
  <c r="JB19" i="1"/>
  <c r="HB19" i="1"/>
  <c r="FB19" i="1"/>
  <c r="DB19" i="1"/>
  <c r="NB18" i="1"/>
  <c r="LB18" i="1"/>
  <c r="JB18" i="1"/>
  <c r="HB18" i="1"/>
  <c r="FB18" i="1"/>
  <c r="DB18" i="1"/>
  <c r="NB17" i="1"/>
  <c r="LB17" i="1"/>
  <c r="JB17" i="1"/>
  <c r="HB17" i="1"/>
  <c r="FB17" i="1"/>
  <c r="DB17" i="1"/>
  <c r="NB16" i="1"/>
  <c r="LB16" i="1"/>
  <c r="JB16" i="1"/>
  <c r="NF22" i="1"/>
  <c r="LF22" i="1"/>
  <c r="JF22" i="1"/>
  <c r="HF22" i="1"/>
  <c r="FF22" i="1"/>
  <c r="DF22" i="1"/>
  <c r="NF21" i="1"/>
  <c r="LF21" i="1"/>
  <c r="JF21" i="1"/>
  <c r="HF21" i="1"/>
  <c r="FF21" i="1"/>
  <c r="DF21" i="1"/>
  <c r="NF20" i="1"/>
  <c r="LF20" i="1"/>
  <c r="JF20" i="1"/>
  <c r="HF20" i="1"/>
  <c r="FF20" i="1"/>
  <c r="DF20" i="1"/>
  <c r="NF19" i="1"/>
  <c r="LF19" i="1"/>
  <c r="JF19" i="1"/>
  <c r="HF19" i="1"/>
  <c r="FF19" i="1"/>
  <c r="DF19" i="1"/>
  <c r="NF18" i="1"/>
  <c r="LF18" i="1"/>
  <c r="JF18" i="1"/>
  <c r="HF18" i="1"/>
  <c r="FF18" i="1"/>
  <c r="DF18" i="1"/>
  <c r="NF17" i="1"/>
  <c r="LF17" i="1"/>
  <c r="JF17" i="1"/>
  <c r="HF17" i="1"/>
  <c r="FF17" i="1"/>
  <c r="DF17" i="1"/>
  <c r="NF16" i="1"/>
  <c r="LF16" i="1"/>
  <c r="JF16" i="1"/>
  <c r="NJ22" i="1"/>
  <c r="LJ22" i="1"/>
  <c r="JJ22" i="1"/>
  <c r="HJ22" i="1"/>
  <c r="FJ22" i="1"/>
  <c r="DJ22" i="1"/>
  <c r="NJ21" i="1"/>
  <c r="LJ21" i="1"/>
  <c r="JJ21" i="1"/>
  <c r="HJ21" i="1"/>
  <c r="FJ21" i="1"/>
  <c r="DJ21" i="1"/>
  <c r="NJ20" i="1"/>
  <c r="LJ20" i="1"/>
  <c r="JJ20" i="1"/>
  <c r="HJ20" i="1"/>
  <c r="FJ20" i="1"/>
  <c r="DJ20" i="1"/>
  <c r="NJ19" i="1"/>
  <c r="LJ19" i="1"/>
  <c r="JJ19" i="1"/>
  <c r="HJ19" i="1"/>
  <c r="FJ19" i="1"/>
  <c r="DJ19" i="1"/>
  <c r="NJ18" i="1"/>
  <c r="LJ18" i="1"/>
  <c r="JJ18" i="1"/>
  <c r="HJ18" i="1"/>
  <c r="FJ18" i="1"/>
  <c r="DJ18" i="1"/>
  <c r="NJ17" i="1"/>
  <c r="LJ17" i="1"/>
  <c r="JJ17" i="1"/>
  <c r="HJ17" i="1"/>
  <c r="FJ17" i="1"/>
  <c r="DJ17" i="1"/>
  <c r="NJ16" i="1"/>
  <c r="LJ16" i="1"/>
  <c r="JJ16" i="1"/>
  <c r="NN22" i="1"/>
  <c r="LN22" i="1"/>
  <c r="JN22" i="1"/>
  <c r="HN22" i="1"/>
  <c r="FN22" i="1"/>
  <c r="DN22" i="1"/>
  <c r="NN21" i="1"/>
  <c r="LN21" i="1"/>
  <c r="JN21" i="1"/>
  <c r="HN21" i="1"/>
  <c r="FN21" i="1"/>
  <c r="DN21" i="1"/>
  <c r="NN20" i="1"/>
  <c r="LN20" i="1"/>
  <c r="JN20" i="1"/>
  <c r="HN20" i="1"/>
  <c r="FN20" i="1"/>
  <c r="DN20" i="1"/>
  <c r="NN19" i="1"/>
  <c r="LN19" i="1"/>
  <c r="JN19" i="1"/>
  <c r="HN19" i="1"/>
  <c r="FN19" i="1"/>
  <c r="DN19" i="1"/>
  <c r="NN18" i="1"/>
  <c r="LN18" i="1"/>
  <c r="JN18" i="1"/>
  <c r="HN18" i="1"/>
  <c r="FN18" i="1"/>
  <c r="DN18" i="1"/>
  <c r="NN17" i="1"/>
  <c r="LN17" i="1"/>
  <c r="JN17" i="1"/>
  <c r="HN17" i="1"/>
  <c r="FN17" i="1"/>
  <c r="DN17" i="1"/>
  <c r="NN16" i="1"/>
  <c r="LN16" i="1"/>
  <c r="JN16" i="1"/>
  <c r="FN16" i="1"/>
  <c r="NR22" i="1"/>
  <c r="LR22" i="1"/>
  <c r="JR22" i="1"/>
  <c r="HR22" i="1"/>
  <c r="FR22" i="1"/>
  <c r="DR22" i="1"/>
  <c r="NR21" i="1"/>
  <c r="LR21" i="1"/>
  <c r="JR21" i="1"/>
  <c r="HR21" i="1"/>
  <c r="FR21" i="1"/>
  <c r="DR21" i="1"/>
  <c r="NR20" i="1"/>
  <c r="LR20" i="1"/>
  <c r="JR20" i="1"/>
  <c r="HR20" i="1"/>
  <c r="FR20" i="1"/>
  <c r="DR20" i="1"/>
  <c r="NR19" i="1"/>
  <c r="LR19" i="1"/>
  <c r="JR19" i="1"/>
  <c r="HR19" i="1"/>
  <c r="FR19" i="1"/>
  <c r="DR19" i="1"/>
  <c r="NR18" i="1"/>
  <c r="LR18" i="1"/>
  <c r="JR18" i="1"/>
  <c r="HR18" i="1"/>
  <c r="FR18" i="1"/>
  <c r="DR18" i="1"/>
  <c r="NR17" i="1"/>
  <c r="LR17" i="1"/>
  <c r="JR17" i="1"/>
  <c r="HR17" i="1"/>
  <c r="FR17" i="1"/>
  <c r="DR17" i="1"/>
  <c r="CH21" i="1"/>
  <c r="CH22" i="1"/>
  <c r="CH18" i="1"/>
  <c r="CH19" i="1"/>
  <c r="CH20" i="1"/>
  <c r="CH16" i="1"/>
  <c r="C1499" i="2" l="1"/>
  <c r="C1496" i="2"/>
  <c r="C1502" i="2"/>
  <c r="C1493" i="2"/>
  <c r="C1487" i="2"/>
  <c r="CV20" i="1"/>
  <c r="CU19" i="1"/>
  <c r="CU18" i="1"/>
  <c r="CV18" i="1" s="1"/>
  <c r="CU22" i="1"/>
  <c r="CV22" i="1" s="1"/>
  <c r="LC16" i="1"/>
  <c r="EU16" i="1"/>
  <c r="MW16" i="1"/>
  <c r="GT16" i="1"/>
  <c r="NC16" i="1"/>
  <c r="CU16" i="1"/>
  <c r="CV16" i="1" s="1"/>
  <c r="EU17" i="1"/>
  <c r="IU17" i="1"/>
  <c r="EU18" i="1"/>
  <c r="IU19" i="1"/>
  <c r="EU20" i="1"/>
  <c r="IU21" i="1"/>
  <c r="EU22" i="1"/>
  <c r="GU18" i="1"/>
  <c r="GU20" i="1"/>
  <c r="GU22" i="1"/>
  <c r="IU16" i="1"/>
  <c r="IU18" i="1"/>
  <c r="EU19" i="1"/>
  <c r="IU20" i="1"/>
  <c r="GU19" i="1"/>
  <c r="GU21" i="1"/>
  <c r="FA20" i="1"/>
  <c r="GU17" i="1"/>
  <c r="GV19" i="1"/>
  <c r="HA18" i="1"/>
  <c r="GV16" i="1"/>
  <c r="CU17" i="1"/>
  <c r="HC20" i="1"/>
  <c r="CU21" i="1"/>
  <c r="CV21" i="1" s="1"/>
  <c r="GV22" i="1"/>
  <c r="D6770" i="3"/>
  <c r="EY18" i="1"/>
  <c r="EU21" i="1"/>
  <c r="D6768" i="3"/>
  <c r="D6734" i="3"/>
  <c r="D6751" i="3"/>
  <c r="D6753" i="3"/>
  <c r="D6769" i="3"/>
  <c r="D6752" i="3"/>
  <c r="D6737" i="3"/>
  <c r="D6735" i="3"/>
  <c r="D6736" i="3"/>
  <c r="NG16" i="1" l="1"/>
  <c r="IW16" i="1"/>
  <c r="CW16" i="1"/>
  <c r="CZ16" i="1" s="1"/>
  <c r="LG16" i="1"/>
  <c r="GW16" i="1"/>
  <c r="EV16" i="1"/>
  <c r="JC16" i="1"/>
  <c r="E6719" i="3"/>
  <c r="E6717" i="3"/>
  <c r="E6702" i="3"/>
  <c r="E6700" i="3"/>
  <c r="E6685" i="3"/>
  <c r="E6683" i="3"/>
  <c r="E6668" i="3"/>
  <c r="E6666" i="3"/>
  <c r="E6651" i="3"/>
  <c r="E6649" i="3"/>
  <c r="E6634" i="3"/>
  <c r="E6632" i="3"/>
  <c r="E6617" i="3"/>
  <c r="E6615" i="3"/>
  <c r="E6600" i="3"/>
  <c r="E6598" i="3"/>
  <c r="E6583" i="3"/>
  <c r="E6581" i="3"/>
  <c r="E6566" i="3"/>
  <c r="E6564" i="3"/>
  <c r="E6549" i="3"/>
  <c r="E6547" i="3"/>
  <c r="E6532" i="3"/>
  <c r="E6530" i="3"/>
  <c r="E6515" i="3"/>
  <c r="E6513" i="3"/>
  <c r="E6498" i="3"/>
  <c r="E6496" i="3"/>
  <c r="E6481" i="3"/>
  <c r="E6479" i="3"/>
  <c r="E6464" i="3"/>
  <c r="E6462" i="3"/>
  <c r="E6447" i="3"/>
  <c r="E6445" i="3"/>
  <c r="E6430" i="3"/>
  <c r="E6428" i="3"/>
  <c r="E6413" i="3"/>
  <c r="E6411" i="3"/>
  <c r="E6396" i="3"/>
  <c r="E6394" i="3"/>
  <c r="E6379" i="3"/>
  <c r="E6377" i="3"/>
  <c r="E6362" i="3"/>
  <c r="E6360" i="3"/>
  <c r="E6345" i="3"/>
  <c r="E6343" i="3"/>
  <c r="E6328" i="3"/>
  <c r="E6326" i="3"/>
  <c r="E6311" i="3"/>
  <c r="E6309" i="3"/>
  <c r="E6294" i="3"/>
  <c r="E6292" i="3"/>
  <c r="E6277" i="3"/>
  <c r="E6275" i="3"/>
  <c r="E6260" i="3"/>
  <c r="E6258" i="3"/>
  <c r="E6243" i="3"/>
  <c r="E6241" i="3"/>
  <c r="E6226" i="3"/>
  <c r="E6224" i="3"/>
  <c r="E6209" i="3"/>
  <c r="E6207" i="3"/>
  <c r="E6192" i="3"/>
  <c r="E6190" i="3"/>
  <c r="E6175" i="3"/>
  <c r="E6173" i="3"/>
  <c r="E6158" i="3"/>
  <c r="E6156" i="3"/>
  <c r="E6141" i="3"/>
  <c r="E6139" i="3"/>
  <c r="E6124" i="3"/>
  <c r="E6122" i="3"/>
  <c r="E6107" i="3"/>
  <c r="E6105" i="3"/>
  <c r="E6090" i="3"/>
  <c r="E6088" i="3"/>
  <c r="E6073" i="3"/>
  <c r="E6071" i="3"/>
  <c r="E6056" i="3"/>
  <c r="E6054" i="3"/>
  <c r="E6039" i="3"/>
  <c r="E6037" i="3"/>
  <c r="E6022" i="3"/>
  <c r="E6020" i="3"/>
  <c r="E6005" i="3"/>
  <c r="E6003" i="3"/>
  <c r="E5988" i="3"/>
  <c r="E5986" i="3"/>
  <c r="E5971" i="3"/>
  <c r="E5969" i="3"/>
  <c r="E5954" i="3"/>
  <c r="E5952" i="3"/>
  <c r="E5935" i="3"/>
  <c r="E5920" i="3"/>
  <c r="E5918" i="3"/>
  <c r="E5903" i="3"/>
  <c r="E5901" i="3"/>
  <c r="E5886" i="3"/>
  <c r="E5884" i="3"/>
  <c r="E5869" i="3"/>
  <c r="E5867" i="3"/>
  <c r="E5852" i="3"/>
  <c r="E5850" i="3"/>
  <c r="E5835" i="3"/>
  <c r="E5833" i="3"/>
  <c r="E5818" i="3"/>
  <c r="E5816" i="3"/>
  <c r="E5801" i="3"/>
  <c r="E5799" i="3"/>
  <c r="E5784" i="3"/>
  <c r="E5782" i="3"/>
  <c r="E5767" i="3"/>
  <c r="E5765" i="3"/>
  <c r="E5750" i="3"/>
  <c r="E5748" i="3"/>
  <c r="E5733" i="3"/>
  <c r="E5731" i="3"/>
  <c r="E5716" i="3"/>
  <c r="E5714" i="3"/>
  <c r="E5699" i="3"/>
  <c r="E5697" i="3"/>
  <c r="E5682" i="3"/>
  <c r="E5680" i="3"/>
  <c r="E5665" i="3"/>
  <c r="E5663" i="3"/>
  <c r="E5648" i="3"/>
  <c r="E5646" i="3"/>
  <c r="E5631" i="3"/>
  <c r="E5629" i="3"/>
  <c r="E5614" i="3"/>
  <c r="E5612" i="3"/>
  <c r="E5597" i="3"/>
  <c r="E5595" i="3"/>
  <c r="E5580" i="3"/>
  <c r="E5578" i="3"/>
  <c r="E5563" i="3"/>
  <c r="E5561" i="3"/>
  <c r="E5546" i="3"/>
  <c r="E5544" i="3"/>
  <c r="E5529" i="3"/>
  <c r="E5527" i="3"/>
  <c r="E5512" i="3"/>
  <c r="E5510" i="3"/>
  <c r="E5495" i="3"/>
  <c r="E5493" i="3"/>
  <c r="E5478" i="3"/>
  <c r="E5476" i="3"/>
  <c r="E5461" i="3"/>
  <c r="E5459" i="3"/>
  <c r="E5444" i="3"/>
  <c r="E5442" i="3"/>
  <c r="E5427" i="3"/>
  <c r="E5425" i="3"/>
  <c r="E5410" i="3"/>
  <c r="E5408" i="3"/>
  <c r="E5393" i="3"/>
  <c r="E5391" i="3"/>
  <c r="E5376" i="3"/>
  <c r="E5374" i="3"/>
  <c r="E5359" i="3"/>
  <c r="E5357" i="3"/>
  <c r="E5342" i="3"/>
  <c r="E5340" i="3"/>
  <c r="E5325" i="3"/>
  <c r="E5323" i="3"/>
  <c r="E5308" i="3"/>
  <c r="E5306" i="3"/>
  <c r="E5291" i="3"/>
  <c r="E5289" i="3"/>
  <c r="E5274" i="3"/>
  <c r="E5272" i="3"/>
  <c r="E5257" i="3"/>
  <c r="E5255" i="3"/>
  <c r="E5240" i="3"/>
  <c r="E5238" i="3"/>
  <c r="E5223" i="3"/>
  <c r="E5221" i="3"/>
  <c r="E5206" i="3"/>
  <c r="E5204" i="3"/>
  <c r="E5189" i="3"/>
  <c r="E5187" i="3"/>
  <c r="E5172" i="3"/>
  <c r="E5170" i="3"/>
  <c r="E5155" i="3"/>
  <c r="E5153" i="3"/>
  <c r="E5138" i="3"/>
  <c r="E5136" i="3"/>
  <c r="E5121" i="3"/>
  <c r="E5119" i="3"/>
  <c r="E5104" i="3"/>
  <c r="E5102" i="3"/>
  <c r="E5087" i="3"/>
  <c r="E5085" i="3"/>
  <c r="E5070" i="3"/>
  <c r="E5068" i="3"/>
  <c r="E5053" i="3"/>
  <c r="E5051" i="3"/>
  <c r="E5036" i="3"/>
  <c r="E5034" i="3"/>
  <c r="E5019" i="3"/>
  <c r="E5017" i="3"/>
  <c r="E5002" i="3"/>
  <c r="E5000" i="3"/>
  <c r="E4985" i="3"/>
  <c r="E4983" i="3"/>
  <c r="E4968" i="3"/>
  <c r="E4966" i="3"/>
  <c r="E4951" i="3"/>
  <c r="E4949" i="3"/>
  <c r="E4934" i="3"/>
  <c r="E4932" i="3"/>
  <c r="E4917" i="3"/>
  <c r="E4915" i="3"/>
  <c r="E4900" i="3"/>
  <c r="E4898" i="3"/>
  <c r="E4883" i="3"/>
  <c r="E4881" i="3"/>
  <c r="E4866" i="3"/>
  <c r="E4864" i="3"/>
  <c r="E4849" i="3"/>
  <c r="E4847" i="3"/>
  <c r="E4832" i="3"/>
  <c r="E4830" i="3"/>
  <c r="E4815" i="3"/>
  <c r="E4813" i="3"/>
  <c r="E4798" i="3"/>
  <c r="E4796" i="3"/>
  <c r="E4781" i="3"/>
  <c r="E4779" i="3"/>
  <c r="E4764" i="3"/>
  <c r="E4762" i="3"/>
  <c r="E4747" i="3"/>
  <c r="E4745" i="3"/>
  <c r="E4730" i="3"/>
  <c r="E4728" i="3"/>
  <c r="E4713" i="3"/>
  <c r="E4711" i="3"/>
  <c r="E4696" i="3"/>
  <c r="E4694" i="3"/>
  <c r="E4679" i="3"/>
  <c r="E4677" i="3"/>
  <c r="E4662" i="3"/>
  <c r="E4660" i="3"/>
  <c r="E4645" i="3"/>
  <c r="E4643" i="3"/>
  <c r="E4628" i="3"/>
  <c r="E4626" i="3"/>
  <c r="E4611" i="3"/>
  <c r="E4609" i="3"/>
  <c r="E4594" i="3"/>
  <c r="E4592" i="3"/>
  <c r="E4577" i="3"/>
  <c r="E4575" i="3"/>
  <c r="E4560" i="3"/>
  <c r="E4558" i="3"/>
  <c r="E4543" i="3"/>
  <c r="E4541" i="3"/>
  <c r="E4526" i="3"/>
  <c r="E4524" i="3"/>
  <c r="E4509" i="3"/>
  <c r="E4507" i="3"/>
  <c r="E4492" i="3"/>
  <c r="E4490" i="3"/>
  <c r="E4475" i="3"/>
  <c r="E4473" i="3"/>
  <c r="E4458" i="3"/>
  <c r="E4456" i="3"/>
  <c r="E4441" i="3"/>
  <c r="E4439" i="3"/>
  <c r="E4424" i="3"/>
  <c r="E4422" i="3"/>
  <c r="E4407" i="3"/>
  <c r="E4405" i="3"/>
  <c r="E4390" i="3"/>
  <c r="E4388" i="3"/>
  <c r="E4373" i="3"/>
  <c r="E4371" i="3"/>
  <c r="E4356" i="3"/>
  <c r="E4354" i="3"/>
  <c r="E4339" i="3"/>
  <c r="E4337" i="3"/>
  <c r="E4322" i="3"/>
  <c r="E4320" i="3"/>
  <c r="E4305" i="3"/>
  <c r="E4303" i="3"/>
  <c r="E4288" i="3"/>
  <c r="E4286" i="3"/>
  <c r="E4271" i="3"/>
  <c r="E4269" i="3"/>
  <c r="E4254" i="3"/>
  <c r="E4252" i="3"/>
  <c r="E4237" i="3"/>
  <c r="E4235" i="3"/>
  <c r="E4220" i="3"/>
  <c r="E4218" i="3"/>
  <c r="E4203" i="3"/>
  <c r="E4201" i="3"/>
  <c r="E4186" i="3"/>
  <c r="E4184" i="3"/>
  <c r="E4169" i="3"/>
  <c r="E4167" i="3"/>
  <c r="E4152" i="3"/>
  <c r="E4150" i="3"/>
  <c r="E4135" i="3"/>
  <c r="E4133" i="3"/>
  <c r="E4118" i="3"/>
  <c r="E4116" i="3"/>
  <c r="E4101" i="3"/>
  <c r="E4099" i="3"/>
  <c r="E4084" i="3"/>
  <c r="E4082" i="3"/>
  <c r="E4067" i="3"/>
  <c r="E4065" i="3"/>
  <c r="E4050" i="3"/>
  <c r="E4048" i="3"/>
  <c r="E4033" i="3"/>
  <c r="E4031" i="3"/>
  <c r="E4016" i="3"/>
  <c r="E4014" i="3"/>
  <c r="E3999" i="3"/>
  <c r="E3997" i="3"/>
  <c r="E3982" i="3"/>
  <c r="E3980" i="3"/>
  <c r="E3965" i="3"/>
  <c r="E3963" i="3"/>
  <c r="E3948" i="3"/>
  <c r="E3946" i="3"/>
  <c r="E3931" i="3"/>
  <c r="E3929" i="3"/>
  <c r="E3914" i="3"/>
  <c r="E3912" i="3"/>
  <c r="E3897" i="3"/>
  <c r="E3895" i="3"/>
  <c r="E3880" i="3"/>
  <c r="E3878" i="3"/>
  <c r="E3863" i="3"/>
  <c r="E3861" i="3"/>
  <c r="E3846" i="3"/>
  <c r="E3844" i="3"/>
  <c r="E3829" i="3"/>
  <c r="E3827" i="3"/>
  <c r="E3812" i="3"/>
  <c r="E3810" i="3"/>
  <c r="E3795" i="3"/>
  <c r="E3793" i="3"/>
  <c r="E3778" i="3"/>
  <c r="E3776" i="3"/>
  <c r="E3761" i="3"/>
  <c r="E3759" i="3"/>
  <c r="E3744" i="3"/>
  <c r="E3742" i="3"/>
  <c r="E3727" i="3"/>
  <c r="E3725" i="3"/>
  <c r="E3710" i="3"/>
  <c r="E3708" i="3"/>
  <c r="E3693" i="3"/>
  <c r="E3691" i="3"/>
  <c r="E3676" i="3"/>
  <c r="E3674" i="3"/>
  <c r="E3659" i="3"/>
  <c r="E3657" i="3"/>
  <c r="E3642" i="3"/>
  <c r="E3640" i="3"/>
  <c r="E3625" i="3"/>
  <c r="E3623" i="3"/>
  <c r="E3608" i="3"/>
  <c r="E3606" i="3"/>
  <c r="E3591" i="3"/>
  <c r="E3589" i="3"/>
  <c r="E3574" i="3"/>
  <c r="E3572" i="3"/>
  <c r="E3557" i="3"/>
  <c r="E3555" i="3"/>
  <c r="E3540" i="3"/>
  <c r="E3538" i="3"/>
  <c r="E3523" i="3"/>
  <c r="E3521" i="3"/>
  <c r="E3506" i="3"/>
  <c r="E3504" i="3"/>
  <c r="E3489" i="3"/>
  <c r="E3487" i="3"/>
  <c r="E3472" i="3"/>
  <c r="E3470" i="3"/>
  <c r="E3455" i="3"/>
  <c r="E3453" i="3"/>
  <c r="E3438" i="3"/>
  <c r="E3436" i="3"/>
  <c r="E3421" i="3"/>
  <c r="E3419" i="3"/>
  <c r="E3404" i="3"/>
  <c r="E3402" i="3"/>
  <c r="E3387" i="3"/>
  <c r="E3385" i="3"/>
  <c r="E3370" i="3"/>
  <c r="E3368" i="3"/>
  <c r="E3353" i="3"/>
  <c r="E3351" i="3"/>
  <c r="E3336" i="3"/>
  <c r="E3334" i="3"/>
  <c r="E3319" i="3"/>
  <c r="E3317" i="3"/>
  <c r="E3302" i="3"/>
  <c r="E3300" i="3"/>
  <c r="E3285" i="3"/>
  <c r="E3283" i="3"/>
  <c r="E3268" i="3"/>
  <c r="E3266" i="3"/>
  <c r="E3251" i="3"/>
  <c r="E3249" i="3"/>
  <c r="E3234" i="3"/>
  <c r="E3232" i="3"/>
  <c r="E3217" i="3"/>
  <c r="E3215" i="3"/>
  <c r="E3200" i="3"/>
  <c r="E3198" i="3"/>
  <c r="E3183" i="3"/>
  <c r="E3181" i="3"/>
  <c r="E3166" i="3"/>
  <c r="E3164" i="3"/>
  <c r="E3149" i="3"/>
  <c r="E3147" i="3"/>
  <c r="E3132" i="3"/>
  <c r="E3130" i="3"/>
  <c r="E3115" i="3"/>
  <c r="E3113" i="3"/>
  <c r="E3098" i="3"/>
  <c r="E3096" i="3"/>
  <c r="E3081" i="3"/>
  <c r="E3079" i="3"/>
  <c r="E3064" i="3"/>
  <c r="E3062" i="3"/>
  <c r="E3047" i="3"/>
  <c r="E3045" i="3"/>
  <c r="E3030" i="3"/>
  <c r="E3028" i="3"/>
  <c r="E3013" i="3"/>
  <c r="E3011" i="3"/>
  <c r="E2996" i="3"/>
  <c r="E2994" i="3"/>
  <c r="E2979" i="3"/>
  <c r="E2977" i="3"/>
  <c r="E2962" i="3"/>
  <c r="E2960" i="3"/>
  <c r="E2945" i="3"/>
  <c r="E2943" i="3"/>
  <c r="E2928" i="3"/>
  <c r="E2926" i="3"/>
  <c r="E2911" i="3"/>
  <c r="E2909" i="3"/>
  <c r="E2894" i="3"/>
  <c r="E2892" i="3"/>
  <c r="E2877" i="3"/>
  <c r="E2875" i="3"/>
  <c r="E2860" i="3"/>
  <c r="E2858" i="3"/>
  <c r="E2843" i="3"/>
  <c r="E2841" i="3"/>
  <c r="E2826" i="3"/>
  <c r="E2824" i="3"/>
  <c r="E2809" i="3"/>
  <c r="E2807" i="3"/>
  <c r="E2792" i="3"/>
  <c r="E2790" i="3"/>
  <c r="E2775" i="3"/>
  <c r="E2773" i="3"/>
  <c r="E2758" i="3"/>
  <c r="E2756" i="3"/>
  <c r="E2741" i="3"/>
  <c r="E2739" i="3"/>
  <c r="E2724" i="3"/>
  <c r="E2722" i="3"/>
  <c r="E2707" i="3"/>
  <c r="E2705" i="3"/>
  <c r="E2690" i="3"/>
  <c r="E2688" i="3"/>
  <c r="E2673" i="3"/>
  <c r="E2671" i="3"/>
  <c r="E2656" i="3"/>
  <c r="E2654" i="3"/>
  <c r="E2639" i="3"/>
  <c r="E2637" i="3"/>
  <c r="E2622" i="3"/>
  <c r="E2620" i="3"/>
  <c r="E2605" i="3"/>
  <c r="E2603" i="3"/>
  <c r="E2588" i="3"/>
  <c r="E2586" i="3"/>
  <c r="E2571" i="3"/>
  <c r="E2569" i="3"/>
  <c r="E2554" i="3"/>
  <c r="E2552" i="3"/>
  <c r="E2537" i="3"/>
  <c r="E2535" i="3"/>
  <c r="E2520" i="3"/>
  <c r="E2518" i="3"/>
  <c r="E2503" i="3"/>
  <c r="E2501" i="3"/>
  <c r="E2486" i="3"/>
  <c r="E2484" i="3"/>
  <c r="E2469" i="3"/>
  <c r="E2467" i="3"/>
  <c r="E2452" i="3"/>
  <c r="E2450" i="3"/>
  <c r="E2435" i="3"/>
  <c r="E2433" i="3"/>
  <c r="E2418" i="3"/>
  <c r="E2416" i="3"/>
  <c r="E2401" i="3"/>
  <c r="E2399" i="3"/>
  <c r="E2384" i="3"/>
  <c r="E2382" i="3"/>
  <c r="E2367" i="3"/>
  <c r="E2365" i="3"/>
  <c r="E2350" i="3"/>
  <c r="E2348" i="3"/>
  <c r="E2333" i="3"/>
  <c r="E2331" i="3"/>
  <c r="E2316" i="3"/>
  <c r="E2314" i="3"/>
  <c r="E2299" i="3"/>
  <c r="E2297" i="3"/>
  <c r="E2282" i="3"/>
  <c r="E2280" i="3"/>
  <c r="E2265" i="3"/>
  <c r="E2263" i="3"/>
  <c r="E2248" i="3"/>
  <c r="E2246" i="3"/>
  <c r="E2231" i="3"/>
  <c r="E2229" i="3"/>
  <c r="E2214" i="3"/>
  <c r="E2212" i="3"/>
  <c r="E2197" i="3"/>
  <c r="E2195" i="3"/>
  <c r="E2180" i="3"/>
  <c r="E2178" i="3"/>
  <c r="E2163" i="3"/>
  <c r="E2161" i="3"/>
  <c r="E2146" i="3"/>
  <c r="E2144" i="3"/>
  <c r="E2129" i="3"/>
  <c r="E2127" i="3"/>
  <c r="E2112" i="3"/>
  <c r="E2110" i="3"/>
  <c r="E2095" i="3"/>
  <c r="E2093" i="3"/>
  <c r="E2078" i="3"/>
  <c r="E2076" i="3"/>
  <c r="E2061" i="3"/>
  <c r="E2059" i="3"/>
  <c r="E2044" i="3"/>
  <c r="E2042" i="3"/>
  <c r="E2027" i="3"/>
  <c r="E2025" i="3"/>
  <c r="E2010" i="3"/>
  <c r="E2008" i="3"/>
  <c r="E1993" i="3"/>
  <c r="E1991" i="3"/>
  <c r="E1976" i="3"/>
  <c r="E1974" i="3"/>
  <c r="E1959" i="3"/>
  <c r="E1957" i="3"/>
  <c r="E1942" i="3"/>
  <c r="E1940" i="3"/>
  <c r="E1925" i="3"/>
  <c r="E1923" i="3"/>
  <c r="E1908" i="3"/>
  <c r="E1906" i="3"/>
  <c r="E1891" i="3"/>
  <c r="E1889" i="3"/>
  <c r="E1874" i="3"/>
  <c r="E1872" i="3"/>
  <c r="E1857" i="3"/>
  <c r="E1855" i="3"/>
  <c r="E1840" i="3"/>
  <c r="E1838" i="3"/>
  <c r="E1823" i="3"/>
  <c r="E1821" i="3"/>
  <c r="E1806" i="3"/>
  <c r="E1804" i="3"/>
  <c r="E1789" i="3"/>
  <c r="E1787" i="3"/>
  <c r="E1772" i="3"/>
  <c r="E1770" i="3"/>
  <c r="E1755" i="3"/>
  <c r="E1753" i="3"/>
  <c r="E1738" i="3"/>
  <c r="E1736" i="3"/>
  <c r="E1721" i="3"/>
  <c r="E1719" i="3"/>
  <c r="E1704" i="3"/>
  <c r="E1702" i="3"/>
  <c r="E1687" i="3"/>
  <c r="E1685" i="3"/>
  <c r="E1670" i="3"/>
  <c r="E1668" i="3"/>
  <c r="E1653" i="3"/>
  <c r="E1651" i="3"/>
  <c r="E1636" i="3"/>
  <c r="E1634" i="3"/>
  <c r="E1619" i="3"/>
  <c r="E1617" i="3"/>
  <c r="E1602" i="3"/>
  <c r="E1600" i="3"/>
  <c r="E1585" i="3"/>
  <c r="E1566" i="3"/>
  <c r="E1551" i="3"/>
  <c r="E1549" i="3"/>
  <c r="E1534" i="3"/>
  <c r="E1532" i="3"/>
  <c r="E1517" i="3"/>
  <c r="E1515" i="3"/>
  <c r="E1498" i="3"/>
  <c r="E1481" i="3"/>
  <c r="E1466" i="3"/>
  <c r="E1464" i="3"/>
  <c r="E1449" i="3"/>
  <c r="E1447" i="3"/>
  <c r="E1430" i="3"/>
  <c r="E1415" i="3"/>
  <c r="E1413" i="3"/>
  <c r="E1398" i="3"/>
  <c r="E1396" i="3"/>
  <c r="E1381" i="3"/>
  <c r="E1379" i="3"/>
  <c r="E1364" i="3"/>
  <c r="E1362" i="3"/>
  <c r="E1347" i="3"/>
  <c r="E1345" i="3"/>
  <c r="E1330" i="3"/>
  <c r="E1328" i="3"/>
  <c r="E1313" i="3"/>
  <c r="E1311" i="3"/>
  <c r="E1296" i="3"/>
  <c r="E1294" i="3"/>
  <c r="E1279" i="3"/>
  <c r="E1277" i="3"/>
  <c r="E1262" i="3"/>
  <c r="E1260" i="3"/>
  <c r="E1245" i="3"/>
  <c r="E1243" i="3"/>
  <c r="E1228" i="3"/>
  <c r="E1226" i="3"/>
  <c r="E1211" i="3"/>
  <c r="E1194" i="3"/>
  <c r="E1192" i="3"/>
  <c r="E1177" i="3"/>
  <c r="E1175" i="3"/>
  <c r="E1160" i="3"/>
  <c r="E1158" i="3"/>
  <c r="E1143" i="3"/>
  <c r="E1141" i="3"/>
  <c r="E1126" i="3"/>
  <c r="E1124" i="3"/>
  <c r="E1109" i="3"/>
  <c r="E1107" i="3"/>
  <c r="E1092" i="3"/>
  <c r="E1090" i="3"/>
  <c r="E1075" i="3"/>
  <c r="E1073" i="3"/>
  <c r="E1058" i="3"/>
  <c r="E1056" i="3"/>
  <c r="E1041" i="3"/>
  <c r="E1039" i="3"/>
  <c r="E1024" i="3"/>
  <c r="E1022" i="3"/>
  <c r="E1007" i="3"/>
  <c r="E1005" i="3"/>
  <c r="E990" i="3"/>
  <c r="E988" i="3"/>
  <c r="E973" i="3"/>
  <c r="E971" i="3"/>
  <c r="E956" i="3"/>
  <c r="E954" i="3"/>
  <c r="E939" i="3"/>
  <c r="E937" i="3"/>
  <c r="E922" i="3"/>
  <c r="E920" i="3"/>
  <c r="E905" i="3"/>
  <c r="E903" i="3"/>
  <c r="E888" i="3"/>
  <c r="E886" i="3"/>
  <c r="E871" i="3"/>
  <c r="E869" i="3"/>
  <c r="E854" i="3"/>
  <c r="E852" i="3"/>
  <c r="E837" i="3"/>
  <c r="E835" i="3"/>
  <c r="E820" i="3"/>
  <c r="E818" i="3"/>
  <c r="E803" i="3"/>
  <c r="E801" i="3"/>
  <c r="E786" i="3"/>
  <c r="E784" i="3"/>
  <c r="E769" i="3"/>
  <c r="E767" i="3"/>
  <c r="E752" i="3"/>
  <c r="E750" i="3"/>
  <c r="E735" i="3"/>
  <c r="E718" i="3"/>
  <c r="E716" i="3"/>
  <c r="E701" i="3"/>
  <c r="E699" i="3"/>
  <c r="E684" i="3"/>
  <c r="E682" i="3"/>
  <c r="E667" i="3"/>
  <c r="E665" i="3"/>
  <c r="E650" i="3"/>
  <c r="E648" i="3"/>
  <c r="E633" i="3"/>
  <c r="E631" i="3"/>
  <c r="E616" i="3"/>
  <c r="E614" i="3"/>
  <c r="E599" i="3"/>
  <c r="E582" i="3"/>
  <c r="E565" i="3"/>
  <c r="E548" i="3"/>
  <c r="E531" i="3"/>
  <c r="E514" i="3"/>
  <c r="E497" i="3"/>
  <c r="E480" i="3"/>
  <c r="E463" i="3"/>
  <c r="E446" i="3"/>
  <c r="E429" i="3"/>
  <c r="E412" i="3"/>
  <c r="E395" i="3"/>
  <c r="E378" i="3"/>
  <c r="E361" i="3"/>
  <c r="E344" i="3"/>
  <c r="BP21" i="1"/>
  <c r="BL21" i="1"/>
  <c r="E140" i="3"/>
  <c r="BP17" i="1"/>
  <c r="BL17" i="1"/>
  <c r="E259" i="3"/>
  <c r="E123" i="3"/>
  <c r="BP22" i="1"/>
  <c r="E106" i="3" s="1"/>
  <c r="BL22" i="1"/>
  <c r="E208" i="3"/>
  <c r="E191" i="3"/>
  <c r="BP18" i="1"/>
  <c r="E55" i="3" s="1"/>
  <c r="BL18" i="1"/>
  <c r="E276" i="3"/>
  <c r="E293" i="3"/>
  <c r="E174" i="3"/>
  <c r="E242" i="3"/>
  <c r="E310" i="3"/>
  <c r="BP19" i="1"/>
  <c r="BL19" i="1"/>
  <c r="E157" i="3"/>
  <c r="E225" i="3"/>
  <c r="BP20" i="1"/>
  <c r="E72" i="3" s="1"/>
  <c r="BL20" i="1"/>
  <c r="E327" i="3"/>
  <c r="E89" i="3" l="1"/>
  <c r="E38" i="3"/>
  <c r="NL16" i="1"/>
  <c r="HA16" i="1"/>
  <c r="HB16" i="1" s="1"/>
  <c r="DB16" i="1"/>
  <c r="JG16" i="1"/>
  <c r="EW16" i="1"/>
  <c r="LL16" i="1"/>
  <c r="F5935" i="3"/>
  <c r="G5935" i="3"/>
  <c r="E359" i="3"/>
  <c r="E461" i="3"/>
  <c r="E257" i="3"/>
  <c r="E53" i="3"/>
  <c r="E138" i="3"/>
  <c r="E342" i="3"/>
  <c r="E410" i="3"/>
  <c r="E104" i="3"/>
  <c r="E36" i="3"/>
  <c r="E427" i="3"/>
  <c r="E172" i="3"/>
  <c r="E376" i="3"/>
  <c r="E444" i="3"/>
  <c r="E495" i="3"/>
  <c r="E529" i="3"/>
  <c r="E563" i="3"/>
  <c r="E597" i="3"/>
  <c r="E121" i="3"/>
  <c r="E393" i="3"/>
  <c r="E512" i="3"/>
  <c r="E546" i="3"/>
  <c r="E580" i="3"/>
  <c r="E206" i="3"/>
  <c r="E223" i="3"/>
  <c r="E87" i="3"/>
  <c r="E189" i="3"/>
  <c r="E70" i="3"/>
  <c r="E155" i="3"/>
  <c r="E325" i="3"/>
  <c r="E240" i="3"/>
  <c r="E291" i="3"/>
  <c r="E274" i="3"/>
  <c r="BT20" i="1"/>
  <c r="BT19" i="1"/>
  <c r="BT18" i="1"/>
  <c r="BT22" i="1"/>
  <c r="BT17" i="1"/>
  <c r="BV16" i="1"/>
  <c r="BT21" i="1"/>
  <c r="E1432" i="3"/>
  <c r="E1483" i="3"/>
  <c r="E1500" i="3"/>
  <c r="E733" i="3"/>
  <c r="E1209" i="3"/>
  <c r="E1583" i="3"/>
  <c r="E1568" i="3"/>
  <c r="BL16" i="1"/>
  <c r="BP16" i="1"/>
  <c r="E21" i="3" s="1"/>
  <c r="BT16" i="1"/>
  <c r="E328" i="3"/>
  <c r="BN20" i="1"/>
  <c r="BR20" i="1"/>
  <c r="E73" i="3" s="1"/>
  <c r="BV20" i="1"/>
  <c r="E226" i="3"/>
  <c r="E158" i="3"/>
  <c r="BN19" i="1"/>
  <c r="BR19" i="1"/>
  <c r="E90" i="3" s="1"/>
  <c r="BV19" i="1"/>
  <c r="E311" i="3"/>
  <c r="E243" i="3"/>
  <c r="E175" i="3"/>
  <c r="E294" i="3"/>
  <c r="E277" i="3"/>
  <c r="BN18" i="1"/>
  <c r="BR18" i="1"/>
  <c r="E56" i="3" s="1"/>
  <c r="BV18" i="1"/>
  <c r="E192" i="3"/>
  <c r="E209" i="3"/>
  <c r="BN22" i="1"/>
  <c r="BR22" i="1"/>
  <c r="E107" i="3" s="1"/>
  <c r="BV22" i="1"/>
  <c r="E124" i="3"/>
  <c r="E260" i="3"/>
  <c r="BN17" i="1"/>
  <c r="BR17" i="1"/>
  <c r="BV17" i="1"/>
  <c r="E141" i="3"/>
  <c r="BN21" i="1"/>
  <c r="BR21" i="1"/>
  <c r="E39" i="3" s="1"/>
  <c r="BV21" i="1"/>
  <c r="E345" i="3"/>
  <c r="E362" i="3"/>
  <c r="E379" i="3"/>
  <c r="E396" i="3"/>
  <c r="E413" i="3"/>
  <c r="E430" i="3"/>
  <c r="E447" i="3"/>
  <c r="E464" i="3"/>
  <c r="E479" i="3"/>
  <c r="E481" i="3"/>
  <c r="E498" i="3"/>
  <c r="E515" i="3"/>
  <c r="E532" i="3"/>
  <c r="E549" i="3"/>
  <c r="E566" i="3"/>
  <c r="E583" i="3"/>
  <c r="E600" i="3"/>
  <c r="E615" i="3"/>
  <c r="E617" i="3"/>
  <c r="E632" i="3"/>
  <c r="E634" i="3"/>
  <c r="E649" i="3"/>
  <c r="E651" i="3"/>
  <c r="E666" i="3"/>
  <c r="E668" i="3"/>
  <c r="E683" i="3"/>
  <c r="E685" i="3"/>
  <c r="E700" i="3"/>
  <c r="E702" i="3"/>
  <c r="E717" i="3"/>
  <c r="E719" i="3"/>
  <c r="E734" i="3"/>
  <c r="E736" i="3"/>
  <c r="E751" i="3"/>
  <c r="E753" i="3"/>
  <c r="E768" i="3"/>
  <c r="E770" i="3"/>
  <c r="E785" i="3"/>
  <c r="E787" i="3"/>
  <c r="E802" i="3"/>
  <c r="E804" i="3"/>
  <c r="E819" i="3"/>
  <c r="E821" i="3"/>
  <c r="E836" i="3"/>
  <c r="E838" i="3"/>
  <c r="E853" i="3"/>
  <c r="E855" i="3"/>
  <c r="E870" i="3"/>
  <c r="E872" i="3"/>
  <c r="E887" i="3"/>
  <c r="E889" i="3"/>
  <c r="E904" i="3"/>
  <c r="E906" i="3"/>
  <c r="E921" i="3"/>
  <c r="E923" i="3"/>
  <c r="BN16" i="1"/>
  <c r="E309" i="3" s="1"/>
  <c r="BR16" i="1"/>
  <c r="E22" i="3" s="1"/>
  <c r="E938" i="3"/>
  <c r="E940" i="3"/>
  <c r="E955" i="3"/>
  <c r="E957" i="3"/>
  <c r="E972" i="3"/>
  <c r="E974" i="3"/>
  <c r="E989" i="3"/>
  <c r="E991" i="3"/>
  <c r="E1006" i="3"/>
  <c r="E1008" i="3"/>
  <c r="E1023" i="3"/>
  <c r="E1025" i="3"/>
  <c r="E1040" i="3"/>
  <c r="E1042" i="3"/>
  <c r="E1057" i="3"/>
  <c r="E1059" i="3"/>
  <c r="E1074" i="3"/>
  <c r="E1076" i="3"/>
  <c r="E1091" i="3"/>
  <c r="E1093" i="3"/>
  <c r="E1108" i="3"/>
  <c r="E1110" i="3"/>
  <c r="E1125" i="3"/>
  <c r="E1127" i="3"/>
  <c r="E1142" i="3"/>
  <c r="E1144" i="3"/>
  <c r="E1159" i="3"/>
  <c r="E1161" i="3"/>
  <c r="E1176" i="3"/>
  <c r="E1178" i="3"/>
  <c r="E1193" i="3"/>
  <c r="E1195" i="3"/>
  <c r="E1210" i="3"/>
  <c r="E1212" i="3"/>
  <c r="E1227" i="3"/>
  <c r="E1229" i="3"/>
  <c r="E1244" i="3"/>
  <c r="E1246" i="3"/>
  <c r="E1261" i="3"/>
  <c r="E1263" i="3"/>
  <c r="E1278" i="3"/>
  <c r="E1280" i="3"/>
  <c r="E1295" i="3"/>
  <c r="E1297" i="3"/>
  <c r="E1312" i="3"/>
  <c r="E1314" i="3"/>
  <c r="E1329" i="3"/>
  <c r="E1331" i="3"/>
  <c r="E1346" i="3"/>
  <c r="E1348" i="3"/>
  <c r="E1363" i="3"/>
  <c r="E1365" i="3"/>
  <c r="E1380" i="3"/>
  <c r="E1382" i="3"/>
  <c r="E1397" i="3"/>
  <c r="E1399" i="3"/>
  <c r="E1414" i="3"/>
  <c r="E1416" i="3"/>
  <c r="E1431" i="3"/>
  <c r="E1433" i="3"/>
  <c r="E1448" i="3"/>
  <c r="E1450" i="3"/>
  <c r="E1465" i="3"/>
  <c r="E1467" i="3"/>
  <c r="E1482" i="3"/>
  <c r="E1484" i="3"/>
  <c r="E1499" i="3"/>
  <c r="E1501" i="3"/>
  <c r="E1516" i="3"/>
  <c r="E1518" i="3"/>
  <c r="E1533" i="3"/>
  <c r="E1535" i="3"/>
  <c r="E1550" i="3"/>
  <c r="E1552" i="3"/>
  <c r="E1567" i="3"/>
  <c r="E1569" i="3"/>
  <c r="E1584" i="3"/>
  <c r="E1586" i="3"/>
  <c r="E1601" i="3"/>
  <c r="E1603" i="3"/>
  <c r="E1618" i="3"/>
  <c r="E1620" i="3"/>
  <c r="E1635" i="3"/>
  <c r="E1637" i="3"/>
  <c r="E1652" i="3"/>
  <c r="E1654" i="3"/>
  <c r="E1669" i="3"/>
  <c r="E1671" i="3"/>
  <c r="E1686" i="3"/>
  <c r="E1688" i="3"/>
  <c r="E1703" i="3"/>
  <c r="E1705" i="3"/>
  <c r="E1720" i="3"/>
  <c r="E1722" i="3"/>
  <c r="E1737" i="3"/>
  <c r="E1739" i="3"/>
  <c r="E1754" i="3"/>
  <c r="E1756" i="3"/>
  <c r="E1771" i="3"/>
  <c r="E1773" i="3"/>
  <c r="E1788" i="3"/>
  <c r="E1790" i="3"/>
  <c r="E1805" i="3"/>
  <c r="E1807" i="3"/>
  <c r="E1822" i="3"/>
  <c r="E1824" i="3"/>
  <c r="E1839" i="3"/>
  <c r="E1841" i="3"/>
  <c r="E1856" i="3"/>
  <c r="E1858" i="3"/>
  <c r="E1873" i="3"/>
  <c r="E1875" i="3"/>
  <c r="E1890" i="3"/>
  <c r="E1892" i="3"/>
  <c r="E1907" i="3"/>
  <c r="E1909" i="3"/>
  <c r="E1924" i="3"/>
  <c r="E1926" i="3"/>
  <c r="E1941" i="3"/>
  <c r="E1943" i="3"/>
  <c r="E1958" i="3"/>
  <c r="E1960" i="3"/>
  <c r="E1975" i="3"/>
  <c r="E1977" i="3"/>
  <c r="E1992" i="3"/>
  <c r="E1994" i="3"/>
  <c r="E2009" i="3"/>
  <c r="E2011" i="3"/>
  <c r="E2026" i="3"/>
  <c r="E2028" i="3"/>
  <c r="E2043" i="3"/>
  <c r="E2045" i="3"/>
  <c r="E2060" i="3"/>
  <c r="E2062" i="3"/>
  <c r="E2077" i="3"/>
  <c r="E2079" i="3"/>
  <c r="E2094" i="3"/>
  <c r="E2096" i="3"/>
  <c r="E2111" i="3"/>
  <c r="E2113" i="3"/>
  <c r="E2128" i="3"/>
  <c r="E2130" i="3"/>
  <c r="E2145" i="3"/>
  <c r="E2147" i="3"/>
  <c r="E2162" i="3"/>
  <c r="E2164" i="3"/>
  <c r="E2179" i="3"/>
  <c r="E2181" i="3"/>
  <c r="E2196" i="3"/>
  <c r="E2198" i="3"/>
  <c r="E2213" i="3"/>
  <c r="E2215" i="3"/>
  <c r="E2230" i="3"/>
  <c r="E2232" i="3"/>
  <c r="E2247" i="3"/>
  <c r="E2249" i="3"/>
  <c r="E2264" i="3"/>
  <c r="E2266" i="3"/>
  <c r="E2281" i="3"/>
  <c r="E2283" i="3"/>
  <c r="E2298" i="3"/>
  <c r="E2300" i="3"/>
  <c r="E2315" i="3"/>
  <c r="E2317" i="3"/>
  <c r="E2332" i="3"/>
  <c r="E2334" i="3"/>
  <c r="E2349" i="3"/>
  <c r="E2351" i="3"/>
  <c r="E2366" i="3"/>
  <c r="E2368" i="3"/>
  <c r="E2383" i="3"/>
  <c r="E2385" i="3"/>
  <c r="E2400" i="3"/>
  <c r="E2402" i="3"/>
  <c r="E2417" i="3"/>
  <c r="E2419" i="3"/>
  <c r="E2434" i="3"/>
  <c r="E2436" i="3"/>
  <c r="E2451" i="3"/>
  <c r="E2453" i="3"/>
  <c r="E2468" i="3"/>
  <c r="E2470" i="3"/>
  <c r="E2485" i="3"/>
  <c r="E2487" i="3"/>
  <c r="E2502" i="3"/>
  <c r="E2504" i="3"/>
  <c r="E2519" i="3"/>
  <c r="E2521" i="3"/>
  <c r="E2536" i="3"/>
  <c r="E2538" i="3"/>
  <c r="E2553" i="3"/>
  <c r="E2555" i="3"/>
  <c r="E2570" i="3"/>
  <c r="E2572" i="3"/>
  <c r="E2587" i="3"/>
  <c r="E2589" i="3"/>
  <c r="E2604" i="3"/>
  <c r="E2606" i="3"/>
  <c r="E2621" i="3"/>
  <c r="E2623" i="3"/>
  <c r="E2638" i="3"/>
  <c r="E2640" i="3"/>
  <c r="E2655" i="3"/>
  <c r="E2657" i="3"/>
  <c r="E2672" i="3"/>
  <c r="E2674" i="3"/>
  <c r="E2689" i="3"/>
  <c r="E2691" i="3"/>
  <c r="E2706" i="3"/>
  <c r="E2708" i="3"/>
  <c r="E2723" i="3"/>
  <c r="E2725" i="3"/>
  <c r="E2740" i="3"/>
  <c r="E2742" i="3"/>
  <c r="E2757" i="3"/>
  <c r="E2759" i="3"/>
  <c r="E2774" i="3"/>
  <c r="E2776" i="3"/>
  <c r="E2791" i="3"/>
  <c r="E2793" i="3"/>
  <c r="E2808" i="3"/>
  <c r="E2810" i="3"/>
  <c r="E2825" i="3"/>
  <c r="E2827" i="3"/>
  <c r="E2842" i="3"/>
  <c r="E2844" i="3"/>
  <c r="E2859" i="3"/>
  <c r="E2861" i="3"/>
  <c r="E2876" i="3"/>
  <c r="E2878" i="3"/>
  <c r="E2893" i="3"/>
  <c r="E2895" i="3"/>
  <c r="E2910" i="3"/>
  <c r="E2912" i="3"/>
  <c r="E2927" i="3"/>
  <c r="E2929" i="3"/>
  <c r="E2944" i="3"/>
  <c r="E2946" i="3"/>
  <c r="E2961" i="3"/>
  <c r="E2963" i="3"/>
  <c r="E2978" i="3"/>
  <c r="E2980" i="3"/>
  <c r="E2995" i="3"/>
  <c r="E2997" i="3"/>
  <c r="E3012" i="3"/>
  <c r="E3014" i="3"/>
  <c r="E3029" i="3"/>
  <c r="E3031" i="3"/>
  <c r="E3046" i="3"/>
  <c r="E3048" i="3"/>
  <c r="E3063" i="3"/>
  <c r="E3065" i="3"/>
  <c r="E3080" i="3"/>
  <c r="E3082" i="3"/>
  <c r="E3097" i="3"/>
  <c r="E3099" i="3"/>
  <c r="E3114" i="3"/>
  <c r="E3116" i="3"/>
  <c r="E3131" i="3"/>
  <c r="E3133" i="3"/>
  <c r="E3148" i="3"/>
  <c r="E3150" i="3"/>
  <c r="E3165" i="3"/>
  <c r="E3167" i="3"/>
  <c r="E3182" i="3"/>
  <c r="E3184" i="3"/>
  <c r="E3199" i="3"/>
  <c r="E3201" i="3"/>
  <c r="E3216" i="3"/>
  <c r="E3218" i="3"/>
  <c r="E3233" i="3"/>
  <c r="E3235" i="3"/>
  <c r="E3250" i="3"/>
  <c r="E3252" i="3"/>
  <c r="E3267" i="3"/>
  <c r="E3269" i="3"/>
  <c r="E3284" i="3"/>
  <c r="E3286" i="3"/>
  <c r="E3301" i="3"/>
  <c r="E3303" i="3"/>
  <c r="E3318" i="3"/>
  <c r="E3320" i="3"/>
  <c r="E3335" i="3"/>
  <c r="E3337" i="3"/>
  <c r="E3352" i="3"/>
  <c r="E3354" i="3"/>
  <c r="E3369" i="3"/>
  <c r="E3371" i="3"/>
  <c r="E3386" i="3"/>
  <c r="E3388" i="3"/>
  <c r="E3403" i="3"/>
  <c r="E3405" i="3"/>
  <c r="E3420" i="3"/>
  <c r="E3422" i="3"/>
  <c r="E3437" i="3"/>
  <c r="E3439" i="3"/>
  <c r="E3454" i="3"/>
  <c r="E3456" i="3"/>
  <c r="E3471" i="3"/>
  <c r="E3473" i="3"/>
  <c r="E3488" i="3"/>
  <c r="E3490" i="3"/>
  <c r="E3505" i="3"/>
  <c r="E3507" i="3"/>
  <c r="E3522" i="3"/>
  <c r="E3524" i="3"/>
  <c r="E3539" i="3"/>
  <c r="E3541" i="3"/>
  <c r="E3556" i="3"/>
  <c r="E3558" i="3"/>
  <c r="E3573" i="3"/>
  <c r="E3575" i="3"/>
  <c r="E3590" i="3"/>
  <c r="E3592" i="3"/>
  <c r="E3607" i="3"/>
  <c r="E3609" i="3"/>
  <c r="E3624" i="3"/>
  <c r="E3626" i="3"/>
  <c r="E3641" i="3"/>
  <c r="E3643" i="3"/>
  <c r="E3658" i="3"/>
  <c r="E3660" i="3"/>
  <c r="E3675" i="3"/>
  <c r="E3677" i="3"/>
  <c r="E3692" i="3"/>
  <c r="E3694" i="3"/>
  <c r="E3709" i="3"/>
  <c r="E3711" i="3"/>
  <c r="E3726" i="3"/>
  <c r="E3728" i="3"/>
  <c r="E3743" i="3"/>
  <c r="E3745" i="3"/>
  <c r="E3760" i="3"/>
  <c r="E3762" i="3"/>
  <c r="E3777" i="3"/>
  <c r="E3779" i="3"/>
  <c r="E3794" i="3"/>
  <c r="E3796" i="3"/>
  <c r="E3811" i="3"/>
  <c r="E3813" i="3"/>
  <c r="E3828" i="3"/>
  <c r="E3830" i="3"/>
  <c r="E3845" i="3"/>
  <c r="E3862" i="3"/>
  <c r="E3864" i="3"/>
  <c r="E3879" i="3"/>
  <c r="E3896" i="3"/>
  <c r="E3898" i="3"/>
  <c r="E3913" i="3"/>
  <c r="E3930" i="3"/>
  <c r="E3947" i="3"/>
  <c r="E3964" i="3"/>
  <c r="E3981" i="3"/>
  <c r="E3983" i="3"/>
  <c r="E3998" i="3"/>
  <c r="E4000" i="3"/>
  <c r="E4015" i="3"/>
  <c r="E4032" i="3"/>
  <c r="E4049" i="3"/>
  <c r="E4051" i="3"/>
  <c r="E4066" i="3"/>
  <c r="E4083" i="3"/>
  <c r="E4100" i="3"/>
  <c r="E4117" i="3"/>
  <c r="E4119" i="3"/>
  <c r="E4134" i="3"/>
  <c r="E4151" i="3"/>
  <c r="E4168" i="3"/>
  <c r="E4185" i="3"/>
  <c r="E4187" i="3"/>
  <c r="E4202" i="3"/>
  <c r="E4219" i="3"/>
  <c r="E4236" i="3"/>
  <c r="E4238" i="3"/>
  <c r="E4253" i="3"/>
  <c r="E4270" i="3"/>
  <c r="E4287" i="3"/>
  <c r="E4289" i="3"/>
  <c r="E4304" i="3"/>
  <c r="E4306" i="3"/>
  <c r="E4321" i="3"/>
  <c r="E4338" i="3"/>
  <c r="E4355" i="3"/>
  <c r="E4372" i="3"/>
  <c r="E4389" i="3"/>
  <c r="E4406" i="3"/>
  <c r="E4423" i="3"/>
  <c r="E4425" i="3"/>
  <c r="E4440" i="3"/>
  <c r="E4457" i="3"/>
  <c r="E4459" i="3"/>
  <c r="E4474" i="3"/>
  <c r="E4491" i="3"/>
  <c r="E4493" i="3"/>
  <c r="E4508" i="3"/>
  <c r="E4510" i="3"/>
  <c r="E4525" i="3"/>
  <c r="E4542" i="3"/>
  <c r="E4544" i="3"/>
  <c r="E4559" i="3"/>
  <c r="E4576" i="3"/>
  <c r="E4593" i="3"/>
  <c r="E4610" i="3"/>
  <c r="E4612" i="3"/>
  <c r="E4627" i="3"/>
  <c r="E4644" i="3"/>
  <c r="E4661" i="3"/>
  <c r="E4678" i="3"/>
  <c r="E4695" i="3"/>
  <c r="E4712" i="3"/>
  <c r="E4729" i="3"/>
  <c r="E4746" i="3"/>
  <c r="E4763" i="3"/>
  <c r="E4780" i="3"/>
  <c r="E4797" i="3"/>
  <c r="E4799" i="3"/>
  <c r="E4814" i="3"/>
  <c r="E4816" i="3"/>
  <c r="E4831" i="3"/>
  <c r="E4848" i="3"/>
  <c r="E4865" i="3"/>
  <c r="E4882" i="3"/>
  <c r="E4884" i="3"/>
  <c r="E4899" i="3"/>
  <c r="E4916" i="3"/>
  <c r="E4918" i="3"/>
  <c r="E4933" i="3"/>
  <c r="E4950" i="3"/>
  <c r="E4967" i="3"/>
  <c r="E4984" i="3"/>
  <c r="E4986" i="3"/>
  <c r="E5001" i="3"/>
  <c r="E5018" i="3"/>
  <c r="E5020" i="3"/>
  <c r="E5035" i="3"/>
  <c r="E5037" i="3"/>
  <c r="E5052" i="3"/>
  <c r="E5054" i="3"/>
  <c r="E5069" i="3"/>
  <c r="E5086" i="3"/>
  <c r="E5103" i="3"/>
  <c r="E5120" i="3"/>
  <c r="E5137" i="3"/>
  <c r="E5154" i="3"/>
  <c r="E5156" i="3"/>
  <c r="E5171" i="3"/>
  <c r="E5188" i="3"/>
  <c r="E5190" i="3"/>
  <c r="E5205" i="3"/>
  <c r="E5222" i="3"/>
  <c r="G5221" i="3" s="1"/>
  <c r="E5239" i="3"/>
  <c r="E5256" i="3"/>
  <c r="E5273" i="3"/>
  <c r="E5275" i="3"/>
  <c r="E5290" i="3"/>
  <c r="E5292" i="3"/>
  <c r="E5307" i="3"/>
  <c r="E5309" i="3"/>
  <c r="E5324" i="3"/>
  <c r="E5326" i="3"/>
  <c r="E5341" i="3"/>
  <c r="E5358" i="3"/>
  <c r="G5357" i="3" s="1"/>
  <c r="E5375" i="3"/>
  <c r="E5392" i="3"/>
  <c r="E5409" i="3"/>
  <c r="E5411" i="3"/>
  <c r="E5426" i="3"/>
  <c r="G5425" i="3" s="1"/>
  <c r="E5443" i="3"/>
  <c r="E5460" i="3"/>
  <c r="E5462" i="3"/>
  <c r="E5477" i="3"/>
  <c r="E5479" i="3"/>
  <c r="E5494" i="3"/>
  <c r="G5493" i="3" s="1"/>
  <c r="E5511" i="3"/>
  <c r="E5528" i="3"/>
  <c r="E5545" i="3"/>
  <c r="E5562" i="3"/>
  <c r="G5561" i="3" s="1"/>
  <c r="E5579" i="3"/>
  <c r="E5596" i="3"/>
  <c r="E5613" i="3"/>
  <c r="E5630" i="3"/>
  <c r="E5632" i="3"/>
  <c r="E5647" i="3"/>
  <c r="E5664" i="3"/>
  <c r="E5681" i="3"/>
  <c r="E5683" i="3"/>
  <c r="E5698" i="3"/>
  <c r="E5700" i="3"/>
  <c r="E5715" i="3"/>
  <c r="E5732" i="3"/>
  <c r="E5749" i="3"/>
  <c r="E5766" i="3"/>
  <c r="E5768" i="3"/>
  <c r="E5783" i="3"/>
  <c r="E5785" i="3"/>
  <c r="E5800" i="3"/>
  <c r="E5817" i="3"/>
  <c r="E5819" i="3"/>
  <c r="E5834" i="3"/>
  <c r="F5833" i="3" s="1"/>
  <c r="E5851" i="3"/>
  <c r="E5868" i="3"/>
  <c r="E5885" i="3"/>
  <c r="E5887" i="3"/>
  <c r="E5902" i="3"/>
  <c r="F5901" i="3" s="1"/>
  <c r="E5919" i="3"/>
  <c r="E5921" i="3"/>
  <c r="E5953" i="3"/>
  <c r="E5970" i="3"/>
  <c r="G5969" i="3" s="1"/>
  <c r="E5987" i="3"/>
  <c r="E6004" i="3"/>
  <c r="E6006" i="3"/>
  <c r="E6021" i="3"/>
  <c r="E6038" i="3"/>
  <c r="G6037" i="3" s="1"/>
  <c r="E6055" i="3"/>
  <c r="E6057" i="3"/>
  <c r="E6072" i="3"/>
  <c r="E6089" i="3"/>
  <c r="E6106" i="3"/>
  <c r="E6108" i="3"/>
  <c r="E6123" i="3"/>
  <c r="E6140" i="3"/>
  <c r="E6142" i="3"/>
  <c r="E6157" i="3"/>
  <c r="E6174" i="3"/>
  <c r="G6173" i="3" s="1"/>
  <c r="E6191" i="3"/>
  <c r="E6208" i="3"/>
  <c r="E6210" i="3"/>
  <c r="E6225" i="3"/>
  <c r="E6242" i="3"/>
  <c r="E6244" i="3"/>
  <c r="E6259" i="3"/>
  <c r="E6276" i="3"/>
  <c r="E6293" i="3"/>
  <c r="E6295" i="3"/>
  <c r="E6310" i="3"/>
  <c r="E6312" i="3"/>
  <c r="E6327" i="3"/>
  <c r="E6344" i="3"/>
  <c r="E6346" i="3"/>
  <c r="E6361" i="3"/>
  <c r="E6363" i="3"/>
  <c r="E6378" i="3"/>
  <c r="E6380" i="3"/>
  <c r="E6395" i="3"/>
  <c r="E6412" i="3"/>
  <c r="E6429" i="3"/>
  <c r="E6446" i="3"/>
  <c r="E6463" i="3"/>
  <c r="E6465" i="3"/>
  <c r="E6480" i="3"/>
  <c r="G6479" i="3" s="1"/>
  <c r="E6497" i="3"/>
  <c r="E6499" i="3"/>
  <c r="E6516" i="3"/>
  <c r="E6531" i="3"/>
  <c r="E6548" i="3"/>
  <c r="F6547" i="3" s="1"/>
  <c r="E6565" i="3"/>
  <c r="E6567" i="3"/>
  <c r="E6599" i="3"/>
  <c r="E6616" i="3"/>
  <c r="E6618" i="3"/>
  <c r="E6633" i="3"/>
  <c r="E6667" i="3"/>
  <c r="E6684" i="3"/>
  <c r="E6686" i="3"/>
  <c r="E6701" i="3"/>
  <c r="NP16" i="1" l="1"/>
  <c r="NQ16" i="1" s="1"/>
  <c r="HC16" i="1"/>
  <c r="HD16" i="1" s="1"/>
  <c r="LP16" i="1"/>
  <c r="LQ16" i="1" s="1"/>
  <c r="LR16" i="1" s="1"/>
  <c r="BS17" i="1" s="1"/>
  <c r="FB16" i="1"/>
  <c r="JL16" i="1"/>
  <c r="DC16" i="1"/>
  <c r="G886" i="3"/>
  <c r="G818" i="3"/>
  <c r="F682" i="3"/>
  <c r="G3725" i="3"/>
  <c r="G3249" i="3"/>
  <c r="G1345" i="3"/>
  <c r="G1277" i="3"/>
  <c r="F801" i="3"/>
  <c r="F3725" i="3"/>
  <c r="F6377" i="3"/>
  <c r="G6309" i="3"/>
  <c r="G6241" i="3"/>
  <c r="G6105" i="3"/>
  <c r="G750" i="3"/>
  <c r="F614" i="3"/>
  <c r="F5765" i="3"/>
  <c r="F5697" i="3"/>
  <c r="G5629" i="3"/>
  <c r="G5289" i="3"/>
  <c r="F5153" i="3"/>
  <c r="G5017" i="3"/>
  <c r="G1413" i="3"/>
  <c r="G682" i="3"/>
  <c r="G614" i="3"/>
  <c r="F6462" i="3"/>
  <c r="G6462" i="3"/>
  <c r="G6054" i="3"/>
  <c r="F6054" i="3"/>
  <c r="G5782" i="3"/>
  <c r="F5782" i="3"/>
  <c r="G5646" i="3"/>
  <c r="F5646" i="3"/>
  <c r="F5578" i="3"/>
  <c r="G5578" i="3"/>
  <c r="G5510" i="3"/>
  <c r="F5510" i="3"/>
  <c r="F5442" i="3"/>
  <c r="G5442" i="3"/>
  <c r="F5374" i="3"/>
  <c r="G5374" i="3"/>
  <c r="G5306" i="3"/>
  <c r="F5306" i="3"/>
  <c r="G5238" i="3"/>
  <c r="F5238" i="3"/>
  <c r="F5170" i="3"/>
  <c r="G5170" i="3"/>
  <c r="F5102" i="3"/>
  <c r="G5102" i="3"/>
  <c r="G5034" i="3"/>
  <c r="F5034" i="3"/>
  <c r="F4966" i="3"/>
  <c r="G4966" i="3"/>
  <c r="G4898" i="3"/>
  <c r="F4898" i="3"/>
  <c r="G4830" i="3"/>
  <c r="F4830" i="3"/>
  <c r="F4762" i="3"/>
  <c r="G4762" i="3"/>
  <c r="G4694" i="3"/>
  <c r="F4694" i="3"/>
  <c r="F4626" i="3"/>
  <c r="G4626" i="3"/>
  <c r="F4558" i="3"/>
  <c r="G4558" i="3"/>
  <c r="G4490" i="3"/>
  <c r="F4490" i="3"/>
  <c r="F4422" i="3"/>
  <c r="G4422" i="3"/>
  <c r="F4354" i="3"/>
  <c r="G4354" i="3"/>
  <c r="F4286" i="3"/>
  <c r="G4286" i="3"/>
  <c r="G4218" i="3"/>
  <c r="F4218" i="3"/>
  <c r="F4150" i="3"/>
  <c r="G4150" i="3"/>
  <c r="F4082" i="3"/>
  <c r="G4082" i="3"/>
  <c r="G4014" i="3"/>
  <c r="F4014" i="3"/>
  <c r="F3946" i="3"/>
  <c r="G3946" i="3"/>
  <c r="G3878" i="3"/>
  <c r="F3878" i="3"/>
  <c r="F3810" i="3"/>
  <c r="G3810" i="3"/>
  <c r="F3742" i="3"/>
  <c r="G3742" i="3"/>
  <c r="G3674" i="3"/>
  <c r="F3674" i="3"/>
  <c r="F3606" i="3"/>
  <c r="G3606" i="3"/>
  <c r="F3538" i="3"/>
  <c r="G3538" i="3"/>
  <c r="F3470" i="3"/>
  <c r="G3470" i="3"/>
  <c r="F3402" i="3"/>
  <c r="G3402" i="3"/>
  <c r="F3334" i="3"/>
  <c r="G3334" i="3"/>
  <c r="F3266" i="3"/>
  <c r="G3266" i="3"/>
  <c r="G3198" i="3"/>
  <c r="F3198" i="3"/>
  <c r="F3130" i="3"/>
  <c r="G3130" i="3"/>
  <c r="G3062" i="3"/>
  <c r="F3062" i="3"/>
  <c r="F2994" i="3"/>
  <c r="G2994" i="3"/>
  <c r="G2926" i="3"/>
  <c r="F2926" i="3"/>
  <c r="F2858" i="3"/>
  <c r="G2858" i="3"/>
  <c r="F2790" i="3"/>
  <c r="G2790" i="3"/>
  <c r="F2722" i="3"/>
  <c r="G2722" i="3"/>
  <c r="F2654" i="3"/>
  <c r="G2654" i="3"/>
  <c r="F2586" i="3"/>
  <c r="G2586" i="3"/>
  <c r="F2518" i="3"/>
  <c r="G2518" i="3"/>
  <c r="F2450" i="3"/>
  <c r="G2450" i="3"/>
  <c r="F2382" i="3"/>
  <c r="G2382" i="3"/>
  <c r="F2314" i="3"/>
  <c r="G2314" i="3"/>
  <c r="F2246" i="3"/>
  <c r="G2246" i="3"/>
  <c r="F2178" i="3"/>
  <c r="G2178" i="3"/>
  <c r="F2110" i="3"/>
  <c r="G2110" i="3"/>
  <c r="G2042" i="3"/>
  <c r="F2042" i="3"/>
  <c r="G1974" i="3"/>
  <c r="F1974" i="3"/>
  <c r="G1906" i="3"/>
  <c r="F1906" i="3"/>
  <c r="G1838" i="3"/>
  <c r="F1838" i="3"/>
  <c r="F1770" i="3"/>
  <c r="G1770" i="3"/>
  <c r="G1702" i="3"/>
  <c r="F1702" i="3"/>
  <c r="F1634" i="3"/>
  <c r="G1634" i="3"/>
  <c r="G1566" i="3"/>
  <c r="F1566" i="3"/>
  <c r="F1498" i="3"/>
  <c r="G1498" i="3"/>
  <c r="G1430" i="3"/>
  <c r="F1430" i="3"/>
  <c r="G1362" i="3"/>
  <c r="F1362" i="3"/>
  <c r="G1294" i="3"/>
  <c r="F1294" i="3"/>
  <c r="G1226" i="3"/>
  <c r="F1226" i="3"/>
  <c r="F1158" i="3"/>
  <c r="G1158" i="3"/>
  <c r="F1090" i="3"/>
  <c r="G1090" i="3"/>
  <c r="F1022" i="3"/>
  <c r="G1022" i="3"/>
  <c r="F954" i="3"/>
  <c r="G954" i="3"/>
  <c r="G920" i="3"/>
  <c r="F920" i="3"/>
  <c r="F852" i="3"/>
  <c r="G852" i="3"/>
  <c r="F784" i="3"/>
  <c r="G784" i="3"/>
  <c r="G716" i="3"/>
  <c r="F716" i="3"/>
  <c r="F648" i="3"/>
  <c r="G648" i="3"/>
  <c r="F1413" i="3"/>
  <c r="F6479" i="3"/>
  <c r="F6173" i="3"/>
  <c r="G5765" i="3"/>
  <c r="F5493" i="3"/>
  <c r="F5221" i="3"/>
  <c r="F6598" i="3"/>
  <c r="G6598" i="3"/>
  <c r="G6530" i="3"/>
  <c r="F6530" i="3"/>
  <c r="G6258" i="3"/>
  <c r="F6258" i="3"/>
  <c r="F6122" i="3"/>
  <c r="G6122" i="3"/>
  <c r="F5986" i="3"/>
  <c r="G5986" i="3"/>
  <c r="G5850" i="3"/>
  <c r="F5850" i="3"/>
  <c r="G5714" i="3"/>
  <c r="F5714" i="3"/>
  <c r="F6683" i="3"/>
  <c r="F6615" i="3"/>
  <c r="F6411" i="3"/>
  <c r="G6411" i="3"/>
  <c r="G6343" i="3"/>
  <c r="F6343" i="3"/>
  <c r="G6275" i="3"/>
  <c r="F6275" i="3"/>
  <c r="F6207" i="3"/>
  <c r="G6207" i="3"/>
  <c r="F6139" i="3"/>
  <c r="G6139" i="3"/>
  <c r="G6071" i="3"/>
  <c r="F6071" i="3"/>
  <c r="F6003" i="3"/>
  <c r="G6003" i="3"/>
  <c r="F5867" i="3"/>
  <c r="G5867" i="3"/>
  <c r="F5799" i="3"/>
  <c r="G5799" i="3"/>
  <c r="F5731" i="3"/>
  <c r="G5731" i="3"/>
  <c r="G5663" i="3"/>
  <c r="F5663" i="3"/>
  <c r="G5595" i="3"/>
  <c r="F5595" i="3"/>
  <c r="G5527" i="3"/>
  <c r="F5527" i="3"/>
  <c r="G5459" i="3"/>
  <c r="F5459" i="3"/>
  <c r="F5391" i="3"/>
  <c r="G5391" i="3"/>
  <c r="G5323" i="3"/>
  <c r="F5323" i="3"/>
  <c r="G5255" i="3"/>
  <c r="F5255" i="3"/>
  <c r="G5187" i="3"/>
  <c r="F5187" i="3"/>
  <c r="G5119" i="3"/>
  <c r="F5119" i="3"/>
  <c r="F5051" i="3"/>
  <c r="G5051" i="3"/>
  <c r="G4983" i="3"/>
  <c r="F4983" i="3"/>
  <c r="G4915" i="3"/>
  <c r="F4915" i="3"/>
  <c r="G4847" i="3"/>
  <c r="F4847" i="3"/>
  <c r="G4779" i="3"/>
  <c r="F4779" i="3"/>
  <c r="G4711" i="3"/>
  <c r="F4711" i="3"/>
  <c r="G4643" i="3"/>
  <c r="F4643" i="3"/>
  <c r="F4575" i="3"/>
  <c r="G4575" i="3"/>
  <c r="F4507" i="3"/>
  <c r="G4507" i="3"/>
  <c r="F4439" i="3"/>
  <c r="G4439" i="3"/>
  <c r="F4371" i="3"/>
  <c r="G4371" i="3"/>
  <c r="G4303" i="3"/>
  <c r="F4303" i="3"/>
  <c r="G4235" i="3"/>
  <c r="F4235" i="3"/>
  <c r="G4167" i="3"/>
  <c r="F4167" i="3"/>
  <c r="F4099" i="3"/>
  <c r="G4099" i="3"/>
  <c r="F4031" i="3"/>
  <c r="G4031" i="3"/>
  <c r="F3963" i="3"/>
  <c r="G3963" i="3"/>
  <c r="F3895" i="3"/>
  <c r="G3895" i="3"/>
  <c r="G3827" i="3"/>
  <c r="F3827" i="3"/>
  <c r="G3759" i="3"/>
  <c r="F3759" i="3"/>
  <c r="F3691" i="3"/>
  <c r="G3691" i="3"/>
  <c r="F3623" i="3"/>
  <c r="G3623" i="3"/>
  <c r="G3555" i="3"/>
  <c r="F3555" i="3"/>
  <c r="F3487" i="3"/>
  <c r="G3487" i="3"/>
  <c r="F3419" i="3"/>
  <c r="G3419" i="3"/>
  <c r="G3351" i="3"/>
  <c r="F3351" i="3"/>
  <c r="F3283" i="3"/>
  <c r="G3283" i="3"/>
  <c r="G3215" i="3"/>
  <c r="F3215" i="3"/>
  <c r="G3147" i="3"/>
  <c r="F3147" i="3"/>
  <c r="G3079" i="3"/>
  <c r="F3079" i="3"/>
  <c r="F3011" i="3"/>
  <c r="G3011" i="3"/>
  <c r="F2943" i="3"/>
  <c r="G2943" i="3"/>
  <c r="F2875" i="3"/>
  <c r="G2875" i="3"/>
  <c r="G2807" i="3"/>
  <c r="F2807" i="3"/>
  <c r="G2739" i="3"/>
  <c r="F2739" i="3"/>
  <c r="G2671" i="3"/>
  <c r="F2671" i="3"/>
  <c r="G2603" i="3"/>
  <c r="F2603" i="3"/>
  <c r="F2535" i="3"/>
  <c r="G2535" i="3"/>
  <c r="G2467" i="3"/>
  <c r="F2467" i="3"/>
  <c r="G2399" i="3"/>
  <c r="F2399" i="3"/>
  <c r="G2331" i="3"/>
  <c r="F2331" i="3"/>
  <c r="G2263" i="3"/>
  <c r="F2263" i="3"/>
  <c r="F2195" i="3"/>
  <c r="G2195" i="3"/>
  <c r="F2127" i="3"/>
  <c r="G2127" i="3"/>
  <c r="G2059" i="3"/>
  <c r="F2059" i="3"/>
  <c r="G1991" i="3"/>
  <c r="F1991" i="3"/>
  <c r="F1923" i="3"/>
  <c r="G1923" i="3"/>
  <c r="G1855" i="3"/>
  <c r="F1855" i="3"/>
  <c r="F1787" i="3"/>
  <c r="G1787" i="3"/>
  <c r="G1719" i="3"/>
  <c r="F1719" i="3"/>
  <c r="G1651" i="3"/>
  <c r="F1651" i="3"/>
  <c r="F1515" i="3"/>
  <c r="G1515" i="3"/>
  <c r="F1447" i="3"/>
  <c r="G1447" i="3"/>
  <c r="F1379" i="3"/>
  <c r="G1379" i="3"/>
  <c r="F1311" i="3"/>
  <c r="G1311" i="3"/>
  <c r="F1243" i="3"/>
  <c r="G1243" i="3"/>
  <c r="G1175" i="3"/>
  <c r="F1175" i="3"/>
  <c r="F1107" i="3"/>
  <c r="G1107" i="3"/>
  <c r="F1039" i="3"/>
  <c r="G1039" i="3"/>
  <c r="G971" i="3"/>
  <c r="F971" i="3"/>
  <c r="G869" i="3"/>
  <c r="F665" i="3"/>
  <c r="F1345" i="3"/>
  <c r="G6683" i="3"/>
  <c r="G6377" i="3"/>
  <c r="F6105" i="3"/>
  <c r="G5697" i="3"/>
  <c r="F5425" i="3"/>
  <c r="G5153" i="3"/>
  <c r="G6445" i="3"/>
  <c r="F6445" i="3"/>
  <c r="G6666" i="3"/>
  <c r="F6666" i="3"/>
  <c r="F6394" i="3"/>
  <c r="G6394" i="3"/>
  <c r="F6326" i="3"/>
  <c r="G6326" i="3"/>
  <c r="G6190" i="3"/>
  <c r="F6190" i="3"/>
  <c r="F5918" i="3"/>
  <c r="G5918" i="3"/>
  <c r="F6700" i="3"/>
  <c r="G6700" i="3"/>
  <c r="G6632" i="3"/>
  <c r="F6632" i="3"/>
  <c r="F6564" i="3"/>
  <c r="G6564" i="3"/>
  <c r="F6496" i="3"/>
  <c r="G6496" i="3"/>
  <c r="G6428" i="3"/>
  <c r="F6428" i="3"/>
  <c r="F6360" i="3"/>
  <c r="G6360" i="3"/>
  <c r="G6292" i="3"/>
  <c r="F6292" i="3"/>
  <c r="G6224" i="3"/>
  <c r="F6224" i="3"/>
  <c r="G6156" i="3"/>
  <c r="F6156" i="3"/>
  <c r="F6088" i="3"/>
  <c r="G6088" i="3"/>
  <c r="F6020" i="3"/>
  <c r="G6020" i="3"/>
  <c r="G5952" i="3"/>
  <c r="F5952" i="3"/>
  <c r="G5884" i="3"/>
  <c r="F5884" i="3"/>
  <c r="F5816" i="3"/>
  <c r="G5816" i="3"/>
  <c r="G5748" i="3"/>
  <c r="F5748" i="3"/>
  <c r="G5680" i="3"/>
  <c r="F5680" i="3"/>
  <c r="F5612" i="3"/>
  <c r="G5612" i="3"/>
  <c r="F5544" i="3"/>
  <c r="G5544" i="3"/>
  <c r="G5476" i="3"/>
  <c r="F5476" i="3"/>
  <c r="G5408" i="3"/>
  <c r="F5408" i="3"/>
  <c r="F5340" i="3"/>
  <c r="G5340" i="3"/>
  <c r="F5272" i="3"/>
  <c r="G5272" i="3"/>
  <c r="F5204" i="3"/>
  <c r="G5204" i="3"/>
  <c r="F5136" i="3"/>
  <c r="G5136" i="3"/>
  <c r="F5068" i="3"/>
  <c r="G5068" i="3"/>
  <c r="F5017" i="3"/>
  <c r="F5000" i="3"/>
  <c r="G5000" i="3"/>
  <c r="G4932" i="3"/>
  <c r="F4932" i="3"/>
  <c r="F4864" i="3"/>
  <c r="G4864" i="3"/>
  <c r="F4796" i="3"/>
  <c r="G4796" i="3"/>
  <c r="G4728" i="3"/>
  <c r="F4728" i="3"/>
  <c r="F4660" i="3"/>
  <c r="G4660" i="3"/>
  <c r="F4592" i="3"/>
  <c r="G4592" i="3"/>
  <c r="G4524" i="3"/>
  <c r="F4524" i="3"/>
  <c r="G4456" i="3"/>
  <c r="F4456" i="3"/>
  <c r="F4388" i="3"/>
  <c r="G4388" i="3"/>
  <c r="G4320" i="3"/>
  <c r="F4320" i="3"/>
  <c r="G4252" i="3"/>
  <c r="F4252" i="3"/>
  <c r="G4184" i="3"/>
  <c r="F4184" i="3"/>
  <c r="F4116" i="3"/>
  <c r="G4116" i="3"/>
  <c r="G4048" i="3"/>
  <c r="F4048" i="3"/>
  <c r="G3980" i="3"/>
  <c r="F3980" i="3"/>
  <c r="G3912" i="3"/>
  <c r="F3912" i="3"/>
  <c r="G3844" i="3"/>
  <c r="F3844" i="3"/>
  <c r="G3776" i="3"/>
  <c r="F3776" i="3"/>
  <c r="G3708" i="3"/>
  <c r="F3708" i="3"/>
  <c r="F3640" i="3"/>
  <c r="G3640" i="3"/>
  <c r="F3572" i="3"/>
  <c r="G3572" i="3"/>
  <c r="F3504" i="3"/>
  <c r="G3504" i="3"/>
  <c r="F3436" i="3"/>
  <c r="G3436" i="3"/>
  <c r="G3368" i="3"/>
  <c r="F3368" i="3"/>
  <c r="F3300" i="3"/>
  <c r="G3300" i="3"/>
  <c r="F3232" i="3"/>
  <c r="G3232" i="3"/>
  <c r="G3164" i="3"/>
  <c r="F3164" i="3"/>
  <c r="F3096" i="3"/>
  <c r="G3096" i="3"/>
  <c r="F3028" i="3"/>
  <c r="G3028" i="3"/>
  <c r="F2960" i="3"/>
  <c r="G2960" i="3"/>
  <c r="G2892" i="3"/>
  <c r="F2892" i="3"/>
  <c r="F2824" i="3"/>
  <c r="G2824" i="3"/>
  <c r="G2756" i="3"/>
  <c r="F2756" i="3"/>
  <c r="F2688" i="3"/>
  <c r="G2688" i="3"/>
  <c r="G2620" i="3"/>
  <c r="F2620" i="3"/>
  <c r="F2552" i="3"/>
  <c r="G2552" i="3"/>
  <c r="F2484" i="3"/>
  <c r="G2484" i="3"/>
  <c r="G2416" i="3"/>
  <c r="F2416" i="3"/>
  <c r="G2348" i="3"/>
  <c r="F2348" i="3"/>
  <c r="G2280" i="3"/>
  <c r="F2280" i="3"/>
  <c r="F2212" i="3"/>
  <c r="G2212" i="3"/>
  <c r="F2144" i="3"/>
  <c r="G2144" i="3"/>
  <c r="F2076" i="3"/>
  <c r="G2076" i="3"/>
  <c r="F2008" i="3"/>
  <c r="G2008" i="3"/>
  <c r="F1940" i="3"/>
  <c r="G1940" i="3"/>
  <c r="G1872" i="3"/>
  <c r="F1872" i="3"/>
  <c r="G1804" i="3"/>
  <c r="F1804" i="3"/>
  <c r="G1736" i="3"/>
  <c r="F1736" i="3"/>
  <c r="F1668" i="3"/>
  <c r="G1668" i="3"/>
  <c r="F1600" i="3"/>
  <c r="G1600" i="3"/>
  <c r="F1532" i="3"/>
  <c r="G1532" i="3"/>
  <c r="G1464" i="3"/>
  <c r="F1464" i="3"/>
  <c r="F1396" i="3"/>
  <c r="G1396" i="3"/>
  <c r="F1328" i="3"/>
  <c r="G1328" i="3"/>
  <c r="F1260" i="3"/>
  <c r="G1260" i="3"/>
  <c r="G1192" i="3"/>
  <c r="F1192" i="3"/>
  <c r="G1124" i="3"/>
  <c r="F1124" i="3"/>
  <c r="G1056" i="3"/>
  <c r="F1056" i="3"/>
  <c r="G988" i="3"/>
  <c r="F988" i="3"/>
  <c r="F1277" i="3"/>
  <c r="G6615" i="3"/>
  <c r="F6309" i="3"/>
  <c r="F6037" i="3"/>
  <c r="G5901" i="3"/>
  <c r="F5629" i="3"/>
  <c r="F5357" i="3"/>
  <c r="G5085" i="3"/>
  <c r="F5085" i="3"/>
  <c r="G4949" i="3"/>
  <c r="F4949" i="3"/>
  <c r="G4881" i="3"/>
  <c r="F4881" i="3"/>
  <c r="F4813" i="3"/>
  <c r="G4813" i="3"/>
  <c r="F4745" i="3"/>
  <c r="G4745" i="3"/>
  <c r="G4677" i="3"/>
  <c r="F4677" i="3"/>
  <c r="F4609" i="3"/>
  <c r="G4609" i="3"/>
  <c r="G4541" i="3"/>
  <c r="F4541" i="3"/>
  <c r="F4473" i="3"/>
  <c r="G4473" i="3"/>
  <c r="F4405" i="3"/>
  <c r="G4405" i="3"/>
  <c r="G4337" i="3"/>
  <c r="F4337" i="3"/>
  <c r="F4269" i="3"/>
  <c r="G4269" i="3"/>
  <c r="F4201" i="3"/>
  <c r="G4201" i="3"/>
  <c r="G4133" i="3"/>
  <c r="F4133" i="3"/>
  <c r="G4065" i="3"/>
  <c r="F4065" i="3"/>
  <c r="G3997" i="3"/>
  <c r="F3997" i="3"/>
  <c r="G3929" i="3"/>
  <c r="F3929" i="3"/>
  <c r="G3861" i="3"/>
  <c r="F3861" i="3"/>
  <c r="F3793" i="3"/>
  <c r="G3793" i="3"/>
  <c r="F3657" i="3"/>
  <c r="G3657" i="3"/>
  <c r="G3589" i="3"/>
  <c r="F3589" i="3"/>
  <c r="F3521" i="3"/>
  <c r="G3521" i="3"/>
  <c r="G3453" i="3"/>
  <c r="F3453" i="3"/>
  <c r="G3385" i="3"/>
  <c r="F3385" i="3"/>
  <c r="G3317" i="3"/>
  <c r="F3317" i="3"/>
  <c r="F3181" i="3"/>
  <c r="G3181" i="3"/>
  <c r="G3113" i="3"/>
  <c r="F3113" i="3"/>
  <c r="F3045" i="3"/>
  <c r="G3045" i="3"/>
  <c r="G2977" i="3"/>
  <c r="F2977" i="3"/>
  <c r="G2909" i="3"/>
  <c r="F2909" i="3"/>
  <c r="F2841" i="3"/>
  <c r="G2841" i="3"/>
  <c r="F2773" i="3"/>
  <c r="G2773" i="3"/>
  <c r="F2705" i="3"/>
  <c r="G2705" i="3"/>
  <c r="F2637" i="3"/>
  <c r="G2637" i="3"/>
  <c r="F2569" i="3"/>
  <c r="G2569" i="3"/>
  <c r="F2501" i="3"/>
  <c r="G2501" i="3"/>
  <c r="G2433" i="3"/>
  <c r="F2433" i="3"/>
  <c r="F2365" i="3"/>
  <c r="G2365" i="3"/>
  <c r="G2297" i="3"/>
  <c r="F2297" i="3"/>
  <c r="G2229" i="3"/>
  <c r="F2229" i="3"/>
  <c r="F2161" i="3"/>
  <c r="G2161" i="3"/>
  <c r="F2093" i="3"/>
  <c r="G2093" i="3"/>
  <c r="G2025" i="3"/>
  <c r="F2025" i="3"/>
  <c r="G1957" i="3"/>
  <c r="F1957" i="3"/>
  <c r="F1889" i="3"/>
  <c r="G1889" i="3"/>
  <c r="G1821" i="3"/>
  <c r="F1821" i="3"/>
  <c r="G1753" i="3"/>
  <c r="F1753" i="3"/>
  <c r="F1685" i="3"/>
  <c r="G1685" i="3"/>
  <c r="F1617" i="3"/>
  <c r="G1617" i="3"/>
  <c r="F1549" i="3"/>
  <c r="G1549" i="3"/>
  <c r="G1481" i="3"/>
  <c r="F1481" i="3"/>
  <c r="G1141" i="3"/>
  <c r="F1141" i="3"/>
  <c r="G1073" i="3"/>
  <c r="F1073" i="3"/>
  <c r="F1005" i="3"/>
  <c r="G1005" i="3"/>
  <c r="F937" i="3"/>
  <c r="G937" i="3"/>
  <c r="G903" i="3"/>
  <c r="F903" i="3"/>
  <c r="F835" i="3"/>
  <c r="G835" i="3"/>
  <c r="F767" i="3"/>
  <c r="G767" i="3"/>
  <c r="F699" i="3"/>
  <c r="G699" i="3"/>
  <c r="G631" i="3"/>
  <c r="F631" i="3"/>
  <c r="F3249" i="3"/>
  <c r="G6547" i="3"/>
  <c r="F6241" i="3"/>
  <c r="F5969" i="3"/>
  <c r="G5833" i="3"/>
  <c r="F5561" i="3"/>
  <c r="F5289" i="3"/>
  <c r="G665" i="3"/>
  <c r="F886" i="3"/>
  <c r="F818" i="3"/>
  <c r="F750" i="3"/>
  <c r="G801" i="3"/>
  <c r="F869" i="3"/>
  <c r="F1209" i="3"/>
  <c r="G1209" i="3"/>
  <c r="E6718" i="3"/>
  <c r="E6650" i="3"/>
  <c r="E6582" i="3"/>
  <c r="E6514" i="3"/>
  <c r="G733" i="3"/>
  <c r="F733" i="3"/>
  <c r="F1583" i="3"/>
  <c r="G1583" i="3"/>
  <c r="BW19" i="1"/>
  <c r="BW20" i="1"/>
  <c r="E598" i="3"/>
  <c r="G597" i="3" s="1"/>
  <c r="E530" i="3"/>
  <c r="G529" i="3" s="1"/>
  <c r="E462" i="3"/>
  <c r="F461" i="3" s="1"/>
  <c r="E394" i="3"/>
  <c r="F393" i="3" s="1"/>
  <c r="E275" i="3"/>
  <c r="G274" i="3" s="1"/>
  <c r="BW21" i="1"/>
  <c r="E207" i="3"/>
  <c r="F206" i="3" s="1"/>
  <c r="E326" i="3"/>
  <c r="G325" i="3" s="1"/>
  <c r="BW18" i="1"/>
  <c r="E71" i="3"/>
  <c r="F70" i="3" s="1"/>
  <c r="E478" i="3"/>
  <c r="G478" i="3" s="1"/>
  <c r="E547" i="3"/>
  <c r="G546" i="3" s="1"/>
  <c r="E411" i="3"/>
  <c r="G410" i="3" s="1"/>
  <c r="E343" i="3"/>
  <c r="F342" i="3" s="1"/>
  <c r="E88" i="3"/>
  <c r="F87" i="3" s="1"/>
  <c r="E156" i="3"/>
  <c r="G155" i="3" s="1"/>
  <c r="E564" i="3"/>
  <c r="F563" i="3" s="1"/>
  <c r="E496" i="3"/>
  <c r="G495" i="3" s="1"/>
  <c r="E428" i="3"/>
  <c r="G427" i="3" s="1"/>
  <c r="E360" i="3"/>
  <c r="F359" i="3" s="1"/>
  <c r="E292" i="3"/>
  <c r="F291" i="3" s="1"/>
  <c r="BW17" i="1"/>
  <c r="E308" i="3"/>
  <c r="F308" i="3" s="1"/>
  <c r="BW16" i="1"/>
  <c r="E581" i="3"/>
  <c r="G580" i="3" s="1"/>
  <c r="E513" i="3"/>
  <c r="G512" i="3" s="1"/>
  <c r="E445" i="3"/>
  <c r="G444" i="3" s="1"/>
  <c r="E377" i="3"/>
  <c r="G376" i="3" s="1"/>
  <c r="E190" i="3"/>
  <c r="G189" i="3" s="1"/>
  <c r="E241" i="3"/>
  <c r="F240" i="3" s="1"/>
  <c r="BW22" i="1"/>
  <c r="BZ22" i="1" s="1"/>
  <c r="CA22" i="1" s="1"/>
  <c r="CE22" i="1" s="1"/>
  <c r="E224" i="3"/>
  <c r="G223" i="3" s="1"/>
  <c r="E139" i="3"/>
  <c r="G138" i="3" s="1"/>
  <c r="E173" i="3"/>
  <c r="F172" i="3" s="1"/>
  <c r="E122" i="3"/>
  <c r="F121" i="3" s="1"/>
  <c r="E37" i="3"/>
  <c r="F36" i="3" s="1"/>
  <c r="E54" i="3"/>
  <c r="G53" i="3" s="1"/>
  <c r="E258" i="3"/>
  <c r="F257" i="3" s="1"/>
  <c r="E19" i="3"/>
  <c r="E105" i="3"/>
  <c r="F104" i="3" s="1"/>
  <c r="E20" i="3"/>
  <c r="D1856" i="3"/>
  <c r="D1975" i="3"/>
  <c r="D3014" i="3"/>
  <c r="D3082" i="3"/>
  <c r="D3097" i="3"/>
  <c r="D3099" i="3"/>
  <c r="D5443" i="3"/>
  <c r="D5886" i="3"/>
  <c r="D2230" i="3"/>
  <c r="D819" i="3"/>
  <c r="D3335" i="3"/>
  <c r="D6071" i="3"/>
  <c r="D2927" i="3"/>
  <c r="D6140" i="3"/>
  <c r="D2638" i="3"/>
  <c r="D2725" i="3"/>
  <c r="D2842" i="3"/>
  <c r="D5138" i="3"/>
  <c r="D2453" i="3"/>
  <c r="D2468" i="3"/>
  <c r="D2469" i="3"/>
  <c r="D3269" i="3"/>
  <c r="D5750" i="3"/>
  <c r="D5766" i="3"/>
  <c r="D5171" i="3"/>
  <c r="D5239" i="3"/>
  <c r="D345" i="3"/>
  <c r="D413" i="3"/>
  <c r="D1788" i="3"/>
  <c r="D1841" i="3"/>
  <c r="D1873" i="3"/>
  <c r="D2349" i="3"/>
  <c r="D2790" i="3"/>
  <c r="D2944" i="3"/>
  <c r="D3063" i="3"/>
  <c r="D3079" i="3"/>
  <c r="D3218" i="3"/>
  <c r="D3235" i="3"/>
  <c r="D5613" i="3"/>
  <c r="D6513" i="3"/>
  <c r="D1584" i="3"/>
  <c r="D1958" i="3"/>
  <c r="D2128" i="3"/>
  <c r="D2147" i="3"/>
  <c r="D2895" i="3"/>
  <c r="D3046" i="3"/>
  <c r="D3150" i="3"/>
  <c r="D3165" i="3"/>
  <c r="D3199" i="3"/>
  <c r="D3215" i="3"/>
  <c r="D3267" i="3"/>
  <c r="D3334" i="3"/>
  <c r="D3353" i="3"/>
  <c r="D3368" i="3"/>
  <c r="D3387" i="3"/>
  <c r="D3402" i="3"/>
  <c r="D3421" i="3"/>
  <c r="D3436" i="3"/>
  <c r="D3455" i="3"/>
  <c r="D3470" i="3"/>
  <c r="D3489" i="3"/>
  <c r="D3504" i="3"/>
  <c r="D4967" i="3"/>
  <c r="D4986" i="3"/>
  <c r="D5018" i="3"/>
  <c r="D6003" i="3"/>
  <c r="D6005" i="3"/>
  <c r="D6020" i="3"/>
  <c r="D1362" i="3"/>
  <c r="D1363" i="3"/>
  <c r="D1396" i="3"/>
  <c r="D1518" i="3"/>
  <c r="D1533" i="3"/>
  <c r="D1671" i="3"/>
  <c r="D1703" i="3"/>
  <c r="D2045" i="3"/>
  <c r="D2079" i="3"/>
  <c r="D2094" i="3"/>
  <c r="D2095" i="3"/>
  <c r="D2317" i="3"/>
  <c r="D2502" i="3"/>
  <c r="D2521" i="3"/>
  <c r="D2536" i="3"/>
  <c r="D2538" i="3"/>
  <c r="D2995" i="3"/>
  <c r="D3012" i="3"/>
  <c r="D3131" i="3"/>
  <c r="D3133" i="3"/>
  <c r="D3182" i="3"/>
  <c r="D3286" i="3"/>
  <c r="D3301" i="3"/>
  <c r="D4865" i="3"/>
  <c r="D5375" i="3"/>
  <c r="D5799" i="3"/>
  <c r="D5867" i="3"/>
  <c r="D6617" i="3"/>
  <c r="BQ18" i="1"/>
  <c r="D56" i="3" s="1"/>
  <c r="D394" i="3"/>
  <c r="D938" i="3"/>
  <c r="D1328" i="3"/>
  <c r="D1330" i="3"/>
  <c r="D1345" i="3"/>
  <c r="D1379" i="3"/>
  <c r="D1535" i="3"/>
  <c r="D1550" i="3"/>
  <c r="D1551" i="3"/>
  <c r="D1603" i="3"/>
  <c r="D1652" i="3"/>
  <c r="D1790" i="3"/>
  <c r="D2011" i="3"/>
  <c r="D2164" i="3"/>
  <c r="D2179" i="3"/>
  <c r="D2283" i="3"/>
  <c r="D377" i="3"/>
  <c r="D719" i="3"/>
  <c r="D735" i="3"/>
  <c r="D1739" i="3"/>
  <c r="D1754" i="3"/>
  <c r="D2060" i="3"/>
  <c r="D2266" i="3"/>
  <c r="BM20" i="1"/>
  <c r="D71" i="3" s="1"/>
  <c r="BS19" i="1"/>
  <c r="BM21" i="1"/>
  <c r="D344" i="3"/>
  <c r="D616" i="3"/>
  <c r="D634" i="3"/>
  <c r="D1347" i="3"/>
  <c r="D1415" i="3"/>
  <c r="D1433" i="3"/>
  <c r="D1620" i="3"/>
  <c r="D1720" i="3"/>
  <c r="D1736" i="3"/>
  <c r="BS22" i="1"/>
  <c r="D1516" i="3"/>
  <c r="D1807" i="3"/>
  <c r="D1823" i="3"/>
  <c r="D1875" i="3"/>
  <c r="D1924" i="3"/>
  <c r="D2062" i="3"/>
  <c r="D2181" i="3"/>
  <c r="D2196" i="3"/>
  <c r="D2197" i="3"/>
  <c r="D2249" i="3"/>
  <c r="D2298" i="3"/>
  <c r="D2436" i="3"/>
  <c r="D2518" i="3"/>
  <c r="D2570" i="3"/>
  <c r="D2589" i="3"/>
  <c r="D2623" i="3"/>
  <c r="D2757" i="3"/>
  <c r="D2861" i="3"/>
  <c r="D2876" i="3"/>
  <c r="D2877" i="3"/>
  <c r="D2910" i="3"/>
  <c r="D2946" i="3"/>
  <c r="D2963" i="3"/>
  <c r="D2997" i="3"/>
  <c r="D3030" i="3"/>
  <c r="D3048" i="3"/>
  <c r="D3116" i="3"/>
  <c r="D3148" i="3"/>
  <c r="D3149" i="3"/>
  <c r="D3523" i="3"/>
  <c r="D3538" i="3"/>
  <c r="D3557" i="3"/>
  <c r="D3572" i="3"/>
  <c r="D3591" i="3"/>
  <c r="D3606" i="3"/>
  <c r="D3625" i="3"/>
  <c r="D3640" i="3"/>
  <c r="D3659" i="3"/>
  <c r="D3674" i="3"/>
  <c r="D3693" i="3"/>
  <c r="D3708" i="3"/>
  <c r="D3727" i="3"/>
  <c r="D4814" i="3"/>
  <c r="D4918" i="3"/>
  <c r="D4934" i="3"/>
  <c r="D5054" i="3"/>
  <c r="D5069" i="3"/>
  <c r="D5190" i="3"/>
  <c r="D5222" i="3"/>
  <c r="D5307" i="3"/>
  <c r="D5323" i="3"/>
  <c r="D5562" i="3"/>
  <c r="D5698" i="3"/>
  <c r="D5700" i="3"/>
  <c r="D5818" i="3"/>
  <c r="D6022" i="3"/>
  <c r="D6056" i="3"/>
  <c r="D6088" i="3"/>
  <c r="D6565" i="3"/>
  <c r="D6567" i="3"/>
  <c r="D6582" i="3"/>
  <c r="D2385" i="3"/>
  <c r="D2402" i="3"/>
  <c r="D2605" i="3"/>
  <c r="D2657" i="3"/>
  <c r="D2706" i="3"/>
  <c r="D2723" i="3"/>
  <c r="D2844" i="3"/>
  <c r="D2929" i="3"/>
  <c r="D2961" i="3"/>
  <c r="D2962" i="3"/>
  <c r="D2980" i="3"/>
  <c r="D3080" i="3"/>
  <c r="D3114" i="3"/>
  <c r="D3167" i="3"/>
  <c r="D3201" i="3"/>
  <c r="D3233" i="3"/>
  <c r="D3234" i="3"/>
  <c r="D3266" i="3"/>
  <c r="D3320" i="3"/>
  <c r="D4780" i="3"/>
  <c r="D4899" i="3"/>
  <c r="D5051" i="3"/>
  <c r="D5156" i="3"/>
  <c r="D5290" i="3"/>
  <c r="D5410" i="3"/>
  <c r="D5511" i="3"/>
  <c r="D5528" i="3"/>
  <c r="D5664" i="3"/>
  <c r="D5784" i="3"/>
  <c r="D5816" i="3"/>
  <c r="D5918" i="3"/>
  <c r="D6038" i="3"/>
  <c r="D6516" i="3"/>
  <c r="D6531" i="3"/>
  <c r="D2366" i="3"/>
  <c r="D2382" i="3"/>
  <c r="D2434" i="3"/>
  <c r="D2572" i="3"/>
  <c r="D2774" i="3"/>
  <c r="D2793" i="3"/>
  <c r="D2808" i="3"/>
  <c r="D2810" i="3"/>
  <c r="D3198" i="3"/>
  <c r="D3252" i="3"/>
  <c r="D3284" i="3"/>
  <c r="D3285" i="3"/>
  <c r="D3318" i="3"/>
  <c r="D2912" i="3"/>
  <c r="D2978" i="3"/>
  <c r="D3011" i="3"/>
  <c r="D3029" i="3"/>
  <c r="D3031" i="3"/>
  <c r="D3065" i="3"/>
  <c r="D3098" i="3"/>
  <c r="D3130" i="3"/>
  <c r="D3184" i="3"/>
  <c r="D3216" i="3"/>
  <c r="D3250" i="3"/>
  <c r="D3303" i="3"/>
  <c r="D4831" i="3"/>
  <c r="D4847" i="3"/>
  <c r="D5103" i="3"/>
  <c r="D5255" i="3"/>
  <c r="D5326" i="3"/>
  <c r="D5341" i="3"/>
  <c r="D5462" i="3"/>
  <c r="D5579" i="3"/>
  <c r="D5595" i="3"/>
  <c r="D5731" i="3"/>
  <c r="D5733" i="3"/>
  <c r="D5935" i="3"/>
  <c r="D5954" i="3"/>
  <c r="D5969" i="3"/>
  <c r="D6090" i="3"/>
  <c r="D6598" i="3"/>
  <c r="D6600" i="3"/>
  <c r="D6615" i="3"/>
  <c r="D821" i="3"/>
  <c r="D940" i="3"/>
  <c r="D955" i="3"/>
  <c r="D974" i="3"/>
  <c r="D989" i="3"/>
  <c r="D1008" i="3"/>
  <c r="D1023" i="3"/>
  <c r="D1042" i="3"/>
  <c r="D1057" i="3"/>
  <c r="D1076" i="3"/>
  <c r="D1091" i="3"/>
  <c r="D1110" i="3"/>
  <c r="D1125" i="3"/>
  <c r="D1144" i="3"/>
  <c r="D1159" i="3"/>
  <c r="D1178" i="3"/>
  <c r="D1193" i="3"/>
  <c r="D1212" i="3"/>
  <c r="D1227" i="3"/>
  <c r="D1246" i="3"/>
  <c r="D1261" i="3"/>
  <c r="D1280" i="3"/>
  <c r="D1295" i="3"/>
  <c r="D157" i="3"/>
  <c r="D277" i="3"/>
  <c r="BM18" i="1"/>
  <c r="D209" i="3"/>
  <c r="BU21" i="1"/>
  <c r="D396" i="3"/>
  <c r="D411" i="3"/>
  <c r="D599" i="3"/>
  <c r="D614" i="3"/>
  <c r="D631" i="3"/>
  <c r="D717" i="3"/>
  <c r="D750" i="3"/>
  <c r="D769" i="3"/>
  <c r="D784" i="3"/>
  <c r="D803" i="3"/>
  <c r="D937" i="3"/>
  <c r="D1296" i="3"/>
  <c r="D1313" i="3"/>
  <c r="D1314" i="3"/>
  <c r="BO19" i="1"/>
  <c r="BQ19" i="1"/>
  <c r="D90" i="3" s="1"/>
  <c r="D243" i="3"/>
  <c r="D294" i="3"/>
  <c r="BQ21" i="1"/>
  <c r="D39" i="3" s="1"/>
  <c r="D343" i="3"/>
  <c r="D360" i="3"/>
  <c r="D393" i="3"/>
  <c r="D430" i="3"/>
  <c r="D445" i="3"/>
  <c r="D464" i="3"/>
  <c r="D479" i="3"/>
  <c r="D498" i="3"/>
  <c r="D513" i="3"/>
  <c r="D532" i="3"/>
  <c r="D547" i="3"/>
  <c r="D566" i="3"/>
  <c r="D581" i="3"/>
  <c r="D633" i="3"/>
  <c r="D650" i="3"/>
  <c r="D666" i="3"/>
  <c r="D685" i="3"/>
  <c r="D700" i="3"/>
  <c r="D736" i="3"/>
  <c r="D837" i="3"/>
  <c r="D852" i="3"/>
  <c r="D871" i="3"/>
  <c r="D905" i="3"/>
  <c r="D920" i="3"/>
  <c r="D1311" i="3"/>
  <c r="BK19" i="1"/>
  <c r="BO18" i="1"/>
  <c r="D55" i="3" s="1"/>
  <c r="D208" i="3"/>
  <c r="BK21" i="1"/>
  <c r="D362" i="3"/>
  <c r="D379" i="3"/>
  <c r="D412" i="3"/>
  <c r="D615" i="3"/>
  <c r="D648" i="3"/>
  <c r="D733" i="3"/>
  <c r="D1398" i="3"/>
  <c r="D1413" i="3"/>
  <c r="D1430" i="3"/>
  <c r="D1482" i="3"/>
  <c r="D1552" i="3"/>
  <c r="D1569" i="3"/>
  <c r="D1635" i="3"/>
  <c r="D1668" i="3"/>
  <c r="D1686" i="3"/>
  <c r="D1722" i="3"/>
  <c r="D1737" i="3"/>
  <c r="D1755" i="3"/>
  <c r="D1773" i="3"/>
  <c r="D1805" i="3"/>
  <c r="D1892" i="3"/>
  <c r="D1907" i="3"/>
  <c r="D1940" i="3"/>
  <c r="D1943" i="3"/>
  <c r="D2026" i="3"/>
  <c r="D2027" i="3"/>
  <c r="D2042" i="3"/>
  <c r="D2096" i="3"/>
  <c r="D2113" i="3"/>
  <c r="D2198" i="3"/>
  <c r="D2215" i="3"/>
  <c r="D2281" i="3"/>
  <c r="D2314" i="3"/>
  <c r="D2368" i="3"/>
  <c r="D2383" i="3"/>
  <c r="D2400" i="3"/>
  <c r="D2401" i="3"/>
  <c r="D2487" i="3"/>
  <c r="D2519" i="3"/>
  <c r="D2553" i="3"/>
  <c r="D2586" i="3"/>
  <c r="D2604" i="3"/>
  <c r="D2606" i="3"/>
  <c r="D2640" i="3"/>
  <c r="D2673" i="3"/>
  <c r="D2691" i="3"/>
  <c r="D2791" i="3"/>
  <c r="D2825" i="3"/>
  <c r="D2892" i="3"/>
  <c r="D1432" i="3"/>
  <c r="D1465" i="3"/>
  <c r="D1467" i="3"/>
  <c r="D1484" i="3"/>
  <c r="D1501" i="3"/>
  <c r="D1567" i="3"/>
  <c r="D1600" i="3"/>
  <c r="D1618" i="3"/>
  <c r="D1654" i="3"/>
  <c r="D1669" i="3"/>
  <c r="D1687" i="3"/>
  <c r="D1705" i="3"/>
  <c r="D1756" i="3"/>
  <c r="D1824" i="3"/>
  <c r="D1839" i="3"/>
  <c r="D1872" i="3"/>
  <c r="D1890" i="3"/>
  <c r="D1941" i="3"/>
  <c r="D2028" i="3"/>
  <c r="D2111" i="3"/>
  <c r="D2144" i="3"/>
  <c r="D2213" i="3"/>
  <c r="D2246" i="3"/>
  <c r="D2300" i="3"/>
  <c r="D2315" i="3"/>
  <c r="D2332" i="3"/>
  <c r="D2333" i="3"/>
  <c r="D2419" i="3"/>
  <c r="D2451" i="3"/>
  <c r="D2485" i="3"/>
  <c r="D2893" i="3"/>
  <c r="D1364" i="3"/>
  <c r="D1381" i="3"/>
  <c r="D1382" i="3"/>
  <c r="D1414" i="3"/>
  <c r="D1447" i="3"/>
  <c r="D1499" i="3"/>
  <c r="D1586" i="3"/>
  <c r="D1601" i="3"/>
  <c r="D1619" i="3"/>
  <c r="D1637" i="3"/>
  <c r="D1688" i="3"/>
  <c r="D1771" i="3"/>
  <c r="D1804" i="3"/>
  <c r="D1822" i="3"/>
  <c r="D1858" i="3"/>
  <c r="D1891" i="3"/>
  <c r="D1909" i="3"/>
  <c r="D1977" i="3"/>
  <c r="D1992" i="3"/>
  <c r="D1993" i="3"/>
  <c r="D2076" i="3"/>
  <c r="D2130" i="3"/>
  <c r="D2145" i="3"/>
  <c r="D2162" i="3"/>
  <c r="D2163" i="3"/>
  <c r="D2178" i="3"/>
  <c r="D2232" i="3"/>
  <c r="D2247" i="3"/>
  <c r="D2264" i="3"/>
  <c r="D2265" i="3"/>
  <c r="D2334" i="3"/>
  <c r="D2351" i="3"/>
  <c r="D2417" i="3"/>
  <c r="D2450" i="3"/>
  <c r="D2470" i="3"/>
  <c r="D2504" i="3"/>
  <c r="D2537" i="3"/>
  <c r="D2555" i="3"/>
  <c r="D2655" i="3"/>
  <c r="D2689" i="3"/>
  <c r="D2722" i="3"/>
  <c r="D2740" i="3"/>
  <c r="D2742" i="3"/>
  <c r="D2776" i="3"/>
  <c r="D2809" i="3"/>
  <c r="D2894" i="3"/>
  <c r="D2911" i="3"/>
  <c r="D2943" i="3"/>
  <c r="D2587" i="3"/>
  <c r="D2621" i="3"/>
  <c r="D2654" i="3"/>
  <c r="D2672" i="3"/>
  <c r="D2674" i="3"/>
  <c r="D2708" i="3"/>
  <c r="D2741" i="3"/>
  <c r="D2759" i="3"/>
  <c r="D2827" i="3"/>
  <c r="D2858" i="3"/>
  <c r="D2878" i="3"/>
  <c r="D2926" i="3"/>
  <c r="D2945" i="3"/>
  <c r="D2994" i="3"/>
  <c r="D3013" i="3"/>
  <c r="D3062" i="3"/>
  <c r="D3081" i="3"/>
  <c r="D3113" i="3"/>
  <c r="D3132" i="3"/>
  <c r="D3181" i="3"/>
  <c r="D3200" i="3"/>
  <c r="D3217" i="3"/>
  <c r="D3249" i="3"/>
  <c r="D3268" i="3"/>
  <c r="D3317" i="3"/>
  <c r="D3507" i="3"/>
  <c r="D3522" i="3"/>
  <c r="D3541" i="3"/>
  <c r="D3556" i="3"/>
  <c r="D3575" i="3"/>
  <c r="D3590" i="3"/>
  <c r="D3609" i="3"/>
  <c r="D3624" i="3"/>
  <c r="D3643" i="3"/>
  <c r="D3658" i="3"/>
  <c r="D3677" i="3"/>
  <c r="D3692" i="3"/>
  <c r="D3711" i="3"/>
  <c r="D3726" i="3"/>
  <c r="D3745" i="3"/>
  <c r="D3760" i="3"/>
  <c r="D3779" i="3"/>
  <c r="D3794" i="3"/>
  <c r="D3813" i="3"/>
  <c r="D3828" i="3"/>
  <c r="D3862" i="3"/>
  <c r="D3896" i="3"/>
  <c r="D3930" i="3"/>
  <c r="D3964" i="3"/>
  <c r="D3983" i="3"/>
  <c r="D3998" i="3"/>
  <c r="D4032" i="3"/>
  <c r="D4051" i="3"/>
  <c r="D4066" i="3"/>
  <c r="D4100" i="3"/>
  <c r="D4119" i="3"/>
  <c r="D4134" i="3"/>
  <c r="D4168" i="3"/>
  <c r="D4187" i="3"/>
  <c r="D4202" i="3"/>
  <c r="D4236" i="3"/>
  <c r="D4270" i="3"/>
  <c r="D4289" i="3"/>
  <c r="D4304" i="3"/>
  <c r="D4338" i="3"/>
  <c r="D4372" i="3"/>
  <c r="D4406" i="3"/>
  <c r="D4425" i="3"/>
  <c r="D4440" i="3"/>
  <c r="D4459" i="3"/>
  <c r="D4474" i="3"/>
  <c r="D4493" i="3"/>
  <c r="D4508" i="3"/>
  <c r="D4542" i="3"/>
  <c r="D4576" i="3"/>
  <c r="D4610" i="3"/>
  <c r="D4644" i="3"/>
  <c r="D4678" i="3"/>
  <c r="D4712" i="3"/>
  <c r="D4779" i="3"/>
  <c r="D4797" i="3"/>
  <c r="D4799" i="3"/>
  <c r="D4866" i="3"/>
  <c r="D4884" i="3"/>
  <c r="D4984" i="3"/>
  <c r="D5037" i="3"/>
  <c r="D4798" i="3"/>
  <c r="D4816" i="3"/>
  <c r="D4916" i="3"/>
  <c r="D4950" i="3"/>
  <c r="D4983" i="3"/>
  <c r="D5001" i="3"/>
  <c r="D2960" i="3"/>
  <c r="D2979" i="3"/>
  <c r="D3028" i="3"/>
  <c r="D3047" i="3"/>
  <c r="D3096" i="3"/>
  <c r="D3147" i="3"/>
  <c r="D3166" i="3"/>
  <c r="D3232" i="3"/>
  <c r="D3283" i="3"/>
  <c r="D3302" i="3"/>
  <c r="D3354" i="3"/>
  <c r="D3369" i="3"/>
  <c r="D3388" i="3"/>
  <c r="D3403" i="3"/>
  <c r="D3422" i="3"/>
  <c r="D3505" i="3"/>
  <c r="D3524" i="3"/>
  <c r="D3539" i="3"/>
  <c r="D3558" i="3"/>
  <c r="D3573" i="3"/>
  <c r="D3592" i="3"/>
  <c r="D3607" i="3"/>
  <c r="D3626" i="3"/>
  <c r="D3641" i="3"/>
  <c r="D3660" i="3"/>
  <c r="D3675" i="3"/>
  <c r="D3694" i="3"/>
  <c r="D4848" i="3"/>
  <c r="D4882" i="3"/>
  <c r="D4915" i="3"/>
  <c r="D4933" i="3"/>
  <c r="D5035" i="3"/>
  <c r="D2859" i="3"/>
  <c r="D2909" i="3"/>
  <c r="D2928" i="3"/>
  <c r="D2977" i="3"/>
  <c r="D2996" i="3"/>
  <c r="D3045" i="3"/>
  <c r="D3064" i="3"/>
  <c r="D3115" i="3"/>
  <c r="D3164" i="3"/>
  <c r="D3183" i="3"/>
  <c r="D3251" i="3"/>
  <c r="D3300" i="3"/>
  <c r="D3319" i="3"/>
  <c r="D3438" i="3"/>
  <c r="D3453" i="3"/>
  <c r="D3472" i="3"/>
  <c r="D3487" i="3"/>
  <c r="D3506" i="3"/>
  <c r="D3521" i="3"/>
  <c r="D3540" i="3"/>
  <c r="D3555" i="3"/>
  <c r="D3574" i="3"/>
  <c r="D3589" i="3"/>
  <c r="D3608" i="3"/>
  <c r="D3623" i="3"/>
  <c r="D3642" i="3"/>
  <c r="D3657" i="3"/>
  <c r="D3676" i="3"/>
  <c r="D3691" i="3"/>
  <c r="D3710" i="3"/>
  <c r="D3725" i="3"/>
  <c r="D3744" i="3"/>
  <c r="D5070" i="3"/>
  <c r="D5052" i="3"/>
  <c r="D5086" i="3"/>
  <c r="D5119" i="3"/>
  <c r="D5137" i="3"/>
  <c r="D5206" i="3"/>
  <c r="D5324" i="3"/>
  <c r="D5358" i="3"/>
  <c r="D5391" i="3"/>
  <c r="D5409" i="3"/>
  <c r="D5411" i="3"/>
  <c r="D5478" i="3"/>
  <c r="D5596" i="3"/>
  <c r="D5630" i="3"/>
  <c r="D5681" i="3"/>
  <c r="D5714" i="3"/>
  <c r="D5765" i="3"/>
  <c r="D5801" i="3"/>
  <c r="D5834" i="3"/>
  <c r="D5852" i="3"/>
  <c r="D5903" i="3"/>
  <c r="D5921" i="3"/>
  <c r="D5953" i="3"/>
  <c r="D5971" i="3"/>
  <c r="D5986" i="3"/>
  <c r="D6037" i="3"/>
  <c r="D6073" i="3"/>
  <c r="D6124" i="3"/>
  <c r="D6174" i="3"/>
  <c r="D6312" i="3"/>
  <c r="D6327" i="3"/>
  <c r="D6346" i="3"/>
  <c r="D6361" i="3"/>
  <c r="D6380" i="3"/>
  <c r="D6412" i="3"/>
  <c r="D6446" i="3"/>
  <c r="D6465" i="3"/>
  <c r="D6548" i="3"/>
  <c r="D6581" i="3"/>
  <c r="D5256" i="3"/>
  <c r="D5188" i="3"/>
  <c r="D5273" i="3"/>
  <c r="D5275" i="3"/>
  <c r="D5309" i="3"/>
  <c r="D5342" i="3"/>
  <c r="D5460" i="3"/>
  <c r="D5494" i="3"/>
  <c r="D5527" i="3"/>
  <c r="D5545" i="3"/>
  <c r="D5614" i="3"/>
  <c r="D5632" i="3"/>
  <c r="D5715" i="3"/>
  <c r="D5748" i="3"/>
  <c r="D5785" i="3"/>
  <c r="D5835" i="3"/>
  <c r="D5850" i="3"/>
  <c r="D5901" i="3"/>
  <c r="D5952" i="3"/>
  <c r="D5988" i="3"/>
  <c r="D6089" i="3"/>
  <c r="D6107" i="3"/>
  <c r="D6122" i="3"/>
  <c r="D6480" i="3"/>
  <c r="D6497" i="3"/>
  <c r="D6514" i="3"/>
  <c r="D6532" i="3"/>
  <c r="D5002" i="3"/>
  <c r="D5020" i="3"/>
  <c r="D5120" i="3"/>
  <c r="D5154" i="3"/>
  <c r="D5187" i="3"/>
  <c r="D5205" i="3"/>
  <c r="D5274" i="3"/>
  <c r="D5292" i="3"/>
  <c r="D5392" i="3"/>
  <c r="D5426" i="3"/>
  <c r="D5459" i="3"/>
  <c r="D5477" i="3"/>
  <c r="D5479" i="3"/>
  <c r="D5546" i="3"/>
  <c r="D5647" i="3"/>
  <c r="D5648" i="3"/>
  <c r="D5767" i="3"/>
  <c r="D5782" i="3"/>
  <c r="D5833" i="3"/>
  <c r="D5869" i="3"/>
  <c r="D5884" i="3"/>
  <c r="D5902" i="3"/>
  <c r="D5920" i="3"/>
  <c r="D6039" i="3"/>
  <c r="D6054" i="3"/>
  <c r="D6105" i="3"/>
  <c r="D6108" i="3"/>
  <c r="D6481" i="3"/>
  <c r="D310" i="3"/>
  <c r="D174" i="3"/>
  <c r="BK18" i="1"/>
  <c r="BU22" i="1"/>
  <c r="D342" i="3"/>
  <c r="D361" i="3"/>
  <c r="D410" i="3"/>
  <c r="D446" i="3"/>
  <c r="D461" i="3"/>
  <c r="D480" i="3"/>
  <c r="D495" i="3"/>
  <c r="D514" i="3"/>
  <c r="D529" i="3"/>
  <c r="D548" i="3"/>
  <c r="D563" i="3"/>
  <c r="D582" i="3"/>
  <c r="D597" i="3"/>
  <c r="D632" i="3"/>
  <c r="D667" i="3"/>
  <c r="D682" i="3"/>
  <c r="D701" i="3"/>
  <c r="D734" i="3"/>
  <c r="D770" i="3"/>
  <c r="D785" i="3"/>
  <c r="D804" i="3"/>
  <c r="D820" i="3"/>
  <c r="D838" i="3"/>
  <c r="D853" i="3"/>
  <c r="D872" i="3"/>
  <c r="D906" i="3"/>
  <c r="D921" i="3"/>
  <c r="D956" i="3"/>
  <c r="D971" i="3"/>
  <c r="D990" i="3"/>
  <c r="D1024" i="3"/>
  <c r="D311" i="3"/>
  <c r="D175" i="3"/>
  <c r="D191" i="3"/>
  <c r="BO22" i="1"/>
  <c r="D106" i="3" s="1"/>
  <c r="D259" i="3"/>
  <c r="D140" i="3"/>
  <c r="BS21" i="1"/>
  <c r="D359" i="3"/>
  <c r="D378" i="3"/>
  <c r="D428" i="3"/>
  <c r="D447" i="3"/>
  <c r="D462" i="3"/>
  <c r="D481" i="3"/>
  <c r="D496" i="3"/>
  <c r="D515" i="3"/>
  <c r="D530" i="3"/>
  <c r="D549" i="3"/>
  <c r="D564" i="3"/>
  <c r="D583" i="3"/>
  <c r="D600" i="3"/>
  <c r="D649" i="3"/>
  <c r="D668" i="3"/>
  <c r="D683" i="3"/>
  <c r="D718" i="3"/>
  <c r="D751" i="3"/>
  <c r="D767" i="3"/>
  <c r="D786" i="3"/>
  <c r="D801" i="3"/>
  <c r="D818" i="3"/>
  <c r="D854" i="3"/>
  <c r="D869" i="3"/>
  <c r="D887" i="3"/>
  <c r="D903" i="3"/>
  <c r="D922" i="3"/>
  <c r="D957" i="3"/>
  <c r="D972" i="3"/>
  <c r="D991" i="3"/>
  <c r="D1025" i="3"/>
  <c r="D1040" i="3"/>
  <c r="BM19" i="1"/>
  <c r="D224" i="3" s="1"/>
  <c r="D158" i="3"/>
  <c r="BU19" i="1"/>
  <c r="D242" i="3"/>
  <c r="D293" i="3"/>
  <c r="D276" i="3"/>
  <c r="BU18" i="1"/>
  <c r="D192" i="3"/>
  <c r="BQ22" i="1"/>
  <c r="D107" i="3" s="1"/>
  <c r="D260" i="3"/>
  <c r="D141" i="3"/>
  <c r="BO21" i="1"/>
  <c r="D376" i="3"/>
  <c r="D395" i="3"/>
  <c r="D429" i="3"/>
  <c r="D444" i="3"/>
  <c r="D463" i="3"/>
  <c r="D478" i="3"/>
  <c r="D497" i="3"/>
  <c r="D512" i="3"/>
  <c r="D531" i="3"/>
  <c r="D546" i="3"/>
  <c r="D565" i="3"/>
  <c r="D580" i="3"/>
  <c r="D617" i="3"/>
  <c r="D665" i="3"/>
  <c r="D684" i="3"/>
  <c r="D716" i="3"/>
  <c r="D753" i="3"/>
  <c r="D768" i="3"/>
  <c r="D787" i="3"/>
  <c r="D802" i="3"/>
  <c r="D835" i="3"/>
  <c r="D855" i="3"/>
  <c r="D870" i="3"/>
  <c r="D889" i="3"/>
  <c r="D904" i="3"/>
  <c r="D939" i="3"/>
  <c r="D954" i="3"/>
  <c r="D973" i="3"/>
  <c r="D988" i="3"/>
  <c r="D1006" i="3"/>
  <c r="D1022" i="3"/>
  <c r="D1041" i="3"/>
  <c r="D1056" i="3"/>
  <c r="D1075" i="3"/>
  <c r="D1090" i="3"/>
  <c r="D1109" i="3"/>
  <c r="D1124" i="3"/>
  <c r="D1143" i="3"/>
  <c r="D1158" i="3"/>
  <c r="D1177" i="3"/>
  <c r="D1192" i="3"/>
  <c r="D1211" i="3"/>
  <c r="D1226" i="3"/>
  <c r="D1245" i="3"/>
  <c r="D1260" i="3"/>
  <c r="D1279" i="3"/>
  <c r="D1294" i="3"/>
  <c r="D1297" i="3"/>
  <c r="D1346" i="3"/>
  <c r="D1365" i="3"/>
  <c r="D1416" i="3"/>
  <c r="D1464" i="3"/>
  <c r="D1515" i="3"/>
  <c r="D1534" i="3"/>
  <c r="D1583" i="3"/>
  <c r="D1602" i="3"/>
  <c r="D1651" i="3"/>
  <c r="D1670" i="3"/>
  <c r="D1719" i="3"/>
  <c r="D1738" i="3"/>
  <c r="D1787" i="3"/>
  <c r="D1806" i="3"/>
  <c r="D1855" i="3"/>
  <c r="D1874" i="3"/>
  <c r="D1923" i="3"/>
  <c r="D1926" i="3"/>
  <c r="D2077" i="3"/>
  <c r="D1039" i="3"/>
  <c r="D1058" i="3"/>
  <c r="D1073" i="3"/>
  <c r="D1092" i="3"/>
  <c r="D1107" i="3"/>
  <c r="D1126" i="3"/>
  <c r="D1141" i="3"/>
  <c r="D1160" i="3"/>
  <c r="D1175" i="3"/>
  <c r="D1194" i="3"/>
  <c r="D1209" i="3"/>
  <c r="D1228" i="3"/>
  <c r="D1243" i="3"/>
  <c r="D1262" i="3"/>
  <c r="D1277" i="3"/>
  <c r="D1312" i="3"/>
  <c r="D1331" i="3"/>
  <c r="D1380" i="3"/>
  <c r="D1399" i="3"/>
  <c r="D1431" i="3"/>
  <c r="D1450" i="3"/>
  <c r="D1466" i="3"/>
  <c r="D1549" i="3"/>
  <c r="D1568" i="3"/>
  <c r="D1617" i="3"/>
  <c r="D1636" i="3"/>
  <c r="D1685" i="3"/>
  <c r="D1704" i="3"/>
  <c r="D1753" i="3"/>
  <c r="D1772" i="3"/>
  <c r="D1821" i="3"/>
  <c r="D1840" i="3"/>
  <c r="D1889" i="3"/>
  <c r="D1908" i="3"/>
  <c r="D1959" i="3"/>
  <c r="D1994" i="3"/>
  <c r="D2008" i="3"/>
  <c r="D2043" i="3"/>
  <c r="D1059" i="3"/>
  <c r="D1074" i="3"/>
  <c r="D1093" i="3"/>
  <c r="D1108" i="3"/>
  <c r="D1127" i="3"/>
  <c r="D1142" i="3"/>
  <c r="D1161" i="3"/>
  <c r="D1176" i="3"/>
  <c r="D1195" i="3"/>
  <c r="D1210" i="3"/>
  <c r="D1229" i="3"/>
  <c r="D1244" i="3"/>
  <c r="D1263" i="3"/>
  <c r="D1278" i="3"/>
  <c r="D1329" i="3"/>
  <c r="D1348" i="3"/>
  <c r="D1397" i="3"/>
  <c r="D1448" i="3"/>
  <c r="D1449" i="3"/>
  <c r="D1498" i="3"/>
  <c r="D1517" i="3"/>
  <c r="D1566" i="3"/>
  <c r="D1585" i="3"/>
  <c r="D1634" i="3"/>
  <c r="D1653" i="3"/>
  <c r="D1702" i="3"/>
  <c r="D1721" i="3"/>
  <c r="D1770" i="3"/>
  <c r="D1789" i="3"/>
  <c r="D1838" i="3"/>
  <c r="D1857" i="3"/>
  <c r="D1906" i="3"/>
  <c r="D1925" i="3"/>
  <c r="D1960" i="3"/>
  <c r="D1974" i="3"/>
  <c r="D2009" i="3"/>
  <c r="D1957" i="3"/>
  <c r="D1976" i="3"/>
  <c r="D2025" i="3"/>
  <c r="D2044" i="3"/>
  <c r="D2093" i="3"/>
  <c r="D2112" i="3"/>
  <c r="D2161" i="3"/>
  <c r="D2180" i="3"/>
  <c r="D2229" i="3"/>
  <c r="D2248" i="3"/>
  <c r="D2297" i="3"/>
  <c r="D2316" i="3"/>
  <c r="D2365" i="3"/>
  <c r="D2384" i="3"/>
  <c r="D2433" i="3"/>
  <c r="D2452" i="3"/>
  <c r="D2501" i="3"/>
  <c r="D2520" i="3"/>
  <c r="D2569" i="3"/>
  <c r="D2588" i="3"/>
  <c r="D2637" i="3"/>
  <c r="D2656" i="3"/>
  <c r="D2705" i="3"/>
  <c r="D2724" i="3"/>
  <c r="D2773" i="3"/>
  <c r="D2792" i="3"/>
  <c r="D2841" i="3"/>
  <c r="D2860" i="3"/>
  <c r="D2061" i="3"/>
  <c r="D2110" i="3"/>
  <c r="D2129" i="3"/>
  <c r="D1942" i="3"/>
  <c r="D1991" i="3"/>
  <c r="D2010" i="3"/>
  <c r="D2059" i="3"/>
  <c r="D2078" i="3"/>
  <c r="D2127" i="3"/>
  <c r="D2146" i="3"/>
  <c r="D2195" i="3"/>
  <c r="D2214" i="3"/>
  <c r="D2263" i="3"/>
  <c r="D2282" i="3"/>
  <c r="D2331" i="3"/>
  <c r="D2350" i="3"/>
  <c r="D2399" i="3"/>
  <c r="D2418" i="3"/>
  <c r="D2467" i="3"/>
  <c r="D2486" i="3"/>
  <c r="D2535" i="3"/>
  <c r="D2554" i="3"/>
  <c r="D2603" i="3"/>
  <c r="D2622" i="3"/>
  <c r="D2671" i="3"/>
  <c r="D2690" i="3"/>
  <c r="D2739" i="3"/>
  <c r="D2758" i="3"/>
  <c r="D2807" i="3"/>
  <c r="D2826" i="3"/>
  <c r="D2875" i="3"/>
  <c r="D2212" i="3"/>
  <c r="D2231" i="3"/>
  <c r="D2280" i="3"/>
  <c r="D2299" i="3"/>
  <c r="D2348" i="3"/>
  <c r="D2367" i="3"/>
  <c r="D2416" i="3"/>
  <c r="D2435" i="3"/>
  <c r="D2484" i="3"/>
  <c r="D2503" i="3"/>
  <c r="D2552" i="3"/>
  <c r="D2571" i="3"/>
  <c r="D2620" i="3"/>
  <c r="D2639" i="3"/>
  <c r="D2688" i="3"/>
  <c r="D2707" i="3"/>
  <c r="D2756" i="3"/>
  <c r="D2775" i="3"/>
  <c r="D2824" i="3"/>
  <c r="D2843" i="3"/>
  <c r="D3759" i="3"/>
  <c r="D3778" i="3"/>
  <c r="D3793" i="3"/>
  <c r="D3812" i="3"/>
  <c r="D3827" i="3"/>
  <c r="D3846" i="3"/>
  <c r="D3861" i="3"/>
  <c r="D3880" i="3"/>
  <c r="D3895" i="3"/>
  <c r="D3914" i="3"/>
  <c r="D3929" i="3"/>
  <c r="D3948" i="3"/>
  <c r="D3963" i="3"/>
  <c r="D3982" i="3"/>
  <c r="D3997" i="3"/>
  <c r="D4016" i="3"/>
  <c r="D4031" i="3"/>
  <c r="D4050" i="3"/>
  <c r="D4065" i="3"/>
  <c r="D4084" i="3"/>
  <c r="D4099" i="3"/>
  <c r="D4118" i="3"/>
  <c r="D4133" i="3"/>
  <c r="D4152" i="3"/>
  <c r="D4167" i="3"/>
  <c r="D4186" i="3"/>
  <c r="D4201" i="3"/>
  <c r="D4220" i="3"/>
  <c r="D4235" i="3"/>
  <c r="D4254" i="3"/>
  <c r="D4269" i="3"/>
  <c r="D4288" i="3"/>
  <c r="D4303" i="3"/>
  <c r="D4322" i="3"/>
  <c r="D4337" i="3"/>
  <c r="D4356" i="3"/>
  <c r="D4371" i="3"/>
  <c r="D4390" i="3"/>
  <c r="D4405" i="3"/>
  <c r="D4424" i="3"/>
  <c r="D4439" i="3"/>
  <c r="D4458" i="3"/>
  <c r="D4473" i="3"/>
  <c r="D4492" i="3"/>
  <c r="D4507" i="3"/>
  <c r="D4526" i="3"/>
  <c r="D4541" i="3"/>
  <c r="D4560" i="3"/>
  <c r="D4575" i="3"/>
  <c r="D4594" i="3"/>
  <c r="D4609" i="3"/>
  <c r="D4628" i="3"/>
  <c r="D4643" i="3"/>
  <c r="D4662" i="3"/>
  <c r="D4677" i="3"/>
  <c r="D4696" i="3"/>
  <c r="D3742" i="3"/>
  <c r="D3761" i="3"/>
  <c r="D3776" i="3"/>
  <c r="D3795" i="3"/>
  <c r="D3810" i="3"/>
  <c r="D3829" i="3"/>
  <c r="D3844" i="3"/>
  <c r="D3863" i="3"/>
  <c r="D3878" i="3"/>
  <c r="D3897" i="3"/>
  <c r="D3912" i="3"/>
  <c r="D3931" i="3"/>
  <c r="D3946" i="3"/>
  <c r="D3965" i="3"/>
  <c r="D3980" i="3"/>
  <c r="D3999" i="3"/>
  <c r="D4014" i="3"/>
  <c r="D4033" i="3"/>
  <c r="D4048" i="3"/>
  <c r="D4067" i="3"/>
  <c r="D4082" i="3"/>
  <c r="D4101" i="3"/>
  <c r="D4116" i="3"/>
  <c r="D4135" i="3"/>
  <c r="D4150" i="3"/>
  <c r="D4169" i="3"/>
  <c r="D4184" i="3"/>
  <c r="D4203" i="3"/>
  <c r="D4218" i="3"/>
  <c r="D4237" i="3"/>
  <c r="D4252" i="3"/>
  <c r="D4271" i="3"/>
  <c r="D4286" i="3"/>
  <c r="D4339" i="3"/>
  <c r="D4354" i="3"/>
  <c r="D4373" i="3"/>
  <c r="D4388" i="3"/>
  <c r="D4407" i="3"/>
  <c r="D4422" i="3"/>
  <c r="D4441" i="3"/>
  <c r="D4456" i="3"/>
  <c r="D4475" i="3"/>
  <c r="D4490" i="3"/>
  <c r="D4509" i="3"/>
  <c r="D4524" i="3"/>
  <c r="D4543" i="3"/>
  <c r="D4558" i="3"/>
  <c r="D4577" i="3"/>
  <c r="D4592" i="3"/>
  <c r="D4611" i="3"/>
  <c r="D4626" i="3"/>
  <c r="D4645" i="3"/>
  <c r="D4660" i="3"/>
  <c r="D4679" i="3"/>
  <c r="D4694" i="3"/>
  <c r="D3709" i="3"/>
  <c r="D3728" i="3"/>
  <c r="D3743" i="3"/>
  <c r="D3762" i="3"/>
  <c r="D3777" i="3"/>
  <c r="D3796" i="3"/>
  <c r="D3811" i="3"/>
  <c r="D3830" i="3"/>
  <c r="D3845" i="3"/>
  <c r="D3864" i="3"/>
  <c r="D3879" i="3"/>
  <c r="D3898" i="3"/>
  <c r="D3913" i="3"/>
  <c r="D3947" i="3"/>
  <c r="D3981" i="3"/>
  <c r="D4000" i="3"/>
  <c r="D4015" i="3"/>
  <c r="D4049" i="3"/>
  <c r="D4083" i="3"/>
  <c r="D4117" i="3"/>
  <c r="D4151" i="3"/>
  <c r="D4185" i="3"/>
  <c r="D4219" i="3"/>
  <c r="D4238" i="3"/>
  <c r="D4253" i="3"/>
  <c r="D4287" i="3"/>
  <c r="D4355" i="3"/>
  <c r="D4389" i="3"/>
  <c r="D4423" i="3"/>
  <c r="D4457" i="3"/>
  <c r="D4491" i="3"/>
  <c r="D4510" i="3"/>
  <c r="D4525" i="3"/>
  <c r="D4544" i="3"/>
  <c r="D4559" i="3"/>
  <c r="D4593" i="3"/>
  <c r="D4612" i="3"/>
  <c r="D4627" i="3"/>
  <c r="D4661" i="3"/>
  <c r="D4695" i="3"/>
  <c r="D4729" i="3"/>
  <c r="D4813" i="3"/>
  <c r="D4832" i="3"/>
  <c r="D4881" i="3"/>
  <c r="D4900" i="3"/>
  <c r="D4949" i="3"/>
  <c r="D4968" i="3"/>
  <c r="D5017" i="3"/>
  <c r="D5036" i="3"/>
  <c r="D5085" i="3"/>
  <c r="D5104" i="3"/>
  <c r="D5153" i="3"/>
  <c r="D5172" i="3"/>
  <c r="D5221" i="3"/>
  <c r="D5240" i="3"/>
  <c r="D5289" i="3"/>
  <c r="D5308" i="3"/>
  <c r="D5357" i="3"/>
  <c r="D5376" i="3"/>
  <c r="D5425" i="3"/>
  <c r="D5444" i="3"/>
  <c r="D5493" i="3"/>
  <c r="D5512" i="3"/>
  <c r="D5561" i="3"/>
  <c r="D5580" i="3"/>
  <c r="D5629" i="3"/>
  <c r="D5646" i="3"/>
  <c r="D4711" i="3"/>
  <c r="D4730" i="3"/>
  <c r="D4745" i="3"/>
  <c r="D4763" i="3"/>
  <c r="D4781" i="3"/>
  <c r="D4830" i="3"/>
  <c r="D4849" i="3"/>
  <c r="D4898" i="3"/>
  <c r="D4917" i="3"/>
  <c r="D4966" i="3"/>
  <c r="D4985" i="3"/>
  <c r="D5034" i="3"/>
  <c r="D5053" i="3"/>
  <c r="D5102" i="3"/>
  <c r="D5121" i="3"/>
  <c r="D5170" i="3"/>
  <c r="D5189" i="3"/>
  <c r="D5238" i="3"/>
  <c r="D5257" i="3"/>
  <c r="D5306" i="3"/>
  <c r="D5325" i="3"/>
  <c r="D5374" i="3"/>
  <c r="D5393" i="3"/>
  <c r="D5442" i="3"/>
  <c r="D5461" i="3"/>
  <c r="D5510" i="3"/>
  <c r="D5529" i="3"/>
  <c r="D5578" i="3"/>
  <c r="D5597" i="3"/>
  <c r="D5665" i="3"/>
  <c r="D5683" i="3"/>
  <c r="D4713" i="3"/>
  <c r="D4728" i="3"/>
  <c r="D4746" i="3"/>
  <c r="D4747" i="3"/>
  <c r="D4762" i="3"/>
  <c r="D4815" i="3"/>
  <c r="D4864" i="3"/>
  <c r="D4883" i="3"/>
  <c r="D4932" i="3"/>
  <c r="D4951" i="3"/>
  <c r="D5000" i="3"/>
  <c r="D5019" i="3"/>
  <c r="D5068" i="3"/>
  <c r="D5087" i="3"/>
  <c r="D5136" i="3"/>
  <c r="D5155" i="3"/>
  <c r="D5204" i="3"/>
  <c r="D5223" i="3"/>
  <c r="D5272" i="3"/>
  <c r="D5291" i="3"/>
  <c r="D5340" i="3"/>
  <c r="D5359" i="3"/>
  <c r="D5408" i="3"/>
  <c r="D5427" i="3"/>
  <c r="D5476" i="3"/>
  <c r="D5495" i="3"/>
  <c r="D5544" i="3"/>
  <c r="D5563" i="3"/>
  <c r="D5612" i="3"/>
  <c r="D5631" i="3"/>
  <c r="D5663" i="3"/>
  <c r="D5682" i="3"/>
  <c r="D5783" i="3"/>
  <c r="D5851" i="3"/>
  <c r="D5919" i="3"/>
  <c r="D5970" i="3"/>
  <c r="D6006" i="3"/>
  <c r="D6057" i="3"/>
  <c r="D6106" i="3"/>
  <c r="D6157" i="3"/>
  <c r="D6173" i="3"/>
  <c r="D6207" i="3"/>
  <c r="D6226" i="3"/>
  <c r="D6241" i="3"/>
  <c r="D6260" i="3"/>
  <c r="D6275" i="3"/>
  <c r="D6294" i="3"/>
  <c r="D6309" i="3"/>
  <c r="D6328" i="3"/>
  <c r="D6343" i="3"/>
  <c r="D6362" i="3"/>
  <c r="D6377" i="3"/>
  <c r="D6396" i="3"/>
  <c r="D6411" i="3"/>
  <c r="D6430" i="3"/>
  <c r="D6445" i="3"/>
  <c r="D6464" i="3"/>
  <c r="D6479" i="3"/>
  <c r="D6496" i="3"/>
  <c r="D6530" i="3"/>
  <c r="D6549" i="3"/>
  <c r="D5680" i="3"/>
  <c r="D5699" i="3"/>
  <c r="D5800" i="3"/>
  <c r="D5819" i="3"/>
  <c r="D5868" i="3"/>
  <c r="D5887" i="3"/>
  <c r="D5987" i="3"/>
  <c r="D6004" i="3"/>
  <c r="D6055" i="3"/>
  <c r="D6123" i="3"/>
  <c r="D6141" i="3"/>
  <c r="D6156" i="3"/>
  <c r="D6295" i="3"/>
  <c r="D6310" i="3"/>
  <c r="D6344" i="3"/>
  <c r="D6363" i="3"/>
  <c r="D6378" i="3"/>
  <c r="D6395" i="3"/>
  <c r="D6429" i="3"/>
  <c r="D6463" i="3"/>
  <c r="D6499" i="3"/>
  <c r="D6547" i="3"/>
  <c r="D6566" i="3"/>
  <c r="D6599" i="3"/>
  <c r="D5697" i="3"/>
  <c r="D5716" i="3"/>
  <c r="D5749" i="3"/>
  <c r="D5768" i="3"/>
  <c r="D5817" i="3"/>
  <c r="D5885" i="3"/>
  <c r="D6021" i="3"/>
  <c r="D6072" i="3"/>
  <c r="D6142" i="3"/>
  <c r="D6175" i="3"/>
  <c r="D6190" i="3"/>
  <c r="D6209" i="3"/>
  <c r="D6224" i="3"/>
  <c r="D6243" i="3"/>
  <c r="D6258" i="3"/>
  <c r="D6277" i="3"/>
  <c r="D6292" i="3"/>
  <c r="D6311" i="3"/>
  <c r="D6326" i="3"/>
  <c r="D6345" i="3"/>
  <c r="D6360" i="3"/>
  <c r="D6379" i="3"/>
  <c r="D6394" i="3"/>
  <c r="D6413" i="3"/>
  <c r="D6428" i="3"/>
  <c r="D6447" i="3"/>
  <c r="D6462" i="3"/>
  <c r="D6498" i="3"/>
  <c r="D6515" i="3"/>
  <c r="D6564" i="3"/>
  <c r="D6616" i="3"/>
  <c r="BU20" i="1"/>
  <c r="BO20" i="1"/>
  <c r="D72" i="3" s="1"/>
  <c r="BQ20" i="1"/>
  <c r="D73" i="3" s="1"/>
  <c r="BS20" i="1"/>
  <c r="D328" i="3"/>
  <c r="D702" i="3"/>
  <c r="D699" i="3"/>
  <c r="D1483" i="3"/>
  <c r="D1532" i="3"/>
  <c r="D1481" i="3"/>
  <c r="D1500" i="3"/>
  <c r="D3337" i="3"/>
  <c r="D3352" i="3"/>
  <c r="D3371" i="3"/>
  <c r="D3386" i="3"/>
  <c r="D3405" i="3"/>
  <c r="D3420" i="3"/>
  <c r="D3439" i="3"/>
  <c r="D3454" i="3"/>
  <c r="D3473" i="3"/>
  <c r="D3488" i="3"/>
  <c r="D3437" i="3"/>
  <c r="D3456" i="3"/>
  <c r="D3471" i="3"/>
  <c r="D3490" i="3"/>
  <c r="D3336" i="3"/>
  <c r="D3351" i="3"/>
  <c r="D3370" i="3"/>
  <c r="D3385" i="3"/>
  <c r="D3404" i="3"/>
  <c r="D3419" i="3"/>
  <c r="D4305" i="3"/>
  <c r="D4320" i="3"/>
  <c r="D4306" i="3"/>
  <c r="D4321" i="3"/>
  <c r="D4796" i="3"/>
  <c r="D4764" i="3"/>
  <c r="D5732" i="3"/>
  <c r="D6139" i="3"/>
  <c r="D6158" i="3"/>
  <c r="D6192" i="3"/>
  <c r="D6208" i="3"/>
  <c r="D6242" i="3"/>
  <c r="D6276" i="3"/>
  <c r="D6191" i="3"/>
  <c r="D6210" i="3"/>
  <c r="D6225" i="3"/>
  <c r="D6244" i="3"/>
  <c r="D6259" i="3"/>
  <c r="D6293" i="3"/>
  <c r="D836" i="3"/>
  <c r="D1007" i="3"/>
  <c r="D752" i="3"/>
  <c r="D923" i="3"/>
  <c r="D6583" i="3"/>
  <c r="BM22" i="1"/>
  <c r="D598" i="3"/>
  <c r="D651" i="3"/>
  <c r="D6666" i="3"/>
  <c r="D6667" i="3"/>
  <c r="D6668" i="3"/>
  <c r="D888" i="3"/>
  <c r="D1005" i="3"/>
  <c r="D6618" i="3"/>
  <c r="D6632" i="3"/>
  <c r="D6633" i="3"/>
  <c r="D6634" i="3"/>
  <c r="D6649" i="3"/>
  <c r="D6650" i="3"/>
  <c r="D6651" i="3"/>
  <c r="D226" i="3"/>
  <c r="D327" i="3"/>
  <c r="D225" i="3"/>
  <c r="D427" i="3"/>
  <c r="D886" i="3"/>
  <c r="BS18" i="1"/>
  <c r="BS16" i="1"/>
  <c r="D6683" i="3"/>
  <c r="D6684" i="3"/>
  <c r="D6685" i="3"/>
  <c r="D6686" i="3"/>
  <c r="D6700" i="3"/>
  <c r="D6701" i="3"/>
  <c r="D6702" i="3"/>
  <c r="D6717" i="3"/>
  <c r="D6718" i="3"/>
  <c r="D6719" i="3"/>
  <c r="C10" i="3"/>
  <c r="A1200" i="2"/>
  <c r="A1197" i="2"/>
  <c r="A1194" i="2"/>
  <c r="A1191" i="2"/>
  <c r="A1188" i="2"/>
  <c r="A1185" i="2"/>
  <c r="A1182" i="2"/>
  <c r="A1179" i="2"/>
  <c r="A1176" i="2"/>
  <c r="A1173" i="2"/>
  <c r="A1170" i="2"/>
  <c r="A1167" i="2"/>
  <c r="A1164" i="2"/>
  <c r="A1161" i="2"/>
  <c r="A1158" i="2"/>
  <c r="A1155" i="2"/>
  <c r="A1152" i="2"/>
  <c r="A1149" i="2"/>
  <c r="A1146" i="2"/>
  <c r="A1143" i="2"/>
  <c r="A1140" i="2"/>
  <c r="A1137" i="2"/>
  <c r="A1134" i="2"/>
  <c r="A1131" i="2"/>
  <c r="A1128" i="2"/>
  <c r="A1125" i="2"/>
  <c r="A1122" i="2"/>
  <c r="A1119" i="2"/>
  <c r="A1116" i="2"/>
  <c r="A1113" i="2"/>
  <c r="A1110" i="2"/>
  <c r="A1107" i="2"/>
  <c r="A1104" i="2"/>
  <c r="A1101" i="2"/>
  <c r="A1098" i="2"/>
  <c r="A1095" i="2"/>
  <c r="A1092" i="2"/>
  <c r="A1089" i="2"/>
  <c r="A1086" i="2"/>
  <c r="A1083" i="2"/>
  <c r="A1080" i="2"/>
  <c r="A1077" i="2"/>
  <c r="A1074" i="2"/>
  <c r="A1071" i="2"/>
  <c r="A1068" i="2"/>
  <c r="A1065" i="2"/>
  <c r="A1062" i="2"/>
  <c r="A1059" i="2"/>
  <c r="A1056" i="2"/>
  <c r="A1053" i="2"/>
  <c r="A1050" i="2"/>
  <c r="A1047" i="2"/>
  <c r="A1044" i="2"/>
  <c r="A1041" i="2"/>
  <c r="A1038" i="2"/>
  <c r="A1035" i="2"/>
  <c r="A1032" i="2"/>
  <c r="A1029" i="2"/>
  <c r="A1026" i="2"/>
  <c r="A1023" i="2"/>
  <c r="A1020" i="2"/>
  <c r="A1017" i="2"/>
  <c r="A1014" i="2"/>
  <c r="A1011" i="2"/>
  <c r="A1008" i="2"/>
  <c r="A1005" i="2"/>
  <c r="A1002" i="2"/>
  <c r="A999" i="2"/>
  <c r="A996" i="2"/>
  <c r="A993" i="2"/>
  <c r="A990" i="2"/>
  <c r="A987" i="2"/>
  <c r="A984" i="2"/>
  <c r="A981" i="2"/>
  <c r="A978" i="2"/>
  <c r="A975" i="2"/>
  <c r="A972" i="2"/>
  <c r="A969" i="2"/>
  <c r="A966" i="2"/>
  <c r="A963" i="2"/>
  <c r="A960" i="2"/>
  <c r="A957" i="2"/>
  <c r="A954" i="2"/>
  <c r="A951" i="2"/>
  <c r="A948" i="2"/>
  <c r="A945" i="2"/>
  <c r="A942" i="2"/>
  <c r="A939" i="2"/>
  <c r="A936" i="2"/>
  <c r="A933" i="2"/>
  <c r="A930" i="2"/>
  <c r="A927" i="2"/>
  <c r="A924" i="2"/>
  <c r="A921" i="2"/>
  <c r="A918" i="2"/>
  <c r="A915" i="2"/>
  <c r="A912" i="2"/>
  <c r="A909" i="2"/>
  <c r="A906" i="2"/>
  <c r="A903" i="2"/>
  <c r="A900" i="2"/>
  <c r="A897" i="2"/>
  <c r="A894" i="2"/>
  <c r="A891" i="2"/>
  <c r="A888" i="2"/>
  <c r="A885" i="2"/>
  <c r="A882" i="2"/>
  <c r="A879" i="2"/>
  <c r="A876" i="2"/>
  <c r="A873" i="2"/>
  <c r="A870" i="2"/>
  <c r="A867" i="2"/>
  <c r="A864" i="2"/>
  <c r="A861" i="2"/>
  <c r="A858" i="2"/>
  <c r="A855" i="2"/>
  <c r="A852" i="2"/>
  <c r="A849" i="2"/>
  <c r="A846" i="2"/>
  <c r="A843" i="2"/>
  <c r="A840" i="2"/>
  <c r="A837" i="2"/>
  <c r="A834" i="2"/>
  <c r="A831" i="2"/>
  <c r="A828" i="2"/>
  <c r="A825" i="2"/>
  <c r="A822" i="2"/>
  <c r="A819" i="2"/>
  <c r="A816" i="2"/>
  <c r="A813" i="2"/>
  <c r="A810" i="2"/>
  <c r="A807" i="2"/>
  <c r="A804" i="2"/>
  <c r="A801" i="2"/>
  <c r="A798" i="2"/>
  <c r="A795" i="2"/>
  <c r="A792" i="2"/>
  <c r="A789" i="2"/>
  <c r="A786" i="2"/>
  <c r="A783" i="2"/>
  <c r="A780" i="2"/>
  <c r="A777" i="2"/>
  <c r="A774" i="2"/>
  <c r="A771" i="2"/>
  <c r="A768" i="2"/>
  <c r="A765" i="2"/>
  <c r="A762" i="2"/>
  <c r="A759" i="2"/>
  <c r="A756" i="2"/>
  <c r="A753" i="2"/>
  <c r="A750" i="2"/>
  <c r="A747" i="2"/>
  <c r="A744" i="2"/>
  <c r="A741" i="2"/>
  <c r="A738" i="2"/>
  <c r="A735" i="2"/>
  <c r="A732" i="2"/>
  <c r="A729" i="2"/>
  <c r="A726" i="2"/>
  <c r="A723" i="2"/>
  <c r="A720" i="2"/>
  <c r="A717" i="2"/>
  <c r="A714" i="2"/>
  <c r="A711" i="2"/>
  <c r="A708" i="2"/>
  <c r="A705" i="2"/>
  <c r="A702" i="2"/>
  <c r="A699" i="2"/>
  <c r="A696" i="2"/>
  <c r="A693" i="2"/>
  <c r="A690" i="2"/>
  <c r="A687" i="2"/>
  <c r="A684" i="2"/>
  <c r="A681" i="2"/>
  <c r="A678" i="2"/>
  <c r="A675" i="2"/>
  <c r="A672" i="2"/>
  <c r="A669" i="2"/>
  <c r="A666" i="2"/>
  <c r="A663" i="2"/>
  <c r="A660" i="2"/>
  <c r="A657" i="2"/>
  <c r="A654" i="2"/>
  <c r="A651" i="2"/>
  <c r="A648" i="2"/>
  <c r="A645" i="2"/>
  <c r="A642" i="2"/>
  <c r="A639" i="2"/>
  <c r="A636" i="2"/>
  <c r="A633" i="2"/>
  <c r="A630" i="2"/>
  <c r="A627" i="2"/>
  <c r="A624" i="2"/>
  <c r="A621" i="2"/>
  <c r="A618" i="2"/>
  <c r="A615" i="2"/>
  <c r="A612" i="2"/>
  <c r="A609" i="2"/>
  <c r="A606" i="2"/>
  <c r="A603" i="2"/>
  <c r="A600" i="2"/>
  <c r="A597" i="2"/>
  <c r="A594" i="2"/>
  <c r="A591" i="2"/>
  <c r="A588" i="2"/>
  <c r="A585" i="2"/>
  <c r="A582" i="2"/>
  <c r="A579" i="2"/>
  <c r="A576" i="2"/>
  <c r="A573" i="2"/>
  <c r="A570" i="2"/>
  <c r="A567" i="2"/>
  <c r="A564" i="2"/>
  <c r="A561" i="2"/>
  <c r="A558" i="2"/>
  <c r="A555" i="2"/>
  <c r="A552" i="2"/>
  <c r="A549" i="2"/>
  <c r="A546" i="2"/>
  <c r="A543" i="2"/>
  <c r="A540" i="2"/>
  <c r="A537" i="2"/>
  <c r="A534" i="2"/>
  <c r="A531" i="2"/>
  <c r="A528" i="2"/>
  <c r="A525" i="2"/>
  <c r="A522" i="2"/>
  <c r="A519" i="2"/>
  <c r="A516" i="2"/>
  <c r="A513" i="2"/>
  <c r="A510" i="2"/>
  <c r="A507" i="2"/>
  <c r="A504" i="2"/>
  <c r="A501" i="2"/>
  <c r="A498" i="2"/>
  <c r="A495" i="2"/>
  <c r="A492" i="2"/>
  <c r="A489" i="2"/>
  <c r="A486" i="2"/>
  <c r="A483" i="2"/>
  <c r="A480" i="2"/>
  <c r="A477" i="2"/>
  <c r="A474" i="2"/>
  <c r="A471" i="2"/>
  <c r="A468" i="2"/>
  <c r="A465" i="2"/>
  <c r="A462" i="2"/>
  <c r="A459" i="2"/>
  <c r="A456" i="2"/>
  <c r="A453" i="2"/>
  <c r="A450" i="2"/>
  <c r="A447" i="2"/>
  <c r="A444" i="2"/>
  <c r="A441" i="2"/>
  <c r="A438" i="2"/>
  <c r="A435" i="2"/>
  <c r="A432" i="2"/>
  <c r="A429" i="2"/>
  <c r="A426" i="2"/>
  <c r="A423" i="2"/>
  <c r="A420" i="2"/>
  <c r="A417" i="2"/>
  <c r="A414" i="2"/>
  <c r="A411" i="2"/>
  <c r="A408" i="2"/>
  <c r="A405" i="2"/>
  <c r="A402" i="2"/>
  <c r="A399" i="2"/>
  <c r="A396" i="2"/>
  <c r="A393" i="2"/>
  <c r="A390" i="2"/>
  <c r="A387" i="2"/>
  <c r="A384" i="2"/>
  <c r="A381" i="2"/>
  <c r="A378" i="2"/>
  <c r="A375" i="2"/>
  <c r="A372" i="2"/>
  <c r="A369" i="2"/>
  <c r="A366" i="2"/>
  <c r="A363" i="2"/>
  <c r="A360" i="2"/>
  <c r="A357" i="2"/>
  <c r="A354" i="2"/>
  <c r="A351" i="2"/>
  <c r="A348" i="2"/>
  <c r="A345" i="2"/>
  <c r="A342" i="2"/>
  <c r="A339" i="2"/>
  <c r="A336" i="2"/>
  <c r="A333" i="2"/>
  <c r="A330" i="2"/>
  <c r="A327" i="2"/>
  <c r="A324" i="2"/>
  <c r="A321" i="2"/>
  <c r="A318" i="2"/>
  <c r="A315" i="2"/>
  <c r="A312" i="2"/>
  <c r="A309" i="2"/>
  <c r="A306" i="2"/>
  <c r="A303" i="2"/>
  <c r="A300" i="2"/>
  <c r="A297" i="2"/>
  <c r="A294" i="2"/>
  <c r="A291" i="2"/>
  <c r="A288" i="2"/>
  <c r="A285" i="2"/>
  <c r="A282" i="2"/>
  <c r="A279" i="2"/>
  <c r="A276" i="2"/>
  <c r="A273" i="2"/>
  <c r="A270" i="2"/>
  <c r="A267" i="2"/>
  <c r="A264" i="2"/>
  <c r="A261" i="2"/>
  <c r="A258" i="2"/>
  <c r="A255" i="2"/>
  <c r="A252" i="2"/>
  <c r="A249" i="2"/>
  <c r="A246" i="2"/>
  <c r="A243" i="2"/>
  <c r="A240" i="2"/>
  <c r="A237" i="2"/>
  <c r="A234" i="2"/>
  <c r="A231" i="2"/>
  <c r="A228" i="2"/>
  <c r="A225" i="2"/>
  <c r="A222" i="2"/>
  <c r="A219" i="2"/>
  <c r="A216" i="2"/>
  <c r="A213" i="2"/>
  <c r="A210" i="2"/>
  <c r="A207" i="2"/>
  <c r="A204" i="2"/>
  <c r="A201" i="2"/>
  <c r="A198" i="2"/>
  <c r="A195" i="2"/>
  <c r="A192" i="2"/>
  <c r="A189" i="2"/>
  <c r="A186" i="2"/>
  <c r="A183" i="2"/>
  <c r="A180" i="2"/>
  <c r="A177" i="2"/>
  <c r="A174" i="2"/>
  <c r="A171" i="2"/>
  <c r="A168" i="2"/>
  <c r="A165" i="2"/>
  <c r="A162" i="2"/>
  <c r="A159" i="2"/>
  <c r="A156" i="2"/>
  <c r="A153" i="2"/>
  <c r="A150" i="2"/>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B4" i="2" s="1"/>
  <c r="P4" i="2" s="1"/>
  <c r="A24" i="4"/>
  <c r="B25" i="4" s="1"/>
  <c r="A21" i="4"/>
  <c r="B22" i="4" s="1"/>
  <c r="A18" i="4"/>
  <c r="A15" i="4"/>
  <c r="B16" i="4" s="1"/>
  <c r="D18" i="4" s="1"/>
  <c r="A12" i="4"/>
  <c r="A9" i="4"/>
  <c r="A6" i="4"/>
  <c r="B4" i="4" s="1"/>
  <c r="C25" i="4" l="1"/>
  <c r="D25" i="4"/>
  <c r="B13" i="4"/>
  <c r="O4" i="4"/>
  <c r="J4" i="4"/>
  <c r="Q4" i="4"/>
  <c r="K4" i="4"/>
  <c r="R4" i="4"/>
  <c r="S4" i="4"/>
  <c r="N4" i="4"/>
  <c r="T4" i="4"/>
  <c r="P4" i="4"/>
  <c r="B19" i="4"/>
  <c r="D38" i="3"/>
  <c r="D89" i="3"/>
  <c r="I1489" i="2"/>
  <c r="M1489" i="2" s="1"/>
  <c r="I1486" i="2"/>
  <c r="M1486" i="2" s="1"/>
  <c r="I1492" i="2"/>
  <c r="M1492" i="2" s="1"/>
  <c r="I1501" i="2"/>
  <c r="M1501" i="2" s="1"/>
  <c r="I1498" i="2"/>
  <c r="M1498" i="2" s="1"/>
  <c r="I1495" i="2"/>
  <c r="M1495" i="2" s="1"/>
  <c r="NR16" i="1"/>
  <c r="BU16" i="1" s="1"/>
  <c r="JP16" i="1"/>
  <c r="DD16" i="1"/>
  <c r="FC16" i="1"/>
  <c r="HE16" i="1"/>
  <c r="D291" i="3"/>
  <c r="D241" i="3"/>
  <c r="D275" i="3"/>
  <c r="D156" i="3"/>
  <c r="D190" i="3"/>
  <c r="CB22" i="1"/>
  <c r="F6581" i="3"/>
  <c r="G6581" i="3"/>
  <c r="F6717" i="3"/>
  <c r="G6717" i="3"/>
  <c r="F6513" i="3"/>
  <c r="G6513" i="3"/>
  <c r="G6649" i="3"/>
  <c r="F6649" i="3"/>
  <c r="D292" i="3"/>
  <c r="B1202" i="2"/>
  <c r="B1201" i="2"/>
  <c r="G291" i="3"/>
  <c r="F155" i="3"/>
  <c r="G563" i="3"/>
  <c r="F427" i="3"/>
  <c r="F325" i="3"/>
  <c r="F580" i="3"/>
  <c r="G308" i="3"/>
  <c r="F495" i="3"/>
  <c r="G359" i="3"/>
  <c r="F478" i="3"/>
  <c r="G70" i="3"/>
  <c r="F189" i="3"/>
  <c r="G342" i="3"/>
  <c r="G240" i="3"/>
  <c r="F512" i="3"/>
  <c r="F274" i="3"/>
  <c r="F529" i="3"/>
  <c r="G393" i="3"/>
  <c r="F546" i="3"/>
  <c r="G206" i="3"/>
  <c r="G87" i="3"/>
  <c r="F410" i="3"/>
  <c r="F597" i="3"/>
  <c r="G461" i="3"/>
  <c r="F444" i="3"/>
  <c r="F376" i="3"/>
  <c r="F223" i="3"/>
  <c r="O4" i="2"/>
  <c r="B11" i="2"/>
  <c r="B10" i="2"/>
  <c r="P10" i="2" s="1"/>
  <c r="B23" i="2"/>
  <c r="B22" i="2"/>
  <c r="P22" i="2" s="1"/>
  <c r="B35" i="2"/>
  <c r="B34" i="2"/>
  <c r="P34" i="2" s="1"/>
  <c r="B47" i="2"/>
  <c r="B46" i="2"/>
  <c r="P46" i="2" s="1"/>
  <c r="B59" i="2"/>
  <c r="B58" i="2"/>
  <c r="P58" i="2" s="1"/>
  <c r="B71" i="2"/>
  <c r="B70" i="2"/>
  <c r="P70" i="2" s="1"/>
  <c r="B83" i="2"/>
  <c r="B82" i="2"/>
  <c r="P82" i="2" s="1"/>
  <c r="B95" i="2"/>
  <c r="B94" i="2"/>
  <c r="P94" i="2" s="1"/>
  <c r="B107" i="2"/>
  <c r="B106" i="2"/>
  <c r="P106" i="2" s="1"/>
  <c r="B119" i="2"/>
  <c r="B118" i="2"/>
  <c r="P118" i="2" s="1"/>
  <c r="B131" i="2"/>
  <c r="B130" i="2"/>
  <c r="P130" i="2" s="1"/>
  <c r="B143" i="2"/>
  <c r="B142" i="2"/>
  <c r="P142" i="2" s="1"/>
  <c r="B155" i="2"/>
  <c r="B154" i="2"/>
  <c r="P154" i="2" s="1"/>
  <c r="B167" i="2"/>
  <c r="B166" i="2"/>
  <c r="P166" i="2" s="1"/>
  <c r="B179" i="2"/>
  <c r="B178" i="2"/>
  <c r="P178" i="2" s="1"/>
  <c r="B191" i="2"/>
  <c r="B190" i="2"/>
  <c r="P190" i="2" s="1"/>
  <c r="B203" i="2"/>
  <c r="B202" i="2"/>
  <c r="P202" i="2" s="1"/>
  <c r="B215" i="2"/>
  <c r="B214" i="2"/>
  <c r="P214" i="2" s="1"/>
  <c r="B227" i="2"/>
  <c r="B226" i="2"/>
  <c r="P226" i="2" s="1"/>
  <c r="B239" i="2"/>
  <c r="B238" i="2"/>
  <c r="P238" i="2" s="1"/>
  <c r="B251" i="2"/>
  <c r="B250" i="2"/>
  <c r="P250" i="2" s="1"/>
  <c r="B263" i="2"/>
  <c r="B262" i="2"/>
  <c r="P262" i="2" s="1"/>
  <c r="B275" i="2"/>
  <c r="B274" i="2"/>
  <c r="P274" i="2" s="1"/>
  <c r="B287" i="2"/>
  <c r="B286" i="2"/>
  <c r="P286" i="2" s="1"/>
  <c r="B299" i="2"/>
  <c r="B298" i="2"/>
  <c r="P298" i="2" s="1"/>
  <c r="B311" i="2"/>
  <c r="B310" i="2"/>
  <c r="P310" i="2" s="1"/>
  <c r="B323" i="2"/>
  <c r="B322" i="2"/>
  <c r="P322" i="2" s="1"/>
  <c r="B335" i="2"/>
  <c r="B334" i="2"/>
  <c r="P334" i="2" s="1"/>
  <c r="B347" i="2"/>
  <c r="B346" i="2"/>
  <c r="P346" i="2" s="1"/>
  <c r="B359" i="2"/>
  <c r="B358" i="2"/>
  <c r="P358" i="2" s="1"/>
  <c r="B370" i="2"/>
  <c r="P370" i="2" s="1"/>
  <c r="B371" i="2"/>
  <c r="B382" i="2"/>
  <c r="P382" i="2" s="1"/>
  <c r="B383" i="2"/>
  <c r="B394" i="2"/>
  <c r="P394" i="2" s="1"/>
  <c r="B395" i="2"/>
  <c r="B406" i="2"/>
  <c r="P406" i="2" s="1"/>
  <c r="B407" i="2"/>
  <c r="B418" i="2"/>
  <c r="P418" i="2" s="1"/>
  <c r="B419" i="2"/>
  <c r="B430" i="2"/>
  <c r="P430" i="2" s="1"/>
  <c r="B431" i="2"/>
  <c r="B442" i="2"/>
  <c r="P442" i="2" s="1"/>
  <c r="B443" i="2"/>
  <c r="B454" i="2"/>
  <c r="P454" i="2" s="1"/>
  <c r="B455" i="2"/>
  <c r="B466" i="2"/>
  <c r="P466" i="2" s="1"/>
  <c r="B467" i="2"/>
  <c r="B478" i="2"/>
  <c r="P478" i="2" s="1"/>
  <c r="B479" i="2"/>
  <c r="B490" i="2"/>
  <c r="P490" i="2" s="1"/>
  <c r="B491" i="2"/>
  <c r="B502" i="2"/>
  <c r="P502" i="2" s="1"/>
  <c r="B503" i="2"/>
  <c r="B514" i="2"/>
  <c r="P514" i="2" s="1"/>
  <c r="B515" i="2"/>
  <c r="B526" i="2"/>
  <c r="P526" i="2" s="1"/>
  <c r="B527" i="2"/>
  <c r="B538" i="2"/>
  <c r="P538" i="2" s="1"/>
  <c r="B539" i="2"/>
  <c r="B550" i="2"/>
  <c r="P550" i="2" s="1"/>
  <c r="B551" i="2"/>
  <c r="B562" i="2"/>
  <c r="P562" i="2" s="1"/>
  <c r="B563" i="2"/>
  <c r="B574" i="2"/>
  <c r="P574" i="2" s="1"/>
  <c r="B575" i="2"/>
  <c r="B586" i="2"/>
  <c r="P586" i="2" s="1"/>
  <c r="B587" i="2"/>
  <c r="B598" i="2"/>
  <c r="P598" i="2" s="1"/>
  <c r="B599" i="2"/>
  <c r="B610" i="2"/>
  <c r="P610" i="2" s="1"/>
  <c r="B611" i="2"/>
  <c r="B622" i="2"/>
  <c r="P622" i="2" s="1"/>
  <c r="B623" i="2"/>
  <c r="B634" i="2"/>
  <c r="P634" i="2" s="1"/>
  <c r="B635" i="2"/>
  <c r="B646" i="2"/>
  <c r="P646" i="2" s="1"/>
  <c r="B647" i="2"/>
  <c r="B658" i="2"/>
  <c r="P658" i="2" s="1"/>
  <c r="B659" i="2"/>
  <c r="B670" i="2"/>
  <c r="P670" i="2" s="1"/>
  <c r="B671" i="2"/>
  <c r="B682" i="2"/>
  <c r="P682" i="2" s="1"/>
  <c r="B683" i="2"/>
  <c r="B694" i="2"/>
  <c r="P694" i="2" s="1"/>
  <c r="B695" i="2"/>
  <c r="B706" i="2"/>
  <c r="P706" i="2" s="1"/>
  <c r="B707" i="2"/>
  <c r="B718" i="2"/>
  <c r="P718" i="2" s="1"/>
  <c r="B719" i="2"/>
  <c r="B730" i="2"/>
  <c r="P730" i="2" s="1"/>
  <c r="B731" i="2"/>
  <c r="B742" i="2"/>
  <c r="P742" i="2" s="1"/>
  <c r="B743" i="2"/>
  <c r="B754" i="2"/>
  <c r="P754" i="2" s="1"/>
  <c r="B755" i="2"/>
  <c r="B766" i="2"/>
  <c r="P766" i="2" s="1"/>
  <c r="B767" i="2"/>
  <c r="B778" i="2"/>
  <c r="P778" i="2" s="1"/>
  <c r="B779" i="2"/>
  <c r="B790" i="2"/>
  <c r="P790" i="2" s="1"/>
  <c r="B791" i="2"/>
  <c r="B802" i="2"/>
  <c r="P802" i="2" s="1"/>
  <c r="B803" i="2"/>
  <c r="B814" i="2"/>
  <c r="P814" i="2" s="1"/>
  <c r="B815" i="2"/>
  <c r="B826" i="2"/>
  <c r="P826" i="2" s="1"/>
  <c r="B827" i="2"/>
  <c r="B838" i="2"/>
  <c r="P838" i="2" s="1"/>
  <c r="B839" i="2"/>
  <c r="B850" i="2"/>
  <c r="P850" i="2" s="1"/>
  <c r="B851" i="2"/>
  <c r="B862" i="2"/>
  <c r="P862" i="2" s="1"/>
  <c r="B863" i="2"/>
  <c r="B874" i="2"/>
  <c r="P874" i="2" s="1"/>
  <c r="B875" i="2"/>
  <c r="B886" i="2"/>
  <c r="P886" i="2" s="1"/>
  <c r="B887" i="2"/>
  <c r="B898" i="2"/>
  <c r="P898" i="2" s="1"/>
  <c r="B899" i="2"/>
  <c r="B910" i="2"/>
  <c r="P910" i="2" s="1"/>
  <c r="B911" i="2"/>
  <c r="B923" i="2"/>
  <c r="B922" i="2"/>
  <c r="P922" i="2" s="1"/>
  <c r="B935" i="2"/>
  <c r="B934" i="2"/>
  <c r="P934" i="2" s="1"/>
  <c r="B947" i="2"/>
  <c r="B946" i="2"/>
  <c r="P946" i="2" s="1"/>
  <c r="B959" i="2"/>
  <c r="B958" i="2"/>
  <c r="P958" i="2" s="1"/>
  <c r="B971" i="2"/>
  <c r="B970" i="2"/>
  <c r="P970" i="2" s="1"/>
  <c r="B983" i="2"/>
  <c r="B982" i="2"/>
  <c r="P982" i="2" s="1"/>
  <c r="B995" i="2"/>
  <c r="B994" i="2"/>
  <c r="P994" i="2" s="1"/>
  <c r="B1007" i="2"/>
  <c r="B1006" i="2"/>
  <c r="P1006" i="2" s="1"/>
  <c r="B1019" i="2"/>
  <c r="B1018" i="2"/>
  <c r="P1018" i="2" s="1"/>
  <c r="B1031" i="2"/>
  <c r="B1030" i="2"/>
  <c r="P1030" i="2" s="1"/>
  <c r="B1043" i="2"/>
  <c r="B1042" i="2"/>
  <c r="P1042" i="2" s="1"/>
  <c r="B1055" i="2"/>
  <c r="B1054" i="2"/>
  <c r="P1054" i="2" s="1"/>
  <c r="B1067" i="2"/>
  <c r="B1066" i="2"/>
  <c r="P1066" i="2" s="1"/>
  <c r="B1079" i="2"/>
  <c r="B1078" i="2"/>
  <c r="P1078" i="2" s="1"/>
  <c r="B1091" i="2"/>
  <c r="B1090" i="2"/>
  <c r="P1090" i="2" s="1"/>
  <c r="B1103" i="2"/>
  <c r="B1102" i="2"/>
  <c r="P1102" i="2" s="1"/>
  <c r="B1115" i="2"/>
  <c r="B1114" i="2"/>
  <c r="P1114" i="2" s="1"/>
  <c r="B1127" i="2"/>
  <c r="B1126" i="2"/>
  <c r="P1126" i="2" s="1"/>
  <c r="B1139" i="2"/>
  <c r="B1138" i="2"/>
  <c r="P1138" i="2" s="1"/>
  <c r="B1151" i="2"/>
  <c r="B1150" i="2"/>
  <c r="P1150" i="2" s="1"/>
  <c r="B1163" i="2"/>
  <c r="B1162" i="2"/>
  <c r="P1162" i="2" s="1"/>
  <c r="B1175" i="2"/>
  <c r="B1174" i="2"/>
  <c r="P1174" i="2" s="1"/>
  <c r="B1187" i="2"/>
  <c r="B1186" i="2"/>
  <c r="P1186" i="2" s="1"/>
  <c r="B1199" i="2"/>
  <c r="B1198" i="2"/>
  <c r="P1198" i="2" s="1"/>
  <c r="B13" i="2"/>
  <c r="P13" i="2" s="1"/>
  <c r="B14" i="2"/>
  <c r="B25" i="2"/>
  <c r="P25" i="2" s="1"/>
  <c r="B26" i="2"/>
  <c r="B37" i="2"/>
  <c r="P37" i="2" s="1"/>
  <c r="B38" i="2"/>
  <c r="B49" i="2"/>
  <c r="P49" i="2" s="1"/>
  <c r="B50" i="2"/>
  <c r="B61" i="2"/>
  <c r="P61" i="2" s="1"/>
  <c r="B62" i="2"/>
  <c r="B73" i="2"/>
  <c r="P73" i="2" s="1"/>
  <c r="B74" i="2"/>
  <c r="B85" i="2"/>
  <c r="P85" i="2" s="1"/>
  <c r="B86" i="2"/>
  <c r="B97" i="2"/>
  <c r="P97" i="2" s="1"/>
  <c r="B98" i="2"/>
  <c r="B109" i="2"/>
  <c r="P109" i="2" s="1"/>
  <c r="B110" i="2"/>
  <c r="B121" i="2"/>
  <c r="P121" i="2" s="1"/>
  <c r="B122" i="2"/>
  <c r="B133" i="2"/>
  <c r="P133" i="2" s="1"/>
  <c r="B134" i="2"/>
  <c r="B145" i="2"/>
  <c r="P145" i="2" s="1"/>
  <c r="B146" i="2"/>
  <c r="B157" i="2"/>
  <c r="P157" i="2" s="1"/>
  <c r="B158" i="2"/>
  <c r="B169" i="2"/>
  <c r="P169" i="2" s="1"/>
  <c r="B170" i="2"/>
  <c r="B181" i="2"/>
  <c r="P181" i="2" s="1"/>
  <c r="B182" i="2"/>
  <c r="B193" i="2"/>
  <c r="P193" i="2" s="1"/>
  <c r="B194" i="2"/>
  <c r="B205" i="2"/>
  <c r="P205" i="2" s="1"/>
  <c r="B206" i="2"/>
  <c r="B217" i="2"/>
  <c r="P217" i="2" s="1"/>
  <c r="B218" i="2"/>
  <c r="B229" i="2"/>
  <c r="P229" i="2" s="1"/>
  <c r="B230" i="2"/>
  <c r="B241" i="2"/>
  <c r="P241" i="2" s="1"/>
  <c r="B242" i="2"/>
  <c r="B253" i="2"/>
  <c r="P253" i="2" s="1"/>
  <c r="B254" i="2"/>
  <c r="B265" i="2"/>
  <c r="P265" i="2" s="1"/>
  <c r="B266" i="2"/>
  <c r="B277" i="2"/>
  <c r="P277" i="2" s="1"/>
  <c r="B278" i="2"/>
  <c r="B289" i="2"/>
  <c r="P289" i="2" s="1"/>
  <c r="B290" i="2"/>
  <c r="B301" i="2"/>
  <c r="P301" i="2" s="1"/>
  <c r="B302" i="2"/>
  <c r="B313" i="2"/>
  <c r="P313" i="2" s="1"/>
  <c r="B314" i="2"/>
  <c r="B325" i="2"/>
  <c r="P325" i="2" s="1"/>
  <c r="B326" i="2"/>
  <c r="B337" i="2"/>
  <c r="P337" i="2" s="1"/>
  <c r="B338" i="2"/>
  <c r="B349" i="2"/>
  <c r="P349" i="2" s="1"/>
  <c r="B350" i="2"/>
  <c r="B361" i="2"/>
  <c r="P361" i="2" s="1"/>
  <c r="B362" i="2"/>
  <c r="B373" i="2"/>
  <c r="P373" i="2" s="1"/>
  <c r="B374" i="2"/>
  <c r="B385" i="2"/>
  <c r="P385" i="2" s="1"/>
  <c r="B386" i="2"/>
  <c r="B397" i="2"/>
  <c r="P397" i="2" s="1"/>
  <c r="B398" i="2"/>
  <c r="B409" i="2"/>
  <c r="P409" i="2" s="1"/>
  <c r="B410" i="2"/>
  <c r="B421" i="2"/>
  <c r="P421" i="2" s="1"/>
  <c r="B422" i="2"/>
  <c r="B433" i="2"/>
  <c r="P433" i="2" s="1"/>
  <c r="B434" i="2"/>
  <c r="B446" i="2"/>
  <c r="B445" i="2"/>
  <c r="P445" i="2" s="1"/>
  <c r="B458" i="2"/>
  <c r="B457" i="2"/>
  <c r="P457" i="2" s="1"/>
  <c r="B470" i="2"/>
  <c r="B469" i="2"/>
  <c r="P469" i="2" s="1"/>
  <c r="B482" i="2"/>
  <c r="B481" i="2"/>
  <c r="P481" i="2" s="1"/>
  <c r="B494" i="2"/>
  <c r="B493" i="2"/>
  <c r="P493" i="2" s="1"/>
  <c r="B506" i="2"/>
  <c r="B505" i="2"/>
  <c r="P505" i="2" s="1"/>
  <c r="B518" i="2"/>
  <c r="B517" i="2"/>
  <c r="P517" i="2" s="1"/>
  <c r="B530" i="2"/>
  <c r="B529" i="2"/>
  <c r="P529" i="2" s="1"/>
  <c r="B542" i="2"/>
  <c r="B541" i="2"/>
  <c r="P541" i="2" s="1"/>
  <c r="B554" i="2"/>
  <c r="B553" i="2"/>
  <c r="P553" i="2" s="1"/>
  <c r="B566" i="2"/>
  <c r="B565" i="2"/>
  <c r="P565" i="2" s="1"/>
  <c r="B578" i="2"/>
  <c r="B577" i="2"/>
  <c r="P577" i="2" s="1"/>
  <c r="B590" i="2"/>
  <c r="B589" i="2"/>
  <c r="P589" i="2" s="1"/>
  <c r="B602" i="2"/>
  <c r="B601" i="2"/>
  <c r="P601" i="2" s="1"/>
  <c r="B614" i="2"/>
  <c r="B613" i="2"/>
  <c r="P613" i="2" s="1"/>
  <c r="B626" i="2"/>
  <c r="B625" i="2"/>
  <c r="P625" i="2" s="1"/>
  <c r="B638" i="2"/>
  <c r="B637" i="2"/>
  <c r="P637" i="2" s="1"/>
  <c r="B650" i="2"/>
  <c r="B649" i="2"/>
  <c r="P649" i="2" s="1"/>
  <c r="B662" i="2"/>
  <c r="B661" i="2"/>
  <c r="P661" i="2" s="1"/>
  <c r="B674" i="2"/>
  <c r="B673" i="2"/>
  <c r="P673" i="2" s="1"/>
  <c r="B686" i="2"/>
  <c r="B685" i="2"/>
  <c r="P685" i="2" s="1"/>
  <c r="B698" i="2"/>
  <c r="B697" i="2"/>
  <c r="P697" i="2" s="1"/>
  <c r="B710" i="2"/>
  <c r="B709" i="2"/>
  <c r="P709" i="2" s="1"/>
  <c r="B722" i="2"/>
  <c r="B721" i="2"/>
  <c r="P721" i="2" s="1"/>
  <c r="B734" i="2"/>
  <c r="B733" i="2"/>
  <c r="P733" i="2" s="1"/>
  <c r="B746" i="2"/>
  <c r="B745" i="2"/>
  <c r="P745" i="2" s="1"/>
  <c r="B758" i="2"/>
  <c r="B757" i="2"/>
  <c r="P757" i="2" s="1"/>
  <c r="B770" i="2"/>
  <c r="B769" i="2"/>
  <c r="P769" i="2" s="1"/>
  <c r="B782" i="2"/>
  <c r="B781" i="2"/>
  <c r="P781" i="2" s="1"/>
  <c r="B794" i="2"/>
  <c r="B793" i="2"/>
  <c r="P793" i="2" s="1"/>
  <c r="B806" i="2"/>
  <c r="B805" i="2"/>
  <c r="P805" i="2" s="1"/>
  <c r="B818" i="2"/>
  <c r="B817" i="2"/>
  <c r="P817" i="2" s="1"/>
  <c r="B830" i="2"/>
  <c r="B829" i="2"/>
  <c r="P829" i="2" s="1"/>
  <c r="B842" i="2"/>
  <c r="B841" i="2"/>
  <c r="P841" i="2" s="1"/>
  <c r="B854" i="2"/>
  <c r="B853" i="2"/>
  <c r="P853" i="2" s="1"/>
  <c r="B866" i="2"/>
  <c r="B865" i="2"/>
  <c r="P865" i="2" s="1"/>
  <c r="B878" i="2"/>
  <c r="B877" i="2"/>
  <c r="P877" i="2" s="1"/>
  <c r="B890" i="2"/>
  <c r="B889" i="2"/>
  <c r="P889" i="2" s="1"/>
  <c r="B902" i="2"/>
  <c r="B901" i="2"/>
  <c r="P901" i="2" s="1"/>
  <c r="B914" i="2"/>
  <c r="B913" i="2"/>
  <c r="P913" i="2" s="1"/>
  <c r="B926" i="2"/>
  <c r="B925" i="2"/>
  <c r="P925" i="2" s="1"/>
  <c r="B938" i="2"/>
  <c r="B937" i="2"/>
  <c r="P937" i="2" s="1"/>
  <c r="B950" i="2"/>
  <c r="B949" i="2"/>
  <c r="P949" i="2" s="1"/>
  <c r="B962" i="2"/>
  <c r="B961" i="2"/>
  <c r="P961" i="2" s="1"/>
  <c r="B974" i="2"/>
  <c r="B973" i="2"/>
  <c r="P973" i="2" s="1"/>
  <c r="B986" i="2"/>
  <c r="B985" i="2"/>
  <c r="P985" i="2" s="1"/>
  <c r="B998" i="2"/>
  <c r="B997" i="2"/>
  <c r="P997" i="2" s="1"/>
  <c r="B1010" i="2"/>
  <c r="B1009" i="2"/>
  <c r="P1009" i="2" s="1"/>
  <c r="B1022" i="2"/>
  <c r="B1021" i="2"/>
  <c r="P1021" i="2" s="1"/>
  <c r="B1034" i="2"/>
  <c r="B1033" i="2"/>
  <c r="P1033" i="2" s="1"/>
  <c r="B1046" i="2"/>
  <c r="B1045" i="2"/>
  <c r="P1045" i="2" s="1"/>
  <c r="B1058" i="2"/>
  <c r="B1057" i="2"/>
  <c r="P1057" i="2" s="1"/>
  <c r="B1070" i="2"/>
  <c r="B1069" i="2"/>
  <c r="P1069" i="2" s="1"/>
  <c r="B1082" i="2"/>
  <c r="B1081" i="2"/>
  <c r="P1081" i="2" s="1"/>
  <c r="B1094" i="2"/>
  <c r="B1093" i="2"/>
  <c r="P1093" i="2" s="1"/>
  <c r="B1106" i="2"/>
  <c r="B1105" i="2"/>
  <c r="P1105" i="2" s="1"/>
  <c r="B1118" i="2"/>
  <c r="B1117" i="2"/>
  <c r="P1117" i="2" s="1"/>
  <c r="B1130" i="2"/>
  <c r="B1129" i="2"/>
  <c r="P1129" i="2" s="1"/>
  <c r="B1142" i="2"/>
  <c r="B1141" i="2"/>
  <c r="P1141" i="2" s="1"/>
  <c r="B1154" i="2"/>
  <c r="B1153" i="2"/>
  <c r="P1153" i="2" s="1"/>
  <c r="B1166" i="2"/>
  <c r="B1165" i="2"/>
  <c r="P1165" i="2" s="1"/>
  <c r="B1178" i="2"/>
  <c r="B1177" i="2"/>
  <c r="P1177" i="2" s="1"/>
  <c r="B1190" i="2"/>
  <c r="B1189" i="2"/>
  <c r="P1189" i="2" s="1"/>
  <c r="B17" i="2"/>
  <c r="B16" i="2"/>
  <c r="P16" i="2" s="1"/>
  <c r="B29" i="2"/>
  <c r="B28" i="2"/>
  <c r="P28" i="2" s="1"/>
  <c r="B41" i="2"/>
  <c r="B40" i="2"/>
  <c r="P40" i="2" s="1"/>
  <c r="B53" i="2"/>
  <c r="B52" i="2"/>
  <c r="P52" i="2" s="1"/>
  <c r="B65" i="2"/>
  <c r="B64" i="2"/>
  <c r="P64" i="2" s="1"/>
  <c r="B77" i="2"/>
  <c r="B76" i="2"/>
  <c r="P76" i="2" s="1"/>
  <c r="B89" i="2"/>
  <c r="B88" i="2"/>
  <c r="P88" i="2" s="1"/>
  <c r="B101" i="2"/>
  <c r="B100" i="2"/>
  <c r="P100" i="2" s="1"/>
  <c r="B113" i="2"/>
  <c r="B112" i="2"/>
  <c r="P112" i="2" s="1"/>
  <c r="B125" i="2"/>
  <c r="B124" i="2"/>
  <c r="P124" i="2" s="1"/>
  <c r="B137" i="2"/>
  <c r="B136" i="2"/>
  <c r="P136" i="2" s="1"/>
  <c r="B149" i="2"/>
  <c r="B148" i="2"/>
  <c r="P148" i="2" s="1"/>
  <c r="B161" i="2"/>
  <c r="B160" i="2"/>
  <c r="P160" i="2" s="1"/>
  <c r="B173" i="2"/>
  <c r="B172" i="2"/>
  <c r="P172" i="2" s="1"/>
  <c r="B185" i="2"/>
  <c r="B184" i="2"/>
  <c r="P184" i="2" s="1"/>
  <c r="B197" i="2"/>
  <c r="B196" i="2"/>
  <c r="P196" i="2" s="1"/>
  <c r="B209" i="2"/>
  <c r="B208" i="2"/>
  <c r="P208" i="2" s="1"/>
  <c r="B221" i="2"/>
  <c r="B220" i="2"/>
  <c r="P220" i="2" s="1"/>
  <c r="B233" i="2"/>
  <c r="B232" i="2"/>
  <c r="P232" i="2" s="1"/>
  <c r="B245" i="2"/>
  <c r="B244" i="2"/>
  <c r="P244" i="2" s="1"/>
  <c r="B257" i="2"/>
  <c r="B256" i="2"/>
  <c r="P256" i="2" s="1"/>
  <c r="B269" i="2"/>
  <c r="B268" i="2"/>
  <c r="P268" i="2" s="1"/>
  <c r="B281" i="2"/>
  <c r="B280" i="2"/>
  <c r="P280" i="2" s="1"/>
  <c r="B293" i="2"/>
  <c r="B292" i="2"/>
  <c r="P292" i="2" s="1"/>
  <c r="B305" i="2"/>
  <c r="B304" i="2"/>
  <c r="P304" i="2" s="1"/>
  <c r="B317" i="2"/>
  <c r="B316" i="2"/>
  <c r="P316" i="2" s="1"/>
  <c r="B329" i="2"/>
  <c r="B328" i="2"/>
  <c r="P328" i="2" s="1"/>
  <c r="B341" i="2"/>
  <c r="B340" i="2"/>
  <c r="P340" i="2" s="1"/>
  <c r="B353" i="2"/>
  <c r="B352" i="2"/>
  <c r="P352" i="2" s="1"/>
  <c r="B365" i="2"/>
  <c r="B364" i="2"/>
  <c r="P364" i="2" s="1"/>
  <c r="B376" i="2"/>
  <c r="P376" i="2" s="1"/>
  <c r="B377" i="2"/>
  <c r="B388" i="2"/>
  <c r="P388" i="2" s="1"/>
  <c r="B389" i="2"/>
  <c r="B400" i="2"/>
  <c r="P400" i="2" s="1"/>
  <c r="B401" i="2"/>
  <c r="B412" i="2"/>
  <c r="P412" i="2" s="1"/>
  <c r="B413" i="2"/>
  <c r="B424" i="2"/>
  <c r="P424" i="2" s="1"/>
  <c r="B425" i="2"/>
  <c r="B436" i="2"/>
  <c r="P436" i="2" s="1"/>
  <c r="B437" i="2"/>
  <c r="B448" i="2"/>
  <c r="P448" i="2" s="1"/>
  <c r="B449" i="2"/>
  <c r="B460" i="2"/>
  <c r="P460" i="2" s="1"/>
  <c r="B461" i="2"/>
  <c r="B472" i="2"/>
  <c r="P472" i="2" s="1"/>
  <c r="B473" i="2"/>
  <c r="B484" i="2"/>
  <c r="P484" i="2" s="1"/>
  <c r="B485" i="2"/>
  <c r="B496" i="2"/>
  <c r="P496" i="2" s="1"/>
  <c r="B497" i="2"/>
  <c r="B508" i="2"/>
  <c r="P508" i="2" s="1"/>
  <c r="B509" i="2"/>
  <c r="B520" i="2"/>
  <c r="P520" i="2" s="1"/>
  <c r="B521" i="2"/>
  <c r="B532" i="2"/>
  <c r="P532" i="2" s="1"/>
  <c r="B533" i="2"/>
  <c r="B544" i="2"/>
  <c r="P544" i="2" s="1"/>
  <c r="B545" i="2"/>
  <c r="B556" i="2"/>
  <c r="P556" i="2" s="1"/>
  <c r="B557" i="2"/>
  <c r="B568" i="2"/>
  <c r="P568" i="2" s="1"/>
  <c r="B569" i="2"/>
  <c r="B580" i="2"/>
  <c r="P580" i="2" s="1"/>
  <c r="B581" i="2"/>
  <c r="B592" i="2"/>
  <c r="P592" i="2" s="1"/>
  <c r="B593" i="2"/>
  <c r="B604" i="2"/>
  <c r="P604" i="2" s="1"/>
  <c r="B605" i="2"/>
  <c r="B616" i="2"/>
  <c r="P616" i="2" s="1"/>
  <c r="B617" i="2"/>
  <c r="B628" i="2"/>
  <c r="P628" i="2" s="1"/>
  <c r="B629" i="2"/>
  <c r="B640" i="2"/>
  <c r="P640" i="2" s="1"/>
  <c r="B641" i="2"/>
  <c r="B652" i="2"/>
  <c r="P652" i="2" s="1"/>
  <c r="B653" i="2"/>
  <c r="B664" i="2"/>
  <c r="P664" i="2" s="1"/>
  <c r="B665" i="2"/>
  <c r="B676" i="2"/>
  <c r="P676" i="2" s="1"/>
  <c r="B677" i="2"/>
  <c r="B688" i="2"/>
  <c r="P688" i="2" s="1"/>
  <c r="B689" i="2"/>
  <c r="B700" i="2"/>
  <c r="P700" i="2" s="1"/>
  <c r="B701" i="2"/>
  <c r="B712" i="2"/>
  <c r="P712" i="2" s="1"/>
  <c r="B713" i="2"/>
  <c r="B724" i="2"/>
  <c r="P724" i="2" s="1"/>
  <c r="B725" i="2"/>
  <c r="B736" i="2"/>
  <c r="P736" i="2" s="1"/>
  <c r="B737" i="2"/>
  <c r="B748" i="2"/>
  <c r="P748" i="2" s="1"/>
  <c r="B749" i="2"/>
  <c r="B760" i="2"/>
  <c r="P760" i="2" s="1"/>
  <c r="B761" i="2"/>
  <c r="B772" i="2"/>
  <c r="P772" i="2" s="1"/>
  <c r="B773" i="2"/>
  <c r="B784" i="2"/>
  <c r="P784" i="2" s="1"/>
  <c r="B785" i="2"/>
  <c r="B796" i="2"/>
  <c r="P796" i="2" s="1"/>
  <c r="B797" i="2"/>
  <c r="B808" i="2"/>
  <c r="P808" i="2" s="1"/>
  <c r="B809" i="2"/>
  <c r="B820" i="2"/>
  <c r="P820" i="2" s="1"/>
  <c r="B821" i="2"/>
  <c r="B832" i="2"/>
  <c r="P832" i="2" s="1"/>
  <c r="B833" i="2"/>
  <c r="B844" i="2"/>
  <c r="P844" i="2" s="1"/>
  <c r="B845" i="2"/>
  <c r="B856" i="2"/>
  <c r="P856" i="2" s="1"/>
  <c r="B857" i="2"/>
  <c r="B868" i="2"/>
  <c r="P868" i="2" s="1"/>
  <c r="B869" i="2"/>
  <c r="B880" i="2"/>
  <c r="P880" i="2" s="1"/>
  <c r="B881" i="2"/>
  <c r="B892" i="2"/>
  <c r="P892" i="2" s="1"/>
  <c r="B893" i="2"/>
  <c r="B904" i="2"/>
  <c r="P904" i="2" s="1"/>
  <c r="B905" i="2"/>
  <c r="B916" i="2"/>
  <c r="P916" i="2" s="1"/>
  <c r="B917" i="2"/>
  <c r="B929" i="2"/>
  <c r="B928" i="2"/>
  <c r="P928" i="2" s="1"/>
  <c r="B941" i="2"/>
  <c r="B940" i="2"/>
  <c r="P940" i="2" s="1"/>
  <c r="B953" i="2"/>
  <c r="B952" i="2"/>
  <c r="P952" i="2" s="1"/>
  <c r="B965" i="2"/>
  <c r="B964" i="2"/>
  <c r="P964" i="2" s="1"/>
  <c r="B977" i="2"/>
  <c r="B976" i="2"/>
  <c r="P976" i="2" s="1"/>
  <c r="B989" i="2"/>
  <c r="B988" i="2"/>
  <c r="P988" i="2" s="1"/>
  <c r="B1001" i="2"/>
  <c r="B1000" i="2"/>
  <c r="P1000" i="2" s="1"/>
  <c r="B1013" i="2"/>
  <c r="B1012" i="2"/>
  <c r="P1012" i="2" s="1"/>
  <c r="B1025" i="2"/>
  <c r="B1024" i="2"/>
  <c r="P1024" i="2" s="1"/>
  <c r="B1037" i="2"/>
  <c r="B1036" i="2"/>
  <c r="P1036" i="2" s="1"/>
  <c r="B1049" i="2"/>
  <c r="B1048" i="2"/>
  <c r="P1048" i="2" s="1"/>
  <c r="B1061" i="2"/>
  <c r="B1060" i="2"/>
  <c r="P1060" i="2" s="1"/>
  <c r="B1073" i="2"/>
  <c r="B1072" i="2"/>
  <c r="P1072" i="2" s="1"/>
  <c r="B1085" i="2"/>
  <c r="B1084" i="2"/>
  <c r="P1084" i="2" s="1"/>
  <c r="B1097" i="2"/>
  <c r="B1096" i="2"/>
  <c r="P1096" i="2" s="1"/>
  <c r="B1109" i="2"/>
  <c r="B1108" i="2"/>
  <c r="P1108" i="2" s="1"/>
  <c r="B1121" i="2"/>
  <c r="B1120" i="2"/>
  <c r="P1120" i="2" s="1"/>
  <c r="B1133" i="2"/>
  <c r="B1132" i="2"/>
  <c r="P1132" i="2" s="1"/>
  <c r="B1145" i="2"/>
  <c r="B1144" i="2"/>
  <c r="P1144" i="2" s="1"/>
  <c r="B1157" i="2"/>
  <c r="B1156" i="2"/>
  <c r="P1156" i="2" s="1"/>
  <c r="B1169" i="2"/>
  <c r="B1168" i="2"/>
  <c r="P1168" i="2" s="1"/>
  <c r="B1181" i="2"/>
  <c r="B1180" i="2"/>
  <c r="P1180" i="2" s="1"/>
  <c r="B1193" i="2"/>
  <c r="B1192" i="2"/>
  <c r="P1192" i="2" s="1"/>
  <c r="B19" i="2"/>
  <c r="B20" i="2"/>
  <c r="B31" i="2"/>
  <c r="P31" i="2" s="1"/>
  <c r="B32" i="2"/>
  <c r="B43" i="2"/>
  <c r="P43" i="2" s="1"/>
  <c r="B44" i="2"/>
  <c r="B55" i="2"/>
  <c r="P55" i="2" s="1"/>
  <c r="B56" i="2"/>
  <c r="B67" i="2"/>
  <c r="P67" i="2" s="1"/>
  <c r="B68" i="2"/>
  <c r="B79" i="2"/>
  <c r="P79" i="2" s="1"/>
  <c r="B80" i="2"/>
  <c r="B91" i="2"/>
  <c r="P91" i="2" s="1"/>
  <c r="B92" i="2"/>
  <c r="B103" i="2"/>
  <c r="P103" i="2" s="1"/>
  <c r="B104" i="2"/>
  <c r="B115" i="2"/>
  <c r="P115" i="2" s="1"/>
  <c r="B116" i="2"/>
  <c r="B127" i="2"/>
  <c r="P127" i="2" s="1"/>
  <c r="B128" i="2"/>
  <c r="B139" i="2"/>
  <c r="P139" i="2" s="1"/>
  <c r="B140" i="2"/>
  <c r="B151" i="2"/>
  <c r="P151" i="2" s="1"/>
  <c r="B152" i="2"/>
  <c r="B163" i="2"/>
  <c r="P163" i="2" s="1"/>
  <c r="B164" i="2"/>
  <c r="B175" i="2"/>
  <c r="P175" i="2" s="1"/>
  <c r="B176" i="2"/>
  <c r="B187" i="2"/>
  <c r="P187" i="2" s="1"/>
  <c r="B188" i="2"/>
  <c r="B199" i="2"/>
  <c r="P199" i="2" s="1"/>
  <c r="B200" i="2"/>
  <c r="B211" i="2"/>
  <c r="P211" i="2" s="1"/>
  <c r="B212" i="2"/>
  <c r="B223" i="2"/>
  <c r="P223" i="2" s="1"/>
  <c r="B224" i="2"/>
  <c r="B235" i="2"/>
  <c r="P235" i="2" s="1"/>
  <c r="B236" i="2"/>
  <c r="B247" i="2"/>
  <c r="P247" i="2" s="1"/>
  <c r="B248" i="2"/>
  <c r="B259" i="2"/>
  <c r="P259" i="2" s="1"/>
  <c r="B260" i="2"/>
  <c r="B271" i="2"/>
  <c r="P271" i="2" s="1"/>
  <c r="B272" i="2"/>
  <c r="B283" i="2"/>
  <c r="P283" i="2" s="1"/>
  <c r="B284" i="2"/>
  <c r="B295" i="2"/>
  <c r="P295" i="2" s="1"/>
  <c r="B296" i="2"/>
  <c r="B307" i="2"/>
  <c r="P307" i="2" s="1"/>
  <c r="B308" i="2"/>
  <c r="B319" i="2"/>
  <c r="P319" i="2" s="1"/>
  <c r="B320" i="2"/>
  <c r="B331" i="2"/>
  <c r="P331" i="2" s="1"/>
  <c r="B332" i="2"/>
  <c r="B343" i="2"/>
  <c r="P343" i="2" s="1"/>
  <c r="B344" i="2"/>
  <c r="B355" i="2"/>
  <c r="P355" i="2" s="1"/>
  <c r="B356" i="2"/>
  <c r="B367" i="2"/>
  <c r="P367" i="2" s="1"/>
  <c r="B368" i="2"/>
  <c r="B379" i="2"/>
  <c r="P379" i="2" s="1"/>
  <c r="B380" i="2"/>
  <c r="B391" i="2"/>
  <c r="P391" i="2" s="1"/>
  <c r="B392" i="2"/>
  <c r="B403" i="2"/>
  <c r="P403" i="2" s="1"/>
  <c r="B404" i="2"/>
  <c r="B415" i="2"/>
  <c r="P415" i="2" s="1"/>
  <c r="B416" i="2"/>
  <c r="B427" i="2"/>
  <c r="P427" i="2" s="1"/>
  <c r="B428" i="2"/>
  <c r="B439" i="2"/>
  <c r="P439" i="2" s="1"/>
  <c r="B440" i="2"/>
  <c r="B452" i="2"/>
  <c r="B451" i="2"/>
  <c r="P451" i="2" s="1"/>
  <c r="B464" i="2"/>
  <c r="B463" i="2"/>
  <c r="P463" i="2" s="1"/>
  <c r="B476" i="2"/>
  <c r="B475" i="2"/>
  <c r="P475" i="2" s="1"/>
  <c r="B488" i="2"/>
  <c r="B487" i="2"/>
  <c r="P487" i="2" s="1"/>
  <c r="B500" i="2"/>
  <c r="B499" i="2"/>
  <c r="P499" i="2" s="1"/>
  <c r="B512" i="2"/>
  <c r="B511" i="2"/>
  <c r="P511" i="2" s="1"/>
  <c r="B524" i="2"/>
  <c r="B523" i="2"/>
  <c r="P523" i="2" s="1"/>
  <c r="B536" i="2"/>
  <c r="B535" i="2"/>
  <c r="P535" i="2" s="1"/>
  <c r="B548" i="2"/>
  <c r="B547" i="2"/>
  <c r="P547" i="2" s="1"/>
  <c r="B560" i="2"/>
  <c r="B559" i="2"/>
  <c r="P559" i="2" s="1"/>
  <c r="B572" i="2"/>
  <c r="B571" i="2"/>
  <c r="P571" i="2" s="1"/>
  <c r="B584" i="2"/>
  <c r="B583" i="2"/>
  <c r="P583" i="2" s="1"/>
  <c r="B596" i="2"/>
  <c r="B595" i="2"/>
  <c r="P595" i="2" s="1"/>
  <c r="B608" i="2"/>
  <c r="B607" i="2"/>
  <c r="P607" i="2" s="1"/>
  <c r="B620" i="2"/>
  <c r="B619" i="2"/>
  <c r="P619" i="2" s="1"/>
  <c r="B632" i="2"/>
  <c r="B631" i="2"/>
  <c r="P631" i="2" s="1"/>
  <c r="B644" i="2"/>
  <c r="B643" i="2"/>
  <c r="P643" i="2" s="1"/>
  <c r="B656" i="2"/>
  <c r="B655" i="2"/>
  <c r="P655" i="2" s="1"/>
  <c r="B668" i="2"/>
  <c r="B667" i="2"/>
  <c r="P667" i="2" s="1"/>
  <c r="B680" i="2"/>
  <c r="B679" i="2"/>
  <c r="P679" i="2" s="1"/>
  <c r="B692" i="2"/>
  <c r="B691" i="2"/>
  <c r="P691" i="2" s="1"/>
  <c r="B704" i="2"/>
  <c r="B703" i="2"/>
  <c r="P703" i="2" s="1"/>
  <c r="B716" i="2"/>
  <c r="B715" i="2"/>
  <c r="P715" i="2" s="1"/>
  <c r="B728" i="2"/>
  <c r="B727" i="2"/>
  <c r="P727" i="2" s="1"/>
  <c r="B740" i="2"/>
  <c r="B739" i="2"/>
  <c r="P739" i="2" s="1"/>
  <c r="B752" i="2"/>
  <c r="B751" i="2"/>
  <c r="P751" i="2" s="1"/>
  <c r="B764" i="2"/>
  <c r="B763" i="2"/>
  <c r="P763" i="2" s="1"/>
  <c r="B776" i="2"/>
  <c r="B775" i="2"/>
  <c r="P775" i="2" s="1"/>
  <c r="B788" i="2"/>
  <c r="B787" i="2"/>
  <c r="P787" i="2" s="1"/>
  <c r="B800" i="2"/>
  <c r="B799" i="2"/>
  <c r="P799" i="2" s="1"/>
  <c r="B812" i="2"/>
  <c r="B811" i="2"/>
  <c r="P811" i="2" s="1"/>
  <c r="B824" i="2"/>
  <c r="B823" i="2"/>
  <c r="P823" i="2" s="1"/>
  <c r="B836" i="2"/>
  <c r="B835" i="2"/>
  <c r="P835" i="2" s="1"/>
  <c r="B848" i="2"/>
  <c r="B847" i="2"/>
  <c r="P847" i="2" s="1"/>
  <c r="B860" i="2"/>
  <c r="B859" i="2"/>
  <c r="P859" i="2" s="1"/>
  <c r="B872" i="2"/>
  <c r="B871" i="2"/>
  <c r="P871" i="2" s="1"/>
  <c r="B884" i="2"/>
  <c r="B883" i="2"/>
  <c r="P883" i="2" s="1"/>
  <c r="B896" i="2"/>
  <c r="B895" i="2"/>
  <c r="P895" i="2" s="1"/>
  <c r="B908" i="2"/>
  <c r="B907" i="2"/>
  <c r="P907" i="2" s="1"/>
  <c r="B920" i="2"/>
  <c r="B919" i="2"/>
  <c r="P919" i="2" s="1"/>
  <c r="B932" i="2"/>
  <c r="B931" i="2"/>
  <c r="P931" i="2" s="1"/>
  <c r="B944" i="2"/>
  <c r="B943" i="2"/>
  <c r="P943" i="2" s="1"/>
  <c r="B956" i="2"/>
  <c r="B955" i="2"/>
  <c r="P955" i="2" s="1"/>
  <c r="B968" i="2"/>
  <c r="B967" i="2"/>
  <c r="P967" i="2" s="1"/>
  <c r="B980" i="2"/>
  <c r="B979" i="2"/>
  <c r="P979" i="2" s="1"/>
  <c r="B992" i="2"/>
  <c r="B991" i="2"/>
  <c r="P991" i="2" s="1"/>
  <c r="B1004" i="2"/>
  <c r="B1003" i="2"/>
  <c r="P1003" i="2" s="1"/>
  <c r="B1016" i="2"/>
  <c r="B1015" i="2"/>
  <c r="P1015" i="2" s="1"/>
  <c r="B1028" i="2"/>
  <c r="B1027" i="2"/>
  <c r="P1027" i="2" s="1"/>
  <c r="B1040" i="2"/>
  <c r="B1039" i="2"/>
  <c r="P1039" i="2" s="1"/>
  <c r="B1052" i="2"/>
  <c r="B1051" i="2"/>
  <c r="P1051" i="2" s="1"/>
  <c r="B1064" i="2"/>
  <c r="B1063" i="2"/>
  <c r="P1063" i="2" s="1"/>
  <c r="B1076" i="2"/>
  <c r="B1075" i="2"/>
  <c r="P1075" i="2" s="1"/>
  <c r="B1088" i="2"/>
  <c r="B1087" i="2"/>
  <c r="P1087" i="2" s="1"/>
  <c r="B1100" i="2"/>
  <c r="B1099" i="2"/>
  <c r="P1099" i="2" s="1"/>
  <c r="B1112" i="2"/>
  <c r="B1111" i="2"/>
  <c r="P1111" i="2" s="1"/>
  <c r="B1124" i="2"/>
  <c r="B1123" i="2"/>
  <c r="P1123" i="2" s="1"/>
  <c r="B1136" i="2"/>
  <c r="B1135" i="2"/>
  <c r="P1135" i="2" s="1"/>
  <c r="B1148" i="2"/>
  <c r="B1147" i="2"/>
  <c r="P1147" i="2" s="1"/>
  <c r="B1160" i="2"/>
  <c r="B1159" i="2"/>
  <c r="P1159" i="2" s="1"/>
  <c r="B1172" i="2"/>
  <c r="B1171" i="2"/>
  <c r="P1171" i="2" s="1"/>
  <c r="B1184" i="2"/>
  <c r="B1183" i="2"/>
  <c r="P1183" i="2" s="1"/>
  <c r="B1196" i="2"/>
  <c r="B1195" i="2"/>
  <c r="P1195" i="2" s="1"/>
  <c r="O22" i="4"/>
  <c r="B23" i="4"/>
  <c r="O16" i="4"/>
  <c r="B17" i="4"/>
  <c r="B14" i="4"/>
  <c r="O13" i="4"/>
  <c r="O19" i="4"/>
  <c r="B20" i="4"/>
  <c r="B10" i="4"/>
  <c r="O10" i="4" s="1"/>
  <c r="B11" i="4"/>
  <c r="B26" i="4"/>
  <c r="O25" i="4"/>
  <c r="G36" i="3"/>
  <c r="G257" i="3"/>
  <c r="F19" i="3"/>
  <c r="G19" i="3"/>
  <c r="F53" i="3"/>
  <c r="G172" i="3"/>
  <c r="G121" i="3"/>
  <c r="G104" i="3"/>
  <c r="F138" i="3"/>
  <c r="D122" i="3"/>
  <c r="D36" i="3"/>
  <c r="D105" i="3"/>
  <c r="D121" i="3"/>
  <c r="D258" i="3"/>
  <c r="D87" i="3"/>
  <c r="D88" i="3"/>
  <c r="D139" i="3"/>
  <c r="D173" i="3"/>
  <c r="D54" i="3"/>
  <c r="D37" i="3"/>
  <c r="D326" i="3"/>
  <c r="BZ21" i="1"/>
  <c r="BZ17" i="1"/>
  <c r="BZ19" i="1"/>
  <c r="BZ18" i="1"/>
  <c r="L1492" i="2" s="1"/>
  <c r="BZ20" i="1"/>
  <c r="K4" i="2"/>
  <c r="J4" i="2"/>
  <c r="U4" i="2"/>
  <c r="Q4" i="2"/>
  <c r="R4" i="2"/>
  <c r="S4" i="2"/>
  <c r="T4" i="2"/>
  <c r="C5" i="3"/>
  <c r="B2" i="3"/>
  <c r="C6" i="3"/>
  <c r="E6" i="3" s="1"/>
  <c r="C2" i="3"/>
  <c r="E2" i="3" s="1"/>
  <c r="C7" i="3"/>
  <c r="E7" i="3" s="1"/>
  <c r="B8" i="4"/>
  <c r="B7" i="4"/>
  <c r="C3" i="3"/>
  <c r="E3" i="3" s="1"/>
  <c r="C9" i="3"/>
  <c r="E9" i="3" s="1"/>
  <c r="B8" i="2"/>
  <c r="B7" i="2"/>
  <c r="P7" i="2" s="1"/>
  <c r="F17" i="3"/>
  <c r="C4" i="3"/>
  <c r="E4" i="3" s="1"/>
  <c r="G6" i="4"/>
  <c r="D172" i="3"/>
  <c r="D325" i="3"/>
  <c r="D53" i="3"/>
  <c r="D138" i="3"/>
  <c r="BK22" i="1"/>
  <c r="D240" i="3" s="1"/>
  <c r="BK20" i="1"/>
  <c r="D257" i="3" s="1"/>
  <c r="F6" i="2"/>
  <c r="C6" i="4"/>
  <c r="F6" i="4"/>
  <c r="E4" i="4"/>
  <c r="D5" i="4"/>
  <c r="C4" i="4"/>
  <c r="H4" i="4"/>
  <c r="D4" i="4"/>
  <c r="I4" i="4"/>
  <c r="D6" i="4"/>
  <c r="D10" i="3"/>
  <c r="E10" i="3"/>
  <c r="G4" i="4"/>
  <c r="F4" i="4"/>
  <c r="F4" i="2"/>
  <c r="C6" i="2"/>
  <c r="D5" i="2"/>
  <c r="H4" i="2"/>
  <c r="D4" i="2"/>
  <c r="G4" i="2"/>
  <c r="G6" i="2"/>
  <c r="C4" i="2"/>
  <c r="E4" i="2"/>
  <c r="D6" i="2"/>
  <c r="O7" i="4" l="1"/>
  <c r="D9" i="4"/>
  <c r="P19" i="2"/>
  <c r="D21" i="2"/>
  <c r="CA19" i="1"/>
  <c r="CE19" i="1" s="1"/>
  <c r="L1495" i="2"/>
  <c r="CA17" i="1"/>
  <c r="CE17" i="1" s="1"/>
  <c r="N1489" i="2" s="1"/>
  <c r="L1489" i="2"/>
  <c r="CA20" i="1"/>
  <c r="CE20" i="1" s="1"/>
  <c r="N1498" i="2" s="1"/>
  <c r="L1498" i="2"/>
  <c r="CA21" i="1"/>
  <c r="CE21" i="1" s="1"/>
  <c r="L1501" i="2"/>
  <c r="HF16" i="1"/>
  <c r="HG16" i="1" s="1"/>
  <c r="HH16" i="1" s="1"/>
  <c r="HJ16" i="1" s="1"/>
  <c r="HL16" i="1" s="1"/>
  <c r="HM16" i="1" s="1"/>
  <c r="HN16" i="1" s="1"/>
  <c r="HQ16" i="1" s="1"/>
  <c r="HR16" i="1" s="1"/>
  <c r="BU17" i="1"/>
  <c r="DF16" i="1"/>
  <c r="FD16" i="1"/>
  <c r="JQ16" i="1"/>
  <c r="JR16" i="1" s="1"/>
  <c r="D1201" i="2"/>
  <c r="I1201" i="2"/>
  <c r="G1201" i="2"/>
  <c r="C1203" i="2"/>
  <c r="C1201" i="2"/>
  <c r="H1201" i="2"/>
  <c r="C1202" i="2"/>
  <c r="D1203" i="2"/>
  <c r="D1202" i="2"/>
  <c r="K1201" i="2"/>
  <c r="L1201" i="2"/>
  <c r="J1201" i="2"/>
  <c r="G1203" i="2"/>
  <c r="F1201" i="2"/>
  <c r="F1203" i="2"/>
  <c r="O1201" i="2"/>
  <c r="E1201" i="2"/>
  <c r="I13" i="4"/>
  <c r="I25" i="4"/>
  <c r="I10" i="4"/>
  <c r="I22" i="4"/>
  <c r="I19" i="4"/>
  <c r="I16" i="4"/>
  <c r="D9" i="3"/>
  <c r="O1183" i="2"/>
  <c r="H1183" i="2"/>
  <c r="D1183" i="2"/>
  <c r="F1183" i="2"/>
  <c r="J1183" i="2"/>
  <c r="K1183" i="2"/>
  <c r="C1183" i="2"/>
  <c r="D1185" i="2"/>
  <c r="G1185" i="2"/>
  <c r="C1185" i="2"/>
  <c r="L1183" i="2"/>
  <c r="I1183" i="2"/>
  <c r="D1184" i="2"/>
  <c r="F1185" i="2"/>
  <c r="E1183" i="2"/>
  <c r="C1184" i="2"/>
  <c r="G1183" i="2"/>
  <c r="G1161" i="2"/>
  <c r="C1161" i="2"/>
  <c r="C1159" i="2"/>
  <c r="D1161" i="2"/>
  <c r="K1159" i="2"/>
  <c r="O1159" i="2"/>
  <c r="J1159" i="2"/>
  <c r="H1159" i="2"/>
  <c r="F1159" i="2"/>
  <c r="D1159" i="2"/>
  <c r="F1161" i="2"/>
  <c r="E1159" i="2"/>
  <c r="C1160" i="2"/>
  <c r="G1159" i="2"/>
  <c r="L1159" i="2"/>
  <c r="I1159" i="2"/>
  <c r="D1160" i="2"/>
  <c r="G1137" i="2"/>
  <c r="I1135" i="2"/>
  <c r="E1135" i="2"/>
  <c r="D1137" i="2"/>
  <c r="K1135" i="2"/>
  <c r="D1135" i="2"/>
  <c r="F1137" i="2"/>
  <c r="O1135" i="2"/>
  <c r="L1135" i="2"/>
  <c r="C1136" i="2"/>
  <c r="G1135" i="2"/>
  <c r="C1137" i="2"/>
  <c r="C1135" i="2"/>
  <c r="H1135" i="2"/>
  <c r="D1136" i="2"/>
  <c r="F1135" i="2"/>
  <c r="J1135" i="2"/>
  <c r="C1112" i="2"/>
  <c r="H1111" i="2"/>
  <c r="G1111" i="2"/>
  <c r="E1111" i="2"/>
  <c r="D1111" i="2"/>
  <c r="C1111" i="2"/>
  <c r="G1113" i="2"/>
  <c r="D1113" i="2"/>
  <c r="L1111" i="2"/>
  <c r="I1111" i="2"/>
  <c r="F1113" i="2"/>
  <c r="C1113" i="2"/>
  <c r="K1111" i="2"/>
  <c r="O1111" i="2"/>
  <c r="D1112" i="2"/>
  <c r="F1111" i="2"/>
  <c r="J1111" i="2"/>
  <c r="O1087" i="2"/>
  <c r="D1089" i="2"/>
  <c r="F1089" i="2"/>
  <c r="K1087" i="2"/>
  <c r="I1087" i="2"/>
  <c r="E1087" i="2"/>
  <c r="D1087" i="2"/>
  <c r="G1089" i="2"/>
  <c r="G1087" i="2"/>
  <c r="C1087" i="2"/>
  <c r="L1087" i="2"/>
  <c r="H1087" i="2"/>
  <c r="C1089" i="2"/>
  <c r="C1088" i="2"/>
  <c r="D1088" i="2"/>
  <c r="F1087" i="2"/>
  <c r="J1087" i="2"/>
  <c r="E1063" i="2"/>
  <c r="D1063" i="2"/>
  <c r="C1063" i="2"/>
  <c r="L1063" i="2"/>
  <c r="G1065" i="2"/>
  <c r="D1065" i="2"/>
  <c r="C1065" i="2"/>
  <c r="C1064" i="2"/>
  <c r="G1063" i="2"/>
  <c r="K1063" i="2"/>
  <c r="H1063" i="2"/>
  <c r="O1063" i="2"/>
  <c r="I1063" i="2"/>
  <c r="F1065" i="2"/>
  <c r="D1064" i="2"/>
  <c r="F1063" i="2"/>
  <c r="J1063" i="2"/>
  <c r="C1041" i="2"/>
  <c r="I1039" i="2"/>
  <c r="E1039" i="2"/>
  <c r="D1041" i="2"/>
  <c r="K1039" i="2"/>
  <c r="G1041" i="2"/>
  <c r="J1039" i="2"/>
  <c r="C1039" i="2"/>
  <c r="F1041" i="2"/>
  <c r="C1040" i="2"/>
  <c r="D1040" i="2"/>
  <c r="D1039" i="2"/>
  <c r="F1039" i="2"/>
  <c r="H1039" i="2"/>
  <c r="O1039" i="2"/>
  <c r="G1039" i="2"/>
  <c r="L1039" i="2"/>
  <c r="D1017" i="2"/>
  <c r="I1015" i="2"/>
  <c r="F1017" i="2"/>
  <c r="E1015" i="2"/>
  <c r="C1016" i="2"/>
  <c r="J1015" i="2"/>
  <c r="K1015" i="2"/>
  <c r="D1016" i="2"/>
  <c r="F1015" i="2"/>
  <c r="G1017" i="2"/>
  <c r="C1015" i="2"/>
  <c r="C1017" i="2"/>
  <c r="O1015" i="2"/>
  <c r="D1015" i="2"/>
  <c r="H1015" i="2"/>
  <c r="G1015" i="2"/>
  <c r="L1015" i="2"/>
  <c r="F993" i="2"/>
  <c r="D993" i="2"/>
  <c r="I991" i="2"/>
  <c r="E991" i="2"/>
  <c r="C992" i="2"/>
  <c r="J991" i="2"/>
  <c r="K991" i="2"/>
  <c r="D992" i="2"/>
  <c r="F991" i="2"/>
  <c r="G993" i="2"/>
  <c r="C991" i="2"/>
  <c r="C993" i="2"/>
  <c r="O991" i="2"/>
  <c r="D991" i="2"/>
  <c r="H991" i="2"/>
  <c r="G991" i="2"/>
  <c r="L991" i="2"/>
  <c r="I967" i="2"/>
  <c r="C968" i="2"/>
  <c r="E967" i="2"/>
  <c r="D969" i="2"/>
  <c r="F969" i="2"/>
  <c r="J967" i="2"/>
  <c r="K967" i="2"/>
  <c r="D968" i="2"/>
  <c r="F967" i="2"/>
  <c r="G969" i="2"/>
  <c r="C967" i="2"/>
  <c r="C969" i="2"/>
  <c r="O967" i="2"/>
  <c r="D967" i="2"/>
  <c r="H967" i="2"/>
  <c r="G967" i="2"/>
  <c r="L967" i="2"/>
  <c r="I943" i="2"/>
  <c r="C944" i="2"/>
  <c r="E943" i="2"/>
  <c r="D945" i="2"/>
  <c r="F945" i="2"/>
  <c r="J943" i="2"/>
  <c r="K943" i="2"/>
  <c r="D944" i="2"/>
  <c r="F943" i="2"/>
  <c r="G945" i="2"/>
  <c r="C943" i="2"/>
  <c r="C945" i="2"/>
  <c r="O943" i="2"/>
  <c r="D943" i="2"/>
  <c r="H943" i="2"/>
  <c r="G943" i="2"/>
  <c r="L943" i="2"/>
  <c r="G921" i="2"/>
  <c r="I919" i="2"/>
  <c r="D920" i="2"/>
  <c r="E919" i="2"/>
  <c r="D921" i="2"/>
  <c r="G919" i="2"/>
  <c r="F919" i="2"/>
  <c r="L919" i="2"/>
  <c r="C921" i="2"/>
  <c r="C919" i="2"/>
  <c r="H919" i="2"/>
  <c r="O919" i="2"/>
  <c r="J919" i="2"/>
  <c r="F921" i="2"/>
  <c r="D919" i="2"/>
  <c r="K919" i="2"/>
  <c r="C920" i="2"/>
  <c r="D896" i="2"/>
  <c r="I895" i="2"/>
  <c r="G897" i="2"/>
  <c r="E895" i="2"/>
  <c r="D895" i="2"/>
  <c r="K895" i="2"/>
  <c r="C896" i="2"/>
  <c r="F897" i="2"/>
  <c r="D897" i="2"/>
  <c r="G895" i="2"/>
  <c r="L895" i="2"/>
  <c r="C897" i="2"/>
  <c r="C895" i="2"/>
  <c r="F895" i="2"/>
  <c r="H895" i="2"/>
  <c r="O895" i="2"/>
  <c r="J895" i="2"/>
  <c r="H871" i="2"/>
  <c r="D873" i="2"/>
  <c r="L871" i="2"/>
  <c r="D871" i="2"/>
  <c r="D872" i="2"/>
  <c r="G871" i="2"/>
  <c r="C872" i="2"/>
  <c r="F871" i="2"/>
  <c r="G873" i="2"/>
  <c r="K871" i="2"/>
  <c r="E871" i="2"/>
  <c r="F873" i="2"/>
  <c r="J871" i="2"/>
  <c r="O871" i="2"/>
  <c r="I871" i="2"/>
  <c r="C871" i="2"/>
  <c r="C873" i="2"/>
  <c r="D848" i="2"/>
  <c r="C849" i="2"/>
  <c r="C847" i="2"/>
  <c r="I847" i="2"/>
  <c r="D847" i="2"/>
  <c r="O847" i="2"/>
  <c r="F849" i="2"/>
  <c r="E847" i="2"/>
  <c r="F847" i="2"/>
  <c r="J847" i="2"/>
  <c r="K847" i="2"/>
  <c r="C848" i="2"/>
  <c r="H847" i="2"/>
  <c r="D849" i="2"/>
  <c r="G847" i="2"/>
  <c r="G849" i="2"/>
  <c r="L847" i="2"/>
  <c r="D824" i="2"/>
  <c r="K823" i="2"/>
  <c r="C824" i="2"/>
  <c r="H823" i="2"/>
  <c r="D825" i="2"/>
  <c r="J823" i="2"/>
  <c r="G823" i="2"/>
  <c r="G825" i="2"/>
  <c r="L823" i="2"/>
  <c r="C825" i="2"/>
  <c r="C823" i="2"/>
  <c r="I823" i="2"/>
  <c r="D823" i="2"/>
  <c r="O823" i="2"/>
  <c r="F825" i="2"/>
  <c r="E823" i="2"/>
  <c r="F823" i="2"/>
  <c r="L799" i="2"/>
  <c r="C801" i="2"/>
  <c r="C799" i="2"/>
  <c r="J799" i="2"/>
  <c r="I799" i="2"/>
  <c r="H799" i="2"/>
  <c r="O799" i="2"/>
  <c r="G801" i="2"/>
  <c r="F801" i="2"/>
  <c r="E799" i="2"/>
  <c r="D799" i="2"/>
  <c r="K799" i="2"/>
  <c r="F799" i="2"/>
  <c r="C800" i="2"/>
  <c r="D801" i="2"/>
  <c r="G799" i="2"/>
  <c r="D800" i="2"/>
  <c r="I775" i="2"/>
  <c r="H775" i="2"/>
  <c r="O775" i="2"/>
  <c r="C776" i="2"/>
  <c r="D777" i="2"/>
  <c r="G775" i="2"/>
  <c r="E775" i="2"/>
  <c r="K775" i="2"/>
  <c r="L775" i="2"/>
  <c r="C775" i="2"/>
  <c r="F777" i="2"/>
  <c r="D775" i="2"/>
  <c r="F775" i="2"/>
  <c r="J775" i="2"/>
  <c r="C777" i="2"/>
  <c r="D776" i="2"/>
  <c r="G777" i="2"/>
  <c r="G753" i="2"/>
  <c r="F751" i="2"/>
  <c r="C753" i="2"/>
  <c r="C751" i="2"/>
  <c r="K751" i="2"/>
  <c r="D752" i="2"/>
  <c r="G751" i="2"/>
  <c r="L751" i="2"/>
  <c r="O751" i="2"/>
  <c r="I751" i="2"/>
  <c r="H751" i="2"/>
  <c r="F753" i="2"/>
  <c r="E751" i="2"/>
  <c r="D751" i="2"/>
  <c r="C752" i="2"/>
  <c r="D753" i="2"/>
  <c r="J751" i="2"/>
  <c r="D727" i="2"/>
  <c r="G729" i="2"/>
  <c r="O727" i="2"/>
  <c r="H727" i="2"/>
  <c r="J727" i="2"/>
  <c r="D729" i="2"/>
  <c r="C729" i="2"/>
  <c r="C727" i="2"/>
  <c r="L727" i="2"/>
  <c r="I727" i="2"/>
  <c r="D728" i="2"/>
  <c r="F727" i="2"/>
  <c r="F729" i="2"/>
  <c r="E727" i="2"/>
  <c r="K727" i="2"/>
  <c r="C728" i="2"/>
  <c r="G727" i="2"/>
  <c r="C705" i="2"/>
  <c r="J703" i="2"/>
  <c r="D703" i="2"/>
  <c r="G705" i="2"/>
  <c r="D705" i="2"/>
  <c r="C703" i="2"/>
  <c r="H703" i="2"/>
  <c r="O703" i="2"/>
  <c r="K703" i="2"/>
  <c r="I703" i="2"/>
  <c r="D704" i="2"/>
  <c r="F705" i="2"/>
  <c r="E703" i="2"/>
  <c r="C704" i="2"/>
  <c r="G703" i="2"/>
  <c r="F703" i="2"/>
  <c r="L703" i="2"/>
  <c r="D679" i="2"/>
  <c r="G681" i="2"/>
  <c r="O679" i="2"/>
  <c r="H679" i="2"/>
  <c r="C681" i="2"/>
  <c r="C679" i="2"/>
  <c r="D681" i="2"/>
  <c r="J679" i="2"/>
  <c r="F679" i="2"/>
  <c r="F681" i="2"/>
  <c r="E679" i="2"/>
  <c r="K679" i="2"/>
  <c r="C680" i="2"/>
  <c r="G679" i="2"/>
  <c r="L679" i="2"/>
  <c r="I679" i="2"/>
  <c r="M679" i="2" s="1"/>
  <c r="D680" i="2"/>
  <c r="C655" i="2"/>
  <c r="G657" i="2"/>
  <c r="D657" i="2"/>
  <c r="O655" i="2"/>
  <c r="D655" i="2"/>
  <c r="C657" i="2"/>
  <c r="J655" i="2"/>
  <c r="H655" i="2"/>
  <c r="C656" i="2"/>
  <c r="G655" i="2"/>
  <c r="F655" i="2"/>
  <c r="L655" i="2"/>
  <c r="K655" i="2"/>
  <c r="I655" i="2"/>
  <c r="D656" i="2"/>
  <c r="F657" i="2"/>
  <c r="E655" i="2"/>
  <c r="G633" i="2"/>
  <c r="I631" i="2"/>
  <c r="E631" i="2"/>
  <c r="K631" i="2"/>
  <c r="D631" i="2"/>
  <c r="F633" i="2"/>
  <c r="H631" i="2"/>
  <c r="O631" i="2"/>
  <c r="D633" i="2"/>
  <c r="C631" i="2"/>
  <c r="G631" i="2"/>
  <c r="C633" i="2"/>
  <c r="C632" i="2"/>
  <c r="L631" i="2"/>
  <c r="D632" i="2"/>
  <c r="F631" i="2"/>
  <c r="J631" i="2"/>
  <c r="F609" i="2"/>
  <c r="G609" i="2"/>
  <c r="I607" i="2"/>
  <c r="E607" i="2"/>
  <c r="C609" i="2"/>
  <c r="H607" i="2"/>
  <c r="C607" i="2"/>
  <c r="D607" i="2"/>
  <c r="D609" i="2"/>
  <c r="K607" i="2"/>
  <c r="O607" i="2"/>
  <c r="G607" i="2"/>
  <c r="L607" i="2"/>
  <c r="C608" i="2"/>
  <c r="D608" i="2"/>
  <c r="F607" i="2"/>
  <c r="J607" i="2"/>
  <c r="G585" i="2"/>
  <c r="E583" i="2"/>
  <c r="I583" i="2"/>
  <c r="C583" i="2"/>
  <c r="C585" i="2"/>
  <c r="D585" i="2"/>
  <c r="H583" i="2"/>
  <c r="D583" i="2"/>
  <c r="O583" i="2"/>
  <c r="K583" i="2"/>
  <c r="F585" i="2"/>
  <c r="G583" i="2"/>
  <c r="C584" i="2"/>
  <c r="L583" i="2"/>
  <c r="D584" i="2"/>
  <c r="F583" i="2"/>
  <c r="J583" i="2"/>
  <c r="C561" i="2"/>
  <c r="G561" i="2"/>
  <c r="C559" i="2"/>
  <c r="D559" i="2"/>
  <c r="I559" i="2"/>
  <c r="H559" i="2"/>
  <c r="D561" i="2"/>
  <c r="O559" i="2"/>
  <c r="K559" i="2"/>
  <c r="F561" i="2"/>
  <c r="G559" i="2"/>
  <c r="E559" i="2"/>
  <c r="C560" i="2"/>
  <c r="L559" i="2"/>
  <c r="D560" i="2"/>
  <c r="F559" i="2"/>
  <c r="J559" i="2"/>
  <c r="G535" i="2"/>
  <c r="E535" i="2"/>
  <c r="D535" i="2"/>
  <c r="C535" i="2"/>
  <c r="L535" i="2"/>
  <c r="F537" i="2"/>
  <c r="O535" i="2"/>
  <c r="I535" i="2"/>
  <c r="G537" i="2"/>
  <c r="C537" i="2"/>
  <c r="K535" i="2"/>
  <c r="H535" i="2"/>
  <c r="D537" i="2"/>
  <c r="C536" i="2"/>
  <c r="D536" i="2"/>
  <c r="F535" i="2"/>
  <c r="J535" i="2"/>
  <c r="D512" i="2"/>
  <c r="F511" i="2"/>
  <c r="J511" i="2"/>
  <c r="F513" i="2"/>
  <c r="E511" i="2"/>
  <c r="D511" i="2"/>
  <c r="K511" i="2"/>
  <c r="G513" i="2"/>
  <c r="C512" i="2"/>
  <c r="D513" i="2"/>
  <c r="G511" i="2"/>
  <c r="L511" i="2"/>
  <c r="C513" i="2"/>
  <c r="C511" i="2"/>
  <c r="I511" i="2"/>
  <c r="M511" i="2" s="1"/>
  <c r="N511" i="2" s="1"/>
  <c r="N513" i="2" s="1"/>
  <c r="H511" i="2"/>
  <c r="O511" i="2"/>
  <c r="D488" i="2"/>
  <c r="F487" i="2"/>
  <c r="G489" i="2"/>
  <c r="I487" i="2"/>
  <c r="H487" i="2"/>
  <c r="O487" i="2"/>
  <c r="F489" i="2"/>
  <c r="E487" i="2"/>
  <c r="D487" i="2"/>
  <c r="K487" i="2"/>
  <c r="C488" i="2"/>
  <c r="D489" i="2"/>
  <c r="G487" i="2"/>
  <c r="J487" i="2"/>
  <c r="L487" i="2"/>
  <c r="C489" i="2"/>
  <c r="C487" i="2"/>
  <c r="H463" i="2"/>
  <c r="D463" i="2"/>
  <c r="L463" i="2"/>
  <c r="D465" i="2"/>
  <c r="F465" i="2"/>
  <c r="E463" i="2"/>
  <c r="K463" i="2"/>
  <c r="D464" i="2"/>
  <c r="F463" i="2"/>
  <c r="C464" i="2"/>
  <c r="G463" i="2"/>
  <c r="C465" i="2"/>
  <c r="C463" i="2"/>
  <c r="G465" i="2"/>
  <c r="I463" i="2"/>
  <c r="O463" i="2"/>
  <c r="J463" i="2"/>
  <c r="C1193" i="2"/>
  <c r="D1192" i="2"/>
  <c r="I1192" i="2"/>
  <c r="E1192" i="2"/>
  <c r="F1194" i="2"/>
  <c r="D1194" i="2"/>
  <c r="L1192" i="2"/>
  <c r="H1192" i="2"/>
  <c r="J1192" i="2"/>
  <c r="O1192" i="2"/>
  <c r="C1192" i="2"/>
  <c r="C1194" i="2"/>
  <c r="D1193" i="2"/>
  <c r="G1192" i="2"/>
  <c r="F1192" i="2"/>
  <c r="G1194" i="2"/>
  <c r="K1192" i="2"/>
  <c r="D1169" i="2"/>
  <c r="H1168" i="2"/>
  <c r="I1168" i="2"/>
  <c r="O1168" i="2"/>
  <c r="F1170" i="2"/>
  <c r="L1168" i="2"/>
  <c r="K1168" i="2"/>
  <c r="J1168" i="2"/>
  <c r="D1168" i="2"/>
  <c r="G1170" i="2"/>
  <c r="G1168" i="2"/>
  <c r="E1168" i="2"/>
  <c r="C1170" i="2"/>
  <c r="C1168" i="2"/>
  <c r="C1169" i="2"/>
  <c r="D1170" i="2"/>
  <c r="F1168" i="2"/>
  <c r="F1146" i="2"/>
  <c r="F1144" i="2"/>
  <c r="D1145" i="2"/>
  <c r="G1144" i="2"/>
  <c r="D1144" i="2"/>
  <c r="E1144" i="2"/>
  <c r="C1144" i="2"/>
  <c r="D1146" i="2"/>
  <c r="C1146" i="2"/>
  <c r="I1144" i="2"/>
  <c r="K1144" i="2"/>
  <c r="L1144" i="2"/>
  <c r="O1144" i="2"/>
  <c r="G1146" i="2"/>
  <c r="C1145" i="2"/>
  <c r="H1144" i="2"/>
  <c r="J1144" i="2"/>
  <c r="D1121" i="2"/>
  <c r="F1120" i="2"/>
  <c r="F1122" i="2"/>
  <c r="G1120" i="2"/>
  <c r="L1120" i="2"/>
  <c r="O1120" i="2"/>
  <c r="G1122" i="2"/>
  <c r="C1120" i="2"/>
  <c r="H1120" i="2"/>
  <c r="J1120" i="2"/>
  <c r="K1120" i="2"/>
  <c r="D1120" i="2"/>
  <c r="E1120" i="2"/>
  <c r="C1121" i="2"/>
  <c r="D1122" i="2"/>
  <c r="C1122" i="2"/>
  <c r="I1120" i="2"/>
  <c r="F1096" i="2"/>
  <c r="F1098" i="2"/>
  <c r="D1097" i="2"/>
  <c r="G1096" i="2"/>
  <c r="D1096" i="2"/>
  <c r="E1096" i="2"/>
  <c r="C1096" i="2"/>
  <c r="D1098" i="2"/>
  <c r="C1098" i="2"/>
  <c r="I1096" i="2"/>
  <c r="K1096" i="2"/>
  <c r="L1096" i="2"/>
  <c r="O1096" i="2"/>
  <c r="G1098" i="2"/>
  <c r="C1097" i="2"/>
  <c r="H1096" i="2"/>
  <c r="J1096" i="2"/>
  <c r="F1074" i="2"/>
  <c r="E1072" i="2"/>
  <c r="G1074" i="2"/>
  <c r="D1072" i="2"/>
  <c r="I1072" i="2"/>
  <c r="C1073" i="2"/>
  <c r="K1072" i="2"/>
  <c r="D1073" i="2"/>
  <c r="C1072" i="2"/>
  <c r="H1072" i="2"/>
  <c r="G1072" i="2"/>
  <c r="F1072" i="2"/>
  <c r="J1072" i="2"/>
  <c r="D1074" i="2"/>
  <c r="O1072" i="2"/>
  <c r="L1072" i="2"/>
  <c r="C1074" i="2"/>
  <c r="F1050" i="2"/>
  <c r="E1048" i="2"/>
  <c r="D1049" i="2"/>
  <c r="K1048" i="2"/>
  <c r="C1048" i="2"/>
  <c r="J1048" i="2"/>
  <c r="C1050" i="2"/>
  <c r="F1048" i="2"/>
  <c r="I1048" i="2"/>
  <c r="O1048" i="2"/>
  <c r="H1048" i="2"/>
  <c r="C1049" i="2"/>
  <c r="D1048" i="2"/>
  <c r="G1050" i="2"/>
  <c r="D1050" i="2"/>
  <c r="G1048" i="2"/>
  <c r="L1048" i="2"/>
  <c r="C1025" i="2"/>
  <c r="K1024" i="2"/>
  <c r="I1024" i="2"/>
  <c r="H1024" i="2"/>
  <c r="G1024" i="2"/>
  <c r="E1024" i="2"/>
  <c r="D1024" i="2"/>
  <c r="C1024" i="2"/>
  <c r="O1024" i="2"/>
  <c r="G1026" i="2"/>
  <c r="C1026" i="2"/>
  <c r="F1026" i="2"/>
  <c r="D1026" i="2"/>
  <c r="L1024" i="2"/>
  <c r="J1024" i="2"/>
  <c r="D1025" i="2"/>
  <c r="F1024" i="2"/>
  <c r="K1000" i="2"/>
  <c r="I1000" i="2"/>
  <c r="H1000" i="2"/>
  <c r="G1000" i="2"/>
  <c r="E1000" i="2"/>
  <c r="D1000" i="2"/>
  <c r="C1000" i="2"/>
  <c r="C1001" i="2"/>
  <c r="O1000" i="2"/>
  <c r="G1002" i="2"/>
  <c r="C1002" i="2"/>
  <c r="F1002" i="2"/>
  <c r="D1002" i="2"/>
  <c r="L1000" i="2"/>
  <c r="J1000" i="2"/>
  <c r="D1001" i="2"/>
  <c r="F1000" i="2"/>
  <c r="K976" i="2"/>
  <c r="F978" i="2"/>
  <c r="L976" i="2"/>
  <c r="G976" i="2"/>
  <c r="C976" i="2"/>
  <c r="C978" i="2"/>
  <c r="I976" i="2"/>
  <c r="C977" i="2"/>
  <c r="G978" i="2"/>
  <c r="D976" i="2"/>
  <c r="E976" i="2"/>
  <c r="D978" i="2"/>
  <c r="O976" i="2"/>
  <c r="H976" i="2"/>
  <c r="J976" i="2"/>
  <c r="D977" i="2"/>
  <c r="F976" i="2"/>
  <c r="C954" i="2"/>
  <c r="G952" i="2"/>
  <c r="E952" i="2"/>
  <c r="L952" i="2"/>
  <c r="F954" i="2"/>
  <c r="I952" i="2"/>
  <c r="C952" i="2"/>
  <c r="G954" i="2"/>
  <c r="D952" i="2"/>
  <c r="K952" i="2"/>
  <c r="D954" i="2"/>
  <c r="C953" i="2"/>
  <c r="O952" i="2"/>
  <c r="H952" i="2"/>
  <c r="J952" i="2"/>
  <c r="D953" i="2"/>
  <c r="F952" i="2"/>
  <c r="O928" i="2"/>
  <c r="I928" i="2"/>
  <c r="D928" i="2"/>
  <c r="C930" i="2"/>
  <c r="D930" i="2"/>
  <c r="G930" i="2"/>
  <c r="C928" i="2"/>
  <c r="H928" i="2"/>
  <c r="G928" i="2"/>
  <c r="E928" i="2"/>
  <c r="L928" i="2"/>
  <c r="F930" i="2"/>
  <c r="C929" i="2"/>
  <c r="K928" i="2"/>
  <c r="J928" i="2"/>
  <c r="D929" i="2"/>
  <c r="F928" i="2"/>
  <c r="H352" i="2"/>
  <c r="L352" i="2"/>
  <c r="C352" i="2"/>
  <c r="O352" i="2"/>
  <c r="D352" i="2"/>
  <c r="G352" i="2"/>
  <c r="C354" i="2"/>
  <c r="K352" i="2"/>
  <c r="G354" i="2"/>
  <c r="D354" i="2"/>
  <c r="I352" i="2"/>
  <c r="E352" i="2"/>
  <c r="D353" i="2"/>
  <c r="C353" i="2"/>
  <c r="F352" i="2"/>
  <c r="F354" i="2"/>
  <c r="J352" i="2"/>
  <c r="H328" i="2"/>
  <c r="G330" i="2"/>
  <c r="D330" i="2"/>
  <c r="K328" i="2"/>
  <c r="O328" i="2"/>
  <c r="D328" i="2"/>
  <c r="C330" i="2"/>
  <c r="C328" i="2"/>
  <c r="G328" i="2"/>
  <c r="L328" i="2"/>
  <c r="I328" i="2"/>
  <c r="F330" i="2"/>
  <c r="D329" i="2"/>
  <c r="E328" i="2"/>
  <c r="F328" i="2"/>
  <c r="C329" i="2"/>
  <c r="J328" i="2"/>
  <c r="H304" i="2"/>
  <c r="G306" i="2"/>
  <c r="D306" i="2"/>
  <c r="K304" i="2"/>
  <c r="O304" i="2"/>
  <c r="D304" i="2"/>
  <c r="G304" i="2"/>
  <c r="L304" i="2"/>
  <c r="C306" i="2"/>
  <c r="C304" i="2"/>
  <c r="I304" i="2"/>
  <c r="E304" i="2"/>
  <c r="C305" i="2"/>
  <c r="D305" i="2"/>
  <c r="F306" i="2"/>
  <c r="F304" i="2"/>
  <c r="J304" i="2"/>
  <c r="G282" i="2"/>
  <c r="D280" i="2"/>
  <c r="G280" i="2"/>
  <c r="L280" i="2"/>
  <c r="D282" i="2"/>
  <c r="H280" i="2"/>
  <c r="O280" i="2"/>
  <c r="C280" i="2"/>
  <c r="K280" i="2"/>
  <c r="C282" i="2"/>
  <c r="I280" i="2"/>
  <c r="F282" i="2"/>
  <c r="D281" i="2"/>
  <c r="E280" i="2"/>
  <c r="F280" i="2"/>
  <c r="C281" i="2"/>
  <c r="J280" i="2"/>
  <c r="D258" i="2"/>
  <c r="G258" i="2"/>
  <c r="G256" i="2"/>
  <c r="O256" i="2"/>
  <c r="D256" i="2"/>
  <c r="L256" i="2"/>
  <c r="H256" i="2"/>
  <c r="K256" i="2"/>
  <c r="C258" i="2"/>
  <c r="C256" i="2"/>
  <c r="I256" i="2"/>
  <c r="E256" i="2"/>
  <c r="C257" i="2"/>
  <c r="D257" i="2"/>
  <c r="F258" i="2"/>
  <c r="F256" i="2"/>
  <c r="J256" i="2"/>
  <c r="O232" i="2"/>
  <c r="D232" i="2"/>
  <c r="G234" i="2"/>
  <c r="D234" i="2"/>
  <c r="G232" i="2"/>
  <c r="L232" i="2"/>
  <c r="H232" i="2"/>
  <c r="C232" i="2"/>
  <c r="K232" i="2"/>
  <c r="C234" i="2"/>
  <c r="I232" i="2"/>
  <c r="F234" i="2"/>
  <c r="D233" i="2"/>
  <c r="E232" i="2"/>
  <c r="F232" i="2"/>
  <c r="C233" i="2"/>
  <c r="J232" i="2"/>
  <c r="O208" i="2"/>
  <c r="D208" i="2"/>
  <c r="G208" i="2"/>
  <c r="G210" i="2"/>
  <c r="L208" i="2"/>
  <c r="D210" i="2"/>
  <c r="H208" i="2"/>
  <c r="K208" i="2"/>
  <c r="C210" i="2"/>
  <c r="C208" i="2"/>
  <c r="I208" i="2"/>
  <c r="E208" i="2"/>
  <c r="C209" i="2"/>
  <c r="D209" i="2"/>
  <c r="F210" i="2"/>
  <c r="F208" i="2"/>
  <c r="J208" i="2"/>
  <c r="G186" i="2"/>
  <c r="D184" i="2"/>
  <c r="D186" i="2"/>
  <c r="J184" i="2"/>
  <c r="O184" i="2"/>
  <c r="K184" i="2"/>
  <c r="F186" i="2"/>
  <c r="E184" i="2"/>
  <c r="F184" i="2"/>
  <c r="C185" i="2"/>
  <c r="G184" i="2"/>
  <c r="L184" i="2"/>
  <c r="D185" i="2"/>
  <c r="C186" i="2"/>
  <c r="C184" i="2"/>
  <c r="I184" i="2"/>
  <c r="H184" i="2"/>
  <c r="G162" i="2"/>
  <c r="J160" i="2"/>
  <c r="D162" i="2"/>
  <c r="D160" i="2"/>
  <c r="O160" i="2"/>
  <c r="F160" i="2"/>
  <c r="K160" i="2"/>
  <c r="F162" i="2"/>
  <c r="E160" i="2"/>
  <c r="C161" i="2"/>
  <c r="G160" i="2"/>
  <c r="L160" i="2"/>
  <c r="C162" i="2"/>
  <c r="I160" i="2"/>
  <c r="C160" i="2"/>
  <c r="D161" i="2"/>
  <c r="H160" i="2"/>
  <c r="G138" i="2"/>
  <c r="D138" i="2"/>
  <c r="J136" i="2"/>
  <c r="D136" i="2"/>
  <c r="O136" i="2"/>
  <c r="C137" i="2"/>
  <c r="G136" i="2"/>
  <c r="F136" i="2"/>
  <c r="L136" i="2"/>
  <c r="D137" i="2"/>
  <c r="F138" i="2"/>
  <c r="K136" i="2"/>
  <c r="I136" i="2"/>
  <c r="E136" i="2"/>
  <c r="C136" i="2"/>
  <c r="H136" i="2"/>
  <c r="C138" i="2"/>
  <c r="G114" i="2"/>
  <c r="D114" i="2"/>
  <c r="J112" i="2"/>
  <c r="O112" i="2"/>
  <c r="D112" i="2"/>
  <c r="L112" i="2"/>
  <c r="I112" i="2"/>
  <c r="D113" i="2"/>
  <c r="F112" i="2"/>
  <c r="F114" i="2"/>
  <c r="K112" i="2"/>
  <c r="C113" i="2"/>
  <c r="E112" i="2"/>
  <c r="H112" i="2"/>
  <c r="C112" i="2"/>
  <c r="G112" i="2"/>
  <c r="C114" i="2"/>
  <c r="G90" i="2"/>
  <c r="J88" i="2"/>
  <c r="D88" i="2"/>
  <c r="D90" i="2"/>
  <c r="O88" i="2"/>
  <c r="K88" i="2"/>
  <c r="E88" i="2"/>
  <c r="F90" i="2"/>
  <c r="G88" i="2"/>
  <c r="L88" i="2"/>
  <c r="C88" i="2"/>
  <c r="F88" i="2"/>
  <c r="D89" i="2"/>
  <c r="C89" i="2"/>
  <c r="C90" i="2"/>
  <c r="I88" i="2"/>
  <c r="H88" i="2"/>
  <c r="G66" i="2"/>
  <c r="D66" i="2"/>
  <c r="D64" i="2"/>
  <c r="J64" i="2"/>
  <c r="O64" i="2"/>
  <c r="F64" i="2"/>
  <c r="C65" i="2"/>
  <c r="G64" i="2"/>
  <c r="K64" i="2"/>
  <c r="L64" i="2"/>
  <c r="D65" i="2"/>
  <c r="C64" i="2"/>
  <c r="F66" i="2"/>
  <c r="I64" i="2"/>
  <c r="C66" i="2"/>
  <c r="E64" i="2"/>
  <c r="H64" i="2"/>
  <c r="G42" i="2"/>
  <c r="J40" i="2"/>
  <c r="O40" i="2"/>
  <c r="D40" i="2"/>
  <c r="D42" i="2"/>
  <c r="F42" i="2"/>
  <c r="G40" i="2"/>
  <c r="C41" i="2"/>
  <c r="L40" i="2"/>
  <c r="D41" i="2"/>
  <c r="F40" i="2"/>
  <c r="I40" i="2"/>
  <c r="H40" i="2"/>
  <c r="K40" i="2"/>
  <c r="E40" i="2"/>
  <c r="C40" i="2"/>
  <c r="C42" i="2"/>
  <c r="F18" i="2"/>
  <c r="K16" i="2"/>
  <c r="D16" i="2"/>
  <c r="J16" i="2"/>
  <c r="O16" i="2"/>
  <c r="H16" i="2"/>
  <c r="G18" i="2"/>
  <c r="C16" i="2"/>
  <c r="D17" i="2"/>
  <c r="I16" i="2"/>
  <c r="G16" i="2"/>
  <c r="C18" i="2"/>
  <c r="L16" i="2"/>
  <c r="L16" i="4" s="1"/>
  <c r="C17" i="2"/>
  <c r="F16" i="2"/>
  <c r="D18" i="2"/>
  <c r="E16" i="2"/>
  <c r="G1179" i="2"/>
  <c r="D1177" i="2"/>
  <c r="F1177" i="2"/>
  <c r="D1178" i="2"/>
  <c r="L1177" i="2"/>
  <c r="K1177" i="2"/>
  <c r="D1179" i="2"/>
  <c r="G1177" i="2"/>
  <c r="F1179" i="2"/>
  <c r="E1177" i="2"/>
  <c r="C1177" i="2"/>
  <c r="O1177" i="2"/>
  <c r="C1178" i="2"/>
  <c r="C1179" i="2"/>
  <c r="J1177" i="2"/>
  <c r="I1177" i="2"/>
  <c r="H1177" i="2"/>
  <c r="H1153" i="2"/>
  <c r="D1155" i="2"/>
  <c r="C1153" i="2"/>
  <c r="I1153" i="2"/>
  <c r="D1154" i="2"/>
  <c r="O1153" i="2"/>
  <c r="D1153" i="2"/>
  <c r="E1153" i="2"/>
  <c r="G1153" i="2"/>
  <c r="G1155" i="2"/>
  <c r="K1153" i="2"/>
  <c r="L1153" i="2"/>
  <c r="J1153" i="2"/>
  <c r="F1155" i="2"/>
  <c r="C1154" i="2"/>
  <c r="C1155" i="2"/>
  <c r="F1153" i="2"/>
  <c r="I1129" i="2"/>
  <c r="H1129" i="2"/>
  <c r="F1131" i="2"/>
  <c r="E1129" i="2"/>
  <c r="O1129" i="2"/>
  <c r="G1131" i="2"/>
  <c r="C1131" i="2"/>
  <c r="K1129" i="2"/>
  <c r="D1131" i="2"/>
  <c r="C1129" i="2"/>
  <c r="D1129" i="2"/>
  <c r="L1129" i="2"/>
  <c r="C1130" i="2"/>
  <c r="G1129" i="2"/>
  <c r="D1130" i="2"/>
  <c r="F1129" i="2"/>
  <c r="J1129" i="2"/>
  <c r="C1106" i="2"/>
  <c r="F1107" i="2"/>
  <c r="G1105" i="2"/>
  <c r="K1105" i="2"/>
  <c r="E1105" i="2"/>
  <c r="I1105" i="2"/>
  <c r="H1105" i="2"/>
  <c r="G1107" i="2"/>
  <c r="D1105" i="2"/>
  <c r="C1105" i="2"/>
  <c r="O1105" i="2"/>
  <c r="C1107" i="2"/>
  <c r="D1107" i="2"/>
  <c r="L1105" i="2"/>
  <c r="D1106" i="2"/>
  <c r="F1105" i="2"/>
  <c r="J1105" i="2"/>
  <c r="E1081" i="2"/>
  <c r="I1081" i="2"/>
  <c r="D1083" i="2"/>
  <c r="H1081" i="2"/>
  <c r="O1081" i="2"/>
  <c r="C1081" i="2"/>
  <c r="D1081" i="2"/>
  <c r="C1083" i="2"/>
  <c r="F1083" i="2"/>
  <c r="G1081" i="2"/>
  <c r="G1083" i="2"/>
  <c r="K1081" i="2"/>
  <c r="L1081" i="2"/>
  <c r="C1082" i="2"/>
  <c r="D1082" i="2"/>
  <c r="F1081" i="2"/>
  <c r="J1081" i="2"/>
  <c r="H1057" i="2"/>
  <c r="C1057" i="2"/>
  <c r="I1057" i="2"/>
  <c r="D1059" i="2"/>
  <c r="K1057" i="2"/>
  <c r="D1057" i="2"/>
  <c r="E1057" i="2"/>
  <c r="O1057" i="2"/>
  <c r="F1059" i="2"/>
  <c r="G1059" i="2"/>
  <c r="G1057" i="2"/>
  <c r="C1058" i="2"/>
  <c r="C1059" i="2"/>
  <c r="L1057" i="2"/>
  <c r="D1058" i="2"/>
  <c r="F1057" i="2"/>
  <c r="J1057" i="2"/>
  <c r="I1033" i="2"/>
  <c r="D1035" i="2"/>
  <c r="F1035" i="2"/>
  <c r="C1034" i="2"/>
  <c r="E1033" i="2"/>
  <c r="D1034" i="2"/>
  <c r="C1033" i="2"/>
  <c r="C1035" i="2"/>
  <c r="J1033" i="2"/>
  <c r="K1033" i="2"/>
  <c r="G1035" i="2"/>
  <c r="G1033" i="2"/>
  <c r="L1033" i="2"/>
  <c r="O1033" i="2"/>
  <c r="F1033" i="2"/>
  <c r="D1033" i="2"/>
  <c r="H1033" i="2"/>
  <c r="I1009" i="2"/>
  <c r="D1011" i="2"/>
  <c r="C1010" i="2"/>
  <c r="E1009" i="2"/>
  <c r="F1011" i="2"/>
  <c r="D1010" i="2"/>
  <c r="C1009" i="2"/>
  <c r="C1011" i="2"/>
  <c r="F1009" i="2"/>
  <c r="G1011" i="2"/>
  <c r="J1009" i="2"/>
  <c r="K1009" i="2"/>
  <c r="G1009" i="2"/>
  <c r="L1009" i="2"/>
  <c r="O1009" i="2"/>
  <c r="D1009" i="2"/>
  <c r="H1009" i="2"/>
  <c r="D987" i="2"/>
  <c r="I985" i="2"/>
  <c r="C986" i="2"/>
  <c r="F987" i="2"/>
  <c r="E985" i="2"/>
  <c r="D986" i="2"/>
  <c r="C985" i="2"/>
  <c r="C987" i="2"/>
  <c r="F985" i="2"/>
  <c r="G987" i="2"/>
  <c r="J985" i="2"/>
  <c r="K985" i="2"/>
  <c r="G985" i="2"/>
  <c r="L985" i="2"/>
  <c r="O985" i="2"/>
  <c r="D985" i="2"/>
  <c r="H985" i="2"/>
  <c r="D963" i="2"/>
  <c r="I961" i="2"/>
  <c r="C962" i="2"/>
  <c r="F963" i="2"/>
  <c r="E961" i="2"/>
  <c r="D962" i="2"/>
  <c r="C961" i="2"/>
  <c r="C963" i="2"/>
  <c r="F961" i="2"/>
  <c r="G963" i="2"/>
  <c r="J961" i="2"/>
  <c r="K961" i="2"/>
  <c r="G961" i="2"/>
  <c r="L961" i="2"/>
  <c r="O961" i="2"/>
  <c r="D961" i="2"/>
  <c r="H961" i="2"/>
  <c r="I937" i="2"/>
  <c r="D939" i="2"/>
  <c r="F939" i="2"/>
  <c r="E937" i="2"/>
  <c r="C938" i="2"/>
  <c r="D938" i="2"/>
  <c r="C937" i="2"/>
  <c r="C939" i="2"/>
  <c r="F937" i="2"/>
  <c r="G939" i="2"/>
  <c r="J937" i="2"/>
  <c r="K937" i="2"/>
  <c r="G937" i="2"/>
  <c r="L937" i="2"/>
  <c r="O937" i="2"/>
  <c r="D937" i="2"/>
  <c r="H937" i="2"/>
  <c r="C914" i="2"/>
  <c r="D915" i="2"/>
  <c r="G913" i="2"/>
  <c r="F915" i="2"/>
  <c r="L913" i="2"/>
  <c r="C915" i="2"/>
  <c r="C913" i="2"/>
  <c r="E913" i="2"/>
  <c r="H913" i="2"/>
  <c r="O913" i="2"/>
  <c r="G915" i="2"/>
  <c r="F913" i="2"/>
  <c r="D913" i="2"/>
  <c r="K913" i="2"/>
  <c r="I913" i="2"/>
  <c r="D914" i="2"/>
  <c r="J913" i="2"/>
  <c r="L889" i="2"/>
  <c r="F891" i="2"/>
  <c r="O889" i="2"/>
  <c r="H889" i="2"/>
  <c r="K889" i="2"/>
  <c r="J889" i="2"/>
  <c r="I889" i="2"/>
  <c r="G889" i="2"/>
  <c r="D889" i="2"/>
  <c r="F889" i="2"/>
  <c r="E889" i="2"/>
  <c r="C889" i="2"/>
  <c r="G891" i="2"/>
  <c r="D891" i="2"/>
  <c r="C891" i="2"/>
  <c r="D890" i="2"/>
  <c r="C890" i="2"/>
  <c r="L865" i="2"/>
  <c r="H865" i="2"/>
  <c r="D865" i="2"/>
  <c r="D867" i="2"/>
  <c r="C866" i="2"/>
  <c r="F865" i="2"/>
  <c r="G867" i="2"/>
  <c r="K865" i="2"/>
  <c r="E865" i="2"/>
  <c r="F867" i="2"/>
  <c r="J865" i="2"/>
  <c r="O865" i="2"/>
  <c r="I865" i="2"/>
  <c r="C865" i="2"/>
  <c r="C867" i="2"/>
  <c r="D866" i="2"/>
  <c r="G865" i="2"/>
  <c r="G843" i="2"/>
  <c r="F841" i="2"/>
  <c r="H841" i="2"/>
  <c r="O841" i="2"/>
  <c r="F843" i="2"/>
  <c r="E841" i="2"/>
  <c r="D843" i="2"/>
  <c r="K841" i="2"/>
  <c r="C842" i="2"/>
  <c r="J841" i="2"/>
  <c r="G841" i="2"/>
  <c r="D842" i="2"/>
  <c r="D841" i="2"/>
  <c r="C843" i="2"/>
  <c r="C841" i="2"/>
  <c r="I841" i="2"/>
  <c r="L841" i="2"/>
  <c r="G819" i="2"/>
  <c r="H817" i="2"/>
  <c r="F817" i="2"/>
  <c r="O817" i="2"/>
  <c r="F819" i="2"/>
  <c r="E817" i="2"/>
  <c r="D817" i="2"/>
  <c r="K817" i="2"/>
  <c r="C818" i="2"/>
  <c r="J817" i="2"/>
  <c r="L817" i="2"/>
  <c r="G817" i="2"/>
  <c r="D818" i="2"/>
  <c r="D819" i="2"/>
  <c r="C819" i="2"/>
  <c r="C817" i="2"/>
  <c r="I817" i="2"/>
  <c r="F793" i="2"/>
  <c r="G795" i="2"/>
  <c r="J793" i="2"/>
  <c r="D794" i="2"/>
  <c r="I793" i="2"/>
  <c r="H793" i="2"/>
  <c r="O793" i="2"/>
  <c r="F795" i="2"/>
  <c r="E793" i="2"/>
  <c r="D793" i="2"/>
  <c r="K793" i="2"/>
  <c r="C794" i="2"/>
  <c r="D795" i="2"/>
  <c r="G793" i="2"/>
  <c r="L793" i="2"/>
  <c r="C795" i="2"/>
  <c r="C793" i="2"/>
  <c r="J769" i="2"/>
  <c r="D770" i="2"/>
  <c r="F769" i="2"/>
  <c r="G771" i="2"/>
  <c r="C770" i="2"/>
  <c r="D771" i="2"/>
  <c r="G769" i="2"/>
  <c r="L769" i="2"/>
  <c r="C771" i="2"/>
  <c r="C769" i="2"/>
  <c r="I769" i="2"/>
  <c r="H769" i="2"/>
  <c r="O769" i="2"/>
  <c r="F771" i="2"/>
  <c r="E769" i="2"/>
  <c r="D769" i="2"/>
  <c r="K769" i="2"/>
  <c r="D746" i="2"/>
  <c r="F745" i="2"/>
  <c r="D745" i="2"/>
  <c r="C747" i="2"/>
  <c r="K745" i="2"/>
  <c r="C745" i="2"/>
  <c r="J745" i="2"/>
  <c r="I745" i="2"/>
  <c r="H745" i="2"/>
  <c r="F747" i="2"/>
  <c r="E745" i="2"/>
  <c r="G745" i="2"/>
  <c r="C746" i="2"/>
  <c r="D747" i="2"/>
  <c r="O745" i="2"/>
  <c r="L745" i="2"/>
  <c r="G747" i="2"/>
  <c r="J721" i="2"/>
  <c r="C721" i="2"/>
  <c r="G723" i="2"/>
  <c r="O721" i="2"/>
  <c r="D721" i="2"/>
  <c r="D723" i="2"/>
  <c r="F721" i="2"/>
  <c r="H721" i="2"/>
  <c r="K721" i="2"/>
  <c r="C723" i="2"/>
  <c r="L721" i="2"/>
  <c r="I721" i="2"/>
  <c r="D722" i="2"/>
  <c r="F723" i="2"/>
  <c r="E721" i="2"/>
  <c r="C722" i="2"/>
  <c r="G721" i="2"/>
  <c r="C699" i="2"/>
  <c r="G699" i="2"/>
  <c r="D697" i="2"/>
  <c r="C697" i="2"/>
  <c r="K697" i="2"/>
  <c r="F697" i="2"/>
  <c r="J697" i="2"/>
  <c r="D699" i="2"/>
  <c r="H697" i="2"/>
  <c r="O697" i="2"/>
  <c r="C698" i="2"/>
  <c r="G697" i="2"/>
  <c r="L697" i="2"/>
  <c r="I697" i="2"/>
  <c r="D698" i="2"/>
  <c r="F699" i="2"/>
  <c r="E697" i="2"/>
  <c r="G675" i="2"/>
  <c r="J673" i="2"/>
  <c r="C673" i="2"/>
  <c r="D673" i="2"/>
  <c r="D675" i="2"/>
  <c r="O673" i="2"/>
  <c r="K673" i="2"/>
  <c r="C675" i="2"/>
  <c r="F673" i="2"/>
  <c r="H673" i="2"/>
  <c r="F675" i="2"/>
  <c r="E673" i="2"/>
  <c r="C674" i="2"/>
  <c r="G673" i="2"/>
  <c r="L673" i="2"/>
  <c r="I673" i="2"/>
  <c r="D674" i="2"/>
  <c r="G651" i="2"/>
  <c r="D649" i="2"/>
  <c r="H649" i="2"/>
  <c r="F649" i="2"/>
  <c r="J649" i="2"/>
  <c r="C651" i="2"/>
  <c r="C649" i="2"/>
  <c r="D651" i="2"/>
  <c r="K649" i="2"/>
  <c r="O649" i="2"/>
  <c r="I649" i="2"/>
  <c r="D650" i="2"/>
  <c r="F651" i="2"/>
  <c r="E649" i="2"/>
  <c r="C650" i="2"/>
  <c r="G649" i="2"/>
  <c r="L649" i="2"/>
  <c r="L625" i="2"/>
  <c r="G627" i="2"/>
  <c r="D627" i="2"/>
  <c r="C627" i="2"/>
  <c r="C626" i="2"/>
  <c r="F627" i="2"/>
  <c r="O625" i="2"/>
  <c r="K625" i="2"/>
  <c r="I625" i="2"/>
  <c r="H625" i="2"/>
  <c r="G625" i="2"/>
  <c r="D625" i="2"/>
  <c r="C625" i="2"/>
  <c r="E625" i="2"/>
  <c r="D626" i="2"/>
  <c r="F625" i="2"/>
  <c r="J625" i="2"/>
  <c r="C602" i="2"/>
  <c r="G603" i="2"/>
  <c r="D603" i="2"/>
  <c r="C603" i="2"/>
  <c r="L601" i="2"/>
  <c r="K601" i="2"/>
  <c r="I601" i="2"/>
  <c r="H601" i="2"/>
  <c r="G601" i="2"/>
  <c r="E601" i="2"/>
  <c r="C601" i="2"/>
  <c r="O601" i="2"/>
  <c r="D601" i="2"/>
  <c r="F603" i="2"/>
  <c r="D602" i="2"/>
  <c r="F601" i="2"/>
  <c r="J601" i="2"/>
  <c r="C578" i="2"/>
  <c r="K577" i="2"/>
  <c r="G577" i="2"/>
  <c r="F579" i="2"/>
  <c r="I577" i="2"/>
  <c r="H577" i="2"/>
  <c r="D577" i="2"/>
  <c r="L577" i="2"/>
  <c r="G579" i="2"/>
  <c r="C579" i="2"/>
  <c r="E577" i="2"/>
  <c r="D579" i="2"/>
  <c r="O577" i="2"/>
  <c r="C577" i="2"/>
  <c r="D578" i="2"/>
  <c r="F577" i="2"/>
  <c r="J577" i="2"/>
  <c r="C554" i="2"/>
  <c r="H553" i="2"/>
  <c r="G555" i="2"/>
  <c r="D555" i="2"/>
  <c r="L553" i="2"/>
  <c r="K553" i="2"/>
  <c r="I553" i="2"/>
  <c r="C553" i="2"/>
  <c r="D553" i="2"/>
  <c r="F555" i="2"/>
  <c r="C555" i="2"/>
  <c r="G553" i="2"/>
  <c r="E553" i="2"/>
  <c r="O553" i="2"/>
  <c r="D554" i="2"/>
  <c r="F553" i="2"/>
  <c r="J553" i="2"/>
  <c r="K529" i="2"/>
  <c r="G531" i="2"/>
  <c r="F531" i="2"/>
  <c r="G529" i="2"/>
  <c r="C530" i="2"/>
  <c r="H529" i="2"/>
  <c r="D529" i="2"/>
  <c r="C531" i="2"/>
  <c r="I529" i="2"/>
  <c r="O529" i="2"/>
  <c r="C529" i="2"/>
  <c r="E529" i="2"/>
  <c r="L529" i="2"/>
  <c r="D531" i="2"/>
  <c r="D530" i="2"/>
  <c r="F529" i="2"/>
  <c r="J529" i="2"/>
  <c r="G507" i="2"/>
  <c r="D506" i="2"/>
  <c r="F505" i="2"/>
  <c r="J505" i="2"/>
  <c r="I505" i="2"/>
  <c r="H505" i="2"/>
  <c r="O505" i="2"/>
  <c r="F507" i="2"/>
  <c r="E505" i="2"/>
  <c r="D505" i="2"/>
  <c r="K505" i="2"/>
  <c r="C506" i="2"/>
  <c r="D507" i="2"/>
  <c r="G505" i="2"/>
  <c r="L505" i="2"/>
  <c r="C507" i="2"/>
  <c r="C505" i="2"/>
  <c r="G483" i="2"/>
  <c r="F481" i="2"/>
  <c r="D482" i="2"/>
  <c r="J481" i="2"/>
  <c r="F483" i="2"/>
  <c r="E481" i="2"/>
  <c r="D481" i="2"/>
  <c r="K481" i="2"/>
  <c r="C482" i="2"/>
  <c r="D483" i="2"/>
  <c r="G481" i="2"/>
  <c r="L481" i="2"/>
  <c r="C483" i="2"/>
  <c r="C481" i="2"/>
  <c r="I481" i="2"/>
  <c r="H481" i="2"/>
  <c r="O481" i="2"/>
  <c r="H457" i="2"/>
  <c r="G459" i="2"/>
  <c r="F457" i="2"/>
  <c r="F459" i="2"/>
  <c r="E457" i="2"/>
  <c r="K457" i="2"/>
  <c r="D458" i="2"/>
  <c r="L457" i="2"/>
  <c r="C458" i="2"/>
  <c r="G457" i="2"/>
  <c r="D459" i="2"/>
  <c r="C459" i="2"/>
  <c r="C457" i="2"/>
  <c r="I457" i="2"/>
  <c r="O457" i="2"/>
  <c r="J457" i="2"/>
  <c r="D457" i="2"/>
  <c r="H1198" i="2"/>
  <c r="I1198" i="2"/>
  <c r="C1199" i="2"/>
  <c r="D1200" i="2"/>
  <c r="F1200" i="2"/>
  <c r="D1198" i="2"/>
  <c r="E1198" i="2"/>
  <c r="F1198" i="2"/>
  <c r="G1200" i="2"/>
  <c r="K1198" i="2"/>
  <c r="J1198" i="2"/>
  <c r="O1198" i="2"/>
  <c r="C1198" i="2"/>
  <c r="C1200" i="2"/>
  <c r="D1199" i="2"/>
  <c r="G1198" i="2"/>
  <c r="G1176" i="2"/>
  <c r="E1174" i="2"/>
  <c r="D1175" i="2"/>
  <c r="L1174" i="2"/>
  <c r="F1176" i="2"/>
  <c r="F1174" i="2"/>
  <c r="G1174" i="2"/>
  <c r="I1174" i="2"/>
  <c r="C1176" i="2"/>
  <c r="C1174" i="2"/>
  <c r="D1174" i="2"/>
  <c r="O1174" i="2"/>
  <c r="D1176" i="2"/>
  <c r="J1174" i="2"/>
  <c r="H1174" i="2"/>
  <c r="K1174" i="2"/>
  <c r="C1175" i="2"/>
  <c r="D1151" i="2"/>
  <c r="C1151" i="2"/>
  <c r="C1150" i="2"/>
  <c r="E1150" i="2"/>
  <c r="G1152" i="2"/>
  <c r="G1150" i="2"/>
  <c r="J1150" i="2"/>
  <c r="H1150" i="2"/>
  <c r="F1150" i="2"/>
  <c r="D1150" i="2"/>
  <c r="I1150" i="2"/>
  <c r="D1152" i="2"/>
  <c r="F1152" i="2"/>
  <c r="O1150" i="2"/>
  <c r="L1150" i="2"/>
  <c r="K1150" i="2"/>
  <c r="C1152" i="2"/>
  <c r="C1127" i="2"/>
  <c r="D1127" i="2"/>
  <c r="E1126" i="2"/>
  <c r="G1126" i="2"/>
  <c r="C1126" i="2"/>
  <c r="G1128" i="2"/>
  <c r="J1126" i="2"/>
  <c r="H1126" i="2"/>
  <c r="F1126" i="2"/>
  <c r="D1126" i="2"/>
  <c r="I1126" i="2"/>
  <c r="D1128" i="2"/>
  <c r="F1128" i="2"/>
  <c r="O1126" i="2"/>
  <c r="L1126" i="2"/>
  <c r="K1126" i="2"/>
  <c r="C1128" i="2"/>
  <c r="C1103" i="2"/>
  <c r="G1104" i="2"/>
  <c r="G1102" i="2"/>
  <c r="C1102" i="2"/>
  <c r="D1103" i="2"/>
  <c r="J1102" i="2"/>
  <c r="E1102" i="2"/>
  <c r="H1102" i="2"/>
  <c r="F1102" i="2"/>
  <c r="D1102" i="2"/>
  <c r="I1102" i="2"/>
  <c r="D1104" i="2"/>
  <c r="F1104" i="2"/>
  <c r="O1102" i="2"/>
  <c r="L1102" i="2"/>
  <c r="K1102" i="2"/>
  <c r="C1104" i="2"/>
  <c r="C1078" i="2"/>
  <c r="D1079" i="2"/>
  <c r="C1079" i="2"/>
  <c r="G1080" i="2"/>
  <c r="E1078" i="2"/>
  <c r="J1078" i="2"/>
  <c r="G1078" i="2"/>
  <c r="H1078" i="2"/>
  <c r="F1078" i="2"/>
  <c r="D1078" i="2"/>
  <c r="I1078" i="2"/>
  <c r="D1080" i="2"/>
  <c r="F1080" i="2"/>
  <c r="O1078" i="2"/>
  <c r="L1078" i="2"/>
  <c r="K1078" i="2"/>
  <c r="C1080" i="2"/>
  <c r="J1054" i="2"/>
  <c r="F1054" i="2"/>
  <c r="O1054" i="2"/>
  <c r="E1054" i="2"/>
  <c r="C1056" i="2"/>
  <c r="K1054" i="2"/>
  <c r="F1056" i="2"/>
  <c r="H1054" i="2"/>
  <c r="C1055" i="2"/>
  <c r="D1056" i="2"/>
  <c r="G1054" i="2"/>
  <c r="G1056" i="2"/>
  <c r="L1054" i="2"/>
  <c r="D1055" i="2"/>
  <c r="D1054" i="2"/>
  <c r="C1054" i="2"/>
  <c r="I1054" i="2"/>
  <c r="L1030" i="2"/>
  <c r="G1030" i="2"/>
  <c r="G1032" i="2"/>
  <c r="D1032" i="2"/>
  <c r="C1032" i="2"/>
  <c r="C1031" i="2"/>
  <c r="F1032" i="2"/>
  <c r="O1030" i="2"/>
  <c r="E1030" i="2"/>
  <c r="C1030" i="2"/>
  <c r="I1030" i="2"/>
  <c r="D1030" i="2"/>
  <c r="K1030" i="2"/>
  <c r="H1030" i="2"/>
  <c r="D1031" i="2"/>
  <c r="F1030" i="2"/>
  <c r="J1030" i="2"/>
  <c r="L1006" i="2"/>
  <c r="G1006" i="2"/>
  <c r="K1006" i="2"/>
  <c r="I1006" i="2"/>
  <c r="H1006" i="2"/>
  <c r="E1006" i="2"/>
  <c r="D1006" i="2"/>
  <c r="C1006" i="2"/>
  <c r="F1008" i="2"/>
  <c r="D1008" i="2"/>
  <c r="C1007" i="2"/>
  <c r="O1006" i="2"/>
  <c r="G1008" i="2"/>
  <c r="C1008" i="2"/>
  <c r="D1007" i="2"/>
  <c r="F1006" i="2"/>
  <c r="J1006" i="2"/>
  <c r="G984" i="2"/>
  <c r="D982" i="2"/>
  <c r="C984" i="2"/>
  <c r="K982" i="2"/>
  <c r="D984" i="2"/>
  <c r="F984" i="2"/>
  <c r="L982" i="2"/>
  <c r="C982" i="2"/>
  <c r="I982" i="2"/>
  <c r="C983" i="2"/>
  <c r="G982" i="2"/>
  <c r="O982" i="2"/>
  <c r="E982" i="2"/>
  <c r="H982" i="2"/>
  <c r="D983" i="2"/>
  <c r="F982" i="2"/>
  <c r="J982" i="2"/>
  <c r="H958" i="2"/>
  <c r="D960" i="2"/>
  <c r="F960" i="2"/>
  <c r="L958" i="2"/>
  <c r="C958" i="2"/>
  <c r="O958" i="2"/>
  <c r="E958" i="2"/>
  <c r="D958" i="2"/>
  <c r="K958" i="2"/>
  <c r="G958" i="2"/>
  <c r="G960" i="2"/>
  <c r="C960" i="2"/>
  <c r="I958" i="2"/>
  <c r="C959" i="2"/>
  <c r="D959" i="2"/>
  <c r="F958" i="2"/>
  <c r="J958" i="2"/>
  <c r="H934" i="2"/>
  <c r="I934" i="2"/>
  <c r="D934" i="2"/>
  <c r="C934" i="2"/>
  <c r="E934" i="2"/>
  <c r="O934" i="2"/>
  <c r="C936" i="2"/>
  <c r="G936" i="2"/>
  <c r="D936" i="2"/>
  <c r="K934" i="2"/>
  <c r="F936" i="2"/>
  <c r="G934" i="2"/>
  <c r="L934" i="2"/>
  <c r="C935" i="2"/>
  <c r="D935" i="2"/>
  <c r="F934" i="2"/>
  <c r="J934" i="2"/>
  <c r="D360" i="2"/>
  <c r="G360" i="2"/>
  <c r="L358" i="2"/>
  <c r="O358" i="2"/>
  <c r="D358" i="2"/>
  <c r="G358" i="2"/>
  <c r="H358" i="2"/>
  <c r="K358" i="2"/>
  <c r="C360" i="2"/>
  <c r="C358" i="2"/>
  <c r="E358" i="2"/>
  <c r="F360" i="2"/>
  <c r="I358" i="2"/>
  <c r="D359" i="2"/>
  <c r="F358" i="2"/>
  <c r="C359" i="2"/>
  <c r="J358" i="2"/>
  <c r="G336" i="2"/>
  <c r="K334" i="2"/>
  <c r="O334" i="2"/>
  <c r="G334" i="2"/>
  <c r="C334" i="2"/>
  <c r="C336" i="2"/>
  <c r="L334" i="2"/>
  <c r="D334" i="2"/>
  <c r="D336" i="2"/>
  <c r="H334" i="2"/>
  <c r="E334" i="2"/>
  <c r="F336" i="2"/>
  <c r="I334" i="2"/>
  <c r="D335" i="2"/>
  <c r="C335" i="2"/>
  <c r="F334" i="2"/>
  <c r="J334" i="2"/>
  <c r="D312" i="2"/>
  <c r="G312" i="2"/>
  <c r="K310" i="2"/>
  <c r="L310" i="2"/>
  <c r="D310" i="2"/>
  <c r="C312" i="2"/>
  <c r="C310" i="2"/>
  <c r="G310" i="2"/>
  <c r="O310" i="2"/>
  <c r="H310" i="2"/>
  <c r="E310" i="2"/>
  <c r="F312" i="2"/>
  <c r="I310" i="2"/>
  <c r="C311" i="2"/>
  <c r="D311" i="2"/>
  <c r="F310" i="2"/>
  <c r="J310" i="2"/>
  <c r="G286" i="2"/>
  <c r="C288" i="2"/>
  <c r="G288" i="2"/>
  <c r="D288" i="2"/>
  <c r="K286" i="2"/>
  <c r="L286" i="2"/>
  <c r="C286" i="2"/>
  <c r="H286" i="2"/>
  <c r="O286" i="2"/>
  <c r="D286" i="2"/>
  <c r="E286" i="2"/>
  <c r="F288" i="2"/>
  <c r="I286" i="2"/>
  <c r="D287" i="2"/>
  <c r="C287" i="2"/>
  <c r="F286" i="2"/>
  <c r="J286" i="2"/>
  <c r="H262" i="2"/>
  <c r="O262" i="2"/>
  <c r="D262" i="2"/>
  <c r="G264" i="2"/>
  <c r="D264" i="2"/>
  <c r="K262" i="2"/>
  <c r="L262" i="2"/>
  <c r="C264" i="2"/>
  <c r="C262" i="2"/>
  <c r="G262" i="2"/>
  <c r="E262" i="2"/>
  <c r="F264" i="2"/>
  <c r="I262" i="2"/>
  <c r="C263" i="2"/>
  <c r="D263" i="2"/>
  <c r="F262" i="2"/>
  <c r="J262" i="2"/>
  <c r="L238" i="2"/>
  <c r="C238" i="2"/>
  <c r="O238" i="2"/>
  <c r="D238" i="2"/>
  <c r="C240" i="2"/>
  <c r="G238" i="2"/>
  <c r="G240" i="2"/>
  <c r="D240" i="2"/>
  <c r="H238" i="2"/>
  <c r="K238" i="2"/>
  <c r="E238" i="2"/>
  <c r="F240" i="2"/>
  <c r="I238" i="2"/>
  <c r="D239" i="2"/>
  <c r="C239" i="2"/>
  <c r="F238" i="2"/>
  <c r="J238" i="2"/>
  <c r="H214" i="2"/>
  <c r="K214" i="2"/>
  <c r="L214" i="2"/>
  <c r="O214" i="2"/>
  <c r="D214" i="2"/>
  <c r="G214" i="2"/>
  <c r="C216" i="2"/>
  <c r="D216" i="2"/>
  <c r="C214" i="2"/>
  <c r="G216" i="2"/>
  <c r="E214" i="2"/>
  <c r="F216" i="2"/>
  <c r="I214" i="2"/>
  <c r="C215" i="2"/>
  <c r="D215" i="2"/>
  <c r="F214" i="2"/>
  <c r="J214" i="2"/>
  <c r="D192" i="2"/>
  <c r="H190" i="2"/>
  <c r="C190" i="2"/>
  <c r="F190" i="2"/>
  <c r="C192" i="2"/>
  <c r="K190" i="2"/>
  <c r="J190" i="2"/>
  <c r="G192" i="2"/>
  <c r="O190" i="2"/>
  <c r="C191" i="2"/>
  <c r="G190" i="2"/>
  <c r="D190" i="2"/>
  <c r="L190" i="2"/>
  <c r="I190" i="2"/>
  <c r="D191" i="2"/>
  <c r="F192" i="2"/>
  <c r="E190" i="2"/>
  <c r="F166" i="2"/>
  <c r="C166" i="2"/>
  <c r="D168" i="2"/>
  <c r="C168" i="2"/>
  <c r="H166" i="2"/>
  <c r="G168" i="2"/>
  <c r="K166" i="2"/>
  <c r="D166" i="2"/>
  <c r="J166" i="2"/>
  <c r="O166" i="2"/>
  <c r="L166" i="2"/>
  <c r="I166" i="2"/>
  <c r="D167" i="2"/>
  <c r="F168" i="2"/>
  <c r="E166" i="2"/>
  <c r="C167" i="2"/>
  <c r="G166" i="2"/>
  <c r="D144" i="2"/>
  <c r="K142" i="2"/>
  <c r="C142" i="2"/>
  <c r="C144" i="2"/>
  <c r="G144" i="2"/>
  <c r="F142" i="2"/>
  <c r="H142" i="2"/>
  <c r="D142" i="2"/>
  <c r="J142" i="2"/>
  <c r="O142" i="2"/>
  <c r="I142" i="2"/>
  <c r="D143" i="2"/>
  <c r="F144" i="2"/>
  <c r="E142" i="2"/>
  <c r="C143" i="2"/>
  <c r="G142" i="2"/>
  <c r="L142" i="2"/>
  <c r="D120" i="2"/>
  <c r="C118" i="2"/>
  <c r="F118" i="2"/>
  <c r="K118" i="2"/>
  <c r="H118" i="2"/>
  <c r="G120" i="2"/>
  <c r="C120" i="2"/>
  <c r="O118" i="2"/>
  <c r="D118" i="2"/>
  <c r="J118" i="2"/>
  <c r="F120" i="2"/>
  <c r="E118" i="2"/>
  <c r="C119" i="2"/>
  <c r="G118" i="2"/>
  <c r="L118" i="2"/>
  <c r="I118" i="2"/>
  <c r="D119" i="2"/>
  <c r="D96" i="2"/>
  <c r="C96" i="2"/>
  <c r="C94" i="2"/>
  <c r="G96" i="2"/>
  <c r="F94" i="2"/>
  <c r="H94" i="2"/>
  <c r="K94" i="2"/>
  <c r="J94" i="2"/>
  <c r="O94" i="2"/>
  <c r="C95" i="2"/>
  <c r="G94" i="2"/>
  <c r="I94" i="2"/>
  <c r="D95" i="2"/>
  <c r="D94" i="2"/>
  <c r="E94" i="2"/>
  <c r="L94" i="2"/>
  <c r="F96" i="2"/>
  <c r="D72" i="2"/>
  <c r="C70" i="2"/>
  <c r="F70" i="2"/>
  <c r="C72" i="2"/>
  <c r="H70" i="2"/>
  <c r="G72" i="2"/>
  <c r="K70" i="2"/>
  <c r="D70" i="2"/>
  <c r="J70" i="2"/>
  <c r="O70" i="2"/>
  <c r="C71" i="2"/>
  <c r="L70" i="2"/>
  <c r="E70" i="2"/>
  <c r="D71" i="2"/>
  <c r="F72" i="2"/>
  <c r="I70" i="2"/>
  <c r="G70" i="2"/>
  <c r="D48" i="2"/>
  <c r="C48" i="2"/>
  <c r="C46" i="2"/>
  <c r="F46" i="2"/>
  <c r="G48" i="2"/>
  <c r="K46" i="2"/>
  <c r="H46" i="2"/>
  <c r="O46" i="2"/>
  <c r="D46" i="2"/>
  <c r="C47" i="2"/>
  <c r="L46" i="2"/>
  <c r="J46" i="2"/>
  <c r="E46" i="2"/>
  <c r="I46" i="2"/>
  <c r="G46" i="2"/>
  <c r="D47" i="2"/>
  <c r="F48" i="2"/>
  <c r="F24" i="2"/>
  <c r="G22" i="2"/>
  <c r="F22" i="2"/>
  <c r="H22" i="2"/>
  <c r="K22" i="2"/>
  <c r="D23" i="2"/>
  <c r="L22" i="2"/>
  <c r="L22" i="4" s="1"/>
  <c r="G24" i="2"/>
  <c r="I22" i="2"/>
  <c r="J22" i="2"/>
  <c r="C22" i="2"/>
  <c r="D22" i="2"/>
  <c r="O22" i="2"/>
  <c r="D24" i="2"/>
  <c r="C24" i="2"/>
  <c r="C23" i="2"/>
  <c r="E22" i="2"/>
  <c r="H439" i="2"/>
  <c r="D439" i="2"/>
  <c r="L439" i="2"/>
  <c r="D441" i="2"/>
  <c r="C441" i="2"/>
  <c r="C439" i="2"/>
  <c r="F439" i="2"/>
  <c r="I439" i="2"/>
  <c r="O439" i="2"/>
  <c r="J439" i="2"/>
  <c r="F441" i="2"/>
  <c r="E439" i="2"/>
  <c r="K439" i="2"/>
  <c r="D440" i="2"/>
  <c r="G441" i="2"/>
  <c r="C440" i="2"/>
  <c r="G439" i="2"/>
  <c r="H415" i="2"/>
  <c r="D415" i="2"/>
  <c r="D417" i="2"/>
  <c r="L415" i="2"/>
  <c r="F417" i="2"/>
  <c r="E415" i="2"/>
  <c r="K415" i="2"/>
  <c r="D416" i="2"/>
  <c r="F415" i="2"/>
  <c r="C416" i="2"/>
  <c r="G415" i="2"/>
  <c r="C417" i="2"/>
  <c r="C415" i="2"/>
  <c r="G417" i="2"/>
  <c r="I415" i="2"/>
  <c r="O415" i="2"/>
  <c r="J415" i="2"/>
  <c r="H391" i="2"/>
  <c r="D391" i="2"/>
  <c r="L391" i="2"/>
  <c r="D393" i="2"/>
  <c r="C393" i="2"/>
  <c r="C391" i="2"/>
  <c r="F391" i="2"/>
  <c r="I391" i="2"/>
  <c r="O391" i="2"/>
  <c r="J391" i="2"/>
  <c r="F393" i="2"/>
  <c r="E391" i="2"/>
  <c r="K391" i="2"/>
  <c r="D392" i="2"/>
  <c r="G393" i="2"/>
  <c r="C392" i="2"/>
  <c r="G391" i="2"/>
  <c r="H367" i="2"/>
  <c r="D367" i="2"/>
  <c r="L367" i="2"/>
  <c r="D369" i="2"/>
  <c r="F369" i="2"/>
  <c r="E367" i="2"/>
  <c r="K367" i="2"/>
  <c r="D368" i="2"/>
  <c r="F367" i="2"/>
  <c r="C368" i="2"/>
  <c r="G367" i="2"/>
  <c r="C369" i="2"/>
  <c r="C367" i="2"/>
  <c r="G369" i="2"/>
  <c r="I367" i="2"/>
  <c r="O367" i="2"/>
  <c r="J367" i="2"/>
  <c r="J343" i="2"/>
  <c r="G345" i="2"/>
  <c r="F345" i="2"/>
  <c r="E343" i="2"/>
  <c r="D343" i="2"/>
  <c r="K343" i="2"/>
  <c r="C344" i="2"/>
  <c r="D345" i="2"/>
  <c r="G343" i="2"/>
  <c r="L343" i="2"/>
  <c r="C345" i="2"/>
  <c r="C343" i="2"/>
  <c r="I343" i="2"/>
  <c r="H343" i="2"/>
  <c r="O343" i="2"/>
  <c r="F343" i="2"/>
  <c r="D344" i="2"/>
  <c r="J319" i="2"/>
  <c r="G321" i="2"/>
  <c r="C320" i="2"/>
  <c r="D321" i="2"/>
  <c r="G319" i="2"/>
  <c r="L319" i="2"/>
  <c r="C321" i="2"/>
  <c r="C319" i="2"/>
  <c r="I319" i="2"/>
  <c r="H319" i="2"/>
  <c r="O319" i="2"/>
  <c r="E319" i="2"/>
  <c r="D319" i="2"/>
  <c r="K319" i="2"/>
  <c r="F319" i="2"/>
  <c r="F321" i="2"/>
  <c r="D320" i="2"/>
  <c r="G297" i="2"/>
  <c r="J295" i="2"/>
  <c r="C296" i="2"/>
  <c r="D297" i="2"/>
  <c r="G295" i="2"/>
  <c r="L295" i="2"/>
  <c r="C297" i="2"/>
  <c r="C295" i="2"/>
  <c r="I295" i="2"/>
  <c r="H295" i="2"/>
  <c r="O295" i="2"/>
  <c r="E295" i="2"/>
  <c r="F295" i="2"/>
  <c r="D295" i="2"/>
  <c r="D296" i="2"/>
  <c r="K295" i="2"/>
  <c r="F297" i="2"/>
  <c r="F273" i="2"/>
  <c r="C272" i="2"/>
  <c r="D272" i="2"/>
  <c r="J271" i="2"/>
  <c r="H271" i="2"/>
  <c r="O271" i="2"/>
  <c r="F271" i="2"/>
  <c r="E271" i="2"/>
  <c r="D273" i="2"/>
  <c r="G271" i="2"/>
  <c r="K271" i="2"/>
  <c r="I271" i="2"/>
  <c r="L271" i="2"/>
  <c r="C271" i="2"/>
  <c r="G273" i="2"/>
  <c r="D271" i="2"/>
  <c r="C273" i="2"/>
  <c r="L247" i="2"/>
  <c r="C249" i="2"/>
  <c r="C247" i="2"/>
  <c r="H247" i="2"/>
  <c r="O247" i="2"/>
  <c r="C248" i="2"/>
  <c r="D248" i="2"/>
  <c r="D247" i="2"/>
  <c r="E247" i="2"/>
  <c r="F247" i="2"/>
  <c r="K247" i="2"/>
  <c r="J247" i="2"/>
  <c r="D249" i="2"/>
  <c r="G247" i="2"/>
  <c r="I247" i="2"/>
  <c r="G249" i="2"/>
  <c r="F249" i="2"/>
  <c r="F225" i="2"/>
  <c r="E223" i="2"/>
  <c r="J223" i="2"/>
  <c r="C224" i="2"/>
  <c r="D224" i="2"/>
  <c r="D223" i="2"/>
  <c r="K223" i="2"/>
  <c r="L223" i="2"/>
  <c r="C225" i="2"/>
  <c r="C223" i="2"/>
  <c r="F223" i="2"/>
  <c r="I223" i="2"/>
  <c r="O223" i="2"/>
  <c r="G225" i="2"/>
  <c r="D225" i="2"/>
  <c r="G223" i="2"/>
  <c r="H223" i="2"/>
  <c r="D199" i="2"/>
  <c r="K199" i="2"/>
  <c r="D201" i="2"/>
  <c r="G199" i="2"/>
  <c r="E199" i="2"/>
  <c r="L199" i="2"/>
  <c r="C199" i="2"/>
  <c r="J199" i="2"/>
  <c r="F199" i="2"/>
  <c r="H199" i="2"/>
  <c r="C200" i="2"/>
  <c r="C201" i="2"/>
  <c r="F201" i="2"/>
  <c r="O199" i="2"/>
  <c r="I199" i="2"/>
  <c r="G201" i="2"/>
  <c r="D200" i="2"/>
  <c r="G177" i="2"/>
  <c r="F175" i="2"/>
  <c r="D177" i="2"/>
  <c r="I175" i="2"/>
  <c r="F177" i="2"/>
  <c r="D175" i="2"/>
  <c r="L175" i="2"/>
  <c r="E175" i="2"/>
  <c r="J175" i="2"/>
  <c r="O175" i="2"/>
  <c r="H175" i="2"/>
  <c r="C176" i="2"/>
  <c r="K175" i="2"/>
  <c r="G175" i="2"/>
  <c r="C175" i="2"/>
  <c r="D176" i="2"/>
  <c r="C177" i="2"/>
  <c r="F151" i="2"/>
  <c r="L151" i="2"/>
  <c r="D151" i="2"/>
  <c r="C152" i="2"/>
  <c r="J151" i="2"/>
  <c r="F153" i="2"/>
  <c r="D153" i="2"/>
  <c r="G153" i="2"/>
  <c r="I151" i="2"/>
  <c r="C153" i="2"/>
  <c r="C151" i="2"/>
  <c r="E151" i="2"/>
  <c r="O151" i="2"/>
  <c r="H151" i="2"/>
  <c r="D152" i="2"/>
  <c r="K151" i="2"/>
  <c r="G151" i="2"/>
  <c r="D129" i="2"/>
  <c r="F129" i="2"/>
  <c r="C128" i="2"/>
  <c r="F127" i="2"/>
  <c r="I127" i="2"/>
  <c r="D127" i="2"/>
  <c r="E127" i="2"/>
  <c r="L127" i="2"/>
  <c r="G127" i="2"/>
  <c r="D128" i="2"/>
  <c r="C129" i="2"/>
  <c r="C127" i="2"/>
  <c r="J127" i="2"/>
  <c r="O127" i="2"/>
  <c r="G129" i="2"/>
  <c r="K127" i="2"/>
  <c r="H127" i="2"/>
  <c r="E103" i="2"/>
  <c r="C104" i="2"/>
  <c r="L103" i="2"/>
  <c r="D105" i="2"/>
  <c r="F105" i="2"/>
  <c r="D103" i="2"/>
  <c r="F103" i="2"/>
  <c r="G105" i="2"/>
  <c r="I103" i="2"/>
  <c r="O103" i="2"/>
  <c r="H103" i="2"/>
  <c r="J103" i="2"/>
  <c r="K103" i="2"/>
  <c r="G103" i="2"/>
  <c r="C103" i="2"/>
  <c r="D104" i="2"/>
  <c r="C105" i="2"/>
  <c r="L79" i="2"/>
  <c r="F81" i="2"/>
  <c r="J79" i="2"/>
  <c r="E79" i="2"/>
  <c r="D79" i="2"/>
  <c r="G81" i="2"/>
  <c r="D81" i="2"/>
  <c r="I79" i="2"/>
  <c r="C80" i="2"/>
  <c r="F79" i="2"/>
  <c r="G79" i="2"/>
  <c r="D80" i="2"/>
  <c r="C81" i="2"/>
  <c r="C79" i="2"/>
  <c r="O79" i="2"/>
  <c r="K79" i="2"/>
  <c r="H79" i="2"/>
  <c r="E55" i="2"/>
  <c r="F57" i="2"/>
  <c r="J55" i="2"/>
  <c r="L55" i="2"/>
  <c r="D57" i="2"/>
  <c r="F55" i="2"/>
  <c r="C56" i="2"/>
  <c r="D55" i="2"/>
  <c r="I55" i="2"/>
  <c r="G57" i="2"/>
  <c r="K55" i="2"/>
  <c r="G55" i="2"/>
  <c r="D56" i="2"/>
  <c r="C57" i="2"/>
  <c r="O55" i="2"/>
  <c r="C55" i="2"/>
  <c r="H55" i="2"/>
  <c r="L31" i="2"/>
  <c r="H31" i="2"/>
  <c r="D31" i="2"/>
  <c r="D33" i="2"/>
  <c r="F33" i="2"/>
  <c r="G33" i="2"/>
  <c r="E31" i="2"/>
  <c r="I31" i="2"/>
  <c r="K31" i="2"/>
  <c r="C32" i="2"/>
  <c r="J31" i="2"/>
  <c r="C31" i="2"/>
  <c r="C33" i="2"/>
  <c r="F31" i="2"/>
  <c r="G31" i="2"/>
  <c r="O31" i="2"/>
  <c r="D32" i="2"/>
  <c r="D904" i="2"/>
  <c r="C906" i="2"/>
  <c r="G906" i="2"/>
  <c r="C904" i="2"/>
  <c r="O904" i="2"/>
  <c r="D906" i="2"/>
  <c r="I904" i="2"/>
  <c r="G904" i="2"/>
  <c r="H904" i="2"/>
  <c r="E904" i="2"/>
  <c r="L904" i="2"/>
  <c r="K904" i="2"/>
  <c r="C905" i="2"/>
  <c r="F906" i="2"/>
  <c r="F904" i="2"/>
  <c r="J904" i="2"/>
  <c r="D905" i="2"/>
  <c r="F880" i="2"/>
  <c r="J880" i="2"/>
  <c r="G882" i="2"/>
  <c r="D881" i="2"/>
  <c r="L880" i="2"/>
  <c r="C882" i="2"/>
  <c r="C880" i="2"/>
  <c r="I880" i="2"/>
  <c r="H880" i="2"/>
  <c r="O880" i="2"/>
  <c r="F882" i="2"/>
  <c r="E880" i="2"/>
  <c r="D880" i="2"/>
  <c r="K880" i="2"/>
  <c r="C881" i="2"/>
  <c r="D882" i="2"/>
  <c r="G880" i="2"/>
  <c r="H856" i="2"/>
  <c r="C858" i="2"/>
  <c r="C856" i="2"/>
  <c r="L856" i="2"/>
  <c r="F856" i="2"/>
  <c r="I856" i="2"/>
  <c r="O856" i="2"/>
  <c r="J856" i="2"/>
  <c r="D858" i="2"/>
  <c r="F858" i="2"/>
  <c r="E856" i="2"/>
  <c r="K856" i="2"/>
  <c r="D857" i="2"/>
  <c r="G858" i="2"/>
  <c r="C857" i="2"/>
  <c r="G856" i="2"/>
  <c r="D856" i="2"/>
  <c r="H832" i="2"/>
  <c r="F834" i="2"/>
  <c r="E832" i="2"/>
  <c r="K832" i="2"/>
  <c r="D833" i="2"/>
  <c r="L832" i="2"/>
  <c r="G834" i="2"/>
  <c r="C833" i="2"/>
  <c r="G832" i="2"/>
  <c r="D834" i="2"/>
  <c r="C834" i="2"/>
  <c r="C832" i="2"/>
  <c r="F832" i="2"/>
  <c r="I832" i="2"/>
  <c r="O832" i="2"/>
  <c r="J832" i="2"/>
  <c r="D832" i="2"/>
  <c r="H808" i="2"/>
  <c r="C810" i="2"/>
  <c r="C808" i="2"/>
  <c r="L808" i="2"/>
  <c r="F808" i="2"/>
  <c r="I808" i="2"/>
  <c r="O808" i="2"/>
  <c r="J808" i="2"/>
  <c r="D810" i="2"/>
  <c r="F810" i="2"/>
  <c r="E808" i="2"/>
  <c r="K808" i="2"/>
  <c r="D809" i="2"/>
  <c r="G810" i="2"/>
  <c r="C809" i="2"/>
  <c r="G808" i="2"/>
  <c r="D808" i="2"/>
  <c r="H784" i="2"/>
  <c r="D786" i="2"/>
  <c r="E784" i="2"/>
  <c r="D784" i="2"/>
  <c r="L784" i="2"/>
  <c r="F786" i="2"/>
  <c r="C785" i="2"/>
  <c r="I784" i="2"/>
  <c r="J784" i="2"/>
  <c r="C784" i="2"/>
  <c r="C786" i="2"/>
  <c r="G784" i="2"/>
  <c r="D785" i="2"/>
  <c r="K784" i="2"/>
  <c r="F784" i="2"/>
  <c r="G786" i="2"/>
  <c r="O784" i="2"/>
  <c r="D760" i="2"/>
  <c r="L760" i="2"/>
  <c r="D762" i="2"/>
  <c r="E760" i="2"/>
  <c r="H760" i="2"/>
  <c r="I760" i="2"/>
  <c r="C761" i="2"/>
  <c r="F762" i="2"/>
  <c r="J760" i="2"/>
  <c r="C760" i="2"/>
  <c r="C762" i="2"/>
  <c r="G760" i="2"/>
  <c r="D761" i="2"/>
  <c r="K760" i="2"/>
  <c r="F760" i="2"/>
  <c r="G762" i="2"/>
  <c r="O760" i="2"/>
  <c r="C737" i="2"/>
  <c r="F736" i="2"/>
  <c r="L736" i="2"/>
  <c r="G738" i="2"/>
  <c r="C738" i="2"/>
  <c r="C736" i="2"/>
  <c r="K736" i="2"/>
  <c r="H736" i="2"/>
  <c r="D736" i="2"/>
  <c r="J736" i="2"/>
  <c r="D737" i="2"/>
  <c r="I736" i="2"/>
  <c r="F738" i="2"/>
  <c r="O736" i="2"/>
  <c r="G736" i="2"/>
  <c r="D738" i="2"/>
  <c r="E736" i="2"/>
  <c r="C713" i="2"/>
  <c r="G714" i="2"/>
  <c r="F712" i="2"/>
  <c r="L712" i="2"/>
  <c r="K712" i="2"/>
  <c r="C714" i="2"/>
  <c r="C712" i="2"/>
  <c r="D713" i="2"/>
  <c r="D714" i="2"/>
  <c r="F714" i="2"/>
  <c r="O712" i="2"/>
  <c r="D712" i="2"/>
  <c r="G712" i="2"/>
  <c r="I712" i="2"/>
  <c r="E712" i="2"/>
  <c r="H712" i="2"/>
  <c r="J712" i="2"/>
  <c r="C689" i="2"/>
  <c r="F688" i="2"/>
  <c r="L688" i="2"/>
  <c r="G690" i="2"/>
  <c r="C690" i="2"/>
  <c r="C688" i="2"/>
  <c r="K688" i="2"/>
  <c r="O688" i="2"/>
  <c r="G688" i="2"/>
  <c r="D690" i="2"/>
  <c r="E688" i="2"/>
  <c r="H688" i="2"/>
  <c r="D688" i="2"/>
  <c r="J688" i="2"/>
  <c r="D689" i="2"/>
  <c r="I688" i="2"/>
  <c r="F690" i="2"/>
  <c r="C665" i="2"/>
  <c r="G666" i="2"/>
  <c r="F664" i="2"/>
  <c r="L664" i="2"/>
  <c r="K664" i="2"/>
  <c r="C666" i="2"/>
  <c r="C664" i="2"/>
  <c r="G664" i="2"/>
  <c r="I664" i="2"/>
  <c r="E664" i="2"/>
  <c r="H664" i="2"/>
  <c r="J664" i="2"/>
  <c r="D665" i="2"/>
  <c r="D666" i="2"/>
  <c r="F666" i="2"/>
  <c r="O664" i="2"/>
  <c r="D664" i="2"/>
  <c r="J640" i="2"/>
  <c r="G642" i="2"/>
  <c r="F642" i="2"/>
  <c r="E640" i="2"/>
  <c r="D640" i="2"/>
  <c r="K640" i="2"/>
  <c r="C641" i="2"/>
  <c r="D642" i="2"/>
  <c r="G640" i="2"/>
  <c r="D641" i="2"/>
  <c r="L640" i="2"/>
  <c r="C642" i="2"/>
  <c r="C640" i="2"/>
  <c r="I640" i="2"/>
  <c r="H640" i="2"/>
  <c r="O640" i="2"/>
  <c r="F640" i="2"/>
  <c r="J616" i="2"/>
  <c r="G618" i="2"/>
  <c r="F618" i="2"/>
  <c r="E616" i="2"/>
  <c r="D616" i="2"/>
  <c r="K616" i="2"/>
  <c r="C617" i="2"/>
  <c r="D618" i="2"/>
  <c r="G616" i="2"/>
  <c r="D617" i="2"/>
  <c r="L616" i="2"/>
  <c r="C618" i="2"/>
  <c r="C616" i="2"/>
  <c r="I616" i="2"/>
  <c r="H616" i="2"/>
  <c r="O616" i="2"/>
  <c r="F616" i="2"/>
  <c r="J592" i="2"/>
  <c r="G594" i="2"/>
  <c r="F594" i="2"/>
  <c r="E592" i="2"/>
  <c r="D592" i="2"/>
  <c r="K592" i="2"/>
  <c r="C593" i="2"/>
  <c r="D594" i="2"/>
  <c r="G592" i="2"/>
  <c r="D593" i="2"/>
  <c r="L592" i="2"/>
  <c r="C594" i="2"/>
  <c r="C592" i="2"/>
  <c r="I592" i="2"/>
  <c r="H592" i="2"/>
  <c r="O592" i="2"/>
  <c r="F592" i="2"/>
  <c r="J568" i="2"/>
  <c r="G570" i="2"/>
  <c r="F570" i="2"/>
  <c r="E568" i="2"/>
  <c r="D568" i="2"/>
  <c r="K568" i="2"/>
  <c r="C569" i="2"/>
  <c r="D570" i="2"/>
  <c r="G568" i="2"/>
  <c r="D569" i="2"/>
  <c r="L568" i="2"/>
  <c r="C570" i="2"/>
  <c r="C568" i="2"/>
  <c r="I568" i="2"/>
  <c r="H568" i="2"/>
  <c r="O568" i="2"/>
  <c r="F568" i="2"/>
  <c r="C546" i="2"/>
  <c r="C544" i="2"/>
  <c r="F544" i="2"/>
  <c r="I544" i="2"/>
  <c r="K544" i="2"/>
  <c r="F546" i="2"/>
  <c r="D545" i="2"/>
  <c r="J544" i="2"/>
  <c r="O544" i="2"/>
  <c r="H544" i="2"/>
  <c r="C545" i="2"/>
  <c r="E544" i="2"/>
  <c r="D546" i="2"/>
  <c r="G544" i="2"/>
  <c r="D544" i="2"/>
  <c r="G546" i="2"/>
  <c r="L544" i="2"/>
  <c r="F522" i="2"/>
  <c r="I520" i="2"/>
  <c r="C520" i="2"/>
  <c r="K520" i="2"/>
  <c r="C522" i="2"/>
  <c r="D521" i="2"/>
  <c r="F520" i="2"/>
  <c r="O520" i="2"/>
  <c r="D520" i="2"/>
  <c r="G522" i="2"/>
  <c r="E520" i="2"/>
  <c r="J520" i="2"/>
  <c r="L520" i="2"/>
  <c r="D522" i="2"/>
  <c r="H520" i="2"/>
  <c r="G520" i="2"/>
  <c r="C521" i="2"/>
  <c r="L496" i="2"/>
  <c r="H496" i="2"/>
  <c r="D498" i="2"/>
  <c r="D496" i="2"/>
  <c r="F496" i="2"/>
  <c r="G498" i="2"/>
  <c r="C497" i="2"/>
  <c r="J496" i="2"/>
  <c r="O496" i="2"/>
  <c r="E496" i="2"/>
  <c r="F498" i="2"/>
  <c r="I496" i="2"/>
  <c r="D497" i="2"/>
  <c r="G496" i="2"/>
  <c r="C498" i="2"/>
  <c r="C496" i="2"/>
  <c r="K496" i="2"/>
  <c r="D472" i="2"/>
  <c r="H472" i="2"/>
  <c r="L472" i="2"/>
  <c r="D474" i="2"/>
  <c r="F472" i="2"/>
  <c r="G474" i="2"/>
  <c r="C473" i="2"/>
  <c r="J472" i="2"/>
  <c r="O472" i="2"/>
  <c r="E472" i="2"/>
  <c r="F474" i="2"/>
  <c r="I472" i="2"/>
  <c r="D473" i="2"/>
  <c r="G472" i="2"/>
  <c r="C472" i="2"/>
  <c r="K472" i="2"/>
  <c r="C474" i="2"/>
  <c r="D449" i="2"/>
  <c r="C450" i="2"/>
  <c r="C448" i="2"/>
  <c r="I448" i="2"/>
  <c r="D448" i="2"/>
  <c r="K448" i="2"/>
  <c r="C449" i="2"/>
  <c r="H448" i="2"/>
  <c r="D450" i="2"/>
  <c r="F450" i="2"/>
  <c r="F448" i="2"/>
  <c r="L448" i="2"/>
  <c r="O448" i="2"/>
  <c r="E448" i="2"/>
  <c r="G448" i="2"/>
  <c r="G450" i="2"/>
  <c r="J448" i="2"/>
  <c r="D425" i="2"/>
  <c r="C426" i="2"/>
  <c r="C424" i="2"/>
  <c r="I424" i="2"/>
  <c r="D424" i="2"/>
  <c r="K424" i="2"/>
  <c r="C425" i="2"/>
  <c r="H424" i="2"/>
  <c r="D426" i="2"/>
  <c r="O424" i="2"/>
  <c r="E424" i="2"/>
  <c r="G424" i="2"/>
  <c r="G426" i="2"/>
  <c r="F426" i="2"/>
  <c r="F424" i="2"/>
  <c r="L424" i="2"/>
  <c r="J424" i="2"/>
  <c r="D401" i="2"/>
  <c r="C402" i="2"/>
  <c r="C400" i="2"/>
  <c r="I400" i="2"/>
  <c r="D400" i="2"/>
  <c r="K400" i="2"/>
  <c r="C401" i="2"/>
  <c r="H400" i="2"/>
  <c r="D402" i="2"/>
  <c r="F402" i="2"/>
  <c r="F400" i="2"/>
  <c r="L400" i="2"/>
  <c r="J400" i="2"/>
  <c r="O400" i="2"/>
  <c r="E400" i="2"/>
  <c r="G400" i="2"/>
  <c r="G402" i="2"/>
  <c r="D377" i="2"/>
  <c r="C378" i="2"/>
  <c r="C376" i="2"/>
  <c r="I376" i="2"/>
  <c r="D376" i="2"/>
  <c r="O376" i="2"/>
  <c r="F378" i="2"/>
  <c r="E376" i="2"/>
  <c r="F376" i="2"/>
  <c r="K376" i="2"/>
  <c r="C377" i="2"/>
  <c r="H376" i="2"/>
  <c r="D378" i="2"/>
  <c r="L376" i="2"/>
  <c r="G376" i="2"/>
  <c r="G378" i="2"/>
  <c r="J376" i="2"/>
  <c r="G435" i="2"/>
  <c r="H433" i="2"/>
  <c r="F433" i="2"/>
  <c r="F435" i="2"/>
  <c r="E433" i="2"/>
  <c r="K433" i="2"/>
  <c r="D434" i="2"/>
  <c r="L433" i="2"/>
  <c r="C434" i="2"/>
  <c r="G433" i="2"/>
  <c r="D435" i="2"/>
  <c r="C435" i="2"/>
  <c r="C433" i="2"/>
  <c r="I433" i="2"/>
  <c r="O433" i="2"/>
  <c r="J433" i="2"/>
  <c r="D433" i="2"/>
  <c r="H409" i="2"/>
  <c r="F409" i="2"/>
  <c r="G411" i="2"/>
  <c r="F411" i="2"/>
  <c r="E409" i="2"/>
  <c r="K409" i="2"/>
  <c r="D410" i="2"/>
  <c r="L409" i="2"/>
  <c r="C410" i="2"/>
  <c r="G409" i="2"/>
  <c r="D411" i="2"/>
  <c r="C411" i="2"/>
  <c r="C409" i="2"/>
  <c r="I409" i="2"/>
  <c r="O409" i="2"/>
  <c r="J409" i="2"/>
  <c r="D409" i="2"/>
  <c r="H385" i="2"/>
  <c r="G387" i="2"/>
  <c r="F385" i="2"/>
  <c r="F387" i="2"/>
  <c r="E385" i="2"/>
  <c r="K385" i="2"/>
  <c r="D386" i="2"/>
  <c r="L385" i="2"/>
  <c r="C386" i="2"/>
  <c r="G385" i="2"/>
  <c r="D387" i="2"/>
  <c r="C387" i="2"/>
  <c r="C385" i="2"/>
  <c r="I385" i="2"/>
  <c r="O385" i="2"/>
  <c r="J385" i="2"/>
  <c r="D385" i="2"/>
  <c r="H361" i="2"/>
  <c r="C362" i="2"/>
  <c r="G361" i="2"/>
  <c r="D363" i="2"/>
  <c r="J361" i="2"/>
  <c r="C363" i="2"/>
  <c r="G363" i="2"/>
  <c r="L361" i="2"/>
  <c r="C361" i="2"/>
  <c r="I361" i="2"/>
  <c r="O361" i="2"/>
  <c r="D361" i="2"/>
  <c r="F363" i="2"/>
  <c r="E361" i="2"/>
  <c r="K361" i="2"/>
  <c r="F361" i="2"/>
  <c r="D362" i="2"/>
  <c r="G339" i="2"/>
  <c r="F337" i="2"/>
  <c r="D338" i="2"/>
  <c r="J337" i="2"/>
  <c r="C338" i="2"/>
  <c r="D339" i="2"/>
  <c r="G337" i="2"/>
  <c r="L337" i="2"/>
  <c r="C339" i="2"/>
  <c r="C337" i="2"/>
  <c r="I337" i="2"/>
  <c r="H337" i="2"/>
  <c r="O337" i="2"/>
  <c r="F339" i="2"/>
  <c r="E337" i="2"/>
  <c r="D337" i="2"/>
  <c r="K337" i="2"/>
  <c r="G315" i="2"/>
  <c r="F313" i="2"/>
  <c r="D314" i="2"/>
  <c r="J313" i="2"/>
  <c r="C314" i="2"/>
  <c r="D315" i="2"/>
  <c r="G313" i="2"/>
  <c r="L313" i="2"/>
  <c r="C315" i="2"/>
  <c r="C313" i="2"/>
  <c r="I313" i="2"/>
  <c r="H313" i="2"/>
  <c r="O313" i="2"/>
  <c r="F315" i="2"/>
  <c r="E313" i="2"/>
  <c r="D313" i="2"/>
  <c r="K313" i="2"/>
  <c r="D290" i="2"/>
  <c r="G291" i="2"/>
  <c r="F289" i="2"/>
  <c r="J289" i="2"/>
  <c r="I289" i="2"/>
  <c r="H289" i="2"/>
  <c r="O289" i="2"/>
  <c r="F291" i="2"/>
  <c r="E289" i="2"/>
  <c r="D289" i="2"/>
  <c r="K289" i="2"/>
  <c r="C290" i="2"/>
  <c r="D291" i="2"/>
  <c r="G289" i="2"/>
  <c r="L289" i="2"/>
  <c r="C291" i="2"/>
  <c r="C289" i="2"/>
  <c r="H265" i="2"/>
  <c r="O265" i="2"/>
  <c r="D265" i="2"/>
  <c r="K265" i="2"/>
  <c r="D266" i="2"/>
  <c r="F267" i="2"/>
  <c r="C267" i="2"/>
  <c r="E265" i="2"/>
  <c r="C266" i="2"/>
  <c r="D267" i="2"/>
  <c r="G265" i="2"/>
  <c r="F265" i="2"/>
  <c r="L265" i="2"/>
  <c r="C265" i="2"/>
  <c r="J265" i="2"/>
  <c r="I265" i="2"/>
  <c r="G267" i="2"/>
  <c r="D243" i="2"/>
  <c r="G241" i="2"/>
  <c r="E241" i="2"/>
  <c r="L241" i="2"/>
  <c r="C243" i="2"/>
  <c r="C241" i="2"/>
  <c r="J241" i="2"/>
  <c r="O241" i="2"/>
  <c r="D242" i="2"/>
  <c r="F243" i="2"/>
  <c r="K241" i="2"/>
  <c r="H241" i="2"/>
  <c r="C242" i="2"/>
  <c r="F241" i="2"/>
  <c r="D241" i="2"/>
  <c r="I241" i="2"/>
  <c r="G243" i="2"/>
  <c r="F219" i="2"/>
  <c r="C218" i="2"/>
  <c r="E217" i="2"/>
  <c r="L217" i="2"/>
  <c r="C219" i="2"/>
  <c r="C217" i="2"/>
  <c r="F217" i="2"/>
  <c r="D217" i="2"/>
  <c r="K217" i="2"/>
  <c r="O217" i="2"/>
  <c r="D219" i="2"/>
  <c r="G217" i="2"/>
  <c r="H217" i="2"/>
  <c r="I217" i="2"/>
  <c r="D218" i="2"/>
  <c r="J217" i="2"/>
  <c r="G219" i="2"/>
  <c r="D195" i="2"/>
  <c r="D194" i="2"/>
  <c r="C195" i="2"/>
  <c r="C193" i="2"/>
  <c r="O193" i="2"/>
  <c r="D193" i="2"/>
  <c r="I193" i="2"/>
  <c r="E193" i="2"/>
  <c r="K193" i="2"/>
  <c r="J193" i="2"/>
  <c r="H193" i="2"/>
  <c r="F193" i="2"/>
  <c r="G193" i="2"/>
  <c r="F195" i="2"/>
  <c r="L193" i="2"/>
  <c r="C194" i="2"/>
  <c r="G195" i="2"/>
  <c r="F171" i="2"/>
  <c r="D170" i="2"/>
  <c r="I169" i="2"/>
  <c r="D171" i="2"/>
  <c r="C171" i="2"/>
  <c r="C169" i="2"/>
  <c r="H169" i="2"/>
  <c r="E169" i="2"/>
  <c r="J169" i="2"/>
  <c r="K169" i="2"/>
  <c r="L169" i="2"/>
  <c r="D169" i="2"/>
  <c r="C170" i="2"/>
  <c r="O169" i="2"/>
  <c r="G171" i="2"/>
  <c r="G169" i="2"/>
  <c r="F169" i="2"/>
  <c r="D147" i="2"/>
  <c r="D145" i="2"/>
  <c r="C147" i="2"/>
  <c r="C145" i="2"/>
  <c r="E145" i="2"/>
  <c r="I145" i="2"/>
  <c r="O145" i="2"/>
  <c r="J145" i="2"/>
  <c r="D146" i="2"/>
  <c r="K145" i="2"/>
  <c r="F147" i="2"/>
  <c r="H145" i="2"/>
  <c r="C146" i="2"/>
  <c r="G147" i="2"/>
  <c r="F145" i="2"/>
  <c r="G145" i="2"/>
  <c r="L145" i="2"/>
  <c r="G121" i="2"/>
  <c r="D123" i="2"/>
  <c r="J121" i="2"/>
  <c r="C123" i="2"/>
  <c r="C121" i="2"/>
  <c r="D121" i="2"/>
  <c r="F123" i="2"/>
  <c r="H121" i="2"/>
  <c r="I121" i="2"/>
  <c r="D122" i="2"/>
  <c r="E121" i="2"/>
  <c r="O121" i="2"/>
  <c r="K121" i="2"/>
  <c r="G123" i="2"/>
  <c r="F121" i="2"/>
  <c r="L121" i="2"/>
  <c r="C122" i="2"/>
  <c r="D99" i="2"/>
  <c r="C99" i="2"/>
  <c r="C97" i="2"/>
  <c r="E97" i="2"/>
  <c r="O97" i="2"/>
  <c r="H97" i="2"/>
  <c r="J97" i="2"/>
  <c r="D97" i="2"/>
  <c r="D98" i="2"/>
  <c r="L97" i="2"/>
  <c r="I97" i="2"/>
  <c r="K97" i="2"/>
  <c r="F99" i="2"/>
  <c r="G99" i="2"/>
  <c r="C98" i="2"/>
  <c r="G97" i="2"/>
  <c r="F97" i="2"/>
  <c r="O73" i="2"/>
  <c r="H73" i="2"/>
  <c r="I73" i="2"/>
  <c r="K73" i="2"/>
  <c r="D74" i="2"/>
  <c r="D75" i="2"/>
  <c r="G73" i="2"/>
  <c r="E73" i="2"/>
  <c r="C74" i="2"/>
  <c r="C73" i="2"/>
  <c r="D73" i="2"/>
  <c r="F75" i="2"/>
  <c r="F73" i="2"/>
  <c r="C75" i="2"/>
  <c r="L73" i="2"/>
  <c r="J73" i="2"/>
  <c r="G75" i="2"/>
  <c r="J49" i="2"/>
  <c r="D49" i="2"/>
  <c r="O49" i="2"/>
  <c r="H49" i="2"/>
  <c r="C50" i="2"/>
  <c r="E49" i="2"/>
  <c r="I49" i="2"/>
  <c r="G49" i="2"/>
  <c r="D50" i="2"/>
  <c r="F49" i="2"/>
  <c r="D51" i="2"/>
  <c r="K49" i="2"/>
  <c r="G51" i="2"/>
  <c r="C49" i="2"/>
  <c r="C51" i="2"/>
  <c r="F51" i="2"/>
  <c r="L49" i="2"/>
  <c r="L25" i="2"/>
  <c r="L25" i="4" s="1"/>
  <c r="D27" i="2"/>
  <c r="D25" i="2"/>
  <c r="H25" i="2"/>
  <c r="E25" i="2"/>
  <c r="I25" i="2"/>
  <c r="C26" i="2"/>
  <c r="J25" i="2"/>
  <c r="K25" i="2"/>
  <c r="F27" i="2"/>
  <c r="G27" i="2"/>
  <c r="C25" i="2"/>
  <c r="C27" i="2"/>
  <c r="D26" i="2"/>
  <c r="G25" i="2"/>
  <c r="O25" i="2"/>
  <c r="F25" i="2"/>
  <c r="I910" i="2"/>
  <c r="D912" i="2"/>
  <c r="C910" i="2"/>
  <c r="D910" i="2"/>
  <c r="G912" i="2"/>
  <c r="H910" i="2"/>
  <c r="C912" i="2"/>
  <c r="E910" i="2"/>
  <c r="G910" i="2"/>
  <c r="K910" i="2"/>
  <c r="L910" i="2"/>
  <c r="O910" i="2"/>
  <c r="C911" i="2"/>
  <c r="F912" i="2"/>
  <c r="F910" i="2"/>
  <c r="J910" i="2"/>
  <c r="D911" i="2"/>
  <c r="C887" i="2"/>
  <c r="F888" i="2"/>
  <c r="D888" i="2"/>
  <c r="C886" i="2"/>
  <c r="F886" i="2"/>
  <c r="G888" i="2"/>
  <c r="L886" i="2"/>
  <c r="O886" i="2"/>
  <c r="D887" i="2"/>
  <c r="I886" i="2"/>
  <c r="H886" i="2"/>
  <c r="K886" i="2"/>
  <c r="J886" i="2"/>
  <c r="E886" i="2"/>
  <c r="D886" i="2"/>
  <c r="G886" i="2"/>
  <c r="C888" i="2"/>
  <c r="J862" i="2"/>
  <c r="D862" i="2"/>
  <c r="G864" i="2"/>
  <c r="F862" i="2"/>
  <c r="D863" i="2"/>
  <c r="C863" i="2"/>
  <c r="D864" i="2"/>
  <c r="C864" i="2"/>
  <c r="C862" i="2"/>
  <c r="L862" i="2"/>
  <c r="O862" i="2"/>
  <c r="I862" i="2"/>
  <c r="H862" i="2"/>
  <c r="K862" i="2"/>
  <c r="F864" i="2"/>
  <c r="E862" i="2"/>
  <c r="G862" i="2"/>
  <c r="F838" i="2"/>
  <c r="G840" i="2"/>
  <c r="D840" i="2"/>
  <c r="D838" i="2"/>
  <c r="H838" i="2"/>
  <c r="L838" i="2"/>
  <c r="I838" i="2"/>
  <c r="O838" i="2"/>
  <c r="J838" i="2"/>
  <c r="F840" i="2"/>
  <c r="E838" i="2"/>
  <c r="K838" i="2"/>
  <c r="D839" i="2"/>
  <c r="C839" i="2"/>
  <c r="G838" i="2"/>
  <c r="C840" i="2"/>
  <c r="C838" i="2"/>
  <c r="H814" i="2"/>
  <c r="G816" i="2"/>
  <c r="L814" i="2"/>
  <c r="D816" i="2"/>
  <c r="F814" i="2"/>
  <c r="D814" i="2"/>
  <c r="C815" i="2"/>
  <c r="G814" i="2"/>
  <c r="C816" i="2"/>
  <c r="C814" i="2"/>
  <c r="I814" i="2"/>
  <c r="O814" i="2"/>
  <c r="J814" i="2"/>
  <c r="F816" i="2"/>
  <c r="E814" i="2"/>
  <c r="K814" i="2"/>
  <c r="D815" i="2"/>
  <c r="C791" i="2"/>
  <c r="H790" i="2"/>
  <c r="D792" i="2"/>
  <c r="F792" i="2"/>
  <c r="L790" i="2"/>
  <c r="D790" i="2"/>
  <c r="I790" i="2"/>
  <c r="E790" i="2"/>
  <c r="F790" i="2"/>
  <c r="G792" i="2"/>
  <c r="O790" i="2"/>
  <c r="J790" i="2"/>
  <c r="C790" i="2"/>
  <c r="C792" i="2"/>
  <c r="G790" i="2"/>
  <c r="D791" i="2"/>
  <c r="K790" i="2"/>
  <c r="D768" i="2"/>
  <c r="D766" i="2"/>
  <c r="E766" i="2"/>
  <c r="H766" i="2"/>
  <c r="L766" i="2"/>
  <c r="F768" i="2"/>
  <c r="C767" i="2"/>
  <c r="I766" i="2"/>
  <c r="F766" i="2"/>
  <c r="G768" i="2"/>
  <c r="O766" i="2"/>
  <c r="J766" i="2"/>
  <c r="C766" i="2"/>
  <c r="C768" i="2"/>
  <c r="G766" i="2"/>
  <c r="D767" i="2"/>
  <c r="K766" i="2"/>
  <c r="C743" i="2"/>
  <c r="F742" i="2"/>
  <c r="D744" i="2"/>
  <c r="E742" i="2"/>
  <c r="L742" i="2"/>
  <c r="D742" i="2"/>
  <c r="G744" i="2"/>
  <c r="F744" i="2"/>
  <c r="I742" i="2"/>
  <c r="J742" i="2"/>
  <c r="G742" i="2"/>
  <c r="D743" i="2"/>
  <c r="C744" i="2"/>
  <c r="C742" i="2"/>
  <c r="O742" i="2"/>
  <c r="H742" i="2"/>
  <c r="K742" i="2"/>
  <c r="L718" i="2"/>
  <c r="C719" i="2"/>
  <c r="G720" i="2"/>
  <c r="E718" i="2"/>
  <c r="J718" i="2"/>
  <c r="D718" i="2"/>
  <c r="D720" i="2"/>
  <c r="F720" i="2"/>
  <c r="F718" i="2"/>
  <c r="I718" i="2"/>
  <c r="K718" i="2"/>
  <c r="G718" i="2"/>
  <c r="D719" i="2"/>
  <c r="C720" i="2"/>
  <c r="C718" i="2"/>
  <c r="O718" i="2"/>
  <c r="H718" i="2"/>
  <c r="D696" i="2"/>
  <c r="F694" i="2"/>
  <c r="C695" i="2"/>
  <c r="E694" i="2"/>
  <c r="L694" i="2"/>
  <c r="F696" i="2"/>
  <c r="D694" i="2"/>
  <c r="J694" i="2"/>
  <c r="G696" i="2"/>
  <c r="I694" i="2"/>
  <c r="O694" i="2"/>
  <c r="H694" i="2"/>
  <c r="K694" i="2"/>
  <c r="G694" i="2"/>
  <c r="D695" i="2"/>
  <c r="C696" i="2"/>
  <c r="C694" i="2"/>
  <c r="G672" i="2"/>
  <c r="E670" i="2"/>
  <c r="D670" i="2"/>
  <c r="C671" i="2"/>
  <c r="L670" i="2"/>
  <c r="J670" i="2"/>
  <c r="D672" i="2"/>
  <c r="F670" i="2"/>
  <c r="I670" i="2"/>
  <c r="F672" i="2"/>
  <c r="C672" i="2"/>
  <c r="C670" i="2"/>
  <c r="O670" i="2"/>
  <c r="H670" i="2"/>
  <c r="K670" i="2"/>
  <c r="G670" i="2"/>
  <c r="D671" i="2"/>
  <c r="G648" i="2"/>
  <c r="J646" i="2"/>
  <c r="C647" i="2"/>
  <c r="D648" i="2"/>
  <c r="G646" i="2"/>
  <c r="L646" i="2"/>
  <c r="C648" i="2"/>
  <c r="C646" i="2"/>
  <c r="I646" i="2"/>
  <c r="H646" i="2"/>
  <c r="O646" i="2"/>
  <c r="F648" i="2"/>
  <c r="E646" i="2"/>
  <c r="D646" i="2"/>
  <c r="K646" i="2"/>
  <c r="D647" i="2"/>
  <c r="F646" i="2"/>
  <c r="G624" i="2"/>
  <c r="J622" i="2"/>
  <c r="C623" i="2"/>
  <c r="D624" i="2"/>
  <c r="G622" i="2"/>
  <c r="L622" i="2"/>
  <c r="C624" i="2"/>
  <c r="C622" i="2"/>
  <c r="I622" i="2"/>
  <c r="H622" i="2"/>
  <c r="O622" i="2"/>
  <c r="F624" i="2"/>
  <c r="E622" i="2"/>
  <c r="D622" i="2"/>
  <c r="K622" i="2"/>
  <c r="D623" i="2"/>
  <c r="F622" i="2"/>
  <c r="J598" i="2"/>
  <c r="G600" i="2"/>
  <c r="C599" i="2"/>
  <c r="D600" i="2"/>
  <c r="G598" i="2"/>
  <c r="L598" i="2"/>
  <c r="C600" i="2"/>
  <c r="C598" i="2"/>
  <c r="I598" i="2"/>
  <c r="H598" i="2"/>
  <c r="O598" i="2"/>
  <c r="F600" i="2"/>
  <c r="E598" i="2"/>
  <c r="D598" i="2"/>
  <c r="K598" i="2"/>
  <c r="D599" i="2"/>
  <c r="F598" i="2"/>
  <c r="G576" i="2"/>
  <c r="J574" i="2"/>
  <c r="C575" i="2"/>
  <c r="D576" i="2"/>
  <c r="G574" i="2"/>
  <c r="L574" i="2"/>
  <c r="C576" i="2"/>
  <c r="C574" i="2"/>
  <c r="I574" i="2"/>
  <c r="H574" i="2"/>
  <c r="O574" i="2"/>
  <c r="F576" i="2"/>
  <c r="E574" i="2"/>
  <c r="D574" i="2"/>
  <c r="K574" i="2"/>
  <c r="D575" i="2"/>
  <c r="F574" i="2"/>
  <c r="F552" i="2"/>
  <c r="J550" i="2"/>
  <c r="O550" i="2"/>
  <c r="C552" i="2"/>
  <c r="E550" i="2"/>
  <c r="D552" i="2"/>
  <c r="G550" i="2"/>
  <c r="L550" i="2"/>
  <c r="F550" i="2"/>
  <c r="H550" i="2"/>
  <c r="C551" i="2"/>
  <c r="K550" i="2"/>
  <c r="D550" i="2"/>
  <c r="G552" i="2"/>
  <c r="C550" i="2"/>
  <c r="D551" i="2"/>
  <c r="I550" i="2"/>
  <c r="J526" i="2"/>
  <c r="F528" i="2"/>
  <c r="O526" i="2"/>
  <c r="C528" i="2"/>
  <c r="E526" i="2"/>
  <c r="D528" i="2"/>
  <c r="G526" i="2"/>
  <c r="F526" i="2"/>
  <c r="L526" i="2"/>
  <c r="D527" i="2"/>
  <c r="K526" i="2"/>
  <c r="H526" i="2"/>
  <c r="C527" i="2"/>
  <c r="D526" i="2"/>
  <c r="G528" i="2"/>
  <c r="I526" i="2"/>
  <c r="C526" i="2"/>
  <c r="L502" i="2"/>
  <c r="D502" i="2"/>
  <c r="H502" i="2"/>
  <c r="D504" i="2"/>
  <c r="I502" i="2"/>
  <c r="D503" i="2"/>
  <c r="F502" i="2"/>
  <c r="G504" i="2"/>
  <c r="K502" i="2"/>
  <c r="C503" i="2"/>
  <c r="J502" i="2"/>
  <c r="E502" i="2"/>
  <c r="F504" i="2"/>
  <c r="C502" i="2"/>
  <c r="C504" i="2"/>
  <c r="G502" i="2"/>
  <c r="O502" i="2"/>
  <c r="H478" i="2"/>
  <c r="L478" i="2"/>
  <c r="D480" i="2"/>
  <c r="D478" i="2"/>
  <c r="I478" i="2"/>
  <c r="D479" i="2"/>
  <c r="F478" i="2"/>
  <c r="G480" i="2"/>
  <c r="K478" i="2"/>
  <c r="C479" i="2"/>
  <c r="J478" i="2"/>
  <c r="E478" i="2"/>
  <c r="F480" i="2"/>
  <c r="C478" i="2"/>
  <c r="C480" i="2"/>
  <c r="O478" i="2"/>
  <c r="G478" i="2"/>
  <c r="D456" i="2"/>
  <c r="H454" i="2"/>
  <c r="F454" i="2"/>
  <c r="G456" i="2"/>
  <c r="D454" i="2"/>
  <c r="L454" i="2"/>
  <c r="O454" i="2"/>
  <c r="F456" i="2"/>
  <c r="E454" i="2"/>
  <c r="K454" i="2"/>
  <c r="C455" i="2"/>
  <c r="J454" i="2"/>
  <c r="G454" i="2"/>
  <c r="D455" i="2"/>
  <c r="C456" i="2"/>
  <c r="C454" i="2"/>
  <c r="I454" i="2"/>
  <c r="F430" i="2"/>
  <c r="H430" i="2"/>
  <c r="D432" i="2"/>
  <c r="G432" i="2"/>
  <c r="D430" i="2"/>
  <c r="L430" i="2"/>
  <c r="O430" i="2"/>
  <c r="F432" i="2"/>
  <c r="E430" i="2"/>
  <c r="K430" i="2"/>
  <c r="C431" i="2"/>
  <c r="J430" i="2"/>
  <c r="G430" i="2"/>
  <c r="D431" i="2"/>
  <c r="C432" i="2"/>
  <c r="C430" i="2"/>
  <c r="I430" i="2"/>
  <c r="D408" i="2"/>
  <c r="H406" i="2"/>
  <c r="F406" i="2"/>
  <c r="G408" i="2"/>
  <c r="L406" i="2"/>
  <c r="D406" i="2"/>
  <c r="O406" i="2"/>
  <c r="F408" i="2"/>
  <c r="E406" i="2"/>
  <c r="K406" i="2"/>
  <c r="C407" i="2"/>
  <c r="J406" i="2"/>
  <c r="G406" i="2"/>
  <c r="D407" i="2"/>
  <c r="C408" i="2"/>
  <c r="C406" i="2"/>
  <c r="I406" i="2"/>
  <c r="F382" i="2"/>
  <c r="H382" i="2"/>
  <c r="L382" i="2"/>
  <c r="D384" i="2"/>
  <c r="G384" i="2"/>
  <c r="D382" i="2"/>
  <c r="O382" i="2"/>
  <c r="F384" i="2"/>
  <c r="E382" i="2"/>
  <c r="K382" i="2"/>
  <c r="C383" i="2"/>
  <c r="J382" i="2"/>
  <c r="G382" i="2"/>
  <c r="D383" i="2"/>
  <c r="C384" i="2"/>
  <c r="C382" i="2"/>
  <c r="I382" i="2"/>
  <c r="C1195" i="2"/>
  <c r="D1196" i="2"/>
  <c r="F1195" i="2"/>
  <c r="C1196" i="2"/>
  <c r="D1197" i="2"/>
  <c r="G1197" i="2"/>
  <c r="C1197" i="2"/>
  <c r="L1195" i="2"/>
  <c r="O1195" i="2"/>
  <c r="I1195" i="2"/>
  <c r="H1195" i="2"/>
  <c r="G1195" i="2"/>
  <c r="J1195" i="2"/>
  <c r="F1197" i="2"/>
  <c r="E1195" i="2"/>
  <c r="D1195" i="2"/>
  <c r="K1195" i="2"/>
  <c r="G1173" i="2"/>
  <c r="L1171" i="2"/>
  <c r="C1171" i="2"/>
  <c r="G1171" i="2"/>
  <c r="K1171" i="2"/>
  <c r="F1171" i="2"/>
  <c r="C1173" i="2"/>
  <c r="D1172" i="2"/>
  <c r="F1173" i="2"/>
  <c r="E1171" i="2"/>
  <c r="D1171" i="2"/>
  <c r="C1172" i="2"/>
  <c r="D1173" i="2"/>
  <c r="H1171" i="2"/>
  <c r="O1171" i="2"/>
  <c r="I1171" i="2"/>
  <c r="J1171" i="2"/>
  <c r="G1149" i="2"/>
  <c r="E1147" i="2"/>
  <c r="I1147" i="2"/>
  <c r="K1147" i="2"/>
  <c r="C1149" i="2"/>
  <c r="D1149" i="2"/>
  <c r="F1149" i="2"/>
  <c r="C1147" i="2"/>
  <c r="D1147" i="2"/>
  <c r="H1147" i="2"/>
  <c r="O1147" i="2"/>
  <c r="C1148" i="2"/>
  <c r="G1147" i="2"/>
  <c r="L1147" i="2"/>
  <c r="D1148" i="2"/>
  <c r="F1147" i="2"/>
  <c r="J1147" i="2"/>
  <c r="K1123" i="2"/>
  <c r="F1125" i="2"/>
  <c r="I1123" i="2"/>
  <c r="O1123" i="2"/>
  <c r="D1123" i="2"/>
  <c r="G1125" i="2"/>
  <c r="D1125" i="2"/>
  <c r="G1123" i="2"/>
  <c r="L1123" i="2"/>
  <c r="C1125" i="2"/>
  <c r="C1124" i="2"/>
  <c r="C1123" i="2"/>
  <c r="H1123" i="2"/>
  <c r="E1123" i="2"/>
  <c r="D1124" i="2"/>
  <c r="F1123" i="2"/>
  <c r="J1123" i="2"/>
  <c r="C1100" i="2"/>
  <c r="H1099" i="2"/>
  <c r="C1099" i="2"/>
  <c r="G1099" i="2"/>
  <c r="F1101" i="2"/>
  <c r="O1099" i="2"/>
  <c r="C1101" i="2"/>
  <c r="K1099" i="2"/>
  <c r="I1099" i="2"/>
  <c r="D1101" i="2"/>
  <c r="D1099" i="2"/>
  <c r="G1101" i="2"/>
  <c r="L1099" i="2"/>
  <c r="E1099" i="2"/>
  <c r="D1100" i="2"/>
  <c r="F1099" i="2"/>
  <c r="J1099" i="2"/>
  <c r="G1077" i="2"/>
  <c r="D1075" i="2"/>
  <c r="E1075" i="2"/>
  <c r="O1075" i="2"/>
  <c r="D1077" i="2"/>
  <c r="I1075" i="2"/>
  <c r="K1075" i="2"/>
  <c r="F1077" i="2"/>
  <c r="C1075" i="2"/>
  <c r="G1075" i="2"/>
  <c r="H1075" i="2"/>
  <c r="C1077" i="2"/>
  <c r="L1075" i="2"/>
  <c r="C1076" i="2"/>
  <c r="D1076" i="2"/>
  <c r="F1075" i="2"/>
  <c r="J1075" i="2"/>
  <c r="G1051" i="2"/>
  <c r="L1051" i="2"/>
  <c r="F1053" i="2"/>
  <c r="O1051" i="2"/>
  <c r="K1051" i="2"/>
  <c r="I1051" i="2"/>
  <c r="H1051" i="2"/>
  <c r="D1053" i="2"/>
  <c r="C1052" i="2"/>
  <c r="D1051" i="2"/>
  <c r="G1053" i="2"/>
  <c r="C1053" i="2"/>
  <c r="E1051" i="2"/>
  <c r="C1051" i="2"/>
  <c r="D1052" i="2"/>
  <c r="F1051" i="2"/>
  <c r="J1051" i="2"/>
  <c r="D1029" i="2"/>
  <c r="F1029" i="2"/>
  <c r="I1027" i="2"/>
  <c r="E1027" i="2"/>
  <c r="C1028" i="2"/>
  <c r="F1027" i="2"/>
  <c r="G1029" i="2"/>
  <c r="K1027" i="2"/>
  <c r="C1027" i="2"/>
  <c r="C1029" i="2"/>
  <c r="J1027" i="2"/>
  <c r="H1027" i="2"/>
  <c r="D1028" i="2"/>
  <c r="G1027" i="2"/>
  <c r="L1027" i="2"/>
  <c r="O1027" i="2"/>
  <c r="D1027" i="2"/>
  <c r="F1005" i="2"/>
  <c r="I1003" i="2"/>
  <c r="D1005" i="2"/>
  <c r="E1003" i="2"/>
  <c r="C1004" i="2"/>
  <c r="D1004" i="2"/>
  <c r="F1003" i="2"/>
  <c r="G1005" i="2"/>
  <c r="K1003" i="2"/>
  <c r="J1003" i="2"/>
  <c r="C1003" i="2"/>
  <c r="C1005" i="2"/>
  <c r="H1003" i="2"/>
  <c r="G1003" i="2"/>
  <c r="L1003" i="2"/>
  <c r="O1003" i="2"/>
  <c r="D1003" i="2"/>
  <c r="I979" i="2"/>
  <c r="F981" i="2"/>
  <c r="D981" i="2"/>
  <c r="C980" i="2"/>
  <c r="E979" i="2"/>
  <c r="D980" i="2"/>
  <c r="F979" i="2"/>
  <c r="G981" i="2"/>
  <c r="K979" i="2"/>
  <c r="J979" i="2"/>
  <c r="C979" i="2"/>
  <c r="C981" i="2"/>
  <c r="H979" i="2"/>
  <c r="G979" i="2"/>
  <c r="L979" i="2"/>
  <c r="O979" i="2"/>
  <c r="D979" i="2"/>
  <c r="I955" i="2"/>
  <c r="C956" i="2"/>
  <c r="E955" i="2"/>
  <c r="D957" i="2"/>
  <c r="F957" i="2"/>
  <c r="D956" i="2"/>
  <c r="F955" i="2"/>
  <c r="G957" i="2"/>
  <c r="K955" i="2"/>
  <c r="J955" i="2"/>
  <c r="C955" i="2"/>
  <c r="C957" i="2"/>
  <c r="H955" i="2"/>
  <c r="G955" i="2"/>
  <c r="L955" i="2"/>
  <c r="O955" i="2"/>
  <c r="D955" i="2"/>
  <c r="F933" i="2"/>
  <c r="I931" i="2"/>
  <c r="E931" i="2"/>
  <c r="D933" i="2"/>
  <c r="C932" i="2"/>
  <c r="D932" i="2"/>
  <c r="F931" i="2"/>
  <c r="G933" i="2"/>
  <c r="K931" i="2"/>
  <c r="J931" i="2"/>
  <c r="C931" i="2"/>
  <c r="C933" i="2"/>
  <c r="H931" i="2"/>
  <c r="G931" i="2"/>
  <c r="L931" i="2"/>
  <c r="O931" i="2"/>
  <c r="D931" i="2"/>
  <c r="I907" i="2"/>
  <c r="F909" i="2"/>
  <c r="D908" i="2"/>
  <c r="G909" i="2"/>
  <c r="E907" i="2"/>
  <c r="D909" i="2"/>
  <c r="G907" i="2"/>
  <c r="L907" i="2"/>
  <c r="C909" i="2"/>
  <c r="C907" i="2"/>
  <c r="F907" i="2"/>
  <c r="H907" i="2"/>
  <c r="O907" i="2"/>
  <c r="J907" i="2"/>
  <c r="D907" i="2"/>
  <c r="K907" i="2"/>
  <c r="C908" i="2"/>
  <c r="D883" i="2"/>
  <c r="H883" i="2"/>
  <c r="D885" i="2"/>
  <c r="L883" i="2"/>
  <c r="E883" i="2"/>
  <c r="F885" i="2"/>
  <c r="J883" i="2"/>
  <c r="O883" i="2"/>
  <c r="I883" i="2"/>
  <c r="C883" i="2"/>
  <c r="C885" i="2"/>
  <c r="D884" i="2"/>
  <c r="G883" i="2"/>
  <c r="C884" i="2"/>
  <c r="F883" i="2"/>
  <c r="G885" i="2"/>
  <c r="K883" i="2"/>
  <c r="D860" i="2"/>
  <c r="J859" i="2"/>
  <c r="G859" i="2"/>
  <c r="G861" i="2"/>
  <c r="L859" i="2"/>
  <c r="C861" i="2"/>
  <c r="C859" i="2"/>
  <c r="I859" i="2"/>
  <c r="D859" i="2"/>
  <c r="O859" i="2"/>
  <c r="F861" i="2"/>
  <c r="E859" i="2"/>
  <c r="F859" i="2"/>
  <c r="K859" i="2"/>
  <c r="C860" i="2"/>
  <c r="H859" i="2"/>
  <c r="D861" i="2"/>
  <c r="D836" i="2"/>
  <c r="J835" i="2"/>
  <c r="O835" i="2"/>
  <c r="F837" i="2"/>
  <c r="E835" i="2"/>
  <c r="F835" i="2"/>
  <c r="K835" i="2"/>
  <c r="C836" i="2"/>
  <c r="H835" i="2"/>
  <c r="D837" i="2"/>
  <c r="G835" i="2"/>
  <c r="G837" i="2"/>
  <c r="L835" i="2"/>
  <c r="C837" i="2"/>
  <c r="C835" i="2"/>
  <c r="I835" i="2"/>
  <c r="D835" i="2"/>
  <c r="D812" i="2"/>
  <c r="J811" i="2"/>
  <c r="G811" i="2"/>
  <c r="G813" i="2"/>
  <c r="L811" i="2"/>
  <c r="C813" i="2"/>
  <c r="C811" i="2"/>
  <c r="I811" i="2"/>
  <c r="D811" i="2"/>
  <c r="O811" i="2"/>
  <c r="F813" i="2"/>
  <c r="E811" i="2"/>
  <c r="F811" i="2"/>
  <c r="K811" i="2"/>
  <c r="C812" i="2"/>
  <c r="H811" i="2"/>
  <c r="D813" i="2"/>
  <c r="F789" i="2"/>
  <c r="E787" i="2"/>
  <c r="D789" i="2"/>
  <c r="G787" i="2"/>
  <c r="F787" i="2"/>
  <c r="G789" i="2"/>
  <c r="L787" i="2"/>
  <c r="C789" i="2"/>
  <c r="C787" i="2"/>
  <c r="D788" i="2"/>
  <c r="C788" i="2"/>
  <c r="H787" i="2"/>
  <c r="O787" i="2"/>
  <c r="I787" i="2"/>
  <c r="D787" i="2"/>
  <c r="K787" i="2"/>
  <c r="J787" i="2"/>
  <c r="G765" i="2"/>
  <c r="C763" i="2"/>
  <c r="F763" i="2"/>
  <c r="D764" i="2"/>
  <c r="C765" i="2"/>
  <c r="K763" i="2"/>
  <c r="G763" i="2"/>
  <c r="F765" i="2"/>
  <c r="E763" i="2"/>
  <c r="D763" i="2"/>
  <c r="O763" i="2"/>
  <c r="C764" i="2"/>
  <c r="D765" i="2"/>
  <c r="J763" i="2"/>
  <c r="L763" i="2"/>
  <c r="I763" i="2"/>
  <c r="H763" i="2"/>
  <c r="F739" i="2"/>
  <c r="K739" i="2"/>
  <c r="G741" i="2"/>
  <c r="F741" i="2"/>
  <c r="E739" i="2"/>
  <c r="L739" i="2"/>
  <c r="G739" i="2"/>
  <c r="C739" i="2"/>
  <c r="O739" i="2"/>
  <c r="D740" i="2"/>
  <c r="H739" i="2"/>
  <c r="D741" i="2"/>
  <c r="C740" i="2"/>
  <c r="D739" i="2"/>
  <c r="I739" i="2"/>
  <c r="C741" i="2"/>
  <c r="J739" i="2"/>
  <c r="F715" i="2"/>
  <c r="K715" i="2"/>
  <c r="G717" i="2"/>
  <c r="L715" i="2"/>
  <c r="F717" i="2"/>
  <c r="E715" i="2"/>
  <c r="D716" i="2"/>
  <c r="C717" i="2"/>
  <c r="D717" i="2"/>
  <c r="C716" i="2"/>
  <c r="C715" i="2"/>
  <c r="D715" i="2"/>
  <c r="I715" i="2"/>
  <c r="H715" i="2"/>
  <c r="J715" i="2"/>
  <c r="G715" i="2"/>
  <c r="O715" i="2"/>
  <c r="K691" i="2"/>
  <c r="F691" i="2"/>
  <c r="G693" i="2"/>
  <c r="F693" i="2"/>
  <c r="E691" i="2"/>
  <c r="L691" i="2"/>
  <c r="C692" i="2"/>
  <c r="D691" i="2"/>
  <c r="I691" i="2"/>
  <c r="C693" i="2"/>
  <c r="J691" i="2"/>
  <c r="G691" i="2"/>
  <c r="C691" i="2"/>
  <c r="O691" i="2"/>
  <c r="D692" i="2"/>
  <c r="H691" i="2"/>
  <c r="D693" i="2"/>
  <c r="G669" i="2"/>
  <c r="K667" i="2"/>
  <c r="F667" i="2"/>
  <c r="L667" i="2"/>
  <c r="F669" i="2"/>
  <c r="E667" i="2"/>
  <c r="I667" i="2"/>
  <c r="H667" i="2"/>
  <c r="J667" i="2"/>
  <c r="G667" i="2"/>
  <c r="O667" i="2"/>
  <c r="D668" i="2"/>
  <c r="C669" i="2"/>
  <c r="D669" i="2"/>
  <c r="C668" i="2"/>
  <c r="C667" i="2"/>
  <c r="D667" i="2"/>
  <c r="G645" i="2"/>
  <c r="H643" i="2"/>
  <c r="C643" i="2"/>
  <c r="D645" i="2"/>
  <c r="K643" i="2"/>
  <c r="L643" i="2"/>
  <c r="D643" i="2"/>
  <c r="F645" i="2"/>
  <c r="C644" i="2"/>
  <c r="O643" i="2"/>
  <c r="G643" i="2"/>
  <c r="E643" i="2"/>
  <c r="I643" i="2"/>
  <c r="C645" i="2"/>
  <c r="D644" i="2"/>
  <c r="F643" i="2"/>
  <c r="J643" i="2"/>
  <c r="C621" i="2"/>
  <c r="G621" i="2"/>
  <c r="C619" i="2"/>
  <c r="D621" i="2"/>
  <c r="F621" i="2"/>
  <c r="L619" i="2"/>
  <c r="D619" i="2"/>
  <c r="C620" i="2"/>
  <c r="H619" i="2"/>
  <c r="I619" i="2"/>
  <c r="E619" i="2"/>
  <c r="O619" i="2"/>
  <c r="K619" i="2"/>
  <c r="G619" i="2"/>
  <c r="D620" i="2"/>
  <c r="F619" i="2"/>
  <c r="J619" i="2"/>
  <c r="C595" i="2"/>
  <c r="G597" i="2"/>
  <c r="C597" i="2"/>
  <c r="D597" i="2"/>
  <c r="L595" i="2"/>
  <c r="H595" i="2"/>
  <c r="D595" i="2"/>
  <c r="E595" i="2"/>
  <c r="C596" i="2"/>
  <c r="O595" i="2"/>
  <c r="G595" i="2"/>
  <c r="K595" i="2"/>
  <c r="F597" i="2"/>
  <c r="I595" i="2"/>
  <c r="D596" i="2"/>
  <c r="F595" i="2"/>
  <c r="J595" i="2"/>
  <c r="H571" i="2"/>
  <c r="C572" i="2"/>
  <c r="K571" i="2"/>
  <c r="I571" i="2"/>
  <c r="G573" i="2"/>
  <c r="D573" i="2"/>
  <c r="L571" i="2"/>
  <c r="O571" i="2"/>
  <c r="D571" i="2"/>
  <c r="F573" i="2"/>
  <c r="C573" i="2"/>
  <c r="G571" i="2"/>
  <c r="E571" i="2"/>
  <c r="C571" i="2"/>
  <c r="D572" i="2"/>
  <c r="F571" i="2"/>
  <c r="J571" i="2"/>
  <c r="O547" i="2"/>
  <c r="K547" i="2"/>
  <c r="G549" i="2"/>
  <c r="D547" i="2"/>
  <c r="C547" i="2"/>
  <c r="G547" i="2"/>
  <c r="L547" i="2"/>
  <c r="D549" i="2"/>
  <c r="F549" i="2"/>
  <c r="I547" i="2"/>
  <c r="C548" i="2"/>
  <c r="C549" i="2"/>
  <c r="E547" i="2"/>
  <c r="H547" i="2"/>
  <c r="D548" i="2"/>
  <c r="F547" i="2"/>
  <c r="J547" i="2"/>
  <c r="E523" i="2"/>
  <c r="I523" i="2"/>
  <c r="G525" i="2"/>
  <c r="D525" i="2"/>
  <c r="F525" i="2"/>
  <c r="O523" i="2"/>
  <c r="D523" i="2"/>
  <c r="C524" i="2"/>
  <c r="K523" i="2"/>
  <c r="G523" i="2"/>
  <c r="C523" i="2"/>
  <c r="L523" i="2"/>
  <c r="H523" i="2"/>
  <c r="C525" i="2"/>
  <c r="D524" i="2"/>
  <c r="F523" i="2"/>
  <c r="J523" i="2"/>
  <c r="G501" i="2"/>
  <c r="J499" i="2"/>
  <c r="I499" i="2"/>
  <c r="H499" i="2"/>
  <c r="O499" i="2"/>
  <c r="D500" i="2"/>
  <c r="F501" i="2"/>
  <c r="E499" i="2"/>
  <c r="D499" i="2"/>
  <c r="K499" i="2"/>
  <c r="C500" i="2"/>
  <c r="D501" i="2"/>
  <c r="G499" i="2"/>
  <c r="L499" i="2"/>
  <c r="C501" i="2"/>
  <c r="C499" i="2"/>
  <c r="F499" i="2"/>
  <c r="J475" i="2"/>
  <c r="G477" i="2"/>
  <c r="F477" i="2"/>
  <c r="E475" i="2"/>
  <c r="D475" i="2"/>
  <c r="K475" i="2"/>
  <c r="C476" i="2"/>
  <c r="D477" i="2"/>
  <c r="G475" i="2"/>
  <c r="L475" i="2"/>
  <c r="C477" i="2"/>
  <c r="C475" i="2"/>
  <c r="F475" i="2"/>
  <c r="I475" i="2"/>
  <c r="H475" i="2"/>
  <c r="O475" i="2"/>
  <c r="D476" i="2"/>
  <c r="H451" i="2"/>
  <c r="L451" i="2"/>
  <c r="D453" i="2"/>
  <c r="D451" i="2"/>
  <c r="C452" i="2"/>
  <c r="G451" i="2"/>
  <c r="F451" i="2"/>
  <c r="C453" i="2"/>
  <c r="C451" i="2"/>
  <c r="I451" i="2"/>
  <c r="O451" i="2"/>
  <c r="J451" i="2"/>
  <c r="G453" i="2"/>
  <c r="F453" i="2"/>
  <c r="E451" i="2"/>
  <c r="K451" i="2"/>
  <c r="D452" i="2"/>
  <c r="G1182" i="2"/>
  <c r="J1180" i="2"/>
  <c r="D1180" i="2"/>
  <c r="C1181" i="2"/>
  <c r="D1182" i="2"/>
  <c r="F1180" i="2"/>
  <c r="E1180" i="2"/>
  <c r="I1180" i="2"/>
  <c r="L1180" i="2"/>
  <c r="F1182" i="2"/>
  <c r="K1180" i="2"/>
  <c r="G1180" i="2"/>
  <c r="D1181" i="2"/>
  <c r="C1182" i="2"/>
  <c r="C1180" i="2"/>
  <c r="O1180" i="2"/>
  <c r="H1180" i="2"/>
  <c r="G1158" i="2"/>
  <c r="J1156" i="2"/>
  <c r="D1156" i="2"/>
  <c r="C1157" i="2"/>
  <c r="L1156" i="2"/>
  <c r="D1158" i="2"/>
  <c r="F1158" i="2"/>
  <c r="E1156" i="2"/>
  <c r="I1156" i="2"/>
  <c r="F1156" i="2"/>
  <c r="C1158" i="2"/>
  <c r="C1156" i="2"/>
  <c r="O1156" i="2"/>
  <c r="H1156" i="2"/>
  <c r="K1156" i="2"/>
  <c r="G1156" i="2"/>
  <c r="D1157" i="2"/>
  <c r="C1132" i="2"/>
  <c r="F1134" i="2"/>
  <c r="E1132" i="2"/>
  <c r="K1132" i="2"/>
  <c r="C1134" i="2"/>
  <c r="I1132" i="2"/>
  <c r="F1132" i="2"/>
  <c r="D1133" i="2"/>
  <c r="J1132" i="2"/>
  <c r="O1132" i="2"/>
  <c r="D1134" i="2"/>
  <c r="G1132" i="2"/>
  <c r="L1132" i="2"/>
  <c r="H1132" i="2"/>
  <c r="C1133" i="2"/>
  <c r="D1132" i="2"/>
  <c r="G1134" i="2"/>
  <c r="J1108" i="2"/>
  <c r="F1108" i="2"/>
  <c r="C1108" i="2"/>
  <c r="E1108" i="2"/>
  <c r="D1109" i="2"/>
  <c r="C1110" i="2"/>
  <c r="K1108" i="2"/>
  <c r="I1108" i="2"/>
  <c r="F1110" i="2"/>
  <c r="O1108" i="2"/>
  <c r="D1110" i="2"/>
  <c r="G1108" i="2"/>
  <c r="L1108" i="2"/>
  <c r="H1108" i="2"/>
  <c r="C1109" i="2"/>
  <c r="D1108" i="2"/>
  <c r="G1110" i="2"/>
  <c r="C1084" i="2"/>
  <c r="F1086" i="2"/>
  <c r="J1084" i="2"/>
  <c r="E1084" i="2"/>
  <c r="F1084" i="2"/>
  <c r="I1084" i="2"/>
  <c r="C1086" i="2"/>
  <c r="K1084" i="2"/>
  <c r="O1084" i="2"/>
  <c r="D1085" i="2"/>
  <c r="D1086" i="2"/>
  <c r="G1084" i="2"/>
  <c r="L1084" i="2"/>
  <c r="H1084" i="2"/>
  <c r="C1085" i="2"/>
  <c r="D1084" i="2"/>
  <c r="G1086" i="2"/>
  <c r="F1062" i="2"/>
  <c r="F1060" i="2"/>
  <c r="K1060" i="2"/>
  <c r="D1060" i="2"/>
  <c r="G1062" i="2"/>
  <c r="L1060" i="2"/>
  <c r="C1060" i="2"/>
  <c r="D1062" i="2"/>
  <c r="J1060" i="2"/>
  <c r="H1060" i="2"/>
  <c r="I1060" i="2"/>
  <c r="O1060" i="2"/>
  <c r="G1060" i="2"/>
  <c r="D1061" i="2"/>
  <c r="C1062" i="2"/>
  <c r="C1061" i="2"/>
  <c r="E1060" i="2"/>
  <c r="L1036" i="2"/>
  <c r="G1038" i="2"/>
  <c r="D1038" i="2"/>
  <c r="C1038" i="2"/>
  <c r="C1037" i="2"/>
  <c r="F1038" i="2"/>
  <c r="O1036" i="2"/>
  <c r="G1036" i="2"/>
  <c r="E1036" i="2"/>
  <c r="C1036" i="2"/>
  <c r="I1036" i="2"/>
  <c r="D1036" i="2"/>
  <c r="H1036" i="2"/>
  <c r="K1036" i="2"/>
  <c r="D1037" i="2"/>
  <c r="F1036" i="2"/>
  <c r="J1036" i="2"/>
  <c r="L1012" i="2"/>
  <c r="G1012" i="2"/>
  <c r="E1012" i="2"/>
  <c r="D1012" i="2"/>
  <c r="C1012" i="2"/>
  <c r="G1014" i="2"/>
  <c r="D1014" i="2"/>
  <c r="C1014" i="2"/>
  <c r="C1013" i="2"/>
  <c r="K1012" i="2"/>
  <c r="H1012" i="2"/>
  <c r="O1012" i="2"/>
  <c r="I1012" i="2"/>
  <c r="F1014" i="2"/>
  <c r="D1013" i="2"/>
  <c r="F1012" i="2"/>
  <c r="J1012" i="2"/>
  <c r="E988" i="2"/>
  <c r="C988" i="2"/>
  <c r="L988" i="2"/>
  <c r="K988" i="2"/>
  <c r="F990" i="2"/>
  <c r="I988" i="2"/>
  <c r="H988" i="2"/>
  <c r="G988" i="2"/>
  <c r="G990" i="2"/>
  <c r="D988" i="2"/>
  <c r="C989" i="2"/>
  <c r="D990" i="2"/>
  <c r="O988" i="2"/>
  <c r="C990" i="2"/>
  <c r="D989" i="2"/>
  <c r="F988" i="2"/>
  <c r="J988" i="2"/>
  <c r="E964" i="2"/>
  <c r="G964" i="2"/>
  <c r="F966" i="2"/>
  <c r="L964" i="2"/>
  <c r="C966" i="2"/>
  <c r="I964" i="2"/>
  <c r="C964" i="2"/>
  <c r="G966" i="2"/>
  <c r="D964" i="2"/>
  <c r="K964" i="2"/>
  <c r="D966" i="2"/>
  <c r="C965" i="2"/>
  <c r="O964" i="2"/>
  <c r="H964" i="2"/>
  <c r="D965" i="2"/>
  <c r="F964" i="2"/>
  <c r="J964" i="2"/>
  <c r="F942" i="2"/>
  <c r="G940" i="2"/>
  <c r="C942" i="2"/>
  <c r="L940" i="2"/>
  <c r="E940" i="2"/>
  <c r="I940" i="2"/>
  <c r="C940" i="2"/>
  <c r="G942" i="2"/>
  <c r="D940" i="2"/>
  <c r="K940" i="2"/>
  <c r="D942" i="2"/>
  <c r="C941" i="2"/>
  <c r="O940" i="2"/>
  <c r="H940" i="2"/>
  <c r="D941" i="2"/>
  <c r="F940" i="2"/>
  <c r="J940" i="2"/>
  <c r="D365" i="2"/>
  <c r="K364" i="2"/>
  <c r="C365" i="2"/>
  <c r="H364" i="2"/>
  <c r="D366" i="2"/>
  <c r="G364" i="2"/>
  <c r="G366" i="2"/>
  <c r="L364" i="2"/>
  <c r="C366" i="2"/>
  <c r="C364" i="2"/>
  <c r="I364" i="2"/>
  <c r="D364" i="2"/>
  <c r="O364" i="2"/>
  <c r="F366" i="2"/>
  <c r="E364" i="2"/>
  <c r="J364" i="2"/>
  <c r="F364" i="2"/>
  <c r="G342" i="2"/>
  <c r="D340" i="2"/>
  <c r="L340" i="2"/>
  <c r="D342" i="2"/>
  <c r="K340" i="2"/>
  <c r="C340" i="2"/>
  <c r="C342" i="2"/>
  <c r="O340" i="2"/>
  <c r="H340" i="2"/>
  <c r="G340" i="2"/>
  <c r="C341" i="2"/>
  <c r="E340" i="2"/>
  <c r="F342" i="2"/>
  <c r="D341" i="2"/>
  <c r="F340" i="2"/>
  <c r="I340" i="2"/>
  <c r="J340" i="2"/>
  <c r="C318" i="2"/>
  <c r="G318" i="2"/>
  <c r="K316" i="2"/>
  <c r="L316" i="2"/>
  <c r="D316" i="2"/>
  <c r="D318" i="2"/>
  <c r="C316" i="2"/>
  <c r="G316" i="2"/>
  <c r="O316" i="2"/>
  <c r="H316" i="2"/>
  <c r="C317" i="2"/>
  <c r="E316" i="2"/>
  <c r="F318" i="2"/>
  <c r="I316" i="2"/>
  <c r="D317" i="2"/>
  <c r="F316" i="2"/>
  <c r="J316" i="2"/>
  <c r="G294" i="2"/>
  <c r="G292" i="2"/>
  <c r="O292" i="2"/>
  <c r="K292" i="2"/>
  <c r="H292" i="2"/>
  <c r="D292" i="2"/>
  <c r="L292" i="2"/>
  <c r="C292" i="2"/>
  <c r="D294" i="2"/>
  <c r="C294" i="2"/>
  <c r="C293" i="2"/>
  <c r="E292" i="2"/>
  <c r="F294" i="2"/>
  <c r="D293" i="2"/>
  <c r="F292" i="2"/>
  <c r="I292" i="2"/>
  <c r="J292" i="2"/>
  <c r="G268" i="2"/>
  <c r="L268" i="2"/>
  <c r="D268" i="2"/>
  <c r="G270" i="2"/>
  <c r="D270" i="2"/>
  <c r="O268" i="2"/>
  <c r="C270" i="2"/>
  <c r="H268" i="2"/>
  <c r="C268" i="2"/>
  <c r="K268" i="2"/>
  <c r="C269" i="2"/>
  <c r="E268" i="2"/>
  <c r="F270" i="2"/>
  <c r="I268" i="2"/>
  <c r="D269" i="2"/>
  <c r="F268" i="2"/>
  <c r="J268" i="2"/>
  <c r="G246" i="2"/>
  <c r="D246" i="2"/>
  <c r="D244" i="2"/>
  <c r="L244" i="2"/>
  <c r="O244" i="2"/>
  <c r="G244" i="2"/>
  <c r="H244" i="2"/>
  <c r="C244" i="2"/>
  <c r="K244" i="2"/>
  <c r="C246" i="2"/>
  <c r="C245" i="2"/>
  <c r="E244" i="2"/>
  <c r="F246" i="2"/>
  <c r="D245" i="2"/>
  <c r="F244" i="2"/>
  <c r="I244" i="2"/>
  <c r="J244" i="2"/>
  <c r="L220" i="2"/>
  <c r="G222" i="2"/>
  <c r="D222" i="2"/>
  <c r="O220" i="2"/>
  <c r="G220" i="2"/>
  <c r="C222" i="2"/>
  <c r="D220" i="2"/>
  <c r="C220" i="2"/>
  <c r="H220" i="2"/>
  <c r="K220" i="2"/>
  <c r="C221" i="2"/>
  <c r="E220" i="2"/>
  <c r="F222" i="2"/>
  <c r="I220" i="2"/>
  <c r="D221" i="2"/>
  <c r="F220" i="2"/>
  <c r="J220" i="2"/>
  <c r="G196" i="2"/>
  <c r="D196" i="2"/>
  <c r="O196" i="2"/>
  <c r="G198" i="2"/>
  <c r="D198" i="2"/>
  <c r="L196" i="2"/>
  <c r="C196" i="2"/>
  <c r="K196" i="2"/>
  <c r="H196" i="2"/>
  <c r="C198" i="2"/>
  <c r="C197" i="2"/>
  <c r="E196" i="2"/>
  <c r="F198" i="2"/>
  <c r="D197" i="2"/>
  <c r="F196" i="2"/>
  <c r="I196" i="2"/>
  <c r="J196" i="2"/>
  <c r="C174" i="2"/>
  <c r="H172" i="2"/>
  <c r="I172" i="2"/>
  <c r="G172" i="2"/>
  <c r="F174" i="2"/>
  <c r="E172" i="2"/>
  <c r="J172" i="2"/>
  <c r="C172" i="2"/>
  <c r="O172" i="2"/>
  <c r="D173" i="2"/>
  <c r="C173" i="2"/>
  <c r="D174" i="2"/>
  <c r="L172" i="2"/>
  <c r="K172" i="2"/>
  <c r="G174" i="2"/>
  <c r="D172" i="2"/>
  <c r="F172" i="2"/>
  <c r="I148" i="2"/>
  <c r="H148" i="2"/>
  <c r="F150" i="2"/>
  <c r="E148" i="2"/>
  <c r="D149" i="2"/>
  <c r="C150" i="2"/>
  <c r="J148" i="2"/>
  <c r="L148" i="2"/>
  <c r="O148" i="2"/>
  <c r="C149" i="2"/>
  <c r="D150" i="2"/>
  <c r="G148" i="2"/>
  <c r="C148" i="2"/>
  <c r="G150" i="2"/>
  <c r="D148" i="2"/>
  <c r="F148" i="2"/>
  <c r="K148" i="2"/>
  <c r="C126" i="2"/>
  <c r="L124" i="2"/>
  <c r="O124" i="2"/>
  <c r="C124" i="2"/>
  <c r="I124" i="2"/>
  <c r="D126" i="2"/>
  <c r="E124" i="2"/>
  <c r="H124" i="2"/>
  <c r="F126" i="2"/>
  <c r="D124" i="2"/>
  <c r="G124" i="2"/>
  <c r="F124" i="2"/>
  <c r="C125" i="2"/>
  <c r="J124" i="2"/>
  <c r="K124" i="2"/>
  <c r="D125" i="2"/>
  <c r="G126" i="2"/>
  <c r="F102" i="2"/>
  <c r="C100" i="2"/>
  <c r="L100" i="2"/>
  <c r="J100" i="2"/>
  <c r="C101" i="2"/>
  <c r="H100" i="2"/>
  <c r="D101" i="2"/>
  <c r="O100" i="2"/>
  <c r="I100" i="2"/>
  <c r="D102" i="2"/>
  <c r="K100" i="2"/>
  <c r="E100" i="2"/>
  <c r="G100" i="2"/>
  <c r="C102" i="2"/>
  <c r="F100" i="2"/>
  <c r="G102" i="2"/>
  <c r="D100" i="2"/>
  <c r="D78" i="2"/>
  <c r="C78" i="2"/>
  <c r="D76" i="2"/>
  <c r="J76" i="2"/>
  <c r="F78" i="2"/>
  <c r="L76" i="2"/>
  <c r="G78" i="2"/>
  <c r="G76" i="2"/>
  <c r="C76" i="2"/>
  <c r="O76" i="2"/>
  <c r="I76" i="2"/>
  <c r="F76" i="2"/>
  <c r="D77" i="2"/>
  <c r="H76" i="2"/>
  <c r="C77" i="2"/>
  <c r="E76" i="2"/>
  <c r="K76" i="2"/>
  <c r="C54" i="2"/>
  <c r="C52" i="2"/>
  <c r="I52" i="2"/>
  <c r="H52" i="2"/>
  <c r="E52" i="2"/>
  <c r="L52" i="2"/>
  <c r="D52" i="2"/>
  <c r="G54" i="2"/>
  <c r="D53" i="2"/>
  <c r="F54" i="2"/>
  <c r="O52" i="2"/>
  <c r="F52" i="2"/>
  <c r="C53" i="2"/>
  <c r="J52" i="2"/>
  <c r="D54" i="2"/>
  <c r="K52" i="2"/>
  <c r="G52" i="2"/>
  <c r="F30" i="2"/>
  <c r="F28" i="2"/>
  <c r="C28" i="2"/>
  <c r="C30" i="2"/>
  <c r="D29" i="2"/>
  <c r="G30" i="2"/>
  <c r="G28" i="2"/>
  <c r="H28" i="2"/>
  <c r="I28" i="2"/>
  <c r="J28" i="2"/>
  <c r="K28" i="2"/>
  <c r="D30" i="2"/>
  <c r="O28" i="2"/>
  <c r="C29" i="2"/>
  <c r="D28" i="2"/>
  <c r="L28" i="2"/>
  <c r="E28" i="2"/>
  <c r="J1189" i="2"/>
  <c r="D1190" i="2"/>
  <c r="C1189" i="2"/>
  <c r="F1189" i="2"/>
  <c r="I1189" i="2"/>
  <c r="H1189" i="2"/>
  <c r="G1189" i="2"/>
  <c r="F1191" i="2"/>
  <c r="E1189" i="2"/>
  <c r="D1189" i="2"/>
  <c r="K1189" i="2"/>
  <c r="C1190" i="2"/>
  <c r="D1191" i="2"/>
  <c r="G1191" i="2"/>
  <c r="C1191" i="2"/>
  <c r="L1189" i="2"/>
  <c r="O1189" i="2"/>
  <c r="D1167" i="2"/>
  <c r="H1165" i="2"/>
  <c r="L1165" i="2"/>
  <c r="C1165" i="2"/>
  <c r="K1165" i="2"/>
  <c r="G1165" i="2"/>
  <c r="D1165" i="2"/>
  <c r="I1165" i="2"/>
  <c r="F1165" i="2"/>
  <c r="J1165" i="2"/>
  <c r="O1165" i="2"/>
  <c r="F1167" i="2"/>
  <c r="E1165" i="2"/>
  <c r="C1167" i="2"/>
  <c r="D1166" i="2"/>
  <c r="C1166" i="2"/>
  <c r="G1167" i="2"/>
  <c r="L1141" i="2"/>
  <c r="K1141" i="2"/>
  <c r="I1141" i="2"/>
  <c r="H1141" i="2"/>
  <c r="E1141" i="2"/>
  <c r="D1141" i="2"/>
  <c r="C1141" i="2"/>
  <c r="F1143" i="2"/>
  <c r="D1143" i="2"/>
  <c r="C1142" i="2"/>
  <c r="O1141" i="2"/>
  <c r="G1141" i="2"/>
  <c r="G1143" i="2"/>
  <c r="C1143" i="2"/>
  <c r="D1142" i="2"/>
  <c r="F1141" i="2"/>
  <c r="J1141" i="2"/>
  <c r="G1117" i="2"/>
  <c r="C1118" i="2"/>
  <c r="F1119" i="2"/>
  <c r="O1117" i="2"/>
  <c r="C1119" i="2"/>
  <c r="H1117" i="2"/>
  <c r="K1117" i="2"/>
  <c r="I1117" i="2"/>
  <c r="D1119" i="2"/>
  <c r="D1117" i="2"/>
  <c r="G1119" i="2"/>
  <c r="L1117" i="2"/>
  <c r="C1117" i="2"/>
  <c r="E1117" i="2"/>
  <c r="D1118" i="2"/>
  <c r="F1117" i="2"/>
  <c r="J1117" i="2"/>
  <c r="I1093" i="2"/>
  <c r="H1093" i="2"/>
  <c r="O1093" i="2"/>
  <c r="D1093" i="2"/>
  <c r="E1093" i="2"/>
  <c r="C1093" i="2"/>
  <c r="D1095" i="2"/>
  <c r="C1095" i="2"/>
  <c r="K1093" i="2"/>
  <c r="G1095" i="2"/>
  <c r="C1094" i="2"/>
  <c r="F1095" i="2"/>
  <c r="L1093" i="2"/>
  <c r="G1093" i="2"/>
  <c r="D1094" i="2"/>
  <c r="F1093" i="2"/>
  <c r="J1093" i="2"/>
  <c r="C1070" i="2"/>
  <c r="G1069" i="2"/>
  <c r="D1070" i="2"/>
  <c r="E1069" i="2"/>
  <c r="L1069" i="2"/>
  <c r="K1069" i="2"/>
  <c r="C1071" i="2"/>
  <c r="D1069" i="2"/>
  <c r="I1069" i="2"/>
  <c r="H1069" i="2"/>
  <c r="J1069" i="2"/>
  <c r="F1071" i="2"/>
  <c r="G1071" i="2"/>
  <c r="F1069" i="2"/>
  <c r="D1071" i="2"/>
  <c r="O1069" i="2"/>
  <c r="C1069" i="2"/>
  <c r="E1045" i="2"/>
  <c r="F1047" i="2"/>
  <c r="O1045" i="2"/>
  <c r="I1045" i="2"/>
  <c r="K1045" i="2"/>
  <c r="D1047" i="2"/>
  <c r="G1047" i="2"/>
  <c r="D1045" i="2"/>
  <c r="L1045" i="2"/>
  <c r="C1046" i="2"/>
  <c r="C1047" i="2"/>
  <c r="H1045" i="2"/>
  <c r="G1045" i="2"/>
  <c r="C1045" i="2"/>
  <c r="D1046" i="2"/>
  <c r="F1045" i="2"/>
  <c r="J1045" i="2"/>
  <c r="D1023" i="2"/>
  <c r="I1021" i="2"/>
  <c r="C1022" i="2"/>
  <c r="F1023" i="2"/>
  <c r="E1021" i="2"/>
  <c r="F1021" i="2"/>
  <c r="G1023" i="2"/>
  <c r="J1021" i="2"/>
  <c r="C1021" i="2"/>
  <c r="C1023" i="2"/>
  <c r="D1022" i="2"/>
  <c r="K1021" i="2"/>
  <c r="D1021" i="2"/>
  <c r="H1021" i="2"/>
  <c r="G1021" i="2"/>
  <c r="L1021" i="2"/>
  <c r="O1021" i="2"/>
  <c r="F999" i="2"/>
  <c r="D999" i="2"/>
  <c r="I997" i="2"/>
  <c r="C998" i="2"/>
  <c r="E997" i="2"/>
  <c r="F997" i="2"/>
  <c r="G999" i="2"/>
  <c r="J997" i="2"/>
  <c r="C997" i="2"/>
  <c r="C999" i="2"/>
  <c r="D998" i="2"/>
  <c r="K997" i="2"/>
  <c r="D997" i="2"/>
  <c r="H997" i="2"/>
  <c r="G997" i="2"/>
  <c r="L997" i="2"/>
  <c r="O997" i="2"/>
  <c r="D975" i="2"/>
  <c r="I973" i="2"/>
  <c r="C974" i="2"/>
  <c r="E973" i="2"/>
  <c r="F975" i="2"/>
  <c r="F973" i="2"/>
  <c r="G975" i="2"/>
  <c r="J973" i="2"/>
  <c r="C973" i="2"/>
  <c r="C975" i="2"/>
  <c r="D974" i="2"/>
  <c r="K973" i="2"/>
  <c r="D973" i="2"/>
  <c r="H973" i="2"/>
  <c r="G973" i="2"/>
  <c r="L973" i="2"/>
  <c r="O973" i="2"/>
  <c r="D951" i="2"/>
  <c r="I949" i="2"/>
  <c r="C950" i="2"/>
  <c r="E949" i="2"/>
  <c r="F951" i="2"/>
  <c r="F949" i="2"/>
  <c r="G951" i="2"/>
  <c r="J949" i="2"/>
  <c r="C949" i="2"/>
  <c r="C951" i="2"/>
  <c r="D950" i="2"/>
  <c r="K949" i="2"/>
  <c r="D949" i="2"/>
  <c r="H949" i="2"/>
  <c r="G949" i="2"/>
  <c r="L949" i="2"/>
  <c r="O949" i="2"/>
  <c r="D927" i="2"/>
  <c r="C926" i="2"/>
  <c r="E925" i="2"/>
  <c r="I925" i="2"/>
  <c r="F927" i="2"/>
  <c r="F925" i="2"/>
  <c r="G927" i="2"/>
  <c r="J925" i="2"/>
  <c r="C925" i="2"/>
  <c r="C927" i="2"/>
  <c r="D926" i="2"/>
  <c r="K925" i="2"/>
  <c r="D925" i="2"/>
  <c r="H925" i="2"/>
  <c r="G925" i="2"/>
  <c r="L925" i="2"/>
  <c r="O925" i="2"/>
  <c r="F901" i="2"/>
  <c r="F903" i="2"/>
  <c r="G903" i="2"/>
  <c r="D903" i="2"/>
  <c r="G901" i="2"/>
  <c r="I901" i="2"/>
  <c r="L901" i="2"/>
  <c r="C903" i="2"/>
  <c r="C901" i="2"/>
  <c r="E901" i="2"/>
  <c r="H901" i="2"/>
  <c r="O901" i="2"/>
  <c r="J901" i="2"/>
  <c r="D901" i="2"/>
  <c r="K901" i="2"/>
  <c r="C902" i="2"/>
  <c r="D902" i="2"/>
  <c r="H877" i="2"/>
  <c r="D877" i="2"/>
  <c r="L877" i="2"/>
  <c r="D879" i="2"/>
  <c r="I877" i="2"/>
  <c r="C877" i="2"/>
  <c r="C879" i="2"/>
  <c r="D878" i="2"/>
  <c r="G877" i="2"/>
  <c r="C878" i="2"/>
  <c r="F877" i="2"/>
  <c r="G879" i="2"/>
  <c r="K877" i="2"/>
  <c r="E877" i="2"/>
  <c r="F879" i="2"/>
  <c r="J877" i="2"/>
  <c r="O877" i="2"/>
  <c r="F853" i="2"/>
  <c r="H853" i="2"/>
  <c r="G855" i="2"/>
  <c r="O853" i="2"/>
  <c r="F855" i="2"/>
  <c r="E853" i="2"/>
  <c r="K853" i="2"/>
  <c r="C854" i="2"/>
  <c r="J853" i="2"/>
  <c r="D853" i="2"/>
  <c r="G853" i="2"/>
  <c r="D854" i="2"/>
  <c r="L853" i="2"/>
  <c r="C855" i="2"/>
  <c r="C853" i="2"/>
  <c r="I853" i="2"/>
  <c r="D855" i="2"/>
  <c r="F829" i="2"/>
  <c r="H829" i="2"/>
  <c r="G831" i="2"/>
  <c r="O829" i="2"/>
  <c r="F831" i="2"/>
  <c r="E829" i="2"/>
  <c r="L829" i="2"/>
  <c r="K829" i="2"/>
  <c r="C830" i="2"/>
  <c r="J829" i="2"/>
  <c r="D831" i="2"/>
  <c r="G829" i="2"/>
  <c r="D830" i="2"/>
  <c r="C831" i="2"/>
  <c r="C829" i="2"/>
  <c r="I829" i="2"/>
  <c r="D829" i="2"/>
  <c r="F805" i="2"/>
  <c r="O805" i="2"/>
  <c r="C806" i="2"/>
  <c r="L805" i="2"/>
  <c r="D805" i="2"/>
  <c r="K805" i="2"/>
  <c r="E805" i="2"/>
  <c r="H805" i="2"/>
  <c r="G805" i="2"/>
  <c r="I805" i="2"/>
  <c r="D806" i="2"/>
  <c r="C805" i="2"/>
  <c r="C807" i="2"/>
  <c r="F807" i="2"/>
  <c r="D807" i="2"/>
  <c r="J805" i="2"/>
  <c r="G807" i="2"/>
  <c r="D782" i="2"/>
  <c r="G783" i="2"/>
  <c r="J781" i="2"/>
  <c r="F781" i="2"/>
  <c r="F783" i="2"/>
  <c r="E781" i="2"/>
  <c r="D781" i="2"/>
  <c r="K781" i="2"/>
  <c r="C782" i="2"/>
  <c r="D783" i="2"/>
  <c r="G781" i="2"/>
  <c r="L781" i="2"/>
  <c r="C783" i="2"/>
  <c r="C781" i="2"/>
  <c r="I781" i="2"/>
  <c r="H781" i="2"/>
  <c r="O781" i="2"/>
  <c r="G759" i="2"/>
  <c r="C759" i="2"/>
  <c r="C757" i="2"/>
  <c r="F757" i="2"/>
  <c r="D758" i="2"/>
  <c r="K757" i="2"/>
  <c r="I757" i="2"/>
  <c r="H757" i="2"/>
  <c r="F759" i="2"/>
  <c r="E757" i="2"/>
  <c r="D757" i="2"/>
  <c r="G757" i="2"/>
  <c r="C758" i="2"/>
  <c r="D759" i="2"/>
  <c r="J757" i="2"/>
  <c r="O757" i="2"/>
  <c r="L757" i="2"/>
  <c r="L733" i="2"/>
  <c r="G733" i="2"/>
  <c r="F735" i="2"/>
  <c r="E733" i="2"/>
  <c r="D735" i="2"/>
  <c r="C735" i="2"/>
  <c r="D734" i="2"/>
  <c r="K733" i="2"/>
  <c r="J733" i="2"/>
  <c r="H733" i="2"/>
  <c r="G735" i="2"/>
  <c r="F733" i="2"/>
  <c r="C733" i="2"/>
  <c r="C734" i="2"/>
  <c r="O733" i="2"/>
  <c r="I733" i="2"/>
  <c r="D733" i="2"/>
  <c r="D710" i="2"/>
  <c r="K709" i="2"/>
  <c r="J709" i="2"/>
  <c r="H709" i="2"/>
  <c r="G709" i="2"/>
  <c r="I709" i="2"/>
  <c r="F709" i="2"/>
  <c r="D709" i="2"/>
  <c r="C709" i="2"/>
  <c r="F711" i="2"/>
  <c r="E709" i="2"/>
  <c r="D711" i="2"/>
  <c r="C711" i="2"/>
  <c r="L709" i="2"/>
  <c r="C710" i="2"/>
  <c r="G711" i="2"/>
  <c r="O709" i="2"/>
  <c r="L685" i="2"/>
  <c r="G685" i="2"/>
  <c r="K685" i="2"/>
  <c r="J685" i="2"/>
  <c r="H685" i="2"/>
  <c r="I685" i="2"/>
  <c r="F685" i="2"/>
  <c r="D685" i="2"/>
  <c r="C685" i="2"/>
  <c r="F687" i="2"/>
  <c r="E685" i="2"/>
  <c r="D687" i="2"/>
  <c r="C687" i="2"/>
  <c r="D686" i="2"/>
  <c r="C686" i="2"/>
  <c r="G687" i="2"/>
  <c r="O685" i="2"/>
  <c r="L661" i="2"/>
  <c r="K661" i="2"/>
  <c r="J661" i="2"/>
  <c r="H661" i="2"/>
  <c r="I661" i="2"/>
  <c r="F661" i="2"/>
  <c r="D661" i="2"/>
  <c r="C661" i="2"/>
  <c r="F663" i="2"/>
  <c r="E661" i="2"/>
  <c r="D663" i="2"/>
  <c r="C663" i="2"/>
  <c r="D662" i="2"/>
  <c r="C662" i="2"/>
  <c r="G663" i="2"/>
  <c r="O661" i="2"/>
  <c r="G661" i="2"/>
  <c r="G639" i="2"/>
  <c r="D639" i="2"/>
  <c r="H637" i="2"/>
  <c r="I637" i="2"/>
  <c r="D637" i="2"/>
  <c r="C639" i="2"/>
  <c r="O637" i="2"/>
  <c r="C637" i="2"/>
  <c r="F639" i="2"/>
  <c r="C638" i="2"/>
  <c r="L637" i="2"/>
  <c r="E637" i="2"/>
  <c r="K637" i="2"/>
  <c r="G637" i="2"/>
  <c r="D638" i="2"/>
  <c r="F637" i="2"/>
  <c r="J637" i="2"/>
  <c r="C615" i="2"/>
  <c r="D613" i="2"/>
  <c r="D615" i="2"/>
  <c r="O613" i="2"/>
  <c r="G615" i="2"/>
  <c r="C613" i="2"/>
  <c r="H613" i="2"/>
  <c r="I613" i="2"/>
  <c r="F615" i="2"/>
  <c r="G613" i="2"/>
  <c r="K613" i="2"/>
  <c r="C614" i="2"/>
  <c r="E613" i="2"/>
  <c r="L613" i="2"/>
  <c r="D614" i="2"/>
  <c r="F613" i="2"/>
  <c r="J613" i="2"/>
  <c r="D591" i="2"/>
  <c r="C589" i="2"/>
  <c r="H589" i="2"/>
  <c r="G591" i="2"/>
  <c r="I589" i="2"/>
  <c r="C591" i="2"/>
  <c r="D589" i="2"/>
  <c r="O589" i="2"/>
  <c r="F591" i="2"/>
  <c r="G589" i="2"/>
  <c r="C590" i="2"/>
  <c r="E589" i="2"/>
  <c r="K589" i="2"/>
  <c r="L589" i="2"/>
  <c r="D590" i="2"/>
  <c r="F589" i="2"/>
  <c r="J589" i="2"/>
  <c r="D567" i="2"/>
  <c r="I565" i="2"/>
  <c r="C567" i="2"/>
  <c r="O565" i="2"/>
  <c r="G567" i="2"/>
  <c r="D565" i="2"/>
  <c r="H565" i="2"/>
  <c r="F567" i="2"/>
  <c r="C565" i="2"/>
  <c r="G565" i="2"/>
  <c r="E565" i="2"/>
  <c r="L565" i="2"/>
  <c r="K565" i="2"/>
  <c r="C566" i="2"/>
  <c r="D566" i="2"/>
  <c r="F565" i="2"/>
  <c r="J565" i="2"/>
  <c r="E541" i="2"/>
  <c r="D543" i="2"/>
  <c r="G543" i="2"/>
  <c r="G541" i="2"/>
  <c r="C542" i="2"/>
  <c r="O541" i="2"/>
  <c r="F543" i="2"/>
  <c r="C541" i="2"/>
  <c r="L541" i="2"/>
  <c r="I541" i="2"/>
  <c r="D541" i="2"/>
  <c r="C543" i="2"/>
  <c r="K541" i="2"/>
  <c r="H541" i="2"/>
  <c r="D542" i="2"/>
  <c r="F541" i="2"/>
  <c r="J541" i="2"/>
  <c r="G519" i="2"/>
  <c r="C518" i="2"/>
  <c r="F519" i="2"/>
  <c r="O517" i="2"/>
  <c r="D518" i="2"/>
  <c r="I517" i="2"/>
  <c r="L517" i="2"/>
  <c r="K517" i="2"/>
  <c r="J517" i="2"/>
  <c r="H517" i="2"/>
  <c r="D519" i="2"/>
  <c r="C519" i="2"/>
  <c r="D517" i="2"/>
  <c r="F517" i="2"/>
  <c r="E517" i="2"/>
  <c r="G517" i="2"/>
  <c r="C517" i="2"/>
  <c r="I493" i="2"/>
  <c r="H493" i="2"/>
  <c r="O493" i="2"/>
  <c r="F493" i="2"/>
  <c r="F495" i="2"/>
  <c r="E493" i="2"/>
  <c r="D493" i="2"/>
  <c r="K493" i="2"/>
  <c r="G495" i="2"/>
  <c r="L493" i="2"/>
  <c r="C493" i="2"/>
  <c r="C494" i="2"/>
  <c r="J493" i="2"/>
  <c r="C495" i="2"/>
  <c r="D494" i="2"/>
  <c r="D495" i="2"/>
  <c r="G493" i="2"/>
  <c r="F471" i="2"/>
  <c r="E469" i="2"/>
  <c r="D469" i="2"/>
  <c r="K469" i="2"/>
  <c r="G471" i="2"/>
  <c r="C470" i="2"/>
  <c r="D471" i="2"/>
  <c r="G469" i="2"/>
  <c r="J469" i="2"/>
  <c r="L469" i="2"/>
  <c r="C469" i="2"/>
  <c r="H469" i="2"/>
  <c r="C471" i="2"/>
  <c r="D470" i="2"/>
  <c r="F469" i="2"/>
  <c r="I469" i="2"/>
  <c r="O469" i="2"/>
  <c r="H445" i="2"/>
  <c r="F445" i="2"/>
  <c r="G447" i="2"/>
  <c r="F447" i="2"/>
  <c r="E445" i="2"/>
  <c r="K445" i="2"/>
  <c r="D446" i="2"/>
  <c r="L445" i="2"/>
  <c r="C446" i="2"/>
  <c r="G445" i="2"/>
  <c r="D447" i="2"/>
  <c r="C447" i="2"/>
  <c r="C445" i="2"/>
  <c r="I445" i="2"/>
  <c r="O445" i="2"/>
  <c r="J445" i="2"/>
  <c r="D445" i="2"/>
  <c r="D1188" i="2"/>
  <c r="H1186" i="2"/>
  <c r="F1188" i="2"/>
  <c r="J1186" i="2"/>
  <c r="E1186" i="2"/>
  <c r="D1187" i="2"/>
  <c r="D1186" i="2"/>
  <c r="O1186" i="2"/>
  <c r="G1188" i="2"/>
  <c r="I1186" i="2"/>
  <c r="K1186" i="2"/>
  <c r="C1187" i="2"/>
  <c r="G1186" i="2"/>
  <c r="L1186" i="2"/>
  <c r="C1188" i="2"/>
  <c r="C1186" i="2"/>
  <c r="F1186" i="2"/>
  <c r="D1163" i="2"/>
  <c r="E1162" i="2"/>
  <c r="I1162" i="2"/>
  <c r="C1164" i="2"/>
  <c r="C1162" i="2"/>
  <c r="F1162" i="2"/>
  <c r="J1162" i="2"/>
  <c r="D1162" i="2"/>
  <c r="O1162" i="2"/>
  <c r="G1164" i="2"/>
  <c r="F1164" i="2"/>
  <c r="D1164" i="2"/>
  <c r="K1162" i="2"/>
  <c r="C1163" i="2"/>
  <c r="G1162" i="2"/>
  <c r="L1162" i="2"/>
  <c r="H1162" i="2"/>
  <c r="H1138" i="2"/>
  <c r="O1138" i="2"/>
  <c r="F1138" i="2"/>
  <c r="G1140" i="2"/>
  <c r="D1138" i="2"/>
  <c r="I1138" i="2"/>
  <c r="G1138" i="2"/>
  <c r="C1139" i="2"/>
  <c r="J1138" i="2"/>
  <c r="D1140" i="2"/>
  <c r="C1138" i="2"/>
  <c r="C1140" i="2"/>
  <c r="K1138" i="2"/>
  <c r="L1138" i="2"/>
  <c r="D1139" i="2"/>
  <c r="F1140" i="2"/>
  <c r="E1138" i="2"/>
  <c r="G1116" i="2"/>
  <c r="D1114" i="2"/>
  <c r="I1114" i="2"/>
  <c r="G1114" i="2"/>
  <c r="C1115" i="2"/>
  <c r="L1114" i="2"/>
  <c r="D1115" i="2"/>
  <c r="F1116" i="2"/>
  <c r="E1114" i="2"/>
  <c r="D1116" i="2"/>
  <c r="C1114" i="2"/>
  <c r="K1114" i="2"/>
  <c r="H1114" i="2"/>
  <c r="O1114" i="2"/>
  <c r="J1114" i="2"/>
  <c r="C1116" i="2"/>
  <c r="F1114" i="2"/>
  <c r="G1092" i="2"/>
  <c r="J1090" i="2"/>
  <c r="D1090" i="2"/>
  <c r="I1090" i="2"/>
  <c r="G1090" i="2"/>
  <c r="C1091" i="2"/>
  <c r="L1090" i="2"/>
  <c r="D1091" i="2"/>
  <c r="F1092" i="2"/>
  <c r="E1090" i="2"/>
  <c r="D1092" i="2"/>
  <c r="C1090" i="2"/>
  <c r="K1090" i="2"/>
  <c r="H1090" i="2"/>
  <c r="O1090" i="2"/>
  <c r="C1092" i="2"/>
  <c r="F1090" i="2"/>
  <c r="G1068" i="2"/>
  <c r="C1067" i="2"/>
  <c r="C1068" i="2"/>
  <c r="E1066" i="2"/>
  <c r="C1066" i="2"/>
  <c r="D1067" i="2"/>
  <c r="L1066" i="2"/>
  <c r="K1066" i="2"/>
  <c r="F1068" i="2"/>
  <c r="D1068" i="2"/>
  <c r="H1066" i="2"/>
  <c r="F1066" i="2"/>
  <c r="O1066" i="2"/>
  <c r="D1066" i="2"/>
  <c r="J1066" i="2"/>
  <c r="I1066" i="2"/>
  <c r="G1066" i="2"/>
  <c r="H1042" i="2"/>
  <c r="F1042" i="2"/>
  <c r="E1042" i="2"/>
  <c r="I1042" i="2"/>
  <c r="G1042" i="2"/>
  <c r="C1043" i="2"/>
  <c r="D1042" i="2"/>
  <c r="C1044" i="2"/>
  <c r="C1042" i="2"/>
  <c r="D1044" i="2"/>
  <c r="F1044" i="2"/>
  <c r="O1042" i="2"/>
  <c r="D1043" i="2"/>
  <c r="L1042" i="2"/>
  <c r="K1042" i="2"/>
  <c r="J1042" i="2"/>
  <c r="G1044" i="2"/>
  <c r="G1020" i="2"/>
  <c r="D1020" i="2"/>
  <c r="C1020" i="2"/>
  <c r="C1019" i="2"/>
  <c r="F1020" i="2"/>
  <c r="O1018" i="2"/>
  <c r="D1018" i="2"/>
  <c r="K1018" i="2"/>
  <c r="H1018" i="2"/>
  <c r="G1018" i="2"/>
  <c r="E1018" i="2"/>
  <c r="C1018" i="2"/>
  <c r="L1018" i="2"/>
  <c r="I1018" i="2"/>
  <c r="F1018" i="2"/>
  <c r="J1018" i="2"/>
  <c r="D1019" i="2"/>
  <c r="F996" i="2"/>
  <c r="K994" i="2"/>
  <c r="C995" i="2"/>
  <c r="G994" i="2"/>
  <c r="E994" i="2"/>
  <c r="O994" i="2"/>
  <c r="I994" i="2"/>
  <c r="H994" i="2"/>
  <c r="C996" i="2"/>
  <c r="G996" i="2"/>
  <c r="C994" i="2"/>
  <c r="D996" i="2"/>
  <c r="L994" i="2"/>
  <c r="D994" i="2"/>
  <c r="F994" i="2"/>
  <c r="J994" i="2"/>
  <c r="D995" i="2"/>
  <c r="O970" i="2"/>
  <c r="E970" i="2"/>
  <c r="I970" i="2"/>
  <c r="G970" i="2"/>
  <c r="C971" i="2"/>
  <c r="H970" i="2"/>
  <c r="D972" i="2"/>
  <c r="L970" i="2"/>
  <c r="D970" i="2"/>
  <c r="K970" i="2"/>
  <c r="F972" i="2"/>
  <c r="C970" i="2"/>
  <c r="G972" i="2"/>
  <c r="C972" i="2"/>
  <c r="F970" i="2"/>
  <c r="J970" i="2"/>
  <c r="D971" i="2"/>
  <c r="G948" i="2"/>
  <c r="D946" i="2"/>
  <c r="C948" i="2"/>
  <c r="K946" i="2"/>
  <c r="H946" i="2"/>
  <c r="D948" i="2"/>
  <c r="F948" i="2"/>
  <c r="L946" i="2"/>
  <c r="C946" i="2"/>
  <c r="G946" i="2"/>
  <c r="O946" i="2"/>
  <c r="E946" i="2"/>
  <c r="I946" i="2"/>
  <c r="C947" i="2"/>
  <c r="F946" i="2"/>
  <c r="J946" i="2"/>
  <c r="D947" i="2"/>
  <c r="D924" i="2"/>
  <c r="C922" i="2"/>
  <c r="C924" i="2"/>
  <c r="D922" i="2"/>
  <c r="I922" i="2"/>
  <c r="G924" i="2"/>
  <c r="H922" i="2"/>
  <c r="O922" i="2"/>
  <c r="F924" i="2"/>
  <c r="G922" i="2"/>
  <c r="L922" i="2"/>
  <c r="E922" i="2"/>
  <c r="K922" i="2"/>
  <c r="C923" i="2"/>
  <c r="F922" i="2"/>
  <c r="J922" i="2"/>
  <c r="D923" i="2"/>
  <c r="K346" i="2"/>
  <c r="C348" i="2"/>
  <c r="L346" i="2"/>
  <c r="D348" i="2"/>
  <c r="D346" i="2"/>
  <c r="C346" i="2"/>
  <c r="G348" i="2"/>
  <c r="G346" i="2"/>
  <c r="H346" i="2"/>
  <c r="O346" i="2"/>
  <c r="C347" i="2"/>
  <c r="E346" i="2"/>
  <c r="D347" i="2"/>
  <c r="I346" i="2"/>
  <c r="F346" i="2"/>
  <c r="F348" i="2"/>
  <c r="J346" i="2"/>
  <c r="G324" i="2"/>
  <c r="C322" i="2"/>
  <c r="D322" i="2"/>
  <c r="K322" i="2"/>
  <c r="D324" i="2"/>
  <c r="L322" i="2"/>
  <c r="G322" i="2"/>
  <c r="O322" i="2"/>
  <c r="H322" i="2"/>
  <c r="C324" i="2"/>
  <c r="C323" i="2"/>
  <c r="I322" i="2"/>
  <c r="F324" i="2"/>
  <c r="D323" i="2"/>
  <c r="F322" i="2"/>
  <c r="E322" i="2"/>
  <c r="J322" i="2"/>
  <c r="G300" i="2"/>
  <c r="O298" i="2"/>
  <c r="G298" i="2"/>
  <c r="K298" i="2"/>
  <c r="H298" i="2"/>
  <c r="C298" i="2"/>
  <c r="L298" i="2"/>
  <c r="C300" i="2"/>
  <c r="D300" i="2"/>
  <c r="D298" i="2"/>
  <c r="C299" i="2"/>
  <c r="E298" i="2"/>
  <c r="D299" i="2"/>
  <c r="I298" i="2"/>
  <c r="F298" i="2"/>
  <c r="F300" i="2"/>
  <c r="J298" i="2"/>
  <c r="H274" i="2"/>
  <c r="G276" i="2"/>
  <c r="D276" i="2"/>
  <c r="K274" i="2"/>
  <c r="O274" i="2"/>
  <c r="D274" i="2"/>
  <c r="G274" i="2"/>
  <c r="L274" i="2"/>
  <c r="C276" i="2"/>
  <c r="C274" i="2"/>
  <c r="C275" i="2"/>
  <c r="I274" i="2"/>
  <c r="F276" i="2"/>
  <c r="D275" i="2"/>
  <c r="F274" i="2"/>
  <c r="E274" i="2"/>
  <c r="J274" i="2"/>
  <c r="H250" i="2"/>
  <c r="G250" i="2"/>
  <c r="C252" i="2"/>
  <c r="L250" i="2"/>
  <c r="C250" i="2"/>
  <c r="D250" i="2"/>
  <c r="G252" i="2"/>
  <c r="K250" i="2"/>
  <c r="O250" i="2"/>
  <c r="D252" i="2"/>
  <c r="C251" i="2"/>
  <c r="E250" i="2"/>
  <c r="D251" i="2"/>
  <c r="I250" i="2"/>
  <c r="F250" i="2"/>
  <c r="F252" i="2"/>
  <c r="J250" i="2"/>
  <c r="K226" i="2"/>
  <c r="H226" i="2"/>
  <c r="C228" i="2"/>
  <c r="L226" i="2"/>
  <c r="G226" i="2"/>
  <c r="C226" i="2"/>
  <c r="D228" i="2"/>
  <c r="D226" i="2"/>
  <c r="G228" i="2"/>
  <c r="O226" i="2"/>
  <c r="C227" i="2"/>
  <c r="I226" i="2"/>
  <c r="F228" i="2"/>
  <c r="D227" i="2"/>
  <c r="F226" i="2"/>
  <c r="E226" i="2"/>
  <c r="J226" i="2"/>
  <c r="H202" i="2"/>
  <c r="G204" i="2"/>
  <c r="D204" i="2"/>
  <c r="L202" i="2"/>
  <c r="O202" i="2"/>
  <c r="K202" i="2"/>
  <c r="D202" i="2"/>
  <c r="C204" i="2"/>
  <c r="C202" i="2"/>
  <c r="G202" i="2"/>
  <c r="C203" i="2"/>
  <c r="E202" i="2"/>
  <c r="D203" i="2"/>
  <c r="I202" i="2"/>
  <c r="F202" i="2"/>
  <c r="F204" i="2"/>
  <c r="J202" i="2"/>
  <c r="G180" i="2"/>
  <c r="D180" i="2"/>
  <c r="H178" i="2"/>
  <c r="F178" i="2"/>
  <c r="C180" i="2"/>
  <c r="C178" i="2"/>
  <c r="D178" i="2"/>
  <c r="J178" i="2"/>
  <c r="O178" i="2"/>
  <c r="C179" i="2"/>
  <c r="G178" i="2"/>
  <c r="L178" i="2"/>
  <c r="K178" i="2"/>
  <c r="I178" i="2"/>
  <c r="E178" i="2"/>
  <c r="D179" i="2"/>
  <c r="F180" i="2"/>
  <c r="D154" i="2"/>
  <c r="D156" i="2"/>
  <c r="J154" i="2"/>
  <c r="O154" i="2"/>
  <c r="C154" i="2"/>
  <c r="F154" i="2"/>
  <c r="C156" i="2"/>
  <c r="K154" i="2"/>
  <c r="G156" i="2"/>
  <c r="H154" i="2"/>
  <c r="F156" i="2"/>
  <c r="E154" i="2"/>
  <c r="C155" i="2"/>
  <c r="G154" i="2"/>
  <c r="L154" i="2"/>
  <c r="D155" i="2"/>
  <c r="I154" i="2"/>
  <c r="D130" i="2"/>
  <c r="D132" i="2"/>
  <c r="J130" i="2"/>
  <c r="F130" i="2"/>
  <c r="K130" i="2"/>
  <c r="C130" i="2"/>
  <c r="H130" i="2"/>
  <c r="C132" i="2"/>
  <c r="O130" i="2"/>
  <c r="G132" i="2"/>
  <c r="I130" i="2"/>
  <c r="D131" i="2"/>
  <c r="F132" i="2"/>
  <c r="E130" i="2"/>
  <c r="C131" i="2"/>
  <c r="G130" i="2"/>
  <c r="L130" i="2"/>
  <c r="D106" i="2"/>
  <c r="C108" i="2"/>
  <c r="H106" i="2"/>
  <c r="D108" i="2"/>
  <c r="K106" i="2"/>
  <c r="O106" i="2"/>
  <c r="J106" i="2"/>
  <c r="G108" i="2"/>
  <c r="C106" i="2"/>
  <c r="F106" i="2"/>
  <c r="C107" i="2"/>
  <c r="G106" i="2"/>
  <c r="L106" i="2"/>
  <c r="I106" i="2"/>
  <c r="E106" i="2"/>
  <c r="D107" i="2"/>
  <c r="F108" i="2"/>
  <c r="K82" i="2"/>
  <c r="D84" i="2"/>
  <c r="J82" i="2"/>
  <c r="D82" i="2"/>
  <c r="H82" i="2"/>
  <c r="F82" i="2"/>
  <c r="C82" i="2"/>
  <c r="O82" i="2"/>
  <c r="C84" i="2"/>
  <c r="E82" i="2"/>
  <c r="G84" i="2"/>
  <c r="F84" i="2"/>
  <c r="G82" i="2"/>
  <c r="C83" i="2"/>
  <c r="I82" i="2"/>
  <c r="L82" i="2"/>
  <c r="D83" i="2"/>
  <c r="C58" i="2"/>
  <c r="H58" i="2"/>
  <c r="C60" i="2"/>
  <c r="D58" i="2"/>
  <c r="K58" i="2"/>
  <c r="D60" i="2"/>
  <c r="O58" i="2"/>
  <c r="G60" i="2"/>
  <c r="J58" i="2"/>
  <c r="F58" i="2"/>
  <c r="I58" i="2"/>
  <c r="D59" i="2"/>
  <c r="E58" i="2"/>
  <c r="F60" i="2"/>
  <c r="C59" i="2"/>
  <c r="G58" i="2"/>
  <c r="L58" i="2"/>
  <c r="F36" i="2"/>
  <c r="O34" i="2"/>
  <c r="C34" i="2"/>
  <c r="C36" i="2"/>
  <c r="F34" i="2"/>
  <c r="H34" i="2"/>
  <c r="D36" i="2"/>
  <c r="D34" i="2"/>
  <c r="I34" i="2"/>
  <c r="G36" i="2"/>
  <c r="G34" i="2"/>
  <c r="D35" i="2"/>
  <c r="K34" i="2"/>
  <c r="L34" i="2"/>
  <c r="C35" i="2"/>
  <c r="J34" i="2"/>
  <c r="E34" i="2"/>
  <c r="F12" i="2"/>
  <c r="O10" i="2"/>
  <c r="F10" i="2"/>
  <c r="C10" i="2"/>
  <c r="C12" i="2"/>
  <c r="J10" i="2"/>
  <c r="G10" i="2"/>
  <c r="I10" i="2"/>
  <c r="K10" i="2"/>
  <c r="D11" i="2"/>
  <c r="D10" i="2"/>
  <c r="C11" i="2"/>
  <c r="D12" i="2"/>
  <c r="G12" i="2"/>
  <c r="H10" i="2"/>
  <c r="E10" i="2"/>
  <c r="H427" i="2"/>
  <c r="D429" i="2"/>
  <c r="L427" i="2"/>
  <c r="D427" i="2"/>
  <c r="I427" i="2"/>
  <c r="O427" i="2"/>
  <c r="J427" i="2"/>
  <c r="F427" i="2"/>
  <c r="F429" i="2"/>
  <c r="E427" i="2"/>
  <c r="K427" i="2"/>
  <c r="D428" i="2"/>
  <c r="C428" i="2"/>
  <c r="G427" i="2"/>
  <c r="G429" i="2"/>
  <c r="C429" i="2"/>
  <c r="C427" i="2"/>
  <c r="H403" i="2"/>
  <c r="D403" i="2"/>
  <c r="D405" i="2"/>
  <c r="L403" i="2"/>
  <c r="C404" i="2"/>
  <c r="G403" i="2"/>
  <c r="F403" i="2"/>
  <c r="C405" i="2"/>
  <c r="C403" i="2"/>
  <c r="I403" i="2"/>
  <c r="O403" i="2"/>
  <c r="J403" i="2"/>
  <c r="G405" i="2"/>
  <c r="F405" i="2"/>
  <c r="E403" i="2"/>
  <c r="K403" i="2"/>
  <c r="D404" i="2"/>
  <c r="H379" i="2"/>
  <c r="D381" i="2"/>
  <c r="D379" i="2"/>
  <c r="L379" i="2"/>
  <c r="I379" i="2"/>
  <c r="O379" i="2"/>
  <c r="J379" i="2"/>
  <c r="F379" i="2"/>
  <c r="F381" i="2"/>
  <c r="E379" i="2"/>
  <c r="K379" i="2"/>
  <c r="D380" i="2"/>
  <c r="C380" i="2"/>
  <c r="G379" i="2"/>
  <c r="G381" i="2"/>
  <c r="C381" i="2"/>
  <c r="C379" i="2"/>
  <c r="L355" i="2"/>
  <c r="C357" i="2"/>
  <c r="C355" i="2"/>
  <c r="I355" i="2"/>
  <c r="H355" i="2"/>
  <c r="O355" i="2"/>
  <c r="F357" i="2"/>
  <c r="D355" i="2"/>
  <c r="F355" i="2"/>
  <c r="G357" i="2"/>
  <c r="C356" i="2"/>
  <c r="D356" i="2"/>
  <c r="E355" i="2"/>
  <c r="K355" i="2"/>
  <c r="D357" i="2"/>
  <c r="G355" i="2"/>
  <c r="J355" i="2"/>
  <c r="C332" i="2"/>
  <c r="D333" i="2"/>
  <c r="G331" i="2"/>
  <c r="F331" i="2"/>
  <c r="L331" i="2"/>
  <c r="C333" i="2"/>
  <c r="C331" i="2"/>
  <c r="D332" i="2"/>
  <c r="H331" i="2"/>
  <c r="F333" i="2"/>
  <c r="D331" i="2"/>
  <c r="I331" i="2"/>
  <c r="O331" i="2"/>
  <c r="J331" i="2"/>
  <c r="E331" i="2"/>
  <c r="K331" i="2"/>
  <c r="G333" i="2"/>
  <c r="G309" i="2"/>
  <c r="F309" i="2"/>
  <c r="E307" i="2"/>
  <c r="D307" i="2"/>
  <c r="K307" i="2"/>
  <c r="F307" i="2"/>
  <c r="J307" i="2"/>
  <c r="L307" i="2"/>
  <c r="C309" i="2"/>
  <c r="C307" i="2"/>
  <c r="D309" i="2"/>
  <c r="G307" i="2"/>
  <c r="D308" i="2"/>
  <c r="H307" i="2"/>
  <c r="C308" i="2"/>
  <c r="I307" i="2"/>
  <c r="O307" i="2"/>
  <c r="G285" i="2"/>
  <c r="F283" i="2"/>
  <c r="D284" i="2"/>
  <c r="I283" i="2"/>
  <c r="H283" i="2"/>
  <c r="O283" i="2"/>
  <c r="J283" i="2"/>
  <c r="C284" i="2"/>
  <c r="D285" i="2"/>
  <c r="G283" i="2"/>
  <c r="E283" i="2"/>
  <c r="K283" i="2"/>
  <c r="L283" i="2"/>
  <c r="C283" i="2"/>
  <c r="F285" i="2"/>
  <c r="D283" i="2"/>
  <c r="C285" i="2"/>
  <c r="L259" i="2"/>
  <c r="C261" i="2"/>
  <c r="C259" i="2"/>
  <c r="E259" i="2"/>
  <c r="H259" i="2"/>
  <c r="O259" i="2"/>
  <c r="C260" i="2"/>
  <c r="K259" i="2"/>
  <c r="D260" i="2"/>
  <c r="J259" i="2"/>
  <c r="D261" i="2"/>
  <c r="G259" i="2"/>
  <c r="F261" i="2"/>
  <c r="D259" i="2"/>
  <c r="F259" i="2"/>
  <c r="I259" i="2"/>
  <c r="G261" i="2"/>
  <c r="D236" i="2"/>
  <c r="H235" i="2"/>
  <c r="O235" i="2"/>
  <c r="J235" i="2"/>
  <c r="D235" i="2"/>
  <c r="K235" i="2"/>
  <c r="D237" i="2"/>
  <c r="G235" i="2"/>
  <c r="C236" i="2"/>
  <c r="L235" i="2"/>
  <c r="C235" i="2"/>
  <c r="F237" i="2"/>
  <c r="E235" i="2"/>
  <c r="C237" i="2"/>
  <c r="I235" i="2"/>
  <c r="F235" i="2"/>
  <c r="G237" i="2"/>
  <c r="D212" i="2"/>
  <c r="D213" i="2"/>
  <c r="G211" i="2"/>
  <c r="L211" i="2"/>
  <c r="C213" i="2"/>
  <c r="C211" i="2"/>
  <c r="O211" i="2"/>
  <c r="F213" i="2"/>
  <c r="E211" i="2"/>
  <c r="K211" i="2"/>
  <c r="H211" i="2"/>
  <c r="C212" i="2"/>
  <c r="F211" i="2"/>
  <c r="J211" i="2"/>
  <c r="I211" i="2"/>
  <c r="G213" i="2"/>
  <c r="D211" i="2"/>
  <c r="I187" i="2"/>
  <c r="D189" i="2"/>
  <c r="G189" i="2"/>
  <c r="L187" i="2"/>
  <c r="F189" i="2"/>
  <c r="D187" i="2"/>
  <c r="C188" i="2"/>
  <c r="F187" i="2"/>
  <c r="E187" i="2"/>
  <c r="J187" i="2"/>
  <c r="O187" i="2"/>
  <c r="H187" i="2"/>
  <c r="K187" i="2"/>
  <c r="G187" i="2"/>
  <c r="D188" i="2"/>
  <c r="C189" i="2"/>
  <c r="C187" i="2"/>
  <c r="D165" i="2"/>
  <c r="I163" i="2"/>
  <c r="G165" i="2"/>
  <c r="F165" i="2"/>
  <c r="D163" i="2"/>
  <c r="L163" i="2"/>
  <c r="F163" i="2"/>
  <c r="C164" i="2"/>
  <c r="E163" i="2"/>
  <c r="J163" i="2"/>
  <c r="K163" i="2"/>
  <c r="G163" i="2"/>
  <c r="D164" i="2"/>
  <c r="C165" i="2"/>
  <c r="C163" i="2"/>
  <c r="O163" i="2"/>
  <c r="H163" i="2"/>
  <c r="F141" i="2"/>
  <c r="F139" i="2"/>
  <c r="I139" i="2"/>
  <c r="L139" i="2"/>
  <c r="D141" i="2"/>
  <c r="D139" i="2"/>
  <c r="C140" i="2"/>
  <c r="G141" i="2"/>
  <c r="J139" i="2"/>
  <c r="E139" i="2"/>
  <c r="G139" i="2"/>
  <c r="D140" i="2"/>
  <c r="C141" i="2"/>
  <c r="C139" i="2"/>
  <c r="O139" i="2"/>
  <c r="H139" i="2"/>
  <c r="K139" i="2"/>
  <c r="C116" i="2"/>
  <c r="I115" i="2"/>
  <c r="F117" i="2"/>
  <c r="D117" i="2"/>
  <c r="F115" i="2"/>
  <c r="D115" i="2"/>
  <c r="G117" i="2"/>
  <c r="L115" i="2"/>
  <c r="E115" i="2"/>
  <c r="J115" i="2"/>
  <c r="C117" i="2"/>
  <c r="C115" i="2"/>
  <c r="O115" i="2"/>
  <c r="H115" i="2"/>
  <c r="K115" i="2"/>
  <c r="G115" i="2"/>
  <c r="D116" i="2"/>
  <c r="D93" i="2"/>
  <c r="C92" i="2"/>
  <c r="D91" i="2"/>
  <c r="F93" i="2"/>
  <c r="L91" i="2"/>
  <c r="I91" i="2"/>
  <c r="F91" i="2"/>
  <c r="G93" i="2"/>
  <c r="E91" i="2"/>
  <c r="O91" i="2"/>
  <c r="H91" i="2"/>
  <c r="J91" i="2"/>
  <c r="G91" i="2"/>
  <c r="D92" i="2"/>
  <c r="K91" i="2"/>
  <c r="C91" i="2"/>
  <c r="C93" i="2"/>
  <c r="D69" i="2"/>
  <c r="D67" i="2"/>
  <c r="F67" i="2"/>
  <c r="I67" i="2"/>
  <c r="G69" i="2"/>
  <c r="F69" i="2"/>
  <c r="C68" i="2"/>
  <c r="L67" i="2"/>
  <c r="O67" i="2"/>
  <c r="H67" i="2"/>
  <c r="E67" i="2"/>
  <c r="G67" i="2"/>
  <c r="D68" i="2"/>
  <c r="J67" i="2"/>
  <c r="C69" i="2"/>
  <c r="K67" i="2"/>
  <c r="C67" i="2"/>
  <c r="I43" i="2"/>
  <c r="F43" i="2"/>
  <c r="C44" i="2"/>
  <c r="D43" i="2"/>
  <c r="F45" i="2"/>
  <c r="D45" i="2"/>
  <c r="L43" i="2"/>
  <c r="G45" i="2"/>
  <c r="E43" i="2"/>
  <c r="J43" i="2"/>
  <c r="C45" i="2"/>
  <c r="C43" i="2"/>
  <c r="K43" i="2"/>
  <c r="D44" i="2"/>
  <c r="O43" i="2"/>
  <c r="G43" i="2"/>
  <c r="H43" i="2"/>
  <c r="L19" i="2"/>
  <c r="L19" i="4" s="1"/>
  <c r="H19" i="2"/>
  <c r="D19" i="2"/>
  <c r="I19" i="2"/>
  <c r="J19" i="2"/>
  <c r="C20" i="2"/>
  <c r="D20" i="2"/>
  <c r="F21" i="2"/>
  <c r="G21" i="2"/>
  <c r="K19" i="2"/>
  <c r="C19" i="2"/>
  <c r="C21" i="2"/>
  <c r="E19" i="2"/>
  <c r="F19" i="2"/>
  <c r="G19" i="2"/>
  <c r="O19" i="2"/>
  <c r="D918" i="2"/>
  <c r="I916" i="2"/>
  <c r="O916" i="2"/>
  <c r="C918" i="2"/>
  <c r="D916" i="2"/>
  <c r="G918" i="2"/>
  <c r="K916" i="2"/>
  <c r="G916" i="2"/>
  <c r="H916" i="2"/>
  <c r="F918" i="2"/>
  <c r="L916" i="2"/>
  <c r="E916" i="2"/>
  <c r="C916" i="2"/>
  <c r="C917" i="2"/>
  <c r="F916" i="2"/>
  <c r="J916" i="2"/>
  <c r="D917" i="2"/>
  <c r="G894" i="2"/>
  <c r="O892" i="2"/>
  <c r="D892" i="2"/>
  <c r="I892" i="2"/>
  <c r="E892" i="2"/>
  <c r="D894" i="2"/>
  <c r="H892" i="2"/>
  <c r="K892" i="2"/>
  <c r="G892" i="2"/>
  <c r="C892" i="2"/>
  <c r="L892" i="2"/>
  <c r="C894" i="2"/>
  <c r="C893" i="2"/>
  <c r="F892" i="2"/>
  <c r="F894" i="2"/>
  <c r="J892" i="2"/>
  <c r="D893" i="2"/>
  <c r="C869" i="2"/>
  <c r="D870" i="2"/>
  <c r="G868" i="2"/>
  <c r="L868" i="2"/>
  <c r="C870" i="2"/>
  <c r="C868" i="2"/>
  <c r="I868" i="2"/>
  <c r="H868" i="2"/>
  <c r="O868" i="2"/>
  <c r="F868" i="2"/>
  <c r="J868" i="2"/>
  <c r="F870" i="2"/>
  <c r="E868" i="2"/>
  <c r="D868" i="2"/>
  <c r="K868" i="2"/>
  <c r="D869" i="2"/>
  <c r="G870" i="2"/>
  <c r="H844" i="2"/>
  <c r="I844" i="2"/>
  <c r="O844" i="2"/>
  <c r="J844" i="2"/>
  <c r="L844" i="2"/>
  <c r="F846" i="2"/>
  <c r="E844" i="2"/>
  <c r="K844" i="2"/>
  <c r="D845" i="2"/>
  <c r="D846" i="2"/>
  <c r="F844" i="2"/>
  <c r="C845" i="2"/>
  <c r="G844" i="2"/>
  <c r="C846" i="2"/>
  <c r="C844" i="2"/>
  <c r="D844" i="2"/>
  <c r="G846" i="2"/>
  <c r="H820" i="2"/>
  <c r="C821" i="2"/>
  <c r="G820" i="2"/>
  <c r="L820" i="2"/>
  <c r="C822" i="2"/>
  <c r="C820" i="2"/>
  <c r="D822" i="2"/>
  <c r="G822" i="2"/>
  <c r="I820" i="2"/>
  <c r="O820" i="2"/>
  <c r="J820" i="2"/>
  <c r="F822" i="2"/>
  <c r="E820" i="2"/>
  <c r="K820" i="2"/>
  <c r="D821" i="2"/>
  <c r="D820" i="2"/>
  <c r="F820" i="2"/>
  <c r="E796" i="2"/>
  <c r="F798" i="2"/>
  <c r="H796" i="2"/>
  <c r="I796" i="2"/>
  <c r="C797" i="2"/>
  <c r="D796" i="2"/>
  <c r="L796" i="2"/>
  <c r="D798" i="2"/>
  <c r="D797" i="2"/>
  <c r="K796" i="2"/>
  <c r="F796" i="2"/>
  <c r="G798" i="2"/>
  <c r="O796" i="2"/>
  <c r="J796" i="2"/>
  <c r="C796" i="2"/>
  <c r="C798" i="2"/>
  <c r="G796" i="2"/>
  <c r="D772" i="2"/>
  <c r="D774" i="2"/>
  <c r="L772" i="2"/>
  <c r="F774" i="2"/>
  <c r="I772" i="2"/>
  <c r="C773" i="2"/>
  <c r="E772" i="2"/>
  <c r="H772" i="2"/>
  <c r="D773" i="2"/>
  <c r="K772" i="2"/>
  <c r="F772" i="2"/>
  <c r="G774" i="2"/>
  <c r="O772" i="2"/>
  <c r="J772" i="2"/>
  <c r="C772" i="2"/>
  <c r="C774" i="2"/>
  <c r="G772" i="2"/>
  <c r="F750" i="2"/>
  <c r="E748" i="2"/>
  <c r="H748" i="2"/>
  <c r="I748" i="2"/>
  <c r="D748" i="2"/>
  <c r="C749" i="2"/>
  <c r="L748" i="2"/>
  <c r="D750" i="2"/>
  <c r="D749" i="2"/>
  <c r="K748" i="2"/>
  <c r="F748" i="2"/>
  <c r="G750" i="2"/>
  <c r="O748" i="2"/>
  <c r="J748" i="2"/>
  <c r="C748" i="2"/>
  <c r="C750" i="2"/>
  <c r="G748" i="2"/>
  <c r="F726" i="2"/>
  <c r="J724" i="2"/>
  <c r="G726" i="2"/>
  <c r="D726" i="2"/>
  <c r="D724" i="2"/>
  <c r="I724" i="2"/>
  <c r="E724" i="2"/>
  <c r="L724" i="2"/>
  <c r="K724" i="2"/>
  <c r="C725" i="2"/>
  <c r="G724" i="2"/>
  <c r="D725" i="2"/>
  <c r="C726" i="2"/>
  <c r="C724" i="2"/>
  <c r="F724" i="2"/>
  <c r="O724" i="2"/>
  <c r="H724" i="2"/>
  <c r="G702" i="2"/>
  <c r="D700" i="2"/>
  <c r="I700" i="2"/>
  <c r="D702" i="2"/>
  <c r="J700" i="2"/>
  <c r="E700" i="2"/>
  <c r="F702" i="2"/>
  <c r="F700" i="2"/>
  <c r="G700" i="2"/>
  <c r="D701" i="2"/>
  <c r="L700" i="2"/>
  <c r="C702" i="2"/>
  <c r="C700" i="2"/>
  <c r="C701" i="2"/>
  <c r="O700" i="2"/>
  <c r="H700" i="2"/>
  <c r="K700" i="2"/>
  <c r="F678" i="2"/>
  <c r="I676" i="2"/>
  <c r="E676" i="2"/>
  <c r="G678" i="2"/>
  <c r="D676" i="2"/>
  <c r="J676" i="2"/>
  <c r="D678" i="2"/>
  <c r="C678" i="2"/>
  <c r="C676" i="2"/>
  <c r="F676" i="2"/>
  <c r="O676" i="2"/>
  <c r="H676" i="2"/>
  <c r="L676" i="2"/>
  <c r="K676" i="2"/>
  <c r="C677" i="2"/>
  <c r="G676" i="2"/>
  <c r="D677" i="2"/>
  <c r="D654" i="2"/>
  <c r="D652" i="2"/>
  <c r="G654" i="2"/>
  <c r="I652" i="2"/>
  <c r="E652" i="2"/>
  <c r="J652" i="2"/>
  <c r="F654" i="2"/>
  <c r="C653" i="2"/>
  <c r="O652" i="2"/>
  <c r="H652" i="2"/>
  <c r="K652" i="2"/>
  <c r="F652" i="2"/>
  <c r="G652" i="2"/>
  <c r="D653" i="2"/>
  <c r="L652" i="2"/>
  <c r="C654" i="2"/>
  <c r="C652" i="2"/>
  <c r="J628" i="2"/>
  <c r="G630" i="2"/>
  <c r="L628" i="2"/>
  <c r="C630" i="2"/>
  <c r="C628" i="2"/>
  <c r="I628" i="2"/>
  <c r="H628" i="2"/>
  <c r="O628" i="2"/>
  <c r="D629" i="2"/>
  <c r="F630" i="2"/>
  <c r="E628" i="2"/>
  <c r="D628" i="2"/>
  <c r="K628" i="2"/>
  <c r="C629" i="2"/>
  <c r="D630" i="2"/>
  <c r="G628" i="2"/>
  <c r="F628" i="2"/>
  <c r="G606" i="2"/>
  <c r="J604" i="2"/>
  <c r="L604" i="2"/>
  <c r="C606" i="2"/>
  <c r="C604" i="2"/>
  <c r="I604" i="2"/>
  <c r="H604" i="2"/>
  <c r="O604" i="2"/>
  <c r="D605" i="2"/>
  <c r="F606" i="2"/>
  <c r="E604" i="2"/>
  <c r="D604" i="2"/>
  <c r="K604" i="2"/>
  <c r="C605" i="2"/>
  <c r="D606" i="2"/>
  <c r="G604" i="2"/>
  <c r="F604" i="2"/>
  <c r="G582" i="2"/>
  <c r="J580" i="2"/>
  <c r="L580" i="2"/>
  <c r="C582" i="2"/>
  <c r="C580" i="2"/>
  <c r="I580" i="2"/>
  <c r="H580" i="2"/>
  <c r="O580" i="2"/>
  <c r="D581" i="2"/>
  <c r="F582" i="2"/>
  <c r="E580" i="2"/>
  <c r="D580" i="2"/>
  <c r="K580" i="2"/>
  <c r="C581" i="2"/>
  <c r="D582" i="2"/>
  <c r="G580" i="2"/>
  <c r="F580" i="2"/>
  <c r="C558" i="2"/>
  <c r="F556" i="2"/>
  <c r="F558" i="2"/>
  <c r="I556" i="2"/>
  <c r="D557" i="2"/>
  <c r="J556" i="2"/>
  <c r="O556" i="2"/>
  <c r="K556" i="2"/>
  <c r="E556" i="2"/>
  <c r="C556" i="2"/>
  <c r="D558" i="2"/>
  <c r="G556" i="2"/>
  <c r="L556" i="2"/>
  <c r="H556" i="2"/>
  <c r="C557" i="2"/>
  <c r="D556" i="2"/>
  <c r="G558" i="2"/>
  <c r="C534" i="2"/>
  <c r="E532" i="2"/>
  <c r="D533" i="2"/>
  <c r="K532" i="2"/>
  <c r="F534" i="2"/>
  <c r="C532" i="2"/>
  <c r="F532" i="2"/>
  <c r="J532" i="2"/>
  <c r="I532" i="2"/>
  <c r="O532" i="2"/>
  <c r="L532" i="2"/>
  <c r="H532" i="2"/>
  <c r="C533" i="2"/>
  <c r="D532" i="2"/>
  <c r="G534" i="2"/>
  <c r="D534" i="2"/>
  <c r="G532" i="2"/>
  <c r="L508" i="2"/>
  <c r="D508" i="2"/>
  <c r="D510" i="2"/>
  <c r="H508" i="2"/>
  <c r="E508" i="2"/>
  <c r="F510" i="2"/>
  <c r="I508" i="2"/>
  <c r="D509" i="2"/>
  <c r="G508" i="2"/>
  <c r="F508" i="2"/>
  <c r="G510" i="2"/>
  <c r="C509" i="2"/>
  <c r="J508" i="2"/>
  <c r="O508" i="2"/>
  <c r="K508" i="2"/>
  <c r="C510" i="2"/>
  <c r="C508" i="2"/>
  <c r="H484" i="2"/>
  <c r="D486" i="2"/>
  <c r="D484" i="2"/>
  <c r="L484" i="2"/>
  <c r="E484" i="2"/>
  <c r="F486" i="2"/>
  <c r="I484" i="2"/>
  <c r="D485" i="2"/>
  <c r="G484" i="2"/>
  <c r="F484" i="2"/>
  <c r="G486" i="2"/>
  <c r="C485" i="2"/>
  <c r="J484" i="2"/>
  <c r="O484" i="2"/>
  <c r="C484" i="2"/>
  <c r="K484" i="2"/>
  <c r="C486" i="2"/>
  <c r="D461" i="2"/>
  <c r="K460" i="2"/>
  <c r="C461" i="2"/>
  <c r="H460" i="2"/>
  <c r="D462" i="2"/>
  <c r="C462" i="2"/>
  <c r="C460" i="2"/>
  <c r="I460" i="2"/>
  <c r="D460" i="2"/>
  <c r="G460" i="2"/>
  <c r="G462" i="2"/>
  <c r="F462" i="2"/>
  <c r="F460" i="2"/>
  <c r="L460" i="2"/>
  <c r="J460" i="2"/>
  <c r="O460" i="2"/>
  <c r="E460" i="2"/>
  <c r="D437" i="2"/>
  <c r="K436" i="2"/>
  <c r="C437" i="2"/>
  <c r="H436" i="2"/>
  <c r="D438" i="2"/>
  <c r="C438" i="2"/>
  <c r="C436" i="2"/>
  <c r="I436" i="2"/>
  <c r="D436" i="2"/>
  <c r="L436" i="2"/>
  <c r="J436" i="2"/>
  <c r="O436" i="2"/>
  <c r="E436" i="2"/>
  <c r="G436" i="2"/>
  <c r="G438" i="2"/>
  <c r="F438" i="2"/>
  <c r="F436" i="2"/>
  <c r="D413" i="2"/>
  <c r="K412" i="2"/>
  <c r="C413" i="2"/>
  <c r="H412" i="2"/>
  <c r="D414" i="2"/>
  <c r="C414" i="2"/>
  <c r="C412" i="2"/>
  <c r="I412" i="2"/>
  <c r="D412" i="2"/>
  <c r="G412" i="2"/>
  <c r="G414" i="2"/>
  <c r="F414" i="2"/>
  <c r="F412" i="2"/>
  <c r="L412" i="2"/>
  <c r="J412" i="2"/>
  <c r="O412" i="2"/>
  <c r="E412" i="2"/>
  <c r="D389" i="2"/>
  <c r="K388" i="2"/>
  <c r="C389" i="2"/>
  <c r="H388" i="2"/>
  <c r="D390" i="2"/>
  <c r="C390" i="2"/>
  <c r="C388" i="2"/>
  <c r="I388" i="2"/>
  <c r="D388" i="2"/>
  <c r="L388" i="2"/>
  <c r="J388" i="2"/>
  <c r="O388" i="2"/>
  <c r="E388" i="2"/>
  <c r="G388" i="2"/>
  <c r="G390" i="2"/>
  <c r="F390" i="2"/>
  <c r="F388" i="2"/>
  <c r="H421" i="2"/>
  <c r="G423" i="2"/>
  <c r="F421" i="2"/>
  <c r="F423" i="2"/>
  <c r="E421" i="2"/>
  <c r="K421" i="2"/>
  <c r="D422" i="2"/>
  <c r="L421" i="2"/>
  <c r="C422" i="2"/>
  <c r="G421" i="2"/>
  <c r="D423" i="2"/>
  <c r="C423" i="2"/>
  <c r="C421" i="2"/>
  <c r="I421" i="2"/>
  <c r="O421" i="2"/>
  <c r="J421" i="2"/>
  <c r="D421" i="2"/>
  <c r="H397" i="2"/>
  <c r="F397" i="2"/>
  <c r="G399" i="2"/>
  <c r="F399" i="2"/>
  <c r="E397" i="2"/>
  <c r="K397" i="2"/>
  <c r="D398" i="2"/>
  <c r="L397" i="2"/>
  <c r="C398" i="2"/>
  <c r="G397" i="2"/>
  <c r="D399" i="2"/>
  <c r="C399" i="2"/>
  <c r="C397" i="2"/>
  <c r="I397" i="2"/>
  <c r="O397" i="2"/>
  <c r="J397" i="2"/>
  <c r="D397" i="2"/>
  <c r="H373" i="2"/>
  <c r="F373" i="2"/>
  <c r="G375" i="2"/>
  <c r="F375" i="2"/>
  <c r="E373" i="2"/>
  <c r="K373" i="2"/>
  <c r="D374" i="2"/>
  <c r="L373" i="2"/>
  <c r="C374" i="2"/>
  <c r="G373" i="2"/>
  <c r="D375" i="2"/>
  <c r="C375" i="2"/>
  <c r="C373" i="2"/>
  <c r="I373" i="2"/>
  <c r="O373" i="2"/>
  <c r="J373" i="2"/>
  <c r="D373" i="2"/>
  <c r="F349" i="2"/>
  <c r="D350" i="2"/>
  <c r="C350" i="2"/>
  <c r="D351" i="2"/>
  <c r="G349" i="2"/>
  <c r="L349" i="2"/>
  <c r="C351" i="2"/>
  <c r="C349" i="2"/>
  <c r="H349" i="2"/>
  <c r="F351" i="2"/>
  <c r="D349" i="2"/>
  <c r="I349" i="2"/>
  <c r="O349" i="2"/>
  <c r="E349" i="2"/>
  <c r="J349" i="2"/>
  <c r="K349" i="2"/>
  <c r="G351" i="2"/>
  <c r="F325" i="2"/>
  <c r="D326" i="2"/>
  <c r="I325" i="2"/>
  <c r="H325" i="2"/>
  <c r="O325" i="2"/>
  <c r="F327" i="2"/>
  <c r="E325" i="2"/>
  <c r="D325" i="2"/>
  <c r="K325" i="2"/>
  <c r="C326" i="2"/>
  <c r="C327" i="2"/>
  <c r="D327" i="2"/>
  <c r="G325" i="2"/>
  <c r="J325" i="2"/>
  <c r="G327" i="2"/>
  <c r="L325" i="2"/>
  <c r="C325" i="2"/>
  <c r="G303" i="2"/>
  <c r="F301" i="2"/>
  <c r="D302" i="2"/>
  <c r="J301" i="2"/>
  <c r="C302" i="2"/>
  <c r="D303" i="2"/>
  <c r="G301" i="2"/>
  <c r="L301" i="2"/>
  <c r="C303" i="2"/>
  <c r="C301" i="2"/>
  <c r="I301" i="2"/>
  <c r="O301" i="2"/>
  <c r="E301" i="2"/>
  <c r="K301" i="2"/>
  <c r="H301" i="2"/>
  <c r="D301" i="2"/>
  <c r="F303" i="2"/>
  <c r="D277" i="2"/>
  <c r="K277" i="2"/>
  <c r="D279" i="2"/>
  <c r="G277" i="2"/>
  <c r="E277" i="2"/>
  <c r="J277" i="2"/>
  <c r="L277" i="2"/>
  <c r="C277" i="2"/>
  <c r="C278" i="2"/>
  <c r="H277" i="2"/>
  <c r="D278" i="2"/>
  <c r="F279" i="2"/>
  <c r="C279" i="2"/>
  <c r="O277" i="2"/>
  <c r="F277" i="2"/>
  <c r="I277" i="2"/>
  <c r="G279" i="2"/>
  <c r="D254" i="2"/>
  <c r="L253" i="2"/>
  <c r="C255" i="2"/>
  <c r="C253" i="2"/>
  <c r="H253" i="2"/>
  <c r="O253" i="2"/>
  <c r="C254" i="2"/>
  <c r="J253" i="2"/>
  <c r="D253" i="2"/>
  <c r="F253" i="2"/>
  <c r="E253" i="2"/>
  <c r="K253" i="2"/>
  <c r="F255" i="2"/>
  <c r="D255" i="2"/>
  <c r="G253" i="2"/>
  <c r="I253" i="2"/>
  <c r="M253" i="2" s="1"/>
  <c r="G255" i="2"/>
  <c r="F231" i="2"/>
  <c r="D230" i="2"/>
  <c r="J229" i="2"/>
  <c r="C230" i="2"/>
  <c r="L229" i="2"/>
  <c r="C231" i="2"/>
  <c r="C229" i="2"/>
  <c r="E229" i="2"/>
  <c r="F229" i="2"/>
  <c r="D229" i="2"/>
  <c r="K229" i="2"/>
  <c r="H229" i="2"/>
  <c r="O229" i="2"/>
  <c r="I229" i="2"/>
  <c r="D231" i="2"/>
  <c r="G229" i="2"/>
  <c r="G231" i="2"/>
  <c r="D207" i="2"/>
  <c r="G205" i="2"/>
  <c r="E205" i="2"/>
  <c r="L205" i="2"/>
  <c r="C207" i="2"/>
  <c r="C205" i="2"/>
  <c r="O205" i="2"/>
  <c r="D206" i="2"/>
  <c r="K205" i="2"/>
  <c r="C206" i="2"/>
  <c r="F207" i="2"/>
  <c r="H205" i="2"/>
  <c r="J205" i="2"/>
  <c r="D205" i="2"/>
  <c r="F205" i="2"/>
  <c r="I205" i="2"/>
  <c r="G207" i="2"/>
  <c r="J181" i="2"/>
  <c r="G183" i="2"/>
  <c r="F183" i="2"/>
  <c r="E181" i="2"/>
  <c r="F181" i="2"/>
  <c r="L181" i="2"/>
  <c r="C182" i="2"/>
  <c r="C183" i="2"/>
  <c r="C181" i="2"/>
  <c r="O181" i="2"/>
  <c r="H181" i="2"/>
  <c r="K181" i="2"/>
  <c r="G181" i="2"/>
  <c r="D183" i="2"/>
  <c r="D182" i="2"/>
  <c r="D181" i="2"/>
  <c r="I181" i="2"/>
  <c r="G159" i="2"/>
  <c r="J157" i="2"/>
  <c r="E157" i="2"/>
  <c r="F159" i="2"/>
  <c r="F157" i="2"/>
  <c r="C159" i="2"/>
  <c r="C157" i="2"/>
  <c r="O157" i="2"/>
  <c r="H157" i="2"/>
  <c r="L157" i="2"/>
  <c r="K157" i="2"/>
  <c r="C158" i="2"/>
  <c r="D158" i="2"/>
  <c r="D159" i="2"/>
  <c r="D157" i="2"/>
  <c r="I157" i="2"/>
  <c r="G157" i="2"/>
  <c r="G135" i="2"/>
  <c r="J133" i="2"/>
  <c r="E133" i="2"/>
  <c r="F135" i="2"/>
  <c r="C134" i="2"/>
  <c r="O133" i="2"/>
  <c r="H133" i="2"/>
  <c r="K133" i="2"/>
  <c r="F133" i="2"/>
  <c r="D134" i="2"/>
  <c r="L133" i="2"/>
  <c r="C135" i="2"/>
  <c r="G133" i="2"/>
  <c r="D133" i="2"/>
  <c r="I133" i="2"/>
  <c r="C133" i="2"/>
  <c r="D135" i="2"/>
  <c r="J109" i="2"/>
  <c r="G111" i="2"/>
  <c r="E109" i="2"/>
  <c r="L109" i="2"/>
  <c r="O109" i="2"/>
  <c r="H109" i="2"/>
  <c r="C110" i="2"/>
  <c r="K109" i="2"/>
  <c r="D110" i="2"/>
  <c r="D111" i="2"/>
  <c r="F111" i="2"/>
  <c r="C111" i="2"/>
  <c r="G109" i="2"/>
  <c r="D109" i="2"/>
  <c r="F109" i="2"/>
  <c r="C109" i="2"/>
  <c r="I109" i="2"/>
  <c r="G87" i="2"/>
  <c r="J85" i="2"/>
  <c r="E85" i="2"/>
  <c r="F87" i="2"/>
  <c r="F85" i="2"/>
  <c r="O85" i="2"/>
  <c r="D86" i="2"/>
  <c r="L85" i="2"/>
  <c r="K85" i="2"/>
  <c r="C86" i="2"/>
  <c r="G85" i="2"/>
  <c r="C85" i="2"/>
  <c r="H85" i="2"/>
  <c r="I85" i="2"/>
  <c r="D85" i="2"/>
  <c r="C87" i="2"/>
  <c r="D87" i="2"/>
  <c r="J61" i="2"/>
  <c r="E61" i="2"/>
  <c r="G63" i="2"/>
  <c r="C63" i="2"/>
  <c r="C61" i="2"/>
  <c r="F61" i="2"/>
  <c r="O61" i="2"/>
  <c r="H61" i="2"/>
  <c r="F63" i="2"/>
  <c r="L61" i="2"/>
  <c r="D62" i="2"/>
  <c r="C62" i="2"/>
  <c r="K61" i="2"/>
  <c r="I61" i="2"/>
  <c r="D61" i="2"/>
  <c r="G61" i="2"/>
  <c r="D63" i="2"/>
  <c r="D38" i="2"/>
  <c r="E37" i="2"/>
  <c r="J37" i="2"/>
  <c r="F39" i="2"/>
  <c r="C38" i="2"/>
  <c r="G39" i="2"/>
  <c r="F37" i="2"/>
  <c r="K37" i="2"/>
  <c r="D39" i="2"/>
  <c r="L37" i="2"/>
  <c r="H37" i="2"/>
  <c r="C39" i="2"/>
  <c r="C37" i="2"/>
  <c r="D37" i="2"/>
  <c r="O37" i="2"/>
  <c r="I37" i="2"/>
  <c r="G37" i="2"/>
  <c r="L13" i="2"/>
  <c r="L13" i="4" s="1"/>
  <c r="D13" i="2"/>
  <c r="H13" i="2"/>
  <c r="D15" i="2"/>
  <c r="C14" i="2"/>
  <c r="F15" i="2"/>
  <c r="F13" i="2"/>
  <c r="D14" i="2"/>
  <c r="J13" i="2"/>
  <c r="K13" i="2"/>
  <c r="G15" i="2"/>
  <c r="E13" i="2"/>
  <c r="C13" i="2"/>
  <c r="C15" i="2"/>
  <c r="I13" i="2"/>
  <c r="G13" i="2"/>
  <c r="O13" i="2"/>
  <c r="E898" i="2"/>
  <c r="G900" i="2"/>
  <c r="F900" i="2"/>
  <c r="G898" i="2"/>
  <c r="C898" i="2"/>
  <c r="D898" i="2"/>
  <c r="L898" i="2"/>
  <c r="H898" i="2"/>
  <c r="I898" i="2"/>
  <c r="K898" i="2"/>
  <c r="C900" i="2"/>
  <c r="D900" i="2"/>
  <c r="C899" i="2"/>
  <c r="O898" i="2"/>
  <c r="F898" i="2"/>
  <c r="J898" i="2"/>
  <c r="D899" i="2"/>
  <c r="J874" i="2"/>
  <c r="G876" i="2"/>
  <c r="F876" i="2"/>
  <c r="E874" i="2"/>
  <c r="D874" i="2"/>
  <c r="K874" i="2"/>
  <c r="F874" i="2"/>
  <c r="C875" i="2"/>
  <c r="D876" i="2"/>
  <c r="G874" i="2"/>
  <c r="D875" i="2"/>
  <c r="L874" i="2"/>
  <c r="C876" i="2"/>
  <c r="C874" i="2"/>
  <c r="I874" i="2"/>
  <c r="H874" i="2"/>
  <c r="O874" i="2"/>
  <c r="D850" i="2"/>
  <c r="F850" i="2"/>
  <c r="G852" i="2"/>
  <c r="H850" i="2"/>
  <c r="L850" i="2"/>
  <c r="D852" i="2"/>
  <c r="F852" i="2"/>
  <c r="E850" i="2"/>
  <c r="K850" i="2"/>
  <c r="D851" i="2"/>
  <c r="C851" i="2"/>
  <c r="G850" i="2"/>
  <c r="C852" i="2"/>
  <c r="C850" i="2"/>
  <c r="I850" i="2"/>
  <c r="O850" i="2"/>
  <c r="J850" i="2"/>
  <c r="H826" i="2"/>
  <c r="F826" i="2"/>
  <c r="D828" i="2"/>
  <c r="L826" i="2"/>
  <c r="D826" i="2"/>
  <c r="G828" i="2"/>
  <c r="C828" i="2"/>
  <c r="C826" i="2"/>
  <c r="I826" i="2"/>
  <c r="O826" i="2"/>
  <c r="J826" i="2"/>
  <c r="F828" i="2"/>
  <c r="E826" i="2"/>
  <c r="K826" i="2"/>
  <c r="D827" i="2"/>
  <c r="C827" i="2"/>
  <c r="G826" i="2"/>
  <c r="D802" i="2"/>
  <c r="D804" i="2"/>
  <c r="L802" i="2"/>
  <c r="F804" i="2"/>
  <c r="H802" i="2"/>
  <c r="C803" i="2"/>
  <c r="I802" i="2"/>
  <c r="E802" i="2"/>
  <c r="G802" i="2"/>
  <c r="D803" i="2"/>
  <c r="K802" i="2"/>
  <c r="F802" i="2"/>
  <c r="G804" i="2"/>
  <c r="O802" i="2"/>
  <c r="J802" i="2"/>
  <c r="M802" i="2" s="1"/>
  <c r="C802" i="2"/>
  <c r="C804" i="2"/>
  <c r="E778" i="2"/>
  <c r="H778" i="2"/>
  <c r="F780" i="2"/>
  <c r="D778" i="2"/>
  <c r="I778" i="2"/>
  <c r="L778" i="2"/>
  <c r="C779" i="2"/>
  <c r="D780" i="2"/>
  <c r="G778" i="2"/>
  <c r="D779" i="2"/>
  <c r="K778" i="2"/>
  <c r="F778" i="2"/>
  <c r="G780" i="2"/>
  <c r="O778" i="2"/>
  <c r="J778" i="2"/>
  <c r="C778" i="2"/>
  <c r="C780" i="2"/>
  <c r="C755" i="2"/>
  <c r="E754" i="2"/>
  <c r="F756" i="2"/>
  <c r="L754" i="2"/>
  <c r="D754" i="2"/>
  <c r="H754" i="2"/>
  <c r="I754" i="2"/>
  <c r="D756" i="2"/>
  <c r="G754" i="2"/>
  <c r="D755" i="2"/>
  <c r="K754" i="2"/>
  <c r="F754" i="2"/>
  <c r="G756" i="2"/>
  <c r="O754" i="2"/>
  <c r="J754" i="2"/>
  <c r="C754" i="2"/>
  <c r="C756" i="2"/>
  <c r="C732" i="2"/>
  <c r="C730" i="2"/>
  <c r="F730" i="2"/>
  <c r="O730" i="2"/>
  <c r="G732" i="2"/>
  <c r="F732" i="2"/>
  <c r="K730" i="2"/>
  <c r="C731" i="2"/>
  <c r="J730" i="2"/>
  <c r="I730" i="2"/>
  <c r="G730" i="2"/>
  <c r="L730" i="2"/>
  <c r="E730" i="2"/>
  <c r="D730" i="2"/>
  <c r="D732" i="2"/>
  <c r="D731" i="2"/>
  <c r="H730" i="2"/>
  <c r="H706" i="2"/>
  <c r="K706" i="2"/>
  <c r="C707" i="2"/>
  <c r="J706" i="2"/>
  <c r="I706" i="2"/>
  <c r="C708" i="2"/>
  <c r="C706" i="2"/>
  <c r="F706" i="2"/>
  <c r="D708" i="2"/>
  <c r="D707" i="2"/>
  <c r="L706" i="2"/>
  <c r="D706" i="2"/>
  <c r="O706" i="2"/>
  <c r="F708" i="2"/>
  <c r="G706" i="2"/>
  <c r="E706" i="2"/>
  <c r="G708" i="2"/>
  <c r="C684" i="2"/>
  <c r="C682" i="2"/>
  <c r="F682" i="2"/>
  <c r="D684" i="2"/>
  <c r="K682" i="2"/>
  <c r="C683" i="2"/>
  <c r="J682" i="2"/>
  <c r="I682" i="2"/>
  <c r="D683" i="2"/>
  <c r="O682" i="2"/>
  <c r="F684" i="2"/>
  <c r="H682" i="2"/>
  <c r="G682" i="2"/>
  <c r="E682" i="2"/>
  <c r="G684" i="2"/>
  <c r="L682" i="2"/>
  <c r="D682" i="2"/>
  <c r="H658" i="2"/>
  <c r="G658" i="2"/>
  <c r="L658" i="2"/>
  <c r="E658" i="2"/>
  <c r="D658" i="2"/>
  <c r="C660" i="2"/>
  <c r="C658" i="2"/>
  <c r="F658" i="2"/>
  <c r="D660" i="2"/>
  <c r="D659" i="2"/>
  <c r="O658" i="2"/>
  <c r="G660" i="2"/>
  <c r="F660" i="2"/>
  <c r="K658" i="2"/>
  <c r="C659" i="2"/>
  <c r="J658" i="2"/>
  <c r="I658" i="2"/>
  <c r="J634" i="2"/>
  <c r="G636" i="2"/>
  <c r="I634" i="2"/>
  <c r="H634" i="2"/>
  <c r="O634" i="2"/>
  <c r="F636" i="2"/>
  <c r="E634" i="2"/>
  <c r="D634" i="2"/>
  <c r="K634" i="2"/>
  <c r="C635" i="2"/>
  <c r="D636" i="2"/>
  <c r="G634" i="2"/>
  <c r="L634" i="2"/>
  <c r="C636" i="2"/>
  <c r="C634" i="2"/>
  <c r="D635" i="2"/>
  <c r="F634" i="2"/>
  <c r="J610" i="2"/>
  <c r="G612" i="2"/>
  <c r="I610" i="2"/>
  <c r="H610" i="2"/>
  <c r="O610" i="2"/>
  <c r="F612" i="2"/>
  <c r="E610" i="2"/>
  <c r="D610" i="2"/>
  <c r="K610" i="2"/>
  <c r="C611" i="2"/>
  <c r="D612" i="2"/>
  <c r="G610" i="2"/>
  <c r="L610" i="2"/>
  <c r="C612" i="2"/>
  <c r="C610" i="2"/>
  <c r="D611" i="2"/>
  <c r="F610" i="2"/>
  <c r="J586" i="2"/>
  <c r="G588" i="2"/>
  <c r="I586" i="2"/>
  <c r="H586" i="2"/>
  <c r="O586" i="2"/>
  <c r="F588" i="2"/>
  <c r="E586" i="2"/>
  <c r="D586" i="2"/>
  <c r="K586" i="2"/>
  <c r="C587" i="2"/>
  <c r="D588" i="2"/>
  <c r="G586" i="2"/>
  <c r="L586" i="2"/>
  <c r="C588" i="2"/>
  <c r="C586" i="2"/>
  <c r="D587" i="2"/>
  <c r="F586" i="2"/>
  <c r="J562" i="2"/>
  <c r="F564" i="2"/>
  <c r="E562" i="2"/>
  <c r="D562" i="2"/>
  <c r="C564" i="2"/>
  <c r="K562" i="2"/>
  <c r="C563" i="2"/>
  <c r="D564" i="2"/>
  <c r="G564" i="2"/>
  <c r="C562" i="2"/>
  <c r="L562" i="2"/>
  <c r="O562" i="2"/>
  <c r="F562" i="2"/>
  <c r="I562" i="2"/>
  <c r="H562" i="2"/>
  <c r="G562" i="2"/>
  <c r="D563" i="2"/>
  <c r="G540" i="2"/>
  <c r="G538" i="2"/>
  <c r="L538" i="2"/>
  <c r="K538" i="2"/>
  <c r="J538" i="2"/>
  <c r="H538" i="2"/>
  <c r="F538" i="2"/>
  <c r="E538" i="2"/>
  <c r="I538" i="2"/>
  <c r="D538" i="2"/>
  <c r="C540" i="2"/>
  <c r="C538" i="2"/>
  <c r="D540" i="2"/>
  <c r="F540" i="2"/>
  <c r="O538" i="2"/>
  <c r="D539" i="2"/>
  <c r="C539" i="2"/>
  <c r="D516" i="2"/>
  <c r="L514" i="2"/>
  <c r="H514" i="2"/>
  <c r="D514" i="2"/>
  <c r="C515" i="2"/>
  <c r="J514" i="2"/>
  <c r="E514" i="2"/>
  <c r="F516" i="2"/>
  <c r="C514" i="2"/>
  <c r="C516" i="2"/>
  <c r="I514" i="2"/>
  <c r="D515" i="2"/>
  <c r="F514" i="2"/>
  <c r="G516" i="2"/>
  <c r="K514" i="2"/>
  <c r="G514" i="2"/>
  <c r="O514" i="2"/>
  <c r="H490" i="2"/>
  <c r="L490" i="2"/>
  <c r="D490" i="2"/>
  <c r="D492" i="2"/>
  <c r="C491" i="2"/>
  <c r="J490" i="2"/>
  <c r="E490" i="2"/>
  <c r="F492" i="2"/>
  <c r="C490" i="2"/>
  <c r="C492" i="2"/>
  <c r="I490" i="2"/>
  <c r="D491" i="2"/>
  <c r="F490" i="2"/>
  <c r="G492" i="2"/>
  <c r="K490" i="2"/>
  <c r="G490" i="2"/>
  <c r="O490" i="2"/>
  <c r="L466" i="2"/>
  <c r="D468" i="2"/>
  <c r="D466" i="2"/>
  <c r="H466" i="2"/>
  <c r="C467" i="2"/>
  <c r="J466" i="2"/>
  <c r="E466" i="2"/>
  <c r="F468" i="2"/>
  <c r="C466" i="2"/>
  <c r="C468" i="2"/>
  <c r="I466" i="2"/>
  <c r="D467" i="2"/>
  <c r="F466" i="2"/>
  <c r="G468" i="2"/>
  <c r="K466" i="2"/>
  <c r="G466" i="2"/>
  <c r="O466" i="2"/>
  <c r="G444" i="2"/>
  <c r="F442" i="2"/>
  <c r="D444" i="2"/>
  <c r="D442" i="2"/>
  <c r="H442" i="2"/>
  <c r="L442" i="2"/>
  <c r="O442" i="2"/>
  <c r="F444" i="2"/>
  <c r="E442" i="2"/>
  <c r="K442" i="2"/>
  <c r="C443" i="2"/>
  <c r="J442" i="2"/>
  <c r="G442" i="2"/>
  <c r="D443" i="2"/>
  <c r="C444" i="2"/>
  <c r="C442" i="2"/>
  <c r="I442" i="2"/>
  <c r="L418" i="2"/>
  <c r="G420" i="2"/>
  <c r="F418" i="2"/>
  <c r="D420" i="2"/>
  <c r="D418" i="2"/>
  <c r="H418" i="2"/>
  <c r="O418" i="2"/>
  <c r="F420" i="2"/>
  <c r="E418" i="2"/>
  <c r="K418" i="2"/>
  <c r="C419" i="2"/>
  <c r="J418" i="2"/>
  <c r="G418" i="2"/>
  <c r="D419" i="2"/>
  <c r="C420" i="2"/>
  <c r="C418" i="2"/>
  <c r="I418" i="2"/>
  <c r="G396" i="2"/>
  <c r="D396" i="2"/>
  <c r="D394" i="2"/>
  <c r="H394" i="2"/>
  <c r="L394" i="2"/>
  <c r="F394" i="2"/>
  <c r="O394" i="2"/>
  <c r="F396" i="2"/>
  <c r="E394" i="2"/>
  <c r="K394" i="2"/>
  <c r="C395" i="2"/>
  <c r="J394" i="2"/>
  <c r="G394" i="2"/>
  <c r="D395" i="2"/>
  <c r="C396" i="2"/>
  <c r="C394" i="2"/>
  <c r="I394" i="2"/>
  <c r="G372" i="2"/>
  <c r="L370" i="2"/>
  <c r="F370" i="2"/>
  <c r="D372" i="2"/>
  <c r="D370" i="2"/>
  <c r="H370" i="2"/>
  <c r="O370" i="2"/>
  <c r="F372" i="2"/>
  <c r="E370" i="2"/>
  <c r="K370" i="2"/>
  <c r="C371" i="2"/>
  <c r="J370" i="2"/>
  <c r="G370" i="2"/>
  <c r="D371" i="2"/>
  <c r="C372" i="2"/>
  <c r="C370" i="2"/>
  <c r="I370" i="2"/>
  <c r="D12" i="4"/>
  <c r="C10" i="4"/>
  <c r="F12" i="4"/>
  <c r="N10" i="4"/>
  <c r="G10" i="4"/>
  <c r="C12" i="4"/>
  <c r="E10" i="4"/>
  <c r="H10" i="4"/>
  <c r="D11" i="4"/>
  <c r="F10" i="4"/>
  <c r="D10" i="4"/>
  <c r="G12" i="4"/>
  <c r="J10" i="4"/>
  <c r="K10" i="4"/>
  <c r="C11" i="4"/>
  <c r="C16" i="4"/>
  <c r="G16" i="4"/>
  <c r="F16" i="4"/>
  <c r="N16" i="4"/>
  <c r="C18" i="4"/>
  <c r="H16" i="4"/>
  <c r="D16" i="4"/>
  <c r="E16" i="4"/>
  <c r="F18" i="4"/>
  <c r="D17" i="4"/>
  <c r="K16" i="4"/>
  <c r="J16" i="4"/>
  <c r="G18" i="4"/>
  <c r="C17" i="4"/>
  <c r="H25" i="4"/>
  <c r="E25" i="4"/>
  <c r="G25" i="4"/>
  <c r="D26" i="4"/>
  <c r="F25" i="4"/>
  <c r="N25" i="4"/>
  <c r="J25" i="4"/>
  <c r="K25" i="4"/>
  <c r="C26" i="4"/>
  <c r="C15" i="4"/>
  <c r="G13" i="4"/>
  <c r="D13" i="4"/>
  <c r="E13" i="4"/>
  <c r="H13" i="4"/>
  <c r="F15" i="4"/>
  <c r="D14" i="4"/>
  <c r="C13" i="4"/>
  <c r="F13" i="4"/>
  <c r="D15" i="4"/>
  <c r="N13" i="4"/>
  <c r="K13" i="4"/>
  <c r="G15" i="4"/>
  <c r="J13" i="4"/>
  <c r="C14" i="4"/>
  <c r="F19" i="4"/>
  <c r="C21" i="4"/>
  <c r="D21" i="4"/>
  <c r="H19" i="4"/>
  <c r="E19" i="4"/>
  <c r="F21" i="4"/>
  <c r="D20" i="4"/>
  <c r="N19" i="4"/>
  <c r="C19" i="4"/>
  <c r="D19" i="4"/>
  <c r="G19" i="4"/>
  <c r="J19" i="4"/>
  <c r="G21" i="4"/>
  <c r="K19" i="4"/>
  <c r="C20" i="4"/>
  <c r="N22" i="4"/>
  <c r="D22" i="4"/>
  <c r="C22" i="4"/>
  <c r="C24" i="4"/>
  <c r="G22" i="4"/>
  <c r="H22" i="4"/>
  <c r="E22" i="4"/>
  <c r="F24" i="4"/>
  <c r="D23" i="4"/>
  <c r="F22" i="4"/>
  <c r="D24" i="4"/>
  <c r="J22" i="4"/>
  <c r="G24" i="4"/>
  <c r="K22" i="4"/>
  <c r="C23" i="4"/>
  <c r="H7" i="2"/>
  <c r="D189" i="3"/>
  <c r="D104" i="3"/>
  <c r="D274" i="3"/>
  <c r="D223" i="3"/>
  <c r="D70" i="3"/>
  <c r="D155" i="3"/>
  <c r="BZ16" i="1"/>
  <c r="E5" i="3"/>
  <c r="F2" i="3" s="1"/>
  <c r="D7" i="3"/>
  <c r="CA18" i="1"/>
  <c r="CE18" i="1" s="1"/>
  <c r="N1492" i="2" s="1"/>
  <c r="L4" i="2"/>
  <c r="L4" i="4" s="1"/>
  <c r="K7" i="2"/>
  <c r="J7" i="2"/>
  <c r="I7" i="2"/>
  <c r="F9" i="2"/>
  <c r="C8" i="2"/>
  <c r="D7" i="2"/>
  <c r="C7" i="2"/>
  <c r="I7" i="4"/>
  <c r="K7" i="4"/>
  <c r="J7" i="4"/>
  <c r="G9" i="2"/>
  <c r="D9" i="2"/>
  <c r="O7" i="2"/>
  <c r="C9" i="2"/>
  <c r="E7" i="2"/>
  <c r="F7" i="2"/>
  <c r="D8" i="2"/>
  <c r="D6" i="3"/>
  <c r="R16" i="4"/>
  <c r="P16" i="4"/>
  <c r="T16" i="4"/>
  <c r="S16" i="4"/>
  <c r="Q16" i="4"/>
  <c r="S13" i="4"/>
  <c r="P13" i="4"/>
  <c r="T13" i="4"/>
  <c r="R13" i="4"/>
  <c r="Q13" i="4"/>
  <c r="T22" i="4"/>
  <c r="P22" i="4"/>
  <c r="Q22" i="4"/>
  <c r="R22" i="4"/>
  <c r="S22" i="4"/>
  <c r="Q19" i="4"/>
  <c r="P19" i="4"/>
  <c r="R19" i="4"/>
  <c r="T19" i="4"/>
  <c r="S19" i="4"/>
  <c r="Q7" i="4"/>
  <c r="T7" i="4"/>
  <c r="S7" i="4"/>
  <c r="R7" i="4"/>
  <c r="P7" i="4"/>
  <c r="S25" i="4"/>
  <c r="Q25" i="4"/>
  <c r="P25" i="4"/>
  <c r="T25" i="4"/>
  <c r="R25" i="4"/>
  <c r="T10" i="4"/>
  <c r="P10" i="4"/>
  <c r="Q10" i="4"/>
  <c r="S10" i="4"/>
  <c r="R10" i="4"/>
  <c r="G7" i="2"/>
  <c r="G9" i="4"/>
  <c r="N7" i="4"/>
  <c r="E7" i="4"/>
  <c r="F7" i="4"/>
  <c r="F9" i="4"/>
  <c r="G7" i="4"/>
  <c r="H7" i="4"/>
  <c r="D8" i="4"/>
  <c r="C7" i="4"/>
  <c r="C9" i="4"/>
  <c r="C8" i="4"/>
  <c r="D7" i="4"/>
  <c r="S1192" i="2"/>
  <c r="R1192" i="2"/>
  <c r="U1192" i="2"/>
  <c r="T1192" i="2"/>
  <c r="Q1192" i="2"/>
  <c r="S1144" i="2"/>
  <c r="R1144" i="2"/>
  <c r="U1144" i="2"/>
  <c r="T1144" i="2"/>
  <c r="Q1144" i="2"/>
  <c r="S1120" i="2"/>
  <c r="R1120" i="2"/>
  <c r="U1120" i="2"/>
  <c r="T1120" i="2"/>
  <c r="Q1120" i="2"/>
  <c r="S1096" i="2"/>
  <c r="R1096" i="2"/>
  <c r="U1096" i="2"/>
  <c r="T1096" i="2"/>
  <c r="Q1096" i="2"/>
  <c r="S1072" i="2"/>
  <c r="R1072" i="2"/>
  <c r="U1072" i="2"/>
  <c r="T1072" i="2"/>
  <c r="Q1072" i="2"/>
  <c r="S1048" i="2"/>
  <c r="R1048" i="2"/>
  <c r="U1048" i="2"/>
  <c r="T1048" i="2"/>
  <c r="Q1048" i="2"/>
  <c r="S1024" i="2"/>
  <c r="R1024" i="2"/>
  <c r="U1024" i="2"/>
  <c r="T1024" i="2"/>
  <c r="Q1024" i="2"/>
  <c r="S1000" i="2"/>
  <c r="R1000" i="2"/>
  <c r="U1000" i="2"/>
  <c r="T1000" i="2"/>
  <c r="Q1000" i="2"/>
  <c r="U904" i="2"/>
  <c r="Q904" i="2"/>
  <c r="T904" i="2"/>
  <c r="S904" i="2"/>
  <c r="R904" i="2"/>
  <c r="R724" i="2"/>
  <c r="U724" i="2"/>
  <c r="Q724" i="2"/>
  <c r="T724" i="2"/>
  <c r="S724" i="2"/>
  <c r="U460" i="2"/>
  <c r="Q460" i="2"/>
  <c r="T460" i="2"/>
  <c r="S460" i="2"/>
  <c r="R460" i="2"/>
  <c r="T1129" i="2"/>
  <c r="S1129" i="2"/>
  <c r="U1129" i="2"/>
  <c r="R1129" i="2"/>
  <c r="Q1129" i="2"/>
  <c r="T1045" i="2"/>
  <c r="S1045" i="2"/>
  <c r="R1045" i="2"/>
  <c r="Q1045" i="2"/>
  <c r="U1045" i="2"/>
  <c r="R949" i="2"/>
  <c r="U949" i="2"/>
  <c r="Q949" i="2"/>
  <c r="T949" i="2"/>
  <c r="S949" i="2"/>
  <c r="S829" i="2"/>
  <c r="R829" i="2"/>
  <c r="U829" i="2"/>
  <c r="Q829" i="2"/>
  <c r="T829" i="2"/>
  <c r="S721" i="2"/>
  <c r="R721" i="2"/>
  <c r="U721" i="2"/>
  <c r="Q721" i="2"/>
  <c r="T721" i="2"/>
  <c r="S601" i="2"/>
  <c r="R601" i="2"/>
  <c r="U601" i="2"/>
  <c r="Q601" i="2"/>
  <c r="T601" i="2"/>
  <c r="R505" i="2"/>
  <c r="U505" i="2"/>
  <c r="Q505" i="2"/>
  <c r="T505" i="2"/>
  <c r="S505" i="2"/>
  <c r="R421" i="2"/>
  <c r="U421" i="2"/>
  <c r="Q421" i="2"/>
  <c r="T421" i="2"/>
  <c r="S421" i="2"/>
  <c r="R301" i="2"/>
  <c r="U301" i="2"/>
  <c r="Q301" i="2"/>
  <c r="T301" i="2"/>
  <c r="S301" i="2"/>
  <c r="R205" i="2"/>
  <c r="U205" i="2"/>
  <c r="Q205" i="2"/>
  <c r="S205" i="2"/>
  <c r="T205" i="2"/>
  <c r="R109" i="2"/>
  <c r="U109" i="2"/>
  <c r="Q109" i="2"/>
  <c r="T109" i="2"/>
  <c r="S109" i="2"/>
  <c r="R985" i="2"/>
  <c r="U985" i="2"/>
  <c r="Q985" i="2"/>
  <c r="T985" i="2"/>
  <c r="S985" i="2"/>
  <c r="S805" i="2"/>
  <c r="R805" i="2"/>
  <c r="U805" i="2"/>
  <c r="Q805" i="2"/>
  <c r="T805" i="2"/>
  <c r="S685" i="2"/>
  <c r="R685" i="2"/>
  <c r="U685" i="2"/>
  <c r="Q685" i="2"/>
  <c r="T685" i="2"/>
  <c r="S565" i="2"/>
  <c r="R565" i="2"/>
  <c r="U565" i="2"/>
  <c r="Q565" i="2"/>
  <c r="T565" i="2"/>
  <c r="R457" i="2"/>
  <c r="U457" i="2"/>
  <c r="Q457" i="2"/>
  <c r="T457" i="2"/>
  <c r="S457" i="2"/>
  <c r="R337" i="2"/>
  <c r="U337" i="2"/>
  <c r="Q337" i="2"/>
  <c r="T337" i="2"/>
  <c r="S337" i="2"/>
  <c r="R217" i="2"/>
  <c r="U217" i="2"/>
  <c r="Q217" i="2"/>
  <c r="S217" i="2"/>
  <c r="T217" i="2"/>
  <c r="R121" i="2"/>
  <c r="S121" i="2"/>
  <c r="U121" i="2"/>
  <c r="Q121" i="2"/>
  <c r="T121" i="2"/>
  <c r="R13" i="2"/>
  <c r="U13" i="2"/>
  <c r="Q13" i="2"/>
  <c r="S13" i="2"/>
  <c r="T13" i="2"/>
  <c r="U1186" i="2"/>
  <c r="Q1186" i="2"/>
  <c r="T1186" i="2"/>
  <c r="S1186" i="2"/>
  <c r="R1186" i="2"/>
  <c r="U1162" i="2"/>
  <c r="Q1162" i="2"/>
  <c r="T1162" i="2"/>
  <c r="S1162" i="2"/>
  <c r="R1162" i="2"/>
  <c r="U1138" i="2"/>
  <c r="Q1138" i="2"/>
  <c r="T1138" i="2"/>
  <c r="S1138" i="2"/>
  <c r="R1138" i="2"/>
  <c r="U1114" i="2"/>
  <c r="Q1114" i="2"/>
  <c r="T1114" i="2"/>
  <c r="S1114" i="2"/>
  <c r="R1114" i="2"/>
  <c r="U1090" i="2"/>
  <c r="Q1090" i="2"/>
  <c r="T1090" i="2"/>
  <c r="S1090" i="2"/>
  <c r="R1090" i="2"/>
  <c r="U1066" i="2"/>
  <c r="Q1066" i="2"/>
  <c r="T1066" i="2"/>
  <c r="S1066" i="2"/>
  <c r="R1066" i="2"/>
  <c r="U1042" i="2"/>
  <c r="Q1042" i="2"/>
  <c r="T1042" i="2"/>
  <c r="S1042" i="2"/>
  <c r="R1042" i="2"/>
  <c r="U1018" i="2"/>
  <c r="Q1018" i="2"/>
  <c r="T1018" i="2"/>
  <c r="S1018" i="2"/>
  <c r="R1018" i="2"/>
  <c r="S994" i="2"/>
  <c r="R994" i="2"/>
  <c r="U994" i="2"/>
  <c r="Q994" i="2"/>
  <c r="T994" i="2"/>
  <c r="S970" i="2"/>
  <c r="R970" i="2"/>
  <c r="U970" i="2"/>
  <c r="Q970" i="2"/>
  <c r="T970" i="2"/>
  <c r="S946" i="2"/>
  <c r="R946" i="2"/>
  <c r="U946" i="2"/>
  <c r="Q946" i="2"/>
  <c r="T946" i="2"/>
  <c r="S922" i="2"/>
  <c r="R922" i="2"/>
  <c r="U922" i="2"/>
  <c r="Q922" i="2"/>
  <c r="T922" i="2"/>
  <c r="S898" i="2"/>
  <c r="R898" i="2"/>
  <c r="U898" i="2"/>
  <c r="Q898" i="2"/>
  <c r="T898" i="2"/>
  <c r="T874" i="2"/>
  <c r="S874" i="2"/>
  <c r="R874" i="2"/>
  <c r="Q874" i="2"/>
  <c r="U874" i="2"/>
  <c r="T850" i="2"/>
  <c r="S850" i="2"/>
  <c r="R850" i="2"/>
  <c r="U850" i="2"/>
  <c r="Q850" i="2"/>
  <c r="T826" i="2"/>
  <c r="S826" i="2"/>
  <c r="R826" i="2"/>
  <c r="Q826" i="2"/>
  <c r="U826" i="2"/>
  <c r="T802" i="2"/>
  <c r="S802" i="2"/>
  <c r="R802" i="2"/>
  <c r="U802" i="2"/>
  <c r="Q802" i="2"/>
  <c r="T778" i="2"/>
  <c r="S778" i="2"/>
  <c r="R778" i="2"/>
  <c r="Q778" i="2"/>
  <c r="U778" i="2"/>
  <c r="T754" i="2"/>
  <c r="S754" i="2"/>
  <c r="R754" i="2"/>
  <c r="U754" i="2"/>
  <c r="Q754" i="2"/>
  <c r="T730" i="2"/>
  <c r="S730" i="2"/>
  <c r="R730" i="2"/>
  <c r="Q730" i="2"/>
  <c r="U730" i="2"/>
  <c r="T706" i="2"/>
  <c r="S706" i="2"/>
  <c r="R706" i="2"/>
  <c r="U706" i="2"/>
  <c r="Q706" i="2"/>
  <c r="T682" i="2"/>
  <c r="S682" i="2"/>
  <c r="R682" i="2"/>
  <c r="Q682" i="2"/>
  <c r="U682" i="2"/>
  <c r="T658" i="2"/>
  <c r="S658" i="2"/>
  <c r="R658" i="2"/>
  <c r="U658" i="2"/>
  <c r="Q658" i="2"/>
  <c r="T634" i="2"/>
  <c r="S634" i="2"/>
  <c r="R634" i="2"/>
  <c r="Q634" i="2"/>
  <c r="U634" i="2"/>
  <c r="T610" i="2"/>
  <c r="S610" i="2"/>
  <c r="R610" i="2"/>
  <c r="U610" i="2"/>
  <c r="Q610" i="2"/>
  <c r="T586" i="2"/>
  <c r="S586" i="2"/>
  <c r="R586" i="2"/>
  <c r="Q586" i="2"/>
  <c r="U586" i="2"/>
  <c r="T562" i="2"/>
  <c r="S562" i="2"/>
  <c r="R562" i="2"/>
  <c r="U562" i="2"/>
  <c r="Q562" i="2"/>
  <c r="T538" i="2"/>
  <c r="S538" i="2"/>
  <c r="R538" i="2"/>
  <c r="Q538" i="2"/>
  <c r="U538" i="2"/>
  <c r="S514" i="2"/>
  <c r="R514" i="2"/>
  <c r="U514" i="2"/>
  <c r="Q514" i="2"/>
  <c r="T514" i="2"/>
  <c r="S490" i="2"/>
  <c r="R490" i="2"/>
  <c r="U490" i="2"/>
  <c r="Q490" i="2"/>
  <c r="T490" i="2"/>
  <c r="S466" i="2"/>
  <c r="R466" i="2"/>
  <c r="U466" i="2"/>
  <c r="Q466" i="2"/>
  <c r="T466" i="2"/>
  <c r="S442" i="2"/>
  <c r="R442" i="2"/>
  <c r="U442" i="2"/>
  <c r="Q442" i="2"/>
  <c r="T442" i="2"/>
  <c r="U988" i="2"/>
  <c r="Q988" i="2"/>
  <c r="T988" i="2"/>
  <c r="S988" i="2"/>
  <c r="R988" i="2"/>
  <c r="U928" i="2"/>
  <c r="Q928" i="2"/>
  <c r="T928" i="2"/>
  <c r="S928" i="2"/>
  <c r="R928" i="2"/>
  <c r="R856" i="2"/>
  <c r="U856" i="2"/>
  <c r="Q856" i="2"/>
  <c r="T856" i="2"/>
  <c r="S856" i="2"/>
  <c r="R796" i="2"/>
  <c r="U796" i="2"/>
  <c r="Q796" i="2"/>
  <c r="T796" i="2"/>
  <c r="S796" i="2"/>
  <c r="R748" i="2"/>
  <c r="U748" i="2"/>
  <c r="Q748" i="2"/>
  <c r="T748" i="2"/>
  <c r="S748" i="2"/>
  <c r="R688" i="2"/>
  <c r="U688" i="2"/>
  <c r="Q688" i="2"/>
  <c r="T688" i="2"/>
  <c r="S688" i="2"/>
  <c r="R640" i="2"/>
  <c r="U640" i="2"/>
  <c r="Q640" i="2"/>
  <c r="T640" i="2"/>
  <c r="S640" i="2"/>
  <c r="R568" i="2"/>
  <c r="U568" i="2"/>
  <c r="Q568" i="2"/>
  <c r="T568" i="2"/>
  <c r="S568" i="2"/>
  <c r="U520" i="2"/>
  <c r="Q520" i="2"/>
  <c r="T520" i="2"/>
  <c r="S520" i="2"/>
  <c r="R520" i="2"/>
  <c r="U472" i="2"/>
  <c r="Q472" i="2"/>
  <c r="T472" i="2"/>
  <c r="S472" i="2"/>
  <c r="R472" i="2"/>
  <c r="T1189" i="2"/>
  <c r="S1189" i="2"/>
  <c r="R1189" i="2"/>
  <c r="Q1189" i="2"/>
  <c r="U1189" i="2"/>
  <c r="T1153" i="2"/>
  <c r="S1153" i="2"/>
  <c r="U1153" i="2"/>
  <c r="R1153" i="2"/>
  <c r="Q1153" i="2"/>
  <c r="T1117" i="2"/>
  <c r="S1117" i="2"/>
  <c r="R1117" i="2"/>
  <c r="Q1117" i="2"/>
  <c r="U1117" i="2"/>
  <c r="T1069" i="2"/>
  <c r="S1069" i="2"/>
  <c r="R1069" i="2"/>
  <c r="Q1069" i="2"/>
  <c r="U1069" i="2"/>
  <c r="T997" i="2"/>
  <c r="S997" i="2"/>
  <c r="R997" i="2"/>
  <c r="Q997" i="2"/>
  <c r="U997" i="2"/>
  <c r="R925" i="2"/>
  <c r="U925" i="2"/>
  <c r="Q925" i="2"/>
  <c r="T925" i="2"/>
  <c r="S925" i="2"/>
  <c r="S865" i="2"/>
  <c r="R865" i="2"/>
  <c r="U865" i="2"/>
  <c r="Q865" i="2"/>
  <c r="T865" i="2"/>
  <c r="S781" i="2"/>
  <c r="R781" i="2"/>
  <c r="U781" i="2"/>
  <c r="Q781" i="2"/>
  <c r="T781" i="2"/>
  <c r="S697" i="2"/>
  <c r="R697" i="2"/>
  <c r="U697" i="2"/>
  <c r="Q697" i="2"/>
  <c r="T697" i="2"/>
  <c r="S613" i="2"/>
  <c r="R613" i="2"/>
  <c r="U613" i="2"/>
  <c r="Q613" i="2"/>
  <c r="T613" i="2"/>
  <c r="S541" i="2"/>
  <c r="R541" i="2"/>
  <c r="U541" i="2"/>
  <c r="Q541" i="2"/>
  <c r="T541" i="2"/>
  <c r="R445" i="2"/>
  <c r="U445" i="2"/>
  <c r="Q445" i="2"/>
  <c r="T445" i="2"/>
  <c r="S445" i="2"/>
  <c r="R373" i="2"/>
  <c r="U373" i="2"/>
  <c r="Q373" i="2"/>
  <c r="T373" i="2"/>
  <c r="S373" i="2"/>
  <c r="R289" i="2"/>
  <c r="U289" i="2"/>
  <c r="Q289" i="2"/>
  <c r="T289" i="2"/>
  <c r="S289" i="2"/>
  <c r="R193" i="2"/>
  <c r="S193" i="2"/>
  <c r="U193" i="2"/>
  <c r="Q193" i="2"/>
  <c r="T193" i="2"/>
  <c r="R97" i="2"/>
  <c r="S97" i="2"/>
  <c r="U97" i="2"/>
  <c r="Q97" i="2"/>
  <c r="T97" i="2"/>
  <c r="R25" i="2"/>
  <c r="U25" i="2"/>
  <c r="Q25" i="2"/>
  <c r="T25" i="2"/>
  <c r="S25" i="2"/>
  <c r="R1183" i="2"/>
  <c r="U1183" i="2"/>
  <c r="Q1183" i="2"/>
  <c r="T1183" i="2"/>
  <c r="S1183" i="2"/>
  <c r="R1159" i="2"/>
  <c r="U1159" i="2"/>
  <c r="Q1159" i="2"/>
  <c r="T1159" i="2"/>
  <c r="S1159" i="2"/>
  <c r="R1135" i="2"/>
  <c r="U1135" i="2"/>
  <c r="Q1135" i="2"/>
  <c r="T1135" i="2"/>
  <c r="S1135" i="2"/>
  <c r="R1111" i="2"/>
  <c r="U1111" i="2"/>
  <c r="Q1111" i="2"/>
  <c r="T1111" i="2"/>
  <c r="S1111" i="2"/>
  <c r="R1087" i="2"/>
  <c r="U1087" i="2"/>
  <c r="Q1087" i="2"/>
  <c r="T1087" i="2"/>
  <c r="S1087" i="2"/>
  <c r="R1063" i="2"/>
  <c r="U1063" i="2"/>
  <c r="Q1063" i="2"/>
  <c r="T1063" i="2"/>
  <c r="S1063" i="2"/>
  <c r="R1039" i="2"/>
  <c r="U1039" i="2"/>
  <c r="Q1039" i="2"/>
  <c r="T1039" i="2"/>
  <c r="S1039" i="2"/>
  <c r="R1015" i="2"/>
  <c r="U1015" i="2"/>
  <c r="Q1015" i="2"/>
  <c r="T1015" i="2"/>
  <c r="S1015" i="2"/>
  <c r="T991" i="2"/>
  <c r="S991" i="2"/>
  <c r="R991" i="2"/>
  <c r="Q991" i="2"/>
  <c r="U991" i="2"/>
  <c r="T967" i="2"/>
  <c r="S967" i="2"/>
  <c r="R967" i="2"/>
  <c r="U967" i="2"/>
  <c r="Q967" i="2"/>
  <c r="T943" i="2"/>
  <c r="S943" i="2"/>
  <c r="R943" i="2"/>
  <c r="Q943" i="2"/>
  <c r="U943" i="2"/>
  <c r="T919" i="2"/>
  <c r="S919" i="2"/>
  <c r="R919" i="2"/>
  <c r="U919" i="2"/>
  <c r="Q919" i="2"/>
  <c r="T895" i="2"/>
  <c r="S895" i="2"/>
  <c r="R895" i="2"/>
  <c r="Q895" i="2"/>
  <c r="U895" i="2"/>
  <c r="U871" i="2"/>
  <c r="Q871" i="2"/>
  <c r="T871" i="2"/>
  <c r="S871" i="2"/>
  <c r="R871" i="2"/>
  <c r="U847" i="2"/>
  <c r="Q847" i="2"/>
  <c r="T847" i="2"/>
  <c r="S847" i="2"/>
  <c r="R847" i="2"/>
  <c r="U823" i="2"/>
  <c r="Q823" i="2"/>
  <c r="T823" i="2"/>
  <c r="S823" i="2"/>
  <c r="R823" i="2"/>
  <c r="U799" i="2"/>
  <c r="Q799" i="2"/>
  <c r="T799" i="2"/>
  <c r="S799" i="2"/>
  <c r="R799" i="2"/>
  <c r="U775" i="2"/>
  <c r="Q775" i="2"/>
  <c r="T775" i="2"/>
  <c r="S775" i="2"/>
  <c r="R775" i="2"/>
  <c r="U751" i="2"/>
  <c r="Q751" i="2"/>
  <c r="T751" i="2"/>
  <c r="S751" i="2"/>
  <c r="R751" i="2"/>
  <c r="U727" i="2"/>
  <c r="Q727" i="2"/>
  <c r="T727" i="2"/>
  <c r="S727" i="2"/>
  <c r="R727" i="2"/>
  <c r="U703" i="2"/>
  <c r="Q703" i="2"/>
  <c r="T703" i="2"/>
  <c r="S703" i="2"/>
  <c r="R703" i="2"/>
  <c r="U679" i="2"/>
  <c r="Q679" i="2"/>
  <c r="T679" i="2"/>
  <c r="S679" i="2"/>
  <c r="R679" i="2"/>
  <c r="U655" i="2"/>
  <c r="Q655" i="2"/>
  <c r="T655" i="2"/>
  <c r="S655" i="2"/>
  <c r="R655" i="2"/>
  <c r="U631" i="2"/>
  <c r="Q631" i="2"/>
  <c r="T631" i="2"/>
  <c r="S631" i="2"/>
  <c r="R631" i="2"/>
  <c r="U607" i="2"/>
  <c r="Q607" i="2"/>
  <c r="T607" i="2"/>
  <c r="S607" i="2"/>
  <c r="R607" i="2"/>
  <c r="U583" i="2"/>
  <c r="Q583" i="2"/>
  <c r="T583" i="2"/>
  <c r="S583" i="2"/>
  <c r="R583" i="2"/>
  <c r="U559" i="2"/>
  <c r="Q559" i="2"/>
  <c r="T559" i="2"/>
  <c r="S559" i="2"/>
  <c r="R559" i="2"/>
  <c r="U535" i="2"/>
  <c r="S535" i="2"/>
  <c r="T535" i="2"/>
  <c r="R535" i="2"/>
  <c r="Q535" i="2"/>
  <c r="T511" i="2"/>
  <c r="S511" i="2"/>
  <c r="R511" i="2"/>
  <c r="Q511" i="2"/>
  <c r="U511" i="2"/>
  <c r="T487" i="2"/>
  <c r="S487" i="2"/>
  <c r="R487" i="2"/>
  <c r="U487" i="2"/>
  <c r="Q487" i="2"/>
  <c r="T463" i="2"/>
  <c r="S463" i="2"/>
  <c r="R463" i="2"/>
  <c r="Q463" i="2"/>
  <c r="U463" i="2"/>
  <c r="T439" i="2"/>
  <c r="S439" i="2"/>
  <c r="R439" i="2"/>
  <c r="U439" i="2"/>
  <c r="Q439" i="2"/>
  <c r="T415" i="2"/>
  <c r="S415" i="2"/>
  <c r="R415" i="2"/>
  <c r="Q415" i="2"/>
  <c r="U415" i="2"/>
  <c r="T391" i="2"/>
  <c r="S391" i="2"/>
  <c r="R391" i="2"/>
  <c r="U391" i="2"/>
  <c r="Q391" i="2"/>
  <c r="T367" i="2"/>
  <c r="S367" i="2"/>
  <c r="R367" i="2"/>
  <c r="Q367" i="2"/>
  <c r="U367" i="2"/>
  <c r="T343" i="2"/>
  <c r="S343" i="2"/>
  <c r="R343" i="2"/>
  <c r="U343" i="2"/>
  <c r="Q343" i="2"/>
  <c r="T319" i="2"/>
  <c r="S319" i="2"/>
  <c r="R319" i="2"/>
  <c r="Q319" i="2"/>
  <c r="U319" i="2"/>
  <c r="T295" i="2"/>
  <c r="S295" i="2"/>
  <c r="R295" i="2"/>
  <c r="U295" i="2"/>
  <c r="Q295" i="2"/>
  <c r="T271" i="2"/>
  <c r="S271" i="2"/>
  <c r="R271" i="2"/>
  <c r="Q271" i="2"/>
  <c r="U271" i="2"/>
  <c r="T247" i="2"/>
  <c r="S247" i="2"/>
  <c r="R247" i="2"/>
  <c r="U247" i="2"/>
  <c r="Q247" i="2"/>
  <c r="T223" i="2"/>
  <c r="S223" i="2"/>
  <c r="U223" i="2"/>
  <c r="R223" i="2"/>
  <c r="Q223" i="2"/>
  <c r="T199" i="2"/>
  <c r="S199" i="2"/>
  <c r="Q199" i="2"/>
  <c r="R199" i="2"/>
  <c r="U199" i="2"/>
  <c r="T175" i="2"/>
  <c r="Q175" i="2"/>
  <c r="S175" i="2"/>
  <c r="U175" i="2"/>
  <c r="R175" i="2"/>
  <c r="T151" i="2"/>
  <c r="U151" i="2"/>
  <c r="S151" i="2"/>
  <c r="R151" i="2"/>
  <c r="Q151" i="2"/>
  <c r="T127" i="2"/>
  <c r="S127" i="2"/>
  <c r="Q127" i="2"/>
  <c r="R127" i="2"/>
  <c r="U127" i="2"/>
  <c r="T103" i="2"/>
  <c r="U103" i="2"/>
  <c r="S103" i="2"/>
  <c r="R103" i="2"/>
  <c r="Q103" i="2"/>
  <c r="T79" i="2"/>
  <c r="Q79" i="2"/>
  <c r="S79" i="2"/>
  <c r="R79" i="2"/>
  <c r="U79" i="2"/>
  <c r="T55" i="2"/>
  <c r="S55" i="2"/>
  <c r="U55" i="2"/>
  <c r="R55" i="2"/>
  <c r="Q55" i="2"/>
  <c r="T31" i="2"/>
  <c r="U31" i="2"/>
  <c r="S31" i="2"/>
  <c r="R31" i="2"/>
  <c r="Q31" i="2"/>
  <c r="S1168" i="2"/>
  <c r="R1168" i="2"/>
  <c r="U1168" i="2"/>
  <c r="T1168" i="2"/>
  <c r="Q1168" i="2"/>
  <c r="U940" i="2"/>
  <c r="Q940" i="2"/>
  <c r="T940" i="2"/>
  <c r="S940" i="2"/>
  <c r="R940" i="2"/>
  <c r="R880" i="2"/>
  <c r="U880" i="2"/>
  <c r="Q880" i="2"/>
  <c r="T880" i="2"/>
  <c r="S880" i="2"/>
  <c r="R844" i="2"/>
  <c r="U844" i="2"/>
  <c r="Q844" i="2"/>
  <c r="T844" i="2"/>
  <c r="S844" i="2"/>
  <c r="R784" i="2"/>
  <c r="U784" i="2"/>
  <c r="Q784" i="2"/>
  <c r="T784" i="2"/>
  <c r="S784" i="2"/>
  <c r="R736" i="2"/>
  <c r="U736" i="2"/>
  <c r="Q736" i="2"/>
  <c r="T736" i="2"/>
  <c r="S736" i="2"/>
  <c r="R676" i="2"/>
  <c r="U676" i="2"/>
  <c r="Q676" i="2"/>
  <c r="T676" i="2"/>
  <c r="S676" i="2"/>
  <c r="R628" i="2"/>
  <c r="U628" i="2"/>
  <c r="Q628" i="2"/>
  <c r="T628" i="2"/>
  <c r="S628" i="2"/>
  <c r="R580" i="2"/>
  <c r="U580" i="2"/>
  <c r="Q580" i="2"/>
  <c r="T580" i="2"/>
  <c r="S580" i="2"/>
  <c r="U532" i="2"/>
  <c r="Q532" i="2"/>
  <c r="T532" i="2"/>
  <c r="S532" i="2"/>
  <c r="R532" i="2"/>
  <c r="U484" i="2"/>
  <c r="Q484" i="2"/>
  <c r="T484" i="2"/>
  <c r="S484" i="2"/>
  <c r="R484" i="2"/>
  <c r="T1105" i="2"/>
  <c r="S1105" i="2"/>
  <c r="U1105" i="2"/>
  <c r="R1105" i="2"/>
  <c r="Q1105" i="2"/>
  <c r="T1021" i="2"/>
  <c r="S1021" i="2"/>
  <c r="R1021" i="2"/>
  <c r="Q1021" i="2"/>
  <c r="U1021" i="2"/>
  <c r="R937" i="2"/>
  <c r="U937" i="2"/>
  <c r="Q937" i="2"/>
  <c r="T937" i="2"/>
  <c r="S937" i="2"/>
  <c r="S877" i="2"/>
  <c r="R877" i="2"/>
  <c r="U877" i="2"/>
  <c r="Q877" i="2"/>
  <c r="T877" i="2"/>
  <c r="S793" i="2"/>
  <c r="R793" i="2"/>
  <c r="U793" i="2"/>
  <c r="Q793" i="2"/>
  <c r="T793" i="2"/>
  <c r="S709" i="2"/>
  <c r="R709" i="2"/>
  <c r="U709" i="2"/>
  <c r="Q709" i="2"/>
  <c r="T709" i="2"/>
  <c r="S625" i="2"/>
  <c r="R625" i="2"/>
  <c r="U625" i="2"/>
  <c r="Q625" i="2"/>
  <c r="T625" i="2"/>
  <c r="R529" i="2"/>
  <c r="U529" i="2"/>
  <c r="Q529" i="2"/>
  <c r="T529" i="2"/>
  <c r="S529" i="2"/>
  <c r="R433" i="2"/>
  <c r="U433" i="2"/>
  <c r="Q433" i="2"/>
  <c r="T433" i="2"/>
  <c r="S433" i="2"/>
  <c r="R361" i="2"/>
  <c r="U361" i="2"/>
  <c r="Q361" i="2"/>
  <c r="T361" i="2"/>
  <c r="S361" i="2"/>
  <c r="R277" i="2"/>
  <c r="U277" i="2"/>
  <c r="Q277" i="2"/>
  <c r="T277" i="2"/>
  <c r="S277" i="2"/>
  <c r="R181" i="2"/>
  <c r="S181" i="2"/>
  <c r="U181" i="2"/>
  <c r="Q181" i="2"/>
  <c r="T181" i="2"/>
  <c r="R85" i="2"/>
  <c r="S85" i="2"/>
  <c r="U85" i="2"/>
  <c r="Q85" i="2"/>
  <c r="T85" i="2"/>
  <c r="U148" i="2"/>
  <c r="Q148" i="2"/>
  <c r="T148" i="2"/>
  <c r="R148" i="2"/>
  <c r="S148" i="2"/>
  <c r="S418" i="2"/>
  <c r="R418" i="2"/>
  <c r="U418" i="2"/>
  <c r="Q418" i="2"/>
  <c r="T418" i="2"/>
  <c r="S394" i="2"/>
  <c r="R394" i="2"/>
  <c r="U394" i="2"/>
  <c r="Q394" i="2"/>
  <c r="T394" i="2"/>
  <c r="S370" i="2"/>
  <c r="R370" i="2"/>
  <c r="U370" i="2"/>
  <c r="Q370" i="2"/>
  <c r="T370" i="2"/>
  <c r="S346" i="2"/>
  <c r="R346" i="2"/>
  <c r="U346" i="2"/>
  <c r="Q346" i="2"/>
  <c r="T346" i="2"/>
  <c r="S322" i="2"/>
  <c r="R322" i="2"/>
  <c r="U322" i="2"/>
  <c r="Q322" i="2"/>
  <c r="T322" i="2"/>
  <c r="S298" i="2"/>
  <c r="R298" i="2"/>
  <c r="U298" i="2"/>
  <c r="Q298" i="2"/>
  <c r="T298" i="2"/>
  <c r="S274" i="2"/>
  <c r="R274" i="2"/>
  <c r="U274" i="2"/>
  <c r="Q274" i="2"/>
  <c r="T274" i="2"/>
  <c r="S250" i="2"/>
  <c r="R250" i="2"/>
  <c r="U250" i="2"/>
  <c r="Q250" i="2"/>
  <c r="T250" i="2"/>
  <c r="S226" i="2"/>
  <c r="T226" i="2"/>
  <c r="U226" i="2"/>
  <c r="R226" i="2"/>
  <c r="Q226" i="2"/>
  <c r="S202" i="2"/>
  <c r="T202" i="2"/>
  <c r="R202" i="2"/>
  <c r="U202" i="2"/>
  <c r="Q202" i="2"/>
  <c r="S178" i="2"/>
  <c r="R178" i="2"/>
  <c r="U178" i="2"/>
  <c r="Q178" i="2"/>
  <c r="T178" i="2"/>
  <c r="S154" i="2"/>
  <c r="R154" i="2"/>
  <c r="T154" i="2"/>
  <c r="U154" i="2"/>
  <c r="Q154" i="2"/>
  <c r="S130" i="2"/>
  <c r="T130" i="2"/>
  <c r="R130" i="2"/>
  <c r="U130" i="2"/>
  <c r="Q130" i="2"/>
  <c r="S106" i="2"/>
  <c r="R106" i="2"/>
  <c r="T106" i="2"/>
  <c r="U106" i="2"/>
  <c r="Q106" i="2"/>
  <c r="S82" i="2"/>
  <c r="R82" i="2"/>
  <c r="T82" i="2"/>
  <c r="U82" i="2"/>
  <c r="Q82" i="2"/>
  <c r="S58" i="2"/>
  <c r="T58" i="2"/>
  <c r="R58" i="2"/>
  <c r="U58" i="2"/>
  <c r="Q58" i="2"/>
  <c r="S34" i="2"/>
  <c r="R34" i="2"/>
  <c r="U34" i="2"/>
  <c r="Q34" i="2"/>
  <c r="T34" i="2"/>
  <c r="S10" i="2"/>
  <c r="T10" i="2"/>
  <c r="R10" i="2"/>
  <c r="U10" i="2"/>
  <c r="Q10" i="2"/>
  <c r="U412" i="2"/>
  <c r="Q412" i="2"/>
  <c r="T412" i="2"/>
  <c r="S412" i="2"/>
  <c r="R412" i="2"/>
  <c r="U364" i="2"/>
  <c r="Q364" i="2"/>
  <c r="T364" i="2"/>
  <c r="S364" i="2"/>
  <c r="R364" i="2"/>
  <c r="U304" i="2"/>
  <c r="Q304" i="2"/>
  <c r="T304" i="2"/>
  <c r="S304" i="2"/>
  <c r="R304" i="2"/>
  <c r="U256" i="2"/>
  <c r="Q256" i="2"/>
  <c r="T256" i="2"/>
  <c r="S256" i="2"/>
  <c r="R256" i="2"/>
  <c r="U208" i="2"/>
  <c r="Q208" i="2"/>
  <c r="T208" i="2"/>
  <c r="S208" i="2"/>
  <c r="R208" i="2"/>
  <c r="U136" i="2"/>
  <c r="Q136" i="2"/>
  <c r="R136" i="2"/>
  <c r="T136" i="2"/>
  <c r="S136" i="2"/>
  <c r="U88" i="2"/>
  <c r="Q88" i="2"/>
  <c r="T88" i="2"/>
  <c r="S88" i="2"/>
  <c r="R88" i="2"/>
  <c r="U40" i="2"/>
  <c r="Q40" i="2"/>
  <c r="R40" i="2"/>
  <c r="T40" i="2"/>
  <c r="S40" i="2"/>
  <c r="U424" i="2"/>
  <c r="Q424" i="2"/>
  <c r="T424" i="2"/>
  <c r="S424" i="2"/>
  <c r="R424" i="2"/>
  <c r="U376" i="2"/>
  <c r="Q376" i="2"/>
  <c r="T376" i="2"/>
  <c r="S376" i="2"/>
  <c r="R376" i="2"/>
  <c r="U328" i="2"/>
  <c r="Q328" i="2"/>
  <c r="T328" i="2"/>
  <c r="S328" i="2"/>
  <c r="R328" i="2"/>
  <c r="U268" i="2"/>
  <c r="Q268" i="2"/>
  <c r="T268" i="2"/>
  <c r="S268" i="2"/>
  <c r="R268" i="2"/>
  <c r="U220" i="2"/>
  <c r="Q220" i="2"/>
  <c r="R220" i="2"/>
  <c r="T220" i="2"/>
  <c r="S220" i="2"/>
  <c r="U184" i="2"/>
  <c r="Q184" i="2"/>
  <c r="T184" i="2"/>
  <c r="R184" i="2"/>
  <c r="S184" i="2"/>
  <c r="U124" i="2"/>
  <c r="Q124" i="2"/>
  <c r="T124" i="2"/>
  <c r="S124" i="2"/>
  <c r="R124" i="2"/>
  <c r="U76" i="2"/>
  <c r="Q76" i="2"/>
  <c r="T76" i="2"/>
  <c r="S76" i="2"/>
  <c r="R76" i="2"/>
  <c r="U28" i="2"/>
  <c r="Q28" i="2"/>
  <c r="T28" i="2"/>
  <c r="R28" i="2"/>
  <c r="S28" i="2"/>
  <c r="S1180" i="2"/>
  <c r="R1180" i="2"/>
  <c r="Q1180" i="2"/>
  <c r="U1180" i="2"/>
  <c r="T1180" i="2"/>
  <c r="S1132" i="2"/>
  <c r="R1132" i="2"/>
  <c r="Q1132" i="2"/>
  <c r="U1132" i="2"/>
  <c r="T1132" i="2"/>
  <c r="S1108" i="2"/>
  <c r="R1108" i="2"/>
  <c r="Q1108" i="2"/>
  <c r="U1108" i="2"/>
  <c r="T1108" i="2"/>
  <c r="S1084" i="2"/>
  <c r="R1084" i="2"/>
  <c r="Q1084" i="2"/>
  <c r="U1084" i="2"/>
  <c r="T1084" i="2"/>
  <c r="S1060" i="2"/>
  <c r="R1060" i="2"/>
  <c r="Q1060" i="2"/>
  <c r="U1060" i="2"/>
  <c r="T1060" i="2"/>
  <c r="S1036" i="2"/>
  <c r="R1036" i="2"/>
  <c r="Q1036" i="2"/>
  <c r="U1036" i="2"/>
  <c r="T1036" i="2"/>
  <c r="S1012" i="2"/>
  <c r="R1012" i="2"/>
  <c r="Q1012" i="2"/>
  <c r="U1012" i="2"/>
  <c r="T1012" i="2"/>
  <c r="U964" i="2"/>
  <c r="Q964" i="2"/>
  <c r="T964" i="2"/>
  <c r="S964" i="2"/>
  <c r="R964" i="2"/>
  <c r="R820" i="2"/>
  <c r="U820" i="2"/>
  <c r="Q820" i="2"/>
  <c r="T820" i="2"/>
  <c r="S820" i="2"/>
  <c r="R592" i="2"/>
  <c r="U592" i="2"/>
  <c r="Q592" i="2"/>
  <c r="T592" i="2"/>
  <c r="S592" i="2"/>
  <c r="T1165" i="2"/>
  <c r="S1165" i="2"/>
  <c r="R1165" i="2"/>
  <c r="Q1165" i="2"/>
  <c r="U1165" i="2"/>
  <c r="T1081" i="2"/>
  <c r="S1081" i="2"/>
  <c r="U1081" i="2"/>
  <c r="R1081" i="2"/>
  <c r="Q1081" i="2"/>
  <c r="T1009" i="2"/>
  <c r="S1009" i="2"/>
  <c r="U1009" i="2"/>
  <c r="R1009" i="2"/>
  <c r="Q1009" i="2"/>
  <c r="U889" i="2"/>
  <c r="S889" i="2"/>
  <c r="R889" i="2"/>
  <c r="Q889" i="2"/>
  <c r="T889" i="2"/>
  <c r="S769" i="2"/>
  <c r="R769" i="2"/>
  <c r="U769" i="2"/>
  <c r="Q769" i="2"/>
  <c r="T769" i="2"/>
  <c r="S673" i="2"/>
  <c r="R673" i="2"/>
  <c r="U673" i="2"/>
  <c r="Q673" i="2"/>
  <c r="T673" i="2"/>
  <c r="S553" i="2"/>
  <c r="R553" i="2"/>
  <c r="U553" i="2"/>
  <c r="Q553" i="2"/>
  <c r="T553" i="2"/>
  <c r="R469" i="2"/>
  <c r="U469" i="2"/>
  <c r="Q469" i="2"/>
  <c r="T469" i="2"/>
  <c r="S469" i="2"/>
  <c r="R349" i="2"/>
  <c r="U349" i="2"/>
  <c r="Q349" i="2"/>
  <c r="T349" i="2"/>
  <c r="S349" i="2"/>
  <c r="R253" i="2"/>
  <c r="U253" i="2"/>
  <c r="Q253" i="2"/>
  <c r="T253" i="2"/>
  <c r="S253" i="2"/>
  <c r="R157" i="2"/>
  <c r="U157" i="2"/>
  <c r="Q157" i="2"/>
  <c r="T157" i="2"/>
  <c r="S157" i="2"/>
  <c r="R49" i="2"/>
  <c r="U49" i="2"/>
  <c r="Q49" i="2"/>
  <c r="T49" i="2"/>
  <c r="S49" i="2"/>
  <c r="S853" i="2"/>
  <c r="R853" i="2"/>
  <c r="U853" i="2"/>
  <c r="Q853" i="2"/>
  <c r="T853" i="2"/>
  <c r="S733" i="2"/>
  <c r="R733" i="2"/>
  <c r="U733" i="2"/>
  <c r="Q733" i="2"/>
  <c r="T733" i="2"/>
  <c r="S637" i="2"/>
  <c r="R637" i="2"/>
  <c r="U637" i="2"/>
  <c r="Q637" i="2"/>
  <c r="T637" i="2"/>
  <c r="R517" i="2"/>
  <c r="U517" i="2"/>
  <c r="Q517" i="2"/>
  <c r="T517" i="2"/>
  <c r="S517" i="2"/>
  <c r="R385" i="2"/>
  <c r="U385" i="2"/>
  <c r="Q385" i="2"/>
  <c r="T385" i="2"/>
  <c r="S385" i="2"/>
  <c r="R265" i="2"/>
  <c r="U265" i="2"/>
  <c r="Q265" i="2"/>
  <c r="T265" i="2"/>
  <c r="S265" i="2"/>
  <c r="R169" i="2"/>
  <c r="U169" i="2"/>
  <c r="Q169" i="2"/>
  <c r="S169" i="2"/>
  <c r="T169" i="2"/>
  <c r="R73" i="2"/>
  <c r="U73" i="2"/>
  <c r="Q73" i="2"/>
  <c r="S73" i="2"/>
  <c r="T73" i="2"/>
  <c r="U1198" i="2"/>
  <c r="Q1198" i="2"/>
  <c r="T1198" i="2"/>
  <c r="S1198" i="2"/>
  <c r="R1198" i="2"/>
  <c r="U1174" i="2"/>
  <c r="Q1174" i="2"/>
  <c r="T1174" i="2"/>
  <c r="S1174" i="2"/>
  <c r="R1174" i="2"/>
  <c r="U1150" i="2"/>
  <c r="Q1150" i="2"/>
  <c r="T1150" i="2"/>
  <c r="S1150" i="2"/>
  <c r="R1150" i="2"/>
  <c r="U1126" i="2"/>
  <c r="Q1126" i="2"/>
  <c r="T1126" i="2"/>
  <c r="S1126" i="2"/>
  <c r="R1126" i="2"/>
  <c r="U1102" i="2"/>
  <c r="Q1102" i="2"/>
  <c r="T1102" i="2"/>
  <c r="S1102" i="2"/>
  <c r="R1102" i="2"/>
  <c r="U1078" i="2"/>
  <c r="Q1078" i="2"/>
  <c r="T1078" i="2"/>
  <c r="S1078" i="2"/>
  <c r="R1078" i="2"/>
  <c r="U1054" i="2"/>
  <c r="Q1054" i="2"/>
  <c r="T1054" i="2"/>
  <c r="S1054" i="2"/>
  <c r="R1054" i="2"/>
  <c r="U1030" i="2"/>
  <c r="Q1030" i="2"/>
  <c r="T1030" i="2"/>
  <c r="S1030" i="2"/>
  <c r="R1030" i="2"/>
  <c r="U1006" i="2"/>
  <c r="Q1006" i="2"/>
  <c r="T1006" i="2"/>
  <c r="S1006" i="2"/>
  <c r="R1006" i="2"/>
  <c r="S982" i="2"/>
  <c r="R982" i="2"/>
  <c r="U982" i="2"/>
  <c r="Q982" i="2"/>
  <c r="T982" i="2"/>
  <c r="S958" i="2"/>
  <c r="R958" i="2"/>
  <c r="U958" i="2"/>
  <c r="Q958" i="2"/>
  <c r="T958" i="2"/>
  <c r="S934" i="2"/>
  <c r="R934" i="2"/>
  <c r="U934" i="2"/>
  <c r="Q934" i="2"/>
  <c r="T934" i="2"/>
  <c r="S910" i="2"/>
  <c r="R910" i="2"/>
  <c r="U910" i="2"/>
  <c r="Q910" i="2"/>
  <c r="T910" i="2"/>
  <c r="T886" i="2"/>
  <c r="S886" i="2"/>
  <c r="R886" i="2"/>
  <c r="U886" i="2"/>
  <c r="Q886" i="2"/>
  <c r="T862" i="2"/>
  <c r="S862" i="2"/>
  <c r="R862" i="2"/>
  <c r="U862" i="2"/>
  <c r="Q862" i="2"/>
  <c r="T838" i="2"/>
  <c r="S838" i="2"/>
  <c r="R838" i="2"/>
  <c r="U838" i="2"/>
  <c r="Q838" i="2"/>
  <c r="T814" i="2"/>
  <c r="S814" i="2"/>
  <c r="R814" i="2"/>
  <c r="U814" i="2"/>
  <c r="Q814" i="2"/>
  <c r="T790" i="2"/>
  <c r="S790" i="2"/>
  <c r="R790" i="2"/>
  <c r="U790" i="2"/>
  <c r="Q790" i="2"/>
  <c r="T766" i="2"/>
  <c r="S766" i="2"/>
  <c r="R766" i="2"/>
  <c r="U766" i="2"/>
  <c r="Q766" i="2"/>
  <c r="T742" i="2"/>
  <c r="S742" i="2"/>
  <c r="R742" i="2"/>
  <c r="U742" i="2"/>
  <c r="Q742" i="2"/>
  <c r="T718" i="2"/>
  <c r="S718" i="2"/>
  <c r="R718" i="2"/>
  <c r="U718" i="2"/>
  <c r="Q718" i="2"/>
  <c r="T694" i="2"/>
  <c r="S694" i="2"/>
  <c r="R694" i="2"/>
  <c r="U694" i="2"/>
  <c r="Q694" i="2"/>
  <c r="T670" i="2"/>
  <c r="S670" i="2"/>
  <c r="R670" i="2"/>
  <c r="U670" i="2"/>
  <c r="Q670" i="2"/>
  <c r="T646" i="2"/>
  <c r="S646" i="2"/>
  <c r="R646" i="2"/>
  <c r="U646" i="2"/>
  <c r="Q646" i="2"/>
  <c r="T622" i="2"/>
  <c r="S622" i="2"/>
  <c r="R622" i="2"/>
  <c r="U622" i="2"/>
  <c r="Q622" i="2"/>
  <c r="T598" i="2"/>
  <c r="S598" i="2"/>
  <c r="R598" i="2"/>
  <c r="U598" i="2"/>
  <c r="Q598" i="2"/>
  <c r="T574" i="2"/>
  <c r="S574" i="2"/>
  <c r="R574" i="2"/>
  <c r="U574" i="2"/>
  <c r="Q574" i="2"/>
  <c r="T550" i="2"/>
  <c r="S550" i="2"/>
  <c r="R550" i="2"/>
  <c r="U550" i="2"/>
  <c r="Q550" i="2"/>
  <c r="S526" i="2"/>
  <c r="R526" i="2"/>
  <c r="U526" i="2"/>
  <c r="Q526" i="2"/>
  <c r="T526" i="2"/>
  <c r="S502" i="2"/>
  <c r="R502" i="2"/>
  <c r="U502" i="2"/>
  <c r="Q502" i="2"/>
  <c r="T502" i="2"/>
  <c r="S478" i="2"/>
  <c r="R478" i="2"/>
  <c r="U478" i="2"/>
  <c r="Q478" i="2"/>
  <c r="T478" i="2"/>
  <c r="S454" i="2"/>
  <c r="R454" i="2"/>
  <c r="U454" i="2"/>
  <c r="Q454" i="2"/>
  <c r="T454" i="2"/>
  <c r="S1156" i="2"/>
  <c r="R1156" i="2"/>
  <c r="Q1156" i="2"/>
  <c r="U1156" i="2"/>
  <c r="T1156" i="2"/>
  <c r="U952" i="2"/>
  <c r="Q952" i="2"/>
  <c r="T952" i="2"/>
  <c r="S952" i="2"/>
  <c r="R952" i="2"/>
  <c r="U892" i="2"/>
  <c r="Q892" i="2"/>
  <c r="T892" i="2"/>
  <c r="S892" i="2"/>
  <c r="R892" i="2"/>
  <c r="R832" i="2"/>
  <c r="U832" i="2"/>
  <c r="Q832" i="2"/>
  <c r="T832" i="2"/>
  <c r="S832" i="2"/>
  <c r="R772" i="2"/>
  <c r="U772" i="2"/>
  <c r="Q772" i="2"/>
  <c r="T772" i="2"/>
  <c r="S772" i="2"/>
  <c r="R712" i="2"/>
  <c r="U712" i="2"/>
  <c r="Q712" i="2"/>
  <c r="T712" i="2"/>
  <c r="S712" i="2"/>
  <c r="R664" i="2"/>
  <c r="U664" i="2"/>
  <c r="Q664" i="2"/>
  <c r="T664" i="2"/>
  <c r="S664" i="2"/>
  <c r="R604" i="2"/>
  <c r="U604" i="2"/>
  <c r="Q604" i="2"/>
  <c r="T604" i="2"/>
  <c r="S604" i="2"/>
  <c r="R544" i="2"/>
  <c r="U544" i="2"/>
  <c r="Q544" i="2"/>
  <c r="T544" i="2"/>
  <c r="S544" i="2"/>
  <c r="U496" i="2"/>
  <c r="Q496" i="2"/>
  <c r="T496" i="2"/>
  <c r="S496" i="2"/>
  <c r="R496" i="2"/>
  <c r="U436" i="2"/>
  <c r="Q436" i="2"/>
  <c r="T436" i="2"/>
  <c r="S436" i="2"/>
  <c r="R436" i="2"/>
  <c r="T1177" i="2"/>
  <c r="S1177" i="2"/>
  <c r="U1177" i="2"/>
  <c r="R1177" i="2"/>
  <c r="Q1177" i="2"/>
  <c r="T1141" i="2"/>
  <c r="S1141" i="2"/>
  <c r="R1141" i="2"/>
  <c r="Q1141" i="2"/>
  <c r="U1141" i="2"/>
  <c r="T1093" i="2"/>
  <c r="S1093" i="2"/>
  <c r="R1093" i="2"/>
  <c r="Q1093" i="2"/>
  <c r="U1093" i="2"/>
  <c r="T1033" i="2"/>
  <c r="S1033" i="2"/>
  <c r="U1033" i="2"/>
  <c r="R1033" i="2"/>
  <c r="Q1033" i="2"/>
  <c r="R961" i="2"/>
  <c r="U961" i="2"/>
  <c r="Q961" i="2"/>
  <c r="T961" i="2"/>
  <c r="S961" i="2"/>
  <c r="R901" i="2"/>
  <c r="U901" i="2"/>
  <c r="Q901" i="2"/>
  <c r="T901" i="2"/>
  <c r="S901" i="2"/>
  <c r="S817" i="2"/>
  <c r="R817" i="2"/>
  <c r="U817" i="2"/>
  <c r="Q817" i="2"/>
  <c r="T817" i="2"/>
  <c r="S745" i="2"/>
  <c r="R745" i="2"/>
  <c r="U745" i="2"/>
  <c r="Q745" i="2"/>
  <c r="T745" i="2"/>
  <c r="S649" i="2"/>
  <c r="R649" i="2"/>
  <c r="U649" i="2"/>
  <c r="Q649" i="2"/>
  <c r="T649" i="2"/>
  <c r="S589" i="2"/>
  <c r="R589" i="2"/>
  <c r="U589" i="2"/>
  <c r="Q589" i="2"/>
  <c r="T589" i="2"/>
  <c r="R493" i="2"/>
  <c r="U493" i="2"/>
  <c r="Q493" i="2"/>
  <c r="T493" i="2"/>
  <c r="S493" i="2"/>
  <c r="R409" i="2"/>
  <c r="U409" i="2"/>
  <c r="Q409" i="2"/>
  <c r="T409" i="2"/>
  <c r="S409" i="2"/>
  <c r="R325" i="2"/>
  <c r="U325" i="2"/>
  <c r="Q325" i="2"/>
  <c r="T325" i="2"/>
  <c r="S325" i="2"/>
  <c r="R241" i="2"/>
  <c r="U241" i="2"/>
  <c r="Q241" i="2"/>
  <c r="T241" i="2"/>
  <c r="S241" i="2"/>
  <c r="R145" i="2"/>
  <c r="U145" i="2"/>
  <c r="Q145" i="2"/>
  <c r="T145" i="2"/>
  <c r="S145" i="2"/>
  <c r="R61" i="2"/>
  <c r="U61" i="2"/>
  <c r="Q61" i="2"/>
  <c r="T61" i="2"/>
  <c r="S61" i="2"/>
  <c r="R1195" i="2"/>
  <c r="U1195" i="2"/>
  <c r="Q1195" i="2"/>
  <c r="T1195" i="2"/>
  <c r="S1195" i="2"/>
  <c r="R1171" i="2"/>
  <c r="U1171" i="2"/>
  <c r="Q1171" i="2"/>
  <c r="T1171" i="2"/>
  <c r="S1171" i="2"/>
  <c r="R1147" i="2"/>
  <c r="U1147" i="2"/>
  <c r="Q1147" i="2"/>
  <c r="T1147" i="2"/>
  <c r="S1147" i="2"/>
  <c r="R1123" i="2"/>
  <c r="U1123" i="2"/>
  <c r="Q1123" i="2"/>
  <c r="T1123" i="2"/>
  <c r="S1123" i="2"/>
  <c r="R1099" i="2"/>
  <c r="U1099" i="2"/>
  <c r="Q1099" i="2"/>
  <c r="T1099" i="2"/>
  <c r="S1099" i="2"/>
  <c r="R1075" i="2"/>
  <c r="U1075" i="2"/>
  <c r="Q1075" i="2"/>
  <c r="T1075" i="2"/>
  <c r="S1075" i="2"/>
  <c r="R1051" i="2"/>
  <c r="U1051" i="2"/>
  <c r="Q1051" i="2"/>
  <c r="T1051" i="2"/>
  <c r="S1051" i="2"/>
  <c r="R1027" i="2"/>
  <c r="U1027" i="2"/>
  <c r="Q1027" i="2"/>
  <c r="T1027" i="2"/>
  <c r="S1027" i="2"/>
  <c r="R1003" i="2"/>
  <c r="U1003" i="2"/>
  <c r="Q1003" i="2"/>
  <c r="T1003" i="2"/>
  <c r="S1003" i="2"/>
  <c r="T979" i="2"/>
  <c r="S979" i="2"/>
  <c r="R979" i="2"/>
  <c r="U979" i="2"/>
  <c r="Q979" i="2"/>
  <c r="T955" i="2"/>
  <c r="S955" i="2"/>
  <c r="R955" i="2"/>
  <c r="U955" i="2"/>
  <c r="Q955" i="2"/>
  <c r="T931" i="2"/>
  <c r="S931" i="2"/>
  <c r="R931" i="2"/>
  <c r="U931" i="2"/>
  <c r="Q931" i="2"/>
  <c r="T907" i="2"/>
  <c r="S907" i="2"/>
  <c r="R907" i="2"/>
  <c r="U907" i="2"/>
  <c r="Q907" i="2"/>
  <c r="U883" i="2"/>
  <c r="Q883" i="2"/>
  <c r="T883" i="2"/>
  <c r="S883" i="2"/>
  <c r="R883" i="2"/>
  <c r="U859" i="2"/>
  <c r="Q859" i="2"/>
  <c r="T859" i="2"/>
  <c r="S859" i="2"/>
  <c r="R859" i="2"/>
  <c r="U835" i="2"/>
  <c r="Q835" i="2"/>
  <c r="T835" i="2"/>
  <c r="S835" i="2"/>
  <c r="R835" i="2"/>
  <c r="U811" i="2"/>
  <c r="Q811" i="2"/>
  <c r="T811" i="2"/>
  <c r="S811" i="2"/>
  <c r="R811" i="2"/>
  <c r="U787" i="2"/>
  <c r="Q787" i="2"/>
  <c r="T787" i="2"/>
  <c r="S787" i="2"/>
  <c r="R787" i="2"/>
  <c r="U763" i="2"/>
  <c r="Q763" i="2"/>
  <c r="T763" i="2"/>
  <c r="S763" i="2"/>
  <c r="R763" i="2"/>
  <c r="U739" i="2"/>
  <c r="Q739" i="2"/>
  <c r="T739" i="2"/>
  <c r="S739" i="2"/>
  <c r="R739" i="2"/>
  <c r="U715" i="2"/>
  <c r="Q715" i="2"/>
  <c r="T715" i="2"/>
  <c r="S715" i="2"/>
  <c r="R715" i="2"/>
  <c r="U691" i="2"/>
  <c r="Q691" i="2"/>
  <c r="T691" i="2"/>
  <c r="S691" i="2"/>
  <c r="R691" i="2"/>
  <c r="U667" i="2"/>
  <c r="Q667" i="2"/>
  <c r="T667" i="2"/>
  <c r="S667" i="2"/>
  <c r="R667" i="2"/>
  <c r="U643" i="2"/>
  <c r="Q643" i="2"/>
  <c r="T643" i="2"/>
  <c r="S643" i="2"/>
  <c r="R643" i="2"/>
  <c r="U619" i="2"/>
  <c r="Q619" i="2"/>
  <c r="T619" i="2"/>
  <c r="S619" i="2"/>
  <c r="R619" i="2"/>
  <c r="U595" i="2"/>
  <c r="Q595" i="2"/>
  <c r="T595" i="2"/>
  <c r="S595" i="2"/>
  <c r="R595" i="2"/>
  <c r="U571" i="2"/>
  <c r="Q571" i="2"/>
  <c r="T571" i="2"/>
  <c r="S571" i="2"/>
  <c r="R571" i="2"/>
  <c r="U547" i="2"/>
  <c r="Q547" i="2"/>
  <c r="T547" i="2"/>
  <c r="S547" i="2"/>
  <c r="R547" i="2"/>
  <c r="T523" i="2"/>
  <c r="S523" i="2"/>
  <c r="R523" i="2"/>
  <c r="Q523" i="2"/>
  <c r="U523" i="2"/>
  <c r="T499" i="2"/>
  <c r="S499" i="2"/>
  <c r="R499" i="2"/>
  <c r="U499" i="2"/>
  <c r="Q499" i="2"/>
  <c r="T475" i="2"/>
  <c r="S475" i="2"/>
  <c r="R475" i="2"/>
  <c r="Q475" i="2"/>
  <c r="U475" i="2"/>
  <c r="T451" i="2"/>
  <c r="S451" i="2"/>
  <c r="R451" i="2"/>
  <c r="U451" i="2"/>
  <c r="Q451" i="2"/>
  <c r="T427" i="2"/>
  <c r="S427" i="2"/>
  <c r="R427" i="2"/>
  <c r="Q427" i="2"/>
  <c r="U427" i="2"/>
  <c r="T403" i="2"/>
  <c r="S403" i="2"/>
  <c r="R403" i="2"/>
  <c r="U403" i="2"/>
  <c r="Q403" i="2"/>
  <c r="T379" i="2"/>
  <c r="S379" i="2"/>
  <c r="R379" i="2"/>
  <c r="U379" i="2"/>
  <c r="Q379" i="2"/>
  <c r="T355" i="2"/>
  <c r="S355" i="2"/>
  <c r="R355" i="2"/>
  <c r="U355" i="2"/>
  <c r="Q355" i="2"/>
  <c r="T331" i="2"/>
  <c r="S331" i="2"/>
  <c r="R331" i="2"/>
  <c r="Q331" i="2"/>
  <c r="U331" i="2"/>
  <c r="T307" i="2"/>
  <c r="S307" i="2"/>
  <c r="R307" i="2"/>
  <c r="U307" i="2"/>
  <c r="Q307" i="2"/>
  <c r="T283" i="2"/>
  <c r="S283" i="2"/>
  <c r="R283" i="2"/>
  <c r="U283" i="2"/>
  <c r="Q283" i="2"/>
  <c r="T259" i="2"/>
  <c r="S259" i="2"/>
  <c r="R259" i="2"/>
  <c r="U259" i="2"/>
  <c r="Q259" i="2"/>
  <c r="T235" i="2"/>
  <c r="S235" i="2"/>
  <c r="R235" i="2"/>
  <c r="U235" i="2"/>
  <c r="Q235" i="2"/>
  <c r="T211" i="2"/>
  <c r="Q211" i="2"/>
  <c r="S211" i="2"/>
  <c r="R211" i="2"/>
  <c r="U211" i="2"/>
  <c r="T187" i="2"/>
  <c r="Q187" i="2"/>
  <c r="S187" i="2"/>
  <c r="R187" i="2"/>
  <c r="U187" i="2"/>
  <c r="T163" i="2"/>
  <c r="S163" i="2"/>
  <c r="Q163" i="2"/>
  <c r="R163" i="2"/>
  <c r="U163" i="2"/>
  <c r="T139" i="2"/>
  <c r="S139" i="2"/>
  <c r="U139" i="2"/>
  <c r="R139" i="2"/>
  <c r="Q139" i="2"/>
  <c r="T115" i="2"/>
  <c r="Q115" i="2"/>
  <c r="S115" i="2"/>
  <c r="R115" i="2"/>
  <c r="U115" i="2"/>
  <c r="T91" i="2"/>
  <c r="Q91" i="2"/>
  <c r="S91" i="2"/>
  <c r="U91" i="2"/>
  <c r="R91" i="2"/>
  <c r="T67" i="2"/>
  <c r="S67" i="2"/>
  <c r="Q67" i="2"/>
  <c r="R67" i="2"/>
  <c r="U67" i="2"/>
  <c r="T43" i="2"/>
  <c r="U43" i="2"/>
  <c r="S43" i="2"/>
  <c r="R43" i="2"/>
  <c r="Q43" i="2"/>
  <c r="T19" i="2"/>
  <c r="S19" i="2"/>
  <c r="U19" i="2"/>
  <c r="R19" i="2"/>
  <c r="Q19" i="2"/>
  <c r="U976" i="2"/>
  <c r="Q976" i="2"/>
  <c r="T976" i="2"/>
  <c r="S976" i="2"/>
  <c r="R976" i="2"/>
  <c r="U916" i="2"/>
  <c r="Q916" i="2"/>
  <c r="T916" i="2"/>
  <c r="S916" i="2"/>
  <c r="R916" i="2"/>
  <c r="R868" i="2"/>
  <c r="U868" i="2"/>
  <c r="Q868" i="2"/>
  <c r="T868" i="2"/>
  <c r="S868" i="2"/>
  <c r="R808" i="2"/>
  <c r="U808" i="2"/>
  <c r="Q808" i="2"/>
  <c r="T808" i="2"/>
  <c r="S808" i="2"/>
  <c r="R760" i="2"/>
  <c r="U760" i="2"/>
  <c r="Q760" i="2"/>
  <c r="T760" i="2"/>
  <c r="S760" i="2"/>
  <c r="R700" i="2"/>
  <c r="U700" i="2"/>
  <c r="Q700" i="2"/>
  <c r="T700" i="2"/>
  <c r="S700" i="2"/>
  <c r="R652" i="2"/>
  <c r="U652" i="2"/>
  <c r="Q652" i="2"/>
  <c r="T652" i="2"/>
  <c r="S652" i="2"/>
  <c r="R616" i="2"/>
  <c r="U616" i="2"/>
  <c r="Q616" i="2"/>
  <c r="T616" i="2"/>
  <c r="S616" i="2"/>
  <c r="R556" i="2"/>
  <c r="U556" i="2"/>
  <c r="Q556" i="2"/>
  <c r="T556" i="2"/>
  <c r="S556" i="2"/>
  <c r="U508" i="2"/>
  <c r="Q508" i="2"/>
  <c r="T508" i="2"/>
  <c r="S508" i="2"/>
  <c r="R508" i="2"/>
  <c r="U448" i="2"/>
  <c r="Q448" i="2"/>
  <c r="T448" i="2"/>
  <c r="S448" i="2"/>
  <c r="R448" i="2"/>
  <c r="T7" i="2"/>
  <c r="S7" i="2"/>
  <c r="Q7" i="2"/>
  <c r="R7" i="2"/>
  <c r="U7" i="2"/>
  <c r="T1057" i="2"/>
  <c r="S1057" i="2"/>
  <c r="U1057" i="2"/>
  <c r="R1057" i="2"/>
  <c r="Q1057" i="2"/>
  <c r="R973" i="2"/>
  <c r="U973" i="2"/>
  <c r="Q973" i="2"/>
  <c r="T973" i="2"/>
  <c r="S973" i="2"/>
  <c r="R913" i="2"/>
  <c r="U913" i="2"/>
  <c r="Q913" i="2"/>
  <c r="T913" i="2"/>
  <c r="S913" i="2"/>
  <c r="S841" i="2"/>
  <c r="R841" i="2"/>
  <c r="U841" i="2"/>
  <c r="Q841" i="2"/>
  <c r="T841" i="2"/>
  <c r="S757" i="2"/>
  <c r="R757" i="2"/>
  <c r="U757" i="2"/>
  <c r="Q757" i="2"/>
  <c r="T757" i="2"/>
  <c r="S661" i="2"/>
  <c r="R661" i="2"/>
  <c r="U661" i="2"/>
  <c r="Q661" i="2"/>
  <c r="T661" i="2"/>
  <c r="S577" i="2"/>
  <c r="R577" i="2"/>
  <c r="U577" i="2"/>
  <c r="Q577" i="2"/>
  <c r="T577" i="2"/>
  <c r="R481" i="2"/>
  <c r="U481" i="2"/>
  <c r="Q481" i="2"/>
  <c r="T481" i="2"/>
  <c r="S481" i="2"/>
  <c r="R397" i="2"/>
  <c r="U397" i="2"/>
  <c r="Q397" i="2"/>
  <c r="T397" i="2"/>
  <c r="S397" i="2"/>
  <c r="R313" i="2"/>
  <c r="U313" i="2"/>
  <c r="Q313" i="2"/>
  <c r="T313" i="2"/>
  <c r="S313" i="2"/>
  <c r="R229" i="2"/>
  <c r="U229" i="2"/>
  <c r="T229" i="2"/>
  <c r="S229" i="2"/>
  <c r="Q229" i="2"/>
  <c r="R133" i="2"/>
  <c r="U133" i="2"/>
  <c r="Q133" i="2"/>
  <c r="S133" i="2"/>
  <c r="T133" i="2"/>
  <c r="R37" i="2"/>
  <c r="U37" i="2"/>
  <c r="Q37" i="2"/>
  <c r="S37" i="2"/>
  <c r="T37" i="2"/>
  <c r="U316" i="2"/>
  <c r="Q316" i="2"/>
  <c r="T316" i="2"/>
  <c r="S316" i="2"/>
  <c r="R316" i="2"/>
  <c r="S430" i="2"/>
  <c r="R430" i="2"/>
  <c r="U430" i="2"/>
  <c r="Q430" i="2"/>
  <c r="T430" i="2"/>
  <c r="S406" i="2"/>
  <c r="R406" i="2"/>
  <c r="U406" i="2"/>
  <c r="Q406" i="2"/>
  <c r="T406" i="2"/>
  <c r="S382" i="2"/>
  <c r="R382" i="2"/>
  <c r="U382" i="2"/>
  <c r="Q382" i="2"/>
  <c r="T382" i="2"/>
  <c r="S358" i="2"/>
  <c r="R358" i="2"/>
  <c r="U358" i="2"/>
  <c r="Q358" i="2"/>
  <c r="T358" i="2"/>
  <c r="S334" i="2"/>
  <c r="R334" i="2"/>
  <c r="U334" i="2"/>
  <c r="Q334" i="2"/>
  <c r="T334" i="2"/>
  <c r="S310" i="2"/>
  <c r="R310" i="2"/>
  <c r="U310" i="2"/>
  <c r="Q310" i="2"/>
  <c r="T310" i="2"/>
  <c r="S286" i="2"/>
  <c r="R286" i="2"/>
  <c r="U286" i="2"/>
  <c r="Q286" i="2"/>
  <c r="T286" i="2"/>
  <c r="S262" i="2"/>
  <c r="R262" i="2"/>
  <c r="U262" i="2"/>
  <c r="Q262" i="2"/>
  <c r="T262" i="2"/>
  <c r="S238" i="2"/>
  <c r="R238" i="2"/>
  <c r="U238" i="2"/>
  <c r="Q238" i="2"/>
  <c r="T238" i="2"/>
  <c r="S214" i="2"/>
  <c r="T214" i="2"/>
  <c r="R214" i="2"/>
  <c r="U214" i="2"/>
  <c r="Q214" i="2"/>
  <c r="S190" i="2"/>
  <c r="R190" i="2"/>
  <c r="T190" i="2"/>
  <c r="U190" i="2"/>
  <c r="Q190" i="2"/>
  <c r="S166" i="2"/>
  <c r="T166" i="2"/>
  <c r="R166" i="2"/>
  <c r="U166" i="2"/>
  <c r="Q166" i="2"/>
  <c r="S142" i="2"/>
  <c r="T142" i="2"/>
  <c r="R142" i="2"/>
  <c r="U142" i="2"/>
  <c r="Q142" i="2"/>
  <c r="S118" i="2"/>
  <c r="R118" i="2"/>
  <c r="T118" i="2"/>
  <c r="U118" i="2"/>
  <c r="Q118" i="2"/>
  <c r="S94" i="2"/>
  <c r="R94" i="2"/>
  <c r="U94" i="2"/>
  <c r="Q94" i="2"/>
  <c r="T94" i="2"/>
  <c r="S70" i="2"/>
  <c r="T70" i="2"/>
  <c r="R70" i="2"/>
  <c r="U70" i="2"/>
  <c r="Q70" i="2"/>
  <c r="S46" i="2"/>
  <c r="R46" i="2"/>
  <c r="T46" i="2"/>
  <c r="U46" i="2"/>
  <c r="Q46" i="2"/>
  <c r="S22" i="2"/>
  <c r="T22" i="2"/>
  <c r="R22" i="2"/>
  <c r="U22" i="2"/>
  <c r="Q22" i="2"/>
  <c r="U388" i="2"/>
  <c r="Q388" i="2"/>
  <c r="T388" i="2"/>
  <c r="S388" i="2"/>
  <c r="R388" i="2"/>
  <c r="U340" i="2"/>
  <c r="Q340" i="2"/>
  <c r="T340" i="2"/>
  <c r="S340" i="2"/>
  <c r="R340" i="2"/>
  <c r="U280" i="2"/>
  <c r="Q280" i="2"/>
  <c r="T280" i="2"/>
  <c r="S280" i="2"/>
  <c r="R280" i="2"/>
  <c r="U232" i="2"/>
  <c r="Q232" i="2"/>
  <c r="T232" i="2"/>
  <c r="S232" i="2"/>
  <c r="R232" i="2"/>
  <c r="U172" i="2"/>
  <c r="Q172" i="2"/>
  <c r="T172" i="2"/>
  <c r="S172" i="2"/>
  <c r="R172" i="2"/>
  <c r="U112" i="2"/>
  <c r="Q112" i="2"/>
  <c r="R112" i="2"/>
  <c r="T112" i="2"/>
  <c r="S112" i="2"/>
  <c r="U64" i="2"/>
  <c r="Q64" i="2"/>
  <c r="R64" i="2"/>
  <c r="T64" i="2"/>
  <c r="S64" i="2"/>
  <c r="U16" i="2"/>
  <c r="Q16" i="2"/>
  <c r="R16" i="2"/>
  <c r="T16" i="2"/>
  <c r="S16" i="2"/>
  <c r="U400" i="2"/>
  <c r="Q400" i="2"/>
  <c r="T400" i="2"/>
  <c r="S400" i="2"/>
  <c r="R400" i="2"/>
  <c r="U352" i="2"/>
  <c r="Q352" i="2"/>
  <c r="T352" i="2"/>
  <c r="S352" i="2"/>
  <c r="R352" i="2"/>
  <c r="U292" i="2"/>
  <c r="Q292" i="2"/>
  <c r="T292" i="2"/>
  <c r="S292" i="2"/>
  <c r="R292" i="2"/>
  <c r="U244" i="2"/>
  <c r="Q244" i="2"/>
  <c r="T244" i="2"/>
  <c r="S244" i="2"/>
  <c r="R244" i="2"/>
  <c r="U196" i="2"/>
  <c r="Q196" i="2"/>
  <c r="T196" i="2"/>
  <c r="S196" i="2"/>
  <c r="R196" i="2"/>
  <c r="U160" i="2"/>
  <c r="Q160" i="2"/>
  <c r="R160" i="2"/>
  <c r="T160" i="2"/>
  <c r="S160" i="2"/>
  <c r="U100" i="2"/>
  <c r="Q100" i="2"/>
  <c r="T100" i="2"/>
  <c r="R100" i="2"/>
  <c r="S100" i="2"/>
  <c r="U52" i="2"/>
  <c r="Q52" i="2"/>
  <c r="R52" i="2"/>
  <c r="T52" i="2"/>
  <c r="S52" i="2"/>
  <c r="I4" i="2"/>
  <c r="M4" i="2" s="1"/>
  <c r="E8" i="3"/>
  <c r="F8" i="3" s="1"/>
  <c r="CB17" i="1" l="1"/>
  <c r="CB20" i="1"/>
  <c r="BO16" i="1"/>
  <c r="D21" i="3" s="1"/>
  <c r="BQ16" i="1"/>
  <c r="D22" i="3" s="1"/>
  <c r="BO17" i="1"/>
  <c r="D4" i="3" s="1"/>
  <c r="N1491" i="2"/>
  <c r="D124" i="3"/>
  <c r="N1500" i="2"/>
  <c r="N1494" i="2"/>
  <c r="CA16" i="1"/>
  <c r="CE16" i="1" s="1"/>
  <c r="L1486" i="2"/>
  <c r="D123" i="3"/>
  <c r="CB21" i="1"/>
  <c r="N1501" i="2"/>
  <c r="CB19" i="1"/>
  <c r="N1495" i="2"/>
  <c r="BQ17" i="1"/>
  <c r="D5" i="3" s="1"/>
  <c r="FE16" i="1"/>
  <c r="DG16" i="1"/>
  <c r="M1201" i="2"/>
  <c r="N1201" i="2" s="1"/>
  <c r="L10" i="2"/>
  <c r="L10" i="4" s="1"/>
  <c r="L1198" i="2"/>
  <c r="M241" i="2"/>
  <c r="N241" i="2" s="1"/>
  <c r="M847" i="2"/>
  <c r="M460" i="2"/>
  <c r="N460" i="2" s="1"/>
  <c r="M106" i="2"/>
  <c r="N106" i="2" s="1"/>
  <c r="M82" i="2"/>
  <c r="M436" i="2"/>
  <c r="M532" i="2"/>
  <c r="N532" i="2" s="1"/>
  <c r="M946" i="2"/>
  <c r="N946" i="2" s="1"/>
  <c r="M85" i="2"/>
  <c r="N85" i="2" s="1"/>
  <c r="M694" i="2"/>
  <c r="N694" i="2" s="1"/>
  <c r="N696" i="2" s="1"/>
  <c r="M886" i="2"/>
  <c r="N886" i="2" s="1"/>
  <c r="M199" i="2"/>
  <c r="N199" i="2" s="1"/>
  <c r="N201" i="2" s="1"/>
  <c r="M778" i="2"/>
  <c r="M277" i="2"/>
  <c r="N277" i="2" s="1"/>
  <c r="N279" i="2" s="1"/>
  <c r="M508" i="2"/>
  <c r="N508" i="2" s="1"/>
  <c r="M1033" i="2"/>
  <c r="N1033" i="2" s="1"/>
  <c r="M649" i="2"/>
  <c r="N649" i="2" s="1"/>
  <c r="M415" i="2"/>
  <c r="N415" i="2" s="1"/>
  <c r="M985" i="2"/>
  <c r="N985" i="2" s="1"/>
  <c r="M817" i="2"/>
  <c r="N817" i="2" s="1"/>
  <c r="M772" i="2"/>
  <c r="M262" i="2"/>
  <c r="N262" i="2" s="1"/>
  <c r="M1150" i="2"/>
  <c r="M1141" i="2"/>
  <c r="N1141" i="2" s="1"/>
  <c r="M598" i="2"/>
  <c r="M55" i="2"/>
  <c r="N55" i="2" s="1"/>
  <c r="M412" i="2"/>
  <c r="N412" i="2" s="1"/>
  <c r="M211" i="2"/>
  <c r="N211" i="2" s="1"/>
  <c r="M757" i="2"/>
  <c r="M781" i="2"/>
  <c r="M214" i="2"/>
  <c r="N214" i="2" s="1"/>
  <c r="N819" i="2"/>
  <c r="M829" i="2"/>
  <c r="N829" i="2" s="1"/>
  <c r="M469" i="2"/>
  <c r="N469" i="2" s="1"/>
  <c r="M853" i="2"/>
  <c r="N853" i="2" s="1"/>
  <c r="M148" i="2"/>
  <c r="N148" i="2" s="1"/>
  <c r="M1036" i="2"/>
  <c r="N1036" i="2" s="1"/>
  <c r="M523" i="2"/>
  <c r="N523" i="2" s="1"/>
  <c r="M454" i="2"/>
  <c r="N454" i="2" s="1"/>
  <c r="M526" i="2"/>
  <c r="N526" i="2" s="1"/>
  <c r="M496" i="2"/>
  <c r="N496" i="2" s="1"/>
  <c r="M721" i="2"/>
  <c r="N721" i="2" s="1"/>
  <c r="M796" i="2"/>
  <c r="N796" i="2" s="1"/>
  <c r="M142" i="2"/>
  <c r="N142" i="2" s="1"/>
  <c r="M166" i="2"/>
  <c r="N166" i="2" s="1"/>
  <c r="M358" i="2"/>
  <c r="N358" i="2" s="1"/>
  <c r="M1039" i="2"/>
  <c r="N1039" i="2" s="1"/>
  <c r="M274" i="2"/>
  <c r="N274" i="2" s="1"/>
  <c r="M994" i="2"/>
  <c r="M1114" i="2"/>
  <c r="N1114" i="2" s="1"/>
  <c r="M661" i="2"/>
  <c r="N661" i="2" s="1"/>
  <c r="M685" i="2"/>
  <c r="N685" i="2" s="1"/>
  <c r="M196" i="2"/>
  <c r="N196" i="2" s="1"/>
  <c r="M292" i="2"/>
  <c r="N292" i="2" s="1"/>
  <c r="M691" i="2"/>
  <c r="N691" i="2" s="1"/>
  <c r="M859" i="2"/>
  <c r="M883" i="2"/>
  <c r="N883" i="2" s="1"/>
  <c r="M94" i="2"/>
  <c r="N94" i="2" s="1"/>
  <c r="M553" i="2"/>
  <c r="M871" i="2"/>
  <c r="N871" i="2" s="1"/>
  <c r="N873" i="2" s="1"/>
  <c r="M943" i="2"/>
  <c r="M676" i="2"/>
  <c r="N676" i="2" s="1"/>
  <c r="M805" i="2"/>
  <c r="N805" i="2" s="1"/>
  <c r="N859" i="2"/>
  <c r="M880" i="2"/>
  <c r="M118" i="2"/>
  <c r="N118" i="2" s="1"/>
  <c r="N553" i="2"/>
  <c r="N555" i="2" s="1"/>
  <c r="M1192" i="2"/>
  <c r="N1192" i="2" s="1"/>
  <c r="M157" i="2"/>
  <c r="N157" i="2" s="1"/>
  <c r="N159" i="2" s="1"/>
  <c r="N253" i="2"/>
  <c r="N255" i="2" s="1"/>
  <c r="M427" i="2"/>
  <c r="N427" i="2" s="1"/>
  <c r="N82" i="2"/>
  <c r="N84" i="2" s="1"/>
  <c r="M226" i="2"/>
  <c r="N226" i="2" s="1"/>
  <c r="M322" i="2"/>
  <c r="N322" i="2" s="1"/>
  <c r="M1090" i="2"/>
  <c r="N1090" i="2" s="1"/>
  <c r="M520" i="2"/>
  <c r="N520" i="2" s="1"/>
  <c r="M544" i="2"/>
  <c r="M568" i="2"/>
  <c r="N568" i="2" s="1"/>
  <c r="M856" i="2"/>
  <c r="N856" i="2" s="1"/>
  <c r="M1024" i="2"/>
  <c r="N1024" i="2" s="1"/>
  <c r="M1015" i="2"/>
  <c r="M1162" i="2"/>
  <c r="N1162" i="2" s="1"/>
  <c r="M838" i="2"/>
  <c r="N838" i="2" s="1"/>
  <c r="M121" i="2"/>
  <c r="N121" i="2" s="1"/>
  <c r="M313" i="2"/>
  <c r="N313" i="2" s="1"/>
  <c r="M448" i="2"/>
  <c r="N448" i="2" s="1"/>
  <c r="M745" i="2"/>
  <c r="N745" i="2" s="1"/>
  <c r="M208" i="2"/>
  <c r="N208" i="2" s="1"/>
  <c r="M304" i="2"/>
  <c r="N304" i="2" s="1"/>
  <c r="M370" i="2"/>
  <c r="N370" i="2" s="1"/>
  <c r="M538" i="2"/>
  <c r="N538" i="2" s="1"/>
  <c r="N540" i="2" s="1"/>
  <c r="M610" i="2"/>
  <c r="N610" i="2" s="1"/>
  <c r="N612" i="2" s="1"/>
  <c r="M205" i="2"/>
  <c r="N205" i="2" s="1"/>
  <c r="N207" i="2" s="1"/>
  <c r="M229" i="2"/>
  <c r="N229" i="2" s="1"/>
  <c r="M349" i="2"/>
  <c r="N349" i="2" s="1"/>
  <c r="N351" i="2" s="1"/>
  <c r="M397" i="2"/>
  <c r="N397" i="2" s="1"/>
  <c r="M388" i="2"/>
  <c r="N388" i="2" s="1"/>
  <c r="M580" i="2"/>
  <c r="N580" i="2" s="1"/>
  <c r="M67" i="2"/>
  <c r="N67" i="2" s="1"/>
  <c r="M379" i="2"/>
  <c r="N379" i="2" s="1"/>
  <c r="N381" i="2" s="1"/>
  <c r="M130" i="2"/>
  <c r="N130" i="2" s="1"/>
  <c r="N132" i="2" s="1"/>
  <c r="M154" i="2"/>
  <c r="N154" i="2" s="1"/>
  <c r="M178" i="2"/>
  <c r="N178" i="2" s="1"/>
  <c r="N180" i="2" s="1"/>
  <c r="M244" i="2"/>
  <c r="N244" i="2" s="1"/>
  <c r="M340" i="2"/>
  <c r="N340" i="2" s="1"/>
  <c r="M811" i="2"/>
  <c r="N811" i="2" s="1"/>
  <c r="M550" i="2"/>
  <c r="N550" i="2" s="1"/>
  <c r="M670" i="2"/>
  <c r="N670" i="2" s="1"/>
  <c r="M790" i="2"/>
  <c r="M193" i="2"/>
  <c r="N193" i="2" s="1"/>
  <c r="M217" i="2"/>
  <c r="N217" i="2" s="1"/>
  <c r="M904" i="2"/>
  <c r="N904" i="2" s="1"/>
  <c r="M247" i="2"/>
  <c r="N247" i="2" s="1"/>
  <c r="M295" i="2"/>
  <c r="N295" i="2" s="1"/>
  <c r="M1006" i="2"/>
  <c r="N1006" i="2" s="1"/>
  <c r="M1078" i="2"/>
  <c r="N1078" i="2" s="1"/>
  <c r="M1198" i="2"/>
  <c r="N1198" i="2" s="1"/>
  <c r="M697" i="2"/>
  <c r="N697" i="2" s="1"/>
  <c r="M937" i="2"/>
  <c r="N937" i="2" s="1"/>
  <c r="M1000" i="2"/>
  <c r="M1120" i="2"/>
  <c r="N1120" i="2" s="1"/>
  <c r="M1144" i="2"/>
  <c r="N1144" i="2" s="1"/>
  <c r="M1168" i="2"/>
  <c r="N1168" i="2" s="1"/>
  <c r="M535" i="2"/>
  <c r="N535" i="2" s="1"/>
  <c r="M823" i="2"/>
  <c r="N823" i="2" s="1"/>
  <c r="M421" i="2"/>
  <c r="N421" i="2" s="1"/>
  <c r="M556" i="2"/>
  <c r="N556" i="2" s="1"/>
  <c r="N558" i="2" s="1"/>
  <c r="M700" i="2"/>
  <c r="N700" i="2" s="1"/>
  <c r="N702" i="2" s="1"/>
  <c r="M565" i="2"/>
  <c r="N565" i="2" s="1"/>
  <c r="M613" i="2"/>
  <c r="M733" i="2"/>
  <c r="N733" i="2" s="1"/>
  <c r="N735" i="2" s="1"/>
  <c r="M949" i="2"/>
  <c r="N949" i="2" s="1"/>
  <c r="M52" i="2"/>
  <c r="N52" i="2" s="1"/>
  <c r="M571" i="2"/>
  <c r="N571" i="2" s="1"/>
  <c r="M595" i="2"/>
  <c r="N595" i="2" s="1"/>
  <c r="N597" i="2" s="1"/>
  <c r="M787" i="2"/>
  <c r="N787" i="2" s="1"/>
  <c r="M406" i="2"/>
  <c r="N406" i="2" s="1"/>
  <c r="M145" i="2"/>
  <c r="N145" i="2" s="1"/>
  <c r="M616" i="2"/>
  <c r="N616" i="2" s="1"/>
  <c r="M784" i="2"/>
  <c r="N784" i="2" s="1"/>
  <c r="M112" i="2"/>
  <c r="N112" i="2" s="1"/>
  <c r="M418" i="2"/>
  <c r="N418" i="2" s="1"/>
  <c r="M682" i="2"/>
  <c r="N682" i="2" s="1"/>
  <c r="N684" i="2" s="1"/>
  <c r="M706" i="2"/>
  <c r="N706" i="2" s="1"/>
  <c r="M898" i="2"/>
  <c r="N898" i="2" s="1"/>
  <c r="N900" i="2" s="1"/>
  <c r="M628" i="2"/>
  <c r="N628" i="2" s="1"/>
  <c r="M844" i="2"/>
  <c r="N844" i="2" s="1"/>
  <c r="N846" i="2" s="1"/>
  <c r="M637" i="2"/>
  <c r="N637" i="2" s="1"/>
  <c r="N639" i="2" s="1"/>
  <c r="M709" i="2"/>
  <c r="N709" i="2" s="1"/>
  <c r="M619" i="2"/>
  <c r="N619" i="2" s="1"/>
  <c r="M739" i="2"/>
  <c r="N739" i="2" s="1"/>
  <c r="M1027" i="2"/>
  <c r="M1195" i="2"/>
  <c r="M49" i="2"/>
  <c r="N49" i="2" s="1"/>
  <c r="M169" i="2"/>
  <c r="N169" i="2" s="1"/>
  <c r="N880" i="2"/>
  <c r="M223" i="2"/>
  <c r="N223" i="2" s="1"/>
  <c r="M343" i="2"/>
  <c r="N343" i="2" s="1"/>
  <c r="M982" i="2"/>
  <c r="N982" i="2" s="1"/>
  <c r="M1030" i="2"/>
  <c r="N1030" i="2" s="1"/>
  <c r="M1102" i="2"/>
  <c r="N1102" i="2" s="1"/>
  <c r="M1126" i="2"/>
  <c r="N1126" i="2" s="1"/>
  <c r="M1081" i="2"/>
  <c r="N1081" i="2" s="1"/>
  <c r="N1000" i="2"/>
  <c r="M1096" i="2"/>
  <c r="N1096" i="2" s="1"/>
  <c r="M607" i="2"/>
  <c r="N607" i="2" s="1"/>
  <c r="M631" i="2"/>
  <c r="N631" i="2" s="1"/>
  <c r="M727" i="2"/>
  <c r="N727" i="2" s="1"/>
  <c r="M1087" i="2"/>
  <c r="N1087" i="2" s="1"/>
  <c r="M1111" i="2"/>
  <c r="N1111" i="2" s="1"/>
  <c r="M586" i="2"/>
  <c r="N586" i="2" s="1"/>
  <c r="N588" i="2" s="1"/>
  <c r="M724" i="2"/>
  <c r="N724" i="2" s="1"/>
  <c r="M1018" i="2"/>
  <c r="N1018" i="2" s="1"/>
  <c r="M877" i="2"/>
  <c r="N877" i="2" s="1"/>
  <c r="M310" i="2"/>
  <c r="N310" i="2" s="1"/>
  <c r="M352" i="2"/>
  <c r="N352" i="2" s="1"/>
  <c r="M655" i="2"/>
  <c r="N655" i="2" s="1"/>
  <c r="M895" i="2"/>
  <c r="N895" i="2" s="1"/>
  <c r="M514" i="2"/>
  <c r="N514" i="2" s="1"/>
  <c r="M43" i="2"/>
  <c r="N43" i="2" s="1"/>
  <c r="M115" i="2"/>
  <c r="N115" i="2" s="1"/>
  <c r="N117" i="2" s="1"/>
  <c r="M187" i="2"/>
  <c r="N187" i="2" s="1"/>
  <c r="N189" i="2" s="1"/>
  <c r="M331" i="2"/>
  <c r="N331" i="2" s="1"/>
  <c r="M1066" i="2"/>
  <c r="N1066" i="2" s="1"/>
  <c r="M493" i="2"/>
  <c r="N493" i="2" s="1"/>
  <c r="M589" i="2"/>
  <c r="N589" i="2" s="1"/>
  <c r="N757" i="2"/>
  <c r="M1165" i="2"/>
  <c r="N1165" i="2" s="1"/>
  <c r="M1189" i="2"/>
  <c r="N1189" i="2" s="1"/>
  <c r="M964" i="2"/>
  <c r="N964" i="2" s="1"/>
  <c r="M394" i="2"/>
  <c r="N394" i="2" s="1"/>
  <c r="N396" i="2" s="1"/>
  <c r="M634" i="2"/>
  <c r="N634" i="2" s="1"/>
  <c r="N636" i="2" s="1"/>
  <c r="M730" i="2"/>
  <c r="N730" i="2" s="1"/>
  <c r="N778" i="2"/>
  <c r="M826" i="2"/>
  <c r="N826" i="2" s="1"/>
  <c r="N828" i="2" s="1"/>
  <c r="M37" i="2"/>
  <c r="N37" i="2" s="1"/>
  <c r="M181" i="2"/>
  <c r="N181" i="2" s="1"/>
  <c r="M301" i="2"/>
  <c r="N301" i="2" s="1"/>
  <c r="N436" i="2"/>
  <c r="N438" i="2" s="1"/>
  <c r="M748" i="2"/>
  <c r="N748" i="2" s="1"/>
  <c r="M820" i="2"/>
  <c r="N820" i="2" s="1"/>
  <c r="M916" i="2"/>
  <c r="N916" i="2" s="1"/>
  <c r="N918" i="2" s="1"/>
  <c r="M235" i="2"/>
  <c r="N235" i="2" s="1"/>
  <c r="N237" i="2" s="1"/>
  <c r="M259" i="2"/>
  <c r="N259" i="2" s="1"/>
  <c r="M355" i="2"/>
  <c r="N355" i="2" s="1"/>
  <c r="M202" i="2"/>
  <c r="N202" i="2" s="1"/>
  <c r="M298" i="2"/>
  <c r="N298" i="2" s="1"/>
  <c r="M922" i="2"/>
  <c r="N922" i="2" s="1"/>
  <c r="M970" i="2"/>
  <c r="N970" i="2" s="1"/>
  <c r="M445" i="2"/>
  <c r="M517" i="2"/>
  <c r="N517" i="2" s="1"/>
  <c r="M541" i="2"/>
  <c r="N541" i="2" s="1"/>
  <c r="M901" i="2"/>
  <c r="N901" i="2" s="1"/>
  <c r="M76" i="2"/>
  <c r="N76" i="2" s="1"/>
  <c r="M124" i="2"/>
  <c r="N124" i="2" s="1"/>
  <c r="M172" i="2"/>
  <c r="N172" i="2" s="1"/>
  <c r="M364" i="2"/>
  <c r="N364" i="2" s="1"/>
  <c r="M1156" i="2"/>
  <c r="N1156" i="2" s="1"/>
  <c r="M466" i="2"/>
  <c r="N466" i="2" s="1"/>
  <c r="M754" i="2"/>
  <c r="N754" i="2" s="1"/>
  <c r="N802" i="2"/>
  <c r="M850" i="2"/>
  <c r="N850" i="2" s="1"/>
  <c r="M325" i="2"/>
  <c r="N325" i="2" s="1"/>
  <c r="M373" i="2"/>
  <c r="N373" i="2" s="1"/>
  <c r="M484" i="2"/>
  <c r="N484" i="2" s="1"/>
  <c r="M868" i="2"/>
  <c r="N868" i="2" s="1"/>
  <c r="M892" i="2"/>
  <c r="N892" i="2" s="1"/>
  <c r="N894" i="2" s="1"/>
  <c r="M139" i="2"/>
  <c r="N139" i="2" s="1"/>
  <c r="M163" i="2"/>
  <c r="N163" i="2" s="1"/>
  <c r="M307" i="2"/>
  <c r="N307" i="2" s="1"/>
  <c r="M403" i="2"/>
  <c r="N403" i="2" s="1"/>
  <c r="N405" i="2" s="1"/>
  <c r="M1138" i="2"/>
  <c r="N1138" i="2" s="1"/>
  <c r="M1186" i="2"/>
  <c r="N1186" i="2" s="1"/>
  <c r="N613" i="2"/>
  <c r="M451" i="2"/>
  <c r="N451" i="2" s="1"/>
  <c r="M442" i="2"/>
  <c r="N442" i="2" s="1"/>
  <c r="N444" i="2" s="1"/>
  <c r="M490" i="2"/>
  <c r="N490" i="2" s="1"/>
  <c r="M562" i="2"/>
  <c r="N562" i="2" s="1"/>
  <c r="M658" i="2"/>
  <c r="N658" i="2" s="1"/>
  <c r="M874" i="2"/>
  <c r="N874" i="2" s="1"/>
  <c r="N876" i="2" s="1"/>
  <c r="M133" i="2"/>
  <c r="N133" i="2" s="1"/>
  <c r="M604" i="2"/>
  <c r="N604" i="2" s="1"/>
  <c r="M652" i="2"/>
  <c r="N652" i="2" s="1"/>
  <c r="M91" i="2"/>
  <c r="N91" i="2" s="1"/>
  <c r="M250" i="2"/>
  <c r="N250" i="2" s="1"/>
  <c r="M346" i="2"/>
  <c r="N346" i="2" s="1"/>
  <c r="M1042" i="2"/>
  <c r="N1042" i="2" s="1"/>
  <c r="N1027" i="2"/>
  <c r="M925" i="2"/>
  <c r="N925" i="2" s="1"/>
  <c r="M973" i="2"/>
  <c r="N973" i="2" s="1"/>
  <c r="M997" i="2"/>
  <c r="N997" i="2" s="1"/>
  <c r="M1045" i="2"/>
  <c r="N1045" i="2" s="1"/>
  <c r="M1069" i="2"/>
  <c r="N1069" i="2" s="1"/>
  <c r="M1117" i="2"/>
  <c r="N1117" i="2" s="1"/>
  <c r="M100" i="2"/>
  <c r="N100" i="2" s="1"/>
  <c r="M268" i="2"/>
  <c r="N268" i="2" s="1"/>
  <c r="M1108" i="2"/>
  <c r="N1108" i="2" s="1"/>
  <c r="M475" i="2"/>
  <c r="N475" i="2" s="1"/>
  <c r="M715" i="2"/>
  <c r="N715" i="2" s="1"/>
  <c r="M763" i="2"/>
  <c r="N763" i="2" s="1"/>
  <c r="M979" i="2"/>
  <c r="N979" i="2" s="1"/>
  <c r="M382" i="2"/>
  <c r="N382" i="2" s="1"/>
  <c r="M478" i="2"/>
  <c r="N478" i="2" s="1"/>
  <c r="M622" i="2"/>
  <c r="N622" i="2" s="1"/>
  <c r="M718" i="2"/>
  <c r="N718" i="2" s="1"/>
  <c r="M766" i="2"/>
  <c r="N766" i="2" s="1"/>
  <c r="M73" i="2"/>
  <c r="N73" i="2" s="1"/>
  <c r="N75" i="2" s="1"/>
  <c r="M265" i="2"/>
  <c r="N265" i="2" s="1"/>
  <c r="M337" i="2"/>
  <c r="N337" i="2" s="1"/>
  <c r="M376" i="2"/>
  <c r="N376" i="2" s="1"/>
  <c r="M640" i="2"/>
  <c r="N640" i="2" s="1"/>
  <c r="M712" i="2"/>
  <c r="N712" i="2" s="1"/>
  <c r="M79" i="2"/>
  <c r="N79" i="2" s="1"/>
  <c r="M103" i="2"/>
  <c r="N103" i="2" s="1"/>
  <c r="M439" i="2"/>
  <c r="N439" i="2" s="1"/>
  <c r="M70" i="2"/>
  <c r="N70" i="2" s="1"/>
  <c r="M190" i="2"/>
  <c r="N190" i="2" s="1"/>
  <c r="M238" i="2"/>
  <c r="N238" i="2" s="1"/>
  <c r="M934" i="2"/>
  <c r="N934" i="2" s="1"/>
  <c r="M505" i="2"/>
  <c r="N505" i="2" s="1"/>
  <c r="M769" i="2"/>
  <c r="N769" i="2" s="1"/>
  <c r="M1057" i="2"/>
  <c r="N1057" i="2" s="1"/>
  <c r="M1105" i="2"/>
  <c r="N1105" i="2" s="1"/>
  <c r="M328" i="2"/>
  <c r="N328" i="2" s="1"/>
  <c r="M1048" i="2"/>
  <c r="N1048" i="2" s="1"/>
  <c r="M487" i="2"/>
  <c r="N487" i="2" s="1"/>
  <c r="M583" i="2"/>
  <c r="N583" i="2" s="1"/>
  <c r="N943" i="2"/>
  <c r="N1015" i="2"/>
  <c r="M1123" i="2"/>
  <c r="N1123" i="2" s="1"/>
  <c r="M502" i="2"/>
  <c r="N502" i="2" s="1"/>
  <c r="M646" i="2"/>
  <c r="N646" i="2" s="1"/>
  <c r="M862" i="2"/>
  <c r="N862" i="2" s="1"/>
  <c r="M433" i="2"/>
  <c r="N433" i="2" s="1"/>
  <c r="M688" i="2"/>
  <c r="N688" i="2" s="1"/>
  <c r="M808" i="2"/>
  <c r="N808" i="2" s="1"/>
  <c r="M127" i="2"/>
  <c r="N127" i="2" s="1"/>
  <c r="M865" i="2"/>
  <c r="N865" i="2" s="1"/>
  <c r="M184" i="2"/>
  <c r="N184" i="2" s="1"/>
  <c r="M256" i="2"/>
  <c r="N256" i="2" s="1"/>
  <c r="M1072" i="2"/>
  <c r="N1072" i="2" s="1"/>
  <c r="M919" i="2"/>
  <c r="N919" i="2" s="1"/>
  <c r="M967" i="2"/>
  <c r="N967" i="2" s="1"/>
  <c r="M991" i="2"/>
  <c r="N991" i="2" s="1"/>
  <c r="M1021" i="2"/>
  <c r="N1021" i="2" s="1"/>
  <c r="M1093" i="2"/>
  <c r="N1093" i="2" s="1"/>
  <c r="M220" i="2"/>
  <c r="N220" i="2" s="1"/>
  <c r="M316" i="2"/>
  <c r="N316" i="2" s="1"/>
  <c r="M940" i="2"/>
  <c r="N940" i="2" s="1"/>
  <c r="M1060" i="2"/>
  <c r="N1060" i="2" s="1"/>
  <c r="M1180" i="2"/>
  <c r="N1180" i="2" s="1"/>
  <c r="M547" i="2"/>
  <c r="N547" i="2" s="1"/>
  <c r="M1099" i="2"/>
  <c r="N1099" i="2" s="1"/>
  <c r="M1147" i="2"/>
  <c r="N1147" i="2" s="1"/>
  <c r="M1171" i="2"/>
  <c r="N1171" i="2" s="1"/>
  <c r="M430" i="2"/>
  <c r="N430" i="2" s="1"/>
  <c r="M574" i="2"/>
  <c r="N574" i="2" s="1"/>
  <c r="M742" i="2"/>
  <c r="N742" i="2" s="1"/>
  <c r="M814" i="2"/>
  <c r="N814" i="2" s="1"/>
  <c r="M910" i="2"/>
  <c r="N910" i="2" s="1"/>
  <c r="M97" i="2"/>
  <c r="N97" i="2" s="1"/>
  <c r="M289" i="2"/>
  <c r="N289" i="2" s="1"/>
  <c r="M361" i="2"/>
  <c r="N361" i="2" s="1"/>
  <c r="M592" i="2"/>
  <c r="N592" i="2" s="1"/>
  <c r="M736" i="2"/>
  <c r="N736" i="2" s="1"/>
  <c r="M832" i="2"/>
  <c r="N832" i="2" s="1"/>
  <c r="M151" i="2"/>
  <c r="N151" i="2" s="1"/>
  <c r="M271" i="2"/>
  <c r="N271" i="2" s="1"/>
  <c r="M319" i="2"/>
  <c r="N319" i="2" s="1"/>
  <c r="M367" i="2"/>
  <c r="N367" i="2" s="1"/>
  <c r="M391" i="2"/>
  <c r="N391" i="2" s="1"/>
  <c r="M334" i="2"/>
  <c r="N334" i="2" s="1"/>
  <c r="M958" i="2"/>
  <c r="N958" i="2" s="1"/>
  <c r="M1054" i="2"/>
  <c r="N1054" i="2" s="1"/>
  <c r="M457" i="2"/>
  <c r="N457" i="2" s="1"/>
  <c r="M481" i="2"/>
  <c r="N481" i="2" s="1"/>
  <c r="M625" i="2"/>
  <c r="N625" i="2" s="1"/>
  <c r="M961" i="2"/>
  <c r="N961" i="2" s="1"/>
  <c r="M1153" i="2"/>
  <c r="N1153" i="2" s="1"/>
  <c r="M280" i="2"/>
  <c r="N280" i="2" s="1"/>
  <c r="M928" i="2"/>
  <c r="N928" i="2" s="1"/>
  <c r="M463" i="2"/>
  <c r="N463" i="2" s="1"/>
  <c r="N679" i="2"/>
  <c r="M751" i="2"/>
  <c r="N751" i="2" s="1"/>
  <c r="M799" i="2"/>
  <c r="N799" i="2" s="1"/>
  <c r="N847" i="2"/>
  <c r="M1159" i="2"/>
  <c r="N1159" i="2" s="1"/>
  <c r="M1051" i="2"/>
  <c r="N1051" i="2" s="1"/>
  <c r="M664" i="2"/>
  <c r="N664" i="2" s="1"/>
  <c r="M175" i="2"/>
  <c r="N175" i="2" s="1"/>
  <c r="M286" i="2"/>
  <c r="N286" i="2" s="1"/>
  <c r="M601" i="2"/>
  <c r="N601" i="2" s="1"/>
  <c r="M793" i="2"/>
  <c r="N793" i="2" s="1"/>
  <c r="M913" i="2"/>
  <c r="N913" i="2" s="1"/>
  <c r="M1009" i="2"/>
  <c r="N1009" i="2" s="1"/>
  <c r="M952" i="2"/>
  <c r="N952" i="2" s="1"/>
  <c r="M976" i="2"/>
  <c r="N976" i="2" s="1"/>
  <c r="M1063" i="2"/>
  <c r="N1063" i="2" s="1"/>
  <c r="M1135" i="2"/>
  <c r="N1135" i="2" s="1"/>
  <c r="N772" i="2"/>
  <c r="M283" i="2"/>
  <c r="N283" i="2" s="1"/>
  <c r="N994" i="2"/>
  <c r="N445" i="2"/>
  <c r="N781" i="2"/>
  <c r="M61" i="2"/>
  <c r="N61" i="2" s="1"/>
  <c r="N63" i="2" s="1"/>
  <c r="M109" i="2"/>
  <c r="N109" i="2" s="1"/>
  <c r="M1075" i="2"/>
  <c r="N1075" i="2" s="1"/>
  <c r="M58" i="2"/>
  <c r="N58" i="2" s="1"/>
  <c r="M988" i="2"/>
  <c r="N988" i="2" s="1"/>
  <c r="M1084" i="2"/>
  <c r="N1084" i="2" s="1"/>
  <c r="M1132" i="2"/>
  <c r="N1132" i="2" s="1"/>
  <c r="M1003" i="2"/>
  <c r="N1003" i="2" s="1"/>
  <c r="M499" i="2"/>
  <c r="N499" i="2" s="1"/>
  <c r="M667" i="2"/>
  <c r="N667" i="2" s="1"/>
  <c r="M907" i="2"/>
  <c r="N907" i="2" s="1"/>
  <c r="M955" i="2"/>
  <c r="N955" i="2" s="1"/>
  <c r="N790" i="2"/>
  <c r="M1012" i="2"/>
  <c r="N1012" i="2" s="1"/>
  <c r="M643" i="2"/>
  <c r="N643" i="2" s="1"/>
  <c r="M835" i="2"/>
  <c r="N835" i="2" s="1"/>
  <c r="M931" i="2"/>
  <c r="N931" i="2" s="1"/>
  <c r="N598" i="2"/>
  <c r="M760" i="2"/>
  <c r="N760" i="2" s="1"/>
  <c r="M409" i="2"/>
  <c r="N409" i="2" s="1"/>
  <c r="M424" i="2"/>
  <c r="N424" i="2" s="1"/>
  <c r="M472" i="2"/>
  <c r="N472" i="2" s="1"/>
  <c r="M385" i="2"/>
  <c r="N385" i="2" s="1"/>
  <c r="M400" i="2"/>
  <c r="N400" i="2" s="1"/>
  <c r="N544" i="2"/>
  <c r="M1177" i="2"/>
  <c r="N1177" i="2" s="1"/>
  <c r="M136" i="2"/>
  <c r="N136" i="2" s="1"/>
  <c r="M160" i="2"/>
  <c r="N160" i="2" s="1"/>
  <c r="M559" i="2"/>
  <c r="N559" i="2" s="1"/>
  <c r="M1129" i="2"/>
  <c r="N1129" i="2" s="1"/>
  <c r="N1150" i="2"/>
  <c r="M577" i="2"/>
  <c r="N577" i="2" s="1"/>
  <c r="M673" i="2"/>
  <c r="N673" i="2" s="1"/>
  <c r="M841" i="2"/>
  <c r="N841" i="2" s="1"/>
  <c r="M889" i="2"/>
  <c r="N889" i="2" s="1"/>
  <c r="M64" i="2"/>
  <c r="N64" i="2" s="1"/>
  <c r="M703" i="2"/>
  <c r="N703" i="2" s="1"/>
  <c r="M46" i="2"/>
  <c r="N46" i="2" s="1"/>
  <c r="M1174" i="2"/>
  <c r="N1174" i="2" s="1"/>
  <c r="M529" i="2"/>
  <c r="N529" i="2" s="1"/>
  <c r="M232" i="2"/>
  <c r="N232" i="2" s="1"/>
  <c r="M775" i="2"/>
  <c r="N775" i="2" s="1"/>
  <c r="M1183" i="2"/>
  <c r="N1183" i="2" s="1"/>
  <c r="M40" i="2"/>
  <c r="N40" i="2" s="1"/>
  <c r="M88" i="2"/>
  <c r="N88" i="2" s="1"/>
  <c r="M22" i="2"/>
  <c r="N22" i="2" s="1"/>
  <c r="N24" i="2" s="1"/>
  <c r="M19" i="2"/>
  <c r="N19" i="2" s="1"/>
  <c r="N21" i="2" s="1"/>
  <c r="M31" i="2"/>
  <c r="N31" i="2" s="1"/>
  <c r="N33" i="2" s="1"/>
  <c r="M13" i="2"/>
  <c r="N13" i="2" s="1"/>
  <c r="M13" i="4" s="1"/>
  <c r="M28" i="2"/>
  <c r="N28" i="2" s="1"/>
  <c r="N30" i="2" s="1"/>
  <c r="M25" i="2"/>
  <c r="N25" i="2" s="1"/>
  <c r="M34" i="2"/>
  <c r="N34" i="2" s="1"/>
  <c r="M16" i="2"/>
  <c r="N16" i="2" s="1"/>
  <c r="M10" i="2"/>
  <c r="N10" i="2" s="1"/>
  <c r="L7" i="2"/>
  <c r="L7" i="4" s="1"/>
  <c r="D308" i="3"/>
  <c r="D309" i="3"/>
  <c r="M7" i="2"/>
  <c r="G2" i="3"/>
  <c r="N1486" i="2" l="1"/>
  <c r="CO16" i="1" a="1"/>
  <c r="CO16" i="1" s="1"/>
  <c r="CO17" i="1" s="1" a="1"/>
  <c r="CO17" i="1" s="1"/>
  <c r="CO18" i="1" s="1" a="1"/>
  <c r="CO18" i="1" s="1"/>
  <c r="CO19" i="1" s="1" a="1"/>
  <c r="CO19" i="1" s="1"/>
  <c r="CO20" i="1" s="1" a="1"/>
  <c r="CO20" i="1" s="1"/>
  <c r="CO21" i="1" s="1" a="1"/>
  <c r="CO21" i="1" s="1"/>
  <c r="CO22" i="1" s="1" a="1"/>
  <c r="CO22" i="1" s="1"/>
  <c r="CB16" i="1"/>
  <c r="N1497" i="2"/>
  <c r="N1503" i="2"/>
  <c r="N1488" i="2"/>
  <c r="DH16" i="1"/>
  <c r="FF16" i="1"/>
  <c r="N1203" i="2"/>
  <c r="N510" i="2"/>
  <c r="N492" i="2"/>
  <c r="N528" i="2"/>
  <c r="N486" i="2"/>
  <c r="N804" i="2"/>
  <c r="N468" i="2"/>
  <c r="N1026" i="2"/>
  <c r="N51" i="2"/>
  <c r="N780" i="2"/>
  <c r="N516" i="2"/>
  <c r="N678" i="2"/>
  <c r="N534" i="2"/>
  <c r="N660" i="2"/>
  <c r="N726" i="2"/>
  <c r="N798" i="2"/>
  <c r="N417" i="2"/>
  <c r="N630" i="2"/>
  <c r="N414" i="2"/>
  <c r="N231" i="2"/>
  <c r="N390" i="2"/>
  <c r="N732" i="2"/>
  <c r="N831" i="2"/>
  <c r="N1143" i="2"/>
  <c r="N168" i="2"/>
  <c r="N852" i="2"/>
  <c r="N141" i="2"/>
  <c r="N663" i="2"/>
  <c r="N306" i="2"/>
  <c r="N885" i="2"/>
  <c r="N198" i="2"/>
  <c r="N210" i="2"/>
  <c r="N123" i="2"/>
  <c r="N861" i="2"/>
  <c r="N807" i="2"/>
  <c r="N948" i="2"/>
  <c r="N570" i="2"/>
  <c r="N324" i="2"/>
  <c r="N120" i="2"/>
  <c r="N96" i="2"/>
  <c r="N276" i="2"/>
  <c r="N1128" i="2"/>
  <c r="N699" i="2"/>
  <c r="N654" i="2"/>
  <c r="N69" i="2"/>
  <c r="N225" i="2"/>
  <c r="N195" i="2"/>
  <c r="N147" i="2"/>
  <c r="N1002" i="2"/>
  <c r="N171" i="2"/>
  <c r="N1146" i="2"/>
  <c r="N747" i="2"/>
  <c r="N156" i="2"/>
  <c r="N354" i="2"/>
  <c r="N633" i="2"/>
  <c r="N1083" i="2"/>
  <c r="N1032" i="2"/>
  <c r="N825" i="2"/>
  <c r="N450" i="2"/>
  <c r="N342" i="2"/>
  <c r="N1035" i="2"/>
  <c r="N984" i="2"/>
  <c r="N651" i="2"/>
  <c r="N246" i="2"/>
  <c r="N897" i="2"/>
  <c r="N312" i="2"/>
  <c r="N1020" i="2"/>
  <c r="N1089" i="2"/>
  <c r="N144" i="2"/>
  <c r="N882" i="2"/>
  <c r="N1170" i="2"/>
  <c r="N249" i="2"/>
  <c r="N1011" i="2"/>
  <c r="N72" i="2"/>
  <c r="N717" i="2"/>
  <c r="N393" i="2"/>
  <c r="N1050" i="2"/>
  <c r="N720" i="2"/>
  <c r="N477" i="2"/>
  <c r="N999" i="2"/>
  <c r="N750" i="2"/>
  <c r="N1161" i="2"/>
  <c r="N1182" i="2"/>
  <c r="N1119" i="2"/>
  <c r="N975" i="2"/>
  <c r="N1044" i="2"/>
  <c r="N1158" i="2"/>
  <c r="N99" i="2"/>
  <c r="N1062" i="2"/>
  <c r="N1074" i="2"/>
  <c r="N129" i="2"/>
  <c r="N435" i="2"/>
  <c r="N480" i="2"/>
  <c r="N93" i="2"/>
  <c r="N135" i="2"/>
  <c r="N564" i="2"/>
  <c r="N972" i="2"/>
  <c r="N39" i="2"/>
  <c r="N954" i="2"/>
  <c r="N969" i="2"/>
  <c r="N1200" i="2"/>
  <c r="N594" i="2"/>
  <c r="N264" i="2"/>
  <c r="N945" i="2"/>
  <c r="N339" i="2"/>
  <c r="N1188" i="2"/>
  <c r="N1065" i="2"/>
  <c r="N681" i="2"/>
  <c r="N273" i="2"/>
  <c r="N114" i="2"/>
  <c r="N714" i="2"/>
  <c r="N1110" i="2"/>
  <c r="N855" i="2"/>
  <c r="N879" i="2"/>
  <c r="N348" i="2"/>
  <c r="N759" i="2"/>
  <c r="N27" i="2"/>
  <c r="M19" i="4"/>
  <c r="N462" i="2"/>
  <c r="N213" i="2"/>
  <c r="N993" i="2"/>
  <c r="N1053" i="2"/>
  <c r="N849" i="2"/>
  <c r="N1155" i="2"/>
  <c r="N1056" i="2"/>
  <c r="N153" i="2"/>
  <c r="N813" i="2"/>
  <c r="N942" i="2"/>
  <c r="N1095" i="2"/>
  <c r="N921" i="2"/>
  <c r="N987" i="2"/>
  <c r="N243" i="2"/>
  <c r="N840" i="2"/>
  <c r="N1125" i="2"/>
  <c r="N609" i="2"/>
  <c r="N771" i="2"/>
  <c r="N240" i="2"/>
  <c r="N105" i="2"/>
  <c r="N642" i="2"/>
  <c r="N270" i="2"/>
  <c r="N1047" i="2"/>
  <c r="N711" i="2"/>
  <c r="N543" i="2"/>
  <c r="N1164" i="2"/>
  <c r="N300" i="2"/>
  <c r="N1167" i="2"/>
  <c r="N591" i="2"/>
  <c r="N15" i="2"/>
  <c r="N336" i="2"/>
  <c r="N282" i="2"/>
  <c r="N912" i="2"/>
  <c r="N936" i="2"/>
  <c r="N1071" i="2"/>
  <c r="N930" i="2"/>
  <c r="N183" i="2"/>
  <c r="N603" i="2"/>
  <c r="N177" i="2"/>
  <c r="N459" i="2"/>
  <c r="N960" i="2"/>
  <c r="N369" i="2"/>
  <c r="N834" i="2"/>
  <c r="N1173" i="2"/>
  <c r="N549" i="2"/>
  <c r="N489" i="2"/>
  <c r="N258" i="2"/>
  <c r="N867" i="2"/>
  <c r="N378" i="2"/>
  <c r="N219" i="2"/>
  <c r="N768" i="2"/>
  <c r="N723" i="2"/>
  <c r="N192" i="2"/>
  <c r="N522" i="2"/>
  <c r="N981" i="2"/>
  <c r="N102" i="2"/>
  <c r="N1029" i="2"/>
  <c r="N252" i="2"/>
  <c r="N615" i="2"/>
  <c r="N1140" i="2"/>
  <c r="N1122" i="2"/>
  <c r="N78" i="2"/>
  <c r="N204" i="2"/>
  <c r="N966" i="2"/>
  <c r="N627" i="2"/>
  <c r="N216" i="2"/>
  <c r="N174" i="2"/>
  <c r="N963" i="2"/>
  <c r="N519" i="2"/>
  <c r="N978" i="2"/>
  <c r="N360" i="2"/>
  <c r="N666" i="2"/>
  <c r="N1041" i="2"/>
  <c r="N753" i="2"/>
  <c r="N330" i="2"/>
  <c r="N939" i="2"/>
  <c r="N738" i="2"/>
  <c r="N222" i="2"/>
  <c r="N1098" i="2"/>
  <c r="N186" i="2"/>
  <c r="N1008" i="2"/>
  <c r="N1017" i="2"/>
  <c r="N1059" i="2"/>
  <c r="N507" i="2"/>
  <c r="N906" i="2"/>
  <c r="N765" i="2"/>
  <c r="N126" i="2"/>
  <c r="N108" i="2"/>
  <c r="N366" i="2"/>
  <c r="N567" i="2"/>
  <c r="N294" i="2"/>
  <c r="N903" i="2"/>
  <c r="N924" i="2"/>
  <c r="N54" i="2"/>
  <c r="N495" i="2"/>
  <c r="N705" i="2"/>
  <c r="N426" i="2"/>
  <c r="N933" i="2"/>
  <c r="N531" i="2"/>
  <c r="N402" i="2"/>
  <c r="N957" i="2"/>
  <c r="N1005" i="2"/>
  <c r="N387" i="2"/>
  <c r="N1014" i="2"/>
  <c r="N60" i="2"/>
  <c r="N234" i="2"/>
  <c r="N675" i="2"/>
  <c r="N1131" i="2"/>
  <c r="N1134" i="2"/>
  <c r="N90" i="2"/>
  <c r="N777" i="2"/>
  <c r="N843" i="2"/>
  <c r="N1176" i="2"/>
  <c r="N1194" i="2"/>
  <c r="N801" i="2"/>
  <c r="N1137" i="2"/>
  <c r="N465" i="2"/>
  <c r="N57" i="2"/>
  <c r="N810" i="2"/>
  <c r="N498" i="2"/>
  <c r="N600" i="2"/>
  <c r="N645" i="2"/>
  <c r="N576" i="2"/>
  <c r="N909" i="2"/>
  <c r="N573" i="2"/>
  <c r="N408" i="2"/>
  <c r="N525" i="2"/>
  <c r="N384" i="2"/>
  <c r="N621" i="2"/>
  <c r="N1092" i="2"/>
  <c r="N951" i="2"/>
  <c r="N111" i="2"/>
  <c r="N1023" i="2"/>
  <c r="N318" i="2"/>
  <c r="N285" i="2"/>
  <c r="N165" i="2"/>
  <c r="N822" i="2"/>
  <c r="N261" i="2"/>
  <c r="M22" i="4"/>
  <c r="N42" i="2"/>
  <c r="N537" i="2"/>
  <c r="N795" i="2"/>
  <c r="N48" i="2"/>
  <c r="N66" i="2"/>
  <c r="N729" i="2"/>
  <c r="N162" i="2"/>
  <c r="N288" i="2"/>
  <c r="N762" i="2"/>
  <c r="N1104" i="2"/>
  <c r="N1080" i="2"/>
  <c r="N690" i="2"/>
  <c r="N315" i="2"/>
  <c r="N552" i="2"/>
  <c r="N1086" i="2"/>
  <c r="N888" i="2"/>
  <c r="N504" i="2"/>
  <c r="N789" i="2"/>
  <c r="N363" i="2"/>
  <c r="N864" i="2"/>
  <c r="N1149" i="2"/>
  <c r="N453" i="2"/>
  <c r="N1068" i="2"/>
  <c r="N927" i="2"/>
  <c r="N150" i="2"/>
  <c r="N87" i="2"/>
  <c r="N309" i="2"/>
  <c r="N774" i="2"/>
  <c r="N870" i="2"/>
  <c r="N1185" i="2"/>
  <c r="N1107" i="2"/>
  <c r="N579" i="2"/>
  <c r="N657" i="2"/>
  <c r="N138" i="2"/>
  <c r="N441" i="2"/>
  <c r="N546" i="2"/>
  <c r="N321" i="2"/>
  <c r="N297" i="2"/>
  <c r="N618" i="2"/>
  <c r="N291" i="2"/>
  <c r="N456" i="2"/>
  <c r="N837" i="2"/>
  <c r="N1038" i="2"/>
  <c r="N816" i="2"/>
  <c r="N432" i="2"/>
  <c r="N693" i="2"/>
  <c r="N501" i="2"/>
  <c r="N267" i="2"/>
  <c r="N744" i="2"/>
  <c r="N687" i="2"/>
  <c r="N357" i="2"/>
  <c r="N228" i="2"/>
  <c r="N783" i="2"/>
  <c r="N447" i="2"/>
  <c r="N423" i="2"/>
  <c r="N756" i="2"/>
  <c r="N372" i="2"/>
  <c r="N399" i="2"/>
  <c r="N375" i="2"/>
  <c r="N606" i="2"/>
  <c r="N1113" i="2"/>
  <c r="N915" i="2"/>
  <c r="N483" i="2"/>
  <c r="N585" i="2"/>
  <c r="N891" i="2"/>
  <c r="N1152" i="2"/>
  <c r="N561" i="2"/>
  <c r="N1179" i="2"/>
  <c r="N81" i="2"/>
  <c r="N345" i="2"/>
  <c r="N858" i="2"/>
  <c r="N411" i="2"/>
  <c r="N786" i="2"/>
  <c r="N474" i="2"/>
  <c r="N672" i="2"/>
  <c r="N1101" i="2"/>
  <c r="N741" i="2"/>
  <c r="N792" i="2"/>
  <c r="N669" i="2"/>
  <c r="N648" i="2"/>
  <c r="N990" i="2"/>
  <c r="N624" i="2"/>
  <c r="N1077" i="2"/>
  <c r="N471" i="2"/>
  <c r="N333" i="2"/>
  <c r="N429" i="2"/>
  <c r="N1191" i="2"/>
  <c r="N1116" i="2"/>
  <c r="N996" i="2"/>
  <c r="N582" i="2"/>
  <c r="N327" i="2"/>
  <c r="N708" i="2"/>
  <c r="N420" i="2"/>
  <c r="N45" i="2"/>
  <c r="N303" i="2"/>
  <c r="N18" i="2"/>
  <c r="M16" i="4"/>
  <c r="N36" i="2"/>
  <c r="N12" i="2"/>
  <c r="M10" i="4"/>
  <c r="DJ16" i="1" l="1"/>
  <c r="DL16" i="1" s="1"/>
  <c r="DM16" i="1" s="1"/>
  <c r="DN16" i="1" s="1"/>
  <c r="DR16" i="1" s="1"/>
  <c r="FG16" i="1"/>
  <c r="FH16" i="1" s="1"/>
  <c r="FJ16" i="1" s="1"/>
  <c r="FK16" i="1" s="1"/>
  <c r="FL16" i="1" s="1"/>
  <c r="FM16" i="1" s="1"/>
  <c r="FQ16" i="1" s="1"/>
  <c r="FR16" i="1" s="1"/>
  <c r="N7" i="2"/>
  <c r="N1195" i="2"/>
  <c r="CB18" i="1"/>
  <c r="N4" i="2"/>
  <c r="BK16" i="1" l="1"/>
  <c r="D19" i="3" s="1"/>
  <c r="BM16" i="1"/>
  <c r="D207" i="3"/>
  <c r="D206" i="3"/>
  <c r="BK17" i="1"/>
  <c r="BM17" i="1"/>
  <c r="D3" i="3" s="1"/>
  <c r="M7" i="4"/>
  <c r="N9" i="2"/>
  <c r="N1197" i="2"/>
  <c r="N6" i="2"/>
  <c r="M4" i="4"/>
  <c r="M25" i="4" l="1"/>
  <c r="D20" i="3"/>
  <c r="D2" i="3"/>
  <c r="C5" i="2"/>
  <c r="C5" i="4"/>
  <c r="CG16" i="1" a="1"/>
  <c r="CG16" i="1" s="1"/>
  <c r="CG17" i="1" s="1" a="1"/>
  <c r="CG17" i="1" s="1"/>
  <c r="CG18" i="1" s="1" a="1"/>
  <c r="CG18" i="1" s="1"/>
  <c r="CG19" i="1" s="1" a="1"/>
  <c r="CG19" i="1" s="1"/>
  <c r="CG20" i="1" s="1" a="1"/>
  <c r="CG20" i="1" s="1"/>
  <c r="CG21" i="1" s="1" a="1"/>
  <c r="CG21" i="1" s="1"/>
  <c r="CG22" i="1" s="1" a="1"/>
  <c r="CG2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Müller Viktor</author>
  </authors>
  <commentList>
    <comment ref="V2" authorId="0" shapeId="0" xr:uid="{B148C3F5-8C90-4559-9FF0-0E3B3372F3B7}">
      <text>
        <r>
          <rPr>
            <sz val="9"/>
            <color indexed="81"/>
            <rFont val="Tahoma"/>
            <family val="2"/>
            <charset val="238"/>
          </rPr>
          <t xml:space="preserve">sem napište hledané slovo, nebo číslo, buňky obsahující vyhledávané slovo se podbarví modře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Müller Viktor</author>
  </authors>
  <commentList>
    <comment ref="W2" authorId="0" shapeId="0" xr:uid="{42BC12EA-B689-42BC-A9F2-AAE742DB93FF}">
      <text>
        <r>
          <rPr>
            <sz val="9"/>
            <color indexed="81"/>
            <rFont val="Tahoma"/>
            <family val="2"/>
            <charset val="238"/>
          </rPr>
          <t xml:space="preserve">sem napište hledané slovo, nebo číslo, buňky obsahující vyhledávané slovo se podbarví modře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Müller Viktor</author>
  </authors>
  <commentList>
    <comment ref="AO1" authorId="0" shapeId="0" xr:uid="{00000000-0006-0000-0300-000001000000}">
      <text>
        <r>
          <rPr>
            <b/>
            <sz val="9"/>
            <color indexed="81"/>
            <rFont val="Tahoma"/>
            <family val="2"/>
            <charset val="238"/>
          </rPr>
          <t xml:space="preserve">Müller Viktor:
</t>
        </r>
        <r>
          <rPr>
            <sz val="9"/>
            <color indexed="81"/>
            <rFont val="Tahoma"/>
            <family val="2"/>
            <charset val="238"/>
          </rPr>
          <t xml:space="preserve">kolik % bodů dostanou z maxima, tolik % dostanou z požadované částky.
</t>
        </r>
        <r>
          <rPr>
            <b/>
            <sz val="9"/>
            <color indexed="81"/>
            <rFont val="Tahoma"/>
            <family val="2"/>
            <charset val="238"/>
          </rPr>
          <t>Započítává se i bodová úprava radních</t>
        </r>
        <r>
          <rPr>
            <sz val="9"/>
            <color indexed="81"/>
            <rFont val="Tahoma"/>
            <family val="2"/>
            <charset val="238"/>
          </rPr>
          <t xml:space="preserve">
</t>
        </r>
      </text>
    </comment>
    <comment ref="AT1" authorId="0" shapeId="0" xr:uid="{00000000-0006-0000-0300-000002000000}">
      <text>
        <r>
          <rPr>
            <b/>
            <sz val="9"/>
            <color indexed="81"/>
            <rFont val="Tahoma"/>
            <family val="2"/>
            <charset val="238"/>
          </rPr>
          <t>Müller Viktor:</t>
        </r>
        <r>
          <rPr>
            <sz val="9"/>
            <color indexed="81"/>
            <rFont val="Tahoma"/>
            <family val="2"/>
            <charset val="238"/>
          </rPr>
          <t xml:space="preserve">
limit minimální částky při % výpočtu návrhu</t>
        </r>
      </text>
    </comment>
    <comment ref="AO8" authorId="0" shapeId="0" xr:uid="{00000000-0006-0000-0300-000003000000}">
      <text>
        <r>
          <rPr>
            <b/>
            <sz val="9"/>
            <color indexed="81"/>
            <rFont val="Tahoma"/>
            <family val="2"/>
            <charset val="238"/>
          </rPr>
          <t>Müller Viktor:</t>
        </r>
        <r>
          <rPr>
            <sz val="9"/>
            <color indexed="81"/>
            <rFont val="Tahoma"/>
            <family val="2"/>
            <charset val="238"/>
          </rPr>
          <t xml:space="preserve">
pokud je částka vypočítaná %, můžete natavit jak se má výsledek zaokrouhlit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<sst xmlns="http://schemas.openxmlformats.org/spreadsheetml/2006/main" count="5294" uniqueCount="565">
  <si>
    <t>Poř. číslo</t>
  </si>
  <si>
    <t>Žadatel</t>
  </si>
  <si>
    <t>Účel použití dotace na akci/projekt a jeho cíl</t>
  </si>
  <si>
    <t>Celkové náklady realizované akce/projektu</t>
  </si>
  <si>
    <t>Termín akce/realizace projektu</t>
  </si>
  <si>
    <t>Požadovaná částka z rozpočtu OK</t>
  </si>
  <si>
    <t>Termín vyúčtování dotace</t>
  </si>
  <si>
    <t>Bodové hodnocení</t>
  </si>
  <si>
    <t>A</t>
  </si>
  <si>
    <t>B</t>
  </si>
  <si>
    <t xml:space="preserve">Název </t>
  </si>
  <si>
    <t>od</t>
  </si>
  <si>
    <t>do</t>
  </si>
  <si>
    <t>Název akce/projektu</t>
  </si>
  <si>
    <t>Celkové předpokládané výdaje realizované akce/projektu</t>
  </si>
  <si>
    <t>Termín akce/ realizace projektu
OD - DO</t>
  </si>
  <si>
    <t>Popis akce/projektu</t>
  </si>
  <si>
    <t>Účel použití dotace na akci/projekt/konkrétní účel</t>
  </si>
  <si>
    <t>INV/NEINV</t>
  </si>
  <si>
    <t xml:space="preserve">Bodové hodnocení </t>
  </si>
  <si>
    <t>Zastoupený</t>
  </si>
  <si>
    <t>Identifikační údaje</t>
  </si>
  <si>
    <t>A celkem</t>
  </si>
  <si>
    <t>B celkem</t>
  </si>
  <si>
    <t>Návrh částka</t>
  </si>
  <si>
    <t>číslo odpovědi</t>
  </si>
  <si>
    <t>body</t>
  </si>
  <si>
    <t>text odpovědi</t>
  </si>
  <si>
    <t>Odpověď</t>
  </si>
  <si>
    <t>číslo otázky</t>
  </si>
  <si>
    <t>počet bodů</t>
  </si>
  <si>
    <t>hodnocení č. 1</t>
  </si>
  <si>
    <t>hodnocení č. 2</t>
  </si>
  <si>
    <t>hodnocení č. 3</t>
  </si>
  <si>
    <t>hodnocení č. 4</t>
  </si>
  <si>
    <t>poměr návrhu k požadavku</t>
  </si>
  <si>
    <t xml:space="preserve">získáno % bodů maxima </t>
  </si>
  <si>
    <t>Přerov</t>
  </si>
  <si>
    <t>Σ</t>
  </si>
  <si>
    <t>% poměr návrhu k požadované částce</t>
  </si>
  <si>
    <t>%AB z maxima</t>
  </si>
  <si>
    <t>Vzorce</t>
  </si>
  <si>
    <t>texty a body odpovědí</t>
  </si>
  <si>
    <t>Bankovní účet*</t>
  </si>
  <si>
    <t>Email žadatele*</t>
  </si>
  <si>
    <t>Zastoupený*</t>
  </si>
  <si>
    <t>Obec</t>
  </si>
  <si>
    <t>PSČ</t>
  </si>
  <si>
    <t>Okres</t>
  </si>
  <si>
    <t>Právní forma</t>
  </si>
  <si>
    <t>IČO</t>
  </si>
  <si>
    <t>Vlastní zdroje</t>
  </si>
  <si>
    <t xml:space="preserve">požadovaná částka v % z celkových výdajů </t>
  </si>
  <si>
    <t xml:space="preserve">Požadovaná částka v % z celkových výdajů </t>
  </si>
  <si>
    <t>Místo realizace</t>
  </si>
  <si>
    <t>Územní působnost</t>
  </si>
  <si>
    <t>Hlavní město Praha</t>
  </si>
  <si>
    <t>Pardubice</t>
  </si>
  <si>
    <t>Jičín</t>
  </si>
  <si>
    <t>Plzeň-město</t>
  </si>
  <si>
    <t>Plzeň-jih</t>
  </si>
  <si>
    <t>Plzeň-sever</t>
  </si>
  <si>
    <t>Klatovy</t>
  </si>
  <si>
    <t>Rokycany</t>
  </si>
  <si>
    <t>Domažlice</t>
  </si>
  <si>
    <t>Tachov</t>
  </si>
  <si>
    <t>Cheb</t>
  </si>
  <si>
    <t>Sokolov</t>
  </si>
  <si>
    <t>Karlovy Vary</t>
  </si>
  <si>
    <t>České Budějovice</t>
  </si>
  <si>
    <t>Jindřichův Hradec</t>
  </si>
  <si>
    <t>Tábor</t>
  </si>
  <si>
    <t>Český Krumlov</t>
  </si>
  <si>
    <t>Prachatice</t>
  </si>
  <si>
    <t>Strakonice</t>
  </si>
  <si>
    <t>Pelhřimov</t>
  </si>
  <si>
    <t>Písek</t>
  </si>
  <si>
    <t>Ústí nad Labem</t>
  </si>
  <si>
    <t>Děčín</t>
  </si>
  <si>
    <t>Litoměřice</t>
  </si>
  <si>
    <t>Teplice</t>
  </si>
  <si>
    <t>Chomutov</t>
  </si>
  <si>
    <t>Most</t>
  </si>
  <si>
    <t>Louny</t>
  </si>
  <si>
    <t>Liberec</t>
  </si>
  <si>
    <t>Jablonec nad Nisou</t>
  </si>
  <si>
    <t>Česká Lípa</t>
  </si>
  <si>
    <t>Hradec Králové</t>
  </si>
  <si>
    <t>Rychnov nad Kněžnou</t>
  </si>
  <si>
    <t>Semily</t>
  </si>
  <si>
    <t>Ústí nad Orlicí</t>
  </si>
  <si>
    <t>Chrudim</t>
  </si>
  <si>
    <t>Svitavy</t>
  </si>
  <si>
    <t>Trutnov</t>
  </si>
  <si>
    <t>Náchod</t>
  </si>
  <si>
    <t>Havlíčkův Brod</t>
  </si>
  <si>
    <t>Jihlava</t>
  </si>
  <si>
    <t>Žďár nad Sázavou</t>
  </si>
  <si>
    <t>Brno-venkov</t>
  </si>
  <si>
    <t>Brno-město</t>
  </si>
  <si>
    <t>Znojmo</t>
  </si>
  <si>
    <t>Třebíč</t>
  </si>
  <si>
    <t>Blansko</t>
  </si>
  <si>
    <t>Vyškov</t>
  </si>
  <si>
    <t>Uherské Hradiště</t>
  </si>
  <si>
    <t>Břeclav</t>
  </si>
  <si>
    <t>Hodonín</t>
  </si>
  <si>
    <t>Ostrava-město</t>
  </si>
  <si>
    <t>Karviná</t>
  </si>
  <si>
    <t>Frýdek-Místek</t>
  </si>
  <si>
    <t>Nový Jičín</t>
  </si>
  <si>
    <t>Opava</t>
  </si>
  <si>
    <t>Vsetín</t>
  </si>
  <si>
    <t>Zlín</t>
  </si>
  <si>
    <t>Kroměříž</t>
  </si>
  <si>
    <t>Olomouc</t>
  </si>
  <si>
    <t>Prostějov</t>
  </si>
  <si>
    <t>Bruntál</t>
  </si>
  <si>
    <t>Šumperk</t>
  </si>
  <si>
    <t>Jeseník</t>
  </si>
  <si>
    <t>Kraj</t>
  </si>
  <si>
    <t>Pardubický</t>
  </si>
  <si>
    <t>Královéhradecký</t>
  </si>
  <si>
    <t>Plzeňský</t>
  </si>
  <si>
    <t>Karlovarský</t>
  </si>
  <si>
    <t>Jihočeský</t>
  </si>
  <si>
    <t>Vysočina</t>
  </si>
  <si>
    <t>Ústecký</t>
  </si>
  <si>
    <t>Liberecký</t>
  </si>
  <si>
    <t>Jihomoravský</t>
  </si>
  <si>
    <t>Zlínský</t>
  </si>
  <si>
    <t>Moravskoslezský</t>
  </si>
  <si>
    <t>Olomoucký</t>
  </si>
  <si>
    <t>Okes dle PSČ vzorec</t>
  </si>
  <si>
    <t>_</t>
  </si>
  <si>
    <t>otázka č.1</t>
  </si>
  <si>
    <t>otázka č.2</t>
  </si>
  <si>
    <t>otázka č.3</t>
  </si>
  <si>
    <t>otázka č.4</t>
  </si>
  <si>
    <t>otázka č.5</t>
  </si>
  <si>
    <t>otázka č.6</t>
  </si>
  <si>
    <t>Ulice+číslo*</t>
  </si>
  <si>
    <t>Email kontaktní osoby*</t>
  </si>
  <si>
    <t>Podrobný popis akce/činnosti</t>
  </si>
  <si>
    <t>text otázky č.5</t>
  </si>
  <si>
    <t>text otázky č.6</t>
  </si>
  <si>
    <t>Stav žádosti</t>
  </si>
  <si>
    <t>ne</t>
  </si>
  <si>
    <t>ano</t>
  </si>
  <si>
    <t>Hodnocení A</t>
  </si>
  <si>
    <t>Hodnocení B</t>
  </si>
  <si>
    <t>A1
body</t>
  </si>
  <si>
    <t>A2
body</t>
  </si>
  <si>
    <t>A3
body</t>
  </si>
  <si>
    <t>A4
odpověď</t>
  </si>
  <si>
    <t>A4
body</t>
  </si>
  <si>
    <t>A5
odpověď</t>
  </si>
  <si>
    <t>A5
body</t>
  </si>
  <si>
    <t>A6
odpověď</t>
  </si>
  <si>
    <t>A6
body</t>
  </si>
  <si>
    <t>Body
B1</t>
  </si>
  <si>
    <t>Body
B2</t>
  </si>
  <si>
    <t>Body
B3</t>
  </si>
  <si>
    <t>Body
B4</t>
  </si>
  <si>
    <t>Anonymizovat tiskové sestavy</t>
  </si>
  <si>
    <t>text otázky B4</t>
  </si>
  <si>
    <t>text otázky č.4</t>
  </si>
  <si>
    <t>C</t>
  </si>
  <si>
    <t>D</t>
  </si>
  <si>
    <t>E</t>
  </si>
  <si>
    <t>F</t>
  </si>
  <si>
    <t>G</t>
  </si>
  <si>
    <t>H</t>
  </si>
  <si>
    <t>I</t>
  </si>
  <si>
    <t>J</t>
  </si>
  <si>
    <t>K</t>
  </si>
  <si>
    <t>L</t>
  </si>
  <si>
    <t>M</t>
  </si>
  <si>
    <t>N</t>
  </si>
  <si>
    <t>O</t>
  </si>
  <si>
    <t>P</t>
  </si>
  <si>
    <t>Q</t>
  </si>
  <si>
    <t>R</t>
  </si>
  <si>
    <t>S</t>
  </si>
  <si>
    <t>T</t>
  </si>
  <si>
    <t>U</t>
  </si>
  <si>
    <t>V</t>
  </si>
  <si>
    <t>W</t>
  </si>
  <si>
    <t>X</t>
  </si>
  <si>
    <t>Y</t>
  </si>
  <si>
    <t>Z</t>
  </si>
  <si>
    <r>
      <t xml:space="preserve">Pokud </t>
    </r>
    <r>
      <rPr>
        <b/>
        <sz val="11"/>
        <color theme="1"/>
        <rFont val="Calibri"/>
        <family val="2"/>
        <charset val="238"/>
        <scheme val="minor"/>
      </rPr>
      <t>ano</t>
    </r>
    <r>
      <rPr>
        <sz val="11"/>
        <color theme="1"/>
        <rFont val="Calibri"/>
        <family val="2"/>
        <charset val="238"/>
        <scheme val="minor"/>
      </rPr>
      <t>, zaokrouhlit na:</t>
    </r>
  </si>
  <si>
    <t>nezaokr.</t>
  </si>
  <si>
    <t>koruny</t>
  </si>
  <si>
    <t>desetikoruny</t>
  </si>
  <si>
    <t>stokoruny</t>
  </si>
  <si>
    <t>tisíce</t>
  </si>
  <si>
    <t>Navrhovaná částka</t>
  </si>
  <si>
    <t>Návrh =  % z požadované částky</t>
  </si>
  <si>
    <t>1A</t>
  </si>
  <si>
    <t>1B</t>
  </si>
  <si>
    <t>1C</t>
  </si>
  <si>
    <t>1D</t>
  </si>
  <si>
    <t>1E</t>
  </si>
  <si>
    <t>1F</t>
  </si>
  <si>
    <t>1G</t>
  </si>
  <si>
    <t>1H</t>
  </si>
  <si>
    <t>1I</t>
  </si>
  <si>
    <t>1J</t>
  </si>
  <si>
    <t>1K</t>
  </si>
  <si>
    <t>1L</t>
  </si>
  <si>
    <t>1M</t>
  </si>
  <si>
    <t>1N</t>
  </si>
  <si>
    <t>1O</t>
  </si>
  <si>
    <t>1P</t>
  </si>
  <si>
    <t>1Q</t>
  </si>
  <si>
    <t>1R</t>
  </si>
  <si>
    <t>1S</t>
  </si>
  <si>
    <t>1T</t>
  </si>
  <si>
    <t>1U</t>
  </si>
  <si>
    <t>1V</t>
  </si>
  <si>
    <t>1W</t>
  </si>
  <si>
    <t>1X</t>
  </si>
  <si>
    <t>1Y</t>
  </si>
  <si>
    <t>1Z</t>
  </si>
  <si>
    <t>2A</t>
  </si>
  <si>
    <t>2B</t>
  </si>
  <si>
    <t>2C</t>
  </si>
  <si>
    <t>2D</t>
  </si>
  <si>
    <t>2E</t>
  </si>
  <si>
    <t>2F</t>
  </si>
  <si>
    <t>2G</t>
  </si>
  <si>
    <t>2H</t>
  </si>
  <si>
    <t>2I</t>
  </si>
  <si>
    <t>2J</t>
  </si>
  <si>
    <t>2K</t>
  </si>
  <si>
    <t>2L</t>
  </si>
  <si>
    <t>2M</t>
  </si>
  <si>
    <t>2N</t>
  </si>
  <si>
    <t>2O</t>
  </si>
  <si>
    <t>2P</t>
  </si>
  <si>
    <t>2Q</t>
  </si>
  <si>
    <t>2R</t>
  </si>
  <si>
    <t>2S</t>
  </si>
  <si>
    <t>2T</t>
  </si>
  <si>
    <t>2U</t>
  </si>
  <si>
    <t>2V</t>
  </si>
  <si>
    <t>2W</t>
  </si>
  <si>
    <t>2X</t>
  </si>
  <si>
    <t>2Y</t>
  </si>
  <si>
    <t>2Z</t>
  </si>
  <si>
    <t>3A</t>
  </si>
  <si>
    <t>3B</t>
  </si>
  <si>
    <t>3C</t>
  </si>
  <si>
    <t>3D</t>
  </si>
  <si>
    <t>3E</t>
  </si>
  <si>
    <t>3F</t>
  </si>
  <si>
    <t>3G</t>
  </si>
  <si>
    <t>3H</t>
  </si>
  <si>
    <t>3I</t>
  </si>
  <si>
    <t>3J</t>
  </si>
  <si>
    <t>3K</t>
  </si>
  <si>
    <t>3L</t>
  </si>
  <si>
    <t>3M</t>
  </si>
  <si>
    <t>3N</t>
  </si>
  <si>
    <t>3O</t>
  </si>
  <si>
    <t>3P</t>
  </si>
  <si>
    <t>3Q</t>
  </si>
  <si>
    <t>3R</t>
  </si>
  <si>
    <t>3S</t>
  </si>
  <si>
    <t>3T</t>
  </si>
  <si>
    <t>3U</t>
  </si>
  <si>
    <t>3V</t>
  </si>
  <si>
    <t>3W</t>
  </si>
  <si>
    <t>3X</t>
  </si>
  <si>
    <t>3Y</t>
  </si>
  <si>
    <t>3Z</t>
  </si>
  <si>
    <t>4A</t>
  </si>
  <si>
    <t>4B</t>
  </si>
  <si>
    <t>4C</t>
  </si>
  <si>
    <t>4D</t>
  </si>
  <si>
    <t>4E</t>
  </si>
  <si>
    <t>4F</t>
  </si>
  <si>
    <t>4G</t>
  </si>
  <si>
    <t>4H</t>
  </si>
  <si>
    <t>4I</t>
  </si>
  <si>
    <t>4J</t>
  </si>
  <si>
    <t>4K</t>
  </si>
  <si>
    <t>4L</t>
  </si>
  <si>
    <t>4M</t>
  </si>
  <si>
    <t>4N</t>
  </si>
  <si>
    <t>4O</t>
  </si>
  <si>
    <t>4P</t>
  </si>
  <si>
    <t>4Q</t>
  </si>
  <si>
    <t>4R</t>
  </si>
  <si>
    <t>4S</t>
  </si>
  <si>
    <t>4T</t>
  </si>
  <si>
    <t>4U</t>
  </si>
  <si>
    <t>4V</t>
  </si>
  <si>
    <t>4W</t>
  </si>
  <si>
    <t>4X</t>
  </si>
  <si>
    <t>4Y</t>
  </si>
  <si>
    <t>4Z</t>
  </si>
  <si>
    <t>5A</t>
  </si>
  <si>
    <t>5B</t>
  </si>
  <si>
    <t>5C</t>
  </si>
  <si>
    <t>5D</t>
  </si>
  <si>
    <t>5E</t>
  </si>
  <si>
    <t>5F</t>
  </si>
  <si>
    <t>5G</t>
  </si>
  <si>
    <t>5H</t>
  </si>
  <si>
    <t>5I</t>
  </si>
  <si>
    <t>5J</t>
  </si>
  <si>
    <t>5K</t>
  </si>
  <si>
    <t>5L</t>
  </si>
  <si>
    <t>5M</t>
  </si>
  <si>
    <t>5N</t>
  </si>
  <si>
    <t>5O</t>
  </si>
  <si>
    <t>5P</t>
  </si>
  <si>
    <t>5Q</t>
  </si>
  <si>
    <t>5R</t>
  </si>
  <si>
    <t>5S</t>
  </si>
  <si>
    <t>5T</t>
  </si>
  <si>
    <t>5U</t>
  </si>
  <si>
    <t>5V</t>
  </si>
  <si>
    <t>5W</t>
  </si>
  <si>
    <t>5X</t>
  </si>
  <si>
    <t>5Y</t>
  </si>
  <si>
    <t>5Z</t>
  </si>
  <si>
    <t>6A</t>
  </si>
  <si>
    <t>6B</t>
  </si>
  <si>
    <t>6C</t>
  </si>
  <si>
    <t>6D</t>
  </si>
  <si>
    <t>6E</t>
  </si>
  <si>
    <t>6F</t>
  </si>
  <si>
    <t>6G</t>
  </si>
  <si>
    <t>6H</t>
  </si>
  <si>
    <t>6I</t>
  </si>
  <si>
    <t>6J</t>
  </si>
  <si>
    <t>6K</t>
  </si>
  <si>
    <t>6L</t>
  </si>
  <si>
    <t>6M</t>
  </si>
  <si>
    <t>6N</t>
  </si>
  <si>
    <t>6O</t>
  </si>
  <si>
    <t>6P</t>
  </si>
  <si>
    <t>6Q</t>
  </si>
  <si>
    <t>6R</t>
  </si>
  <si>
    <t>6S</t>
  </si>
  <si>
    <t>6T</t>
  </si>
  <si>
    <t>6U</t>
  </si>
  <si>
    <t>6V</t>
  </si>
  <si>
    <t>6W</t>
  </si>
  <si>
    <t>6X</t>
  </si>
  <si>
    <t>6Y</t>
  </si>
  <si>
    <t>6Z</t>
  </si>
  <si>
    <t>Parametry hodnocení  dle pravidel</t>
  </si>
  <si>
    <t>min. částka</t>
  </si>
  <si>
    <t>C celkem</t>
  </si>
  <si>
    <t>Celkem obdrženo bodů A, B, C</t>
  </si>
  <si>
    <t>Hodnocení C</t>
  </si>
  <si>
    <t>Body
C1</t>
  </si>
  <si>
    <t>text otázky C2</t>
  </si>
  <si>
    <t>Body
C2</t>
  </si>
  <si>
    <t>text otázky B5</t>
  </si>
  <si>
    <t>Body
B5</t>
  </si>
  <si>
    <t>hodnocení č. 5</t>
  </si>
  <si>
    <t>hodnocení č. 6</t>
  </si>
  <si>
    <t>text otázky B6</t>
  </si>
  <si>
    <t>Body
B6</t>
  </si>
  <si>
    <t>text otázky B7</t>
  </si>
  <si>
    <t>hodnocení č. 7</t>
  </si>
  <si>
    <t>Body
B7</t>
  </si>
  <si>
    <t>hodnocení č. 8</t>
  </si>
  <si>
    <t>text otázky B8</t>
  </si>
  <si>
    <t>Body
B8</t>
  </si>
  <si>
    <t>hodnocení č. 9</t>
  </si>
  <si>
    <t>text otázky B9</t>
  </si>
  <si>
    <t>Body
B9</t>
  </si>
  <si>
    <t>Celkem obdrženo bodů 
A, B, C</t>
  </si>
  <si>
    <t>Celkem obdrženo bodů A,B,C</t>
  </si>
  <si>
    <t>Návrhovaná částka</t>
  </si>
  <si>
    <t>Vyhledávání</t>
  </si>
  <si>
    <t>Chci vyhledat:</t>
  </si>
  <si>
    <t>Číslo VFP.</t>
  </si>
  <si>
    <t>č. řádku /
číslo VFP</t>
  </si>
  <si>
    <t>ΣA
ΣB
ΣC</t>
  </si>
  <si>
    <t>záložní sloupec 1</t>
  </si>
  <si>
    <t>záložní sloupec 2</t>
  </si>
  <si>
    <t>záložní sloupec 3</t>
  </si>
  <si>
    <t>záložní sloupec 4</t>
  </si>
  <si>
    <t>záložní sloupec 5</t>
  </si>
  <si>
    <t xml:space="preserve">Datum použití </t>
  </si>
  <si>
    <t>Řazení jen vyplněných řádků</t>
  </si>
  <si>
    <t>matematické</t>
  </si>
  <si>
    <t>Typ zaokrouhlení:</t>
  </si>
  <si>
    <t>na celé dolů</t>
  </si>
  <si>
    <t>na celé nahoru</t>
  </si>
  <si>
    <t>% požadavku z ceny projektu</t>
  </si>
  <si>
    <t>Při % přepočtu částky, zobrazit pevně zadanou částku ze sloupce AA</t>
  </si>
  <si>
    <t>Průběžný součet navrhovaných částek od 1. od aktuálního řádku</t>
  </si>
  <si>
    <t>Umístění</t>
  </si>
  <si>
    <t>Číslo umístění</t>
  </si>
  <si>
    <t>ORP Hranice</t>
  </si>
  <si>
    <t>ORP Jeseník</t>
  </si>
  <si>
    <t>ORP Konice</t>
  </si>
  <si>
    <t>ORP Lipník nad Bečvou</t>
  </si>
  <si>
    <t>ORP Litovel</t>
  </si>
  <si>
    <t>ORP Mohelnice</t>
  </si>
  <si>
    <t>ORP Olomouc</t>
  </si>
  <si>
    <t>ORP Prostějov</t>
  </si>
  <si>
    <t>ORP Přerov</t>
  </si>
  <si>
    <t>ORP Šternberk</t>
  </si>
  <si>
    <t>Olomouc (ORP Olomouc)</t>
  </si>
  <si>
    <t>Litovel (ORP Litovel)</t>
  </si>
  <si>
    <t>Šternberk (ORP Šternberk)</t>
  </si>
  <si>
    <t>Hranice (ORP Hranice)</t>
  </si>
  <si>
    <t>Šumperk (ORP Šumperk)</t>
  </si>
  <si>
    <t>Mohelnice (ORP Mohelnice)</t>
  </si>
  <si>
    <t>Prostějov (ORP Prostějov)</t>
  </si>
  <si>
    <t>Umístění dle číselníku</t>
  </si>
  <si>
    <t>v. 2.11</t>
  </si>
  <si>
    <t>500496</t>
  </si>
  <si>
    <t>7101</t>
  </si>
  <si>
    <t>500020</t>
  </si>
  <si>
    <t>500135</t>
  </si>
  <si>
    <t>500151</t>
  </si>
  <si>
    <t>500160</t>
  </si>
  <si>
    <t>500526</t>
  </si>
  <si>
    <t>500623</t>
  </si>
  <si>
    <t>500801</t>
  </si>
  <si>
    <t>500852</t>
  </si>
  <si>
    <t>evidována - kompletní</t>
  </si>
  <si>
    <t>1</t>
  </si>
  <si>
    <t>Město Hranice</t>
  </si>
  <si>
    <t>Pernštejnské náměstí 1</t>
  </si>
  <si>
    <t>Hranice</t>
  </si>
  <si>
    <t>75301</t>
  </si>
  <si>
    <t>Obec, městská část hlavního města Prahy</t>
  </si>
  <si>
    <t>00301311</t>
  </si>
  <si>
    <t>94-6615831/0710</t>
  </si>
  <si>
    <t>michaela.syptakova@mesto-hranice.cz</t>
  </si>
  <si>
    <t>Ing. Daniel Vitonský</t>
  </si>
  <si>
    <t>Vybavení dětského dopravního hřiště v Hranicích</t>
  </si>
  <si>
    <t>Předmětem projektu vybavení dětského dopravního hřiště v Hranicích je pořízení potřebného vybavení k modernější výuce bezpečnosti silničního provozu.</t>
  </si>
  <si>
    <t>pořízení semaforů, šlapacích kárek, kol, koloběžek a překážkové dráhy.</t>
  </si>
  <si>
    <t>Obsahem projektu vybavení dětského dopravního hřiště v Hranicích je pořízení potřebného vybavení k moderní výuce bezpečnosti silničního provozu. Chceme pořídit  1 kus překážkové dráhy na jízdu zručnosti, 2 kusy semaforu na kombinované světlo chodec/řidi</t>
  </si>
  <si>
    <t>na území Olomouckého kraje</t>
  </si>
  <si>
    <t>1/2024</t>
  </si>
  <si>
    <t>12/2024</t>
  </si>
  <si>
    <t>inv.</t>
  </si>
  <si>
    <t>2</t>
  </si>
  <si>
    <t>Město Šumperk</t>
  </si>
  <si>
    <t>nám. Míru 364/1</t>
  </si>
  <si>
    <t>78701</t>
  </si>
  <si>
    <t>00303461</t>
  </si>
  <si>
    <t>94-915841/0710</t>
  </si>
  <si>
    <t>posta@sumperk.cz</t>
  </si>
  <si>
    <t>vlasta.pokorna@sumperk.cz</t>
  </si>
  <si>
    <t>Mgr. Miroslav Adámek</t>
  </si>
  <si>
    <t>Dopravní hřiště Šumperk</t>
  </si>
  <si>
    <t>V rámci akce bude vybudováno nové dětské dopravní hřiště tak, aby odpovídalo současným požadavkům výuky dopravní prevence pro děti a mládež. V dané oblasti se podobný areál vhodný pro dopravní výuku nevyskytuje.</t>
  </si>
  <si>
    <t>Při návrhu dopravního řešení nového dopravního hřiště byla snaha o zapracování co největšího možného počtu prvků a situací, které mohou řidiče v běžném silničním provozu potkat s ohledem na prostorové možnosti a dispozice současného prostoru. Směrové ře</t>
  </si>
  <si>
    <t>8/2024</t>
  </si>
  <si>
    <t>3</t>
  </si>
  <si>
    <t>Město Litovel</t>
  </si>
  <si>
    <t>Nám. Př. Otakara 778/1b</t>
  </si>
  <si>
    <t>Litovel</t>
  </si>
  <si>
    <t>78401</t>
  </si>
  <si>
    <t>00299138</t>
  </si>
  <si>
    <t>9005-3727811/0100</t>
  </si>
  <si>
    <t>buchtova.andrea@mestolitovel.cz</t>
  </si>
  <si>
    <t>Viktor Kohout</t>
  </si>
  <si>
    <t>Litovel - pořízení nového vybavení na dětské dopravní hřiště</t>
  </si>
  <si>
    <t>Cílem akce je pořízení nového vybavení na dětské dopravní hřiště v Litovli.</t>
  </si>
  <si>
    <t>Stávající vybavení na dětském dopravním hřišti již dosluhuje.  Vzhledem k tomu, že kola jsou prakticky denně maximálně využívána, je opotřebení stávajícího jízdního parku značné. V případě oprav stávajícího vybavení se v mnoha případech jedná již o neef</t>
  </si>
  <si>
    <t>2/2024</t>
  </si>
  <si>
    <t>neinv.</t>
  </si>
  <si>
    <t>4</t>
  </si>
  <si>
    <t>Statutární město Olomouc</t>
  </si>
  <si>
    <t>Horní náměstí 583</t>
  </si>
  <si>
    <t>77900</t>
  </si>
  <si>
    <t>00299308</t>
  </si>
  <si>
    <t>94-6127811/0710</t>
  </si>
  <si>
    <t>kamila.kubinova@olomouc.eu</t>
  </si>
  <si>
    <t>Mgr. Miloslav Tichý</t>
  </si>
  <si>
    <t>Obnova vybavení - jízdní kola pro CENTRUM SEMAFOR</t>
  </si>
  <si>
    <t>Předmětem projektu je pořízení dopravních prostředků - jízdních kol - pro dopravní hřiště CENTRUM SEMAFOR.</t>
  </si>
  <si>
    <t>pořízení jízdních kol</t>
  </si>
  <si>
    <t>Předmětem projektu je pořízení 3 ks jízdních kol o velikosti kol 26" a 4 ks jízdních kol o velikosti kol 24". Jízdní kola budou sloužit výhradně pro výuku dopravní výchovy žáků 3. - 5. tříd ZŠ podle tematického plánu Ministerstva dopravy, pro výuku dopr</t>
  </si>
  <si>
    <t>4/2024</t>
  </si>
  <si>
    <t>5</t>
  </si>
  <si>
    <t>Město Mohelnice</t>
  </si>
  <si>
    <t>U Brány 916/2</t>
  </si>
  <si>
    <t>Mohelnice</t>
  </si>
  <si>
    <t>78985</t>
  </si>
  <si>
    <t>00303038</t>
  </si>
  <si>
    <t>94-819841/0710</t>
  </si>
  <si>
    <t>teterova@masmohelnicko.cz</t>
  </si>
  <si>
    <t>Ing. Pavel Kuba</t>
  </si>
  <si>
    <t>Výměna kabelového vedení a zprovoznění systému řízení světelných křižovatek na DDH v Mohelnici</t>
  </si>
  <si>
    <t>Výměna kabelového vedení, zprovoznění systému řízení světelných křižovatek</t>
  </si>
  <si>
    <t>DDH v Mohelnici je hojně navštěvovaným a vyhledávaným místem pro děti a rodiče. Návštěvnost v roce 2023 čítala 18 984 účastníků, počet zrealizovaných dopravně bezpečnostních akcí pořádaných na DDH v roce 2023 se vyšplhal na 64.
DDH v Mohelnici si klade</t>
  </si>
  <si>
    <t>31.03.2025</t>
  </si>
  <si>
    <t>6</t>
  </si>
  <si>
    <t>Statutární město Prostějov</t>
  </si>
  <si>
    <t>nám. T. G. Masaryka 130/14</t>
  </si>
  <si>
    <t>79601</t>
  </si>
  <si>
    <t>00288659</t>
  </si>
  <si>
    <t>94-28228701/0710</t>
  </si>
  <si>
    <t>karina.svalbova@prostejov.eu</t>
  </si>
  <si>
    <t>petr.bruckner@prostejov.eu</t>
  </si>
  <si>
    <t>Mgr. František Jura</t>
  </si>
  <si>
    <t>Dětské dopravní hřiště v Prostějově - pořízení šlapacích kár, kol a koloběžek</t>
  </si>
  <si>
    <t>Předmětem projektu je pořízení vybavení - šlapacích kár, kol a koloběžek  - pro účely Dětského dopravního hřiště v Prostějově.</t>
  </si>
  <si>
    <t>V rámci projektu bude pořízeno vybavení - šlapací káry, kola a koloběžky, která budou sloužit pro účely Dětského dopravního hřiště v Prostějově. Celkem bude pořízeno 6 ks šlapacích kár, 10 ks koloběžek a 18 ks jízdních kol. Dojde tak k rozšíření vozovéh</t>
  </si>
  <si>
    <t>7</t>
  </si>
  <si>
    <t>Město Šternberk</t>
  </si>
  <si>
    <t>Horní náměstí 78/16</t>
  </si>
  <si>
    <t>Šternberk</t>
  </si>
  <si>
    <t>78501</t>
  </si>
  <si>
    <t>00299529</t>
  </si>
  <si>
    <t>94-3014811/0710</t>
  </si>
  <si>
    <t>axmanova@sternberk.cz</t>
  </si>
  <si>
    <t>Ing. Stanislav Orság</t>
  </si>
  <si>
    <t>Vybavení DDH Šternberk</t>
  </si>
  <si>
    <t>Jedná se o pořízení mobiliáře dětského dopravního hřiště ve Šternberku, které zajistí vyšší komfort a bezpečí jeho návštěvníků.</t>
  </si>
  <si>
    <t>Pořízení mobiliáře na vybavení dětského dopravního hřiště ve Šternberku</t>
  </si>
  <si>
    <t>Dětské dopravní hřiště se nachází v zastavěné části obce Šternberk, katastrální území Šternberk [505188] na parcele číslo 2165/13. K pořízení mobiliáře není nutné územní rozhodnutí ani veřejnoprávní smlouva nahrazující územní rozhodnutí, uzemní souhlas</t>
  </si>
  <si>
    <t>3/2024</t>
  </si>
  <si>
    <t xml:space="preserve"> Vazba projektu na vyvážený rozvoj území kraje</t>
  </si>
  <si>
    <t>Aktuální počet obyvatel</t>
  </si>
  <si>
    <t>Počet poskytnutých dotací žadateli v rámci tohoto dotačního programu od roku 2019</t>
  </si>
  <si>
    <t>Počet dopravně bezpečnostních akcí pořádaných na DDH pro děti MŠ a žáky ZŠ v roce 2022 mimo výuku povinné dopravní výchovy pro děti 4. tříd ZŠ</t>
  </si>
  <si>
    <t>Návštěvnost dětského dopravního hřiště (DDH) v roce 2023 (dětí, dětí MŠ a žáků ZŠ)</t>
  </si>
  <si>
    <t>Výuka povinné dopravní výchovy pro žáky 4. tříd ZŠ</t>
  </si>
  <si>
    <t>Posouzení významu projektu pro Olomoucký kraj</t>
  </si>
  <si>
    <t>projekt je realizován za území obce, která je negativně hodnocena ve všech třech pilířích (kategorie zařazení - 4)</t>
  </si>
  <si>
    <t>projekt je realizován na území obce, která je negativně hodnocena ve dvou pilířích ze tří (kategorie zařazení - 3a, 3b, 3c)</t>
  </si>
  <si>
    <t>projekt je realizován na území obce, která je negativně hodnocena v jednom pilíři ze tří (kategorie zařazení - 2a, 2b, 2c)</t>
  </si>
  <si>
    <t>projekt je realizován na území obce, která není negativně hodnocena ani v jednom pilíři (kategorie zařazení - 1)</t>
  </si>
  <si>
    <t>10 000 a více</t>
  </si>
  <si>
    <t>7 500 - 9 999</t>
  </si>
  <si>
    <t>5 000 - 7 499</t>
  </si>
  <si>
    <t>2 500 - 4 999</t>
  </si>
  <si>
    <t>1 - 2 499</t>
  </si>
  <si>
    <t>4 a více</t>
  </si>
  <si>
    <t>1 - 3</t>
  </si>
  <si>
    <t>3 500 - 3 999</t>
  </si>
  <si>
    <t>zkvalitnění prostor DDH                    zvýšení kapacity DDH                            umožnění využívání DDH veřejností a podpora sportování dětí</t>
  </si>
  <si>
    <t>5 a více, nové DDH</t>
  </si>
  <si>
    <t>4 500 a více, nové DDH</t>
  </si>
  <si>
    <t xml:space="preserve">zkvalitnění zázemí DDH                     zkvalitnění prostor DDH                    zvýšení kapacity DDH                       umožnění využívání DDH veřejností a podpora sportování dětí             </t>
  </si>
  <si>
    <t>2 500 - 2 999</t>
  </si>
  <si>
    <t>zvýšení kapacity DDH                               umožnění využívání DDH veřejností a podpora sportování dětí</t>
  </si>
  <si>
    <t>zkvalitnění prostor DDH                    umožnění využívání DDH veřejností a podpora sportování dětí</t>
  </si>
  <si>
    <t>1 000 - 1 499</t>
  </si>
  <si>
    <t xml:space="preserve">zkvalitnění zázemí DDH                                      umožnění využívání DDH veřejností a podpora sportování dětí             </t>
  </si>
  <si>
    <t>2 - 4</t>
  </si>
  <si>
    <t>Náhradník</t>
  </si>
  <si>
    <t>pořízení šlapacích kár, kol a koloběžek</t>
  </si>
  <si>
    <t>pořízení nového vybavení na dětské dopravní hřiště v Litovli</t>
  </si>
  <si>
    <t>Vazba projektu na vyvážený rozvoj území kraje</t>
  </si>
  <si>
    <t>Počet poskytnutých dotaci žadateli v rámci tohoto dotačního programu od roku 2019</t>
  </si>
  <si>
    <t>opravu stávající nefunkční světelné signalizace DDH</t>
  </si>
  <si>
    <t>pořadí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</si>
</sst>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Kč&quot;_-;\-* #,##0.00\ &quot;Kč&quot;_-;_-* &quot;-&quot;??\ &quot;Kč&quot;_-;_-@_-"/>
    <numFmt numFmtId="164" formatCode="#,##0.00\ &quot;Kč&quot;"/>
  </numFmts>
  <fonts count="31"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b/>
      <sz val="11"/>
      <color rgb="FF0070C0"/>
      <name val="Calibri"/>
      <family val="2"/>
      <charset val="238"/>
      <scheme val="minor"/>
    </font>
    <font>
      <sz val="11"/>
      <name val="Calibri"/>
      <family val="2"/>
      <charset val="238"/>
      <scheme val="minor"/>
    </font>
    <font>
      <sz val="8"/>
      <name val="Calibri"/>
      <family val="2"/>
      <charset val="238"/>
      <scheme val="minor"/>
    </font>
    <font>
      <b/>
      <sz val="8"/>
      <color theme="1"/>
      <name val="Tahoma"/>
      <family val="2"/>
      <charset val="238"/>
    </font>
    <font>
      <sz val="8"/>
      <color theme="1"/>
      <name val="Tahoma"/>
      <family val="2"/>
      <charset val="238"/>
    </font>
    <font>
      <sz val="11"/>
      <color rgb="FFFF0000"/>
      <name val="Calibri"/>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b/>
      <sz val="9"/>
      <color theme="1"/>
      <name val="Tahoma"/>
      <family val="2"/>
      <charset val="238"/>
    </font>
    <font>
      <sz val="9"/>
      <color indexed="81"/>
      <name val="Tahoma"/>
      <family val="2"/>
      <charset val="238"/>
    </font>
    <font>
      <b/>
      <sz val="9"/>
      <color indexed="81"/>
      <name val="Tahoma"/>
      <family val="2"/>
      <charset val="238"/>
    </font>
    <font>
      <b/>
      <sz val="8"/>
      <color rgb="FFFF0000"/>
      <name val="Tahoma"/>
      <family val="2"/>
      <charset val="238"/>
    </font>
    <font>
      <sz val="10"/>
      <name val="Calibri"/>
      <family val="2"/>
      <charset val="238"/>
      <scheme val="minor"/>
    </font>
    <font>
      <sz val="10"/>
      <color theme="1"/>
      <name val="Calibri"/>
      <family val="2"/>
      <charset val="238"/>
      <scheme val="minor"/>
    </font>
    <font>
      <i/>
      <sz val="9"/>
      <color theme="1"/>
      <name val="Calibri"/>
      <family val="2"/>
      <charset val="238"/>
      <scheme val="minor"/>
    </font>
    <font>
      <b/>
      <sz val="12"/>
      <color theme="1"/>
      <name val="Calibri"/>
      <family val="2"/>
      <charset val="238"/>
      <scheme val="minor"/>
    </font>
    <font>
      <i/>
      <sz val="8"/>
      <name val="Tahoma"/>
      <family val="2"/>
      <charset val="238"/>
    </font>
    <font>
      <sz val="11"/>
      <color theme="0" tint="-0.499984740745262"/>
      <name val="Calibri"/>
      <family val="2"/>
      <charset val="238"/>
      <scheme val="minor"/>
    </font>
    <font>
      <b/>
      <sz val="8"/>
      <color theme="0" tint="-0.499984740745262"/>
      <name val="Tahoma"/>
      <family val="2"/>
      <charset val="238"/>
    </font>
    <font>
      <b/>
      <sz val="11"/>
      <name val="Calibri"/>
      <family val="2"/>
      <charset val="238"/>
      <scheme val="minor"/>
    </font>
    <font>
      <sz val="10"/>
      <name val="Arial"/>
      <family val="2"/>
      <charset val="238"/>
    </font>
  </fonts>
  <fills count="17">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rgb="FFFFFF66"/>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FDB69"/>
        <bgColor indexed="64"/>
      </patternFill>
    </fill>
    <fill>
      <patternFill patternType="solid">
        <fgColor theme="3" tint="0.59999389629810485"/>
        <bgColor indexed="64"/>
      </patternFill>
    </fill>
    <fill>
      <patternFill patternType="solid">
        <fgColor rgb="FFACC8EA"/>
        <bgColor indexed="64"/>
      </patternFill>
    </fill>
    <fill>
      <patternFill patternType="solid">
        <fgColor rgb="FFFFFF00"/>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theme="0" tint="-0.14996795556505021"/>
      </right>
      <top/>
      <bottom/>
      <diagonal/>
    </border>
    <border>
      <left style="thin">
        <color theme="0" tint="-0.14996795556505021"/>
      </left>
      <right style="medium">
        <color auto="1"/>
      </right>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theme="0" tint="-0.14996795556505021"/>
      </right>
      <top style="thin">
        <color indexed="64"/>
      </top>
      <bottom style="medium">
        <color indexed="64"/>
      </bottom>
      <diagonal/>
    </border>
    <border>
      <left style="thin">
        <color theme="0" tint="-0.14996795556505021"/>
      </left>
      <right style="medium">
        <color auto="1"/>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3">
    <xf numFmtId="0" fontId="0" fillId="0" borderId="0"/>
    <xf numFmtId="9" fontId="14" fillId="0" borderId="0" applyFont="0" applyFill="0" applyBorder="0" applyAlignment="0" applyProtection="0"/>
    <xf numFmtId="44" fontId="14" fillId="0" borderId="0" applyFont="0" applyFill="0" applyBorder="0" applyAlignment="0" applyProtection="0"/>
  </cellStyleXfs>
  <cellXfs count="474">
    <xf numFmtId="0" fontId="0" fillId="0" borderId="0" xfId="0"/>
    <xf numFmtId="0" fontId="1"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3" xfId="0" applyFont="1" applyBorder="1" applyAlignment="1">
      <alignment horizontal="centerContinuous" wrapText="1"/>
    </xf>
    <xf numFmtId="0" fontId="1" fillId="0" borderId="2" xfId="0" applyFont="1" applyBorder="1" applyAlignment="1">
      <alignment horizontal="centerContinuous" vertical="center" wrapText="1"/>
    </xf>
    <xf numFmtId="0" fontId="1" fillId="0" borderId="2" xfId="0" applyFont="1" applyBorder="1" applyAlignment="1">
      <alignment horizontal="centerContinuous" wrapText="1"/>
    </xf>
    <xf numFmtId="0" fontId="1" fillId="0" borderId="4" xfId="0" applyFont="1" applyBorder="1" applyAlignment="1">
      <alignment horizontal="centerContinuous" wrapText="1"/>
    </xf>
    <xf numFmtId="0" fontId="1" fillId="0" borderId="0" xfId="0" applyFont="1" applyAlignment="1">
      <alignment horizontal="center" vertical="center" wrapText="1"/>
    </xf>
    <xf numFmtId="0" fontId="1" fillId="0" borderId="11" xfId="0" applyFont="1" applyBorder="1" applyAlignment="1">
      <alignment horizontal="centerContinuous" vertical="center" wrapText="1"/>
    </xf>
    <xf numFmtId="0" fontId="1" fillId="0" borderId="11" xfId="0" applyFont="1" applyBorder="1" applyAlignment="1">
      <alignment horizontal="centerContinuous"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164" fontId="1" fillId="0" borderId="2" xfId="0" applyNumberFormat="1" applyFont="1" applyBorder="1" applyAlignment="1">
      <alignment horizontal="centerContinuous" wrapText="1"/>
    </xf>
    <xf numFmtId="164" fontId="1" fillId="0" borderId="3" xfId="0" applyNumberFormat="1" applyFont="1" applyBorder="1" applyAlignment="1">
      <alignment horizontal="centerContinuous" wrapText="1"/>
    </xf>
    <xf numFmtId="164" fontId="1" fillId="0" borderId="11" xfId="0" applyNumberFormat="1" applyFont="1" applyBorder="1" applyAlignment="1">
      <alignment horizontal="centerContinuous" wrapText="1"/>
    </xf>
    <xf numFmtId="0" fontId="1" fillId="0" borderId="9" xfId="0" applyFont="1" applyBorder="1" applyAlignment="1">
      <alignment horizontal="centerContinuous" wrapText="1"/>
    </xf>
    <xf numFmtId="0" fontId="5" fillId="0" borderId="0" xfId="0" applyFont="1" applyAlignment="1">
      <alignment vertical="top" wrapText="1"/>
    </xf>
    <xf numFmtId="0" fontId="1" fillId="0" borderId="0" xfId="0" applyFont="1" applyAlignment="1">
      <alignment vertical="center"/>
    </xf>
    <xf numFmtId="0" fontId="0" fillId="0" borderId="0" xfId="0" applyAlignment="1">
      <alignment vertical="center"/>
    </xf>
    <xf numFmtId="0" fontId="8" fillId="0" borderId="0" xfId="0" applyFont="1"/>
    <xf numFmtId="0" fontId="1" fillId="0" borderId="7" xfId="0" applyFont="1" applyBorder="1" applyAlignment="1">
      <alignment horizontal="center" vertical="center" wrapText="1"/>
    </xf>
    <xf numFmtId="0" fontId="4" fillId="3" borderId="0" xfId="0" applyFont="1" applyFill="1"/>
    <xf numFmtId="0" fontId="1" fillId="3" borderId="19" xfId="0" applyFont="1" applyFill="1" applyBorder="1" applyAlignment="1">
      <alignment horizontal="center" wrapText="1"/>
    </xf>
    <xf numFmtId="0" fontId="1" fillId="3" borderId="1"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0" fillId="0" borderId="0" xfId="0" applyAlignment="1">
      <alignment horizontal="left" vertical="top" wrapText="1"/>
    </xf>
    <xf numFmtId="0" fontId="7" fillId="0" borderId="25" xfId="0"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9" fontId="9" fillId="0" borderId="0" xfId="0" applyNumberFormat="1" applyFont="1" applyAlignment="1">
      <alignment vertical="center"/>
    </xf>
    <xf numFmtId="0" fontId="6" fillId="0" borderId="27" xfId="0" applyFont="1" applyBorder="1" applyAlignment="1">
      <alignment horizontal="center" vertical="center"/>
    </xf>
    <xf numFmtId="0" fontId="6" fillId="0" borderId="0" xfId="0" applyFont="1" applyAlignment="1">
      <alignment horizontal="center"/>
    </xf>
    <xf numFmtId="3" fontId="3" fillId="5" borderId="7" xfId="0" applyNumberFormat="1" applyFont="1" applyFill="1" applyBorder="1" applyAlignment="1">
      <alignment horizontal="right" vertical="center"/>
    </xf>
    <xf numFmtId="3" fontId="3" fillId="5" borderId="7" xfId="0" applyNumberFormat="1" applyFont="1" applyFill="1" applyBorder="1" applyAlignment="1">
      <alignment horizontal="right" vertical="center" wrapText="1"/>
    </xf>
    <xf numFmtId="10" fontId="3" fillId="5" borderId="16" xfId="0" applyNumberFormat="1" applyFont="1" applyFill="1" applyBorder="1" applyAlignment="1">
      <alignment horizontal="right" vertical="center"/>
    </xf>
    <xf numFmtId="0" fontId="3" fillId="5" borderId="7"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1" fillId="0" borderId="11" xfId="0" applyNumberFormat="1" applyFont="1" applyBorder="1" applyAlignment="1">
      <alignment horizontal="center" vertical="center" wrapText="1"/>
    </xf>
    <xf numFmtId="0" fontId="3" fillId="0" borderId="11" xfId="0" applyFont="1" applyBorder="1" applyAlignment="1">
      <alignment horizontal="center" vertical="top"/>
    </xf>
    <xf numFmtId="0" fontId="1" fillId="0" borderId="30" xfId="0" applyFont="1" applyBorder="1" applyAlignment="1">
      <alignment horizontal="center" vertical="center" wrapText="1"/>
    </xf>
    <xf numFmtId="9" fontId="3" fillId="5" borderId="7" xfId="1" applyFont="1" applyFill="1" applyBorder="1" applyAlignment="1">
      <alignment vertical="center"/>
    </xf>
    <xf numFmtId="164" fontId="1" fillId="0" borderId="1" xfId="0" applyNumberFormat="1" applyFont="1" applyBorder="1" applyAlignment="1">
      <alignment horizontal="centerContinuous" wrapText="1"/>
    </xf>
    <xf numFmtId="164" fontId="1" fillId="0" borderId="11" xfId="0" applyNumberFormat="1" applyFont="1" applyBorder="1" applyAlignment="1">
      <alignment horizontal="centerContinuous" vertical="center" wrapText="1"/>
    </xf>
    <xf numFmtId="0" fontId="1" fillId="0" borderId="12" xfId="0" applyFont="1" applyBorder="1" applyAlignment="1">
      <alignment horizontal="centerContinuous" vertical="center" wrapText="1"/>
    </xf>
    <xf numFmtId="9" fontId="0" fillId="0" borderId="0" xfId="1" applyFont="1" applyBorder="1" applyAlignment="1">
      <alignment horizontal="center" vertical="center"/>
    </xf>
    <xf numFmtId="9" fontId="0" fillId="0" borderId="0" xfId="1" applyFont="1" applyFill="1" applyBorder="1" applyAlignment="1">
      <alignment horizontal="center" vertical="center"/>
    </xf>
    <xf numFmtId="0" fontId="1" fillId="0" borderId="2" xfId="0" applyFont="1" applyBorder="1" applyAlignment="1">
      <alignment horizontal="center" vertical="center"/>
    </xf>
    <xf numFmtId="49" fontId="3" fillId="5" borderId="7" xfId="1" applyNumberFormat="1" applyFont="1" applyFill="1" applyBorder="1" applyAlignment="1">
      <alignment horizontal="center" vertical="center"/>
    </xf>
    <xf numFmtId="49" fontId="3" fillId="5" borderId="7" xfId="0" applyNumberFormat="1" applyFont="1" applyFill="1" applyBorder="1" applyAlignment="1">
      <alignment horizontal="center"/>
    </xf>
    <xf numFmtId="49" fontId="12" fillId="5" borderId="7" xfId="0" applyNumberFormat="1" applyFont="1" applyFill="1" applyBorder="1" applyAlignment="1">
      <alignment horizontal="center"/>
    </xf>
    <xf numFmtId="49" fontId="12" fillId="0" borderId="0" xfId="0" applyNumberFormat="1" applyFont="1" applyAlignment="1">
      <alignment horizontal="center"/>
    </xf>
    <xf numFmtId="0" fontId="12" fillId="0" borderId="0" xfId="0" applyFont="1" applyAlignment="1">
      <alignment horizontal="center"/>
    </xf>
    <xf numFmtId="1" fontId="3" fillId="5" borderId="7" xfId="1" applyNumberFormat="1" applyFont="1" applyFill="1" applyBorder="1" applyAlignment="1">
      <alignment horizontal="center" vertical="center"/>
    </xf>
    <xf numFmtId="1" fontId="12" fillId="5" borderId="7" xfId="0" applyNumberFormat="1" applyFont="1" applyFill="1" applyBorder="1" applyAlignment="1">
      <alignment horizontal="center"/>
    </xf>
    <xf numFmtId="9" fontId="3" fillId="5" borderId="7" xfId="1" applyFont="1" applyFill="1" applyBorder="1" applyAlignment="1">
      <alignment horizontal="center" vertical="center"/>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 xfId="0" applyFont="1" applyBorder="1" applyAlignment="1">
      <alignment horizontal="center" vertical="center"/>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2" fillId="0" borderId="15" xfId="0" applyFont="1" applyBorder="1" applyAlignment="1">
      <alignment horizontal="centerContinuous" vertical="center"/>
    </xf>
    <xf numFmtId="0" fontId="2" fillId="0" borderId="27" xfId="0" applyFont="1" applyBorder="1" applyAlignment="1">
      <alignment horizontal="centerContinuous" vertical="center"/>
    </xf>
    <xf numFmtId="0" fontId="1" fillId="0" borderId="32" xfId="0" applyFont="1" applyBorder="1" applyAlignment="1">
      <alignment horizontal="center" vertical="center" wrapText="1"/>
    </xf>
    <xf numFmtId="0" fontId="1" fillId="0" borderId="1" xfId="0" applyFont="1" applyBorder="1" applyAlignment="1">
      <alignment horizontal="centerContinuous" wrapText="1"/>
    </xf>
    <xf numFmtId="0" fontId="1" fillId="0" borderId="13" xfId="0" applyFont="1" applyBorder="1" applyAlignment="1">
      <alignment horizontal="centerContinuous" wrapText="1"/>
    </xf>
    <xf numFmtId="0" fontId="1" fillId="0" borderId="1" xfId="0" applyFont="1" applyBorder="1" applyAlignment="1">
      <alignment horizontal="center" wrapText="1"/>
    </xf>
    <xf numFmtId="0" fontId="1" fillId="0" borderId="14" xfId="0" applyFont="1" applyBorder="1" applyAlignment="1">
      <alignment horizontal="centerContinuous" wrapText="1"/>
    </xf>
    <xf numFmtId="0" fontId="15" fillId="0" borderId="14" xfId="0" applyFont="1" applyBorder="1" applyAlignment="1">
      <alignment horizontal="centerContinuous" wrapText="1"/>
    </xf>
    <xf numFmtId="0" fontId="15" fillId="0" borderId="1" xfId="0" applyFont="1" applyBorder="1" applyAlignment="1">
      <alignment horizontal="centerContinuous" wrapText="1"/>
    </xf>
    <xf numFmtId="0" fontId="3" fillId="3" borderId="1" xfId="0" applyFont="1" applyFill="1" applyBorder="1" applyAlignment="1">
      <alignment horizontal="left" vertical="center" wrapText="1"/>
    </xf>
    <xf numFmtId="0" fontId="17" fillId="0" borderId="0" xfId="0" applyFont="1"/>
    <xf numFmtId="0" fontId="17" fillId="0" borderId="0" xfId="0" applyFont="1" applyAlignment="1">
      <alignment vertical="center"/>
    </xf>
    <xf numFmtId="0" fontId="4" fillId="0" borderId="0" xfId="0" applyFont="1"/>
    <xf numFmtId="0" fontId="1" fillId="0" borderId="0" xfId="0" applyFont="1" applyAlignment="1">
      <alignment horizontal="center" vertical="center"/>
    </xf>
    <xf numFmtId="0" fontId="6" fillId="0" borderId="0" xfId="0" applyFont="1" applyAlignment="1">
      <alignment vertical="top" wrapText="1"/>
    </xf>
    <xf numFmtId="0" fontId="0" fillId="0" borderId="0" xfId="0" applyAlignment="1">
      <alignment vertical="top"/>
    </xf>
    <xf numFmtId="0" fontId="5" fillId="0" borderId="0" xfId="0" applyFont="1" applyAlignment="1">
      <alignment horizontal="left" vertical="top" wrapText="1"/>
    </xf>
    <xf numFmtId="0" fontId="0" fillId="0" borderId="0" xfId="0" applyAlignment="1">
      <alignment horizontal="left" vertical="top"/>
    </xf>
    <xf numFmtId="0" fontId="1" fillId="0" borderId="33" xfId="0" applyFont="1" applyBorder="1" applyAlignment="1">
      <alignment vertical="center" wrapText="1"/>
    </xf>
    <xf numFmtId="0" fontId="1" fillId="0" borderId="33" xfId="0" applyFont="1" applyBorder="1" applyAlignment="1">
      <alignment horizontal="center" vertical="center"/>
    </xf>
    <xf numFmtId="0" fontId="1" fillId="0" borderId="33" xfId="0" applyFont="1" applyBorder="1" applyAlignment="1">
      <alignment horizontal="center" vertical="center" wrapText="1"/>
    </xf>
    <xf numFmtId="0" fontId="1" fillId="0" borderId="0" xfId="0" applyFont="1" applyAlignment="1">
      <alignment vertical="center" wrapText="1"/>
    </xf>
    <xf numFmtId="0" fontId="1" fillId="0" borderId="7" xfId="0" applyFont="1" applyBorder="1" applyAlignment="1">
      <alignment horizontal="center" vertical="top" wrapText="1"/>
    </xf>
    <xf numFmtId="0" fontId="1" fillId="0" borderId="7" xfId="0" applyFont="1" applyBorder="1" applyAlignment="1">
      <alignment horizontal="left" vertical="top" wrapText="1"/>
    </xf>
    <xf numFmtId="0" fontId="3" fillId="0" borderId="1" xfId="0" applyFont="1" applyBorder="1" applyAlignment="1">
      <alignment horizontal="center" vertical="top"/>
    </xf>
    <xf numFmtId="0" fontId="5" fillId="0" borderId="23" xfId="0" applyFont="1" applyBorder="1" applyAlignment="1">
      <alignment horizontal="center"/>
    </xf>
    <xf numFmtId="0" fontId="3" fillId="5" borderId="7" xfId="0" applyFont="1" applyFill="1" applyBorder="1" applyAlignment="1">
      <alignment wrapText="1"/>
    </xf>
    <xf numFmtId="0" fontId="3" fillId="5" borderId="7" xfId="0" applyFont="1" applyFill="1" applyBorder="1"/>
    <xf numFmtId="0" fontId="3" fillId="0" borderId="36" xfId="0" applyFont="1" applyBorder="1" applyAlignment="1">
      <alignment horizontal="center" wrapText="1"/>
    </xf>
    <xf numFmtId="0" fontId="3" fillId="0" borderId="37" xfId="0" applyFont="1" applyBorder="1" applyAlignment="1">
      <alignment horizontal="center" wrapText="1"/>
    </xf>
    <xf numFmtId="0" fontId="0" fillId="0" borderId="37" xfId="0" applyBorder="1" applyAlignment="1">
      <alignment horizontal="center" wrapText="1"/>
    </xf>
    <xf numFmtId="0" fontId="3" fillId="0" borderId="38" xfId="0" applyFont="1" applyBorder="1" applyAlignment="1">
      <alignment horizontal="center" wrapText="1"/>
    </xf>
    <xf numFmtId="0" fontId="3" fillId="5" borderId="39" xfId="0" applyFont="1" applyFill="1" applyBorder="1"/>
    <xf numFmtId="0" fontId="3" fillId="5" borderId="18" xfId="0" applyFont="1" applyFill="1" applyBorder="1" applyAlignment="1">
      <alignment wrapText="1"/>
    </xf>
    <xf numFmtId="0" fontId="3" fillId="6" borderId="39" xfId="0" applyFont="1" applyFill="1" applyBorder="1"/>
    <xf numFmtId="0" fontId="3" fillId="6" borderId="7" xfId="0" applyFont="1" applyFill="1" applyBorder="1" applyAlignment="1">
      <alignment wrapText="1"/>
    </xf>
    <xf numFmtId="0" fontId="3" fillId="6" borderId="18" xfId="0" applyFont="1" applyFill="1" applyBorder="1" applyAlignment="1">
      <alignment wrapText="1"/>
    </xf>
    <xf numFmtId="0" fontId="3" fillId="6" borderId="7" xfId="0" applyFont="1" applyFill="1" applyBorder="1"/>
    <xf numFmtId="0" fontId="3" fillId="0" borderId="21" xfId="0" applyFont="1" applyBorder="1" applyAlignment="1">
      <alignment horizontal="center" vertical="top"/>
    </xf>
    <xf numFmtId="0" fontId="4" fillId="0" borderId="0" xfId="0" applyFont="1" applyAlignment="1">
      <alignment vertical="center"/>
    </xf>
    <xf numFmtId="0" fontId="9" fillId="0" borderId="0" xfId="0" applyFont="1" applyAlignment="1">
      <alignment vertical="center"/>
    </xf>
    <xf numFmtId="0" fontId="9" fillId="0" borderId="0" xfId="0" applyFont="1"/>
    <xf numFmtId="0" fontId="9" fillId="0" borderId="0" xfId="0" applyFont="1" applyAlignment="1">
      <alignment horizontal="center" vertical="center"/>
    </xf>
    <xf numFmtId="0" fontId="5" fillId="5" borderId="7" xfId="0" applyFont="1" applyFill="1" applyBorder="1" applyAlignment="1">
      <alignment vertical="center"/>
    </xf>
    <xf numFmtId="0" fontId="21" fillId="0" borderId="0" xfId="0" applyFont="1" applyAlignment="1">
      <alignment horizontal="center" vertical="center"/>
    </xf>
    <xf numFmtId="3" fontId="3" fillId="5" borderId="7" xfId="1" applyNumberFormat="1" applyFont="1" applyFill="1" applyBorder="1" applyAlignment="1">
      <alignment vertical="center"/>
    </xf>
    <xf numFmtId="0" fontId="3" fillId="0" borderId="1" xfId="0" applyFont="1" applyBorder="1" applyAlignment="1">
      <alignment horizontal="center" vertical="center"/>
    </xf>
    <xf numFmtId="9" fontId="3" fillId="5" borderId="7" xfId="1" applyFont="1" applyFill="1" applyBorder="1" applyAlignment="1">
      <alignment horizontal="right" vertical="center"/>
    </xf>
    <xf numFmtId="0" fontId="13" fillId="0" borderId="42" xfId="0" applyFont="1" applyBorder="1" applyAlignment="1">
      <alignment horizontal="center" vertical="center"/>
    </xf>
    <xf numFmtId="0" fontId="12" fillId="0" borderId="0" xfId="0" applyFont="1" applyAlignment="1">
      <alignment horizontal="center" vertical="top"/>
    </xf>
    <xf numFmtId="0" fontId="11" fillId="0" borderId="0" xfId="0" applyFont="1" applyAlignment="1">
      <alignment vertical="center"/>
    </xf>
    <xf numFmtId="0" fontId="22" fillId="0" borderId="36" xfId="0" applyFont="1" applyBorder="1" applyAlignment="1">
      <alignment horizontal="center" wrapText="1"/>
    </xf>
    <xf numFmtId="0" fontId="22" fillId="0" borderId="37" xfId="0" applyFont="1" applyBorder="1" applyAlignment="1">
      <alignment horizontal="center" wrapText="1"/>
    </xf>
    <xf numFmtId="0" fontId="23" fillId="0" borderId="37" xfId="0" applyFont="1" applyBorder="1" applyAlignment="1">
      <alignment horizontal="center" wrapText="1"/>
    </xf>
    <xf numFmtId="0" fontId="22" fillId="0" borderId="38" xfId="0" applyFont="1" applyBorder="1" applyAlignment="1">
      <alignment horizontal="center" wrapText="1"/>
    </xf>
    <xf numFmtId="1" fontId="9" fillId="0" borderId="0" xfId="0" applyNumberFormat="1" applyFont="1"/>
    <xf numFmtId="1" fontId="1" fillId="0" borderId="0" xfId="0" applyNumberFormat="1" applyFont="1" applyAlignment="1">
      <alignment vertical="center"/>
    </xf>
    <xf numFmtId="1" fontId="3" fillId="5" borderId="7" xfId="1" applyNumberFormat="1" applyFont="1" applyFill="1" applyBorder="1" applyAlignment="1">
      <alignment vertical="center"/>
    </xf>
    <xf numFmtId="1" fontId="0" fillId="0" borderId="0" xfId="0" applyNumberFormat="1"/>
    <xf numFmtId="0" fontId="6" fillId="0" borderId="0" xfId="0" applyFont="1"/>
    <xf numFmtId="0" fontId="21" fillId="0" borderId="0" xfId="0" applyFont="1" applyAlignment="1">
      <alignment vertical="center"/>
    </xf>
    <xf numFmtId="0" fontId="0" fillId="0" borderId="0" xfId="0" applyAlignment="1">
      <alignment horizontal="center" wrapText="1"/>
    </xf>
    <xf numFmtId="0" fontId="0" fillId="0" borderId="0" xfId="0" applyAlignment="1">
      <alignment wrapText="1"/>
    </xf>
    <xf numFmtId="0" fontId="17" fillId="3" borderId="0" xfId="0" applyFont="1" applyFill="1"/>
    <xf numFmtId="0" fontId="22" fillId="0" borderId="43" xfId="0" applyFont="1" applyBorder="1" applyAlignment="1">
      <alignment horizontal="center" wrapText="1"/>
    </xf>
    <xf numFmtId="0" fontId="3" fillId="5" borderId="23" xfId="0" applyFont="1" applyFill="1" applyBorder="1"/>
    <xf numFmtId="0" fontId="1" fillId="3" borderId="0" xfId="0" applyFont="1" applyFill="1" applyAlignment="1">
      <alignment horizontal="center" wrapText="1"/>
    </xf>
    <xf numFmtId="9" fontId="3" fillId="0" borderId="1" xfId="0" applyNumberFormat="1" applyFont="1" applyBorder="1" applyAlignment="1">
      <alignment horizontal="center" vertical="center" wrapText="1"/>
    </xf>
    <xf numFmtId="0" fontId="1" fillId="0" borderId="17" xfId="0" applyFont="1" applyBorder="1" applyAlignment="1">
      <alignment horizontal="center" wrapText="1"/>
    </xf>
    <xf numFmtId="9" fontId="3" fillId="0" borderId="1" xfId="0" applyNumberFormat="1" applyFont="1" applyBorder="1" applyAlignment="1">
      <alignment horizontal="centerContinuous" vertical="center" wrapText="1"/>
    </xf>
    <xf numFmtId="0" fontId="1" fillId="0" borderId="22" xfId="0" applyFont="1" applyBorder="1" applyAlignment="1">
      <alignment vertical="center" wrapText="1"/>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1" fillId="0" borderId="9" xfId="0" applyFont="1" applyBorder="1" applyAlignment="1">
      <alignment horizontal="center" wrapText="1"/>
    </xf>
    <xf numFmtId="0" fontId="1" fillId="0" borderId="24" xfId="0" applyFont="1" applyBorder="1" applyAlignment="1">
      <alignment horizontal="center" wrapText="1"/>
    </xf>
    <xf numFmtId="9" fontId="3" fillId="0" borderId="1" xfId="0" applyNumberFormat="1" applyFont="1" applyBorder="1" applyAlignment="1">
      <alignment horizontal="centerContinuous" vertical="top" wrapText="1"/>
    </xf>
    <xf numFmtId="9" fontId="3" fillId="0" borderId="1" xfId="0" applyNumberFormat="1" applyFont="1" applyBorder="1" applyAlignment="1">
      <alignment horizontal="center" vertical="top" wrapText="1"/>
    </xf>
    <xf numFmtId="0" fontId="5" fillId="0" borderId="0" xfId="0" applyFont="1" applyAlignment="1">
      <alignment horizontal="center" vertical="center" wrapText="1"/>
    </xf>
    <xf numFmtId="0" fontId="25" fillId="0" borderId="0" xfId="0" applyFont="1" applyAlignment="1">
      <alignment horizontal="center" vertical="center" wrapText="1"/>
    </xf>
    <xf numFmtId="164" fontId="1" fillId="3" borderId="2" xfId="0" applyNumberFormat="1" applyFont="1" applyFill="1" applyBorder="1" applyAlignment="1">
      <alignment vertical="center" wrapText="1"/>
    </xf>
    <xf numFmtId="164" fontId="1" fillId="3" borderId="11" xfId="0" applyNumberFormat="1" applyFont="1" applyFill="1" applyBorder="1" applyAlignment="1">
      <alignment vertical="center" wrapText="1"/>
    </xf>
    <xf numFmtId="0" fontId="1" fillId="3" borderId="2" xfId="0" applyFont="1" applyFill="1" applyBorder="1" applyAlignment="1">
      <alignment vertical="center" wrapText="1"/>
    </xf>
    <xf numFmtId="0" fontId="1" fillId="3" borderId="11" xfId="0" applyFont="1" applyFill="1" applyBorder="1" applyAlignment="1">
      <alignment vertical="center" wrapText="1"/>
    </xf>
    <xf numFmtId="0" fontId="1" fillId="3" borderId="12" xfId="0" applyFont="1" applyFill="1" applyBorder="1" applyAlignment="1">
      <alignment vertical="center" wrapText="1"/>
    </xf>
    <xf numFmtId="0" fontId="11" fillId="0" borderId="11" xfId="0" applyFont="1" applyBorder="1" applyAlignment="1">
      <alignment vertical="center" wrapText="1"/>
    </xf>
    <xf numFmtId="0" fontId="5" fillId="0" borderId="11" xfId="0" applyFont="1" applyBorder="1" applyAlignment="1">
      <alignment vertical="center" wrapText="1"/>
    </xf>
    <xf numFmtId="0" fontId="1" fillId="3" borderId="11" xfId="0" applyFont="1" applyFill="1" applyBorder="1" applyAlignment="1">
      <alignment wrapText="1"/>
    </xf>
    <xf numFmtId="0" fontId="26" fillId="0" borderId="2" xfId="0" applyFont="1" applyBorder="1" applyAlignment="1">
      <alignment vertical="center" wrapText="1"/>
    </xf>
    <xf numFmtId="0" fontId="6" fillId="0" borderId="0" xfId="0" applyFont="1" applyAlignment="1">
      <alignment vertical="center"/>
    </xf>
    <xf numFmtId="0" fontId="27" fillId="0" borderId="0" xfId="0" applyFont="1" applyAlignment="1">
      <alignment vertical="center"/>
    </xf>
    <xf numFmtId="0" fontId="27" fillId="0" borderId="0" xfId="0" applyFont="1"/>
    <xf numFmtId="0" fontId="28" fillId="0" borderId="0" xfId="0" applyFont="1" applyAlignment="1">
      <alignment vertical="center"/>
    </xf>
    <xf numFmtId="0" fontId="13" fillId="0" borderId="42" xfId="0" applyFont="1" applyBorder="1" applyAlignment="1">
      <alignment horizontal="center" vertical="top" wrapText="1"/>
    </xf>
    <xf numFmtId="0" fontId="6" fillId="0" borderId="26" xfId="0" applyFont="1" applyBorder="1" applyAlignment="1">
      <alignment horizontal="center" vertical="center"/>
    </xf>
    <xf numFmtId="0" fontId="5" fillId="0" borderId="26" xfId="0" applyFont="1" applyBorder="1" applyAlignment="1">
      <alignment horizontal="center" vertical="center" wrapText="1"/>
    </xf>
    <xf numFmtId="0" fontId="26" fillId="0" borderId="1" xfId="0" applyFont="1" applyBorder="1" applyAlignment="1">
      <alignment wrapText="1"/>
    </xf>
    <xf numFmtId="0" fontId="29" fillId="8" borderId="20" xfId="0" applyFont="1" applyFill="1" applyBorder="1" applyAlignment="1">
      <alignment vertical="center"/>
    </xf>
    <xf numFmtId="0" fontId="29" fillId="13" borderId="22" xfId="0" applyFont="1" applyFill="1" applyBorder="1" applyAlignment="1">
      <alignment vertical="center"/>
    </xf>
    <xf numFmtId="0" fontId="9" fillId="0" borderId="17" xfId="0" applyFont="1" applyBorder="1"/>
    <xf numFmtId="49" fontId="3" fillId="0" borderId="0" xfId="0" applyNumberFormat="1" applyFont="1" applyAlignment="1">
      <alignment horizontal="left" vertical="top" wrapText="1"/>
    </xf>
    <xf numFmtId="0" fontId="1" fillId="4" borderId="46"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6" borderId="46"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9" borderId="17" xfId="0" applyFont="1" applyFill="1" applyBorder="1" applyAlignment="1">
      <alignment horizontal="center" vertical="center" wrapText="1"/>
    </xf>
    <xf numFmtId="0" fontId="1" fillId="12" borderId="17" xfId="0" applyFont="1" applyFill="1" applyBorder="1" applyAlignment="1">
      <alignment horizontal="center" vertical="center" wrapText="1"/>
    </xf>
    <xf numFmtId="0" fontId="1" fillId="12" borderId="49" xfId="0" applyFont="1" applyFill="1" applyBorder="1" applyAlignment="1">
      <alignment horizontal="center" vertical="center" wrapText="1"/>
    </xf>
    <xf numFmtId="1" fontId="1" fillId="6" borderId="47" xfId="0" applyNumberFormat="1" applyFont="1" applyFill="1" applyBorder="1" applyAlignment="1">
      <alignment horizontal="center" vertical="center" wrapText="1"/>
    </xf>
    <xf numFmtId="1" fontId="6" fillId="0" borderId="0" xfId="0" applyNumberFormat="1" applyFont="1"/>
    <xf numFmtId="0" fontId="3" fillId="0" borderId="0" xfId="0" applyFont="1" applyAlignment="1">
      <alignment horizontal="center" vertical="top" wrapText="1"/>
    </xf>
    <xf numFmtId="0" fontId="0" fillId="0" borderId="0" xfId="0" applyAlignment="1">
      <alignment horizontal="left"/>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top"/>
    </xf>
    <xf numFmtId="3" fontId="3" fillId="0" borderId="0" xfId="0" applyNumberFormat="1" applyFont="1" applyAlignment="1">
      <alignment horizontal="center" vertical="top"/>
    </xf>
    <xf numFmtId="0" fontId="3" fillId="0" borderId="0" xfId="0" applyFont="1" applyAlignment="1">
      <alignment vertical="top"/>
    </xf>
    <xf numFmtId="44" fontId="3" fillId="5" borderId="7" xfId="2" applyFont="1" applyFill="1" applyBorder="1" applyAlignment="1">
      <alignment horizontal="center" vertical="center"/>
    </xf>
    <xf numFmtId="0" fontId="3" fillId="16" borderId="7" xfId="0" applyFont="1" applyFill="1" applyBorder="1" applyAlignment="1">
      <alignment horizontal="left" vertical="center" wrapText="1"/>
    </xf>
    <xf numFmtId="0" fontId="3" fillId="16" borderId="7" xfId="0" applyFont="1" applyFill="1" applyBorder="1" applyAlignment="1">
      <alignment horizontal="right" vertical="center" wrapText="1"/>
    </xf>
    <xf numFmtId="49" fontId="3" fillId="16" borderId="7" xfId="0" applyNumberFormat="1" applyFont="1" applyFill="1" applyBorder="1" applyAlignment="1">
      <alignment horizontal="left" vertical="center" wrapText="1"/>
    </xf>
    <xf numFmtId="0" fontId="3" fillId="5" borderId="7" xfId="1" applyNumberFormat="1" applyFont="1" applyFill="1" applyBorder="1" applyAlignment="1">
      <alignment horizontal="center" vertical="center"/>
    </xf>
    <xf numFmtId="49" fontId="12" fillId="0" borderId="40" xfId="0" applyNumberFormat="1" applyFont="1" applyBorder="1" applyAlignment="1">
      <alignment horizontal="center"/>
    </xf>
    <xf numFmtId="49" fontId="12" fillId="0" borderId="17" xfId="0" applyNumberFormat="1" applyFont="1" applyBorder="1" applyAlignment="1">
      <alignment horizontal="center"/>
    </xf>
    <xf numFmtId="0" fontId="1" fillId="0" borderId="6" xfId="0" applyFont="1" applyBorder="1" applyAlignment="1">
      <alignment horizontal="center" vertical="center"/>
    </xf>
    <xf numFmtId="0" fontId="3" fillId="0" borderId="7" xfId="0" applyFont="1" applyBorder="1" applyAlignment="1">
      <alignment horizontal="center" vertical="top"/>
    </xf>
    <xf numFmtId="49" fontId="3" fillId="0" borderId="7" xfId="0" applyNumberFormat="1" applyFont="1" applyBorder="1" applyAlignment="1">
      <alignment horizontal="left" vertical="top" wrapText="1"/>
    </xf>
    <xf numFmtId="49" fontId="3" fillId="0" borderId="7" xfId="0" applyNumberFormat="1" applyFont="1" applyBorder="1" applyAlignment="1">
      <alignment horizontal="right" vertical="top" wrapText="1"/>
    </xf>
    <xf numFmtId="0" fontId="3" fillId="0" borderId="20" xfId="0" applyFont="1" applyBorder="1" applyAlignment="1">
      <alignment horizontal="center" vertical="top"/>
    </xf>
    <xf numFmtId="0" fontId="1" fillId="4"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12" borderId="7" xfId="0" applyFont="1" applyFill="1" applyBorder="1" applyAlignment="1">
      <alignment horizontal="center" vertical="center" wrapText="1"/>
    </xf>
    <xf numFmtId="49" fontId="3" fillId="0" borderId="0" xfId="0" applyNumberFormat="1" applyFont="1" applyAlignment="1">
      <alignment horizontal="right" vertical="top" wrapText="1"/>
    </xf>
    <xf numFmtId="0" fontId="3" fillId="0" borderId="0" xfId="0" applyFont="1" applyAlignment="1">
      <alignment horizontal="left" vertical="top" wrapText="1"/>
    </xf>
    <xf numFmtId="0" fontId="3" fillId="0" borderId="0" xfId="0" applyFont="1" applyAlignment="1">
      <alignment horizontal="right" vertical="center"/>
    </xf>
    <xf numFmtId="3" fontId="3" fillId="0" borderId="0" xfId="0" applyNumberFormat="1" applyFont="1" applyAlignment="1">
      <alignment horizontal="right" vertical="center"/>
    </xf>
    <xf numFmtId="3" fontId="3" fillId="0" borderId="0" xfId="0" applyNumberFormat="1" applyFont="1" applyAlignment="1">
      <alignment horizontal="right" vertical="top"/>
    </xf>
    <xf numFmtId="0" fontId="1" fillId="9" borderId="0" xfId="0" applyFont="1" applyFill="1" applyAlignment="1">
      <alignment horizontal="center" vertical="center" wrapText="1"/>
    </xf>
    <xf numFmtId="0" fontId="24" fillId="0" borderId="0" xfId="0" applyFont="1" applyAlignment="1">
      <alignment vertical="center" wrapText="1"/>
    </xf>
    <xf numFmtId="164" fontId="0" fillId="0" borderId="0" xfId="0" applyNumberFormat="1" applyAlignment="1">
      <alignment vertical="center" wrapText="1"/>
    </xf>
    <xf numFmtId="14" fontId="0" fillId="0" borderId="0" xfId="0" applyNumberFormat="1" applyAlignment="1">
      <alignment vertical="center"/>
    </xf>
    <xf numFmtId="164" fontId="0" fillId="0" borderId="0" xfId="0" applyNumberFormat="1" applyAlignment="1">
      <alignment vertical="center"/>
    </xf>
    <xf numFmtId="164" fontId="5" fillId="0" borderId="0" xfId="0" applyNumberFormat="1" applyFont="1" applyAlignment="1">
      <alignment vertical="center"/>
    </xf>
    <xf numFmtId="0" fontId="1" fillId="0" borderId="5" xfId="0" applyFont="1" applyBorder="1" applyAlignment="1">
      <alignment horizontal="center" vertical="center"/>
    </xf>
    <xf numFmtId="0" fontId="3" fillId="0" borderId="16" xfId="0" applyFont="1" applyBorder="1" applyAlignment="1">
      <alignment horizontal="center" vertical="top"/>
    </xf>
    <xf numFmtId="0" fontId="1" fillId="4" borderId="16"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1" fillId="9" borderId="16" xfId="0" applyFont="1" applyFill="1" applyBorder="1" applyAlignment="1">
      <alignment horizontal="center" vertical="center" wrapText="1"/>
    </xf>
    <xf numFmtId="0" fontId="1" fillId="12" borderId="16" xfId="0" applyFont="1" applyFill="1" applyBorder="1" applyAlignment="1">
      <alignment horizontal="center" vertical="center" wrapText="1"/>
    </xf>
    <xf numFmtId="0" fontId="3" fillId="5" borderId="16" xfId="0" applyFont="1" applyFill="1" applyBorder="1" applyAlignment="1">
      <alignment horizontal="center" vertical="center" wrapText="1"/>
    </xf>
    <xf numFmtId="3" fontId="3" fillId="5" borderId="16" xfId="0" applyNumberFormat="1" applyFont="1" applyFill="1" applyBorder="1" applyAlignment="1">
      <alignment horizontal="right" vertical="center"/>
    </xf>
    <xf numFmtId="3" fontId="3" fillId="5" borderId="16" xfId="0" applyNumberFormat="1" applyFont="1" applyFill="1" applyBorder="1" applyAlignment="1">
      <alignment horizontal="right" vertical="center" wrapText="1"/>
    </xf>
    <xf numFmtId="9" fontId="3" fillId="5" borderId="16" xfId="1" applyFont="1" applyFill="1" applyBorder="1" applyAlignment="1">
      <alignment horizontal="right" vertical="center"/>
    </xf>
    <xf numFmtId="9" fontId="3" fillId="5" borderId="16" xfId="1" applyFont="1" applyFill="1" applyBorder="1" applyAlignment="1">
      <alignment vertical="center"/>
    </xf>
    <xf numFmtId="1" fontId="3" fillId="5" borderId="16" xfId="1" applyNumberFormat="1" applyFont="1" applyFill="1" applyBorder="1" applyAlignment="1">
      <alignment vertical="center"/>
    </xf>
    <xf numFmtId="3" fontId="3" fillId="5" borderId="16" xfId="1" applyNumberFormat="1" applyFont="1" applyFill="1" applyBorder="1" applyAlignment="1">
      <alignment vertical="center"/>
    </xf>
    <xf numFmtId="1" fontId="3" fillId="5" borderId="16" xfId="1" applyNumberFormat="1" applyFont="1" applyFill="1" applyBorder="1" applyAlignment="1">
      <alignment horizontal="center" vertical="center"/>
    </xf>
    <xf numFmtId="44" fontId="3" fillId="5" borderId="16" xfId="2" applyFont="1" applyFill="1" applyBorder="1" applyAlignment="1">
      <alignment horizontal="center" vertical="center"/>
    </xf>
    <xf numFmtId="9" fontId="3" fillId="5" borderId="16" xfId="1" applyFont="1" applyFill="1" applyBorder="1" applyAlignment="1">
      <alignment horizontal="center" vertical="center"/>
    </xf>
    <xf numFmtId="0" fontId="3" fillId="5" borderId="16" xfId="1" applyNumberFormat="1" applyFont="1" applyFill="1" applyBorder="1" applyAlignment="1">
      <alignment horizontal="center" vertical="center"/>
    </xf>
    <xf numFmtId="0" fontId="1" fillId="0" borderId="43"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8" xfId="0" applyFont="1" applyBorder="1" applyAlignment="1">
      <alignment horizontal="center" vertical="center" wrapText="1"/>
    </xf>
    <xf numFmtId="1" fontId="3" fillId="0" borderId="1" xfId="0" applyNumberFormat="1" applyFont="1" applyBorder="1" applyAlignment="1">
      <alignment horizontal="center" vertical="top"/>
    </xf>
    <xf numFmtId="0" fontId="1" fillId="0" borderId="1" xfId="0" applyFont="1" applyBorder="1" applyAlignment="1">
      <alignment horizontal="left" vertical="center" wrapText="1"/>
    </xf>
    <xf numFmtId="0" fontId="2" fillId="0" borderId="26" xfId="0" applyFont="1" applyBorder="1" applyAlignment="1">
      <alignment horizontal="left" vertical="center" wrapText="1"/>
    </xf>
    <xf numFmtId="0" fontId="16" fillId="0" borderId="27" xfId="0" applyFont="1" applyBorder="1" applyAlignment="1">
      <alignment horizontal="left" vertical="center" wrapText="1"/>
    </xf>
    <xf numFmtId="0" fontId="2" fillId="0" borderId="27" xfId="0" applyFont="1" applyBorder="1" applyAlignment="1">
      <alignment horizontal="left" vertical="center" wrapText="1"/>
    </xf>
    <xf numFmtId="0" fontId="2" fillId="0" borderId="51" xfId="0" applyFont="1" applyBorder="1" applyAlignment="1">
      <alignment horizontal="left" vertical="center" wrapText="1"/>
    </xf>
    <xf numFmtId="0" fontId="1" fillId="0" borderId="13" xfId="0" applyFont="1" applyBorder="1" applyAlignment="1">
      <alignment horizontal="left" vertical="center" wrapText="1"/>
    </xf>
    <xf numFmtId="0" fontId="1" fillId="0" borderId="25" xfId="0" applyFont="1" applyBorder="1" applyAlignment="1">
      <alignment horizontal="left" vertical="center" wrapText="1"/>
    </xf>
    <xf numFmtId="0" fontId="1" fillId="0" borderId="14" xfId="0" applyFont="1" applyBorder="1" applyAlignment="1">
      <alignment horizontal="left" vertical="center" wrapText="1"/>
    </xf>
    <xf numFmtId="0" fontId="1" fillId="0" borderId="52" xfId="0" applyFont="1" applyBorder="1" applyAlignment="1">
      <alignment horizontal="center" vertical="center" wrapText="1"/>
    </xf>
    <xf numFmtId="0" fontId="1" fillId="4" borderId="1"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0" borderId="54" xfId="0" applyFont="1" applyBorder="1" applyAlignment="1">
      <alignment horizontal="center" vertical="center" wrapText="1"/>
    </xf>
    <xf numFmtId="0" fontId="1" fillId="6" borderId="53" xfId="0" applyFont="1" applyFill="1" applyBorder="1" applyAlignment="1">
      <alignment horizontal="center" vertical="center" wrapText="1"/>
    </xf>
    <xf numFmtId="0" fontId="1" fillId="0" borderId="55" xfId="0" applyFont="1" applyBorder="1" applyAlignment="1">
      <alignment horizontal="center" vertical="center" wrapText="1"/>
    </xf>
    <xf numFmtId="0" fontId="1" fillId="9" borderId="53" xfId="0" applyFont="1" applyFill="1" applyBorder="1" applyAlignment="1">
      <alignment horizontal="center" vertical="center" wrapText="1"/>
    </xf>
    <xf numFmtId="0" fontId="1" fillId="12" borderId="53"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3" borderId="56" xfId="0" applyFont="1" applyFill="1" applyBorder="1" applyAlignment="1">
      <alignment horizontal="center" vertical="center" wrapText="1"/>
    </xf>
    <xf numFmtId="1" fontId="1" fillId="0" borderId="11" xfId="0" applyNumberFormat="1" applyFont="1" applyBorder="1" applyAlignment="1">
      <alignment horizontal="center" vertical="center" wrapText="1"/>
    </xf>
    <xf numFmtId="49" fontId="3" fillId="5" borderId="23" xfId="1" applyNumberFormat="1" applyFont="1" applyFill="1" applyBorder="1" applyAlignment="1">
      <alignment horizontal="center" vertical="center"/>
    </xf>
    <xf numFmtId="49" fontId="3" fillId="5" borderId="23" xfId="0" applyNumberFormat="1" applyFont="1" applyFill="1" applyBorder="1" applyAlignment="1">
      <alignment horizontal="center"/>
    </xf>
    <xf numFmtId="49" fontId="12" fillId="5" borderId="23" xfId="0" applyNumberFormat="1" applyFont="1" applyFill="1" applyBorder="1" applyAlignment="1">
      <alignment horizontal="center"/>
    </xf>
    <xf numFmtId="1" fontId="12" fillId="5" borderId="16" xfId="0" applyNumberFormat="1" applyFont="1" applyFill="1" applyBorder="1" applyAlignment="1">
      <alignment horizontal="center"/>
    </xf>
    <xf numFmtId="49" fontId="12" fillId="5" borderId="16" xfId="0" applyNumberFormat="1" applyFont="1" applyFill="1" applyBorder="1" applyAlignment="1">
      <alignment horizontal="center"/>
    </xf>
    <xf numFmtId="0" fontId="3" fillId="0" borderId="36" xfId="0" applyFont="1" applyBorder="1" applyAlignment="1">
      <alignment horizontal="center" vertical="top"/>
    </xf>
    <xf numFmtId="49" fontId="3" fillId="0" borderId="37" xfId="0" applyNumberFormat="1" applyFont="1" applyBorder="1" applyAlignment="1">
      <alignment horizontal="left" vertical="top" wrapText="1"/>
    </xf>
    <xf numFmtId="49" fontId="3" fillId="0" borderId="37" xfId="0" applyNumberFormat="1" applyFont="1" applyBorder="1" applyAlignment="1">
      <alignment horizontal="right" vertical="top" wrapText="1"/>
    </xf>
    <xf numFmtId="0" fontId="3" fillId="0" borderId="37" xfId="0" applyFont="1" applyBorder="1" applyAlignment="1">
      <alignment horizontal="center" vertical="top"/>
    </xf>
    <xf numFmtId="0" fontId="3" fillId="0" borderId="50" xfId="0" applyFont="1" applyBorder="1" applyAlignment="1">
      <alignment horizontal="center" vertical="top"/>
    </xf>
    <xf numFmtId="0" fontId="1" fillId="4" borderId="37" xfId="0" applyFont="1" applyFill="1" applyBorder="1" applyAlignment="1">
      <alignment horizontal="center" vertical="center" wrapText="1"/>
    </xf>
    <xf numFmtId="0" fontId="1" fillId="6" borderId="37" xfId="0" applyFont="1" applyFill="1" applyBorder="1" applyAlignment="1">
      <alignment horizontal="center" vertical="center" wrapText="1"/>
    </xf>
    <xf numFmtId="0" fontId="1" fillId="12" borderId="37" xfId="0" applyFont="1" applyFill="1" applyBorder="1" applyAlignment="1">
      <alignment horizontal="center" vertical="center" wrapText="1"/>
    </xf>
    <xf numFmtId="0" fontId="3" fillId="5" borderId="37" xfId="0" applyFont="1" applyFill="1" applyBorder="1" applyAlignment="1">
      <alignment horizontal="center" vertical="center" wrapText="1"/>
    </xf>
    <xf numFmtId="49" fontId="3" fillId="5" borderId="37" xfId="1" applyNumberFormat="1" applyFont="1" applyFill="1" applyBorder="1" applyAlignment="1">
      <alignment horizontal="center" vertical="center"/>
    </xf>
    <xf numFmtId="0" fontId="3" fillId="5" borderId="38" xfId="1" applyNumberFormat="1" applyFont="1" applyFill="1" applyBorder="1" applyAlignment="1">
      <alignment horizontal="center" vertical="center"/>
    </xf>
    <xf numFmtId="0" fontId="3" fillId="0" borderId="39" xfId="0" applyFont="1" applyBorder="1" applyAlignment="1">
      <alignment horizontal="center" vertical="top"/>
    </xf>
    <xf numFmtId="0" fontId="3" fillId="5" borderId="18" xfId="1" applyNumberFormat="1" applyFont="1" applyFill="1" applyBorder="1" applyAlignment="1">
      <alignment horizontal="center" vertical="center"/>
    </xf>
    <xf numFmtId="0" fontId="3" fillId="0" borderId="57" xfId="0" applyFont="1" applyBorder="1" applyAlignment="1">
      <alignment horizontal="center" vertical="top"/>
    </xf>
    <xf numFmtId="49" fontId="3" fillId="0" borderId="42" xfId="0" applyNumberFormat="1" applyFont="1" applyBorder="1" applyAlignment="1">
      <alignment horizontal="left" vertical="top" wrapText="1"/>
    </xf>
    <xf numFmtId="49" fontId="3" fillId="0" borderId="42" xfId="0" applyNumberFormat="1" applyFont="1" applyBorder="1" applyAlignment="1">
      <alignment horizontal="right" vertical="top" wrapText="1"/>
    </xf>
    <xf numFmtId="0" fontId="3" fillId="0" borderId="42" xfId="0" applyFont="1" applyBorder="1" applyAlignment="1">
      <alignment horizontal="center" vertical="top"/>
    </xf>
    <xf numFmtId="0" fontId="3" fillId="0" borderId="55" xfId="0" applyFont="1" applyBorder="1" applyAlignment="1">
      <alignment horizontal="center" vertical="top"/>
    </xf>
    <xf numFmtId="0" fontId="1" fillId="4" borderId="42" xfId="0" applyFont="1" applyFill="1" applyBorder="1" applyAlignment="1">
      <alignment horizontal="center" vertical="center" wrapText="1"/>
    </xf>
    <xf numFmtId="0" fontId="1" fillId="6" borderId="42" xfId="0" applyFont="1" applyFill="1" applyBorder="1" applyAlignment="1">
      <alignment horizontal="center" vertical="center" wrapText="1"/>
    </xf>
    <xf numFmtId="0" fontId="1" fillId="12" borderId="42" xfId="0" applyFont="1" applyFill="1" applyBorder="1" applyAlignment="1">
      <alignment horizontal="center" vertical="center" wrapText="1"/>
    </xf>
    <xf numFmtId="0" fontId="3" fillId="5" borderId="42" xfId="0" applyFont="1" applyFill="1" applyBorder="1" applyAlignment="1">
      <alignment horizontal="center" vertical="center" wrapText="1"/>
    </xf>
    <xf numFmtId="49" fontId="12" fillId="5" borderId="42" xfId="0" applyNumberFormat="1" applyFont="1" applyFill="1" applyBorder="1" applyAlignment="1">
      <alignment horizontal="center"/>
    </xf>
    <xf numFmtId="0" fontId="3" fillId="5" borderId="58" xfId="1" applyNumberFormat="1" applyFont="1" applyFill="1" applyBorder="1" applyAlignment="1">
      <alignment horizontal="center" vertical="center"/>
    </xf>
    <xf numFmtId="0" fontId="1" fillId="0" borderId="14" xfId="0" applyFont="1" applyBorder="1" applyAlignment="1">
      <alignment horizontal="centerContinuous" vertical="center" wrapText="1"/>
    </xf>
    <xf numFmtId="0" fontId="3" fillId="0" borderId="50" xfId="0" applyFont="1" applyBorder="1" applyAlignment="1">
      <alignment vertical="top"/>
    </xf>
    <xf numFmtId="0" fontId="3" fillId="0" borderId="20" xfId="0" applyFont="1" applyBorder="1" applyAlignment="1">
      <alignment vertical="top"/>
    </xf>
    <xf numFmtId="0" fontId="3" fillId="0" borderId="55" xfId="0" applyFont="1" applyBorder="1" applyAlignment="1">
      <alignment vertical="top"/>
    </xf>
    <xf numFmtId="0" fontId="2" fillId="0" borderId="32" xfId="0" applyFont="1" applyBorder="1" applyAlignment="1">
      <alignment horizontal="left" vertical="center" wrapText="1"/>
    </xf>
    <xf numFmtId="49" fontId="3" fillId="0" borderId="43" xfId="0" applyNumberFormat="1" applyFont="1" applyBorder="1" applyAlignment="1">
      <alignment horizontal="left" vertical="top" wrapText="1"/>
    </xf>
    <xf numFmtId="49" fontId="3" fillId="0" borderId="23" xfId="0" applyNumberFormat="1" applyFont="1" applyBorder="1" applyAlignment="1">
      <alignment horizontal="left" vertical="top" wrapText="1"/>
    </xf>
    <xf numFmtId="49" fontId="3" fillId="0" borderId="52" xfId="0" applyNumberFormat="1" applyFont="1" applyBorder="1" applyAlignment="1">
      <alignment horizontal="left" vertical="top" wrapText="1"/>
    </xf>
    <xf numFmtId="0" fontId="30" fillId="0" borderId="1" xfId="0" applyFont="1" applyBorder="1" applyAlignment="1">
      <alignment horizontal="centerContinuous" vertical="center"/>
    </xf>
    <xf numFmtId="0" fontId="30" fillId="0" borderId="1" xfId="0" applyFont="1" applyBorder="1" applyAlignment="1">
      <alignment horizontal="left" vertical="center" wrapText="1"/>
    </xf>
    <xf numFmtId="49" fontId="3" fillId="0" borderId="10" xfId="0" applyNumberFormat="1" applyFont="1" applyBorder="1" applyAlignment="1">
      <alignment horizontal="left" vertical="top" wrapText="1"/>
    </xf>
    <xf numFmtId="49" fontId="3" fillId="0" borderId="59" xfId="0" applyNumberFormat="1" applyFont="1" applyBorder="1" applyAlignment="1">
      <alignment horizontal="left" vertical="top" wrapText="1"/>
    </xf>
    <xf numFmtId="49" fontId="3" fillId="0" borderId="60" xfId="0" applyNumberFormat="1" applyFont="1" applyBorder="1" applyAlignment="1">
      <alignment horizontal="left" vertical="top" wrapText="1"/>
    </xf>
    <xf numFmtId="49" fontId="3" fillId="0" borderId="50" xfId="0" applyNumberFormat="1" applyFont="1" applyBorder="1" applyAlignment="1">
      <alignment horizontal="right" vertical="top" wrapText="1"/>
    </xf>
    <xf numFmtId="49" fontId="3" fillId="0" borderId="20" xfId="0" applyNumberFormat="1" applyFont="1" applyBorder="1" applyAlignment="1">
      <alignment horizontal="right" vertical="top" wrapText="1"/>
    </xf>
    <xf numFmtId="49" fontId="3" fillId="0" borderId="55" xfId="0" applyNumberFormat="1" applyFont="1" applyBorder="1" applyAlignment="1">
      <alignment horizontal="right" vertical="top" wrapText="1"/>
    </xf>
    <xf numFmtId="0" fontId="3" fillId="0" borderId="10" xfId="0" applyFont="1" applyBorder="1" applyAlignment="1">
      <alignment horizontal="left" vertical="top" wrapText="1"/>
    </xf>
    <xf numFmtId="0" fontId="3" fillId="0" borderId="59" xfId="0" applyFont="1" applyBorder="1" applyAlignment="1">
      <alignment horizontal="left" vertical="top" wrapText="1"/>
    </xf>
    <xf numFmtId="0" fontId="3" fillId="0" borderId="60" xfId="0" applyFont="1" applyBorder="1" applyAlignment="1">
      <alignment horizontal="left" vertical="top" wrapText="1"/>
    </xf>
    <xf numFmtId="0" fontId="3" fillId="0" borderId="61" xfId="0" applyFont="1" applyBorder="1" applyAlignment="1">
      <alignment horizontal="left" vertical="top" wrapText="1"/>
    </xf>
    <xf numFmtId="0" fontId="3" fillId="0" borderId="22" xfId="0" applyFont="1" applyBorder="1" applyAlignment="1">
      <alignment horizontal="left" vertical="top" wrapText="1"/>
    </xf>
    <xf numFmtId="0" fontId="3" fillId="0" borderId="62" xfId="0" applyFont="1" applyBorder="1" applyAlignment="1">
      <alignment horizontal="left" vertical="top" wrapText="1"/>
    </xf>
    <xf numFmtId="0" fontId="3" fillId="0" borderId="43" xfId="0" applyFont="1" applyBorder="1" applyAlignment="1">
      <alignment horizontal="right" vertical="center"/>
    </xf>
    <xf numFmtId="0" fontId="3" fillId="0" borderId="23" xfId="0" applyFont="1" applyBorder="1" applyAlignment="1">
      <alignment horizontal="right" vertical="center"/>
    </xf>
    <xf numFmtId="0" fontId="3" fillId="0" borderId="52" xfId="0" applyFont="1" applyBorder="1" applyAlignment="1">
      <alignment horizontal="right" vertical="center"/>
    </xf>
    <xf numFmtId="4" fontId="3" fillId="0" borderId="10" xfId="0" applyNumberFormat="1" applyFont="1" applyBorder="1" applyAlignment="1">
      <alignment horizontal="right" vertical="center"/>
    </xf>
    <xf numFmtId="4" fontId="3" fillId="0" borderId="59" xfId="0" applyNumberFormat="1" applyFont="1" applyBorder="1" applyAlignment="1">
      <alignment horizontal="right" vertical="center"/>
    </xf>
    <xf numFmtId="4" fontId="3" fillId="0" borderId="60" xfId="0" applyNumberFormat="1" applyFont="1" applyBorder="1" applyAlignment="1">
      <alignment horizontal="right" vertical="center"/>
    </xf>
    <xf numFmtId="0" fontId="3" fillId="0" borderId="50" xfId="0" applyFont="1" applyBorder="1" applyAlignment="1">
      <alignment horizontal="right" vertical="center"/>
    </xf>
    <xf numFmtId="0" fontId="3" fillId="0" borderId="20" xfId="0" applyFont="1" applyBorder="1" applyAlignment="1">
      <alignment horizontal="right" vertical="center"/>
    </xf>
    <xf numFmtId="0" fontId="3" fillId="0" borderId="55" xfId="0" applyFont="1" applyBorder="1" applyAlignment="1">
      <alignment horizontal="right" vertical="center"/>
    </xf>
    <xf numFmtId="14" fontId="3" fillId="0" borderId="10" xfId="0" applyNumberFormat="1" applyFont="1" applyBorder="1" applyAlignment="1">
      <alignment horizontal="right" vertical="center"/>
    </xf>
    <xf numFmtId="14" fontId="3" fillId="0" borderId="59" xfId="0" applyNumberFormat="1" applyFont="1" applyBorder="1" applyAlignment="1">
      <alignment horizontal="right" vertical="center"/>
    </xf>
    <xf numFmtId="3" fontId="3" fillId="0" borderId="59" xfId="0" applyNumberFormat="1" applyFont="1" applyBorder="1" applyAlignment="1">
      <alignment horizontal="right" vertical="center"/>
    </xf>
    <xf numFmtId="14" fontId="3" fillId="0" borderId="60" xfId="0" applyNumberFormat="1" applyFont="1" applyBorder="1" applyAlignment="1">
      <alignment horizontal="right" vertical="center"/>
    </xf>
    <xf numFmtId="3" fontId="3" fillId="0" borderId="10" xfId="0" applyNumberFormat="1" applyFont="1" applyBorder="1" applyAlignment="1">
      <alignment horizontal="right" vertical="center"/>
    </xf>
    <xf numFmtId="3" fontId="3" fillId="0" borderId="60" xfId="0" applyNumberFormat="1" applyFont="1" applyBorder="1" applyAlignment="1">
      <alignment horizontal="right" vertical="center"/>
    </xf>
    <xf numFmtId="4" fontId="3" fillId="0" borderId="10" xfId="0" applyNumberFormat="1" applyFont="1" applyBorder="1" applyAlignment="1">
      <alignment horizontal="center" vertical="center"/>
    </xf>
    <xf numFmtId="4" fontId="3" fillId="0" borderId="59" xfId="0" applyNumberFormat="1" applyFont="1" applyBorder="1" applyAlignment="1">
      <alignment horizontal="center" vertical="center"/>
    </xf>
    <xf numFmtId="4" fontId="3" fillId="0" borderId="60" xfId="0" applyNumberFormat="1" applyFont="1" applyBorder="1" applyAlignment="1">
      <alignment horizontal="center" vertical="center"/>
    </xf>
    <xf numFmtId="3" fontId="3" fillId="0" borderId="61" xfId="0" applyNumberFormat="1" applyFont="1" applyBorder="1" applyAlignment="1">
      <alignment horizontal="right" vertical="top"/>
    </xf>
    <xf numFmtId="3" fontId="3" fillId="0" borderId="22" xfId="0" applyNumberFormat="1" applyFont="1" applyBorder="1" applyAlignment="1">
      <alignment horizontal="right" vertical="top"/>
    </xf>
    <xf numFmtId="3" fontId="3" fillId="0" borderId="62" xfId="0" applyNumberFormat="1" applyFont="1" applyBorder="1" applyAlignment="1">
      <alignment horizontal="right" vertical="top"/>
    </xf>
    <xf numFmtId="0" fontId="3" fillId="0" borderId="43" xfId="0" applyFont="1" applyBorder="1" applyAlignment="1">
      <alignment horizontal="center" vertical="top"/>
    </xf>
    <xf numFmtId="0" fontId="3" fillId="0" borderId="23" xfId="0" applyFont="1" applyBorder="1" applyAlignment="1">
      <alignment horizontal="center" vertical="top"/>
    </xf>
    <xf numFmtId="0" fontId="3" fillId="0" borderId="52" xfId="0" applyFont="1" applyBorder="1" applyAlignment="1">
      <alignment horizontal="center" vertical="top"/>
    </xf>
    <xf numFmtId="3" fontId="3" fillId="0" borderId="10" xfId="0" applyNumberFormat="1" applyFont="1" applyBorder="1" applyAlignment="1">
      <alignment horizontal="center" vertical="center"/>
    </xf>
    <xf numFmtId="3" fontId="3" fillId="0" borderId="59" xfId="0" applyNumberFormat="1" applyFont="1" applyBorder="1" applyAlignment="1">
      <alignment horizontal="center" vertical="center"/>
    </xf>
    <xf numFmtId="3" fontId="3" fillId="0" borderId="60" xfId="0" applyNumberFormat="1" applyFont="1" applyBorder="1" applyAlignment="1">
      <alignment horizontal="center" vertical="center"/>
    </xf>
    <xf numFmtId="0" fontId="3" fillId="0" borderId="10" xfId="0" applyFont="1" applyBorder="1" applyAlignment="1">
      <alignment horizontal="center" vertical="top"/>
    </xf>
    <xf numFmtId="0" fontId="3" fillId="0" borderId="59" xfId="0" applyFont="1" applyBorder="1" applyAlignment="1">
      <alignment horizontal="center" vertical="top"/>
    </xf>
    <xf numFmtId="0" fontId="3" fillId="0" borderId="60" xfId="0" applyFont="1" applyBorder="1" applyAlignment="1">
      <alignment horizontal="center" vertical="top"/>
    </xf>
    <xf numFmtId="0" fontId="1" fillId="6" borderId="43" xfId="0" applyFont="1" applyFill="1" applyBorder="1" applyAlignment="1">
      <alignment horizontal="center" vertical="center" wrapText="1"/>
    </xf>
    <xf numFmtId="0" fontId="1" fillId="6" borderId="23" xfId="0" applyFont="1" applyFill="1" applyBorder="1" applyAlignment="1">
      <alignment horizontal="center" vertical="center" wrapText="1"/>
    </xf>
    <xf numFmtId="0" fontId="1" fillId="6" borderId="52"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18" xfId="0" applyFont="1" applyFill="1" applyBorder="1" applyAlignment="1">
      <alignment horizontal="center" vertical="center" wrapText="1"/>
    </xf>
    <xf numFmtId="49" fontId="1" fillId="4" borderId="57" xfId="0" applyNumberFormat="1" applyFont="1" applyFill="1" applyBorder="1" applyAlignment="1">
      <alignment horizontal="center" vertical="center" wrapText="1"/>
    </xf>
    <xf numFmtId="0" fontId="1" fillId="4" borderId="58" xfId="0" applyFont="1" applyFill="1" applyBorder="1" applyAlignment="1">
      <alignment horizontal="center" vertical="center" wrapText="1"/>
    </xf>
    <xf numFmtId="0" fontId="1" fillId="6" borderId="50"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1" fillId="6" borderId="55"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12" borderId="43" xfId="0" applyFont="1" applyFill="1" applyBorder="1" applyAlignment="1">
      <alignment horizontal="center" vertical="center" wrapText="1"/>
    </xf>
    <xf numFmtId="0" fontId="1" fillId="12" borderId="23" xfId="0" applyFont="1" applyFill="1" applyBorder="1" applyAlignment="1">
      <alignment horizontal="center" vertical="center" wrapText="1"/>
    </xf>
    <xf numFmtId="0" fontId="1" fillId="12" borderId="52" xfId="0" applyFont="1" applyFill="1" applyBorder="1" applyAlignment="1">
      <alignment horizontal="center" vertical="center" wrapText="1"/>
    </xf>
    <xf numFmtId="0" fontId="1" fillId="9" borderId="36" xfId="0" applyFont="1" applyFill="1" applyBorder="1" applyAlignment="1">
      <alignment horizontal="center" vertical="center" wrapText="1"/>
    </xf>
    <xf numFmtId="0" fontId="1" fillId="9" borderId="38"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 fillId="9" borderId="18" xfId="0" applyFont="1" applyFill="1" applyBorder="1" applyAlignment="1">
      <alignment horizontal="center" vertical="center" wrapText="1"/>
    </xf>
    <xf numFmtId="0" fontId="1" fillId="9" borderId="57" xfId="0" applyFont="1" applyFill="1" applyBorder="1" applyAlignment="1">
      <alignment horizontal="center" vertical="center" wrapText="1"/>
    </xf>
    <xf numFmtId="0" fontId="1" fillId="9" borderId="58" xfId="0" applyFont="1" applyFill="1" applyBorder="1" applyAlignment="1">
      <alignment horizontal="center" vertical="center" wrapText="1"/>
    </xf>
    <xf numFmtId="0" fontId="3" fillId="5" borderId="50"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3" fillId="5" borderId="5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57" xfId="0" applyFont="1" applyFill="1" applyBorder="1" applyAlignment="1">
      <alignment horizontal="center" vertical="center" wrapText="1"/>
    </xf>
    <xf numFmtId="0" fontId="3" fillId="5" borderId="58" xfId="0" applyFont="1" applyFill="1" applyBorder="1" applyAlignment="1">
      <alignment horizontal="center" vertical="center" wrapText="1"/>
    </xf>
    <xf numFmtId="3" fontId="3" fillId="5" borderId="50" xfId="0" applyNumberFormat="1" applyFont="1" applyFill="1" applyBorder="1" applyAlignment="1">
      <alignment horizontal="right" vertical="center"/>
    </xf>
    <xf numFmtId="3" fontId="3" fillId="5" borderId="20" xfId="0" applyNumberFormat="1" applyFont="1" applyFill="1" applyBorder="1" applyAlignment="1">
      <alignment horizontal="right" vertical="center"/>
    </xf>
    <xf numFmtId="3" fontId="3" fillId="5" borderId="55" xfId="0" applyNumberFormat="1" applyFont="1" applyFill="1" applyBorder="1" applyAlignment="1">
      <alignment horizontal="right" vertical="center"/>
    </xf>
    <xf numFmtId="3" fontId="3" fillId="5" borderId="10" xfId="0" applyNumberFormat="1" applyFont="1" applyFill="1" applyBorder="1" applyAlignment="1">
      <alignment horizontal="right" vertical="center" wrapText="1"/>
    </xf>
    <xf numFmtId="3" fontId="3" fillId="5" borderId="59" xfId="0" applyNumberFormat="1" applyFont="1" applyFill="1" applyBorder="1" applyAlignment="1">
      <alignment horizontal="right" vertical="center" wrapText="1"/>
    </xf>
    <xf numFmtId="3" fontId="3" fillId="5" borderId="60" xfId="0" applyNumberFormat="1" applyFont="1" applyFill="1" applyBorder="1" applyAlignment="1">
      <alignment horizontal="right" vertical="center" wrapText="1"/>
    </xf>
    <xf numFmtId="3" fontId="3" fillId="5" borderId="61" xfId="0" applyNumberFormat="1" applyFont="1" applyFill="1" applyBorder="1" applyAlignment="1">
      <alignment horizontal="right" vertical="center" wrapText="1"/>
    </xf>
    <xf numFmtId="3" fontId="3" fillId="5" borderId="22" xfId="0" applyNumberFormat="1" applyFont="1" applyFill="1" applyBorder="1" applyAlignment="1">
      <alignment horizontal="right" vertical="center" wrapText="1"/>
    </xf>
    <xf numFmtId="3" fontId="3" fillId="5" borderId="62" xfId="0" applyNumberFormat="1" applyFont="1" applyFill="1" applyBorder="1" applyAlignment="1">
      <alignment horizontal="right" vertical="center" wrapText="1"/>
    </xf>
    <xf numFmtId="3" fontId="3" fillId="5" borderId="10" xfId="0" applyNumberFormat="1" applyFont="1" applyFill="1" applyBorder="1" applyAlignment="1">
      <alignment horizontal="right" vertical="center"/>
    </xf>
    <xf numFmtId="3" fontId="3" fillId="5" borderId="59" xfId="0" applyNumberFormat="1" applyFont="1" applyFill="1" applyBorder="1" applyAlignment="1">
      <alignment horizontal="right" vertical="center"/>
    </xf>
    <xf numFmtId="3" fontId="3" fillId="5" borderId="60" xfId="0" applyNumberFormat="1" applyFont="1" applyFill="1" applyBorder="1" applyAlignment="1">
      <alignment horizontal="right" vertical="center"/>
    </xf>
    <xf numFmtId="9" fontId="3" fillId="5" borderId="61" xfId="1" applyFont="1" applyFill="1" applyBorder="1" applyAlignment="1">
      <alignment horizontal="right" vertical="center"/>
    </xf>
    <xf numFmtId="9" fontId="3" fillId="5" borderId="22" xfId="1" applyFont="1" applyFill="1" applyBorder="1" applyAlignment="1">
      <alignment horizontal="right" vertical="center"/>
    </xf>
    <xf numFmtId="9" fontId="3" fillId="5" borderId="62" xfId="1" applyFont="1" applyFill="1" applyBorder="1" applyAlignment="1">
      <alignment horizontal="right" vertical="center"/>
    </xf>
    <xf numFmtId="10" fontId="3" fillId="5" borderId="10" xfId="0" applyNumberFormat="1" applyFont="1" applyFill="1" applyBorder="1" applyAlignment="1">
      <alignment horizontal="right" vertical="center"/>
    </xf>
    <xf numFmtId="10" fontId="3" fillId="5" borderId="30" xfId="0" applyNumberFormat="1" applyFont="1" applyFill="1" applyBorder="1" applyAlignment="1">
      <alignment horizontal="right" vertical="center"/>
    </xf>
    <xf numFmtId="10" fontId="3" fillId="5" borderId="11" xfId="0" applyNumberFormat="1" applyFont="1" applyFill="1" applyBorder="1" applyAlignment="1">
      <alignment horizontal="right" vertical="center"/>
    </xf>
    <xf numFmtId="9" fontId="3" fillId="5" borderId="61" xfId="1" applyFont="1" applyFill="1" applyBorder="1" applyAlignment="1">
      <alignment vertical="center"/>
    </xf>
    <xf numFmtId="9" fontId="3" fillId="5" borderId="22" xfId="1" applyFont="1" applyFill="1" applyBorder="1" applyAlignment="1">
      <alignment vertical="center"/>
    </xf>
    <xf numFmtId="9" fontId="3" fillId="5" borderId="62" xfId="1" applyFont="1" applyFill="1" applyBorder="1" applyAlignment="1">
      <alignment vertical="center"/>
    </xf>
    <xf numFmtId="1" fontId="3" fillId="5" borderId="10" xfId="1" applyNumberFormat="1" applyFont="1" applyFill="1" applyBorder="1" applyAlignment="1">
      <alignment vertical="center"/>
    </xf>
    <xf numFmtId="1" fontId="3" fillId="5" borderId="59" xfId="1" applyNumberFormat="1" applyFont="1" applyFill="1" applyBorder="1" applyAlignment="1">
      <alignment vertical="center"/>
    </xf>
    <xf numFmtId="1" fontId="3" fillId="5" borderId="60" xfId="1" applyNumberFormat="1" applyFont="1" applyFill="1" applyBorder="1" applyAlignment="1">
      <alignment vertical="center"/>
    </xf>
    <xf numFmtId="3" fontId="3" fillId="5" borderId="61" xfId="1" applyNumberFormat="1" applyFont="1" applyFill="1" applyBorder="1" applyAlignment="1">
      <alignment vertical="center"/>
    </xf>
    <xf numFmtId="3" fontId="3" fillId="5" borderId="22" xfId="1" applyNumberFormat="1" applyFont="1" applyFill="1" applyBorder="1" applyAlignment="1">
      <alignment vertical="center"/>
    </xf>
    <xf numFmtId="3" fontId="3" fillId="5" borderId="62" xfId="1" applyNumberFormat="1" applyFont="1" applyFill="1" applyBorder="1" applyAlignment="1">
      <alignment vertical="center"/>
    </xf>
    <xf numFmtId="1" fontId="3" fillId="5" borderId="10" xfId="1" applyNumberFormat="1" applyFont="1" applyFill="1" applyBorder="1" applyAlignment="1">
      <alignment horizontal="center" vertical="center"/>
    </xf>
    <xf numFmtId="1" fontId="3" fillId="5" borderId="59" xfId="1" applyNumberFormat="1" applyFont="1" applyFill="1" applyBorder="1" applyAlignment="1">
      <alignment horizontal="center" vertical="center"/>
    </xf>
    <xf numFmtId="1" fontId="3" fillId="5" borderId="60" xfId="1" applyNumberFormat="1" applyFont="1" applyFill="1" applyBorder="1" applyAlignment="1">
      <alignment horizontal="center" vertical="center"/>
    </xf>
    <xf numFmtId="44" fontId="3" fillId="5" borderId="61" xfId="2" applyFont="1" applyFill="1" applyBorder="1" applyAlignment="1">
      <alignment horizontal="center" vertical="center"/>
    </xf>
    <xf numFmtId="44" fontId="3" fillId="5" borderId="22" xfId="2" applyFont="1" applyFill="1" applyBorder="1" applyAlignment="1">
      <alignment horizontal="center" vertical="center"/>
    </xf>
    <xf numFmtId="44" fontId="3" fillId="5" borderId="62" xfId="2" applyFont="1" applyFill="1" applyBorder="1" applyAlignment="1">
      <alignment horizontal="center" vertical="center"/>
    </xf>
    <xf numFmtId="1" fontId="3" fillId="5" borderId="43" xfId="0" applyNumberFormat="1" applyFont="1" applyFill="1" applyBorder="1" applyAlignment="1">
      <alignment horizontal="center"/>
    </xf>
    <xf numFmtId="1" fontId="3" fillId="5" borderId="23" xfId="1" applyNumberFormat="1" applyFont="1" applyFill="1" applyBorder="1" applyAlignment="1">
      <alignment horizontal="center" vertical="center"/>
    </xf>
    <xf numFmtId="1" fontId="3" fillId="5" borderId="23" xfId="0" applyNumberFormat="1" applyFont="1" applyFill="1" applyBorder="1" applyAlignment="1">
      <alignment horizontal="center"/>
    </xf>
    <xf numFmtId="1" fontId="12" fillId="5" borderId="23" xfId="0" applyNumberFormat="1" applyFont="1" applyFill="1" applyBorder="1" applyAlignment="1">
      <alignment horizontal="center"/>
    </xf>
    <xf numFmtId="1" fontId="12" fillId="5" borderId="52" xfId="0" applyNumberFormat="1" applyFont="1" applyFill="1" applyBorder="1" applyAlignment="1">
      <alignment horizontal="center"/>
    </xf>
    <xf numFmtId="9" fontId="3" fillId="5" borderId="10" xfId="1" applyFont="1" applyFill="1" applyBorder="1" applyAlignment="1">
      <alignment horizontal="center" vertical="center"/>
    </xf>
    <xf numFmtId="9" fontId="3" fillId="5" borderId="59" xfId="1" applyFont="1" applyFill="1" applyBorder="1" applyAlignment="1">
      <alignment horizontal="center" vertical="center"/>
    </xf>
    <xf numFmtId="9" fontId="3" fillId="5" borderId="60" xfId="1" applyFont="1" applyFill="1" applyBorder="1" applyAlignment="1">
      <alignment horizontal="center" vertical="center"/>
    </xf>
    <xf numFmtId="0" fontId="5" fillId="10" borderId="28" xfId="0" applyFont="1" applyFill="1" applyBorder="1" applyAlignment="1">
      <alignment horizontal="center" vertical="center"/>
    </xf>
    <xf numFmtId="0" fontId="5" fillId="10" borderId="29" xfId="0" applyFont="1" applyFill="1" applyBorder="1" applyAlignment="1">
      <alignment horizontal="center" vertical="center"/>
    </xf>
    <xf numFmtId="0" fontId="5" fillId="11" borderId="44" xfId="0" applyFont="1" applyFill="1" applyBorder="1" applyAlignment="1">
      <alignment horizontal="center" vertical="center"/>
    </xf>
    <xf numFmtId="0" fontId="5" fillId="11" borderId="45" xfId="0" applyFont="1" applyFill="1" applyBorder="1" applyAlignment="1">
      <alignment horizontal="center" vertical="center"/>
    </xf>
    <xf numFmtId="0" fontId="5" fillId="10" borderId="9" xfId="0" applyFont="1" applyFill="1" applyBorder="1" applyAlignment="1">
      <alignment horizontal="right" vertical="center" wrapText="1"/>
    </xf>
    <xf numFmtId="0" fontId="5" fillId="10" borderId="12" xfId="0" applyFont="1" applyFill="1" applyBorder="1" applyAlignment="1">
      <alignment horizontal="right" vertical="center" wrapText="1"/>
    </xf>
    <xf numFmtId="0" fontId="0" fillId="0" borderId="0" xfId="0" applyAlignment="1">
      <alignment horizontal="center" vertical="center"/>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0" fontId="1" fillId="3" borderId="14"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24" fillId="0" borderId="0" xfId="0" applyFont="1" applyAlignment="1">
      <alignment horizontal="center" vertical="center" wrapText="1"/>
    </xf>
    <xf numFmtId="164" fontId="5" fillId="0" borderId="0" xfId="0" applyNumberFormat="1" applyFont="1" applyAlignment="1">
      <alignment horizontal="center" vertical="center"/>
    </xf>
    <xf numFmtId="164" fontId="0" fillId="0" borderId="0" xfId="0" applyNumberFormat="1" applyAlignment="1">
      <alignment horizontal="center" vertical="center" wrapText="1"/>
    </xf>
    <xf numFmtId="14" fontId="0" fillId="0" borderId="0" xfId="0" applyNumberFormat="1" applyAlignment="1">
      <alignment horizontal="center" vertical="center"/>
    </xf>
    <xf numFmtId="0" fontId="0" fillId="0" borderId="5" xfId="0" applyBorder="1" applyAlignment="1">
      <alignment horizontal="center" vertical="center"/>
    </xf>
    <xf numFmtId="164" fontId="0" fillId="0" borderId="0" xfId="0" applyNumberFormat="1" applyAlignment="1">
      <alignment horizontal="center" vertical="center"/>
    </xf>
    <xf numFmtId="164" fontId="0" fillId="0" borderId="5" xfId="0" applyNumberFormat="1" applyBorder="1" applyAlignment="1">
      <alignment horizontal="center" vertical="center"/>
    </xf>
    <xf numFmtId="0" fontId="1" fillId="0" borderId="2" xfId="0" applyFont="1" applyBorder="1" applyAlignment="1">
      <alignment horizontal="center" vertical="center" wrapText="1"/>
    </xf>
    <xf numFmtId="0" fontId="1" fillId="0" borderId="11" xfId="0" applyFont="1" applyBorder="1" applyAlignment="1">
      <alignment horizontal="center" vertical="center" wrapText="1"/>
    </xf>
    <xf numFmtId="0" fontId="11" fillId="0" borderId="2" xfId="0" applyFont="1" applyBorder="1" applyAlignment="1">
      <alignment horizontal="center" wrapText="1"/>
    </xf>
    <xf numFmtId="0" fontId="11" fillId="0" borderId="3" xfId="0" applyFont="1" applyBorder="1" applyAlignment="1">
      <alignment horizontal="center" wrapText="1"/>
    </xf>
    <xf numFmtId="9" fontId="5" fillId="0" borderId="0" xfId="0" applyNumberFormat="1" applyFont="1" applyAlignment="1">
      <alignment horizontal="center" vertical="center"/>
    </xf>
    <xf numFmtId="0" fontId="0" fillId="0" borderId="9" xfId="0" applyBorder="1" applyAlignment="1">
      <alignment horizontal="center"/>
    </xf>
    <xf numFmtId="0" fontId="5" fillId="0" borderId="2" xfId="0" applyFont="1" applyBorder="1" applyAlignment="1">
      <alignment horizontal="center" wrapText="1"/>
    </xf>
    <xf numFmtId="0" fontId="5" fillId="0" borderId="3" xfId="0" applyFont="1" applyBorder="1" applyAlignment="1">
      <alignment horizont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1" xfId="0" applyFont="1" applyFill="1" applyBorder="1" applyAlignment="1">
      <alignment horizontal="center" vertical="center" wrapText="1"/>
    </xf>
    <xf numFmtId="14" fontId="0" fillId="0" borderId="5" xfId="0" applyNumberFormat="1" applyBorder="1" applyAlignment="1">
      <alignment horizontal="center" vertic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3" xfId="0" applyFont="1" applyBorder="1" applyAlignment="1">
      <alignment horizontal="center" vertical="center" wrapText="1"/>
    </xf>
    <xf numFmtId="164" fontId="1" fillId="3" borderId="2" xfId="0" applyNumberFormat="1" applyFont="1" applyFill="1" applyBorder="1" applyAlignment="1">
      <alignment horizontal="center" vertical="center" wrapText="1"/>
    </xf>
    <xf numFmtId="164" fontId="1" fillId="3" borderId="11" xfId="0" applyNumberFormat="1" applyFont="1" applyFill="1" applyBorder="1" applyAlignment="1">
      <alignment horizontal="center" vertical="center" wrapText="1"/>
    </xf>
    <xf numFmtId="9" fontId="5" fillId="0" borderId="5" xfId="0" applyNumberFormat="1" applyFont="1" applyBorder="1" applyAlignment="1">
      <alignment horizontal="center" vertical="center"/>
    </xf>
    <xf numFmtId="0" fontId="7"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xf>
    <xf numFmtId="0" fontId="3" fillId="0" borderId="8" xfId="0" applyFont="1" applyBorder="1" applyAlignment="1">
      <alignment horizontal="center" vertical="top"/>
    </xf>
    <xf numFmtId="0" fontId="3" fillId="0" borderId="31" xfId="0" applyFont="1" applyBorder="1" applyAlignment="1">
      <alignment horizontal="center" vertical="top"/>
    </xf>
    <xf numFmtId="0" fontId="18" fillId="0" borderId="20" xfId="0" applyFont="1" applyBorder="1" applyAlignment="1">
      <alignment horizontal="center"/>
    </xf>
    <xf numFmtId="0" fontId="18" fillId="0" borderId="22" xfId="0" applyFont="1" applyBorder="1" applyAlignment="1">
      <alignment horizontal="center"/>
    </xf>
    <xf numFmtId="0" fontId="18" fillId="0" borderId="23" xfId="0" applyFont="1" applyBorder="1" applyAlignment="1">
      <alignment horizont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5" fillId="5" borderId="20" xfId="0" applyFont="1" applyFill="1" applyBorder="1" applyAlignment="1">
      <alignment horizontal="left"/>
    </xf>
    <xf numFmtId="0" fontId="5" fillId="5" borderId="22" xfId="0" applyFont="1" applyFill="1" applyBorder="1" applyAlignment="1">
      <alignment horizontal="left"/>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0" fillId="7" borderId="34" xfId="0" applyFill="1" applyBorder="1" applyAlignment="1">
      <alignment horizontal="left"/>
    </xf>
    <xf numFmtId="0" fontId="0" fillId="7" borderId="41" xfId="0" applyFill="1" applyBorder="1" applyAlignment="1">
      <alignment horizontal="left"/>
    </xf>
    <xf numFmtId="0" fontId="0" fillId="7" borderId="35" xfId="0" applyFill="1" applyBorder="1" applyAlignment="1">
      <alignment horizontal="left"/>
    </xf>
    <xf numFmtId="0" fontId="0" fillId="2" borderId="40" xfId="0" applyFill="1" applyBorder="1" applyAlignment="1">
      <alignment horizontal="left"/>
    </xf>
    <xf numFmtId="0" fontId="0" fillId="2" borderId="33" xfId="0" applyFill="1" applyBorder="1" applyAlignment="1">
      <alignment horizontal="left"/>
    </xf>
    <xf numFmtId="0" fontId="0" fillId="2" borderId="31" xfId="0" applyFill="1" applyBorder="1" applyAlignment="1">
      <alignment horizontal="left"/>
    </xf>
    <xf numFmtId="0" fontId="1" fillId="0" borderId="6" xfId="0" applyFont="1" applyBorder="1" applyAlignment="1">
      <alignment horizontal="center" vertical="center" wrapText="1"/>
    </xf>
    <xf numFmtId="0" fontId="9" fillId="14" borderId="20" xfId="0" applyFont="1" applyFill="1" applyBorder="1" applyAlignment="1">
      <alignment horizontal="left"/>
    </xf>
    <xf numFmtId="0" fontId="9" fillId="14" borderId="22" xfId="0" applyFont="1" applyFill="1" applyBorder="1" applyAlignment="1">
      <alignment horizontal="left"/>
    </xf>
    <xf numFmtId="0" fontId="29" fillId="15" borderId="20" xfId="0" applyFont="1" applyFill="1" applyBorder="1" applyAlignment="1">
      <alignment horizontal="left"/>
    </xf>
    <xf numFmtId="0" fontId="29" fillId="15" borderId="23" xfId="0" applyFont="1" applyFill="1" applyBorder="1" applyAlignment="1">
      <alignment horizontal="left"/>
    </xf>
  </cellXfs>
  <cellStyles count="3">
    <cellStyle name="Měna" xfId="2" builtinId="4"/>
    <cellStyle name="Normální" xfId="0" builtinId="0"/>
    <cellStyle name="Procenta" xfId="1" builtinId="5"/>
  </cellStyles>
  <dxfs count="190">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border>
        <left style="thin">
          <color indexed="64"/>
        </left>
        <bottom style="thin">
          <color indexed="64"/>
        </bottom>
      </border>
    </dxf>
    <dxf>
      <border>
        <left style="thin">
          <color indexed="64"/>
        </left>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border>
        <bottom style="thin">
          <color indexed="64"/>
        </bottom>
      </border>
    </dxf>
    <dxf>
      <border>
        <left style="thin">
          <color indexed="64"/>
        </left>
        <right style="thin">
          <color indexed="64"/>
        </right>
        <top style="thin">
          <color indexed="64"/>
        </top>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ont>
        <b/>
        <i val="0"/>
        <strike val="0"/>
      </font>
      <fill>
        <patternFill>
          <bgColor rgb="FF92D050"/>
        </patternFill>
      </fill>
    </dxf>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fill>
        <patternFill>
          <bgColor theme="8" tint="0.59996337778862885"/>
        </patternFill>
      </fill>
    </dxf>
    <dxf>
      <fill>
        <patternFill>
          <bgColor theme="8" tint="0.59996337778862885"/>
        </patternFill>
      </fill>
    </dxf>
    <dxf>
      <fill>
        <patternFill patternType="none">
          <bgColor auto="1"/>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bottom style="thin">
          <color indexed="64"/>
        </bottom>
      </border>
    </dxf>
    <dxf>
      <fill>
        <patternFill>
          <bgColor theme="8" tint="0.59996337778862885"/>
        </patternFill>
      </fill>
    </dxf>
    <dxf>
      <fill>
        <patternFill>
          <bgColor theme="8" tint="0.59996337778862885"/>
        </patternFill>
      </fill>
    </dxf>
    <dxf>
      <fill>
        <patternFill patternType="none">
          <bgColor auto="1"/>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left style="thin">
          <color auto="1"/>
        </left>
        <right style="thin">
          <color auto="1"/>
        </right>
        <top style="thin">
          <color auto="1"/>
        </top>
        <bottom style="thin">
          <color auto="1"/>
        </bottom>
        <vertical/>
        <horizontal/>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C8EA"/>
      <color rgb="FFFFFFCC"/>
      <color rgb="FFFFDB69"/>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V26"/>
  <sheetViews>
    <sheetView tabSelected="1" view="pageLayout" topLeftCell="B20" zoomScaleNormal="100" zoomScaleSheetLayoutView="90" workbookViewId="0">
      <selection activeCell="D50" sqref="D50"/>
    </sheetView>
  </sheetViews>
  <sheetFormatPr defaultRowHeight="15" x14ac:dyDescent="0.25"/>
  <cols>
    <col min="1" max="1" width="4.28515625" style="77" hidden="1" customWidth="1"/>
    <col min="2" max="2" width="6.140625" style="129" customWidth="1"/>
    <col min="3" max="3" width="25.85546875" style="2" customWidth="1"/>
    <col min="4" max="4" width="37.5703125" style="3" customWidth="1"/>
    <col min="5" max="5" width="17.7109375" style="5" customWidth="1"/>
    <col min="6" max="6" width="12.28515625" style="15" customWidth="1"/>
    <col min="7" max="7" width="19.28515625" style="4" customWidth="1"/>
    <col min="8" max="8" width="11.42578125" customWidth="1"/>
    <col min="13" max="13" width="17.28515625" style="4" customWidth="1"/>
    <col min="14" max="14" width="10.5703125" customWidth="1"/>
    <col min="15" max="15" width="10.5703125" hidden="1" customWidth="1"/>
    <col min="16" max="20" width="9.140625" hidden="1" customWidth="1"/>
    <col min="21" max="21" width="13.28515625" hidden="1" customWidth="1"/>
    <col min="22" max="22" width="32.42578125" hidden="1" customWidth="1"/>
  </cols>
  <sheetData>
    <row r="1" spans="1:22" ht="44.25" thickBot="1" x14ac:dyDescent="0.3">
      <c r="B1" s="431" t="s">
        <v>564</v>
      </c>
      <c r="C1" s="7" t="s">
        <v>1</v>
      </c>
      <c r="D1" s="1" t="s">
        <v>13</v>
      </c>
      <c r="E1" s="16" t="s">
        <v>14</v>
      </c>
      <c r="F1" s="8" t="s">
        <v>15</v>
      </c>
      <c r="G1" s="45" t="s">
        <v>5</v>
      </c>
      <c r="H1" s="9" t="s">
        <v>6</v>
      </c>
      <c r="I1" s="422" t="s">
        <v>19</v>
      </c>
      <c r="J1" s="423"/>
      <c r="K1" s="423"/>
      <c r="L1" s="433" t="s">
        <v>378</v>
      </c>
      <c r="M1" s="146"/>
      <c r="N1" s="148"/>
      <c r="O1" s="420" t="str">
        <f>Zdroj!AC15</f>
        <v>Náhradník</v>
      </c>
      <c r="P1" s="420" t="str">
        <f>Zdroj!AD15</f>
        <v>záložní sloupec 1</v>
      </c>
      <c r="Q1" s="420" t="str">
        <f>Zdroj!AE15</f>
        <v>záložní sloupec 2</v>
      </c>
      <c r="R1" s="420" t="str">
        <f>Zdroj!AF15</f>
        <v>záložní sloupec 3</v>
      </c>
      <c r="S1" s="420" t="str">
        <f>Zdroj!AG15</f>
        <v>záložní sloupec 4</v>
      </c>
      <c r="T1" s="420" t="str">
        <f>Zdroj!AH15</f>
        <v>záložní sloupec 5</v>
      </c>
      <c r="U1" s="413" t="s">
        <v>381</v>
      </c>
      <c r="V1" s="414"/>
    </row>
    <row r="2" spans="1:22" ht="15.75" thickBot="1" x14ac:dyDescent="0.3">
      <c r="B2" s="432"/>
      <c r="C2" s="27" t="s">
        <v>21</v>
      </c>
      <c r="D2" s="1" t="s">
        <v>16</v>
      </c>
      <c r="E2" s="17"/>
      <c r="F2" s="6"/>
      <c r="G2" s="17"/>
      <c r="H2" s="19"/>
      <c r="I2" s="26" t="s">
        <v>22</v>
      </c>
      <c r="J2" s="133" t="s">
        <v>23</v>
      </c>
      <c r="K2" s="135" t="s">
        <v>357</v>
      </c>
      <c r="L2" s="434"/>
      <c r="M2" s="146" t="s">
        <v>380</v>
      </c>
      <c r="N2" s="148" t="s">
        <v>18</v>
      </c>
      <c r="O2" s="421"/>
      <c r="P2" s="421"/>
      <c r="Q2" s="421"/>
      <c r="R2" s="421"/>
      <c r="S2" s="421"/>
      <c r="T2" s="421"/>
      <c r="U2" s="417" t="s">
        <v>382</v>
      </c>
      <c r="V2" s="415"/>
    </row>
    <row r="3" spans="1:22" s="22" customFormat="1" ht="21.75" thickBot="1" x14ac:dyDescent="0.2">
      <c r="A3" s="78"/>
      <c r="B3" s="162" t="s">
        <v>383</v>
      </c>
      <c r="C3" s="28" t="s">
        <v>20</v>
      </c>
      <c r="D3" s="1" t="s">
        <v>17</v>
      </c>
      <c r="E3" s="46"/>
      <c r="F3" s="11"/>
      <c r="G3" s="41" t="s">
        <v>52</v>
      </c>
      <c r="H3" s="47"/>
      <c r="I3" s="134">
        <v>0.4</v>
      </c>
      <c r="J3" s="134">
        <v>0.4</v>
      </c>
      <c r="K3" s="136">
        <v>0.2</v>
      </c>
      <c r="L3" s="151"/>
      <c r="M3" s="147"/>
      <c r="N3" s="149"/>
      <c r="O3" s="149"/>
      <c r="P3" s="149"/>
      <c r="Q3" s="149"/>
      <c r="R3" s="149"/>
      <c r="S3" s="149"/>
      <c r="T3" s="150"/>
      <c r="U3" s="418"/>
      <c r="V3" s="416"/>
    </row>
    <row r="4" spans="1:22" ht="60" x14ac:dyDescent="0.25">
      <c r="A4" s="79"/>
      <c r="B4" s="145">
        <f ca="1">IF(OFFSET(Zdroj!$B$16,A3,0)&gt;0,A6,"")</f>
        <v>1</v>
      </c>
      <c r="C4" s="2" t="str">
        <f ca="1">IF($B4="","",IF(Zdroj!$AS$9="ano",CONCATENATE(OFFSET(Zdroj!C$16,'k rozhodnutí'!$A3,0),"
","Anonymizováno","
",OFFSET(Zdroj!E$16,'k rozhodnutí'!$A3,0),"
",OFFSET(Zdroj!F$16,'k rozhodnutí'!$A3,0)),CONCATENATE(OFFSET(Zdroj!C$16,'k rozhodnutí'!$A3,0),"
",OFFSET(Zdroj!D$16,'k rozhodnutí'!$A3,0),"
",OFFSET(Zdroj!E$16,'k rozhodnutí'!$A3,0),"
",OFFSET(Zdroj!F$16,'k rozhodnutí'!$A3,0))))</f>
        <v>Město Šumperk
nám. Míru 364/1
Šumperk
78701</v>
      </c>
      <c r="D4" s="20" t="str">
        <f ca="1">IF($B4="","",OFFSET(Zdroj!N$16,'k rozhodnutí'!$A3,0))</f>
        <v>Dopravní hřiště Šumperk</v>
      </c>
      <c r="E4" s="426">
        <f ca="1">IF($B4="","",OFFSET(Zdroj!T$16,'k rozhodnutí'!$A3,0))</f>
        <v>7402278.5800000001</v>
      </c>
      <c r="F4" s="32" t="str">
        <f ca="1">IF($B4="","",OFFSET(Zdroj!U$16,'k rozhodnutí'!$A3,0))</f>
        <v>8/2024</v>
      </c>
      <c r="G4" s="430">
        <f ca="1">IF($B4="","",OFFSET(Zdroj!W$16,'k rozhodnutí'!$A3,0))</f>
        <v>1702524.07</v>
      </c>
      <c r="H4" s="427">
        <f ca="1">IF($B4="","",OFFSET(Zdroj!Y$16,'k rozhodnutí'!$A3,0))</f>
        <v>45747</v>
      </c>
      <c r="I4" s="419">
        <f ca="1">IF($B4="","",OFFSET(Zdroj!BW$16,'k rozhodnutí'!$A3,0))</f>
        <v>32</v>
      </c>
      <c r="J4" s="428">
        <f ca="1">IF($B4="","",OFFSET(Zdroj!BX$16,'k rozhodnutí'!$A3,0))</f>
        <v>40</v>
      </c>
      <c r="K4" s="428">
        <f ca="1">IF($B4="","",OFFSET(Zdroj!BY$16,'k rozhodnutí'!$A3,0))</f>
        <v>20</v>
      </c>
      <c r="L4" s="419" t="str">
        <f ca="1">IF($B4="","",'k rozhodnutí detailní'!L4)</f>
        <v>92 ze 100</v>
      </c>
      <c r="M4" s="425">
        <f ca="1">IF(B4="","",'k rozhodnutí detailní'!N4)</f>
        <v>1702524.07</v>
      </c>
      <c r="N4" s="419" t="str">
        <f ca="1">IF($B4="","",OFFSET(Zdroj!Z$16,'k rozhodnutí'!$A3,0))</f>
        <v>inv.</v>
      </c>
      <c r="O4" s="419">
        <f ca="1">IF($B4="","",OFFSET(Zdroj!AC$16,'k rozhodnutí'!$A3,0))</f>
        <v>0</v>
      </c>
      <c r="P4" s="419">
        <f ca="1">IF($B4="","",OFFSET(Zdroj!AD$16,'k rozhodnutí'!$A3,0))</f>
        <v>0</v>
      </c>
      <c r="Q4" s="419">
        <f ca="1">IF($B4="","",OFFSET(Zdroj!AE$16,'k rozhodnutí'!$A3,0))</f>
        <v>0</v>
      </c>
      <c r="R4" s="419">
        <f ca="1">IF($B4="","",OFFSET(Zdroj!AF$16,'k rozhodnutí'!$A3,0))</f>
        <v>0</v>
      </c>
      <c r="S4" s="419">
        <f ca="1">IF($B4="","",OFFSET(Zdroj!AG$16,'k rozhodnutí'!$A3,0))</f>
        <v>0</v>
      </c>
      <c r="T4" s="419">
        <f ca="1">IF($B4="","",OFFSET(Zdroj!AH$16,'k rozhodnutí'!$A3,0))</f>
        <v>0</v>
      </c>
    </row>
    <row r="5" spans="1:22" ht="105" x14ac:dyDescent="0.25">
      <c r="A5" s="79"/>
      <c r="B5" s="424">
        <f ca="1">IF(OFFSET(Zdroj!$B$16,A3,0)&gt;0,OFFSET(Zdroj!$B$16,A3,0)+0,"")</f>
        <v>2</v>
      </c>
      <c r="C5" s="2" t="str">
        <f ca="1">IF($B4="","",IF(Zdroj!$AS$9="ano",CONCATENATE("Okres:","
",OFFSET(Zdroj!CH$16,'k rozhodnutí'!$A3,0),"
","Právní forma","
",OFFSET(Zdroj!H$16,'k rozhodnutí'!$A3,0),"
",IF(OFFSET(Zdroj!I$16,'k rozhodnutí'!$A3,0)="","","IČO: "),OFFSET(Zdroj!I$16,'k rozhodnutí'!$A3,0),"
","B.Ú. ",IF(OFFSET(Zdroj!J$16,'k rozhodnutí'!$A3,0)="","","Anonymizováno")),CONCATENATE("Okres:","
",OFFSET(Zdroj!CH$16,'k rozhodnutí'!$A3,0),"
","Právní forma","
",OFFSET(Zdroj!H$16,'k rozhodnutí'!$A3,0),"
",IF(OFFSET(Zdroj!I$16,'k rozhodnutí'!$A3,0)="","","IČO: "),OFFSET(Zdroj!I$16,'k rozhodnutí'!$A3,0),"
","B.Ú. ",OFFSET(Zdroj!J$16,'k rozhodnutí'!$A3,0))))</f>
        <v>Okres:
Šumperk
Právní forma
Obec, městská část hlavního města Prahy
IČO: 00303461
B.Ú. 94-915841/0710</v>
      </c>
      <c r="D5" s="3" t="str">
        <f ca="1">IF($B4="","",OFFSET(Zdroj!O$16,'k rozhodnutí'!$A3,0))</f>
        <v>V rámci akce bude vybudováno nové dětské dopravní hřiště tak, aby odpovídalo současným požadavkům výuky dopravní prevence pro děti a mládež. V dané oblasti se podobný areál vhodný pro dopravní výuku nevyskytuje.</v>
      </c>
      <c r="E5" s="426"/>
      <c r="F5" s="31"/>
      <c r="G5" s="429"/>
      <c r="H5" s="427"/>
      <c r="I5" s="419"/>
      <c r="J5" s="419"/>
      <c r="K5" s="419"/>
      <c r="L5" s="419"/>
      <c r="M5" s="425"/>
      <c r="N5" s="419"/>
      <c r="O5" s="419"/>
      <c r="P5" s="419"/>
      <c r="Q5" s="419"/>
      <c r="R5" s="419"/>
      <c r="S5" s="419"/>
      <c r="T5" s="419"/>
    </row>
    <row r="6" spans="1:22" ht="30" x14ac:dyDescent="0.25">
      <c r="A6" s="79">
        <f>ROW()/3-1</f>
        <v>1</v>
      </c>
      <c r="B6" s="424"/>
      <c r="C6" s="29" t="str">
        <f ca="1">IF($B4="","",IF(Zdroj!$AS$9="ano",IF(OFFSET(Zdroj!M$16,'k rozhodnutí'!$A3,0)="","","Anonymizováno"),IF(OFFSET(Zdroj!M$16,'k rozhodnutí'!$A3,0)="","",OFFSET(Zdroj!M$16,'k rozhodnutí'!$A3,0))))</f>
        <v>Mgr. Miroslav Adámek</v>
      </c>
      <c r="D6" s="3" t="str">
        <f ca="1">IF($B4="","",CONCATENATE("Dotace bude použita na:","
",OFFSET(Zdroj!P$16,'k rozhodnutí'!$A3,0)))</f>
        <v>Dotace bude použita na:
Dopravní hřiště Šumperk</v>
      </c>
      <c r="E6" s="426"/>
      <c r="F6" s="32" t="str">
        <f ca="1">IF($B4="","",OFFSET(Zdroj!V$16,'k rozhodnutí'!$A3,0))</f>
        <v>12/2024</v>
      </c>
      <c r="G6" s="48">
        <f ca="1">IF($B4="","",OFFSET(Zdroj!CC$16,'k rozhodnutí'!$A3,0))</f>
        <v>0.22999999954068198</v>
      </c>
      <c r="H6" s="427"/>
      <c r="I6" s="419"/>
      <c r="J6" s="419"/>
      <c r="K6" s="419"/>
      <c r="L6" s="419"/>
      <c r="M6" s="425"/>
      <c r="N6" s="419"/>
      <c r="O6" s="419"/>
      <c r="P6" s="419"/>
      <c r="Q6" s="419"/>
      <c r="R6" s="419"/>
      <c r="S6" s="419"/>
      <c r="T6" s="419"/>
    </row>
    <row r="7" spans="1:22" ht="60" x14ac:dyDescent="0.25">
      <c r="A7" s="79"/>
      <c r="B7" s="145">
        <f ca="1">IF(OFFSET(Zdroj!$B$16,A6,0)&gt;0,A9,"")</f>
        <v>2</v>
      </c>
      <c r="C7" s="2" t="str">
        <f ca="1">IF($B7="","",IF(Zdroj!$AS$9="ano",CONCATENATE(OFFSET(Zdroj!C$16,'k rozhodnutí'!$A6,0),"
","Anonymizováno","
",OFFSET(Zdroj!E$16,'k rozhodnutí'!$A6,0),"
",OFFSET(Zdroj!F$16,'k rozhodnutí'!$A6,0)),CONCATENATE(OFFSET(Zdroj!C$16,'k rozhodnutí'!$A6,0),"
",OFFSET(Zdroj!D$16,'k rozhodnutí'!$A6,0),"
",OFFSET(Zdroj!E$16,'k rozhodnutí'!$A6,0),"
",OFFSET(Zdroj!F$16,'k rozhodnutí'!$A6,0))))</f>
        <v>Město Hranice
Pernštejnské náměstí 1
Hranice
75301</v>
      </c>
      <c r="D7" s="20" t="str">
        <f ca="1">IF($B7="","",OFFSET(Zdroj!N$16,'k rozhodnutí'!$A6,0))</f>
        <v>Vybavení dětského dopravního hřiště v Hranicích</v>
      </c>
      <c r="E7" s="426">
        <f ca="1">IF($B7="","",OFFSET(Zdroj!T$16,'k rozhodnutí'!$A6,0))</f>
        <v>302005</v>
      </c>
      <c r="F7" s="32" t="str">
        <f ca="1">IF($B7="","",OFFSET(Zdroj!U$16,'k rozhodnutí'!$A6,0))</f>
        <v>1/2024</v>
      </c>
      <c r="G7" s="429">
        <f ca="1">IF($B7="","",OFFSET(Zdroj!W$16,'k rozhodnutí'!$A6,0))</f>
        <v>211403.5</v>
      </c>
      <c r="H7" s="427">
        <f ca="1">IF($B7="","",OFFSET(Zdroj!Y$16,'k rozhodnutí'!$A6,0))</f>
        <v>45747</v>
      </c>
      <c r="I7" s="419">
        <f ca="1">IF($B7="","",OFFSET(Zdroj!BW$16,'k rozhodnutí'!$A6,0))</f>
        <v>31</v>
      </c>
      <c r="J7" s="419">
        <f ca="1">IF($B7="","",OFFSET(Zdroj!BX$16,'k rozhodnutí'!$A6,0))</f>
        <v>36</v>
      </c>
      <c r="K7" s="419">
        <f ca="1">IF($B7="","",OFFSET(Zdroj!BY$16,'k rozhodnutí'!$A6,0))</f>
        <v>15</v>
      </c>
      <c r="L7" s="419" t="str">
        <f ca="1">IF($B7="","",'k rozhodnutí detailní'!L7)</f>
        <v>82 ze 100</v>
      </c>
      <c r="M7" s="425">
        <f ca="1">IF(B7="","",'k rozhodnutí detailní'!N7)</f>
        <v>211403.5</v>
      </c>
      <c r="N7" s="419" t="str">
        <f ca="1">IF($B7="","",OFFSET(Zdroj!Z$16,'k rozhodnutí'!$A6,0))</f>
        <v>inv.</v>
      </c>
      <c r="O7" s="419">
        <f ca="1">IF($B7="","",OFFSET(Zdroj!AC$16,'k rozhodnutí'!$A6,0))</f>
        <v>0</v>
      </c>
      <c r="P7" s="419">
        <f ca="1">IF($B7="","",OFFSET(Zdroj!AD$16,'k rozhodnutí'!$A6,0))</f>
        <v>0</v>
      </c>
      <c r="Q7" s="419">
        <f ca="1">IF($B7="","",OFFSET(Zdroj!AE$16,'k rozhodnutí'!$A6,0))</f>
        <v>0</v>
      </c>
      <c r="R7" s="419">
        <f ca="1">IF($B7="","",OFFSET(Zdroj!AF$16,'k rozhodnutí'!$A6,0))</f>
        <v>0</v>
      </c>
      <c r="S7" s="419">
        <f ca="1">IF($B7="","",OFFSET(Zdroj!AG$16,'k rozhodnutí'!$A6,0))</f>
        <v>0</v>
      </c>
      <c r="T7" s="419">
        <f ca="1">IF($B7="","",OFFSET(Zdroj!AH$16,'k rozhodnutí'!$A6,0))</f>
        <v>0</v>
      </c>
      <c r="U7" s="31"/>
    </row>
    <row r="8" spans="1:22" ht="105" x14ac:dyDescent="0.25">
      <c r="A8" s="79"/>
      <c r="B8" s="424">
        <f ca="1">IF(OFFSET(Zdroj!$B$16,A6,0)&gt;0,OFFSET(Zdroj!$B$16,A6,0)+0,"")</f>
        <v>1</v>
      </c>
      <c r="C8" s="2" t="str">
        <f ca="1">IF($B7="","",IF(Zdroj!$AS$9="ano",CONCATENATE("Okres:","
",OFFSET(Zdroj!CH$16,'k rozhodnutí'!$A6,0),"
","Právní forma","
",OFFSET(Zdroj!H$16,'k rozhodnutí'!$A6,0),"
",IF(OFFSET(Zdroj!I$16,'k rozhodnutí'!$A6,0)="","","IČO: "),OFFSET(Zdroj!I$16,'k rozhodnutí'!$A6,0),"
","B.Ú. ",IF(OFFSET(Zdroj!J$16,'k rozhodnutí'!$A6,0)="","","Anonymizováno")),CONCATENATE("Okres:","
",OFFSET(Zdroj!CH$16,'k rozhodnutí'!$A6,0),"
","Právní forma","
",OFFSET(Zdroj!H$16,'k rozhodnutí'!$A6,0),"
",IF(OFFSET(Zdroj!I$16,'k rozhodnutí'!$A6,0)="","","IČO: "),OFFSET(Zdroj!I$16,'k rozhodnutí'!$A6,0),"
","B.Ú. ",OFFSET(Zdroj!J$16,'k rozhodnutí'!$A6,0))))</f>
        <v>Okres:
Přerov
Právní forma
Obec, městská část hlavního města Prahy
IČO: 00301311
B.Ú. 94-6615831/0710</v>
      </c>
      <c r="D8" s="3" t="str">
        <f ca="1">IF($B7="","",OFFSET(Zdroj!O$16,'k rozhodnutí'!$A6,0))</f>
        <v>Předmětem projektu vybavení dětského dopravního hřiště v Hranicích je pořízení potřebného vybavení k modernější výuce bezpečnosti silničního provozu.</v>
      </c>
      <c r="E8" s="426"/>
      <c r="F8" s="31"/>
      <c r="G8" s="429"/>
      <c r="H8" s="427"/>
      <c r="I8" s="419"/>
      <c r="J8" s="419"/>
      <c r="K8" s="419"/>
      <c r="L8" s="419"/>
      <c r="M8" s="425"/>
      <c r="N8" s="419"/>
      <c r="O8" s="419"/>
      <c r="P8" s="419"/>
      <c r="Q8" s="419"/>
      <c r="R8" s="419"/>
      <c r="S8" s="419"/>
      <c r="T8" s="419"/>
      <c r="U8" s="31"/>
    </row>
    <row r="9" spans="1:22" ht="45" x14ac:dyDescent="0.25">
      <c r="A9" s="79">
        <f>ROW()/3-1</f>
        <v>2</v>
      </c>
      <c r="B9" s="424"/>
      <c r="C9" s="29" t="str">
        <f ca="1">IF($B7="","",IF(Zdroj!$AS$9="ano",IF(OFFSET(Zdroj!M$16,'k rozhodnutí'!$A6,0)="","","Anonymizováno"),IF(OFFSET(Zdroj!M$16,'k rozhodnutí'!$A6,0)="","",OFFSET(Zdroj!M$16,'k rozhodnutí'!$A6,0))))</f>
        <v>Ing. Daniel Vitonský</v>
      </c>
      <c r="D9" s="3" t="str">
        <f ca="1">IF($B7="","",CONCATENATE("Dotace bude použita na:","
",OFFSET(Zdroj!P$16,'k rozhodnutí'!$A6,0)))</f>
        <v>Dotace bude použita na:
pořízení semaforů, šlapacích kárek, kol, koloběžek a překážkové dráhy.</v>
      </c>
      <c r="E9" s="426"/>
      <c r="F9" s="32" t="str">
        <f ca="1">IF($B7="","",OFFSET(Zdroj!V$16,'k rozhodnutí'!$A6,0))</f>
        <v>12/2024</v>
      </c>
      <c r="G9" s="48">
        <f ca="1">IF($B7="","",OFFSET(Zdroj!CC$16,'k rozhodnutí'!$A6,0))</f>
        <v>0.7</v>
      </c>
      <c r="H9" s="427"/>
      <c r="I9" s="419"/>
      <c r="J9" s="419"/>
      <c r="K9" s="419"/>
      <c r="L9" s="419"/>
      <c r="M9" s="425"/>
      <c r="N9" s="419"/>
      <c r="O9" s="419"/>
      <c r="P9" s="419"/>
      <c r="Q9" s="419"/>
      <c r="R9" s="419"/>
      <c r="S9" s="419"/>
      <c r="T9" s="419"/>
      <c r="U9" s="31"/>
    </row>
    <row r="10" spans="1:22" ht="60" x14ac:dyDescent="0.25">
      <c r="A10" s="79"/>
      <c r="B10" s="145">
        <f ca="1">IF(OFFSET(Zdroj!$B$16,A9,0)&gt;0,A12,"")</f>
        <v>3</v>
      </c>
      <c r="C10" s="2" t="str">
        <f ca="1">IF($B10="","",IF(Zdroj!$AS$9="ano",CONCATENATE(OFFSET(Zdroj!C$16,'k rozhodnutí'!$A9,0),"
","Anonymizováno","
",OFFSET(Zdroj!E$16,'k rozhodnutí'!$A9,0),"
",OFFSET(Zdroj!F$16,'k rozhodnutí'!$A9,0)),CONCATENATE(OFFSET(Zdroj!C$16,'k rozhodnutí'!$A9,0),"
",OFFSET(Zdroj!D$16,'k rozhodnutí'!$A9,0),"
",OFFSET(Zdroj!E$16,'k rozhodnutí'!$A9,0),"
",OFFSET(Zdroj!F$16,'k rozhodnutí'!$A9,0))))</f>
        <v>Statutární město Olomouc
Horní náměstí 583
Olomouc
77900</v>
      </c>
      <c r="D10" s="20" t="str">
        <f ca="1">IF($B10="","",OFFSET(Zdroj!N$16,'k rozhodnutí'!$A9,0))</f>
        <v>Obnova vybavení - jízdní kola pro CENTRUM SEMAFOR</v>
      </c>
      <c r="E10" s="426">
        <f ca="1">IF($B10="","",OFFSET(Zdroj!T$16,'k rozhodnutí'!$A9,0))</f>
        <v>72999.95</v>
      </c>
      <c r="F10" s="32" t="str">
        <f ca="1">IF($B10="","",OFFSET(Zdroj!U$16,'k rozhodnutí'!$A9,0))</f>
        <v>4/2024</v>
      </c>
      <c r="G10" s="429">
        <f ca="1">IF($B10="","",OFFSET(Zdroj!W$16,'k rozhodnutí'!$A9,0))</f>
        <v>51099.96</v>
      </c>
      <c r="H10" s="427">
        <f ca="1">IF($B10="","",OFFSET(Zdroj!Y$16,'k rozhodnutí'!$A9,0))</f>
        <v>45747</v>
      </c>
      <c r="I10" s="419">
        <f ca="1">IF($B10="","",OFFSET(Zdroj!BW$16,'k rozhodnutí'!$A9,0))</f>
        <v>27</v>
      </c>
      <c r="J10" s="419">
        <f ca="1">IF($B10="","",OFFSET(Zdroj!BX$16,'k rozhodnutí'!$A9,0))</f>
        <v>40</v>
      </c>
      <c r="K10" s="419">
        <f ca="1">IF($B10="","",OFFSET(Zdroj!BY$16,'k rozhodnutí'!$A9,0))</f>
        <v>10</v>
      </c>
      <c r="L10" s="419" t="str">
        <f ca="1">IF($B10="","",'k rozhodnutí detailní'!L10)</f>
        <v>77 ze 100</v>
      </c>
      <c r="M10" s="425">
        <f ca="1">IF(B10="","",'k rozhodnutí detailní'!N10)</f>
        <v>51099.96</v>
      </c>
      <c r="N10" s="419" t="str">
        <f ca="1">IF($B10="","",OFFSET(Zdroj!Z$16,'k rozhodnutí'!$A9,0))</f>
        <v>neinv.</v>
      </c>
      <c r="O10" s="419">
        <f ca="1">IF($B10="","",OFFSET(Zdroj!AC$16,'k rozhodnutí'!$A9,0))</f>
        <v>0</v>
      </c>
      <c r="P10" s="419">
        <f ca="1">IF($B10="","",OFFSET(Zdroj!AD$16,'k rozhodnutí'!$A9,0))</f>
        <v>0</v>
      </c>
      <c r="Q10" s="419">
        <f ca="1">IF($B10="","",OFFSET(Zdroj!AE$16,'k rozhodnutí'!$A9,0))</f>
        <v>0</v>
      </c>
      <c r="R10" s="419">
        <f ca="1">IF($B10="","",OFFSET(Zdroj!AF$16,'k rozhodnutí'!$A9,0))</f>
        <v>0</v>
      </c>
      <c r="S10" s="419">
        <f ca="1">IF($B10="","",OFFSET(Zdroj!AG$16,'k rozhodnutí'!$A9,0))</f>
        <v>0</v>
      </c>
      <c r="T10" s="419">
        <f ca="1">IF($B10="","",OFFSET(Zdroj!AH$16,'k rozhodnutí'!$A9,0))</f>
        <v>0</v>
      </c>
    </row>
    <row r="11" spans="1:22" ht="105" x14ac:dyDescent="0.25">
      <c r="A11" s="79"/>
      <c r="B11" s="424">
        <f ca="1">IF(OFFSET(Zdroj!$B$16,A9,0)&gt;0,OFFSET(Zdroj!$B$16,A9,0)+0,"")</f>
        <v>4</v>
      </c>
      <c r="C11" s="2" t="str">
        <f ca="1">IF($B10="","",IF(Zdroj!$AS$9="ano",CONCATENATE("Okres:","
",OFFSET(Zdroj!CH$16,'k rozhodnutí'!$A9,0),"
","Právní forma","
",OFFSET(Zdroj!H$16,'k rozhodnutí'!$A9,0),"
",IF(OFFSET(Zdroj!I$16,'k rozhodnutí'!$A9,0)="","","IČO: "),OFFSET(Zdroj!I$16,'k rozhodnutí'!$A9,0),"
","B.Ú. ",IF(OFFSET(Zdroj!J$16,'k rozhodnutí'!$A9,0)="","","Anonymizováno")),CONCATENATE("Okres:","
",OFFSET(Zdroj!CH$16,'k rozhodnutí'!$A9,0),"
","Právní forma","
",OFFSET(Zdroj!H$16,'k rozhodnutí'!$A9,0),"
",IF(OFFSET(Zdroj!I$16,'k rozhodnutí'!$A9,0)="","","IČO: "),OFFSET(Zdroj!I$16,'k rozhodnutí'!$A9,0),"
","B.Ú. ",OFFSET(Zdroj!J$16,'k rozhodnutí'!$A9,0))))</f>
        <v>Okres:
Olomouc
Právní forma
Obec, městská část hlavního města Prahy
IČO: 00299308
B.Ú. 94-6127811/0710</v>
      </c>
      <c r="D11" s="3" t="str">
        <f ca="1">IF($B10="","",OFFSET(Zdroj!O$16,'k rozhodnutí'!$A9,0))</f>
        <v>Předmětem projektu je pořízení dopravních prostředků - jízdních kol - pro dopravní hřiště CENTRUM SEMAFOR.</v>
      </c>
      <c r="E11" s="426"/>
      <c r="F11" s="31"/>
      <c r="G11" s="429"/>
      <c r="H11" s="427"/>
      <c r="I11" s="419"/>
      <c r="J11" s="419"/>
      <c r="K11" s="419"/>
      <c r="L11" s="419"/>
      <c r="M11" s="425"/>
      <c r="N11" s="419"/>
      <c r="O11" s="419"/>
      <c r="P11" s="419"/>
      <c r="Q11" s="419"/>
      <c r="R11" s="419"/>
      <c r="S11" s="419"/>
      <c r="T11" s="419"/>
    </row>
    <row r="12" spans="1:22" ht="30" x14ac:dyDescent="0.25">
      <c r="A12" s="79">
        <f>ROW()/3-1</f>
        <v>3</v>
      </c>
      <c r="B12" s="424"/>
      <c r="C12" s="29" t="str">
        <f ca="1">IF($B10="","",IF(Zdroj!$AS$9="ano",IF(OFFSET(Zdroj!M$16,'k rozhodnutí'!$A9,0)="","","Anonymizováno"),IF(OFFSET(Zdroj!M$16,'k rozhodnutí'!$A9,0)="","",OFFSET(Zdroj!M$16,'k rozhodnutí'!$A9,0))))</f>
        <v>Mgr. Miloslav Tichý</v>
      </c>
      <c r="D12" s="3" t="str">
        <f ca="1">IF($B10="","",CONCATENATE("Dotace bude použita na:","
",OFFSET(Zdroj!P$16,'k rozhodnutí'!$A9,0)))</f>
        <v>Dotace bude použita na:
pořízení jízdních kol</v>
      </c>
      <c r="E12" s="426"/>
      <c r="F12" s="32" t="str">
        <f ca="1">IF($B10="","",OFFSET(Zdroj!V$16,'k rozhodnutí'!$A9,0))</f>
        <v>12/2024</v>
      </c>
      <c r="G12" s="48">
        <f ca="1">IF($B10="","",OFFSET(Zdroj!CC$16,'k rozhodnutí'!$A9,0))</f>
        <v>0.6999999315068024</v>
      </c>
      <c r="H12" s="427"/>
      <c r="I12" s="419"/>
      <c r="J12" s="419"/>
      <c r="K12" s="419"/>
      <c r="L12" s="419"/>
      <c r="M12" s="425"/>
      <c r="N12" s="419"/>
      <c r="O12" s="419"/>
      <c r="P12" s="419"/>
      <c r="Q12" s="419"/>
      <c r="R12" s="419"/>
      <c r="S12" s="419"/>
      <c r="T12" s="419"/>
    </row>
    <row r="13" spans="1:22" ht="74.45" customHeight="1" x14ac:dyDescent="0.25">
      <c r="A13" s="79"/>
      <c r="B13" s="145">
        <f ca="1">IF(OFFSET(Zdroj!$B$16,A12,0)&gt;0,A15,"")</f>
        <v>4</v>
      </c>
      <c r="C13" s="2" t="str">
        <f ca="1">IF($B13="","",IF(Zdroj!$AS$9="ano",CONCATENATE(OFFSET(Zdroj!C$16,'k rozhodnutí'!$A12,0),"
","Anonymizováno","
",OFFSET(Zdroj!E$16,'k rozhodnutí'!$A12,0),"
",OFFSET(Zdroj!F$16,'k rozhodnutí'!$A12,0)),CONCATENATE(OFFSET(Zdroj!C$16,'k rozhodnutí'!$A12,0),"
",OFFSET(Zdroj!D$16,'k rozhodnutí'!$A12,0),"
",OFFSET(Zdroj!E$16,'k rozhodnutí'!$A12,0),"
",OFFSET(Zdroj!F$16,'k rozhodnutí'!$A12,0))))</f>
        <v>Statutární město Prostějov
nám. T. G. Masaryka 130/14
Prostějov
79601</v>
      </c>
      <c r="D13" s="20" t="str">
        <f ca="1">IF($B13="","",OFFSET(Zdroj!N$16,'k rozhodnutí'!$A12,0))</f>
        <v>Dětské dopravní hřiště v Prostějově - pořízení šlapacích kár, kol a koloběžek</v>
      </c>
      <c r="E13" s="426">
        <f ca="1">IF($B13="","",OFFSET(Zdroj!T$16,'k rozhodnutí'!$A12,0))</f>
        <v>242000</v>
      </c>
      <c r="F13" s="32" t="str">
        <f ca="1">IF($B13="","",OFFSET(Zdroj!U$16,'k rozhodnutí'!$A12,0))</f>
        <v>2/2024</v>
      </c>
      <c r="G13" s="429">
        <f ca="1">IF($B13="","",OFFSET(Zdroj!W$16,'k rozhodnutí'!$A12,0))</f>
        <v>169400</v>
      </c>
      <c r="H13" s="427">
        <f ca="1">IF($B13="","",OFFSET(Zdroj!Y$16,'k rozhodnutí'!$A12,0))</f>
        <v>45747</v>
      </c>
      <c r="I13" s="419">
        <f ca="1">IF($B13="","",OFFSET(Zdroj!BW$16,'k rozhodnutí'!$A12,0))</f>
        <v>27</v>
      </c>
      <c r="J13" s="419">
        <f ca="1">IF($B13="","",OFFSET(Zdroj!BX$16,'k rozhodnutí'!$A12,0))</f>
        <v>40</v>
      </c>
      <c r="K13" s="419">
        <f ca="1">IF($B13="","",OFFSET(Zdroj!BY$16,'k rozhodnutí'!$A12,0))</f>
        <v>10</v>
      </c>
      <c r="L13" s="419" t="str">
        <f ca="1">IF($B13="","",'k rozhodnutí detailní'!L13)</f>
        <v>77 ze 100</v>
      </c>
      <c r="M13" s="425">
        <f ca="1">IF(B13="","",'k rozhodnutí detailní'!N13)</f>
        <v>169400</v>
      </c>
      <c r="N13" s="419" t="str">
        <f ca="1">IF($B13="","",OFFSET(Zdroj!Z$16,'k rozhodnutí'!$A12,0))</f>
        <v>neinv.</v>
      </c>
      <c r="O13" s="419">
        <f ca="1">IF($B13="","",OFFSET(Zdroj!AC$16,'k rozhodnutí'!$A12,0))</f>
        <v>0</v>
      </c>
      <c r="P13" s="419">
        <f ca="1">IF($B13="","",OFFSET(Zdroj!AD$16,'k rozhodnutí'!$A12,0))</f>
        <v>0</v>
      </c>
      <c r="Q13" s="419">
        <f ca="1">IF($B13="","",OFFSET(Zdroj!AE$16,'k rozhodnutí'!$A12,0))</f>
        <v>0</v>
      </c>
      <c r="R13" s="419">
        <f ca="1">IF($B13="","",OFFSET(Zdroj!AF$16,'k rozhodnutí'!$A12,0))</f>
        <v>0</v>
      </c>
      <c r="S13" s="419">
        <f ca="1">IF($B13="","",OFFSET(Zdroj!AG$16,'k rozhodnutí'!$A12,0))</f>
        <v>0</v>
      </c>
      <c r="T13" s="419">
        <f ca="1">IF($B13="","",OFFSET(Zdroj!AH$16,'k rozhodnutí'!$A12,0))</f>
        <v>0</v>
      </c>
    </row>
    <row r="14" spans="1:22" ht="105" x14ac:dyDescent="0.25">
      <c r="A14" s="79"/>
      <c r="B14" s="424">
        <f ca="1">IF(OFFSET(Zdroj!$B$16,A12,0)&gt;0,OFFSET(Zdroj!$B$16,A12,0)+0,"")</f>
        <v>6</v>
      </c>
      <c r="C14" s="2" t="str">
        <f ca="1">IF($B13="","",IF(Zdroj!$AS$9="ano",CONCATENATE("Okres:","
",OFFSET(Zdroj!CH$16,'k rozhodnutí'!$A12,0),"
","Právní forma","
",OFFSET(Zdroj!H$16,'k rozhodnutí'!$A12,0),"
",IF(OFFSET(Zdroj!I$16,'k rozhodnutí'!$A12,0)="","","IČO: "),OFFSET(Zdroj!I$16,'k rozhodnutí'!$A12,0),"
","B.Ú. ",IF(OFFSET(Zdroj!J$16,'k rozhodnutí'!$A12,0)="","","Anonymizováno")),CONCATENATE("Okres:","
",OFFSET(Zdroj!CH$16,'k rozhodnutí'!$A12,0),"
","Právní forma","
",OFFSET(Zdroj!H$16,'k rozhodnutí'!$A12,0),"
",IF(OFFSET(Zdroj!I$16,'k rozhodnutí'!$A12,0)="","","IČO: "),OFFSET(Zdroj!I$16,'k rozhodnutí'!$A12,0),"
","B.Ú. ",OFFSET(Zdroj!J$16,'k rozhodnutí'!$A12,0))))</f>
        <v>Okres:
Prostějov
Právní forma
Obec, městská část hlavního města Prahy
IČO: 00288659
B.Ú. 94-28228701/0710</v>
      </c>
      <c r="D14" s="3" t="str">
        <f ca="1">IF($B13="","",OFFSET(Zdroj!O$16,'k rozhodnutí'!$A12,0))</f>
        <v>Předmětem projektu je pořízení vybavení - šlapacích kár, kol a koloběžek  - pro účely Dětského dopravního hřiště v Prostějově.</v>
      </c>
      <c r="E14" s="426"/>
      <c r="F14" s="31"/>
      <c r="G14" s="429"/>
      <c r="H14" s="427"/>
      <c r="I14" s="419"/>
      <c r="J14" s="419"/>
      <c r="K14" s="419"/>
      <c r="L14" s="419"/>
      <c r="M14" s="425"/>
      <c r="N14" s="419"/>
      <c r="O14" s="419"/>
      <c r="P14" s="419"/>
      <c r="Q14" s="419"/>
      <c r="R14" s="419"/>
      <c r="S14" s="419"/>
      <c r="T14" s="419"/>
    </row>
    <row r="15" spans="1:22" ht="30" x14ac:dyDescent="0.25">
      <c r="A15" s="79">
        <f>ROW()/3-1</f>
        <v>4</v>
      </c>
      <c r="B15" s="424"/>
      <c r="C15" s="29" t="str">
        <f ca="1">IF($B13="","",IF(Zdroj!$AS$9="ano",IF(OFFSET(Zdroj!M$16,'k rozhodnutí'!$A12,0)="","","Anonymizováno"),IF(OFFSET(Zdroj!M$16,'k rozhodnutí'!$A12,0)="","",OFFSET(Zdroj!M$16,'k rozhodnutí'!$A12,0))))</f>
        <v>Mgr. František Jura</v>
      </c>
      <c r="D15" s="3" t="str">
        <f ca="1">IF($B13="","",CONCATENATE("Dotace bude použita na:","
",OFFSET(Zdroj!P$16,'k rozhodnutí'!$A12,0)))</f>
        <v>Dotace bude použita na:
pořízení šlapacích kár, kol a koloběžek</v>
      </c>
      <c r="E15" s="426"/>
      <c r="F15" s="32" t="str">
        <f ca="1">IF($B13="","",OFFSET(Zdroj!V$16,'k rozhodnutí'!$A12,0))</f>
        <v>12/2024</v>
      </c>
      <c r="G15" s="48">
        <f ca="1">IF($B13="","",OFFSET(Zdroj!CC$16,'k rozhodnutí'!$A12,0))</f>
        <v>0.7</v>
      </c>
      <c r="H15" s="427"/>
      <c r="I15" s="419"/>
      <c r="J15" s="419"/>
      <c r="K15" s="419"/>
      <c r="L15" s="419"/>
      <c r="M15" s="425"/>
      <c r="N15" s="419"/>
      <c r="O15" s="419"/>
      <c r="P15" s="419"/>
      <c r="Q15" s="419"/>
      <c r="R15" s="419"/>
      <c r="S15" s="419"/>
      <c r="T15" s="419"/>
    </row>
    <row r="16" spans="1:22" ht="60" x14ac:dyDescent="0.25">
      <c r="A16" s="79"/>
      <c r="B16" s="145">
        <f ca="1">IF(OFFSET(Zdroj!$B$16,A15,0)&gt;0,A18,"")</f>
        <v>5</v>
      </c>
      <c r="C16" s="2" t="str">
        <f ca="1">IF($B16="","",IF(Zdroj!$AS$9="ano",CONCATENATE(OFFSET(Zdroj!C$16,'k rozhodnutí'!$A15,0),"
","Anonymizováno","
",OFFSET(Zdroj!E$16,'k rozhodnutí'!$A15,0),"
",OFFSET(Zdroj!F$16,'k rozhodnutí'!$A15,0)),CONCATENATE(OFFSET(Zdroj!C$16,'k rozhodnutí'!$A15,0),"
",OFFSET(Zdroj!D$16,'k rozhodnutí'!$A15,0),"
",OFFSET(Zdroj!E$16,'k rozhodnutí'!$A15,0),"
",OFFSET(Zdroj!F$16,'k rozhodnutí'!$A15,0))))</f>
        <v>Město Mohelnice
U Brány 916/2
Mohelnice
78985</v>
      </c>
      <c r="D16" s="20" t="str">
        <f ca="1">IF($B16="","",OFFSET(Zdroj!N$16,'k rozhodnutí'!$A15,0))</f>
        <v>Výměna kabelového vedení a zprovoznění systému řízení světelných křižovatek na DDH v Mohelnici</v>
      </c>
      <c r="E16" s="426">
        <f ca="1">IF($B16="","",OFFSET(Zdroj!T$16,'k rozhodnutí'!$A15,0))</f>
        <v>2108443.08</v>
      </c>
      <c r="F16" s="32" t="str">
        <f ca="1">IF($B16="","",OFFSET(Zdroj!U$16,'k rozhodnutí'!$A15,0))</f>
        <v>1/2024</v>
      </c>
      <c r="G16" s="429">
        <f ca="1">IF($B16="","",OFFSET(Zdroj!W$16,'k rozhodnutí'!$A15,0))</f>
        <v>1475910.15</v>
      </c>
      <c r="H16" s="427" t="str">
        <f ca="1">IF($B16="","",OFFSET(Zdroj!Y$16,'k rozhodnutí'!$A15,0))</f>
        <v>31.03.2025</v>
      </c>
      <c r="I16" s="419">
        <f ca="1">IF($B16="","",OFFSET(Zdroj!BW$16,'k rozhodnutí'!$A15,0))</f>
        <v>19</v>
      </c>
      <c r="J16" s="419">
        <f ca="1">IF($B16="","",OFFSET(Zdroj!BX$16,'k rozhodnutí'!$A15,0))</f>
        <v>40</v>
      </c>
      <c r="K16" s="419">
        <f ca="1">IF($B16="","",OFFSET(Zdroj!BY$16,'k rozhodnutí'!$A15,0))</f>
        <v>10</v>
      </c>
      <c r="L16" s="419" t="str">
        <f ca="1">IF($B16="","",'k rozhodnutí detailní'!L16)</f>
        <v>69 ze 100</v>
      </c>
      <c r="M16" s="425">
        <f ca="1">IF(B16="","",'k rozhodnutí detailní'!N16)</f>
        <v>1475910.15</v>
      </c>
      <c r="N16" s="419" t="str">
        <f ca="1">IF($B16="","",OFFSET(Zdroj!Z$16,'k rozhodnutí'!$A15,0))</f>
        <v>neinv.</v>
      </c>
      <c r="O16" s="419">
        <f ca="1">IF($B16="","",OFFSET(Zdroj!AC$16,'k rozhodnutí'!$A15,0))</f>
        <v>0</v>
      </c>
      <c r="P16" s="419">
        <f ca="1">IF($B16="","",OFFSET(Zdroj!AD$16,'k rozhodnutí'!$A15,0))</f>
        <v>0</v>
      </c>
      <c r="Q16" s="419">
        <f ca="1">IF($B16="","",OFFSET(Zdroj!AE$16,'k rozhodnutí'!$A15,0))</f>
        <v>0</v>
      </c>
      <c r="R16" s="419">
        <f ca="1">IF($B16="","",OFFSET(Zdroj!AF$16,'k rozhodnutí'!$A15,0))</f>
        <v>0</v>
      </c>
      <c r="S16" s="419">
        <f ca="1">IF($B16="","",OFFSET(Zdroj!AG$16,'k rozhodnutí'!$A15,0))</f>
        <v>0</v>
      </c>
      <c r="T16" s="419">
        <f ca="1">IF($B16="","",OFFSET(Zdroj!AH$16,'k rozhodnutí'!$A15,0))</f>
        <v>0</v>
      </c>
    </row>
    <row r="17" spans="1:20" ht="105" x14ac:dyDescent="0.25">
      <c r="A17" s="79"/>
      <c r="B17" s="424">
        <f ca="1">IF(OFFSET(Zdroj!$B$16,A15,0)&gt;0,OFFSET(Zdroj!$B$16,A15,0)+0,"")</f>
        <v>5</v>
      </c>
      <c r="C17" s="2" t="str">
        <f ca="1">IF($B16="","",IF(Zdroj!$AS$9="ano",CONCATENATE("Okres:","
",OFFSET(Zdroj!CH$16,'k rozhodnutí'!$A15,0),"
","Právní forma","
",OFFSET(Zdroj!H$16,'k rozhodnutí'!$A15,0),"
",IF(OFFSET(Zdroj!I$16,'k rozhodnutí'!$A15,0)="","","IČO: "),OFFSET(Zdroj!I$16,'k rozhodnutí'!$A15,0),"
","B.Ú. ",IF(OFFSET(Zdroj!J$16,'k rozhodnutí'!$A15,0)="","","Anonymizováno")),CONCATENATE("Okres:","
",OFFSET(Zdroj!CH$16,'k rozhodnutí'!$A15,0),"
","Právní forma","
",OFFSET(Zdroj!H$16,'k rozhodnutí'!$A15,0),"
",IF(OFFSET(Zdroj!I$16,'k rozhodnutí'!$A15,0)="","","IČO: "),OFFSET(Zdroj!I$16,'k rozhodnutí'!$A15,0),"
","B.Ú. ",OFFSET(Zdroj!J$16,'k rozhodnutí'!$A15,0))))</f>
        <v>Okres:
Šumperk
Právní forma
Obec, městská část hlavního města Prahy
IČO: 00303038
B.Ú. 94-819841/0710</v>
      </c>
      <c r="D17" s="3" t="str">
        <f ca="1">IF($B16="","",OFFSET(Zdroj!O$16,'k rozhodnutí'!$A15,0))</f>
        <v>Výměna kabelového vedení, zprovoznění systému řízení světelných křižovatek</v>
      </c>
      <c r="E17" s="426"/>
      <c r="F17" s="31"/>
      <c r="G17" s="429"/>
      <c r="H17" s="427"/>
      <c r="I17" s="419"/>
      <c r="J17" s="419"/>
      <c r="K17" s="419"/>
      <c r="L17" s="419"/>
      <c r="M17" s="425"/>
      <c r="N17" s="419"/>
      <c r="O17" s="419"/>
      <c r="P17" s="419"/>
      <c r="Q17" s="419"/>
      <c r="R17" s="419"/>
      <c r="S17" s="419"/>
      <c r="T17" s="419"/>
    </row>
    <row r="18" spans="1:20" ht="45" x14ac:dyDescent="0.25">
      <c r="A18" s="79">
        <f>ROW()/3-1</f>
        <v>5</v>
      </c>
      <c r="B18" s="424"/>
      <c r="C18" s="29" t="str">
        <f ca="1">IF($B16="","",IF(Zdroj!$AS$9="ano",IF(OFFSET(Zdroj!M$16,'k rozhodnutí'!$A15,0)="","","Anonymizováno"),IF(OFFSET(Zdroj!M$16,'k rozhodnutí'!$A15,0)="","",OFFSET(Zdroj!M$16,'k rozhodnutí'!$A15,0))))</f>
        <v>Ing. Pavel Kuba</v>
      </c>
      <c r="D18" s="3" t="str">
        <f ca="1">IF($B16="","",CONCATENATE("Dotace bude použita na:","
",OFFSET(Zdroj!P$16,'k rozhodnutí'!$A15,0)))</f>
        <v>Dotace bude použita na:
opravu stávající nefunkční světelné signalizace DDH</v>
      </c>
      <c r="E18" s="426"/>
      <c r="F18" s="32" t="str">
        <f ca="1">IF($B16="","",OFFSET(Zdroj!V$16,'k rozhodnutí'!$A15,0))</f>
        <v>12/2024</v>
      </c>
      <c r="G18" s="48">
        <f ca="1">IF($B16="","",OFFSET(Zdroj!CC$16,'k rozhodnutí'!$A15,0))</f>
        <v>0.69999999715429828</v>
      </c>
      <c r="H18" s="427"/>
      <c r="I18" s="419"/>
      <c r="J18" s="419"/>
      <c r="K18" s="419"/>
      <c r="L18" s="419"/>
      <c r="M18" s="425"/>
      <c r="N18" s="419"/>
      <c r="O18" s="419"/>
      <c r="P18" s="419"/>
      <c r="Q18" s="419"/>
      <c r="R18" s="419"/>
      <c r="S18" s="419"/>
      <c r="T18" s="419"/>
    </row>
    <row r="19" spans="1:20" ht="60" x14ac:dyDescent="0.25">
      <c r="A19" s="79"/>
      <c r="B19" s="145">
        <f ca="1">IF(OFFSET(Zdroj!$B$16,A18,0)&gt;0,A21,"")</f>
        <v>6</v>
      </c>
      <c r="C19" s="2" t="str">
        <f ca="1">IF($B19="","",IF(Zdroj!$AS$9="ano",CONCATENATE(OFFSET(Zdroj!C$16,'k rozhodnutí'!$A18,0),"
","Anonymizováno","
",OFFSET(Zdroj!E$16,'k rozhodnutí'!$A18,0),"
",OFFSET(Zdroj!F$16,'k rozhodnutí'!$A18,0)),CONCATENATE(OFFSET(Zdroj!C$16,'k rozhodnutí'!$A18,0),"
",OFFSET(Zdroj!D$16,'k rozhodnutí'!$A18,0),"
",OFFSET(Zdroj!E$16,'k rozhodnutí'!$A18,0),"
",OFFSET(Zdroj!F$16,'k rozhodnutí'!$A18,0))))</f>
        <v>Město Litovel
Nám. Př. Otakara 778/1b
Litovel
78401</v>
      </c>
      <c r="D19" s="20" t="str">
        <f ca="1">IF($B19="","",OFFSET(Zdroj!N$16,'k rozhodnutí'!$A18,0))</f>
        <v>Litovel - pořízení nového vybavení na dětské dopravní hřiště</v>
      </c>
      <c r="E19" s="426">
        <f ca="1">IF($B19="","",OFFSET(Zdroj!T$16,'k rozhodnutí'!$A18,0))</f>
        <v>50000</v>
      </c>
      <c r="F19" s="32" t="str">
        <f ca="1">IF($B19="","",OFFSET(Zdroj!U$16,'k rozhodnutí'!$A18,0))</f>
        <v>2/2024</v>
      </c>
      <c r="G19" s="429">
        <f ca="1">IF($B19="","",OFFSET(Zdroj!W$16,'k rozhodnutí'!$A18,0))</f>
        <v>35000</v>
      </c>
      <c r="H19" s="427">
        <f ca="1">IF($B19="","",OFFSET(Zdroj!Y$16,'k rozhodnutí'!$A18,0))</f>
        <v>45747</v>
      </c>
      <c r="I19" s="419">
        <f ca="1">IF($B19="","",OFFSET(Zdroj!BW$16,'k rozhodnutí'!$A18,0))</f>
        <v>19</v>
      </c>
      <c r="J19" s="419">
        <f ca="1">IF($B19="","",OFFSET(Zdroj!BX$16,'k rozhodnutí'!$A18,0))</f>
        <v>32</v>
      </c>
      <c r="K19" s="419">
        <f ca="1">IF($B19="","",OFFSET(Zdroj!BY$16,'k rozhodnutí'!$A18,0))</f>
        <v>10</v>
      </c>
      <c r="L19" s="419" t="str">
        <f ca="1">IF($B19="","",'k rozhodnutí detailní'!L19)</f>
        <v>61 ze 100</v>
      </c>
      <c r="M19" s="425">
        <f ca="1">IF(B19="","",'k rozhodnutí detailní'!N19)</f>
        <v>35000</v>
      </c>
      <c r="N19" s="419" t="str">
        <f ca="1">IF($B19="","",OFFSET(Zdroj!Z$16,'k rozhodnutí'!$A18,0))</f>
        <v>neinv.</v>
      </c>
      <c r="O19" s="419">
        <f ca="1">IF($B19="","",OFFSET(Zdroj!AC$16,'k rozhodnutí'!$A18,0))</f>
        <v>0</v>
      </c>
      <c r="P19" s="419">
        <f ca="1">IF($B19="","",OFFSET(Zdroj!AD$16,'k rozhodnutí'!$A18,0))</f>
        <v>0</v>
      </c>
      <c r="Q19" s="419">
        <f ca="1">IF($B19="","",OFFSET(Zdroj!AE$16,'k rozhodnutí'!$A18,0))</f>
        <v>0</v>
      </c>
      <c r="R19" s="419">
        <f ca="1">IF($B19="","",OFFSET(Zdroj!AF$16,'k rozhodnutí'!$A18,0))</f>
        <v>0</v>
      </c>
      <c r="S19" s="419">
        <f ca="1">IF($B19="","",OFFSET(Zdroj!AG$16,'k rozhodnutí'!$A18,0))</f>
        <v>0</v>
      </c>
      <c r="T19" s="419">
        <f ca="1">IF($B19="","",OFFSET(Zdroj!AH$16,'k rozhodnutí'!$A18,0))</f>
        <v>0</v>
      </c>
    </row>
    <row r="20" spans="1:20" ht="109.15" customHeight="1" x14ac:dyDescent="0.25">
      <c r="A20" s="79"/>
      <c r="B20" s="424">
        <f ca="1">IF(OFFSET(Zdroj!$B$16,A18,0)&gt;0,OFFSET(Zdroj!$B$16,A18,0)+0,"")</f>
        <v>3</v>
      </c>
      <c r="C20" s="2" t="str">
        <f ca="1">IF($B19="","",IF(Zdroj!$AS$9="ano",CONCATENATE("Okres:","
",OFFSET(Zdroj!CH$16,'k rozhodnutí'!$A18,0),"
","Právní forma","
",OFFSET(Zdroj!H$16,'k rozhodnutí'!$A18,0),"
",IF(OFFSET(Zdroj!I$16,'k rozhodnutí'!$A18,0)="","","IČO: "),OFFSET(Zdroj!I$16,'k rozhodnutí'!$A18,0),"
","B.Ú. ",IF(OFFSET(Zdroj!J$16,'k rozhodnutí'!$A18,0)="","","Anonymizováno")),CONCATENATE("Okres:","
",OFFSET(Zdroj!CH$16,'k rozhodnutí'!$A18,0),"
","Právní forma","
",OFFSET(Zdroj!H$16,'k rozhodnutí'!$A18,0),"
",IF(OFFSET(Zdroj!I$16,'k rozhodnutí'!$A18,0)="","","IČO: "),OFFSET(Zdroj!I$16,'k rozhodnutí'!$A18,0),"
","B.Ú. ",OFFSET(Zdroj!J$16,'k rozhodnutí'!$A18,0))))</f>
        <v>Okres:
Olomouc
Právní forma
Obec, městská část hlavního města Prahy
IČO: 00299138
B.Ú. 9005-3727811/0100</v>
      </c>
      <c r="D20" s="3" t="str">
        <f ca="1">IF($B19="","",OFFSET(Zdroj!O$16,'k rozhodnutí'!$A18,0))</f>
        <v>Cílem akce je pořízení nového vybavení na dětské dopravní hřiště v Litovli.</v>
      </c>
      <c r="E20" s="426"/>
      <c r="F20" s="31"/>
      <c r="G20" s="429"/>
      <c r="H20" s="427"/>
      <c r="I20" s="419"/>
      <c r="J20" s="419"/>
      <c r="K20" s="419"/>
      <c r="L20" s="419"/>
      <c r="M20" s="425"/>
      <c r="N20" s="419"/>
      <c r="O20" s="419"/>
      <c r="P20" s="419"/>
      <c r="Q20" s="419"/>
      <c r="R20" s="419"/>
      <c r="S20" s="419"/>
      <c r="T20" s="419"/>
    </row>
    <row r="21" spans="1:20" ht="45" x14ac:dyDescent="0.25">
      <c r="A21" s="79">
        <f>ROW()/3-1</f>
        <v>6</v>
      </c>
      <c r="B21" s="424"/>
      <c r="C21" s="29" t="str">
        <f ca="1">IF($B19="","",IF(Zdroj!$AS$9="ano",IF(OFFSET(Zdroj!M$16,'k rozhodnutí'!$A18,0)="","","Anonymizováno"),IF(OFFSET(Zdroj!M$16,'k rozhodnutí'!$A18,0)="","",OFFSET(Zdroj!M$16,'k rozhodnutí'!$A18,0))))</f>
        <v>Viktor Kohout</v>
      </c>
      <c r="D21" s="3" t="str">
        <f ca="1">IF($B19="","",CONCATENATE("Dotace bude použita na:","
",OFFSET(Zdroj!P$16,'k rozhodnutí'!$A18,0)))</f>
        <v>Dotace bude použita na:
pořízení nového vybavení na dětské dopravní hřiště v Litovli</v>
      </c>
      <c r="E21" s="426"/>
      <c r="F21" s="32" t="str">
        <f ca="1">IF($B19="","",OFFSET(Zdroj!V$16,'k rozhodnutí'!$A18,0))</f>
        <v>12/2024</v>
      </c>
      <c r="G21" s="48">
        <f ca="1">IF($B19="","",OFFSET(Zdroj!CC$16,'k rozhodnutí'!$A18,0))</f>
        <v>0.7</v>
      </c>
      <c r="H21" s="427"/>
      <c r="I21" s="419"/>
      <c r="J21" s="419"/>
      <c r="K21" s="419"/>
      <c r="L21" s="419"/>
      <c r="M21" s="425"/>
      <c r="N21" s="419"/>
      <c r="O21" s="419"/>
      <c r="P21" s="419"/>
      <c r="Q21" s="419"/>
      <c r="R21" s="419"/>
      <c r="S21" s="419"/>
      <c r="T21" s="419"/>
    </row>
    <row r="22" spans="1:20" ht="60" x14ac:dyDescent="0.25">
      <c r="A22" s="79"/>
      <c r="B22" s="145">
        <f ca="1">IF(OFFSET(Zdroj!$B$16,A21,0)&gt;0,A24,"")</f>
        <v>7</v>
      </c>
      <c r="C22" s="2" t="str">
        <f ca="1">IF($B22="","",IF(Zdroj!$AS$9="ano",CONCATENATE(OFFSET(Zdroj!C$16,'k rozhodnutí'!$A21,0),"
","Anonymizováno","
",OFFSET(Zdroj!E$16,'k rozhodnutí'!$A21,0),"
",OFFSET(Zdroj!F$16,'k rozhodnutí'!$A21,0)),CONCATENATE(OFFSET(Zdroj!C$16,'k rozhodnutí'!$A21,0),"
",OFFSET(Zdroj!D$16,'k rozhodnutí'!$A21,0),"
",OFFSET(Zdroj!E$16,'k rozhodnutí'!$A21,0),"
",OFFSET(Zdroj!F$16,'k rozhodnutí'!$A21,0))))</f>
        <v>Město Šternberk
Horní náměstí 78/16
Šternberk
78501</v>
      </c>
      <c r="D22" s="20" t="str">
        <f ca="1">IF($B22="","",OFFSET(Zdroj!N$16,'k rozhodnutí'!$A21,0))</f>
        <v>Vybavení DDH Šternberk</v>
      </c>
      <c r="E22" s="426">
        <f ca="1">IF($B22="","",OFFSET(Zdroj!T$16,'k rozhodnutí'!$A21,0))</f>
        <v>34384</v>
      </c>
      <c r="F22" s="32" t="str">
        <f ca="1">IF($B22="","",OFFSET(Zdroj!U$16,'k rozhodnutí'!$A21,0))</f>
        <v>3/2024</v>
      </c>
      <c r="G22" s="429">
        <f ca="1">IF($B22="","",OFFSET(Zdroj!W$16,'k rozhodnutí'!$A21,0))</f>
        <v>34384</v>
      </c>
      <c r="H22" s="427">
        <f ca="1">IF($B22="","",OFFSET(Zdroj!Y$16,'k rozhodnutí'!$A21,0))</f>
        <v>45747</v>
      </c>
      <c r="I22" s="419">
        <f ca="1">IF($B22="","",OFFSET(Zdroj!BW$16,'k rozhodnutí'!$A21,0))</f>
        <v>23</v>
      </c>
      <c r="J22" s="419">
        <f ca="1">IF($B22="","",OFFSET(Zdroj!BX$16,'k rozhodnutí'!$A21,0))</f>
        <v>21</v>
      </c>
      <c r="K22" s="419">
        <f ca="1">IF($B22="","",OFFSET(Zdroj!BY$16,'k rozhodnutí'!$A21,0))</f>
        <v>10</v>
      </c>
      <c r="L22" s="419" t="str">
        <f ca="1">IF($B22="","",'k rozhodnutí detailní'!L22)</f>
        <v>54 ze 100</v>
      </c>
      <c r="M22" s="425">
        <f ca="1">IF(B22="","",'k rozhodnutí detailní'!N22)</f>
        <v>34384</v>
      </c>
      <c r="N22" s="419" t="str">
        <f ca="1">IF($B22="","",OFFSET(Zdroj!Z$16,'k rozhodnutí'!$A21,0))</f>
        <v>neinv.</v>
      </c>
      <c r="O22" s="419">
        <f ca="1">IF($B22="","",OFFSET(Zdroj!AC$16,'k rozhodnutí'!$A21,0))</f>
        <v>0</v>
      </c>
      <c r="P22" s="419">
        <f ca="1">IF($B22="","",OFFSET(Zdroj!AD$16,'k rozhodnutí'!$A21,0))</f>
        <v>0</v>
      </c>
      <c r="Q22" s="419">
        <f ca="1">IF($B22="","",OFFSET(Zdroj!AE$16,'k rozhodnutí'!$A21,0))</f>
        <v>0</v>
      </c>
      <c r="R22" s="419">
        <f ca="1">IF($B22="","",OFFSET(Zdroj!AF$16,'k rozhodnutí'!$A21,0))</f>
        <v>0</v>
      </c>
      <c r="S22" s="419">
        <f ca="1">IF($B22="","",OFFSET(Zdroj!AG$16,'k rozhodnutí'!$A21,0))</f>
        <v>0</v>
      </c>
      <c r="T22" s="419">
        <f ca="1">IF($B22="","",OFFSET(Zdroj!AH$16,'k rozhodnutí'!$A21,0))</f>
        <v>0</v>
      </c>
    </row>
    <row r="23" spans="1:20" ht="105" x14ac:dyDescent="0.25">
      <c r="A23" s="79"/>
      <c r="B23" s="424">
        <f ca="1">IF(OFFSET(Zdroj!$B$16,A21,0)&gt;0,OFFSET(Zdroj!$B$16,A21,0)+0,"")</f>
        <v>7</v>
      </c>
      <c r="C23" s="2" t="str">
        <f ca="1">IF($B22="","",IF(Zdroj!$AS$9="ano",CONCATENATE("Okres:","
",OFFSET(Zdroj!CH$16,'k rozhodnutí'!$A21,0),"
","Právní forma","
",OFFSET(Zdroj!H$16,'k rozhodnutí'!$A21,0),"
",IF(OFFSET(Zdroj!I$16,'k rozhodnutí'!$A21,0)="","","IČO: "),OFFSET(Zdroj!I$16,'k rozhodnutí'!$A21,0),"
","B.Ú. ",IF(OFFSET(Zdroj!J$16,'k rozhodnutí'!$A21,0)="","","Anonymizováno")),CONCATENATE("Okres:","
",OFFSET(Zdroj!CH$16,'k rozhodnutí'!$A21,0),"
","Právní forma","
",OFFSET(Zdroj!H$16,'k rozhodnutí'!$A21,0),"
",IF(OFFSET(Zdroj!I$16,'k rozhodnutí'!$A21,0)="","","IČO: "),OFFSET(Zdroj!I$16,'k rozhodnutí'!$A21,0),"
","B.Ú. ",OFFSET(Zdroj!J$16,'k rozhodnutí'!$A21,0))))</f>
        <v>Okres:
Olomouc
Právní forma
Obec, městská část hlavního města Prahy
IČO: 00299529
B.Ú. 94-3014811/0710</v>
      </c>
      <c r="D23" s="3" t="str">
        <f ca="1">IF($B22="","",OFFSET(Zdroj!O$16,'k rozhodnutí'!$A21,0))</f>
        <v>Jedná se o pořízení mobiliáře dětského dopravního hřiště ve Šternberku, které zajistí vyšší komfort a bezpečí jeho návštěvníků.</v>
      </c>
      <c r="E23" s="426"/>
      <c r="F23" s="31"/>
      <c r="G23" s="429"/>
      <c r="H23" s="427"/>
      <c r="I23" s="419"/>
      <c r="J23" s="419"/>
      <c r="K23" s="419"/>
      <c r="L23" s="419"/>
      <c r="M23" s="425"/>
      <c r="N23" s="419"/>
      <c r="O23" s="419"/>
      <c r="P23" s="419"/>
      <c r="Q23" s="419"/>
      <c r="R23" s="419"/>
      <c r="S23" s="419"/>
      <c r="T23" s="419"/>
    </row>
    <row r="24" spans="1:20" ht="45" x14ac:dyDescent="0.25">
      <c r="A24" s="79">
        <f>ROW()/3-1</f>
        <v>7</v>
      </c>
      <c r="B24" s="424"/>
      <c r="C24" s="29" t="str">
        <f ca="1">IF($B22="","",IF(Zdroj!$AS$9="ano",IF(OFFSET(Zdroj!M$16,'k rozhodnutí'!$A21,0)="","","Anonymizováno"),IF(OFFSET(Zdroj!M$16,'k rozhodnutí'!$A21,0)="","",OFFSET(Zdroj!M$16,'k rozhodnutí'!$A21,0))))</f>
        <v>Ing. Stanislav Orság</v>
      </c>
      <c r="D24" s="3" t="str">
        <f ca="1">IF($B22="","",CONCATENATE("Dotace bude použita na:","
",OFFSET(Zdroj!P$16,'k rozhodnutí'!$A21,0)))</f>
        <v>Dotace bude použita na:
Pořízení mobiliáře na vybavení dětského dopravního hřiště ve Šternberku</v>
      </c>
      <c r="E24" s="426"/>
      <c r="F24" s="32" t="str">
        <f ca="1">IF($B22="","",OFFSET(Zdroj!V$16,'k rozhodnutí'!$A21,0))</f>
        <v>4/2024</v>
      </c>
      <c r="G24" s="48">
        <f ca="1">IF($B22="","",OFFSET(Zdroj!CC$16,'k rozhodnutí'!$A21,0))</f>
        <v>1</v>
      </c>
      <c r="H24" s="427"/>
      <c r="I24" s="419"/>
      <c r="J24" s="419"/>
      <c r="K24" s="419"/>
      <c r="L24" s="419"/>
      <c r="M24" s="425"/>
      <c r="N24" s="419"/>
      <c r="O24" s="419"/>
      <c r="P24" s="419"/>
      <c r="Q24" s="419"/>
      <c r="R24" s="419"/>
      <c r="S24" s="419"/>
      <c r="T24" s="419"/>
    </row>
    <row r="25" spans="1:20" ht="15.75" x14ac:dyDescent="0.25">
      <c r="A25" s="79"/>
      <c r="B25" s="145" t="str">
        <f ca="1">IF(OFFSET(Zdroj!$B$16,A24,0)&gt;0,#REF!,"")</f>
        <v/>
      </c>
      <c r="C25" s="2" t="str">
        <f ca="1">IF($B25="","",IF(Zdroj!$AS$9="ano",CONCATENATE(OFFSET(Zdroj!C$16,'k rozhodnutí'!$A24,0),"
","Anonymizováno","
",OFFSET(Zdroj!E$16,'k rozhodnutí'!$A24,0),"
",OFFSET(Zdroj!F$16,'k rozhodnutí'!$A24,0)),CONCATENATE(OFFSET(Zdroj!C$16,'k rozhodnutí'!$A24,0),"
",OFFSET(Zdroj!D$16,'k rozhodnutí'!$A24,0),"
",OFFSET(Zdroj!E$16,'k rozhodnutí'!$A24,0),"
",OFFSET(Zdroj!F$16,'k rozhodnutí'!$A24,0))))</f>
        <v/>
      </c>
      <c r="D25" s="20" t="str">
        <f ca="1">IF($B25="","",OFFSET(Zdroj!N$16,'k rozhodnutí'!$A24,0))</f>
        <v/>
      </c>
      <c r="E25" s="208" t="str">
        <f ca="1">IF($B25="","",OFFSET(Zdroj!T$16,'k rozhodnutí'!$A24,0))</f>
        <v/>
      </c>
      <c r="F25" s="32" t="str">
        <f ca="1">IF($B25="","",OFFSET(Zdroj!U$16,'k rozhodnutí'!$A24,0))</f>
        <v/>
      </c>
      <c r="G25" s="210" t="str">
        <f ca="1">IF($B25="","",OFFSET(Zdroj!W$16,'k rozhodnutí'!$A24,0))</f>
        <v/>
      </c>
      <c r="H25" s="209" t="str">
        <f ca="1">IF($B25="","",OFFSET(Zdroj!Y$16,'k rozhodnutí'!$A24,0))</f>
        <v/>
      </c>
      <c r="I25" s="22" t="str">
        <f ca="1">IF($B25="","",OFFSET(Zdroj!BW$16,'k rozhodnutí'!$A24,0))</f>
        <v/>
      </c>
      <c r="J25" s="22" t="str">
        <f ca="1">IF($B25="","",OFFSET(Zdroj!BX$16,'k rozhodnutí'!$A24,0))</f>
        <v/>
      </c>
      <c r="K25" s="22" t="str">
        <f ca="1">IF($B25="","",OFFSET(Zdroj!BY$16,'k rozhodnutí'!$A24,0))</f>
        <v/>
      </c>
      <c r="L25" s="22" t="str">
        <f ca="1">IF($B25="","",'k rozhodnutí detailní'!L25)</f>
        <v/>
      </c>
      <c r="M25" s="211">
        <f ca="1">SUM(M4:M24)</f>
        <v>3679721.68</v>
      </c>
      <c r="N25" s="22" t="str">
        <f ca="1">IF($B25="","",OFFSET(Zdroj!Z$16,'k rozhodnutí'!$A24,0))</f>
        <v/>
      </c>
      <c r="O25" s="22" t="str">
        <f ca="1">IF($B25="","",OFFSET(Zdroj!AC$16,'k rozhodnutí'!$A24,0))</f>
        <v/>
      </c>
      <c r="P25" s="419" t="str">
        <f ca="1">IF($B25="","",OFFSET(Zdroj!AD$16,'k rozhodnutí'!$A24,0))</f>
        <v/>
      </c>
      <c r="Q25" s="419" t="str">
        <f ca="1">IF($B25="","",OFFSET(Zdroj!AE$16,'k rozhodnutí'!$A24,0))</f>
        <v/>
      </c>
      <c r="R25" s="419" t="str">
        <f ca="1">IF($B25="","",OFFSET(Zdroj!AF$16,'k rozhodnutí'!$A24,0))</f>
        <v/>
      </c>
      <c r="S25" s="419" t="str">
        <f ca="1">IF($B25="","",OFFSET(Zdroj!AG$16,'k rozhodnutí'!$A24,0))</f>
        <v/>
      </c>
      <c r="T25" s="419" t="str">
        <f ca="1">IF($B25="","",OFFSET(Zdroj!AH$16,'k rozhodnutí'!$A24,0))</f>
        <v/>
      </c>
    </row>
    <row r="26" spans="1:20" x14ac:dyDescent="0.25">
      <c r="A26" s="79"/>
      <c r="B26" s="207" t="str">
        <f ca="1">IF(OFFSET(Zdroj!$B$16,A24,0)&gt;0,OFFSET(Zdroj!$B$16,A24,0)+0,"")</f>
        <v/>
      </c>
      <c r="C26" s="2" t="str">
        <f ca="1">IF($B25="","",IF(Zdroj!$AS$9="ano",CONCATENATE("Okres:","
",OFFSET(Zdroj!CH$16,'k rozhodnutí'!$A24,0),"
","Právní forma","
",OFFSET(Zdroj!H$16,'k rozhodnutí'!$A24,0),"
",IF(OFFSET(Zdroj!I$16,'k rozhodnutí'!$A24,0)="","","IČO: "),OFFSET(Zdroj!I$16,'k rozhodnutí'!$A24,0),"
","B.Ú. ",IF(OFFSET(Zdroj!J$16,'k rozhodnutí'!$A24,0)="","","Anonymizováno")),CONCATENATE("Okres:","
",OFFSET(Zdroj!CH$16,'k rozhodnutí'!$A24,0),"
","Právní forma","
",OFFSET(Zdroj!H$16,'k rozhodnutí'!$A24,0),"
",IF(OFFSET(Zdroj!I$16,'k rozhodnutí'!$A24,0)="","","IČO: "),OFFSET(Zdroj!I$16,'k rozhodnutí'!$A24,0),"
","B.Ú. ",OFFSET(Zdroj!J$16,'k rozhodnutí'!$A24,0))))</f>
        <v/>
      </c>
      <c r="D26" s="3" t="str">
        <f ca="1">IF($B25="","",OFFSET(Zdroj!O$16,'k rozhodnutí'!$A24,0))</f>
        <v/>
      </c>
      <c r="E26" s="208"/>
      <c r="F26" s="31"/>
      <c r="G26" s="210"/>
      <c r="H26" s="209"/>
      <c r="I26" s="22"/>
      <c r="J26" s="22"/>
      <c r="K26" s="22"/>
      <c r="L26" s="22"/>
      <c r="M26" s="211"/>
      <c r="N26" s="22"/>
      <c r="O26" s="22"/>
      <c r="P26" s="419"/>
      <c r="Q26" s="419"/>
      <c r="R26" s="419"/>
      <c r="S26" s="419"/>
      <c r="T26" s="419"/>
    </row>
  </sheetData>
  <autoFilter ref="B3:T26" xr:uid="{00000000-0001-0000-0000-000000000000}"/>
  <mergeCells count="129">
    <mergeCell ref="B1:B2"/>
    <mergeCell ref="H22:H24"/>
    <mergeCell ref="I22:I24"/>
    <mergeCell ref="L22:L24"/>
    <mergeCell ref="G22:G23"/>
    <mergeCell ref="L1:L2"/>
    <mergeCell ref="M4:M6"/>
    <mergeCell ref="O1:O2"/>
    <mergeCell ref="O4:O6"/>
    <mergeCell ref="O7:O9"/>
    <mergeCell ref="O10:O12"/>
    <mergeCell ref="O13:O15"/>
    <mergeCell ref="O16:O18"/>
    <mergeCell ref="O19:O21"/>
    <mergeCell ref="O22:O24"/>
    <mergeCell ref="M7:M9"/>
    <mergeCell ref="G7:G8"/>
    <mergeCell ref="B20:B21"/>
    <mergeCell ref="B23:B24"/>
    <mergeCell ref="M16:M18"/>
    <mergeCell ref="N16:N18"/>
    <mergeCell ref="E19:E21"/>
    <mergeCell ref="H19:H21"/>
    <mergeCell ref="I19:I21"/>
    <mergeCell ref="B14:B15"/>
    <mergeCell ref="B17:B18"/>
    <mergeCell ref="M22:M24"/>
    <mergeCell ref="N22:N24"/>
    <mergeCell ref="M19:M21"/>
    <mergeCell ref="N19:N21"/>
    <mergeCell ref="E22:E24"/>
    <mergeCell ref="E13:E15"/>
    <mergeCell ref="H13:H15"/>
    <mergeCell ref="I13:I15"/>
    <mergeCell ref="L13:L15"/>
    <mergeCell ref="L19:L21"/>
    <mergeCell ref="M13:M15"/>
    <mergeCell ref="N13:N15"/>
    <mergeCell ref="E16:E18"/>
    <mergeCell ref="H16:H18"/>
    <mergeCell ref="I16:I18"/>
    <mergeCell ref="J13:J15"/>
    <mergeCell ref="L16:L18"/>
    <mergeCell ref="G16:G17"/>
    <mergeCell ref="G19:G20"/>
    <mergeCell ref="G13:G14"/>
    <mergeCell ref="L4:L6"/>
    <mergeCell ref="E7:E9"/>
    <mergeCell ref="H7:H9"/>
    <mergeCell ref="I7:I9"/>
    <mergeCell ref="L7:L9"/>
    <mergeCell ref="J4:J6"/>
    <mergeCell ref="J7:J9"/>
    <mergeCell ref="J10:J12"/>
    <mergeCell ref="E4:E6"/>
    <mergeCell ref="H4:H6"/>
    <mergeCell ref="I4:I6"/>
    <mergeCell ref="G4:G5"/>
    <mergeCell ref="B5:B6"/>
    <mergeCell ref="B8:B9"/>
    <mergeCell ref="N10:N12"/>
    <mergeCell ref="M10:M12"/>
    <mergeCell ref="B11:B12"/>
    <mergeCell ref="N4:N6"/>
    <mergeCell ref="N7:N9"/>
    <mergeCell ref="P4:P6"/>
    <mergeCell ref="Q4:Q6"/>
    <mergeCell ref="E10:E12"/>
    <mergeCell ref="H10:H12"/>
    <mergeCell ref="I10:I12"/>
    <mergeCell ref="K4:K6"/>
    <mergeCell ref="K7:K9"/>
    <mergeCell ref="L10:L12"/>
    <mergeCell ref="G10:G11"/>
    <mergeCell ref="R4:R6"/>
    <mergeCell ref="S4:S6"/>
    <mergeCell ref="T4:T6"/>
    <mergeCell ref="T7:T9"/>
    <mergeCell ref="P10:P12"/>
    <mergeCell ref="Q10:Q12"/>
    <mergeCell ref="I1:K1"/>
    <mergeCell ref="J22:J24"/>
    <mergeCell ref="K22:K24"/>
    <mergeCell ref="P7:P9"/>
    <mergeCell ref="Q7:Q9"/>
    <mergeCell ref="R7:R9"/>
    <mergeCell ref="S7:S9"/>
    <mergeCell ref="R10:R12"/>
    <mergeCell ref="S10:S12"/>
    <mergeCell ref="T10:T12"/>
    <mergeCell ref="R25:R26"/>
    <mergeCell ref="S25:S26"/>
    <mergeCell ref="T25:T26"/>
    <mergeCell ref="P19:P21"/>
    <mergeCell ref="Q19:Q21"/>
    <mergeCell ref="R19:R21"/>
    <mergeCell ref="S19:S21"/>
    <mergeCell ref="T19:T21"/>
    <mergeCell ref="P22:P24"/>
    <mergeCell ref="Q22:Q24"/>
    <mergeCell ref="R22:R24"/>
    <mergeCell ref="S22:S24"/>
    <mergeCell ref="T22:T24"/>
    <mergeCell ref="P25:P26"/>
    <mergeCell ref="Q25:Q26"/>
    <mergeCell ref="U1:V1"/>
    <mergeCell ref="V2:V3"/>
    <mergeCell ref="U2:U3"/>
    <mergeCell ref="K10:K12"/>
    <mergeCell ref="K13:K15"/>
    <mergeCell ref="J16:J18"/>
    <mergeCell ref="K16:K18"/>
    <mergeCell ref="J19:J21"/>
    <mergeCell ref="K19:K21"/>
    <mergeCell ref="P1:P2"/>
    <mergeCell ref="Q1:Q2"/>
    <mergeCell ref="R1:R2"/>
    <mergeCell ref="S1:S2"/>
    <mergeCell ref="T1:T2"/>
    <mergeCell ref="P13:P15"/>
    <mergeCell ref="Q13:Q15"/>
    <mergeCell ref="R13:R15"/>
    <mergeCell ref="S13:S15"/>
    <mergeCell ref="T13:T15"/>
    <mergeCell ref="P16:P18"/>
    <mergeCell ref="Q16:Q18"/>
    <mergeCell ref="R16:R18"/>
    <mergeCell ref="S16:S18"/>
    <mergeCell ref="T16:T18"/>
  </mergeCells>
  <conditionalFormatting sqref="B4 B13 B16 B19 B22">
    <cfRule type="expression" dxfId="36" priority="296">
      <formula>AND($V$2&lt;&gt;"",OR(ISNUMBER(SEARCH($V$2,C4:E6)),ISNUMBER(SEARCH($V$2,G4:G6)),ISNUMBER(SEARCH($V$2,L4:M6)),ISTEXT(SEARCH($V$2,C4:D6))))</formula>
    </cfRule>
  </conditionalFormatting>
  <conditionalFormatting sqref="B4:B26">
    <cfRule type="notContainsBlanks" dxfId="35" priority="358">
      <formula>LEN(TRIM(B4))&gt;0</formula>
    </cfRule>
  </conditionalFormatting>
  <conditionalFormatting sqref="B5:B6 B14:B15 B17:B18 B20:B21 B23:B24">
    <cfRule type="expression" dxfId="34" priority="295">
      <formula>AND($V$2&lt;&gt;"",OR(ISNUMBER(SEARCH($V$2,C4:E6)),ISNUMBER(SEARCH($V$2,G4:G6)),ISNUMBER(SEARCH($V$2,L4:M6)),ISTEXT(SEARCH($V$2,C4:D6))))</formula>
    </cfRule>
  </conditionalFormatting>
  <conditionalFormatting sqref="B7">
    <cfRule type="expression" dxfId="33" priority="294">
      <formula>AND($V$2&lt;&gt;"",OR(ISNUMBER(SEARCH($V$2,C7:E9)),ISNUMBER(SEARCH($V$2,G7:G9)),ISNUMBER(SEARCH($V$2,L7:M9)),ISTEXT(SEARCH($V$2,C7:D9))))</formula>
    </cfRule>
  </conditionalFormatting>
  <conditionalFormatting sqref="B8:B9">
    <cfRule type="expression" dxfId="32" priority="293">
      <formula>AND($V$2&lt;&gt;"",OR(ISNUMBER(SEARCH($V$2,C7:E9)),ISNUMBER(SEARCH($V$2,G7:G9)),ISNUMBER(SEARCH($V$2,L7:M9)),ISTEXT(SEARCH($V$2,C7:D9))))</formula>
    </cfRule>
  </conditionalFormatting>
  <conditionalFormatting sqref="B10">
    <cfRule type="expression" dxfId="31" priority="276">
      <formula>AND($V$2&lt;&gt;"",OR(ISNUMBER(SEARCH($V$2,C10:E12)),ISNUMBER(SEARCH($V$2,G10:G12)),ISNUMBER(SEARCH($V$2,L10:M12)),ISTEXT(SEARCH($V$2,C10:D12))))</formula>
    </cfRule>
  </conditionalFormatting>
  <conditionalFormatting sqref="B11:B12">
    <cfRule type="expression" dxfId="30" priority="275">
      <formula>AND($V$2&lt;&gt;"",OR(ISNUMBER(SEARCH($V$2,C10:E12)),ISNUMBER(SEARCH($V$2,G10:G12)),ISNUMBER(SEARCH($V$2,L10:M12)),ISTEXT(SEARCH($V$2,C10:D12))))</formula>
    </cfRule>
  </conditionalFormatting>
  <conditionalFormatting sqref="B25">
    <cfRule type="expression" dxfId="29" priority="3184">
      <formula>AND($V$2&lt;&gt;"",OR(ISNUMBER(SEARCH($V$2,C25:E26)),ISNUMBER(SEARCH($V$2,G25:G26)),ISNUMBER(SEARCH($V$2,L25:M26)),ISTEXT(SEARCH($V$2,C25:D26))))</formula>
    </cfRule>
  </conditionalFormatting>
  <conditionalFormatting sqref="B26">
    <cfRule type="expression" dxfId="28" priority="3185">
      <formula>AND($V$2&lt;&gt;"",OR(ISNUMBER(SEARCH($V$2,C25:E26)),ISNUMBER(SEARCH($V$2,G25:G26)),ISNUMBER(SEARCH($V$2,L25:M26)),ISTEXT(SEARCH($V$2,C25:D26))))</formula>
    </cfRule>
  </conditionalFormatting>
  <conditionalFormatting sqref="C4 C13 C16 C19 C22 C25">
    <cfRule type="notContainsBlanks" dxfId="27" priority="619" stopIfTrue="1">
      <formula>LEN(TRIM(C4))&gt;0</formula>
    </cfRule>
  </conditionalFormatting>
  <conditionalFormatting sqref="C6 C15 C18 C21 C24">
    <cfRule type="expression" dxfId="26" priority="586" stopIfTrue="1">
      <formula>IF(B4&gt;0,B4,"")</formula>
    </cfRule>
  </conditionalFormatting>
  <conditionalFormatting sqref="C7">
    <cfRule type="notContainsBlanks" dxfId="25" priority="366" stopIfTrue="1">
      <formula>LEN(TRIM(C7))&gt;0</formula>
    </cfRule>
  </conditionalFormatting>
  <conditionalFormatting sqref="C9">
    <cfRule type="expression" dxfId="24" priority="361" stopIfTrue="1">
      <formula>IF(B7&gt;0,B7,"")</formula>
    </cfRule>
  </conditionalFormatting>
  <conditionalFormatting sqref="C10">
    <cfRule type="notContainsBlanks" dxfId="23" priority="288" stopIfTrue="1">
      <formula>LEN(TRIM(C10))&gt;0</formula>
    </cfRule>
  </conditionalFormatting>
  <conditionalFormatting sqref="C12">
    <cfRule type="expression" dxfId="22" priority="286" stopIfTrue="1">
      <formula>IF(B10&gt;0,B10,"")</formula>
    </cfRule>
  </conditionalFormatting>
  <conditionalFormatting sqref="C4:E26">
    <cfRule type="expression" dxfId="21" priority="279">
      <formula>AND($V$2&lt;&gt;"",OR(ISNUMBER(SEARCH($V$2,C4)),ISTEXT(SEARCH($V$2,C4))))</formula>
    </cfRule>
  </conditionalFormatting>
  <conditionalFormatting sqref="D4 D13 D16 D19 D22 D25">
    <cfRule type="notContainsBlanks" dxfId="20" priority="620" stopIfTrue="1">
      <formula>LEN(TRIM(D4))&gt;0</formula>
    </cfRule>
  </conditionalFormatting>
  <conditionalFormatting sqref="D5 D14 D17 D20 D23 D26">
    <cfRule type="notContainsBlanks" dxfId="19" priority="622" stopIfTrue="1">
      <formula>LEN(TRIM(D5))&gt;0</formula>
    </cfRule>
  </conditionalFormatting>
  <conditionalFormatting sqref="D6 D15 D18 D21 D24">
    <cfRule type="notContainsBlanks" dxfId="18" priority="623" stopIfTrue="1">
      <formula>LEN(TRIM(D6))&gt;0</formula>
    </cfRule>
  </conditionalFormatting>
  <conditionalFormatting sqref="D7">
    <cfRule type="notContainsBlanks" dxfId="17" priority="367" stopIfTrue="1">
      <formula>LEN(TRIM(D7))&gt;0</formula>
    </cfRule>
  </conditionalFormatting>
  <conditionalFormatting sqref="D8">
    <cfRule type="notContainsBlanks" dxfId="16" priority="368" stopIfTrue="1">
      <formula>LEN(TRIM(D8))&gt;0</formula>
    </cfRule>
  </conditionalFormatting>
  <conditionalFormatting sqref="D9">
    <cfRule type="notContainsBlanks" dxfId="15" priority="369" stopIfTrue="1">
      <formula>LEN(TRIM(D9))&gt;0</formula>
    </cfRule>
  </conditionalFormatting>
  <conditionalFormatting sqref="D10">
    <cfRule type="notContainsBlanks" dxfId="14" priority="289" stopIfTrue="1">
      <formula>LEN(TRIM(D10))&gt;0</formula>
    </cfRule>
  </conditionalFormatting>
  <conditionalFormatting sqref="D11">
    <cfRule type="notContainsBlanks" dxfId="13" priority="290" stopIfTrue="1">
      <formula>LEN(TRIM(D11))&gt;0</formula>
    </cfRule>
  </conditionalFormatting>
  <conditionalFormatting sqref="D12">
    <cfRule type="notContainsBlanks" dxfId="12" priority="291" stopIfTrue="1">
      <formula>LEN(TRIM(D12))&gt;0</formula>
    </cfRule>
  </conditionalFormatting>
  <conditionalFormatting sqref="E4:E26">
    <cfRule type="notContainsBlanks" dxfId="11" priority="365" stopIfTrue="1">
      <formula>LEN(TRIM(E4))&gt;0</formula>
    </cfRule>
  </conditionalFormatting>
  <conditionalFormatting sqref="F4">
    <cfRule type="notContainsBlanks" dxfId="10" priority="617" stopIfTrue="1">
      <formula>LEN(TRIM(F4))&gt;0</formula>
    </cfRule>
  </conditionalFormatting>
  <conditionalFormatting sqref="F6">
    <cfRule type="notContainsBlanks" dxfId="9" priority="624" stopIfTrue="1">
      <formula>LEN(TRIM(F6))&gt;0</formula>
    </cfRule>
  </conditionalFormatting>
  <conditionalFormatting sqref="F7">
    <cfRule type="notContainsBlanks" dxfId="8" priority="364" stopIfTrue="1">
      <formula>LEN(TRIM(F7))&gt;0</formula>
    </cfRule>
  </conditionalFormatting>
  <conditionalFormatting sqref="F9">
    <cfRule type="notContainsBlanks" dxfId="7" priority="370" stopIfTrue="1">
      <formula>LEN(TRIM(F9))&gt;0</formula>
    </cfRule>
  </conditionalFormatting>
  <conditionalFormatting sqref="F10 F13 F16 F19 F22 F25">
    <cfRule type="notContainsBlanks" dxfId="6" priority="287" stopIfTrue="1">
      <formula>LEN(TRIM(F10))&gt;0</formula>
    </cfRule>
  </conditionalFormatting>
  <conditionalFormatting sqref="F12 F15 F18 F21 F24">
    <cfRule type="notContainsBlanks" dxfId="5" priority="292" stopIfTrue="1">
      <formula>LEN(TRIM(F12))&gt;0</formula>
    </cfRule>
  </conditionalFormatting>
  <conditionalFormatting sqref="G4:G26">
    <cfRule type="expression" dxfId="4" priority="277">
      <formula>AND($V$2&lt;&gt;"",OR(ISNUMBER(SEARCH($V$2,G4)),ISTEXT(SEARCH($V$2,G4))))</formula>
    </cfRule>
  </conditionalFormatting>
  <conditionalFormatting sqref="G4:L26">
    <cfRule type="notContainsBlanks" dxfId="3" priority="285">
      <formula>LEN(TRIM(G4))&gt;0</formula>
    </cfRule>
  </conditionalFormatting>
  <conditionalFormatting sqref="L4:M26">
    <cfRule type="expression" dxfId="2" priority="313">
      <formula>AND($V$2&lt;&gt;"",OR(ISNUMBER(SEARCH($V$2,L4)),ISTEXT(SEARCH($V$2,L4))))</formula>
    </cfRule>
  </conditionalFormatting>
  <conditionalFormatting sqref="M4:N26">
    <cfRule type="notContainsBlanks" dxfId="1" priority="363" stopIfTrue="1">
      <formula>LEN(TRIM(M4))&gt;0</formula>
    </cfRule>
  </conditionalFormatting>
  <conditionalFormatting sqref="O4:T26">
    <cfRule type="notContainsBlanks" dxfId="0" priority="273" stopIfTrue="1">
      <formula>LEN(TRIM(O4))&gt;0</formula>
    </cfRule>
  </conditionalFormatting>
  <pageMargins left="0.70866141732283472" right="0.70866141732283472" top="0.78740157480314965" bottom="0.78740157480314965" header="0.31496062992125984" footer="0.31496062992125984"/>
  <pageSetup paperSize="9" scale="67" firstPageNumber="4" fitToHeight="0" orientation="landscape" cellComments="asDisplayed" useFirstPageNumber="1" r:id="rId1"/>
  <headerFooter alignWithMargins="0">
    <oddHeader>&amp;C&amp;"-,Kurzíva"Usnesení - příloha č. 1
Návrh na poskytnutí dotací v dotačním programu 09_03 Podpora výstavby, obnovy a vybavení dětských dopravních hřišť 2024</oddHeader>
    <oddFooter>&amp;L&amp;"-,Kurzíva"Zastupitelstvo Olomouckého kraje 29. 4. 2024                      
13.- DP 09_03 Podpora výst., obnovy a vyb. DDH 2024 - vyhodnoc. 
příloha č. 1 - Návrh na posk. dotací v DP 09_03 Podpora výst., obnovy a vyb. DDH 2024&amp;R strana &amp;P (celkem 6)</oddFooter>
  </headerFooter>
  <rowBreaks count="2" manualBreakCount="2">
    <brk id="12" min="1" max="13" man="1"/>
    <brk id="21" min="1"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X1507"/>
  <sheetViews>
    <sheetView view="pageLayout" topLeftCell="B17" zoomScaleNormal="100" zoomScaleSheetLayoutView="90" workbookViewId="0">
      <selection activeCell="D1516" sqref="D1516"/>
    </sheetView>
  </sheetViews>
  <sheetFormatPr defaultRowHeight="15" x14ac:dyDescent="0.25"/>
  <cols>
    <col min="1" max="1" width="4.28515625" style="130" hidden="1" customWidth="1"/>
    <col min="2" max="2" width="6.42578125" style="129" customWidth="1"/>
    <col min="3" max="3" width="22.28515625" style="2" customWidth="1"/>
    <col min="4" max="4" width="37.5703125" style="3" customWidth="1"/>
    <col min="5" max="5" width="17.7109375" style="5" customWidth="1"/>
    <col min="6" max="6" width="12.28515625" style="15" customWidth="1"/>
    <col min="7" max="7" width="19.28515625" style="4" customWidth="1"/>
    <col min="8" max="8" width="13.42578125" customWidth="1"/>
    <col min="12" max="12" width="11" customWidth="1"/>
    <col min="13" max="13" width="12.140625" customWidth="1"/>
    <col min="14" max="14" width="17.28515625" style="4" customWidth="1"/>
    <col min="15" max="15" width="10.5703125" customWidth="1"/>
    <col min="16" max="21" width="10.5703125" hidden="1" customWidth="1"/>
    <col min="22" max="22" width="14.7109375" customWidth="1"/>
    <col min="23" max="23" width="24.7109375" customWidth="1"/>
    <col min="24" max="24" width="9.5703125" bestFit="1" customWidth="1"/>
  </cols>
  <sheetData>
    <row r="1" spans="1:24" ht="44.25" thickBot="1" x14ac:dyDescent="0.3">
      <c r="B1" s="431" t="s">
        <v>564</v>
      </c>
      <c r="C1" s="7" t="s">
        <v>1</v>
      </c>
      <c r="D1" s="1" t="s">
        <v>13</v>
      </c>
      <c r="E1" s="16" t="s">
        <v>14</v>
      </c>
      <c r="F1" s="8" t="s">
        <v>15</v>
      </c>
      <c r="G1" s="16" t="s">
        <v>5</v>
      </c>
      <c r="H1" s="9" t="s">
        <v>6</v>
      </c>
      <c r="I1" s="443" t="s">
        <v>19</v>
      </c>
      <c r="J1" s="444"/>
      <c r="K1" s="445"/>
      <c r="L1" s="433" t="s">
        <v>358</v>
      </c>
      <c r="M1" s="437" t="s">
        <v>36</v>
      </c>
      <c r="N1" s="446" t="s">
        <v>24</v>
      </c>
      <c r="O1" s="420" t="s">
        <v>18</v>
      </c>
      <c r="P1" s="439" t="str">
        <f>Zdroj!AC15</f>
        <v>Náhradník</v>
      </c>
      <c r="Q1" s="439" t="str">
        <f>Zdroj!AD15</f>
        <v>záložní sloupec 1</v>
      </c>
      <c r="R1" s="439" t="str">
        <f>Zdroj!AE15</f>
        <v>záložní sloupec 2</v>
      </c>
      <c r="S1" s="439" t="str">
        <f>Zdroj!AF15</f>
        <v>záložní sloupec 3</v>
      </c>
      <c r="T1" s="439" t="str">
        <f>Zdroj!AG15</f>
        <v>záložní sloupec 4</v>
      </c>
      <c r="U1" s="439" t="str">
        <f>Zdroj!AH15</f>
        <v>záložní sloupec 5</v>
      </c>
      <c r="V1" s="413" t="s">
        <v>381</v>
      </c>
      <c r="W1" s="414"/>
    </row>
    <row r="2" spans="1:24" ht="15.75" thickBot="1" x14ac:dyDescent="0.3">
      <c r="B2" s="432"/>
      <c r="C2" s="27" t="s">
        <v>21</v>
      </c>
      <c r="D2" s="1" t="s">
        <v>16</v>
      </c>
      <c r="E2" s="17"/>
      <c r="F2" s="6"/>
      <c r="G2" s="17"/>
      <c r="H2" s="19"/>
      <c r="I2" s="140" t="s">
        <v>22</v>
      </c>
      <c r="J2" s="72" t="s">
        <v>23</v>
      </c>
      <c r="K2" s="141" t="s">
        <v>357</v>
      </c>
      <c r="L2" s="434"/>
      <c r="M2" s="438"/>
      <c r="N2" s="447"/>
      <c r="O2" s="421"/>
      <c r="P2" s="440"/>
      <c r="Q2" s="440"/>
      <c r="R2" s="440"/>
      <c r="S2" s="440"/>
      <c r="T2" s="440"/>
      <c r="U2" s="440"/>
      <c r="V2" s="417" t="s">
        <v>382</v>
      </c>
      <c r="W2" s="415"/>
      <c r="X2" s="436"/>
    </row>
    <row r="3" spans="1:24" ht="21.75" thickBot="1" x14ac:dyDescent="0.3">
      <c r="B3" s="154" t="s">
        <v>383</v>
      </c>
      <c r="C3" s="76" t="s">
        <v>20</v>
      </c>
      <c r="D3" s="1" t="s">
        <v>17</v>
      </c>
      <c r="E3" s="18"/>
      <c r="F3" s="12"/>
      <c r="G3" s="41" t="s">
        <v>53</v>
      </c>
      <c r="H3" s="12"/>
      <c r="I3" s="142">
        <v>0.4</v>
      </c>
      <c r="J3" s="143">
        <v>0.4</v>
      </c>
      <c r="K3" s="143">
        <v>0.2</v>
      </c>
      <c r="L3" s="151"/>
      <c r="M3" s="152"/>
      <c r="N3" s="40" t="s">
        <v>39</v>
      </c>
      <c r="O3" s="153"/>
      <c r="P3" s="441"/>
      <c r="Q3" s="441"/>
      <c r="R3" s="441"/>
      <c r="S3" s="441"/>
      <c r="T3" s="441"/>
      <c r="U3" s="441"/>
      <c r="V3" s="418"/>
      <c r="W3" s="416"/>
      <c r="X3" s="436"/>
    </row>
    <row r="4" spans="1:24" ht="60" x14ac:dyDescent="0.25">
      <c r="A4" s="25"/>
      <c r="B4" s="144">
        <f ca="1">IF(OFFSET(Zdroj!$B$16,A3,0)&gt;0,A6,"")</f>
        <v>1</v>
      </c>
      <c r="C4" s="2"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Město Šumperk
nám. Míru 364/1
Šumperk
78701</v>
      </c>
      <c r="D4" s="20" t="str">
        <f ca="1">IF($B4="","",OFFSET(Zdroj!N$16,'k rozhodnutí detailní'!$A3,0))</f>
        <v>Dopravní hřiště Šumperk</v>
      </c>
      <c r="E4" s="426">
        <f ca="1">IF($B4="","",OFFSET(Zdroj!T$16,'k rozhodnutí detailní'!$A3,0))</f>
        <v>7402278.5800000001</v>
      </c>
      <c r="F4" s="32" t="str">
        <f ca="1">IF($B4="","",OFFSET(Zdroj!U$16,'k rozhodnutí detailní'!$A3,0))</f>
        <v>8/2024</v>
      </c>
      <c r="G4" s="430">
        <f ca="1">IF($B4="","",OFFSET(Zdroj!W$16,'k rozhodnutí detailní'!$A3,0))</f>
        <v>1702524.07</v>
      </c>
      <c r="H4" s="442">
        <f ca="1">IF($B4="","",OFFSET(Zdroj!Y$16,'k rozhodnutí detailní'!$A3,0))</f>
        <v>45747</v>
      </c>
      <c r="I4" s="419">
        <f ca="1">IF($B4="","",OFFSET(Zdroj!BW$16,'k rozhodnutí detailní'!$A3,0))</f>
        <v>32</v>
      </c>
      <c r="J4" s="428">
        <f ca="1">IF($B4="","",OFFSET(Zdroj!BX$16,'k rozhodnutí detailní'!$A3,0))</f>
        <v>40</v>
      </c>
      <c r="K4" s="419">
        <f ca="1">IF($B4="","",OFFSET(Zdroj!BY$16,'k rozhodnutí detailní'!$A3,0))</f>
        <v>20</v>
      </c>
      <c r="L4" s="428" t="str">
        <f ca="1">IF($B4="","",CONCATENATE(OFFSET(Zdroj!BZ$16,'k rozhodnutí detailní'!$A3,0)," ze 100"))</f>
        <v>92 ze 100</v>
      </c>
      <c r="M4" s="448">
        <f ca="1">IF($B4="","",SUM((I4+J4+K4)/100))</f>
        <v>0.92</v>
      </c>
      <c r="N4" s="425">
        <f ca="1">IF(B4="","",IF(Zdroj!$AS$1=Zdroj!$AT$9,IF(ROUND(G4*M4,Zdroj!$AT$8)&lt;Zdroj!$AU$1,Zdroj!$AU$1,ROUND(G4*M4,Zdroj!$AT$8)),OFFSET(Zdroj!CE$16,'k rozhodnutí detailní'!A3,0)))</f>
        <v>1702524.07</v>
      </c>
      <c r="O4" s="419" t="str">
        <f ca="1">IF($B4="","",OFFSET(Zdroj!Z$16,'k rozhodnutí detailní'!$A3,0))</f>
        <v>inv.</v>
      </c>
      <c r="P4" s="419">
        <f ca="1">IF($B4="","",OFFSET(Zdroj!AC$16,'k rozhodnutí detailní'!$A3,0))</f>
        <v>0</v>
      </c>
      <c r="Q4" s="419">
        <f ca="1">IF($B4="","",OFFSET(Zdroj!AD$16,'k rozhodnutí detailní'!$A3,0))</f>
        <v>0</v>
      </c>
      <c r="R4" s="419">
        <f ca="1">IF($B4="","",OFFSET(Zdroj!AE$16,'k rozhodnutí detailní'!$A3,0))</f>
        <v>0</v>
      </c>
      <c r="S4" s="419">
        <f ca="1">IF($B4="","",OFFSET(Zdroj!AF$16,'k rozhodnutí detailní'!$A3,0))</f>
        <v>0</v>
      </c>
      <c r="T4" s="419">
        <f ca="1">IF($B4="","",OFFSET(Zdroj!AG$16,'k rozhodnutí detailní'!$A3,0))</f>
        <v>0</v>
      </c>
      <c r="U4" s="419">
        <f ca="1">IF($B4="","",OFFSET(Zdroj!AH$16,'k rozhodnutí detailní'!$A3,0))</f>
        <v>0</v>
      </c>
    </row>
    <row r="5" spans="1:24" ht="105" x14ac:dyDescent="0.25">
      <c r="A5" s="25"/>
      <c r="B5" s="424">
        <f ca="1">IF(OFFSET(Zdroj!$B$16,A3,0)&gt;0,OFFSET(Zdroj!$B$16,A3,0)+0,"")</f>
        <v>2</v>
      </c>
      <c r="C5" s="2" t="str">
        <f ca="1">IF($B4="","",IF(Zdroj!$AS$9="ano",CONCATENATE("Okres:","
",OFFSET(Zdroj!CH$16,'k rozhodnutí detailní'!$A3,0),"
","Právní forma","
",OFFSET(Zdroj!H$16,'k rozhodnutí detailní'!$A3,0),"
",IF(OFFSET(Zdroj!I$16,'k rozhodnutí detailní'!$A3,0)="","","IČO: "),OFFSET(Zdroj!I$16,'k rozhodnutí detailní'!$A3,0),"
","B.Ú. ",IF(OFFSET(Zdroj!J$16,'k rozhodnutí detailní'!$A3,0)="","","Anonymizováno")),CONCATENATE("Okres:","
",OFFSET(Zdroj!CH$16,'k rozhodnutí detailní'!$A3,0),"
","Právní forma","
",OFFSET(Zdroj!H$16,'k rozhodnutí detailní'!$A3,0),"
",IF(OFFSET(Zdroj!I$16,'k rozhodnutí detailní'!$A3,0)="","","IČO: "),OFFSET(Zdroj!I$16,'k rozhodnutí detailní'!$A3,0),"
","B.Ú. ",OFFSET(Zdroj!J$16,'k rozhodnutí detailní'!$A3,0))))</f>
        <v>Okres:
Šumperk
Právní forma
Obec, městská část hlavního města Prahy
IČO: 00303461
B.Ú. 94-915841/0710</v>
      </c>
      <c r="D5" s="3" t="str">
        <f ca="1">IF($B4="","",OFFSET(Zdroj!O$16,'k rozhodnutí detailní'!$A3,0))</f>
        <v>V rámci akce bude vybudováno nové dětské dopravní hřiště tak, aby odpovídalo současným požadavkům výuky dopravní prevence pro děti a mládež. V dané oblasti se podobný areál vhodný pro dopravní výuku nevyskytuje.</v>
      </c>
      <c r="E5" s="426"/>
      <c r="F5" s="31"/>
      <c r="G5" s="429"/>
      <c r="H5" s="427"/>
      <c r="I5" s="419"/>
      <c r="J5" s="419"/>
      <c r="K5" s="419"/>
      <c r="L5" s="419"/>
      <c r="M5" s="435"/>
      <c r="N5" s="425"/>
      <c r="O5" s="419"/>
      <c r="P5" s="419"/>
      <c r="Q5" s="419"/>
      <c r="R5" s="419"/>
      <c r="S5" s="419"/>
      <c r="T5" s="419"/>
      <c r="U5" s="419"/>
    </row>
    <row r="6" spans="1:24" ht="30" x14ac:dyDescent="0.25">
      <c r="A6" s="25">
        <f>ROW()/3-1</f>
        <v>1</v>
      </c>
      <c r="B6" s="424"/>
      <c r="C6" s="29" t="str">
        <f ca="1">IF($B4="","",IF(Zdroj!$AS$9="ano",IF(OFFSET(Zdroj!M$16,'k rozhodnutí detailní'!A3,0)="","","Anonymizováno"),IF(OFFSET(Zdroj!M$16,'k rozhodnutí detailní'!A3,0)="","",OFFSET(Zdroj!M$16,'k rozhodnutí detailní'!A3,0))))</f>
        <v>Mgr. Miroslav Adámek</v>
      </c>
      <c r="D6" s="3" t="str">
        <f ca="1">IF($B4="","",CONCATENATE("Dotace bude použita na:","
",OFFSET(Zdroj!P$16,'k rozhodnutí detailní'!$A3,0)))</f>
        <v>Dotace bude použita na:
Dopravní hřiště Šumperk</v>
      </c>
      <c r="E6" s="426"/>
      <c r="F6" s="32" t="str">
        <f ca="1">IF($B4="","",OFFSET(Zdroj!V$16,'k rozhodnutí detailní'!$A3,0))</f>
        <v>12/2024</v>
      </c>
      <c r="G6" s="49">
        <f ca="1">IF($B4="","",OFFSET(Zdroj!CC$16,'k rozhodnutí'!$A3,0))</f>
        <v>0.22999999954068198</v>
      </c>
      <c r="H6" s="427"/>
      <c r="I6" s="419"/>
      <c r="J6" s="419"/>
      <c r="K6" s="419"/>
      <c r="L6" s="419"/>
      <c r="M6" s="435"/>
      <c r="N6" s="33">
        <f ca="1">IF(B4="","",N4/G4)</f>
        <v>1</v>
      </c>
      <c r="O6" s="419"/>
      <c r="P6" s="419"/>
      <c r="Q6" s="419"/>
      <c r="R6" s="419"/>
      <c r="S6" s="419"/>
      <c r="T6" s="419"/>
      <c r="U6" s="419"/>
    </row>
    <row r="7" spans="1:24" ht="60" x14ac:dyDescent="0.25">
      <c r="A7" s="25"/>
      <c r="B7" s="144">
        <f ca="1">IF(OFFSET(Zdroj!$B$16,A6,0)&gt;0,A9,"")</f>
        <v>2</v>
      </c>
      <c r="C7" s="2"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Město Hranice
Pernštejnské náměstí 1
Hranice
75301</v>
      </c>
      <c r="D7" s="20" t="str">
        <f ca="1">IF($B7="","",OFFSET(Zdroj!N$16,'k rozhodnutí detailní'!$A6,0))</f>
        <v>Vybavení dětského dopravního hřiště v Hranicích</v>
      </c>
      <c r="E7" s="426">
        <f ca="1">IF($B7="","",OFFSET(Zdroj!T$16,'k rozhodnutí detailní'!$A6,0))</f>
        <v>302005</v>
      </c>
      <c r="F7" s="32" t="str">
        <f ca="1">IF($B7="","",OFFSET(Zdroj!U$16,'k rozhodnutí detailní'!$A6,0))</f>
        <v>1/2024</v>
      </c>
      <c r="G7" s="429">
        <f ca="1">IF($B7="","",OFFSET(Zdroj!W$16,'k rozhodnutí detailní'!$A6,0))</f>
        <v>211403.5</v>
      </c>
      <c r="H7" s="427">
        <f ca="1">IF($B7="","",OFFSET(Zdroj!Y$16,'k rozhodnutí detailní'!$A6,0))</f>
        <v>45747</v>
      </c>
      <c r="I7" s="419">
        <f ca="1">IF($B7="","",OFFSET(Zdroj!BW$16,'k rozhodnutí detailní'!$A6,0))</f>
        <v>31</v>
      </c>
      <c r="J7" s="419">
        <f ca="1">IF($B7="","",OFFSET(Zdroj!BX$16,'k rozhodnutí detailní'!$A6,0))</f>
        <v>36</v>
      </c>
      <c r="K7" s="419">
        <f ca="1">IF($B7="","",OFFSET(Zdroj!BY$16,'k rozhodnutí detailní'!$A6,0))</f>
        <v>15</v>
      </c>
      <c r="L7" s="419" t="str">
        <f ca="1">IF($B7="","",CONCATENATE(OFFSET(Zdroj!BZ$16,'k rozhodnutí detailní'!$A6,0)," ze 100"))</f>
        <v>82 ze 100</v>
      </c>
      <c r="M7" s="435">
        <f ca="1">IF($B7="","",SUM((I7+J7+K7)/100))</f>
        <v>0.82</v>
      </c>
      <c r="N7" s="425">
        <f ca="1">IF(B7="","",IF(Zdroj!$AS$1=Zdroj!$AT$9,IF(ROUND(G7*M7,Zdroj!$AT$8)&lt;Zdroj!$AU$1,Zdroj!$AU$1,ROUND(G7*M7,Zdroj!$AT$8)),OFFSET(Zdroj!CE$16,'k rozhodnutí detailní'!A6,0)))</f>
        <v>211403.5</v>
      </c>
      <c r="O7" s="419" t="str">
        <f ca="1">IF($B7="","",OFFSET(Zdroj!Z$16,'k rozhodnutí detailní'!$A6,0))</f>
        <v>inv.</v>
      </c>
      <c r="P7" s="419">
        <f ca="1">IF($B7="","",OFFSET(Zdroj!AC$16,'k rozhodnutí detailní'!$A6,0))</f>
        <v>0</v>
      </c>
      <c r="Q7" s="419">
        <f ca="1">IF($B7="","",OFFSET(Zdroj!AD$16,'k rozhodnutí detailní'!$A6,0))</f>
        <v>0</v>
      </c>
      <c r="R7" s="419">
        <f ca="1">IF($B7="","",OFFSET(Zdroj!AE$16,'k rozhodnutí detailní'!$A6,0))</f>
        <v>0</v>
      </c>
      <c r="S7" s="419">
        <f ca="1">IF($B7="","",OFFSET(Zdroj!AF$16,'k rozhodnutí detailní'!$A6,0))</f>
        <v>0</v>
      </c>
      <c r="T7" s="419">
        <f ca="1">IF($B7="","",OFFSET(Zdroj!AG$16,'k rozhodnutí detailní'!$A6,0))</f>
        <v>0</v>
      </c>
      <c r="U7" s="419">
        <f ca="1">IF($B7="","",OFFSET(Zdroj!AH$16,'k rozhodnutí detailní'!$A6,0))</f>
        <v>0</v>
      </c>
    </row>
    <row r="8" spans="1:24" ht="105" x14ac:dyDescent="0.25">
      <c r="A8" s="25"/>
      <c r="B8" s="424">
        <f ca="1">IF(OFFSET(Zdroj!$B$16,A6,0)&gt;0,OFFSET(Zdroj!$B$16,A6,0)+0,"")</f>
        <v>1</v>
      </c>
      <c r="C8" s="2" t="str">
        <f ca="1">IF($B7="","",IF(Zdroj!$AS$9="ano",CONCATENATE("Okres:","
",OFFSET(Zdroj!CH$16,'k rozhodnutí detailní'!$A6,0),"
","Právní forma","
",OFFSET(Zdroj!H$16,'k rozhodnutí detailní'!$A6,0),"
",IF(OFFSET(Zdroj!I$16,'k rozhodnutí detailní'!$A6,0)="","","IČO: "),OFFSET(Zdroj!I$16,'k rozhodnutí detailní'!$A6,0),"
","B.Ú. ",IF(OFFSET(Zdroj!J$16,'k rozhodnutí detailní'!$A6,0)="","","Anonymizováno")),CONCATENATE("Okres:","
",OFFSET(Zdroj!CH$16,'k rozhodnutí detailní'!$A6,0),"
","Právní forma","
",OFFSET(Zdroj!H$16,'k rozhodnutí detailní'!$A6,0),"
",IF(OFFSET(Zdroj!I$16,'k rozhodnutí detailní'!$A6,0)="","","IČO: "),OFFSET(Zdroj!I$16,'k rozhodnutí detailní'!$A6,0),"
","B.Ú. ",OFFSET(Zdroj!J$16,'k rozhodnutí detailní'!$A6,0))))</f>
        <v>Okres:
Přerov
Právní forma
Obec, městská část hlavního města Prahy
IČO: 00301311
B.Ú. 94-6615831/0710</v>
      </c>
      <c r="D8" s="3" t="str">
        <f ca="1">IF($B7="","",OFFSET(Zdroj!O$16,'k rozhodnutí detailní'!$A6,0))</f>
        <v>Předmětem projektu vybavení dětského dopravního hřiště v Hranicích je pořízení potřebného vybavení k modernější výuce bezpečnosti silničního provozu.</v>
      </c>
      <c r="E8" s="426"/>
      <c r="F8" s="31"/>
      <c r="G8" s="429"/>
      <c r="H8" s="427"/>
      <c r="I8" s="419"/>
      <c r="J8" s="419"/>
      <c r="K8" s="419"/>
      <c r="L8" s="419"/>
      <c r="M8" s="435"/>
      <c r="N8" s="425"/>
      <c r="O8" s="419"/>
      <c r="P8" s="419"/>
      <c r="Q8" s="419"/>
      <c r="R8" s="419"/>
      <c r="S8" s="419"/>
      <c r="T8" s="419"/>
      <c r="U8" s="419"/>
    </row>
    <row r="9" spans="1:24" ht="45" x14ac:dyDescent="0.25">
      <c r="A9" s="25">
        <f>ROW()/3-1</f>
        <v>2</v>
      </c>
      <c r="B9" s="424"/>
      <c r="C9" s="29" t="str">
        <f ca="1">IF($B7="","",IF(Zdroj!$AS$9="ano",IF(OFFSET(Zdroj!M$16,'k rozhodnutí detailní'!A6,0)="","","Anonymizováno"),IF(OFFSET(Zdroj!M$16,'k rozhodnutí detailní'!A6,0)="","",OFFSET(Zdroj!M$16,'k rozhodnutí detailní'!A6,0))))</f>
        <v>Ing. Daniel Vitonský</v>
      </c>
      <c r="D9" s="3" t="str">
        <f ca="1">IF($B7="","",CONCATENATE("Dotace bude použita na:","
",OFFSET(Zdroj!P$16,'k rozhodnutí detailní'!$A6,0)))</f>
        <v>Dotace bude použita na:
pořízení semaforů, šlapacích kárek, kol, koloběžek a překážkové dráhy.</v>
      </c>
      <c r="E9" s="426"/>
      <c r="F9" s="32" t="str">
        <f ca="1">IF($B7="","",OFFSET(Zdroj!V$16,'k rozhodnutí detailní'!$A6,0))</f>
        <v>12/2024</v>
      </c>
      <c r="G9" s="49">
        <f ca="1">IF($B7="","",OFFSET(Zdroj!CC$16,'k rozhodnutí'!$A6,0))</f>
        <v>0.7</v>
      </c>
      <c r="H9" s="427"/>
      <c r="I9" s="419"/>
      <c r="J9" s="419"/>
      <c r="K9" s="419"/>
      <c r="L9" s="419"/>
      <c r="M9" s="435"/>
      <c r="N9" s="33">
        <f ca="1">IF(B7="","",N7/G7)</f>
        <v>1</v>
      </c>
      <c r="O9" s="419"/>
      <c r="P9" s="419"/>
      <c r="Q9" s="419"/>
      <c r="R9" s="419"/>
      <c r="S9" s="419"/>
      <c r="T9" s="419"/>
      <c r="U9" s="419"/>
    </row>
    <row r="10" spans="1:24" ht="75" x14ac:dyDescent="0.25">
      <c r="A10" s="25"/>
      <c r="B10" s="144">
        <f ca="1">IF(OFFSET(Zdroj!$B$16,A9,0)&gt;0,A12,"")</f>
        <v>3</v>
      </c>
      <c r="C10" s="2"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Statutární město Olomouc
Horní náměstí 583
Olomouc
77900</v>
      </c>
      <c r="D10" s="20" t="str">
        <f ca="1">IF($B10="","",OFFSET(Zdroj!N$16,'k rozhodnutí detailní'!$A9,0))</f>
        <v>Obnova vybavení - jízdní kola pro CENTRUM SEMAFOR</v>
      </c>
      <c r="E10" s="426">
        <f ca="1">IF($B10="","",OFFSET(Zdroj!T$16,'k rozhodnutí detailní'!$A9,0))</f>
        <v>72999.95</v>
      </c>
      <c r="F10" s="32" t="str">
        <f ca="1">IF($B10="","",OFFSET(Zdroj!U$16,'k rozhodnutí detailní'!$A9,0))</f>
        <v>4/2024</v>
      </c>
      <c r="G10" s="429">
        <f ca="1">IF($B10="","",OFFSET(Zdroj!W$16,'k rozhodnutí detailní'!$A9,0))</f>
        <v>51099.96</v>
      </c>
      <c r="H10" s="427">
        <f ca="1">IF($B10="","",OFFSET(Zdroj!Y$16,'k rozhodnutí detailní'!$A9,0))</f>
        <v>45747</v>
      </c>
      <c r="I10" s="419">
        <f ca="1">IF($B10="","",OFFSET(Zdroj!BW$16,'k rozhodnutí detailní'!$A9,0))</f>
        <v>27</v>
      </c>
      <c r="J10" s="419">
        <f ca="1">IF($B10="","",OFFSET(Zdroj!BX$16,'k rozhodnutí detailní'!$A9,0))</f>
        <v>40</v>
      </c>
      <c r="K10" s="419">
        <f ca="1">IF($B10="","",OFFSET(Zdroj!BY$16,'k rozhodnutí detailní'!$A9,0))</f>
        <v>10</v>
      </c>
      <c r="L10" s="419" t="str">
        <f ca="1">IF($B10="","",CONCATENATE(OFFSET(Zdroj!BZ$16,'k rozhodnutí detailní'!$A9,0)," ze 100"))</f>
        <v>77 ze 100</v>
      </c>
      <c r="M10" s="435">
        <f t="shared" ref="M10" ca="1" si="0">IF($B10="","",SUM((I10+J10+K10)/100))</f>
        <v>0.77</v>
      </c>
      <c r="N10" s="425">
        <f ca="1">IF(B10="","",IF(Zdroj!$AS$1=Zdroj!$AT$9,IF(ROUND(G10*M10,Zdroj!$AT$8)&lt;Zdroj!$AU$1,Zdroj!$AU$1,ROUND(G10*M10,Zdroj!$AT$8)),OFFSET(Zdroj!CE$16,'k rozhodnutí detailní'!A9,0)))</f>
        <v>51099.96</v>
      </c>
      <c r="O10" s="419" t="str">
        <f ca="1">IF($B10="","",OFFSET(Zdroj!Z$16,'k rozhodnutí detailní'!$A9,0))</f>
        <v>neinv.</v>
      </c>
      <c r="P10" s="419">
        <f ca="1">IF($B10="","",OFFSET(Zdroj!AC$16,'k rozhodnutí detailní'!$A9,0))</f>
        <v>0</v>
      </c>
      <c r="Q10" s="419">
        <f ca="1">IF($B10="","",OFFSET(Zdroj!AD$16,'k rozhodnutí detailní'!$A9,0))</f>
        <v>0</v>
      </c>
      <c r="R10" s="419">
        <f ca="1">IF($B10="","",OFFSET(Zdroj!AE$16,'k rozhodnutí detailní'!$A9,0))</f>
        <v>0</v>
      </c>
      <c r="S10" s="419">
        <f ca="1">IF($B10="","",OFFSET(Zdroj!AF$16,'k rozhodnutí detailní'!$A9,0))</f>
        <v>0</v>
      </c>
      <c r="T10" s="419">
        <f ca="1">IF($B10="","",OFFSET(Zdroj!AG$16,'k rozhodnutí detailní'!$A9,0))</f>
        <v>0</v>
      </c>
      <c r="U10" s="419">
        <f ca="1">IF($B10="","",OFFSET(Zdroj!AH$16,'k rozhodnutí detailní'!$A9,0))</f>
        <v>0</v>
      </c>
    </row>
    <row r="11" spans="1:24" ht="105" x14ac:dyDescent="0.25">
      <c r="A11" s="25"/>
      <c r="B11" s="424">
        <f ca="1">IF(OFFSET(Zdroj!$B$16,A9,0)&gt;0,OFFSET(Zdroj!$B$16,A9,0)+0,"")</f>
        <v>4</v>
      </c>
      <c r="C11" s="2" t="str">
        <f ca="1">IF($B10="","",IF(Zdroj!$AS$9="ano",CONCATENATE("Okres:","
",OFFSET(Zdroj!CH$16,'k rozhodnutí detailní'!$A9,0),"
","Právní forma","
",OFFSET(Zdroj!H$16,'k rozhodnutí detailní'!$A9,0),"
",IF(OFFSET(Zdroj!I$16,'k rozhodnutí detailní'!$A9,0)="","","IČO: "),OFFSET(Zdroj!I$16,'k rozhodnutí detailní'!$A9,0),"
","B.Ú. ",IF(OFFSET(Zdroj!J$16,'k rozhodnutí detailní'!$A9,0)="","","Anonymizováno")),CONCATENATE("Okres:","
",OFFSET(Zdroj!CH$16,'k rozhodnutí detailní'!$A9,0),"
","Právní forma","
",OFFSET(Zdroj!H$16,'k rozhodnutí detailní'!$A9,0),"
",IF(OFFSET(Zdroj!I$16,'k rozhodnutí detailní'!$A9,0)="","","IČO: "),OFFSET(Zdroj!I$16,'k rozhodnutí detailní'!$A9,0),"
","B.Ú. ",OFFSET(Zdroj!J$16,'k rozhodnutí detailní'!$A9,0))))</f>
        <v>Okres:
Olomouc
Právní forma
Obec, městská část hlavního města Prahy
IČO: 00299308
B.Ú. 94-6127811/0710</v>
      </c>
      <c r="D11" s="3" t="str">
        <f ca="1">IF($B10="","",OFFSET(Zdroj!O$16,'k rozhodnutí detailní'!$A9,0))</f>
        <v>Předmětem projektu je pořízení dopravních prostředků - jízdních kol - pro dopravní hřiště CENTRUM SEMAFOR.</v>
      </c>
      <c r="E11" s="426"/>
      <c r="F11" s="31"/>
      <c r="G11" s="429"/>
      <c r="H11" s="427"/>
      <c r="I11" s="419"/>
      <c r="J11" s="419"/>
      <c r="K11" s="419"/>
      <c r="L11" s="419"/>
      <c r="M11" s="435"/>
      <c r="N11" s="425"/>
      <c r="O11" s="419"/>
      <c r="P11" s="419"/>
      <c r="Q11" s="419"/>
      <c r="R11" s="419"/>
      <c r="S11" s="419"/>
      <c r="T11" s="419"/>
      <c r="U11" s="419"/>
    </row>
    <row r="12" spans="1:24" ht="30" x14ac:dyDescent="0.25">
      <c r="A12" s="25">
        <f>ROW()/3-1</f>
        <v>3</v>
      </c>
      <c r="B12" s="424"/>
      <c r="C12" s="29" t="str">
        <f ca="1">IF($B10="","",IF(Zdroj!$AS$9="ano",IF(OFFSET(Zdroj!M$16,'k rozhodnutí detailní'!A9,0)="","","Anonymizováno"),IF(OFFSET(Zdroj!M$16,'k rozhodnutí detailní'!A9,0)="","",OFFSET(Zdroj!M$16,'k rozhodnutí detailní'!A9,0))))</f>
        <v>Mgr. Miloslav Tichý</v>
      </c>
      <c r="D12" s="3" t="str">
        <f ca="1">IF($B10="","",CONCATENATE("Dotace bude použita na:","
",OFFSET(Zdroj!P$16,'k rozhodnutí detailní'!$A9,0)))</f>
        <v>Dotace bude použita na:
pořízení jízdních kol</v>
      </c>
      <c r="E12" s="426"/>
      <c r="F12" s="32" t="str">
        <f ca="1">IF($B10="","",OFFSET(Zdroj!V$16,'k rozhodnutí detailní'!$A9,0))</f>
        <v>12/2024</v>
      </c>
      <c r="G12" s="49">
        <f ca="1">IF($B10="","",OFFSET(Zdroj!CC$16,'k rozhodnutí'!$A9,0))</f>
        <v>0.6999999315068024</v>
      </c>
      <c r="H12" s="427"/>
      <c r="I12" s="419"/>
      <c r="J12" s="419"/>
      <c r="K12" s="419"/>
      <c r="L12" s="419"/>
      <c r="M12" s="435"/>
      <c r="N12" s="33">
        <f t="shared" ref="N12" ca="1" si="1">IF(B10="","",N10/G10)</f>
        <v>1</v>
      </c>
      <c r="O12" s="419"/>
      <c r="P12" s="419"/>
      <c r="Q12" s="419"/>
      <c r="R12" s="419"/>
      <c r="S12" s="419"/>
      <c r="T12" s="419"/>
      <c r="U12" s="419"/>
    </row>
    <row r="13" spans="1:24" ht="90" x14ac:dyDescent="0.25">
      <c r="A13" s="25"/>
      <c r="B13" s="144">
        <f ca="1">IF(OFFSET(Zdroj!$B$16,A12,0)&gt;0,A15,"")</f>
        <v>4</v>
      </c>
      <c r="C13" s="2"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Statutární město Prostějov
nám. T. G. Masaryka 130/14
Prostějov
79601</v>
      </c>
      <c r="D13" s="20" t="str">
        <f ca="1">IF($B13="","",OFFSET(Zdroj!N$16,'k rozhodnutí detailní'!$A12,0))</f>
        <v>Dětské dopravní hřiště v Prostějově - pořízení šlapacích kár, kol a koloběžek</v>
      </c>
      <c r="E13" s="426">
        <f ca="1">IF($B13="","",OFFSET(Zdroj!T$16,'k rozhodnutí detailní'!$A12,0))</f>
        <v>242000</v>
      </c>
      <c r="F13" s="32" t="str">
        <f ca="1">IF($B13="","",OFFSET(Zdroj!U$16,'k rozhodnutí detailní'!$A12,0))</f>
        <v>2/2024</v>
      </c>
      <c r="G13" s="429">
        <f ca="1">IF($B13="","",OFFSET(Zdroj!W$16,'k rozhodnutí detailní'!$A12,0))</f>
        <v>169400</v>
      </c>
      <c r="H13" s="427">
        <f ca="1">IF($B13="","",OFFSET(Zdroj!Y$16,'k rozhodnutí detailní'!$A12,0))</f>
        <v>45747</v>
      </c>
      <c r="I13" s="419">
        <f ca="1">IF($B13="","",OFFSET(Zdroj!BW$16,'k rozhodnutí detailní'!$A12,0))</f>
        <v>27</v>
      </c>
      <c r="J13" s="419">
        <f ca="1">IF($B13="","",OFFSET(Zdroj!BX$16,'k rozhodnutí detailní'!$A12,0))</f>
        <v>40</v>
      </c>
      <c r="K13" s="419">
        <f ca="1">IF($B13="","",OFFSET(Zdroj!BY$16,'k rozhodnutí detailní'!$A12,0))</f>
        <v>10</v>
      </c>
      <c r="L13" s="419" t="str">
        <f ca="1">IF($B13="","",CONCATENATE(OFFSET(Zdroj!BZ$16,'k rozhodnutí detailní'!$A12,0)," ze 100"))</f>
        <v>77 ze 100</v>
      </c>
      <c r="M13" s="435">
        <f t="shared" ref="M13" ca="1" si="2">IF($B13="","",SUM((I13+J13+K13)/100))</f>
        <v>0.77</v>
      </c>
      <c r="N13" s="425">
        <f ca="1">IF(B13="","",IF(Zdroj!$AS$1=Zdroj!$AT$9,IF(ROUND(G13*M13,Zdroj!$AT$8)&lt;Zdroj!$AU$1,Zdroj!$AU$1,ROUND(G13*M13,Zdroj!$AT$8)),OFFSET(Zdroj!CE$16,'k rozhodnutí detailní'!A12,0)))</f>
        <v>169400</v>
      </c>
      <c r="O13" s="419" t="str">
        <f ca="1">IF($B13="","",OFFSET(Zdroj!Z$16,'k rozhodnutí detailní'!$A12,0))</f>
        <v>neinv.</v>
      </c>
      <c r="P13" s="419">
        <f ca="1">IF($B13="","",OFFSET(Zdroj!AC$16,'k rozhodnutí detailní'!$A12,0))</f>
        <v>0</v>
      </c>
      <c r="Q13" s="419">
        <f ca="1">IF($B13="","",OFFSET(Zdroj!AD$16,'k rozhodnutí detailní'!$A12,0))</f>
        <v>0</v>
      </c>
      <c r="R13" s="419">
        <f ca="1">IF($B13="","",OFFSET(Zdroj!AE$16,'k rozhodnutí detailní'!$A12,0))</f>
        <v>0</v>
      </c>
      <c r="S13" s="419">
        <f ca="1">IF($B13="","",OFFSET(Zdroj!AF$16,'k rozhodnutí detailní'!$A12,0))</f>
        <v>0</v>
      </c>
      <c r="T13" s="419">
        <f ca="1">IF($B13="","",OFFSET(Zdroj!AG$16,'k rozhodnutí detailní'!$A12,0))</f>
        <v>0</v>
      </c>
      <c r="U13" s="419">
        <f ca="1">IF($B13="","",OFFSET(Zdroj!AH$16,'k rozhodnutí detailní'!$A12,0))</f>
        <v>0</v>
      </c>
    </row>
    <row r="14" spans="1:24" ht="105" x14ac:dyDescent="0.25">
      <c r="A14" s="25"/>
      <c r="B14" s="424">
        <f ca="1">IF(OFFSET(Zdroj!$B$16,A12,0)&gt;0,OFFSET(Zdroj!$B$16,A12,0)+0,"")</f>
        <v>6</v>
      </c>
      <c r="C14" s="2" t="str">
        <f ca="1">IF($B13="","",IF(Zdroj!$AS$9="ano",CONCATENATE("Okres:","
",OFFSET(Zdroj!CH$16,'k rozhodnutí detailní'!$A12,0),"
","Právní forma","
",OFFSET(Zdroj!H$16,'k rozhodnutí detailní'!$A12,0),"
",IF(OFFSET(Zdroj!I$16,'k rozhodnutí detailní'!$A12,0)="","","IČO: "),OFFSET(Zdroj!I$16,'k rozhodnutí detailní'!$A12,0),"
","B.Ú. ",IF(OFFSET(Zdroj!J$16,'k rozhodnutí detailní'!$A12,0)="","","Anonymizováno")),CONCATENATE("Okres:","
",OFFSET(Zdroj!CH$16,'k rozhodnutí detailní'!$A12,0),"
","Právní forma","
",OFFSET(Zdroj!H$16,'k rozhodnutí detailní'!$A12,0),"
",IF(OFFSET(Zdroj!I$16,'k rozhodnutí detailní'!$A12,0)="","","IČO: "),OFFSET(Zdroj!I$16,'k rozhodnutí detailní'!$A12,0),"
","B.Ú. ",OFFSET(Zdroj!J$16,'k rozhodnutí detailní'!$A12,0))))</f>
        <v>Okres:
Prostějov
Právní forma
Obec, městská část hlavního města Prahy
IČO: 00288659
B.Ú. 94-28228701/0710</v>
      </c>
      <c r="D14" s="3" t="str">
        <f ca="1">IF($B13="","",OFFSET(Zdroj!O$16,'k rozhodnutí detailní'!$A12,0))</f>
        <v>Předmětem projektu je pořízení vybavení - šlapacích kár, kol a koloběžek  - pro účely Dětského dopravního hřiště v Prostějově.</v>
      </c>
      <c r="E14" s="426"/>
      <c r="F14" s="31"/>
      <c r="G14" s="429"/>
      <c r="H14" s="427"/>
      <c r="I14" s="419"/>
      <c r="J14" s="419"/>
      <c r="K14" s="419"/>
      <c r="L14" s="419"/>
      <c r="M14" s="435"/>
      <c r="N14" s="425"/>
      <c r="O14" s="419"/>
      <c r="P14" s="419"/>
      <c r="Q14" s="419"/>
      <c r="R14" s="419"/>
      <c r="S14" s="419"/>
      <c r="T14" s="419"/>
      <c r="U14" s="419"/>
    </row>
    <row r="15" spans="1:24" ht="30" x14ac:dyDescent="0.25">
      <c r="A15" s="25">
        <f>ROW()/3-1</f>
        <v>4</v>
      </c>
      <c r="B15" s="424"/>
      <c r="C15" s="29" t="str">
        <f ca="1">IF($B13="","",IF(Zdroj!$AS$9="ano",IF(OFFSET(Zdroj!M$16,'k rozhodnutí detailní'!A12,0)="","","Anonymizováno"),IF(OFFSET(Zdroj!M$16,'k rozhodnutí detailní'!A12,0)="","",OFFSET(Zdroj!M$16,'k rozhodnutí detailní'!A12,0))))</f>
        <v>Mgr. František Jura</v>
      </c>
      <c r="D15" s="3" t="str">
        <f ca="1">IF($B13="","",CONCATENATE("Dotace bude použita na:","
",OFFSET(Zdroj!P$16,'k rozhodnutí detailní'!$A12,0)))</f>
        <v>Dotace bude použita na:
pořízení šlapacích kár, kol a koloběžek</v>
      </c>
      <c r="E15" s="426"/>
      <c r="F15" s="32" t="str">
        <f ca="1">IF($B13="","",OFFSET(Zdroj!V$16,'k rozhodnutí detailní'!$A12,0))</f>
        <v>12/2024</v>
      </c>
      <c r="G15" s="49">
        <f ca="1">IF($B13="","",OFFSET(Zdroj!CC$16,'k rozhodnutí'!$A12,0))</f>
        <v>0.7</v>
      </c>
      <c r="H15" s="427"/>
      <c r="I15" s="419"/>
      <c r="J15" s="419"/>
      <c r="K15" s="419"/>
      <c r="L15" s="419"/>
      <c r="M15" s="435"/>
      <c r="N15" s="33">
        <f t="shared" ref="N15" ca="1" si="3">IF(B13="","",N13/G13)</f>
        <v>1</v>
      </c>
      <c r="O15" s="419"/>
      <c r="P15" s="419"/>
      <c r="Q15" s="419"/>
      <c r="R15" s="419"/>
      <c r="S15" s="419"/>
      <c r="T15" s="419"/>
      <c r="U15" s="419"/>
    </row>
    <row r="16" spans="1:24" ht="60" x14ac:dyDescent="0.25">
      <c r="A16" s="25"/>
      <c r="B16" s="144">
        <f ca="1">IF(OFFSET(Zdroj!$B$16,A15,0)&gt;0,A18,"")</f>
        <v>5</v>
      </c>
      <c r="C16" s="2"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Město Mohelnice
U Brány 916/2
Mohelnice
78985</v>
      </c>
      <c r="D16" s="20" t="str">
        <f ca="1">IF($B16="","",OFFSET(Zdroj!N$16,'k rozhodnutí detailní'!$A15,0))</f>
        <v>Výměna kabelového vedení a zprovoznění systému řízení světelných křižovatek na DDH v Mohelnici</v>
      </c>
      <c r="E16" s="426">
        <f ca="1">IF($B16="","",OFFSET(Zdroj!T$16,'k rozhodnutí detailní'!$A15,0))</f>
        <v>2108443.08</v>
      </c>
      <c r="F16" s="32" t="str">
        <f ca="1">IF($B16="","",OFFSET(Zdroj!U$16,'k rozhodnutí detailní'!$A15,0))</f>
        <v>1/2024</v>
      </c>
      <c r="G16" s="429">
        <f ca="1">IF($B16="","",OFFSET(Zdroj!W$16,'k rozhodnutí detailní'!$A15,0))</f>
        <v>1475910.15</v>
      </c>
      <c r="H16" s="427" t="str">
        <f ca="1">IF($B16="","",OFFSET(Zdroj!Y$16,'k rozhodnutí detailní'!$A15,0))</f>
        <v>31.03.2025</v>
      </c>
      <c r="I16" s="419">
        <f ca="1">IF($B16="","",OFFSET(Zdroj!BW$16,'k rozhodnutí detailní'!$A15,0))</f>
        <v>19</v>
      </c>
      <c r="J16" s="419">
        <f ca="1">IF($B16="","",OFFSET(Zdroj!BX$16,'k rozhodnutí detailní'!$A15,0))</f>
        <v>40</v>
      </c>
      <c r="K16" s="419">
        <f ca="1">IF($B16="","",OFFSET(Zdroj!BY$16,'k rozhodnutí detailní'!$A15,0))</f>
        <v>10</v>
      </c>
      <c r="L16" s="419" t="str">
        <f ca="1">IF($B16="","",CONCATENATE(OFFSET(Zdroj!BZ$16,'k rozhodnutí detailní'!$A15,0)," ze 100"))</f>
        <v>69 ze 100</v>
      </c>
      <c r="M16" s="435">
        <f t="shared" ref="M16" ca="1" si="4">IF($B16="","",SUM((I16+J16+K16)/100))</f>
        <v>0.69</v>
      </c>
      <c r="N16" s="425">
        <f ca="1">IF(B16="","",IF(Zdroj!$AS$1=Zdroj!$AT$9,IF(ROUND(G16*M16,Zdroj!$AT$8)&lt;Zdroj!$AU$1,Zdroj!$AU$1,ROUND(G16*M16,Zdroj!$AT$8)),OFFSET(Zdroj!CE$16,'k rozhodnutí detailní'!A15,0)))</f>
        <v>1475910.15</v>
      </c>
      <c r="O16" s="419" t="str">
        <f ca="1">IF($B16="","",OFFSET(Zdroj!Z$16,'k rozhodnutí detailní'!$A15,0))</f>
        <v>neinv.</v>
      </c>
      <c r="P16" s="419">
        <f ca="1">IF($B16="","",OFFSET(Zdroj!AC$16,'k rozhodnutí detailní'!$A15,0))</f>
        <v>0</v>
      </c>
      <c r="Q16" s="419">
        <f ca="1">IF($B16="","",OFFSET(Zdroj!AD$16,'k rozhodnutí detailní'!$A15,0))</f>
        <v>0</v>
      </c>
      <c r="R16" s="419">
        <f ca="1">IF($B16="","",OFFSET(Zdroj!AE$16,'k rozhodnutí detailní'!$A15,0))</f>
        <v>0</v>
      </c>
      <c r="S16" s="419">
        <f ca="1">IF($B16="","",OFFSET(Zdroj!AF$16,'k rozhodnutí detailní'!$A15,0))</f>
        <v>0</v>
      </c>
      <c r="T16" s="419">
        <f ca="1">IF($B16="","",OFFSET(Zdroj!AG$16,'k rozhodnutí detailní'!$A15,0))</f>
        <v>0</v>
      </c>
      <c r="U16" s="419">
        <f ca="1">IF($B16="","",OFFSET(Zdroj!AH$16,'k rozhodnutí detailní'!$A15,0))</f>
        <v>0</v>
      </c>
    </row>
    <row r="17" spans="1:21" ht="105" x14ac:dyDescent="0.25">
      <c r="A17" s="25"/>
      <c r="B17" s="424">
        <f ca="1">IF(OFFSET(Zdroj!$B$16,A15,0)&gt;0,OFFSET(Zdroj!$B$16,A15,0)+0,"")</f>
        <v>5</v>
      </c>
      <c r="C17" s="2" t="str">
        <f ca="1">IF($B16="","",IF(Zdroj!$AS$9="ano",CONCATENATE("Okres:","
",OFFSET(Zdroj!CH$16,'k rozhodnutí detailní'!$A15,0),"
","Právní forma","
",OFFSET(Zdroj!H$16,'k rozhodnutí detailní'!$A15,0),"
",IF(OFFSET(Zdroj!I$16,'k rozhodnutí detailní'!$A15,0)="","","IČO: "),OFFSET(Zdroj!I$16,'k rozhodnutí detailní'!$A15,0),"
","B.Ú. ",IF(OFFSET(Zdroj!J$16,'k rozhodnutí detailní'!$A15,0)="","","Anonymizováno")),CONCATENATE("Okres:","
",OFFSET(Zdroj!CH$16,'k rozhodnutí detailní'!$A15,0),"
","Právní forma","
",OFFSET(Zdroj!H$16,'k rozhodnutí detailní'!$A15,0),"
",IF(OFFSET(Zdroj!I$16,'k rozhodnutí detailní'!$A15,0)="","","IČO: "),OFFSET(Zdroj!I$16,'k rozhodnutí detailní'!$A15,0),"
","B.Ú. ",OFFSET(Zdroj!J$16,'k rozhodnutí detailní'!$A15,0))))</f>
        <v>Okres:
Šumperk
Právní forma
Obec, městská část hlavního města Prahy
IČO: 00303038
B.Ú. 94-819841/0710</v>
      </c>
      <c r="D17" s="3" t="str">
        <f ca="1">IF($B16="","",OFFSET(Zdroj!O$16,'k rozhodnutí detailní'!$A15,0))</f>
        <v>Výměna kabelového vedení, zprovoznění systému řízení světelných křižovatek</v>
      </c>
      <c r="E17" s="426"/>
      <c r="F17" s="31"/>
      <c r="G17" s="429"/>
      <c r="H17" s="427"/>
      <c r="I17" s="419"/>
      <c r="J17" s="419"/>
      <c r="K17" s="419"/>
      <c r="L17" s="419"/>
      <c r="M17" s="435"/>
      <c r="N17" s="425"/>
      <c r="O17" s="419"/>
      <c r="P17" s="419"/>
      <c r="Q17" s="419"/>
      <c r="R17" s="419"/>
      <c r="S17" s="419"/>
      <c r="T17" s="419"/>
      <c r="U17" s="419"/>
    </row>
    <row r="18" spans="1:21" ht="45" x14ac:dyDescent="0.25">
      <c r="A18" s="25">
        <f>ROW()/3-1</f>
        <v>5</v>
      </c>
      <c r="B18" s="424"/>
      <c r="C18" s="29" t="str">
        <f ca="1">IF($B16="","",IF(Zdroj!$AS$9="ano",IF(OFFSET(Zdroj!M$16,'k rozhodnutí detailní'!A15,0)="","","Anonymizováno"),IF(OFFSET(Zdroj!M$16,'k rozhodnutí detailní'!A15,0)="","",OFFSET(Zdroj!M$16,'k rozhodnutí detailní'!A15,0))))</f>
        <v>Ing. Pavel Kuba</v>
      </c>
      <c r="D18" s="3" t="str">
        <f ca="1">IF($B16="","",CONCATENATE("Dotace bude použita na:","
",OFFSET(Zdroj!P$16,'k rozhodnutí detailní'!$A15,0)))</f>
        <v>Dotace bude použita na:
opravu stávající nefunkční světelné signalizace DDH</v>
      </c>
      <c r="E18" s="426"/>
      <c r="F18" s="32" t="str">
        <f ca="1">IF($B16="","",OFFSET(Zdroj!V$16,'k rozhodnutí detailní'!$A15,0))</f>
        <v>12/2024</v>
      </c>
      <c r="G18" s="49">
        <f ca="1">IF($B16="","",OFFSET(Zdroj!CC$16,'k rozhodnutí'!$A15,0))</f>
        <v>0.69999999715429828</v>
      </c>
      <c r="H18" s="427"/>
      <c r="I18" s="419"/>
      <c r="J18" s="419"/>
      <c r="K18" s="419"/>
      <c r="L18" s="419"/>
      <c r="M18" s="435"/>
      <c r="N18" s="33">
        <f t="shared" ref="N18" ca="1" si="5">IF(B16="","",N16/G16)</f>
        <v>1</v>
      </c>
      <c r="O18" s="419"/>
      <c r="P18" s="419"/>
      <c r="Q18" s="419"/>
      <c r="R18" s="419"/>
      <c r="S18" s="419"/>
      <c r="T18" s="419"/>
      <c r="U18" s="419"/>
    </row>
    <row r="19" spans="1:21" ht="75" x14ac:dyDescent="0.25">
      <c r="A19" s="25"/>
      <c r="B19" s="144">
        <f ca="1">IF(OFFSET(Zdroj!$B$16,A18,0)&gt;0,A21,"")</f>
        <v>6</v>
      </c>
      <c r="C19" s="2"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Město Litovel
Nám. Př. Otakara 778/1b
Litovel
78401</v>
      </c>
      <c r="D19" s="20" t="str">
        <f ca="1">IF($B19="","",OFFSET(Zdroj!N$16,'k rozhodnutí detailní'!$A18,0))</f>
        <v>Litovel - pořízení nového vybavení na dětské dopravní hřiště</v>
      </c>
      <c r="E19" s="426">
        <f ca="1">IF($B19="","",OFFSET(Zdroj!T$16,'k rozhodnutí detailní'!$A18,0))</f>
        <v>50000</v>
      </c>
      <c r="F19" s="32" t="str">
        <f ca="1">IF($B19="","",OFFSET(Zdroj!U$16,'k rozhodnutí detailní'!$A18,0))</f>
        <v>2/2024</v>
      </c>
      <c r="G19" s="429">
        <f ca="1">IF($B19="","",OFFSET(Zdroj!W$16,'k rozhodnutí detailní'!$A18,0))</f>
        <v>35000</v>
      </c>
      <c r="H19" s="427">
        <f ca="1">IF($B19="","",OFFSET(Zdroj!Y$16,'k rozhodnutí detailní'!$A18,0))</f>
        <v>45747</v>
      </c>
      <c r="I19" s="419">
        <f ca="1">IF($B19="","",OFFSET(Zdroj!BW$16,'k rozhodnutí detailní'!$A18,0))</f>
        <v>19</v>
      </c>
      <c r="J19" s="419">
        <f ca="1">IF($B19="","",OFFSET(Zdroj!BX$16,'k rozhodnutí detailní'!$A18,0))</f>
        <v>32</v>
      </c>
      <c r="K19" s="419">
        <f ca="1">IF($B19="","",OFFSET(Zdroj!BY$16,'k rozhodnutí detailní'!$A18,0))</f>
        <v>10</v>
      </c>
      <c r="L19" s="419" t="str">
        <f ca="1">IF($B19="","",CONCATENATE(OFFSET(Zdroj!BZ$16,'k rozhodnutí detailní'!$A18,0)," ze 100"))</f>
        <v>61 ze 100</v>
      </c>
      <c r="M19" s="435">
        <f t="shared" ref="M19" ca="1" si="6">IF($B19="","",SUM((I19+J19+K19)/100))</f>
        <v>0.61</v>
      </c>
      <c r="N19" s="425">
        <f ca="1">IF(B19="","",IF(Zdroj!$AS$1=Zdroj!$AT$9,IF(ROUND(G19*M19,Zdroj!$AT$8)&lt;Zdroj!$AU$1,Zdroj!$AU$1,ROUND(G19*M19,Zdroj!$AT$8)),OFFSET(Zdroj!CE$16,'k rozhodnutí detailní'!A18,0)))</f>
        <v>35000</v>
      </c>
      <c r="O19" s="419" t="str">
        <f ca="1">IF($B19="","",OFFSET(Zdroj!Z$16,'k rozhodnutí detailní'!$A18,0))</f>
        <v>neinv.</v>
      </c>
      <c r="P19" s="419">
        <f ca="1">IF($B19="","",OFFSET(Zdroj!AC$16,'k rozhodnutí detailní'!$A18,0))</f>
        <v>0</v>
      </c>
      <c r="Q19" s="419">
        <f ca="1">IF($B19="","",OFFSET(Zdroj!AD$16,'k rozhodnutí detailní'!$A18,0))</f>
        <v>0</v>
      </c>
      <c r="R19" s="419">
        <f ca="1">IF($B19="","",OFFSET(Zdroj!AE$16,'k rozhodnutí detailní'!$A18,0))</f>
        <v>0</v>
      </c>
      <c r="S19" s="419">
        <f ca="1">IF($B19="","",OFFSET(Zdroj!AF$16,'k rozhodnutí detailní'!$A18,0))</f>
        <v>0</v>
      </c>
      <c r="T19" s="419">
        <f ca="1">IF($B19="","",OFFSET(Zdroj!AG$16,'k rozhodnutí detailní'!$A18,0))</f>
        <v>0</v>
      </c>
      <c r="U19" s="419">
        <f ca="1">IF($B19="","",OFFSET(Zdroj!AH$16,'k rozhodnutí detailní'!$A18,0))</f>
        <v>0</v>
      </c>
    </row>
    <row r="20" spans="1:21" ht="105" x14ac:dyDescent="0.25">
      <c r="A20" s="25"/>
      <c r="B20" s="424">
        <f ca="1">IF(OFFSET(Zdroj!$B$16,A18,0)&gt;0,OFFSET(Zdroj!$B$16,A18,0)+0,"")</f>
        <v>3</v>
      </c>
      <c r="C20" s="2" t="str">
        <f ca="1">IF($B19="","",IF(Zdroj!$AS$9="ano",CONCATENATE("Okres:","
",OFFSET(Zdroj!CH$16,'k rozhodnutí detailní'!$A18,0),"
","Právní forma","
",OFFSET(Zdroj!H$16,'k rozhodnutí detailní'!$A18,0),"
",IF(OFFSET(Zdroj!I$16,'k rozhodnutí detailní'!$A18,0)="","","IČO: "),OFFSET(Zdroj!I$16,'k rozhodnutí detailní'!$A18,0),"
","B.Ú. ",IF(OFFSET(Zdroj!J$16,'k rozhodnutí detailní'!$A18,0)="","","Anonymizováno")),CONCATENATE("Okres:","
",OFFSET(Zdroj!CH$16,'k rozhodnutí detailní'!$A18,0),"
","Právní forma","
",OFFSET(Zdroj!H$16,'k rozhodnutí detailní'!$A18,0),"
",IF(OFFSET(Zdroj!I$16,'k rozhodnutí detailní'!$A18,0)="","","IČO: "),OFFSET(Zdroj!I$16,'k rozhodnutí detailní'!$A18,0),"
","B.Ú. ",OFFSET(Zdroj!J$16,'k rozhodnutí detailní'!$A18,0))))</f>
        <v>Okres:
Olomouc
Právní forma
Obec, městská část hlavního města Prahy
IČO: 00299138
B.Ú. 9005-3727811/0100</v>
      </c>
      <c r="D20" s="3" t="str">
        <f ca="1">IF($B19="","",OFFSET(Zdroj!O$16,'k rozhodnutí detailní'!$A18,0))</f>
        <v>Cílem akce je pořízení nového vybavení na dětské dopravní hřiště v Litovli.</v>
      </c>
      <c r="E20" s="426"/>
      <c r="F20" s="31"/>
      <c r="G20" s="429"/>
      <c r="H20" s="427"/>
      <c r="I20" s="419"/>
      <c r="J20" s="419"/>
      <c r="K20" s="419"/>
      <c r="L20" s="419"/>
      <c r="M20" s="435"/>
      <c r="N20" s="425"/>
      <c r="O20" s="419"/>
      <c r="P20" s="419"/>
      <c r="Q20" s="419"/>
      <c r="R20" s="419"/>
      <c r="S20" s="419"/>
      <c r="T20" s="419"/>
      <c r="U20" s="419"/>
    </row>
    <row r="21" spans="1:21" ht="45" x14ac:dyDescent="0.25">
      <c r="A21" s="25">
        <f>ROW()/3-1</f>
        <v>6</v>
      </c>
      <c r="B21" s="424"/>
      <c r="C21" s="29" t="str">
        <f ca="1">IF($B19="","",IF(Zdroj!$AS$9="ano",IF(OFFSET(Zdroj!M$16,'k rozhodnutí detailní'!A18,0)="","","Anonymizováno"),IF(OFFSET(Zdroj!M$16,'k rozhodnutí detailní'!A18,0)="","",OFFSET(Zdroj!M$16,'k rozhodnutí detailní'!A18,0))))</f>
        <v>Viktor Kohout</v>
      </c>
      <c r="D21" s="3" t="str">
        <f ca="1">IF($B19="","",CONCATENATE("Dotace bude použita na:","
",OFFSET(Zdroj!P$16,'k rozhodnutí detailní'!$A18,0)))</f>
        <v>Dotace bude použita na:
pořízení nového vybavení na dětské dopravní hřiště v Litovli</v>
      </c>
      <c r="E21" s="426"/>
      <c r="F21" s="32" t="str">
        <f ca="1">IF($B19="","",OFFSET(Zdroj!V$16,'k rozhodnutí detailní'!$A18,0))</f>
        <v>12/2024</v>
      </c>
      <c r="G21" s="49">
        <f ca="1">IF($B19="","",OFFSET(Zdroj!CC$16,'k rozhodnutí'!$A18,0))</f>
        <v>0.7</v>
      </c>
      <c r="H21" s="427"/>
      <c r="I21" s="419"/>
      <c r="J21" s="419"/>
      <c r="K21" s="419"/>
      <c r="L21" s="419"/>
      <c r="M21" s="435"/>
      <c r="N21" s="33">
        <f t="shared" ref="N21" ca="1" si="7">IF(B19="","",N19/G19)</f>
        <v>1</v>
      </c>
      <c r="O21" s="419"/>
      <c r="P21" s="419"/>
      <c r="Q21" s="419"/>
      <c r="R21" s="419"/>
      <c r="S21" s="419"/>
      <c r="T21" s="419"/>
      <c r="U21" s="419"/>
    </row>
    <row r="22" spans="1:21" ht="60" x14ac:dyDescent="0.25">
      <c r="A22" s="25"/>
      <c r="B22" s="144">
        <f ca="1">IF(OFFSET(Zdroj!$B$16,A21,0)&gt;0,A24,"")</f>
        <v>7</v>
      </c>
      <c r="C22" s="2"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Město Šternberk
Horní náměstí 78/16
Šternberk
78501</v>
      </c>
      <c r="D22" s="20" t="str">
        <f ca="1">IF($B22="","",OFFSET(Zdroj!N$16,'k rozhodnutí detailní'!$A21,0))</f>
        <v>Vybavení DDH Šternberk</v>
      </c>
      <c r="E22" s="426">
        <f ca="1">IF($B22="","",OFFSET(Zdroj!T$16,'k rozhodnutí detailní'!$A21,0))</f>
        <v>34384</v>
      </c>
      <c r="F22" s="32" t="str">
        <f ca="1">IF($B22="","",OFFSET(Zdroj!U$16,'k rozhodnutí detailní'!$A21,0))</f>
        <v>3/2024</v>
      </c>
      <c r="G22" s="429">
        <f ca="1">IF($B22="","",OFFSET(Zdroj!W$16,'k rozhodnutí detailní'!$A21,0))</f>
        <v>34384</v>
      </c>
      <c r="H22" s="427">
        <f ca="1">IF($B22="","",OFFSET(Zdroj!Y$16,'k rozhodnutí detailní'!$A21,0))</f>
        <v>45747</v>
      </c>
      <c r="I22" s="419">
        <f ca="1">IF($B22="","",OFFSET(Zdroj!BW$16,'k rozhodnutí detailní'!$A21,0))</f>
        <v>23</v>
      </c>
      <c r="J22" s="419">
        <f ca="1">IF($B22="","",OFFSET(Zdroj!BX$16,'k rozhodnutí detailní'!$A21,0))</f>
        <v>21</v>
      </c>
      <c r="K22" s="419">
        <f ca="1">IF($B22="","",OFFSET(Zdroj!BY$16,'k rozhodnutí detailní'!$A21,0))</f>
        <v>10</v>
      </c>
      <c r="L22" s="419" t="str">
        <f ca="1">IF($B22="","",CONCATENATE(OFFSET(Zdroj!BZ$16,'k rozhodnutí detailní'!$A21,0)," ze 100"))</f>
        <v>54 ze 100</v>
      </c>
      <c r="M22" s="435">
        <f t="shared" ref="M22" ca="1" si="8">IF($B22="","",SUM((I22+J22+K22)/100))</f>
        <v>0.54</v>
      </c>
      <c r="N22" s="425">
        <f ca="1">IF(B22="","",IF(Zdroj!$AS$1=Zdroj!$AT$9,IF(ROUND(G22*M22,Zdroj!$AT$8)&lt;Zdroj!$AU$1,Zdroj!$AU$1,ROUND(G22*M22,Zdroj!$AT$8)),OFFSET(Zdroj!CE$16,'k rozhodnutí detailní'!A21,0)))</f>
        <v>34384</v>
      </c>
      <c r="O22" s="419" t="str">
        <f ca="1">IF($B22="","",OFFSET(Zdroj!Z$16,'k rozhodnutí detailní'!$A21,0))</f>
        <v>neinv.</v>
      </c>
      <c r="P22" s="419">
        <f ca="1">IF($B22="","",OFFSET(Zdroj!AC$16,'k rozhodnutí detailní'!$A21,0))</f>
        <v>0</v>
      </c>
      <c r="Q22" s="419">
        <f ca="1">IF($B22="","",OFFSET(Zdroj!AD$16,'k rozhodnutí detailní'!$A21,0))</f>
        <v>0</v>
      </c>
      <c r="R22" s="419">
        <f ca="1">IF($B22="","",OFFSET(Zdroj!AE$16,'k rozhodnutí detailní'!$A21,0))</f>
        <v>0</v>
      </c>
      <c r="S22" s="419">
        <f ca="1">IF($B22="","",OFFSET(Zdroj!AF$16,'k rozhodnutí detailní'!$A21,0))</f>
        <v>0</v>
      </c>
      <c r="T22" s="419">
        <f ca="1">IF($B22="","",OFFSET(Zdroj!AG$16,'k rozhodnutí detailní'!$A21,0))</f>
        <v>0</v>
      </c>
      <c r="U22" s="419">
        <f ca="1">IF($B22="","",OFFSET(Zdroj!AH$16,'k rozhodnutí detailní'!$A21,0))</f>
        <v>0</v>
      </c>
    </row>
    <row r="23" spans="1:21" ht="105" x14ac:dyDescent="0.25">
      <c r="A23" s="25"/>
      <c r="B23" s="424">
        <f ca="1">IF(OFFSET(Zdroj!$B$16,A21,0)&gt;0,OFFSET(Zdroj!$B$16,A21,0)+0,"")</f>
        <v>7</v>
      </c>
      <c r="C23" s="2" t="str">
        <f ca="1">IF($B22="","",IF(Zdroj!$AS$9="ano",CONCATENATE("Okres:","
",OFFSET(Zdroj!CH$16,'k rozhodnutí detailní'!$A21,0),"
","Právní forma","
",OFFSET(Zdroj!H$16,'k rozhodnutí detailní'!$A21,0),"
",IF(OFFSET(Zdroj!I$16,'k rozhodnutí detailní'!$A21,0)="","","IČO: "),OFFSET(Zdroj!I$16,'k rozhodnutí detailní'!$A21,0),"
","B.Ú. ",IF(OFFSET(Zdroj!J$16,'k rozhodnutí detailní'!$A21,0)="","","Anonymizováno")),CONCATENATE("Okres:","
",OFFSET(Zdroj!CH$16,'k rozhodnutí detailní'!$A21,0),"
","Právní forma","
",OFFSET(Zdroj!H$16,'k rozhodnutí detailní'!$A21,0),"
",IF(OFFSET(Zdroj!I$16,'k rozhodnutí detailní'!$A21,0)="","","IČO: "),OFFSET(Zdroj!I$16,'k rozhodnutí detailní'!$A21,0),"
","B.Ú. ",OFFSET(Zdroj!J$16,'k rozhodnutí detailní'!$A21,0))))</f>
        <v>Okres:
Olomouc
Právní forma
Obec, městská část hlavního města Prahy
IČO: 00299529
B.Ú. 94-3014811/0710</v>
      </c>
      <c r="D23" s="3" t="str">
        <f ca="1">IF($B22="","",OFFSET(Zdroj!O$16,'k rozhodnutí detailní'!$A21,0))</f>
        <v>Jedná se o pořízení mobiliáře dětského dopravního hřiště ve Šternberku, které zajistí vyšší komfort a bezpečí jeho návštěvníků.</v>
      </c>
      <c r="E23" s="426"/>
      <c r="F23" s="31"/>
      <c r="G23" s="429"/>
      <c r="H23" s="427"/>
      <c r="I23" s="419"/>
      <c r="J23" s="419"/>
      <c r="K23" s="419"/>
      <c r="L23" s="419"/>
      <c r="M23" s="435"/>
      <c r="N23" s="425"/>
      <c r="O23" s="419"/>
      <c r="P23" s="419"/>
      <c r="Q23" s="419"/>
      <c r="R23" s="419"/>
      <c r="S23" s="419"/>
      <c r="T23" s="419"/>
      <c r="U23" s="419"/>
    </row>
    <row r="24" spans="1:21" ht="45" x14ac:dyDescent="0.25">
      <c r="A24" s="25">
        <f>ROW()/3-1</f>
        <v>7</v>
      </c>
      <c r="B24" s="424"/>
      <c r="C24" s="29" t="str">
        <f ca="1">IF($B22="","",IF(Zdroj!$AS$9="ano",IF(OFFSET(Zdroj!M$16,'k rozhodnutí detailní'!A21,0)="","","Anonymizováno"),IF(OFFSET(Zdroj!M$16,'k rozhodnutí detailní'!A21,0)="","",OFFSET(Zdroj!M$16,'k rozhodnutí detailní'!A21,0))))</f>
        <v>Ing. Stanislav Orság</v>
      </c>
      <c r="D24" s="3" t="str">
        <f ca="1">IF($B22="","",CONCATENATE("Dotace bude použita na:","
",OFFSET(Zdroj!P$16,'k rozhodnutí detailní'!$A21,0)))</f>
        <v>Dotace bude použita na:
Pořízení mobiliáře na vybavení dětského dopravního hřiště ve Šternberku</v>
      </c>
      <c r="E24" s="426"/>
      <c r="F24" s="32" t="str">
        <f ca="1">IF($B22="","",OFFSET(Zdroj!V$16,'k rozhodnutí detailní'!$A21,0))</f>
        <v>4/2024</v>
      </c>
      <c r="G24" s="49">
        <f ca="1">IF($B22="","",OFFSET(Zdroj!CC$16,'k rozhodnutí'!$A21,0))</f>
        <v>1</v>
      </c>
      <c r="H24" s="427"/>
      <c r="I24" s="419"/>
      <c r="J24" s="419"/>
      <c r="K24" s="419"/>
      <c r="L24" s="419"/>
      <c r="M24" s="435"/>
      <c r="N24" s="33">
        <f t="shared" ref="N24" ca="1" si="9">IF(B22="","",N22/G22)</f>
        <v>1</v>
      </c>
      <c r="O24" s="419"/>
      <c r="P24" s="419"/>
      <c r="Q24" s="419"/>
      <c r="R24" s="419"/>
      <c r="S24" s="419"/>
      <c r="T24" s="419"/>
      <c r="U24" s="419"/>
    </row>
    <row r="25" spans="1:21" hidden="1" x14ac:dyDescent="0.25">
      <c r="A25" s="25"/>
      <c r="B25" s="144" t="str">
        <f ca="1">IF(OFFSET(Zdroj!$B$16,A24,0)&gt;0,A27,"")</f>
        <v/>
      </c>
      <c r="C25" s="2"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20" t="str">
        <f ca="1">IF($B25="","",OFFSET(Zdroj!N$16,'k rozhodnutí detailní'!$A24,0))</f>
        <v/>
      </c>
      <c r="E25" s="426" t="str">
        <f ca="1">IF($B25="","",OFFSET(Zdroj!T$16,'k rozhodnutí detailní'!$A24,0))</f>
        <v/>
      </c>
      <c r="F25" s="32" t="str">
        <f ca="1">IF($B25="","",OFFSET(Zdroj!U$16,'k rozhodnutí detailní'!$A24,0))</f>
        <v/>
      </c>
      <c r="G25" s="429" t="str">
        <f ca="1">IF($B25="","",OFFSET(Zdroj!W$16,'k rozhodnutí detailní'!$A24,0))</f>
        <v/>
      </c>
      <c r="H25" s="427" t="str">
        <f ca="1">IF($B25="","",OFFSET(Zdroj!Y$16,'k rozhodnutí detailní'!$A24,0))</f>
        <v/>
      </c>
      <c r="I25" s="419" t="str">
        <f ca="1">IF($B25="","",OFFSET(Zdroj!BW$16,'k rozhodnutí detailní'!$A24,0))</f>
        <v/>
      </c>
      <c r="J25" s="419" t="str">
        <f ca="1">IF($B25="","",OFFSET(Zdroj!BX$16,'k rozhodnutí detailní'!$A24,0))</f>
        <v/>
      </c>
      <c r="K25" s="419" t="str">
        <f ca="1">IF($B25="","",OFFSET(Zdroj!BY$16,'k rozhodnutí detailní'!$A24,0))</f>
        <v/>
      </c>
      <c r="L25" s="419" t="str">
        <f ca="1">IF($B25="","",CONCATENATE(OFFSET(Zdroj!BZ$16,'k rozhodnutí detailní'!$A24,0)," ze 100"))</f>
        <v/>
      </c>
      <c r="M25" s="435" t="str">
        <f t="shared" ref="M25" ca="1" si="10">IF($B25="","",SUM((I25+J25+K25)/100))</f>
        <v/>
      </c>
      <c r="N25" s="425" t="str">
        <f ca="1">IF(B25="","",IF(Zdroj!$AS$1=Zdroj!$AT$9,IF(ROUND(G25*M25,Zdroj!$AT$8)&lt;Zdroj!$AU$1,Zdroj!$AU$1,ROUND(G25*M25,Zdroj!$AT$8)),OFFSET(Zdroj!CE$16,'k rozhodnutí detailní'!A24,0)))</f>
        <v/>
      </c>
      <c r="O25" s="419" t="str">
        <f ca="1">IF($B25="","",OFFSET(Zdroj!Z$16,'k rozhodnutí detailní'!$A24,0))</f>
        <v/>
      </c>
      <c r="P25" s="419" t="str">
        <f ca="1">IF($B25="","",OFFSET(Zdroj!AC$16,'k rozhodnutí detailní'!$A24,0))</f>
        <v/>
      </c>
      <c r="Q25" s="419" t="str">
        <f ca="1">IF($B25="","",OFFSET(Zdroj!AD$16,'k rozhodnutí detailní'!$A24,0))</f>
        <v/>
      </c>
      <c r="R25" s="419" t="str">
        <f ca="1">IF($B25="","",OFFSET(Zdroj!AE$16,'k rozhodnutí detailní'!$A24,0))</f>
        <v/>
      </c>
      <c r="S25" s="419" t="str">
        <f ca="1">IF($B25="","",OFFSET(Zdroj!AF$16,'k rozhodnutí detailní'!$A24,0))</f>
        <v/>
      </c>
      <c r="T25" s="419" t="str">
        <f ca="1">IF($B25="","",OFFSET(Zdroj!AG$16,'k rozhodnutí detailní'!$A24,0))</f>
        <v/>
      </c>
      <c r="U25" s="419" t="str">
        <f ca="1">IF($B25="","",OFFSET(Zdroj!AH$16,'k rozhodnutí detailní'!$A24,0))</f>
        <v/>
      </c>
    </row>
    <row r="26" spans="1:21" hidden="1" x14ac:dyDescent="0.25">
      <c r="A26" s="25"/>
      <c r="B26" s="424" t="str">
        <f ca="1">IF(OFFSET(Zdroj!$B$16,A24,0)&gt;0,OFFSET(Zdroj!$B$16,A24,0)+0,"")</f>
        <v/>
      </c>
      <c r="C26" s="2" t="str">
        <f ca="1">IF($B25="","",IF(Zdroj!$AS$9="ano",CONCATENATE("Okres:","
",OFFSET(Zdroj!CH$16,'k rozhodnutí detailní'!$A24,0),"
","Právní forma","
",OFFSET(Zdroj!H$16,'k rozhodnutí detailní'!$A24,0),"
",IF(OFFSET(Zdroj!I$16,'k rozhodnutí detailní'!$A24,0)="","","IČO: "),OFFSET(Zdroj!I$16,'k rozhodnutí detailní'!$A24,0),"
","B.Ú. ",IF(OFFSET(Zdroj!J$16,'k rozhodnutí detailní'!$A24,0)="","","Anonymizováno")),CONCATENATE("Okres:","
",OFFSET(Zdroj!CH$16,'k rozhodnutí detailní'!$A24,0),"
","Právní forma","
",OFFSET(Zdroj!H$16,'k rozhodnutí detailní'!$A24,0),"
",IF(OFFSET(Zdroj!I$16,'k rozhodnutí detailní'!$A24,0)="","","IČO: "),OFFSET(Zdroj!I$16,'k rozhodnutí detailní'!$A24,0),"
","B.Ú. ",OFFSET(Zdroj!J$16,'k rozhodnutí detailní'!$A24,0))))</f>
        <v/>
      </c>
      <c r="D26" s="3" t="str">
        <f ca="1">IF($B25="","",OFFSET(Zdroj!O$16,'k rozhodnutí detailní'!$A24,0))</f>
        <v/>
      </c>
      <c r="E26" s="426"/>
      <c r="F26" s="31"/>
      <c r="G26" s="429"/>
      <c r="H26" s="427"/>
      <c r="I26" s="419"/>
      <c r="J26" s="419"/>
      <c r="K26" s="419"/>
      <c r="L26" s="419"/>
      <c r="M26" s="435"/>
      <c r="N26" s="425"/>
      <c r="O26" s="419"/>
      <c r="P26" s="419"/>
      <c r="Q26" s="419"/>
      <c r="R26" s="419"/>
      <c r="S26" s="419"/>
      <c r="T26" s="419"/>
      <c r="U26" s="419"/>
    </row>
    <row r="27" spans="1:21" hidden="1" x14ac:dyDescent="0.25">
      <c r="A27" s="25">
        <f>ROW()/3-1</f>
        <v>8</v>
      </c>
      <c r="B27" s="424"/>
      <c r="C27" s="29" t="str">
        <f ca="1">IF($B25="","",IF(Zdroj!$AS$9="ano",IF(OFFSET(Zdroj!M$16,'k rozhodnutí detailní'!A24,0)="","","Anonymizováno"),IF(OFFSET(Zdroj!M$16,'k rozhodnutí detailní'!A24,0)="","",OFFSET(Zdroj!M$16,'k rozhodnutí detailní'!A24,0))))</f>
        <v/>
      </c>
      <c r="D27" s="3" t="str">
        <f ca="1">IF($B25="","",CONCATENATE("Dotace bude použita na:","
",OFFSET(Zdroj!P$16,'k rozhodnutí detailní'!$A24,0)))</f>
        <v/>
      </c>
      <c r="E27" s="426"/>
      <c r="F27" s="32" t="str">
        <f ca="1">IF($B25="","",OFFSET(Zdroj!V$16,'k rozhodnutí detailní'!$A24,0))</f>
        <v/>
      </c>
      <c r="G27" s="49" t="str">
        <f ca="1">IF($B25="","",OFFSET(Zdroj!CC$16,'k rozhodnutí'!$A24,0))</f>
        <v/>
      </c>
      <c r="H27" s="427"/>
      <c r="I27" s="419"/>
      <c r="J27" s="419"/>
      <c r="K27" s="419"/>
      <c r="L27" s="419"/>
      <c r="M27" s="435"/>
      <c r="N27" s="33" t="str">
        <f t="shared" ref="N27" ca="1" si="11">IF(B25="","",N25/G25)</f>
        <v/>
      </c>
      <c r="O27" s="419"/>
      <c r="P27" s="419"/>
      <c r="Q27" s="419"/>
      <c r="R27" s="419"/>
      <c r="S27" s="419"/>
      <c r="T27" s="419"/>
      <c r="U27" s="419"/>
    </row>
    <row r="28" spans="1:21" hidden="1" x14ac:dyDescent="0.25">
      <c r="A28" s="25"/>
      <c r="B28" s="144" t="str">
        <f ca="1">IF(OFFSET(Zdroj!$B$16,A27,0)&gt;0,A30,"")</f>
        <v/>
      </c>
      <c r="C28" s="2"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20" t="str">
        <f ca="1">IF($B28="","",OFFSET(Zdroj!N$16,'k rozhodnutí detailní'!$A27,0))</f>
        <v/>
      </c>
      <c r="E28" s="426" t="str">
        <f ca="1">IF($B28="","",OFFSET(Zdroj!T$16,'k rozhodnutí detailní'!$A27,0))</f>
        <v/>
      </c>
      <c r="F28" s="32" t="str">
        <f ca="1">IF($B28="","",OFFSET(Zdroj!U$16,'k rozhodnutí detailní'!$A27,0))</f>
        <v/>
      </c>
      <c r="G28" s="429" t="str">
        <f ca="1">IF($B28="","",OFFSET(Zdroj!W$16,'k rozhodnutí detailní'!$A27,0))</f>
        <v/>
      </c>
      <c r="H28" s="427" t="str">
        <f ca="1">IF($B28="","",OFFSET(Zdroj!Y$16,'k rozhodnutí detailní'!$A27,0))</f>
        <v/>
      </c>
      <c r="I28" s="419" t="str">
        <f ca="1">IF($B28="","",OFFSET(Zdroj!BW$16,'k rozhodnutí detailní'!$A27,0))</f>
        <v/>
      </c>
      <c r="J28" s="419" t="str">
        <f ca="1">IF($B28="","",OFFSET(Zdroj!BX$16,'k rozhodnutí detailní'!$A27,0))</f>
        <v/>
      </c>
      <c r="K28" s="419" t="str">
        <f ca="1">IF($B28="","",OFFSET(Zdroj!BY$16,'k rozhodnutí detailní'!$A27,0))</f>
        <v/>
      </c>
      <c r="L28" s="419" t="str">
        <f ca="1">IF($B28="","",CONCATENATE(OFFSET(Zdroj!BZ$16,'k rozhodnutí detailní'!$A27,0)," ze 100"))</f>
        <v/>
      </c>
      <c r="M28" s="435" t="str">
        <f t="shared" ref="M28" ca="1" si="12">IF($B28="","",SUM((I28+J28+K28)/100))</f>
        <v/>
      </c>
      <c r="N28" s="425" t="str">
        <f ca="1">IF(B28="","",IF(Zdroj!$AS$1=Zdroj!$AT$9,IF(ROUND(G28*M28,Zdroj!$AT$8)&lt;Zdroj!$AU$1,Zdroj!$AU$1,ROUND(G28*M28,Zdroj!$AT$8)),OFFSET(Zdroj!CE$16,'k rozhodnutí detailní'!A27,0)))</f>
        <v/>
      </c>
      <c r="O28" s="419" t="str">
        <f ca="1">IF($B28="","",OFFSET(Zdroj!Z$16,'k rozhodnutí detailní'!$A27,0))</f>
        <v/>
      </c>
      <c r="P28" s="419" t="str">
        <f ca="1">IF($B28="","",OFFSET(Zdroj!AC$16,'k rozhodnutí detailní'!$A27,0))</f>
        <v/>
      </c>
      <c r="Q28" s="419" t="str">
        <f ca="1">IF($B28="","",OFFSET(Zdroj!AD$16,'k rozhodnutí detailní'!$A27,0))</f>
        <v/>
      </c>
      <c r="R28" s="419" t="str">
        <f ca="1">IF($B28="","",OFFSET(Zdroj!AE$16,'k rozhodnutí detailní'!$A27,0))</f>
        <v/>
      </c>
      <c r="S28" s="419" t="str">
        <f ca="1">IF($B28="","",OFFSET(Zdroj!AF$16,'k rozhodnutí detailní'!$A27,0))</f>
        <v/>
      </c>
      <c r="T28" s="419" t="str">
        <f ca="1">IF($B28="","",OFFSET(Zdroj!AG$16,'k rozhodnutí detailní'!$A27,0))</f>
        <v/>
      </c>
      <c r="U28" s="419" t="str">
        <f ca="1">IF($B28="","",OFFSET(Zdroj!AH$16,'k rozhodnutí detailní'!$A27,0))</f>
        <v/>
      </c>
    </row>
    <row r="29" spans="1:21" hidden="1" x14ac:dyDescent="0.25">
      <c r="A29" s="25"/>
      <c r="B29" s="424" t="str">
        <f ca="1">IF(OFFSET(Zdroj!$B$16,A27,0)&gt;0,OFFSET(Zdroj!$B$16,A27,0)+0,"")</f>
        <v/>
      </c>
      <c r="C29" s="2" t="str">
        <f ca="1">IF($B28="","",IF(Zdroj!$AS$9="ano",CONCATENATE("Okres:","
",OFFSET(Zdroj!CH$16,'k rozhodnutí detailní'!$A27,0),"
","Právní forma","
",OFFSET(Zdroj!H$16,'k rozhodnutí detailní'!$A27,0),"
",IF(OFFSET(Zdroj!I$16,'k rozhodnutí detailní'!$A27,0)="","","IČO: "),OFFSET(Zdroj!I$16,'k rozhodnutí detailní'!$A27,0),"
","B.Ú. ",IF(OFFSET(Zdroj!J$16,'k rozhodnutí detailní'!$A27,0)="","","Anonymizováno")),CONCATENATE("Okres:","
",OFFSET(Zdroj!CH$16,'k rozhodnutí detailní'!$A27,0),"
","Právní forma","
",OFFSET(Zdroj!H$16,'k rozhodnutí detailní'!$A27,0),"
",IF(OFFSET(Zdroj!I$16,'k rozhodnutí detailní'!$A27,0)="","","IČO: "),OFFSET(Zdroj!I$16,'k rozhodnutí detailní'!$A27,0),"
","B.Ú. ",OFFSET(Zdroj!J$16,'k rozhodnutí detailní'!$A27,0))))</f>
        <v/>
      </c>
      <c r="D29" s="3" t="str">
        <f ca="1">IF($B28="","",OFFSET(Zdroj!O$16,'k rozhodnutí detailní'!$A27,0))</f>
        <v/>
      </c>
      <c r="E29" s="426"/>
      <c r="F29" s="31"/>
      <c r="G29" s="429"/>
      <c r="H29" s="427"/>
      <c r="I29" s="419"/>
      <c r="J29" s="419"/>
      <c r="K29" s="419"/>
      <c r="L29" s="419"/>
      <c r="M29" s="435"/>
      <c r="N29" s="425"/>
      <c r="O29" s="419"/>
      <c r="P29" s="419"/>
      <c r="Q29" s="419"/>
      <c r="R29" s="419"/>
      <c r="S29" s="419"/>
      <c r="T29" s="419"/>
      <c r="U29" s="419"/>
    </row>
    <row r="30" spans="1:21" hidden="1" x14ac:dyDescent="0.25">
      <c r="A30" s="25">
        <f>ROW()/3-1</f>
        <v>9</v>
      </c>
      <c r="B30" s="424"/>
      <c r="C30" s="29" t="str">
        <f ca="1">IF($B28="","",IF(Zdroj!$AS$9="ano",IF(OFFSET(Zdroj!M$16,'k rozhodnutí detailní'!A27,0)="","","Anonymizováno"),IF(OFFSET(Zdroj!M$16,'k rozhodnutí detailní'!A27,0)="","",OFFSET(Zdroj!M$16,'k rozhodnutí detailní'!A27,0))))</f>
        <v/>
      </c>
      <c r="D30" s="3" t="str">
        <f ca="1">IF($B28="","",CONCATENATE("Dotace bude použita na:","
",OFFSET(Zdroj!P$16,'k rozhodnutí detailní'!$A27,0)))</f>
        <v/>
      </c>
      <c r="E30" s="426"/>
      <c r="F30" s="32" t="str">
        <f ca="1">IF($B28="","",OFFSET(Zdroj!V$16,'k rozhodnutí detailní'!$A27,0))</f>
        <v/>
      </c>
      <c r="G30" s="49" t="str">
        <f ca="1">IF($B28="","",OFFSET(Zdroj!CC$16,'k rozhodnutí'!#REF!,0))</f>
        <v/>
      </c>
      <c r="H30" s="427"/>
      <c r="I30" s="419"/>
      <c r="J30" s="419"/>
      <c r="K30" s="419"/>
      <c r="L30" s="419"/>
      <c r="M30" s="435"/>
      <c r="N30" s="33" t="str">
        <f t="shared" ref="N30" ca="1" si="13">IF(B28="","",N28/G28)</f>
        <v/>
      </c>
      <c r="O30" s="419"/>
      <c r="P30" s="419"/>
      <c r="Q30" s="419"/>
      <c r="R30" s="419"/>
      <c r="S30" s="419"/>
      <c r="T30" s="419"/>
      <c r="U30" s="419"/>
    </row>
    <row r="31" spans="1:21" hidden="1" x14ac:dyDescent="0.25">
      <c r="A31" s="25"/>
      <c r="B31" s="144" t="str">
        <f ca="1">IF(OFFSET(Zdroj!$B$16,A30,0)&gt;0,A33,"")</f>
        <v/>
      </c>
      <c r="C31" s="2"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20" t="str">
        <f ca="1">IF($B31="","",OFFSET(Zdroj!N$16,'k rozhodnutí detailní'!$A30,0))</f>
        <v/>
      </c>
      <c r="E31" s="426" t="str">
        <f ca="1">IF($B31="","",OFFSET(Zdroj!T$16,'k rozhodnutí detailní'!$A30,0))</f>
        <v/>
      </c>
      <c r="F31" s="32" t="str">
        <f ca="1">IF($B31="","",OFFSET(Zdroj!U$16,'k rozhodnutí detailní'!$A30,0))</f>
        <v/>
      </c>
      <c r="G31" s="429" t="str">
        <f ca="1">IF($B31="","",OFFSET(Zdroj!W$16,'k rozhodnutí detailní'!$A30,0))</f>
        <v/>
      </c>
      <c r="H31" s="427" t="str">
        <f ca="1">IF($B31="","",OFFSET(Zdroj!Y$16,'k rozhodnutí detailní'!$A30,0))</f>
        <v/>
      </c>
      <c r="I31" s="419" t="str">
        <f ca="1">IF($B31="","",OFFSET(Zdroj!BW$16,'k rozhodnutí detailní'!$A30,0))</f>
        <v/>
      </c>
      <c r="J31" s="419" t="str">
        <f ca="1">IF($B31="","",OFFSET(Zdroj!BX$16,'k rozhodnutí detailní'!$A30,0))</f>
        <v/>
      </c>
      <c r="K31" s="419" t="str">
        <f ca="1">IF($B31="","",OFFSET(Zdroj!BY$16,'k rozhodnutí detailní'!$A30,0))</f>
        <v/>
      </c>
      <c r="L31" s="419" t="str">
        <f ca="1">IF($B31="","",CONCATENATE(OFFSET(Zdroj!BZ$16,'k rozhodnutí detailní'!$A30,0)," ze 100"))</f>
        <v/>
      </c>
      <c r="M31" s="435" t="str">
        <f t="shared" ref="M31" ca="1" si="14">IF($B31="","",SUM((I31+J31+K31)/100))</f>
        <v/>
      </c>
      <c r="N31" s="425" t="str">
        <f ca="1">IF(B31="","",IF(Zdroj!$AS$1=Zdroj!$AT$9,IF(ROUND(G31*M31,Zdroj!$AT$8)&lt;Zdroj!$AU$1,Zdroj!$AU$1,ROUND(G31*M31,Zdroj!$AT$8)),OFFSET(Zdroj!CE$16,'k rozhodnutí detailní'!A30,0)))</f>
        <v/>
      </c>
      <c r="O31" s="419" t="str">
        <f ca="1">IF($B31="","",OFFSET(Zdroj!Z$16,'k rozhodnutí detailní'!$A30,0))</f>
        <v/>
      </c>
      <c r="P31" s="419" t="str">
        <f ca="1">IF($B31="","",OFFSET(Zdroj!AC$16,'k rozhodnutí detailní'!$A30,0))</f>
        <v/>
      </c>
      <c r="Q31" s="419" t="str">
        <f ca="1">IF($B31="","",OFFSET(Zdroj!AD$16,'k rozhodnutí detailní'!$A30,0))</f>
        <v/>
      </c>
      <c r="R31" s="419" t="str">
        <f ca="1">IF($B31="","",OFFSET(Zdroj!AE$16,'k rozhodnutí detailní'!$A30,0))</f>
        <v/>
      </c>
      <c r="S31" s="419" t="str">
        <f ca="1">IF($B31="","",OFFSET(Zdroj!AF$16,'k rozhodnutí detailní'!$A30,0))</f>
        <v/>
      </c>
      <c r="T31" s="419" t="str">
        <f ca="1">IF($B31="","",OFFSET(Zdroj!AG$16,'k rozhodnutí detailní'!$A30,0))</f>
        <v/>
      </c>
      <c r="U31" s="419" t="str">
        <f ca="1">IF($B31="","",OFFSET(Zdroj!AH$16,'k rozhodnutí detailní'!$A30,0))</f>
        <v/>
      </c>
    </row>
    <row r="32" spans="1:21" hidden="1" x14ac:dyDescent="0.25">
      <c r="A32" s="25"/>
      <c r="B32" s="424" t="str">
        <f ca="1">IF(OFFSET(Zdroj!$B$16,A30,0)&gt;0,OFFSET(Zdroj!$B$16,A30,0)+0,"")</f>
        <v/>
      </c>
      <c r="C32" s="2" t="str">
        <f ca="1">IF($B31="","",IF(Zdroj!$AS$9="ano",CONCATENATE("Okres:","
",OFFSET(Zdroj!CH$16,'k rozhodnutí detailní'!$A30,0),"
","Právní forma","
",OFFSET(Zdroj!H$16,'k rozhodnutí detailní'!$A30,0),"
",IF(OFFSET(Zdroj!I$16,'k rozhodnutí detailní'!$A30,0)="","","IČO: "),OFFSET(Zdroj!I$16,'k rozhodnutí detailní'!$A30,0),"
","B.Ú. ",IF(OFFSET(Zdroj!J$16,'k rozhodnutí detailní'!$A30,0)="","","Anonymizováno")),CONCATENATE("Okres:","
",OFFSET(Zdroj!CH$16,'k rozhodnutí detailní'!$A30,0),"
","Právní forma","
",OFFSET(Zdroj!H$16,'k rozhodnutí detailní'!$A30,0),"
",IF(OFFSET(Zdroj!I$16,'k rozhodnutí detailní'!$A30,0)="","","IČO: "),OFFSET(Zdroj!I$16,'k rozhodnutí detailní'!$A30,0),"
","B.Ú. ",OFFSET(Zdroj!J$16,'k rozhodnutí detailní'!$A30,0))))</f>
        <v/>
      </c>
      <c r="D32" s="3" t="str">
        <f ca="1">IF($B31="","",OFFSET(Zdroj!O$16,'k rozhodnutí detailní'!$A30,0))</f>
        <v/>
      </c>
      <c r="E32" s="426"/>
      <c r="F32" s="31"/>
      <c r="G32" s="429"/>
      <c r="H32" s="427"/>
      <c r="I32" s="419"/>
      <c r="J32" s="419"/>
      <c r="K32" s="419"/>
      <c r="L32" s="419"/>
      <c r="M32" s="435"/>
      <c r="N32" s="425"/>
      <c r="O32" s="419"/>
      <c r="P32" s="419"/>
      <c r="Q32" s="419"/>
      <c r="R32" s="419"/>
      <c r="S32" s="419"/>
      <c r="T32" s="419"/>
      <c r="U32" s="419"/>
    </row>
    <row r="33" spans="1:21" hidden="1" x14ac:dyDescent="0.25">
      <c r="A33" s="25">
        <f>ROW()/3-1</f>
        <v>10</v>
      </c>
      <c r="B33" s="424"/>
      <c r="C33" s="29" t="str">
        <f ca="1">IF($B31="","",IF(Zdroj!$AS$9="ano",IF(OFFSET(Zdroj!M$16,'k rozhodnutí detailní'!A30,0)="","","Anonymizováno"),IF(OFFSET(Zdroj!M$16,'k rozhodnutí detailní'!A30,0)="","",OFFSET(Zdroj!M$16,'k rozhodnutí detailní'!A30,0))))</f>
        <v/>
      </c>
      <c r="D33" s="3" t="str">
        <f ca="1">IF($B31="","",CONCATENATE("Dotace bude použita na:","
",OFFSET(Zdroj!P$16,'k rozhodnutí detailní'!$A30,0)))</f>
        <v/>
      </c>
      <c r="E33" s="426"/>
      <c r="F33" s="32" t="str">
        <f ca="1">IF($B31="","",OFFSET(Zdroj!V$16,'k rozhodnutí detailní'!$A30,0))</f>
        <v/>
      </c>
      <c r="G33" s="49" t="str">
        <f ca="1">IF($B31="","",OFFSET(Zdroj!CC$16,'k rozhodnutí'!#REF!,0))</f>
        <v/>
      </c>
      <c r="H33" s="427"/>
      <c r="I33" s="419"/>
      <c r="J33" s="419"/>
      <c r="K33" s="419"/>
      <c r="L33" s="419"/>
      <c r="M33" s="435"/>
      <c r="N33" s="33" t="str">
        <f t="shared" ref="N33" ca="1" si="15">IF(B31="","",N31/G31)</f>
        <v/>
      </c>
      <c r="O33" s="419"/>
      <c r="P33" s="419"/>
      <c r="Q33" s="419"/>
      <c r="R33" s="419"/>
      <c r="S33" s="419"/>
      <c r="T33" s="419"/>
      <c r="U33" s="419"/>
    </row>
    <row r="34" spans="1:21" hidden="1" x14ac:dyDescent="0.25">
      <c r="A34" s="25"/>
      <c r="B34" s="144" t="str">
        <f ca="1">IF(OFFSET(Zdroj!$B$16,A33,0)&gt;0,A36,"")</f>
        <v/>
      </c>
      <c r="C34" s="2"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20" t="str">
        <f ca="1">IF($B34="","",OFFSET(Zdroj!N$16,'k rozhodnutí detailní'!$A33,0))</f>
        <v/>
      </c>
      <c r="E34" s="426" t="str">
        <f ca="1">IF($B34="","",OFFSET(Zdroj!T$16,'k rozhodnutí detailní'!$A33,0))</f>
        <v/>
      </c>
      <c r="F34" s="32" t="str">
        <f ca="1">IF($B34="","",OFFSET(Zdroj!U$16,'k rozhodnutí detailní'!$A33,0))</f>
        <v/>
      </c>
      <c r="G34" s="429" t="str">
        <f ca="1">IF($B34="","",OFFSET(Zdroj!W$16,'k rozhodnutí detailní'!$A33,0))</f>
        <v/>
      </c>
      <c r="H34" s="427" t="str">
        <f ca="1">IF($B34="","",OFFSET(Zdroj!Y$16,'k rozhodnutí detailní'!$A33,0))</f>
        <v/>
      </c>
      <c r="I34" s="419" t="str">
        <f ca="1">IF($B34="","",OFFSET(Zdroj!BW$16,'k rozhodnutí detailní'!$A33,0))</f>
        <v/>
      </c>
      <c r="J34" s="419" t="str">
        <f ca="1">IF($B34="","",OFFSET(Zdroj!BX$16,'k rozhodnutí detailní'!$A33,0))</f>
        <v/>
      </c>
      <c r="K34" s="419" t="str">
        <f ca="1">IF($B34="","",OFFSET(Zdroj!BY$16,'k rozhodnutí detailní'!$A33,0))</f>
        <v/>
      </c>
      <c r="L34" s="419" t="str">
        <f ca="1">IF($B34="","",CONCATENATE(OFFSET(Zdroj!BZ$16,'k rozhodnutí detailní'!$A33,0)," ze 100"))</f>
        <v/>
      </c>
      <c r="M34" s="435" t="str">
        <f t="shared" ref="M34" ca="1" si="16">IF($B34="","",SUM((I34+J34+K34)/100))</f>
        <v/>
      </c>
      <c r="N34" s="425" t="str">
        <f ca="1">IF(B34="","",IF(Zdroj!$AS$1=Zdroj!$AT$9,IF(ROUND(G34*M34,Zdroj!$AT$8)&lt;Zdroj!$AU$1,Zdroj!$AU$1,ROUND(G34*M34,Zdroj!$AT$8)),OFFSET(Zdroj!CE$16,'k rozhodnutí detailní'!A33,0)))</f>
        <v/>
      </c>
      <c r="O34" s="419" t="str">
        <f ca="1">IF($B34="","",OFFSET(Zdroj!Z$16,'k rozhodnutí detailní'!$A33,0))</f>
        <v/>
      </c>
      <c r="P34" s="419" t="str">
        <f ca="1">IF($B34="","",OFFSET(Zdroj!AC$16,'k rozhodnutí detailní'!$A33,0))</f>
        <v/>
      </c>
      <c r="Q34" s="419" t="str">
        <f ca="1">IF($B34="","",OFFSET(Zdroj!AD$16,'k rozhodnutí detailní'!$A33,0))</f>
        <v/>
      </c>
      <c r="R34" s="419" t="str">
        <f ca="1">IF($B34="","",OFFSET(Zdroj!AE$16,'k rozhodnutí detailní'!$A33,0))</f>
        <v/>
      </c>
      <c r="S34" s="419" t="str">
        <f ca="1">IF($B34="","",OFFSET(Zdroj!AF$16,'k rozhodnutí detailní'!$A33,0))</f>
        <v/>
      </c>
      <c r="T34" s="419" t="str">
        <f ca="1">IF($B34="","",OFFSET(Zdroj!AG$16,'k rozhodnutí detailní'!$A33,0))</f>
        <v/>
      </c>
      <c r="U34" s="419" t="str">
        <f ca="1">IF($B34="","",OFFSET(Zdroj!AH$16,'k rozhodnutí detailní'!$A33,0))</f>
        <v/>
      </c>
    </row>
    <row r="35" spans="1:21" hidden="1" x14ac:dyDescent="0.25">
      <c r="A35" s="25"/>
      <c r="B35" s="424" t="str">
        <f ca="1">IF(OFFSET(Zdroj!$B$16,A33,0)&gt;0,OFFSET(Zdroj!$B$16,A33,0)+0,"")</f>
        <v/>
      </c>
      <c r="C35" s="2" t="str">
        <f ca="1">IF($B34="","",IF(Zdroj!$AS$9="ano",CONCATENATE("Okres:","
",OFFSET(Zdroj!CH$16,'k rozhodnutí detailní'!$A33,0),"
","Právní forma","
",OFFSET(Zdroj!H$16,'k rozhodnutí detailní'!$A33,0),"
",IF(OFFSET(Zdroj!I$16,'k rozhodnutí detailní'!$A33,0)="","","IČO: "),OFFSET(Zdroj!I$16,'k rozhodnutí detailní'!$A33,0),"
","B.Ú. ",IF(OFFSET(Zdroj!J$16,'k rozhodnutí detailní'!$A33,0)="","","Anonymizováno")),CONCATENATE("Okres:","
",OFFSET(Zdroj!CH$16,'k rozhodnutí detailní'!$A33,0),"
","Právní forma","
",OFFSET(Zdroj!H$16,'k rozhodnutí detailní'!$A33,0),"
",IF(OFFSET(Zdroj!I$16,'k rozhodnutí detailní'!$A33,0)="","","IČO: "),OFFSET(Zdroj!I$16,'k rozhodnutí detailní'!$A33,0),"
","B.Ú. ",OFFSET(Zdroj!J$16,'k rozhodnutí detailní'!$A33,0))))</f>
        <v/>
      </c>
      <c r="D35" s="3" t="str">
        <f ca="1">IF($B34="","",OFFSET(Zdroj!O$16,'k rozhodnutí detailní'!$A33,0))</f>
        <v/>
      </c>
      <c r="E35" s="426"/>
      <c r="F35" s="31"/>
      <c r="G35" s="429"/>
      <c r="H35" s="427"/>
      <c r="I35" s="419"/>
      <c r="J35" s="419"/>
      <c r="K35" s="419"/>
      <c r="L35" s="419"/>
      <c r="M35" s="435"/>
      <c r="N35" s="425"/>
      <c r="O35" s="419"/>
      <c r="P35" s="419"/>
      <c r="Q35" s="419"/>
      <c r="R35" s="419"/>
      <c r="S35" s="419"/>
      <c r="T35" s="419"/>
      <c r="U35" s="419"/>
    </row>
    <row r="36" spans="1:21" hidden="1" x14ac:dyDescent="0.25">
      <c r="A36" s="25">
        <f>ROW()/3-1</f>
        <v>11</v>
      </c>
      <c r="B36" s="424"/>
      <c r="C36" s="29" t="str">
        <f ca="1">IF($B34="","",IF(Zdroj!$AS$9="ano",IF(OFFSET(Zdroj!M$16,'k rozhodnutí detailní'!A33,0)="","","Anonymizováno"),IF(OFFSET(Zdroj!M$16,'k rozhodnutí detailní'!A33,0)="","",OFFSET(Zdroj!M$16,'k rozhodnutí detailní'!A33,0))))</f>
        <v/>
      </c>
      <c r="D36" s="3" t="str">
        <f ca="1">IF($B34="","",CONCATENATE("Dotace bude použita na:","
",OFFSET(Zdroj!P$16,'k rozhodnutí detailní'!$A33,0)))</f>
        <v/>
      </c>
      <c r="E36" s="426"/>
      <c r="F36" s="32" t="str">
        <f ca="1">IF($B34="","",OFFSET(Zdroj!V$16,'k rozhodnutí detailní'!$A33,0))</f>
        <v/>
      </c>
      <c r="G36" s="49" t="str">
        <f ca="1">IF($B34="","",OFFSET(Zdroj!CC$16,'k rozhodnutí'!#REF!,0))</f>
        <v/>
      </c>
      <c r="H36" s="427"/>
      <c r="I36" s="419"/>
      <c r="J36" s="419"/>
      <c r="K36" s="419"/>
      <c r="L36" s="419"/>
      <c r="M36" s="435"/>
      <c r="N36" s="33" t="str">
        <f t="shared" ref="N36" ca="1" si="17">IF(B34="","",N34/G34)</f>
        <v/>
      </c>
      <c r="O36" s="419"/>
      <c r="P36" s="419"/>
      <c r="Q36" s="419"/>
      <c r="R36" s="419"/>
      <c r="S36" s="419"/>
      <c r="T36" s="419"/>
      <c r="U36" s="419"/>
    </row>
    <row r="37" spans="1:21" hidden="1" x14ac:dyDescent="0.25">
      <c r="A37" s="25"/>
      <c r="B37" s="144" t="str">
        <f ca="1">IF(OFFSET(Zdroj!$B$16,A36,0)&gt;0,A39,"")</f>
        <v/>
      </c>
      <c r="C37" s="2"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20" t="str">
        <f ca="1">IF($B37="","",OFFSET(Zdroj!N$16,'k rozhodnutí detailní'!$A36,0))</f>
        <v/>
      </c>
      <c r="E37" s="426" t="str">
        <f ca="1">IF($B37="","",OFFSET(Zdroj!T$16,'k rozhodnutí detailní'!$A36,0))</f>
        <v/>
      </c>
      <c r="F37" s="32" t="str">
        <f ca="1">IF($B37="","",OFFSET(Zdroj!U$16,'k rozhodnutí detailní'!$A36,0))</f>
        <v/>
      </c>
      <c r="G37" s="429" t="str">
        <f ca="1">IF($B37="","",OFFSET(Zdroj!W$16,'k rozhodnutí detailní'!$A36,0))</f>
        <v/>
      </c>
      <c r="H37" s="427" t="str">
        <f ca="1">IF($B37="","",OFFSET(Zdroj!Y$16,'k rozhodnutí detailní'!$A36,0))</f>
        <v/>
      </c>
      <c r="I37" s="419" t="str">
        <f ca="1">IF($B37="","",OFFSET(Zdroj!BW$16,'k rozhodnutí detailní'!$A36,0))</f>
        <v/>
      </c>
      <c r="J37" s="419" t="str">
        <f ca="1">IF($B37="","",OFFSET(Zdroj!BX$16,'k rozhodnutí detailní'!$A36,0))</f>
        <v/>
      </c>
      <c r="K37" s="419" t="str">
        <f ca="1">IF($B37="","",OFFSET(Zdroj!BY$16,'k rozhodnutí detailní'!$A36,0))</f>
        <v/>
      </c>
      <c r="L37" s="419" t="str">
        <f ca="1">IF($B37="","",CONCATENATE(OFFSET(Zdroj!BZ$16,'k rozhodnutí detailní'!$A36,0)," ze 100"))</f>
        <v/>
      </c>
      <c r="M37" s="435" t="str">
        <f t="shared" ref="M37" ca="1" si="18">IF($B37="","",SUM((I37+J37+K37)/100))</f>
        <v/>
      </c>
      <c r="N37" s="425" t="str">
        <f ca="1">IF(B37="","",IF(Zdroj!$AS$1=Zdroj!$AT$9,IF(ROUND(G37*M37,Zdroj!$AT$8)&lt;Zdroj!$AU$1,Zdroj!$AU$1,ROUND(G37*M37,Zdroj!$AT$8)),OFFSET(Zdroj!CE$16,'k rozhodnutí detailní'!A36,0)))</f>
        <v/>
      </c>
      <c r="O37" s="419" t="str">
        <f ca="1">IF($B37="","",OFFSET(Zdroj!Z$16,'k rozhodnutí detailní'!$A36,0))</f>
        <v/>
      </c>
      <c r="P37" s="419" t="str">
        <f ca="1">IF($B37="","",OFFSET(Zdroj!AC$16,'k rozhodnutí detailní'!$A36,0))</f>
        <v/>
      </c>
      <c r="Q37" s="419" t="str">
        <f ca="1">IF($B37="","",OFFSET(Zdroj!AD$16,'k rozhodnutí detailní'!$A36,0))</f>
        <v/>
      </c>
      <c r="R37" s="419" t="str">
        <f ca="1">IF($B37="","",OFFSET(Zdroj!AE$16,'k rozhodnutí detailní'!$A36,0))</f>
        <v/>
      </c>
      <c r="S37" s="419" t="str">
        <f ca="1">IF($B37="","",OFFSET(Zdroj!AF$16,'k rozhodnutí detailní'!$A36,0))</f>
        <v/>
      </c>
      <c r="T37" s="419" t="str">
        <f ca="1">IF($B37="","",OFFSET(Zdroj!AG$16,'k rozhodnutí detailní'!$A36,0))</f>
        <v/>
      </c>
      <c r="U37" s="419" t="str">
        <f ca="1">IF($B37="","",OFFSET(Zdroj!AH$16,'k rozhodnutí detailní'!$A36,0))</f>
        <v/>
      </c>
    </row>
    <row r="38" spans="1:21" hidden="1" x14ac:dyDescent="0.25">
      <c r="A38" s="25"/>
      <c r="B38" s="424" t="str">
        <f ca="1">IF(OFFSET(Zdroj!$B$16,A36,0)&gt;0,OFFSET(Zdroj!$B$16,A36,0)+0,"")</f>
        <v/>
      </c>
      <c r="C38" s="2" t="str">
        <f ca="1">IF($B37="","",IF(Zdroj!$AS$9="ano",CONCATENATE("Okres:","
",OFFSET(Zdroj!CH$16,'k rozhodnutí detailní'!$A36,0),"
","Právní forma","
",OFFSET(Zdroj!H$16,'k rozhodnutí detailní'!$A36,0),"
",IF(OFFSET(Zdroj!I$16,'k rozhodnutí detailní'!$A36,0)="","","IČO: "),OFFSET(Zdroj!I$16,'k rozhodnutí detailní'!$A36,0),"
","B.Ú. ",IF(OFFSET(Zdroj!J$16,'k rozhodnutí detailní'!$A36,0)="","","Anonymizováno")),CONCATENATE("Okres:","
",OFFSET(Zdroj!CH$16,'k rozhodnutí detailní'!$A36,0),"
","Právní forma","
",OFFSET(Zdroj!H$16,'k rozhodnutí detailní'!$A36,0),"
",IF(OFFSET(Zdroj!I$16,'k rozhodnutí detailní'!$A36,0)="","","IČO: "),OFFSET(Zdroj!I$16,'k rozhodnutí detailní'!$A36,0),"
","B.Ú. ",OFFSET(Zdroj!J$16,'k rozhodnutí detailní'!$A36,0))))</f>
        <v/>
      </c>
      <c r="D38" s="3" t="str">
        <f ca="1">IF($B37="","",OFFSET(Zdroj!O$16,'k rozhodnutí detailní'!$A36,0))</f>
        <v/>
      </c>
      <c r="E38" s="426"/>
      <c r="F38" s="31"/>
      <c r="G38" s="429"/>
      <c r="H38" s="427"/>
      <c r="I38" s="419"/>
      <c r="J38" s="419"/>
      <c r="K38" s="419"/>
      <c r="L38" s="419"/>
      <c r="M38" s="435"/>
      <c r="N38" s="425"/>
      <c r="O38" s="419"/>
      <c r="P38" s="419"/>
      <c r="Q38" s="419"/>
      <c r="R38" s="419"/>
      <c r="S38" s="419"/>
      <c r="T38" s="419"/>
      <c r="U38" s="419"/>
    </row>
    <row r="39" spans="1:21" hidden="1" x14ac:dyDescent="0.25">
      <c r="A39" s="25">
        <f>ROW()/3-1</f>
        <v>12</v>
      </c>
      <c r="B39" s="424"/>
      <c r="C39" s="29" t="str">
        <f ca="1">IF($B37="","",IF(Zdroj!$AS$9="ano",IF(OFFSET(Zdroj!M$16,'k rozhodnutí detailní'!A36,0)="","","Anonymizováno"),IF(OFFSET(Zdroj!M$16,'k rozhodnutí detailní'!A36,0)="","",OFFSET(Zdroj!M$16,'k rozhodnutí detailní'!A36,0))))</f>
        <v/>
      </c>
      <c r="D39" s="3" t="str">
        <f ca="1">IF($B37="","",CONCATENATE("Dotace bude použita na:","
",OFFSET(Zdroj!P$16,'k rozhodnutí detailní'!$A36,0)))</f>
        <v/>
      </c>
      <c r="E39" s="426"/>
      <c r="F39" s="32" t="str">
        <f ca="1">IF($B37="","",OFFSET(Zdroj!V$16,'k rozhodnutí detailní'!$A36,0))</f>
        <v/>
      </c>
      <c r="G39" s="49" t="str">
        <f ca="1">IF($B37="","",OFFSET(Zdroj!CC$16,'k rozhodnutí'!#REF!,0))</f>
        <v/>
      </c>
      <c r="H39" s="427"/>
      <c r="I39" s="419"/>
      <c r="J39" s="419"/>
      <c r="K39" s="419"/>
      <c r="L39" s="419"/>
      <c r="M39" s="435"/>
      <c r="N39" s="33" t="str">
        <f t="shared" ref="N39" ca="1" si="19">IF(B37="","",N37/G37)</f>
        <v/>
      </c>
      <c r="O39" s="419"/>
      <c r="P39" s="419"/>
      <c r="Q39" s="419"/>
      <c r="R39" s="419"/>
      <c r="S39" s="419"/>
      <c r="T39" s="419"/>
      <c r="U39" s="419"/>
    </row>
    <row r="40" spans="1:21" hidden="1" x14ac:dyDescent="0.25">
      <c r="A40" s="25"/>
      <c r="B40" s="144" t="str">
        <f ca="1">IF(OFFSET(Zdroj!$B$16,A39,0)&gt;0,A42,"")</f>
        <v/>
      </c>
      <c r="C40" s="2"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20" t="str">
        <f ca="1">IF($B40="","",OFFSET(Zdroj!N$16,'k rozhodnutí detailní'!$A39,0))</f>
        <v/>
      </c>
      <c r="E40" s="426" t="str">
        <f ca="1">IF($B40="","",OFFSET(Zdroj!T$16,'k rozhodnutí detailní'!$A39,0))</f>
        <v/>
      </c>
      <c r="F40" s="32" t="str">
        <f ca="1">IF($B40="","",OFFSET(Zdroj!U$16,'k rozhodnutí detailní'!$A39,0))</f>
        <v/>
      </c>
      <c r="G40" s="429" t="str">
        <f ca="1">IF($B40="","",OFFSET(Zdroj!W$16,'k rozhodnutí detailní'!$A39,0))</f>
        <v/>
      </c>
      <c r="H40" s="427" t="str">
        <f ca="1">IF($B40="","",OFFSET(Zdroj!Y$16,'k rozhodnutí detailní'!$A39,0))</f>
        <v/>
      </c>
      <c r="I40" s="419" t="str">
        <f ca="1">IF($B40="","",OFFSET(Zdroj!BW$16,'k rozhodnutí detailní'!$A39,0))</f>
        <v/>
      </c>
      <c r="J40" s="419" t="str">
        <f ca="1">IF($B40="","",OFFSET(Zdroj!BX$16,'k rozhodnutí detailní'!$A39,0))</f>
        <v/>
      </c>
      <c r="K40" s="419" t="str">
        <f ca="1">IF($B40="","",OFFSET(Zdroj!BY$16,'k rozhodnutí detailní'!$A39,0))</f>
        <v/>
      </c>
      <c r="L40" s="419" t="str">
        <f ca="1">IF($B40="","",CONCATENATE(OFFSET(Zdroj!BZ$16,'k rozhodnutí detailní'!$A39,0)," ze 100"))</f>
        <v/>
      </c>
      <c r="M40" s="435" t="str">
        <f t="shared" ref="M40" ca="1" si="20">IF($B40="","",SUM((I40+J40+K40)/100))</f>
        <v/>
      </c>
      <c r="N40" s="425" t="str">
        <f ca="1">IF(B40="","",IF(Zdroj!$AS$1=Zdroj!$AT$9,IF(ROUND(G40*M40,Zdroj!$AT$8)&lt;Zdroj!$AU$1,Zdroj!$AU$1,ROUND(G40*M40,Zdroj!$AT$8)),OFFSET(Zdroj!CE$16,'k rozhodnutí detailní'!A39,0)))</f>
        <v/>
      </c>
      <c r="O40" s="419" t="str">
        <f ca="1">IF($B40="","",OFFSET(Zdroj!Z$16,'k rozhodnutí detailní'!$A39,0))</f>
        <v/>
      </c>
      <c r="P40" s="419" t="str">
        <f ca="1">IF($B40="","",OFFSET(Zdroj!AC$16,'k rozhodnutí detailní'!$A39,0))</f>
        <v/>
      </c>
      <c r="Q40" s="419" t="str">
        <f ca="1">IF($B40="","",OFFSET(Zdroj!AD$16,'k rozhodnutí detailní'!$A39,0))</f>
        <v/>
      </c>
      <c r="R40" s="419" t="str">
        <f ca="1">IF($B40="","",OFFSET(Zdroj!AE$16,'k rozhodnutí detailní'!$A39,0))</f>
        <v/>
      </c>
      <c r="S40" s="419" t="str">
        <f ca="1">IF($B40="","",OFFSET(Zdroj!AF$16,'k rozhodnutí detailní'!$A39,0))</f>
        <v/>
      </c>
      <c r="T40" s="419" t="str">
        <f ca="1">IF($B40="","",OFFSET(Zdroj!AG$16,'k rozhodnutí detailní'!$A39,0))</f>
        <v/>
      </c>
      <c r="U40" s="419" t="str">
        <f ca="1">IF($B40="","",OFFSET(Zdroj!AH$16,'k rozhodnutí detailní'!$A39,0))</f>
        <v/>
      </c>
    </row>
    <row r="41" spans="1:21" hidden="1" x14ac:dyDescent="0.25">
      <c r="A41" s="25"/>
      <c r="B41" s="424" t="str">
        <f ca="1">IF(OFFSET(Zdroj!$B$16,A39,0)&gt;0,OFFSET(Zdroj!$B$16,A39,0)+0,"")</f>
        <v/>
      </c>
      <c r="C41" s="2" t="str">
        <f ca="1">IF($B40="","",IF(Zdroj!$AS$9="ano",CONCATENATE("Okres:","
",OFFSET(Zdroj!CH$16,'k rozhodnutí detailní'!$A39,0),"
","Právní forma","
",OFFSET(Zdroj!H$16,'k rozhodnutí detailní'!$A39,0),"
",IF(OFFSET(Zdroj!I$16,'k rozhodnutí detailní'!$A39,0)="","","IČO: "),OFFSET(Zdroj!I$16,'k rozhodnutí detailní'!$A39,0),"
","B.Ú. ",IF(OFFSET(Zdroj!J$16,'k rozhodnutí detailní'!$A39,0)="","","Anonymizováno")),CONCATENATE("Okres:","
",OFFSET(Zdroj!CH$16,'k rozhodnutí detailní'!$A39,0),"
","Právní forma","
",OFFSET(Zdroj!H$16,'k rozhodnutí detailní'!$A39,0),"
",IF(OFFSET(Zdroj!I$16,'k rozhodnutí detailní'!$A39,0)="","","IČO: "),OFFSET(Zdroj!I$16,'k rozhodnutí detailní'!$A39,0),"
","B.Ú. ",OFFSET(Zdroj!J$16,'k rozhodnutí detailní'!$A39,0))))</f>
        <v/>
      </c>
      <c r="D41" s="3" t="str">
        <f ca="1">IF($B40="","",OFFSET(Zdroj!O$16,'k rozhodnutí detailní'!$A39,0))</f>
        <v/>
      </c>
      <c r="E41" s="426"/>
      <c r="F41" s="31"/>
      <c r="G41" s="429"/>
      <c r="H41" s="427"/>
      <c r="I41" s="419"/>
      <c r="J41" s="419"/>
      <c r="K41" s="419"/>
      <c r="L41" s="419"/>
      <c r="M41" s="435"/>
      <c r="N41" s="425"/>
      <c r="O41" s="419"/>
      <c r="P41" s="419"/>
      <c r="Q41" s="419"/>
      <c r="R41" s="419"/>
      <c r="S41" s="419"/>
      <c r="T41" s="419"/>
      <c r="U41" s="419"/>
    </row>
    <row r="42" spans="1:21" hidden="1" x14ac:dyDescent="0.25">
      <c r="A42" s="25">
        <f>ROW()/3-1</f>
        <v>13</v>
      </c>
      <c r="B42" s="424"/>
      <c r="C42" s="29" t="str">
        <f ca="1">IF($B40="","",IF(Zdroj!$AS$9="ano",IF(OFFSET(Zdroj!M$16,'k rozhodnutí detailní'!A39,0)="","","Anonymizováno"),IF(OFFSET(Zdroj!M$16,'k rozhodnutí detailní'!A39,0)="","",OFFSET(Zdroj!M$16,'k rozhodnutí detailní'!A39,0))))</f>
        <v/>
      </c>
      <c r="D42" s="3" t="str">
        <f ca="1">IF($B40="","",CONCATENATE("Dotace bude použita na:","
",OFFSET(Zdroj!P$16,'k rozhodnutí detailní'!$A39,0)))</f>
        <v/>
      </c>
      <c r="E42" s="426"/>
      <c r="F42" s="32" t="str">
        <f ca="1">IF($B40="","",OFFSET(Zdroj!V$16,'k rozhodnutí detailní'!$A39,0))</f>
        <v/>
      </c>
      <c r="G42" s="49" t="str">
        <f ca="1">IF($B40="","",OFFSET(Zdroj!CC$16,'k rozhodnutí'!#REF!,0))</f>
        <v/>
      </c>
      <c r="H42" s="427"/>
      <c r="I42" s="419"/>
      <c r="J42" s="419"/>
      <c r="K42" s="419"/>
      <c r="L42" s="419"/>
      <c r="M42" s="435"/>
      <c r="N42" s="33" t="str">
        <f t="shared" ref="N42" ca="1" si="21">IF(B40="","",N40/G40)</f>
        <v/>
      </c>
      <c r="O42" s="419"/>
      <c r="P42" s="419"/>
      <c r="Q42" s="419"/>
      <c r="R42" s="419"/>
      <c r="S42" s="419"/>
      <c r="T42" s="419"/>
      <c r="U42" s="419"/>
    </row>
    <row r="43" spans="1:21" hidden="1" x14ac:dyDescent="0.25">
      <c r="A43" s="25"/>
      <c r="B43" s="144" t="str">
        <f ca="1">IF(OFFSET(Zdroj!$B$16,A42,0)&gt;0,A45,"")</f>
        <v/>
      </c>
      <c r="C43" s="2"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20" t="str">
        <f ca="1">IF($B43="","",OFFSET(Zdroj!N$16,'k rozhodnutí detailní'!$A42,0))</f>
        <v/>
      </c>
      <c r="E43" s="426" t="str">
        <f ca="1">IF($B43="","",OFFSET(Zdroj!T$16,'k rozhodnutí detailní'!$A42,0))</f>
        <v/>
      </c>
      <c r="F43" s="32" t="str">
        <f ca="1">IF($B43="","",OFFSET(Zdroj!U$16,'k rozhodnutí detailní'!$A42,0))</f>
        <v/>
      </c>
      <c r="G43" s="429" t="str">
        <f ca="1">IF($B43="","",OFFSET(Zdroj!W$16,'k rozhodnutí detailní'!$A42,0))</f>
        <v/>
      </c>
      <c r="H43" s="427" t="str">
        <f ca="1">IF($B43="","",OFFSET(Zdroj!Y$16,'k rozhodnutí detailní'!$A42,0))</f>
        <v/>
      </c>
      <c r="I43" s="419" t="str">
        <f ca="1">IF($B43="","",OFFSET(Zdroj!BW$16,'k rozhodnutí detailní'!$A42,0))</f>
        <v/>
      </c>
      <c r="J43" s="419" t="str">
        <f ca="1">IF($B43="","",OFFSET(Zdroj!BX$16,'k rozhodnutí detailní'!$A42,0))</f>
        <v/>
      </c>
      <c r="K43" s="419" t="str">
        <f ca="1">IF($B43="","",OFFSET(Zdroj!BY$16,'k rozhodnutí detailní'!$A42,0))</f>
        <v/>
      </c>
      <c r="L43" s="419" t="str">
        <f ca="1">IF($B43="","",CONCATENATE(OFFSET(Zdroj!BZ$16,'k rozhodnutí detailní'!$A42,0)," ze 100"))</f>
        <v/>
      </c>
      <c r="M43" s="435" t="str">
        <f t="shared" ref="M43" ca="1" si="22">IF($B43="","",SUM((I43+J43+K43)/100))</f>
        <v/>
      </c>
      <c r="N43" s="425" t="str">
        <f ca="1">IF(B43="","",IF(Zdroj!$AS$1=Zdroj!$AT$9,IF(ROUND(G43*M43,Zdroj!$AT$8)&lt;Zdroj!$AU$1,Zdroj!$AU$1,ROUND(G43*M43,Zdroj!$AT$8)),OFFSET(Zdroj!CE$16,'k rozhodnutí detailní'!A42,0)))</f>
        <v/>
      </c>
      <c r="O43" s="419" t="str">
        <f ca="1">IF($B43="","",OFFSET(Zdroj!Z$16,'k rozhodnutí detailní'!$A42,0))</f>
        <v/>
      </c>
      <c r="P43" s="419" t="str">
        <f ca="1">IF($B43="","",OFFSET(Zdroj!AC$16,'k rozhodnutí detailní'!$A42,0))</f>
        <v/>
      </c>
      <c r="Q43" s="419" t="str">
        <f ca="1">IF($B43="","",OFFSET(Zdroj!AD$16,'k rozhodnutí detailní'!$A42,0))</f>
        <v/>
      </c>
      <c r="R43" s="419" t="str">
        <f ca="1">IF($B43="","",OFFSET(Zdroj!AE$16,'k rozhodnutí detailní'!$A42,0))</f>
        <v/>
      </c>
      <c r="S43" s="419" t="str">
        <f ca="1">IF($B43="","",OFFSET(Zdroj!AF$16,'k rozhodnutí detailní'!$A42,0))</f>
        <v/>
      </c>
      <c r="T43" s="419" t="str">
        <f ca="1">IF($B43="","",OFFSET(Zdroj!AG$16,'k rozhodnutí detailní'!$A42,0))</f>
        <v/>
      </c>
      <c r="U43" s="419" t="str">
        <f ca="1">IF($B43="","",OFFSET(Zdroj!AH$16,'k rozhodnutí detailní'!$A42,0))</f>
        <v/>
      </c>
    </row>
    <row r="44" spans="1:21" hidden="1" x14ac:dyDescent="0.25">
      <c r="A44" s="25"/>
      <c r="B44" s="424" t="str">
        <f ca="1">IF(OFFSET(Zdroj!$B$16,A42,0)&gt;0,OFFSET(Zdroj!$B$16,A42,0)+0,"")</f>
        <v/>
      </c>
      <c r="C44" s="2" t="str">
        <f ca="1">IF($B43="","",IF(Zdroj!$AS$9="ano",CONCATENATE("Okres:","
",OFFSET(Zdroj!CH$16,'k rozhodnutí detailní'!$A42,0),"
","Právní forma","
",OFFSET(Zdroj!H$16,'k rozhodnutí detailní'!$A42,0),"
",IF(OFFSET(Zdroj!I$16,'k rozhodnutí detailní'!$A42,0)="","","IČO: "),OFFSET(Zdroj!I$16,'k rozhodnutí detailní'!$A42,0),"
","B.Ú. ",IF(OFFSET(Zdroj!J$16,'k rozhodnutí detailní'!$A42,0)="","","Anonymizováno")),CONCATENATE("Okres:","
",OFFSET(Zdroj!CH$16,'k rozhodnutí detailní'!$A42,0),"
","Právní forma","
",OFFSET(Zdroj!H$16,'k rozhodnutí detailní'!$A42,0),"
",IF(OFFSET(Zdroj!I$16,'k rozhodnutí detailní'!$A42,0)="","","IČO: "),OFFSET(Zdroj!I$16,'k rozhodnutí detailní'!$A42,0),"
","B.Ú. ",OFFSET(Zdroj!J$16,'k rozhodnutí detailní'!$A42,0))))</f>
        <v/>
      </c>
      <c r="D44" s="3" t="str">
        <f ca="1">IF($B43="","",OFFSET(Zdroj!O$16,'k rozhodnutí detailní'!$A42,0))</f>
        <v/>
      </c>
      <c r="E44" s="426"/>
      <c r="F44" s="31"/>
      <c r="G44" s="429"/>
      <c r="H44" s="427"/>
      <c r="I44" s="419"/>
      <c r="J44" s="419"/>
      <c r="K44" s="419"/>
      <c r="L44" s="419"/>
      <c r="M44" s="435"/>
      <c r="N44" s="425"/>
      <c r="O44" s="419"/>
      <c r="P44" s="419"/>
      <c r="Q44" s="419"/>
      <c r="R44" s="419"/>
      <c r="S44" s="419"/>
      <c r="T44" s="419"/>
      <c r="U44" s="419"/>
    </row>
    <row r="45" spans="1:21" hidden="1" x14ac:dyDescent="0.25">
      <c r="A45" s="25">
        <f>ROW()/3-1</f>
        <v>14</v>
      </c>
      <c r="B45" s="424"/>
      <c r="C45" s="29" t="str">
        <f ca="1">IF($B43="","",IF(Zdroj!$AS$9="ano",IF(OFFSET(Zdroj!M$16,'k rozhodnutí detailní'!A42,0)="","","Anonymizováno"),IF(OFFSET(Zdroj!M$16,'k rozhodnutí detailní'!A42,0)="","",OFFSET(Zdroj!M$16,'k rozhodnutí detailní'!A42,0))))</f>
        <v/>
      </c>
      <c r="D45" s="3" t="str">
        <f ca="1">IF($B43="","",CONCATENATE("Dotace bude použita na:","
",OFFSET(Zdroj!P$16,'k rozhodnutí detailní'!$A42,0)))</f>
        <v/>
      </c>
      <c r="E45" s="426"/>
      <c r="F45" s="32" t="str">
        <f ca="1">IF($B43="","",OFFSET(Zdroj!V$16,'k rozhodnutí detailní'!$A42,0))</f>
        <v/>
      </c>
      <c r="G45" s="49" t="str">
        <f ca="1">IF($B43="","",OFFSET(Zdroj!CC$16,'k rozhodnutí'!#REF!,0))</f>
        <v/>
      </c>
      <c r="H45" s="427"/>
      <c r="I45" s="419"/>
      <c r="J45" s="419"/>
      <c r="K45" s="419"/>
      <c r="L45" s="419"/>
      <c r="M45" s="435"/>
      <c r="N45" s="33" t="str">
        <f t="shared" ref="N45" ca="1" si="23">IF(B43="","",N43/G43)</f>
        <v/>
      </c>
      <c r="O45" s="419"/>
      <c r="P45" s="419"/>
      <c r="Q45" s="419"/>
      <c r="R45" s="419"/>
      <c r="S45" s="419"/>
      <c r="T45" s="419"/>
      <c r="U45" s="419"/>
    </row>
    <row r="46" spans="1:21" hidden="1" x14ac:dyDescent="0.25">
      <c r="A46" s="25"/>
      <c r="B46" s="144" t="str">
        <f ca="1">IF(OFFSET(Zdroj!$B$16,A45,0)&gt;0,A48,"")</f>
        <v/>
      </c>
      <c r="C46" s="2"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20" t="str">
        <f ca="1">IF($B46="","",OFFSET(Zdroj!N$16,'k rozhodnutí detailní'!$A45,0))</f>
        <v/>
      </c>
      <c r="E46" s="426" t="str">
        <f ca="1">IF($B46="","",OFFSET(Zdroj!T$16,'k rozhodnutí detailní'!$A45,0))</f>
        <v/>
      </c>
      <c r="F46" s="32" t="str">
        <f ca="1">IF($B46="","",OFFSET(Zdroj!U$16,'k rozhodnutí detailní'!$A45,0))</f>
        <v/>
      </c>
      <c r="G46" s="429" t="str">
        <f ca="1">IF($B46="","",OFFSET(Zdroj!W$16,'k rozhodnutí detailní'!$A45,0))</f>
        <v/>
      </c>
      <c r="H46" s="427" t="str">
        <f ca="1">IF($B46="","",OFFSET(Zdroj!Y$16,'k rozhodnutí detailní'!$A45,0))</f>
        <v/>
      </c>
      <c r="I46" s="419" t="str">
        <f ca="1">IF($B46="","",OFFSET(Zdroj!BW$16,'k rozhodnutí detailní'!$A45,0))</f>
        <v/>
      </c>
      <c r="J46" s="419" t="str">
        <f ca="1">IF($B46="","",OFFSET(Zdroj!BX$16,'k rozhodnutí detailní'!$A45,0))</f>
        <v/>
      </c>
      <c r="K46" s="419" t="str">
        <f ca="1">IF($B46="","",OFFSET(Zdroj!BY$16,'k rozhodnutí detailní'!$A45,0))</f>
        <v/>
      </c>
      <c r="L46" s="419" t="str">
        <f ca="1">IF($B46="","",CONCATENATE(OFFSET(Zdroj!BZ$16,'k rozhodnutí detailní'!$A45,0)," ze 100"))</f>
        <v/>
      </c>
      <c r="M46" s="435" t="str">
        <f t="shared" ref="M46" ca="1" si="24">IF($B46="","",SUM((I46+J46+K46)/100))</f>
        <v/>
      </c>
      <c r="N46" s="425" t="str">
        <f ca="1">IF(B46="","",IF(Zdroj!$AS$1=Zdroj!$AT$9,IF(ROUND(G46*M46,Zdroj!$AT$8)&lt;Zdroj!$AU$1,Zdroj!$AU$1,ROUND(G46*M46,Zdroj!$AT$8)),OFFSET(Zdroj!CE$16,'k rozhodnutí detailní'!A45,0)))</f>
        <v/>
      </c>
      <c r="O46" s="419" t="str">
        <f ca="1">IF($B46="","",OFFSET(Zdroj!Z$16,'k rozhodnutí detailní'!$A45,0))</f>
        <v/>
      </c>
      <c r="P46" s="419" t="str">
        <f ca="1">IF($B46="","",OFFSET(Zdroj!AC$16,'k rozhodnutí detailní'!$A45,0))</f>
        <v/>
      </c>
      <c r="Q46" s="419" t="str">
        <f ca="1">IF($B46="","",OFFSET(Zdroj!AD$16,'k rozhodnutí detailní'!$A45,0))</f>
        <v/>
      </c>
      <c r="R46" s="419" t="str">
        <f ca="1">IF($B46="","",OFFSET(Zdroj!AE$16,'k rozhodnutí detailní'!$A45,0))</f>
        <v/>
      </c>
      <c r="S46" s="419" t="str">
        <f ca="1">IF($B46="","",OFFSET(Zdroj!AF$16,'k rozhodnutí detailní'!$A45,0))</f>
        <v/>
      </c>
      <c r="T46" s="419" t="str">
        <f ca="1">IF($B46="","",OFFSET(Zdroj!AG$16,'k rozhodnutí detailní'!$A45,0))</f>
        <v/>
      </c>
      <c r="U46" s="419" t="str">
        <f ca="1">IF($B46="","",OFFSET(Zdroj!AH$16,'k rozhodnutí detailní'!$A45,0))</f>
        <v/>
      </c>
    </row>
    <row r="47" spans="1:21" hidden="1" x14ac:dyDescent="0.25">
      <c r="A47" s="25"/>
      <c r="B47" s="424" t="str">
        <f ca="1">IF(OFFSET(Zdroj!$B$16,A45,0)&gt;0,OFFSET(Zdroj!$B$16,A45,0)+0,"")</f>
        <v/>
      </c>
      <c r="C47" s="2" t="str">
        <f ca="1">IF($B46="","",IF(Zdroj!$AS$9="ano",CONCATENATE("Okres:","
",OFFSET(Zdroj!CH$16,'k rozhodnutí detailní'!$A45,0),"
","Právní forma","
",OFFSET(Zdroj!H$16,'k rozhodnutí detailní'!$A45,0),"
",IF(OFFSET(Zdroj!I$16,'k rozhodnutí detailní'!$A45,0)="","","IČO: "),OFFSET(Zdroj!I$16,'k rozhodnutí detailní'!$A45,0),"
","B.Ú. ",IF(OFFSET(Zdroj!J$16,'k rozhodnutí detailní'!$A45,0)="","","Anonymizováno")),CONCATENATE("Okres:","
",OFFSET(Zdroj!CH$16,'k rozhodnutí detailní'!$A45,0),"
","Právní forma","
",OFFSET(Zdroj!H$16,'k rozhodnutí detailní'!$A45,0),"
",IF(OFFSET(Zdroj!I$16,'k rozhodnutí detailní'!$A45,0)="","","IČO: "),OFFSET(Zdroj!I$16,'k rozhodnutí detailní'!$A45,0),"
","B.Ú. ",OFFSET(Zdroj!J$16,'k rozhodnutí detailní'!$A45,0))))</f>
        <v/>
      </c>
      <c r="D47" s="3" t="str">
        <f ca="1">IF($B46="","",OFFSET(Zdroj!O$16,'k rozhodnutí detailní'!$A45,0))</f>
        <v/>
      </c>
      <c r="E47" s="426"/>
      <c r="F47" s="31"/>
      <c r="G47" s="429"/>
      <c r="H47" s="427"/>
      <c r="I47" s="419"/>
      <c r="J47" s="419"/>
      <c r="K47" s="419"/>
      <c r="L47" s="419"/>
      <c r="M47" s="435"/>
      <c r="N47" s="425"/>
      <c r="O47" s="419"/>
      <c r="P47" s="419"/>
      <c r="Q47" s="419"/>
      <c r="R47" s="419"/>
      <c r="S47" s="419"/>
      <c r="T47" s="419"/>
      <c r="U47" s="419"/>
    </row>
    <row r="48" spans="1:21" hidden="1" x14ac:dyDescent="0.25">
      <c r="A48" s="25">
        <f>ROW()/3-1</f>
        <v>15</v>
      </c>
      <c r="B48" s="424"/>
      <c r="C48" s="29" t="str">
        <f ca="1">IF($B46="","",IF(Zdroj!$AS$9="ano",IF(OFFSET(Zdroj!M$16,'k rozhodnutí detailní'!A45,0)="","","Anonymizováno"),IF(OFFSET(Zdroj!M$16,'k rozhodnutí detailní'!A45,0)="","",OFFSET(Zdroj!M$16,'k rozhodnutí detailní'!A45,0))))</f>
        <v/>
      </c>
      <c r="D48" s="3" t="str">
        <f ca="1">IF($B46="","",CONCATENATE("Dotace bude použita na:","
",OFFSET(Zdroj!P$16,'k rozhodnutí detailní'!$A45,0)))</f>
        <v/>
      </c>
      <c r="E48" s="426"/>
      <c r="F48" s="32" t="str">
        <f ca="1">IF($B46="","",OFFSET(Zdroj!V$16,'k rozhodnutí detailní'!$A45,0))</f>
        <v/>
      </c>
      <c r="G48" s="49" t="str">
        <f ca="1">IF($B46="","",OFFSET(Zdroj!CC$16,'k rozhodnutí'!#REF!,0))</f>
        <v/>
      </c>
      <c r="H48" s="427"/>
      <c r="I48" s="419"/>
      <c r="J48" s="419"/>
      <c r="K48" s="419"/>
      <c r="L48" s="419"/>
      <c r="M48" s="435"/>
      <c r="N48" s="33" t="str">
        <f t="shared" ref="N48" ca="1" si="25">IF(B46="","",N46/G46)</f>
        <v/>
      </c>
      <c r="O48" s="419"/>
      <c r="P48" s="419"/>
      <c r="Q48" s="419"/>
      <c r="R48" s="419"/>
      <c r="S48" s="419"/>
      <c r="T48" s="419"/>
      <c r="U48" s="419"/>
    </row>
    <row r="49" spans="1:21" hidden="1" x14ac:dyDescent="0.25">
      <c r="A49" s="25"/>
      <c r="B49" s="144" t="str">
        <f ca="1">IF(OFFSET(Zdroj!$B$16,A48,0)&gt;0,A51,"")</f>
        <v/>
      </c>
      <c r="C49" s="2"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20" t="str">
        <f ca="1">IF($B49="","",OFFSET(Zdroj!N$16,'k rozhodnutí detailní'!$A48,0))</f>
        <v/>
      </c>
      <c r="E49" s="426" t="str">
        <f ca="1">IF($B49="","",OFFSET(Zdroj!T$16,'k rozhodnutí detailní'!$A48,0))</f>
        <v/>
      </c>
      <c r="F49" s="32" t="str">
        <f ca="1">IF($B49="","",OFFSET(Zdroj!U$16,'k rozhodnutí detailní'!$A48,0))</f>
        <v/>
      </c>
      <c r="G49" s="429" t="str">
        <f ca="1">IF($B49="","",OFFSET(Zdroj!W$16,'k rozhodnutí detailní'!$A48,0))</f>
        <v/>
      </c>
      <c r="H49" s="427" t="str">
        <f ca="1">IF($B49="","",OFFSET(Zdroj!Y$16,'k rozhodnutí detailní'!$A48,0))</f>
        <v/>
      </c>
      <c r="I49" s="419" t="str">
        <f ca="1">IF($B49="","",OFFSET(Zdroj!BW$16,'k rozhodnutí detailní'!$A48,0))</f>
        <v/>
      </c>
      <c r="J49" s="419" t="str">
        <f ca="1">IF($B49="","",OFFSET(Zdroj!BX$16,'k rozhodnutí detailní'!$A48,0))</f>
        <v/>
      </c>
      <c r="K49" s="419" t="str">
        <f ca="1">IF($B49="","",OFFSET(Zdroj!BY$16,'k rozhodnutí detailní'!$A48,0))</f>
        <v/>
      </c>
      <c r="L49" s="419" t="str">
        <f ca="1">IF($B49="","",CONCATENATE(OFFSET(Zdroj!BZ$16,'k rozhodnutí detailní'!$A48,0)," ze 100"))</f>
        <v/>
      </c>
      <c r="M49" s="435" t="str">
        <f t="shared" ref="M49" ca="1" si="26">IF($B49="","",SUM((I49+J49+K49)/100))</f>
        <v/>
      </c>
      <c r="N49" s="425" t="str">
        <f ca="1">IF(B49="","",IF(Zdroj!$AS$1=Zdroj!$AT$9,IF(ROUND(G49*M49,Zdroj!$AT$8)&lt;Zdroj!$AU$1,Zdroj!$AU$1,ROUND(G49*M49,Zdroj!$AT$8)),OFFSET(Zdroj!CE$16,'k rozhodnutí detailní'!A48,0)))</f>
        <v/>
      </c>
      <c r="O49" s="419" t="str">
        <f ca="1">IF($B49="","",OFFSET(Zdroj!Z$16,'k rozhodnutí detailní'!$A48,0))</f>
        <v/>
      </c>
      <c r="P49" s="419" t="str">
        <f ca="1">IF($B49="","",OFFSET(Zdroj!AC$16,'k rozhodnutí detailní'!$A48,0))</f>
        <v/>
      </c>
      <c r="Q49" s="419" t="str">
        <f ca="1">IF($B49="","",OFFSET(Zdroj!AD$16,'k rozhodnutí detailní'!$A48,0))</f>
        <v/>
      </c>
      <c r="R49" s="419" t="str">
        <f ca="1">IF($B49="","",OFFSET(Zdroj!AE$16,'k rozhodnutí detailní'!$A48,0))</f>
        <v/>
      </c>
      <c r="S49" s="419" t="str">
        <f ca="1">IF($B49="","",OFFSET(Zdroj!AF$16,'k rozhodnutí detailní'!$A48,0))</f>
        <v/>
      </c>
      <c r="T49" s="419" t="str">
        <f ca="1">IF($B49="","",OFFSET(Zdroj!AG$16,'k rozhodnutí detailní'!$A48,0))</f>
        <v/>
      </c>
      <c r="U49" s="419" t="str">
        <f ca="1">IF($B49="","",OFFSET(Zdroj!AH$16,'k rozhodnutí detailní'!$A48,0))</f>
        <v/>
      </c>
    </row>
    <row r="50" spans="1:21" hidden="1" x14ac:dyDescent="0.25">
      <c r="A50" s="25"/>
      <c r="B50" s="424" t="str">
        <f ca="1">IF(OFFSET(Zdroj!$B$16,A48,0)&gt;0,OFFSET(Zdroj!$B$16,A48,0)+0,"")</f>
        <v/>
      </c>
      <c r="C50" s="2" t="str">
        <f ca="1">IF($B49="","",IF(Zdroj!$AS$9="ano",CONCATENATE("Okres:","
",OFFSET(Zdroj!CH$16,'k rozhodnutí detailní'!$A48,0),"
","Právní forma","
",OFFSET(Zdroj!H$16,'k rozhodnutí detailní'!$A48,0),"
",IF(OFFSET(Zdroj!I$16,'k rozhodnutí detailní'!$A48,0)="","","IČO: "),OFFSET(Zdroj!I$16,'k rozhodnutí detailní'!$A48,0),"
","B.Ú. ",IF(OFFSET(Zdroj!J$16,'k rozhodnutí detailní'!$A48,0)="","","Anonymizováno")),CONCATENATE("Okres:","
",OFFSET(Zdroj!CH$16,'k rozhodnutí detailní'!$A48,0),"
","Právní forma","
",OFFSET(Zdroj!H$16,'k rozhodnutí detailní'!$A48,0),"
",IF(OFFSET(Zdroj!I$16,'k rozhodnutí detailní'!$A48,0)="","","IČO: "),OFFSET(Zdroj!I$16,'k rozhodnutí detailní'!$A48,0),"
","B.Ú. ",OFFSET(Zdroj!J$16,'k rozhodnutí detailní'!$A48,0))))</f>
        <v/>
      </c>
      <c r="D50" s="3" t="str">
        <f ca="1">IF($B49="","",OFFSET(Zdroj!O$16,'k rozhodnutí detailní'!$A48,0))</f>
        <v/>
      </c>
      <c r="E50" s="426"/>
      <c r="F50" s="31"/>
      <c r="G50" s="429"/>
      <c r="H50" s="427"/>
      <c r="I50" s="419"/>
      <c r="J50" s="419"/>
      <c r="K50" s="419"/>
      <c r="L50" s="419"/>
      <c r="M50" s="435"/>
      <c r="N50" s="425"/>
      <c r="O50" s="419"/>
      <c r="P50" s="419"/>
      <c r="Q50" s="419"/>
      <c r="R50" s="419"/>
      <c r="S50" s="419"/>
      <c r="T50" s="419"/>
      <c r="U50" s="419"/>
    </row>
    <row r="51" spans="1:21" hidden="1" x14ac:dyDescent="0.25">
      <c r="A51" s="25">
        <f>ROW()/3-1</f>
        <v>16</v>
      </c>
      <c r="B51" s="424"/>
      <c r="C51" s="29" t="str">
        <f ca="1">IF($B49="","",IF(Zdroj!$AS$9="ano",IF(OFFSET(Zdroj!M$16,'k rozhodnutí detailní'!A48,0)="","","Anonymizováno"),IF(OFFSET(Zdroj!M$16,'k rozhodnutí detailní'!A48,0)="","",OFFSET(Zdroj!M$16,'k rozhodnutí detailní'!A48,0))))</f>
        <v/>
      </c>
      <c r="D51" s="3" t="str">
        <f ca="1">IF($B49="","",CONCATENATE("Dotace bude použita na:","
",OFFSET(Zdroj!P$16,'k rozhodnutí detailní'!$A48,0)))</f>
        <v/>
      </c>
      <c r="E51" s="426"/>
      <c r="F51" s="32" t="str">
        <f ca="1">IF($B49="","",OFFSET(Zdroj!V$16,'k rozhodnutí detailní'!$A48,0))</f>
        <v/>
      </c>
      <c r="G51" s="49" t="str">
        <f ca="1">IF($B49="","",OFFSET(Zdroj!CC$16,'k rozhodnutí'!#REF!,0))</f>
        <v/>
      </c>
      <c r="H51" s="427"/>
      <c r="I51" s="419"/>
      <c r="J51" s="419"/>
      <c r="K51" s="419"/>
      <c r="L51" s="419"/>
      <c r="M51" s="435"/>
      <c r="N51" s="33" t="str">
        <f t="shared" ref="N51" ca="1" si="27">IF(B49="","",N49/G49)</f>
        <v/>
      </c>
      <c r="O51" s="419"/>
      <c r="P51" s="419"/>
      <c r="Q51" s="419"/>
      <c r="R51" s="419"/>
      <c r="S51" s="419"/>
      <c r="T51" s="419"/>
      <c r="U51" s="419"/>
    </row>
    <row r="52" spans="1:21" hidden="1" x14ac:dyDescent="0.25">
      <c r="A52" s="25"/>
      <c r="B52" s="144" t="str">
        <f ca="1">IF(OFFSET(Zdroj!$B$16,A51,0)&gt;0,A54,"")</f>
        <v/>
      </c>
      <c r="C52" s="2"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20" t="str">
        <f ca="1">IF($B52="","",OFFSET(Zdroj!N$16,'k rozhodnutí detailní'!$A51,0))</f>
        <v/>
      </c>
      <c r="E52" s="426" t="str">
        <f ca="1">IF($B52="","",OFFSET(Zdroj!T$16,'k rozhodnutí detailní'!$A51,0))</f>
        <v/>
      </c>
      <c r="F52" s="32" t="str">
        <f ca="1">IF($B52="","",OFFSET(Zdroj!U$16,'k rozhodnutí detailní'!$A51,0))</f>
        <v/>
      </c>
      <c r="G52" s="429" t="str">
        <f ca="1">IF($B52="","",OFFSET(Zdroj!W$16,'k rozhodnutí detailní'!$A51,0))</f>
        <v/>
      </c>
      <c r="H52" s="427" t="str">
        <f ca="1">IF($B52="","",OFFSET(Zdroj!Y$16,'k rozhodnutí detailní'!$A51,0))</f>
        <v/>
      </c>
      <c r="I52" s="419" t="str">
        <f ca="1">IF($B52="","",OFFSET(Zdroj!BW$16,'k rozhodnutí detailní'!$A51,0))</f>
        <v/>
      </c>
      <c r="J52" s="419" t="str">
        <f ca="1">IF($B52="","",OFFSET(Zdroj!BX$16,'k rozhodnutí detailní'!$A51,0))</f>
        <v/>
      </c>
      <c r="K52" s="419" t="str">
        <f ca="1">IF($B52="","",OFFSET(Zdroj!BY$16,'k rozhodnutí detailní'!$A51,0))</f>
        <v/>
      </c>
      <c r="L52" s="419" t="str">
        <f ca="1">IF($B52="","",CONCATENATE(OFFSET(Zdroj!BZ$16,'k rozhodnutí detailní'!$A51,0)," ze 100"))</f>
        <v/>
      </c>
      <c r="M52" s="435" t="str">
        <f t="shared" ref="M52" ca="1" si="28">IF($B52="","",SUM((I52+J52+K52)/100))</f>
        <v/>
      </c>
      <c r="N52" s="425" t="str">
        <f ca="1">IF(B52="","",IF(Zdroj!$AS$1=Zdroj!$AT$9,IF(ROUND(G52*M52,Zdroj!$AT$8)&lt;Zdroj!$AU$1,Zdroj!$AU$1,ROUND(G52*M52,Zdroj!$AT$8)),OFFSET(Zdroj!CE$16,'k rozhodnutí detailní'!A51,0)))</f>
        <v/>
      </c>
      <c r="O52" s="419" t="str">
        <f ca="1">IF($B52="","",OFFSET(Zdroj!Z$16,'k rozhodnutí detailní'!$A51,0))</f>
        <v/>
      </c>
      <c r="P52" s="419" t="str">
        <f ca="1">IF($B52="","",OFFSET(Zdroj!AC$16,'k rozhodnutí detailní'!$A51,0))</f>
        <v/>
      </c>
      <c r="Q52" s="419" t="str">
        <f ca="1">IF($B52="","",OFFSET(Zdroj!AD$16,'k rozhodnutí detailní'!$A51,0))</f>
        <v/>
      </c>
      <c r="R52" s="419" t="str">
        <f ca="1">IF($B52="","",OFFSET(Zdroj!AE$16,'k rozhodnutí detailní'!$A51,0))</f>
        <v/>
      </c>
      <c r="S52" s="419" t="str">
        <f ca="1">IF($B52="","",OFFSET(Zdroj!AF$16,'k rozhodnutí detailní'!$A51,0))</f>
        <v/>
      </c>
      <c r="T52" s="419" t="str">
        <f ca="1">IF($B52="","",OFFSET(Zdroj!AG$16,'k rozhodnutí detailní'!$A51,0))</f>
        <v/>
      </c>
      <c r="U52" s="419" t="str">
        <f ca="1">IF($B52="","",OFFSET(Zdroj!AH$16,'k rozhodnutí detailní'!$A51,0))</f>
        <v/>
      </c>
    </row>
    <row r="53" spans="1:21" hidden="1" x14ac:dyDescent="0.25">
      <c r="A53" s="25"/>
      <c r="B53" s="424" t="str">
        <f ca="1">IF(OFFSET(Zdroj!$B$16,A51,0)&gt;0,OFFSET(Zdroj!$B$16,A51,0)+0,"")</f>
        <v/>
      </c>
      <c r="C53" s="2" t="str">
        <f ca="1">IF($B52="","",IF(Zdroj!$AS$9="ano",CONCATENATE("Okres:","
",OFFSET(Zdroj!CH$16,'k rozhodnutí detailní'!$A51,0),"
","Právní forma","
",OFFSET(Zdroj!H$16,'k rozhodnutí detailní'!$A51,0),"
",IF(OFFSET(Zdroj!I$16,'k rozhodnutí detailní'!$A51,0)="","","IČO: "),OFFSET(Zdroj!I$16,'k rozhodnutí detailní'!$A51,0),"
","B.Ú. ",IF(OFFSET(Zdroj!J$16,'k rozhodnutí detailní'!$A51,0)="","","Anonymizováno")),CONCATENATE("Okres:","
",OFFSET(Zdroj!CH$16,'k rozhodnutí detailní'!$A51,0),"
","Právní forma","
",OFFSET(Zdroj!H$16,'k rozhodnutí detailní'!$A51,0),"
",IF(OFFSET(Zdroj!I$16,'k rozhodnutí detailní'!$A51,0)="","","IČO: "),OFFSET(Zdroj!I$16,'k rozhodnutí detailní'!$A51,0),"
","B.Ú. ",OFFSET(Zdroj!J$16,'k rozhodnutí detailní'!$A51,0))))</f>
        <v/>
      </c>
      <c r="D53" s="3" t="str">
        <f ca="1">IF($B52="","",OFFSET(Zdroj!O$16,'k rozhodnutí detailní'!$A51,0))</f>
        <v/>
      </c>
      <c r="E53" s="426"/>
      <c r="F53" s="31"/>
      <c r="G53" s="429"/>
      <c r="H53" s="427"/>
      <c r="I53" s="419"/>
      <c r="J53" s="419"/>
      <c r="K53" s="419"/>
      <c r="L53" s="419"/>
      <c r="M53" s="435"/>
      <c r="N53" s="425"/>
      <c r="O53" s="419"/>
      <c r="P53" s="419"/>
      <c r="Q53" s="419"/>
      <c r="R53" s="419"/>
      <c r="S53" s="419"/>
      <c r="T53" s="419"/>
      <c r="U53" s="419"/>
    </row>
    <row r="54" spans="1:21" hidden="1" x14ac:dyDescent="0.25">
      <c r="A54" s="25">
        <f>ROW()/3-1</f>
        <v>17</v>
      </c>
      <c r="B54" s="424"/>
      <c r="C54" s="29" t="str">
        <f ca="1">IF($B52="","",IF(Zdroj!$AS$9="ano",IF(OFFSET(Zdroj!M$16,'k rozhodnutí detailní'!A51,0)="","","Anonymizováno"),IF(OFFSET(Zdroj!M$16,'k rozhodnutí detailní'!A51,0)="","",OFFSET(Zdroj!M$16,'k rozhodnutí detailní'!A51,0))))</f>
        <v/>
      </c>
      <c r="D54" s="3" t="str">
        <f ca="1">IF($B52="","",CONCATENATE("Dotace bude použita na:","
",OFFSET(Zdroj!P$16,'k rozhodnutí detailní'!$A51,0)))</f>
        <v/>
      </c>
      <c r="E54" s="426"/>
      <c r="F54" s="32" t="str">
        <f ca="1">IF($B52="","",OFFSET(Zdroj!V$16,'k rozhodnutí detailní'!$A51,0))</f>
        <v/>
      </c>
      <c r="G54" s="49" t="str">
        <f ca="1">IF($B52="","",OFFSET(Zdroj!CC$16,'k rozhodnutí'!#REF!,0))</f>
        <v/>
      </c>
      <c r="H54" s="427"/>
      <c r="I54" s="419"/>
      <c r="J54" s="419"/>
      <c r="K54" s="419"/>
      <c r="L54" s="419"/>
      <c r="M54" s="435"/>
      <c r="N54" s="33" t="str">
        <f t="shared" ref="N54" ca="1" si="29">IF(B52="","",N52/G52)</f>
        <v/>
      </c>
      <c r="O54" s="419"/>
      <c r="P54" s="419"/>
      <c r="Q54" s="419"/>
      <c r="R54" s="419"/>
      <c r="S54" s="419"/>
      <c r="T54" s="419"/>
      <c r="U54" s="419"/>
    </row>
    <row r="55" spans="1:21" hidden="1" x14ac:dyDescent="0.25">
      <c r="A55" s="25"/>
      <c r="B55" s="144" t="str">
        <f ca="1">IF(OFFSET(Zdroj!$B$16,A54,0)&gt;0,A57,"")</f>
        <v/>
      </c>
      <c r="C55" s="2"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20" t="str">
        <f ca="1">IF($B55="","",OFFSET(Zdroj!N$16,'k rozhodnutí detailní'!$A54,0))</f>
        <v/>
      </c>
      <c r="E55" s="426" t="str">
        <f ca="1">IF($B55="","",OFFSET(Zdroj!T$16,'k rozhodnutí detailní'!$A54,0))</f>
        <v/>
      </c>
      <c r="F55" s="32" t="str">
        <f ca="1">IF($B55="","",OFFSET(Zdroj!U$16,'k rozhodnutí detailní'!$A54,0))</f>
        <v/>
      </c>
      <c r="G55" s="429" t="str">
        <f ca="1">IF($B55="","",OFFSET(Zdroj!W$16,'k rozhodnutí detailní'!$A54,0))</f>
        <v/>
      </c>
      <c r="H55" s="427" t="str">
        <f ca="1">IF($B55="","",OFFSET(Zdroj!Y$16,'k rozhodnutí detailní'!$A54,0))</f>
        <v/>
      </c>
      <c r="I55" s="419" t="str">
        <f ca="1">IF($B55="","",OFFSET(Zdroj!BW$16,'k rozhodnutí detailní'!$A54,0))</f>
        <v/>
      </c>
      <c r="J55" s="419" t="str">
        <f ca="1">IF($B55="","",OFFSET(Zdroj!BX$16,'k rozhodnutí detailní'!$A54,0))</f>
        <v/>
      </c>
      <c r="K55" s="419" t="str">
        <f ca="1">IF($B55="","",OFFSET(Zdroj!BY$16,'k rozhodnutí detailní'!$A54,0))</f>
        <v/>
      </c>
      <c r="L55" s="419" t="str">
        <f ca="1">IF($B55="","",CONCATENATE(OFFSET(Zdroj!BZ$16,'k rozhodnutí detailní'!$A54,0)," ze 100"))</f>
        <v/>
      </c>
      <c r="M55" s="435" t="str">
        <f t="shared" ref="M55" ca="1" si="30">IF($B55="","",SUM((I55+J55+K55)/100))</f>
        <v/>
      </c>
      <c r="N55" s="425" t="str">
        <f ca="1">IF(B55="","",IF(Zdroj!$AS$1=Zdroj!$AT$9,IF(ROUND(G55*M55,Zdroj!$AT$8)&lt;Zdroj!$AU$1,Zdroj!$AU$1,ROUND(G55*M55,Zdroj!$AT$8)),OFFSET(Zdroj!CE$16,'k rozhodnutí detailní'!A54,0)))</f>
        <v/>
      </c>
      <c r="O55" s="419" t="str">
        <f ca="1">IF($B55="","",OFFSET(Zdroj!Z$16,'k rozhodnutí detailní'!$A54,0))</f>
        <v/>
      </c>
      <c r="P55" s="419" t="str">
        <f ca="1">IF($B55="","",OFFSET(Zdroj!AC$16,'k rozhodnutí detailní'!$A54,0))</f>
        <v/>
      </c>
      <c r="Q55" s="419" t="str">
        <f ca="1">IF($B55="","",OFFSET(Zdroj!AD$16,'k rozhodnutí detailní'!$A54,0))</f>
        <v/>
      </c>
      <c r="R55" s="419" t="str">
        <f ca="1">IF($B55="","",OFFSET(Zdroj!AE$16,'k rozhodnutí detailní'!$A54,0))</f>
        <v/>
      </c>
      <c r="S55" s="419" t="str">
        <f ca="1">IF($B55="","",OFFSET(Zdroj!AF$16,'k rozhodnutí detailní'!$A54,0))</f>
        <v/>
      </c>
      <c r="T55" s="419" t="str">
        <f ca="1">IF($B55="","",OFFSET(Zdroj!AG$16,'k rozhodnutí detailní'!$A54,0))</f>
        <v/>
      </c>
      <c r="U55" s="419" t="str">
        <f ca="1">IF($B55="","",OFFSET(Zdroj!AH$16,'k rozhodnutí detailní'!$A54,0))</f>
        <v/>
      </c>
    </row>
    <row r="56" spans="1:21" hidden="1" x14ac:dyDescent="0.25">
      <c r="A56" s="25"/>
      <c r="B56" s="424" t="str">
        <f ca="1">IF(OFFSET(Zdroj!$B$16,A54,0)&gt;0,OFFSET(Zdroj!$B$16,A54,0)+0,"")</f>
        <v/>
      </c>
      <c r="C56" s="2" t="str">
        <f ca="1">IF($B55="","",IF(Zdroj!$AS$9="ano",CONCATENATE("Okres:","
",OFFSET(Zdroj!CH$16,'k rozhodnutí detailní'!$A54,0),"
","Právní forma","
",OFFSET(Zdroj!H$16,'k rozhodnutí detailní'!$A54,0),"
",IF(OFFSET(Zdroj!I$16,'k rozhodnutí detailní'!$A54,0)="","","IČO: "),OFFSET(Zdroj!I$16,'k rozhodnutí detailní'!$A54,0),"
","B.Ú. ",IF(OFFSET(Zdroj!J$16,'k rozhodnutí detailní'!$A54,0)="","","Anonymizováno")),CONCATENATE("Okres:","
",OFFSET(Zdroj!CH$16,'k rozhodnutí detailní'!$A54,0),"
","Právní forma","
",OFFSET(Zdroj!H$16,'k rozhodnutí detailní'!$A54,0),"
",IF(OFFSET(Zdroj!I$16,'k rozhodnutí detailní'!$A54,0)="","","IČO: "),OFFSET(Zdroj!I$16,'k rozhodnutí detailní'!$A54,0),"
","B.Ú. ",OFFSET(Zdroj!J$16,'k rozhodnutí detailní'!$A54,0))))</f>
        <v/>
      </c>
      <c r="D56" s="3" t="str">
        <f ca="1">IF($B55="","",OFFSET(Zdroj!O$16,'k rozhodnutí detailní'!$A54,0))</f>
        <v/>
      </c>
      <c r="E56" s="426"/>
      <c r="F56" s="31"/>
      <c r="G56" s="429"/>
      <c r="H56" s="427"/>
      <c r="I56" s="419"/>
      <c r="J56" s="419"/>
      <c r="K56" s="419"/>
      <c r="L56" s="419"/>
      <c r="M56" s="435"/>
      <c r="N56" s="425"/>
      <c r="O56" s="419"/>
      <c r="P56" s="419"/>
      <c r="Q56" s="419"/>
      <c r="R56" s="419"/>
      <c r="S56" s="419"/>
      <c r="T56" s="419"/>
      <c r="U56" s="419"/>
    </row>
    <row r="57" spans="1:21" hidden="1" x14ac:dyDescent="0.25">
      <c r="A57" s="25">
        <f>ROW()/3-1</f>
        <v>18</v>
      </c>
      <c r="B57" s="424"/>
      <c r="C57" s="29" t="str">
        <f ca="1">IF($B55="","",IF(Zdroj!$AS$9="ano",IF(OFFSET(Zdroj!M$16,'k rozhodnutí detailní'!A54,0)="","","Anonymizováno"),IF(OFFSET(Zdroj!M$16,'k rozhodnutí detailní'!A54,0)="","",OFFSET(Zdroj!M$16,'k rozhodnutí detailní'!A54,0))))</f>
        <v/>
      </c>
      <c r="D57" s="3" t="str">
        <f ca="1">IF($B55="","",CONCATENATE("Dotace bude použita na:","
",OFFSET(Zdroj!P$16,'k rozhodnutí detailní'!$A54,0)))</f>
        <v/>
      </c>
      <c r="E57" s="426"/>
      <c r="F57" s="32" t="str">
        <f ca="1">IF($B55="","",OFFSET(Zdroj!V$16,'k rozhodnutí detailní'!$A54,0))</f>
        <v/>
      </c>
      <c r="G57" s="49" t="str">
        <f ca="1">IF($B55="","",OFFSET(Zdroj!CC$16,'k rozhodnutí'!#REF!,0))</f>
        <v/>
      </c>
      <c r="H57" s="427"/>
      <c r="I57" s="419"/>
      <c r="J57" s="419"/>
      <c r="K57" s="419"/>
      <c r="L57" s="419"/>
      <c r="M57" s="435"/>
      <c r="N57" s="33" t="str">
        <f t="shared" ref="N57" ca="1" si="31">IF(B55="","",N55/G55)</f>
        <v/>
      </c>
      <c r="O57" s="419"/>
      <c r="P57" s="419"/>
      <c r="Q57" s="419"/>
      <c r="R57" s="419"/>
      <c r="S57" s="419"/>
      <c r="T57" s="419"/>
      <c r="U57" s="419"/>
    </row>
    <row r="58" spans="1:21" hidden="1" x14ac:dyDescent="0.25">
      <c r="A58" s="25"/>
      <c r="B58" s="144" t="str">
        <f ca="1">IF(OFFSET(Zdroj!$B$16,A57,0)&gt;0,A60,"")</f>
        <v/>
      </c>
      <c r="C58" s="2"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20" t="str">
        <f ca="1">IF($B58="","",OFFSET(Zdroj!N$16,'k rozhodnutí detailní'!$A57,0))</f>
        <v/>
      </c>
      <c r="E58" s="426" t="str">
        <f ca="1">IF($B58="","",OFFSET(Zdroj!T$16,'k rozhodnutí detailní'!$A57,0))</f>
        <v/>
      </c>
      <c r="F58" s="32" t="str">
        <f ca="1">IF($B58="","",OFFSET(Zdroj!U$16,'k rozhodnutí detailní'!$A57,0))</f>
        <v/>
      </c>
      <c r="G58" s="429" t="str">
        <f ca="1">IF($B58="","",OFFSET(Zdroj!W$16,'k rozhodnutí detailní'!$A57,0))</f>
        <v/>
      </c>
      <c r="H58" s="427" t="str">
        <f ca="1">IF($B58="","",OFFSET(Zdroj!Y$16,'k rozhodnutí detailní'!$A57,0))</f>
        <v/>
      </c>
      <c r="I58" s="419" t="str">
        <f ca="1">IF($B58="","",OFFSET(Zdroj!BW$16,'k rozhodnutí detailní'!$A57,0))</f>
        <v/>
      </c>
      <c r="J58" s="419" t="str">
        <f ca="1">IF($B58="","",OFFSET(Zdroj!BX$16,'k rozhodnutí detailní'!$A57,0))</f>
        <v/>
      </c>
      <c r="K58" s="419" t="str">
        <f ca="1">IF($B58="","",OFFSET(Zdroj!BY$16,'k rozhodnutí detailní'!$A57,0))</f>
        <v/>
      </c>
      <c r="L58" s="419" t="str">
        <f ca="1">IF($B58="","",CONCATENATE(OFFSET(Zdroj!BZ$16,'k rozhodnutí detailní'!$A57,0)," ze 100"))</f>
        <v/>
      </c>
      <c r="M58" s="435" t="str">
        <f t="shared" ref="M58" ca="1" si="32">IF($B58="","",SUM((I58+J58+K58)/100))</f>
        <v/>
      </c>
      <c r="N58" s="425" t="str">
        <f ca="1">IF(B58="","",IF(Zdroj!$AS$1=Zdroj!$AT$9,IF(ROUND(G58*M58,Zdroj!$AT$8)&lt;Zdroj!$AU$1,Zdroj!$AU$1,ROUND(G58*M58,Zdroj!$AT$8)),OFFSET(Zdroj!CE$16,'k rozhodnutí detailní'!A57,0)))</f>
        <v/>
      </c>
      <c r="O58" s="419" t="str">
        <f ca="1">IF($B58="","",OFFSET(Zdroj!Z$16,'k rozhodnutí detailní'!$A57,0))</f>
        <v/>
      </c>
      <c r="P58" s="419" t="str">
        <f ca="1">IF($B58="","",OFFSET(Zdroj!AC$16,'k rozhodnutí detailní'!$A57,0))</f>
        <v/>
      </c>
      <c r="Q58" s="419" t="str">
        <f ca="1">IF($B58="","",OFFSET(Zdroj!AD$16,'k rozhodnutí detailní'!$A57,0))</f>
        <v/>
      </c>
      <c r="R58" s="419" t="str">
        <f ca="1">IF($B58="","",OFFSET(Zdroj!AE$16,'k rozhodnutí detailní'!$A57,0))</f>
        <v/>
      </c>
      <c r="S58" s="419" t="str">
        <f ca="1">IF($B58="","",OFFSET(Zdroj!AF$16,'k rozhodnutí detailní'!$A57,0))</f>
        <v/>
      </c>
      <c r="T58" s="419" t="str">
        <f ca="1">IF($B58="","",OFFSET(Zdroj!AG$16,'k rozhodnutí detailní'!$A57,0))</f>
        <v/>
      </c>
      <c r="U58" s="419" t="str">
        <f ca="1">IF($B58="","",OFFSET(Zdroj!AH$16,'k rozhodnutí detailní'!$A57,0))</f>
        <v/>
      </c>
    </row>
    <row r="59" spans="1:21" hidden="1" x14ac:dyDescent="0.25">
      <c r="A59" s="25"/>
      <c r="B59" s="424" t="str">
        <f ca="1">IF(OFFSET(Zdroj!$B$16,A57,0)&gt;0,OFFSET(Zdroj!$B$16,A57,0)+0,"")</f>
        <v/>
      </c>
      <c r="C59" s="2" t="str">
        <f ca="1">IF($B58="","",IF(Zdroj!$AS$9="ano",CONCATENATE("Okres:","
",OFFSET(Zdroj!CH$16,'k rozhodnutí detailní'!$A57,0),"
","Právní forma","
",OFFSET(Zdroj!H$16,'k rozhodnutí detailní'!$A57,0),"
",IF(OFFSET(Zdroj!I$16,'k rozhodnutí detailní'!$A57,0)="","","IČO: "),OFFSET(Zdroj!I$16,'k rozhodnutí detailní'!$A57,0),"
","B.Ú. ",IF(OFFSET(Zdroj!J$16,'k rozhodnutí detailní'!$A57,0)="","","Anonymizováno")),CONCATENATE("Okres:","
",OFFSET(Zdroj!CH$16,'k rozhodnutí detailní'!$A57,0),"
","Právní forma","
",OFFSET(Zdroj!H$16,'k rozhodnutí detailní'!$A57,0),"
",IF(OFFSET(Zdroj!I$16,'k rozhodnutí detailní'!$A57,0)="","","IČO: "),OFFSET(Zdroj!I$16,'k rozhodnutí detailní'!$A57,0),"
","B.Ú. ",OFFSET(Zdroj!J$16,'k rozhodnutí detailní'!$A57,0))))</f>
        <v/>
      </c>
      <c r="D59" s="3" t="str">
        <f ca="1">IF($B58="","",OFFSET(Zdroj!O$16,'k rozhodnutí detailní'!$A57,0))</f>
        <v/>
      </c>
      <c r="E59" s="426"/>
      <c r="F59" s="31"/>
      <c r="G59" s="429"/>
      <c r="H59" s="427"/>
      <c r="I59" s="419"/>
      <c r="J59" s="419"/>
      <c r="K59" s="419"/>
      <c r="L59" s="419"/>
      <c r="M59" s="435"/>
      <c r="N59" s="425"/>
      <c r="O59" s="419"/>
      <c r="P59" s="419"/>
      <c r="Q59" s="419"/>
      <c r="R59" s="419"/>
      <c r="S59" s="419"/>
      <c r="T59" s="419"/>
      <c r="U59" s="419"/>
    </row>
    <row r="60" spans="1:21" hidden="1" x14ac:dyDescent="0.25">
      <c r="A60" s="25">
        <f>ROW()/3-1</f>
        <v>19</v>
      </c>
      <c r="B60" s="424"/>
      <c r="C60" s="29" t="str">
        <f ca="1">IF($B58="","",IF(Zdroj!$AS$9="ano",IF(OFFSET(Zdroj!M$16,'k rozhodnutí detailní'!A57,0)="","","Anonymizováno"),IF(OFFSET(Zdroj!M$16,'k rozhodnutí detailní'!A57,0)="","",OFFSET(Zdroj!M$16,'k rozhodnutí detailní'!A57,0))))</f>
        <v/>
      </c>
      <c r="D60" s="3" t="str">
        <f ca="1">IF($B58="","",CONCATENATE("Dotace bude použita na:","
",OFFSET(Zdroj!P$16,'k rozhodnutí detailní'!$A57,0)))</f>
        <v/>
      </c>
      <c r="E60" s="426"/>
      <c r="F60" s="32" t="str">
        <f ca="1">IF($B58="","",OFFSET(Zdroj!V$16,'k rozhodnutí detailní'!$A57,0))</f>
        <v/>
      </c>
      <c r="G60" s="49" t="str">
        <f ca="1">IF($B58="","",OFFSET(Zdroj!CC$16,'k rozhodnutí'!#REF!,0))</f>
        <v/>
      </c>
      <c r="H60" s="427"/>
      <c r="I60" s="419"/>
      <c r="J60" s="419"/>
      <c r="K60" s="419"/>
      <c r="L60" s="419"/>
      <c r="M60" s="435"/>
      <c r="N60" s="33" t="str">
        <f t="shared" ref="N60" ca="1" si="33">IF(B58="","",N58/G58)</f>
        <v/>
      </c>
      <c r="O60" s="419"/>
      <c r="P60" s="419"/>
      <c r="Q60" s="419"/>
      <c r="R60" s="419"/>
      <c r="S60" s="419"/>
      <c r="T60" s="419"/>
      <c r="U60" s="419"/>
    </row>
    <row r="61" spans="1:21" hidden="1" x14ac:dyDescent="0.25">
      <c r="A61" s="25"/>
      <c r="B61" s="144" t="str">
        <f ca="1">IF(OFFSET(Zdroj!$B$16,A60,0)&gt;0,A63,"")</f>
        <v/>
      </c>
      <c r="C61" s="2"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20" t="str">
        <f ca="1">IF($B61="","",OFFSET(Zdroj!N$16,'k rozhodnutí detailní'!$A60,0))</f>
        <v/>
      </c>
      <c r="E61" s="426" t="str">
        <f ca="1">IF($B61="","",OFFSET(Zdroj!T$16,'k rozhodnutí detailní'!$A60,0))</f>
        <v/>
      </c>
      <c r="F61" s="32" t="str">
        <f ca="1">IF($B61="","",OFFSET(Zdroj!U$16,'k rozhodnutí detailní'!$A60,0))</f>
        <v/>
      </c>
      <c r="G61" s="429" t="str">
        <f ca="1">IF($B61="","",OFFSET(Zdroj!W$16,'k rozhodnutí detailní'!$A60,0))</f>
        <v/>
      </c>
      <c r="H61" s="427" t="str">
        <f ca="1">IF($B61="","",OFFSET(Zdroj!Y$16,'k rozhodnutí detailní'!$A60,0))</f>
        <v/>
      </c>
      <c r="I61" s="419" t="str">
        <f ca="1">IF($B61="","",OFFSET(Zdroj!BW$16,'k rozhodnutí detailní'!$A60,0))</f>
        <v/>
      </c>
      <c r="J61" s="419" t="str">
        <f ca="1">IF($B61="","",OFFSET(Zdroj!BX$16,'k rozhodnutí detailní'!$A60,0))</f>
        <v/>
      </c>
      <c r="K61" s="419" t="str">
        <f ca="1">IF($B61="","",OFFSET(Zdroj!BY$16,'k rozhodnutí detailní'!$A60,0))</f>
        <v/>
      </c>
      <c r="L61" s="419" t="str">
        <f ca="1">IF($B61="","",CONCATENATE(OFFSET(Zdroj!BZ$16,'k rozhodnutí detailní'!$A60,0)," ze 100"))</f>
        <v/>
      </c>
      <c r="M61" s="435" t="str">
        <f t="shared" ref="M61" ca="1" si="34">IF($B61="","",SUM((I61+J61+K61)/100))</f>
        <v/>
      </c>
      <c r="N61" s="425" t="str">
        <f ca="1">IF(B61="","",IF(Zdroj!$AS$1=Zdroj!$AT$9,IF(ROUND(G61*M61,Zdroj!$AT$8)&lt;Zdroj!$AU$1,Zdroj!$AU$1,ROUND(G61*M61,Zdroj!$AT$8)),OFFSET(Zdroj!CE$16,'k rozhodnutí detailní'!A60,0)))</f>
        <v/>
      </c>
      <c r="O61" s="419" t="str">
        <f ca="1">IF($B61="","",OFFSET(Zdroj!Z$16,'k rozhodnutí detailní'!$A60,0))</f>
        <v/>
      </c>
      <c r="P61" s="419" t="str">
        <f ca="1">IF($B61="","",OFFSET(Zdroj!AC$16,'k rozhodnutí detailní'!$A60,0))</f>
        <v/>
      </c>
      <c r="Q61" s="419" t="str">
        <f ca="1">IF($B61="","",OFFSET(Zdroj!AD$16,'k rozhodnutí detailní'!$A60,0))</f>
        <v/>
      </c>
      <c r="R61" s="419" t="str">
        <f ca="1">IF($B61="","",OFFSET(Zdroj!AE$16,'k rozhodnutí detailní'!$A60,0))</f>
        <v/>
      </c>
      <c r="S61" s="419" t="str">
        <f ca="1">IF($B61="","",OFFSET(Zdroj!AF$16,'k rozhodnutí detailní'!$A60,0))</f>
        <v/>
      </c>
      <c r="T61" s="419" t="str">
        <f ca="1">IF($B61="","",OFFSET(Zdroj!AG$16,'k rozhodnutí detailní'!$A60,0))</f>
        <v/>
      </c>
      <c r="U61" s="419" t="str">
        <f ca="1">IF($B61="","",OFFSET(Zdroj!AH$16,'k rozhodnutí detailní'!$A60,0))</f>
        <v/>
      </c>
    </row>
    <row r="62" spans="1:21" hidden="1" x14ac:dyDescent="0.25">
      <c r="A62" s="25"/>
      <c r="B62" s="424" t="str">
        <f ca="1">IF(OFFSET(Zdroj!$B$16,A60,0)&gt;0,OFFSET(Zdroj!$B$16,A60,0)+0,"")</f>
        <v/>
      </c>
      <c r="C62" s="2" t="str">
        <f ca="1">IF($B61="","",IF(Zdroj!$AS$9="ano",CONCATENATE("Okres:","
",OFFSET(Zdroj!CH$16,'k rozhodnutí detailní'!$A60,0),"
","Právní forma","
",OFFSET(Zdroj!H$16,'k rozhodnutí detailní'!$A60,0),"
",IF(OFFSET(Zdroj!I$16,'k rozhodnutí detailní'!$A60,0)="","","IČO: "),OFFSET(Zdroj!I$16,'k rozhodnutí detailní'!$A60,0),"
","B.Ú. ",IF(OFFSET(Zdroj!J$16,'k rozhodnutí detailní'!$A60,0)="","","Anonymizováno")),CONCATENATE("Okres:","
",OFFSET(Zdroj!CH$16,'k rozhodnutí detailní'!$A60,0),"
","Právní forma","
",OFFSET(Zdroj!H$16,'k rozhodnutí detailní'!$A60,0),"
",IF(OFFSET(Zdroj!I$16,'k rozhodnutí detailní'!$A60,0)="","","IČO: "),OFFSET(Zdroj!I$16,'k rozhodnutí detailní'!$A60,0),"
","B.Ú. ",OFFSET(Zdroj!J$16,'k rozhodnutí detailní'!$A60,0))))</f>
        <v/>
      </c>
      <c r="D62" s="3" t="str">
        <f ca="1">IF($B61="","",OFFSET(Zdroj!O$16,'k rozhodnutí detailní'!$A60,0))</f>
        <v/>
      </c>
      <c r="E62" s="426"/>
      <c r="F62" s="31"/>
      <c r="G62" s="429"/>
      <c r="H62" s="427"/>
      <c r="I62" s="419"/>
      <c r="J62" s="419"/>
      <c r="K62" s="419"/>
      <c r="L62" s="419"/>
      <c r="M62" s="435"/>
      <c r="N62" s="425"/>
      <c r="O62" s="419"/>
      <c r="P62" s="419"/>
      <c r="Q62" s="419"/>
      <c r="R62" s="419"/>
      <c r="S62" s="419"/>
      <c r="T62" s="419"/>
      <c r="U62" s="419"/>
    </row>
    <row r="63" spans="1:21" hidden="1" x14ac:dyDescent="0.25">
      <c r="A63" s="25">
        <f>ROW()/3-1</f>
        <v>20</v>
      </c>
      <c r="B63" s="424"/>
      <c r="C63" s="29" t="str">
        <f ca="1">IF($B61="","",IF(Zdroj!$AS$9="ano",IF(OFFSET(Zdroj!M$16,'k rozhodnutí detailní'!A60,0)="","","Anonymizováno"),IF(OFFSET(Zdroj!M$16,'k rozhodnutí detailní'!A60,0)="","",OFFSET(Zdroj!M$16,'k rozhodnutí detailní'!A60,0))))</f>
        <v/>
      </c>
      <c r="D63" s="3" t="str">
        <f ca="1">IF($B61="","",CONCATENATE("Dotace bude použita na:","
",OFFSET(Zdroj!P$16,'k rozhodnutí detailní'!$A60,0)))</f>
        <v/>
      </c>
      <c r="E63" s="426"/>
      <c r="F63" s="32" t="str">
        <f ca="1">IF($B61="","",OFFSET(Zdroj!V$16,'k rozhodnutí detailní'!$A60,0))</f>
        <v/>
      </c>
      <c r="G63" s="49" t="str">
        <f ca="1">IF($B61="","",OFFSET(Zdroj!CC$16,'k rozhodnutí'!#REF!,0))</f>
        <v/>
      </c>
      <c r="H63" s="427"/>
      <c r="I63" s="419"/>
      <c r="J63" s="419"/>
      <c r="K63" s="419"/>
      <c r="L63" s="419"/>
      <c r="M63" s="435"/>
      <c r="N63" s="33" t="str">
        <f t="shared" ref="N63" ca="1" si="35">IF(B61="","",N61/G61)</f>
        <v/>
      </c>
      <c r="O63" s="419"/>
      <c r="P63" s="419"/>
      <c r="Q63" s="419"/>
      <c r="R63" s="419"/>
      <c r="S63" s="419"/>
      <c r="T63" s="419"/>
      <c r="U63" s="419"/>
    </row>
    <row r="64" spans="1:21" hidden="1" x14ac:dyDescent="0.25">
      <c r="A64" s="25"/>
      <c r="B64" s="144" t="str">
        <f ca="1">IF(OFFSET(Zdroj!$B$16,A63,0)&gt;0,A66,"")</f>
        <v/>
      </c>
      <c r="C64" s="2"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20" t="str">
        <f ca="1">IF($B64="","",OFFSET(Zdroj!N$16,'k rozhodnutí detailní'!$A63,0))</f>
        <v/>
      </c>
      <c r="E64" s="426" t="str">
        <f ca="1">IF($B64="","",OFFSET(Zdroj!T$16,'k rozhodnutí detailní'!$A63,0))</f>
        <v/>
      </c>
      <c r="F64" s="32" t="str">
        <f ca="1">IF($B64="","",OFFSET(Zdroj!U$16,'k rozhodnutí detailní'!$A63,0))</f>
        <v/>
      </c>
      <c r="G64" s="429" t="str">
        <f ca="1">IF($B64="","",OFFSET(Zdroj!W$16,'k rozhodnutí detailní'!$A63,0))</f>
        <v/>
      </c>
      <c r="H64" s="427" t="str">
        <f ca="1">IF($B64="","",OFFSET(Zdroj!Y$16,'k rozhodnutí detailní'!$A63,0))</f>
        <v/>
      </c>
      <c r="I64" s="419" t="str">
        <f ca="1">IF($B64="","",OFFSET(Zdroj!BW$16,'k rozhodnutí detailní'!$A63,0))</f>
        <v/>
      </c>
      <c r="J64" s="419" t="str">
        <f ca="1">IF($B64="","",OFFSET(Zdroj!BX$16,'k rozhodnutí detailní'!$A63,0))</f>
        <v/>
      </c>
      <c r="K64" s="419" t="str">
        <f ca="1">IF($B64="","",OFFSET(Zdroj!BY$16,'k rozhodnutí detailní'!$A63,0))</f>
        <v/>
      </c>
      <c r="L64" s="419" t="str">
        <f ca="1">IF($B64="","",CONCATENATE(OFFSET(Zdroj!BZ$16,'k rozhodnutí detailní'!$A63,0)," ze 100"))</f>
        <v/>
      </c>
      <c r="M64" s="435" t="str">
        <f t="shared" ref="M64" ca="1" si="36">IF($B64="","",SUM((I64+J64+K64)/100))</f>
        <v/>
      </c>
      <c r="N64" s="425" t="str">
        <f ca="1">IF(B64="","",IF(Zdroj!$AS$1=Zdroj!$AT$9,IF(ROUND(G64*M64,Zdroj!$AT$8)&lt;Zdroj!$AU$1,Zdroj!$AU$1,ROUND(G64*M64,Zdroj!$AT$8)),OFFSET(Zdroj!CE$16,'k rozhodnutí detailní'!A63,0)))</f>
        <v/>
      </c>
      <c r="O64" s="419" t="str">
        <f ca="1">IF($B64="","",OFFSET(Zdroj!Z$16,'k rozhodnutí detailní'!$A63,0))</f>
        <v/>
      </c>
      <c r="P64" s="419" t="str">
        <f ca="1">IF($B64="","",OFFSET(Zdroj!AC$16,'k rozhodnutí detailní'!$A63,0))</f>
        <v/>
      </c>
      <c r="Q64" s="419" t="str">
        <f ca="1">IF($B64="","",OFFSET(Zdroj!AD$16,'k rozhodnutí detailní'!$A63,0))</f>
        <v/>
      </c>
      <c r="R64" s="419" t="str">
        <f ca="1">IF($B64="","",OFFSET(Zdroj!AE$16,'k rozhodnutí detailní'!$A63,0))</f>
        <v/>
      </c>
      <c r="S64" s="419" t="str">
        <f ca="1">IF($B64="","",OFFSET(Zdroj!AF$16,'k rozhodnutí detailní'!$A63,0))</f>
        <v/>
      </c>
      <c r="T64" s="419" t="str">
        <f ca="1">IF($B64="","",OFFSET(Zdroj!AG$16,'k rozhodnutí detailní'!$A63,0))</f>
        <v/>
      </c>
      <c r="U64" s="419" t="str">
        <f ca="1">IF($B64="","",OFFSET(Zdroj!AH$16,'k rozhodnutí detailní'!$A63,0))</f>
        <v/>
      </c>
    </row>
    <row r="65" spans="1:21" hidden="1" x14ac:dyDescent="0.25">
      <c r="A65" s="25"/>
      <c r="B65" s="424" t="str">
        <f ca="1">IF(OFFSET(Zdroj!$B$16,A63,0)&gt;0,OFFSET(Zdroj!$B$16,A63,0)+0,"")</f>
        <v/>
      </c>
      <c r="C65" s="2" t="str">
        <f ca="1">IF($B64="","",IF(Zdroj!$AS$9="ano",CONCATENATE("Okres:","
",OFFSET(Zdroj!CH$16,'k rozhodnutí detailní'!$A63,0),"
","Právní forma","
",OFFSET(Zdroj!H$16,'k rozhodnutí detailní'!$A63,0),"
",IF(OFFSET(Zdroj!I$16,'k rozhodnutí detailní'!$A63,0)="","","IČO: "),OFFSET(Zdroj!I$16,'k rozhodnutí detailní'!$A63,0),"
","B.Ú. ",IF(OFFSET(Zdroj!J$16,'k rozhodnutí detailní'!$A63,0)="","","Anonymizováno")),CONCATENATE("Okres:","
",OFFSET(Zdroj!CH$16,'k rozhodnutí detailní'!$A63,0),"
","Právní forma","
",OFFSET(Zdroj!H$16,'k rozhodnutí detailní'!$A63,0),"
",IF(OFFSET(Zdroj!I$16,'k rozhodnutí detailní'!$A63,0)="","","IČO: "),OFFSET(Zdroj!I$16,'k rozhodnutí detailní'!$A63,0),"
","B.Ú. ",OFFSET(Zdroj!J$16,'k rozhodnutí detailní'!$A63,0))))</f>
        <v/>
      </c>
      <c r="D65" s="3" t="str">
        <f ca="1">IF($B64="","",OFFSET(Zdroj!O$16,'k rozhodnutí detailní'!$A63,0))</f>
        <v/>
      </c>
      <c r="E65" s="426"/>
      <c r="F65" s="31"/>
      <c r="G65" s="429"/>
      <c r="H65" s="427"/>
      <c r="I65" s="419"/>
      <c r="J65" s="419"/>
      <c r="K65" s="419"/>
      <c r="L65" s="419"/>
      <c r="M65" s="435"/>
      <c r="N65" s="425"/>
      <c r="O65" s="419"/>
      <c r="P65" s="419"/>
      <c r="Q65" s="419"/>
      <c r="R65" s="419"/>
      <c r="S65" s="419"/>
      <c r="T65" s="419"/>
      <c r="U65" s="419"/>
    </row>
    <row r="66" spans="1:21" hidden="1" x14ac:dyDescent="0.25">
      <c r="A66" s="25">
        <f>ROW()/3-1</f>
        <v>21</v>
      </c>
      <c r="B66" s="424"/>
      <c r="C66" s="29" t="str">
        <f ca="1">IF($B64="","",IF(Zdroj!$AS$9="ano",IF(OFFSET(Zdroj!M$16,'k rozhodnutí detailní'!A63,0)="","","Anonymizováno"),IF(OFFSET(Zdroj!M$16,'k rozhodnutí detailní'!A63,0)="","",OFFSET(Zdroj!M$16,'k rozhodnutí detailní'!A63,0))))</f>
        <v/>
      </c>
      <c r="D66" s="3" t="str">
        <f ca="1">IF($B64="","",CONCATENATE("Dotace bude použita na:","
",OFFSET(Zdroj!P$16,'k rozhodnutí detailní'!$A63,0)))</f>
        <v/>
      </c>
      <c r="E66" s="426"/>
      <c r="F66" s="32" t="str">
        <f ca="1">IF($B64="","",OFFSET(Zdroj!V$16,'k rozhodnutí detailní'!$A63,0))</f>
        <v/>
      </c>
      <c r="G66" s="49" t="str">
        <f ca="1">IF($B64="","",OFFSET(Zdroj!CC$16,'k rozhodnutí'!#REF!,0))</f>
        <v/>
      </c>
      <c r="H66" s="427"/>
      <c r="I66" s="419"/>
      <c r="J66" s="419"/>
      <c r="K66" s="419"/>
      <c r="L66" s="419"/>
      <c r="M66" s="435"/>
      <c r="N66" s="33" t="str">
        <f t="shared" ref="N66" ca="1" si="37">IF(B64="","",N64/G64)</f>
        <v/>
      </c>
      <c r="O66" s="419"/>
      <c r="P66" s="419"/>
      <c r="Q66" s="419"/>
      <c r="R66" s="419"/>
      <c r="S66" s="419"/>
      <c r="T66" s="419"/>
      <c r="U66" s="419"/>
    </row>
    <row r="67" spans="1:21" hidden="1" x14ac:dyDescent="0.25">
      <c r="A67" s="25"/>
      <c r="B67" s="144" t="str">
        <f ca="1">IF(OFFSET(Zdroj!$B$16,A66,0)&gt;0,A69,"")</f>
        <v/>
      </c>
      <c r="C67" s="2"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20" t="str">
        <f ca="1">IF($B67="","",OFFSET(Zdroj!N$16,'k rozhodnutí detailní'!$A66,0))</f>
        <v/>
      </c>
      <c r="E67" s="426" t="str">
        <f ca="1">IF($B67="","",OFFSET(Zdroj!T$16,'k rozhodnutí detailní'!$A66,0))</f>
        <v/>
      </c>
      <c r="F67" s="32" t="str">
        <f ca="1">IF($B67="","",OFFSET(Zdroj!U$16,'k rozhodnutí detailní'!$A66,0))</f>
        <v/>
      </c>
      <c r="G67" s="429" t="str">
        <f ca="1">IF($B67="","",OFFSET(Zdroj!W$16,'k rozhodnutí detailní'!$A66,0))</f>
        <v/>
      </c>
      <c r="H67" s="427" t="str">
        <f ca="1">IF($B67="","",OFFSET(Zdroj!Y$16,'k rozhodnutí detailní'!$A66,0))</f>
        <v/>
      </c>
      <c r="I67" s="419" t="str">
        <f ca="1">IF($B67="","",OFFSET(Zdroj!BW$16,'k rozhodnutí detailní'!$A66,0))</f>
        <v/>
      </c>
      <c r="J67" s="419" t="str">
        <f ca="1">IF($B67="","",OFFSET(Zdroj!BX$16,'k rozhodnutí detailní'!$A66,0))</f>
        <v/>
      </c>
      <c r="K67" s="419" t="str">
        <f ca="1">IF($B67="","",OFFSET(Zdroj!BY$16,'k rozhodnutí detailní'!$A66,0))</f>
        <v/>
      </c>
      <c r="L67" s="419" t="str">
        <f ca="1">IF($B67="","",CONCATENATE(OFFSET(Zdroj!BZ$16,'k rozhodnutí detailní'!$A66,0)," ze 100"))</f>
        <v/>
      </c>
      <c r="M67" s="435" t="str">
        <f t="shared" ref="M67" ca="1" si="38">IF($B67="","",SUM((I67+J67+K67)/100))</f>
        <v/>
      </c>
      <c r="N67" s="425" t="str">
        <f ca="1">IF(B67="","",IF(Zdroj!$AS$1=Zdroj!$AT$9,IF(ROUND(G67*M67,Zdroj!$AT$8)&lt;Zdroj!$AU$1,Zdroj!$AU$1,ROUND(G67*M67,Zdroj!$AT$8)),OFFSET(Zdroj!CE$16,'k rozhodnutí detailní'!A66,0)))</f>
        <v/>
      </c>
      <c r="O67" s="419" t="str">
        <f ca="1">IF($B67="","",OFFSET(Zdroj!Z$16,'k rozhodnutí detailní'!$A66,0))</f>
        <v/>
      </c>
      <c r="P67" s="419" t="str">
        <f ca="1">IF($B67="","",OFFSET(Zdroj!AC$16,'k rozhodnutí detailní'!$A66,0))</f>
        <v/>
      </c>
      <c r="Q67" s="419" t="str">
        <f ca="1">IF($B67="","",OFFSET(Zdroj!AD$16,'k rozhodnutí detailní'!$A66,0))</f>
        <v/>
      </c>
      <c r="R67" s="419" t="str">
        <f ca="1">IF($B67="","",OFFSET(Zdroj!AE$16,'k rozhodnutí detailní'!$A66,0))</f>
        <v/>
      </c>
      <c r="S67" s="419" t="str">
        <f ca="1">IF($B67="","",OFFSET(Zdroj!AF$16,'k rozhodnutí detailní'!$A66,0))</f>
        <v/>
      </c>
      <c r="T67" s="419" t="str">
        <f ca="1">IF($B67="","",OFFSET(Zdroj!AG$16,'k rozhodnutí detailní'!$A66,0))</f>
        <v/>
      </c>
      <c r="U67" s="419" t="str">
        <f ca="1">IF($B67="","",OFFSET(Zdroj!AH$16,'k rozhodnutí detailní'!$A66,0))</f>
        <v/>
      </c>
    </row>
    <row r="68" spans="1:21" hidden="1" x14ac:dyDescent="0.25">
      <c r="A68" s="25"/>
      <c r="B68" s="424" t="str">
        <f ca="1">IF(OFFSET(Zdroj!$B$16,A66,0)&gt;0,OFFSET(Zdroj!$B$16,A66,0)+0,"")</f>
        <v/>
      </c>
      <c r="C68" s="2" t="str">
        <f ca="1">IF($B67="","",IF(Zdroj!$AS$9="ano",CONCATENATE("Okres:","
",OFFSET(Zdroj!CH$16,'k rozhodnutí detailní'!$A66,0),"
","Právní forma","
",OFFSET(Zdroj!H$16,'k rozhodnutí detailní'!$A66,0),"
",IF(OFFSET(Zdroj!I$16,'k rozhodnutí detailní'!$A66,0)="","","IČO: "),OFFSET(Zdroj!I$16,'k rozhodnutí detailní'!$A66,0),"
","B.Ú. ",IF(OFFSET(Zdroj!J$16,'k rozhodnutí detailní'!$A66,0)="","","Anonymizováno")),CONCATENATE("Okres:","
",OFFSET(Zdroj!CH$16,'k rozhodnutí detailní'!$A66,0),"
","Právní forma","
",OFFSET(Zdroj!H$16,'k rozhodnutí detailní'!$A66,0),"
",IF(OFFSET(Zdroj!I$16,'k rozhodnutí detailní'!$A66,0)="","","IČO: "),OFFSET(Zdroj!I$16,'k rozhodnutí detailní'!$A66,0),"
","B.Ú. ",OFFSET(Zdroj!J$16,'k rozhodnutí detailní'!$A66,0))))</f>
        <v/>
      </c>
      <c r="D68" s="3" t="str">
        <f ca="1">IF($B67="","",OFFSET(Zdroj!O$16,'k rozhodnutí detailní'!$A66,0))</f>
        <v/>
      </c>
      <c r="E68" s="426"/>
      <c r="F68" s="31"/>
      <c r="G68" s="429"/>
      <c r="H68" s="427"/>
      <c r="I68" s="419"/>
      <c r="J68" s="419"/>
      <c r="K68" s="419"/>
      <c r="L68" s="419"/>
      <c r="M68" s="435"/>
      <c r="N68" s="425"/>
      <c r="O68" s="419"/>
      <c r="P68" s="419"/>
      <c r="Q68" s="419"/>
      <c r="R68" s="419"/>
      <c r="S68" s="419"/>
      <c r="T68" s="419"/>
      <c r="U68" s="419"/>
    </row>
    <row r="69" spans="1:21" hidden="1" x14ac:dyDescent="0.25">
      <c r="A69" s="25">
        <f>ROW()/3-1</f>
        <v>22</v>
      </c>
      <c r="B69" s="424"/>
      <c r="C69" s="29" t="str">
        <f ca="1">IF($B67="","",IF(Zdroj!$AS$9="ano",IF(OFFSET(Zdroj!M$16,'k rozhodnutí detailní'!A66,0)="","","Anonymizováno"),IF(OFFSET(Zdroj!M$16,'k rozhodnutí detailní'!A66,0)="","",OFFSET(Zdroj!M$16,'k rozhodnutí detailní'!A66,0))))</f>
        <v/>
      </c>
      <c r="D69" s="3" t="str">
        <f ca="1">IF($B67="","",CONCATENATE("Dotace bude použita na:","
",OFFSET(Zdroj!P$16,'k rozhodnutí detailní'!$A66,0)))</f>
        <v/>
      </c>
      <c r="E69" s="426"/>
      <c r="F69" s="32" t="str">
        <f ca="1">IF($B67="","",OFFSET(Zdroj!V$16,'k rozhodnutí detailní'!$A66,0))</f>
        <v/>
      </c>
      <c r="G69" s="49" t="str">
        <f ca="1">IF($B67="","",OFFSET(Zdroj!CC$16,'k rozhodnutí'!#REF!,0))</f>
        <v/>
      </c>
      <c r="H69" s="427"/>
      <c r="I69" s="419"/>
      <c r="J69" s="419"/>
      <c r="K69" s="419"/>
      <c r="L69" s="419"/>
      <c r="M69" s="435"/>
      <c r="N69" s="33" t="str">
        <f t="shared" ref="N69" ca="1" si="39">IF(B67="","",N67/G67)</f>
        <v/>
      </c>
      <c r="O69" s="419"/>
      <c r="P69" s="419"/>
      <c r="Q69" s="419"/>
      <c r="R69" s="419"/>
      <c r="S69" s="419"/>
      <c r="T69" s="419"/>
      <c r="U69" s="419"/>
    </row>
    <row r="70" spans="1:21" hidden="1" x14ac:dyDescent="0.25">
      <c r="A70" s="25"/>
      <c r="B70" s="144" t="str">
        <f ca="1">IF(OFFSET(Zdroj!$B$16,A69,0)&gt;0,A72,"")</f>
        <v/>
      </c>
      <c r="C70" s="2"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20" t="str">
        <f ca="1">IF($B70="","",OFFSET(Zdroj!N$16,'k rozhodnutí detailní'!$A69,0))</f>
        <v/>
      </c>
      <c r="E70" s="426" t="str">
        <f ca="1">IF($B70="","",OFFSET(Zdroj!T$16,'k rozhodnutí detailní'!$A69,0))</f>
        <v/>
      </c>
      <c r="F70" s="32" t="str">
        <f ca="1">IF($B70="","",OFFSET(Zdroj!U$16,'k rozhodnutí detailní'!$A69,0))</f>
        <v/>
      </c>
      <c r="G70" s="429" t="str">
        <f ca="1">IF($B70="","",OFFSET(Zdroj!W$16,'k rozhodnutí detailní'!$A69,0))</f>
        <v/>
      </c>
      <c r="H70" s="427" t="str">
        <f ca="1">IF($B70="","",OFFSET(Zdroj!Y$16,'k rozhodnutí detailní'!$A69,0))</f>
        <v/>
      </c>
      <c r="I70" s="419" t="str">
        <f ca="1">IF($B70="","",OFFSET(Zdroj!BW$16,'k rozhodnutí detailní'!$A69,0))</f>
        <v/>
      </c>
      <c r="J70" s="419" t="str">
        <f ca="1">IF($B70="","",OFFSET(Zdroj!BX$16,'k rozhodnutí detailní'!$A69,0))</f>
        <v/>
      </c>
      <c r="K70" s="419" t="str">
        <f ca="1">IF($B70="","",OFFSET(Zdroj!BY$16,'k rozhodnutí detailní'!$A69,0))</f>
        <v/>
      </c>
      <c r="L70" s="419" t="str">
        <f ca="1">IF($B70="","",CONCATENATE(OFFSET(Zdroj!BZ$16,'k rozhodnutí detailní'!$A69,0)," ze 100"))</f>
        <v/>
      </c>
      <c r="M70" s="435" t="str">
        <f t="shared" ref="M70" ca="1" si="40">IF($B70="","",SUM((I70+J70+K70)/100))</f>
        <v/>
      </c>
      <c r="N70" s="425" t="str">
        <f ca="1">IF(B70="","",IF(Zdroj!$AS$1=Zdroj!$AT$9,IF(ROUND(G70*M70,Zdroj!$AT$8)&lt;Zdroj!$AU$1,Zdroj!$AU$1,ROUND(G70*M70,Zdroj!$AT$8)),OFFSET(Zdroj!CE$16,'k rozhodnutí detailní'!A69,0)))</f>
        <v/>
      </c>
      <c r="O70" s="419" t="str">
        <f ca="1">IF($B70="","",OFFSET(Zdroj!Z$16,'k rozhodnutí detailní'!$A69,0))</f>
        <v/>
      </c>
      <c r="P70" s="419" t="str">
        <f ca="1">IF($B70="","",OFFSET(Zdroj!AC$16,'k rozhodnutí detailní'!$A69,0))</f>
        <v/>
      </c>
      <c r="Q70" s="419" t="str">
        <f ca="1">IF($B70="","",OFFSET(Zdroj!AD$16,'k rozhodnutí detailní'!$A69,0))</f>
        <v/>
      </c>
      <c r="R70" s="419" t="str">
        <f ca="1">IF($B70="","",OFFSET(Zdroj!AE$16,'k rozhodnutí detailní'!$A69,0))</f>
        <v/>
      </c>
      <c r="S70" s="419" t="str">
        <f ca="1">IF($B70="","",OFFSET(Zdroj!AF$16,'k rozhodnutí detailní'!$A69,0))</f>
        <v/>
      </c>
      <c r="T70" s="419" t="str">
        <f ca="1">IF($B70="","",OFFSET(Zdroj!AG$16,'k rozhodnutí detailní'!$A69,0))</f>
        <v/>
      </c>
      <c r="U70" s="419" t="str">
        <f ca="1">IF($B70="","",OFFSET(Zdroj!AH$16,'k rozhodnutí detailní'!$A69,0))</f>
        <v/>
      </c>
    </row>
    <row r="71" spans="1:21" hidden="1" x14ac:dyDescent="0.25">
      <c r="A71" s="25"/>
      <c r="B71" s="424" t="str">
        <f ca="1">IF(OFFSET(Zdroj!$B$16,A69,0)&gt;0,OFFSET(Zdroj!$B$16,A69,0)+0,"")</f>
        <v/>
      </c>
      <c r="C71" s="2" t="str">
        <f ca="1">IF($B70="","",IF(Zdroj!$AS$9="ano",CONCATENATE("Okres:","
",OFFSET(Zdroj!CH$16,'k rozhodnutí detailní'!$A69,0),"
","Právní forma","
",OFFSET(Zdroj!H$16,'k rozhodnutí detailní'!$A69,0),"
",IF(OFFSET(Zdroj!I$16,'k rozhodnutí detailní'!$A69,0)="","","IČO: "),OFFSET(Zdroj!I$16,'k rozhodnutí detailní'!$A69,0),"
","B.Ú. ",IF(OFFSET(Zdroj!J$16,'k rozhodnutí detailní'!$A69,0)="","","Anonymizováno")),CONCATENATE("Okres:","
",OFFSET(Zdroj!CH$16,'k rozhodnutí detailní'!$A69,0),"
","Právní forma","
",OFFSET(Zdroj!H$16,'k rozhodnutí detailní'!$A69,0),"
",IF(OFFSET(Zdroj!I$16,'k rozhodnutí detailní'!$A69,0)="","","IČO: "),OFFSET(Zdroj!I$16,'k rozhodnutí detailní'!$A69,0),"
","B.Ú. ",OFFSET(Zdroj!J$16,'k rozhodnutí detailní'!$A69,0))))</f>
        <v/>
      </c>
      <c r="D71" s="3" t="str">
        <f ca="1">IF($B70="","",OFFSET(Zdroj!O$16,'k rozhodnutí detailní'!$A69,0))</f>
        <v/>
      </c>
      <c r="E71" s="426"/>
      <c r="F71" s="31"/>
      <c r="G71" s="429"/>
      <c r="H71" s="427"/>
      <c r="I71" s="419"/>
      <c r="J71" s="419"/>
      <c r="K71" s="419"/>
      <c r="L71" s="419"/>
      <c r="M71" s="435"/>
      <c r="N71" s="425"/>
      <c r="O71" s="419"/>
      <c r="P71" s="419"/>
      <c r="Q71" s="419"/>
      <c r="R71" s="419"/>
      <c r="S71" s="419"/>
      <c r="T71" s="419"/>
      <c r="U71" s="419"/>
    </row>
    <row r="72" spans="1:21" hidden="1" x14ac:dyDescent="0.25">
      <c r="A72" s="25">
        <f>ROW()/3-1</f>
        <v>23</v>
      </c>
      <c r="B72" s="424"/>
      <c r="C72" s="29" t="str">
        <f ca="1">IF($B70="","",IF(Zdroj!$AS$9="ano",IF(OFFSET(Zdroj!M$16,'k rozhodnutí detailní'!A69,0)="","","Anonymizováno"),IF(OFFSET(Zdroj!M$16,'k rozhodnutí detailní'!A69,0)="","",OFFSET(Zdroj!M$16,'k rozhodnutí detailní'!A69,0))))</f>
        <v/>
      </c>
      <c r="D72" s="3" t="str">
        <f ca="1">IF($B70="","",CONCATENATE("Dotace bude použita na:","
",OFFSET(Zdroj!P$16,'k rozhodnutí detailní'!$A69,0)))</f>
        <v/>
      </c>
      <c r="E72" s="426"/>
      <c r="F72" s="32" t="str">
        <f ca="1">IF($B70="","",OFFSET(Zdroj!V$16,'k rozhodnutí detailní'!$A69,0))</f>
        <v/>
      </c>
      <c r="G72" s="49" t="str">
        <f ca="1">IF($B70="","",OFFSET(Zdroj!CC$16,'k rozhodnutí'!#REF!,0))</f>
        <v/>
      </c>
      <c r="H72" s="427"/>
      <c r="I72" s="419"/>
      <c r="J72" s="419"/>
      <c r="K72" s="419"/>
      <c r="L72" s="419"/>
      <c r="M72" s="435"/>
      <c r="N72" s="33" t="str">
        <f t="shared" ref="N72" ca="1" si="41">IF(B70="","",N70/G70)</f>
        <v/>
      </c>
      <c r="O72" s="419"/>
      <c r="P72" s="419"/>
      <c r="Q72" s="419"/>
      <c r="R72" s="419"/>
      <c r="S72" s="419"/>
      <c r="T72" s="419"/>
      <c r="U72" s="419"/>
    </row>
    <row r="73" spans="1:21" hidden="1" x14ac:dyDescent="0.25">
      <c r="A73" s="25"/>
      <c r="B73" s="144" t="str">
        <f ca="1">IF(OFFSET(Zdroj!$B$16,A72,0)&gt;0,A75,"")</f>
        <v/>
      </c>
      <c r="C73" s="2"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20" t="str">
        <f ca="1">IF($B73="","",OFFSET(Zdroj!N$16,'k rozhodnutí detailní'!$A72,0))</f>
        <v/>
      </c>
      <c r="E73" s="426" t="str">
        <f ca="1">IF($B73="","",OFFSET(Zdroj!T$16,'k rozhodnutí detailní'!$A72,0))</f>
        <v/>
      </c>
      <c r="F73" s="32" t="str">
        <f ca="1">IF($B73="","",OFFSET(Zdroj!U$16,'k rozhodnutí detailní'!$A72,0))</f>
        <v/>
      </c>
      <c r="G73" s="429" t="str">
        <f ca="1">IF($B73="","",OFFSET(Zdroj!W$16,'k rozhodnutí detailní'!$A72,0))</f>
        <v/>
      </c>
      <c r="H73" s="427" t="str">
        <f ca="1">IF($B73="","",OFFSET(Zdroj!Y$16,'k rozhodnutí detailní'!$A72,0))</f>
        <v/>
      </c>
      <c r="I73" s="419" t="str">
        <f ca="1">IF($B73="","",OFFSET(Zdroj!BW$16,'k rozhodnutí detailní'!$A72,0))</f>
        <v/>
      </c>
      <c r="J73" s="419" t="str">
        <f ca="1">IF($B73="","",OFFSET(Zdroj!BX$16,'k rozhodnutí detailní'!$A72,0))</f>
        <v/>
      </c>
      <c r="K73" s="419" t="str">
        <f ca="1">IF($B73="","",OFFSET(Zdroj!BY$16,'k rozhodnutí detailní'!$A72,0))</f>
        <v/>
      </c>
      <c r="L73" s="419" t="str">
        <f ca="1">IF($B73="","",CONCATENATE(OFFSET(Zdroj!BZ$16,'k rozhodnutí detailní'!$A72,0)," ze 100"))</f>
        <v/>
      </c>
      <c r="M73" s="435" t="str">
        <f t="shared" ref="M73" ca="1" si="42">IF($B73="","",SUM((I73+J73+K73)/100))</f>
        <v/>
      </c>
      <c r="N73" s="425" t="str">
        <f ca="1">IF(B73="","",IF(Zdroj!$AS$1=Zdroj!$AT$9,IF(ROUND(G73*M73,Zdroj!$AT$8)&lt;Zdroj!$AU$1,Zdroj!$AU$1,ROUND(G73*M73,Zdroj!$AT$8)),OFFSET(Zdroj!CE$16,'k rozhodnutí detailní'!A72,0)))</f>
        <v/>
      </c>
      <c r="O73" s="419" t="str">
        <f ca="1">IF($B73="","",OFFSET(Zdroj!Z$16,'k rozhodnutí detailní'!$A72,0))</f>
        <v/>
      </c>
      <c r="P73" s="419" t="str">
        <f ca="1">IF($B73="","",OFFSET(Zdroj!AC$16,'k rozhodnutí detailní'!$A72,0))</f>
        <v/>
      </c>
      <c r="Q73" s="419" t="str">
        <f ca="1">IF($B73="","",OFFSET(Zdroj!AD$16,'k rozhodnutí detailní'!$A72,0))</f>
        <v/>
      </c>
      <c r="R73" s="419" t="str">
        <f ca="1">IF($B73="","",OFFSET(Zdroj!AE$16,'k rozhodnutí detailní'!$A72,0))</f>
        <v/>
      </c>
      <c r="S73" s="419" t="str">
        <f ca="1">IF($B73="","",OFFSET(Zdroj!AF$16,'k rozhodnutí detailní'!$A72,0))</f>
        <v/>
      </c>
      <c r="T73" s="419" t="str">
        <f ca="1">IF($B73="","",OFFSET(Zdroj!AG$16,'k rozhodnutí detailní'!$A72,0))</f>
        <v/>
      </c>
      <c r="U73" s="419" t="str">
        <f ca="1">IF($B73="","",OFFSET(Zdroj!AH$16,'k rozhodnutí detailní'!$A72,0))</f>
        <v/>
      </c>
    </row>
    <row r="74" spans="1:21" hidden="1" x14ac:dyDescent="0.25">
      <c r="A74" s="25"/>
      <c r="B74" s="424" t="str">
        <f ca="1">IF(OFFSET(Zdroj!$B$16,A72,0)&gt;0,OFFSET(Zdroj!$B$16,A72,0)+0,"")</f>
        <v/>
      </c>
      <c r="C74" s="2" t="str">
        <f ca="1">IF($B73="","",IF(Zdroj!$AS$9="ano",CONCATENATE("Okres:","
",OFFSET(Zdroj!CH$16,'k rozhodnutí detailní'!$A72,0),"
","Právní forma","
",OFFSET(Zdroj!H$16,'k rozhodnutí detailní'!$A72,0),"
",IF(OFFSET(Zdroj!I$16,'k rozhodnutí detailní'!$A72,0)="","","IČO: "),OFFSET(Zdroj!I$16,'k rozhodnutí detailní'!$A72,0),"
","B.Ú. ",IF(OFFSET(Zdroj!J$16,'k rozhodnutí detailní'!$A72,0)="","","Anonymizováno")),CONCATENATE("Okres:","
",OFFSET(Zdroj!CH$16,'k rozhodnutí detailní'!$A72,0),"
","Právní forma","
",OFFSET(Zdroj!H$16,'k rozhodnutí detailní'!$A72,0),"
",IF(OFFSET(Zdroj!I$16,'k rozhodnutí detailní'!$A72,0)="","","IČO: "),OFFSET(Zdroj!I$16,'k rozhodnutí detailní'!$A72,0),"
","B.Ú. ",OFFSET(Zdroj!J$16,'k rozhodnutí detailní'!$A72,0))))</f>
        <v/>
      </c>
      <c r="D74" s="3" t="str">
        <f ca="1">IF($B73="","",OFFSET(Zdroj!O$16,'k rozhodnutí detailní'!$A72,0))</f>
        <v/>
      </c>
      <c r="E74" s="426"/>
      <c r="F74" s="31"/>
      <c r="G74" s="429"/>
      <c r="H74" s="427"/>
      <c r="I74" s="419"/>
      <c r="J74" s="419"/>
      <c r="K74" s="419"/>
      <c r="L74" s="419"/>
      <c r="M74" s="435"/>
      <c r="N74" s="425"/>
      <c r="O74" s="419"/>
      <c r="P74" s="419"/>
      <c r="Q74" s="419"/>
      <c r="R74" s="419"/>
      <c r="S74" s="419"/>
      <c r="T74" s="419"/>
      <c r="U74" s="419"/>
    </row>
    <row r="75" spans="1:21" hidden="1" x14ac:dyDescent="0.25">
      <c r="A75" s="25">
        <f>ROW()/3-1</f>
        <v>24</v>
      </c>
      <c r="B75" s="424"/>
      <c r="C75" s="29" t="str">
        <f ca="1">IF($B73="","",IF(Zdroj!$AS$9="ano",IF(OFFSET(Zdroj!M$16,'k rozhodnutí detailní'!A72,0)="","","Anonymizováno"),IF(OFFSET(Zdroj!M$16,'k rozhodnutí detailní'!A72,0)="","",OFFSET(Zdroj!M$16,'k rozhodnutí detailní'!A72,0))))</f>
        <v/>
      </c>
      <c r="D75" s="3" t="str">
        <f ca="1">IF($B73="","",CONCATENATE("Dotace bude použita na:","
",OFFSET(Zdroj!P$16,'k rozhodnutí detailní'!$A72,0)))</f>
        <v/>
      </c>
      <c r="E75" s="426"/>
      <c r="F75" s="32" t="str">
        <f ca="1">IF($B73="","",OFFSET(Zdroj!V$16,'k rozhodnutí detailní'!$A72,0))</f>
        <v/>
      </c>
      <c r="G75" s="49" t="str">
        <f ca="1">IF($B73="","",OFFSET(Zdroj!CC$16,'k rozhodnutí'!#REF!,0))</f>
        <v/>
      </c>
      <c r="H75" s="427"/>
      <c r="I75" s="419"/>
      <c r="J75" s="419"/>
      <c r="K75" s="419"/>
      <c r="L75" s="419"/>
      <c r="M75" s="435"/>
      <c r="N75" s="33" t="str">
        <f t="shared" ref="N75" ca="1" si="43">IF(B73="","",N73/G73)</f>
        <v/>
      </c>
      <c r="O75" s="419"/>
      <c r="P75" s="419"/>
      <c r="Q75" s="419"/>
      <c r="R75" s="419"/>
      <c r="S75" s="419"/>
      <c r="T75" s="419"/>
      <c r="U75" s="419"/>
    </row>
    <row r="76" spans="1:21" hidden="1" x14ac:dyDescent="0.25">
      <c r="A76" s="25"/>
      <c r="B76" s="144" t="str">
        <f ca="1">IF(OFFSET(Zdroj!$B$16,A75,0)&gt;0,A78,"")</f>
        <v/>
      </c>
      <c r="C76" s="2"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20" t="str">
        <f ca="1">IF($B76="","",OFFSET(Zdroj!N$16,'k rozhodnutí detailní'!$A75,0))</f>
        <v/>
      </c>
      <c r="E76" s="426" t="str">
        <f ca="1">IF($B76="","",OFFSET(Zdroj!T$16,'k rozhodnutí detailní'!$A75,0))</f>
        <v/>
      </c>
      <c r="F76" s="32" t="str">
        <f ca="1">IF($B76="","",OFFSET(Zdroj!U$16,'k rozhodnutí detailní'!$A75,0))</f>
        <v/>
      </c>
      <c r="G76" s="429" t="str">
        <f ca="1">IF($B76="","",OFFSET(Zdroj!W$16,'k rozhodnutí detailní'!$A75,0))</f>
        <v/>
      </c>
      <c r="H76" s="427" t="str">
        <f ca="1">IF($B76="","",OFFSET(Zdroj!Y$16,'k rozhodnutí detailní'!$A75,0))</f>
        <v/>
      </c>
      <c r="I76" s="419" t="str">
        <f ca="1">IF($B76="","",OFFSET(Zdroj!BW$16,'k rozhodnutí detailní'!$A75,0))</f>
        <v/>
      </c>
      <c r="J76" s="419" t="str">
        <f ca="1">IF($B76="","",OFFSET(Zdroj!BX$16,'k rozhodnutí detailní'!$A75,0))</f>
        <v/>
      </c>
      <c r="K76" s="419" t="str">
        <f ca="1">IF($B76="","",OFFSET(Zdroj!BY$16,'k rozhodnutí detailní'!$A75,0))</f>
        <v/>
      </c>
      <c r="L76" s="419" t="str">
        <f ca="1">IF($B76="","",CONCATENATE(OFFSET(Zdroj!BZ$16,'k rozhodnutí detailní'!$A75,0)," ze 100"))</f>
        <v/>
      </c>
      <c r="M76" s="435" t="str">
        <f t="shared" ref="M76" ca="1" si="44">IF($B76="","",SUM((I76+J76+K76)/100))</f>
        <v/>
      </c>
      <c r="N76" s="425" t="str">
        <f ca="1">IF(B76="","",IF(Zdroj!$AS$1=Zdroj!$AT$9,IF(ROUND(G76*M76,Zdroj!$AT$8)&lt;Zdroj!$AU$1,Zdroj!$AU$1,ROUND(G76*M76,Zdroj!$AT$8)),OFFSET(Zdroj!CE$16,'k rozhodnutí detailní'!A75,0)))</f>
        <v/>
      </c>
      <c r="O76" s="419" t="str">
        <f ca="1">IF($B76="","",OFFSET(Zdroj!Z$16,'k rozhodnutí detailní'!$A75,0))</f>
        <v/>
      </c>
      <c r="P76" s="419" t="str">
        <f ca="1">IF($B76="","",OFFSET(Zdroj!AC$16,'k rozhodnutí detailní'!$A75,0))</f>
        <v/>
      </c>
      <c r="Q76" s="419" t="str">
        <f ca="1">IF($B76="","",OFFSET(Zdroj!AD$16,'k rozhodnutí detailní'!$A75,0))</f>
        <v/>
      </c>
      <c r="R76" s="419" t="str">
        <f ca="1">IF($B76="","",OFFSET(Zdroj!AE$16,'k rozhodnutí detailní'!$A75,0))</f>
        <v/>
      </c>
      <c r="S76" s="419" t="str">
        <f ca="1">IF($B76="","",OFFSET(Zdroj!AF$16,'k rozhodnutí detailní'!$A75,0))</f>
        <v/>
      </c>
      <c r="T76" s="419" t="str">
        <f ca="1">IF($B76="","",OFFSET(Zdroj!AG$16,'k rozhodnutí detailní'!$A75,0))</f>
        <v/>
      </c>
      <c r="U76" s="419" t="str">
        <f ca="1">IF($B76="","",OFFSET(Zdroj!AH$16,'k rozhodnutí detailní'!$A75,0))</f>
        <v/>
      </c>
    </row>
    <row r="77" spans="1:21" hidden="1" x14ac:dyDescent="0.25">
      <c r="A77" s="25"/>
      <c r="B77" s="424" t="str">
        <f ca="1">IF(OFFSET(Zdroj!$B$16,A75,0)&gt;0,OFFSET(Zdroj!$B$16,A75,0)+0,"")</f>
        <v/>
      </c>
      <c r="C77" s="2" t="str">
        <f ca="1">IF($B76="","",IF(Zdroj!$AS$9="ano",CONCATENATE("Okres:","
",OFFSET(Zdroj!CH$16,'k rozhodnutí detailní'!$A75,0),"
","Právní forma","
",OFFSET(Zdroj!H$16,'k rozhodnutí detailní'!$A75,0),"
",IF(OFFSET(Zdroj!I$16,'k rozhodnutí detailní'!$A75,0)="","","IČO: "),OFFSET(Zdroj!I$16,'k rozhodnutí detailní'!$A75,0),"
","B.Ú. ",IF(OFFSET(Zdroj!J$16,'k rozhodnutí detailní'!$A75,0)="","","Anonymizováno")),CONCATENATE("Okres:","
",OFFSET(Zdroj!CH$16,'k rozhodnutí detailní'!$A75,0),"
","Právní forma","
",OFFSET(Zdroj!H$16,'k rozhodnutí detailní'!$A75,0),"
",IF(OFFSET(Zdroj!I$16,'k rozhodnutí detailní'!$A75,0)="","","IČO: "),OFFSET(Zdroj!I$16,'k rozhodnutí detailní'!$A75,0),"
","B.Ú. ",OFFSET(Zdroj!J$16,'k rozhodnutí detailní'!$A75,0))))</f>
        <v/>
      </c>
      <c r="D77" s="3" t="str">
        <f ca="1">IF($B76="","",OFFSET(Zdroj!O$16,'k rozhodnutí detailní'!$A75,0))</f>
        <v/>
      </c>
      <c r="E77" s="426"/>
      <c r="F77" s="31"/>
      <c r="G77" s="429"/>
      <c r="H77" s="427"/>
      <c r="I77" s="419"/>
      <c r="J77" s="419"/>
      <c r="K77" s="419"/>
      <c r="L77" s="419"/>
      <c r="M77" s="435"/>
      <c r="N77" s="425"/>
      <c r="O77" s="419"/>
      <c r="P77" s="419"/>
      <c r="Q77" s="419"/>
      <c r="R77" s="419"/>
      <c r="S77" s="419"/>
      <c r="T77" s="419"/>
      <c r="U77" s="419"/>
    </row>
    <row r="78" spans="1:21" hidden="1" x14ac:dyDescent="0.25">
      <c r="A78" s="25">
        <f>ROW()/3-1</f>
        <v>25</v>
      </c>
      <c r="B78" s="424"/>
      <c r="C78" s="29" t="str">
        <f ca="1">IF($B76="","",IF(Zdroj!$AS$9="ano",IF(OFFSET(Zdroj!M$16,'k rozhodnutí detailní'!A75,0)="","","Anonymizováno"),IF(OFFSET(Zdroj!M$16,'k rozhodnutí detailní'!A75,0)="","",OFFSET(Zdroj!M$16,'k rozhodnutí detailní'!A75,0))))</f>
        <v/>
      </c>
      <c r="D78" s="3" t="str">
        <f ca="1">IF($B76="","",CONCATENATE("Dotace bude použita na:","
",OFFSET(Zdroj!P$16,'k rozhodnutí detailní'!$A75,0)))</f>
        <v/>
      </c>
      <c r="E78" s="426"/>
      <c r="F78" s="32" t="str">
        <f ca="1">IF($B76="","",OFFSET(Zdroj!V$16,'k rozhodnutí detailní'!$A75,0))</f>
        <v/>
      </c>
      <c r="G78" s="49" t="str">
        <f ca="1">IF($B76="","",OFFSET(Zdroj!CC$16,'k rozhodnutí'!#REF!,0))</f>
        <v/>
      </c>
      <c r="H78" s="427"/>
      <c r="I78" s="419"/>
      <c r="J78" s="419"/>
      <c r="K78" s="419"/>
      <c r="L78" s="419"/>
      <c r="M78" s="435"/>
      <c r="N78" s="33" t="str">
        <f t="shared" ref="N78" ca="1" si="45">IF(B76="","",N76/G76)</f>
        <v/>
      </c>
      <c r="O78" s="419"/>
      <c r="P78" s="419"/>
      <c r="Q78" s="419"/>
      <c r="R78" s="419"/>
      <c r="S78" s="419"/>
      <c r="T78" s="419"/>
      <c r="U78" s="419"/>
    </row>
    <row r="79" spans="1:21" hidden="1" x14ac:dyDescent="0.25">
      <c r="A79" s="25"/>
      <c r="B79" s="144" t="str">
        <f ca="1">IF(OFFSET(Zdroj!$B$16,A78,0)&gt;0,A81,"")</f>
        <v/>
      </c>
      <c r="C79" s="2"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20" t="str">
        <f ca="1">IF($B79="","",OFFSET(Zdroj!N$16,'k rozhodnutí detailní'!$A78,0))</f>
        <v/>
      </c>
      <c r="E79" s="426" t="str">
        <f ca="1">IF($B79="","",OFFSET(Zdroj!T$16,'k rozhodnutí detailní'!$A78,0))</f>
        <v/>
      </c>
      <c r="F79" s="32" t="str">
        <f ca="1">IF($B79="","",OFFSET(Zdroj!U$16,'k rozhodnutí detailní'!$A78,0))</f>
        <v/>
      </c>
      <c r="G79" s="429" t="str">
        <f ca="1">IF($B79="","",OFFSET(Zdroj!W$16,'k rozhodnutí detailní'!$A78,0))</f>
        <v/>
      </c>
      <c r="H79" s="427" t="str">
        <f ca="1">IF($B79="","",OFFSET(Zdroj!Y$16,'k rozhodnutí detailní'!$A78,0))</f>
        <v/>
      </c>
      <c r="I79" s="419" t="str">
        <f ca="1">IF($B79="","",OFFSET(Zdroj!BW$16,'k rozhodnutí detailní'!$A78,0))</f>
        <v/>
      </c>
      <c r="J79" s="419" t="str">
        <f ca="1">IF($B79="","",OFFSET(Zdroj!BX$16,'k rozhodnutí detailní'!$A78,0))</f>
        <v/>
      </c>
      <c r="K79" s="419" t="str">
        <f ca="1">IF($B79="","",OFFSET(Zdroj!BY$16,'k rozhodnutí detailní'!$A78,0))</f>
        <v/>
      </c>
      <c r="L79" s="419" t="str">
        <f ca="1">IF($B79="","",CONCATENATE(OFFSET(Zdroj!BZ$16,'k rozhodnutí detailní'!$A78,0)," ze 100"))</f>
        <v/>
      </c>
      <c r="M79" s="435" t="str">
        <f t="shared" ref="M79" ca="1" si="46">IF($B79="","",SUM((I79+J79+K79)/100))</f>
        <v/>
      </c>
      <c r="N79" s="425" t="str">
        <f ca="1">IF(B79="","",IF(Zdroj!$AS$1=Zdroj!$AT$9,IF(ROUND(G79*M79,Zdroj!$AT$8)&lt;Zdroj!$AU$1,Zdroj!$AU$1,ROUND(G79*M79,Zdroj!$AT$8)),OFFSET(Zdroj!CE$16,'k rozhodnutí detailní'!A78,0)))</f>
        <v/>
      </c>
      <c r="O79" s="419" t="str">
        <f ca="1">IF($B79="","",OFFSET(Zdroj!Z$16,'k rozhodnutí detailní'!$A78,0))</f>
        <v/>
      </c>
      <c r="P79" s="419" t="str">
        <f ca="1">IF($B79="","",OFFSET(Zdroj!AC$16,'k rozhodnutí detailní'!$A78,0))</f>
        <v/>
      </c>
      <c r="Q79" s="419" t="str">
        <f ca="1">IF($B79="","",OFFSET(Zdroj!AD$16,'k rozhodnutí detailní'!$A78,0))</f>
        <v/>
      </c>
      <c r="R79" s="419" t="str">
        <f ca="1">IF($B79="","",OFFSET(Zdroj!AE$16,'k rozhodnutí detailní'!$A78,0))</f>
        <v/>
      </c>
      <c r="S79" s="419" t="str">
        <f ca="1">IF($B79="","",OFFSET(Zdroj!AF$16,'k rozhodnutí detailní'!$A78,0))</f>
        <v/>
      </c>
      <c r="T79" s="419" t="str">
        <f ca="1">IF($B79="","",OFFSET(Zdroj!AG$16,'k rozhodnutí detailní'!$A78,0))</f>
        <v/>
      </c>
      <c r="U79" s="419" t="str">
        <f ca="1">IF($B79="","",OFFSET(Zdroj!AH$16,'k rozhodnutí detailní'!$A78,0))</f>
        <v/>
      </c>
    </row>
    <row r="80" spans="1:21" hidden="1" x14ac:dyDescent="0.25">
      <c r="A80" s="25"/>
      <c r="B80" s="424" t="str">
        <f ca="1">IF(OFFSET(Zdroj!$B$16,A78,0)&gt;0,OFFSET(Zdroj!$B$16,A78,0)+0,"")</f>
        <v/>
      </c>
      <c r="C80" s="2" t="str">
        <f ca="1">IF($B79="","",IF(Zdroj!$AS$9="ano",CONCATENATE("Okres:","
",OFFSET(Zdroj!CH$16,'k rozhodnutí detailní'!$A78,0),"
","Právní forma","
",OFFSET(Zdroj!H$16,'k rozhodnutí detailní'!$A78,0),"
",IF(OFFSET(Zdroj!I$16,'k rozhodnutí detailní'!$A78,0)="","","IČO: "),OFFSET(Zdroj!I$16,'k rozhodnutí detailní'!$A78,0),"
","B.Ú. ",IF(OFFSET(Zdroj!J$16,'k rozhodnutí detailní'!$A78,0)="","","Anonymizováno")),CONCATENATE("Okres:","
",OFFSET(Zdroj!CH$16,'k rozhodnutí detailní'!$A78,0),"
","Právní forma","
",OFFSET(Zdroj!H$16,'k rozhodnutí detailní'!$A78,0),"
",IF(OFFSET(Zdroj!I$16,'k rozhodnutí detailní'!$A78,0)="","","IČO: "),OFFSET(Zdroj!I$16,'k rozhodnutí detailní'!$A78,0),"
","B.Ú. ",OFFSET(Zdroj!J$16,'k rozhodnutí detailní'!$A78,0))))</f>
        <v/>
      </c>
      <c r="D80" s="3" t="str">
        <f ca="1">IF($B79="","",OFFSET(Zdroj!O$16,'k rozhodnutí detailní'!$A78,0))</f>
        <v/>
      </c>
      <c r="E80" s="426"/>
      <c r="F80" s="31"/>
      <c r="G80" s="429"/>
      <c r="H80" s="427"/>
      <c r="I80" s="419"/>
      <c r="J80" s="419"/>
      <c r="K80" s="419"/>
      <c r="L80" s="419"/>
      <c r="M80" s="435"/>
      <c r="N80" s="425"/>
      <c r="O80" s="419"/>
      <c r="P80" s="419"/>
      <c r="Q80" s="419"/>
      <c r="R80" s="419"/>
      <c r="S80" s="419"/>
      <c r="T80" s="419"/>
      <c r="U80" s="419"/>
    </row>
    <row r="81" spans="1:21" hidden="1" x14ac:dyDescent="0.25">
      <c r="A81" s="25">
        <f>ROW()/3-1</f>
        <v>26</v>
      </c>
      <c r="B81" s="424"/>
      <c r="C81" s="29" t="str">
        <f ca="1">IF($B79="","",IF(Zdroj!$AS$9="ano",IF(OFFSET(Zdroj!M$16,'k rozhodnutí detailní'!A78,0)="","","Anonymizováno"),IF(OFFSET(Zdroj!M$16,'k rozhodnutí detailní'!A78,0)="","",OFFSET(Zdroj!M$16,'k rozhodnutí detailní'!A78,0))))</f>
        <v/>
      </c>
      <c r="D81" s="3" t="str">
        <f ca="1">IF($B79="","",CONCATENATE("Dotace bude použita na:","
",OFFSET(Zdroj!P$16,'k rozhodnutí detailní'!$A78,0)))</f>
        <v/>
      </c>
      <c r="E81" s="426"/>
      <c r="F81" s="32" t="str">
        <f ca="1">IF($B79="","",OFFSET(Zdroj!V$16,'k rozhodnutí detailní'!$A78,0))</f>
        <v/>
      </c>
      <c r="G81" s="49" t="str">
        <f ca="1">IF($B79="","",OFFSET(Zdroj!CC$16,'k rozhodnutí'!#REF!,0))</f>
        <v/>
      </c>
      <c r="H81" s="427"/>
      <c r="I81" s="419"/>
      <c r="J81" s="419"/>
      <c r="K81" s="419"/>
      <c r="L81" s="419"/>
      <c r="M81" s="435"/>
      <c r="N81" s="33" t="str">
        <f t="shared" ref="N81" ca="1" si="47">IF(B79="","",N79/G79)</f>
        <v/>
      </c>
      <c r="O81" s="419"/>
      <c r="P81" s="419"/>
      <c r="Q81" s="419"/>
      <c r="R81" s="419"/>
      <c r="S81" s="419"/>
      <c r="T81" s="419"/>
      <c r="U81" s="419"/>
    </row>
    <row r="82" spans="1:21" hidden="1" x14ac:dyDescent="0.25">
      <c r="A82" s="25"/>
      <c r="B82" s="144" t="str">
        <f ca="1">IF(OFFSET(Zdroj!$B$16,A81,0)&gt;0,A84,"")</f>
        <v/>
      </c>
      <c r="C82" s="2"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20" t="str">
        <f ca="1">IF($B82="","",OFFSET(Zdroj!N$16,'k rozhodnutí detailní'!$A81,0))</f>
        <v/>
      </c>
      <c r="E82" s="426" t="str">
        <f ca="1">IF($B82="","",OFFSET(Zdroj!T$16,'k rozhodnutí detailní'!$A81,0))</f>
        <v/>
      </c>
      <c r="F82" s="32" t="str">
        <f ca="1">IF($B82="","",OFFSET(Zdroj!U$16,'k rozhodnutí detailní'!$A81,0))</f>
        <v/>
      </c>
      <c r="G82" s="429" t="str">
        <f ca="1">IF($B82="","",OFFSET(Zdroj!W$16,'k rozhodnutí detailní'!$A81,0))</f>
        <v/>
      </c>
      <c r="H82" s="427" t="str">
        <f ca="1">IF($B82="","",OFFSET(Zdroj!Y$16,'k rozhodnutí detailní'!$A81,0))</f>
        <v/>
      </c>
      <c r="I82" s="419" t="str">
        <f ca="1">IF($B82="","",OFFSET(Zdroj!BW$16,'k rozhodnutí detailní'!$A81,0))</f>
        <v/>
      </c>
      <c r="J82" s="419" t="str">
        <f ca="1">IF($B82="","",OFFSET(Zdroj!BX$16,'k rozhodnutí detailní'!$A81,0))</f>
        <v/>
      </c>
      <c r="K82" s="419" t="str">
        <f ca="1">IF($B82="","",OFFSET(Zdroj!BY$16,'k rozhodnutí detailní'!$A81,0))</f>
        <v/>
      </c>
      <c r="L82" s="419" t="str">
        <f ca="1">IF($B82="","",CONCATENATE(OFFSET(Zdroj!BZ$16,'k rozhodnutí detailní'!$A81,0)," ze 100"))</f>
        <v/>
      </c>
      <c r="M82" s="435" t="str">
        <f t="shared" ref="M82" ca="1" si="48">IF($B82="","",SUM((I82+J82+K82)/100))</f>
        <v/>
      </c>
      <c r="N82" s="425" t="str">
        <f ca="1">IF(B82="","",IF(Zdroj!$AS$1=Zdroj!$AT$9,IF(ROUND(G82*M82,Zdroj!$AT$8)&lt;Zdroj!$AU$1,Zdroj!$AU$1,ROUND(G82*M82,Zdroj!$AT$8)),OFFSET(Zdroj!CE$16,'k rozhodnutí detailní'!A81,0)))</f>
        <v/>
      </c>
      <c r="O82" s="419" t="str">
        <f ca="1">IF($B82="","",OFFSET(Zdroj!Z$16,'k rozhodnutí detailní'!$A81,0))</f>
        <v/>
      </c>
      <c r="P82" s="419" t="str">
        <f ca="1">IF($B82="","",OFFSET(Zdroj!AC$16,'k rozhodnutí detailní'!$A81,0))</f>
        <v/>
      </c>
      <c r="Q82" s="419" t="str">
        <f ca="1">IF($B82="","",OFFSET(Zdroj!AD$16,'k rozhodnutí detailní'!$A81,0))</f>
        <v/>
      </c>
      <c r="R82" s="419" t="str">
        <f ca="1">IF($B82="","",OFFSET(Zdroj!AE$16,'k rozhodnutí detailní'!$A81,0))</f>
        <v/>
      </c>
      <c r="S82" s="419" t="str">
        <f ca="1">IF($B82="","",OFFSET(Zdroj!AF$16,'k rozhodnutí detailní'!$A81,0))</f>
        <v/>
      </c>
      <c r="T82" s="419" t="str">
        <f ca="1">IF($B82="","",OFFSET(Zdroj!AG$16,'k rozhodnutí detailní'!$A81,0))</f>
        <v/>
      </c>
      <c r="U82" s="419" t="str">
        <f ca="1">IF($B82="","",OFFSET(Zdroj!AH$16,'k rozhodnutí detailní'!$A81,0))</f>
        <v/>
      </c>
    </row>
    <row r="83" spans="1:21" hidden="1" x14ac:dyDescent="0.25">
      <c r="A83" s="25"/>
      <c r="B83" s="424" t="str">
        <f ca="1">IF(OFFSET(Zdroj!$B$16,A81,0)&gt;0,OFFSET(Zdroj!$B$16,A81,0)+0,"")</f>
        <v/>
      </c>
      <c r="C83" s="2" t="str">
        <f ca="1">IF($B82="","",IF(Zdroj!$AS$9="ano",CONCATENATE("Okres:","
",OFFSET(Zdroj!CH$16,'k rozhodnutí detailní'!$A81,0),"
","Právní forma","
",OFFSET(Zdroj!H$16,'k rozhodnutí detailní'!$A81,0),"
",IF(OFFSET(Zdroj!I$16,'k rozhodnutí detailní'!$A81,0)="","","IČO: "),OFFSET(Zdroj!I$16,'k rozhodnutí detailní'!$A81,0),"
","B.Ú. ",IF(OFFSET(Zdroj!J$16,'k rozhodnutí detailní'!$A81,0)="","","Anonymizováno")),CONCATENATE("Okres:","
",OFFSET(Zdroj!CH$16,'k rozhodnutí detailní'!$A81,0),"
","Právní forma","
",OFFSET(Zdroj!H$16,'k rozhodnutí detailní'!$A81,0),"
",IF(OFFSET(Zdroj!I$16,'k rozhodnutí detailní'!$A81,0)="","","IČO: "),OFFSET(Zdroj!I$16,'k rozhodnutí detailní'!$A81,0),"
","B.Ú. ",OFFSET(Zdroj!J$16,'k rozhodnutí detailní'!$A81,0))))</f>
        <v/>
      </c>
      <c r="D83" s="3" t="str">
        <f ca="1">IF($B82="","",OFFSET(Zdroj!O$16,'k rozhodnutí detailní'!$A81,0))</f>
        <v/>
      </c>
      <c r="E83" s="426"/>
      <c r="F83" s="31"/>
      <c r="G83" s="429"/>
      <c r="H83" s="427"/>
      <c r="I83" s="419"/>
      <c r="J83" s="419"/>
      <c r="K83" s="419"/>
      <c r="L83" s="419"/>
      <c r="M83" s="435"/>
      <c r="N83" s="425"/>
      <c r="O83" s="419"/>
      <c r="P83" s="419"/>
      <c r="Q83" s="419"/>
      <c r="R83" s="419"/>
      <c r="S83" s="419"/>
      <c r="T83" s="419"/>
      <c r="U83" s="419"/>
    </row>
    <row r="84" spans="1:21" hidden="1" x14ac:dyDescent="0.25">
      <c r="A84" s="25">
        <f>ROW()/3-1</f>
        <v>27</v>
      </c>
      <c r="B84" s="424"/>
      <c r="C84" s="29" t="str">
        <f ca="1">IF($B82="","",IF(Zdroj!$AS$9="ano",IF(OFFSET(Zdroj!M$16,'k rozhodnutí detailní'!A81,0)="","","Anonymizováno"),IF(OFFSET(Zdroj!M$16,'k rozhodnutí detailní'!A81,0)="","",OFFSET(Zdroj!M$16,'k rozhodnutí detailní'!A81,0))))</f>
        <v/>
      </c>
      <c r="D84" s="3" t="str">
        <f ca="1">IF($B82="","",CONCATENATE("Dotace bude použita na:","
",OFFSET(Zdroj!P$16,'k rozhodnutí detailní'!$A81,0)))</f>
        <v/>
      </c>
      <c r="E84" s="426"/>
      <c r="F84" s="32" t="str">
        <f ca="1">IF($B82="","",OFFSET(Zdroj!V$16,'k rozhodnutí detailní'!$A81,0))</f>
        <v/>
      </c>
      <c r="G84" s="49" t="str">
        <f ca="1">IF($B82="","",OFFSET(Zdroj!CC$16,'k rozhodnutí'!#REF!,0))</f>
        <v/>
      </c>
      <c r="H84" s="427"/>
      <c r="I84" s="419"/>
      <c r="J84" s="419"/>
      <c r="K84" s="419"/>
      <c r="L84" s="419"/>
      <c r="M84" s="435"/>
      <c r="N84" s="33" t="str">
        <f t="shared" ref="N84" ca="1" si="49">IF(B82="","",N82/G82)</f>
        <v/>
      </c>
      <c r="O84" s="419"/>
      <c r="P84" s="419"/>
      <c r="Q84" s="419"/>
      <c r="R84" s="419"/>
      <c r="S84" s="419"/>
      <c r="T84" s="419"/>
      <c r="U84" s="419"/>
    </row>
    <row r="85" spans="1:21" hidden="1" x14ac:dyDescent="0.25">
      <c r="A85" s="25"/>
      <c r="B85" s="144" t="str">
        <f ca="1">IF(OFFSET(Zdroj!$B$16,A84,0)&gt;0,A87,"")</f>
        <v/>
      </c>
      <c r="C85" s="2"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20" t="str">
        <f ca="1">IF($B85="","",OFFSET(Zdroj!N$16,'k rozhodnutí detailní'!$A84,0))</f>
        <v/>
      </c>
      <c r="E85" s="426" t="str">
        <f ca="1">IF($B85="","",OFFSET(Zdroj!T$16,'k rozhodnutí detailní'!$A84,0))</f>
        <v/>
      </c>
      <c r="F85" s="32" t="str">
        <f ca="1">IF($B85="","",OFFSET(Zdroj!U$16,'k rozhodnutí detailní'!$A84,0))</f>
        <v/>
      </c>
      <c r="G85" s="429" t="str">
        <f ca="1">IF($B85="","",OFFSET(Zdroj!W$16,'k rozhodnutí detailní'!$A84,0))</f>
        <v/>
      </c>
      <c r="H85" s="427" t="str">
        <f ca="1">IF($B85="","",OFFSET(Zdroj!Y$16,'k rozhodnutí detailní'!$A84,0))</f>
        <v/>
      </c>
      <c r="I85" s="419" t="str">
        <f ca="1">IF($B85="","",OFFSET(Zdroj!BW$16,'k rozhodnutí detailní'!$A84,0))</f>
        <v/>
      </c>
      <c r="J85" s="419" t="str">
        <f ca="1">IF($B85="","",OFFSET(Zdroj!BX$16,'k rozhodnutí detailní'!$A84,0))</f>
        <v/>
      </c>
      <c r="K85" s="419" t="str">
        <f ca="1">IF($B85="","",OFFSET(Zdroj!BY$16,'k rozhodnutí detailní'!$A84,0))</f>
        <v/>
      </c>
      <c r="L85" s="419" t="str">
        <f ca="1">IF($B85="","",CONCATENATE(OFFSET(Zdroj!BZ$16,'k rozhodnutí detailní'!$A84,0)," ze 100"))</f>
        <v/>
      </c>
      <c r="M85" s="435" t="str">
        <f t="shared" ref="M85" ca="1" si="50">IF($B85="","",SUM((I85+J85+K85)/100))</f>
        <v/>
      </c>
      <c r="N85" s="425" t="str">
        <f ca="1">IF(B85="","",IF(Zdroj!$AS$1=Zdroj!$AT$9,IF(ROUND(G85*M85,Zdroj!$AT$8)&lt;Zdroj!$AU$1,Zdroj!$AU$1,ROUND(G85*M85,Zdroj!$AT$8)),OFFSET(Zdroj!CE$16,'k rozhodnutí detailní'!A84,0)))</f>
        <v/>
      </c>
      <c r="O85" s="419" t="str">
        <f ca="1">IF($B85="","",OFFSET(Zdroj!Z$16,'k rozhodnutí detailní'!$A84,0))</f>
        <v/>
      </c>
      <c r="P85" s="419" t="str">
        <f ca="1">IF($B85="","",OFFSET(Zdroj!AC$16,'k rozhodnutí detailní'!$A84,0))</f>
        <v/>
      </c>
      <c r="Q85" s="419" t="str">
        <f ca="1">IF($B85="","",OFFSET(Zdroj!AD$16,'k rozhodnutí detailní'!$A84,0))</f>
        <v/>
      </c>
      <c r="R85" s="419" t="str">
        <f ca="1">IF($B85="","",OFFSET(Zdroj!AE$16,'k rozhodnutí detailní'!$A84,0))</f>
        <v/>
      </c>
      <c r="S85" s="419" t="str">
        <f ca="1">IF($B85="","",OFFSET(Zdroj!AF$16,'k rozhodnutí detailní'!$A84,0))</f>
        <v/>
      </c>
      <c r="T85" s="419" t="str">
        <f ca="1">IF($B85="","",OFFSET(Zdroj!AG$16,'k rozhodnutí detailní'!$A84,0))</f>
        <v/>
      </c>
      <c r="U85" s="419" t="str">
        <f ca="1">IF($B85="","",OFFSET(Zdroj!AH$16,'k rozhodnutí detailní'!$A84,0))</f>
        <v/>
      </c>
    </row>
    <row r="86" spans="1:21" hidden="1" x14ac:dyDescent="0.25">
      <c r="A86" s="25"/>
      <c r="B86" s="424" t="str">
        <f ca="1">IF(OFFSET(Zdroj!$B$16,A84,0)&gt;0,OFFSET(Zdroj!$B$16,A84,0)+0,"")</f>
        <v/>
      </c>
      <c r="C86" s="2" t="str">
        <f ca="1">IF($B85="","",IF(Zdroj!$AS$9="ano",CONCATENATE("Okres:","
",OFFSET(Zdroj!CH$16,'k rozhodnutí detailní'!$A84,0),"
","Právní forma","
",OFFSET(Zdroj!H$16,'k rozhodnutí detailní'!$A84,0),"
",IF(OFFSET(Zdroj!I$16,'k rozhodnutí detailní'!$A84,0)="","","IČO: "),OFFSET(Zdroj!I$16,'k rozhodnutí detailní'!$A84,0),"
","B.Ú. ",IF(OFFSET(Zdroj!J$16,'k rozhodnutí detailní'!$A84,0)="","","Anonymizováno")),CONCATENATE("Okres:","
",OFFSET(Zdroj!CH$16,'k rozhodnutí detailní'!$A84,0),"
","Právní forma","
",OFFSET(Zdroj!H$16,'k rozhodnutí detailní'!$A84,0),"
",IF(OFFSET(Zdroj!I$16,'k rozhodnutí detailní'!$A84,0)="","","IČO: "),OFFSET(Zdroj!I$16,'k rozhodnutí detailní'!$A84,0),"
","B.Ú. ",OFFSET(Zdroj!J$16,'k rozhodnutí detailní'!$A84,0))))</f>
        <v/>
      </c>
      <c r="D86" s="3" t="str">
        <f ca="1">IF($B85="","",OFFSET(Zdroj!O$16,'k rozhodnutí detailní'!$A84,0))</f>
        <v/>
      </c>
      <c r="E86" s="426"/>
      <c r="F86" s="31"/>
      <c r="G86" s="429"/>
      <c r="H86" s="427"/>
      <c r="I86" s="419"/>
      <c r="J86" s="419"/>
      <c r="K86" s="419"/>
      <c r="L86" s="419"/>
      <c r="M86" s="435"/>
      <c r="N86" s="425"/>
      <c r="O86" s="419"/>
      <c r="P86" s="419"/>
      <c r="Q86" s="419"/>
      <c r="R86" s="419"/>
      <c r="S86" s="419"/>
      <c r="T86" s="419"/>
      <c r="U86" s="419"/>
    </row>
    <row r="87" spans="1:21" hidden="1" x14ac:dyDescent="0.25">
      <c r="A87" s="25">
        <f>ROW()/3-1</f>
        <v>28</v>
      </c>
      <c r="B87" s="424"/>
      <c r="C87" s="29" t="str">
        <f ca="1">IF($B85="","",IF(Zdroj!$AS$9="ano",IF(OFFSET(Zdroj!M$16,'k rozhodnutí detailní'!A84,0)="","","Anonymizováno"),IF(OFFSET(Zdroj!M$16,'k rozhodnutí detailní'!A84,0)="","",OFFSET(Zdroj!M$16,'k rozhodnutí detailní'!A84,0))))</f>
        <v/>
      </c>
      <c r="D87" s="3" t="str">
        <f ca="1">IF($B85="","",CONCATENATE("Dotace bude použita na:","
",OFFSET(Zdroj!P$16,'k rozhodnutí detailní'!$A84,0)))</f>
        <v/>
      </c>
      <c r="E87" s="426"/>
      <c r="F87" s="32" t="str">
        <f ca="1">IF($B85="","",OFFSET(Zdroj!V$16,'k rozhodnutí detailní'!$A84,0))</f>
        <v/>
      </c>
      <c r="G87" s="49" t="str">
        <f ca="1">IF($B85="","",OFFSET(Zdroj!CC$16,'k rozhodnutí'!#REF!,0))</f>
        <v/>
      </c>
      <c r="H87" s="427"/>
      <c r="I87" s="419"/>
      <c r="J87" s="419"/>
      <c r="K87" s="419"/>
      <c r="L87" s="419"/>
      <c r="M87" s="435"/>
      <c r="N87" s="33" t="str">
        <f t="shared" ref="N87" ca="1" si="51">IF(B85="","",N85/G85)</f>
        <v/>
      </c>
      <c r="O87" s="419"/>
      <c r="P87" s="419"/>
      <c r="Q87" s="419"/>
      <c r="R87" s="419"/>
      <c r="S87" s="419"/>
      <c r="T87" s="419"/>
      <c r="U87" s="419"/>
    </row>
    <row r="88" spans="1:21" hidden="1" x14ac:dyDescent="0.25">
      <c r="A88" s="25"/>
      <c r="B88" s="144" t="str">
        <f ca="1">IF(OFFSET(Zdroj!$B$16,A87,0)&gt;0,A90,"")</f>
        <v/>
      </c>
      <c r="C88" s="2"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20" t="str">
        <f ca="1">IF($B88="","",OFFSET(Zdroj!N$16,'k rozhodnutí detailní'!$A87,0))</f>
        <v/>
      </c>
      <c r="E88" s="426" t="str">
        <f ca="1">IF($B88="","",OFFSET(Zdroj!T$16,'k rozhodnutí detailní'!$A87,0))</f>
        <v/>
      </c>
      <c r="F88" s="32" t="str">
        <f ca="1">IF($B88="","",OFFSET(Zdroj!U$16,'k rozhodnutí detailní'!$A87,0))</f>
        <v/>
      </c>
      <c r="G88" s="429" t="str">
        <f ca="1">IF($B88="","",OFFSET(Zdroj!W$16,'k rozhodnutí detailní'!$A87,0))</f>
        <v/>
      </c>
      <c r="H88" s="427" t="str">
        <f ca="1">IF($B88="","",OFFSET(Zdroj!Y$16,'k rozhodnutí detailní'!$A87,0))</f>
        <v/>
      </c>
      <c r="I88" s="419" t="str">
        <f ca="1">IF($B88="","",OFFSET(Zdroj!BW$16,'k rozhodnutí detailní'!$A87,0))</f>
        <v/>
      </c>
      <c r="J88" s="419" t="str">
        <f ca="1">IF($B88="","",OFFSET(Zdroj!BX$16,'k rozhodnutí detailní'!$A87,0))</f>
        <v/>
      </c>
      <c r="K88" s="419" t="str">
        <f ca="1">IF($B88="","",OFFSET(Zdroj!BY$16,'k rozhodnutí detailní'!$A87,0))</f>
        <v/>
      </c>
      <c r="L88" s="419" t="str">
        <f ca="1">IF($B88="","",CONCATENATE(OFFSET(Zdroj!BZ$16,'k rozhodnutí detailní'!$A87,0)," ze 100"))</f>
        <v/>
      </c>
      <c r="M88" s="435" t="str">
        <f t="shared" ref="M88" ca="1" si="52">IF($B88="","",SUM((I88+J88+K88)/100))</f>
        <v/>
      </c>
      <c r="N88" s="425" t="str">
        <f ca="1">IF(B88="","",IF(Zdroj!$AS$1=Zdroj!$AT$9,IF(ROUND(G88*M88,Zdroj!$AT$8)&lt;Zdroj!$AU$1,Zdroj!$AU$1,ROUND(G88*M88,Zdroj!$AT$8)),OFFSET(Zdroj!CE$16,'k rozhodnutí detailní'!A87,0)))</f>
        <v/>
      </c>
      <c r="O88" s="419" t="str">
        <f ca="1">IF($B88="","",OFFSET(Zdroj!Z$16,'k rozhodnutí detailní'!$A87,0))</f>
        <v/>
      </c>
      <c r="P88" s="419" t="str">
        <f ca="1">IF($B88="","",OFFSET(Zdroj!AC$16,'k rozhodnutí detailní'!$A87,0))</f>
        <v/>
      </c>
      <c r="Q88" s="419" t="str">
        <f ca="1">IF($B88="","",OFFSET(Zdroj!AD$16,'k rozhodnutí detailní'!$A87,0))</f>
        <v/>
      </c>
      <c r="R88" s="419" t="str">
        <f ca="1">IF($B88="","",OFFSET(Zdroj!AE$16,'k rozhodnutí detailní'!$A87,0))</f>
        <v/>
      </c>
      <c r="S88" s="419" t="str">
        <f ca="1">IF($B88="","",OFFSET(Zdroj!AF$16,'k rozhodnutí detailní'!$A87,0))</f>
        <v/>
      </c>
      <c r="T88" s="419" t="str">
        <f ca="1">IF($B88="","",OFFSET(Zdroj!AG$16,'k rozhodnutí detailní'!$A87,0))</f>
        <v/>
      </c>
      <c r="U88" s="419" t="str">
        <f ca="1">IF($B88="","",OFFSET(Zdroj!AH$16,'k rozhodnutí detailní'!$A87,0))</f>
        <v/>
      </c>
    </row>
    <row r="89" spans="1:21" hidden="1" x14ac:dyDescent="0.25">
      <c r="A89" s="25"/>
      <c r="B89" s="424" t="str">
        <f ca="1">IF(OFFSET(Zdroj!$B$16,A87,0)&gt;0,OFFSET(Zdroj!$B$16,A87,0)+0,"")</f>
        <v/>
      </c>
      <c r="C89" s="2" t="str">
        <f ca="1">IF($B88="","",IF(Zdroj!$AS$9="ano",CONCATENATE("Okres:","
",OFFSET(Zdroj!CH$16,'k rozhodnutí detailní'!$A87,0),"
","Právní forma","
",OFFSET(Zdroj!H$16,'k rozhodnutí detailní'!$A87,0),"
",IF(OFFSET(Zdroj!I$16,'k rozhodnutí detailní'!$A87,0)="","","IČO: "),OFFSET(Zdroj!I$16,'k rozhodnutí detailní'!$A87,0),"
","B.Ú. ",IF(OFFSET(Zdroj!J$16,'k rozhodnutí detailní'!$A87,0)="","","Anonymizováno")),CONCATENATE("Okres:","
",OFFSET(Zdroj!CH$16,'k rozhodnutí detailní'!$A87,0),"
","Právní forma","
",OFFSET(Zdroj!H$16,'k rozhodnutí detailní'!$A87,0),"
",IF(OFFSET(Zdroj!I$16,'k rozhodnutí detailní'!$A87,0)="","","IČO: "),OFFSET(Zdroj!I$16,'k rozhodnutí detailní'!$A87,0),"
","B.Ú. ",OFFSET(Zdroj!J$16,'k rozhodnutí detailní'!$A87,0))))</f>
        <v/>
      </c>
      <c r="D89" s="3" t="str">
        <f ca="1">IF($B88="","",OFFSET(Zdroj!O$16,'k rozhodnutí detailní'!$A87,0))</f>
        <v/>
      </c>
      <c r="E89" s="426"/>
      <c r="F89" s="31"/>
      <c r="G89" s="429"/>
      <c r="H89" s="427"/>
      <c r="I89" s="419"/>
      <c r="J89" s="419"/>
      <c r="K89" s="419"/>
      <c r="L89" s="419"/>
      <c r="M89" s="435"/>
      <c r="N89" s="425"/>
      <c r="O89" s="419"/>
      <c r="P89" s="419"/>
      <c r="Q89" s="419"/>
      <c r="R89" s="419"/>
      <c r="S89" s="419"/>
      <c r="T89" s="419"/>
      <c r="U89" s="419"/>
    </row>
    <row r="90" spans="1:21" hidden="1" x14ac:dyDescent="0.25">
      <c r="A90" s="25">
        <f>ROW()/3-1</f>
        <v>29</v>
      </c>
      <c r="B90" s="424"/>
      <c r="C90" s="29" t="str">
        <f ca="1">IF($B88="","",IF(Zdroj!$AS$9="ano",IF(OFFSET(Zdroj!M$16,'k rozhodnutí detailní'!A87,0)="","","Anonymizováno"),IF(OFFSET(Zdroj!M$16,'k rozhodnutí detailní'!A87,0)="","",OFFSET(Zdroj!M$16,'k rozhodnutí detailní'!A87,0))))</f>
        <v/>
      </c>
      <c r="D90" s="3" t="str">
        <f ca="1">IF($B88="","",CONCATENATE("Dotace bude použita na:","
",OFFSET(Zdroj!P$16,'k rozhodnutí detailní'!$A87,0)))</f>
        <v/>
      </c>
      <c r="E90" s="426"/>
      <c r="F90" s="32" t="str">
        <f ca="1">IF($B88="","",OFFSET(Zdroj!V$16,'k rozhodnutí detailní'!$A87,0))</f>
        <v/>
      </c>
      <c r="G90" s="49" t="str">
        <f ca="1">IF($B88="","",OFFSET(Zdroj!CC$16,'k rozhodnutí'!#REF!,0))</f>
        <v/>
      </c>
      <c r="H90" s="427"/>
      <c r="I90" s="419"/>
      <c r="J90" s="419"/>
      <c r="K90" s="419"/>
      <c r="L90" s="419"/>
      <c r="M90" s="435"/>
      <c r="N90" s="33" t="str">
        <f t="shared" ref="N90" ca="1" si="53">IF(B88="","",N88/G88)</f>
        <v/>
      </c>
      <c r="O90" s="419"/>
      <c r="P90" s="419"/>
      <c r="Q90" s="419"/>
      <c r="R90" s="419"/>
      <c r="S90" s="419"/>
      <c r="T90" s="419"/>
      <c r="U90" s="419"/>
    </row>
    <row r="91" spans="1:21" hidden="1" x14ac:dyDescent="0.25">
      <c r="A91" s="25"/>
      <c r="B91" s="144" t="str">
        <f ca="1">IF(OFFSET(Zdroj!$B$16,A90,0)&gt;0,A93,"")</f>
        <v/>
      </c>
      <c r="C91" s="2"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20" t="str">
        <f ca="1">IF($B91="","",OFFSET(Zdroj!N$16,'k rozhodnutí detailní'!$A90,0))</f>
        <v/>
      </c>
      <c r="E91" s="426" t="str">
        <f ca="1">IF($B91="","",OFFSET(Zdroj!T$16,'k rozhodnutí detailní'!$A90,0))</f>
        <v/>
      </c>
      <c r="F91" s="32" t="str">
        <f ca="1">IF($B91="","",OFFSET(Zdroj!U$16,'k rozhodnutí detailní'!$A90,0))</f>
        <v/>
      </c>
      <c r="G91" s="429" t="str">
        <f ca="1">IF($B91="","",OFFSET(Zdroj!W$16,'k rozhodnutí detailní'!$A90,0))</f>
        <v/>
      </c>
      <c r="H91" s="427" t="str">
        <f ca="1">IF($B91="","",OFFSET(Zdroj!Y$16,'k rozhodnutí detailní'!$A90,0))</f>
        <v/>
      </c>
      <c r="I91" s="419" t="str">
        <f ca="1">IF($B91="","",OFFSET(Zdroj!BW$16,'k rozhodnutí detailní'!$A90,0))</f>
        <v/>
      </c>
      <c r="J91" s="419" t="str">
        <f ca="1">IF($B91="","",OFFSET(Zdroj!BX$16,'k rozhodnutí detailní'!$A90,0))</f>
        <v/>
      </c>
      <c r="K91" s="419" t="str">
        <f ca="1">IF($B91="","",OFFSET(Zdroj!BY$16,'k rozhodnutí detailní'!$A90,0))</f>
        <v/>
      </c>
      <c r="L91" s="419" t="str">
        <f ca="1">IF($B91="","",CONCATENATE(OFFSET(Zdroj!BZ$16,'k rozhodnutí detailní'!$A90,0)," ze 100"))</f>
        <v/>
      </c>
      <c r="M91" s="435" t="str">
        <f t="shared" ref="M91" ca="1" si="54">IF($B91="","",SUM((I91+J91+K91)/100))</f>
        <v/>
      </c>
      <c r="N91" s="425" t="str">
        <f ca="1">IF(B91="","",IF(Zdroj!$AS$1=Zdroj!$AT$9,IF(ROUND(G91*M91,Zdroj!$AT$8)&lt;Zdroj!$AU$1,Zdroj!$AU$1,ROUND(G91*M91,Zdroj!$AT$8)),OFFSET(Zdroj!CE$16,'k rozhodnutí detailní'!A90,0)))</f>
        <v/>
      </c>
      <c r="O91" s="419" t="str">
        <f ca="1">IF($B91="","",OFFSET(Zdroj!Z$16,'k rozhodnutí detailní'!$A90,0))</f>
        <v/>
      </c>
      <c r="P91" s="419" t="str">
        <f ca="1">IF($B91="","",OFFSET(Zdroj!AC$16,'k rozhodnutí detailní'!$A90,0))</f>
        <v/>
      </c>
      <c r="Q91" s="419" t="str">
        <f ca="1">IF($B91="","",OFFSET(Zdroj!AD$16,'k rozhodnutí detailní'!$A90,0))</f>
        <v/>
      </c>
      <c r="R91" s="419" t="str">
        <f ca="1">IF($B91="","",OFFSET(Zdroj!AE$16,'k rozhodnutí detailní'!$A90,0))</f>
        <v/>
      </c>
      <c r="S91" s="419" t="str">
        <f ca="1">IF($B91="","",OFFSET(Zdroj!AF$16,'k rozhodnutí detailní'!$A90,0))</f>
        <v/>
      </c>
      <c r="T91" s="419" t="str">
        <f ca="1">IF($B91="","",OFFSET(Zdroj!AG$16,'k rozhodnutí detailní'!$A90,0))</f>
        <v/>
      </c>
      <c r="U91" s="419" t="str">
        <f ca="1">IF($B91="","",OFFSET(Zdroj!AH$16,'k rozhodnutí detailní'!$A90,0))</f>
        <v/>
      </c>
    </row>
    <row r="92" spans="1:21" hidden="1" x14ac:dyDescent="0.25">
      <c r="A92" s="25"/>
      <c r="B92" s="424" t="str">
        <f ca="1">IF(OFFSET(Zdroj!$B$16,A90,0)&gt;0,OFFSET(Zdroj!$B$16,A90,0)+0,"")</f>
        <v/>
      </c>
      <c r="C92" s="2" t="str">
        <f ca="1">IF($B91="","",IF(Zdroj!$AS$9="ano",CONCATENATE("Okres:","
",OFFSET(Zdroj!CH$16,'k rozhodnutí detailní'!$A90,0),"
","Právní forma","
",OFFSET(Zdroj!H$16,'k rozhodnutí detailní'!$A90,0),"
",IF(OFFSET(Zdroj!I$16,'k rozhodnutí detailní'!$A90,0)="","","IČO: "),OFFSET(Zdroj!I$16,'k rozhodnutí detailní'!$A90,0),"
","B.Ú. ",IF(OFFSET(Zdroj!J$16,'k rozhodnutí detailní'!$A90,0)="","","Anonymizováno")),CONCATENATE("Okres:","
",OFFSET(Zdroj!CH$16,'k rozhodnutí detailní'!$A90,0),"
","Právní forma","
",OFFSET(Zdroj!H$16,'k rozhodnutí detailní'!$A90,0),"
",IF(OFFSET(Zdroj!I$16,'k rozhodnutí detailní'!$A90,0)="","","IČO: "),OFFSET(Zdroj!I$16,'k rozhodnutí detailní'!$A90,0),"
","B.Ú. ",OFFSET(Zdroj!J$16,'k rozhodnutí detailní'!$A90,0))))</f>
        <v/>
      </c>
      <c r="D92" s="3" t="str">
        <f ca="1">IF($B91="","",OFFSET(Zdroj!O$16,'k rozhodnutí detailní'!$A90,0))</f>
        <v/>
      </c>
      <c r="E92" s="426"/>
      <c r="F92" s="31"/>
      <c r="G92" s="429"/>
      <c r="H92" s="427"/>
      <c r="I92" s="419"/>
      <c r="J92" s="419"/>
      <c r="K92" s="419"/>
      <c r="L92" s="419"/>
      <c r="M92" s="435"/>
      <c r="N92" s="425"/>
      <c r="O92" s="419"/>
      <c r="P92" s="419"/>
      <c r="Q92" s="419"/>
      <c r="R92" s="419"/>
      <c r="S92" s="419"/>
      <c r="T92" s="419"/>
      <c r="U92" s="419"/>
    </row>
    <row r="93" spans="1:21" hidden="1" x14ac:dyDescent="0.25">
      <c r="A93" s="25">
        <f>ROW()/3-1</f>
        <v>30</v>
      </c>
      <c r="B93" s="424"/>
      <c r="C93" s="29" t="str">
        <f ca="1">IF($B91="","",IF(Zdroj!$AS$9="ano",IF(OFFSET(Zdroj!M$16,'k rozhodnutí detailní'!A90,0)="","","Anonymizováno"),IF(OFFSET(Zdroj!M$16,'k rozhodnutí detailní'!A90,0)="","",OFFSET(Zdroj!M$16,'k rozhodnutí detailní'!A90,0))))</f>
        <v/>
      </c>
      <c r="D93" s="3" t="str">
        <f ca="1">IF($B91="","",CONCATENATE("Dotace bude použita na:","
",OFFSET(Zdroj!P$16,'k rozhodnutí detailní'!$A90,0)))</f>
        <v/>
      </c>
      <c r="E93" s="426"/>
      <c r="F93" s="32" t="str">
        <f ca="1">IF($B91="","",OFFSET(Zdroj!V$16,'k rozhodnutí detailní'!$A90,0))</f>
        <v/>
      </c>
      <c r="G93" s="49" t="str">
        <f ca="1">IF($B91="","",OFFSET(Zdroj!CC$16,'k rozhodnutí'!#REF!,0))</f>
        <v/>
      </c>
      <c r="H93" s="427"/>
      <c r="I93" s="419"/>
      <c r="J93" s="419"/>
      <c r="K93" s="419"/>
      <c r="L93" s="419"/>
      <c r="M93" s="435"/>
      <c r="N93" s="33" t="str">
        <f t="shared" ref="N93" ca="1" si="55">IF(B91="","",N91/G91)</f>
        <v/>
      </c>
      <c r="O93" s="419"/>
      <c r="P93" s="419"/>
      <c r="Q93" s="419"/>
      <c r="R93" s="419"/>
      <c r="S93" s="419"/>
      <c r="T93" s="419"/>
      <c r="U93" s="419"/>
    </row>
    <row r="94" spans="1:21" hidden="1" x14ac:dyDescent="0.25">
      <c r="A94" s="25"/>
      <c r="B94" s="144" t="str">
        <f ca="1">IF(OFFSET(Zdroj!$B$16,A93,0)&gt;0,A96,"")</f>
        <v/>
      </c>
      <c r="C94" s="2"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20" t="str">
        <f ca="1">IF($B94="","",OFFSET(Zdroj!N$16,'k rozhodnutí detailní'!$A93,0))</f>
        <v/>
      </c>
      <c r="E94" s="426" t="str">
        <f ca="1">IF($B94="","",OFFSET(Zdroj!T$16,'k rozhodnutí detailní'!$A93,0))</f>
        <v/>
      </c>
      <c r="F94" s="32" t="str">
        <f ca="1">IF($B94="","",OFFSET(Zdroj!U$16,'k rozhodnutí detailní'!$A93,0))</f>
        <v/>
      </c>
      <c r="G94" s="429" t="str">
        <f ca="1">IF($B94="","",OFFSET(Zdroj!W$16,'k rozhodnutí detailní'!$A93,0))</f>
        <v/>
      </c>
      <c r="H94" s="427" t="str">
        <f ca="1">IF($B94="","",OFFSET(Zdroj!Y$16,'k rozhodnutí detailní'!$A93,0))</f>
        <v/>
      </c>
      <c r="I94" s="419" t="str">
        <f ca="1">IF($B94="","",OFFSET(Zdroj!BW$16,'k rozhodnutí detailní'!$A93,0))</f>
        <v/>
      </c>
      <c r="J94" s="419" t="str">
        <f ca="1">IF($B94="","",OFFSET(Zdroj!BX$16,'k rozhodnutí detailní'!$A93,0))</f>
        <v/>
      </c>
      <c r="K94" s="419" t="str">
        <f ca="1">IF($B94="","",OFFSET(Zdroj!BY$16,'k rozhodnutí detailní'!$A93,0))</f>
        <v/>
      </c>
      <c r="L94" s="419" t="str">
        <f ca="1">IF($B94="","",CONCATENATE(OFFSET(Zdroj!BZ$16,'k rozhodnutí detailní'!$A93,0)," ze 100"))</f>
        <v/>
      </c>
      <c r="M94" s="435" t="str">
        <f t="shared" ref="M94" ca="1" si="56">IF($B94="","",SUM((I94+J94+K94)/100))</f>
        <v/>
      </c>
      <c r="N94" s="425" t="str">
        <f ca="1">IF(B94="","",IF(Zdroj!$AS$1=Zdroj!$AT$9,IF(ROUND(G94*M94,Zdroj!$AT$8)&lt;Zdroj!$AU$1,Zdroj!$AU$1,ROUND(G94*M94,Zdroj!$AT$8)),OFFSET(Zdroj!CE$16,'k rozhodnutí detailní'!A93,0)))</f>
        <v/>
      </c>
      <c r="O94" s="419" t="str">
        <f ca="1">IF($B94="","",OFFSET(Zdroj!Z$16,'k rozhodnutí detailní'!$A93,0))</f>
        <v/>
      </c>
      <c r="P94" s="419" t="str">
        <f ca="1">IF($B94="","",OFFSET(Zdroj!AC$16,'k rozhodnutí detailní'!$A93,0))</f>
        <v/>
      </c>
      <c r="Q94" s="419" t="str">
        <f ca="1">IF($B94="","",OFFSET(Zdroj!AD$16,'k rozhodnutí detailní'!$A93,0))</f>
        <v/>
      </c>
      <c r="R94" s="419" t="str">
        <f ca="1">IF($B94="","",OFFSET(Zdroj!AE$16,'k rozhodnutí detailní'!$A93,0))</f>
        <v/>
      </c>
      <c r="S94" s="419" t="str">
        <f ca="1">IF($B94="","",OFFSET(Zdroj!AF$16,'k rozhodnutí detailní'!$A93,0))</f>
        <v/>
      </c>
      <c r="T94" s="419" t="str">
        <f ca="1">IF($B94="","",OFFSET(Zdroj!AG$16,'k rozhodnutí detailní'!$A93,0))</f>
        <v/>
      </c>
      <c r="U94" s="419" t="str">
        <f ca="1">IF($B94="","",OFFSET(Zdroj!AH$16,'k rozhodnutí detailní'!$A93,0))</f>
        <v/>
      </c>
    </row>
    <row r="95" spans="1:21" hidden="1" x14ac:dyDescent="0.25">
      <c r="A95" s="25"/>
      <c r="B95" s="424" t="str">
        <f ca="1">IF(OFFSET(Zdroj!$B$16,A93,0)&gt;0,OFFSET(Zdroj!$B$16,A93,0)+0,"")</f>
        <v/>
      </c>
      <c r="C95" s="2" t="str">
        <f ca="1">IF($B94="","",IF(Zdroj!$AS$9="ano",CONCATENATE("Okres:","
",OFFSET(Zdroj!CH$16,'k rozhodnutí detailní'!$A93,0),"
","Právní forma","
",OFFSET(Zdroj!H$16,'k rozhodnutí detailní'!$A93,0),"
",IF(OFFSET(Zdroj!I$16,'k rozhodnutí detailní'!$A93,0)="","","IČO: "),OFFSET(Zdroj!I$16,'k rozhodnutí detailní'!$A93,0),"
","B.Ú. ",IF(OFFSET(Zdroj!J$16,'k rozhodnutí detailní'!$A93,0)="","","Anonymizováno")),CONCATENATE("Okres:","
",OFFSET(Zdroj!CH$16,'k rozhodnutí detailní'!$A93,0),"
","Právní forma","
",OFFSET(Zdroj!H$16,'k rozhodnutí detailní'!$A93,0),"
",IF(OFFSET(Zdroj!I$16,'k rozhodnutí detailní'!$A93,0)="","","IČO: "),OFFSET(Zdroj!I$16,'k rozhodnutí detailní'!$A93,0),"
","B.Ú. ",OFFSET(Zdroj!J$16,'k rozhodnutí detailní'!$A93,0))))</f>
        <v/>
      </c>
      <c r="D95" s="3" t="str">
        <f ca="1">IF($B94="","",OFFSET(Zdroj!O$16,'k rozhodnutí detailní'!$A93,0))</f>
        <v/>
      </c>
      <c r="E95" s="426"/>
      <c r="F95" s="31"/>
      <c r="G95" s="429"/>
      <c r="H95" s="427"/>
      <c r="I95" s="419"/>
      <c r="J95" s="419"/>
      <c r="K95" s="419"/>
      <c r="L95" s="419"/>
      <c r="M95" s="435"/>
      <c r="N95" s="425"/>
      <c r="O95" s="419"/>
      <c r="P95" s="419"/>
      <c r="Q95" s="419"/>
      <c r="R95" s="419"/>
      <c r="S95" s="419"/>
      <c r="T95" s="419"/>
      <c r="U95" s="419"/>
    </row>
    <row r="96" spans="1:21" hidden="1" x14ac:dyDescent="0.25">
      <c r="A96" s="25">
        <f>ROW()/3-1</f>
        <v>31</v>
      </c>
      <c r="B96" s="424"/>
      <c r="C96" s="29" t="str">
        <f ca="1">IF($B94="","",IF(Zdroj!$AS$9="ano",IF(OFFSET(Zdroj!M$16,'k rozhodnutí detailní'!A93,0)="","","Anonymizováno"),IF(OFFSET(Zdroj!M$16,'k rozhodnutí detailní'!A93,0)="","",OFFSET(Zdroj!M$16,'k rozhodnutí detailní'!A93,0))))</f>
        <v/>
      </c>
      <c r="D96" s="3" t="str">
        <f ca="1">IF($B94="","",CONCATENATE("Dotace bude použita na:","
",OFFSET(Zdroj!P$16,'k rozhodnutí detailní'!$A93,0)))</f>
        <v/>
      </c>
      <c r="E96" s="426"/>
      <c r="F96" s="32" t="str">
        <f ca="1">IF($B94="","",OFFSET(Zdroj!V$16,'k rozhodnutí detailní'!$A93,0))</f>
        <v/>
      </c>
      <c r="G96" s="49" t="str">
        <f ca="1">IF($B94="","",OFFSET(Zdroj!CC$16,'k rozhodnutí'!#REF!,0))</f>
        <v/>
      </c>
      <c r="H96" s="427"/>
      <c r="I96" s="419"/>
      <c r="J96" s="419"/>
      <c r="K96" s="419"/>
      <c r="L96" s="419"/>
      <c r="M96" s="435"/>
      <c r="N96" s="33" t="str">
        <f t="shared" ref="N96" ca="1" si="57">IF(B94="","",N94/G94)</f>
        <v/>
      </c>
      <c r="O96" s="419"/>
      <c r="P96" s="419"/>
      <c r="Q96" s="419"/>
      <c r="R96" s="419"/>
      <c r="S96" s="419"/>
      <c r="T96" s="419"/>
      <c r="U96" s="419"/>
    </row>
    <row r="97" spans="1:21" hidden="1" x14ac:dyDescent="0.25">
      <c r="A97" s="25"/>
      <c r="B97" s="144" t="str">
        <f ca="1">IF(OFFSET(Zdroj!$B$16,A96,0)&gt;0,A99,"")</f>
        <v/>
      </c>
      <c r="C97" s="2"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20" t="str">
        <f ca="1">IF($B97="","",OFFSET(Zdroj!N$16,'k rozhodnutí detailní'!$A96,0))</f>
        <v/>
      </c>
      <c r="E97" s="426" t="str">
        <f ca="1">IF($B97="","",OFFSET(Zdroj!T$16,'k rozhodnutí detailní'!$A96,0))</f>
        <v/>
      </c>
      <c r="F97" s="32" t="str">
        <f ca="1">IF($B97="","",OFFSET(Zdroj!U$16,'k rozhodnutí detailní'!$A96,0))</f>
        <v/>
      </c>
      <c r="G97" s="429" t="str">
        <f ca="1">IF($B97="","",OFFSET(Zdroj!W$16,'k rozhodnutí detailní'!$A96,0))</f>
        <v/>
      </c>
      <c r="H97" s="427" t="str">
        <f ca="1">IF($B97="","",OFFSET(Zdroj!Y$16,'k rozhodnutí detailní'!$A96,0))</f>
        <v/>
      </c>
      <c r="I97" s="419" t="str">
        <f ca="1">IF($B97="","",OFFSET(Zdroj!BW$16,'k rozhodnutí detailní'!$A96,0))</f>
        <v/>
      </c>
      <c r="J97" s="419" t="str">
        <f ca="1">IF($B97="","",OFFSET(Zdroj!BX$16,'k rozhodnutí detailní'!$A96,0))</f>
        <v/>
      </c>
      <c r="K97" s="419" t="str">
        <f ca="1">IF($B97="","",OFFSET(Zdroj!BY$16,'k rozhodnutí detailní'!$A96,0))</f>
        <v/>
      </c>
      <c r="L97" s="419" t="str">
        <f ca="1">IF($B97="","",CONCATENATE(OFFSET(Zdroj!BZ$16,'k rozhodnutí detailní'!$A96,0)," ze 100"))</f>
        <v/>
      </c>
      <c r="M97" s="435" t="str">
        <f t="shared" ref="M97" ca="1" si="58">IF($B97="","",SUM((I97+J97+K97)/100))</f>
        <v/>
      </c>
      <c r="N97" s="425" t="str">
        <f ca="1">IF(B97="","",IF(Zdroj!$AS$1=Zdroj!$AT$9,IF(ROUND(G97*M97,Zdroj!$AT$8)&lt;Zdroj!$AU$1,Zdroj!$AU$1,ROUND(G97*M97,Zdroj!$AT$8)),OFFSET(Zdroj!CE$16,'k rozhodnutí detailní'!A96,0)))</f>
        <v/>
      </c>
      <c r="O97" s="419" t="str">
        <f ca="1">IF($B97="","",OFFSET(Zdroj!Z$16,'k rozhodnutí detailní'!$A96,0))</f>
        <v/>
      </c>
      <c r="P97" s="419" t="str">
        <f ca="1">IF($B97="","",OFFSET(Zdroj!AC$16,'k rozhodnutí detailní'!$A96,0))</f>
        <v/>
      </c>
      <c r="Q97" s="419" t="str">
        <f ca="1">IF($B97="","",OFFSET(Zdroj!AD$16,'k rozhodnutí detailní'!$A96,0))</f>
        <v/>
      </c>
      <c r="R97" s="419" t="str">
        <f ca="1">IF($B97="","",OFFSET(Zdroj!AE$16,'k rozhodnutí detailní'!$A96,0))</f>
        <v/>
      </c>
      <c r="S97" s="419" t="str">
        <f ca="1">IF($B97="","",OFFSET(Zdroj!AF$16,'k rozhodnutí detailní'!$A96,0))</f>
        <v/>
      </c>
      <c r="T97" s="419" t="str">
        <f ca="1">IF($B97="","",OFFSET(Zdroj!AG$16,'k rozhodnutí detailní'!$A96,0))</f>
        <v/>
      </c>
      <c r="U97" s="419" t="str">
        <f ca="1">IF($B97="","",OFFSET(Zdroj!AH$16,'k rozhodnutí detailní'!$A96,0))</f>
        <v/>
      </c>
    </row>
    <row r="98" spans="1:21" hidden="1" x14ac:dyDescent="0.25">
      <c r="A98" s="25"/>
      <c r="B98" s="424" t="str">
        <f ca="1">IF(OFFSET(Zdroj!$B$16,A96,0)&gt;0,OFFSET(Zdroj!$B$16,A96,0)+0,"")</f>
        <v/>
      </c>
      <c r="C98" s="2" t="str">
        <f ca="1">IF($B97="","",IF(Zdroj!$AS$9="ano",CONCATENATE("Okres:","
",OFFSET(Zdroj!CH$16,'k rozhodnutí detailní'!$A96,0),"
","Právní forma","
",OFFSET(Zdroj!H$16,'k rozhodnutí detailní'!$A96,0),"
",IF(OFFSET(Zdroj!I$16,'k rozhodnutí detailní'!$A96,0)="","","IČO: "),OFFSET(Zdroj!I$16,'k rozhodnutí detailní'!$A96,0),"
","B.Ú. ",IF(OFFSET(Zdroj!J$16,'k rozhodnutí detailní'!$A96,0)="","","Anonymizováno")),CONCATENATE("Okres:","
",OFFSET(Zdroj!CH$16,'k rozhodnutí detailní'!$A96,0),"
","Právní forma","
",OFFSET(Zdroj!H$16,'k rozhodnutí detailní'!$A96,0),"
",IF(OFFSET(Zdroj!I$16,'k rozhodnutí detailní'!$A96,0)="","","IČO: "),OFFSET(Zdroj!I$16,'k rozhodnutí detailní'!$A96,0),"
","B.Ú. ",OFFSET(Zdroj!J$16,'k rozhodnutí detailní'!$A96,0))))</f>
        <v/>
      </c>
      <c r="D98" s="3" t="str">
        <f ca="1">IF($B97="","",OFFSET(Zdroj!O$16,'k rozhodnutí detailní'!$A96,0))</f>
        <v/>
      </c>
      <c r="E98" s="426"/>
      <c r="F98" s="31"/>
      <c r="G98" s="429"/>
      <c r="H98" s="427"/>
      <c r="I98" s="419"/>
      <c r="J98" s="419"/>
      <c r="K98" s="419"/>
      <c r="L98" s="419"/>
      <c r="M98" s="435"/>
      <c r="N98" s="425"/>
      <c r="O98" s="419"/>
      <c r="P98" s="419"/>
      <c r="Q98" s="419"/>
      <c r="R98" s="419"/>
      <c r="S98" s="419"/>
      <c r="T98" s="419"/>
      <c r="U98" s="419"/>
    </row>
    <row r="99" spans="1:21" hidden="1" x14ac:dyDescent="0.25">
      <c r="A99" s="25">
        <f>ROW()/3-1</f>
        <v>32</v>
      </c>
      <c r="B99" s="424"/>
      <c r="C99" s="29" t="str">
        <f ca="1">IF($B97="","",IF(Zdroj!$AS$9="ano",IF(OFFSET(Zdroj!M$16,'k rozhodnutí detailní'!A96,0)="","","Anonymizováno"),IF(OFFSET(Zdroj!M$16,'k rozhodnutí detailní'!A96,0)="","",OFFSET(Zdroj!M$16,'k rozhodnutí detailní'!A96,0))))</f>
        <v/>
      </c>
      <c r="D99" s="3" t="str">
        <f ca="1">IF($B97="","",CONCATENATE("Dotace bude použita na:","
",OFFSET(Zdroj!P$16,'k rozhodnutí detailní'!$A96,0)))</f>
        <v/>
      </c>
      <c r="E99" s="426"/>
      <c r="F99" s="32" t="str">
        <f ca="1">IF($B97="","",OFFSET(Zdroj!V$16,'k rozhodnutí detailní'!$A96,0))</f>
        <v/>
      </c>
      <c r="G99" s="49" t="str">
        <f ca="1">IF($B97="","",OFFSET(Zdroj!CC$16,'k rozhodnutí'!#REF!,0))</f>
        <v/>
      </c>
      <c r="H99" s="427"/>
      <c r="I99" s="419"/>
      <c r="J99" s="419"/>
      <c r="K99" s="419"/>
      <c r="L99" s="419"/>
      <c r="M99" s="435"/>
      <c r="N99" s="33" t="str">
        <f t="shared" ref="N99" ca="1" si="59">IF(B97="","",N97/G97)</f>
        <v/>
      </c>
      <c r="O99" s="419"/>
      <c r="P99" s="419"/>
      <c r="Q99" s="419"/>
      <c r="R99" s="419"/>
      <c r="S99" s="419"/>
      <c r="T99" s="419"/>
      <c r="U99" s="419"/>
    </row>
    <row r="100" spans="1:21" hidden="1" x14ac:dyDescent="0.25">
      <c r="A100" s="25"/>
      <c r="B100" s="144" t="str">
        <f ca="1">IF(OFFSET(Zdroj!$B$16,A99,0)&gt;0,A102,"")</f>
        <v/>
      </c>
      <c r="C100" s="2"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20" t="str">
        <f ca="1">IF($B100="","",OFFSET(Zdroj!N$16,'k rozhodnutí detailní'!$A99,0))</f>
        <v/>
      </c>
      <c r="E100" s="426" t="str">
        <f ca="1">IF($B100="","",OFFSET(Zdroj!T$16,'k rozhodnutí detailní'!$A99,0))</f>
        <v/>
      </c>
      <c r="F100" s="32" t="str">
        <f ca="1">IF($B100="","",OFFSET(Zdroj!U$16,'k rozhodnutí detailní'!$A99,0))</f>
        <v/>
      </c>
      <c r="G100" s="429" t="str">
        <f ca="1">IF($B100="","",OFFSET(Zdroj!W$16,'k rozhodnutí detailní'!$A99,0))</f>
        <v/>
      </c>
      <c r="H100" s="427" t="str">
        <f ca="1">IF($B100="","",OFFSET(Zdroj!Y$16,'k rozhodnutí detailní'!$A99,0))</f>
        <v/>
      </c>
      <c r="I100" s="419" t="str">
        <f ca="1">IF($B100="","",OFFSET(Zdroj!BW$16,'k rozhodnutí detailní'!$A99,0))</f>
        <v/>
      </c>
      <c r="J100" s="419" t="str">
        <f ca="1">IF($B100="","",OFFSET(Zdroj!BX$16,'k rozhodnutí detailní'!$A99,0))</f>
        <v/>
      </c>
      <c r="K100" s="419" t="str">
        <f ca="1">IF($B100="","",OFFSET(Zdroj!BY$16,'k rozhodnutí detailní'!$A99,0))</f>
        <v/>
      </c>
      <c r="L100" s="419" t="str">
        <f ca="1">IF($B100="","",CONCATENATE(OFFSET(Zdroj!BZ$16,'k rozhodnutí detailní'!$A99,0)," ze 100"))</f>
        <v/>
      </c>
      <c r="M100" s="435" t="str">
        <f t="shared" ref="M100" ca="1" si="60">IF($B100="","",SUM((I100+J100+K100)/100))</f>
        <v/>
      </c>
      <c r="N100" s="425" t="str">
        <f ca="1">IF(B100="","",IF(Zdroj!$AS$1=Zdroj!$AT$9,IF(ROUND(G100*M100,Zdroj!$AT$8)&lt;Zdroj!$AU$1,Zdroj!$AU$1,ROUND(G100*M100,Zdroj!$AT$8)),OFFSET(Zdroj!CE$16,'k rozhodnutí detailní'!A99,0)))</f>
        <v/>
      </c>
      <c r="O100" s="419" t="str">
        <f ca="1">IF($B100="","",OFFSET(Zdroj!Z$16,'k rozhodnutí detailní'!$A99,0))</f>
        <v/>
      </c>
      <c r="P100" s="419" t="str">
        <f ca="1">IF($B100="","",OFFSET(Zdroj!AC$16,'k rozhodnutí detailní'!$A99,0))</f>
        <v/>
      </c>
      <c r="Q100" s="419" t="str">
        <f ca="1">IF($B100="","",OFFSET(Zdroj!AD$16,'k rozhodnutí detailní'!$A99,0))</f>
        <v/>
      </c>
      <c r="R100" s="419" t="str">
        <f ca="1">IF($B100="","",OFFSET(Zdroj!AE$16,'k rozhodnutí detailní'!$A99,0))</f>
        <v/>
      </c>
      <c r="S100" s="419" t="str">
        <f ca="1">IF($B100="","",OFFSET(Zdroj!AF$16,'k rozhodnutí detailní'!$A99,0))</f>
        <v/>
      </c>
      <c r="T100" s="419" t="str">
        <f ca="1">IF($B100="","",OFFSET(Zdroj!AG$16,'k rozhodnutí detailní'!$A99,0))</f>
        <v/>
      </c>
      <c r="U100" s="419" t="str">
        <f ca="1">IF($B100="","",OFFSET(Zdroj!AH$16,'k rozhodnutí detailní'!$A99,0))</f>
        <v/>
      </c>
    </row>
    <row r="101" spans="1:21" hidden="1" x14ac:dyDescent="0.25">
      <c r="A101" s="25"/>
      <c r="B101" s="424" t="str">
        <f ca="1">IF(OFFSET(Zdroj!$B$16,A99,0)&gt;0,OFFSET(Zdroj!$B$16,A99,0)+0,"")</f>
        <v/>
      </c>
      <c r="C101" s="2" t="str">
        <f ca="1">IF($B100="","",IF(Zdroj!$AS$9="ano",CONCATENATE("Okres:","
",OFFSET(Zdroj!CH$16,'k rozhodnutí detailní'!$A99,0),"
","Právní forma","
",OFFSET(Zdroj!H$16,'k rozhodnutí detailní'!$A99,0),"
",IF(OFFSET(Zdroj!I$16,'k rozhodnutí detailní'!$A99,0)="","","IČO: "),OFFSET(Zdroj!I$16,'k rozhodnutí detailní'!$A99,0),"
","B.Ú. ",IF(OFFSET(Zdroj!J$16,'k rozhodnutí detailní'!$A99,0)="","","Anonymizováno")),CONCATENATE("Okres:","
",OFFSET(Zdroj!CH$16,'k rozhodnutí detailní'!$A99,0),"
","Právní forma","
",OFFSET(Zdroj!H$16,'k rozhodnutí detailní'!$A99,0),"
",IF(OFFSET(Zdroj!I$16,'k rozhodnutí detailní'!$A99,0)="","","IČO: "),OFFSET(Zdroj!I$16,'k rozhodnutí detailní'!$A99,0),"
","B.Ú. ",OFFSET(Zdroj!J$16,'k rozhodnutí detailní'!$A99,0))))</f>
        <v/>
      </c>
      <c r="D101" s="3" t="str">
        <f ca="1">IF($B100="","",OFFSET(Zdroj!O$16,'k rozhodnutí detailní'!$A99,0))</f>
        <v/>
      </c>
      <c r="E101" s="426"/>
      <c r="F101" s="31"/>
      <c r="G101" s="429"/>
      <c r="H101" s="427"/>
      <c r="I101" s="419"/>
      <c r="J101" s="419"/>
      <c r="K101" s="419"/>
      <c r="L101" s="419"/>
      <c r="M101" s="435"/>
      <c r="N101" s="425"/>
      <c r="O101" s="419"/>
      <c r="P101" s="419"/>
      <c r="Q101" s="419"/>
      <c r="R101" s="419"/>
      <c r="S101" s="419"/>
      <c r="T101" s="419"/>
      <c r="U101" s="419"/>
    </row>
    <row r="102" spans="1:21" hidden="1" x14ac:dyDescent="0.25">
      <c r="A102" s="25">
        <f>ROW()/3-1</f>
        <v>33</v>
      </c>
      <c r="B102" s="424"/>
      <c r="C102" s="29" t="str">
        <f ca="1">IF($B100="","",IF(Zdroj!$AS$9="ano",IF(OFFSET(Zdroj!M$16,'k rozhodnutí detailní'!A99,0)="","","Anonymizováno"),IF(OFFSET(Zdroj!M$16,'k rozhodnutí detailní'!A99,0)="","",OFFSET(Zdroj!M$16,'k rozhodnutí detailní'!A99,0))))</f>
        <v/>
      </c>
      <c r="D102" s="3" t="str">
        <f ca="1">IF($B100="","",CONCATENATE("Dotace bude použita na:","
",OFFSET(Zdroj!P$16,'k rozhodnutí detailní'!$A99,0)))</f>
        <v/>
      </c>
      <c r="E102" s="426"/>
      <c r="F102" s="32" t="str">
        <f ca="1">IF($B100="","",OFFSET(Zdroj!V$16,'k rozhodnutí detailní'!$A99,0))</f>
        <v/>
      </c>
      <c r="G102" s="49" t="str">
        <f ca="1">IF($B100="","",OFFSET(Zdroj!CC$16,'k rozhodnutí'!#REF!,0))</f>
        <v/>
      </c>
      <c r="H102" s="427"/>
      <c r="I102" s="419"/>
      <c r="J102" s="419"/>
      <c r="K102" s="419"/>
      <c r="L102" s="419"/>
      <c r="M102" s="435"/>
      <c r="N102" s="33" t="str">
        <f t="shared" ref="N102" ca="1" si="61">IF(B100="","",N100/G100)</f>
        <v/>
      </c>
      <c r="O102" s="419"/>
      <c r="P102" s="419"/>
      <c r="Q102" s="419"/>
      <c r="R102" s="419"/>
      <c r="S102" s="419"/>
      <c r="T102" s="419"/>
      <c r="U102" s="419"/>
    </row>
    <row r="103" spans="1:21" hidden="1" x14ac:dyDescent="0.25">
      <c r="A103" s="25"/>
      <c r="B103" s="144" t="str">
        <f ca="1">IF(OFFSET(Zdroj!$B$16,A102,0)&gt;0,A105,"")</f>
        <v/>
      </c>
      <c r="C103" s="2"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20" t="str">
        <f ca="1">IF($B103="","",OFFSET(Zdroj!N$16,'k rozhodnutí detailní'!$A102,0))</f>
        <v/>
      </c>
      <c r="E103" s="426" t="str">
        <f ca="1">IF($B103="","",OFFSET(Zdroj!T$16,'k rozhodnutí detailní'!$A102,0))</f>
        <v/>
      </c>
      <c r="F103" s="32" t="str">
        <f ca="1">IF($B103="","",OFFSET(Zdroj!U$16,'k rozhodnutí detailní'!$A102,0))</f>
        <v/>
      </c>
      <c r="G103" s="429" t="str">
        <f ca="1">IF($B103="","",OFFSET(Zdroj!W$16,'k rozhodnutí detailní'!$A102,0))</f>
        <v/>
      </c>
      <c r="H103" s="427" t="str">
        <f ca="1">IF($B103="","",OFFSET(Zdroj!Y$16,'k rozhodnutí detailní'!$A102,0))</f>
        <v/>
      </c>
      <c r="I103" s="419" t="str">
        <f ca="1">IF($B103="","",OFFSET(Zdroj!BW$16,'k rozhodnutí detailní'!$A102,0))</f>
        <v/>
      </c>
      <c r="J103" s="419" t="str">
        <f ca="1">IF($B103="","",OFFSET(Zdroj!BX$16,'k rozhodnutí detailní'!$A102,0))</f>
        <v/>
      </c>
      <c r="K103" s="419" t="str">
        <f ca="1">IF($B103="","",OFFSET(Zdroj!BY$16,'k rozhodnutí detailní'!$A102,0))</f>
        <v/>
      </c>
      <c r="L103" s="419" t="str">
        <f ca="1">IF($B103="","",CONCATENATE(OFFSET(Zdroj!BZ$16,'k rozhodnutí detailní'!$A102,0)," ze 100"))</f>
        <v/>
      </c>
      <c r="M103" s="435" t="str">
        <f t="shared" ref="M103" ca="1" si="62">IF($B103="","",SUM((I103+J103+K103)/100))</f>
        <v/>
      </c>
      <c r="N103" s="425" t="str">
        <f ca="1">IF(B103="","",IF(Zdroj!$AS$1=Zdroj!$AT$9,IF(ROUND(G103*M103,Zdroj!$AT$8)&lt;Zdroj!$AU$1,Zdroj!$AU$1,ROUND(G103*M103,Zdroj!$AT$8)),OFFSET(Zdroj!CE$16,'k rozhodnutí detailní'!A102,0)))</f>
        <v/>
      </c>
      <c r="O103" s="419" t="str">
        <f ca="1">IF($B103="","",OFFSET(Zdroj!Z$16,'k rozhodnutí detailní'!$A102,0))</f>
        <v/>
      </c>
      <c r="P103" s="419" t="str">
        <f ca="1">IF($B103="","",OFFSET(Zdroj!AC$16,'k rozhodnutí detailní'!$A102,0))</f>
        <v/>
      </c>
      <c r="Q103" s="419" t="str">
        <f ca="1">IF($B103="","",OFFSET(Zdroj!AD$16,'k rozhodnutí detailní'!$A102,0))</f>
        <v/>
      </c>
      <c r="R103" s="419" t="str">
        <f ca="1">IF($B103="","",OFFSET(Zdroj!AE$16,'k rozhodnutí detailní'!$A102,0))</f>
        <v/>
      </c>
      <c r="S103" s="419" t="str">
        <f ca="1">IF($B103="","",OFFSET(Zdroj!AF$16,'k rozhodnutí detailní'!$A102,0))</f>
        <v/>
      </c>
      <c r="T103" s="419" t="str">
        <f ca="1">IF($B103="","",OFFSET(Zdroj!AG$16,'k rozhodnutí detailní'!$A102,0))</f>
        <v/>
      </c>
      <c r="U103" s="419" t="str">
        <f ca="1">IF($B103="","",OFFSET(Zdroj!AH$16,'k rozhodnutí detailní'!$A102,0))</f>
        <v/>
      </c>
    </row>
    <row r="104" spans="1:21" hidden="1" x14ac:dyDescent="0.25">
      <c r="A104" s="25"/>
      <c r="B104" s="424" t="str">
        <f ca="1">IF(OFFSET(Zdroj!$B$16,A102,0)&gt;0,OFFSET(Zdroj!$B$16,A102,0)+0,"")</f>
        <v/>
      </c>
      <c r="C104" s="2" t="str">
        <f ca="1">IF($B103="","",IF(Zdroj!$AS$9="ano",CONCATENATE("Okres:","
",OFFSET(Zdroj!CH$16,'k rozhodnutí detailní'!$A102,0),"
","Právní forma","
",OFFSET(Zdroj!H$16,'k rozhodnutí detailní'!$A102,0),"
",IF(OFFSET(Zdroj!I$16,'k rozhodnutí detailní'!$A102,0)="","","IČO: "),OFFSET(Zdroj!I$16,'k rozhodnutí detailní'!$A102,0),"
","B.Ú. ",IF(OFFSET(Zdroj!J$16,'k rozhodnutí detailní'!$A102,0)="","","Anonymizováno")),CONCATENATE("Okres:","
",OFFSET(Zdroj!CH$16,'k rozhodnutí detailní'!$A102,0),"
","Právní forma","
",OFFSET(Zdroj!H$16,'k rozhodnutí detailní'!$A102,0),"
",IF(OFFSET(Zdroj!I$16,'k rozhodnutí detailní'!$A102,0)="","","IČO: "),OFFSET(Zdroj!I$16,'k rozhodnutí detailní'!$A102,0),"
","B.Ú. ",OFFSET(Zdroj!J$16,'k rozhodnutí detailní'!$A102,0))))</f>
        <v/>
      </c>
      <c r="D104" s="3" t="str">
        <f ca="1">IF($B103="","",OFFSET(Zdroj!O$16,'k rozhodnutí detailní'!$A102,0))</f>
        <v/>
      </c>
      <c r="E104" s="426"/>
      <c r="F104" s="31"/>
      <c r="G104" s="429"/>
      <c r="H104" s="427"/>
      <c r="I104" s="419"/>
      <c r="J104" s="419"/>
      <c r="K104" s="419"/>
      <c r="L104" s="419"/>
      <c r="M104" s="435"/>
      <c r="N104" s="425"/>
      <c r="O104" s="419"/>
      <c r="P104" s="419"/>
      <c r="Q104" s="419"/>
      <c r="R104" s="419"/>
      <c r="S104" s="419"/>
      <c r="T104" s="419"/>
      <c r="U104" s="419"/>
    </row>
    <row r="105" spans="1:21" hidden="1" x14ac:dyDescent="0.25">
      <c r="A105" s="25">
        <f>ROW()/3-1</f>
        <v>34</v>
      </c>
      <c r="B105" s="424"/>
      <c r="C105" s="29" t="str">
        <f ca="1">IF($B103="","",IF(Zdroj!$AS$9="ano",IF(OFFSET(Zdroj!M$16,'k rozhodnutí detailní'!A102,0)="","","Anonymizováno"),IF(OFFSET(Zdroj!M$16,'k rozhodnutí detailní'!A102,0)="","",OFFSET(Zdroj!M$16,'k rozhodnutí detailní'!A102,0))))</f>
        <v/>
      </c>
      <c r="D105" s="3" t="str">
        <f ca="1">IF($B103="","",CONCATENATE("Dotace bude použita na:","
",OFFSET(Zdroj!P$16,'k rozhodnutí detailní'!$A102,0)))</f>
        <v/>
      </c>
      <c r="E105" s="426"/>
      <c r="F105" s="32" t="str">
        <f ca="1">IF($B103="","",OFFSET(Zdroj!V$16,'k rozhodnutí detailní'!$A102,0))</f>
        <v/>
      </c>
      <c r="G105" s="49" t="str">
        <f ca="1">IF($B103="","",OFFSET(Zdroj!CC$16,'k rozhodnutí'!#REF!,0))</f>
        <v/>
      </c>
      <c r="H105" s="427"/>
      <c r="I105" s="419"/>
      <c r="J105" s="419"/>
      <c r="K105" s="419"/>
      <c r="L105" s="419"/>
      <c r="M105" s="435"/>
      <c r="N105" s="33" t="str">
        <f t="shared" ref="N105" ca="1" si="63">IF(B103="","",N103/G103)</f>
        <v/>
      </c>
      <c r="O105" s="419"/>
      <c r="P105" s="419"/>
      <c r="Q105" s="419"/>
      <c r="R105" s="419"/>
      <c r="S105" s="419"/>
      <c r="T105" s="419"/>
      <c r="U105" s="419"/>
    </row>
    <row r="106" spans="1:21" hidden="1" x14ac:dyDescent="0.25">
      <c r="A106" s="25"/>
      <c r="B106" s="144" t="str">
        <f ca="1">IF(OFFSET(Zdroj!$B$16,A105,0)&gt;0,A108,"")</f>
        <v/>
      </c>
      <c r="C106" s="2"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20" t="str">
        <f ca="1">IF($B106="","",OFFSET(Zdroj!N$16,'k rozhodnutí detailní'!$A105,0))</f>
        <v/>
      </c>
      <c r="E106" s="426" t="str">
        <f ca="1">IF($B106="","",OFFSET(Zdroj!T$16,'k rozhodnutí detailní'!$A105,0))</f>
        <v/>
      </c>
      <c r="F106" s="32" t="str">
        <f ca="1">IF($B106="","",OFFSET(Zdroj!U$16,'k rozhodnutí detailní'!$A105,0))</f>
        <v/>
      </c>
      <c r="G106" s="429" t="str">
        <f ca="1">IF($B106="","",OFFSET(Zdroj!W$16,'k rozhodnutí detailní'!$A105,0))</f>
        <v/>
      </c>
      <c r="H106" s="427" t="str">
        <f ca="1">IF($B106="","",OFFSET(Zdroj!Y$16,'k rozhodnutí detailní'!$A105,0))</f>
        <v/>
      </c>
      <c r="I106" s="419" t="str">
        <f ca="1">IF($B106="","",OFFSET(Zdroj!BW$16,'k rozhodnutí detailní'!$A105,0))</f>
        <v/>
      </c>
      <c r="J106" s="419" t="str">
        <f ca="1">IF($B106="","",OFFSET(Zdroj!BX$16,'k rozhodnutí detailní'!$A105,0))</f>
        <v/>
      </c>
      <c r="K106" s="419" t="str">
        <f ca="1">IF($B106="","",OFFSET(Zdroj!BY$16,'k rozhodnutí detailní'!$A105,0))</f>
        <v/>
      </c>
      <c r="L106" s="419" t="str">
        <f ca="1">IF($B106="","",CONCATENATE(OFFSET(Zdroj!BZ$16,'k rozhodnutí detailní'!$A105,0)," ze 100"))</f>
        <v/>
      </c>
      <c r="M106" s="435" t="str">
        <f t="shared" ref="M106" ca="1" si="64">IF($B106="","",SUM((I106+J106+K106)/100))</f>
        <v/>
      </c>
      <c r="N106" s="425" t="str">
        <f ca="1">IF(B106="","",IF(Zdroj!$AS$1=Zdroj!$AT$9,IF(ROUND(G106*M106,Zdroj!$AT$8)&lt;Zdroj!$AU$1,Zdroj!$AU$1,ROUND(G106*M106,Zdroj!$AT$8)),OFFSET(Zdroj!CE$16,'k rozhodnutí detailní'!A105,0)))</f>
        <v/>
      </c>
      <c r="O106" s="419" t="str">
        <f ca="1">IF($B106="","",OFFSET(Zdroj!Z$16,'k rozhodnutí detailní'!$A105,0))</f>
        <v/>
      </c>
      <c r="P106" s="419" t="str">
        <f ca="1">IF($B106="","",OFFSET(Zdroj!AC$16,'k rozhodnutí detailní'!$A105,0))</f>
        <v/>
      </c>
      <c r="Q106" s="419" t="str">
        <f ca="1">IF($B106="","",OFFSET(Zdroj!AD$16,'k rozhodnutí detailní'!$A105,0))</f>
        <v/>
      </c>
      <c r="R106" s="419" t="str">
        <f ca="1">IF($B106="","",OFFSET(Zdroj!AE$16,'k rozhodnutí detailní'!$A105,0))</f>
        <v/>
      </c>
      <c r="S106" s="419" t="str">
        <f ca="1">IF($B106="","",OFFSET(Zdroj!AF$16,'k rozhodnutí detailní'!$A105,0))</f>
        <v/>
      </c>
      <c r="T106" s="419" t="str">
        <f ca="1">IF($B106="","",OFFSET(Zdroj!AG$16,'k rozhodnutí detailní'!$A105,0))</f>
        <v/>
      </c>
      <c r="U106" s="419" t="str">
        <f ca="1">IF($B106="","",OFFSET(Zdroj!AH$16,'k rozhodnutí detailní'!$A105,0))</f>
        <v/>
      </c>
    </row>
    <row r="107" spans="1:21" hidden="1" x14ac:dyDescent="0.25">
      <c r="A107" s="25"/>
      <c r="B107" s="424" t="str">
        <f ca="1">IF(OFFSET(Zdroj!$B$16,A105,0)&gt;0,OFFSET(Zdroj!$B$16,A105,0)+0,"")</f>
        <v/>
      </c>
      <c r="C107" s="2" t="str">
        <f ca="1">IF($B106="","",IF(Zdroj!$AS$9="ano",CONCATENATE("Okres:","
",OFFSET(Zdroj!CH$16,'k rozhodnutí detailní'!$A105,0),"
","Právní forma","
",OFFSET(Zdroj!H$16,'k rozhodnutí detailní'!$A105,0),"
",IF(OFFSET(Zdroj!I$16,'k rozhodnutí detailní'!$A105,0)="","","IČO: "),OFFSET(Zdroj!I$16,'k rozhodnutí detailní'!$A105,0),"
","B.Ú. ",IF(OFFSET(Zdroj!J$16,'k rozhodnutí detailní'!$A105,0)="","","Anonymizováno")),CONCATENATE("Okres:","
",OFFSET(Zdroj!CH$16,'k rozhodnutí detailní'!$A105,0),"
","Právní forma","
",OFFSET(Zdroj!H$16,'k rozhodnutí detailní'!$A105,0),"
",IF(OFFSET(Zdroj!I$16,'k rozhodnutí detailní'!$A105,0)="","","IČO: "),OFFSET(Zdroj!I$16,'k rozhodnutí detailní'!$A105,0),"
","B.Ú. ",OFFSET(Zdroj!J$16,'k rozhodnutí detailní'!$A105,0))))</f>
        <v/>
      </c>
      <c r="D107" s="3" t="str">
        <f ca="1">IF($B106="","",OFFSET(Zdroj!O$16,'k rozhodnutí detailní'!$A105,0))</f>
        <v/>
      </c>
      <c r="E107" s="426"/>
      <c r="F107" s="31"/>
      <c r="G107" s="429"/>
      <c r="H107" s="427"/>
      <c r="I107" s="419"/>
      <c r="J107" s="419"/>
      <c r="K107" s="419"/>
      <c r="L107" s="419"/>
      <c r="M107" s="435"/>
      <c r="N107" s="425"/>
      <c r="O107" s="419"/>
      <c r="P107" s="419"/>
      <c r="Q107" s="419"/>
      <c r="R107" s="419"/>
      <c r="S107" s="419"/>
      <c r="T107" s="419"/>
      <c r="U107" s="419"/>
    </row>
    <row r="108" spans="1:21" hidden="1" x14ac:dyDescent="0.25">
      <c r="A108" s="25">
        <f>ROW()/3-1</f>
        <v>35</v>
      </c>
      <c r="B108" s="424"/>
      <c r="C108" s="29" t="str">
        <f ca="1">IF($B106="","",IF(Zdroj!$AS$9="ano",IF(OFFSET(Zdroj!M$16,'k rozhodnutí detailní'!A105,0)="","","Anonymizováno"),IF(OFFSET(Zdroj!M$16,'k rozhodnutí detailní'!A105,0)="","",OFFSET(Zdroj!M$16,'k rozhodnutí detailní'!A105,0))))</f>
        <v/>
      </c>
      <c r="D108" s="3" t="str">
        <f ca="1">IF($B106="","",CONCATENATE("Dotace bude použita na:","
",OFFSET(Zdroj!P$16,'k rozhodnutí detailní'!$A105,0)))</f>
        <v/>
      </c>
      <c r="E108" s="426"/>
      <c r="F108" s="32" t="str">
        <f ca="1">IF($B106="","",OFFSET(Zdroj!V$16,'k rozhodnutí detailní'!$A105,0))</f>
        <v/>
      </c>
      <c r="G108" s="49" t="str">
        <f ca="1">IF($B106="","",OFFSET(Zdroj!CC$16,'k rozhodnutí'!#REF!,0))</f>
        <v/>
      </c>
      <c r="H108" s="427"/>
      <c r="I108" s="419"/>
      <c r="J108" s="419"/>
      <c r="K108" s="419"/>
      <c r="L108" s="419"/>
      <c r="M108" s="435"/>
      <c r="N108" s="33" t="str">
        <f t="shared" ref="N108" ca="1" si="65">IF(B106="","",N106/G106)</f>
        <v/>
      </c>
      <c r="O108" s="419"/>
      <c r="P108" s="419"/>
      <c r="Q108" s="419"/>
      <c r="R108" s="419"/>
      <c r="S108" s="419"/>
      <c r="T108" s="419"/>
      <c r="U108" s="419"/>
    </row>
    <row r="109" spans="1:21" hidden="1" x14ac:dyDescent="0.25">
      <c r="A109" s="25"/>
      <c r="B109" s="144" t="str">
        <f ca="1">IF(OFFSET(Zdroj!$B$16,A108,0)&gt;0,A111,"")</f>
        <v/>
      </c>
      <c r="C109" s="2"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20" t="str">
        <f ca="1">IF($B109="","",OFFSET(Zdroj!N$16,'k rozhodnutí detailní'!$A108,0))</f>
        <v/>
      </c>
      <c r="E109" s="426" t="str">
        <f ca="1">IF($B109="","",OFFSET(Zdroj!T$16,'k rozhodnutí detailní'!$A108,0))</f>
        <v/>
      </c>
      <c r="F109" s="32" t="str">
        <f ca="1">IF($B109="","",OFFSET(Zdroj!U$16,'k rozhodnutí detailní'!$A108,0))</f>
        <v/>
      </c>
      <c r="G109" s="429" t="str">
        <f ca="1">IF($B109="","",OFFSET(Zdroj!W$16,'k rozhodnutí detailní'!$A108,0))</f>
        <v/>
      </c>
      <c r="H109" s="427" t="str">
        <f ca="1">IF($B109="","",OFFSET(Zdroj!Y$16,'k rozhodnutí detailní'!$A108,0))</f>
        <v/>
      </c>
      <c r="I109" s="419" t="str">
        <f ca="1">IF($B109="","",OFFSET(Zdroj!BW$16,'k rozhodnutí detailní'!$A108,0))</f>
        <v/>
      </c>
      <c r="J109" s="419" t="str">
        <f ca="1">IF($B109="","",OFFSET(Zdroj!BX$16,'k rozhodnutí detailní'!$A108,0))</f>
        <v/>
      </c>
      <c r="K109" s="419" t="str">
        <f ca="1">IF($B109="","",OFFSET(Zdroj!BY$16,'k rozhodnutí detailní'!$A108,0))</f>
        <v/>
      </c>
      <c r="L109" s="419" t="str">
        <f ca="1">IF($B109="","",CONCATENATE(OFFSET(Zdroj!BZ$16,'k rozhodnutí detailní'!$A108,0)," ze 100"))</f>
        <v/>
      </c>
      <c r="M109" s="435" t="str">
        <f t="shared" ref="M109" ca="1" si="66">IF($B109="","",SUM((I109+J109+K109)/100))</f>
        <v/>
      </c>
      <c r="N109" s="425" t="str">
        <f ca="1">IF(B109="","",IF(Zdroj!$AS$1=Zdroj!$AT$9,IF(ROUND(G109*M109,Zdroj!$AT$8)&lt;Zdroj!$AU$1,Zdroj!$AU$1,ROUND(G109*M109,Zdroj!$AT$8)),OFFSET(Zdroj!CE$16,'k rozhodnutí detailní'!A108,0)))</f>
        <v/>
      </c>
      <c r="O109" s="419" t="str">
        <f ca="1">IF($B109="","",OFFSET(Zdroj!Z$16,'k rozhodnutí detailní'!$A108,0))</f>
        <v/>
      </c>
      <c r="P109" s="419" t="str">
        <f ca="1">IF($B109="","",OFFSET(Zdroj!AC$16,'k rozhodnutí detailní'!$A108,0))</f>
        <v/>
      </c>
      <c r="Q109" s="419" t="str">
        <f ca="1">IF($B109="","",OFFSET(Zdroj!AD$16,'k rozhodnutí detailní'!$A108,0))</f>
        <v/>
      </c>
      <c r="R109" s="419" t="str">
        <f ca="1">IF($B109="","",OFFSET(Zdroj!AE$16,'k rozhodnutí detailní'!$A108,0))</f>
        <v/>
      </c>
      <c r="S109" s="419" t="str">
        <f ca="1">IF($B109="","",OFFSET(Zdroj!AF$16,'k rozhodnutí detailní'!$A108,0))</f>
        <v/>
      </c>
      <c r="T109" s="419" t="str">
        <f ca="1">IF($B109="","",OFFSET(Zdroj!AG$16,'k rozhodnutí detailní'!$A108,0))</f>
        <v/>
      </c>
      <c r="U109" s="419" t="str">
        <f ca="1">IF($B109="","",OFFSET(Zdroj!AH$16,'k rozhodnutí detailní'!$A108,0))</f>
        <v/>
      </c>
    </row>
    <row r="110" spans="1:21" hidden="1" x14ac:dyDescent="0.25">
      <c r="A110" s="25"/>
      <c r="B110" s="424" t="str">
        <f ca="1">IF(OFFSET(Zdroj!$B$16,A108,0)&gt;0,OFFSET(Zdroj!$B$16,A108,0)+0,"")</f>
        <v/>
      </c>
      <c r="C110" s="2" t="str">
        <f ca="1">IF($B109="","",IF(Zdroj!$AS$9="ano",CONCATENATE("Okres:","
",OFFSET(Zdroj!CH$16,'k rozhodnutí detailní'!$A108,0),"
","Právní forma","
",OFFSET(Zdroj!H$16,'k rozhodnutí detailní'!$A108,0),"
",IF(OFFSET(Zdroj!I$16,'k rozhodnutí detailní'!$A108,0)="","","IČO: "),OFFSET(Zdroj!I$16,'k rozhodnutí detailní'!$A108,0),"
","B.Ú. ",IF(OFFSET(Zdroj!J$16,'k rozhodnutí detailní'!$A108,0)="","","Anonymizováno")),CONCATENATE("Okres:","
",OFFSET(Zdroj!CH$16,'k rozhodnutí detailní'!$A108,0),"
","Právní forma","
",OFFSET(Zdroj!H$16,'k rozhodnutí detailní'!$A108,0),"
",IF(OFFSET(Zdroj!I$16,'k rozhodnutí detailní'!$A108,0)="","","IČO: "),OFFSET(Zdroj!I$16,'k rozhodnutí detailní'!$A108,0),"
","B.Ú. ",OFFSET(Zdroj!J$16,'k rozhodnutí detailní'!$A108,0))))</f>
        <v/>
      </c>
      <c r="D110" s="3" t="str">
        <f ca="1">IF($B109="","",OFFSET(Zdroj!O$16,'k rozhodnutí detailní'!$A108,0))</f>
        <v/>
      </c>
      <c r="E110" s="426"/>
      <c r="F110" s="31"/>
      <c r="G110" s="429"/>
      <c r="H110" s="427"/>
      <c r="I110" s="419"/>
      <c r="J110" s="419"/>
      <c r="K110" s="419"/>
      <c r="L110" s="419"/>
      <c r="M110" s="435"/>
      <c r="N110" s="425"/>
      <c r="O110" s="419"/>
      <c r="P110" s="419"/>
      <c r="Q110" s="419"/>
      <c r="R110" s="419"/>
      <c r="S110" s="419"/>
      <c r="T110" s="419"/>
      <c r="U110" s="419"/>
    </row>
    <row r="111" spans="1:21" hidden="1" x14ac:dyDescent="0.25">
      <c r="A111" s="25">
        <f>ROW()/3-1</f>
        <v>36</v>
      </c>
      <c r="B111" s="424"/>
      <c r="C111" s="29" t="str">
        <f ca="1">IF($B109="","",IF(Zdroj!$AS$9="ano",IF(OFFSET(Zdroj!M$16,'k rozhodnutí detailní'!A108,0)="","","Anonymizováno"),IF(OFFSET(Zdroj!M$16,'k rozhodnutí detailní'!A108,0)="","",OFFSET(Zdroj!M$16,'k rozhodnutí detailní'!A108,0))))</f>
        <v/>
      </c>
      <c r="D111" s="3" t="str">
        <f ca="1">IF($B109="","",CONCATENATE("Dotace bude použita na:","
",OFFSET(Zdroj!P$16,'k rozhodnutí detailní'!$A108,0)))</f>
        <v/>
      </c>
      <c r="E111" s="426"/>
      <c r="F111" s="32" t="str">
        <f ca="1">IF($B109="","",OFFSET(Zdroj!V$16,'k rozhodnutí detailní'!$A108,0))</f>
        <v/>
      </c>
      <c r="G111" s="49" t="str">
        <f ca="1">IF($B109="","",OFFSET(Zdroj!CC$16,'k rozhodnutí'!#REF!,0))</f>
        <v/>
      </c>
      <c r="H111" s="427"/>
      <c r="I111" s="419"/>
      <c r="J111" s="419"/>
      <c r="K111" s="419"/>
      <c r="L111" s="419"/>
      <c r="M111" s="435"/>
      <c r="N111" s="33" t="str">
        <f t="shared" ref="N111" ca="1" si="67">IF(B109="","",N109/G109)</f>
        <v/>
      </c>
      <c r="O111" s="419"/>
      <c r="P111" s="419"/>
      <c r="Q111" s="419"/>
      <c r="R111" s="419"/>
      <c r="S111" s="419"/>
      <c r="T111" s="419"/>
      <c r="U111" s="419"/>
    </row>
    <row r="112" spans="1:21" hidden="1" x14ac:dyDescent="0.25">
      <c r="A112" s="25"/>
      <c r="B112" s="144" t="str">
        <f ca="1">IF(OFFSET(Zdroj!$B$16,A111,0)&gt;0,A114,"")</f>
        <v/>
      </c>
      <c r="C112" s="2"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20" t="str">
        <f ca="1">IF($B112="","",OFFSET(Zdroj!N$16,'k rozhodnutí detailní'!$A111,0))</f>
        <v/>
      </c>
      <c r="E112" s="426" t="str">
        <f ca="1">IF($B112="","",OFFSET(Zdroj!T$16,'k rozhodnutí detailní'!$A111,0))</f>
        <v/>
      </c>
      <c r="F112" s="32" t="str">
        <f ca="1">IF($B112="","",OFFSET(Zdroj!U$16,'k rozhodnutí detailní'!$A111,0))</f>
        <v/>
      </c>
      <c r="G112" s="429" t="str">
        <f ca="1">IF($B112="","",OFFSET(Zdroj!W$16,'k rozhodnutí detailní'!$A111,0))</f>
        <v/>
      </c>
      <c r="H112" s="427" t="str">
        <f ca="1">IF($B112="","",OFFSET(Zdroj!Y$16,'k rozhodnutí detailní'!$A111,0))</f>
        <v/>
      </c>
      <c r="I112" s="419" t="str">
        <f ca="1">IF($B112="","",OFFSET(Zdroj!BW$16,'k rozhodnutí detailní'!$A111,0))</f>
        <v/>
      </c>
      <c r="J112" s="419" t="str">
        <f ca="1">IF($B112="","",OFFSET(Zdroj!BX$16,'k rozhodnutí detailní'!$A111,0))</f>
        <v/>
      </c>
      <c r="K112" s="419" t="str">
        <f ca="1">IF($B112="","",OFFSET(Zdroj!BY$16,'k rozhodnutí detailní'!$A111,0))</f>
        <v/>
      </c>
      <c r="L112" s="419" t="str">
        <f ca="1">IF($B112="","",CONCATENATE(OFFSET(Zdroj!BZ$16,'k rozhodnutí detailní'!$A111,0)," ze 100"))</f>
        <v/>
      </c>
      <c r="M112" s="435" t="str">
        <f t="shared" ref="M112" ca="1" si="68">IF($B112="","",SUM((I112+J112+K112)/100))</f>
        <v/>
      </c>
      <c r="N112" s="425" t="str">
        <f ca="1">IF(B112="","",IF(Zdroj!$AS$1=Zdroj!$AT$9,IF(ROUND(G112*M112,Zdroj!$AT$8)&lt;Zdroj!$AU$1,Zdroj!$AU$1,ROUND(G112*M112,Zdroj!$AT$8)),OFFSET(Zdroj!CE$16,'k rozhodnutí detailní'!A111,0)))</f>
        <v/>
      </c>
      <c r="O112" s="419" t="str">
        <f ca="1">IF($B112="","",OFFSET(Zdroj!Z$16,'k rozhodnutí detailní'!$A111,0))</f>
        <v/>
      </c>
      <c r="P112" s="419" t="str">
        <f ca="1">IF($B112="","",OFFSET(Zdroj!AC$16,'k rozhodnutí detailní'!$A111,0))</f>
        <v/>
      </c>
      <c r="Q112" s="419" t="str">
        <f ca="1">IF($B112="","",OFFSET(Zdroj!AD$16,'k rozhodnutí detailní'!$A111,0))</f>
        <v/>
      </c>
      <c r="R112" s="419" t="str">
        <f ca="1">IF($B112="","",OFFSET(Zdroj!AE$16,'k rozhodnutí detailní'!$A111,0))</f>
        <v/>
      </c>
      <c r="S112" s="419" t="str">
        <f ca="1">IF($B112="","",OFFSET(Zdroj!AF$16,'k rozhodnutí detailní'!$A111,0))</f>
        <v/>
      </c>
      <c r="T112" s="419" t="str">
        <f ca="1">IF($B112="","",OFFSET(Zdroj!AG$16,'k rozhodnutí detailní'!$A111,0))</f>
        <v/>
      </c>
      <c r="U112" s="419" t="str">
        <f ca="1">IF($B112="","",OFFSET(Zdroj!AH$16,'k rozhodnutí detailní'!$A111,0))</f>
        <v/>
      </c>
    </row>
    <row r="113" spans="1:21" hidden="1" x14ac:dyDescent="0.25">
      <c r="A113" s="25"/>
      <c r="B113" s="424" t="str">
        <f ca="1">IF(OFFSET(Zdroj!$B$16,A111,0)&gt;0,OFFSET(Zdroj!$B$16,A111,0)+0,"")</f>
        <v/>
      </c>
      <c r="C113" s="2" t="str">
        <f ca="1">IF($B112="","",IF(Zdroj!$AS$9="ano",CONCATENATE("Okres:","
",OFFSET(Zdroj!CH$16,'k rozhodnutí detailní'!$A111,0),"
","Právní forma","
",OFFSET(Zdroj!H$16,'k rozhodnutí detailní'!$A111,0),"
",IF(OFFSET(Zdroj!I$16,'k rozhodnutí detailní'!$A111,0)="","","IČO: "),OFFSET(Zdroj!I$16,'k rozhodnutí detailní'!$A111,0),"
","B.Ú. ",IF(OFFSET(Zdroj!J$16,'k rozhodnutí detailní'!$A111,0)="","","Anonymizováno")),CONCATENATE("Okres:","
",OFFSET(Zdroj!CH$16,'k rozhodnutí detailní'!$A111,0),"
","Právní forma","
",OFFSET(Zdroj!H$16,'k rozhodnutí detailní'!$A111,0),"
",IF(OFFSET(Zdroj!I$16,'k rozhodnutí detailní'!$A111,0)="","","IČO: "),OFFSET(Zdroj!I$16,'k rozhodnutí detailní'!$A111,0),"
","B.Ú. ",OFFSET(Zdroj!J$16,'k rozhodnutí detailní'!$A111,0))))</f>
        <v/>
      </c>
      <c r="D113" s="3" t="str">
        <f ca="1">IF($B112="","",OFFSET(Zdroj!O$16,'k rozhodnutí detailní'!$A111,0))</f>
        <v/>
      </c>
      <c r="E113" s="426"/>
      <c r="F113" s="31"/>
      <c r="G113" s="429"/>
      <c r="H113" s="427"/>
      <c r="I113" s="419"/>
      <c r="J113" s="419"/>
      <c r="K113" s="419"/>
      <c r="L113" s="419"/>
      <c r="M113" s="435"/>
      <c r="N113" s="425"/>
      <c r="O113" s="419"/>
      <c r="P113" s="419"/>
      <c r="Q113" s="419"/>
      <c r="R113" s="419"/>
      <c r="S113" s="419"/>
      <c r="T113" s="419"/>
      <c r="U113" s="419"/>
    </row>
    <row r="114" spans="1:21" hidden="1" x14ac:dyDescent="0.25">
      <c r="A114" s="25">
        <f>ROW()/3-1</f>
        <v>37</v>
      </c>
      <c r="B114" s="424"/>
      <c r="C114" s="29" t="str">
        <f ca="1">IF($B112="","",IF(Zdroj!$AS$9="ano",IF(OFFSET(Zdroj!M$16,'k rozhodnutí detailní'!A111,0)="","","Anonymizováno"),IF(OFFSET(Zdroj!M$16,'k rozhodnutí detailní'!A111,0)="","",OFFSET(Zdroj!M$16,'k rozhodnutí detailní'!A111,0))))</f>
        <v/>
      </c>
      <c r="D114" s="3" t="str">
        <f ca="1">IF($B112="","",CONCATENATE("Dotace bude použita na:","
",OFFSET(Zdroj!P$16,'k rozhodnutí detailní'!$A111,0)))</f>
        <v/>
      </c>
      <c r="E114" s="426"/>
      <c r="F114" s="32" t="str">
        <f ca="1">IF($B112="","",OFFSET(Zdroj!V$16,'k rozhodnutí detailní'!$A111,0))</f>
        <v/>
      </c>
      <c r="G114" s="49" t="str">
        <f ca="1">IF($B112="","",OFFSET(Zdroj!CC$16,'k rozhodnutí'!#REF!,0))</f>
        <v/>
      </c>
      <c r="H114" s="427"/>
      <c r="I114" s="419"/>
      <c r="J114" s="419"/>
      <c r="K114" s="419"/>
      <c r="L114" s="419"/>
      <c r="M114" s="435"/>
      <c r="N114" s="33" t="str">
        <f t="shared" ref="N114" ca="1" si="69">IF(B112="","",N112/G112)</f>
        <v/>
      </c>
      <c r="O114" s="419"/>
      <c r="P114" s="419"/>
      <c r="Q114" s="419"/>
      <c r="R114" s="419"/>
      <c r="S114" s="419"/>
      <c r="T114" s="419"/>
      <c r="U114" s="419"/>
    </row>
    <row r="115" spans="1:21" hidden="1" x14ac:dyDescent="0.25">
      <c r="A115" s="25"/>
      <c r="B115" s="144" t="str">
        <f ca="1">IF(OFFSET(Zdroj!$B$16,A114,0)&gt;0,A117,"")</f>
        <v/>
      </c>
      <c r="C115" s="2"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20" t="str">
        <f ca="1">IF($B115="","",OFFSET(Zdroj!N$16,'k rozhodnutí detailní'!$A114,0))</f>
        <v/>
      </c>
      <c r="E115" s="426" t="str">
        <f ca="1">IF($B115="","",OFFSET(Zdroj!T$16,'k rozhodnutí detailní'!$A114,0))</f>
        <v/>
      </c>
      <c r="F115" s="32" t="str">
        <f ca="1">IF($B115="","",OFFSET(Zdroj!U$16,'k rozhodnutí detailní'!$A114,0))</f>
        <v/>
      </c>
      <c r="G115" s="429" t="str">
        <f ca="1">IF($B115="","",OFFSET(Zdroj!W$16,'k rozhodnutí detailní'!$A114,0))</f>
        <v/>
      </c>
      <c r="H115" s="427" t="str">
        <f ca="1">IF($B115="","",OFFSET(Zdroj!Y$16,'k rozhodnutí detailní'!$A114,0))</f>
        <v/>
      </c>
      <c r="I115" s="419" t="str">
        <f ca="1">IF($B115="","",OFFSET(Zdroj!BW$16,'k rozhodnutí detailní'!$A114,0))</f>
        <v/>
      </c>
      <c r="J115" s="419" t="str">
        <f ca="1">IF($B115="","",OFFSET(Zdroj!BX$16,'k rozhodnutí detailní'!$A114,0))</f>
        <v/>
      </c>
      <c r="K115" s="419" t="str">
        <f ca="1">IF($B115="","",OFFSET(Zdroj!BY$16,'k rozhodnutí detailní'!$A114,0))</f>
        <v/>
      </c>
      <c r="L115" s="419" t="str">
        <f ca="1">IF($B115="","",CONCATENATE(OFFSET(Zdroj!BZ$16,'k rozhodnutí detailní'!$A114,0)," ze 100"))</f>
        <v/>
      </c>
      <c r="M115" s="435" t="str">
        <f t="shared" ref="M115" ca="1" si="70">IF($B115="","",SUM((I115+J115+K115)/100))</f>
        <v/>
      </c>
      <c r="N115" s="425" t="str">
        <f ca="1">IF(B115="","",IF(Zdroj!$AS$1=Zdroj!$AT$9,IF(ROUND(G115*M115,Zdroj!$AT$8)&lt;Zdroj!$AU$1,Zdroj!$AU$1,ROUND(G115*M115,Zdroj!$AT$8)),OFFSET(Zdroj!CE$16,'k rozhodnutí detailní'!A114,0)))</f>
        <v/>
      </c>
      <c r="O115" s="419" t="str">
        <f ca="1">IF($B115="","",OFFSET(Zdroj!Z$16,'k rozhodnutí detailní'!$A114,0))</f>
        <v/>
      </c>
      <c r="P115" s="419" t="str">
        <f ca="1">IF($B115="","",OFFSET(Zdroj!AC$16,'k rozhodnutí detailní'!$A114,0))</f>
        <v/>
      </c>
      <c r="Q115" s="419" t="str">
        <f ca="1">IF($B115="","",OFFSET(Zdroj!AD$16,'k rozhodnutí detailní'!$A114,0))</f>
        <v/>
      </c>
      <c r="R115" s="419" t="str">
        <f ca="1">IF($B115="","",OFFSET(Zdroj!AE$16,'k rozhodnutí detailní'!$A114,0))</f>
        <v/>
      </c>
      <c r="S115" s="419" t="str">
        <f ca="1">IF($B115="","",OFFSET(Zdroj!AF$16,'k rozhodnutí detailní'!$A114,0))</f>
        <v/>
      </c>
      <c r="T115" s="419" t="str">
        <f ca="1">IF($B115="","",OFFSET(Zdroj!AG$16,'k rozhodnutí detailní'!$A114,0))</f>
        <v/>
      </c>
      <c r="U115" s="419" t="str">
        <f ca="1">IF($B115="","",OFFSET(Zdroj!AH$16,'k rozhodnutí detailní'!$A114,0))</f>
        <v/>
      </c>
    </row>
    <row r="116" spans="1:21" hidden="1" x14ac:dyDescent="0.25">
      <c r="A116" s="25"/>
      <c r="B116" s="424" t="str">
        <f ca="1">IF(OFFSET(Zdroj!$B$16,A114,0)&gt;0,OFFSET(Zdroj!$B$16,A114,0)+0,"")</f>
        <v/>
      </c>
      <c r="C116" s="2" t="str">
        <f ca="1">IF($B115="","",IF(Zdroj!$AS$9="ano",CONCATENATE("Okres:","
",OFFSET(Zdroj!CH$16,'k rozhodnutí detailní'!$A114,0),"
","Právní forma","
",OFFSET(Zdroj!H$16,'k rozhodnutí detailní'!$A114,0),"
",IF(OFFSET(Zdroj!I$16,'k rozhodnutí detailní'!$A114,0)="","","IČO: "),OFFSET(Zdroj!I$16,'k rozhodnutí detailní'!$A114,0),"
","B.Ú. ",IF(OFFSET(Zdroj!J$16,'k rozhodnutí detailní'!$A114,0)="","","Anonymizováno")),CONCATENATE("Okres:","
",OFFSET(Zdroj!CH$16,'k rozhodnutí detailní'!$A114,0),"
","Právní forma","
",OFFSET(Zdroj!H$16,'k rozhodnutí detailní'!$A114,0),"
",IF(OFFSET(Zdroj!I$16,'k rozhodnutí detailní'!$A114,0)="","","IČO: "),OFFSET(Zdroj!I$16,'k rozhodnutí detailní'!$A114,0),"
","B.Ú. ",OFFSET(Zdroj!J$16,'k rozhodnutí detailní'!$A114,0))))</f>
        <v/>
      </c>
      <c r="D116" s="3" t="str">
        <f ca="1">IF($B115="","",OFFSET(Zdroj!O$16,'k rozhodnutí detailní'!$A114,0))</f>
        <v/>
      </c>
      <c r="E116" s="426"/>
      <c r="F116" s="31"/>
      <c r="G116" s="429"/>
      <c r="H116" s="427"/>
      <c r="I116" s="419"/>
      <c r="J116" s="419"/>
      <c r="K116" s="419"/>
      <c r="L116" s="419"/>
      <c r="M116" s="435"/>
      <c r="N116" s="425"/>
      <c r="O116" s="419"/>
      <c r="P116" s="419"/>
      <c r="Q116" s="419"/>
      <c r="R116" s="419"/>
      <c r="S116" s="419"/>
      <c r="T116" s="419"/>
      <c r="U116" s="419"/>
    </row>
    <row r="117" spans="1:21" hidden="1" x14ac:dyDescent="0.25">
      <c r="A117" s="25">
        <f>ROW()/3-1</f>
        <v>38</v>
      </c>
      <c r="B117" s="424"/>
      <c r="C117" s="29" t="str">
        <f ca="1">IF($B115="","",IF(Zdroj!$AS$9="ano",IF(OFFSET(Zdroj!M$16,'k rozhodnutí detailní'!A114,0)="","","Anonymizováno"),IF(OFFSET(Zdroj!M$16,'k rozhodnutí detailní'!A114,0)="","",OFFSET(Zdroj!M$16,'k rozhodnutí detailní'!A114,0))))</f>
        <v/>
      </c>
      <c r="D117" s="3" t="str">
        <f ca="1">IF($B115="","",CONCATENATE("Dotace bude použita na:","
",OFFSET(Zdroj!P$16,'k rozhodnutí detailní'!$A114,0)))</f>
        <v/>
      </c>
      <c r="E117" s="426"/>
      <c r="F117" s="32" t="str">
        <f ca="1">IF($B115="","",OFFSET(Zdroj!V$16,'k rozhodnutí detailní'!$A114,0))</f>
        <v/>
      </c>
      <c r="G117" s="49" t="str">
        <f ca="1">IF($B115="","",OFFSET(Zdroj!CC$16,'k rozhodnutí'!#REF!,0))</f>
        <v/>
      </c>
      <c r="H117" s="427"/>
      <c r="I117" s="419"/>
      <c r="J117" s="419"/>
      <c r="K117" s="419"/>
      <c r="L117" s="419"/>
      <c r="M117" s="435"/>
      <c r="N117" s="33" t="str">
        <f t="shared" ref="N117" ca="1" si="71">IF(B115="","",N115/G115)</f>
        <v/>
      </c>
      <c r="O117" s="419"/>
      <c r="P117" s="419"/>
      <c r="Q117" s="419"/>
      <c r="R117" s="419"/>
      <c r="S117" s="419"/>
      <c r="T117" s="419"/>
      <c r="U117" s="419"/>
    </row>
    <row r="118" spans="1:21" hidden="1" x14ac:dyDescent="0.25">
      <c r="A118" s="25"/>
      <c r="B118" s="144" t="str">
        <f ca="1">IF(OFFSET(Zdroj!$B$16,A117,0)&gt;0,A120,"")</f>
        <v/>
      </c>
      <c r="C118" s="2"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20" t="str">
        <f ca="1">IF($B118="","",OFFSET(Zdroj!N$16,'k rozhodnutí detailní'!$A117,0))</f>
        <v/>
      </c>
      <c r="E118" s="426" t="str">
        <f ca="1">IF($B118="","",OFFSET(Zdroj!T$16,'k rozhodnutí detailní'!$A117,0))</f>
        <v/>
      </c>
      <c r="F118" s="32" t="str">
        <f ca="1">IF($B118="","",OFFSET(Zdroj!U$16,'k rozhodnutí detailní'!$A117,0))</f>
        <v/>
      </c>
      <c r="G118" s="429" t="str">
        <f ca="1">IF($B118="","",OFFSET(Zdroj!W$16,'k rozhodnutí detailní'!$A117,0))</f>
        <v/>
      </c>
      <c r="H118" s="427" t="str">
        <f ca="1">IF($B118="","",OFFSET(Zdroj!Y$16,'k rozhodnutí detailní'!$A117,0))</f>
        <v/>
      </c>
      <c r="I118" s="419" t="str">
        <f ca="1">IF($B118="","",OFFSET(Zdroj!BW$16,'k rozhodnutí detailní'!$A117,0))</f>
        <v/>
      </c>
      <c r="J118" s="419" t="str">
        <f ca="1">IF($B118="","",OFFSET(Zdroj!BX$16,'k rozhodnutí detailní'!$A117,0))</f>
        <v/>
      </c>
      <c r="K118" s="419" t="str">
        <f ca="1">IF($B118="","",OFFSET(Zdroj!BY$16,'k rozhodnutí detailní'!$A117,0))</f>
        <v/>
      </c>
      <c r="L118" s="419" t="str">
        <f ca="1">IF($B118="","",CONCATENATE(OFFSET(Zdroj!BZ$16,'k rozhodnutí detailní'!$A117,0)," ze 100"))</f>
        <v/>
      </c>
      <c r="M118" s="435" t="str">
        <f t="shared" ref="M118" ca="1" si="72">IF($B118="","",SUM((I118+J118+K118)/100))</f>
        <v/>
      </c>
      <c r="N118" s="425" t="str">
        <f ca="1">IF(B118="","",IF(Zdroj!$AS$1=Zdroj!$AT$9,IF(ROUND(G118*M118,Zdroj!$AT$8)&lt;Zdroj!$AU$1,Zdroj!$AU$1,ROUND(G118*M118,Zdroj!$AT$8)),OFFSET(Zdroj!CE$16,'k rozhodnutí detailní'!A117,0)))</f>
        <v/>
      </c>
      <c r="O118" s="419" t="str">
        <f ca="1">IF($B118="","",OFFSET(Zdroj!Z$16,'k rozhodnutí detailní'!$A117,0))</f>
        <v/>
      </c>
      <c r="P118" s="419" t="str">
        <f ca="1">IF($B118="","",OFFSET(Zdroj!AC$16,'k rozhodnutí detailní'!$A117,0))</f>
        <v/>
      </c>
      <c r="Q118" s="419" t="str">
        <f ca="1">IF($B118="","",OFFSET(Zdroj!AD$16,'k rozhodnutí detailní'!$A117,0))</f>
        <v/>
      </c>
      <c r="R118" s="419" t="str">
        <f ca="1">IF($B118="","",OFFSET(Zdroj!AE$16,'k rozhodnutí detailní'!$A117,0))</f>
        <v/>
      </c>
      <c r="S118" s="419" t="str">
        <f ca="1">IF($B118="","",OFFSET(Zdroj!AF$16,'k rozhodnutí detailní'!$A117,0))</f>
        <v/>
      </c>
      <c r="T118" s="419" t="str">
        <f ca="1">IF($B118="","",OFFSET(Zdroj!AG$16,'k rozhodnutí detailní'!$A117,0))</f>
        <v/>
      </c>
      <c r="U118" s="419" t="str">
        <f ca="1">IF($B118="","",OFFSET(Zdroj!AH$16,'k rozhodnutí detailní'!$A117,0))</f>
        <v/>
      </c>
    </row>
    <row r="119" spans="1:21" hidden="1" x14ac:dyDescent="0.25">
      <c r="A119" s="25"/>
      <c r="B119" s="424" t="str">
        <f ca="1">IF(OFFSET(Zdroj!$B$16,A117,0)&gt;0,OFFSET(Zdroj!$B$16,A117,0)+0,"")</f>
        <v/>
      </c>
      <c r="C119" s="2" t="str">
        <f ca="1">IF($B118="","",IF(Zdroj!$AS$9="ano",CONCATENATE("Okres:","
",OFFSET(Zdroj!CH$16,'k rozhodnutí detailní'!$A117,0),"
","Právní forma","
",OFFSET(Zdroj!H$16,'k rozhodnutí detailní'!$A117,0),"
",IF(OFFSET(Zdroj!I$16,'k rozhodnutí detailní'!$A117,0)="","","IČO: "),OFFSET(Zdroj!I$16,'k rozhodnutí detailní'!$A117,0),"
","B.Ú. ",IF(OFFSET(Zdroj!J$16,'k rozhodnutí detailní'!$A117,0)="","","Anonymizováno")),CONCATENATE("Okres:","
",OFFSET(Zdroj!CH$16,'k rozhodnutí detailní'!$A117,0),"
","Právní forma","
",OFFSET(Zdroj!H$16,'k rozhodnutí detailní'!$A117,0),"
",IF(OFFSET(Zdroj!I$16,'k rozhodnutí detailní'!$A117,0)="","","IČO: "),OFFSET(Zdroj!I$16,'k rozhodnutí detailní'!$A117,0),"
","B.Ú. ",OFFSET(Zdroj!J$16,'k rozhodnutí detailní'!$A117,0))))</f>
        <v/>
      </c>
      <c r="D119" s="3" t="str">
        <f ca="1">IF($B118="","",OFFSET(Zdroj!O$16,'k rozhodnutí detailní'!$A117,0))</f>
        <v/>
      </c>
      <c r="E119" s="426"/>
      <c r="F119" s="31"/>
      <c r="G119" s="429"/>
      <c r="H119" s="427"/>
      <c r="I119" s="419"/>
      <c r="J119" s="419"/>
      <c r="K119" s="419"/>
      <c r="L119" s="419"/>
      <c r="M119" s="435"/>
      <c r="N119" s="425"/>
      <c r="O119" s="419"/>
      <c r="P119" s="419"/>
      <c r="Q119" s="419"/>
      <c r="R119" s="419"/>
      <c r="S119" s="419"/>
      <c r="T119" s="419"/>
      <c r="U119" s="419"/>
    </row>
    <row r="120" spans="1:21" hidden="1" x14ac:dyDescent="0.25">
      <c r="A120" s="25">
        <f>ROW()/3-1</f>
        <v>39</v>
      </c>
      <c r="B120" s="424"/>
      <c r="C120" s="29" t="str">
        <f ca="1">IF($B118="","",IF(Zdroj!$AS$9="ano",IF(OFFSET(Zdroj!M$16,'k rozhodnutí detailní'!A117,0)="","","Anonymizováno"),IF(OFFSET(Zdroj!M$16,'k rozhodnutí detailní'!A117,0)="","",OFFSET(Zdroj!M$16,'k rozhodnutí detailní'!A117,0))))</f>
        <v/>
      </c>
      <c r="D120" s="3" t="str">
        <f ca="1">IF($B118="","",CONCATENATE("Dotace bude použita na:","
",OFFSET(Zdroj!P$16,'k rozhodnutí detailní'!$A117,0)))</f>
        <v/>
      </c>
      <c r="E120" s="426"/>
      <c r="F120" s="32" t="str">
        <f ca="1">IF($B118="","",OFFSET(Zdroj!V$16,'k rozhodnutí detailní'!$A117,0))</f>
        <v/>
      </c>
      <c r="G120" s="49" t="str">
        <f ca="1">IF($B118="","",OFFSET(Zdroj!CC$16,'k rozhodnutí'!#REF!,0))</f>
        <v/>
      </c>
      <c r="H120" s="427"/>
      <c r="I120" s="419"/>
      <c r="J120" s="419"/>
      <c r="K120" s="419"/>
      <c r="L120" s="419"/>
      <c r="M120" s="435"/>
      <c r="N120" s="33" t="str">
        <f t="shared" ref="N120" ca="1" si="73">IF(B118="","",N118/G118)</f>
        <v/>
      </c>
      <c r="O120" s="419"/>
      <c r="P120" s="419"/>
      <c r="Q120" s="419"/>
      <c r="R120" s="419"/>
      <c r="S120" s="419"/>
      <c r="T120" s="419"/>
      <c r="U120" s="419"/>
    </row>
    <row r="121" spans="1:21" hidden="1" x14ac:dyDescent="0.25">
      <c r="A121" s="25"/>
      <c r="B121" s="144" t="str">
        <f ca="1">IF(OFFSET(Zdroj!$B$16,A120,0)&gt;0,A123,"")</f>
        <v/>
      </c>
      <c r="C121" s="2"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20" t="str">
        <f ca="1">IF($B121="","",OFFSET(Zdroj!N$16,'k rozhodnutí detailní'!$A120,0))</f>
        <v/>
      </c>
      <c r="E121" s="426" t="str">
        <f ca="1">IF($B121="","",OFFSET(Zdroj!T$16,'k rozhodnutí detailní'!$A120,0))</f>
        <v/>
      </c>
      <c r="F121" s="32" t="str">
        <f ca="1">IF($B121="","",OFFSET(Zdroj!U$16,'k rozhodnutí detailní'!$A120,0))</f>
        <v/>
      </c>
      <c r="G121" s="429" t="str">
        <f ca="1">IF($B121="","",OFFSET(Zdroj!W$16,'k rozhodnutí detailní'!$A120,0))</f>
        <v/>
      </c>
      <c r="H121" s="427" t="str">
        <f ca="1">IF($B121="","",OFFSET(Zdroj!Y$16,'k rozhodnutí detailní'!$A120,0))</f>
        <v/>
      </c>
      <c r="I121" s="419" t="str">
        <f ca="1">IF($B121="","",OFFSET(Zdroj!BW$16,'k rozhodnutí detailní'!$A120,0))</f>
        <v/>
      </c>
      <c r="J121" s="419" t="str">
        <f ca="1">IF($B121="","",OFFSET(Zdroj!BX$16,'k rozhodnutí detailní'!$A120,0))</f>
        <v/>
      </c>
      <c r="K121" s="419" t="str">
        <f ca="1">IF($B121="","",OFFSET(Zdroj!BY$16,'k rozhodnutí detailní'!$A120,0))</f>
        <v/>
      </c>
      <c r="L121" s="419" t="str">
        <f ca="1">IF($B121="","",CONCATENATE(OFFSET(Zdroj!BZ$16,'k rozhodnutí detailní'!$A120,0)," ze 100"))</f>
        <v/>
      </c>
      <c r="M121" s="435" t="str">
        <f t="shared" ref="M121" ca="1" si="74">IF($B121="","",SUM((I121+J121+K121)/100))</f>
        <v/>
      </c>
      <c r="N121" s="425" t="str">
        <f ca="1">IF(B121="","",IF(Zdroj!$AS$1=Zdroj!$AT$9,IF(ROUND(G121*M121,Zdroj!$AT$8)&lt;Zdroj!$AU$1,Zdroj!$AU$1,ROUND(G121*M121,Zdroj!$AT$8)),OFFSET(Zdroj!CE$16,'k rozhodnutí detailní'!A120,0)))</f>
        <v/>
      </c>
      <c r="O121" s="419" t="str">
        <f ca="1">IF($B121="","",OFFSET(Zdroj!Z$16,'k rozhodnutí detailní'!$A120,0))</f>
        <v/>
      </c>
      <c r="P121" s="419" t="str">
        <f ca="1">IF($B121="","",OFFSET(Zdroj!AC$16,'k rozhodnutí detailní'!$A120,0))</f>
        <v/>
      </c>
      <c r="Q121" s="419" t="str">
        <f ca="1">IF($B121="","",OFFSET(Zdroj!AD$16,'k rozhodnutí detailní'!$A120,0))</f>
        <v/>
      </c>
      <c r="R121" s="419" t="str">
        <f ca="1">IF($B121="","",OFFSET(Zdroj!AE$16,'k rozhodnutí detailní'!$A120,0))</f>
        <v/>
      </c>
      <c r="S121" s="419" t="str">
        <f ca="1">IF($B121="","",OFFSET(Zdroj!AF$16,'k rozhodnutí detailní'!$A120,0))</f>
        <v/>
      </c>
      <c r="T121" s="419" t="str">
        <f ca="1">IF($B121="","",OFFSET(Zdroj!AG$16,'k rozhodnutí detailní'!$A120,0))</f>
        <v/>
      </c>
      <c r="U121" s="419" t="str">
        <f ca="1">IF($B121="","",OFFSET(Zdroj!AH$16,'k rozhodnutí detailní'!$A120,0))</f>
        <v/>
      </c>
    </row>
    <row r="122" spans="1:21" hidden="1" x14ac:dyDescent="0.25">
      <c r="A122" s="25"/>
      <c r="B122" s="424" t="str">
        <f ca="1">IF(OFFSET(Zdroj!$B$16,A120,0)&gt;0,OFFSET(Zdroj!$B$16,A120,0)+0,"")</f>
        <v/>
      </c>
      <c r="C122" s="2" t="str">
        <f ca="1">IF($B121="","",IF(Zdroj!$AS$9="ano",CONCATENATE("Okres:","
",OFFSET(Zdroj!CH$16,'k rozhodnutí detailní'!$A120,0),"
","Právní forma","
",OFFSET(Zdroj!H$16,'k rozhodnutí detailní'!$A120,0),"
",IF(OFFSET(Zdroj!I$16,'k rozhodnutí detailní'!$A120,0)="","","IČO: "),OFFSET(Zdroj!I$16,'k rozhodnutí detailní'!$A120,0),"
","B.Ú. ",IF(OFFSET(Zdroj!J$16,'k rozhodnutí detailní'!$A120,0)="","","Anonymizováno")),CONCATENATE("Okres:","
",OFFSET(Zdroj!CH$16,'k rozhodnutí detailní'!$A120,0),"
","Právní forma","
",OFFSET(Zdroj!H$16,'k rozhodnutí detailní'!$A120,0),"
",IF(OFFSET(Zdroj!I$16,'k rozhodnutí detailní'!$A120,0)="","","IČO: "),OFFSET(Zdroj!I$16,'k rozhodnutí detailní'!$A120,0),"
","B.Ú. ",OFFSET(Zdroj!J$16,'k rozhodnutí detailní'!$A120,0))))</f>
        <v/>
      </c>
      <c r="D122" s="3" t="str">
        <f ca="1">IF($B121="","",OFFSET(Zdroj!O$16,'k rozhodnutí detailní'!$A120,0))</f>
        <v/>
      </c>
      <c r="E122" s="426"/>
      <c r="F122" s="31"/>
      <c r="G122" s="429"/>
      <c r="H122" s="427"/>
      <c r="I122" s="419"/>
      <c r="J122" s="419"/>
      <c r="K122" s="419"/>
      <c r="L122" s="419"/>
      <c r="M122" s="435"/>
      <c r="N122" s="425"/>
      <c r="O122" s="419"/>
      <c r="P122" s="419"/>
      <c r="Q122" s="419"/>
      <c r="R122" s="419"/>
      <c r="S122" s="419"/>
      <c r="T122" s="419"/>
      <c r="U122" s="419"/>
    </row>
    <row r="123" spans="1:21" hidden="1" x14ac:dyDescent="0.25">
      <c r="A123" s="25">
        <f>ROW()/3-1</f>
        <v>40</v>
      </c>
      <c r="B123" s="424"/>
      <c r="C123" s="29" t="str">
        <f ca="1">IF($B121="","",IF(Zdroj!$AS$9="ano",IF(OFFSET(Zdroj!M$16,'k rozhodnutí detailní'!A120,0)="","","Anonymizováno"),IF(OFFSET(Zdroj!M$16,'k rozhodnutí detailní'!A120,0)="","",OFFSET(Zdroj!M$16,'k rozhodnutí detailní'!A120,0))))</f>
        <v/>
      </c>
      <c r="D123" s="3" t="str">
        <f ca="1">IF($B121="","",CONCATENATE("Dotace bude použita na:","
",OFFSET(Zdroj!P$16,'k rozhodnutí detailní'!$A120,0)))</f>
        <v/>
      </c>
      <c r="E123" s="426"/>
      <c r="F123" s="32" t="str">
        <f ca="1">IF($B121="","",OFFSET(Zdroj!V$16,'k rozhodnutí detailní'!$A120,0))</f>
        <v/>
      </c>
      <c r="G123" s="49" t="str">
        <f ca="1">IF($B121="","",OFFSET(Zdroj!CC$16,'k rozhodnutí'!#REF!,0))</f>
        <v/>
      </c>
      <c r="H123" s="427"/>
      <c r="I123" s="419"/>
      <c r="J123" s="419"/>
      <c r="K123" s="419"/>
      <c r="L123" s="419"/>
      <c r="M123" s="435"/>
      <c r="N123" s="33" t="str">
        <f t="shared" ref="N123" ca="1" si="75">IF(B121="","",N121/G121)</f>
        <v/>
      </c>
      <c r="O123" s="419"/>
      <c r="P123" s="419"/>
      <c r="Q123" s="419"/>
      <c r="R123" s="419"/>
      <c r="S123" s="419"/>
      <c r="T123" s="419"/>
      <c r="U123" s="419"/>
    </row>
    <row r="124" spans="1:21" hidden="1" x14ac:dyDescent="0.25">
      <c r="A124" s="25"/>
      <c r="B124" s="144" t="str">
        <f ca="1">IF(OFFSET(Zdroj!$B$16,A123,0)&gt;0,A126,"")</f>
        <v/>
      </c>
      <c r="C124" s="2"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20" t="str">
        <f ca="1">IF($B124="","",OFFSET(Zdroj!N$16,'k rozhodnutí detailní'!$A123,0))</f>
        <v/>
      </c>
      <c r="E124" s="426" t="str">
        <f ca="1">IF($B124="","",OFFSET(Zdroj!T$16,'k rozhodnutí detailní'!$A123,0))</f>
        <v/>
      </c>
      <c r="F124" s="32" t="str">
        <f ca="1">IF($B124="","",OFFSET(Zdroj!U$16,'k rozhodnutí detailní'!$A123,0))</f>
        <v/>
      </c>
      <c r="G124" s="429" t="str">
        <f ca="1">IF($B124="","",OFFSET(Zdroj!W$16,'k rozhodnutí detailní'!$A123,0))</f>
        <v/>
      </c>
      <c r="H124" s="427" t="str">
        <f ca="1">IF($B124="","",OFFSET(Zdroj!Y$16,'k rozhodnutí detailní'!$A123,0))</f>
        <v/>
      </c>
      <c r="I124" s="419" t="str">
        <f ca="1">IF($B124="","",OFFSET(Zdroj!BW$16,'k rozhodnutí detailní'!$A123,0))</f>
        <v/>
      </c>
      <c r="J124" s="419" t="str">
        <f ca="1">IF($B124="","",OFFSET(Zdroj!BX$16,'k rozhodnutí detailní'!$A123,0))</f>
        <v/>
      </c>
      <c r="K124" s="419" t="str">
        <f ca="1">IF($B124="","",OFFSET(Zdroj!BY$16,'k rozhodnutí detailní'!$A123,0))</f>
        <v/>
      </c>
      <c r="L124" s="419" t="str">
        <f ca="1">IF($B124="","",CONCATENATE(OFFSET(Zdroj!BZ$16,'k rozhodnutí detailní'!$A123,0)," ze 100"))</f>
        <v/>
      </c>
      <c r="M124" s="435" t="str">
        <f t="shared" ref="M124" ca="1" si="76">IF($B124="","",SUM((I124+J124+K124)/100))</f>
        <v/>
      </c>
      <c r="N124" s="425" t="str">
        <f ca="1">IF(B124="","",IF(Zdroj!$AS$1=Zdroj!$AT$9,IF(ROUND(G124*M124,Zdroj!$AT$8)&lt;Zdroj!$AU$1,Zdroj!$AU$1,ROUND(G124*M124,Zdroj!$AT$8)),OFFSET(Zdroj!CE$16,'k rozhodnutí detailní'!A123,0)))</f>
        <v/>
      </c>
      <c r="O124" s="419" t="str">
        <f ca="1">IF($B124="","",OFFSET(Zdroj!Z$16,'k rozhodnutí detailní'!$A123,0))</f>
        <v/>
      </c>
      <c r="P124" s="419" t="str">
        <f ca="1">IF($B124="","",OFFSET(Zdroj!AC$16,'k rozhodnutí detailní'!$A123,0))</f>
        <v/>
      </c>
      <c r="Q124" s="419" t="str">
        <f ca="1">IF($B124="","",OFFSET(Zdroj!AD$16,'k rozhodnutí detailní'!$A123,0))</f>
        <v/>
      </c>
      <c r="R124" s="419" t="str">
        <f ca="1">IF($B124="","",OFFSET(Zdroj!AE$16,'k rozhodnutí detailní'!$A123,0))</f>
        <v/>
      </c>
      <c r="S124" s="419" t="str">
        <f ca="1">IF($B124="","",OFFSET(Zdroj!AF$16,'k rozhodnutí detailní'!$A123,0))</f>
        <v/>
      </c>
      <c r="T124" s="419" t="str">
        <f ca="1">IF($B124="","",OFFSET(Zdroj!AG$16,'k rozhodnutí detailní'!$A123,0))</f>
        <v/>
      </c>
      <c r="U124" s="419" t="str">
        <f ca="1">IF($B124="","",OFFSET(Zdroj!AH$16,'k rozhodnutí detailní'!$A123,0))</f>
        <v/>
      </c>
    </row>
    <row r="125" spans="1:21" hidden="1" x14ac:dyDescent="0.25">
      <c r="A125" s="25"/>
      <c r="B125" s="424" t="str">
        <f ca="1">IF(OFFSET(Zdroj!$B$16,A123,0)&gt;0,OFFSET(Zdroj!$B$16,A123,0)+0,"")</f>
        <v/>
      </c>
      <c r="C125" s="2" t="str">
        <f ca="1">IF($B124="","",IF(Zdroj!$AS$9="ano",CONCATENATE("Okres:","
",OFFSET(Zdroj!CH$16,'k rozhodnutí detailní'!$A123,0),"
","Právní forma","
",OFFSET(Zdroj!H$16,'k rozhodnutí detailní'!$A123,0),"
",IF(OFFSET(Zdroj!I$16,'k rozhodnutí detailní'!$A123,0)="","","IČO: "),OFFSET(Zdroj!I$16,'k rozhodnutí detailní'!$A123,0),"
","B.Ú. ",IF(OFFSET(Zdroj!J$16,'k rozhodnutí detailní'!$A123,0)="","","Anonymizováno")),CONCATENATE("Okres:","
",OFFSET(Zdroj!CH$16,'k rozhodnutí detailní'!$A123,0),"
","Právní forma","
",OFFSET(Zdroj!H$16,'k rozhodnutí detailní'!$A123,0),"
",IF(OFFSET(Zdroj!I$16,'k rozhodnutí detailní'!$A123,0)="","","IČO: "),OFFSET(Zdroj!I$16,'k rozhodnutí detailní'!$A123,0),"
","B.Ú. ",OFFSET(Zdroj!J$16,'k rozhodnutí detailní'!$A123,0))))</f>
        <v/>
      </c>
      <c r="D125" s="3" t="str">
        <f ca="1">IF($B124="","",OFFSET(Zdroj!O$16,'k rozhodnutí detailní'!$A123,0))</f>
        <v/>
      </c>
      <c r="E125" s="426"/>
      <c r="F125" s="31"/>
      <c r="G125" s="429"/>
      <c r="H125" s="427"/>
      <c r="I125" s="419"/>
      <c r="J125" s="419"/>
      <c r="K125" s="419"/>
      <c r="L125" s="419"/>
      <c r="M125" s="435"/>
      <c r="N125" s="425"/>
      <c r="O125" s="419"/>
      <c r="P125" s="419"/>
      <c r="Q125" s="419"/>
      <c r="R125" s="419"/>
      <c r="S125" s="419"/>
      <c r="T125" s="419"/>
      <c r="U125" s="419"/>
    </row>
    <row r="126" spans="1:21" hidden="1" x14ac:dyDescent="0.25">
      <c r="A126" s="25">
        <f>ROW()/3-1</f>
        <v>41</v>
      </c>
      <c r="B126" s="424"/>
      <c r="C126" s="29" t="str">
        <f ca="1">IF($B124="","",IF(Zdroj!$AS$9="ano",IF(OFFSET(Zdroj!M$16,'k rozhodnutí detailní'!A123,0)="","","Anonymizováno"),IF(OFFSET(Zdroj!M$16,'k rozhodnutí detailní'!A123,0)="","",OFFSET(Zdroj!M$16,'k rozhodnutí detailní'!A123,0))))</f>
        <v/>
      </c>
      <c r="D126" s="3" t="str">
        <f ca="1">IF($B124="","",CONCATENATE("Dotace bude použita na:","
",OFFSET(Zdroj!P$16,'k rozhodnutí detailní'!$A123,0)))</f>
        <v/>
      </c>
      <c r="E126" s="426"/>
      <c r="F126" s="32" t="str">
        <f ca="1">IF($B124="","",OFFSET(Zdroj!V$16,'k rozhodnutí detailní'!$A123,0))</f>
        <v/>
      </c>
      <c r="G126" s="49" t="str">
        <f ca="1">IF($B124="","",OFFSET(Zdroj!CC$16,'k rozhodnutí'!#REF!,0))</f>
        <v/>
      </c>
      <c r="H126" s="427"/>
      <c r="I126" s="419"/>
      <c r="J126" s="419"/>
      <c r="K126" s="419"/>
      <c r="L126" s="419"/>
      <c r="M126" s="435"/>
      <c r="N126" s="33" t="str">
        <f t="shared" ref="N126" ca="1" si="77">IF(B124="","",N124/G124)</f>
        <v/>
      </c>
      <c r="O126" s="419"/>
      <c r="P126" s="419"/>
      <c r="Q126" s="419"/>
      <c r="R126" s="419"/>
      <c r="S126" s="419"/>
      <c r="T126" s="419"/>
      <c r="U126" s="419"/>
    </row>
    <row r="127" spans="1:21" hidden="1" x14ac:dyDescent="0.25">
      <c r="A127" s="25"/>
      <c r="B127" s="144" t="str">
        <f ca="1">IF(OFFSET(Zdroj!$B$16,A126,0)&gt;0,A129,"")</f>
        <v/>
      </c>
      <c r="C127" s="2"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20" t="str">
        <f ca="1">IF($B127="","",OFFSET(Zdroj!N$16,'k rozhodnutí detailní'!$A126,0))</f>
        <v/>
      </c>
      <c r="E127" s="426" t="str">
        <f ca="1">IF($B127="","",OFFSET(Zdroj!T$16,'k rozhodnutí detailní'!$A126,0))</f>
        <v/>
      </c>
      <c r="F127" s="32" t="str">
        <f ca="1">IF($B127="","",OFFSET(Zdroj!U$16,'k rozhodnutí detailní'!$A126,0))</f>
        <v/>
      </c>
      <c r="G127" s="429" t="str">
        <f ca="1">IF($B127="","",OFFSET(Zdroj!W$16,'k rozhodnutí detailní'!$A126,0))</f>
        <v/>
      </c>
      <c r="H127" s="427" t="str">
        <f ca="1">IF($B127="","",OFFSET(Zdroj!Y$16,'k rozhodnutí detailní'!$A126,0))</f>
        <v/>
      </c>
      <c r="I127" s="419" t="str">
        <f ca="1">IF($B127="","",OFFSET(Zdroj!BW$16,'k rozhodnutí detailní'!$A126,0))</f>
        <v/>
      </c>
      <c r="J127" s="419" t="str">
        <f ca="1">IF($B127="","",OFFSET(Zdroj!BX$16,'k rozhodnutí detailní'!$A126,0))</f>
        <v/>
      </c>
      <c r="K127" s="419" t="str">
        <f ca="1">IF($B127="","",OFFSET(Zdroj!BY$16,'k rozhodnutí detailní'!$A126,0))</f>
        <v/>
      </c>
      <c r="L127" s="419" t="str">
        <f ca="1">IF($B127="","",CONCATENATE(OFFSET(Zdroj!BZ$16,'k rozhodnutí detailní'!$A126,0)," ze 100"))</f>
        <v/>
      </c>
      <c r="M127" s="435" t="str">
        <f t="shared" ref="M127" ca="1" si="78">IF($B127="","",SUM((I127+J127+K127)/100))</f>
        <v/>
      </c>
      <c r="N127" s="425" t="str">
        <f ca="1">IF(B127="","",IF(Zdroj!$AS$1=Zdroj!$AT$9,IF(ROUND(G127*M127,Zdroj!$AT$8)&lt;Zdroj!$AU$1,Zdroj!$AU$1,ROUND(G127*M127,Zdroj!$AT$8)),OFFSET(Zdroj!CE$16,'k rozhodnutí detailní'!A126,0)))</f>
        <v/>
      </c>
      <c r="O127" s="419" t="str">
        <f ca="1">IF($B127="","",OFFSET(Zdroj!Z$16,'k rozhodnutí detailní'!$A126,0))</f>
        <v/>
      </c>
      <c r="P127" s="419" t="str">
        <f ca="1">IF($B127="","",OFFSET(Zdroj!AC$16,'k rozhodnutí detailní'!$A126,0))</f>
        <v/>
      </c>
      <c r="Q127" s="419" t="str">
        <f ca="1">IF($B127="","",OFFSET(Zdroj!AD$16,'k rozhodnutí detailní'!$A126,0))</f>
        <v/>
      </c>
      <c r="R127" s="419" t="str">
        <f ca="1">IF($B127="","",OFFSET(Zdroj!AE$16,'k rozhodnutí detailní'!$A126,0))</f>
        <v/>
      </c>
      <c r="S127" s="419" t="str">
        <f ca="1">IF($B127="","",OFFSET(Zdroj!AF$16,'k rozhodnutí detailní'!$A126,0))</f>
        <v/>
      </c>
      <c r="T127" s="419" t="str">
        <f ca="1">IF($B127="","",OFFSET(Zdroj!AG$16,'k rozhodnutí detailní'!$A126,0))</f>
        <v/>
      </c>
      <c r="U127" s="419" t="str">
        <f ca="1">IF($B127="","",OFFSET(Zdroj!AH$16,'k rozhodnutí detailní'!$A126,0))</f>
        <v/>
      </c>
    </row>
    <row r="128" spans="1:21" hidden="1" x14ac:dyDescent="0.25">
      <c r="A128" s="25"/>
      <c r="B128" s="424" t="str">
        <f ca="1">IF(OFFSET(Zdroj!$B$16,A126,0)&gt;0,OFFSET(Zdroj!$B$16,A126,0)+0,"")</f>
        <v/>
      </c>
      <c r="C128" s="2" t="str">
        <f ca="1">IF($B127="","",IF(Zdroj!$AS$9="ano",CONCATENATE("Okres:","
",OFFSET(Zdroj!CH$16,'k rozhodnutí detailní'!$A126,0),"
","Právní forma","
",OFFSET(Zdroj!H$16,'k rozhodnutí detailní'!$A126,0),"
",IF(OFFSET(Zdroj!I$16,'k rozhodnutí detailní'!$A126,0)="","","IČO: "),OFFSET(Zdroj!I$16,'k rozhodnutí detailní'!$A126,0),"
","B.Ú. ",IF(OFFSET(Zdroj!J$16,'k rozhodnutí detailní'!$A126,0)="","","Anonymizováno")),CONCATENATE("Okres:","
",OFFSET(Zdroj!CH$16,'k rozhodnutí detailní'!$A126,0),"
","Právní forma","
",OFFSET(Zdroj!H$16,'k rozhodnutí detailní'!$A126,0),"
",IF(OFFSET(Zdroj!I$16,'k rozhodnutí detailní'!$A126,0)="","","IČO: "),OFFSET(Zdroj!I$16,'k rozhodnutí detailní'!$A126,0),"
","B.Ú. ",OFFSET(Zdroj!J$16,'k rozhodnutí detailní'!$A126,0))))</f>
        <v/>
      </c>
      <c r="D128" s="3" t="str">
        <f ca="1">IF($B127="","",OFFSET(Zdroj!O$16,'k rozhodnutí detailní'!$A126,0))</f>
        <v/>
      </c>
      <c r="E128" s="426"/>
      <c r="F128" s="31"/>
      <c r="G128" s="429"/>
      <c r="H128" s="427"/>
      <c r="I128" s="419"/>
      <c r="J128" s="419"/>
      <c r="K128" s="419"/>
      <c r="L128" s="419"/>
      <c r="M128" s="435"/>
      <c r="N128" s="425"/>
      <c r="O128" s="419"/>
      <c r="P128" s="419"/>
      <c r="Q128" s="419"/>
      <c r="R128" s="419"/>
      <c r="S128" s="419"/>
      <c r="T128" s="419"/>
      <c r="U128" s="419"/>
    </row>
    <row r="129" spans="1:21" hidden="1" x14ac:dyDescent="0.25">
      <c r="A129" s="25">
        <f>ROW()/3-1</f>
        <v>42</v>
      </c>
      <c r="B129" s="424"/>
      <c r="C129" s="29" t="str">
        <f ca="1">IF($B127="","",IF(Zdroj!$AS$9="ano",IF(OFFSET(Zdroj!M$16,'k rozhodnutí detailní'!A126,0)="","","Anonymizováno"),IF(OFFSET(Zdroj!M$16,'k rozhodnutí detailní'!A126,0)="","",OFFSET(Zdroj!M$16,'k rozhodnutí detailní'!A126,0))))</f>
        <v/>
      </c>
      <c r="D129" s="3" t="str">
        <f ca="1">IF($B127="","",CONCATENATE("Dotace bude použita na:","
",OFFSET(Zdroj!P$16,'k rozhodnutí detailní'!$A126,0)))</f>
        <v/>
      </c>
      <c r="E129" s="426"/>
      <c r="F129" s="32" t="str">
        <f ca="1">IF($B127="","",OFFSET(Zdroj!V$16,'k rozhodnutí detailní'!$A126,0))</f>
        <v/>
      </c>
      <c r="G129" s="49" t="str">
        <f ca="1">IF($B127="","",OFFSET(Zdroj!CC$16,'k rozhodnutí'!#REF!,0))</f>
        <v/>
      </c>
      <c r="H129" s="427"/>
      <c r="I129" s="419"/>
      <c r="J129" s="419"/>
      <c r="K129" s="419"/>
      <c r="L129" s="419"/>
      <c r="M129" s="435"/>
      <c r="N129" s="33" t="str">
        <f t="shared" ref="N129" ca="1" si="79">IF(B127="","",N127/G127)</f>
        <v/>
      </c>
      <c r="O129" s="419"/>
      <c r="P129" s="419"/>
      <c r="Q129" s="419"/>
      <c r="R129" s="419"/>
      <c r="S129" s="419"/>
      <c r="T129" s="419"/>
      <c r="U129" s="419"/>
    </row>
    <row r="130" spans="1:21" hidden="1" x14ac:dyDescent="0.25">
      <c r="A130" s="25"/>
      <c r="B130" s="144" t="str">
        <f ca="1">IF(OFFSET(Zdroj!$B$16,A129,0)&gt;0,A132,"")</f>
        <v/>
      </c>
      <c r="C130" s="2"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20" t="str">
        <f ca="1">IF($B130="","",OFFSET(Zdroj!N$16,'k rozhodnutí detailní'!$A129,0))</f>
        <v/>
      </c>
      <c r="E130" s="426" t="str">
        <f ca="1">IF($B130="","",OFFSET(Zdroj!T$16,'k rozhodnutí detailní'!$A129,0))</f>
        <v/>
      </c>
      <c r="F130" s="32" t="str">
        <f ca="1">IF($B130="","",OFFSET(Zdroj!U$16,'k rozhodnutí detailní'!$A129,0))</f>
        <v/>
      </c>
      <c r="G130" s="429" t="str">
        <f ca="1">IF($B130="","",OFFSET(Zdroj!W$16,'k rozhodnutí detailní'!$A129,0))</f>
        <v/>
      </c>
      <c r="H130" s="427" t="str">
        <f ca="1">IF($B130="","",OFFSET(Zdroj!Y$16,'k rozhodnutí detailní'!$A129,0))</f>
        <v/>
      </c>
      <c r="I130" s="419" t="str">
        <f ca="1">IF($B130="","",OFFSET(Zdroj!BW$16,'k rozhodnutí detailní'!$A129,0))</f>
        <v/>
      </c>
      <c r="J130" s="419" t="str">
        <f ca="1">IF($B130="","",OFFSET(Zdroj!BX$16,'k rozhodnutí detailní'!$A129,0))</f>
        <v/>
      </c>
      <c r="K130" s="419" t="str">
        <f ca="1">IF($B130="","",OFFSET(Zdroj!BY$16,'k rozhodnutí detailní'!$A129,0))</f>
        <v/>
      </c>
      <c r="L130" s="419" t="str">
        <f ca="1">IF($B130="","",CONCATENATE(OFFSET(Zdroj!BZ$16,'k rozhodnutí detailní'!$A129,0)," ze 100"))</f>
        <v/>
      </c>
      <c r="M130" s="435" t="str">
        <f t="shared" ref="M130" ca="1" si="80">IF($B130="","",SUM((I130+J130+K130)/100))</f>
        <v/>
      </c>
      <c r="N130" s="425" t="str">
        <f ca="1">IF(B130="","",IF(Zdroj!$AS$1=Zdroj!$AT$9,IF(ROUND(G130*M130,Zdroj!$AT$8)&lt;Zdroj!$AU$1,Zdroj!$AU$1,ROUND(G130*M130,Zdroj!$AT$8)),OFFSET(Zdroj!CE$16,'k rozhodnutí detailní'!A129,0)))</f>
        <v/>
      </c>
      <c r="O130" s="419" t="str">
        <f ca="1">IF($B130="","",OFFSET(Zdroj!Z$16,'k rozhodnutí detailní'!$A129,0))</f>
        <v/>
      </c>
      <c r="P130" s="419" t="str">
        <f ca="1">IF($B130="","",OFFSET(Zdroj!AC$16,'k rozhodnutí detailní'!$A129,0))</f>
        <v/>
      </c>
      <c r="Q130" s="419" t="str">
        <f ca="1">IF($B130="","",OFFSET(Zdroj!AD$16,'k rozhodnutí detailní'!$A129,0))</f>
        <v/>
      </c>
      <c r="R130" s="419" t="str">
        <f ca="1">IF($B130="","",OFFSET(Zdroj!AE$16,'k rozhodnutí detailní'!$A129,0))</f>
        <v/>
      </c>
      <c r="S130" s="419" t="str">
        <f ca="1">IF($B130="","",OFFSET(Zdroj!AF$16,'k rozhodnutí detailní'!$A129,0))</f>
        <v/>
      </c>
      <c r="T130" s="419" t="str">
        <f ca="1">IF($B130="","",OFFSET(Zdroj!AG$16,'k rozhodnutí detailní'!$A129,0))</f>
        <v/>
      </c>
      <c r="U130" s="419" t="str">
        <f ca="1">IF($B130="","",OFFSET(Zdroj!AH$16,'k rozhodnutí detailní'!$A129,0))</f>
        <v/>
      </c>
    </row>
    <row r="131" spans="1:21" hidden="1" x14ac:dyDescent="0.25">
      <c r="A131" s="25"/>
      <c r="B131" s="424" t="str">
        <f ca="1">IF(OFFSET(Zdroj!$B$16,A129,0)&gt;0,OFFSET(Zdroj!$B$16,A129,0)+0,"")</f>
        <v/>
      </c>
      <c r="C131" s="2" t="str">
        <f ca="1">IF($B130="","",IF(Zdroj!$AS$9="ano",CONCATENATE("Okres:","
",OFFSET(Zdroj!CH$16,'k rozhodnutí detailní'!$A129,0),"
","Právní forma","
",OFFSET(Zdroj!H$16,'k rozhodnutí detailní'!$A129,0),"
",IF(OFFSET(Zdroj!I$16,'k rozhodnutí detailní'!$A129,0)="","","IČO: "),OFFSET(Zdroj!I$16,'k rozhodnutí detailní'!$A129,0),"
","B.Ú. ",IF(OFFSET(Zdroj!J$16,'k rozhodnutí detailní'!$A129,0)="","","Anonymizováno")),CONCATENATE("Okres:","
",OFFSET(Zdroj!CH$16,'k rozhodnutí detailní'!$A129,0),"
","Právní forma","
",OFFSET(Zdroj!H$16,'k rozhodnutí detailní'!$A129,0),"
",IF(OFFSET(Zdroj!I$16,'k rozhodnutí detailní'!$A129,0)="","","IČO: "),OFFSET(Zdroj!I$16,'k rozhodnutí detailní'!$A129,0),"
","B.Ú. ",OFFSET(Zdroj!J$16,'k rozhodnutí detailní'!$A129,0))))</f>
        <v/>
      </c>
      <c r="D131" s="3" t="str">
        <f ca="1">IF($B130="","",OFFSET(Zdroj!O$16,'k rozhodnutí detailní'!$A129,0))</f>
        <v/>
      </c>
      <c r="E131" s="426"/>
      <c r="F131" s="31"/>
      <c r="G131" s="429"/>
      <c r="H131" s="427"/>
      <c r="I131" s="419"/>
      <c r="J131" s="419"/>
      <c r="K131" s="419"/>
      <c r="L131" s="419"/>
      <c r="M131" s="435"/>
      <c r="N131" s="425"/>
      <c r="O131" s="419"/>
      <c r="P131" s="419"/>
      <c r="Q131" s="419"/>
      <c r="R131" s="419"/>
      <c r="S131" s="419"/>
      <c r="T131" s="419"/>
      <c r="U131" s="419"/>
    </row>
    <row r="132" spans="1:21" hidden="1" x14ac:dyDescent="0.25">
      <c r="A132" s="25">
        <f>ROW()/3-1</f>
        <v>43</v>
      </c>
      <c r="B132" s="424"/>
      <c r="C132" s="29" t="str">
        <f ca="1">IF($B130="","",IF(Zdroj!$AS$9="ano",IF(OFFSET(Zdroj!M$16,'k rozhodnutí detailní'!A129,0)="","","Anonymizováno"),IF(OFFSET(Zdroj!M$16,'k rozhodnutí detailní'!A129,0)="","",OFFSET(Zdroj!M$16,'k rozhodnutí detailní'!A129,0))))</f>
        <v/>
      </c>
      <c r="D132" s="3" t="str">
        <f ca="1">IF($B130="","",CONCATENATE("Dotace bude použita na:","
",OFFSET(Zdroj!P$16,'k rozhodnutí detailní'!$A129,0)))</f>
        <v/>
      </c>
      <c r="E132" s="426"/>
      <c r="F132" s="32" t="str">
        <f ca="1">IF($B130="","",OFFSET(Zdroj!V$16,'k rozhodnutí detailní'!$A129,0))</f>
        <v/>
      </c>
      <c r="G132" s="49" t="str">
        <f ca="1">IF($B130="","",OFFSET(Zdroj!CC$16,'k rozhodnutí'!#REF!,0))</f>
        <v/>
      </c>
      <c r="H132" s="427"/>
      <c r="I132" s="419"/>
      <c r="J132" s="419"/>
      <c r="K132" s="419"/>
      <c r="L132" s="419"/>
      <c r="M132" s="435"/>
      <c r="N132" s="33" t="str">
        <f t="shared" ref="N132" ca="1" si="81">IF(B130="","",N130/G130)</f>
        <v/>
      </c>
      <c r="O132" s="419"/>
      <c r="P132" s="419"/>
      <c r="Q132" s="419"/>
      <c r="R132" s="419"/>
      <c r="S132" s="419"/>
      <c r="T132" s="419"/>
      <c r="U132" s="419"/>
    </row>
    <row r="133" spans="1:21" hidden="1" x14ac:dyDescent="0.25">
      <c r="A133" s="25"/>
      <c r="B133" s="144" t="str">
        <f ca="1">IF(OFFSET(Zdroj!$B$16,A132,0)&gt;0,A135,"")</f>
        <v/>
      </c>
      <c r="C133" s="2"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20" t="str">
        <f ca="1">IF($B133="","",OFFSET(Zdroj!N$16,'k rozhodnutí detailní'!$A132,0))</f>
        <v/>
      </c>
      <c r="E133" s="426" t="str">
        <f ca="1">IF($B133="","",OFFSET(Zdroj!T$16,'k rozhodnutí detailní'!$A132,0))</f>
        <v/>
      </c>
      <c r="F133" s="32" t="str">
        <f ca="1">IF($B133="","",OFFSET(Zdroj!U$16,'k rozhodnutí detailní'!$A132,0))</f>
        <v/>
      </c>
      <c r="G133" s="429" t="str">
        <f ca="1">IF($B133="","",OFFSET(Zdroj!W$16,'k rozhodnutí detailní'!$A132,0))</f>
        <v/>
      </c>
      <c r="H133" s="427" t="str">
        <f ca="1">IF($B133="","",OFFSET(Zdroj!Y$16,'k rozhodnutí detailní'!$A132,0))</f>
        <v/>
      </c>
      <c r="I133" s="419" t="str">
        <f ca="1">IF($B133="","",OFFSET(Zdroj!BW$16,'k rozhodnutí detailní'!$A132,0))</f>
        <v/>
      </c>
      <c r="J133" s="419" t="str">
        <f ca="1">IF($B133="","",OFFSET(Zdroj!BX$16,'k rozhodnutí detailní'!$A132,0))</f>
        <v/>
      </c>
      <c r="K133" s="419" t="str">
        <f ca="1">IF($B133="","",OFFSET(Zdroj!BY$16,'k rozhodnutí detailní'!$A132,0))</f>
        <v/>
      </c>
      <c r="L133" s="419" t="str">
        <f ca="1">IF($B133="","",CONCATENATE(OFFSET(Zdroj!BZ$16,'k rozhodnutí detailní'!$A132,0)," ze 100"))</f>
        <v/>
      </c>
      <c r="M133" s="435" t="str">
        <f t="shared" ref="M133" ca="1" si="82">IF($B133="","",SUM((I133+J133+K133)/100))</f>
        <v/>
      </c>
      <c r="N133" s="425" t="str">
        <f ca="1">IF(B133="","",IF(Zdroj!$AS$1=Zdroj!$AT$9,IF(ROUND(G133*M133,Zdroj!$AT$8)&lt;Zdroj!$AU$1,Zdroj!$AU$1,ROUND(G133*M133,Zdroj!$AT$8)),OFFSET(Zdroj!CE$16,'k rozhodnutí detailní'!A132,0)))</f>
        <v/>
      </c>
      <c r="O133" s="419" t="str">
        <f ca="1">IF($B133="","",OFFSET(Zdroj!Z$16,'k rozhodnutí detailní'!$A132,0))</f>
        <v/>
      </c>
      <c r="P133" s="419" t="str">
        <f ca="1">IF($B133="","",OFFSET(Zdroj!AC$16,'k rozhodnutí detailní'!$A132,0))</f>
        <v/>
      </c>
      <c r="Q133" s="419" t="str">
        <f ca="1">IF($B133="","",OFFSET(Zdroj!AD$16,'k rozhodnutí detailní'!$A132,0))</f>
        <v/>
      </c>
      <c r="R133" s="419" t="str">
        <f ca="1">IF($B133="","",OFFSET(Zdroj!AE$16,'k rozhodnutí detailní'!$A132,0))</f>
        <v/>
      </c>
      <c r="S133" s="419" t="str">
        <f ca="1">IF($B133="","",OFFSET(Zdroj!AF$16,'k rozhodnutí detailní'!$A132,0))</f>
        <v/>
      </c>
      <c r="T133" s="419" t="str">
        <f ca="1">IF($B133="","",OFFSET(Zdroj!AG$16,'k rozhodnutí detailní'!$A132,0))</f>
        <v/>
      </c>
      <c r="U133" s="419" t="str">
        <f ca="1">IF($B133="","",OFFSET(Zdroj!AH$16,'k rozhodnutí detailní'!$A132,0))</f>
        <v/>
      </c>
    </row>
    <row r="134" spans="1:21" hidden="1" x14ac:dyDescent="0.25">
      <c r="A134" s="25"/>
      <c r="B134" s="424" t="str">
        <f ca="1">IF(OFFSET(Zdroj!$B$16,A132,0)&gt;0,OFFSET(Zdroj!$B$16,A132,0)+0,"")</f>
        <v/>
      </c>
      <c r="C134" s="2" t="str">
        <f ca="1">IF($B133="","",IF(Zdroj!$AS$9="ano",CONCATENATE("Okres:","
",OFFSET(Zdroj!CH$16,'k rozhodnutí detailní'!$A132,0),"
","Právní forma","
",OFFSET(Zdroj!H$16,'k rozhodnutí detailní'!$A132,0),"
",IF(OFFSET(Zdroj!I$16,'k rozhodnutí detailní'!$A132,0)="","","IČO: "),OFFSET(Zdroj!I$16,'k rozhodnutí detailní'!$A132,0),"
","B.Ú. ",IF(OFFSET(Zdroj!J$16,'k rozhodnutí detailní'!$A132,0)="","","Anonymizováno")),CONCATENATE("Okres:","
",OFFSET(Zdroj!CH$16,'k rozhodnutí detailní'!$A132,0),"
","Právní forma","
",OFFSET(Zdroj!H$16,'k rozhodnutí detailní'!$A132,0),"
",IF(OFFSET(Zdroj!I$16,'k rozhodnutí detailní'!$A132,0)="","","IČO: "),OFFSET(Zdroj!I$16,'k rozhodnutí detailní'!$A132,0),"
","B.Ú. ",OFFSET(Zdroj!J$16,'k rozhodnutí detailní'!$A132,0))))</f>
        <v/>
      </c>
      <c r="D134" s="3" t="str">
        <f ca="1">IF($B133="","",OFFSET(Zdroj!O$16,'k rozhodnutí detailní'!$A132,0))</f>
        <v/>
      </c>
      <c r="E134" s="426"/>
      <c r="F134" s="31"/>
      <c r="G134" s="429"/>
      <c r="H134" s="427"/>
      <c r="I134" s="419"/>
      <c r="J134" s="419"/>
      <c r="K134" s="419"/>
      <c r="L134" s="419"/>
      <c r="M134" s="435"/>
      <c r="N134" s="425"/>
      <c r="O134" s="419"/>
      <c r="P134" s="419"/>
      <c r="Q134" s="419"/>
      <c r="R134" s="419"/>
      <c r="S134" s="419"/>
      <c r="T134" s="419"/>
      <c r="U134" s="419"/>
    </row>
    <row r="135" spans="1:21" hidden="1" x14ac:dyDescent="0.25">
      <c r="A135" s="25">
        <f>ROW()/3-1</f>
        <v>44</v>
      </c>
      <c r="B135" s="424"/>
      <c r="C135" s="29" t="str">
        <f ca="1">IF($B133="","",IF(Zdroj!$AS$9="ano",IF(OFFSET(Zdroj!M$16,'k rozhodnutí detailní'!A132,0)="","","Anonymizováno"),IF(OFFSET(Zdroj!M$16,'k rozhodnutí detailní'!A132,0)="","",OFFSET(Zdroj!M$16,'k rozhodnutí detailní'!A132,0))))</f>
        <v/>
      </c>
      <c r="D135" s="3" t="str">
        <f ca="1">IF($B133="","",CONCATENATE("Dotace bude použita na:","
",OFFSET(Zdroj!P$16,'k rozhodnutí detailní'!$A132,0)))</f>
        <v/>
      </c>
      <c r="E135" s="426"/>
      <c r="F135" s="32" t="str">
        <f ca="1">IF($B133="","",OFFSET(Zdroj!V$16,'k rozhodnutí detailní'!$A132,0))</f>
        <v/>
      </c>
      <c r="G135" s="49" t="str">
        <f ca="1">IF($B133="","",OFFSET(Zdroj!CC$16,'k rozhodnutí'!#REF!,0))</f>
        <v/>
      </c>
      <c r="H135" s="427"/>
      <c r="I135" s="419"/>
      <c r="J135" s="419"/>
      <c r="K135" s="419"/>
      <c r="L135" s="419"/>
      <c r="M135" s="435"/>
      <c r="N135" s="33" t="str">
        <f t="shared" ref="N135" ca="1" si="83">IF(B133="","",N133/G133)</f>
        <v/>
      </c>
      <c r="O135" s="419"/>
      <c r="P135" s="419"/>
      <c r="Q135" s="419"/>
      <c r="R135" s="419"/>
      <c r="S135" s="419"/>
      <c r="T135" s="419"/>
      <c r="U135" s="419"/>
    </row>
    <row r="136" spans="1:21" hidden="1" x14ac:dyDescent="0.25">
      <c r="A136" s="25"/>
      <c r="B136" s="144" t="str">
        <f ca="1">IF(OFFSET(Zdroj!$B$16,A135,0)&gt;0,A138,"")</f>
        <v/>
      </c>
      <c r="C136" s="2"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20" t="str">
        <f ca="1">IF($B136="","",OFFSET(Zdroj!N$16,'k rozhodnutí detailní'!$A135,0))</f>
        <v/>
      </c>
      <c r="E136" s="426" t="str">
        <f ca="1">IF($B136="","",OFFSET(Zdroj!T$16,'k rozhodnutí detailní'!$A135,0))</f>
        <v/>
      </c>
      <c r="F136" s="32" t="str">
        <f ca="1">IF($B136="","",OFFSET(Zdroj!U$16,'k rozhodnutí detailní'!$A135,0))</f>
        <v/>
      </c>
      <c r="G136" s="429" t="str">
        <f ca="1">IF($B136="","",OFFSET(Zdroj!W$16,'k rozhodnutí detailní'!$A135,0))</f>
        <v/>
      </c>
      <c r="H136" s="427" t="str">
        <f ca="1">IF($B136="","",OFFSET(Zdroj!Y$16,'k rozhodnutí detailní'!$A135,0))</f>
        <v/>
      </c>
      <c r="I136" s="419" t="str">
        <f ca="1">IF($B136="","",OFFSET(Zdroj!BW$16,'k rozhodnutí detailní'!$A135,0))</f>
        <v/>
      </c>
      <c r="J136" s="419" t="str">
        <f ca="1">IF($B136="","",OFFSET(Zdroj!BX$16,'k rozhodnutí detailní'!$A135,0))</f>
        <v/>
      </c>
      <c r="K136" s="419" t="str">
        <f ca="1">IF($B136="","",OFFSET(Zdroj!BY$16,'k rozhodnutí detailní'!$A135,0))</f>
        <v/>
      </c>
      <c r="L136" s="419" t="str">
        <f ca="1">IF($B136="","",CONCATENATE(OFFSET(Zdroj!BZ$16,'k rozhodnutí detailní'!$A135,0)," ze 100"))</f>
        <v/>
      </c>
      <c r="M136" s="435" t="str">
        <f t="shared" ref="M136" ca="1" si="84">IF($B136="","",SUM((I136+J136+K136)/100))</f>
        <v/>
      </c>
      <c r="N136" s="425" t="str">
        <f ca="1">IF(B136="","",IF(Zdroj!$AS$1=Zdroj!$AT$9,IF(ROUND(G136*M136,Zdroj!$AT$8)&lt;Zdroj!$AU$1,Zdroj!$AU$1,ROUND(G136*M136,Zdroj!$AT$8)),OFFSET(Zdroj!CE$16,'k rozhodnutí detailní'!A135,0)))</f>
        <v/>
      </c>
      <c r="O136" s="419" t="str">
        <f ca="1">IF($B136="","",OFFSET(Zdroj!Z$16,'k rozhodnutí detailní'!$A135,0))</f>
        <v/>
      </c>
      <c r="P136" s="419" t="str">
        <f ca="1">IF($B136="","",OFFSET(Zdroj!AC$16,'k rozhodnutí detailní'!$A135,0))</f>
        <v/>
      </c>
      <c r="Q136" s="419" t="str">
        <f ca="1">IF($B136="","",OFFSET(Zdroj!AD$16,'k rozhodnutí detailní'!$A135,0))</f>
        <v/>
      </c>
      <c r="R136" s="419" t="str">
        <f ca="1">IF($B136="","",OFFSET(Zdroj!AE$16,'k rozhodnutí detailní'!$A135,0))</f>
        <v/>
      </c>
      <c r="S136" s="419" t="str">
        <f ca="1">IF($B136="","",OFFSET(Zdroj!AF$16,'k rozhodnutí detailní'!$A135,0))</f>
        <v/>
      </c>
      <c r="T136" s="419" t="str">
        <f ca="1">IF($B136="","",OFFSET(Zdroj!AG$16,'k rozhodnutí detailní'!$A135,0))</f>
        <v/>
      </c>
      <c r="U136" s="419" t="str">
        <f ca="1">IF($B136="","",OFFSET(Zdroj!AH$16,'k rozhodnutí detailní'!$A135,0))</f>
        <v/>
      </c>
    </row>
    <row r="137" spans="1:21" hidden="1" x14ac:dyDescent="0.25">
      <c r="A137" s="25"/>
      <c r="B137" s="424" t="str">
        <f ca="1">IF(OFFSET(Zdroj!$B$16,A135,0)&gt;0,OFFSET(Zdroj!$B$16,A135,0)+0,"")</f>
        <v/>
      </c>
      <c r="C137" s="2" t="str">
        <f ca="1">IF($B136="","",IF(Zdroj!$AS$9="ano",CONCATENATE("Okres:","
",OFFSET(Zdroj!CH$16,'k rozhodnutí detailní'!$A135,0),"
","Právní forma","
",OFFSET(Zdroj!H$16,'k rozhodnutí detailní'!$A135,0),"
",IF(OFFSET(Zdroj!I$16,'k rozhodnutí detailní'!$A135,0)="","","IČO: "),OFFSET(Zdroj!I$16,'k rozhodnutí detailní'!$A135,0),"
","B.Ú. ",IF(OFFSET(Zdroj!J$16,'k rozhodnutí detailní'!$A135,0)="","","Anonymizováno")),CONCATENATE("Okres:","
",OFFSET(Zdroj!CH$16,'k rozhodnutí detailní'!$A135,0),"
","Právní forma","
",OFFSET(Zdroj!H$16,'k rozhodnutí detailní'!$A135,0),"
",IF(OFFSET(Zdroj!I$16,'k rozhodnutí detailní'!$A135,0)="","","IČO: "),OFFSET(Zdroj!I$16,'k rozhodnutí detailní'!$A135,0),"
","B.Ú. ",OFFSET(Zdroj!J$16,'k rozhodnutí detailní'!$A135,0))))</f>
        <v/>
      </c>
      <c r="D137" s="3" t="str">
        <f ca="1">IF($B136="","",OFFSET(Zdroj!O$16,'k rozhodnutí detailní'!$A135,0))</f>
        <v/>
      </c>
      <c r="E137" s="426"/>
      <c r="F137" s="31"/>
      <c r="G137" s="429"/>
      <c r="H137" s="427"/>
      <c r="I137" s="419"/>
      <c r="J137" s="419"/>
      <c r="K137" s="419"/>
      <c r="L137" s="419"/>
      <c r="M137" s="435"/>
      <c r="N137" s="425"/>
      <c r="O137" s="419"/>
      <c r="P137" s="419"/>
      <c r="Q137" s="419"/>
      <c r="R137" s="419"/>
      <c r="S137" s="419"/>
      <c r="T137" s="419"/>
      <c r="U137" s="419"/>
    </row>
    <row r="138" spans="1:21" hidden="1" x14ac:dyDescent="0.25">
      <c r="A138" s="25">
        <f>ROW()/3-1</f>
        <v>45</v>
      </c>
      <c r="B138" s="424"/>
      <c r="C138" s="29" t="str">
        <f ca="1">IF($B136="","",IF(Zdroj!$AS$9="ano",IF(OFFSET(Zdroj!M$16,'k rozhodnutí detailní'!A135,0)="","","Anonymizováno"),IF(OFFSET(Zdroj!M$16,'k rozhodnutí detailní'!A135,0)="","",OFFSET(Zdroj!M$16,'k rozhodnutí detailní'!A135,0))))</f>
        <v/>
      </c>
      <c r="D138" s="3" t="str">
        <f ca="1">IF($B136="","",CONCATENATE("Dotace bude použita na:","
",OFFSET(Zdroj!P$16,'k rozhodnutí detailní'!$A135,0)))</f>
        <v/>
      </c>
      <c r="E138" s="426"/>
      <c r="F138" s="32" t="str">
        <f ca="1">IF($B136="","",OFFSET(Zdroj!V$16,'k rozhodnutí detailní'!$A135,0))</f>
        <v/>
      </c>
      <c r="G138" s="49" t="str">
        <f ca="1">IF($B136="","",OFFSET(Zdroj!CC$16,'k rozhodnutí'!#REF!,0))</f>
        <v/>
      </c>
      <c r="H138" s="427"/>
      <c r="I138" s="419"/>
      <c r="J138" s="419"/>
      <c r="K138" s="419"/>
      <c r="L138" s="419"/>
      <c r="M138" s="435"/>
      <c r="N138" s="33" t="str">
        <f t="shared" ref="N138" ca="1" si="85">IF(B136="","",N136/G136)</f>
        <v/>
      </c>
      <c r="O138" s="419"/>
      <c r="P138" s="419"/>
      <c r="Q138" s="419"/>
      <c r="R138" s="419"/>
      <c r="S138" s="419"/>
      <c r="T138" s="419"/>
      <c r="U138" s="419"/>
    </row>
    <row r="139" spans="1:21" hidden="1" x14ac:dyDescent="0.25">
      <c r="A139" s="25"/>
      <c r="B139" s="144" t="str">
        <f ca="1">IF(OFFSET(Zdroj!$B$16,A138,0)&gt;0,A141,"")</f>
        <v/>
      </c>
      <c r="C139" s="2"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20" t="str">
        <f ca="1">IF($B139="","",OFFSET(Zdroj!N$16,'k rozhodnutí detailní'!$A138,0))</f>
        <v/>
      </c>
      <c r="E139" s="426" t="str">
        <f ca="1">IF($B139="","",OFFSET(Zdroj!T$16,'k rozhodnutí detailní'!$A138,0))</f>
        <v/>
      </c>
      <c r="F139" s="32" t="str">
        <f ca="1">IF($B139="","",OFFSET(Zdroj!U$16,'k rozhodnutí detailní'!$A138,0))</f>
        <v/>
      </c>
      <c r="G139" s="429" t="str">
        <f ca="1">IF($B139="","",OFFSET(Zdroj!W$16,'k rozhodnutí detailní'!$A138,0))</f>
        <v/>
      </c>
      <c r="H139" s="427" t="str">
        <f ca="1">IF($B139="","",OFFSET(Zdroj!Y$16,'k rozhodnutí detailní'!$A138,0))</f>
        <v/>
      </c>
      <c r="I139" s="419" t="str">
        <f ca="1">IF($B139="","",OFFSET(Zdroj!BW$16,'k rozhodnutí detailní'!$A138,0))</f>
        <v/>
      </c>
      <c r="J139" s="419" t="str">
        <f ca="1">IF($B139="","",OFFSET(Zdroj!BX$16,'k rozhodnutí detailní'!$A138,0))</f>
        <v/>
      </c>
      <c r="K139" s="419" t="str">
        <f ca="1">IF($B139="","",OFFSET(Zdroj!BY$16,'k rozhodnutí detailní'!$A138,0))</f>
        <v/>
      </c>
      <c r="L139" s="419" t="str">
        <f ca="1">IF($B139="","",CONCATENATE(OFFSET(Zdroj!BZ$16,'k rozhodnutí detailní'!$A138,0)," ze 100"))</f>
        <v/>
      </c>
      <c r="M139" s="435" t="str">
        <f t="shared" ref="M139" ca="1" si="86">IF($B139="","",SUM((I139+J139+K139)/100))</f>
        <v/>
      </c>
      <c r="N139" s="425" t="str">
        <f ca="1">IF(B139="","",IF(Zdroj!$AS$1=Zdroj!$AT$9,IF(ROUND(G139*M139,Zdroj!$AT$8)&lt;Zdroj!$AU$1,Zdroj!$AU$1,ROUND(G139*M139,Zdroj!$AT$8)),OFFSET(Zdroj!CE$16,'k rozhodnutí detailní'!A138,0)))</f>
        <v/>
      </c>
      <c r="O139" s="419" t="str">
        <f ca="1">IF($B139="","",OFFSET(Zdroj!Z$16,'k rozhodnutí detailní'!$A138,0))</f>
        <v/>
      </c>
      <c r="P139" s="419" t="str">
        <f ca="1">IF($B139="","",OFFSET(Zdroj!AC$16,'k rozhodnutí detailní'!$A138,0))</f>
        <v/>
      </c>
      <c r="Q139" s="419" t="str">
        <f ca="1">IF($B139="","",OFFSET(Zdroj!AD$16,'k rozhodnutí detailní'!$A138,0))</f>
        <v/>
      </c>
      <c r="R139" s="419" t="str">
        <f ca="1">IF($B139="","",OFFSET(Zdroj!AE$16,'k rozhodnutí detailní'!$A138,0))</f>
        <v/>
      </c>
      <c r="S139" s="419" t="str">
        <f ca="1">IF($B139="","",OFFSET(Zdroj!AF$16,'k rozhodnutí detailní'!$A138,0))</f>
        <v/>
      </c>
      <c r="T139" s="419" t="str">
        <f ca="1">IF($B139="","",OFFSET(Zdroj!AG$16,'k rozhodnutí detailní'!$A138,0))</f>
        <v/>
      </c>
      <c r="U139" s="419" t="str">
        <f ca="1">IF($B139="","",OFFSET(Zdroj!AH$16,'k rozhodnutí detailní'!$A138,0))</f>
        <v/>
      </c>
    </row>
    <row r="140" spans="1:21" hidden="1" x14ac:dyDescent="0.25">
      <c r="A140" s="25"/>
      <c r="B140" s="424" t="str">
        <f ca="1">IF(OFFSET(Zdroj!$B$16,A138,0)&gt;0,OFFSET(Zdroj!$B$16,A138,0)+0,"")</f>
        <v/>
      </c>
      <c r="C140" s="2" t="str">
        <f ca="1">IF($B139="","",IF(Zdroj!$AS$9="ano",CONCATENATE("Okres:","
",OFFSET(Zdroj!CH$16,'k rozhodnutí detailní'!$A138,0),"
","Právní forma","
",OFFSET(Zdroj!H$16,'k rozhodnutí detailní'!$A138,0),"
",IF(OFFSET(Zdroj!I$16,'k rozhodnutí detailní'!$A138,0)="","","IČO: "),OFFSET(Zdroj!I$16,'k rozhodnutí detailní'!$A138,0),"
","B.Ú. ",IF(OFFSET(Zdroj!J$16,'k rozhodnutí detailní'!$A138,0)="","","Anonymizováno")),CONCATENATE("Okres:","
",OFFSET(Zdroj!CH$16,'k rozhodnutí detailní'!$A138,0),"
","Právní forma","
",OFFSET(Zdroj!H$16,'k rozhodnutí detailní'!$A138,0),"
",IF(OFFSET(Zdroj!I$16,'k rozhodnutí detailní'!$A138,0)="","","IČO: "),OFFSET(Zdroj!I$16,'k rozhodnutí detailní'!$A138,0),"
","B.Ú. ",OFFSET(Zdroj!J$16,'k rozhodnutí detailní'!$A138,0))))</f>
        <v/>
      </c>
      <c r="D140" s="3" t="str">
        <f ca="1">IF($B139="","",OFFSET(Zdroj!O$16,'k rozhodnutí detailní'!$A138,0))</f>
        <v/>
      </c>
      <c r="E140" s="426"/>
      <c r="F140" s="31"/>
      <c r="G140" s="429"/>
      <c r="H140" s="427"/>
      <c r="I140" s="419"/>
      <c r="J140" s="419"/>
      <c r="K140" s="419"/>
      <c r="L140" s="419"/>
      <c r="M140" s="435"/>
      <c r="N140" s="425"/>
      <c r="O140" s="419"/>
      <c r="P140" s="419"/>
      <c r="Q140" s="419"/>
      <c r="R140" s="419"/>
      <c r="S140" s="419"/>
      <c r="T140" s="419"/>
      <c r="U140" s="419"/>
    </row>
    <row r="141" spans="1:21" hidden="1" x14ac:dyDescent="0.25">
      <c r="A141" s="25">
        <f>ROW()/3-1</f>
        <v>46</v>
      </c>
      <c r="B141" s="424"/>
      <c r="C141" s="29" t="str">
        <f ca="1">IF($B139="","",IF(Zdroj!$AS$9="ano",IF(OFFSET(Zdroj!M$16,'k rozhodnutí detailní'!A138,0)="","","Anonymizováno"),IF(OFFSET(Zdroj!M$16,'k rozhodnutí detailní'!A138,0)="","",OFFSET(Zdroj!M$16,'k rozhodnutí detailní'!A138,0))))</f>
        <v/>
      </c>
      <c r="D141" s="3" t="str">
        <f ca="1">IF($B139="","",CONCATENATE("Dotace bude použita na:","
",OFFSET(Zdroj!P$16,'k rozhodnutí detailní'!$A138,0)))</f>
        <v/>
      </c>
      <c r="E141" s="426"/>
      <c r="F141" s="32" t="str">
        <f ca="1">IF($B139="","",OFFSET(Zdroj!V$16,'k rozhodnutí detailní'!$A138,0))</f>
        <v/>
      </c>
      <c r="G141" s="49" t="str">
        <f ca="1">IF($B139="","",OFFSET(Zdroj!CC$16,'k rozhodnutí'!#REF!,0))</f>
        <v/>
      </c>
      <c r="H141" s="427"/>
      <c r="I141" s="419"/>
      <c r="J141" s="419"/>
      <c r="K141" s="419"/>
      <c r="L141" s="419"/>
      <c r="M141" s="435"/>
      <c r="N141" s="33" t="str">
        <f t="shared" ref="N141" ca="1" si="87">IF(B139="","",N139/G139)</f>
        <v/>
      </c>
      <c r="O141" s="419"/>
      <c r="P141" s="419"/>
      <c r="Q141" s="419"/>
      <c r="R141" s="419"/>
      <c r="S141" s="419"/>
      <c r="T141" s="419"/>
      <c r="U141" s="419"/>
    </row>
    <row r="142" spans="1:21" hidden="1" x14ac:dyDescent="0.25">
      <c r="A142" s="25"/>
      <c r="B142" s="144" t="str">
        <f ca="1">IF(OFFSET(Zdroj!$B$16,A141,0)&gt;0,A144,"")</f>
        <v/>
      </c>
      <c r="C142" s="2"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20" t="str">
        <f ca="1">IF($B142="","",OFFSET(Zdroj!N$16,'k rozhodnutí detailní'!$A141,0))</f>
        <v/>
      </c>
      <c r="E142" s="426" t="str">
        <f ca="1">IF($B142="","",OFFSET(Zdroj!T$16,'k rozhodnutí detailní'!$A141,0))</f>
        <v/>
      </c>
      <c r="F142" s="32" t="str">
        <f ca="1">IF($B142="","",OFFSET(Zdroj!U$16,'k rozhodnutí detailní'!$A141,0))</f>
        <v/>
      </c>
      <c r="G142" s="429" t="str">
        <f ca="1">IF($B142="","",OFFSET(Zdroj!W$16,'k rozhodnutí detailní'!$A141,0))</f>
        <v/>
      </c>
      <c r="H142" s="427" t="str">
        <f ca="1">IF($B142="","",OFFSET(Zdroj!Y$16,'k rozhodnutí detailní'!$A141,0))</f>
        <v/>
      </c>
      <c r="I142" s="419" t="str">
        <f ca="1">IF($B142="","",OFFSET(Zdroj!BW$16,'k rozhodnutí detailní'!$A141,0))</f>
        <v/>
      </c>
      <c r="J142" s="419" t="str">
        <f ca="1">IF($B142="","",OFFSET(Zdroj!BX$16,'k rozhodnutí detailní'!$A141,0))</f>
        <v/>
      </c>
      <c r="K142" s="419" t="str">
        <f ca="1">IF($B142="","",OFFSET(Zdroj!BY$16,'k rozhodnutí detailní'!$A141,0))</f>
        <v/>
      </c>
      <c r="L142" s="419" t="str">
        <f ca="1">IF($B142="","",CONCATENATE(OFFSET(Zdroj!BZ$16,'k rozhodnutí detailní'!$A141,0)," ze 100"))</f>
        <v/>
      </c>
      <c r="M142" s="435" t="str">
        <f t="shared" ref="M142" ca="1" si="88">IF($B142="","",SUM((I142+J142+K142)/100))</f>
        <v/>
      </c>
      <c r="N142" s="425" t="str">
        <f ca="1">IF(B142="","",IF(Zdroj!$AS$1=Zdroj!$AT$9,IF(ROUND(G142*M142,Zdroj!$AT$8)&lt;Zdroj!$AU$1,Zdroj!$AU$1,ROUND(G142*M142,Zdroj!$AT$8)),OFFSET(Zdroj!CE$16,'k rozhodnutí detailní'!A141,0)))</f>
        <v/>
      </c>
      <c r="O142" s="419" t="str">
        <f ca="1">IF($B142="","",OFFSET(Zdroj!Z$16,'k rozhodnutí detailní'!$A141,0))</f>
        <v/>
      </c>
      <c r="P142" s="419" t="str">
        <f ca="1">IF($B142="","",OFFSET(Zdroj!AC$16,'k rozhodnutí detailní'!$A141,0))</f>
        <v/>
      </c>
      <c r="Q142" s="419" t="str">
        <f ca="1">IF($B142="","",OFFSET(Zdroj!AD$16,'k rozhodnutí detailní'!$A141,0))</f>
        <v/>
      </c>
      <c r="R142" s="419" t="str">
        <f ca="1">IF($B142="","",OFFSET(Zdroj!AE$16,'k rozhodnutí detailní'!$A141,0))</f>
        <v/>
      </c>
      <c r="S142" s="419" t="str">
        <f ca="1">IF($B142="","",OFFSET(Zdroj!AF$16,'k rozhodnutí detailní'!$A141,0))</f>
        <v/>
      </c>
      <c r="T142" s="419" t="str">
        <f ca="1">IF($B142="","",OFFSET(Zdroj!AG$16,'k rozhodnutí detailní'!$A141,0))</f>
        <v/>
      </c>
      <c r="U142" s="419" t="str">
        <f ca="1">IF($B142="","",OFFSET(Zdroj!AH$16,'k rozhodnutí detailní'!$A141,0))</f>
        <v/>
      </c>
    </row>
    <row r="143" spans="1:21" hidden="1" x14ac:dyDescent="0.25">
      <c r="A143" s="25"/>
      <c r="B143" s="424" t="str">
        <f ca="1">IF(OFFSET(Zdroj!$B$16,A141,0)&gt;0,OFFSET(Zdroj!$B$16,A141,0)+0,"")</f>
        <v/>
      </c>
      <c r="C143" s="2" t="str">
        <f ca="1">IF($B142="","",IF(Zdroj!$AS$9="ano",CONCATENATE("Okres:","
",OFFSET(Zdroj!CH$16,'k rozhodnutí detailní'!$A141,0),"
","Právní forma","
",OFFSET(Zdroj!H$16,'k rozhodnutí detailní'!$A141,0),"
",IF(OFFSET(Zdroj!I$16,'k rozhodnutí detailní'!$A141,0)="","","IČO: "),OFFSET(Zdroj!I$16,'k rozhodnutí detailní'!$A141,0),"
","B.Ú. ",IF(OFFSET(Zdroj!J$16,'k rozhodnutí detailní'!$A141,0)="","","Anonymizováno")),CONCATENATE("Okres:","
",OFFSET(Zdroj!CH$16,'k rozhodnutí detailní'!$A141,0),"
","Právní forma","
",OFFSET(Zdroj!H$16,'k rozhodnutí detailní'!$A141,0),"
",IF(OFFSET(Zdroj!I$16,'k rozhodnutí detailní'!$A141,0)="","","IČO: "),OFFSET(Zdroj!I$16,'k rozhodnutí detailní'!$A141,0),"
","B.Ú. ",OFFSET(Zdroj!J$16,'k rozhodnutí detailní'!$A141,0))))</f>
        <v/>
      </c>
      <c r="D143" s="3" t="str">
        <f ca="1">IF($B142="","",OFFSET(Zdroj!O$16,'k rozhodnutí detailní'!$A141,0))</f>
        <v/>
      </c>
      <c r="E143" s="426"/>
      <c r="F143" s="31"/>
      <c r="G143" s="429"/>
      <c r="H143" s="427"/>
      <c r="I143" s="419"/>
      <c r="J143" s="419"/>
      <c r="K143" s="419"/>
      <c r="L143" s="419"/>
      <c r="M143" s="435"/>
      <c r="N143" s="425"/>
      <c r="O143" s="419"/>
      <c r="P143" s="419"/>
      <c r="Q143" s="419"/>
      <c r="R143" s="419"/>
      <c r="S143" s="419"/>
      <c r="T143" s="419"/>
      <c r="U143" s="419"/>
    </row>
    <row r="144" spans="1:21" hidden="1" x14ac:dyDescent="0.25">
      <c r="A144" s="25">
        <f>ROW()/3-1</f>
        <v>47</v>
      </c>
      <c r="B144" s="424"/>
      <c r="C144" s="29" t="str">
        <f ca="1">IF($B142="","",IF(Zdroj!$AS$9="ano",IF(OFFSET(Zdroj!M$16,'k rozhodnutí detailní'!A141,0)="","","Anonymizováno"),IF(OFFSET(Zdroj!M$16,'k rozhodnutí detailní'!A141,0)="","",OFFSET(Zdroj!M$16,'k rozhodnutí detailní'!A141,0))))</f>
        <v/>
      </c>
      <c r="D144" s="3" t="str">
        <f ca="1">IF($B142="","",CONCATENATE("Dotace bude použita na:","
",OFFSET(Zdroj!P$16,'k rozhodnutí detailní'!$A141,0)))</f>
        <v/>
      </c>
      <c r="E144" s="426"/>
      <c r="F144" s="32" t="str">
        <f ca="1">IF($B142="","",OFFSET(Zdroj!V$16,'k rozhodnutí detailní'!$A141,0))</f>
        <v/>
      </c>
      <c r="G144" s="49" t="str">
        <f ca="1">IF($B142="","",OFFSET(Zdroj!CC$16,'k rozhodnutí'!#REF!,0))</f>
        <v/>
      </c>
      <c r="H144" s="427"/>
      <c r="I144" s="419"/>
      <c r="J144" s="419"/>
      <c r="K144" s="419"/>
      <c r="L144" s="419"/>
      <c r="M144" s="435"/>
      <c r="N144" s="33" t="str">
        <f t="shared" ref="N144" ca="1" si="89">IF(B142="","",N142/G142)</f>
        <v/>
      </c>
      <c r="O144" s="419"/>
      <c r="P144" s="419"/>
      <c r="Q144" s="419"/>
      <c r="R144" s="419"/>
      <c r="S144" s="419"/>
      <c r="T144" s="419"/>
      <c r="U144" s="419"/>
    </row>
    <row r="145" spans="1:21" hidden="1" x14ac:dyDescent="0.25">
      <c r="A145" s="25"/>
      <c r="B145" s="144" t="str">
        <f ca="1">IF(OFFSET(Zdroj!$B$16,A144,0)&gt;0,A147,"")</f>
        <v/>
      </c>
      <c r="C145" s="2"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20" t="str">
        <f ca="1">IF($B145="","",OFFSET(Zdroj!N$16,'k rozhodnutí detailní'!$A144,0))</f>
        <v/>
      </c>
      <c r="E145" s="426" t="str">
        <f ca="1">IF($B145="","",OFFSET(Zdroj!T$16,'k rozhodnutí detailní'!$A144,0))</f>
        <v/>
      </c>
      <c r="F145" s="32" t="str">
        <f ca="1">IF($B145="","",OFFSET(Zdroj!U$16,'k rozhodnutí detailní'!$A144,0))</f>
        <v/>
      </c>
      <c r="G145" s="429" t="str">
        <f ca="1">IF($B145="","",OFFSET(Zdroj!W$16,'k rozhodnutí detailní'!$A144,0))</f>
        <v/>
      </c>
      <c r="H145" s="427" t="str">
        <f ca="1">IF($B145="","",OFFSET(Zdroj!Y$16,'k rozhodnutí detailní'!$A144,0))</f>
        <v/>
      </c>
      <c r="I145" s="419" t="str">
        <f ca="1">IF($B145="","",OFFSET(Zdroj!BW$16,'k rozhodnutí detailní'!$A144,0))</f>
        <v/>
      </c>
      <c r="J145" s="419" t="str">
        <f ca="1">IF($B145="","",OFFSET(Zdroj!BX$16,'k rozhodnutí detailní'!$A144,0))</f>
        <v/>
      </c>
      <c r="K145" s="419" t="str">
        <f ca="1">IF($B145="","",OFFSET(Zdroj!BY$16,'k rozhodnutí detailní'!$A144,0))</f>
        <v/>
      </c>
      <c r="L145" s="419" t="str">
        <f ca="1">IF($B145="","",CONCATENATE(OFFSET(Zdroj!BZ$16,'k rozhodnutí detailní'!$A144,0)," ze 100"))</f>
        <v/>
      </c>
      <c r="M145" s="435" t="str">
        <f t="shared" ref="M145" ca="1" si="90">IF($B145="","",SUM((I145+J145+K145)/100))</f>
        <v/>
      </c>
      <c r="N145" s="425" t="str">
        <f ca="1">IF(B145="","",IF(Zdroj!$AS$1=Zdroj!$AT$9,IF(ROUND(G145*M145,Zdroj!$AT$8)&lt;Zdroj!$AU$1,Zdroj!$AU$1,ROUND(G145*M145,Zdroj!$AT$8)),OFFSET(Zdroj!CE$16,'k rozhodnutí detailní'!A144,0)))</f>
        <v/>
      </c>
      <c r="O145" s="419" t="str">
        <f ca="1">IF($B145="","",OFFSET(Zdroj!Z$16,'k rozhodnutí detailní'!$A144,0))</f>
        <v/>
      </c>
      <c r="P145" s="419" t="str">
        <f ca="1">IF($B145="","",OFFSET(Zdroj!AC$16,'k rozhodnutí detailní'!$A144,0))</f>
        <v/>
      </c>
      <c r="Q145" s="419" t="str">
        <f ca="1">IF($B145="","",OFFSET(Zdroj!AD$16,'k rozhodnutí detailní'!$A144,0))</f>
        <v/>
      </c>
      <c r="R145" s="419" t="str">
        <f ca="1">IF($B145="","",OFFSET(Zdroj!AE$16,'k rozhodnutí detailní'!$A144,0))</f>
        <v/>
      </c>
      <c r="S145" s="419" t="str">
        <f ca="1">IF($B145="","",OFFSET(Zdroj!AF$16,'k rozhodnutí detailní'!$A144,0))</f>
        <v/>
      </c>
      <c r="T145" s="419" t="str">
        <f ca="1">IF($B145="","",OFFSET(Zdroj!AG$16,'k rozhodnutí detailní'!$A144,0))</f>
        <v/>
      </c>
      <c r="U145" s="419" t="str">
        <f ca="1">IF($B145="","",OFFSET(Zdroj!AH$16,'k rozhodnutí detailní'!$A144,0))</f>
        <v/>
      </c>
    </row>
    <row r="146" spans="1:21" hidden="1" x14ac:dyDescent="0.25">
      <c r="A146" s="25"/>
      <c r="B146" s="424" t="str">
        <f ca="1">IF(OFFSET(Zdroj!$B$16,A144,0)&gt;0,OFFSET(Zdroj!$B$16,A144,0)+0,"")</f>
        <v/>
      </c>
      <c r="C146" s="2" t="str">
        <f ca="1">IF($B145="","",IF(Zdroj!$AS$9="ano",CONCATENATE("Okres:","
",OFFSET(Zdroj!CH$16,'k rozhodnutí detailní'!$A144,0),"
","Právní forma","
",OFFSET(Zdroj!H$16,'k rozhodnutí detailní'!$A144,0),"
",IF(OFFSET(Zdroj!I$16,'k rozhodnutí detailní'!$A144,0)="","","IČO: "),OFFSET(Zdroj!I$16,'k rozhodnutí detailní'!$A144,0),"
","B.Ú. ",IF(OFFSET(Zdroj!J$16,'k rozhodnutí detailní'!$A144,0)="","","Anonymizováno")),CONCATENATE("Okres:","
",OFFSET(Zdroj!CH$16,'k rozhodnutí detailní'!$A144,0),"
","Právní forma","
",OFFSET(Zdroj!H$16,'k rozhodnutí detailní'!$A144,0),"
",IF(OFFSET(Zdroj!I$16,'k rozhodnutí detailní'!$A144,0)="","","IČO: "),OFFSET(Zdroj!I$16,'k rozhodnutí detailní'!$A144,0),"
","B.Ú. ",OFFSET(Zdroj!J$16,'k rozhodnutí detailní'!$A144,0))))</f>
        <v/>
      </c>
      <c r="D146" s="3" t="str">
        <f ca="1">IF($B145="","",OFFSET(Zdroj!O$16,'k rozhodnutí detailní'!$A144,0))</f>
        <v/>
      </c>
      <c r="E146" s="426"/>
      <c r="F146" s="31"/>
      <c r="G146" s="429"/>
      <c r="H146" s="427"/>
      <c r="I146" s="419"/>
      <c r="J146" s="419"/>
      <c r="K146" s="419"/>
      <c r="L146" s="419"/>
      <c r="M146" s="435"/>
      <c r="N146" s="425"/>
      <c r="O146" s="419"/>
      <c r="P146" s="419"/>
      <c r="Q146" s="419"/>
      <c r="R146" s="419"/>
      <c r="S146" s="419"/>
      <c r="T146" s="419"/>
      <c r="U146" s="419"/>
    </row>
    <row r="147" spans="1:21" hidden="1" x14ac:dyDescent="0.25">
      <c r="A147" s="25">
        <f>ROW()/3-1</f>
        <v>48</v>
      </c>
      <c r="B147" s="424"/>
      <c r="C147" s="29" t="str">
        <f ca="1">IF($B145="","",IF(Zdroj!$AS$9="ano",IF(OFFSET(Zdroj!M$16,'k rozhodnutí detailní'!A144,0)="","","Anonymizováno"),IF(OFFSET(Zdroj!M$16,'k rozhodnutí detailní'!A144,0)="","",OFFSET(Zdroj!M$16,'k rozhodnutí detailní'!A144,0))))</f>
        <v/>
      </c>
      <c r="D147" s="3" t="str">
        <f ca="1">IF($B145="","",CONCATENATE("Dotace bude použita na:","
",OFFSET(Zdroj!P$16,'k rozhodnutí detailní'!$A144,0)))</f>
        <v/>
      </c>
      <c r="E147" s="426"/>
      <c r="F147" s="32" t="str">
        <f ca="1">IF($B145="","",OFFSET(Zdroj!V$16,'k rozhodnutí detailní'!$A144,0))</f>
        <v/>
      </c>
      <c r="G147" s="49" t="str">
        <f ca="1">IF($B145="","",OFFSET(Zdroj!CC$16,'k rozhodnutí'!#REF!,0))</f>
        <v/>
      </c>
      <c r="H147" s="427"/>
      <c r="I147" s="419"/>
      <c r="J147" s="419"/>
      <c r="K147" s="419"/>
      <c r="L147" s="419"/>
      <c r="M147" s="435"/>
      <c r="N147" s="33" t="str">
        <f t="shared" ref="N147" ca="1" si="91">IF(B145="","",N145/G145)</f>
        <v/>
      </c>
      <c r="O147" s="419"/>
      <c r="P147" s="419"/>
      <c r="Q147" s="419"/>
      <c r="R147" s="419"/>
      <c r="S147" s="419"/>
      <c r="T147" s="419"/>
      <c r="U147" s="419"/>
    </row>
    <row r="148" spans="1:21" hidden="1" x14ac:dyDescent="0.25">
      <c r="A148" s="25"/>
      <c r="B148" s="144" t="str">
        <f ca="1">IF(OFFSET(Zdroj!$B$16,A147,0)&gt;0,A150,"")</f>
        <v/>
      </c>
      <c r="C148" s="2" t="str">
        <f ca="1">IF($B148="","",IF(Zdroj!$AS$9="ano",CONCATENATE(OFFSET(Zdroj!C$16,'k rozhodnutí detailní'!$A147,0),"
","Anonymizováno","
",OFFSET(Zdroj!E$16,'k rozhodnutí detailní'!$A147,0),"
",OFFSET(Zdroj!F$16,'k rozhodnutí detailní'!$A147,0)),CONCATENATE(OFFSET(Zdroj!C$16,'k rozhodnutí detailní'!$A147,0),"
",OFFSET(Zdroj!D$16,'k rozhodnutí detailní'!$A147,0),"
",OFFSET(Zdroj!E$16,'k rozhodnutí detailní'!$A147,0),"
",OFFSET(Zdroj!F$16,'k rozhodnutí detailní'!$A147,0))))</f>
        <v/>
      </c>
      <c r="D148" s="20" t="str">
        <f ca="1">IF($B148="","",OFFSET(Zdroj!N$16,'k rozhodnutí detailní'!$A147,0))</f>
        <v/>
      </c>
      <c r="E148" s="426" t="str">
        <f ca="1">IF($B148="","",OFFSET(Zdroj!T$16,'k rozhodnutí detailní'!$A147,0))</f>
        <v/>
      </c>
      <c r="F148" s="32" t="str">
        <f ca="1">IF($B148="","",OFFSET(Zdroj!U$16,'k rozhodnutí detailní'!$A147,0))</f>
        <v/>
      </c>
      <c r="G148" s="429" t="str">
        <f ca="1">IF($B148="","",OFFSET(Zdroj!W$16,'k rozhodnutí detailní'!$A147,0))</f>
        <v/>
      </c>
      <c r="H148" s="427" t="str">
        <f ca="1">IF($B148="","",OFFSET(Zdroj!Y$16,'k rozhodnutí detailní'!$A147,0))</f>
        <v/>
      </c>
      <c r="I148" s="419" t="str">
        <f ca="1">IF($B148="","",OFFSET(Zdroj!BW$16,'k rozhodnutí detailní'!$A147,0))</f>
        <v/>
      </c>
      <c r="J148" s="419" t="str">
        <f ca="1">IF($B148="","",OFFSET(Zdroj!BX$16,'k rozhodnutí detailní'!$A147,0))</f>
        <v/>
      </c>
      <c r="K148" s="419" t="str">
        <f ca="1">IF($B148="","",OFFSET(Zdroj!BY$16,'k rozhodnutí detailní'!$A147,0))</f>
        <v/>
      </c>
      <c r="L148" s="419" t="str">
        <f ca="1">IF($B148="","",CONCATENATE(OFFSET(Zdroj!BZ$16,'k rozhodnutí detailní'!$A147,0)," ze 100"))</f>
        <v/>
      </c>
      <c r="M148" s="435" t="str">
        <f t="shared" ref="M148" ca="1" si="92">IF($B148="","",SUM((I148+J148+K148)/100))</f>
        <v/>
      </c>
      <c r="N148" s="425" t="str">
        <f ca="1">IF(B148="","",IF(Zdroj!$AS$1=Zdroj!$AT$9,IF(ROUND(G148*M148,Zdroj!$AT$8)&lt;Zdroj!$AU$1,Zdroj!$AU$1,ROUND(G148*M148,Zdroj!$AT$8)),OFFSET(Zdroj!CE$16,'k rozhodnutí detailní'!A147,0)))</f>
        <v/>
      </c>
      <c r="O148" s="419" t="str">
        <f ca="1">IF($B148="","",OFFSET(Zdroj!Z$16,'k rozhodnutí detailní'!$A147,0))</f>
        <v/>
      </c>
      <c r="P148" s="419" t="str">
        <f ca="1">IF($B148="","",OFFSET(Zdroj!AC$16,'k rozhodnutí detailní'!$A147,0))</f>
        <v/>
      </c>
      <c r="Q148" s="419" t="str">
        <f ca="1">IF($B148="","",OFFSET(Zdroj!AD$16,'k rozhodnutí detailní'!$A147,0))</f>
        <v/>
      </c>
      <c r="R148" s="419" t="str">
        <f ca="1">IF($B148="","",OFFSET(Zdroj!AE$16,'k rozhodnutí detailní'!$A147,0))</f>
        <v/>
      </c>
      <c r="S148" s="419" t="str">
        <f ca="1">IF($B148="","",OFFSET(Zdroj!AF$16,'k rozhodnutí detailní'!$A147,0))</f>
        <v/>
      </c>
      <c r="T148" s="419" t="str">
        <f ca="1">IF($B148="","",OFFSET(Zdroj!AG$16,'k rozhodnutí detailní'!$A147,0))</f>
        <v/>
      </c>
      <c r="U148" s="419" t="str">
        <f ca="1">IF($B148="","",OFFSET(Zdroj!AH$16,'k rozhodnutí detailní'!$A147,0))</f>
        <v/>
      </c>
    </row>
    <row r="149" spans="1:21" hidden="1" x14ac:dyDescent="0.25">
      <c r="A149" s="25"/>
      <c r="B149" s="424" t="str">
        <f ca="1">IF(OFFSET(Zdroj!$B$16,A147,0)&gt;0,OFFSET(Zdroj!$B$16,A147,0)+0,"")</f>
        <v/>
      </c>
      <c r="C149" s="2" t="str">
        <f ca="1">IF($B148="","",IF(Zdroj!$AS$9="ano",CONCATENATE("Okres:","
",OFFSET(Zdroj!CH$16,'k rozhodnutí detailní'!$A147,0),"
","Právní forma","
",OFFSET(Zdroj!H$16,'k rozhodnutí detailní'!$A147,0),"
",IF(OFFSET(Zdroj!I$16,'k rozhodnutí detailní'!$A147,0)="","","IČO: "),OFFSET(Zdroj!I$16,'k rozhodnutí detailní'!$A147,0),"
","B.Ú. ",IF(OFFSET(Zdroj!J$16,'k rozhodnutí detailní'!$A147,0)="","","Anonymizováno")),CONCATENATE("Okres:","
",OFFSET(Zdroj!CH$16,'k rozhodnutí detailní'!$A147,0),"
","Právní forma","
",OFFSET(Zdroj!H$16,'k rozhodnutí detailní'!$A147,0),"
",IF(OFFSET(Zdroj!I$16,'k rozhodnutí detailní'!$A147,0)="","","IČO: "),OFFSET(Zdroj!I$16,'k rozhodnutí detailní'!$A147,0),"
","B.Ú. ",OFFSET(Zdroj!J$16,'k rozhodnutí detailní'!$A147,0))))</f>
        <v/>
      </c>
      <c r="D149" s="3" t="str">
        <f ca="1">IF($B148="","",OFFSET(Zdroj!O$16,'k rozhodnutí detailní'!$A147,0))</f>
        <v/>
      </c>
      <c r="E149" s="426"/>
      <c r="F149" s="31"/>
      <c r="G149" s="429"/>
      <c r="H149" s="427"/>
      <c r="I149" s="419"/>
      <c r="J149" s="419"/>
      <c r="K149" s="419"/>
      <c r="L149" s="419"/>
      <c r="M149" s="435"/>
      <c r="N149" s="425"/>
      <c r="O149" s="419"/>
      <c r="P149" s="419"/>
      <c r="Q149" s="419"/>
      <c r="R149" s="419"/>
      <c r="S149" s="419"/>
      <c r="T149" s="419"/>
      <c r="U149" s="419"/>
    </row>
    <row r="150" spans="1:21" hidden="1" x14ac:dyDescent="0.25">
      <c r="A150" s="25">
        <f>ROW()/3-1</f>
        <v>49</v>
      </c>
      <c r="B150" s="424"/>
      <c r="C150" s="29" t="str">
        <f ca="1">IF($B148="","",IF(Zdroj!$AS$9="ano",IF(OFFSET(Zdroj!M$16,'k rozhodnutí detailní'!A147,0)="","","Anonymizováno"),IF(OFFSET(Zdroj!M$16,'k rozhodnutí detailní'!A147,0)="","",OFFSET(Zdroj!M$16,'k rozhodnutí detailní'!A147,0))))</f>
        <v/>
      </c>
      <c r="D150" s="3" t="str">
        <f ca="1">IF($B148="","",CONCATENATE("Dotace bude použita na:","
",OFFSET(Zdroj!P$16,'k rozhodnutí detailní'!$A147,0)))</f>
        <v/>
      </c>
      <c r="E150" s="426"/>
      <c r="F150" s="32" t="str">
        <f ca="1">IF($B148="","",OFFSET(Zdroj!V$16,'k rozhodnutí detailní'!$A147,0))</f>
        <v/>
      </c>
      <c r="G150" s="49" t="str">
        <f ca="1">IF($B148="","",OFFSET(Zdroj!CC$16,'k rozhodnutí'!#REF!,0))</f>
        <v/>
      </c>
      <c r="H150" s="427"/>
      <c r="I150" s="419"/>
      <c r="J150" s="419"/>
      <c r="K150" s="419"/>
      <c r="L150" s="419"/>
      <c r="M150" s="435"/>
      <c r="N150" s="33" t="str">
        <f t="shared" ref="N150" ca="1" si="93">IF(B148="","",N148/G148)</f>
        <v/>
      </c>
      <c r="O150" s="419"/>
      <c r="P150" s="419"/>
      <c r="Q150" s="419"/>
      <c r="R150" s="419"/>
      <c r="S150" s="419"/>
      <c r="T150" s="419"/>
      <c r="U150" s="419"/>
    </row>
    <row r="151" spans="1:21" hidden="1" x14ac:dyDescent="0.25">
      <c r="A151" s="25"/>
      <c r="B151" s="144" t="str">
        <f ca="1">IF(OFFSET(Zdroj!$B$16,A150,0)&gt;0,A153,"")</f>
        <v/>
      </c>
      <c r="C151" s="2" t="str">
        <f ca="1">IF($B151="","",IF(Zdroj!$AS$9="ano",CONCATENATE(OFFSET(Zdroj!C$16,'k rozhodnutí detailní'!$A150,0),"
","Anonymizováno","
",OFFSET(Zdroj!E$16,'k rozhodnutí detailní'!$A150,0),"
",OFFSET(Zdroj!F$16,'k rozhodnutí detailní'!$A150,0)),CONCATENATE(OFFSET(Zdroj!C$16,'k rozhodnutí detailní'!$A150,0),"
",OFFSET(Zdroj!D$16,'k rozhodnutí detailní'!$A150,0),"
",OFFSET(Zdroj!E$16,'k rozhodnutí detailní'!$A150,0),"
",OFFSET(Zdroj!F$16,'k rozhodnutí detailní'!$A150,0))))</f>
        <v/>
      </c>
      <c r="D151" s="20" t="str">
        <f ca="1">IF($B151="","",OFFSET(Zdroj!N$16,'k rozhodnutí detailní'!$A150,0))</f>
        <v/>
      </c>
      <c r="E151" s="426" t="str">
        <f ca="1">IF($B151="","",OFFSET(Zdroj!T$16,'k rozhodnutí detailní'!$A150,0))</f>
        <v/>
      </c>
      <c r="F151" s="32" t="str">
        <f ca="1">IF($B151="","",OFFSET(Zdroj!U$16,'k rozhodnutí detailní'!$A150,0))</f>
        <v/>
      </c>
      <c r="G151" s="429" t="str">
        <f ca="1">IF($B151="","",OFFSET(Zdroj!W$16,'k rozhodnutí detailní'!$A150,0))</f>
        <v/>
      </c>
      <c r="H151" s="427" t="str">
        <f ca="1">IF($B151="","",OFFSET(Zdroj!Y$16,'k rozhodnutí detailní'!$A150,0))</f>
        <v/>
      </c>
      <c r="I151" s="419" t="str">
        <f ca="1">IF($B151="","",OFFSET(Zdroj!BW$16,'k rozhodnutí detailní'!$A150,0))</f>
        <v/>
      </c>
      <c r="J151" s="419" t="str">
        <f ca="1">IF($B151="","",OFFSET(Zdroj!BX$16,'k rozhodnutí detailní'!$A150,0))</f>
        <v/>
      </c>
      <c r="K151" s="419" t="str">
        <f ca="1">IF($B151="","",OFFSET(Zdroj!BY$16,'k rozhodnutí detailní'!$A150,0))</f>
        <v/>
      </c>
      <c r="L151" s="419" t="str">
        <f ca="1">IF($B151="","",CONCATENATE(OFFSET(Zdroj!BZ$16,'k rozhodnutí detailní'!$A150,0)," ze 100"))</f>
        <v/>
      </c>
      <c r="M151" s="435" t="str">
        <f t="shared" ref="M151" ca="1" si="94">IF($B151="","",SUM((I151+J151+K151)/100))</f>
        <v/>
      </c>
      <c r="N151" s="425" t="str">
        <f ca="1">IF(B151="","",IF(Zdroj!$AS$1=Zdroj!$AT$9,IF(ROUND(G151*M151,Zdroj!$AT$8)&lt;Zdroj!$AU$1,Zdroj!$AU$1,ROUND(G151*M151,Zdroj!$AT$8)),OFFSET(Zdroj!CE$16,'k rozhodnutí detailní'!A150,0)))</f>
        <v/>
      </c>
      <c r="O151" s="419" t="str">
        <f ca="1">IF($B151="","",OFFSET(Zdroj!Z$16,'k rozhodnutí detailní'!$A150,0))</f>
        <v/>
      </c>
      <c r="P151" s="419" t="str">
        <f ca="1">IF($B151="","",OFFSET(Zdroj!AC$16,'k rozhodnutí detailní'!$A150,0))</f>
        <v/>
      </c>
      <c r="Q151" s="419" t="str">
        <f ca="1">IF($B151="","",OFFSET(Zdroj!AD$16,'k rozhodnutí detailní'!$A150,0))</f>
        <v/>
      </c>
      <c r="R151" s="419" t="str">
        <f ca="1">IF($B151="","",OFFSET(Zdroj!AE$16,'k rozhodnutí detailní'!$A150,0))</f>
        <v/>
      </c>
      <c r="S151" s="419" t="str">
        <f ca="1">IF($B151="","",OFFSET(Zdroj!AF$16,'k rozhodnutí detailní'!$A150,0))</f>
        <v/>
      </c>
      <c r="T151" s="419" t="str">
        <f ca="1">IF($B151="","",OFFSET(Zdroj!AG$16,'k rozhodnutí detailní'!$A150,0))</f>
        <v/>
      </c>
      <c r="U151" s="419" t="str">
        <f ca="1">IF($B151="","",OFFSET(Zdroj!AH$16,'k rozhodnutí detailní'!$A150,0))</f>
        <v/>
      </c>
    </row>
    <row r="152" spans="1:21" hidden="1" x14ac:dyDescent="0.25">
      <c r="A152" s="25"/>
      <c r="B152" s="424" t="str">
        <f ca="1">IF(OFFSET(Zdroj!$B$16,A150,0)&gt;0,OFFSET(Zdroj!$B$16,A150,0)+0,"")</f>
        <v/>
      </c>
      <c r="C152" s="2" t="str">
        <f ca="1">IF($B151="","",IF(Zdroj!$AS$9="ano",CONCATENATE("Okres:","
",OFFSET(Zdroj!CH$16,'k rozhodnutí detailní'!$A150,0),"
","Právní forma","
",OFFSET(Zdroj!H$16,'k rozhodnutí detailní'!$A150,0),"
",IF(OFFSET(Zdroj!I$16,'k rozhodnutí detailní'!$A150,0)="","","IČO: "),OFFSET(Zdroj!I$16,'k rozhodnutí detailní'!$A150,0),"
","B.Ú. ",IF(OFFSET(Zdroj!J$16,'k rozhodnutí detailní'!$A150,0)="","","Anonymizováno")),CONCATENATE("Okres:","
",OFFSET(Zdroj!CH$16,'k rozhodnutí detailní'!$A150,0),"
","Právní forma","
",OFFSET(Zdroj!H$16,'k rozhodnutí detailní'!$A150,0),"
",IF(OFFSET(Zdroj!I$16,'k rozhodnutí detailní'!$A150,0)="","","IČO: "),OFFSET(Zdroj!I$16,'k rozhodnutí detailní'!$A150,0),"
","B.Ú. ",OFFSET(Zdroj!J$16,'k rozhodnutí detailní'!$A150,0))))</f>
        <v/>
      </c>
      <c r="D152" s="3" t="str">
        <f ca="1">IF($B151="","",OFFSET(Zdroj!O$16,'k rozhodnutí detailní'!$A150,0))</f>
        <v/>
      </c>
      <c r="E152" s="426"/>
      <c r="F152" s="31"/>
      <c r="G152" s="429"/>
      <c r="H152" s="427"/>
      <c r="I152" s="419"/>
      <c r="J152" s="419"/>
      <c r="K152" s="419"/>
      <c r="L152" s="419"/>
      <c r="M152" s="435"/>
      <c r="N152" s="425"/>
      <c r="O152" s="419"/>
      <c r="P152" s="419"/>
      <c r="Q152" s="419"/>
      <c r="R152" s="419"/>
      <c r="S152" s="419"/>
      <c r="T152" s="419"/>
      <c r="U152" s="419"/>
    </row>
    <row r="153" spans="1:21" hidden="1" x14ac:dyDescent="0.25">
      <c r="A153" s="25">
        <f>ROW()/3-1</f>
        <v>50</v>
      </c>
      <c r="B153" s="424"/>
      <c r="C153" s="29" t="str">
        <f ca="1">IF($B151="","",IF(Zdroj!$AS$9="ano",IF(OFFSET(Zdroj!M$16,'k rozhodnutí detailní'!A150,0)="","","Anonymizováno"),IF(OFFSET(Zdroj!M$16,'k rozhodnutí detailní'!A150,0)="","",OFFSET(Zdroj!M$16,'k rozhodnutí detailní'!A150,0))))</f>
        <v/>
      </c>
      <c r="D153" s="3" t="str">
        <f ca="1">IF($B151="","",CONCATENATE("Dotace bude použita na:","
",OFFSET(Zdroj!P$16,'k rozhodnutí detailní'!$A150,0)))</f>
        <v/>
      </c>
      <c r="E153" s="426"/>
      <c r="F153" s="32" t="str">
        <f ca="1">IF($B151="","",OFFSET(Zdroj!V$16,'k rozhodnutí detailní'!$A150,0))</f>
        <v/>
      </c>
      <c r="G153" s="49" t="str">
        <f ca="1">IF($B151="","",OFFSET(Zdroj!CC$16,'k rozhodnutí'!#REF!,0))</f>
        <v/>
      </c>
      <c r="H153" s="427"/>
      <c r="I153" s="419"/>
      <c r="J153" s="419"/>
      <c r="K153" s="419"/>
      <c r="L153" s="419"/>
      <c r="M153" s="435"/>
      <c r="N153" s="33" t="str">
        <f t="shared" ref="N153" ca="1" si="95">IF(B151="","",N151/G151)</f>
        <v/>
      </c>
      <c r="O153" s="419"/>
      <c r="P153" s="419"/>
      <c r="Q153" s="419"/>
      <c r="R153" s="419"/>
      <c r="S153" s="419"/>
      <c r="T153" s="419"/>
      <c r="U153" s="419"/>
    </row>
    <row r="154" spans="1:21" hidden="1" x14ac:dyDescent="0.25">
      <c r="A154" s="25"/>
      <c r="B154" s="144" t="str">
        <f ca="1">IF(OFFSET(Zdroj!$B$16,A153,0)&gt;0,A156,"")</f>
        <v/>
      </c>
      <c r="C154" s="2" t="str">
        <f ca="1">IF($B154="","",IF(Zdroj!$AS$9="ano",CONCATENATE(OFFSET(Zdroj!C$16,'k rozhodnutí detailní'!$A153,0),"
","Anonymizováno","
",OFFSET(Zdroj!E$16,'k rozhodnutí detailní'!$A153,0),"
",OFFSET(Zdroj!F$16,'k rozhodnutí detailní'!$A153,0)),CONCATENATE(OFFSET(Zdroj!C$16,'k rozhodnutí detailní'!$A153,0),"
",OFFSET(Zdroj!D$16,'k rozhodnutí detailní'!$A153,0),"
",OFFSET(Zdroj!E$16,'k rozhodnutí detailní'!$A153,0),"
",OFFSET(Zdroj!F$16,'k rozhodnutí detailní'!$A153,0))))</f>
        <v/>
      </c>
      <c r="D154" s="20" t="str">
        <f ca="1">IF($B154="","",OFFSET(Zdroj!N$16,'k rozhodnutí detailní'!$A153,0))</f>
        <v/>
      </c>
      <c r="E154" s="426" t="str">
        <f ca="1">IF($B154="","",OFFSET(Zdroj!T$16,'k rozhodnutí detailní'!$A153,0))</f>
        <v/>
      </c>
      <c r="F154" s="32" t="str">
        <f ca="1">IF($B154="","",OFFSET(Zdroj!U$16,'k rozhodnutí detailní'!$A153,0))</f>
        <v/>
      </c>
      <c r="G154" s="429" t="str">
        <f ca="1">IF($B154="","",OFFSET(Zdroj!W$16,'k rozhodnutí detailní'!$A153,0))</f>
        <v/>
      </c>
      <c r="H154" s="427" t="str">
        <f ca="1">IF($B154="","",OFFSET(Zdroj!Y$16,'k rozhodnutí detailní'!$A153,0))</f>
        <v/>
      </c>
      <c r="I154" s="419" t="str">
        <f ca="1">IF($B154="","",OFFSET(Zdroj!BW$16,'k rozhodnutí detailní'!$A153,0))</f>
        <v/>
      </c>
      <c r="J154" s="419" t="str">
        <f ca="1">IF($B154="","",OFFSET(Zdroj!BX$16,'k rozhodnutí detailní'!$A153,0))</f>
        <v/>
      </c>
      <c r="K154" s="419" t="str">
        <f ca="1">IF($B154="","",OFFSET(Zdroj!BY$16,'k rozhodnutí detailní'!$A153,0))</f>
        <v/>
      </c>
      <c r="L154" s="419" t="str">
        <f ca="1">IF($B154="","",CONCATENATE(OFFSET(Zdroj!BZ$16,'k rozhodnutí detailní'!$A153,0)," ze 100"))</f>
        <v/>
      </c>
      <c r="M154" s="435" t="str">
        <f t="shared" ref="M154" ca="1" si="96">IF($B154="","",SUM((I154+J154+K154)/100))</f>
        <v/>
      </c>
      <c r="N154" s="425" t="str">
        <f ca="1">IF(B154="","",IF(Zdroj!$AS$1=Zdroj!$AT$9,IF(ROUND(G154*M154,Zdroj!$AT$8)&lt;Zdroj!$AU$1,Zdroj!$AU$1,ROUND(G154*M154,Zdroj!$AT$8)),OFFSET(Zdroj!CE$16,'k rozhodnutí detailní'!A153,0)))</f>
        <v/>
      </c>
      <c r="O154" s="419" t="str">
        <f ca="1">IF($B154="","",OFFSET(Zdroj!Z$16,'k rozhodnutí detailní'!$A153,0))</f>
        <v/>
      </c>
      <c r="P154" s="419" t="str">
        <f ca="1">IF($B154="","",OFFSET(Zdroj!AC$16,'k rozhodnutí detailní'!$A153,0))</f>
        <v/>
      </c>
      <c r="Q154" s="419" t="str">
        <f ca="1">IF($B154="","",OFFSET(Zdroj!AD$16,'k rozhodnutí detailní'!$A153,0))</f>
        <v/>
      </c>
      <c r="R154" s="419" t="str">
        <f ca="1">IF($B154="","",OFFSET(Zdroj!AE$16,'k rozhodnutí detailní'!$A153,0))</f>
        <v/>
      </c>
      <c r="S154" s="419" t="str">
        <f ca="1">IF($B154="","",OFFSET(Zdroj!AF$16,'k rozhodnutí detailní'!$A153,0))</f>
        <v/>
      </c>
      <c r="T154" s="419" t="str">
        <f ca="1">IF($B154="","",OFFSET(Zdroj!AG$16,'k rozhodnutí detailní'!$A153,0))</f>
        <v/>
      </c>
      <c r="U154" s="419" t="str">
        <f ca="1">IF($B154="","",OFFSET(Zdroj!AH$16,'k rozhodnutí detailní'!$A153,0))</f>
        <v/>
      </c>
    </row>
    <row r="155" spans="1:21" hidden="1" x14ac:dyDescent="0.25">
      <c r="A155" s="25"/>
      <c r="B155" s="424" t="str">
        <f ca="1">IF(OFFSET(Zdroj!$B$16,A153,0)&gt;0,OFFSET(Zdroj!$B$16,A153,0)+0,"")</f>
        <v/>
      </c>
      <c r="C155" s="2" t="str">
        <f ca="1">IF($B154="","",IF(Zdroj!$AS$9="ano",CONCATENATE("Okres:","
",OFFSET(Zdroj!CH$16,'k rozhodnutí detailní'!$A153,0),"
","Právní forma","
",OFFSET(Zdroj!H$16,'k rozhodnutí detailní'!$A153,0),"
",IF(OFFSET(Zdroj!I$16,'k rozhodnutí detailní'!$A153,0)="","","IČO: "),OFFSET(Zdroj!I$16,'k rozhodnutí detailní'!$A153,0),"
","B.Ú. ",IF(OFFSET(Zdroj!J$16,'k rozhodnutí detailní'!$A153,0)="","","Anonymizováno")),CONCATENATE("Okres:","
",OFFSET(Zdroj!CH$16,'k rozhodnutí detailní'!$A153,0),"
","Právní forma","
",OFFSET(Zdroj!H$16,'k rozhodnutí detailní'!$A153,0),"
",IF(OFFSET(Zdroj!I$16,'k rozhodnutí detailní'!$A153,0)="","","IČO: "),OFFSET(Zdroj!I$16,'k rozhodnutí detailní'!$A153,0),"
","B.Ú. ",OFFSET(Zdroj!J$16,'k rozhodnutí detailní'!$A153,0))))</f>
        <v/>
      </c>
      <c r="D155" s="3" t="str">
        <f ca="1">IF($B154="","",OFFSET(Zdroj!O$16,'k rozhodnutí detailní'!$A153,0))</f>
        <v/>
      </c>
      <c r="E155" s="426"/>
      <c r="F155" s="31"/>
      <c r="G155" s="429"/>
      <c r="H155" s="427"/>
      <c r="I155" s="419"/>
      <c r="J155" s="419"/>
      <c r="K155" s="419"/>
      <c r="L155" s="419"/>
      <c r="M155" s="435"/>
      <c r="N155" s="425"/>
      <c r="O155" s="419"/>
      <c r="P155" s="419"/>
      <c r="Q155" s="419"/>
      <c r="R155" s="419"/>
      <c r="S155" s="419"/>
      <c r="T155" s="419"/>
      <c r="U155" s="419"/>
    </row>
    <row r="156" spans="1:21" hidden="1" x14ac:dyDescent="0.25">
      <c r="A156" s="25">
        <f>ROW()/3-1</f>
        <v>51</v>
      </c>
      <c r="B156" s="424"/>
      <c r="C156" s="29" t="str">
        <f ca="1">IF($B154="","",IF(Zdroj!$AS$9="ano",IF(OFFSET(Zdroj!M$16,'k rozhodnutí detailní'!A153,0)="","","Anonymizováno"),IF(OFFSET(Zdroj!M$16,'k rozhodnutí detailní'!A153,0)="","",OFFSET(Zdroj!M$16,'k rozhodnutí detailní'!A153,0))))</f>
        <v/>
      </c>
      <c r="D156" s="3" t="str">
        <f ca="1">IF($B154="","",CONCATENATE("Dotace bude použita na:","
",OFFSET(Zdroj!P$16,'k rozhodnutí detailní'!$A153,0)))</f>
        <v/>
      </c>
      <c r="E156" s="426"/>
      <c r="F156" s="32" t="str">
        <f ca="1">IF($B154="","",OFFSET(Zdroj!V$16,'k rozhodnutí detailní'!$A153,0))</f>
        <v/>
      </c>
      <c r="G156" s="49" t="str">
        <f ca="1">IF($B154="","",OFFSET(Zdroj!CC$16,'k rozhodnutí'!#REF!,0))</f>
        <v/>
      </c>
      <c r="H156" s="427"/>
      <c r="I156" s="419"/>
      <c r="J156" s="419"/>
      <c r="K156" s="419"/>
      <c r="L156" s="419"/>
      <c r="M156" s="435"/>
      <c r="N156" s="33" t="str">
        <f t="shared" ref="N156" ca="1" si="97">IF(B154="","",N154/G154)</f>
        <v/>
      </c>
      <c r="O156" s="419"/>
      <c r="P156" s="419"/>
      <c r="Q156" s="419"/>
      <c r="R156" s="419"/>
      <c r="S156" s="419"/>
      <c r="T156" s="419"/>
      <c r="U156" s="419"/>
    </row>
    <row r="157" spans="1:21" hidden="1" x14ac:dyDescent="0.25">
      <c r="A157" s="25"/>
      <c r="B157" s="144" t="str">
        <f ca="1">IF(OFFSET(Zdroj!$B$16,A156,0)&gt;0,A159,"")</f>
        <v/>
      </c>
      <c r="C157" s="2" t="str">
        <f ca="1">IF($B157="","",IF(Zdroj!$AS$9="ano",CONCATENATE(OFFSET(Zdroj!C$16,'k rozhodnutí detailní'!$A156,0),"
","Anonymizováno","
",OFFSET(Zdroj!E$16,'k rozhodnutí detailní'!$A156,0),"
",OFFSET(Zdroj!F$16,'k rozhodnutí detailní'!$A156,0)),CONCATENATE(OFFSET(Zdroj!C$16,'k rozhodnutí detailní'!$A156,0),"
",OFFSET(Zdroj!D$16,'k rozhodnutí detailní'!$A156,0),"
",OFFSET(Zdroj!E$16,'k rozhodnutí detailní'!$A156,0),"
",OFFSET(Zdroj!F$16,'k rozhodnutí detailní'!$A156,0))))</f>
        <v/>
      </c>
      <c r="D157" s="20" t="str">
        <f ca="1">IF($B157="","",OFFSET(Zdroj!N$16,'k rozhodnutí detailní'!$A156,0))</f>
        <v/>
      </c>
      <c r="E157" s="426" t="str">
        <f ca="1">IF($B157="","",OFFSET(Zdroj!T$16,'k rozhodnutí detailní'!$A156,0))</f>
        <v/>
      </c>
      <c r="F157" s="32" t="str">
        <f ca="1">IF($B157="","",OFFSET(Zdroj!U$16,'k rozhodnutí detailní'!$A156,0))</f>
        <v/>
      </c>
      <c r="G157" s="429" t="str">
        <f ca="1">IF($B157="","",OFFSET(Zdroj!W$16,'k rozhodnutí detailní'!$A156,0))</f>
        <v/>
      </c>
      <c r="H157" s="427" t="str">
        <f ca="1">IF($B157="","",OFFSET(Zdroj!Y$16,'k rozhodnutí detailní'!$A156,0))</f>
        <v/>
      </c>
      <c r="I157" s="419" t="str">
        <f ca="1">IF($B157="","",OFFSET(Zdroj!BW$16,'k rozhodnutí detailní'!$A156,0))</f>
        <v/>
      </c>
      <c r="J157" s="419" t="str">
        <f ca="1">IF($B157="","",OFFSET(Zdroj!BX$16,'k rozhodnutí detailní'!$A156,0))</f>
        <v/>
      </c>
      <c r="K157" s="419" t="str">
        <f ca="1">IF($B157="","",OFFSET(Zdroj!BY$16,'k rozhodnutí detailní'!$A156,0))</f>
        <v/>
      </c>
      <c r="L157" s="419" t="str">
        <f ca="1">IF($B157="","",CONCATENATE(OFFSET(Zdroj!BZ$16,'k rozhodnutí detailní'!$A156,0)," ze 100"))</f>
        <v/>
      </c>
      <c r="M157" s="435" t="str">
        <f t="shared" ref="M157" ca="1" si="98">IF($B157="","",SUM((I157+J157+K157)/100))</f>
        <v/>
      </c>
      <c r="N157" s="425" t="str">
        <f ca="1">IF(B157="","",IF(Zdroj!$AS$1=Zdroj!$AT$9,IF(ROUND(G157*M157,Zdroj!$AT$8)&lt;Zdroj!$AU$1,Zdroj!$AU$1,ROUND(G157*M157,Zdroj!$AT$8)),OFFSET(Zdroj!CE$16,'k rozhodnutí detailní'!A156,0)))</f>
        <v/>
      </c>
      <c r="O157" s="419" t="str">
        <f ca="1">IF($B157="","",OFFSET(Zdroj!Z$16,'k rozhodnutí detailní'!$A156,0))</f>
        <v/>
      </c>
      <c r="P157" s="419" t="str">
        <f ca="1">IF($B157="","",OFFSET(Zdroj!AC$16,'k rozhodnutí detailní'!$A156,0))</f>
        <v/>
      </c>
      <c r="Q157" s="419" t="str">
        <f ca="1">IF($B157="","",OFFSET(Zdroj!AD$16,'k rozhodnutí detailní'!$A156,0))</f>
        <v/>
      </c>
      <c r="R157" s="419" t="str">
        <f ca="1">IF($B157="","",OFFSET(Zdroj!AE$16,'k rozhodnutí detailní'!$A156,0))</f>
        <v/>
      </c>
      <c r="S157" s="419" t="str">
        <f ca="1">IF($B157="","",OFFSET(Zdroj!AF$16,'k rozhodnutí detailní'!$A156,0))</f>
        <v/>
      </c>
      <c r="T157" s="419" t="str">
        <f ca="1">IF($B157="","",OFFSET(Zdroj!AG$16,'k rozhodnutí detailní'!$A156,0))</f>
        <v/>
      </c>
      <c r="U157" s="419" t="str">
        <f ca="1">IF($B157="","",OFFSET(Zdroj!AH$16,'k rozhodnutí detailní'!$A156,0))</f>
        <v/>
      </c>
    </row>
    <row r="158" spans="1:21" hidden="1" x14ac:dyDescent="0.25">
      <c r="A158" s="25"/>
      <c r="B158" s="424" t="str">
        <f ca="1">IF(OFFSET(Zdroj!$B$16,A156,0)&gt;0,OFFSET(Zdroj!$B$16,A156,0)+0,"")</f>
        <v/>
      </c>
      <c r="C158" s="2" t="str">
        <f ca="1">IF($B157="","",IF(Zdroj!$AS$9="ano",CONCATENATE("Okres:","
",OFFSET(Zdroj!CH$16,'k rozhodnutí detailní'!$A156,0),"
","Právní forma","
",OFFSET(Zdroj!H$16,'k rozhodnutí detailní'!$A156,0),"
",IF(OFFSET(Zdroj!I$16,'k rozhodnutí detailní'!$A156,0)="","","IČO: "),OFFSET(Zdroj!I$16,'k rozhodnutí detailní'!$A156,0),"
","B.Ú. ",IF(OFFSET(Zdroj!J$16,'k rozhodnutí detailní'!$A156,0)="","","Anonymizováno")),CONCATENATE("Okres:","
",OFFSET(Zdroj!CH$16,'k rozhodnutí detailní'!$A156,0),"
","Právní forma","
",OFFSET(Zdroj!H$16,'k rozhodnutí detailní'!$A156,0),"
",IF(OFFSET(Zdroj!I$16,'k rozhodnutí detailní'!$A156,0)="","","IČO: "),OFFSET(Zdroj!I$16,'k rozhodnutí detailní'!$A156,0),"
","B.Ú. ",OFFSET(Zdroj!J$16,'k rozhodnutí detailní'!$A156,0))))</f>
        <v/>
      </c>
      <c r="D158" s="3" t="str">
        <f ca="1">IF($B157="","",OFFSET(Zdroj!O$16,'k rozhodnutí detailní'!$A156,0))</f>
        <v/>
      </c>
      <c r="E158" s="426"/>
      <c r="F158" s="31"/>
      <c r="G158" s="429"/>
      <c r="H158" s="427"/>
      <c r="I158" s="419"/>
      <c r="J158" s="419"/>
      <c r="K158" s="419"/>
      <c r="L158" s="419"/>
      <c r="M158" s="435"/>
      <c r="N158" s="425"/>
      <c r="O158" s="419"/>
      <c r="P158" s="419"/>
      <c r="Q158" s="419"/>
      <c r="R158" s="419"/>
      <c r="S158" s="419"/>
      <c r="T158" s="419"/>
      <c r="U158" s="419"/>
    </row>
    <row r="159" spans="1:21" hidden="1" x14ac:dyDescent="0.25">
      <c r="A159" s="25">
        <f>ROW()/3-1</f>
        <v>52</v>
      </c>
      <c r="B159" s="424"/>
      <c r="C159" s="29" t="str">
        <f ca="1">IF($B157="","",IF(Zdroj!$AS$9="ano",IF(OFFSET(Zdroj!M$16,'k rozhodnutí detailní'!A156,0)="","","Anonymizováno"),IF(OFFSET(Zdroj!M$16,'k rozhodnutí detailní'!A156,0)="","",OFFSET(Zdroj!M$16,'k rozhodnutí detailní'!A156,0))))</f>
        <v/>
      </c>
      <c r="D159" s="3" t="str">
        <f ca="1">IF($B157="","",CONCATENATE("Dotace bude použita na:","
",OFFSET(Zdroj!P$16,'k rozhodnutí detailní'!$A156,0)))</f>
        <v/>
      </c>
      <c r="E159" s="426"/>
      <c r="F159" s="32" t="str">
        <f ca="1">IF($B157="","",OFFSET(Zdroj!V$16,'k rozhodnutí detailní'!$A156,0))</f>
        <v/>
      </c>
      <c r="G159" s="49" t="str">
        <f ca="1">IF($B157="","",OFFSET(Zdroj!CC$16,'k rozhodnutí'!#REF!,0))</f>
        <v/>
      </c>
      <c r="H159" s="427"/>
      <c r="I159" s="419"/>
      <c r="J159" s="419"/>
      <c r="K159" s="419"/>
      <c r="L159" s="419"/>
      <c r="M159" s="435"/>
      <c r="N159" s="33" t="str">
        <f t="shared" ref="N159" ca="1" si="99">IF(B157="","",N157/G157)</f>
        <v/>
      </c>
      <c r="O159" s="419"/>
      <c r="P159" s="419"/>
      <c r="Q159" s="419"/>
      <c r="R159" s="419"/>
      <c r="S159" s="419"/>
      <c r="T159" s="419"/>
      <c r="U159" s="419"/>
    </row>
    <row r="160" spans="1:21" hidden="1" x14ac:dyDescent="0.25">
      <c r="A160" s="25"/>
      <c r="B160" s="144" t="str">
        <f ca="1">IF(OFFSET(Zdroj!$B$16,A159,0)&gt;0,A162,"")</f>
        <v/>
      </c>
      <c r="C160" s="2" t="str">
        <f ca="1">IF($B160="","",IF(Zdroj!$AS$9="ano",CONCATENATE(OFFSET(Zdroj!C$16,'k rozhodnutí detailní'!$A159,0),"
","Anonymizováno","
",OFFSET(Zdroj!E$16,'k rozhodnutí detailní'!$A159,0),"
",OFFSET(Zdroj!F$16,'k rozhodnutí detailní'!$A159,0)),CONCATENATE(OFFSET(Zdroj!C$16,'k rozhodnutí detailní'!$A159,0),"
",OFFSET(Zdroj!D$16,'k rozhodnutí detailní'!$A159,0),"
",OFFSET(Zdroj!E$16,'k rozhodnutí detailní'!$A159,0),"
",OFFSET(Zdroj!F$16,'k rozhodnutí detailní'!$A159,0))))</f>
        <v/>
      </c>
      <c r="D160" s="20" t="str">
        <f ca="1">IF($B160="","",OFFSET(Zdroj!N$16,'k rozhodnutí detailní'!$A159,0))</f>
        <v/>
      </c>
      <c r="E160" s="426" t="str">
        <f ca="1">IF($B160="","",OFFSET(Zdroj!T$16,'k rozhodnutí detailní'!$A159,0))</f>
        <v/>
      </c>
      <c r="F160" s="32" t="str">
        <f ca="1">IF($B160="","",OFFSET(Zdroj!U$16,'k rozhodnutí detailní'!$A159,0))</f>
        <v/>
      </c>
      <c r="G160" s="429" t="str">
        <f ca="1">IF($B160="","",OFFSET(Zdroj!W$16,'k rozhodnutí detailní'!$A159,0))</f>
        <v/>
      </c>
      <c r="H160" s="427" t="str">
        <f ca="1">IF($B160="","",OFFSET(Zdroj!Y$16,'k rozhodnutí detailní'!$A159,0))</f>
        <v/>
      </c>
      <c r="I160" s="419" t="str">
        <f ca="1">IF($B160="","",OFFSET(Zdroj!BW$16,'k rozhodnutí detailní'!$A159,0))</f>
        <v/>
      </c>
      <c r="J160" s="419" t="str">
        <f ca="1">IF($B160="","",OFFSET(Zdroj!BX$16,'k rozhodnutí detailní'!$A159,0))</f>
        <v/>
      </c>
      <c r="K160" s="419" t="str">
        <f ca="1">IF($B160="","",OFFSET(Zdroj!BY$16,'k rozhodnutí detailní'!$A159,0))</f>
        <v/>
      </c>
      <c r="L160" s="419" t="str">
        <f ca="1">IF($B160="","",CONCATENATE(OFFSET(Zdroj!BZ$16,'k rozhodnutí detailní'!$A159,0)," ze 100"))</f>
        <v/>
      </c>
      <c r="M160" s="435" t="str">
        <f t="shared" ref="M160" ca="1" si="100">IF($B160="","",SUM((I160+J160+K160)/100))</f>
        <v/>
      </c>
      <c r="N160" s="425" t="str">
        <f ca="1">IF(B160="","",IF(Zdroj!$AS$1=Zdroj!$AT$9,IF(ROUND(G160*M160,Zdroj!$AT$8)&lt;Zdroj!$AU$1,Zdroj!$AU$1,ROUND(G160*M160,Zdroj!$AT$8)),OFFSET(Zdroj!CE$16,'k rozhodnutí detailní'!A159,0)))</f>
        <v/>
      </c>
      <c r="O160" s="419" t="str">
        <f ca="1">IF($B160="","",OFFSET(Zdroj!Z$16,'k rozhodnutí detailní'!$A159,0))</f>
        <v/>
      </c>
      <c r="P160" s="419" t="str">
        <f ca="1">IF($B160="","",OFFSET(Zdroj!AC$16,'k rozhodnutí detailní'!$A159,0))</f>
        <v/>
      </c>
      <c r="Q160" s="419" t="str">
        <f ca="1">IF($B160="","",OFFSET(Zdroj!AD$16,'k rozhodnutí detailní'!$A159,0))</f>
        <v/>
      </c>
      <c r="R160" s="419" t="str">
        <f ca="1">IF($B160="","",OFFSET(Zdroj!AE$16,'k rozhodnutí detailní'!$A159,0))</f>
        <v/>
      </c>
      <c r="S160" s="419" t="str">
        <f ca="1">IF($B160="","",OFFSET(Zdroj!AF$16,'k rozhodnutí detailní'!$A159,0))</f>
        <v/>
      </c>
      <c r="T160" s="419" t="str">
        <f ca="1">IF($B160="","",OFFSET(Zdroj!AG$16,'k rozhodnutí detailní'!$A159,0))</f>
        <v/>
      </c>
      <c r="U160" s="419" t="str">
        <f ca="1">IF($B160="","",OFFSET(Zdroj!AH$16,'k rozhodnutí detailní'!$A159,0))</f>
        <v/>
      </c>
    </row>
    <row r="161" spans="1:21" hidden="1" x14ac:dyDescent="0.25">
      <c r="A161" s="25"/>
      <c r="B161" s="424" t="str">
        <f ca="1">IF(OFFSET(Zdroj!$B$16,A159,0)&gt;0,OFFSET(Zdroj!$B$16,A159,0)+0,"")</f>
        <v/>
      </c>
      <c r="C161" s="2" t="str">
        <f ca="1">IF($B160="","",IF(Zdroj!$AS$9="ano",CONCATENATE("Okres:","
",OFFSET(Zdroj!CH$16,'k rozhodnutí detailní'!$A159,0),"
","Právní forma","
",OFFSET(Zdroj!H$16,'k rozhodnutí detailní'!$A159,0),"
",IF(OFFSET(Zdroj!I$16,'k rozhodnutí detailní'!$A159,0)="","","IČO: "),OFFSET(Zdroj!I$16,'k rozhodnutí detailní'!$A159,0),"
","B.Ú. ",IF(OFFSET(Zdroj!J$16,'k rozhodnutí detailní'!$A159,0)="","","Anonymizováno")),CONCATENATE("Okres:","
",OFFSET(Zdroj!CH$16,'k rozhodnutí detailní'!$A159,0),"
","Právní forma","
",OFFSET(Zdroj!H$16,'k rozhodnutí detailní'!$A159,0),"
",IF(OFFSET(Zdroj!I$16,'k rozhodnutí detailní'!$A159,0)="","","IČO: "),OFFSET(Zdroj!I$16,'k rozhodnutí detailní'!$A159,0),"
","B.Ú. ",OFFSET(Zdroj!J$16,'k rozhodnutí detailní'!$A159,0))))</f>
        <v/>
      </c>
      <c r="D161" s="3" t="str">
        <f ca="1">IF($B160="","",OFFSET(Zdroj!O$16,'k rozhodnutí detailní'!$A159,0))</f>
        <v/>
      </c>
      <c r="E161" s="426"/>
      <c r="F161" s="31"/>
      <c r="G161" s="429"/>
      <c r="H161" s="427"/>
      <c r="I161" s="419"/>
      <c r="J161" s="419"/>
      <c r="K161" s="419"/>
      <c r="L161" s="419"/>
      <c r="M161" s="435"/>
      <c r="N161" s="425"/>
      <c r="O161" s="419"/>
      <c r="P161" s="419"/>
      <c r="Q161" s="419"/>
      <c r="R161" s="419"/>
      <c r="S161" s="419"/>
      <c r="T161" s="419"/>
      <c r="U161" s="419"/>
    </row>
    <row r="162" spans="1:21" hidden="1" x14ac:dyDescent="0.25">
      <c r="A162" s="25">
        <f>ROW()/3-1</f>
        <v>53</v>
      </c>
      <c r="B162" s="424"/>
      <c r="C162" s="29" t="str">
        <f ca="1">IF($B160="","",IF(Zdroj!$AS$9="ano",IF(OFFSET(Zdroj!M$16,'k rozhodnutí detailní'!A159,0)="","","Anonymizováno"),IF(OFFSET(Zdroj!M$16,'k rozhodnutí detailní'!A159,0)="","",OFFSET(Zdroj!M$16,'k rozhodnutí detailní'!A159,0))))</f>
        <v/>
      </c>
      <c r="D162" s="3" t="str">
        <f ca="1">IF($B160="","",CONCATENATE("Dotace bude použita na:","
",OFFSET(Zdroj!P$16,'k rozhodnutí detailní'!$A159,0)))</f>
        <v/>
      </c>
      <c r="E162" s="426"/>
      <c r="F162" s="32" t="str">
        <f ca="1">IF($B160="","",OFFSET(Zdroj!V$16,'k rozhodnutí detailní'!$A159,0))</f>
        <v/>
      </c>
      <c r="G162" s="49" t="str">
        <f ca="1">IF($B160="","",OFFSET(Zdroj!CC$16,'k rozhodnutí'!#REF!,0))</f>
        <v/>
      </c>
      <c r="H162" s="427"/>
      <c r="I162" s="419"/>
      <c r="J162" s="419"/>
      <c r="K162" s="419"/>
      <c r="L162" s="419"/>
      <c r="M162" s="435"/>
      <c r="N162" s="33" t="str">
        <f t="shared" ref="N162" ca="1" si="101">IF(B160="","",N160/G160)</f>
        <v/>
      </c>
      <c r="O162" s="419"/>
      <c r="P162" s="419"/>
      <c r="Q162" s="419"/>
      <c r="R162" s="419"/>
      <c r="S162" s="419"/>
      <c r="T162" s="419"/>
      <c r="U162" s="419"/>
    </row>
    <row r="163" spans="1:21" hidden="1" x14ac:dyDescent="0.25">
      <c r="A163" s="25"/>
      <c r="B163" s="144" t="str">
        <f ca="1">IF(OFFSET(Zdroj!$B$16,A162,0)&gt;0,A165,"")</f>
        <v/>
      </c>
      <c r="C163" s="2" t="str">
        <f ca="1">IF($B163="","",IF(Zdroj!$AS$9="ano",CONCATENATE(OFFSET(Zdroj!C$16,'k rozhodnutí detailní'!$A162,0),"
","Anonymizováno","
",OFFSET(Zdroj!E$16,'k rozhodnutí detailní'!$A162,0),"
",OFFSET(Zdroj!F$16,'k rozhodnutí detailní'!$A162,0)),CONCATENATE(OFFSET(Zdroj!C$16,'k rozhodnutí detailní'!$A162,0),"
",OFFSET(Zdroj!D$16,'k rozhodnutí detailní'!$A162,0),"
",OFFSET(Zdroj!E$16,'k rozhodnutí detailní'!$A162,0),"
",OFFSET(Zdroj!F$16,'k rozhodnutí detailní'!$A162,0))))</f>
        <v/>
      </c>
      <c r="D163" s="20" t="str">
        <f ca="1">IF($B163="","",OFFSET(Zdroj!N$16,'k rozhodnutí detailní'!$A162,0))</f>
        <v/>
      </c>
      <c r="E163" s="426" t="str">
        <f ca="1">IF($B163="","",OFFSET(Zdroj!T$16,'k rozhodnutí detailní'!$A162,0))</f>
        <v/>
      </c>
      <c r="F163" s="32" t="str">
        <f ca="1">IF($B163="","",OFFSET(Zdroj!U$16,'k rozhodnutí detailní'!$A162,0))</f>
        <v/>
      </c>
      <c r="G163" s="429" t="str">
        <f ca="1">IF($B163="","",OFFSET(Zdroj!W$16,'k rozhodnutí detailní'!$A162,0))</f>
        <v/>
      </c>
      <c r="H163" s="427" t="str">
        <f ca="1">IF($B163="","",OFFSET(Zdroj!Y$16,'k rozhodnutí detailní'!$A162,0))</f>
        <v/>
      </c>
      <c r="I163" s="419" t="str">
        <f ca="1">IF($B163="","",OFFSET(Zdroj!BW$16,'k rozhodnutí detailní'!$A162,0))</f>
        <v/>
      </c>
      <c r="J163" s="419" t="str">
        <f ca="1">IF($B163="","",OFFSET(Zdroj!BX$16,'k rozhodnutí detailní'!$A162,0))</f>
        <v/>
      </c>
      <c r="K163" s="419" t="str">
        <f ca="1">IF($B163="","",OFFSET(Zdroj!BY$16,'k rozhodnutí detailní'!$A162,0))</f>
        <v/>
      </c>
      <c r="L163" s="419" t="str">
        <f ca="1">IF($B163="","",CONCATENATE(OFFSET(Zdroj!BZ$16,'k rozhodnutí detailní'!$A162,0)," ze 100"))</f>
        <v/>
      </c>
      <c r="M163" s="435" t="str">
        <f t="shared" ref="M163" ca="1" si="102">IF($B163="","",SUM((I163+J163+K163)/100))</f>
        <v/>
      </c>
      <c r="N163" s="425" t="str">
        <f ca="1">IF(B163="","",IF(Zdroj!$AS$1=Zdroj!$AT$9,IF(ROUND(G163*M163,Zdroj!$AT$8)&lt;Zdroj!$AU$1,Zdroj!$AU$1,ROUND(G163*M163,Zdroj!$AT$8)),OFFSET(Zdroj!CE$16,'k rozhodnutí detailní'!A162,0)))</f>
        <v/>
      </c>
      <c r="O163" s="419" t="str">
        <f ca="1">IF($B163="","",OFFSET(Zdroj!Z$16,'k rozhodnutí detailní'!$A162,0))</f>
        <v/>
      </c>
      <c r="P163" s="419" t="str">
        <f ca="1">IF($B163="","",OFFSET(Zdroj!AC$16,'k rozhodnutí detailní'!$A162,0))</f>
        <v/>
      </c>
      <c r="Q163" s="419" t="str">
        <f ca="1">IF($B163="","",OFFSET(Zdroj!AD$16,'k rozhodnutí detailní'!$A162,0))</f>
        <v/>
      </c>
      <c r="R163" s="419" t="str">
        <f ca="1">IF($B163="","",OFFSET(Zdroj!AE$16,'k rozhodnutí detailní'!$A162,0))</f>
        <v/>
      </c>
      <c r="S163" s="419" t="str">
        <f ca="1">IF($B163="","",OFFSET(Zdroj!AF$16,'k rozhodnutí detailní'!$A162,0))</f>
        <v/>
      </c>
      <c r="T163" s="419" t="str">
        <f ca="1">IF($B163="","",OFFSET(Zdroj!AG$16,'k rozhodnutí detailní'!$A162,0))</f>
        <v/>
      </c>
      <c r="U163" s="419" t="str">
        <f ca="1">IF($B163="","",OFFSET(Zdroj!AH$16,'k rozhodnutí detailní'!$A162,0))</f>
        <v/>
      </c>
    </row>
    <row r="164" spans="1:21" hidden="1" x14ac:dyDescent="0.25">
      <c r="A164" s="25"/>
      <c r="B164" s="424" t="str">
        <f ca="1">IF(OFFSET(Zdroj!$B$16,A162,0)&gt;0,OFFSET(Zdroj!$B$16,A162,0)+0,"")</f>
        <v/>
      </c>
      <c r="C164" s="2" t="str">
        <f ca="1">IF($B163="","",IF(Zdroj!$AS$9="ano",CONCATENATE("Okres:","
",OFFSET(Zdroj!CH$16,'k rozhodnutí detailní'!$A162,0),"
","Právní forma","
",OFFSET(Zdroj!H$16,'k rozhodnutí detailní'!$A162,0),"
",IF(OFFSET(Zdroj!I$16,'k rozhodnutí detailní'!$A162,0)="","","IČO: "),OFFSET(Zdroj!I$16,'k rozhodnutí detailní'!$A162,0),"
","B.Ú. ",IF(OFFSET(Zdroj!J$16,'k rozhodnutí detailní'!$A162,0)="","","Anonymizováno")),CONCATENATE("Okres:","
",OFFSET(Zdroj!CH$16,'k rozhodnutí detailní'!$A162,0),"
","Právní forma","
",OFFSET(Zdroj!H$16,'k rozhodnutí detailní'!$A162,0),"
",IF(OFFSET(Zdroj!I$16,'k rozhodnutí detailní'!$A162,0)="","","IČO: "),OFFSET(Zdroj!I$16,'k rozhodnutí detailní'!$A162,0),"
","B.Ú. ",OFFSET(Zdroj!J$16,'k rozhodnutí detailní'!$A162,0))))</f>
        <v/>
      </c>
      <c r="D164" s="3" t="str">
        <f ca="1">IF($B163="","",OFFSET(Zdroj!O$16,'k rozhodnutí detailní'!$A162,0))</f>
        <v/>
      </c>
      <c r="E164" s="426"/>
      <c r="F164" s="31"/>
      <c r="G164" s="429"/>
      <c r="H164" s="427"/>
      <c r="I164" s="419"/>
      <c r="J164" s="419"/>
      <c r="K164" s="419"/>
      <c r="L164" s="419"/>
      <c r="M164" s="435"/>
      <c r="N164" s="425"/>
      <c r="O164" s="419"/>
      <c r="P164" s="419"/>
      <c r="Q164" s="419"/>
      <c r="R164" s="419"/>
      <c r="S164" s="419"/>
      <c r="T164" s="419"/>
      <c r="U164" s="419"/>
    </row>
    <row r="165" spans="1:21" hidden="1" x14ac:dyDescent="0.25">
      <c r="A165" s="25">
        <f>ROW()/3-1</f>
        <v>54</v>
      </c>
      <c r="B165" s="424"/>
      <c r="C165" s="29" t="str">
        <f ca="1">IF($B163="","",IF(Zdroj!$AS$9="ano",IF(OFFSET(Zdroj!M$16,'k rozhodnutí detailní'!A162,0)="","","Anonymizováno"),IF(OFFSET(Zdroj!M$16,'k rozhodnutí detailní'!A162,0)="","",OFFSET(Zdroj!M$16,'k rozhodnutí detailní'!A162,0))))</f>
        <v/>
      </c>
      <c r="D165" s="3" t="str">
        <f ca="1">IF($B163="","",CONCATENATE("Dotace bude použita na:","
",OFFSET(Zdroj!P$16,'k rozhodnutí detailní'!$A162,0)))</f>
        <v/>
      </c>
      <c r="E165" s="426"/>
      <c r="F165" s="32" t="str">
        <f ca="1">IF($B163="","",OFFSET(Zdroj!V$16,'k rozhodnutí detailní'!$A162,0))</f>
        <v/>
      </c>
      <c r="G165" s="49" t="str">
        <f ca="1">IF($B163="","",OFFSET(Zdroj!CC$16,'k rozhodnutí'!#REF!,0))</f>
        <v/>
      </c>
      <c r="H165" s="427"/>
      <c r="I165" s="419"/>
      <c r="J165" s="419"/>
      <c r="K165" s="419"/>
      <c r="L165" s="419"/>
      <c r="M165" s="435"/>
      <c r="N165" s="33" t="str">
        <f t="shared" ref="N165" ca="1" si="103">IF(B163="","",N163/G163)</f>
        <v/>
      </c>
      <c r="O165" s="419"/>
      <c r="P165" s="419"/>
      <c r="Q165" s="419"/>
      <c r="R165" s="419"/>
      <c r="S165" s="419"/>
      <c r="T165" s="419"/>
      <c r="U165" s="419"/>
    </row>
    <row r="166" spans="1:21" hidden="1" x14ac:dyDescent="0.25">
      <c r="A166" s="25"/>
      <c r="B166" s="144" t="str">
        <f ca="1">IF(OFFSET(Zdroj!$B$16,A165,0)&gt;0,A168,"")</f>
        <v/>
      </c>
      <c r="C166" s="2" t="str">
        <f ca="1">IF($B166="","",IF(Zdroj!$AS$9="ano",CONCATENATE(OFFSET(Zdroj!C$16,'k rozhodnutí detailní'!$A165,0),"
","Anonymizováno","
",OFFSET(Zdroj!E$16,'k rozhodnutí detailní'!$A165,0),"
",OFFSET(Zdroj!F$16,'k rozhodnutí detailní'!$A165,0)),CONCATENATE(OFFSET(Zdroj!C$16,'k rozhodnutí detailní'!$A165,0),"
",OFFSET(Zdroj!D$16,'k rozhodnutí detailní'!$A165,0),"
",OFFSET(Zdroj!E$16,'k rozhodnutí detailní'!$A165,0),"
",OFFSET(Zdroj!F$16,'k rozhodnutí detailní'!$A165,0))))</f>
        <v/>
      </c>
      <c r="D166" s="20" t="str">
        <f ca="1">IF($B166="","",OFFSET(Zdroj!N$16,'k rozhodnutí detailní'!$A165,0))</f>
        <v/>
      </c>
      <c r="E166" s="426" t="str">
        <f ca="1">IF($B166="","",OFFSET(Zdroj!T$16,'k rozhodnutí detailní'!$A165,0))</f>
        <v/>
      </c>
      <c r="F166" s="32" t="str">
        <f ca="1">IF($B166="","",OFFSET(Zdroj!U$16,'k rozhodnutí detailní'!$A165,0))</f>
        <v/>
      </c>
      <c r="G166" s="429" t="str">
        <f ca="1">IF($B166="","",OFFSET(Zdroj!W$16,'k rozhodnutí detailní'!$A165,0))</f>
        <v/>
      </c>
      <c r="H166" s="427" t="str">
        <f ca="1">IF($B166="","",OFFSET(Zdroj!Y$16,'k rozhodnutí detailní'!$A165,0))</f>
        <v/>
      </c>
      <c r="I166" s="419" t="str">
        <f ca="1">IF($B166="","",OFFSET(Zdroj!BW$16,'k rozhodnutí detailní'!$A165,0))</f>
        <v/>
      </c>
      <c r="J166" s="419" t="str">
        <f ca="1">IF($B166="","",OFFSET(Zdroj!BX$16,'k rozhodnutí detailní'!$A165,0))</f>
        <v/>
      </c>
      <c r="K166" s="419" t="str">
        <f ca="1">IF($B166="","",OFFSET(Zdroj!BY$16,'k rozhodnutí detailní'!$A165,0))</f>
        <v/>
      </c>
      <c r="L166" s="419" t="str">
        <f ca="1">IF($B166="","",CONCATENATE(OFFSET(Zdroj!BZ$16,'k rozhodnutí detailní'!$A165,0)," ze 100"))</f>
        <v/>
      </c>
      <c r="M166" s="435" t="str">
        <f t="shared" ref="M166" ca="1" si="104">IF($B166="","",SUM((I166+J166+K166)/100))</f>
        <v/>
      </c>
      <c r="N166" s="425" t="str">
        <f ca="1">IF(B166="","",IF(Zdroj!$AS$1=Zdroj!$AT$9,IF(ROUND(G166*M166,Zdroj!$AT$8)&lt;Zdroj!$AU$1,Zdroj!$AU$1,ROUND(G166*M166,Zdroj!$AT$8)),OFFSET(Zdroj!CE$16,'k rozhodnutí detailní'!A165,0)))</f>
        <v/>
      </c>
      <c r="O166" s="419" t="str">
        <f ca="1">IF($B166="","",OFFSET(Zdroj!Z$16,'k rozhodnutí detailní'!$A165,0))</f>
        <v/>
      </c>
      <c r="P166" s="419" t="str">
        <f ca="1">IF($B166="","",OFFSET(Zdroj!AC$16,'k rozhodnutí detailní'!$A165,0))</f>
        <v/>
      </c>
      <c r="Q166" s="419" t="str">
        <f ca="1">IF($B166="","",OFFSET(Zdroj!AD$16,'k rozhodnutí detailní'!$A165,0))</f>
        <v/>
      </c>
      <c r="R166" s="419" t="str">
        <f ca="1">IF($B166="","",OFFSET(Zdroj!AE$16,'k rozhodnutí detailní'!$A165,0))</f>
        <v/>
      </c>
      <c r="S166" s="419" t="str">
        <f ca="1">IF($B166="","",OFFSET(Zdroj!AF$16,'k rozhodnutí detailní'!$A165,0))</f>
        <v/>
      </c>
      <c r="T166" s="419" t="str">
        <f ca="1">IF($B166="","",OFFSET(Zdroj!AG$16,'k rozhodnutí detailní'!$A165,0))</f>
        <v/>
      </c>
      <c r="U166" s="419" t="str">
        <f ca="1">IF($B166="","",OFFSET(Zdroj!AH$16,'k rozhodnutí detailní'!$A165,0))</f>
        <v/>
      </c>
    </row>
    <row r="167" spans="1:21" hidden="1" x14ac:dyDescent="0.25">
      <c r="A167" s="25"/>
      <c r="B167" s="424" t="str">
        <f ca="1">IF(OFFSET(Zdroj!$B$16,A165,0)&gt;0,OFFSET(Zdroj!$B$16,A165,0)+0,"")</f>
        <v/>
      </c>
      <c r="C167" s="2" t="str">
        <f ca="1">IF($B166="","",IF(Zdroj!$AS$9="ano",CONCATENATE("Okres:","
",OFFSET(Zdroj!CH$16,'k rozhodnutí detailní'!$A165,0),"
","Právní forma","
",OFFSET(Zdroj!H$16,'k rozhodnutí detailní'!$A165,0),"
",IF(OFFSET(Zdroj!I$16,'k rozhodnutí detailní'!$A165,0)="","","IČO: "),OFFSET(Zdroj!I$16,'k rozhodnutí detailní'!$A165,0),"
","B.Ú. ",IF(OFFSET(Zdroj!J$16,'k rozhodnutí detailní'!$A165,0)="","","Anonymizováno")),CONCATENATE("Okres:","
",OFFSET(Zdroj!CH$16,'k rozhodnutí detailní'!$A165,0),"
","Právní forma","
",OFFSET(Zdroj!H$16,'k rozhodnutí detailní'!$A165,0),"
",IF(OFFSET(Zdroj!I$16,'k rozhodnutí detailní'!$A165,0)="","","IČO: "),OFFSET(Zdroj!I$16,'k rozhodnutí detailní'!$A165,0),"
","B.Ú. ",OFFSET(Zdroj!J$16,'k rozhodnutí detailní'!$A165,0))))</f>
        <v/>
      </c>
      <c r="D167" s="3" t="str">
        <f ca="1">IF($B166="","",OFFSET(Zdroj!O$16,'k rozhodnutí detailní'!$A165,0))</f>
        <v/>
      </c>
      <c r="E167" s="426"/>
      <c r="F167" s="31"/>
      <c r="G167" s="429"/>
      <c r="H167" s="427"/>
      <c r="I167" s="419"/>
      <c r="J167" s="419"/>
      <c r="K167" s="419"/>
      <c r="L167" s="419"/>
      <c r="M167" s="435"/>
      <c r="N167" s="425"/>
      <c r="O167" s="419"/>
      <c r="P167" s="419"/>
      <c r="Q167" s="419"/>
      <c r="R167" s="419"/>
      <c r="S167" s="419"/>
      <c r="T167" s="419"/>
      <c r="U167" s="419"/>
    </row>
    <row r="168" spans="1:21" hidden="1" x14ac:dyDescent="0.25">
      <c r="A168" s="25">
        <f>ROW()/3-1</f>
        <v>55</v>
      </c>
      <c r="B168" s="424"/>
      <c r="C168" s="29" t="str">
        <f ca="1">IF($B166="","",IF(Zdroj!$AS$9="ano",IF(OFFSET(Zdroj!M$16,'k rozhodnutí detailní'!A165,0)="","","Anonymizováno"),IF(OFFSET(Zdroj!M$16,'k rozhodnutí detailní'!A165,0)="","",OFFSET(Zdroj!M$16,'k rozhodnutí detailní'!A165,0))))</f>
        <v/>
      </c>
      <c r="D168" s="3" t="str">
        <f ca="1">IF($B166="","",CONCATENATE("Dotace bude použita na:","
",OFFSET(Zdroj!P$16,'k rozhodnutí detailní'!$A165,0)))</f>
        <v/>
      </c>
      <c r="E168" s="426"/>
      <c r="F168" s="32" t="str">
        <f ca="1">IF($B166="","",OFFSET(Zdroj!V$16,'k rozhodnutí detailní'!$A165,0))</f>
        <v/>
      </c>
      <c r="G168" s="49" t="str">
        <f ca="1">IF($B166="","",OFFSET(Zdroj!CC$16,'k rozhodnutí'!#REF!,0))</f>
        <v/>
      </c>
      <c r="H168" s="427"/>
      <c r="I168" s="419"/>
      <c r="J168" s="419"/>
      <c r="K168" s="419"/>
      <c r="L168" s="419"/>
      <c r="M168" s="435"/>
      <c r="N168" s="33" t="str">
        <f t="shared" ref="N168" ca="1" si="105">IF(B166="","",N166/G166)</f>
        <v/>
      </c>
      <c r="O168" s="419"/>
      <c r="P168" s="419"/>
      <c r="Q168" s="419"/>
      <c r="R168" s="419"/>
      <c r="S168" s="419"/>
      <c r="T168" s="419"/>
      <c r="U168" s="419"/>
    </row>
    <row r="169" spans="1:21" hidden="1" x14ac:dyDescent="0.25">
      <c r="A169" s="25"/>
      <c r="B169" s="144" t="str">
        <f ca="1">IF(OFFSET(Zdroj!$B$16,A168,0)&gt;0,A171,"")</f>
        <v/>
      </c>
      <c r="C169" s="2" t="str">
        <f ca="1">IF($B169="","",IF(Zdroj!$AS$9="ano",CONCATENATE(OFFSET(Zdroj!C$16,'k rozhodnutí detailní'!$A168,0),"
","Anonymizováno","
",OFFSET(Zdroj!E$16,'k rozhodnutí detailní'!$A168,0),"
",OFFSET(Zdroj!F$16,'k rozhodnutí detailní'!$A168,0)),CONCATENATE(OFFSET(Zdroj!C$16,'k rozhodnutí detailní'!$A168,0),"
",OFFSET(Zdroj!D$16,'k rozhodnutí detailní'!$A168,0),"
",OFFSET(Zdroj!E$16,'k rozhodnutí detailní'!$A168,0),"
",OFFSET(Zdroj!F$16,'k rozhodnutí detailní'!$A168,0))))</f>
        <v/>
      </c>
      <c r="D169" s="20" t="str">
        <f ca="1">IF($B169="","",OFFSET(Zdroj!N$16,'k rozhodnutí detailní'!$A168,0))</f>
        <v/>
      </c>
      <c r="E169" s="426" t="str">
        <f ca="1">IF($B169="","",OFFSET(Zdroj!T$16,'k rozhodnutí detailní'!$A168,0))</f>
        <v/>
      </c>
      <c r="F169" s="32" t="str">
        <f ca="1">IF($B169="","",OFFSET(Zdroj!U$16,'k rozhodnutí detailní'!$A168,0))</f>
        <v/>
      </c>
      <c r="G169" s="429" t="str">
        <f ca="1">IF($B169="","",OFFSET(Zdroj!W$16,'k rozhodnutí detailní'!$A168,0))</f>
        <v/>
      </c>
      <c r="H169" s="427" t="str">
        <f ca="1">IF($B169="","",OFFSET(Zdroj!Y$16,'k rozhodnutí detailní'!$A168,0))</f>
        <v/>
      </c>
      <c r="I169" s="419" t="str">
        <f ca="1">IF($B169="","",OFFSET(Zdroj!BW$16,'k rozhodnutí detailní'!$A168,0))</f>
        <v/>
      </c>
      <c r="J169" s="419" t="str">
        <f ca="1">IF($B169="","",OFFSET(Zdroj!BX$16,'k rozhodnutí detailní'!$A168,0))</f>
        <v/>
      </c>
      <c r="K169" s="419" t="str">
        <f ca="1">IF($B169="","",OFFSET(Zdroj!BY$16,'k rozhodnutí detailní'!$A168,0))</f>
        <v/>
      </c>
      <c r="L169" s="419" t="str">
        <f ca="1">IF($B169="","",CONCATENATE(OFFSET(Zdroj!BZ$16,'k rozhodnutí detailní'!$A168,0)," ze 100"))</f>
        <v/>
      </c>
      <c r="M169" s="435" t="str">
        <f t="shared" ref="M169" ca="1" si="106">IF($B169="","",SUM((I169+J169+K169)/100))</f>
        <v/>
      </c>
      <c r="N169" s="425" t="str">
        <f ca="1">IF(B169="","",IF(Zdroj!$AS$1=Zdroj!$AT$9,IF(ROUND(G169*M169,Zdroj!$AT$8)&lt;Zdroj!$AU$1,Zdroj!$AU$1,ROUND(G169*M169,Zdroj!$AT$8)),OFFSET(Zdroj!CE$16,'k rozhodnutí detailní'!A168,0)))</f>
        <v/>
      </c>
      <c r="O169" s="419" t="str">
        <f ca="1">IF($B169="","",OFFSET(Zdroj!Z$16,'k rozhodnutí detailní'!$A168,0))</f>
        <v/>
      </c>
      <c r="P169" s="419" t="str">
        <f ca="1">IF($B169="","",OFFSET(Zdroj!AC$16,'k rozhodnutí detailní'!$A168,0))</f>
        <v/>
      </c>
      <c r="Q169" s="419" t="str">
        <f ca="1">IF($B169="","",OFFSET(Zdroj!AD$16,'k rozhodnutí detailní'!$A168,0))</f>
        <v/>
      </c>
      <c r="R169" s="419" t="str">
        <f ca="1">IF($B169="","",OFFSET(Zdroj!AE$16,'k rozhodnutí detailní'!$A168,0))</f>
        <v/>
      </c>
      <c r="S169" s="419" t="str">
        <f ca="1">IF($B169="","",OFFSET(Zdroj!AF$16,'k rozhodnutí detailní'!$A168,0))</f>
        <v/>
      </c>
      <c r="T169" s="419" t="str">
        <f ca="1">IF($B169="","",OFFSET(Zdroj!AG$16,'k rozhodnutí detailní'!$A168,0))</f>
        <v/>
      </c>
      <c r="U169" s="419" t="str">
        <f ca="1">IF($B169="","",OFFSET(Zdroj!AH$16,'k rozhodnutí detailní'!$A168,0))</f>
        <v/>
      </c>
    </row>
    <row r="170" spans="1:21" hidden="1" x14ac:dyDescent="0.25">
      <c r="A170" s="25"/>
      <c r="B170" s="424" t="str">
        <f ca="1">IF(OFFSET(Zdroj!$B$16,A168,0)&gt;0,OFFSET(Zdroj!$B$16,A168,0)+0,"")</f>
        <v/>
      </c>
      <c r="C170" s="2" t="str">
        <f ca="1">IF($B169="","",IF(Zdroj!$AS$9="ano",CONCATENATE("Okres:","
",OFFSET(Zdroj!CH$16,'k rozhodnutí detailní'!$A168,0),"
","Právní forma","
",OFFSET(Zdroj!H$16,'k rozhodnutí detailní'!$A168,0),"
",IF(OFFSET(Zdroj!I$16,'k rozhodnutí detailní'!$A168,0)="","","IČO: "),OFFSET(Zdroj!I$16,'k rozhodnutí detailní'!$A168,0),"
","B.Ú. ",IF(OFFSET(Zdroj!J$16,'k rozhodnutí detailní'!$A168,0)="","","Anonymizováno")),CONCATENATE("Okres:","
",OFFSET(Zdroj!CH$16,'k rozhodnutí detailní'!$A168,0),"
","Právní forma","
",OFFSET(Zdroj!H$16,'k rozhodnutí detailní'!$A168,0),"
",IF(OFFSET(Zdroj!I$16,'k rozhodnutí detailní'!$A168,0)="","","IČO: "),OFFSET(Zdroj!I$16,'k rozhodnutí detailní'!$A168,0),"
","B.Ú. ",OFFSET(Zdroj!J$16,'k rozhodnutí detailní'!$A168,0))))</f>
        <v/>
      </c>
      <c r="D170" s="3" t="str">
        <f ca="1">IF($B169="","",OFFSET(Zdroj!O$16,'k rozhodnutí detailní'!$A168,0))</f>
        <v/>
      </c>
      <c r="E170" s="426"/>
      <c r="F170" s="31"/>
      <c r="G170" s="429"/>
      <c r="H170" s="427"/>
      <c r="I170" s="419"/>
      <c r="J170" s="419"/>
      <c r="K170" s="419"/>
      <c r="L170" s="419"/>
      <c r="M170" s="435"/>
      <c r="N170" s="425"/>
      <c r="O170" s="419"/>
      <c r="P170" s="419"/>
      <c r="Q170" s="419"/>
      <c r="R170" s="419"/>
      <c r="S170" s="419"/>
      <c r="T170" s="419"/>
      <c r="U170" s="419"/>
    </row>
    <row r="171" spans="1:21" hidden="1" x14ac:dyDescent="0.25">
      <c r="A171" s="25">
        <f>ROW()/3-1</f>
        <v>56</v>
      </c>
      <c r="B171" s="424"/>
      <c r="C171" s="29" t="str">
        <f ca="1">IF($B169="","",IF(Zdroj!$AS$9="ano",IF(OFFSET(Zdroj!M$16,'k rozhodnutí detailní'!A168,0)="","","Anonymizováno"),IF(OFFSET(Zdroj!M$16,'k rozhodnutí detailní'!A168,0)="","",OFFSET(Zdroj!M$16,'k rozhodnutí detailní'!A168,0))))</f>
        <v/>
      </c>
      <c r="D171" s="3" t="str">
        <f ca="1">IF($B169="","",CONCATENATE("Dotace bude použita na:","
",OFFSET(Zdroj!P$16,'k rozhodnutí detailní'!$A168,0)))</f>
        <v/>
      </c>
      <c r="E171" s="426"/>
      <c r="F171" s="32" t="str">
        <f ca="1">IF($B169="","",OFFSET(Zdroj!V$16,'k rozhodnutí detailní'!$A168,0))</f>
        <v/>
      </c>
      <c r="G171" s="49" t="str">
        <f ca="1">IF($B169="","",OFFSET(Zdroj!CC$16,'k rozhodnutí'!#REF!,0))</f>
        <v/>
      </c>
      <c r="H171" s="427"/>
      <c r="I171" s="419"/>
      <c r="J171" s="419"/>
      <c r="K171" s="419"/>
      <c r="L171" s="419"/>
      <c r="M171" s="435"/>
      <c r="N171" s="33" t="str">
        <f t="shared" ref="N171" ca="1" si="107">IF(B169="","",N169/G169)</f>
        <v/>
      </c>
      <c r="O171" s="419"/>
      <c r="P171" s="419"/>
      <c r="Q171" s="419"/>
      <c r="R171" s="419"/>
      <c r="S171" s="419"/>
      <c r="T171" s="419"/>
      <c r="U171" s="419"/>
    </row>
    <row r="172" spans="1:21" hidden="1" x14ac:dyDescent="0.25">
      <c r="A172" s="25"/>
      <c r="B172" s="144" t="str">
        <f ca="1">IF(OFFSET(Zdroj!$B$16,A171,0)&gt;0,A174,"")</f>
        <v/>
      </c>
      <c r="C172" s="2" t="str">
        <f ca="1">IF($B172="","",IF(Zdroj!$AS$9="ano",CONCATENATE(OFFSET(Zdroj!C$16,'k rozhodnutí detailní'!$A171,0),"
","Anonymizováno","
",OFFSET(Zdroj!E$16,'k rozhodnutí detailní'!$A171,0),"
",OFFSET(Zdroj!F$16,'k rozhodnutí detailní'!$A171,0)),CONCATENATE(OFFSET(Zdroj!C$16,'k rozhodnutí detailní'!$A171,0),"
",OFFSET(Zdroj!D$16,'k rozhodnutí detailní'!$A171,0),"
",OFFSET(Zdroj!E$16,'k rozhodnutí detailní'!$A171,0),"
",OFFSET(Zdroj!F$16,'k rozhodnutí detailní'!$A171,0))))</f>
        <v/>
      </c>
      <c r="D172" s="20" t="str">
        <f ca="1">IF($B172="","",OFFSET(Zdroj!N$16,'k rozhodnutí detailní'!$A171,0))</f>
        <v/>
      </c>
      <c r="E172" s="426" t="str">
        <f ca="1">IF($B172="","",OFFSET(Zdroj!T$16,'k rozhodnutí detailní'!$A171,0))</f>
        <v/>
      </c>
      <c r="F172" s="32" t="str">
        <f ca="1">IF($B172="","",OFFSET(Zdroj!U$16,'k rozhodnutí detailní'!$A171,0))</f>
        <v/>
      </c>
      <c r="G172" s="429" t="str">
        <f ca="1">IF($B172="","",OFFSET(Zdroj!W$16,'k rozhodnutí detailní'!$A171,0))</f>
        <v/>
      </c>
      <c r="H172" s="427" t="str">
        <f ca="1">IF($B172="","",OFFSET(Zdroj!Y$16,'k rozhodnutí detailní'!$A171,0))</f>
        <v/>
      </c>
      <c r="I172" s="419" t="str">
        <f ca="1">IF($B172="","",OFFSET(Zdroj!BW$16,'k rozhodnutí detailní'!$A171,0))</f>
        <v/>
      </c>
      <c r="J172" s="419" t="str">
        <f ca="1">IF($B172="","",OFFSET(Zdroj!BX$16,'k rozhodnutí detailní'!$A171,0))</f>
        <v/>
      </c>
      <c r="K172" s="419" t="str">
        <f ca="1">IF($B172="","",OFFSET(Zdroj!BY$16,'k rozhodnutí detailní'!$A171,0))</f>
        <v/>
      </c>
      <c r="L172" s="419" t="str">
        <f ca="1">IF($B172="","",CONCATENATE(OFFSET(Zdroj!BZ$16,'k rozhodnutí detailní'!$A171,0)," ze 100"))</f>
        <v/>
      </c>
      <c r="M172" s="435" t="str">
        <f t="shared" ref="M172" ca="1" si="108">IF($B172="","",SUM((I172+J172+K172)/100))</f>
        <v/>
      </c>
      <c r="N172" s="425" t="str">
        <f ca="1">IF(B172="","",IF(Zdroj!$AS$1=Zdroj!$AT$9,IF(ROUND(G172*M172,Zdroj!$AT$8)&lt;Zdroj!$AU$1,Zdroj!$AU$1,ROUND(G172*M172,Zdroj!$AT$8)),OFFSET(Zdroj!CE$16,'k rozhodnutí detailní'!A171,0)))</f>
        <v/>
      </c>
      <c r="O172" s="419" t="str">
        <f ca="1">IF($B172="","",OFFSET(Zdroj!Z$16,'k rozhodnutí detailní'!$A171,0))</f>
        <v/>
      </c>
      <c r="P172" s="419" t="str">
        <f ca="1">IF($B172="","",OFFSET(Zdroj!AC$16,'k rozhodnutí detailní'!$A171,0))</f>
        <v/>
      </c>
      <c r="Q172" s="419" t="str">
        <f ca="1">IF($B172="","",OFFSET(Zdroj!AD$16,'k rozhodnutí detailní'!$A171,0))</f>
        <v/>
      </c>
      <c r="R172" s="419" t="str">
        <f ca="1">IF($B172="","",OFFSET(Zdroj!AE$16,'k rozhodnutí detailní'!$A171,0))</f>
        <v/>
      </c>
      <c r="S172" s="419" t="str">
        <f ca="1">IF($B172="","",OFFSET(Zdroj!AF$16,'k rozhodnutí detailní'!$A171,0))</f>
        <v/>
      </c>
      <c r="T172" s="419" t="str">
        <f ca="1">IF($B172="","",OFFSET(Zdroj!AG$16,'k rozhodnutí detailní'!$A171,0))</f>
        <v/>
      </c>
      <c r="U172" s="419" t="str">
        <f ca="1">IF($B172="","",OFFSET(Zdroj!AH$16,'k rozhodnutí detailní'!$A171,0))</f>
        <v/>
      </c>
    </row>
    <row r="173" spans="1:21" hidden="1" x14ac:dyDescent="0.25">
      <c r="A173" s="25"/>
      <c r="B173" s="424" t="str">
        <f ca="1">IF(OFFSET(Zdroj!$B$16,A171,0)&gt;0,OFFSET(Zdroj!$B$16,A171,0)+0,"")</f>
        <v/>
      </c>
      <c r="C173" s="2" t="str">
        <f ca="1">IF($B172="","",IF(Zdroj!$AS$9="ano",CONCATENATE("Okres:","
",OFFSET(Zdroj!CH$16,'k rozhodnutí detailní'!$A171,0),"
","Právní forma","
",OFFSET(Zdroj!H$16,'k rozhodnutí detailní'!$A171,0),"
",IF(OFFSET(Zdroj!I$16,'k rozhodnutí detailní'!$A171,0)="","","IČO: "),OFFSET(Zdroj!I$16,'k rozhodnutí detailní'!$A171,0),"
","B.Ú. ",IF(OFFSET(Zdroj!J$16,'k rozhodnutí detailní'!$A171,0)="","","Anonymizováno")),CONCATENATE("Okres:","
",OFFSET(Zdroj!CH$16,'k rozhodnutí detailní'!$A171,0),"
","Právní forma","
",OFFSET(Zdroj!H$16,'k rozhodnutí detailní'!$A171,0),"
",IF(OFFSET(Zdroj!I$16,'k rozhodnutí detailní'!$A171,0)="","","IČO: "),OFFSET(Zdroj!I$16,'k rozhodnutí detailní'!$A171,0),"
","B.Ú. ",OFFSET(Zdroj!J$16,'k rozhodnutí detailní'!$A171,0))))</f>
        <v/>
      </c>
      <c r="D173" s="3" t="str">
        <f ca="1">IF($B172="","",OFFSET(Zdroj!O$16,'k rozhodnutí detailní'!$A171,0))</f>
        <v/>
      </c>
      <c r="E173" s="426"/>
      <c r="F173" s="31"/>
      <c r="G173" s="429"/>
      <c r="H173" s="427"/>
      <c r="I173" s="419"/>
      <c r="J173" s="419"/>
      <c r="K173" s="419"/>
      <c r="L173" s="419"/>
      <c r="M173" s="435"/>
      <c r="N173" s="425"/>
      <c r="O173" s="419"/>
      <c r="P173" s="419"/>
      <c r="Q173" s="419"/>
      <c r="R173" s="419"/>
      <c r="S173" s="419"/>
      <c r="T173" s="419"/>
      <c r="U173" s="419"/>
    </row>
    <row r="174" spans="1:21" hidden="1" x14ac:dyDescent="0.25">
      <c r="A174" s="25">
        <f>ROW()/3-1</f>
        <v>57</v>
      </c>
      <c r="B174" s="424"/>
      <c r="C174" s="29" t="str">
        <f ca="1">IF($B172="","",IF(Zdroj!$AS$9="ano",IF(OFFSET(Zdroj!M$16,'k rozhodnutí detailní'!A171,0)="","","Anonymizováno"),IF(OFFSET(Zdroj!M$16,'k rozhodnutí detailní'!A171,0)="","",OFFSET(Zdroj!M$16,'k rozhodnutí detailní'!A171,0))))</f>
        <v/>
      </c>
      <c r="D174" s="3" t="str">
        <f ca="1">IF($B172="","",CONCATENATE("Dotace bude použita na:","
",OFFSET(Zdroj!P$16,'k rozhodnutí detailní'!$A171,0)))</f>
        <v/>
      </c>
      <c r="E174" s="426"/>
      <c r="F174" s="32" t="str">
        <f ca="1">IF($B172="","",OFFSET(Zdroj!V$16,'k rozhodnutí detailní'!$A171,0))</f>
        <v/>
      </c>
      <c r="G174" s="49" t="str">
        <f ca="1">IF($B172="","",OFFSET(Zdroj!CC$16,'k rozhodnutí'!#REF!,0))</f>
        <v/>
      </c>
      <c r="H174" s="427"/>
      <c r="I174" s="419"/>
      <c r="J174" s="419"/>
      <c r="K174" s="419"/>
      <c r="L174" s="419"/>
      <c r="M174" s="435"/>
      <c r="N174" s="33" t="str">
        <f t="shared" ref="N174" ca="1" si="109">IF(B172="","",N172/G172)</f>
        <v/>
      </c>
      <c r="O174" s="419"/>
      <c r="P174" s="419"/>
      <c r="Q174" s="419"/>
      <c r="R174" s="419"/>
      <c r="S174" s="419"/>
      <c r="T174" s="419"/>
      <c r="U174" s="419"/>
    </row>
    <row r="175" spans="1:21" hidden="1" x14ac:dyDescent="0.25">
      <c r="A175" s="25"/>
      <c r="B175" s="144" t="str">
        <f ca="1">IF(OFFSET(Zdroj!$B$16,A174,0)&gt;0,A177,"")</f>
        <v/>
      </c>
      <c r="C175" s="2" t="str">
        <f ca="1">IF($B175="","",IF(Zdroj!$AS$9="ano",CONCATENATE(OFFSET(Zdroj!C$16,'k rozhodnutí detailní'!$A174,0),"
","Anonymizováno","
",OFFSET(Zdroj!E$16,'k rozhodnutí detailní'!$A174,0),"
",OFFSET(Zdroj!F$16,'k rozhodnutí detailní'!$A174,0)),CONCATENATE(OFFSET(Zdroj!C$16,'k rozhodnutí detailní'!$A174,0),"
",OFFSET(Zdroj!D$16,'k rozhodnutí detailní'!$A174,0),"
",OFFSET(Zdroj!E$16,'k rozhodnutí detailní'!$A174,0),"
",OFFSET(Zdroj!F$16,'k rozhodnutí detailní'!$A174,0))))</f>
        <v/>
      </c>
      <c r="D175" s="20" t="str">
        <f ca="1">IF($B175="","",OFFSET(Zdroj!N$16,'k rozhodnutí detailní'!$A174,0))</f>
        <v/>
      </c>
      <c r="E175" s="426" t="str">
        <f ca="1">IF($B175="","",OFFSET(Zdroj!T$16,'k rozhodnutí detailní'!$A174,0))</f>
        <v/>
      </c>
      <c r="F175" s="32" t="str">
        <f ca="1">IF($B175="","",OFFSET(Zdroj!U$16,'k rozhodnutí detailní'!$A174,0))</f>
        <v/>
      </c>
      <c r="G175" s="429" t="str">
        <f ca="1">IF($B175="","",OFFSET(Zdroj!W$16,'k rozhodnutí detailní'!$A174,0))</f>
        <v/>
      </c>
      <c r="H175" s="427" t="str">
        <f ca="1">IF($B175="","",OFFSET(Zdroj!Y$16,'k rozhodnutí detailní'!$A174,0))</f>
        <v/>
      </c>
      <c r="I175" s="419" t="str">
        <f ca="1">IF($B175="","",OFFSET(Zdroj!BW$16,'k rozhodnutí detailní'!$A174,0))</f>
        <v/>
      </c>
      <c r="J175" s="419" t="str">
        <f ca="1">IF($B175="","",OFFSET(Zdroj!BX$16,'k rozhodnutí detailní'!$A174,0))</f>
        <v/>
      </c>
      <c r="K175" s="419" t="str">
        <f ca="1">IF($B175="","",OFFSET(Zdroj!BY$16,'k rozhodnutí detailní'!$A174,0))</f>
        <v/>
      </c>
      <c r="L175" s="419" t="str">
        <f ca="1">IF($B175="","",CONCATENATE(OFFSET(Zdroj!BZ$16,'k rozhodnutí detailní'!$A174,0)," ze 100"))</f>
        <v/>
      </c>
      <c r="M175" s="435" t="str">
        <f t="shared" ref="M175" ca="1" si="110">IF($B175="","",SUM((I175+J175+K175)/100))</f>
        <v/>
      </c>
      <c r="N175" s="425" t="str">
        <f ca="1">IF(B175="","",IF(Zdroj!$AS$1=Zdroj!$AT$9,IF(ROUND(G175*M175,Zdroj!$AT$8)&lt;Zdroj!$AU$1,Zdroj!$AU$1,ROUND(G175*M175,Zdroj!$AT$8)),OFFSET(Zdroj!CE$16,'k rozhodnutí detailní'!A174,0)))</f>
        <v/>
      </c>
      <c r="O175" s="419" t="str">
        <f ca="1">IF($B175="","",OFFSET(Zdroj!Z$16,'k rozhodnutí detailní'!$A174,0))</f>
        <v/>
      </c>
      <c r="P175" s="419" t="str">
        <f ca="1">IF($B175="","",OFFSET(Zdroj!AC$16,'k rozhodnutí detailní'!$A174,0))</f>
        <v/>
      </c>
      <c r="Q175" s="419" t="str">
        <f ca="1">IF($B175="","",OFFSET(Zdroj!AD$16,'k rozhodnutí detailní'!$A174,0))</f>
        <v/>
      </c>
      <c r="R175" s="419" t="str">
        <f ca="1">IF($B175="","",OFFSET(Zdroj!AE$16,'k rozhodnutí detailní'!$A174,0))</f>
        <v/>
      </c>
      <c r="S175" s="419" t="str">
        <f ca="1">IF($B175="","",OFFSET(Zdroj!AF$16,'k rozhodnutí detailní'!$A174,0))</f>
        <v/>
      </c>
      <c r="T175" s="419" t="str">
        <f ca="1">IF($B175="","",OFFSET(Zdroj!AG$16,'k rozhodnutí detailní'!$A174,0))</f>
        <v/>
      </c>
      <c r="U175" s="419" t="str">
        <f ca="1">IF($B175="","",OFFSET(Zdroj!AH$16,'k rozhodnutí detailní'!$A174,0))</f>
        <v/>
      </c>
    </row>
    <row r="176" spans="1:21" hidden="1" x14ac:dyDescent="0.25">
      <c r="A176" s="25"/>
      <c r="B176" s="424" t="str">
        <f ca="1">IF(OFFSET(Zdroj!$B$16,A174,0)&gt;0,OFFSET(Zdroj!$B$16,A174,0)+0,"")</f>
        <v/>
      </c>
      <c r="C176" s="2" t="str">
        <f ca="1">IF($B175="","",IF(Zdroj!$AS$9="ano",CONCATENATE("Okres:","
",OFFSET(Zdroj!CH$16,'k rozhodnutí detailní'!$A174,0),"
","Právní forma","
",OFFSET(Zdroj!H$16,'k rozhodnutí detailní'!$A174,0),"
",IF(OFFSET(Zdroj!I$16,'k rozhodnutí detailní'!$A174,0)="","","IČO: "),OFFSET(Zdroj!I$16,'k rozhodnutí detailní'!$A174,0),"
","B.Ú. ",IF(OFFSET(Zdroj!J$16,'k rozhodnutí detailní'!$A174,0)="","","Anonymizováno")),CONCATENATE("Okres:","
",OFFSET(Zdroj!CH$16,'k rozhodnutí detailní'!$A174,0),"
","Právní forma","
",OFFSET(Zdroj!H$16,'k rozhodnutí detailní'!$A174,0),"
",IF(OFFSET(Zdroj!I$16,'k rozhodnutí detailní'!$A174,0)="","","IČO: "),OFFSET(Zdroj!I$16,'k rozhodnutí detailní'!$A174,0),"
","B.Ú. ",OFFSET(Zdroj!J$16,'k rozhodnutí detailní'!$A174,0))))</f>
        <v/>
      </c>
      <c r="D176" s="3" t="str">
        <f ca="1">IF($B175="","",OFFSET(Zdroj!O$16,'k rozhodnutí detailní'!$A174,0))</f>
        <v/>
      </c>
      <c r="E176" s="426"/>
      <c r="F176" s="31"/>
      <c r="G176" s="429"/>
      <c r="H176" s="427"/>
      <c r="I176" s="419"/>
      <c r="J176" s="419"/>
      <c r="K176" s="419"/>
      <c r="L176" s="419"/>
      <c r="M176" s="435"/>
      <c r="N176" s="425"/>
      <c r="O176" s="419"/>
      <c r="P176" s="419"/>
      <c r="Q176" s="419"/>
      <c r="R176" s="419"/>
      <c r="S176" s="419"/>
      <c r="T176" s="419"/>
      <c r="U176" s="419"/>
    </row>
    <row r="177" spans="1:21" hidden="1" x14ac:dyDescent="0.25">
      <c r="A177" s="25">
        <f>ROW()/3-1</f>
        <v>58</v>
      </c>
      <c r="B177" s="424"/>
      <c r="C177" s="29" t="str">
        <f ca="1">IF($B175="","",IF(Zdroj!$AS$9="ano",IF(OFFSET(Zdroj!M$16,'k rozhodnutí detailní'!A174,0)="","","Anonymizováno"),IF(OFFSET(Zdroj!M$16,'k rozhodnutí detailní'!A174,0)="","",OFFSET(Zdroj!M$16,'k rozhodnutí detailní'!A174,0))))</f>
        <v/>
      </c>
      <c r="D177" s="3" t="str">
        <f ca="1">IF($B175="","",CONCATENATE("Dotace bude použita na:","
",OFFSET(Zdroj!P$16,'k rozhodnutí detailní'!$A174,0)))</f>
        <v/>
      </c>
      <c r="E177" s="426"/>
      <c r="F177" s="32" t="str">
        <f ca="1">IF($B175="","",OFFSET(Zdroj!V$16,'k rozhodnutí detailní'!$A174,0))</f>
        <v/>
      </c>
      <c r="G177" s="49" t="str">
        <f ca="1">IF($B175="","",OFFSET(Zdroj!CC$16,'k rozhodnutí'!#REF!,0))</f>
        <v/>
      </c>
      <c r="H177" s="427"/>
      <c r="I177" s="419"/>
      <c r="J177" s="419"/>
      <c r="K177" s="419"/>
      <c r="L177" s="419"/>
      <c r="M177" s="435"/>
      <c r="N177" s="33" t="str">
        <f t="shared" ref="N177" ca="1" si="111">IF(B175="","",N175/G175)</f>
        <v/>
      </c>
      <c r="O177" s="419"/>
      <c r="P177" s="419"/>
      <c r="Q177" s="419"/>
      <c r="R177" s="419"/>
      <c r="S177" s="419"/>
      <c r="T177" s="419"/>
      <c r="U177" s="419"/>
    </row>
    <row r="178" spans="1:21" hidden="1" x14ac:dyDescent="0.25">
      <c r="A178" s="25"/>
      <c r="B178" s="144" t="str">
        <f ca="1">IF(OFFSET(Zdroj!$B$16,A177,0)&gt;0,A180,"")</f>
        <v/>
      </c>
      <c r="C178" s="2" t="str">
        <f ca="1">IF($B178="","",IF(Zdroj!$AS$9="ano",CONCATENATE(OFFSET(Zdroj!C$16,'k rozhodnutí detailní'!$A177,0),"
","Anonymizováno","
",OFFSET(Zdroj!E$16,'k rozhodnutí detailní'!$A177,0),"
",OFFSET(Zdroj!F$16,'k rozhodnutí detailní'!$A177,0)),CONCATENATE(OFFSET(Zdroj!C$16,'k rozhodnutí detailní'!$A177,0),"
",OFFSET(Zdroj!D$16,'k rozhodnutí detailní'!$A177,0),"
",OFFSET(Zdroj!E$16,'k rozhodnutí detailní'!$A177,0),"
",OFFSET(Zdroj!F$16,'k rozhodnutí detailní'!$A177,0))))</f>
        <v/>
      </c>
      <c r="D178" s="20" t="str">
        <f ca="1">IF($B178="","",OFFSET(Zdroj!N$16,'k rozhodnutí detailní'!$A177,0))</f>
        <v/>
      </c>
      <c r="E178" s="426" t="str">
        <f ca="1">IF($B178="","",OFFSET(Zdroj!T$16,'k rozhodnutí detailní'!$A177,0))</f>
        <v/>
      </c>
      <c r="F178" s="32" t="str">
        <f ca="1">IF($B178="","",OFFSET(Zdroj!U$16,'k rozhodnutí detailní'!$A177,0))</f>
        <v/>
      </c>
      <c r="G178" s="429" t="str">
        <f ca="1">IF($B178="","",OFFSET(Zdroj!W$16,'k rozhodnutí detailní'!$A177,0))</f>
        <v/>
      </c>
      <c r="H178" s="427" t="str">
        <f ca="1">IF($B178="","",OFFSET(Zdroj!Y$16,'k rozhodnutí detailní'!$A177,0))</f>
        <v/>
      </c>
      <c r="I178" s="419" t="str">
        <f ca="1">IF($B178="","",OFFSET(Zdroj!BW$16,'k rozhodnutí detailní'!$A177,0))</f>
        <v/>
      </c>
      <c r="J178" s="419" t="str">
        <f ca="1">IF($B178="","",OFFSET(Zdroj!BX$16,'k rozhodnutí detailní'!$A177,0))</f>
        <v/>
      </c>
      <c r="K178" s="419" t="str">
        <f ca="1">IF($B178="","",OFFSET(Zdroj!BY$16,'k rozhodnutí detailní'!$A177,0))</f>
        <v/>
      </c>
      <c r="L178" s="419" t="str">
        <f ca="1">IF($B178="","",CONCATENATE(OFFSET(Zdroj!BZ$16,'k rozhodnutí detailní'!$A177,0)," ze 100"))</f>
        <v/>
      </c>
      <c r="M178" s="435" t="str">
        <f t="shared" ref="M178" ca="1" si="112">IF($B178="","",SUM((I178+J178+K178)/100))</f>
        <v/>
      </c>
      <c r="N178" s="425" t="str">
        <f ca="1">IF(B178="","",IF(Zdroj!$AS$1=Zdroj!$AT$9,IF(ROUND(G178*M178,Zdroj!$AT$8)&lt;Zdroj!$AU$1,Zdroj!$AU$1,ROUND(G178*M178,Zdroj!$AT$8)),OFFSET(Zdroj!CE$16,'k rozhodnutí detailní'!A177,0)))</f>
        <v/>
      </c>
      <c r="O178" s="419" t="str">
        <f ca="1">IF($B178="","",OFFSET(Zdroj!Z$16,'k rozhodnutí detailní'!$A177,0))</f>
        <v/>
      </c>
      <c r="P178" s="419" t="str">
        <f ca="1">IF($B178="","",OFFSET(Zdroj!AC$16,'k rozhodnutí detailní'!$A177,0))</f>
        <v/>
      </c>
      <c r="Q178" s="419" t="str">
        <f ca="1">IF($B178="","",OFFSET(Zdroj!AD$16,'k rozhodnutí detailní'!$A177,0))</f>
        <v/>
      </c>
      <c r="R178" s="419" t="str">
        <f ca="1">IF($B178="","",OFFSET(Zdroj!AE$16,'k rozhodnutí detailní'!$A177,0))</f>
        <v/>
      </c>
      <c r="S178" s="419" t="str">
        <f ca="1">IF($B178="","",OFFSET(Zdroj!AF$16,'k rozhodnutí detailní'!$A177,0))</f>
        <v/>
      </c>
      <c r="T178" s="419" t="str">
        <f ca="1">IF($B178="","",OFFSET(Zdroj!AG$16,'k rozhodnutí detailní'!$A177,0))</f>
        <v/>
      </c>
      <c r="U178" s="419" t="str">
        <f ca="1">IF($B178="","",OFFSET(Zdroj!AH$16,'k rozhodnutí detailní'!$A177,0))</f>
        <v/>
      </c>
    </row>
    <row r="179" spans="1:21" hidden="1" x14ac:dyDescent="0.25">
      <c r="A179" s="25"/>
      <c r="B179" s="424" t="str">
        <f ca="1">IF(OFFSET(Zdroj!$B$16,A177,0)&gt;0,OFFSET(Zdroj!$B$16,A177,0)+0,"")</f>
        <v/>
      </c>
      <c r="C179" s="2" t="str">
        <f ca="1">IF($B178="","",IF(Zdroj!$AS$9="ano",CONCATENATE("Okres:","
",OFFSET(Zdroj!CH$16,'k rozhodnutí detailní'!$A177,0),"
","Právní forma","
",OFFSET(Zdroj!H$16,'k rozhodnutí detailní'!$A177,0),"
",IF(OFFSET(Zdroj!I$16,'k rozhodnutí detailní'!$A177,0)="","","IČO: "),OFFSET(Zdroj!I$16,'k rozhodnutí detailní'!$A177,0),"
","B.Ú. ",IF(OFFSET(Zdroj!J$16,'k rozhodnutí detailní'!$A177,0)="","","Anonymizováno")),CONCATENATE("Okres:","
",OFFSET(Zdroj!CH$16,'k rozhodnutí detailní'!$A177,0),"
","Právní forma","
",OFFSET(Zdroj!H$16,'k rozhodnutí detailní'!$A177,0),"
",IF(OFFSET(Zdroj!I$16,'k rozhodnutí detailní'!$A177,0)="","","IČO: "),OFFSET(Zdroj!I$16,'k rozhodnutí detailní'!$A177,0),"
","B.Ú. ",OFFSET(Zdroj!J$16,'k rozhodnutí detailní'!$A177,0))))</f>
        <v/>
      </c>
      <c r="D179" s="3" t="str">
        <f ca="1">IF($B178="","",OFFSET(Zdroj!O$16,'k rozhodnutí detailní'!$A177,0))</f>
        <v/>
      </c>
      <c r="E179" s="426"/>
      <c r="F179" s="31"/>
      <c r="G179" s="429"/>
      <c r="H179" s="427"/>
      <c r="I179" s="419"/>
      <c r="J179" s="419"/>
      <c r="K179" s="419"/>
      <c r="L179" s="419"/>
      <c r="M179" s="435"/>
      <c r="N179" s="425"/>
      <c r="O179" s="419"/>
      <c r="P179" s="419"/>
      <c r="Q179" s="419"/>
      <c r="R179" s="419"/>
      <c r="S179" s="419"/>
      <c r="T179" s="419"/>
      <c r="U179" s="419"/>
    </row>
    <row r="180" spans="1:21" hidden="1" x14ac:dyDescent="0.25">
      <c r="A180" s="25">
        <f>ROW()/3-1</f>
        <v>59</v>
      </c>
      <c r="B180" s="424"/>
      <c r="C180" s="29" t="str">
        <f ca="1">IF($B178="","",IF(Zdroj!$AS$9="ano",IF(OFFSET(Zdroj!M$16,'k rozhodnutí detailní'!A177,0)="","","Anonymizováno"),IF(OFFSET(Zdroj!M$16,'k rozhodnutí detailní'!A177,0)="","",OFFSET(Zdroj!M$16,'k rozhodnutí detailní'!A177,0))))</f>
        <v/>
      </c>
      <c r="D180" s="3" t="str">
        <f ca="1">IF($B178="","",CONCATENATE("Dotace bude použita na:","
",OFFSET(Zdroj!P$16,'k rozhodnutí detailní'!$A177,0)))</f>
        <v/>
      </c>
      <c r="E180" s="426"/>
      <c r="F180" s="32" t="str">
        <f ca="1">IF($B178="","",OFFSET(Zdroj!V$16,'k rozhodnutí detailní'!$A177,0))</f>
        <v/>
      </c>
      <c r="G180" s="49" t="str">
        <f ca="1">IF($B178="","",OFFSET(Zdroj!CC$16,'k rozhodnutí'!#REF!,0))</f>
        <v/>
      </c>
      <c r="H180" s="427"/>
      <c r="I180" s="419"/>
      <c r="J180" s="419"/>
      <c r="K180" s="419"/>
      <c r="L180" s="419"/>
      <c r="M180" s="435"/>
      <c r="N180" s="33" t="str">
        <f t="shared" ref="N180" ca="1" si="113">IF(B178="","",N178/G178)</f>
        <v/>
      </c>
      <c r="O180" s="419"/>
      <c r="P180" s="419"/>
      <c r="Q180" s="419"/>
      <c r="R180" s="419"/>
      <c r="S180" s="419"/>
      <c r="T180" s="419"/>
      <c r="U180" s="419"/>
    </row>
    <row r="181" spans="1:21" hidden="1" x14ac:dyDescent="0.25">
      <c r="A181" s="25"/>
      <c r="B181" s="144" t="str">
        <f ca="1">IF(OFFSET(Zdroj!$B$16,A180,0)&gt;0,A183,"")</f>
        <v/>
      </c>
      <c r="C181" s="2" t="str">
        <f ca="1">IF($B181="","",IF(Zdroj!$AS$9="ano",CONCATENATE(OFFSET(Zdroj!C$16,'k rozhodnutí detailní'!$A180,0),"
","Anonymizováno","
",OFFSET(Zdroj!E$16,'k rozhodnutí detailní'!$A180,0),"
",OFFSET(Zdroj!F$16,'k rozhodnutí detailní'!$A180,0)),CONCATENATE(OFFSET(Zdroj!C$16,'k rozhodnutí detailní'!$A180,0),"
",OFFSET(Zdroj!D$16,'k rozhodnutí detailní'!$A180,0),"
",OFFSET(Zdroj!E$16,'k rozhodnutí detailní'!$A180,0),"
",OFFSET(Zdroj!F$16,'k rozhodnutí detailní'!$A180,0))))</f>
        <v/>
      </c>
      <c r="D181" s="20" t="str">
        <f ca="1">IF($B181="","",OFFSET(Zdroj!N$16,'k rozhodnutí detailní'!$A180,0))</f>
        <v/>
      </c>
      <c r="E181" s="426" t="str">
        <f ca="1">IF($B181="","",OFFSET(Zdroj!T$16,'k rozhodnutí detailní'!$A180,0))</f>
        <v/>
      </c>
      <c r="F181" s="32" t="str">
        <f ca="1">IF($B181="","",OFFSET(Zdroj!U$16,'k rozhodnutí detailní'!$A180,0))</f>
        <v/>
      </c>
      <c r="G181" s="429" t="str">
        <f ca="1">IF($B181="","",OFFSET(Zdroj!W$16,'k rozhodnutí detailní'!$A180,0))</f>
        <v/>
      </c>
      <c r="H181" s="427" t="str">
        <f ca="1">IF($B181="","",OFFSET(Zdroj!Y$16,'k rozhodnutí detailní'!$A180,0))</f>
        <v/>
      </c>
      <c r="I181" s="419" t="str">
        <f ca="1">IF($B181="","",OFFSET(Zdroj!BW$16,'k rozhodnutí detailní'!$A180,0))</f>
        <v/>
      </c>
      <c r="J181" s="419" t="str">
        <f ca="1">IF($B181="","",OFFSET(Zdroj!BX$16,'k rozhodnutí detailní'!$A180,0))</f>
        <v/>
      </c>
      <c r="K181" s="419" t="str">
        <f ca="1">IF($B181="","",OFFSET(Zdroj!BY$16,'k rozhodnutí detailní'!$A180,0))</f>
        <v/>
      </c>
      <c r="L181" s="419" t="str">
        <f ca="1">IF($B181="","",CONCATENATE(OFFSET(Zdroj!BZ$16,'k rozhodnutí detailní'!$A180,0)," ze 100"))</f>
        <v/>
      </c>
      <c r="M181" s="435" t="str">
        <f t="shared" ref="M181" ca="1" si="114">IF($B181="","",SUM((I181+J181+K181)/100))</f>
        <v/>
      </c>
      <c r="N181" s="425" t="str">
        <f ca="1">IF(B181="","",IF(Zdroj!$AS$1=Zdroj!$AT$9,IF(ROUND(G181*M181,Zdroj!$AT$8)&lt;Zdroj!$AU$1,Zdroj!$AU$1,ROUND(G181*M181,Zdroj!$AT$8)),OFFSET(Zdroj!CE$16,'k rozhodnutí detailní'!A180,0)))</f>
        <v/>
      </c>
      <c r="O181" s="419" t="str">
        <f ca="1">IF($B181="","",OFFSET(Zdroj!Z$16,'k rozhodnutí detailní'!$A180,0))</f>
        <v/>
      </c>
      <c r="P181" s="419" t="str">
        <f ca="1">IF($B181="","",OFFSET(Zdroj!AC$16,'k rozhodnutí detailní'!$A180,0))</f>
        <v/>
      </c>
      <c r="Q181" s="419" t="str">
        <f ca="1">IF($B181="","",OFFSET(Zdroj!AD$16,'k rozhodnutí detailní'!$A180,0))</f>
        <v/>
      </c>
      <c r="R181" s="419" t="str">
        <f ca="1">IF($B181="","",OFFSET(Zdroj!AE$16,'k rozhodnutí detailní'!$A180,0))</f>
        <v/>
      </c>
      <c r="S181" s="419" t="str">
        <f ca="1">IF($B181="","",OFFSET(Zdroj!AF$16,'k rozhodnutí detailní'!$A180,0))</f>
        <v/>
      </c>
      <c r="T181" s="419" t="str">
        <f ca="1">IF($B181="","",OFFSET(Zdroj!AG$16,'k rozhodnutí detailní'!$A180,0))</f>
        <v/>
      </c>
      <c r="U181" s="419" t="str">
        <f ca="1">IF($B181="","",OFFSET(Zdroj!AH$16,'k rozhodnutí detailní'!$A180,0))</f>
        <v/>
      </c>
    </row>
    <row r="182" spans="1:21" hidden="1" x14ac:dyDescent="0.25">
      <c r="A182" s="25"/>
      <c r="B182" s="424" t="str">
        <f ca="1">IF(OFFSET(Zdroj!$B$16,A180,0)&gt;0,OFFSET(Zdroj!$B$16,A180,0)+0,"")</f>
        <v/>
      </c>
      <c r="C182" s="2" t="str">
        <f ca="1">IF($B181="","",IF(Zdroj!$AS$9="ano",CONCATENATE("Okres:","
",OFFSET(Zdroj!CH$16,'k rozhodnutí detailní'!$A180,0),"
","Právní forma","
",OFFSET(Zdroj!H$16,'k rozhodnutí detailní'!$A180,0),"
",IF(OFFSET(Zdroj!I$16,'k rozhodnutí detailní'!$A180,0)="","","IČO: "),OFFSET(Zdroj!I$16,'k rozhodnutí detailní'!$A180,0),"
","B.Ú. ",IF(OFFSET(Zdroj!J$16,'k rozhodnutí detailní'!$A180,0)="","","Anonymizováno")),CONCATENATE("Okres:","
",OFFSET(Zdroj!CH$16,'k rozhodnutí detailní'!$A180,0),"
","Právní forma","
",OFFSET(Zdroj!H$16,'k rozhodnutí detailní'!$A180,0),"
",IF(OFFSET(Zdroj!I$16,'k rozhodnutí detailní'!$A180,0)="","","IČO: "),OFFSET(Zdroj!I$16,'k rozhodnutí detailní'!$A180,0),"
","B.Ú. ",OFFSET(Zdroj!J$16,'k rozhodnutí detailní'!$A180,0))))</f>
        <v/>
      </c>
      <c r="D182" s="3" t="str">
        <f ca="1">IF($B181="","",OFFSET(Zdroj!O$16,'k rozhodnutí detailní'!$A180,0))</f>
        <v/>
      </c>
      <c r="E182" s="426"/>
      <c r="F182" s="31"/>
      <c r="G182" s="429"/>
      <c r="H182" s="427"/>
      <c r="I182" s="419"/>
      <c r="J182" s="419"/>
      <c r="K182" s="419"/>
      <c r="L182" s="419"/>
      <c r="M182" s="435"/>
      <c r="N182" s="425"/>
      <c r="O182" s="419"/>
      <c r="P182" s="419"/>
      <c r="Q182" s="419"/>
      <c r="R182" s="419"/>
      <c r="S182" s="419"/>
      <c r="T182" s="419"/>
      <c r="U182" s="419"/>
    </row>
    <row r="183" spans="1:21" hidden="1" x14ac:dyDescent="0.25">
      <c r="A183" s="25">
        <f>ROW()/3-1</f>
        <v>60</v>
      </c>
      <c r="B183" s="424"/>
      <c r="C183" s="29" t="str">
        <f ca="1">IF($B181="","",IF(Zdroj!$AS$9="ano",IF(OFFSET(Zdroj!M$16,'k rozhodnutí detailní'!A180,0)="","","Anonymizováno"),IF(OFFSET(Zdroj!M$16,'k rozhodnutí detailní'!A180,0)="","",OFFSET(Zdroj!M$16,'k rozhodnutí detailní'!A180,0))))</f>
        <v/>
      </c>
      <c r="D183" s="3" t="str">
        <f ca="1">IF($B181="","",CONCATENATE("Dotace bude použita na:","
",OFFSET(Zdroj!P$16,'k rozhodnutí detailní'!$A180,0)))</f>
        <v/>
      </c>
      <c r="E183" s="426"/>
      <c r="F183" s="32" t="str">
        <f ca="1">IF($B181="","",OFFSET(Zdroj!V$16,'k rozhodnutí detailní'!$A180,0))</f>
        <v/>
      </c>
      <c r="G183" s="49" t="str">
        <f ca="1">IF($B181="","",OFFSET(Zdroj!CC$16,'k rozhodnutí'!#REF!,0))</f>
        <v/>
      </c>
      <c r="H183" s="427"/>
      <c r="I183" s="419"/>
      <c r="J183" s="419"/>
      <c r="K183" s="419"/>
      <c r="L183" s="419"/>
      <c r="M183" s="435"/>
      <c r="N183" s="33" t="str">
        <f t="shared" ref="N183" ca="1" si="115">IF(B181="","",N181/G181)</f>
        <v/>
      </c>
      <c r="O183" s="419"/>
      <c r="P183" s="419"/>
      <c r="Q183" s="419"/>
      <c r="R183" s="419"/>
      <c r="S183" s="419"/>
      <c r="T183" s="419"/>
      <c r="U183" s="419"/>
    </row>
    <row r="184" spans="1:21" hidden="1" x14ac:dyDescent="0.25">
      <c r="A184" s="25"/>
      <c r="B184" s="144" t="str">
        <f ca="1">IF(OFFSET(Zdroj!$B$16,A183,0)&gt;0,A186,"")</f>
        <v/>
      </c>
      <c r="C184" s="2" t="str">
        <f ca="1">IF($B184="","",IF(Zdroj!$AS$9="ano",CONCATENATE(OFFSET(Zdroj!C$16,'k rozhodnutí detailní'!$A183,0),"
","Anonymizováno","
",OFFSET(Zdroj!E$16,'k rozhodnutí detailní'!$A183,0),"
",OFFSET(Zdroj!F$16,'k rozhodnutí detailní'!$A183,0)),CONCATENATE(OFFSET(Zdroj!C$16,'k rozhodnutí detailní'!$A183,0),"
",OFFSET(Zdroj!D$16,'k rozhodnutí detailní'!$A183,0),"
",OFFSET(Zdroj!E$16,'k rozhodnutí detailní'!$A183,0),"
",OFFSET(Zdroj!F$16,'k rozhodnutí detailní'!$A183,0))))</f>
        <v/>
      </c>
      <c r="D184" s="20" t="str">
        <f ca="1">IF($B184="","",OFFSET(Zdroj!N$16,'k rozhodnutí detailní'!$A183,0))</f>
        <v/>
      </c>
      <c r="E184" s="426" t="str">
        <f ca="1">IF($B184="","",OFFSET(Zdroj!T$16,'k rozhodnutí detailní'!$A183,0))</f>
        <v/>
      </c>
      <c r="F184" s="32" t="str">
        <f ca="1">IF($B184="","",OFFSET(Zdroj!U$16,'k rozhodnutí detailní'!$A183,0))</f>
        <v/>
      </c>
      <c r="G184" s="429" t="str">
        <f ca="1">IF($B184="","",OFFSET(Zdroj!W$16,'k rozhodnutí detailní'!$A183,0))</f>
        <v/>
      </c>
      <c r="H184" s="427" t="str">
        <f ca="1">IF($B184="","",OFFSET(Zdroj!Y$16,'k rozhodnutí detailní'!$A183,0))</f>
        <v/>
      </c>
      <c r="I184" s="419" t="str">
        <f ca="1">IF($B184="","",OFFSET(Zdroj!BW$16,'k rozhodnutí detailní'!$A183,0))</f>
        <v/>
      </c>
      <c r="J184" s="419" t="str">
        <f ca="1">IF($B184="","",OFFSET(Zdroj!BX$16,'k rozhodnutí detailní'!$A183,0))</f>
        <v/>
      </c>
      <c r="K184" s="419" t="str">
        <f ca="1">IF($B184="","",OFFSET(Zdroj!BY$16,'k rozhodnutí detailní'!$A183,0))</f>
        <v/>
      </c>
      <c r="L184" s="419" t="str">
        <f ca="1">IF($B184="","",CONCATENATE(OFFSET(Zdroj!BZ$16,'k rozhodnutí detailní'!$A183,0)," ze 100"))</f>
        <v/>
      </c>
      <c r="M184" s="435" t="str">
        <f t="shared" ref="M184" ca="1" si="116">IF($B184="","",SUM((I184+J184+K184)/100))</f>
        <v/>
      </c>
      <c r="N184" s="425" t="str">
        <f ca="1">IF(B184="","",IF(Zdroj!$AS$1=Zdroj!$AT$9,IF(ROUND(G184*M184,Zdroj!$AT$8)&lt;Zdroj!$AU$1,Zdroj!$AU$1,ROUND(G184*M184,Zdroj!$AT$8)),OFFSET(Zdroj!CE$16,'k rozhodnutí detailní'!A183,0)))</f>
        <v/>
      </c>
      <c r="O184" s="419" t="str">
        <f ca="1">IF($B184="","",OFFSET(Zdroj!Z$16,'k rozhodnutí detailní'!$A183,0))</f>
        <v/>
      </c>
      <c r="P184" s="419" t="str">
        <f ca="1">IF($B184="","",OFFSET(Zdroj!AC$16,'k rozhodnutí detailní'!$A183,0))</f>
        <v/>
      </c>
      <c r="Q184" s="419" t="str">
        <f ca="1">IF($B184="","",OFFSET(Zdroj!AD$16,'k rozhodnutí detailní'!$A183,0))</f>
        <v/>
      </c>
      <c r="R184" s="419" t="str">
        <f ca="1">IF($B184="","",OFFSET(Zdroj!AE$16,'k rozhodnutí detailní'!$A183,0))</f>
        <v/>
      </c>
      <c r="S184" s="419" t="str">
        <f ca="1">IF($B184="","",OFFSET(Zdroj!AF$16,'k rozhodnutí detailní'!$A183,0))</f>
        <v/>
      </c>
      <c r="T184" s="419" t="str">
        <f ca="1">IF($B184="","",OFFSET(Zdroj!AG$16,'k rozhodnutí detailní'!$A183,0))</f>
        <v/>
      </c>
      <c r="U184" s="419" t="str">
        <f ca="1">IF($B184="","",OFFSET(Zdroj!AH$16,'k rozhodnutí detailní'!$A183,0))</f>
        <v/>
      </c>
    </row>
    <row r="185" spans="1:21" hidden="1" x14ac:dyDescent="0.25">
      <c r="A185" s="25"/>
      <c r="B185" s="424" t="str">
        <f ca="1">IF(OFFSET(Zdroj!$B$16,A183,0)&gt;0,OFFSET(Zdroj!$B$16,A183,0)+0,"")</f>
        <v/>
      </c>
      <c r="C185" s="2" t="str">
        <f ca="1">IF($B184="","",IF(Zdroj!$AS$9="ano",CONCATENATE("Okres:","
",OFFSET(Zdroj!CH$16,'k rozhodnutí detailní'!$A183,0),"
","Právní forma","
",OFFSET(Zdroj!H$16,'k rozhodnutí detailní'!$A183,0),"
",IF(OFFSET(Zdroj!I$16,'k rozhodnutí detailní'!$A183,0)="","","IČO: "),OFFSET(Zdroj!I$16,'k rozhodnutí detailní'!$A183,0),"
","B.Ú. ",IF(OFFSET(Zdroj!J$16,'k rozhodnutí detailní'!$A183,0)="","","Anonymizováno")),CONCATENATE("Okres:","
",OFFSET(Zdroj!CH$16,'k rozhodnutí detailní'!$A183,0),"
","Právní forma","
",OFFSET(Zdroj!H$16,'k rozhodnutí detailní'!$A183,0),"
",IF(OFFSET(Zdroj!I$16,'k rozhodnutí detailní'!$A183,0)="","","IČO: "),OFFSET(Zdroj!I$16,'k rozhodnutí detailní'!$A183,0),"
","B.Ú. ",OFFSET(Zdroj!J$16,'k rozhodnutí detailní'!$A183,0))))</f>
        <v/>
      </c>
      <c r="D185" s="3" t="str">
        <f ca="1">IF($B184="","",OFFSET(Zdroj!O$16,'k rozhodnutí detailní'!$A183,0))</f>
        <v/>
      </c>
      <c r="E185" s="426"/>
      <c r="F185" s="31"/>
      <c r="G185" s="429"/>
      <c r="H185" s="427"/>
      <c r="I185" s="419"/>
      <c r="J185" s="419"/>
      <c r="K185" s="419"/>
      <c r="L185" s="419"/>
      <c r="M185" s="435"/>
      <c r="N185" s="425"/>
      <c r="O185" s="419"/>
      <c r="P185" s="419"/>
      <c r="Q185" s="419"/>
      <c r="R185" s="419"/>
      <c r="S185" s="419"/>
      <c r="T185" s="419"/>
      <c r="U185" s="419"/>
    </row>
    <row r="186" spans="1:21" hidden="1" x14ac:dyDescent="0.25">
      <c r="A186" s="25">
        <f>ROW()/3-1</f>
        <v>61</v>
      </c>
      <c r="B186" s="424"/>
      <c r="C186" s="29" t="str">
        <f ca="1">IF($B184="","",IF(Zdroj!$AS$9="ano",IF(OFFSET(Zdroj!M$16,'k rozhodnutí detailní'!A183,0)="","","Anonymizováno"),IF(OFFSET(Zdroj!M$16,'k rozhodnutí detailní'!A183,0)="","",OFFSET(Zdroj!M$16,'k rozhodnutí detailní'!A183,0))))</f>
        <v/>
      </c>
      <c r="D186" s="3" t="str">
        <f ca="1">IF($B184="","",CONCATENATE("Dotace bude použita na:","
",OFFSET(Zdroj!P$16,'k rozhodnutí detailní'!$A183,0)))</f>
        <v/>
      </c>
      <c r="E186" s="426"/>
      <c r="F186" s="32" t="str">
        <f ca="1">IF($B184="","",OFFSET(Zdroj!V$16,'k rozhodnutí detailní'!$A183,0))</f>
        <v/>
      </c>
      <c r="G186" s="49" t="str">
        <f ca="1">IF($B184="","",OFFSET(Zdroj!CC$16,'k rozhodnutí'!#REF!,0))</f>
        <v/>
      </c>
      <c r="H186" s="427"/>
      <c r="I186" s="419"/>
      <c r="J186" s="419"/>
      <c r="K186" s="419"/>
      <c r="L186" s="419"/>
      <c r="M186" s="435"/>
      <c r="N186" s="33" t="str">
        <f t="shared" ref="N186" ca="1" si="117">IF(B184="","",N184/G184)</f>
        <v/>
      </c>
      <c r="O186" s="419"/>
      <c r="P186" s="419"/>
      <c r="Q186" s="419"/>
      <c r="R186" s="419"/>
      <c r="S186" s="419"/>
      <c r="T186" s="419"/>
      <c r="U186" s="419"/>
    </row>
    <row r="187" spans="1:21" hidden="1" x14ac:dyDescent="0.25">
      <c r="A187" s="25"/>
      <c r="B187" s="144" t="str">
        <f ca="1">IF(OFFSET(Zdroj!$B$16,A186,0)&gt;0,A189,"")</f>
        <v/>
      </c>
      <c r="C187" s="2" t="str">
        <f ca="1">IF($B187="","",IF(Zdroj!$AS$9="ano",CONCATENATE(OFFSET(Zdroj!C$16,'k rozhodnutí detailní'!$A186,0),"
","Anonymizováno","
",OFFSET(Zdroj!E$16,'k rozhodnutí detailní'!$A186,0),"
",OFFSET(Zdroj!F$16,'k rozhodnutí detailní'!$A186,0)),CONCATENATE(OFFSET(Zdroj!C$16,'k rozhodnutí detailní'!$A186,0),"
",OFFSET(Zdroj!D$16,'k rozhodnutí detailní'!$A186,0),"
",OFFSET(Zdroj!E$16,'k rozhodnutí detailní'!$A186,0),"
",OFFSET(Zdroj!F$16,'k rozhodnutí detailní'!$A186,0))))</f>
        <v/>
      </c>
      <c r="D187" s="20" t="str">
        <f ca="1">IF($B187="","",OFFSET(Zdroj!N$16,'k rozhodnutí detailní'!$A186,0))</f>
        <v/>
      </c>
      <c r="E187" s="426" t="str">
        <f ca="1">IF($B187="","",OFFSET(Zdroj!T$16,'k rozhodnutí detailní'!$A186,0))</f>
        <v/>
      </c>
      <c r="F187" s="32" t="str">
        <f ca="1">IF($B187="","",OFFSET(Zdroj!U$16,'k rozhodnutí detailní'!$A186,0))</f>
        <v/>
      </c>
      <c r="G187" s="429" t="str">
        <f ca="1">IF($B187="","",OFFSET(Zdroj!W$16,'k rozhodnutí detailní'!$A186,0))</f>
        <v/>
      </c>
      <c r="H187" s="427" t="str">
        <f ca="1">IF($B187="","",OFFSET(Zdroj!Y$16,'k rozhodnutí detailní'!$A186,0))</f>
        <v/>
      </c>
      <c r="I187" s="419" t="str">
        <f ca="1">IF($B187="","",OFFSET(Zdroj!BW$16,'k rozhodnutí detailní'!$A186,0))</f>
        <v/>
      </c>
      <c r="J187" s="419" t="str">
        <f ca="1">IF($B187="","",OFFSET(Zdroj!BX$16,'k rozhodnutí detailní'!$A186,0))</f>
        <v/>
      </c>
      <c r="K187" s="419" t="str">
        <f ca="1">IF($B187="","",OFFSET(Zdroj!BY$16,'k rozhodnutí detailní'!$A186,0))</f>
        <v/>
      </c>
      <c r="L187" s="419" t="str">
        <f ca="1">IF($B187="","",CONCATENATE(OFFSET(Zdroj!BZ$16,'k rozhodnutí detailní'!$A186,0)," ze 100"))</f>
        <v/>
      </c>
      <c r="M187" s="435" t="str">
        <f t="shared" ref="M187" ca="1" si="118">IF($B187="","",SUM((I187+J187+K187)/100))</f>
        <v/>
      </c>
      <c r="N187" s="425" t="str">
        <f ca="1">IF(B187="","",IF(Zdroj!$AS$1=Zdroj!$AT$9,IF(ROUND(G187*M187,Zdroj!$AT$8)&lt;Zdroj!$AU$1,Zdroj!$AU$1,ROUND(G187*M187,Zdroj!$AT$8)),OFFSET(Zdroj!CE$16,'k rozhodnutí detailní'!A186,0)))</f>
        <v/>
      </c>
      <c r="O187" s="419" t="str">
        <f ca="1">IF($B187="","",OFFSET(Zdroj!Z$16,'k rozhodnutí detailní'!$A186,0))</f>
        <v/>
      </c>
      <c r="P187" s="419" t="str">
        <f ca="1">IF($B187="","",OFFSET(Zdroj!AC$16,'k rozhodnutí detailní'!$A186,0))</f>
        <v/>
      </c>
      <c r="Q187" s="419" t="str">
        <f ca="1">IF($B187="","",OFFSET(Zdroj!AD$16,'k rozhodnutí detailní'!$A186,0))</f>
        <v/>
      </c>
      <c r="R187" s="419" t="str">
        <f ca="1">IF($B187="","",OFFSET(Zdroj!AE$16,'k rozhodnutí detailní'!$A186,0))</f>
        <v/>
      </c>
      <c r="S187" s="419" t="str">
        <f ca="1">IF($B187="","",OFFSET(Zdroj!AF$16,'k rozhodnutí detailní'!$A186,0))</f>
        <v/>
      </c>
      <c r="T187" s="419" t="str">
        <f ca="1">IF($B187="","",OFFSET(Zdroj!AG$16,'k rozhodnutí detailní'!$A186,0))</f>
        <v/>
      </c>
      <c r="U187" s="419" t="str">
        <f ca="1">IF($B187="","",OFFSET(Zdroj!AH$16,'k rozhodnutí detailní'!$A186,0))</f>
        <v/>
      </c>
    </row>
    <row r="188" spans="1:21" hidden="1" x14ac:dyDescent="0.25">
      <c r="A188" s="25"/>
      <c r="B188" s="424" t="str">
        <f ca="1">IF(OFFSET(Zdroj!$B$16,A186,0)&gt;0,OFFSET(Zdroj!$B$16,A186,0)+0,"")</f>
        <v/>
      </c>
      <c r="C188" s="2" t="str">
        <f ca="1">IF($B187="","",IF(Zdroj!$AS$9="ano",CONCATENATE("Okres:","
",OFFSET(Zdroj!CH$16,'k rozhodnutí detailní'!$A186,0),"
","Právní forma","
",OFFSET(Zdroj!H$16,'k rozhodnutí detailní'!$A186,0),"
",IF(OFFSET(Zdroj!I$16,'k rozhodnutí detailní'!$A186,0)="","","IČO: "),OFFSET(Zdroj!I$16,'k rozhodnutí detailní'!$A186,0),"
","B.Ú. ",IF(OFFSET(Zdroj!J$16,'k rozhodnutí detailní'!$A186,0)="","","Anonymizováno")),CONCATENATE("Okres:","
",OFFSET(Zdroj!CH$16,'k rozhodnutí detailní'!$A186,0),"
","Právní forma","
",OFFSET(Zdroj!H$16,'k rozhodnutí detailní'!$A186,0),"
",IF(OFFSET(Zdroj!I$16,'k rozhodnutí detailní'!$A186,0)="","","IČO: "),OFFSET(Zdroj!I$16,'k rozhodnutí detailní'!$A186,0),"
","B.Ú. ",OFFSET(Zdroj!J$16,'k rozhodnutí detailní'!$A186,0))))</f>
        <v/>
      </c>
      <c r="D188" s="3" t="str">
        <f ca="1">IF($B187="","",OFFSET(Zdroj!O$16,'k rozhodnutí detailní'!$A186,0))</f>
        <v/>
      </c>
      <c r="E188" s="426"/>
      <c r="F188" s="31"/>
      <c r="G188" s="429"/>
      <c r="H188" s="427"/>
      <c r="I188" s="419"/>
      <c r="J188" s="419"/>
      <c r="K188" s="419"/>
      <c r="L188" s="419"/>
      <c r="M188" s="435"/>
      <c r="N188" s="425"/>
      <c r="O188" s="419"/>
      <c r="P188" s="419"/>
      <c r="Q188" s="419"/>
      <c r="R188" s="419"/>
      <c r="S188" s="419"/>
      <c r="T188" s="419"/>
      <c r="U188" s="419"/>
    </row>
    <row r="189" spans="1:21" hidden="1" x14ac:dyDescent="0.25">
      <c r="A189" s="25">
        <f>ROW()/3-1</f>
        <v>62</v>
      </c>
      <c r="B189" s="424"/>
      <c r="C189" s="29" t="str">
        <f ca="1">IF($B187="","",IF(Zdroj!$AS$9="ano",IF(OFFSET(Zdroj!M$16,'k rozhodnutí detailní'!A186,0)="","","Anonymizováno"),IF(OFFSET(Zdroj!M$16,'k rozhodnutí detailní'!A186,0)="","",OFFSET(Zdroj!M$16,'k rozhodnutí detailní'!A186,0))))</f>
        <v/>
      </c>
      <c r="D189" s="3" t="str">
        <f ca="1">IF($B187="","",CONCATENATE("Dotace bude použita na:","
",OFFSET(Zdroj!P$16,'k rozhodnutí detailní'!$A186,0)))</f>
        <v/>
      </c>
      <c r="E189" s="426"/>
      <c r="F189" s="32" t="str">
        <f ca="1">IF($B187="","",OFFSET(Zdroj!V$16,'k rozhodnutí detailní'!$A186,0))</f>
        <v/>
      </c>
      <c r="G189" s="49" t="str">
        <f ca="1">IF($B187="","",OFFSET(Zdroj!CC$16,'k rozhodnutí'!#REF!,0))</f>
        <v/>
      </c>
      <c r="H189" s="427"/>
      <c r="I189" s="419"/>
      <c r="J189" s="419"/>
      <c r="K189" s="419"/>
      <c r="L189" s="419"/>
      <c r="M189" s="435"/>
      <c r="N189" s="33" t="str">
        <f t="shared" ref="N189" ca="1" si="119">IF(B187="","",N187/G187)</f>
        <v/>
      </c>
      <c r="O189" s="419"/>
      <c r="P189" s="419"/>
      <c r="Q189" s="419"/>
      <c r="R189" s="419"/>
      <c r="S189" s="419"/>
      <c r="T189" s="419"/>
      <c r="U189" s="419"/>
    </row>
    <row r="190" spans="1:21" hidden="1" x14ac:dyDescent="0.25">
      <c r="A190" s="25"/>
      <c r="B190" s="144" t="str">
        <f ca="1">IF(OFFSET(Zdroj!$B$16,A189,0)&gt;0,A192,"")</f>
        <v/>
      </c>
      <c r="C190" s="2" t="str">
        <f ca="1">IF($B190="","",IF(Zdroj!$AS$9="ano",CONCATENATE(OFFSET(Zdroj!C$16,'k rozhodnutí detailní'!$A189,0),"
","Anonymizováno","
",OFFSET(Zdroj!E$16,'k rozhodnutí detailní'!$A189,0),"
",OFFSET(Zdroj!F$16,'k rozhodnutí detailní'!$A189,0)),CONCATENATE(OFFSET(Zdroj!C$16,'k rozhodnutí detailní'!$A189,0),"
",OFFSET(Zdroj!D$16,'k rozhodnutí detailní'!$A189,0),"
",OFFSET(Zdroj!E$16,'k rozhodnutí detailní'!$A189,0),"
",OFFSET(Zdroj!F$16,'k rozhodnutí detailní'!$A189,0))))</f>
        <v/>
      </c>
      <c r="D190" s="20" t="str">
        <f ca="1">IF($B190="","",OFFSET(Zdroj!N$16,'k rozhodnutí detailní'!$A189,0))</f>
        <v/>
      </c>
      <c r="E190" s="426" t="str">
        <f ca="1">IF($B190="","",OFFSET(Zdroj!T$16,'k rozhodnutí detailní'!$A189,0))</f>
        <v/>
      </c>
      <c r="F190" s="32" t="str">
        <f ca="1">IF($B190="","",OFFSET(Zdroj!U$16,'k rozhodnutí detailní'!$A189,0))</f>
        <v/>
      </c>
      <c r="G190" s="429" t="str">
        <f ca="1">IF($B190="","",OFFSET(Zdroj!W$16,'k rozhodnutí detailní'!$A189,0))</f>
        <v/>
      </c>
      <c r="H190" s="427" t="str">
        <f ca="1">IF($B190="","",OFFSET(Zdroj!Y$16,'k rozhodnutí detailní'!$A189,0))</f>
        <v/>
      </c>
      <c r="I190" s="419" t="str">
        <f ca="1">IF($B190="","",OFFSET(Zdroj!BW$16,'k rozhodnutí detailní'!$A189,0))</f>
        <v/>
      </c>
      <c r="J190" s="419" t="str">
        <f ca="1">IF($B190="","",OFFSET(Zdroj!BX$16,'k rozhodnutí detailní'!$A189,0))</f>
        <v/>
      </c>
      <c r="K190" s="419" t="str">
        <f ca="1">IF($B190="","",OFFSET(Zdroj!BY$16,'k rozhodnutí detailní'!$A189,0))</f>
        <v/>
      </c>
      <c r="L190" s="419" t="str">
        <f ca="1">IF($B190="","",CONCATENATE(OFFSET(Zdroj!BZ$16,'k rozhodnutí detailní'!$A189,0)," ze 100"))</f>
        <v/>
      </c>
      <c r="M190" s="435" t="str">
        <f t="shared" ref="M190" ca="1" si="120">IF($B190="","",SUM((I190+J190+K190)/100))</f>
        <v/>
      </c>
      <c r="N190" s="425" t="str">
        <f ca="1">IF(B190="","",IF(Zdroj!$AS$1=Zdroj!$AT$9,IF(ROUND(G190*M190,Zdroj!$AT$8)&lt;Zdroj!$AU$1,Zdroj!$AU$1,ROUND(G190*M190,Zdroj!$AT$8)),OFFSET(Zdroj!CE$16,'k rozhodnutí detailní'!A189,0)))</f>
        <v/>
      </c>
      <c r="O190" s="419" t="str">
        <f ca="1">IF($B190="","",OFFSET(Zdroj!Z$16,'k rozhodnutí detailní'!$A189,0))</f>
        <v/>
      </c>
      <c r="P190" s="419" t="str">
        <f ca="1">IF($B190="","",OFFSET(Zdroj!AC$16,'k rozhodnutí detailní'!$A189,0))</f>
        <v/>
      </c>
      <c r="Q190" s="419" t="str">
        <f ca="1">IF($B190="","",OFFSET(Zdroj!AD$16,'k rozhodnutí detailní'!$A189,0))</f>
        <v/>
      </c>
      <c r="R190" s="419" t="str">
        <f ca="1">IF($B190="","",OFFSET(Zdroj!AE$16,'k rozhodnutí detailní'!$A189,0))</f>
        <v/>
      </c>
      <c r="S190" s="419" t="str">
        <f ca="1">IF($B190="","",OFFSET(Zdroj!AF$16,'k rozhodnutí detailní'!$A189,0))</f>
        <v/>
      </c>
      <c r="T190" s="419" t="str">
        <f ca="1">IF($B190="","",OFFSET(Zdroj!AG$16,'k rozhodnutí detailní'!$A189,0))</f>
        <v/>
      </c>
      <c r="U190" s="419" t="str">
        <f ca="1">IF($B190="","",OFFSET(Zdroj!AH$16,'k rozhodnutí detailní'!$A189,0))</f>
        <v/>
      </c>
    </row>
    <row r="191" spans="1:21" hidden="1" x14ac:dyDescent="0.25">
      <c r="A191" s="25"/>
      <c r="B191" s="424" t="str">
        <f ca="1">IF(OFFSET(Zdroj!$B$16,A189,0)&gt;0,OFFSET(Zdroj!$B$16,A189,0)+0,"")</f>
        <v/>
      </c>
      <c r="C191" s="2" t="str">
        <f ca="1">IF($B190="","",IF(Zdroj!$AS$9="ano",CONCATENATE("Okres:","
",OFFSET(Zdroj!CH$16,'k rozhodnutí detailní'!$A189,0),"
","Právní forma","
",OFFSET(Zdroj!H$16,'k rozhodnutí detailní'!$A189,0),"
",IF(OFFSET(Zdroj!I$16,'k rozhodnutí detailní'!$A189,0)="","","IČO: "),OFFSET(Zdroj!I$16,'k rozhodnutí detailní'!$A189,0),"
","B.Ú. ",IF(OFFSET(Zdroj!J$16,'k rozhodnutí detailní'!$A189,0)="","","Anonymizováno")),CONCATENATE("Okres:","
",OFFSET(Zdroj!CH$16,'k rozhodnutí detailní'!$A189,0),"
","Právní forma","
",OFFSET(Zdroj!H$16,'k rozhodnutí detailní'!$A189,0),"
",IF(OFFSET(Zdroj!I$16,'k rozhodnutí detailní'!$A189,0)="","","IČO: "),OFFSET(Zdroj!I$16,'k rozhodnutí detailní'!$A189,0),"
","B.Ú. ",OFFSET(Zdroj!J$16,'k rozhodnutí detailní'!$A189,0))))</f>
        <v/>
      </c>
      <c r="D191" s="3" t="str">
        <f ca="1">IF($B190="","",OFFSET(Zdroj!O$16,'k rozhodnutí detailní'!$A189,0))</f>
        <v/>
      </c>
      <c r="E191" s="426"/>
      <c r="F191" s="31"/>
      <c r="G191" s="429"/>
      <c r="H191" s="427"/>
      <c r="I191" s="419"/>
      <c r="J191" s="419"/>
      <c r="K191" s="419"/>
      <c r="L191" s="419"/>
      <c r="M191" s="435"/>
      <c r="N191" s="425"/>
      <c r="O191" s="419"/>
      <c r="P191" s="419"/>
      <c r="Q191" s="419"/>
      <c r="R191" s="419"/>
      <c r="S191" s="419"/>
      <c r="T191" s="419"/>
      <c r="U191" s="419"/>
    </row>
    <row r="192" spans="1:21" hidden="1" x14ac:dyDescent="0.25">
      <c r="A192" s="25">
        <f>ROW()/3-1</f>
        <v>63</v>
      </c>
      <c r="B192" s="424"/>
      <c r="C192" s="29" t="str">
        <f ca="1">IF($B190="","",IF(Zdroj!$AS$9="ano",IF(OFFSET(Zdroj!M$16,'k rozhodnutí detailní'!A189,0)="","","Anonymizováno"),IF(OFFSET(Zdroj!M$16,'k rozhodnutí detailní'!A189,0)="","",OFFSET(Zdroj!M$16,'k rozhodnutí detailní'!A189,0))))</f>
        <v/>
      </c>
      <c r="D192" s="3" t="str">
        <f ca="1">IF($B190="","",CONCATENATE("Dotace bude použita na:","
",OFFSET(Zdroj!P$16,'k rozhodnutí detailní'!$A189,0)))</f>
        <v/>
      </c>
      <c r="E192" s="426"/>
      <c r="F192" s="32" t="str">
        <f ca="1">IF($B190="","",OFFSET(Zdroj!V$16,'k rozhodnutí detailní'!$A189,0))</f>
        <v/>
      </c>
      <c r="G192" s="49" t="str">
        <f ca="1">IF($B190="","",OFFSET(Zdroj!CC$16,'k rozhodnutí'!#REF!,0))</f>
        <v/>
      </c>
      <c r="H192" s="427"/>
      <c r="I192" s="419"/>
      <c r="J192" s="419"/>
      <c r="K192" s="419"/>
      <c r="L192" s="419"/>
      <c r="M192" s="435"/>
      <c r="N192" s="33" t="str">
        <f t="shared" ref="N192" ca="1" si="121">IF(B190="","",N190/G190)</f>
        <v/>
      </c>
      <c r="O192" s="419"/>
      <c r="P192" s="419"/>
      <c r="Q192" s="419"/>
      <c r="R192" s="419"/>
      <c r="S192" s="419"/>
      <c r="T192" s="419"/>
      <c r="U192" s="419"/>
    </row>
    <row r="193" spans="1:21" hidden="1" x14ac:dyDescent="0.25">
      <c r="A193" s="25"/>
      <c r="B193" s="144" t="str">
        <f ca="1">IF(OFFSET(Zdroj!$B$16,A192,0)&gt;0,A195,"")</f>
        <v/>
      </c>
      <c r="C193" s="2" t="str">
        <f ca="1">IF($B193="","",IF(Zdroj!$AS$9="ano",CONCATENATE(OFFSET(Zdroj!C$16,'k rozhodnutí detailní'!$A192,0),"
","Anonymizováno","
",OFFSET(Zdroj!E$16,'k rozhodnutí detailní'!$A192,0),"
",OFFSET(Zdroj!F$16,'k rozhodnutí detailní'!$A192,0)),CONCATENATE(OFFSET(Zdroj!C$16,'k rozhodnutí detailní'!$A192,0),"
",OFFSET(Zdroj!D$16,'k rozhodnutí detailní'!$A192,0),"
",OFFSET(Zdroj!E$16,'k rozhodnutí detailní'!$A192,0),"
",OFFSET(Zdroj!F$16,'k rozhodnutí detailní'!$A192,0))))</f>
        <v/>
      </c>
      <c r="D193" s="20" t="str">
        <f ca="1">IF($B193="","",OFFSET(Zdroj!N$16,'k rozhodnutí detailní'!$A192,0))</f>
        <v/>
      </c>
      <c r="E193" s="426" t="str">
        <f ca="1">IF($B193="","",OFFSET(Zdroj!T$16,'k rozhodnutí detailní'!$A192,0))</f>
        <v/>
      </c>
      <c r="F193" s="32" t="str">
        <f ca="1">IF($B193="","",OFFSET(Zdroj!U$16,'k rozhodnutí detailní'!$A192,0))</f>
        <v/>
      </c>
      <c r="G193" s="429" t="str">
        <f ca="1">IF($B193="","",OFFSET(Zdroj!W$16,'k rozhodnutí detailní'!$A192,0))</f>
        <v/>
      </c>
      <c r="H193" s="427" t="str">
        <f ca="1">IF($B193="","",OFFSET(Zdroj!Y$16,'k rozhodnutí detailní'!$A192,0))</f>
        <v/>
      </c>
      <c r="I193" s="419" t="str">
        <f ca="1">IF($B193="","",OFFSET(Zdroj!BW$16,'k rozhodnutí detailní'!$A192,0))</f>
        <v/>
      </c>
      <c r="J193" s="419" t="str">
        <f ca="1">IF($B193="","",OFFSET(Zdroj!BX$16,'k rozhodnutí detailní'!$A192,0))</f>
        <v/>
      </c>
      <c r="K193" s="419" t="str">
        <f ca="1">IF($B193="","",OFFSET(Zdroj!BY$16,'k rozhodnutí detailní'!$A192,0))</f>
        <v/>
      </c>
      <c r="L193" s="419" t="str">
        <f ca="1">IF($B193="","",CONCATENATE(OFFSET(Zdroj!BZ$16,'k rozhodnutí detailní'!$A192,0)," ze 100"))</f>
        <v/>
      </c>
      <c r="M193" s="435" t="str">
        <f t="shared" ref="M193" ca="1" si="122">IF($B193="","",SUM((I193+J193+K193)/100))</f>
        <v/>
      </c>
      <c r="N193" s="425" t="str">
        <f ca="1">IF(B193="","",IF(Zdroj!$AS$1=Zdroj!$AT$9,IF(ROUND(G193*M193,Zdroj!$AT$8)&lt;Zdroj!$AU$1,Zdroj!$AU$1,ROUND(G193*M193,Zdroj!$AT$8)),OFFSET(Zdroj!CE$16,'k rozhodnutí detailní'!A192,0)))</f>
        <v/>
      </c>
      <c r="O193" s="419" t="str">
        <f ca="1">IF($B193="","",OFFSET(Zdroj!Z$16,'k rozhodnutí detailní'!$A192,0))</f>
        <v/>
      </c>
      <c r="P193" s="419" t="str">
        <f ca="1">IF($B193="","",OFFSET(Zdroj!AC$16,'k rozhodnutí detailní'!$A192,0))</f>
        <v/>
      </c>
      <c r="Q193" s="419" t="str">
        <f ca="1">IF($B193="","",OFFSET(Zdroj!AD$16,'k rozhodnutí detailní'!$A192,0))</f>
        <v/>
      </c>
      <c r="R193" s="419" t="str">
        <f ca="1">IF($B193="","",OFFSET(Zdroj!AE$16,'k rozhodnutí detailní'!$A192,0))</f>
        <v/>
      </c>
      <c r="S193" s="419" t="str">
        <f ca="1">IF($B193="","",OFFSET(Zdroj!AF$16,'k rozhodnutí detailní'!$A192,0))</f>
        <v/>
      </c>
      <c r="T193" s="419" t="str">
        <f ca="1">IF($B193="","",OFFSET(Zdroj!AG$16,'k rozhodnutí detailní'!$A192,0))</f>
        <v/>
      </c>
      <c r="U193" s="419" t="str">
        <f ca="1">IF($B193="","",OFFSET(Zdroj!AH$16,'k rozhodnutí detailní'!$A192,0))</f>
        <v/>
      </c>
    </row>
    <row r="194" spans="1:21" hidden="1" x14ac:dyDescent="0.25">
      <c r="A194" s="25"/>
      <c r="B194" s="424" t="str">
        <f ca="1">IF(OFFSET(Zdroj!$B$16,A192,0)&gt;0,OFFSET(Zdroj!$B$16,A192,0)+0,"")</f>
        <v/>
      </c>
      <c r="C194" s="2" t="str">
        <f ca="1">IF($B193="","",IF(Zdroj!$AS$9="ano",CONCATENATE("Okres:","
",OFFSET(Zdroj!CH$16,'k rozhodnutí detailní'!$A192,0),"
","Právní forma","
",OFFSET(Zdroj!H$16,'k rozhodnutí detailní'!$A192,0),"
",IF(OFFSET(Zdroj!I$16,'k rozhodnutí detailní'!$A192,0)="","","IČO: "),OFFSET(Zdroj!I$16,'k rozhodnutí detailní'!$A192,0),"
","B.Ú. ",IF(OFFSET(Zdroj!J$16,'k rozhodnutí detailní'!$A192,0)="","","Anonymizováno")),CONCATENATE("Okres:","
",OFFSET(Zdroj!CH$16,'k rozhodnutí detailní'!$A192,0),"
","Právní forma","
",OFFSET(Zdroj!H$16,'k rozhodnutí detailní'!$A192,0),"
",IF(OFFSET(Zdroj!I$16,'k rozhodnutí detailní'!$A192,0)="","","IČO: "),OFFSET(Zdroj!I$16,'k rozhodnutí detailní'!$A192,0),"
","B.Ú. ",OFFSET(Zdroj!J$16,'k rozhodnutí detailní'!$A192,0))))</f>
        <v/>
      </c>
      <c r="D194" s="3" t="str">
        <f ca="1">IF($B193="","",OFFSET(Zdroj!O$16,'k rozhodnutí detailní'!$A192,0))</f>
        <v/>
      </c>
      <c r="E194" s="426"/>
      <c r="F194" s="31"/>
      <c r="G194" s="429"/>
      <c r="H194" s="427"/>
      <c r="I194" s="419"/>
      <c r="J194" s="419"/>
      <c r="K194" s="419"/>
      <c r="L194" s="419"/>
      <c r="M194" s="435"/>
      <c r="N194" s="425"/>
      <c r="O194" s="419"/>
      <c r="P194" s="419"/>
      <c r="Q194" s="419"/>
      <c r="R194" s="419"/>
      <c r="S194" s="419"/>
      <c r="T194" s="419"/>
      <c r="U194" s="419"/>
    </row>
    <row r="195" spans="1:21" hidden="1" x14ac:dyDescent="0.25">
      <c r="A195" s="25">
        <f>ROW()/3-1</f>
        <v>64</v>
      </c>
      <c r="B195" s="424"/>
      <c r="C195" s="29" t="str">
        <f ca="1">IF($B193="","",IF(Zdroj!$AS$9="ano",IF(OFFSET(Zdroj!M$16,'k rozhodnutí detailní'!A192,0)="","","Anonymizováno"),IF(OFFSET(Zdroj!M$16,'k rozhodnutí detailní'!A192,0)="","",OFFSET(Zdroj!M$16,'k rozhodnutí detailní'!A192,0))))</f>
        <v/>
      </c>
      <c r="D195" s="3" t="str">
        <f ca="1">IF($B193="","",CONCATENATE("Dotace bude použita na:","
",OFFSET(Zdroj!P$16,'k rozhodnutí detailní'!$A192,0)))</f>
        <v/>
      </c>
      <c r="E195" s="426"/>
      <c r="F195" s="32" t="str">
        <f ca="1">IF($B193="","",OFFSET(Zdroj!V$16,'k rozhodnutí detailní'!$A192,0))</f>
        <v/>
      </c>
      <c r="G195" s="49" t="str">
        <f ca="1">IF($B193="","",OFFSET(Zdroj!CC$16,'k rozhodnutí'!#REF!,0))</f>
        <v/>
      </c>
      <c r="H195" s="427"/>
      <c r="I195" s="419"/>
      <c r="J195" s="419"/>
      <c r="K195" s="419"/>
      <c r="L195" s="419"/>
      <c r="M195" s="435"/>
      <c r="N195" s="33" t="str">
        <f t="shared" ref="N195" ca="1" si="123">IF(B193="","",N193/G193)</f>
        <v/>
      </c>
      <c r="O195" s="419"/>
      <c r="P195" s="419"/>
      <c r="Q195" s="419"/>
      <c r="R195" s="419"/>
      <c r="S195" s="419"/>
      <c r="T195" s="419"/>
      <c r="U195" s="419"/>
    </row>
    <row r="196" spans="1:21" hidden="1" x14ac:dyDescent="0.25">
      <c r="A196" s="25"/>
      <c r="B196" s="144" t="str">
        <f ca="1">IF(OFFSET(Zdroj!$B$16,A195,0)&gt;0,A198,"")</f>
        <v/>
      </c>
      <c r="C196" s="2" t="str">
        <f ca="1">IF($B196="","",IF(Zdroj!$AS$9="ano",CONCATENATE(OFFSET(Zdroj!C$16,'k rozhodnutí detailní'!$A195,0),"
","Anonymizováno","
",OFFSET(Zdroj!E$16,'k rozhodnutí detailní'!$A195,0),"
",OFFSET(Zdroj!F$16,'k rozhodnutí detailní'!$A195,0)),CONCATENATE(OFFSET(Zdroj!C$16,'k rozhodnutí detailní'!$A195,0),"
",OFFSET(Zdroj!D$16,'k rozhodnutí detailní'!$A195,0),"
",OFFSET(Zdroj!E$16,'k rozhodnutí detailní'!$A195,0),"
",OFFSET(Zdroj!F$16,'k rozhodnutí detailní'!$A195,0))))</f>
        <v/>
      </c>
      <c r="D196" s="20" t="str">
        <f ca="1">IF($B196="","",OFFSET(Zdroj!N$16,'k rozhodnutí detailní'!$A195,0))</f>
        <v/>
      </c>
      <c r="E196" s="426" t="str">
        <f ca="1">IF($B196="","",OFFSET(Zdroj!T$16,'k rozhodnutí detailní'!$A195,0))</f>
        <v/>
      </c>
      <c r="F196" s="32" t="str">
        <f ca="1">IF($B196="","",OFFSET(Zdroj!U$16,'k rozhodnutí detailní'!$A195,0))</f>
        <v/>
      </c>
      <c r="G196" s="429" t="str">
        <f ca="1">IF($B196="","",OFFSET(Zdroj!W$16,'k rozhodnutí detailní'!$A195,0))</f>
        <v/>
      </c>
      <c r="H196" s="427" t="str">
        <f ca="1">IF($B196="","",OFFSET(Zdroj!Y$16,'k rozhodnutí detailní'!$A195,0))</f>
        <v/>
      </c>
      <c r="I196" s="419" t="str">
        <f ca="1">IF($B196="","",OFFSET(Zdroj!BW$16,'k rozhodnutí detailní'!$A195,0))</f>
        <v/>
      </c>
      <c r="J196" s="419" t="str">
        <f ca="1">IF($B196="","",OFFSET(Zdroj!BX$16,'k rozhodnutí detailní'!$A195,0))</f>
        <v/>
      </c>
      <c r="K196" s="419" t="str">
        <f ca="1">IF($B196="","",OFFSET(Zdroj!BY$16,'k rozhodnutí detailní'!$A195,0))</f>
        <v/>
      </c>
      <c r="L196" s="419" t="str">
        <f ca="1">IF($B196="","",CONCATENATE(OFFSET(Zdroj!BZ$16,'k rozhodnutí detailní'!$A195,0)," ze 100"))</f>
        <v/>
      </c>
      <c r="M196" s="435" t="str">
        <f t="shared" ref="M196" ca="1" si="124">IF($B196="","",SUM((I196+J196+K196)/100))</f>
        <v/>
      </c>
      <c r="N196" s="425" t="str">
        <f ca="1">IF(B196="","",IF(Zdroj!$AS$1=Zdroj!$AT$9,IF(ROUND(G196*M196,Zdroj!$AT$8)&lt;Zdroj!$AU$1,Zdroj!$AU$1,ROUND(G196*M196,Zdroj!$AT$8)),OFFSET(Zdroj!CE$16,'k rozhodnutí detailní'!A195,0)))</f>
        <v/>
      </c>
      <c r="O196" s="419" t="str">
        <f ca="1">IF($B196="","",OFFSET(Zdroj!Z$16,'k rozhodnutí detailní'!$A195,0))</f>
        <v/>
      </c>
      <c r="P196" s="419" t="str">
        <f ca="1">IF($B196="","",OFFSET(Zdroj!AC$16,'k rozhodnutí detailní'!$A195,0))</f>
        <v/>
      </c>
      <c r="Q196" s="419" t="str">
        <f ca="1">IF($B196="","",OFFSET(Zdroj!AD$16,'k rozhodnutí detailní'!$A195,0))</f>
        <v/>
      </c>
      <c r="R196" s="419" t="str">
        <f ca="1">IF($B196="","",OFFSET(Zdroj!AE$16,'k rozhodnutí detailní'!$A195,0))</f>
        <v/>
      </c>
      <c r="S196" s="419" t="str">
        <f ca="1">IF($B196="","",OFFSET(Zdroj!AF$16,'k rozhodnutí detailní'!$A195,0))</f>
        <v/>
      </c>
      <c r="T196" s="419" t="str">
        <f ca="1">IF($B196="","",OFFSET(Zdroj!AG$16,'k rozhodnutí detailní'!$A195,0))</f>
        <v/>
      </c>
      <c r="U196" s="419" t="str">
        <f ca="1">IF($B196="","",OFFSET(Zdroj!AH$16,'k rozhodnutí detailní'!$A195,0))</f>
        <v/>
      </c>
    </row>
    <row r="197" spans="1:21" hidden="1" x14ac:dyDescent="0.25">
      <c r="A197" s="25"/>
      <c r="B197" s="424" t="str">
        <f ca="1">IF(OFFSET(Zdroj!$B$16,A195,0)&gt;0,OFFSET(Zdroj!$B$16,A195,0)+0,"")</f>
        <v/>
      </c>
      <c r="C197" s="2" t="str">
        <f ca="1">IF($B196="","",IF(Zdroj!$AS$9="ano",CONCATENATE("Okres:","
",OFFSET(Zdroj!CH$16,'k rozhodnutí detailní'!$A195,0),"
","Právní forma","
",OFFSET(Zdroj!H$16,'k rozhodnutí detailní'!$A195,0),"
",IF(OFFSET(Zdroj!I$16,'k rozhodnutí detailní'!$A195,0)="","","IČO: "),OFFSET(Zdroj!I$16,'k rozhodnutí detailní'!$A195,0),"
","B.Ú. ",IF(OFFSET(Zdroj!J$16,'k rozhodnutí detailní'!$A195,0)="","","Anonymizováno")),CONCATENATE("Okres:","
",OFFSET(Zdroj!CH$16,'k rozhodnutí detailní'!$A195,0),"
","Právní forma","
",OFFSET(Zdroj!H$16,'k rozhodnutí detailní'!$A195,0),"
",IF(OFFSET(Zdroj!I$16,'k rozhodnutí detailní'!$A195,0)="","","IČO: "),OFFSET(Zdroj!I$16,'k rozhodnutí detailní'!$A195,0),"
","B.Ú. ",OFFSET(Zdroj!J$16,'k rozhodnutí detailní'!$A195,0))))</f>
        <v/>
      </c>
      <c r="D197" s="3" t="str">
        <f ca="1">IF($B196="","",OFFSET(Zdroj!O$16,'k rozhodnutí detailní'!$A195,0))</f>
        <v/>
      </c>
      <c r="E197" s="426"/>
      <c r="F197" s="31"/>
      <c r="G197" s="429"/>
      <c r="H197" s="427"/>
      <c r="I197" s="419"/>
      <c r="J197" s="419"/>
      <c r="K197" s="419"/>
      <c r="L197" s="419"/>
      <c r="M197" s="435"/>
      <c r="N197" s="425"/>
      <c r="O197" s="419"/>
      <c r="P197" s="419"/>
      <c r="Q197" s="419"/>
      <c r="R197" s="419"/>
      <c r="S197" s="419"/>
      <c r="T197" s="419"/>
      <c r="U197" s="419"/>
    </row>
    <row r="198" spans="1:21" hidden="1" x14ac:dyDescent="0.25">
      <c r="A198" s="25">
        <f>ROW()/3-1</f>
        <v>65</v>
      </c>
      <c r="B198" s="424"/>
      <c r="C198" s="29" t="str">
        <f ca="1">IF($B196="","",IF(Zdroj!$AS$9="ano",IF(OFFSET(Zdroj!M$16,'k rozhodnutí detailní'!A195,0)="","","Anonymizováno"),IF(OFFSET(Zdroj!M$16,'k rozhodnutí detailní'!A195,0)="","",OFFSET(Zdroj!M$16,'k rozhodnutí detailní'!A195,0))))</f>
        <v/>
      </c>
      <c r="D198" s="3" t="str">
        <f ca="1">IF($B196="","",CONCATENATE("Dotace bude použita na:","
",OFFSET(Zdroj!P$16,'k rozhodnutí detailní'!$A195,0)))</f>
        <v/>
      </c>
      <c r="E198" s="426"/>
      <c r="F198" s="32" t="str">
        <f ca="1">IF($B196="","",OFFSET(Zdroj!V$16,'k rozhodnutí detailní'!$A195,0))</f>
        <v/>
      </c>
      <c r="G198" s="49" t="str">
        <f ca="1">IF($B196="","",OFFSET(Zdroj!CC$16,'k rozhodnutí'!#REF!,0))</f>
        <v/>
      </c>
      <c r="H198" s="427"/>
      <c r="I198" s="419"/>
      <c r="J198" s="419"/>
      <c r="K198" s="419"/>
      <c r="L198" s="419"/>
      <c r="M198" s="435"/>
      <c r="N198" s="33" t="str">
        <f t="shared" ref="N198" ca="1" si="125">IF(B196="","",N196/G196)</f>
        <v/>
      </c>
      <c r="O198" s="419"/>
      <c r="P198" s="419"/>
      <c r="Q198" s="419"/>
      <c r="R198" s="419"/>
      <c r="S198" s="419"/>
      <c r="T198" s="419"/>
      <c r="U198" s="419"/>
    </row>
    <row r="199" spans="1:21" hidden="1" x14ac:dyDescent="0.25">
      <c r="A199" s="25"/>
      <c r="B199" s="144" t="str">
        <f ca="1">IF(OFFSET(Zdroj!$B$16,A198,0)&gt;0,A201,"")</f>
        <v/>
      </c>
      <c r="C199" s="2" t="str">
        <f ca="1">IF($B199="","",IF(Zdroj!$AS$9="ano",CONCATENATE(OFFSET(Zdroj!C$16,'k rozhodnutí detailní'!$A198,0),"
","Anonymizováno","
",OFFSET(Zdroj!E$16,'k rozhodnutí detailní'!$A198,0),"
",OFFSET(Zdroj!F$16,'k rozhodnutí detailní'!$A198,0)),CONCATENATE(OFFSET(Zdroj!C$16,'k rozhodnutí detailní'!$A198,0),"
",OFFSET(Zdroj!D$16,'k rozhodnutí detailní'!$A198,0),"
",OFFSET(Zdroj!E$16,'k rozhodnutí detailní'!$A198,0),"
",OFFSET(Zdroj!F$16,'k rozhodnutí detailní'!$A198,0))))</f>
        <v/>
      </c>
      <c r="D199" s="20" t="str">
        <f ca="1">IF($B199="","",OFFSET(Zdroj!N$16,'k rozhodnutí detailní'!$A198,0))</f>
        <v/>
      </c>
      <c r="E199" s="426" t="str">
        <f ca="1">IF($B199="","",OFFSET(Zdroj!T$16,'k rozhodnutí detailní'!$A198,0))</f>
        <v/>
      </c>
      <c r="F199" s="32" t="str">
        <f ca="1">IF($B199="","",OFFSET(Zdroj!U$16,'k rozhodnutí detailní'!$A198,0))</f>
        <v/>
      </c>
      <c r="G199" s="429" t="str">
        <f ca="1">IF($B199="","",OFFSET(Zdroj!W$16,'k rozhodnutí detailní'!$A198,0))</f>
        <v/>
      </c>
      <c r="H199" s="427" t="str">
        <f ca="1">IF($B199="","",OFFSET(Zdroj!Y$16,'k rozhodnutí detailní'!$A198,0))</f>
        <v/>
      </c>
      <c r="I199" s="419" t="str">
        <f ca="1">IF($B199="","",OFFSET(Zdroj!BW$16,'k rozhodnutí detailní'!$A198,0))</f>
        <v/>
      </c>
      <c r="J199" s="419" t="str">
        <f ca="1">IF($B199="","",OFFSET(Zdroj!BX$16,'k rozhodnutí detailní'!$A198,0))</f>
        <v/>
      </c>
      <c r="K199" s="419" t="str">
        <f ca="1">IF($B199="","",OFFSET(Zdroj!BY$16,'k rozhodnutí detailní'!$A198,0))</f>
        <v/>
      </c>
      <c r="L199" s="419" t="str">
        <f ca="1">IF($B199="","",CONCATENATE(OFFSET(Zdroj!BZ$16,'k rozhodnutí detailní'!$A198,0)," ze 100"))</f>
        <v/>
      </c>
      <c r="M199" s="435" t="str">
        <f t="shared" ref="M199" ca="1" si="126">IF($B199="","",SUM((I199+J199+K199)/100))</f>
        <v/>
      </c>
      <c r="N199" s="425" t="str">
        <f ca="1">IF(B199="","",IF(Zdroj!$AS$1=Zdroj!$AT$9,IF(ROUND(G199*M199,Zdroj!$AT$8)&lt;Zdroj!$AU$1,Zdroj!$AU$1,ROUND(G199*M199,Zdroj!$AT$8)),OFFSET(Zdroj!CE$16,'k rozhodnutí detailní'!A198,0)))</f>
        <v/>
      </c>
      <c r="O199" s="419" t="str">
        <f ca="1">IF($B199="","",OFFSET(Zdroj!Z$16,'k rozhodnutí detailní'!$A198,0))</f>
        <v/>
      </c>
      <c r="P199" s="419" t="str">
        <f ca="1">IF($B199="","",OFFSET(Zdroj!AC$16,'k rozhodnutí detailní'!$A198,0))</f>
        <v/>
      </c>
      <c r="Q199" s="419" t="str">
        <f ca="1">IF($B199="","",OFFSET(Zdroj!AD$16,'k rozhodnutí detailní'!$A198,0))</f>
        <v/>
      </c>
      <c r="R199" s="419" t="str">
        <f ca="1">IF($B199="","",OFFSET(Zdroj!AE$16,'k rozhodnutí detailní'!$A198,0))</f>
        <v/>
      </c>
      <c r="S199" s="419" t="str">
        <f ca="1">IF($B199="","",OFFSET(Zdroj!AF$16,'k rozhodnutí detailní'!$A198,0))</f>
        <v/>
      </c>
      <c r="T199" s="419" t="str">
        <f ca="1">IF($B199="","",OFFSET(Zdroj!AG$16,'k rozhodnutí detailní'!$A198,0))</f>
        <v/>
      </c>
      <c r="U199" s="419" t="str">
        <f ca="1">IF($B199="","",OFFSET(Zdroj!AH$16,'k rozhodnutí detailní'!$A198,0))</f>
        <v/>
      </c>
    </row>
    <row r="200" spans="1:21" hidden="1" x14ac:dyDescent="0.25">
      <c r="A200" s="25"/>
      <c r="B200" s="424" t="str">
        <f ca="1">IF(OFFSET(Zdroj!$B$16,A198,0)&gt;0,OFFSET(Zdroj!$B$16,A198,0)+0,"")</f>
        <v/>
      </c>
      <c r="C200" s="2" t="str">
        <f ca="1">IF($B199="","",IF(Zdroj!$AS$9="ano",CONCATENATE("Okres:","
",OFFSET(Zdroj!CH$16,'k rozhodnutí detailní'!$A198,0),"
","Právní forma","
",OFFSET(Zdroj!H$16,'k rozhodnutí detailní'!$A198,0),"
",IF(OFFSET(Zdroj!I$16,'k rozhodnutí detailní'!$A198,0)="","","IČO: "),OFFSET(Zdroj!I$16,'k rozhodnutí detailní'!$A198,0),"
","B.Ú. ",IF(OFFSET(Zdroj!J$16,'k rozhodnutí detailní'!$A198,0)="","","Anonymizováno")),CONCATENATE("Okres:","
",OFFSET(Zdroj!CH$16,'k rozhodnutí detailní'!$A198,0),"
","Právní forma","
",OFFSET(Zdroj!H$16,'k rozhodnutí detailní'!$A198,0),"
",IF(OFFSET(Zdroj!I$16,'k rozhodnutí detailní'!$A198,0)="","","IČO: "),OFFSET(Zdroj!I$16,'k rozhodnutí detailní'!$A198,0),"
","B.Ú. ",OFFSET(Zdroj!J$16,'k rozhodnutí detailní'!$A198,0))))</f>
        <v/>
      </c>
      <c r="D200" s="3" t="str">
        <f ca="1">IF($B199="","",OFFSET(Zdroj!O$16,'k rozhodnutí detailní'!$A198,0))</f>
        <v/>
      </c>
      <c r="E200" s="426"/>
      <c r="F200" s="31"/>
      <c r="G200" s="429"/>
      <c r="H200" s="427"/>
      <c r="I200" s="419"/>
      <c r="J200" s="419"/>
      <c r="K200" s="419"/>
      <c r="L200" s="419"/>
      <c r="M200" s="435"/>
      <c r="N200" s="425"/>
      <c r="O200" s="419"/>
      <c r="P200" s="419"/>
      <c r="Q200" s="419"/>
      <c r="R200" s="419"/>
      <c r="S200" s="419"/>
      <c r="T200" s="419"/>
      <c r="U200" s="419"/>
    </row>
    <row r="201" spans="1:21" hidden="1" x14ac:dyDescent="0.25">
      <c r="A201" s="25">
        <f>ROW()/3-1</f>
        <v>66</v>
      </c>
      <c r="B201" s="424"/>
      <c r="C201" s="29" t="str">
        <f ca="1">IF($B199="","",IF(Zdroj!$AS$9="ano",IF(OFFSET(Zdroj!M$16,'k rozhodnutí detailní'!A198,0)="","","Anonymizováno"),IF(OFFSET(Zdroj!M$16,'k rozhodnutí detailní'!A198,0)="","",OFFSET(Zdroj!M$16,'k rozhodnutí detailní'!A198,0))))</f>
        <v/>
      </c>
      <c r="D201" s="3" t="str">
        <f ca="1">IF($B199="","",CONCATENATE("Dotace bude použita na:","
",OFFSET(Zdroj!P$16,'k rozhodnutí detailní'!$A198,0)))</f>
        <v/>
      </c>
      <c r="E201" s="426"/>
      <c r="F201" s="32" t="str">
        <f ca="1">IF($B199="","",OFFSET(Zdroj!V$16,'k rozhodnutí detailní'!$A198,0))</f>
        <v/>
      </c>
      <c r="G201" s="49" t="str">
        <f ca="1">IF($B199="","",OFFSET(Zdroj!CC$16,'k rozhodnutí'!#REF!,0))</f>
        <v/>
      </c>
      <c r="H201" s="427"/>
      <c r="I201" s="419"/>
      <c r="J201" s="419"/>
      <c r="K201" s="419"/>
      <c r="L201" s="419"/>
      <c r="M201" s="435"/>
      <c r="N201" s="33" t="str">
        <f t="shared" ref="N201" ca="1" si="127">IF(B199="","",N199/G199)</f>
        <v/>
      </c>
      <c r="O201" s="419"/>
      <c r="P201" s="419"/>
      <c r="Q201" s="419"/>
      <c r="R201" s="419"/>
      <c r="S201" s="419"/>
      <c r="T201" s="419"/>
      <c r="U201" s="419"/>
    </row>
    <row r="202" spans="1:21" hidden="1" x14ac:dyDescent="0.25">
      <c r="A202" s="25"/>
      <c r="B202" s="144" t="str">
        <f ca="1">IF(OFFSET(Zdroj!$B$16,A201,0)&gt;0,A204,"")</f>
        <v/>
      </c>
      <c r="C202" s="2" t="str">
        <f ca="1">IF($B202="","",IF(Zdroj!$AS$9="ano",CONCATENATE(OFFSET(Zdroj!C$16,'k rozhodnutí detailní'!$A201,0),"
","Anonymizováno","
",OFFSET(Zdroj!E$16,'k rozhodnutí detailní'!$A201,0),"
",OFFSET(Zdroj!F$16,'k rozhodnutí detailní'!$A201,0)),CONCATENATE(OFFSET(Zdroj!C$16,'k rozhodnutí detailní'!$A201,0),"
",OFFSET(Zdroj!D$16,'k rozhodnutí detailní'!$A201,0),"
",OFFSET(Zdroj!E$16,'k rozhodnutí detailní'!$A201,0),"
",OFFSET(Zdroj!F$16,'k rozhodnutí detailní'!$A201,0))))</f>
        <v/>
      </c>
      <c r="D202" s="20" t="str">
        <f ca="1">IF($B202="","",OFFSET(Zdroj!N$16,'k rozhodnutí detailní'!$A201,0))</f>
        <v/>
      </c>
      <c r="E202" s="426" t="str">
        <f ca="1">IF($B202="","",OFFSET(Zdroj!T$16,'k rozhodnutí detailní'!$A201,0))</f>
        <v/>
      </c>
      <c r="F202" s="32" t="str">
        <f ca="1">IF($B202="","",OFFSET(Zdroj!U$16,'k rozhodnutí detailní'!$A201,0))</f>
        <v/>
      </c>
      <c r="G202" s="429" t="str">
        <f ca="1">IF($B202="","",OFFSET(Zdroj!W$16,'k rozhodnutí detailní'!$A201,0))</f>
        <v/>
      </c>
      <c r="H202" s="427" t="str">
        <f ca="1">IF($B202="","",OFFSET(Zdroj!Y$16,'k rozhodnutí detailní'!$A201,0))</f>
        <v/>
      </c>
      <c r="I202" s="419" t="str">
        <f ca="1">IF($B202="","",OFFSET(Zdroj!BW$16,'k rozhodnutí detailní'!$A201,0))</f>
        <v/>
      </c>
      <c r="J202" s="419" t="str">
        <f ca="1">IF($B202="","",OFFSET(Zdroj!BX$16,'k rozhodnutí detailní'!$A201,0))</f>
        <v/>
      </c>
      <c r="K202" s="419" t="str">
        <f ca="1">IF($B202="","",OFFSET(Zdroj!BY$16,'k rozhodnutí detailní'!$A201,0))</f>
        <v/>
      </c>
      <c r="L202" s="419" t="str">
        <f ca="1">IF($B202="","",CONCATENATE(OFFSET(Zdroj!BZ$16,'k rozhodnutí detailní'!$A201,0)," ze 100"))</f>
        <v/>
      </c>
      <c r="M202" s="435" t="str">
        <f t="shared" ref="M202" ca="1" si="128">IF($B202="","",SUM((I202+J202+K202)/100))</f>
        <v/>
      </c>
      <c r="N202" s="425" t="str">
        <f ca="1">IF(B202="","",IF(Zdroj!$AS$1=Zdroj!$AT$9,IF(ROUND(G202*M202,Zdroj!$AT$8)&lt;Zdroj!$AU$1,Zdroj!$AU$1,ROUND(G202*M202,Zdroj!$AT$8)),OFFSET(Zdroj!CE$16,'k rozhodnutí detailní'!A201,0)))</f>
        <v/>
      </c>
      <c r="O202" s="419" t="str">
        <f ca="1">IF($B202="","",OFFSET(Zdroj!Z$16,'k rozhodnutí detailní'!$A201,0))</f>
        <v/>
      </c>
      <c r="P202" s="419" t="str">
        <f ca="1">IF($B202="","",OFFSET(Zdroj!AC$16,'k rozhodnutí detailní'!$A201,0))</f>
        <v/>
      </c>
      <c r="Q202" s="419" t="str">
        <f ca="1">IF($B202="","",OFFSET(Zdroj!AD$16,'k rozhodnutí detailní'!$A201,0))</f>
        <v/>
      </c>
      <c r="R202" s="419" t="str">
        <f ca="1">IF($B202="","",OFFSET(Zdroj!AE$16,'k rozhodnutí detailní'!$A201,0))</f>
        <v/>
      </c>
      <c r="S202" s="419" t="str">
        <f ca="1">IF($B202="","",OFFSET(Zdroj!AF$16,'k rozhodnutí detailní'!$A201,0))</f>
        <v/>
      </c>
      <c r="T202" s="419" t="str">
        <f ca="1">IF($B202="","",OFFSET(Zdroj!AG$16,'k rozhodnutí detailní'!$A201,0))</f>
        <v/>
      </c>
      <c r="U202" s="419" t="str">
        <f ca="1">IF($B202="","",OFFSET(Zdroj!AH$16,'k rozhodnutí detailní'!$A201,0))</f>
        <v/>
      </c>
    </row>
    <row r="203" spans="1:21" hidden="1" x14ac:dyDescent="0.25">
      <c r="A203" s="25"/>
      <c r="B203" s="424" t="str">
        <f ca="1">IF(OFFSET(Zdroj!$B$16,A201,0)&gt;0,OFFSET(Zdroj!$B$16,A201,0)+0,"")</f>
        <v/>
      </c>
      <c r="C203" s="2" t="str">
        <f ca="1">IF($B202="","",IF(Zdroj!$AS$9="ano",CONCATENATE("Okres:","
",OFFSET(Zdroj!CH$16,'k rozhodnutí detailní'!$A201,0),"
","Právní forma","
",OFFSET(Zdroj!H$16,'k rozhodnutí detailní'!$A201,0),"
",IF(OFFSET(Zdroj!I$16,'k rozhodnutí detailní'!$A201,0)="","","IČO: "),OFFSET(Zdroj!I$16,'k rozhodnutí detailní'!$A201,0),"
","B.Ú. ",IF(OFFSET(Zdroj!J$16,'k rozhodnutí detailní'!$A201,0)="","","Anonymizováno")),CONCATENATE("Okres:","
",OFFSET(Zdroj!CH$16,'k rozhodnutí detailní'!$A201,0),"
","Právní forma","
",OFFSET(Zdroj!H$16,'k rozhodnutí detailní'!$A201,0),"
",IF(OFFSET(Zdroj!I$16,'k rozhodnutí detailní'!$A201,0)="","","IČO: "),OFFSET(Zdroj!I$16,'k rozhodnutí detailní'!$A201,0),"
","B.Ú. ",OFFSET(Zdroj!J$16,'k rozhodnutí detailní'!$A201,0))))</f>
        <v/>
      </c>
      <c r="D203" s="3" t="str">
        <f ca="1">IF($B202="","",OFFSET(Zdroj!O$16,'k rozhodnutí detailní'!$A201,0))</f>
        <v/>
      </c>
      <c r="E203" s="426"/>
      <c r="F203" s="31"/>
      <c r="G203" s="429"/>
      <c r="H203" s="427"/>
      <c r="I203" s="419"/>
      <c r="J203" s="419"/>
      <c r="K203" s="419"/>
      <c r="L203" s="419"/>
      <c r="M203" s="435"/>
      <c r="N203" s="425"/>
      <c r="O203" s="419"/>
      <c r="P203" s="419"/>
      <c r="Q203" s="419"/>
      <c r="R203" s="419"/>
      <c r="S203" s="419"/>
      <c r="T203" s="419"/>
      <c r="U203" s="419"/>
    </row>
    <row r="204" spans="1:21" hidden="1" x14ac:dyDescent="0.25">
      <c r="A204" s="25">
        <f>ROW()/3-1</f>
        <v>67</v>
      </c>
      <c r="B204" s="424"/>
      <c r="C204" s="29" t="str">
        <f ca="1">IF($B202="","",IF(Zdroj!$AS$9="ano",IF(OFFSET(Zdroj!M$16,'k rozhodnutí detailní'!A201,0)="","","Anonymizováno"),IF(OFFSET(Zdroj!M$16,'k rozhodnutí detailní'!A201,0)="","",OFFSET(Zdroj!M$16,'k rozhodnutí detailní'!A201,0))))</f>
        <v/>
      </c>
      <c r="D204" s="3" t="str">
        <f ca="1">IF($B202="","",CONCATENATE("Dotace bude použita na:","
",OFFSET(Zdroj!P$16,'k rozhodnutí detailní'!$A201,0)))</f>
        <v/>
      </c>
      <c r="E204" s="426"/>
      <c r="F204" s="32" t="str">
        <f ca="1">IF($B202="","",OFFSET(Zdroj!V$16,'k rozhodnutí detailní'!$A201,0))</f>
        <v/>
      </c>
      <c r="G204" s="49" t="str">
        <f ca="1">IF($B202="","",OFFSET(Zdroj!CC$16,'k rozhodnutí'!#REF!,0))</f>
        <v/>
      </c>
      <c r="H204" s="427"/>
      <c r="I204" s="419"/>
      <c r="J204" s="419"/>
      <c r="K204" s="419"/>
      <c r="L204" s="419"/>
      <c r="M204" s="435"/>
      <c r="N204" s="33" t="str">
        <f t="shared" ref="N204" ca="1" si="129">IF(B202="","",N202/G202)</f>
        <v/>
      </c>
      <c r="O204" s="419"/>
      <c r="P204" s="419"/>
      <c r="Q204" s="419"/>
      <c r="R204" s="419"/>
      <c r="S204" s="419"/>
      <c r="T204" s="419"/>
      <c r="U204" s="419"/>
    </row>
    <row r="205" spans="1:21" hidden="1" x14ac:dyDescent="0.25">
      <c r="A205" s="25"/>
      <c r="B205" s="144" t="str">
        <f ca="1">IF(OFFSET(Zdroj!$B$16,A204,0)&gt;0,A207,"")</f>
        <v/>
      </c>
      <c r="C205" s="2" t="str">
        <f ca="1">IF($B205="","",IF(Zdroj!$AS$9="ano",CONCATENATE(OFFSET(Zdroj!C$16,'k rozhodnutí detailní'!$A204,0),"
","Anonymizováno","
",OFFSET(Zdroj!E$16,'k rozhodnutí detailní'!$A204,0),"
",OFFSET(Zdroj!F$16,'k rozhodnutí detailní'!$A204,0)),CONCATENATE(OFFSET(Zdroj!C$16,'k rozhodnutí detailní'!$A204,0),"
",OFFSET(Zdroj!D$16,'k rozhodnutí detailní'!$A204,0),"
",OFFSET(Zdroj!E$16,'k rozhodnutí detailní'!$A204,0),"
",OFFSET(Zdroj!F$16,'k rozhodnutí detailní'!$A204,0))))</f>
        <v/>
      </c>
      <c r="D205" s="20" t="str">
        <f ca="1">IF($B205="","",OFFSET(Zdroj!N$16,'k rozhodnutí detailní'!$A204,0))</f>
        <v/>
      </c>
      <c r="E205" s="426" t="str">
        <f ca="1">IF($B205="","",OFFSET(Zdroj!T$16,'k rozhodnutí detailní'!$A204,0))</f>
        <v/>
      </c>
      <c r="F205" s="32" t="str">
        <f ca="1">IF($B205="","",OFFSET(Zdroj!U$16,'k rozhodnutí detailní'!$A204,0))</f>
        <v/>
      </c>
      <c r="G205" s="429" t="str">
        <f ca="1">IF($B205="","",OFFSET(Zdroj!W$16,'k rozhodnutí detailní'!$A204,0))</f>
        <v/>
      </c>
      <c r="H205" s="427" t="str">
        <f ca="1">IF($B205="","",OFFSET(Zdroj!Y$16,'k rozhodnutí detailní'!$A204,0))</f>
        <v/>
      </c>
      <c r="I205" s="419" t="str">
        <f ca="1">IF($B205="","",OFFSET(Zdroj!BW$16,'k rozhodnutí detailní'!$A204,0))</f>
        <v/>
      </c>
      <c r="J205" s="419" t="str">
        <f ca="1">IF($B205="","",OFFSET(Zdroj!BX$16,'k rozhodnutí detailní'!$A204,0))</f>
        <v/>
      </c>
      <c r="K205" s="419" t="str">
        <f ca="1">IF($B205="","",OFFSET(Zdroj!BY$16,'k rozhodnutí detailní'!$A204,0))</f>
        <v/>
      </c>
      <c r="L205" s="419" t="str">
        <f ca="1">IF($B205="","",CONCATENATE(OFFSET(Zdroj!BZ$16,'k rozhodnutí detailní'!$A204,0)," ze 100"))</f>
        <v/>
      </c>
      <c r="M205" s="435" t="str">
        <f t="shared" ref="M205" ca="1" si="130">IF($B205="","",SUM((I205+J205+K205)/100))</f>
        <v/>
      </c>
      <c r="N205" s="425" t="str">
        <f ca="1">IF(B205="","",IF(Zdroj!$AS$1=Zdroj!$AT$9,IF(ROUND(G205*M205,Zdroj!$AT$8)&lt;Zdroj!$AU$1,Zdroj!$AU$1,ROUND(G205*M205,Zdroj!$AT$8)),OFFSET(Zdroj!CE$16,'k rozhodnutí detailní'!A204,0)))</f>
        <v/>
      </c>
      <c r="O205" s="419" t="str">
        <f ca="1">IF($B205="","",OFFSET(Zdroj!Z$16,'k rozhodnutí detailní'!$A204,0))</f>
        <v/>
      </c>
      <c r="P205" s="419" t="str">
        <f ca="1">IF($B205="","",OFFSET(Zdroj!AC$16,'k rozhodnutí detailní'!$A204,0))</f>
        <v/>
      </c>
      <c r="Q205" s="419" t="str">
        <f ca="1">IF($B205="","",OFFSET(Zdroj!AD$16,'k rozhodnutí detailní'!$A204,0))</f>
        <v/>
      </c>
      <c r="R205" s="419" t="str">
        <f ca="1">IF($B205="","",OFFSET(Zdroj!AE$16,'k rozhodnutí detailní'!$A204,0))</f>
        <v/>
      </c>
      <c r="S205" s="419" t="str">
        <f ca="1">IF($B205="","",OFFSET(Zdroj!AF$16,'k rozhodnutí detailní'!$A204,0))</f>
        <v/>
      </c>
      <c r="T205" s="419" t="str">
        <f ca="1">IF($B205="","",OFFSET(Zdroj!AG$16,'k rozhodnutí detailní'!$A204,0))</f>
        <v/>
      </c>
      <c r="U205" s="419" t="str">
        <f ca="1">IF($B205="","",OFFSET(Zdroj!AH$16,'k rozhodnutí detailní'!$A204,0))</f>
        <v/>
      </c>
    </row>
    <row r="206" spans="1:21" hidden="1" x14ac:dyDescent="0.25">
      <c r="A206" s="25"/>
      <c r="B206" s="424" t="str">
        <f ca="1">IF(OFFSET(Zdroj!$B$16,A204,0)&gt;0,OFFSET(Zdroj!$B$16,A204,0)+0,"")</f>
        <v/>
      </c>
      <c r="C206" s="2" t="str">
        <f ca="1">IF($B205="","",IF(Zdroj!$AS$9="ano",CONCATENATE("Okres:","
",OFFSET(Zdroj!CH$16,'k rozhodnutí detailní'!$A204,0),"
","Právní forma","
",OFFSET(Zdroj!H$16,'k rozhodnutí detailní'!$A204,0),"
",IF(OFFSET(Zdroj!I$16,'k rozhodnutí detailní'!$A204,0)="","","IČO: "),OFFSET(Zdroj!I$16,'k rozhodnutí detailní'!$A204,0),"
","B.Ú. ",IF(OFFSET(Zdroj!J$16,'k rozhodnutí detailní'!$A204,0)="","","Anonymizováno")),CONCATENATE("Okres:","
",OFFSET(Zdroj!CH$16,'k rozhodnutí detailní'!$A204,0),"
","Právní forma","
",OFFSET(Zdroj!H$16,'k rozhodnutí detailní'!$A204,0),"
",IF(OFFSET(Zdroj!I$16,'k rozhodnutí detailní'!$A204,0)="","","IČO: "),OFFSET(Zdroj!I$16,'k rozhodnutí detailní'!$A204,0),"
","B.Ú. ",OFFSET(Zdroj!J$16,'k rozhodnutí detailní'!$A204,0))))</f>
        <v/>
      </c>
      <c r="D206" s="3" t="str">
        <f ca="1">IF($B205="","",OFFSET(Zdroj!O$16,'k rozhodnutí detailní'!$A204,0))</f>
        <v/>
      </c>
      <c r="E206" s="426"/>
      <c r="F206" s="31"/>
      <c r="G206" s="429"/>
      <c r="H206" s="427"/>
      <c r="I206" s="419"/>
      <c r="J206" s="419"/>
      <c r="K206" s="419"/>
      <c r="L206" s="419"/>
      <c r="M206" s="435"/>
      <c r="N206" s="425"/>
      <c r="O206" s="419"/>
      <c r="P206" s="419"/>
      <c r="Q206" s="419"/>
      <c r="R206" s="419"/>
      <c r="S206" s="419"/>
      <c r="T206" s="419"/>
      <c r="U206" s="419"/>
    </row>
    <row r="207" spans="1:21" hidden="1" x14ac:dyDescent="0.25">
      <c r="A207" s="25">
        <f>ROW()/3-1</f>
        <v>68</v>
      </c>
      <c r="B207" s="424"/>
      <c r="C207" s="29" t="str">
        <f ca="1">IF($B205="","",IF(Zdroj!$AS$9="ano",IF(OFFSET(Zdroj!M$16,'k rozhodnutí detailní'!A204,0)="","","Anonymizováno"),IF(OFFSET(Zdroj!M$16,'k rozhodnutí detailní'!A204,0)="","",OFFSET(Zdroj!M$16,'k rozhodnutí detailní'!A204,0))))</f>
        <v/>
      </c>
      <c r="D207" s="3" t="str">
        <f ca="1">IF($B205="","",CONCATENATE("Dotace bude použita na:","
",OFFSET(Zdroj!P$16,'k rozhodnutí detailní'!$A204,0)))</f>
        <v/>
      </c>
      <c r="E207" s="426"/>
      <c r="F207" s="32" t="str">
        <f ca="1">IF($B205="","",OFFSET(Zdroj!V$16,'k rozhodnutí detailní'!$A204,0))</f>
        <v/>
      </c>
      <c r="G207" s="49" t="str">
        <f ca="1">IF($B205="","",OFFSET(Zdroj!CC$16,'k rozhodnutí'!#REF!,0))</f>
        <v/>
      </c>
      <c r="H207" s="427"/>
      <c r="I207" s="419"/>
      <c r="J207" s="419"/>
      <c r="K207" s="419"/>
      <c r="L207" s="419"/>
      <c r="M207" s="435"/>
      <c r="N207" s="33" t="str">
        <f t="shared" ref="N207" ca="1" si="131">IF(B205="","",N205/G205)</f>
        <v/>
      </c>
      <c r="O207" s="419"/>
      <c r="P207" s="419"/>
      <c r="Q207" s="419"/>
      <c r="R207" s="419"/>
      <c r="S207" s="419"/>
      <c r="T207" s="419"/>
      <c r="U207" s="419"/>
    </row>
    <row r="208" spans="1:21" hidden="1" x14ac:dyDescent="0.25">
      <c r="A208" s="25"/>
      <c r="B208" s="144" t="str">
        <f ca="1">IF(OFFSET(Zdroj!$B$16,A207,0)&gt;0,A210,"")</f>
        <v/>
      </c>
      <c r="C208" s="2" t="str">
        <f ca="1">IF($B208="","",IF(Zdroj!$AS$9="ano",CONCATENATE(OFFSET(Zdroj!C$16,'k rozhodnutí detailní'!$A207,0),"
","Anonymizováno","
",OFFSET(Zdroj!E$16,'k rozhodnutí detailní'!$A207,0),"
",OFFSET(Zdroj!F$16,'k rozhodnutí detailní'!$A207,0)),CONCATENATE(OFFSET(Zdroj!C$16,'k rozhodnutí detailní'!$A207,0),"
",OFFSET(Zdroj!D$16,'k rozhodnutí detailní'!$A207,0),"
",OFFSET(Zdroj!E$16,'k rozhodnutí detailní'!$A207,0),"
",OFFSET(Zdroj!F$16,'k rozhodnutí detailní'!$A207,0))))</f>
        <v/>
      </c>
      <c r="D208" s="20" t="str">
        <f ca="1">IF($B208="","",OFFSET(Zdroj!N$16,'k rozhodnutí detailní'!$A207,0))</f>
        <v/>
      </c>
      <c r="E208" s="426" t="str">
        <f ca="1">IF($B208="","",OFFSET(Zdroj!T$16,'k rozhodnutí detailní'!$A207,0))</f>
        <v/>
      </c>
      <c r="F208" s="32" t="str">
        <f ca="1">IF($B208="","",OFFSET(Zdroj!U$16,'k rozhodnutí detailní'!$A207,0))</f>
        <v/>
      </c>
      <c r="G208" s="429" t="str">
        <f ca="1">IF($B208="","",OFFSET(Zdroj!W$16,'k rozhodnutí detailní'!$A207,0))</f>
        <v/>
      </c>
      <c r="H208" s="427" t="str">
        <f ca="1">IF($B208="","",OFFSET(Zdroj!Y$16,'k rozhodnutí detailní'!$A207,0))</f>
        <v/>
      </c>
      <c r="I208" s="419" t="str">
        <f ca="1">IF($B208="","",OFFSET(Zdroj!BW$16,'k rozhodnutí detailní'!$A207,0))</f>
        <v/>
      </c>
      <c r="J208" s="419" t="str">
        <f ca="1">IF($B208="","",OFFSET(Zdroj!BX$16,'k rozhodnutí detailní'!$A207,0))</f>
        <v/>
      </c>
      <c r="K208" s="419" t="str">
        <f ca="1">IF($B208="","",OFFSET(Zdroj!BY$16,'k rozhodnutí detailní'!$A207,0))</f>
        <v/>
      </c>
      <c r="L208" s="419" t="str">
        <f ca="1">IF($B208="","",CONCATENATE(OFFSET(Zdroj!BZ$16,'k rozhodnutí detailní'!$A207,0)," ze 100"))</f>
        <v/>
      </c>
      <c r="M208" s="435" t="str">
        <f t="shared" ref="M208" ca="1" si="132">IF($B208="","",SUM((I208+J208+K208)/100))</f>
        <v/>
      </c>
      <c r="N208" s="425" t="str">
        <f ca="1">IF(B208="","",IF(Zdroj!$AS$1=Zdroj!$AT$9,IF(ROUND(G208*M208,Zdroj!$AT$8)&lt;Zdroj!$AU$1,Zdroj!$AU$1,ROUND(G208*M208,Zdroj!$AT$8)),OFFSET(Zdroj!CE$16,'k rozhodnutí detailní'!A207,0)))</f>
        <v/>
      </c>
      <c r="O208" s="419" t="str">
        <f ca="1">IF($B208="","",OFFSET(Zdroj!Z$16,'k rozhodnutí detailní'!$A207,0))</f>
        <v/>
      </c>
      <c r="P208" s="419" t="str">
        <f ca="1">IF($B208="","",OFFSET(Zdroj!AC$16,'k rozhodnutí detailní'!$A207,0))</f>
        <v/>
      </c>
      <c r="Q208" s="419" t="str">
        <f ca="1">IF($B208="","",OFFSET(Zdroj!AD$16,'k rozhodnutí detailní'!$A207,0))</f>
        <v/>
      </c>
      <c r="R208" s="419" t="str">
        <f ca="1">IF($B208="","",OFFSET(Zdroj!AE$16,'k rozhodnutí detailní'!$A207,0))</f>
        <v/>
      </c>
      <c r="S208" s="419" t="str">
        <f ca="1">IF($B208="","",OFFSET(Zdroj!AF$16,'k rozhodnutí detailní'!$A207,0))</f>
        <v/>
      </c>
      <c r="T208" s="419" t="str">
        <f ca="1">IF($B208="","",OFFSET(Zdroj!AG$16,'k rozhodnutí detailní'!$A207,0))</f>
        <v/>
      </c>
      <c r="U208" s="419" t="str">
        <f ca="1">IF($B208="","",OFFSET(Zdroj!AH$16,'k rozhodnutí detailní'!$A207,0))</f>
        <v/>
      </c>
    </row>
    <row r="209" spans="1:21" hidden="1" x14ac:dyDescent="0.25">
      <c r="A209" s="25"/>
      <c r="B209" s="424" t="str">
        <f ca="1">IF(OFFSET(Zdroj!$B$16,A207,0)&gt;0,OFFSET(Zdroj!$B$16,A207,0)+0,"")</f>
        <v/>
      </c>
      <c r="C209" s="2" t="str">
        <f ca="1">IF($B208="","",IF(Zdroj!$AS$9="ano",CONCATENATE("Okres:","
",OFFSET(Zdroj!CH$16,'k rozhodnutí detailní'!$A207,0),"
","Právní forma","
",OFFSET(Zdroj!H$16,'k rozhodnutí detailní'!$A207,0),"
",IF(OFFSET(Zdroj!I$16,'k rozhodnutí detailní'!$A207,0)="","","IČO: "),OFFSET(Zdroj!I$16,'k rozhodnutí detailní'!$A207,0),"
","B.Ú. ",IF(OFFSET(Zdroj!J$16,'k rozhodnutí detailní'!$A207,0)="","","Anonymizováno")),CONCATENATE("Okres:","
",OFFSET(Zdroj!CH$16,'k rozhodnutí detailní'!$A207,0),"
","Právní forma","
",OFFSET(Zdroj!H$16,'k rozhodnutí detailní'!$A207,0),"
",IF(OFFSET(Zdroj!I$16,'k rozhodnutí detailní'!$A207,0)="","","IČO: "),OFFSET(Zdroj!I$16,'k rozhodnutí detailní'!$A207,0),"
","B.Ú. ",OFFSET(Zdroj!J$16,'k rozhodnutí detailní'!$A207,0))))</f>
        <v/>
      </c>
      <c r="D209" s="3" t="str">
        <f ca="1">IF($B208="","",OFFSET(Zdroj!O$16,'k rozhodnutí detailní'!$A207,0))</f>
        <v/>
      </c>
      <c r="E209" s="426"/>
      <c r="F209" s="31"/>
      <c r="G209" s="429"/>
      <c r="H209" s="427"/>
      <c r="I209" s="419"/>
      <c r="J209" s="419"/>
      <c r="K209" s="419"/>
      <c r="L209" s="419"/>
      <c r="M209" s="435"/>
      <c r="N209" s="425"/>
      <c r="O209" s="419"/>
      <c r="P209" s="419"/>
      <c r="Q209" s="419"/>
      <c r="R209" s="419"/>
      <c r="S209" s="419"/>
      <c r="T209" s="419"/>
      <c r="U209" s="419"/>
    </row>
    <row r="210" spans="1:21" hidden="1" x14ac:dyDescent="0.25">
      <c r="A210" s="25">
        <f>ROW()/3-1</f>
        <v>69</v>
      </c>
      <c r="B210" s="424"/>
      <c r="C210" s="29" t="str">
        <f ca="1">IF($B208="","",IF(Zdroj!$AS$9="ano",IF(OFFSET(Zdroj!M$16,'k rozhodnutí detailní'!A207,0)="","","Anonymizováno"),IF(OFFSET(Zdroj!M$16,'k rozhodnutí detailní'!A207,0)="","",OFFSET(Zdroj!M$16,'k rozhodnutí detailní'!A207,0))))</f>
        <v/>
      </c>
      <c r="D210" s="3" t="str">
        <f ca="1">IF($B208="","",CONCATENATE("Dotace bude použita na:","
",OFFSET(Zdroj!P$16,'k rozhodnutí detailní'!$A207,0)))</f>
        <v/>
      </c>
      <c r="E210" s="426"/>
      <c r="F210" s="32" t="str">
        <f ca="1">IF($B208="","",OFFSET(Zdroj!V$16,'k rozhodnutí detailní'!$A207,0))</f>
        <v/>
      </c>
      <c r="G210" s="49" t="str">
        <f ca="1">IF($B208="","",OFFSET(Zdroj!CC$16,'k rozhodnutí'!#REF!,0))</f>
        <v/>
      </c>
      <c r="H210" s="427"/>
      <c r="I210" s="419"/>
      <c r="J210" s="419"/>
      <c r="K210" s="419"/>
      <c r="L210" s="419"/>
      <c r="M210" s="435"/>
      <c r="N210" s="33" t="str">
        <f t="shared" ref="N210" ca="1" si="133">IF(B208="","",N208/G208)</f>
        <v/>
      </c>
      <c r="O210" s="419"/>
      <c r="P210" s="419"/>
      <c r="Q210" s="419"/>
      <c r="R210" s="419"/>
      <c r="S210" s="419"/>
      <c r="T210" s="419"/>
      <c r="U210" s="419"/>
    </row>
    <row r="211" spans="1:21" hidden="1" x14ac:dyDescent="0.25">
      <c r="A211" s="25"/>
      <c r="B211" s="144" t="str">
        <f ca="1">IF(OFFSET(Zdroj!$B$16,A210,0)&gt;0,A213,"")</f>
        <v/>
      </c>
      <c r="C211" s="2" t="str">
        <f ca="1">IF($B211="","",IF(Zdroj!$AS$9="ano",CONCATENATE(OFFSET(Zdroj!C$16,'k rozhodnutí detailní'!$A210,0),"
","Anonymizováno","
",OFFSET(Zdroj!E$16,'k rozhodnutí detailní'!$A210,0),"
",OFFSET(Zdroj!F$16,'k rozhodnutí detailní'!$A210,0)),CONCATENATE(OFFSET(Zdroj!C$16,'k rozhodnutí detailní'!$A210,0),"
",OFFSET(Zdroj!D$16,'k rozhodnutí detailní'!$A210,0),"
",OFFSET(Zdroj!E$16,'k rozhodnutí detailní'!$A210,0),"
",OFFSET(Zdroj!F$16,'k rozhodnutí detailní'!$A210,0))))</f>
        <v/>
      </c>
      <c r="D211" s="20" t="str">
        <f ca="1">IF($B211="","",OFFSET(Zdroj!N$16,'k rozhodnutí detailní'!$A210,0))</f>
        <v/>
      </c>
      <c r="E211" s="426" t="str">
        <f ca="1">IF($B211="","",OFFSET(Zdroj!T$16,'k rozhodnutí detailní'!$A210,0))</f>
        <v/>
      </c>
      <c r="F211" s="32" t="str">
        <f ca="1">IF($B211="","",OFFSET(Zdroj!U$16,'k rozhodnutí detailní'!$A210,0))</f>
        <v/>
      </c>
      <c r="G211" s="429" t="str">
        <f ca="1">IF($B211="","",OFFSET(Zdroj!W$16,'k rozhodnutí detailní'!$A210,0))</f>
        <v/>
      </c>
      <c r="H211" s="427" t="str">
        <f ca="1">IF($B211="","",OFFSET(Zdroj!Y$16,'k rozhodnutí detailní'!$A210,0))</f>
        <v/>
      </c>
      <c r="I211" s="419" t="str">
        <f ca="1">IF($B211="","",OFFSET(Zdroj!BW$16,'k rozhodnutí detailní'!$A210,0))</f>
        <v/>
      </c>
      <c r="J211" s="419" t="str">
        <f ca="1">IF($B211="","",OFFSET(Zdroj!BX$16,'k rozhodnutí detailní'!$A210,0))</f>
        <v/>
      </c>
      <c r="K211" s="419" t="str">
        <f ca="1">IF($B211="","",OFFSET(Zdroj!BY$16,'k rozhodnutí detailní'!$A210,0))</f>
        <v/>
      </c>
      <c r="L211" s="419" t="str">
        <f ca="1">IF($B211="","",CONCATENATE(OFFSET(Zdroj!BZ$16,'k rozhodnutí detailní'!$A210,0)," ze 100"))</f>
        <v/>
      </c>
      <c r="M211" s="435" t="str">
        <f t="shared" ref="M211" ca="1" si="134">IF($B211="","",SUM((I211+J211+K211)/100))</f>
        <v/>
      </c>
      <c r="N211" s="425" t="str">
        <f ca="1">IF(B211="","",IF(Zdroj!$AS$1=Zdroj!$AT$9,IF(ROUND(G211*M211,Zdroj!$AT$8)&lt;Zdroj!$AU$1,Zdroj!$AU$1,ROUND(G211*M211,Zdroj!$AT$8)),OFFSET(Zdroj!CE$16,'k rozhodnutí detailní'!A210,0)))</f>
        <v/>
      </c>
      <c r="O211" s="419" t="str">
        <f ca="1">IF($B211="","",OFFSET(Zdroj!Z$16,'k rozhodnutí detailní'!$A210,0))</f>
        <v/>
      </c>
      <c r="P211" s="419" t="str">
        <f ca="1">IF($B211="","",OFFSET(Zdroj!AC$16,'k rozhodnutí detailní'!$A210,0))</f>
        <v/>
      </c>
      <c r="Q211" s="419" t="str">
        <f ca="1">IF($B211="","",OFFSET(Zdroj!AD$16,'k rozhodnutí detailní'!$A210,0))</f>
        <v/>
      </c>
      <c r="R211" s="419" t="str">
        <f ca="1">IF($B211="","",OFFSET(Zdroj!AE$16,'k rozhodnutí detailní'!$A210,0))</f>
        <v/>
      </c>
      <c r="S211" s="419" t="str">
        <f ca="1">IF($B211="","",OFFSET(Zdroj!AF$16,'k rozhodnutí detailní'!$A210,0))</f>
        <v/>
      </c>
      <c r="T211" s="419" t="str">
        <f ca="1">IF($B211="","",OFFSET(Zdroj!AG$16,'k rozhodnutí detailní'!$A210,0))</f>
        <v/>
      </c>
      <c r="U211" s="419" t="str">
        <f ca="1">IF($B211="","",OFFSET(Zdroj!AH$16,'k rozhodnutí detailní'!$A210,0))</f>
        <v/>
      </c>
    </row>
    <row r="212" spans="1:21" hidden="1" x14ac:dyDescent="0.25">
      <c r="A212" s="25"/>
      <c r="B212" s="424" t="str">
        <f ca="1">IF(OFFSET(Zdroj!$B$16,A210,0)&gt;0,OFFSET(Zdroj!$B$16,A210,0)+0,"")</f>
        <v/>
      </c>
      <c r="C212" s="2" t="str">
        <f ca="1">IF($B211="","",IF(Zdroj!$AS$9="ano",CONCATENATE("Okres:","
",OFFSET(Zdroj!CH$16,'k rozhodnutí detailní'!$A210,0),"
","Právní forma","
",OFFSET(Zdroj!H$16,'k rozhodnutí detailní'!$A210,0),"
",IF(OFFSET(Zdroj!I$16,'k rozhodnutí detailní'!$A210,0)="","","IČO: "),OFFSET(Zdroj!I$16,'k rozhodnutí detailní'!$A210,0),"
","B.Ú. ",IF(OFFSET(Zdroj!J$16,'k rozhodnutí detailní'!$A210,0)="","","Anonymizováno")),CONCATENATE("Okres:","
",OFFSET(Zdroj!CH$16,'k rozhodnutí detailní'!$A210,0),"
","Právní forma","
",OFFSET(Zdroj!H$16,'k rozhodnutí detailní'!$A210,0),"
",IF(OFFSET(Zdroj!I$16,'k rozhodnutí detailní'!$A210,0)="","","IČO: "),OFFSET(Zdroj!I$16,'k rozhodnutí detailní'!$A210,0),"
","B.Ú. ",OFFSET(Zdroj!J$16,'k rozhodnutí detailní'!$A210,0))))</f>
        <v/>
      </c>
      <c r="D212" s="3" t="str">
        <f ca="1">IF($B211="","",OFFSET(Zdroj!O$16,'k rozhodnutí detailní'!$A210,0))</f>
        <v/>
      </c>
      <c r="E212" s="426"/>
      <c r="F212" s="31"/>
      <c r="G212" s="429"/>
      <c r="H212" s="427"/>
      <c r="I212" s="419"/>
      <c r="J212" s="419"/>
      <c r="K212" s="419"/>
      <c r="L212" s="419"/>
      <c r="M212" s="435"/>
      <c r="N212" s="425"/>
      <c r="O212" s="419"/>
      <c r="P212" s="419"/>
      <c r="Q212" s="419"/>
      <c r="R212" s="419"/>
      <c r="S212" s="419"/>
      <c r="T212" s="419"/>
      <c r="U212" s="419"/>
    </row>
    <row r="213" spans="1:21" hidden="1" x14ac:dyDescent="0.25">
      <c r="A213" s="25">
        <f>ROW()/3-1</f>
        <v>70</v>
      </c>
      <c r="B213" s="424"/>
      <c r="C213" s="29" t="str">
        <f ca="1">IF($B211="","",IF(Zdroj!$AS$9="ano",IF(OFFSET(Zdroj!M$16,'k rozhodnutí detailní'!A210,0)="","","Anonymizováno"),IF(OFFSET(Zdroj!M$16,'k rozhodnutí detailní'!A210,0)="","",OFFSET(Zdroj!M$16,'k rozhodnutí detailní'!A210,0))))</f>
        <v/>
      </c>
      <c r="D213" s="3" t="str">
        <f ca="1">IF($B211="","",CONCATENATE("Dotace bude použita na:","
",OFFSET(Zdroj!P$16,'k rozhodnutí detailní'!$A210,0)))</f>
        <v/>
      </c>
      <c r="E213" s="426"/>
      <c r="F213" s="32" t="str">
        <f ca="1">IF($B211="","",OFFSET(Zdroj!V$16,'k rozhodnutí detailní'!$A210,0))</f>
        <v/>
      </c>
      <c r="G213" s="49" t="str">
        <f ca="1">IF($B211="","",OFFSET(Zdroj!CC$16,'k rozhodnutí'!#REF!,0))</f>
        <v/>
      </c>
      <c r="H213" s="427"/>
      <c r="I213" s="419"/>
      <c r="J213" s="419"/>
      <c r="K213" s="419"/>
      <c r="L213" s="419"/>
      <c r="M213" s="435"/>
      <c r="N213" s="33" t="str">
        <f t="shared" ref="N213" ca="1" si="135">IF(B211="","",N211/G211)</f>
        <v/>
      </c>
      <c r="O213" s="419"/>
      <c r="P213" s="419"/>
      <c r="Q213" s="419"/>
      <c r="R213" s="419"/>
      <c r="S213" s="419"/>
      <c r="T213" s="419"/>
      <c r="U213" s="419"/>
    </row>
    <row r="214" spans="1:21" hidden="1" x14ac:dyDescent="0.25">
      <c r="A214" s="25"/>
      <c r="B214" s="144" t="str">
        <f ca="1">IF(OFFSET(Zdroj!$B$16,A213,0)&gt;0,A216,"")</f>
        <v/>
      </c>
      <c r="C214" s="2" t="str">
        <f ca="1">IF($B214="","",IF(Zdroj!$AS$9="ano",CONCATENATE(OFFSET(Zdroj!C$16,'k rozhodnutí detailní'!$A213,0),"
","Anonymizováno","
",OFFSET(Zdroj!E$16,'k rozhodnutí detailní'!$A213,0),"
",OFFSET(Zdroj!F$16,'k rozhodnutí detailní'!$A213,0)),CONCATENATE(OFFSET(Zdroj!C$16,'k rozhodnutí detailní'!$A213,0),"
",OFFSET(Zdroj!D$16,'k rozhodnutí detailní'!$A213,0),"
",OFFSET(Zdroj!E$16,'k rozhodnutí detailní'!$A213,0),"
",OFFSET(Zdroj!F$16,'k rozhodnutí detailní'!$A213,0))))</f>
        <v/>
      </c>
      <c r="D214" s="20" t="str">
        <f ca="1">IF($B214="","",OFFSET(Zdroj!N$16,'k rozhodnutí detailní'!$A213,0))</f>
        <v/>
      </c>
      <c r="E214" s="426" t="str">
        <f ca="1">IF($B214="","",OFFSET(Zdroj!T$16,'k rozhodnutí detailní'!$A213,0))</f>
        <v/>
      </c>
      <c r="F214" s="32" t="str">
        <f ca="1">IF($B214="","",OFFSET(Zdroj!U$16,'k rozhodnutí detailní'!$A213,0))</f>
        <v/>
      </c>
      <c r="G214" s="429" t="str">
        <f ca="1">IF($B214="","",OFFSET(Zdroj!W$16,'k rozhodnutí detailní'!$A213,0))</f>
        <v/>
      </c>
      <c r="H214" s="427" t="str">
        <f ca="1">IF($B214="","",OFFSET(Zdroj!Y$16,'k rozhodnutí detailní'!$A213,0))</f>
        <v/>
      </c>
      <c r="I214" s="419" t="str">
        <f ca="1">IF($B214="","",OFFSET(Zdroj!BW$16,'k rozhodnutí detailní'!$A213,0))</f>
        <v/>
      </c>
      <c r="J214" s="419" t="str">
        <f ca="1">IF($B214="","",OFFSET(Zdroj!BX$16,'k rozhodnutí detailní'!$A213,0))</f>
        <v/>
      </c>
      <c r="K214" s="419" t="str">
        <f ca="1">IF($B214="","",OFFSET(Zdroj!BY$16,'k rozhodnutí detailní'!$A213,0))</f>
        <v/>
      </c>
      <c r="L214" s="419" t="str">
        <f ca="1">IF($B214="","",CONCATENATE(OFFSET(Zdroj!BZ$16,'k rozhodnutí detailní'!$A213,0)," ze 100"))</f>
        <v/>
      </c>
      <c r="M214" s="435" t="str">
        <f t="shared" ref="M214" ca="1" si="136">IF($B214="","",SUM((I214+J214+K214)/100))</f>
        <v/>
      </c>
      <c r="N214" s="425" t="str">
        <f ca="1">IF(B214="","",IF(Zdroj!$AS$1=Zdroj!$AT$9,IF(ROUND(G214*M214,Zdroj!$AT$8)&lt;Zdroj!$AU$1,Zdroj!$AU$1,ROUND(G214*M214,Zdroj!$AT$8)),OFFSET(Zdroj!CE$16,'k rozhodnutí detailní'!A213,0)))</f>
        <v/>
      </c>
      <c r="O214" s="419" t="str">
        <f ca="1">IF($B214="","",OFFSET(Zdroj!Z$16,'k rozhodnutí detailní'!$A213,0))</f>
        <v/>
      </c>
      <c r="P214" s="419" t="str">
        <f ca="1">IF($B214="","",OFFSET(Zdroj!AC$16,'k rozhodnutí detailní'!$A213,0))</f>
        <v/>
      </c>
      <c r="Q214" s="419" t="str">
        <f ca="1">IF($B214="","",OFFSET(Zdroj!AD$16,'k rozhodnutí detailní'!$A213,0))</f>
        <v/>
      </c>
      <c r="R214" s="419" t="str">
        <f ca="1">IF($B214="","",OFFSET(Zdroj!AE$16,'k rozhodnutí detailní'!$A213,0))</f>
        <v/>
      </c>
      <c r="S214" s="419" t="str">
        <f ca="1">IF($B214="","",OFFSET(Zdroj!AF$16,'k rozhodnutí detailní'!$A213,0))</f>
        <v/>
      </c>
      <c r="T214" s="419" t="str">
        <f ca="1">IF($B214="","",OFFSET(Zdroj!AG$16,'k rozhodnutí detailní'!$A213,0))</f>
        <v/>
      </c>
      <c r="U214" s="419" t="str">
        <f ca="1">IF($B214="","",OFFSET(Zdroj!AH$16,'k rozhodnutí detailní'!$A213,0))</f>
        <v/>
      </c>
    </row>
    <row r="215" spans="1:21" hidden="1" x14ac:dyDescent="0.25">
      <c r="A215" s="25"/>
      <c r="B215" s="424" t="str">
        <f ca="1">IF(OFFSET(Zdroj!$B$16,A213,0)&gt;0,OFFSET(Zdroj!$B$16,A213,0)+0,"")</f>
        <v/>
      </c>
      <c r="C215" s="2" t="str">
        <f ca="1">IF($B214="","",IF(Zdroj!$AS$9="ano",CONCATENATE("Okres:","
",OFFSET(Zdroj!CH$16,'k rozhodnutí detailní'!$A213,0),"
","Právní forma","
",OFFSET(Zdroj!H$16,'k rozhodnutí detailní'!$A213,0),"
",IF(OFFSET(Zdroj!I$16,'k rozhodnutí detailní'!$A213,0)="","","IČO: "),OFFSET(Zdroj!I$16,'k rozhodnutí detailní'!$A213,0),"
","B.Ú. ",IF(OFFSET(Zdroj!J$16,'k rozhodnutí detailní'!$A213,0)="","","Anonymizováno")),CONCATENATE("Okres:","
",OFFSET(Zdroj!CH$16,'k rozhodnutí detailní'!$A213,0),"
","Právní forma","
",OFFSET(Zdroj!H$16,'k rozhodnutí detailní'!$A213,0),"
",IF(OFFSET(Zdroj!I$16,'k rozhodnutí detailní'!$A213,0)="","","IČO: "),OFFSET(Zdroj!I$16,'k rozhodnutí detailní'!$A213,0),"
","B.Ú. ",OFFSET(Zdroj!J$16,'k rozhodnutí detailní'!$A213,0))))</f>
        <v/>
      </c>
      <c r="D215" s="3" t="str">
        <f ca="1">IF($B214="","",OFFSET(Zdroj!O$16,'k rozhodnutí detailní'!$A213,0))</f>
        <v/>
      </c>
      <c r="E215" s="426"/>
      <c r="F215" s="31"/>
      <c r="G215" s="429"/>
      <c r="H215" s="427"/>
      <c r="I215" s="419"/>
      <c r="J215" s="419"/>
      <c r="K215" s="419"/>
      <c r="L215" s="419"/>
      <c r="M215" s="435"/>
      <c r="N215" s="425"/>
      <c r="O215" s="419"/>
      <c r="P215" s="419"/>
      <c r="Q215" s="419"/>
      <c r="R215" s="419"/>
      <c r="S215" s="419"/>
      <c r="T215" s="419"/>
      <c r="U215" s="419"/>
    </row>
    <row r="216" spans="1:21" hidden="1" x14ac:dyDescent="0.25">
      <c r="A216" s="25">
        <f>ROW()/3-1</f>
        <v>71</v>
      </c>
      <c r="B216" s="424"/>
      <c r="C216" s="29" t="str">
        <f ca="1">IF($B214="","",IF(Zdroj!$AS$9="ano",IF(OFFSET(Zdroj!M$16,'k rozhodnutí detailní'!A213,0)="","","Anonymizováno"),IF(OFFSET(Zdroj!M$16,'k rozhodnutí detailní'!A213,0)="","",OFFSET(Zdroj!M$16,'k rozhodnutí detailní'!A213,0))))</f>
        <v/>
      </c>
      <c r="D216" s="3" t="str">
        <f ca="1">IF($B214="","",CONCATENATE("Dotace bude použita na:","
",OFFSET(Zdroj!P$16,'k rozhodnutí detailní'!$A213,0)))</f>
        <v/>
      </c>
      <c r="E216" s="426"/>
      <c r="F216" s="32" t="str">
        <f ca="1">IF($B214="","",OFFSET(Zdroj!V$16,'k rozhodnutí detailní'!$A213,0))</f>
        <v/>
      </c>
      <c r="G216" s="49" t="str">
        <f ca="1">IF($B214="","",OFFSET(Zdroj!CC$16,'k rozhodnutí'!#REF!,0))</f>
        <v/>
      </c>
      <c r="H216" s="427"/>
      <c r="I216" s="419"/>
      <c r="J216" s="419"/>
      <c r="K216" s="419"/>
      <c r="L216" s="419"/>
      <c r="M216" s="435"/>
      <c r="N216" s="33" t="str">
        <f t="shared" ref="N216" ca="1" si="137">IF(B214="","",N214/G214)</f>
        <v/>
      </c>
      <c r="O216" s="419"/>
      <c r="P216" s="419"/>
      <c r="Q216" s="419"/>
      <c r="R216" s="419"/>
      <c r="S216" s="419"/>
      <c r="T216" s="419"/>
      <c r="U216" s="419"/>
    </row>
    <row r="217" spans="1:21" hidden="1" x14ac:dyDescent="0.25">
      <c r="A217" s="25"/>
      <c r="B217" s="144" t="str">
        <f ca="1">IF(OFFSET(Zdroj!$B$16,A216,0)&gt;0,A219,"")</f>
        <v/>
      </c>
      <c r="C217" s="2" t="str">
        <f ca="1">IF($B217="","",IF(Zdroj!$AS$9="ano",CONCATENATE(OFFSET(Zdroj!C$16,'k rozhodnutí detailní'!$A216,0),"
","Anonymizováno","
",OFFSET(Zdroj!E$16,'k rozhodnutí detailní'!$A216,0),"
",OFFSET(Zdroj!F$16,'k rozhodnutí detailní'!$A216,0)),CONCATENATE(OFFSET(Zdroj!C$16,'k rozhodnutí detailní'!$A216,0),"
",OFFSET(Zdroj!D$16,'k rozhodnutí detailní'!$A216,0),"
",OFFSET(Zdroj!E$16,'k rozhodnutí detailní'!$A216,0),"
",OFFSET(Zdroj!F$16,'k rozhodnutí detailní'!$A216,0))))</f>
        <v/>
      </c>
      <c r="D217" s="20" t="str">
        <f ca="1">IF($B217="","",OFFSET(Zdroj!N$16,'k rozhodnutí detailní'!$A216,0))</f>
        <v/>
      </c>
      <c r="E217" s="426" t="str">
        <f ca="1">IF($B217="","",OFFSET(Zdroj!T$16,'k rozhodnutí detailní'!$A216,0))</f>
        <v/>
      </c>
      <c r="F217" s="32" t="str">
        <f ca="1">IF($B217="","",OFFSET(Zdroj!U$16,'k rozhodnutí detailní'!$A216,0))</f>
        <v/>
      </c>
      <c r="G217" s="429" t="str">
        <f ca="1">IF($B217="","",OFFSET(Zdroj!W$16,'k rozhodnutí detailní'!$A216,0))</f>
        <v/>
      </c>
      <c r="H217" s="427" t="str">
        <f ca="1">IF($B217="","",OFFSET(Zdroj!Y$16,'k rozhodnutí detailní'!$A216,0))</f>
        <v/>
      </c>
      <c r="I217" s="419" t="str">
        <f ca="1">IF($B217="","",OFFSET(Zdroj!BW$16,'k rozhodnutí detailní'!$A216,0))</f>
        <v/>
      </c>
      <c r="J217" s="419" t="str">
        <f ca="1">IF($B217="","",OFFSET(Zdroj!BX$16,'k rozhodnutí detailní'!$A216,0))</f>
        <v/>
      </c>
      <c r="K217" s="419" t="str">
        <f ca="1">IF($B217="","",OFFSET(Zdroj!BY$16,'k rozhodnutí detailní'!$A216,0))</f>
        <v/>
      </c>
      <c r="L217" s="419" t="str">
        <f ca="1">IF($B217="","",CONCATENATE(OFFSET(Zdroj!BZ$16,'k rozhodnutí detailní'!$A216,0)," ze 100"))</f>
        <v/>
      </c>
      <c r="M217" s="435" t="str">
        <f t="shared" ref="M217" ca="1" si="138">IF($B217="","",SUM((I217+J217+K217)/100))</f>
        <v/>
      </c>
      <c r="N217" s="425" t="str">
        <f ca="1">IF(B217="","",IF(Zdroj!$AS$1=Zdroj!$AT$9,IF(ROUND(G217*M217,Zdroj!$AT$8)&lt;Zdroj!$AU$1,Zdroj!$AU$1,ROUND(G217*M217,Zdroj!$AT$8)),OFFSET(Zdroj!CE$16,'k rozhodnutí detailní'!A216,0)))</f>
        <v/>
      </c>
      <c r="O217" s="419" t="str">
        <f ca="1">IF($B217="","",OFFSET(Zdroj!Z$16,'k rozhodnutí detailní'!$A216,0))</f>
        <v/>
      </c>
      <c r="P217" s="419" t="str">
        <f ca="1">IF($B217="","",OFFSET(Zdroj!AC$16,'k rozhodnutí detailní'!$A216,0))</f>
        <v/>
      </c>
      <c r="Q217" s="419" t="str">
        <f ca="1">IF($B217="","",OFFSET(Zdroj!AD$16,'k rozhodnutí detailní'!$A216,0))</f>
        <v/>
      </c>
      <c r="R217" s="419" t="str">
        <f ca="1">IF($B217="","",OFFSET(Zdroj!AE$16,'k rozhodnutí detailní'!$A216,0))</f>
        <v/>
      </c>
      <c r="S217" s="419" t="str">
        <f ca="1">IF($B217="","",OFFSET(Zdroj!AF$16,'k rozhodnutí detailní'!$A216,0))</f>
        <v/>
      </c>
      <c r="T217" s="419" t="str">
        <f ca="1">IF($B217="","",OFFSET(Zdroj!AG$16,'k rozhodnutí detailní'!$A216,0))</f>
        <v/>
      </c>
      <c r="U217" s="419" t="str">
        <f ca="1">IF($B217="","",OFFSET(Zdroj!AH$16,'k rozhodnutí detailní'!$A216,0))</f>
        <v/>
      </c>
    </row>
    <row r="218" spans="1:21" hidden="1" x14ac:dyDescent="0.25">
      <c r="A218" s="25"/>
      <c r="B218" s="424" t="str">
        <f ca="1">IF(OFFSET(Zdroj!$B$16,A216,0)&gt;0,OFFSET(Zdroj!$B$16,A216,0)+0,"")</f>
        <v/>
      </c>
      <c r="C218" s="2" t="str">
        <f ca="1">IF($B217="","",IF(Zdroj!$AS$9="ano",CONCATENATE("Okres:","
",OFFSET(Zdroj!CH$16,'k rozhodnutí detailní'!$A216,0),"
","Právní forma","
",OFFSET(Zdroj!H$16,'k rozhodnutí detailní'!$A216,0),"
",IF(OFFSET(Zdroj!I$16,'k rozhodnutí detailní'!$A216,0)="","","IČO: "),OFFSET(Zdroj!I$16,'k rozhodnutí detailní'!$A216,0),"
","B.Ú. ",IF(OFFSET(Zdroj!J$16,'k rozhodnutí detailní'!$A216,0)="","","Anonymizováno")),CONCATENATE("Okres:","
",OFFSET(Zdroj!CH$16,'k rozhodnutí detailní'!$A216,0),"
","Právní forma","
",OFFSET(Zdroj!H$16,'k rozhodnutí detailní'!$A216,0),"
",IF(OFFSET(Zdroj!I$16,'k rozhodnutí detailní'!$A216,0)="","","IČO: "),OFFSET(Zdroj!I$16,'k rozhodnutí detailní'!$A216,0),"
","B.Ú. ",OFFSET(Zdroj!J$16,'k rozhodnutí detailní'!$A216,0))))</f>
        <v/>
      </c>
      <c r="D218" s="3" t="str">
        <f ca="1">IF($B217="","",OFFSET(Zdroj!O$16,'k rozhodnutí detailní'!$A216,0))</f>
        <v/>
      </c>
      <c r="E218" s="426"/>
      <c r="F218" s="31"/>
      <c r="G218" s="429"/>
      <c r="H218" s="427"/>
      <c r="I218" s="419"/>
      <c r="J218" s="419"/>
      <c r="K218" s="419"/>
      <c r="L218" s="419"/>
      <c r="M218" s="435"/>
      <c r="N218" s="425"/>
      <c r="O218" s="419"/>
      <c r="P218" s="419"/>
      <c r="Q218" s="419"/>
      <c r="R218" s="419"/>
      <c r="S218" s="419"/>
      <c r="T218" s="419"/>
      <c r="U218" s="419"/>
    </row>
    <row r="219" spans="1:21" hidden="1" x14ac:dyDescent="0.25">
      <c r="A219" s="25">
        <f>ROW()/3-1</f>
        <v>72</v>
      </c>
      <c r="B219" s="424"/>
      <c r="C219" s="29" t="str">
        <f ca="1">IF($B217="","",IF(Zdroj!$AS$9="ano",IF(OFFSET(Zdroj!M$16,'k rozhodnutí detailní'!A216,0)="","","Anonymizováno"),IF(OFFSET(Zdroj!M$16,'k rozhodnutí detailní'!A216,0)="","",OFFSET(Zdroj!M$16,'k rozhodnutí detailní'!A216,0))))</f>
        <v/>
      </c>
      <c r="D219" s="3" t="str">
        <f ca="1">IF($B217="","",CONCATENATE("Dotace bude použita na:","
",OFFSET(Zdroj!P$16,'k rozhodnutí detailní'!$A216,0)))</f>
        <v/>
      </c>
      <c r="E219" s="426"/>
      <c r="F219" s="32" t="str">
        <f ca="1">IF($B217="","",OFFSET(Zdroj!V$16,'k rozhodnutí detailní'!$A216,0))</f>
        <v/>
      </c>
      <c r="G219" s="49" t="str">
        <f ca="1">IF($B217="","",OFFSET(Zdroj!CC$16,'k rozhodnutí'!#REF!,0))</f>
        <v/>
      </c>
      <c r="H219" s="427"/>
      <c r="I219" s="419"/>
      <c r="J219" s="419"/>
      <c r="K219" s="419"/>
      <c r="L219" s="419"/>
      <c r="M219" s="435"/>
      <c r="N219" s="33" t="str">
        <f t="shared" ref="N219" ca="1" si="139">IF(B217="","",N217/G217)</f>
        <v/>
      </c>
      <c r="O219" s="419"/>
      <c r="P219" s="419"/>
      <c r="Q219" s="419"/>
      <c r="R219" s="419"/>
      <c r="S219" s="419"/>
      <c r="T219" s="419"/>
      <c r="U219" s="419"/>
    </row>
    <row r="220" spans="1:21" hidden="1" x14ac:dyDescent="0.25">
      <c r="A220" s="25"/>
      <c r="B220" s="144" t="str">
        <f ca="1">IF(OFFSET(Zdroj!$B$16,A219,0)&gt;0,A222,"")</f>
        <v/>
      </c>
      <c r="C220" s="2" t="str">
        <f ca="1">IF($B220="","",IF(Zdroj!$AS$9="ano",CONCATENATE(OFFSET(Zdroj!C$16,'k rozhodnutí detailní'!$A219,0),"
","Anonymizováno","
",OFFSET(Zdroj!E$16,'k rozhodnutí detailní'!$A219,0),"
",OFFSET(Zdroj!F$16,'k rozhodnutí detailní'!$A219,0)),CONCATENATE(OFFSET(Zdroj!C$16,'k rozhodnutí detailní'!$A219,0),"
",OFFSET(Zdroj!D$16,'k rozhodnutí detailní'!$A219,0),"
",OFFSET(Zdroj!E$16,'k rozhodnutí detailní'!$A219,0),"
",OFFSET(Zdroj!F$16,'k rozhodnutí detailní'!$A219,0))))</f>
        <v/>
      </c>
      <c r="D220" s="20" t="str">
        <f ca="1">IF($B220="","",OFFSET(Zdroj!N$16,'k rozhodnutí detailní'!$A219,0))</f>
        <v/>
      </c>
      <c r="E220" s="426" t="str">
        <f ca="1">IF($B220="","",OFFSET(Zdroj!T$16,'k rozhodnutí detailní'!$A219,0))</f>
        <v/>
      </c>
      <c r="F220" s="32" t="str">
        <f ca="1">IF($B220="","",OFFSET(Zdroj!U$16,'k rozhodnutí detailní'!$A219,0))</f>
        <v/>
      </c>
      <c r="G220" s="429" t="str">
        <f ca="1">IF($B220="","",OFFSET(Zdroj!W$16,'k rozhodnutí detailní'!$A219,0))</f>
        <v/>
      </c>
      <c r="H220" s="427" t="str">
        <f ca="1">IF($B220="","",OFFSET(Zdroj!Y$16,'k rozhodnutí detailní'!$A219,0))</f>
        <v/>
      </c>
      <c r="I220" s="419" t="str">
        <f ca="1">IF($B220="","",OFFSET(Zdroj!BW$16,'k rozhodnutí detailní'!$A219,0))</f>
        <v/>
      </c>
      <c r="J220" s="419" t="str">
        <f ca="1">IF($B220="","",OFFSET(Zdroj!BX$16,'k rozhodnutí detailní'!$A219,0))</f>
        <v/>
      </c>
      <c r="K220" s="419" t="str">
        <f ca="1">IF($B220="","",OFFSET(Zdroj!BY$16,'k rozhodnutí detailní'!$A219,0))</f>
        <v/>
      </c>
      <c r="L220" s="419" t="str">
        <f ca="1">IF($B220="","",CONCATENATE(OFFSET(Zdroj!BZ$16,'k rozhodnutí detailní'!$A219,0)," ze 100"))</f>
        <v/>
      </c>
      <c r="M220" s="435" t="str">
        <f t="shared" ref="M220" ca="1" si="140">IF($B220="","",SUM((I220+J220+K220)/100))</f>
        <v/>
      </c>
      <c r="N220" s="425" t="str">
        <f ca="1">IF(B220="","",IF(Zdroj!$AS$1=Zdroj!$AT$9,IF(ROUND(G220*M220,Zdroj!$AT$8)&lt;Zdroj!$AU$1,Zdroj!$AU$1,ROUND(G220*M220,Zdroj!$AT$8)),OFFSET(Zdroj!CE$16,'k rozhodnutí detailní'!A219,0)))</f>
        <v/>
      </c>
      <c r="O220" s="419" t="str">
        <f ca="1">IF($B220="","",OFFSET(Zdroj!Z$16,'k rozhodnutí detailní'!$A219,0))</f>
        <v/>
      </c>
      <c r="P220" s="419" t="str">
        <f ca="1">IF($B220="","",OFFSET(Zdroj!AC$16,'k rozhodnutí detailní'!$A219,0))</f>
        <v/>
      </c>
      <c r="Q220" s="419" t="str">
        <f ca="1">IF($B220="","",OFFSET(Zdroj!AD$16,'k rozhodnutí detailní'!$A219,0))</f>
        <v/>
      </c>
      <c r="R220" s="419" t="str">
        <f ca="1">IF($B220="","",OFFSET(Zdroj!AE$16,'k rozhodnutí detailní'!$A219,0))</f>
        <v/>
      </c>
      <c r="S220" s="419" t="str">
        <f ca="1">IF($B220="","",OFFSET(Zdroj!AF$16,'k rozhodnutí detailní'!$A219,0))</f>
        <v/>
      </c>
      <c r="T220" s="419" t="str">
        <f ca="1">IF($B220="","",OFFSET(Zdroj!AG$16,'k rozhodnutí detailní'!$A219,0))</f>
        <v/>
      </c>
      <c r="U220" s="419" t="str">
        <f ca="1">IF($B220="","",OFFSET(Zdroj!AH$16,'k rozhodnutí detailní'!$A219,0))</f>
        <v/>
      </c>
    </row>
    <row r="221" spans="1:21" hidden="1" x14ac:dyDescent="0.25">
      <c r="A221" s="25"/>
      <c r="B221" s="424" t="str">
        <f ca="1">IF(OFFSET(Zdroj!$B$16,A219,0)&gt;0,OFFSET(Zdroj!$B$16,A219,0)+0,"")</f>
        <v/>
      </c>
      <c r="C221" s="2" t="str">
        <f ca="1">IF($B220="","",IF(Zdroj!$AS$9="ano",CONCATENATE("Okres:","
",OFFSET(Zdroj!CH$16,'k rozhodnutí detailní'!$A219,0),"
","Právní forma","
",OFFSET(Zdroj!H$16,'k rozhodnutí detailní'!$A219,0),"
",IF(OFFSET(Zdroj!I$16,'k rozhodnutí detailní'!$A219,0)="","","IČO: "),OFFSET(Zdroj!I$16,'k rozhodnutí detailní'!$A219,0),"
","B.Ú. ",IF(OFFSET(Zdroj!J$16,'k rozhodnutí detailní'!$A219,0)="","","Anonymizováno")),CONCATENATE("Okres:","
",OFFSET(Zdroj!CH$16,'k rozhodnutí detailní'!$A219,0),"
","Právní forma","
",OFFSET(Zdroj!H$16,'k rozhodnutí detailní'!$A219,0),"
",IF(OFFSET(Zdroj!I$16,'k rozhodnutí detailní'!$A219,0)="","","IČO: "),OFFSET(Zdroj!I$16,'k rozhodnutí detailní'!$A219,0),"
","B.Ú. ",OFFSET(Zdroj!J$16,'k rozhodnutí detailní'!$A219,0))))</f>
        <v/>
      </c>
      <c r="D221" s="3" t="str">
        <f ca="1">IF($B220="","",OFFSET(Zdroj!O$16,'k rozhodnutí detailní'!$A219,0))</f>
        <v/>
      </c>
      <c r="E221" s="426"/>
      <c r="F221" s="31"/>
      <c r="G221" s="429"/>
      <c r="H221" s="427"/>
      <c r="I221" s="419"/>
      <c r="J221" s="419"/>
      <c r="K221" s="419"/>
      <c r="L221" s="419"/>
      <c r="M221" s="435"/>
      <c r="N221" s="425"/>
      <c r="O221" s="419"/>
      <c r="P221" s="419"/>
      <c r="Q221" s="419"/>
      <c r="R221" s="419"/>
      <c r="S221" s="419"/>
      <c r="T221" s="419"/>
      <c r="U221" s="419"/>
    </row>
    <row r="222" spans="1:21" hidden="1" x14ac:dyDescent="0.25">
      <c r="A222" s="25">
        <f>ROW()/3-1</f>
        <v>73</v>
      </c>
      <c r="B222" s="424"/>
      <c r="C222" s="29" t="str">
        <f ca="1">IF($B220="","",IF(Zdroj!$AS$9="ano",IF(OFFSET(Zdroj!M$16,'k rozhodnutí detailní'!A219,0)="","","Anonymizováno"),IF(OFFSET(Zdroj!M$16,'k rozhodnutí detailní'!A219,0)="","",OFFSET(Zdroj!M$16,'k rozhodnutí detailní'!A219,0))))</f>
        <v/>
      </c>
      <c r="D222" s="3" t="str">
        <f ca="1">IF($B220="","",CONCATENATE("Dotace bude použita na:","
",OFFSET(Zdroj!P$16,'k rozhodnutí detailní'!$A219,0)))</f>
        <v/>
      </c>
      <c r="E222" s="426"/>
      <c r="F222" s="32" t="str">
        <f ca="1">IF($B220="","",OFFSET(Zdroj!V$16,'k rozhodnutí detailní'!$A219,0))</f>
        <v/>
      </c>
      <c r="G222" s="49" t="str">
        <f ca="1">IF($B220="","",OFFSET(Zdroj!CC$16,'k rozhodnutí'!#REF!,0))</f>
        <v/>
      </c>
      <c r="H222" s="427"/>
      <c r="I222" s="419"/>
      <c r="J222" s="419"/>
      <c r="K222" s="419"/>
      <c r="L222" s="419"/>
      <c r="M222" s="435"/>
      <c r="N222" s="33" t="str">
        <f t="shared" ref="N222" ca="1" si="141">IF(B220="","",N220/G220)</f>
        <v/>
      </c>
      <c r="O222" s="419"/>
      <c r="P222" s="419"/>
      <c r="Q222" s="419"/>
      <c r="R222" s="419"/>
      <c r="S222" s="419"/>
      <c r="T222" s="419"/>
      <c r="U222" s="419"/>
    </row>
    <row r="223" spans="1:21" hidden="1" x14ac:dyDescent="0.25">
      <c r="A223" s="25"/>
      <c r="B223" s="144" t="str">
        <f ca="1">IF(OFFSET(Zdroj!$B$16,A222,0)&gt;0,A225,"")</f>
        <v/>
      </c>
      <c r="C223" s="2" t="str">
        <f ca="1">IF($B223="","",IF(Zdroj!$AS$9="ano",CONCATENATE(OFFSET(Zdroj!C$16,'k rozhodnutí detailní'!$A222,0),"
","Anonymizováno","
",OFFSET(Zdroj!E$16,'k rozhodnutí detailní'!$A222,0),"
",OFFSET(Zdroj!F$16,'k rozhodnutí detailní'!$A222,0)),CONCATENATE(OFFSET(Zdroj!C$16,'k rozhodnutí detailní'!$A222,0),"
",OFFSET(Zdroj!D$16,'k rozhodnutí detailní'!$A222,0),"
",OFFSET(Zdroj!E$16,'k rozhodnutí detailní'!$A222,0),"
",OFFSET(Zdroj!F$16,'k rozhodnutí detailní'!$A222,0))))</f>
        <v/>
      </c>
      <c r="D223" s="20" t="str">
        <f ca="1">IF($B223="","",OFFSET(Zdroj!N$16,'k rozhodnutí detailní'!$A222,0))</f>
        <v/>
      </c>
      <c r="E223" s="426" t="str">
        <f ca="1">IF($B223="","",OFFSET(Zdroj!T$16,'k rozhodnutí detailní'!$A222,0))</f>
        <v/>
      </c>
      <c r="F223" s="32" t="str">
        <f ca="1">IF($B223="","",OFFSET(Zdroj!U$16,'k rozhodnutí detailní'!$A222,0))</f>
        <v/>
      </c>
      <c r="G223" s="429" t="str">
        <f ca="1">IF($B223="","",OFFSET(Zdroj!W$16,'k rozhodnutí detailní'!$A222,0))</f>
        <v/>
      </c>
      <c r="H223" s="427" t="str">
        <f ca="1">IF($B223="","",OFFSET(Zdroj!Y$16,'k rozhodnutí detailní'!$A222,0))</f>
        <v/>
      </c>
      <c r="I223" s="419" t="str">
        <f ca="1">IF($B223="","",OFFSET(Zdroj!BW$16,'k rozhodnutí detailní'!$A222,0))</f>
        <v/>
      </c>
      <c r="J223" s="419" t="str">
        <f ca="1">IF($B223="","",OFFSET(Zdroj!BX$16,'k rozhodnutí detailní'!$A222,0))</f>
        <v/>
      </c>
      <c r="K223" s="419" t="str">
        <f ca="1">IF($B223="","",OFFSET(Zdroj!BY$16,'k rozhodnutí detailní'!$A222,0))</f>
        <v/>
      </c>
      <c r="L223" s="419" t="str">
        <f ca="1">IF($B223="","",CONCATENATE(OFFSET(Zdroj!BZ$16,'k rozhodnutí detailní'!$A222,0)," ze 100"))</f>
        <v/>
      </c>
      <c r="M223" s="435" t="str">
        <f t="shared" ref="M223" ca="1" si="142">IF($B223="","",SUM((I223+J223+K223)/100))</f>
        <v/>
      </c>
      <c r="N223" s="425" t="str">
        <f ca="1">IF(B223="","",IF(Zdroj!$AS$1=Zdroj!$AT$9,IF(ROUND(G223*M223,Zdroj!$AT$8)&lt;Zdroj!$AU$1,Zdroj!$AU$1,ROUND(G223*M223,Zdroj!$AT$8)),OFFSET(Zdroj!CE$16,'k rozhodnutí detailní'!A222,0)))</f>
        <v/>
      </c>
      <c r="O223" s="419" t="str">
        <f ca="1">IF($B223="","",OFFSET(Zdroj!Z$16,'k rozhodnutí detailní'!$A222,0))</f>
        <v/>
      </c>
      <c r="P223" s="419" t="str">
        <f ca="1">IF($B223="","",OFFSET(Zdroj!AC$16,'k rozhodnutí detailní'!$A222,0))</f>
        <v/>
      </c>
      <c r="Q223" s="419" t="str">
        <f ca="1">IF($B223="","",OFFSET(Zdroj!AD$16,'k rozhodnutí detailní'!$A222,0))</f>
        <v/>
      </c>
      <c r="R223" s="419" t="str">
        <f ca="1">IF($B223="","",OFFSET(Zdroj!AE$16,'k rozhodnutí detailní'!$A222,0))</f>
        <v/>
      </c>
      <c r="S223" s="419" t="str">
        <f ca="1">IF($B223="","",OFFSET(Zdroj!AF$16,'k rozhodnutí detailní'!$A222,0))</f>
        <v/>
      </c>
      <c r="T223" s="419" t="str">
        <f ca="1">IF($B223="","",OFFSET(Zdroj!AG$16,'k rozhodnutí detailní'!$A222,0))</f>
        <v/>
      </c>
      <c r="U223" s="419" t="str">
        <f ca="1">IF($B223="","",OFFSET(Zdroj!AH$16,'k rozhodnutí detailní'!$A222,0))</f>
        <v/>
      </c>
    </row>
    <row r="224" spans="1:21" hidden="1" x14ac:dyDescent="0.25">
      <c r="A224" s="25"/>
      <c r="B224" s="424" t="str">
        <f ca="1">IF(OFFSET(Zdroj!$B$16,A222,0)&gt;0,OFFSET(Zdroj!$B$16,A222,0)+0,"")</f>
        <v/>
      </c>
      <c r="C224" s="2" t="str">
        <f ca="1">IF($B223="","",IF(Zdroj!$AS$9="ano",CONCATENATE("Okres:","
",OFFSET(Zdroj!CH$16,'k rozhodnutí detailní'!$A222,0),"
","Právní forma","
",OFFSET(Zdroj!H$16,'k rozhodnutí detailní'!$A222,0),"
",IF(OFFSET(Zdroj!I$16,'k rozhodnutí detailní'!$A222,0)="","","IČO: "),OFFSET(Zdroj!I$16,'k rozhodnutí detailní'!$A222,0),"
","B.Ú. ",IF(OFFSET(Zdroj!J$16,'k rozhodnutí detailní'!$A222,0)="","","Anonymizováno")),CONCATENATE("Okres:","
",OFFSET(Zdroj!CH$16,'k rozhodnutí detailní'!$A222,0),"
","Právní forma","
",OFFSET(Zdroj!H$16,'k rozhodnutí detailní'!$A222,0),"
",IF(OFFSET(Zdroj!I$16,'k rozhodnutí detailní'!$A222,0)="","","IČO: "),OFFSET(Zdroj!I$16,'k rozhodnutí detailní'!$A222,0),"
","B.Ú. ",OFFSET(Zdroj!J$16,'k rozhodnutí detailní'!$A222,0))))</f>
        <v/>
      </c>
      <c r="D224" s="3" t="str">
        <f ca="1">IF($B223="","",OFFSET(Zdroj!O$16,'k rozhodnutí detailní'!$A222,0))</f>
        <v/>
      </c>
      <c r="E224" s="426"/>
      <c r="F224" s="31"/>
      <c r="G224" s="429"/>
      <c r="H224" s="427"/>
      <c r="I224" s="419"/>
      <c r="J224" s="419"/>
      <c r="K224" s="419"/>
      <c r="L224" s="419"/>
      <c r="M224" s="435"/>
      <c r="N224" s="425"/>
      <c r="O224" s="419"/>
      <c r="P224" s="419"/>
      <c r="Q224" s="419"/>
      <c r="R224" s="419"/>
      <c r="S224" s="419"/>
      <c r="T224" s="419"/>
      <c r="U224" s="419"/>
    </row>
    <row r="225" spans="1:21" hidden="1" x14ac:dyDescent="0.25">
      <c r="A225" s="25">
        <f>ROW()/3-1</f>
        <v>74</v>
      </c>
      <c r="B225" s="424"/>
      <c r="C225" s="29" t="str">
        <f ca="1">IF($B223="","",IF(Zdroj!$AS$9="ano",IF(OFFSET(Zdroj!M$16,'k rozhodnutí detailní'!A222,0)="","","Anonymizováno"),IF(OFFSET(Zdroj!M$16,'k rozhodnutí detailní'!A222,0)="","",OFFSET(Zdroj!M$16,'k rozhodnutí detailní'!A222,0))))</f>
        <v/>
      </c>
      <c r="D225" s="3" t="str">
        <f ca="1">IF($B223="","",CONCATENATE("Dotace bude použita na:","
",OFFSET(Zdroj!P$16,'k rozhodnutí detailní'!$A222,0)))</f>
        <v/>
      </c>
      <c r="E225" s="426"/>
      <c r="F225" s="32" t="str">
        <f ca="1">IF($B223="","",OFFSET(Zdroj!V$16,'k rozhodnutí detailní'!$A222,0))</f>
        <v/>
      </c>
      <c r="G225" s="49" t="str">
        <f ca="1">IF($B223="","",OFFSET(Zdroj!CC$16,'k rozhodnutí'!#REF!,0))</f>
        <v/>
      </c>
      <c r="H225" s="427"/>
      <c r="I225" s="419"/>
      <c r="J225" s="419"/>
      <c r="K225" s="419"/>
      <c r="L225" s="419"/>
      <c r="M225" s="435"/>
      <c r="N225" s="33" t="str">
        <f t="shared" ref="N225" ca="1" si="143">IF(B223="","",N223/G223)</f>
        <v/>
      </c>
      <c r="O225" s="419"/>
      <c r="P225" s="419"/>
      <c r="Q225" s="419"/>
      <c r="R225" s="419"/>
      <c r="S225" s="419"/>
      <c r="T225" s="419"/>
      <c r="U225" s="419"/>
    </row>
    <row r="226" spans="1:21" hidden="1" x14ac:dyDescent="0.25">
      <c r="A226" s="25"/>
      <c r="B226" s="144" t="str">
        <f ca="1">IF(OFFSET(Zdroj!$B$16,A225,0)&gt;0,A228,"")</f>
        <v/>
      </c>
      <c r="C226" s="2" t="str">
        <f ca="1">IF($B226="","",IF(Zdroj!$AS$9="ano",CONCATENATE(OFFSET(Zdroj!C$16,'k rozhodnutí detailní'!$A225,0),"
","Anonymizováno","
",OFFSET(Zdroj!E$16,'k rozhodnutí detailní'!$A225,0),"
",OFFSET(Zdroj!F$16,'k rozhodnutí detailní'!$A225,0)),CONCATENATE(OFFSET(Zdroj!C$16,'k rozhodnutí detailní'!$A225,0),"
",OFFSET(Zdroj!D$16,'k rozhodnutí detailní'!$A225,0),"
",OFFSET(Zdroj!E$16,'k rozhodnutí detailní'!$A225,0),"
",OFFSET(Zdroj!F$16,'k rozhodnutí detailní'!$A225,0))))</f>
        <v/>
      </c>
      <c r="D226" s="20" t="str">
        <f ca="1">IF($B226="","",OFFSET(Zdroj!N$16,'k rozhodnutí detailní'!$A225,0))</f>
        <v/>
      </c>
      <c r="E226" s="426" t="str">
        <f ca="1">IF($B226="","",OFFSET(Zdroj!T$16,'k rozhodnutí detailní'!$A225,0))</f>
        <v/>
      </c>
      <c r="F226" s="32" t="str">
        <f ca="1">IF($B226="","",OFFSET(Zdroj!U$16,'k rozhodnutí detailní'!$A225,0))</f>
        <v/>
      </c>
      <c r="G226" s="429" t="str">
        <f ca="1">IF($B226="","",OFFSET(Zdroj!W$16,'k rozhodnutí detailní'!$A225,0))</f>
        <v/>
      </c>
      <c r="H226" s="427" t="str">
        <f ca="1">IF($B226="","",OFFSET(Zdroj!Y$16,'k rozhodnutí detailní'!$A225,0))</f>
        <v/>
      </c>
      <c r="I226" s="419" t="str">
        <f ca="1">IF($B226="","",OFFSET(Zdroj!BW$16,'k rozhodnutí detailní'!$A225,0))</f>
        <v/>
      </c>
      <c r="J226" s="419" t="str">
        <f ca="1">IF($B226="","",OFFSET(Zdroj!BX$16,'k rozhodnutí detailní'!$A225,0))</f>
        <v/>
      </c>
      <c r="K226" s="419" t="str">
        <f ca="1">IF($B226="","",OFFSET(Zdroj!BY$16,'k rozhodnutí detailní'!$A225,0))</f>
        <v/>
      </c>
      <c r="L226" s="419" t="str">
        <f ca="1">IF($B226="","",CONCATENATE(OFFSET(Zdroj!BZ$16,'k rozhodnutí detailní'!$A225,0)," ze 100"))</f>
        <v/>
      </c>
      <c r="M226" s="435" t="str">
        <f t="shared" ref="M226" ca="1" si="144">IF($B226="","",SUM((I226+J226+K226)/100))</f>
        <v/>
      </c>
      <c r="N226" s="425" t="str">
        <f ca="1">IF(B226="","",IF(Zdroj!$AS$1=Zdroj!$AT$9,IF(ROUND(G226*M226,Zdroj!$AT$8)&lt;Zdroj!$AU$1,Zdroj!$AU$1,ROUND(G226*M226,Zdroj!$AT$8)),OFFSET(Zdroj!CE$16,'k rozhodnutí detailní'!A225,0)))</f>
        <v/>
      </c>
      <c r="O226" s="419" t="str">
        <f ca="1">IF($B226="","",OFFSET(Zdroj!Z$16,'k rozhodnutí detailní'!$A225,0))</f>
        <v/>
      </c>
      <c r="P226" s="419" t="str">
        <f ca="1">IF($B226="","",OFFSET(Zdroj!AC$16,'k rozhodnutí detailní'!$A225,0))</f>
        <v/>
      </c>
      <c r="Q226" s="419" t="str">
        <f ca="1">IF($B226="","",OFFSET(Zdroj!AD$16,'k rozhodnutí detailní'!$A225,0))</f>
        <v/>
      </c>
      <c r="R226" s="419" t="str">
        <f ca="1">IF($B226="","",OFFSET(Zdroj!AE$16,'k rozhodnutí detailní'!$A225,0))</f>
        <v/>
      </c>
      <c r="S226" s="419" t="str">
        <f ca="1">IF($B226="","",OFFSET(Zdroj!AF$16,'k rozhodnutí detailní'!$A225,0))</f>
        <v/>
      </c>
      <c r="T226" s="419" t="str">
        <f ca="1">IF($B226="","",OFFSET(Zdroj!AG$16,'k rozhodnutí detailní'!$A225,0))</f>
        <v/>
      </c>
      <c r="U226" s="419" t="str">
        <f ca="1">IF($B226="","",OFFSET(Zdroj!AH$16,'k rozhodnutí detailní'!$A225,0))</f>
        <v/>
      </c>
    </row>
    <row r="227" spans="1:21" hidden="1" x14ac:dyDescent="0.25">
      <c r="A227" s="25"/>
      <c r="B227" s="424" t="str">
        <f ca="1">IF(OFFSET(Zdroj!$B$16,A225,0)&gt;0,OFFSET(Zdroj!$B$16,A225,0)+0,"")</f>
        <v/>
      </c>
      <c r="C227" s="2" t="str">
        <f ca="1">IF($B226="","",IF(Zdroj!$AS$9="ano",CONCATENATE("Okres:","
",OFFSET(Zdroj!CH$16,'k rozhodnutí detailní'!$A225,0),"
","Právní forma","
",OFFSET(Zdroj!H$16,'k rozhodnutí detailní'!$A225,0),"
",IF(OFFSET(Zdroj!I$16,'k rozhodnutí detailní'!$A225,0)="","","IČO: "),OFFSET(Zdroj!I$16,'k rozhodnutí detailní'!$A225,0),"
","B.Ú. ",IF(OFFSET(Zdroj!J$16,'k rozhodnutí detailní'!$A225,0)="","","Anonymizováno")),CONCATENATE("Okres:","
",OFFSET(Zdroj!CH$16,'k rozhodnutí detailní'!$A225,0),"
","Právní forma","
",OFFSET(Zdroj!H$16,'k rozhodnutí detailní'!$A225,0),"
",IF(OFFSET(Zdroj!I$16,'k rozhodnutí detailní'!$A225,0)="","","IČO: "),OFFSET(Zdroj!I$16,'k rozhodnutí detailní'!$A225,0),"
","B.Ú. ",OFFSET(Zdroj!J$16,'k rozhodnutí detailní'!$A225,0))))</f>
        <v/>
      </c>
      <c r="D227" s="3" t="str">
        <f ca="1">IF($B226="","",OFFSET(Zdroj!O$16,'k rozhodnutí detailní'!$A225,0))</f>
        <v/>
      </c>
      <c r="E227" s="426"/>
      <c r="F227" s="31"/>
      <c r="G227" s="429"/>
      <c r="H227" s="427"/>
      <c r="I227" s="419"/>
      <c r="J227" s="419"/>
      <c r="K227" s="419"/>
      <c r="L227" s="419"/>
      <c r="M227" s="435"/>
      <c r="N227" s="425"/>
      <c r="O227" s="419"/>
      <c r="P227" s="419"/>
      <c r="Q227" s="419"/>
      <c r="R227" s="419"/>
      <c r="S227" s="419"/>
      <c r="T227" s="419"/>
      <c r="U227" s="419"/>
    </row>
    <row r="228" spans="1:21" hidden="1" x14ac:dyDescent="0.25">
      <c r="A228" s="25">
        <f>ROW()/3-1</f>
        <v>75</v>
      </c>
      <c r="B228" s="424"/>
      <c r="C228" s="29" t="str">
        <f ca="1">IF($B226="","",IF(Zdroj!$AS$9="ano",IF(OFFSET(Zdroj!M$16,'k rozhodnutí detailní'!A225,0)="","","Anonymizováno"),IF(OFFSET(Zdroj!M$16,'k rozhodnutí detailní'!A225,0)="","",OFFSET(Zdroj!M$16,'k rozhodnutí detailní'!A225,0))))</f>
        <v/>
      </c>
      <c r="D228" s="3" t="str">
        <f ca="1">IF($B226="","",CONCATENATE("Dotace bude použita na:","
",OFFSET(Zdroj!P$16,'k rozhodnutí detailní'!$A225,0)))</f>
        <v/>
      </c>
      <c r="E228" s="426"/>
      <c r="F228" s="32" t="str">
        <f ca="1">IF($B226="","",OFFSET(Zdroj!V$16,'k rozhodnutí detailní'!$A225,0))</f>
        <v/>
      </c>
      <c r="G228" s="49" t="str">
        <f ca="1">IF($B226="","",OFFSET(Zdroj!CC$16,'k rozhodnutí'!#REF!,0))</f>
        <v/>
      </c>
      <c r="H228" s="427"/>
      <c r="I228" s="419"/>
      <c r="J228" s="419"/>
      <c r="K228" s="419"/>
      <c r="L228" s="419"/>
      <c r="M228" s="435"/>
      <c r="N228" s="33" t="str">
        <f t="shared" ref="N228" ca="1" si="145">IF(B226="","",N226/G226)</f>
        <v/>
      </c>
      <c r="O228" s="419"/>
      <c r="P228" s="419"/>
      <c r="Q228" s="419"/>
      <c r="R228" s="419"/>
      <c r="S228" s="419"/>
      <c r="T228" s="419"/>
      <c r="U228" s="419"/>
    </row>
    <row r="229" spans="1:21" hidden="1" x14ac:dyDescent="0.25">
      <c r="A229" s="25"/>
      <c r="B229" s="144" t="str">
        <f ca="1">IF(OFFSET(Zdroj!$B$16,A228,0)&gt;0,A231,"")</f>
        <v/>
      </c>
      <c r="C229" s="2" t="str">
        <f ca="1">IF($B229="","",IF(Zdroj!$AS$9="ano",CONCATENATE(OFFSET(Zdroj!C$16,'k rozhodnutí detailní'!$A228,0),"
","Anonymizováno","
",OFFSET(Zdroj!E$16,'k rozhodnutí detailní'!$A228,0),"
",OFFSET(Zdroj!F$16,'k rozhodnutí detailní'!$A228,0)),CONCATENATE(OFFSET(Zdroj!C$16,'k rozhodnutí detailní'!$A228,0),"
",OFFSET(Zdroj!D$16,'k rozhodnutí detailní'!$A228,0),"
",OFFSET(Zdroj!E$16,'k rozhodnutí detailní'!$A228,0),"
",OFFSET(Zdroj!F$16,'k rozhodnutí detailní'!$A228,0))))</f>
        <v/>
      </c>
      <c r="D229" s="20" t="str">
        <f ca="1">IF($B229="","",OFFSET(Zdroj!N$16,'k rozhodnutí detailní'!$A228,0))</f>
        <v/>
      </c>
      <c r="E229" s="426" t="str">
        <f ca="1">IF($B229="","",OFFSET(Zdroj!T$16,'k rozhodnutí detailní'!$A228,0))</f>
        <v/>
      </c>
      <c r="F229" s="32" t="str">
        <f ca="1">IF($B229="","",OFFSET(Zdroj!U$16,'k rozhodnutí detailní'!$A228,0))</f>
        <v/>
      </c>
      <c r="G229" s="429" t="str">
        <f ca="1">IF($B229="","",OFFSET(Zdroj!W$16,'k rozhodnutí detailní'!$A228,0))</f>
        <v/>
      </c>
      <c r="H229" s="427" t="str">
        <f ca="1">IF($B229="","",OFFSET(Zdroj!Y$16,'k rozhodnutí detailní'!$A228,0))</f>
        <v/>
      </c>
      <c r="I229" s="419" t="str">
        <f ca="1">IF($B229="","",OFFSET(Zdroj!BW$16,'k rozhodnutí detailní'!$A228,0))</f>
        <v/>
      </c>
      <c r="J229" s="419" t="str">
        <f ca="1">IF($B229="","",OFFSET(Zdroj!BX$16,'k rozhodnutí detailní'!$A228,0))</f>
        <v/>
      </c>
      <c r="K229" s="419" t="str">
        <f ca="1">IF($B229="","",OFFSET(Zdroj!BY$16,'k rozhodnutí detailní'!$A228,0))</f>
        <v/>
      </c>
      <c r="L229" s="419" t="str">
        <f ca="1">IF($B229="","",CONCATENATE(OFFSET(Zdroj!BZ$16,'k rozhodnutí detailní'!$A228,0)," ze 100"))</f>
        <v/>
      </c>
      <c r="M229" s="435" t="str">
        <f t="shared" ref="M229" ca="1" si="146">IF($B229="","",SUM((I229+J229+K229)/100))</f>
        <v/>
      </c>
      <c r="N229" s="425" t="str">
        <f ca="1">IF(B229="","",IF(Zdroj!$AS$1=Zdroj!$AT$9,IF(ROUND(G229*M229,Zdroj!$AT$8)&lt;Zdroj!$AU$1,Zdroj!$AU$1,ROUND(G229*M229,Zdroj!$AT$8)),OFFSET(Zdroj!CE$16,'k rozhodnutí detailní'!A228,0)))</f>
        <v/>
      </c>
      <c r="O229" s="419" t="str">
        <f ca="1">IF($B229="","",OFFSET(Zdroj!Z$16,'k rozhodnutí detailní'!$A228,0))</f>
        <v/>
      </c>
      <c r="P229" s="419" t="str">
        <f ca="1">IF($B229="","",OFFSET(Zdroj!AC$16,'k rozhodnutí detailní'!$A228,0))</f>
        <v/>
      </c>
      <c r="Q229" s="419" t="str">
        <f ca="1">IF($B229="","",OFFSET(Zdroj!AD$16,'k rozhodnutí detailní'!$A228,0))</f>
        <v/>
      </c>
      <c r="R229" s="419" t="str">
        <f ca="1">IF($B229="","",OFFSET(Zdroj!AE$16,'k rozhodnutí detailní'!$A228,0))</f>
        <v/>
      </c>
      <c r="S229" s="419" t="str">
        <f ca="1">IF($B229="","",OFFSET(Zdroj!AF$16,'k rozhodnutí detailní'!$A228,0))</f>
        <v/>
      </c>
      <c r="T229" s="419" t="str">
        <f ca="1">IF($B229="","",OFFSET(Zdroj!AG$16,'k rozhodnutí detailní'!$A228,0))</f>
        <v/>
      </c>
      <c r="U229" s="419" t="str">
        <f ca="1">IF($B229="","",OFFSET(Zdroj!AH$16,'k rozhodnutí detailní'!$A228,0))</f>
        <v/>
      </c>
    </row>
    <row r="230" spans="1:21" hidden="1" x14ac:dyDescent="0.25">
      <c r="A230" s="25"/>
      <c r="B230" s="424" t="str">
        <f ca="1">IF(OFFSET(Zdroj!$B$16,A228,0)&gt;0,OFFSET(Zdroj!$B$16,A228,0)+0,"")</f>
        <v/>
      </c>
      <c r="C230" s="2" t="str">
        <f ca="1">IF($B229="","",IF(Zdroj!$AS$9="ano",CONCATENATE("Okres:","
",OFFSET(Zdroj!CH$16,'k rozhodnutí detailní'!$A228,0),"
","Právní forma","
",OFFSET(Zdroj!H$16,'k rozhodnutí detailní'!$A228,0),"
",IF(OFFSET(Zdroj!I$16,'k rozhodnutí detailní'!$A228,0)="","","IČO: "),OFFSET(Zdroj!I$16,'k rozhodnutí detailní'!$A228,0),"
","B.Ú. ",IF(OFFSET(Zdroj!J$16,'k rozhodnutí detailní'!$A228,0)="","","Anonymizováno")),CONCATENATE("Okres:","
",OFFSET(Zdroj!CH$16,'k rozhodnutí detailní'!$A228,0),"
","Právní forma","
",OFFSET(Zdroj!H$16,'k rozhodnutí detailní'!$A228,0),"
",IF(OFFSET(Zdroj!I$16,'k rozhodnutí detailní'!$A228,0)="","","IČO: "),OFFSET(Zdroj!I$16,'k rozhodnutí detailní'!$A228,0),"
","B.Ú. ",OFFSET(Zdroj!J$16,'k rozhodnutí detailní'!$A228,0))))</f>
        <v/>
      </c>
      <c r="D230" s="3" t="str">
        <f ca="1">IF($B229="","",OFFSET(Zdroj!O$16,'k rozhodnutí detailní'!$A228,0))</f>
        <v/>
      </c>
      <c r="E230" s="426"/>
      <c r="F230" s="31"/>
      <c r="G230" s="429"/>
      <c r="H230" s="427"/>
      <c r="I230" s="419"/>
      <c r="J230" s="419"/>
      <c r="K230" s="419"/>
      <c r="L230" s="419"/>
      <c r="M230" s="435"/>
      <c r="N230" s="425"/>
      <c r="O230" s="419"/>
      <c r="P230" s="419"/>
      <c r="Q230" s="419"/>
      <c r="R230" s="419"/>
      <c r="S230" s="419"/>
      <c r="T230" s="419"/>
      <c r="U230" s="419"/>
    </row>
    <row r="231" spans="1:21" hidden="1" x14ac:dyDescent="0.25">
      <c r="A231" s="25">
        <f>ROW()/3-1</f>
        <v>76</v>
      </c>
      <c r="B231" s="424"/>
      <c r="C231" s="29" t="str">
        <f ca="1">IF($B229="","",IF(Zdroj!$AS$9="ano",IF(OFFSET(Zdroj!M$16,'k rozhodnutí detailní'!A228,0)="","","Anonymizováno"),IF(OFFSET(Zdroj!M$16,'k rozhodnutí detailní'!A228,0)="","",OFFSET(Zdroj!M$16,'k rozhodnutí detailní'!A228,0))))</f>
        <v/>
      </c>
      <c r="D231" s="3" t="str">
        <f ca="1">IF($B229="","",CONCATENATE("Dotace bude použita na:","
",OFFSET(Zdroj!P$16,'k rozhodnutí detailní'!$A228,0)))</f>
        <v/>
      </c>
      <c r="E231" s="426"/>
      <c r="F231" s="32" t="str">
        <f ca="1">IF($B229="","",OFFSET(Zdroj!V$16,'k rozhodnutí detailní'!$A228,0))</f>
        <v/>
      </c>
      <c r="G231" s="49" t="str">
        <f ca="1">IF($B229="","",OFFSET(Zdroj!CC$16,'k rozhodnutí'!#REF!,0))</f>
        <v/>
      </c>
      <c r="H231" s="427"/>
      <c r="I231" s="419"/>
      <c r="J231" s="419"/>
      <c r="K231" s="419"/>
      <c r="L231" s="419"/>
      <c r="M231" s="435"/>
      <c r="N231" s="33" t="str">
        <f t="shared" ref="N231" ca="1" si="147">IF(B229="","",N229/G229)</f>
        <v/>
      </c>
      <c r="O231" s="419"/>
      <c r="P231" s="419"/>
      <c r="Q231" s="419"/>
      <c r="R231" s="419"/>
      <c r="S231" s="419"/>
      <c r="T231" s="419"/>
      <c r="U231" s="419"/>
    </row>
    <row r="232" spans="1:21" hidden="1" x14ac:dyDescent="0.25">
      <c r="A232" s="25"/>
      <c r="B232" s="144" t="str">
        <f ca="1">IF(OFFSET(Zdroj!$B$16,A231,0)&gt;0,A234,"")</f>
        <v/>
      </c>
      <c r="C232" s="2" t="str">
        <f ca="1">IF($B232="","",IF(Zdroj!$AS$9="ano",CONCATENATE(OFFSET(Zdroj!C$16,'k rozhodnutí detailní'!$A231,0),"
","Anonymizováno","
",OFFSET(Zdroj!E$16,'k rozhodnutí detailní'!$A231,0),"
",OFFSET(Zdroj!F$16,'k rozhodnutí detailní'!$A231,0)),CONCATENATE(OFFSET(Zdroj!C$16,'k rozhodnutí detailní'!$A231,0),"
",OFFSET(Zdroj!D$16,'k rozhodnutí detailní'!$A231,0),"
",OFFSET(Zdroj!E$16,'k rozhodnutí detailní'!$A231,0),"
",OFFSET(Zdroj!F$16,'k rozhodnutí detailní'!$A231,0))))</f>
        <v/>
      </c>
      <c r="D232" s="20" t="str">
        <f ca="1">IF($B232="","",OFFSET(Zdroj!N$16,'k rozhodnutí detailní'!$A231,0))</f>
        <v/>
      </c>
      <c r="E232" s="426" t="str">
        <f ca="1">IF($B232="","",OFFSET(Zdroj!T$16,'k rozhodnutí detailní'!$A231,0))</f>
        <v/>
      </c>
      <c r="F232" s="32" t="str">
        <f ca="1">IF($B232="","",OFFSET(Zdroj!U$16,'k rozhodnutí detailní'!$A231,0))</f>
        <v/>
      </c>
      <c r="G232" s="429" t="str">
        <f ca="1">IF($B232="","",OFFSET(Zdroj!W$16,'k rozhodnutí detailní'!$A231,0))</f>
        <v/>
      </c>
      <c r="H232" s="427" t="str">
        <f ca="1">IF($B232="","",OFFSET(Zdroj!Y$16,'k rozhodnutí detailní'!$A231,0))</f>
        <v/>
      </c>
      <c r="I232" s="419" t="str">
        <f ca="1">IF($B232="","",OFFSET(Zdroj!BW$16,'k rozhodnutí detailní'!$A231,0))</f>
        <v/>
      </c>
      <c r="J232" s="419" t="str">
        <f ca="1">IF($B232="","",OFFSET(Zdroj!BX$16,'k rozhodnutí detailní'!$A231,0))</f>
        <v/>
      </c>
      <c r="K232" s="419" t="str">
        <f ca="1">IF($B232="","",OFFSET(Zdroj!BY$16,'k rozhodnutí detailní'!$A231,0))</f>
        <v/>
      </c>
      <c r="L232" s="419" t="str">
        <f ca="1">IF($B232="","",CONCATENATE(OFFSET(Zdroj!BZ$16,'k rozhodnutí detailní'!$A231,0)," ze 100"))</f>
        <v/>
      </c>
      <c r="M232" s="435" t="str">
        <f t="shared" ref="M232" ca="1" si="148">IF($B232="","",SUM((I232+J232+K232)/100))</f>
        <v/>
      </c>
      <c r="N232" s="425" t="str">
        <f ca="1">IF(B232="","",IF(Zdroj!$AS$1=Zdroj!$AT$9,IF(ROUND(G232*M232,Zdroj!$AT$8)&lt;Zdroj!$AU$1,Zdroj!$AU$1,ROUND(G232*M232,Zdroj!$AT$8)),OFFSET(Zdroj!CE$16,'k rozhodnutí detailní'!A231,0)))</f>
        <v/>
      </c>
      <c r="O232" s="419" t="str">
        <f ca="1">IF($B232="","",OFFSET(Zdroj!Z$16,'k rozhodnutí detailní'!$A231,0))</f>
        <v/>
      </c>
      <c r="P232" s="419" t="str">
        <f ca="1">IF($B232="","",OFFSET(Zdroj!AC$16,'k rozhodnutí detailní'!$A231,0))</f>
        <v/>
      </c>
      <c r="Q232" s="419" t="str">
        <f ca="1">IF($B232="","",OFFSET(Zdroj!AD$16,'k rozhodnutí detailní'!$A231,0))</f>
        <v/>
      </c>
      <c r="R232" s="419" t="str">
        <f ca="1">IF($B232="","",OFFSET(Zdroj!AE$16,'k rozhodnutí detailní'!$A231,0))</f>
        <v/>
      </c>
      <c r="S232" s="419" t="str">
        <f ca="1">IF($B232="","",OFFSET(Zdroj!AF$16,'k rozhodnutí detailní'!$A231,0))</f>
        <v/>
      </c>
      <c r="T232" s="419" t="str">
        <f ca="1">IF($B232="","",OFFSET(Zdroj!AG$16,'k rozhodnutí detailní'!$A231,0))</f>
        <v/>
      </c>
      <c r="U232" s="419" t="str">
        <f ca="1">IF($B232="","",OFFSET(Zdroj!AH$16,'k rozhodnutí detailní'!$A231,0))</f>
        <v/>
      </c>
    </row>
    <row r="233" spans="1:21" hidden="1" x14ac:dyDescent="0.25">
      <c r="A233" s="25"/>
      <c r="B233" s="424" t="str">
        <f ca="1">IF(OFFSET(Zdroj!$B$16,A231,0)&gt;0,OFFSET(Zdroj!$B$16,A231,0)+0,"")</f>
        <v/>
      </c>
      <c r="C233" s="2" t="str">
        <f ca="1">IF($B232="","",IF(Zdroj!$AS$9="ano",CONCATENATE("Okres:","
",OFFSET(Zdroj!CH$16,'k rozhodnutí detailní'!$A231,0),"
","Právní forma","
",OFFSET(Zdroj!H$16,'k rozhodnutí detailní'!$A231,0),"
",IF(OFFSET(Zdroj!I$16,'k rozhodnutí detailní'!$A231,0)="","","IČO: "),OFFSET(Zdroj!I$16,'k rozhodnutí detailní'!$A231,0),"
","B.Ú. ",IF(OFFSET(Zdroj!J$16,'k rozhodnutí detailní'!$A231,0)="","","Anonymizováno")),CONCATENATE("Okres:","
",OFFSET(Zdroj!CH$16,'k rozhodnutí detailní'!$A231,0),"
","Právní forma","
",OFFSET(Zdroj!H$16,'k rozhodnutí detailní'!$A231,0),"
",IF(OFFSET(Zdroj!I$16,'k rozhodnutí detailní'!$A231,0)="","","IČO: "),OFFSET(Zdroj!I$16,'k rozhodnutí detailní'!$A231,0),"
","B.Ú. ",OFFSET(Zdroj!J$16,'k rozhodnutí detailní'!$A231,0))))</f>
        <v/>
      </c>
      <c r="D233" s="3" t="str">
        <f ca="1">IF($B232="","",OFFSET(Zdroj!O$16,'k rozhodnutí detailní'!$A231,0))</f>
        <v/>
      </c>
      <c r="E233" s="426"/>
      <c r="F233" s="31"/>
      <c r="G233" s="429"/>
      <c r="H233" s="427"/>
      <c r="I233" s="419"/>
      <c r="J233" s="419"/>
      <c r="K233" s="419"/>
      <c r="L233" s="419"/>
      <c r="M233" s="435"/>
      <c r="N233" s="425"/>
      <c r="O233" s="419"/>
      <c r="P233" s="419"/>
      <c r="Q233" s="419"/>
      <c r="R233" s="419"/>
      <c r="S233" s="419"/>
      <c r="T233" s="419"/>
      <c r="U233" s="419"/>
    </row>
    <row r="234" spans="1:21" hidden="1" x14ac:dyDescent="0.25">
      <c r="A234" s="25">
        <f>ROW()/3-1</f>
        <v>77</v>
      </c>
      <c r="B234" s="424"/>
      <c r="C234" s="29" t="str">
        <f ca="1">IF($B232="","",IF(Zdroj!$AS$9="ano",IF(OFFSET(Zdroj!M$16,'k rozhodnutí detailní'!A231,0)="","","Anonymizováno"),IF(OFFSET(Zdroj!M$16,'k rozhodnutí detailní'!A231,0)="","",OFFSET(Zdroj!M$16,'k rozhodnutí detailní'!A231,0))))</f>
        <v/>
      </c>
      <c r="D234" s="3" t="str">
        <f ca="1">IF($B232="","",CONCATENATE("Dotace bude použita na:","
",OFFSET(Zdroj!P$16,'k rozhodnutí detailní'!$A231,0)))</f>
        <v/>
      </c>
      <c r="E234" s="426"/>
      <c r="F234" s="32" t="str">
        <f ca="1">IF($B232="","",OFFSET(Zdroj!V$16,'k rozhodnutí detailní'!$A231,0))</f>
        <v/>
      </c>
      <c r="G234" s="49" t="str">
        <f ca="1">IF($B232="","",OFFSET(Zdroj!CC$16,'k rozhodnutí'!#REF!,0))</f>
        <v/>
      </c>
      <c r="H234" s="427"/>
      <c r="I234" s="419"/>
      <c r="J234" s="419"/>
      <c r="K234" s="419"/>
      <c r="L234" s="419"/>
      <c r="M234" s="435"/>
      <c r="N234" s="33" t="str">
        <f t="shared" ref="N234" ca="1" si="149">IF(B232="","",N232/G232)</f>
        <v/>
      </c>
      <c r="O234" s="419"/>
      <c r="P234" s="419"/>
      <c r="Q234" s="419"/>
      <c r="R234" s="419"/>
      <c r="S234" s="419"/>
      <c r="T234" s="419"/>
      <c r="U234" s="419"/>
    </row>
    <row r="235" spans="1:21" hidden="1" x14ac:dyDescent="0.25">
      <c r="A235" s="25"/>
      <c r="B235" s="144" t="str">
        <f ca="1">IF(OFFSET(Zdroj!$B$16,A234,0)&gt;0,A237,"")</f>
        <v/>
      </c>
      <c r="C235" s="2" t="str">
        <f ca="1">IF($B235="","",IF(Zdroj!$AS$9="ano",CONCATENATE(OFFSET(Zdroj!C$16,'k rozhodnutí detailní'!$A234,0),"
","Anonymizováno","
",OFFSET(Zdroj!E$16,'k rozhodnutí detailní'!$A234,0),"
",OFFSET(Zdroj!F$16,'k rozhodnutí detailní'!$A234,0)),CONCATENATE(OFFSET(Zdroj!C$16,'k rozhodnutí detailní'!$A234,0),"
",OFFSET(Zdroj!D$16,'k rozhodnutí detailní'!$A234,0),"
",OFFSET(Zdroj!E$16,'k rozhodnutí detailní'!$A234,0),"
",OFFSET(Zdroj!F$16,'k rozhodnutí detailní'!$A234,0))))</f>
        <v/>
      </c>
      <c r="D235" s="20" t="str">
        <f ca="1">IF($B235="","",OFFSET(Zdroj!N$16,'k rozhodnutí detailní'!$A234,0))</f>
        <v/>
      </c>
      <c r="E235" s="426" t="str">
        <f ca="1">IF($B235="","",OFFSET(Zdroj!T$16,'k rozhodnutí detailní'!$A234,0))</f>
        <v/>
      </c>
      <c r="F235" s="32" t="str">
        <f ca="1">IF($B235="","",OFFSET(Zdroj!U$16,'k rozhodnutí detailní'!$A234,0))</f>
        <v/>
      </c>
      <c r="G235" s="429" t="str">
        <f ca="1">IF($B235="","",OFFSET(Zdroj!W$16,'k rozhodnutí detailní'!$A234,0))</f>
        <v/>
      </c>
      <c r="H235" s="427" t="str">
        <f ca="1">IF($B235="","",OFFSET(Zdroj!Y$16,'k rozhodnutí detailní'!$A234,0))</f>
        <v/>
      </c>
      <c r="I235" s="419" t="str">
        <f ca="1">IF($B235="","",OFFSET(Zdroj!BW$16,'k rozhodnutí detailní'!$A234,0))</f>
        <v/>
      </c>
      <c r="J235" s="419" t="str">
        <f ca="1">IF($B235="","",OFFSET(Zdroj!BX$16,'k rozhodnutí detailní'!$A234,0))</f>
        <v/>
      </c>
      <c r="K235" s="419" t="str">
        <f ca="1">IF($B235="","",OFFSET(Zdroj!BY$16,'k rozhodnutí detailní'!$A234,0))</f>
        <v/>
      </c>
      <c r="L235" s="419" t="str">
        <f ca="1">IF($B235="","",CONCATENATE(OFFSET(Zdroj!BZ$16,'k rozhodnutí detailní'!$A234,0)," ze 100"))</f>
        <v/>
      </c>
      <c r="M235" s="435" t="str">
        <f t="shared" ref="M235" ca="1" si="150">IF($B235="","",SUM((I235+J235+K235)/100))</f>
        <v/>
      </c>
      <c r="N235" s="425" t="str">
        <f ca="1">IF(B235="","",IF(Zdroj!$AS$1=Zdroj!$AT$9,IF(ROUND(G235*M235,Zdroj!$AT$8)&lt;Zdroj!$AU$1,Zdroj!$AU$1,ROUND(G235*M235,Zdroj!$AT$8)),OFFSET(Zdroj!CE$16,'k rozhodnutí detailní'!A234,0)))</f>
        <v/>
      </c>
      <c r="O235" s="419" t="str">
        <f ca="1">IF($B235="","",OFFSET(Zdroj!Z$16,'k rozhodnutí detailní'!$A234,0))</f>
        <v/>
      </c>
      <c r="P235" s="419" t="str">
        <f ca="1">IF($B235="","",OFFSET(Zdroj!AC$16,'k rozhodnutí detailní'!$A234,0))</f>
        <v/>
      </c>
      <c r="Q235" s="419" t="str">
        <f ca="1">IF($B235="","",OFFSET(Zdroj!AD$16,'k rozhodnutí detailní'!$A234,0))</f>
        <v/>
      </c>
      <c r="R235" s="419" t="str">
        <f ca="1">IF($B235="","",OFFSET(Zdroj!AE$16,'k rozhodnutí detailní'!$A234,0))</f>
        <v/>
      </c>
      <c r="S235" s="419" t="str">
        <f ca="1">IF($B235="","",OFFSET(Zdroj!AF$16,'k rozhodnutí detailní'!$A234,0))</f>
        <v/>
      </c>
      <c r="T235" s="419" t="str">
        <f ca="1">IF($B235="","",OFFSET(Zdroj!AG$16,'k rozhodnutí detailní'!$A234,0))</f>
        <v/>
      </c>
      <c r="U235" s="419" t="str">
        <f ca="1">IF($B235="","",OFFSET(Zdroj!AH$16,'k rozhodnutí detailní'!$A234,0))</f>
        <v/>
      </c>
    </row>
    <row r="236" spans="1:21" hidden="1" x14ac:dyDescent="0.25">
      <c r="A236" s="25"/>
      <c r="B236" s="424" t="str">
        <f ca="1">IF(OFFSET(Zdroj!$B$16,A234,0)&gt;0,OFFSET(Zdroj!$B$16,A234,0)+0,"")</f>
        <v/>
      </c>
      <c r="C236" s="2" t="str">
        <f ca="1">IF($B235="","",IF(Zdroj!$AS$9="ano",CONCATENATE("Okres:","
",OFFSET(Zdroj!CH$16,'k rozhodnutí detailní'!$A234,0),"
","Právní forma","
",OFFSET(Zdroj!H$16,'k rozhodnutí detailní'!$A234,0),"
",IF(OFFSET(Zdroj!I$16,'k rozhodnutí detailní'!$A234,0)="","","IČO: "),OFFSET(Zdroj!I$16,'k rozhodnutí detailní'!$A234,0),"
","B.Ú. ",IF(OFFSET(Zdroj!J$16,'k rozhodnutí detailní'!$A234,0)="","","Anonymizováno")),CONCATENATE("Okres:","
",OFFSET(Zdroj!CH$16,'k rozhodnutí detailní'!$A234,0),"
","Právní forma","
",OFFSET(Zdroj!H$16,'k rozhodnutí detailní'!$A234,0),"
",IF(OFFSET(Zdroj!I$16,'k rozhodnutí detailní'!$A234,0)="","","IČO: "),OFFSET(Zdroj!I$16,'k rozhodnutí detailní'!$A234,0),"
","B.Ú. ",OFFSET(Zdroj!J$16,'k rozhodnutí detailní'!$A234,0))))</f>
        <v/>
      </c>
      <c r="D236" s="3" t="str">
        <f ca="1">IF($B235="","",OFFSET(Zdroj!O$16,'k rozhodnutí detailní'!$A234,0))</f>
        <v/>
      </c>
      <c r="E236" s="426"/>
      <c r="F236" s="31"/>
      <c r="G236" s="429"/>
      <c r="H236" s="427"/>
      <c r="I236" s="419"/>
      <c r="J236" s="419"/>
      <c r="K236" s="419"/>
      <c r="L236" s="419"/>
      <c r="M236" s="435"/>
      <c r="N236" s="425"/>
      <c r="O236" s="419"/>
      <c r="P236" s="419"/>
      <c r="Q236" s="419"/>
      <c r="R236" s="419"/>
      <c r="S236" s="419"/>
      <c r="T236" s="419"/>
      <c r="U236" s="419"/>
    </row>
    <row r="237" spans="1:21" hidden="1" x14ac:dyDescent="0.25">
      <c r="A237" s="25">
        <f>ROW()/3-1</f>
        <v>78</v>
      </c>
      <c r="B237" s="424"/>
      <c r="C237" s="29" t="str">
        <f ca="1">IF($B235="","",IF(Zdroj!$AS$9="ano",IF(OFFSET(Zdroj!M$16,'k rozhodnutí detailní'!A234,0)="","","Anonymizováno"),IF(OFFSET(Zdroj!M$16,'k rozhodnutí detailní'!A234,0)="","",OFFSET(Zdroj!M$16,'k rozhodnutí detailní'!A234,0))))</f>
        <v/>
      </c>
      <c r="D237" s="3" t="str">
        <f ca="1">IF($B235="","",CONCATENATE("Dotace bude použita na:","
",OFFSET(Zdroj!P$16,'k rozhodnutí detailní'!$A234,0)))</f>
        <v/>
      </c>
      <c r="E237" s="426"/>
      <c r="F237" s="32" t="str">
        <f ca="1">IF($B235="","",OFFSET(Zdroj!V$16,'k rozhodnutí detailní'!$A234,0))</f>
        <v/>
      </c>
      <c r="G237" s="49" t="str">
        <f ca="1">IF($B235="","",OFFSET(Zdroj!CC$16,'k rozhodnutí'!#REF!,0))</f>
        <v/>
      </c>
      <c r="H237" s="427"/>
      <c r="I237" s="419"/>
      <c r="J237" s="419"/>
      <c r="K237" s="419"/>
      <c r="L237" s="419"/>
      <c r="M237" s="435"/>
      <c r="N237" s="33" t="str">
        <f t="shared" ref="N237" ca="1" si="151">IF(B235="","",N235/G235)</f>
        <v/>
      </c>
      <c r="O237" s="419"/>
      <c r="P237" s="419"/>
      <c r="Q237" s="419"/>
      <c r="R237" s="419"/>
      <c r="S237" s="419"/>
      <c r="T237" s="419"/>
      <c r="U237" s="419"/>
    </row>
    <row r="238" spans="1:21" hidden="1" x14ac:dyDescent="0.25">
      <c r="A238" s="25"/>
      <c r="B238" s="144" t="str">
        <f ca="1">IF(OFFSET(Zdroj!$B$16,A237,0)&gt;0,A240,"")</f>
        <v/>
      </c>
      <c r="C238" s="2" t="str">
        <f ca="1">IF($B238="","",IF(Zdroj!$AS$9="ano",CONCATENATE(OFFSET(Zdroj!C$16,'k rozhodnutí detailní'!$A237,0),"
","Anonymizováno","
",OFFSET(Zdroj!E$16,'k rozhodnutí detailní'!$A237,0),"
",OFFSET(Zdroj!F$16,'k rozhodnutí detailní'!$A237,0)),CONCATENATE(OFFSET(Zdroj!C$16,'k rozhodnutí detailní'!$A237,0),"
",OFFSET(Zdroj!D$16,'k rozhodnutí detailní'!$A237,0),"
",OFFSET(Zdroj!E$16,'k rozhodnutí detailní'!$A237,0),"
",OFFSET(Zdroj!F$16,'k rozhodnutí detailní'!$A237,0))))</f>
        <v/>
      </c>
      <c r="D238" s="20" t="str">
        <f ca="1">IF($B238="","",OFFSET(Zdroj!N$16,'k rozhodnutí detailní'!$A237,0))</f>
        <v/>
      </c>
      <c r="E238" s="426" t="str">
        <f ca="1">IF($B238="","",OFFSET(Zdroj!T$16,'k rozhodnutí detailní'!$A237,0))</f>
        <v/>
      </c>
      <c r="F238" s="32" t="str">
        <f ca="1">IF($B238="","",OFFSET(Zdroj!U$16,'k rozhodnutí detailní'!$A237,0))</f>
        <v/>
      </c>
      <c r="G238" s="429" t="str">
        <f ca="1">IF($B238="","",OFFSET(Zdroj!W$16,'k rozhodnutí detailní'!$A237,0))</f>
        <v/>
      </c>
      <c r="H238" s="427" t="str">
        <f ca="1">IF($B238="","",OFFSET(Zdroj!Y$16,'k rozhodnutí detailní'!$A237,0))</f>
        <v/>
      </c>
      <c r="I238" s="419" t="str">
        <f ca="1">IF($B238="","",OFFSET(Zdroj!BW$16,'k rozhodnutí detailní'!$A237,0))</f>
        <v/>
      </c>
      <c r="J238" s="419" t="str">
        <f ca="1">IF($B238="","",OFFSET(Zdroj!BX$16,'k rozhodnutí detailní'!$A237,0))</f>
        <v/>
      </c>
      <c r="K238" s="419" t="str">
        <f ca="1">IF($B238="","",OFFSET(Zdroj!BY$16,'k rozhodnutí detailní'!$A237,0))</f>
        <v/>
      </c>
      <c r="L238" s="419" t="str">
        <f ca="1">IF($B238="","",CONCATENATE(OFFSET(Zdroj!BZ$16,'k rozhodnutí detailní'!$A237,0)," ze 100"))</f>
        <v/>
      </c>
      <c r="M238" s="435" t="str">
        <f t="shared" ref="M238" ca="1" si="152">IF($B238="","",SUM((I238+J238+K238)/100))</f>
        <v/>
      </c>
      <c r="N238" s="425" t="str">
        <f ca="1">IF(B238="","",IF(Zdroj!$AS$1=Zdroj!$AT$9,IF(ROUND(G238*M238,Zdroj!$AT$8)&lt;Zdroj!$AU$1,Zdroj!$AU$1,ROUND(G238*M238,Zdroj!$AT$8)),OFFSET(Zdroj!CE$16,'k rozhodnutí detailní'!A237,0)))</f>
        <v/>
      </c>
      <c r="O238" s="419" t="str">
        <f ca="1">IF($B238="","",OFFSET(Zdroj!Z$16,'k rozhodnutí detailní'!$A237,0))</f>
        <v/>
      </c>
      <c r="P238" s="419" t="str">
        <f ca="1">IF($B238="","",OFFSET(Zdroj!AC$16,'k rozhodnutí detailní'!$A237,0))</f>
        <v/>
      </c>
      <c r="Q238" s="419" t="str">
        <f ca="1">IF($B238="","",OFFSET(Zdroj!AD$16,'k rozhodnutí detailní'!$A237,0))</f>
        <v/>
      </c>
      <c r="R238" s="419" t="str">
        <f ca="1">IF($B238="","",OFFSET(Zdroj!AE$16,'k rozhodnutí detailní'!$A237,0))</f>
        <v/>
      </c>
      <c r="S238" s="419" t="str">
        <f ca="1">IF($B238="","",OFFSET(Zdroj!AF$16,'k rozhodnutí detailní'!$A237,0))</f>
        <v/>
      </c>
      <c r="T238" s="419" t="str">
        <f ca="1">IF($B238="","",OFFSET(Zdroj!AG$16,'k rozhodnutí detailní'!$A237,0))</f>
        <v/>
      </c>
      <c r="U238" s="419" t="str">
        <f ca="1">IF($B238="","",OFFSET(Zdroj!AH$16,'k rozhodnutí detailní'!$A237,0))</f>
        <v/>
      </c>
    </row>
    <row r="239" spans="1:21" hidden="1" x14ac:dyDescent="0.25">
      <c r="A239" s="25"/>
      <c r="B239" s="424" t="str">
        <f ca="1">IF(OFFSET(Zdroj!$B$16,A237,0)&gt;0,OFFSET(Zdroj!$B$16,A237,0)+0,"")</f>
        <v/>
      </c>
      <c r="C239" s="2" t="str">
        <f ca="1">IF($B238="","",IF(Zdroj!$AS$9="ano",CONCATENATE("Okres:","
",OFFSET(Zdroj!CH$16,'k rozhodnutí detailní'!$A237,0),"
","Právní forma","
",OFFSET(Zdroj!H$16,'k rozhodnutí detailní'!$A237,0),"
",IF(OFFSET(Zdroj!I$16,'k rozhodnutí detailní'!$A237,0)="","","IČO: "),OFFSET(Zdroj!I$16,'k rozhodnutí detailní'!$A237,0),"
","B.Ú. ",IF(OFFSET(Zdroj!J$16,'k rozhodnutí detailní'!$A237,0)="","","Anonymizováno")),CONCATENATE("Okres:","
",OFFSET(Zdroj!CH$16,'k rozhodnutí detailní'!$A237,0),"
","Právní forma","
",OFFSET(Zdroj!H$16,'k rozhodnutí detailní'!$A237,0),"
",IF(OFFSET(Zdroj!I$16,'k rozhodnutí detailní'!$A237,0)="","","IČO: "),OFFSET(Zdroj!I$16,'k rozhodnutí detailní'!$A237,0),"
","B.Ú. ",OFFSET(Zdroj!J$16,'k rozhodnutí detailní'!$A237,0))))</f>
        <v/>
      </c>
      <c r="D239" s="3" t="str">
        <f ca="1">IF($B238="","",OFFSET(Zdroj!O$16,'k rozhodnutí detailní'!$A237,0))</f>
        <v/>
      </c>
      <c r="E239" s="426"/>
      <c r="F239" s="31"/>
      <c r="G239" s="429"/>
      <c r="H239" s="427"/>
      <c r="I239" s="419"/>
      <c r="J239" s="419"/>
      <c r="K239" s="419"/>
      <c r="L239" s="419"/>
      <c r="M239" s="435"/>
      <c r="N239" s="425"/>
      <c r="O239" s="419"/>
      <c r="P239" s="419"/>
      <c r="Q239" s="419"/>
      <c r="R239" s="419"/>
      <c r="S239" s="419"/>
      <c r="T239" s="419"/>
      <c r="U239" s="419"/>
    </row>
    <row r="240" spans="1:21" hidden="1" x14ac:dyDescent="0.25">
      <c r="A240" s="25">
        <f>ROW()/3-1</f>
        <v>79</v>
      </c>
      <c r="B240" s="424"/>
      <c r="C240" s="29" t="str">
        <f ca="1">IF($B238="","",IF(Zdroj!$AS$9="ano",IF(OFFSET(Zdroj!M$16,'k rozhodnutí detailní'!A237,0)="","","Anonymizováno"),IF(OFFSET(Zdroj!M$16,'k rozhodnutí detailní'!A237,0)="","",OFFSET(Zdroj!M$16,'k rozhodnutí detailní'!A237,0))))</f>
        <v/>
      </c>
      <c r="D240" s="3" t="str">
        <f ca="1">IF($B238="","",CONCATENATE("Dotace bude použita na:","
",OFFSET(Zdroj!P$16,'k rozhodnutí detailní'!$A237,0)))</f>
        <v/>
      </c>
      <c r="E240" s="426"/>
      <c r="F240" s="32" t="str">
        <f ca="1">IF($B238="","",OFFSET(Zdroj!V$16,'k rozhodnutí detailní'!$A237,0))</f>
        <v/>
      </c>
      <c r="G240" s="49" t="str">
        <f ca="1">IF($B238="","",OFFSET(Zdroj!CC$16,'k rozhodnutí'!#REF!,0))</f>
        <v/>
      </c>
      <c r="H240" s="427"/>
      <c r="I240" s="419"/>
      <c r="J240" s="419"/>
      <c r="K240" s="419"/>
      <c r="L240" s="419"/>
      <c r="M240" s="435"/>
      <c r="N240" s="33" t="str">
        <f t="shared" ref="N240" ca="1" si="153">IF(B238="","",N238/G238)</f>
        <v/>
      </c>
      <c r="O240" s="419"/>
      <c r="P240" s="419"/>
      <c r="Q240" s="419"/>
      <c r="R240" s="419"/>
      <c r="S240" s="419"/>
      <c r="T240" s="419"/>
      <c r="U240" s="419"/>
    </row>
    <row r="241" spans="1:21" hidden="1" x14ac:dyDescent="0.25">
      <c r="A241" s="25"/>
      <c r="B241" s="144" t="str">
        <f ca="1">IF(OFFSET(Zdroj!$B$16,A240,0)&gt;0,A243,"")</f>
        <v/>
      </c>
      <c r="C241" s="2" t="str">
        <f ca="1">IF($B241="","",IF(Zdroj!$AS$9="ano",CONCATENATE(OFFSET(Zdroj!C$16,'k rozhodnutí detailní'!$A240,0),"
","Anonymizováno","
",OFFSET(Zdroj!E$16,'k rozhodnutí detailní'!$A240,0),"
",OFFSET(Zdroj!F$16,'k rozhodnutí detailní'!$A240,0)),CONCATENATE(OFFSET(Zdroj!C$16,'k rozhodnutí detailní'!$A240,0),"
",OFFSET(Zdroj!D$16,'k rozhodnutí detailní'!$A240,0),"
",OFFSET(Zdroj!E$16,'k rozhodnutí detailní'!$A240,0),"
",OFFSET(Zdroj!F$16,'k rozhodnutí detailní'!$A240,0))))</f>
        <v/>
      </c>
      <c r="D241" s="20" t="str">
        <f ca="1">IF($B241="","",OFFSET(Zdroj!N$16,'k rozhodnutí detailní'!$A240,0))</f>
        <v/>
      </c>
      <c r="E241" s="426" t="str">
        <f ca="1">IF($B241="","",OFFSET(Zdroj!T$16,'k rozhodnutí detailní'!$A240,0))</f>
        <v/>
      </c>
      <c r="F241" s="32" t="str">
        <f ca="1">IF($B241="","",OFFSET(Zdroj!U$16,'k rozhodnutí detailní'!$A240,0))</f>
        <v/>
      </c>
      <c r="G241" s="429" t="str">
        <f ca="1">IF($B241="","",OFFSET(Zdroj!W$16,'k rozhodnutí detailní'!$A240,0))</f>
        <v/>
      </c>
      <c r="H241" s="427" t="str">
        <f ca="1">IF($B241="","",OFFSET(Zdroj!Y$16,'k rozhodnutí detailní'!$A240,0))</f>
        <v/>
      </c>
      <c r="I241" s="419" t="str">
        <f ca="1">IF($B241="","",OFFSET(Zdroj!BW$16,'k rozhodnutí detailní'!$A240,0))</f>
        <v/>
      </c>
      <c r="J241" s="419" t="str">
        <f ca="1">IF($B241="","",OFFSET(Zdroj!BX$16,'k rozhodnutí detailní'!$A240,0))</f>
        <v/>
      </c>
      <c r="K241" s="419" t="str">
        <f ca="1">IF($B241="","",OFFSET(Zdroj!BY$16,'k rozhodnutí detailní'!$A240,0))</f>
        <v/>
      </c>
      <c r="L241" s="419" t="str">
        <f ca="1">IF($B241="","",CONCATENATE(OFFSET(Zdroj!BZ$16,'k rozhodnutí detailní'!$A240,0)," ze 100"))</f>
        <v/>
      </c>
      <c r="M241" s="435" t="str">
        <f t="shared" ref="M241" ca="1" si="154">IF($B241="","",SUM((I241+J241+K241)/100))</f>
        <v/>
      </c>
      <c r="N241" s="425" t="str">
        <f ca="1">IF(B241="","",IF(Zdroj!$AS$1=Zdroj!$AT$9,IF(ROUND(G241*M241,Zdroj!$AT$8)&lt;Zdroj!$AU$1,Zdroj!$AU$1,ROUND(G241*M241,Zdroj!$AT$8)),OFFSET(Zdroj!CE$16,'k rozhodnutí detailní'!A240,0)))</f>
        <v/>
      </c>
      <c r="O241" s="419" t="str">
        <f ca="1">IF($B241="","",OFFSET(Zdroj!Z$16,'k rozhodnutí detailní'!$A240,0))</f>
        <v/>
      </c>
      <c r="P241" s="419" t="str">
        <f ca="1">IF($B241="","",OFFSET(Zdroj!AC$16,'k rozhodnutí detailní'!$A240,0))</f>
        <v/>
      </c>
      <c r="Q241" s="419" t="str">
        <f ca="1">IF($B241="","",OFFSET(Zdroj!AD$16,'k rozhodnutí detailní'!$A240,0))</f>
        <v/>
      </c>
      <c r="R241" s="419" t="str">
        <f ca="1">IF($B241="","",OFFSET(Zdroj!AE$16,'k rozhodnutí detailní'!$A240,0))</f>
        <v/>
      </c>
      <c r="S241" s="419" t="str">
        <f ca="1">IF($B241="","",OFFSET(Zdroj!AF$16,'k rozhodnutí detailní'!$A240,0))</f>
        <v/>
      </c>
      <c r="T241" s="419" t="str">
        <f ca="1">IF($B241="","",OFFSET(Zdroj!AG$16,'k rozhodnutí detailní'!$A240,0))</f>
        <v/>
      </c>
      <c r="U241" s="419" t="str">
        <f ca="1">IF($B241="","",OFFSET(Zdroj!AH$16,'k rozhodnutí detailní'!$A240,0))</f>
        <v/>
      </c>
    </row>
    <row r="242" spans="1:21" hidden="1" x14ac:dyDescent="0.25">
      <c r="A242" s="25"/>
      <c r="B242" s="424" t="str">
        <f ca="1">IF(OFFSET(Zdroj!$B$16,A240,0)&gt;0,OFFSET(Zdroj!$B$16,A240,0)+0,"")</f>
        <v/>
      </c>
      <c r="C242" s="2" t="str">
        <f ca="1">IF($B241="","",IF(Zdroj!$AS$9="ano",CONCATENATE("Okres:","
",OFFSET(Zdroj!CH$16,'k rozhodnutí detailní'!$A240,0),"
","Právní forma","
",OFFSET(Zdroj!H$16,'k rozhodnutí detailní'!$A240,0),"
",IF(OFFSET(Zdroj!I$16,'k rozhodnutí detailní'!$A240,0)="","","IČO: "),OFFSET(Zdroj!I$16,'k rozhodnutí detailní'!$A240,0),"
","B.Ú. ",IF(OFFSET(Zdroj!J$16,'k rozhodnutí detailní'!$A240,0)="","","Anonymizováno")),CONCATENATE("Okres:","
",OFFSET(Zdroj!CH$16,'k rozhodnutí detailní'!$A240,0),"
","Právní forma","
",OFFSET(Zdroj!H$16,'k rozhodnutí detailní'!$A240,0),"
",IF(OFFSET(Zdroj!I$16,'k rozhodnutí detailní'!$A240,0)="","","IČO: "),OFFSET(Zdroj!I$16,'k rozhodnutí detailní'!$A240,0),"
","B.Ú. ",OFFSET(Zdroj!J$16,'k rozhodnutí detailní'!$A240,0))))</f>
        <v/>
      </c>
      <c r="D242" s="3" t="str">
        <f ca="1">IF($B241="","",OFFSET(Zdroj!O$16,'k rozhodnutí detailní'!$A240,0))</f>
        <v/>
      </c>
      <c r="E242" s="426"/>
      <c r="F242" s="31"/>
      <c r="G242" s="429"/>
      <c r="H242" s="427"/>
      <c r="I242" s="419"/>
      <c r="J242" s="419"/>
      <c r="K242" s="419"/>
      <c r="L242" s="419"/>
      <c r="M242" s="435"/>
      <c r="N242" s="425"/>
      <c r="O242" s="419"/>
      <c r="P242" s="419"/>
      <c r="Q242" s="419"/>
      <c r="R242" s="419"/>
      <c r="S242" s="419"/>
      <c r="T242" s="419"/>
      <c r="U242" s="419"/>
    </row>
    <row r="243" spans="1:21" hidden="1" x14ac:dyDescent="0.25">
      <c r="A243" s="25">
        <f>ROW()/3-1</f>
        <v>80</v>
      </c>
      <c r="B243" s="424"/>
      <c r="C243" s="29" t="str">
        <f ca="1">IF($B241="","",IF(Zdroj!$AS$9="ano",IF(OFFSET(Zdroj!M$16,'k rozhodnutí detailní'!A240,0)="","","Anonymizováno"),IF(OFFSET(Zdroj!M$16,'k rozhodnutí detailní'!A240,0)="","",OFFSET(Zdroj!M$16,'k rozhodnutí detailní'!A240,0))))</f>
        <v/>
      </c>
      <c r="D243" s="3" t="str">
        <f ca="1">IF($B241="","",CONCATENATE("Dotace bude použita na:","
",OFFSET(Zdroj!P$16,'k rozhodnutí detailní'!$A240,0)))</f>
        <v/>
      </c>
      <c r="E243" s="426"/>
      <c r="F243" s="32" t="str">
        <f ca="1">IF($B241="","",OFFSET(Zdroj!V$16,'k rozhodnutí detailní'!$A240,0))</f>
        <v/>
      </c>
      <c r="G243" s="49" t="str">
        <f ca="1">IF($B241="","",OFFSET(Zdroj!CC$16,'k rozhodnutí'!#REF!,0))</f>
        <v/>
      </c>
      <c r="H243" s="427"/>
      <c r="I243" s="419"/>
      <c r="J243" s="419"/>
      <c r="K243" s="419"/>
      <c r="L243" s="419"/>
      <c r="M243" s="435"/>
      <c r="N243" s="33" t="str">
        <f t="shared" ref="N243" ca="1" si="155">IF(B241="","",N241/G241)</f>
        <v/>
      </c>
      <c r="O243" s="419"/>
      <c r="P243" s="419"/>
      <c r="Q243" s="419"/>
      <c r="R243" s="419"/>
      <c r="S243" s="419"/>
      <c r="T243" s="419"/>
      <c r="U243" s="419"/>
    </row>
    <row r="244" spans="1:21" hidden="1" x14ac:dyDescent="0.25">
      <c r="A244" s="25"/>
      <c r="B244" s="144" t="str">
        <f ca="1">IF(OFFSET(Zdroj!$B$16,A243,0)&gt;0,A246,"")</f>
        <v/>
      </c>
      <c r="C244" s="2" t="str">
        <f ca="1">IF($B244="","",IF(Zdroj!$AS$9="ano",CONCATENATE(OFFSET(Zdroj!C$16,'k rozhodnutí detailní'!$A243,0),"
","Anonymizováno","
",OFFSET(Zdroj!E$16,'k rozhodnutí detailní'!$A243,0),"
",OFFSET(Zdroj!F$16,'k rozhodnutí detailní'!$A243,0)),CONCATENATE(OFFSET(Zdroj!C$16,'k rozhodnutí detailní'!$A243,0),"
",OFFSET(Zdroj!D$16,'k rozhodnutí detailní'!$A243,0),"
",OFFSET(Zdroj!E$16,'k rozhodnutí detailní'!$A243,0),"
",OFFSET(Zdroj!F$16,'k rozhodnutí detailní'!$A243,0))))</f>
        <v/>
      </c>
      <c r="D244" s="20" t="str">
        <f ca="1">IF($B244="","",OFFSET(Zdroj!N$16,'k rozhodnutí detailní'!$A243,0))</f>
        <v/>
      </c>
      <c r="E244" s="426" t="str">
        <f ca="1">IF($B244="","",OFFSET(Zdroj!T$16,'k rozhodnutí detailní'!$A243,0))</f>
        <v/>
      </c>
      <c r="F244" s="32" t="str">
        <f ca="1">IF($B244="","",OFFSET(Zdroj!U$16,'k rozhodnutí detailní'!$A243,0))</f>
        <v/>
      </c>
      <c r="G244" s="429" t="str">
        <f ca="1">IF($B244="","",OFFSET(Zdroj!W$16,'k rozhodnutí detailní'!$A243,0))</f>
        <v/>
      </c>
      <c r="H244" s="427" t="str">
        <f ca="1">IF($B244="","",OFFSET(Zdroj!Y$16,'k rozhodnutí detailní'!$A243,0))</f>
        <v/>
      </c>
      <c r="I244" s="419" t="str">
        <f ca="1">IF($B244="","",OFFSET(Zdroj!BW$16,'k rozhodnutí detailní'!$A243,0))</f>
        <v/>
      </c>
      <c r="J244" s="419" t="str">
        <f ca="1">IF($B244="","",OFFSET(Zdroj!BX$16,'k rozhodnutí detailní'!$A243,0))</f>
        <v/>
      </c>
      <c r="K244" s="419" t="str">
        <f ca="1">IF($B244="","",OFFSET(Zdroj!BY$16,'k rozhodnutí detailní'!$A243,0))</f>
        <v/>
      </c>
      <c r="L244" s="419" t="str">
        <f ca="1">IF($B244="","",CONCATENATE(OFFSET(Zdroj!BZ$16,'k rozhodnutí detailní'!$A243,0)," ze 100"))</f>
        <v/>
      </c>
      <c r="M244" s="435" t="str">
        <f t="shared" ref="M244" ca="1" si="156">IF($B244="","",SUM((I244+J244+K244)/100))</f>
        <v/>
      </c>
      <c r="N244" s="425" t="str">
        <f ca="1">IF(B244="","",IF(Zdroj!$AS$1=Zdroj!$AT$9,IF(ROUND(G244*M244,Zdroj!$AT$8)&lt;Zdroj!$AU$1,Zdroj!$AU$1,ROUND(G244*M244,Zdroj!$AT$8)),OFFSET(Zdroj!CE$16,'k rozhodnutí detailní'!A243,0)))</f>
        <v/>
      </c>
      <c r="O244" s="419" t="str">
        <f ca="1">IF($B244="","",OFFSET(Zdroj!Z$16,'k rozhodnutí detailní'!$A243,0))</f>
        <v/>
      </c>
      <c r="P244" s="419" t="str">
        <f ca="1">IF($B244="","",OFFSET(Zdroj!AC$16,'k rozhodnutí detailní'!$A243,0))</f>
        <v/>
      </c>
      <c r="Q244" s="419" t="str">
        <f ca="1">IF($B244="","",OFFSET(Zdroj!AD$16,'k rozhodnutí detailní'!$A243,0))</f>
        <v/>
      </c>
      <c r="R244" s="419" t="str">
        <f ca="1">IF($B244="","",OFFSET(Zdroj!AE$16,'k rozhodnutí detailní'!$A243,0))</f>
        <v/>
      </c>
      <c r="S244" s="419" t="str">
        <f ca="1">IF($B244="","",OFFSET(Zdroj!AF$16,'k rozhodnutí detailní'!$A243,0))</f>
        <v/>
      </c>
      <c r="T244" s="419" t="str">
        <f ca="1">IF($B244="","",OFFSET(Zdroj!AG$16,'k rozhodnutí detailní'!$A243,0))</f>
        <v/>
      </c>
      <c r="U244" s="419" t="str">
        <f ca="1">IF($B244="","",OFFSET(Zdroj!AH$16,'k rozhodnutí detailní'!$A243,0))</f>
        <v/>
      </c>
    </row>
    <row r="245" spans="1:21" hidden="1" x14ac:dyDescent="0.25">
      <c r="A245" s="25"/>
      <c r="B245" s="424" t="str">
        <f ca="1">IF(OFFSET(Zdroj!$B$16,A243,0)&gt;0,OFFSET(Zdroj!$B$16,A243,0)+0,"")</f>
        <v/>
      </c>
      <c r="C245" s="2" t="str">
        <f ca="1">IF($B244="","",IF(Zdroj!$AS$9="ano",CONCATENATE("Okres:","
",OFFSET(Zdroj!CH$16,'k rozhodnutí detailní'!$A243,0),"
","Právní forma","
",OFFSET(Zdroj!H$16,'k rozhodnutí detailní'!$A243,0),"
",IF(OFFSET(Zdroj!I$16,'k rozhodnutí detailní'!$A243,0)="","","IČO: "),OFFSET(Zdroj!I$16,'k rozhodnutí detailní'!$A243,0),"
","B.Ú. ",IF(OFFSET(Zdroj!J$16,'k rozhodnutí detailní'!$A243,0)="","","Anonymizováno")),CONCATENATE("Okres:","
",OFFSET(Zdroj!CH$16,'k rozhodnutí detailní'!$A243,0),"
","Právní forma","
",OFFSET(Zdroj!H$16,'k rozhodnutí detailní'!$A243,0),"
",IF(OFFSET(Zdroj!I$16,'k rozhodnutí detailní'!$A243,0)="","","IČO: "),OFFSET(Zdroj!I$16,'k rozhodnutí detailní'!$A243,0),"
","B.Ú. ",OFFSET(Zdroj!J$16,'k rozhodnutí detailní'!$A243,0))))</f>
        <v/>
      </c>
      <c r="D245" s="3" t="str">
        <f ca="1">IF($B244="","",OFFSET(Zdroj!O$16,'k rozhodnutí detailní'!$A243,0))</f>
        <v/>
      </c>
      <c r="E245" s="426"/>
      <c r="F245" s="31"/>
      <c r="G245" s="429"/>
      <c r="H245" s="427"/>
      <c r="I245" s="419"/>
      <c r="J245" s="419"/>
      <c r="K245" s="419"/>
      <c r="L245" s="419"/>
      <c r="M245" s="435"/>
      <c r="N245" s="425"/>
      <c r="O245" s="419"/>
      <c r="P245" s="419"/>
      <c r="Q245" s="419"/>
      <c r="R245" s="419"/>
      <c r="S245" s="419"/>
      <c r="T245" s="419"/>
      <c r="U245" s="419"/>
    </row>
    <row r="246" spans="1:21" hidden="1" x14ac:dyDescent="0.25">
      <c r="A246" s="25">
        <f>ROW()/3-1</f>
        <v>81</v>
      </c>
      <c r="B246" s="424"/>
      <c r="C246" s="29" t="str">
        <f ca="1">IF($B244="","",IF(Zdroj!$AS$9="ano",IF(OFFSET(Zdroj!M$16,'k rozhodnutí detailní'!A243,0)="","","Anonymizováno"),IF(OFFSET(Zdroj!M$16,'k rozhodnutí detailní'!A243,0)="","",OFFSET(Zdroj!M$16,'k rozhodnutí detailní'!A243,0))))</f>
        <v/>
      </c>
      <c r="D246" s="3" t="str">
        <f ca="1">IF($B244="","",CONCATENATE("Dotace bude použita na:","
",OFFSET(Zdroj!P$16,'k rozhodnutí detailní'!$A243,0)))</f>
        <v/>
      </c>
      <c r="E246" s="426"/>
      <c r="F246" s="32" t="str">
        <f ca="1">IF($B244="","",OFFSET(Zdroj!V$16,'k rozhodnutí detailní'!$A243,0))</f>
        <v/>
      </c>
      <c r="G246" s="49" t="str">
        <f ca="1">IF($B244="","",OFFSET(Zdroj!CC$16,'k rozhodnutí'!#REF!,0))</f>
        <v/>
      </c>
      <c r="H246" s="427"/>
      <c r="I246" s="419"/>
      <c r="J246" s="419"/>
      <c r="K246" s="419"/>
      <c r="L246" s="419"/>
      <c r="M246" s="435"/>
      <c r="N246" s="33" t="str">
        <f t="shared" ref="N246" ca="1" si="157">IF(B244="","",N244/G244)</f>
        <v/>
      </c>
      <c r="O246" s="419"/>
      <c r="P246" s="419"/>
      <c r="Q246" s="419"/>
      <c r="R246" s="419"/>
      <c r="S246" s="419"/>
      <c r="T246" s="419"/>
      <c r="U246" s="419"/>
    </row>
    <row r="247" spans="1:21" hidden="1" x14ac:dyDescent="0.25">
      <c r="A247" s="25"/>
      <c r="B247" s="144" t="str">
        <f ca="1">IF(OFFSET(Zdroj!$B$16,A246,0)&gt;0,A249,"")</f>
        <v/>
      </c>
      <c r="C247" s="2" t="str">
        <f ca="1">IF($B247="","",IF(Zdroj!$AS$9="ano",CONCATENATE(OFFSET(Zdroj!C$16,'k rozhodnutí detailní'!$A246,0),"
","Anonymizováno","
",OFFSET(Zdroj!E$16,'k rozhodnutí detailní'!$A246,0),"
",OFFSET(Zdroj!F$16,'k rozhodnutí detailní'!$A246,0)),CONCATENATE(OFFSET(Zdroj!C$16,'k rozhodnutí detailní'!$A246,0),"
",OFFSET(Zdroj!D$16,'k rozhodnutí detailní'!$A246,0),"
",OFFSET(Zdroj!E$16,'k rozhodnutí detailní'!$A246,0),"
",OFFSET(Zdroj!F$16,'k rozhodnutí detailní'!$A246,0))))</f>
        <v/>
      </c>
      <c r="D247" s="20" t="str">
        <f ca="1">IF($B247="","",OFFSET(Zdroj!N$16,'k rozhodnutí detailní'!$A246,0))</f>
        <v/>
      </c>
      <c r="E247" s="426" t="str">
        <f ca="1">IF($B247="","",OFFSET(Zdroj!T$16,'k rozhodnutí detailní'!$A246,0))</f>
        <v/>
      </c>
      <c r="F247" s="32" t="str">
        <f ca="1">IF($B247="","",OFFSET(Zdroj!U$16,'k rozhodnutí detailní'!$A246,0))</f>
        <v/>
      </c>
      <c r="G247" s="429" t="str">
        <f ca="1">IF($B247="","",OFFSET(Zdroj!W$16,'k rozhodnutí detailní'!$A246,0))</f>
        <v/>
      </c>
      <c r="H247" s="427" t="str">
        <f ca="1">IF($B247="","",OFFSET(Zdroj!Y$16,'k rozhodnutí detailní'!$A246,0))</f>
        <v/>
      </c>
      <c r="I247" s="419" t="str">
        <f ca="1">IF($B247="","",OFFSET(Zdroj!BW$16,'k rozhodnutí detailní'!$A246,0))</f>
        <v/>
      </c>
      <c r="J247" s="419" t="str">
        <f ca="1">IF($B247="","",OFFSET(Zdroj!BX$16,'k rozhodnutí detailní'!$A246,0))</f>
        <v/>
      </c>
      <c r="K247" s="419" t="str">
        <f ca="1">IF($B247="","",OFFSET(Zdroj!BY$16,'k rozhodnutí detailní'!$A246,0))</f>
        <v/>
      </c>
      <c r="L247" s="419" t="str">
        <f ca="1">IF($B247="","",CONCATENATE(OFFSET(Zdroj!BZ$16,'k rozhodnutí detailní'!$A246,0)," ze 100"))</f>
        <v/>
      </c>
      <c r="M247" s="435" t="str">
        <f t="shared" ref="M247" ca="1" si="158">IF($B247="","",SUM((I247+J247+K247)/100))</f>
        <v/>
      </c>
      <c r="N247" s="425" t="str">
        <f ca="1">IF(B247="","",IF(Zdroj!$AS$1=Zdroj!$AT$9,IF(ROUND(G247*M247,Zdroj!$AT$8)&lt;Zdroj!$AU$1,Zdroj!$AU$1,ROUND(G247*M247,Zdroj!$AT$8)),OFFSET(Zdroj!CE$16,'k rozhodnutí detailní'!A246,0)))</f>
        <v/>
      </c>
      <c r="O247" s="419" t="str">
        <f ca="1">IF($B247="","",OFFSET(Zdroj!Z$16,'k rozhodnutí detailní'!$A246,0))</f>
        <v/>
      </c>
      <c r="P247" s="419" t="str">
        <f ca="1">IF($B247="","",OFFSET(Zdroj!AC$16,'k rozhodnutí detailní'!$A246,0))</f>
        <v/>
      </c>
      <c r="Q247" s="419" t="str">
        <f ca="1">IF($B247="","",OFFSET(Zdroj!AD$16,'k rozhodnutí detailní'!$A246,0))</f>
        <v/>
      </c>
      <c r="R247" s="419" t="str">
        <f ca="1">IF($B247="","",OFFSET(Zdroj!AE$16,'k rozhodnutí detailní'!$A246,0))</f>
        <v/>
      </c>
      <c r="S247" s="419" t="str">
        <f ca="1">IF($B247="","",OFFSET(Zdroj!AF$16,'k rozhodnutí detailní'!$A246,0))</f>
        <v/>
      </c>
      <c r="T247" s="419" t="str">
        <f ca="1">IF($B247="","",OFFSET(Zdroj!AG$16,'k rozhodnutí detailní'!$A246,0))</f>
        <v/>
      </c>
      <c r="U247" s="419" t="str">
        <f ca="1">IF($B247="","",OFFSET(Zdroj!AH$16,'k rozhodnutí detailní'!$A246,0))</f>
        <v/>
      </c>
    </row>
    <row r="248" spans="1:21" hidden="1" x14ac:dyDescent="0.25">
      <c r="A248" s="25"/>
      <c r="B248" s="424" t="str">
        <f ca="1">IF(OFFSET(Zdroj!$B$16,A246,0)&gt;0,OFFSET(Zdroj!$B$16,A246,0)+0,"")</f>
        <v/>
      </c>
      <c r="C248" s="2" t="str">
        <f ca="1">IF($B247="","",IF(Zdroj!$AS$9="ano",CONCATENATE("Okres:","
",OFFSET(Zdroj!CH$16,'k rozhodnutí detailní'!$A246,0),"
","Právní forma","
",OFFSET(Zdroj!H$16,'k rozhodnutí detailní'!$A246,0),"
",IF(OFFSET(Zdroj!I$16,'k rozhodnutí detailní'!$A246,0)="","","IČO: "),OFFSET(Zdroj!I$16,'k rozhodnutí detailní'!$A246,0),"
","B.Ú. ",IF(OFFSET(Zdroj!J$16,'k rozhodnutí detailní'!$A246,0)="","","Anonymizováno")),CONCATENATE("Okres:","
",OFFSET(Zdroj!CH$16,'k rozhodnutí detailní'!$A246,0),"
","Právní forma","
",OFFSET(Zdroj!H$16,'k rozhodnutí detailní'!$A246,0),"
",IF(OFFSET(Zdroj!I$16,'k rozhodnutí detailní'!$A246,0)="","","IČO: "),OFFSET(Zdroj!I$16,'k rozhodnutí detailní'!$A246,0),"
","B.Ú. ",OFFSET(Zdroj!J$16,'k rozhodnutí detailní'!$A246,0))))</f>
        <v/>
      </c>
      <c r="D248" s="3" t="str">
        <f ca="1">IF($B247="","",OFFSET(Zdroj!O$16,'k rozhodnutí detailní'!$A246,0))</f>
        <v/>
      </c>
      <c r="E248" s="426"/>
      <c r="F248" s="31"/>
      <c r="G248" s="429"/>
      <c r="H248" s="427"/>
      <c r="I248" s="419"/>
      <c r="J248" s="419"/>
      <c r="K248" s="419"/>
      <c r="L248" s="419"/>
      <c r="M248" s="435"/>
      <c r="N248" s="425"/>
      <c r="O248" s="419"/>
      <c r="P248" s="419"/>
      <c r="Q248" s="419"/>
      <c r="R248" s="419"/>
      <c r="S248" s="419"/>
      <c r="T248" s="419"/>
      <c r="U248" s="419"/>
    </row>
    <row r="249" spans="1:21" hidden="1" x14ac:dyDescent="0.25">
      <c r="A249" s="25">
        <f>ROW()/3-1</f>
        <v>82</v>
      </c>
      <c r="B249" s="424"/>
      <c r="C249" s="29" t="str">
        <f ca="1">IF($B247="","",IF(Zdroj!$AS$9="ano",IF(OFFSET(Zdroj!M$16,'k rozhodnutí detailní'!A246,0)="","","Anonymizováno"),IF(OFFSET(Zdroj!M$16,'k rozhodnutí detailní'!A246,0)="","",OFFSET(Zdroj!M$16,'k rozhodnutí detailní'!A246,0))))</f>
        <v/>
      </c>
      <c r="D249" s="3" t="str">
        <f ca="1">IF($B247="","",CONCATENATE("Dotace bude použita na:","
",OFFSET(Zdroj!P$16,'k rozhodnutí detailní'!$A246,0)))</f>
        <v/>
      </c>
      <c r="E249" s="426"/>
      <c r="F249" s="32" t="str">
        <f ca="1">IF($B247="","",OFFSET(Zdroj!V$16,'k rozhodnutí detailní'!$A246,0))</f>
        <v/>
      </c>
      <c r="G249" s="49" t="str">
        <f ca="1">IF($B247="","",OFFSET(Zdroj!CC$16,'k rozhodnutí'!#REF!,0))</f>
        <v/>
      </c>
      <c r="H249" s="427"/>
      <c r="I249" s="419"/>
      <c r="J249" s="419"/>
      <c r="K249" s="419"/>
      <c r="L249" s="419"/>
      <c r="M249" s="435"/>
      <c r="N249" s="33" t="str">
        <f t="shared" ref="N249" ca="1" si="159">IF(B247="","",N247/G247)</f>
        <v/>
      </c>
      <c r="O249" s="419"/>
      <c r="P249" s="419"/>
      <c r="Q249" s="419"/>
      <c r="R249" s="419"/>
      <c r="S249" s="419"/>
      <c r="T249" s="419"/>
      <c r="U249" s="419"/>
    </row>
    <row r="250" spans="1:21" hidden="1" x14ac:dyDescent="0.25">
      <c r="A250" s="25"/>
      <c r="B250" s="144" t="str">
        <f ca="1">IF(OFFSET(Zdroj!$B$16,A249,0)&gt;0,A252,"")</f>
        <v/>
      </c>
      <c r="C250" s="2" t="str">
        <f ca="1">IF($B250="","",IF(Zdroj!$AS$9="ano",CONCATENATE(OFFSET(Zdroj!C$16,'k rozhodnutí detailní'!$A249,0),"
","Anonymizováno","
",OFFSET(Zdroj!E$16,'k rozhodnutí detailní'!$A249,0),"
",OFFSET(Zdroj!F$16,'k rozhodnutí detailní'!$A249,0)),CONCATENATE(OFFSET(Zdroj!C$16,'k rozhodnutí detailní'!$A249,0),"
",OFFSET(Zdroj!D$16,'k rozhodnutí detailní'!$A249,0),"
",OFFSET(Zdroj!E$16,'k rozhodnutí detailní'!$A249,0),"
",OFFSET(Zdroj!F$16,'k rozhodnutí detailní'!$A249,0))))</f>
        <v/>
      </c>
      <c r="D250" s="20" t="str">
        <f ca="1">IF($B250="","",OFFSET(Zdroj!N$16,'k rozhodnutí detailní'!$A249,0))</f>
        <v/>
      </c>
      <c r="E250" s="426" t="str">
        <f ca="1">IF($B250="","",OFFSET(Zdroj!T$16,'k rozhodnutí detailní'!$A249,0))</f>
        <v/>
      </c>
      <c r="F250" s="32" t="str">
        <f ca="1">IF($B250="","",OFFSET(Zdroj!U$16,'k rozhodnutí detailní'!$A249,0))</f>
        <v/>
      </c>
      <c r="G250" s="429" t="str">
        <f ca="1">IF($B250="","",OFFSET(Zdroj!W$16,'k rozhodnutí detailní'!$A249,0))</f>
        <v/>
      </c>
      <c r="H250" s="427" t="str">
        <f ca="1">IF($B250="","",OFFSET(Zdroj!Y$16,'k rozhodnutí detailní'!$A249,0))</f>
        <v/>
      </c>
      <c r="I250" s="419" t="str">
        <f ca="1">IF($B250="","",OFFSET(Zdroj!BW$16,'k rozhodnutí detailní'!$A249,0))</f>
        <v/>
      </c>
      <c r="J250" s="419" t="str">
        <f ca="1">IF($B250="","",OFFSET(Zdroj!BX$16,'k rozhodnutí detailní'!$A249,0))</f>
        <v/>
      </c>
      <c r="K250" s="419" t="str">
        <f ca="1">IF($B250="","",OFFSET(Zdroj!BY$16,'k rozhodnutí detailní'!$A249,0))</f>
        <v/>
      </c>
      <c r="L250" s="419" t="str">
        <f ca="1">IF($B250="","",CONCATENATE(OFFSET(Zdroj!BZ$16,'k rozhodnutí detailní'!$A249,0)," ze 100"))</f>
        <v/>
      </c>
      <c r="M250" s="435" t="str">
        <f t="shared" ref="M250" ca="1" si="160">IF($B250="","",SUM((I250+J250+K250)/100))</f>
        <v/>
      </c>
      <c r="N250" s="425" t="str">
        <f ca="1">IF(B250="","",IF(Zdroj!$AS$1=Zdroj!$AT$9,IF(ROUND(G250*M250,Zdroj!$AT$8)&lt;Zdroj!$AU$1,Zdroj!$AU$1,ROUND(G250*M250,Zdroj!$AT$8)),OFFSET(Zdroj!CE$16,'k rozhodnutí detailní'!A249,0)))</f>
        <v/>
      </c>
      <c r="O250" s="419" t="str">
        <f ca="1">IF($B250="","",OFFSET(Zdroj!Z$16,'k rozhodnutí detailní'!$A249,0))</f>
        <v/>
      </c>
      <c r="P250" s="419" t="str">
        <f ca="1">IF($B250="","",OFFSET(Zdroj!AC$16,'k rozhodnutí detailní'!$A249,0))</f>
        <v/>
      </c>
      <c r="Q250" s="419" t="str">
        <f ca="1">IF($B250="","",OFFSET(Zdroj!AD$16,'k rozhodnutí detailní'!$A249,0))</f>
        <v/>
      </c>
      <c r="R250" s="419" t="str">
        <f ca="1">IF($B250="","",OFFSET(Zdroj!AE$16,'k rozhodnutí detailní'!$A249,0))</f>
        <v/>
      </c>
      <c r="S250" s="419" t="str">
        <f ca="1">IF($B250="","",OFFSET(Zdroj!AF$16,'k rozhodnutí detailní'!$A249,0))</f>
        <v/>
      </c>
      <c r="T250" s="419" t="str">
        <f ca="1">IF($B250="","",OFFSET(Zdroj!AG$16,'k rozhodnutí detailní'!$A249,0))</f>
        <v/>
      </c>
      <c r="U250" s="419" t="str">
        <f ca="1">IF($B250="","",OFFSET(Zdroj!AH$16,'k rozhodnutí detailní'!$A249,0))</f>
        <v/>
      </c>
    </row>
    <row r="251" spans="1:21" hidden="1" x14ac:dyDescent="0.25">
      <c r="A251" s="25"/>
      <c r="B251" s="424" t="str">
        <f ca="1">IF(OFFSET(Zdroj!$B$16,A249,0)&gt;0,OFFSET(Zdroj!$B$16,A249,0)+0,"")</f>
        <v/>
      </c>
      <c r="C251" s="2" t="str">
        <f ca="1">IF($B250="","",IF(Zdroj!$AS$9="ano",CONCATENATE("Okres:","
",OFFSET(Zdroj!CH$16,'k rozhodnutí detailní'!$A249,0),"
","Právní forma","
",OFFSET(Zdroj!H$16,'k rozhodnutí detailní'!$A249,0),"
",IF(OFFSET(Zdroj!I$16,'k rozhodnutí detailní'!$A249,0)="","","IČO: "),OFFSET(Zdroj!I$16,'k rozhodnutí detailní'!$A249,0),"
","B.Ú. ",IF(OFFSET(Zdroj!J$16,'k rozhodnutí detailní'!$A249,0)="","","Anonymizováno")),CONCATENATE("Okres:","
",OFFSET(Zdroj!CH$16,'k rozhodnutí detailní'!$A249,0),"
","Právní forma","
",OFFSET(Zdroj!H$16,'k rozhodnutí detailní'!$A249,0),"
",IF(OFFSET(Zdroj!I$16,'k rozhodnutí detailní'!$A249,0)="","","IČO: "),OFFSET(Zdroj!I$16,'k rozhodnutí detailní'!$A249,0),"
","B.Ú. ",OFFSET(Zdroj!J$16,'k rozhodnutí detailní'!$A249,0))))</f>
        <v/>
      </c>
      <c r="D251" s="3" t="str">
        <f ca="1">IF($B250="","",OFFSET(Zdroj!O$16,'k rozhodnutí detailní'!$A249,0))</f>
        <v/>
      </c>
      <c r="E251" s="426"/>
      <c r="F251" s="31"/>
      <c r="G251" s="429"/>
      <c r="H251" s="427"/>
      <c r="I251" s="419"/>
      <c r="J251" s="419"/>
      <c r="K251" s="419"/>
      <c r="L251" s="419"/>
      <c r="M251" s="435"/>
      <c r="N251" s="425"/>
      <c r="O251" s="419"/>
      <c r="P251" s="419"/>
      <c r="Q251" s="419"/>
      <c r="R251" s="419"/>
      <c r="S251" s="419"/>
      <c r="T251" s="419"/>
      <c r="U251" s="419"/>
    </row>
    <row r="252" spans="1:21" hidden="1" x14ac:dyDescent="0.25">
      <c r="A252" s="25">
        <f>ROW()/3-1</f>
        <v>83</v>
      </c>
      <c r="B252" s="424"/>
      <c r="C252" s="29" t="str">
        <f ca="1">IF($B250="","",IF(Zdroj!$AS$9="ano",IF(OFFSET(Zdroj!M$16,'k rozhodnutí detailní'!A249,0)="","","Anonymizováno"),IF(OFFSET(Zdroj!M$16,'k rozhodnutí detailní'!A249,0)="","",OFFSET(Zdroj!M$16,'k rozhodnutí detailní'!A249,0))))</f>
        <v/>
      </c>
      <c r="D252" s="3" t="str">
        <f ca="1">IF($B250="","",CONCATENATE("Dotace bude použita na:","
",OFFSET(Zdroj!P$16,'k rozhodnutí detailní'!$A249,0)))</f>
        <v/>
      </c>
      <c r="E252" s="426"/>
      <c r="F252" s="32" t="str">
        <f ca="1">IF($B250="","",OFFSET(Zdroj!V$16,'k rozhodnutí detailní'!$A249,0))</f>
        <v/>
      </c>
      <c r="G252" s="49" t="str">
        <f ca="1">IF($B250="","",OFFSET(Zdroj!CC$16,'k rozhodnutí'!#REF!,0))</f>
        <v/>
      </c>
      <c r="H252" s="427"/>
      <c r="I252" s="419"/>
      <c r="J252" s="419"/>
      <c r="K252" s="419"/>
      <c r="L252" s="419"/>
      <c r="M252" s="435"/>
      <c r="N252" s="33" t="str">
        <f t="shared" ref="N252" ca="1" si="161">IF(B250="","",N250/G250)</f>
        <v/>
      </c>
      <c r="O252" s="419"/>
      <c r="P252" s="419"/>
      <c r="Q252" s="419"/>
      <c r="R252" s="419"/>
      <c r="S252" s="419"/>
      <c r="T252" s="419"/>
      <c r="U252" s="419"/>
    </row>
    <row r="253" spans="1:21" hidden="1" x14ac:dyDescent="0.25">
      <c r="A253" s="25"/>
      <c r="B253" s="144" t="str">
        <f ca="1">IF(OFFSET(Zdroj!$B$16,A252,0)&gt;0,A255,"")</f>
        <v/>
      </c>
      <c r="C253" s="2" t="str">
        <f ca="1">IF($B253="","",IF(Zdroj!$AS$9="ano",CONCATENATE(OFFSET(Zdroj!C$16,'k rozhodnutí detailní'!$A252,0),"
","Anonymizováno","
",OFFSET(Zdroj!E$16,'k rozhodnutí detailní'!$A252,0),"
",OFFSET(Zdroj!F$16,'k rozhodnutí detailní'!$A252,0)),CONCATENATE(OFFSET(Zdroj!C$16,'k rozhodnutí detailní'!$A252,0),"
",OFFSET(Zdroj!D$16,'k rozhodnutí detailní'!$A252,0),"
",OFFSET(Zdroj!E$16,'k rozhodnutí detailní'!$A252,0),"
",OFFSET(Zdroj!F$16,'k rozhodnutí detailní'!$A252,0))))</f>
        <v/>
      </c>
      <c r="D253" s="20" t="str">
        <f ca="1">IF($B253="","",OFFSET(Zdroj!N$16,'k rozhodnutí detailní'!$A252,0))</f>
        <v/>
      </c>
      <c r="E253" s="426" t="str">
        <f ca="1">IF($B253="","",OFFSET(Zdroj!T$16,'k rozhodnutí detailní'!$A252,0))</f>
        <v/>
      </c>
      <c r="F253" s="32" t="str">
        <f ca="1">IF($B253="","",OFFSET(Zdroj!U$16,'k rozhodnutí detailní'!$A252,0))</f>
        <v/>
      </c>
      <c r="G253" s="429" t="str">
        <f ca="1">IF($B253="","",OFFSET(Zdroj!W$16,'k rozhodnutí detailní'!$A252,0))</f>
        <v/>
      </c>
      <c r="H253" s="427" t="str">
        <f ca="1">IF($B253="","",OFFSET(Zdroj!Y$16,'k rozhodnutí detailní'!$A252,0))</f>
        <v/>
      </c>
      <c r="I253" s="419" t="str">
        <f ca="1">IF($B253="","",OFFSET(Zdroj!BW$16,'k rozhodnutí detailní'!$A252,0))</f>
        <v/>
      </c>
      <c r="J253" s="419" t="str">
        <f ca="1">IF($B253="","",OFFSET(Zdroj!BX$16,'k rozhodnutí detailní'!$A252,0))</f>
        <v/>
      </c>
      <c r="K253" s="419" t="str">
        <f ca="1">IF($B253="","",OFFSET(Zdroj!BY$16,'k rozhodnutí detailní'!$A252,0))</f>
        <v/>
      </c>
      <c r="L253" s="419" t="str">
        <f ca="1">IF($B253="","",CONCATENATE(OFFSET(Zdroj!BZ$16,'k rozhodnutí detailní'!$A252,0)," ze 100"))</f>
        <v/>
      </c>
      <c r="M253" s="435" t="str">
        <f t="shared" ref="M253" ca="1" si="162">IF($B253="","",SUM((I253+J253+K253)/100))</f>
        <v/>
      </c>
      <c r="N253" s="425" t="str">
        <f ca="1">IF(B253="","",IF(Zdroj!$AS$1=Zdroj!$AT$9,IF(ROUND(G253*M253,Zdroj!$AT$8)&lt;Zdroj!$AU$1,Zdroj!$AU$1,ROUND(G253*M253,Zdroj!$AT$8)),OFFSET(Zdroj!CE$16,'k rozhodnutí detailní'!A252,0)))</f>
        <v/>
      </c>
      <c r="O253" s="419" t="str">
        <f ca="1">IF($B253="","",OFFSET(Zdroj!Z$16,'k rozhodnutí detailní'!$A252,0))</f>
        <v/>
      </c>
      <c r="P253" s="419" t="str">
        <f ca="1">IF($B253="","",OFFSET(Zdroj!AC$16,'k rozhodnutí detailní'!$A252,0))</f>
        <v/>
      </c>
      <c r="Q253" s="419" t="str">
        <f ca="1">IF($B253="","",OFFSET(Zdroj!AD$16,'k rozhodnutí detailní'!$A252,0))</f>
        <v/>
      </c>
      <c r="R253" s="419" t="str">
        <f ca="1">IF($B253="","",OFFSET(Zdroj!AE$16,'k rozhodnutí detailní'!$A252,0))</f>
        <v/>
      </c>
      <c r="S253" s="419" t="str">
        <f ca="1">IF($B253="","",OFFSET(Zdroj!AF$16,'k rozhodnutí detailní'!$A252,0))</f>
        <v/>
      </c>
      <c r="T253" s="419" t="str">
        <f ca="1">IF($B253="","",OFFSET(Zdroj!AG$16,'k rozhodnutí detailní'!$A252,0))</f>
        <v/>
      </c>
      <c r="U253" s="419" t="str">
        <f ca="1">IF($B253="","",OFFSET(Zdroj!AH$16,'k rozhodnutí detailní'!$A252,0))</f>
        <v/>
      </c>
    </row>
    <row r="254" spans="1:21" hidden="1" x14ac:dyDescent="0.25">
      <c r="A254" s="25"/>
      <c r="B254" s="424" t="str">
        <f ca="1">IF(OFFSET(Zdroj!$B$16,A252,0)&gt;0,OFFSET(Zdroj!$B$16,A252,0)+0,"")</f>
        <v/>
      </c>
      <c r="C254" s="2" t="str">
        <f ca="1">IF($B253="","",IF(Zdroj!$AS$9="ano",CONCATENATE("Okres:","
",OFFSET(Zdroj!CH$16,'k rozhodnutí detailní'!$A252,0),"
","Právní forma","
",OFFSET(Zdroj!H$16,'k rozhodnutí detailní'!$A252,0),"
",IF(OFFSET(Zdroj!I$16,'k rozhodnutí detailní'!$A252,0)="","","IČO: "),OFFSET(Zdroj!I$16,'k rozhodnutí detailní'!$A252,0),"
","B.Ú. ",IF(OFFSET(Zdroj!J$16,'k rozhodnutí detailní'!$A252,0)="","","Anonymizováno")),CONCATENATE("Okres:","
",OFFSET(Zdroj!CH$16,'k rozhodnutí detailní'!$A252,0),"
","Právní forma","
",OFFSET(Zdroj!H$16,'k rozhodnutí detailní'!$A252,0),"
",IF(OFFSET(Zdroj!I$16,'k rozhodnutí detailní'!$A252,0)="","","IČO: "),OFFSET(Zdroj!I$16,'k rozhodnutí detailní'!$A252,0),"
","B.Ú. ",OFFSET(Zdroj!J$16,'k rozhodnutí detailní'!$A252,0))))</f>
        <v/>
      </c>
      <c r="D254" s="3" t="str">
        <f ca="1">IF($B253="","",OFFSET(Zdroj!O$16,'k rozhodnutí detailní'!$A252,0))</f>
        <v/>
      </c>
      <c r="E254" s="426"/>
      <c r="F254" s="31"/>
      <c r="G254" s="429"/>
      <c r="H254" s="427"/>
      <c r="I254" s="419"/>
      <c r="J254" s="419"/>
      <c r="K254" s="419"/>
      <c r="L254" s="419"/>
      <c r="M254" s="435"/>
      <c r="N254" s="425"/>
      <c r="O254" s="419"/>
      <c r="P254" s="419"/>
      <c r="Q254" s="419"/>
      <c r="R254" s="419"/>
      <c r="S254" s="419"/>
      <c r="T254" s="419"/>
      <c r="U254" s="419"/>
    </row>
    <row r="255" spans="1:21" hidden="1" x14ac:dyDescent="0.25">
      <c r="A255" s="25">
        <f>ROW()/3-1</f>
        <v>84</v>
      </c>
      <c r="B255" s="424"/>
      <c r="C255" s="29" t="str">
        <f ca="1">IF($B253="","",IF(Zdroj!$AS$9="ano",IF(OFFSET(Zdroj!M$16,'k rozhodnutí detailní'!A252,0)="","","Anonymizováno"),IF(OFFSET(Zdroj!M$16,'k rozhodnutí detailní'!A252,0)="","",OFFSET(Zdroj!M$16,'k rozhodnutí detailní'!A252,0))))</f>
        <v/>
      </c>
      <c r="D255" s="3" t="str">
        <f ca="1">IF($B253="","",CONCATENATE("Dotace bude použita na:","
",OFFSET(Zdroj!P$16,'k rozhodnutí detailní'!$A252,0)))</f>
        <v/>
      </c>
      <c r="E255" s="426"/>
      <c r="F255" s="32" t="str">
        <f ca="1">IF($B253="","",OFFSET(Zdroj!V$16,'k rozhodnutí detailní'!$A252,0))</f>
        <v/>
      </c>
      <c r="G255" s="49" t="str">
        <f ca="1">IF($B253="","",OFFSET(Zdroj!CC$16,'k rozhodnutí'!#REF!,0))</f>
        <v/>
      </c>
      <c r="H255" s="427"/>
      <c r="I255" s="419"/>
      <c r="J255" s="419"/>
      <c r="K255" s="419"/>
      <c r="L255" s="419"/>
      <c r="M255" s="435"/>
      <c r="N255" s="33" t="str">
        <f t="shared" ref="N255" ca="1" si="163">IF(B253="","",N253/G253)</f>
        <v/>
      </c>
      <c r="O255" s="419"/>
      <c r="P255" s="419"/>
      <c r="Q255" s="419"/>
      <c r="R255" s="419"/>
      <c r="S255" s="419"/>
      <c r="T255" s="419"/>
      <c r="U255" s="419"/>
    </row>
    <row r="256" spans="1:21" hidden="1" x14ac:dyDescent="0.25">
      <c r="A256" s="25"/>
      <c r="B256" s="144" t="str">
        <f ca="1">IF(OFFSET(Zdroj!$B$16,A255,0)&gt;0,A258,"")</f>
        <v/>
      </c>
      <c r="C256" s="2" t="str">
        <f ca="1">IF($B256="","",IF(Zdroj!$AS$9="ano",CONCATENATE(OFFSET(Zdroj!C$16,'k rozhodnutí detailní'!$A255,0),"
","Anonymizováno","
",OFFSET(Zdroj!E$16,'k rozhodnutí detailní'!$A255,0),"
",OFFSET(Zdroj!F$16,'k rozhodnutí detailní'!$A255,0)),CONCATENATE(OFFSET(Zdroj!C$16,'k rozhodnutí detailní'!$A255,0),"
",OFFSET(Zdroj!D$16,'k rozhodnutí detailní'!$A255,0),"
",OFFSET(Zdroj!E$16,'k rozhodnutí detailní'!$A255,0),"
",OFFSET(Zdroj!F$16,'k rozhodnutí detailní'!$A255,0))))</f>
        <v/>
      </c>
      <c r="D256" s="20" t="str">
        <f ca="1">IF($B256="","",OFFSET(Zdroj!N$16,'k rozhodnutí detailní'!$A255,0))</f>
        <v/>
      </c>
      <c r="E256" s="426" t="str">
        <f ca="1">IF($B256="","",OFFSET(Zdroj!T$16,'k rozhodnutí detailní'!$A255,0))</f>
        <v/>
      </c>
      <c r="F256" s="32" t="str">
        <f ca="1">IF($B256="","",OFFSET(Zdroj!U$16,'k rozhodnutí detailní'!$A255,0))</f>
        <v/>
      </c>
      <c r="G256" s="429" t="str">
        <f ca="1">IF($B256="","",OFFSET(Zdroj!W$16,'k rozhodnutí detailní'!$A255,0))</f>
        <v/>
      </c>
      <c r="H256" s="427" t="str">
        <f ca="1">IF($B256="","",OFFSET(Zdroj!Y$16,'k rozhodnutí detailní'!$A255,0))</f>
        <v/>
      </c>
      <c r="I256" s="419" t="str">
        <f ca="1">IF($B256="","",OFFSET(Zdroj!BW$16,'k rozhodnutí detailní'!$A255,0))</f>
        <v/>
      </c>
      <c r="J256" s="419" t="str">
        <f ca="1">IF($B256="","",OFFSET(Zdroj!BX$16,'k rozhodnutí detailní'!$A255,0))</f>
        <v/>
      </c>
      <c r="K256" s="419" t="str">
        <f ca="1">IF($B256="","",OFFSET(Zdroj!BY$16,'k rozhodnutí detailní'!$A255,0))</f>
        <v/>
      </c>
      <c r="L256" s="419" t="str">
        <f ca="1">IF($B256="","",CONCATENATE(OFFSET(Zdroj!BZ$16,'k rozhodnutí detailní'!$A255,0)," ze 100"))</f>
        <v/>
      </c>
      <c r="M256" s="435" t="str">
        <f t="shared" ref="M256" ca="1" si="164">IF($B256="","",SUM((I256+J256+K256)/100))</f>
        <v/>
      </c>
      <c r="N256" s="425" t="str">
        <f ca="1">IF(B256="","",IF(Zdroj!$AS$1=Zdroj!$AT$9,IF(ROUND(G256*M256,Zdroj!$AT$8)&lt;Zdroj!$AU$1,Zdroj!$AU$1,ROUND(G256*M256,Zdroj!$AT$8)),OFFSET(Zdroj!CE$16,'k rozhodnutí detailní'!A255,0)))</f>
        <v/>
      </c>
      <c r="O256" s="419" t="str">
        <f ca="1">IF($B256="","",OFFSET(Zdroj!Z$16,'k rozhodnutí detailní'!$A255,0))</f>
        <v/>
      </c>
      <c r="P256" s="419" t="str">
        <f ca="1">IF($B256="","",OFFSET(Zdroj!AC$16,'k rozhodnutí detailní'!$A255,0))</f>
        <v/>
      </c>
      <c r="Q256" s="419" t="str">
        <f ca="1">IF($B256="","",OFFSET(Zdroj!AD$16,'k rozhodnutí detailní'!$A255,0))</f>
        <v/>
      </c>
      <c r="R256" s="419" t="str">
        <f ca="1">IF($B256="","",OFFSET(Zdroj!AE$16,'k rozhodnutí detailní'!$A255,0))</f>
        <v/>
      </c>
      <c r="S256" s="419" t="str">
        <f ca="1">IF($B256="","",OFFSET(Zdroj!AF$16,'k rozhodnutí detailní'!$A255,0))</f>
        <v/>
      </c>
      <c r="T256" s="419" t="str">
        <f ca="1">IF($B256="","",OFFSET(Zdroj!AG$16,'k rozhodnutí detailní'!$A255,0))</f>
        <v/>
      </c>
      <c r="U256" s="419" t="str">
        <f ca="1">IF($B256="","",OFFSET(Zdroj!AH$16,'k rozhodnutí detailní'!$A255,0))</f>
        <v/>
      </c>
    </row>
    <row r="257" spans="1:21" hidden="1" x14ac:dyDescent="0.25">
      <c r="A257" s="25"/>
      <c r="B257" s="424" t="str">
        <f ca="1">IF(OFFSET(Zdroj!$B$16,A255,0)&gt;0,OFFSET(Zdroj!$B$16,A255,0)+0,"")</f>
        <v/>
      </c>
      <c r="C257" s="2" t="str">
        <f ca="1">IF($B256="","",IF(Zdroj!$AS$9="ano",CONCATENATE("Okres:","
",OFFSET(Zdroj!CH$16,'k rozhodnutí detailní'!$A255,0),"
","Právní forma","
",OFFSET(Zdroj!H$16,'k rozhodnutí detailní'!$A255,0),"
",IF(OFFSET(Zdroj!I$16,'k rozhodnutí detailní'!$A255,0)="","","IČO: "),OFFSET(Zdroj!I$16,'k rozhodnutí detailní'!$A255,0),"
","B.Ú. ",IF(OFFSET(Zdroj!J$16,'k rozhodnutí detailní'!$A255,0)="","","Anonymizováno")),CONCATENATE("Okres:","
",OFFSET(Zdroj!CH$16,'k rozhodnutí detailní'!$A255,0),"
","Právní forma","
",OFFSET(Zdroj!H$16,'k rozhodnutí detailní'!$A255,0),"
",IF(OFFSET(Zdroj!I$16,'k rozhodnutí detailní'!$A255,0)="","","IČO: "),OFFSET(Zdroj!I$16,'k rozhodnutí detailní'!$A255,0),"
","B.Ú. ",OFFSET(Zdroj!J$16,'k rozhodnutí detailní'!$A255,0))))</f>
        <v/>
      </c>
      <c r="D257" s="3" t="str">
        <f ca="1">IF($B256="","",OFFSET(Zdroj!O$16,'k rozhodnutí detailní'!$A255,0))</f>
        <v/>
      </c>
      <c r="E257" s="426"/>
      <c r="F257" s="31"/>
      <c r="G257" s="429"/>
      <c r="H257" s="427"/>
      <c r="I257" s="419"/>
      <c r="J257" s="419"/>
      <c r="K257" s="419"/>
      <c r="L257" s="419"/>
      <c r="M257" s="435"/>
      <c r="N257" s="425"/>
      <c r="O257" s="419"/>
      <c r="P257" s="419"/>
      <c r="Q257" s="419"/>
      <c r="R257" s="419"/>
      <c r="S257" s="419"/>
      <c r="T257" s="419"/>
      <c r="U257" s="419"/>
    </row>
    <row r="258" spans="1:21" hidden="1" x14ac:dyDescent="0.25">
      <c r="A258" s="25">
        <f>ROW()/3-1</f>
        <v>85</v>
      </c>
      <c r="B258" s="424"/>
      <c r="C258" s="29" t="str">
        <f ca="1">IF($B256="","",IF(Zdroj!$AS$9="ano",IF(OFFSET(Zdroj!M$16,'k rozhodnutí detailní'!A255,0)="","","Anonymizováno"),IF(OFFSET(Zdroj!M$16,'k rozhodnutí detailní'!A255,0)="","",OFFSET(Zdroj!M$16,'k rozhodnutí detailní'!A255,0))))</f>
        <v/>
      </c>
      <c r="D258" s="3" t="str">
        <f ca="1">IF($B256="","",CONCATENATE("Dotace bude použita na:","
",OFFSET(Zdroj!P$16,'k rozhodnutí detailní'!$A255,0)))</f>
        <v/>
      </c>
      <c r="E258" s="426"/>
      <c r="F258" s="32" t="str">
        <f ca="1">IF($B256="","",OFFSET(Zdroj!V$16,'k rozhodnutí detailní'!$A255,0))</f>
        <v/>
      </c>
      <c r="G258" s="49" t="str">
        <f ca="1">IF($B256="","",OFFSET(Zdroj!CC$16,'k rozhodnutí'!#REF!,0))</f>
        <v/>
      </c>
      <c r="H258" s="427"/>
      <c r="I258" s="419"/>
      <c r="J258" s="419"/>
      <c r="K258" s="419"/>
      <c r="L258" s="419"/>
      <c r="M258" s="435"/>
      <c r="N258" s="33" t="str">
        <f t="shared" ref="N258" ca="1" si="165">IF(B256="","",N256/G256)</f>
        <v/>
      </c>
      <c r="O258" s="419"/>
      <c r="P258" s="419"/>
      <c r="Q258" s="419"/>
      <c r="R258" s="419"/>
      <c r="S258" s="419"/>
      <c r="T258" s="419"/>
      <c r="U258" s="419"/>
    </row>
    <row r="259" spans="1:21" hidden="1" x14ac:dyDescent="0.25">
      <c r="A259" s="25"/>
      <c r="B259" s="144" t="str">
        <f ca="1">IF(OFFSET(Zdroj!$B$16,A258,0)&gt;0,A261,"")</f>
        <v/>
      </c>
      <c r="C259" s="2" t="str">
        <f ca="1">IF($B259="","",IF(Zdroj!$AS$9="ano",CONCATENATE(OFFSET(Zdroj!C$16,'k rozhodnutí detailní'!$A258,0),"
","Anonymizováno","
",OFFSET(Zdroj!E$16,'k rozhodnutí detailní'!$A258,0),"
",OFFSET(Zdroj!F$16,'k rozhodnutí detailní'!$A258,0)),CONCATENATE(OFFSET(Zdroj!C$16,'k rozhodnutí detailní'!$A258,0),"
",OFFSET(Zdroj!D$16,'k rozhodnutí detailní'!$A258,0),"
",OFFSET(Zdroj!E$16,'k rozhodnutí detailní'!$A258,0),"
",OFFSET(Zdroj!F$16,'k rozhodnutí detailní'!$A258,0))))</f>
        <v/>
      </c>
      <c r="D259" s="20" t="str">
        <f ca="1">IF($B259="","",OFFSET(Zdroj!N$16,'k rozhodnutí detailní'!$A258,0))</f>
        <v/>
      </c>
      <c r="E259" s="426" t="str">
        <f ca="1">IF($B259="","",OFFSET(Zdroj!T$16,'k rozhodnutí detailní'!$A258,0))</f>
        <v/>
      </c>
      <c r="F259" s="32" t="str">
        <f ca="1">IF($B259="","",OFFSET(Zdroj!U$16,'k rozhodnutí detailní'!$A258,0))</f>
        <v/>
      </c>
      <c r="G259" s="429" t="str">
        <f ca="1">IF($B259="","",OFFSET(Zdroj!W$16,'k rozhodnutí detailní'!$A258,0))</f>
        <v/>
      </c>
      <c r="H259" s="427" t="str">
        <f ca="1">IF($B259="","",OFFSET(Zdroj!Y$16,'k rozhodnutí detailní'!$A258,0))</f>
        <v/>
      </c>
      <c r="I259" s="419" t="str">
        <f ca="1">IF($B259="","",OFFSET(Zdroj!BW$16,'k rozhodnutí detailní'!$A258,0))</f>
        <v/>
      </c>
      <c r="J259" s="419" t="str">
        <f ca="1">IF($B259="","",OFFSET(Zdroj!BX$16,'k rozhodnutí detailní'!$A258,0))</f>
        <v/>
      </c>
      <c r="K259" s="419" t="str">
        <f ca="1">IF($B259="","",OFFSET(Zdroj!BY$16,'k rozhodnutí detailní'!$A258,0))</f>
        <v/>
      </c>
      <c r="L259" s="419" t="str">
        <f ca="1">IF($B259="","",CONCATENATE(OFFSET(Zdroj!BZ$16,'k rozhodnutí detailní'!$A258,0)," ze 100"))</f>
        <v/>
      </c>
      <c r="M259" s="435" t="str">
        <f t="shared" ref="M259" ca="1" si="166">IF($B259="","",SUM((I259+J259+K259)/100))</f>
        <v/>
      </c>
      <c r="N259" s="425" t="str">
        <f ca="1">IF(B259="","",IF(Zdroj!$AS$1=Zdroj!$AT$9,IF(ROUND(G259*M259,Zdroj!$AT$8)&lt;Zdroj!$AU$1,Zdroj!$AU$1,ROUND(G259*M259,Zdroj!$AT$8)),OFFSET(Zdroj!CE$16,'k rozhodnutí detailní'!A258,0)))</f>
        <v/>
      </c>
      <c r="O259" s="419" t="str">
        <f ca="1">IF($B259="","",OFFSET(Zdroj!Z$16,'k rozhodnutí detailní'!$A258,0))</f>
        <v/>
      </c>
      <c r="P259" s="419" t="str">
        <f ca="1">IF($B259="","",OFFSET(Zdroj!AC$16,'k rozhodnutí detailní'!$A258,0))</f>
        <v/>
      </c>
      <c r="Q259" s="419" t="str">
        <f ca="1">IF($B259="","",OFFSET(Zdroj!AD$16,'k rozhodnutí detailní'!$A258,0))</f>
        <v/>
      </c>
      <c r="R259" s="419" t="str">
        <f ca="1">IF($B259="","",OFFSET(Zdroj!AE$16,'k rozhodnutí detailní'!$A258,0))</f>
        <v/>
      </c>
      <c r="S259" s="419" t="str">
        <f ca="1">IF($B259="","",OFFSET(Zdroj!AF$16,'k rozhodnutí detailní'!$A258,0))</f>
        <v/>
      </c>
      <c r="T259" s="419" t="str">
        <f ca="1">IF($B259="","",OFFSET(Zdroj!AG$16,'k rozhodnutí detailní'!$A258,0))</f>
        <v/>
      </c>
      <c r="U259" s="419" t="str">
        <f ca="1">IF($B259="","",OFFSET(Zdroj!AH$16,'k rozhodnutí detailní'!$A258,0))</f>
        <v/>
      </c>
    </row>
    <row r="260" spans="1:21" hidden="1" x14ac:dyDescent="0.25">
      <c r="A260" s="25"/>
      <c r="B260" s="424" t="str">
        <f ca="1">IF(OFFSET(Zdroj!$B$16,A258,0)&gt;0,OFFSET(Zdroj!$B$16,A258,0)+0,"")</f>
        <v/>
      </c>
      <c r="C260" s="2" t="str">
        <f ca="1">IF($B259="","",IF(Zdroj!$AS$9="ano",CONCATENATE("Okres:","
",OFFSET(Zdroj!CH$16,'k rozhodnutí detailní'!$A258,0),"
","Právní forma","
",OFFSET(Zdroj!H$16,'k rozhodnutí detailní'!$A258,0),"
",IF(OFFSET(Zdroj!I$16,'k rozhodnutí detailní'!$A258,0)="","","IČO: "),OFFSET(Zdroj!I$16,'k rozhodnutí detailní'!$A258,0),"
","B.Ú. ",IF(OFFSET(Zdroj!J$16,'k rozhodnutí detailní'!$A258,0)="","","Anonymizováno")),CONCATENATE("Okres:","
",OFFSET(Zdroj!CH$16,'k rozhodnutí detailní'!$A258,0),"
","Právní forma","
",OFFSET(Zdroj!H$16,'k rozhodnutí detailní'!$A258,0),"
",IF(OFFSET(Zdroj!I$16,'k rozhodnutí detailní'!$A258,0)="","","IČO: "),OFFSET(Zdroj!I$16,'k rozhodnutí detailní'!$A258,0),"
","B.Ú. ",OFFSET(Zdroj!J$16,'k rozhodnutí detailní'!$A258,0))))</f>
        <v/>
      </c>
      <c r="D260" s="3" t="str">
        <f ca="1">IF($B259="","",OFFSET(Zdroj!O$16,'k rozhodnutí detailní'!$A258,0))</f>
        <v/>
      </c>
      <c r="E260" s="426"/>
      <c r="F260" s="31"/>
      <c r="G260" s="429"/>
      <c r="H260" s="427"/>
      <c r="I260" s="419"/>
      <c r="J260" s="419"/>
      <c r="K260" s="419"/>
      <c r="L260" s="419"/>
      <c r="M260" s="435"/>
      <c r="N260" s="425"/>
      <c r="O260" s="419"/>
      <c r="P260" s="419"/>
      <c r="Q260" s="419"/>
      <c r="R260" s="419"/>
      <c r="S260" s="419"/>
      <c r="T260" s="419"/>
      <c r="U260" s="419"/>
    </row>
    <row r="261" spans="1:21" hidden="1" x14ac:dyDescent="0.25">
      <c r="A261" s="25">
        <f>ROW()/3-1</f>
        <v>86</v>
      </c>
      <c r="B261" s="424"/>
      <c r="C261" s="29" t="str">
        <f ca="1">IF($B259="","",IF(Zdroj!$AS$9="ano",IF(OFFSET(Zdroj!M$16,'k rozhodnutí detailní'!A258,0)="","","Anonymizováno"),IF(OFFSET(Zdroj!M$16,'k rozhodnutí detailní'!A258,0)="","",OFFSET(Zdroj!M$16,'k rozhodnutí detailní'!A258,0))))</f>
        <v/>
      </c>
      <c r="D261" s="3" t="str">
        <f ca="1">IF($B259="","",CONCATENATE("Dotace bude použita na:","
",OFFSET(Zdroj!P$16,'k rozhodnutí detailní'!$A258,0)))</f>
        <v/>
      </c>
      <c r="E261" s="426"/>
      <c r="F261" s="32" t="str">
        <f ca="1">IF($B259="","",OFFSET(Zdroj!V$16,'k rozhodnutí detailní'!$A258,0))</f>
        <v/>
      </c>
      <c r="G261" s="49" t="str">
        <f ca="1">IF($B259="","",OFFSET(Zdroj!CC$16,'k rozhodnutí'!#REF!,0))</f>
        <v/>
      </c>
      <c r="H261" s="427"/>
      <c r="I261" s="419"/>
      <c r="J261" s="419"/>
      <c r="K261" s="419"/>
      <c r="L261" s="419"/>
      <c r="M261" s="435"/>
      <c r="N261" s="33" t="str">
        <f t="shared" ref="N261" ca="1" si="167">IF(B259="","",N259/G259)</f>
        <v/>
      </c>
      <c r="O261" s="419"/>
      <c r="P261" s="419"/>
      <c r="Q261" s="419"/>
      <c r="R261" s="419"/>
      <c r="S261" s="419"/>
      <c r="T261" s="419"/>
      <c r="U261" s="419"/>
    </row>
    <row r="262" spans="1:21" hidden="1" x14ac:dyDescent="0.25">
      <c r="A262" s="25"/>
      <c r="B262" s="144" t="str">
        <f ca="1">IF(OFFSET(Zdroj!$B$16,A261,0)&gt;0,A264,"")</f>
        <v/>
      </c>
      <c r="C262" s="2" t="str">
        <f ca="1">IF($B262="","",IF(Zdroj!$AS$9="ano",CONCATENATE(OFFSET(Zdroj!C$16,'k rozhodnutí detailní'!$A261,0),"
","Anonymizováno","
",OFFSET(Zdroj!E$16,'k rozhodnutí detailní'!$A261,0),"
",OFFSET(Zdroj!F$16,'k rozhodnutí detailní'!$A261,0)),CONCATENATE(OFFSET(Zdroj!C$16,'k rozhodnutí detailní'!$A261,0),"
",OFFSET(Zdroj!D$16,'k rozhodnutí detailní'!$A261,0),"
",OFFSET(Zdroj!E$16,'k rozhodnutí detailní'!$A261,0),"
",OFFSET(Zdroj!F$16,'k rozhodnutí detailní'!$A261,0))))</f>
        <v/>
      </c>
      <c r="D262" s="20" t="str">
        <f ca="1">IF($B262="","",OFFSET(Zdroj!N$16,'k rozhodnutí detailní'!$A261,0))</f>
        <v/>
      </c>
      <c r="E262" s="426" t="str">
        <f ca="1">IF($B262="","",OFFSET(Zdroj!T$16,'k rozhodnutí detailní'!$A261,0))</f>
        <v/>
      </c>
      <c r="F262" s="32" t="str">
        <f ca="1">IF($B262="","",OFFSET(Zdroj!U$16,'k rozhodnutí detailní'!$A261,0))</f>
        <v/>
      </c>
      <c r="G262" s="429" t="str">
        <f ca="1">IF($B262="","",OFFSET(Zdroj!W$16,'k rozhodnutí detailní'!$A261,0))</f>
        <v/>
      </c>
      <c r="H262" s="427" t="str">
        <f ca="1">IF($B262="","",OFFSET(Zdroj!Y$16,'k rozhodnutí detailní'!$A261,0))</f>
        <v/>
      </c>
      <c r="I262" s="419" t="str">
        <f ca="1">IF($B262="","",OFFSET(Zdroj!BW$16,'k rozhodnutí detailní'!$A261,0))</f>
        <v/>
      </c>
      <c r="J262" s="419" t="str">
        <f ca="1">IF($B262="","",OFFSET(Zdroj!BX$16,'k rozhodnutí detailní'!$A261,0))</f>
        <v/>
      </c>
      <c r="K262" s="419" t="str">
        <f ca="1">IF($B262="","",OFFSET(Zdroj!BY$16,'k rozhodnutí detailní'!$A261,0))</f>
        <v/>
      </c>
      <c r="L262" s="419" t="str">
        <f ca="1">IF($B262="","",CONCATENATE(OFFSET(Zdroj!BZ$16,'k rozhodnutí detailní'!$A261,0)," ze 100"))</f>
        <v/>
      </c>
      <c r="M262" s="435" t="str">
        <f t="shared" ref="M262" ca="1" si="168">IF($B262="","",SUM((I262+J262+K262)/100))</f>
        <v/>
      </c>
      <c r="N262" s="425" t="str">
        <f ca="1">IF(B262="","",IF(Zdroj!$AS$1=Zdroj!$AT$9,IF(ROUND(G262*M262,Zdroj!$AT$8)&lt;Zdroj!$AU$1,Zdroj!$AU$1,ROUND(G262*M262,Zdroj!$AT$8)),OFFSET(Zdroj!CE$16,'k rozhodnutí detailní'!A261,0)))</f>
        <v/>
      </c>
      <c r="O262" s="419" t="str">
        <f ca="1">IF($B262="","",OFFSET(Zdroj!Z$16,'k rozhodnutí detailní'!$A261,0))</f>
        <v/>
      </c>
      <c r="P262" s="419" t="str">
        <f ca="1">IF($B262="","",OFFSET(Zdroj!AC$16,'k rozhodnutí detailní'!$A261,0))</f>
        <v/>
      </c>
      <c r="Q262" s="419" t="str">
        <f ca="1">IF($B262="","",OFFSET(Zdroj!AD$16,'k rozhodnutí detailní'!$A261,0))</f>
        <v/>
      </c>
      <c r="R262" s="419" t="str">
        <f ca="1">IF($B262="","",OFFSET(Zdroj!AE$16,'k rozhodnutí detailní'!$A261,0))</f>
        <v/>
      </c>
      <c r="S262" s="419" t="str">
        <f ca="1">IF($B262="","",OFFSET(Zdroj!AF$16,'k rozhodnutí detailní'!$A261,0))</f>
        <v/>
      </c>
      <c r="T262" s="419" t="str">
        <f ca="1">IF($B262="","",OFFSET(Zdroj!AG$16,'k rozhodnutí detailní'!$A261,0))</f>
        <v/>
      </c>
      <c r="U262" s="419" t="str">
        <f ca="1">IF($B262="","",OFFSET(Zdroj!AH$16,'k rozhodnutí detailní'!$A261,0))</f>
        <v/>
      </c>
    </row>
    <row r="263" spans="1:21" hidden="1" x14ac:dyDescent="0.25">
      <c r="A263" s="25"/>
      <c r="B263" s="424" t="str">
        <f ca="1">IF(OFFSET(Zdroj!$B$16,A261,0)&gt;0,OFFSET(Zdroj!$B$16,A261,0)+0,"")</f>
        <v/>
      </c>
      <c r="C263" s="2" t="str">
        <f ca="1">IF($B262="","",IF(Zdroj!$AS$9="ano",CONCATENATE("Okres:","
",OFFSET(Zdroj!CH$16,'k rozhodnutí detailní'!$A261,0),"
","Právní forma","
",OFFSET(Zdroj!H$16,'k rozhodnutí detailní'!$A261,0),"
",IF(OFFSET(Zdroj!I$16,'k rozhodnutí detailní'!$A261,0)="","","IČO: "),OFFSET(Zdroj!I$16,'k rozhodnutí detailní'!$A261,0),"
","B.Ú. ",IF(OFFSET(Zdroj!J$16,'k rozhodnutí detailní'!$A261,0)="","","Anonymizováno")),CONCATENATE("Okres:","
",OFFSET(Zdroj!CH$16,'k rozhodnutí detailní'!$A261,0),"
","Právní forma","
",OFFSET(Zdroj!H$16,'k rozhodnutí detailní'!$A261,0),"
",IF(OFFSET(Zdroj!I$16,'k rozhodnutí detailní'!$A261,0)="","","IČO: "),OFFSET(Zdroj!I$16,'k rozhodnutí detailní'!$A261,0),"
","B.Ú. ",OFFSET(Zdroj!J$16,'k rozhodnutí detailní'!$A261,0))))</f>
        <v/>
      </c>
      <c r="D263" s="3" t="str">
        <f ca="1">IF($B262="","",OFFSET(Zdroj!O$16,'k rozhodnutí detailní'!$A261,0))</f>
        <v/>
      </c>
      <c r="E263" s="426"/>
      <c r="F263" s="31"/>
      <c r="G263" s="429"/>
      <c r="H263" s="427"/>
      <c r="I263" s="419"/>
      <c r="J263" s="419"/>
      <c r="K263" s="419"/>
      <c r="L263" s="419"/>
      <c r="M263" s="435"/>
      <c r="N263" s="425"/>
      <c r="O263" s="419"/>
      <c r="P263" s="419"/>
      <c r="Q263" s="419"/>
      <c r="R263" s="419"/>
      <c r="S263" s="419"/>
      <c r="T263" s="419"/>
      <c r="U263" s="419"/>
    </row>
    <row r="264" spans="1:21" hidden="1" x14ac:dyDescent="0.25">
      <c r="A264" s="25">
        <f>ROW()/3-1</f>
        <v>87</v>
      </c>
      <c r="B264" s="424"/>
      <c r="C264" s="29" t="str">
        <f ca="1">IF($B262="","",IF(Zdroj!$AS$9="ano",IF(OFFSET(Zdroj!M$16,'k rozhodnutí detailní'!A261,0)="","","Anonymizováno"),IF(OFFSET(Zdroj!M$16,'k rozhodnutí detailní'!A261,0)="","",OFFSET(Zdroj!M$16,'k rozhodnutí detailní'!A261,0))))</f>
        <v/>
      </c>
      <c r="D264" s="3" t="str">
        <f ca="1">IF($B262="","",CONCATENATE("Dotace bude použita na:","
",OFFSET(Zdroj!P$16,'k rozhodnutí detailní'!$A261,0)))</f>
        <v/>
      </c>
      <c r="E264" s="426"/>
      <c r="F264" s="32" t="str">
        <f ca="1">IF($B262="","",OFFSET(Zdroj!V$16,'k rozhodnutí detailní'!$A261,0))</f>
        <v/>
      </c>
      <c r="G264" s="49" t="str">
        <f ca="1">IF($B262="","",OFFSET(Zdroj!CC$16,'k rozhodnutí'!#REF!,0))</f>
        <v/>
      </c>
      <c r="H264" s="427"/>
      <c r="I264" s="419"/>
      <c r="J264" s="419"/>
      <c r="K264" s="419"/>
      <c r="L264" s="419"/>
      <c r="M264" s="435"/>
      <c r="N264" s="33" t="str">
        <f t="shared" ref="N264" ca="1" si="169">IF(B262="","",N262/G262)</f>
        <v/>
      </c>
      <c r="O264" s="419"/>
      <c r="P264" s="419"/>
      <c r="Q264" s="419"/>
      <c r="R264" s="419"/>
      <c r="S264" s="419"/>
      <c r="T264" s="419"/>
      <c r="U264" s="419"/>
    </row>
    <row r="265" spans="1:21" hidden="1" x14ac:dyDescent="0.25">
      <c r="A265" s="25"/>
      <c r="B265" s="144" t="str">
        <f ca="1">IF(OFFSET(Zdroj!$B$16,A264,0)&gt;0,A267,"")</f>
        <v/>
      </c>
      <c r="C265" s="2" t="str">
        <f ca="1">IF($B265="","",IF(Zdroj!$AS$9="ano",CONCATENATE(OFFSET(Zdroj!C$16,'k rozhodnutí detailní'!$A264,0),"
","Anonymizováno","
",OFFSET(Zdroj!E$16,'k rozhodnutí detailní'!$A264,0),"
",OFFSET(Zdroj!F$16,'k rozhodnutí detailní'!$A264,0)),CONCATENATE(OFFSET(Zdroj!C$16,'k rozhodnutí detailní'!$A264,0),"
",OFFSET(Zdroj!D$16,'k rozhodnutí detailní'!$A264,0),"
",OFFSET(Zdroj!E$16,'k rozhodnutí detailní'!$A264,0),"
",OFFSET(Zdroj!F$16,'k rozhodnutí detailní'!$A264,0))))</f>
        <v/>
      </c>
      <c r="D265" s="20" t="str">
        <f ca="1">IF($B265="","",OFFSET(Zdroj!N$16,'k rozhodnutí detailní'!$A264,0))</f>
        <v/>
      </c>
      <c r="E265" s="426" t="str">
        <f ca="1">IF($B265="","",OFFSET(Zdroj!T$16,'k rozhodnutí detailní'!$A264,0))</f>
        <v/>
      </c>
      <c r="F265" s="32" t="str">
        <f ca="1">IF($B265="","",OFFSET(Zdroj!U$16,'k rozhodnutí detailní'!$A264,0))</f>
        <v/>
      </c>
      <c r="G265" s="429" t="str">
        <f ca="1">IF($B265="","",OFFSET(Zdroj!W$16,'k rozhodnutí detailní'!$A264,0))</f>
        <v/>
      </c>
      <c r="H265" s="427" t="str">
        <f ca="1">IF($B265="","",OFFSET(Zdroj!Y$16,'k rozhodnutí detailní'!$A264,0))</f>
        <v/>
      </c>
      <c r="I265" s="419" t="str">
        <f ca="1">IF($B265="","",OFFSET(Zdroj!BW$16,'k rozhodnutí detailní'!$A264,0))</f>
        <v/>
      </c>
      <c r="J265" s="419" t="str">
        <f ca="1">IF($B265="","",OFFSET(Zdroj!BX$16,'k rozhodnutí detailní'!$A264,0))</f>
        <v/>
      </c>
      <c r="K265" s="419" t="str">
        <f ca="1">IF($B265="","",OFFSET(Zdroj!BY$16,'k rozhodnutí detailní'!$A264,0))</f>
        <v/>
      </c>
      <c r="L265" s="419" t="str">
        <f ca="1">IF($B265="","",CONCATENATE(OFFSET(Zdroj!BZ$16,'k rozhodnutí detailní'!$A264,0)," ze 100"))</f>
        <v/>
      </c>
      <c r="M265" s="435" t="str">
        <f t="shared" ref="M265" ca="1" si="170">IF($B265="","",SUM((I265+J265+K265)/100))</f>
        <v/>
      </c>
      <c r="N265" s="425" t="str">
        <f ca="1">IF(B265="","",IF(Zdroj!$AS$1=Zdroj!$AT$9,IF(ROUND(G265*M265,Zdroj!$AT$8)&lt;Zdroj!$AU$1,Zdroj!$AU$1,ROUND(G265*M265,Zdroj!$AT$8)),OFFSET(Zdroj!CE$16,'k rozhodnutí detailní'!A264,0)))</f>
        <v/>
      </c>
      <c r="O265" s="419" t="str">
        <f ca="1">IF($B265="","",OFFSET(Zdroj!Z$16,'k rozhodnutí detailní'!$A264,0))</f>
        <v/>
      </c>
      <c r="P265" s="419" t="str">
        <f ca="1">IF($B265="","",OFFSET(Zdroj!AC$16,'k rozhodnutí detailní'!$A264,0))</f>
        <v/>
      </c>
      <c r="Q265" s="419" t="str">
        <f ca="1">IF($B265="","",OFFSET(Zdroj!AD$16,'k rozhodnutí detailní'!$A264,0))</f>
        <v/>
      </c>
      <c r="R265" s="419" t="str">
        <f ca="1">IF($B265="","",OFFSET(Zdroj!AE$16,'k rozhodnutí detailní'!$A264,0))</f>
        <v/>
      </c>
      <c r="S265" s="419" t="str">
        <f ca="1">IF($B265="","",OFFSET(Zdroj!AF$16,'k rozhodnutí detailní'!$A264,0))</f>
        <v/>
      </c>
      <c r="T265" s="419" t="str">
        <f ca="1">IF($B265="","",OFFSET(Zdroj!AG$16,'k rozhodnutí detailní'!$A264,0))</f>
        <v/>
      </c>
      <c r="U265" s="419" t="str">
        <f ca="1">IF($B265="","",OFFSET(Zdroj!AH$16,'k rozhodnutí detailní'!$A264,0))</f>
        <v/>
      </c>
    </row>
    <row r="266" spans="1:21" hidden="1" x14ac:dyDescent="0.25">
      <c r="A266" s="25"/>
      <c r="B266" s="424" t="str">
        <f ca="1">IF(OFFSET(Zdroj!$B$16,A264,0)&gt;0,OFFSET(Zdroj!$B$16,A264,0)+0,"")</f>
        <v/>
      </c>
      <c r="C266" s="2" t="str">
        <f ca="1">IF($B265="","",IF(Zdroj!$AS$9="ano",CONCATENATE("Okres:","
",OFFSET(Zdroj!CH$16,'k rozhodnutí detailní'!$A264,0),"
","Právní forma","
",OFFSET(Zdroj!H$16,'k rozhodnutí detailní'!$A264,0),"
",IF(OFFSET(Zdroj!I$16,'k rozhodnutí detailní'!$A264,0)="","","IČO: "),OFFSET(Zdroj!I$16,'k rozhodnutí detailní'!$A264,0),"
","B.Ú. ",IF(OFFSET(Zdroj!J$16,'k rozhodnutí detailní'!$A264,0)="","","Anonymizováno")),CONCATENATE("Okres:","
",OFFSET(Zdroj!CH$16,'k rozhodnutí detailní'!$A264,0),"
","Právní forma","
",OFFSET(Zdroj!H$16,'k rozhodnutí detailní'!$A264,0),"
",IF(OFFSET(Zdroj!I$16,'k rozhodnutí detailní'!$A264,0)="","","IČO: "),OFFSET(Zdroj!I$16,'k rozhodnutí detailní'!$A264,0),"
","B.Ú. ",OFFSET(Zdroj!J$16,'k rozhodnutí detailní'!$A264,0))))</f>
        <v/>
      </c>
      <c r="D266" s="3" t="str">
        <f ca="1">IF($B265="","",OFFSET(Zdroj!O$16,'k rozhodnutí detailní'!$A264,0))</f>
        <v/>
      </c>
      <c r="E266" s="426"/>
      <c r="F266" s="31"/>
      <c r="G266" s="429"/>
      <c r="H266" s="427"/>
      <c r="I266" s="419"/>
      <c r="J266" s="419"/>
      <c r="K266" s="419"/>
      <c r="L266" s="419"/>
      <c r="M266" s="435"/>
      <c r="N266" s="425"/>
      <c r="O266" s="419"/>
      <c r="P266" s="419"/>
      <c r="Q266" s="419"/>
      <c r="R266" s="419"/>
      <c r="S266" s="419"/>
      <c r="T266" s="419"/>
      <c r="U266" s="419"/>
    </row>
    <row r="267" spans="1:21" hidden="1" x14ac:dyDescent="0.25">
      <c r="A267" s="25">
        <f>ROW()/3-1</f>
        <v>88</v>
      </c>
      <c r="B267" s="424"/>
      <c r="C267" s="29" t="str">
        <f ca="1">IF($B265="","",IF(Zdroj!$AS$9="ano",IF(OFFSET(Zdroj!M$16,'k rozhodnutí detailní'!A264,0)="","","Anonymizováno"),IF(OFFSET(Zdroj!M$16,'k rozhodnutí detailní'!A264,0)="","",OFFSET(Zdroj!M$16,'k rozhodnutí detailní'!A264,0))))</f>
        <v/>
      </c>
      <c r="D267" s="3" t="str">
        <f ca="1">IF($B265="","",CONCATENATE("Dotace bude použita na:","
",OFFSET(Zdroj!P$16,'k rozhodnutí detailní'!$A264,0)))</f>
        <v/>
      </c>
      <c r="E267" s="426"/>
      <c r="F267" s="32" t="str">
        <f ca="1">IF($B265="","",OFFSET(Zdroj!V$16,'k rozhodnutí detailní'!$A264,0))</f>
        <v/>
      </c>
      <c r="G267" s="49" t="str">
        <f ca="1">IF($B265="","",OFFSET(Zdroj!CC$16,'k rozhodnutí'!#REF!,0))</f>
        <v/>
      </c>
      <c r="H267" s="427"/>
      <c r="I267" s="419"/>
      <c r="J267" s="419"/>
      <c r="K267" s="419"/>
      <c r="L267" s="419"/>
      <c r="M267" s="435"/>
      <c r="N267" s="33" t="str">
        <f t="shared" ref="N267" ca="1" si="171">IF(B265="","",N265/G265)</f>
        <v/>
      </c>
      <c r="O267" s="419"/>
      <c r="P267" s="419"/>
      <c r="Q267" s="419"/>
      <c r="R267" s="419"/>
      <c r="S267" s="419"/>
      <c r="T267" s="419"/>
      <c r="U267" s="419"/>
    </row>
    <row r="268" spans="1:21" hidden="1" x14ac:dyDescent="0.25">
      <c r="A268" s="25"/>
      <c r="B268" s="144" t="str">
        <f ca="1">IF(OFFSET(Zdroj!$B$16,A267,0)&gt;0,A270,"")</f>
        <v/>
      </c>
      <c r="C268" s="2" t="str">
        <f ca="1">IF($B268="","",IF(Zdroj!$AS$9="ano",CONCATENATE(OFFSET(Zdroj!C$16,'k rozhodnutí detailní'!$A267,0),"
","Anonymizováno","
",OFFSET(Zdroj!E$16,'k rozhodnutí detailní'!$A267,0),"
",OFFSET(Zdroj!F$16,'k rozhodnutí detailní'!$A267,0)),CONCATENATE(OFFSET(Zdroj!C$16,'k rozhodnutí detailní'!$A267,0),"
",OFFSET(Zdroj!D$16,'k rozhodnutí detailní'!$A267,0),"
",OFFSET(Zdroj!E$16,'k rozhodnutí detailní'!$A267,0),"
",OFFSET(Zdroj!F$16,'k rozhodnutí detailní'!$A267,0))))</f>
        <v/>
      </c>
      <c r="D268" s="20" t="str">
        <f ca="1">IF($B268="","",OFFSET(Zdroj!N$16,'k rozhodnutí detailní'!$A267,0))</f>
        <v/>
      </c>
      <c r="E268" s="426" t="str">
        <f ca="1">IF($B268="","",OFFSET(Zdroj!T$16,'k rozhodnutí detailní'!$A267,0))</f>
        <v/>
      </c>
      <c r="F268" s="32" t="str">
        <f ca="1">IF($B268="","",OFFSET(Zdroj!U$16,'k rozhodnutí detailní'!$A267,0))</f>
        <v/>
      </c>
      <c r="G268" s="429" t="str">
        <f ca="1">IF($B268="","",OFFSET(Zdroj!W$16,'k rozhodnutí detailní'!$A267,0))</f>
        <v/>
      </c>
      <c r="H268" s="427" t="str">
        <f ca="1">IF($B268="","",OFFSET(Zdroj!Y$16,'k rozhodnutí detailní'!$A267,0))</f>
        <v/>
      </c>
      <c r="I268" s="419" t="str">
        <f ca="1">IF($B268="","",OFFSET(Zdroj!BW$16,'k rozhodnutí detailní'!$A267,0))</f>
        <v/>
      </c>
      <c r="J268" s="419" t="str">
        <f ca="1">IF($B268="","",OFFSET(Zdroj!BX$16,'k rozhodnutí detailní'!$A267,0))</f>
        <v/>
      </c>
      <c r="K268" s="419" t="str">
        <f ca="1">IF($B268="","",OFFSET(Zdroj!BY$16,'k rozhodnutí detailní'!$A267,0))</f>
        <v/>
      </c>
      <c r="L268" s="419" t="str">
        <f ca="1">IF($B268="","",CONCATENATE(OFFSET(Zdroj!BZ$16,'k rozhodnutí detailní'!$A267,0)," ze 100"))</f>
        <v/>
      </c>
      <c r="M268" s="435" t="str">
        <f t="shared" ref="M268" ca="1" si="172">IF($B268="","",SUM((I268+J268+K268)/100))</f>
        <v/>
      </c>
      <c r="N268" s="425" t="str">
        <f ca="1">IF(B268="","",IF(Zdroj!$AS$1=Zdroj!$AT$9,IF(ROUND(G268*M268,Zdroj!$AT$8)&lt;Zdroj!$AU$1,Zdroj!$AU$1,ROUND(G268*M268,Zdroj!$AT$8)),OFFSET(Zdroj!CE$16,'k rozhodnutí detailní'!A267,0)))</f>
        <v/>
      </c>
      <c r="O268" s="419" t="str">
        <f ca="1">IF($B268="","",OFFSET(Zdroj!Z$16,'k rozhodnutí detailní'!$A267,0))</f>
        <v/>
      </c>
      <c r="P268" s="419" t="str">
        <f ca="1">IF($B268="","",OFFSET(Zdroj!AC$16,'k rozhodnutí detailní'!$A267,0))</f>
        <v/>
      </c>
      <c r="Q268" s="419" t="str">
        <f ca="1">IF($B268="","",OFFSET(Zdroj!AD$16,'k rozhodnutí detailní'!$A267,0))</f>
        <v/>
      </c>
      <c r="R268" s="419" t="str">
        <f ca="1">IF($B268="","",OFFSET(Zdroj!AE$16,'k rozhodnutí detailní'!$A267,0))</f>
        <v/>
      </c>
      <c r="S268" s="419" t="str">
        <f ca="1">IF($B268="","",OFFSET(Zdroj!AF$16,'k rozhodnutí detailní'!$A267,0))</f>
        <v/>
      </c>
      <c r="T268" s="419" t="str">
        <f ca="1">IF($B268="","",OFFSET(Zdroj!AG$16,'k rozhodnutí detailní'!$A267,0))</f>
        <v/>
      </c>
      <c r="U268" s="419" t="str">
        <f ca="1">IF($B268="","",OFFSET(Zdroj!AH$16,'k rozhodnutí detailní'!$A267,0))</f>
        <v/>
      </c>
    </row>
    <row r="269" spans="1:21" hidden="1" x14ac:dyDescent="0.25">
      <c r="A269" s="25"/>
      <c r="B269" s="424" t="str">
        <f ca="1">IF(OFFSET(Zdroj!$B$16,A267,0)&gt;0,OFFSET(Zdroj!$B$16,A267,0)+0,"")</f>
        <v/>
      </c>
      <c r="C269" s="2" t="str">
        <f ca="1">IF($B268="","",IF(Zdroj!$AS$9="ano",CONCATENATE("Okres:","
",OFFSET(Zdroj!CH$16,'k rozhodnutí detailní'!$A267,0),"
","Právní forma","
",OFFSET(Zdroj!H$16,'k rozhodnutí detailní'!$A267,0),"
",IF(OFFSET(Zdroj!I$16,'k rozhodnutí detailní'!$A267,0)="","","IČO: "),OFFSET(Zdroj!I$16,'k rozhodnutí detailní'!$A267,0),"
","B.Ú. ",IF(OFFSET(Zdroj!J$16,'k rozhodnutí detailní'!$A267,0)="","","Anonymizováno")),CONCATENATE("Okres:","
",OFFSET(Zdroj!CH$16,'k rozhodnutí detailní'!$A267,0),"
","Právní forma","
",OFFSET(Zdroj!H$16,'k rozhodnutí detailní'!$A267,0),"
",IF(OFFSET(Zdroj!I$16,'k rozhodnutí detailní'!$A267,0)="","","IČO: "),OFFSET(Zdroj!I$16,'k rozhodnutí detailní'!$A267,0),"
","B.Ú. ",OFFSET(Zdroj!J$16,'k rozhodnutí detailní'!$A267,0))))</f>
        <v/>
      </c>
      <c r="D269" s="3" t="str">
        <f ca="1">IF($B268="","",OFFSET(Zdroj!O$16,'k rozhodnutí detailní'!$A267,0))</f>
        <v/>
      </c>
      <c r="E269" s="426"/>
      <c r="F269" s="31"/>
      <c r="G269" s="429"/>
      <c r="H269" s="427"/>
      <c r="I269" s="419"/>
      <c r="J269" s="419"/>
      <c r="K269" s="419"/>
      <c r="L269" s="419"/>
      <c r="M269" s="435"/>
      <c r="N269" s="425"/>
      <c r="O269" s="419"/>
      <c r="P269" s="419"/>
      <c r="Q269" s="419"/>
      <c r="R269" s="419"/>
      <c r="S269" s="419"/>
      <c r="T269" s="419"/>
      <c r="U269" s="419"/>
    </row>
    <row r="270" spans="1:21" hidden="1" x14ac:dyDescent="0.25">
      <c r="A270" s="25">
        <f>ROW()/3-1</f>
        <v>89</v>
      </c>
      <c r="B270" s="424"/>
      <c r="C270" s="29" t="str">
        <f ca="1">IF($B268="","",IF(Zdroj!$AS$9="ano",IF(OFFSET(Zdroj!M$16,'k rozhodnutí detailní'!A267,0)="","","Anonymizováno"),IF(OFFSET(Zdroj!M$16,'k rozhodnutí detailní'!A267,0)="","",OFFSET(Zdroj!M$16,'k rozhodnutí detailní'!A267,0))))</f>
        <v/>
      </c>
      <c r="D270" s="3" t="str">
        <f ca="1">IF($B268="","",CONCATENATE("Dotace bude použita na:","
",OFFSET(Zdroj!P$16,'k rozhodnutí detailní'!$A267,0)))</f>
        <v/>
      </c>
      <c r="E270" s="426"/>
      <c r="F270" s="32" t="str">
        <f ca="1">IF($B268="","",OFFSET(Zdroj!V$16,'k rozhodnutí detailní'!$A267,0))</f>
        <v/>
      </c>
      <c r="G270" s="49" t="str">
        <f ca="1">IF($B268="","",OFFSET(Zdroj!CC$16,'k rozhodnutí'!#REF!,0))</f>
        <v/>
      </c>
      <c r="H270" s="427"/>
      <c r="I270" s="419"/>
      <c r="J270" s="419"/>
      <c r="K270" s="419"/>
      <c r="L270" s="419"/>
      <c r="M270" s="435"/>
      <c r="N270" s="33" t="str">
        <f t="shared" ref="N270" ca="1" si="173">IF(B268="","",N268/G268)</f>
        <v/>
      </c>
      <c r="O270" s="419"/>
      <c r="P270" s="419"/>
      <c r="Q270" s="419"/>
      <c r="R270" s="419"/>
      <c r="S270" s="419"/>
      <c r="T270" s="419"/>
      <c r="U270" s="419"/>
    </row>
    <row r="271" spans="1:21" hidden="1" x14ac:dyDescent="0.25">
      <c r="A271" s="25"/>
      <c r="B271" s="144" t="str">
        <f ca="1">IF(OFFSET(Zdroj!$B$16,A270,0)&gt;0,A273,"")</f>
        <v/>
      </c>
      <c r="C271" s="2" t="str">
        <f ca="1">IF($B271="","",IF(Zdroj!$AS$9="ano",CONCATENATE(OFFSET(Zdroj!C$16,'k rozhodnutí detailní'!$A270,0),"
","Anonymizováno","
",OFFSET(Zdroj!E$16,'k rozhodnutí detailní'!$A270,0),"
",OFFSET(Zdroj!F$16,'k rozhodnutí detailní'!$A270,0)),CONCATENATE(OFFSET(Zdroj!C$16,'k rozhodnutí detailní'!$A270,0),"
",OFFSET(Zdroj!D$16,'k rozhodnutí detailní'!$A270,0),"
",OFFSET(Zdroj!E$16,'k rozhodnutí detailní'!$A270,0),"
",OFFSET(Zdroj!F$16,'k rozhodnutí detailní'!$A270,0))))</f>
        <v/>
      </c>
      <c r="D271" s="20" t="str">
        <f ca="1">IF($B271="","",OFFSET(Zdroj!N$16,'k rozhodnutí detailní'!$A270,0))</f>
        <v/>
      </c>
      <c r="E271" s="426" t="str">
        <f ca="1">IF($B271="","",OFFSET(Zdroj!T$16,'k rozhodnutí detailní'!$A270,0))</f>
        <v/>
      </c>
      <c r="F271" s="32" t="str">
        <f ca="1">IF($B271="","",OFFSET(Zdroj!U$16,'k rozhodnutí detailní'!$A270,0))</f>
        <v/>
      </c>
      <c r="G271" s="429" t="str">
        <f ca="1">IF($B271="","",OFFSET(Zdroj!W$16,'k rozhodnutí detailní'!$A270,0))</f>
        <v/>
      </c>
      <c r="H271" s="427" t="str">
        <f ca="1">IF($B271="","",OFFSET(Zdroj!Y$16,'k rozhodnutí detailní'!$A270,0))</f>
        <v/>
      </c>
      <c r="I271" s="419" t="str">
        <f ca="1">IF($B271="","",OFFSET(Zdroj!BW$16,'k rozhodnutí detailní'!$A270,0))</f>
        <v/>
      </c>
      <c r="J271" s="419" t="str">
        <f ca="1">IF($B271="","",OFFSET(Zdroj!BX$16,'k rozhodnutí detailní'!$A270,0))</f>
        <v/>
      </c>
      <c r="K271" s="419" t="str">
        <f ca="1">IF($B271="","",OFFSET(Zdroj!BY$16,'k rozhodnutí detailní'!$A270,0))</f>
        <v/>
      </c>
      <c r="L271" s="419" t="str">
        <f ca="1">IF($B271="","",CONCATENATE(OFFSET(Zdroj!BZ$16,'k rozhodnutí detailní'!$A270,0)," ze 100"))</f>
        <v/>
      </c>
      <c r="M271" s="435" t="str">
        <f t="shared" ref="M271" ca="1" si="174">IF($B271="","",SUM((I271+J271+K271)/100))</f>
        <v/>
      </c>
      <c r="N271" s="425" t="str">
        <f ca="1">IF(B271="","",IF(Zdroj!$AS$1=Zdroj!$AT$9,IF(ROUND(G271*M271,Zdroj!$AT$8)&lt;Zdroj!$AU$1,Zdroj!$AU$1,ROUND(G271*M271,Zdroj!$AT$8)),OFFSET(Zdroj!CE$16,'k rozhodnutí detailní'!A270,0)))</f>
        <v/>
      </c>
      <c r="O271" s="419" t="str">
        <f ca="1">IF($B271="","",OFFSET(Zdroj!Z$16,'k rozhodnutí detailní'!$A270,0))</f>
        <v/>
      </c>
      <c r="P271" s="419" t="str">
        <f ca="1">IF($B271="","",OFFSET(Zdroj!AC$16,'k rozhodnutí detailní'!$A270,0))</f>
        <v/>
      </c>
      <c r="Q271" s="419" t="str">
        <f ca="1">IF($B271="","",OFFSET(Zdroj!AD$16,'k rozhodnutí detailní'!$A270,0))</f>
        <v/>
      </c>
      <c r="R271" s="419" t="str">
        <f ca="1">IF($B271="","",OFFSET(Zdroj!AE$16,'k rozhodnutí detailní'!$A270,0))</f>
        <v/>
      </c>
      <c r="S271" s="419" t="str">
        <f ca="1">IF($B271="","",OFFSET(Zdroj!AF$16,'k rozhodnutí detailní'!$A270,0))</f>
        <v/>
      </c>
      <c r="T271" s="419" t="str">
        <f ca="1">IF($B271="","",OFFSET(Zdroj!AG$16,'k rozhodnutí detailní'!$A270,0))</f>
        <v/>
      </c>
      <c r="U271" s="419" t="str">
        <f ca="1">IF($B271="","",OFFSET(Zdroj!AH$16,'k rozhodnutí detailní'!$A270,0))</f>
        <v/>
      </c>
    </row>
    <row r="272" spans="1:21" hidden="1" x14ac:dyDescent="0.25">
      <c r="A272" s="25"/>
      <c r="B272" s="424" t="str">
        <f ca="1">IF(OFFSET(Zdroj!$B$16,A270,0)&gt;0,OFFSET(Zdroj!$B$16,A270,0)+0,"")</f>
        <v/>
      </c>
      <c r="C272" s="2" t="str">
        <f ca="1">IF($B271="","",IF(Zdroj!$AS$9="ano",CONCATENATE("Okres:","
",OFFSET(Zdroj!CH$16,'k rozhodnutí detailní'!$A270,0),"
","Právní forma","
",OFFSET(Zdroj!H$16,'k rozhodnutí detailní'!$A270,0),"
",IF(OFFSET(Zdroj!I$16,'k rozhodnutí detailní'!$A270,0)="","","IČO: "),OFFSET(Zdroj!I$16,'k rozhodnutí detailní'!$A270,0),"
","B.Ú. ",IF(OFFSET(Zdroj!J$16,'k rozhodnutí detailní'!$A270,0)="","","Anonymizováno")),CONCATENATE("Okres:","
",OFFSET(Zdroj!CH$16,'k rozhodnutí detailní'!$A270,0),"
","Právní forma","
",OFFSET(Zdroj!H$16,'k rozhodnutí detailní'!$A270,0),"
",IF(OFFSET(Zdroj!I$16,'k rozhodnutí detailní'!$A270,0)="","","IČO: "),OFFSET(Zdroj!I$16,'k rozhodnutí detailní'!$A270,0),"
","B.Ú. ",OFFSET(Zdroj!J$16,'k rozhodnutí detailní'!$A270,0))))</f>
        <v/>
      </c>
      <c r="D272" s="3" t="str">
        <f ca="1">IF($B271="","",OFFSET(Zdroj!O$16,'k rozhodnutí detailní'!$A270,0))</f>
        <v/>
      </c>
      <c r="E272" s="426"/>
      <c r="F272" s="31"/>
      <c r="G272" s="429"/>
      <c r="H272" s="427"/>
      <c r="I272" s="419"/>
      <c r="J272" s="419"/>
      <c r="K272" s="419"/>
      <c r="L272" s="419"/>
      <c r="M272" s="435"/>
      <c r="N272" s="425"/>
      <c r="O272" s="419"/>
      <c r="P272" s="419"/>
      <c r="Q272" s="419"/>
      <c r="R272" s="419"/>
      <c r="S272" s="419"/>
      <c r="T272" s="419"/>
      <c r="U272" s="419"/>
    </row>
    <row r="273" spans="1:21" hidden="1" x14ac:dyDescent="0.25">
      <c r="A273" s="25">
        <f>ROW()/3-1</f>
        <v>90</v>
      </c>
      <c r="B273" s="424"/>
      <c r="C273" s="29" t="str">
        <f ca="1">IF($B271="","",IF(Zdroj!$AS$9="ano",IF(OFFSET(Zdroj!M$16,'k rozhodnutí detailní'!A270,0)="","","Anonymizováno"),IF(OFFSET(Zdroj!M$16,'k rozhodnutí detailní'!A270,0)="","",OFFSET(Zdroj!M$16,'k rozhodnutí detailní'!A270,0))))</f>
        <v/>
      </c>
      <c r="D273" s="3" t="str">
        <f ca="1">IF($B271="","",CONCATENATE("Dotace bude použita na:","
",OFFSET(Zdroj!P$16,'k rozhodnutí detailní'!$A270,0)))</f>
        <v/>
      </c>
      <c r="E273" s="426"/>
      <c r="F273" s="32" t="str">
        <f ca="1">IF($B271="","",OFFSET(Zdroj!V$16,'k rozhodnutí detailní'!$A270,0))</f>
        <v/>
      </c>
      <c r="G273" s="49" t="str">
        <f ca="1">IF($B271="","",OFFSET(Zdroj!CC$16,'k rozhodnutí'!#REF!,0))</f>
        <v/>
      </c>
      <c r="H273" s="427"/>
      <c r="I273" s="419"/>
      <c r="J273" s="419"/>
      <c r="K273" s="419"/>
      <c r="L273" s="419"/>
      <c r="M273" s="435"/>
      <c r="N273" s="33" t="str">
        <f t="shared" ref="N273" ca="1" si="175">IF(B271="","",N271/G271)</f>
        <v/>
      </c>
      <c r="O273" s="419"/>
      <c r="P273" s="419"/>
      <c r="Q273" s="419"/>
      <c r="R273" s="419"/>
      <c r="S273" s="419"/>
      <c r="T273" s="419"/>
      <c r="U273" s="419"/>
    </row>
    <row r="274" spans="1:21" hidden="1" x14ac:dyDescent="0.25">
      <c r="A274" s="25"/>
      <c r="B274" s="144" t="str">
        <f ca="1">IF(OFFSET(Zdroj!$B$16,A273,0)&gt;0,A276,"")</f>
        <v/>
      </c>
      <c r="C274" s="2" t="str">
        <f ca="1">IF($B274="","",IF(Zdroj!$AS$9="ano",CONCATENATE(OFFSET(Zdroj!C$16,'k rozhodnutí detailní'!$A273,0),"
","Anonymizováno","
",OFFSET(Zdroj!E$16,'k rozhodnutí detailní'!$A273,0),"
",OFFSET(Zdroj!F$16,'k rozhodnutí detailní'!$A273,0)),CONCATENATE(OFFSET(Zdroj!C$16,'k rozhodnutí detailní'!$A273,0),"
",OFFSET(Zdroj!D$16,'k rozhodnutí detailní'!$A273,0),"
",OFFSET(Zdroj!E$16,'k rozhodnutí detailní'!$A273,0),"
",OFFSET(Zdroj!F$16,'k rozhodnutí detailní'!$A273,0))))</f>
        <v/>
      </c>
      <c r="D274" s="20" t="str">
        <f ca="1">IF($B274="","",OFFSET(Zdroj!N$16,'k rozhodnutí detailní'!$A273,0))</f>
        <v/>
      </c>
      <c r="E274" s="426" t="str">
        <f ca="1">IF($B274="","",OFFSET(Zdroj!T$16,'k rozhodnutí detailní'!$A273,0))</f>
        <v/>
      </c>
      <c r="F274" s="32" t="str">
        <f ca="1">IF($B274="","",OFFSET(Zdroj!U$16,'k rozhodnutí detailní'!$A273,0))</f>
        <v/>
      </c>
      <c r="G274" s="429" t="str">
        <f ca="1">IF($B274="","",OFFSET(Zdroj!W$16,'k rozhodnutí detailní'!$A273,0))</f>
        <v/>
      </c>
      <c r="H274" s="427" t="str">
        <f ca="1">IF($B274="","",OFFSET(Zdroj!Y$16,'k rozhodnutí detailní'!$A273,0))</f>
        <v/>
      </c>
      <c r="I274" s="419" t="str">
        <f ca="1">IF($B274="","",OFFSET(Zdroj!BW$16,'k rozhodnutí detailní'!$A273,0))</f>
        <v/>
      </c>
      <c r="J274" s="419" t="str">
        <f ca="1">IF($B274="","",OFFSET(Zdroj!BX$16,'k rozhodnutí detailní'!$A273,0))</f>
        <v/>
      </c>
      <c r="K274" s="419" t="str">
        <f ca="1">IF($B274="","",OFFSET(Zdroj!BY$16,'k rozhodnutí detailní'!$A273,0))</f>
        <v/>
      </c>
      <c r="L274" s="419" t="str">
        <f ca="1">IF($B274="","",CONCATENATE(OFFSET(Zdroj!BZ$16,'k rozhodnutí detailní'!$A273,0)," ze 100"))</f>
        <v/>
      </c>
      <c r="M274" s="435" t="str">
        <f t="shared" ref="M274" ca="1" si="176">IF($B274="","",SUM((I274+J274+K274)/100))</f>
        <v/>
      </c>
      <c r="N274" s="425" t="str">
        <f ca="1">IF(B274="","",IF(Zdroj!$AS$1=Zdroj!$AT$9,IF(ROUND(G274*M274,Zdroj!$AT$8)&lt;Zdroj!$AU$1,Zdroj!$AU$1,ROUND(G274*M274,Zdroj!$AT$8)),OFFSET(Zdroj!CE$16,'k rozhodnutí detailní'!A273,0)))</f>
        <v/>
      </c>
      <c r="O274" s="419" t="str">
        <f ca="1">IF($B274="","",OFFSET(Zdroj!Z$16,'k rozhodnutí detailní'!$A273,0))</f>
        <v/>
      </c>
      <c r="P274" s="419" t="str">
        <f ca="1">IF($B274="","",OFFSET(Zdroj!AC$16,'k rozhodnutí detailní'!$A273,0))</f>
        <v/>
      </c>
      <c r="Q274" s="419" t="str">
        <f ca="1">IF($B274="","",OFFSET(Zdroj!AD$16,'k rozhodnutí detailní'!$A273,0))</f>
        <v/>
      </c>
      <c r="R274" s="419" t="str">
        <f ca="1">IF($B274="","",OFFSET(Zdroj!AE$16,'k rozhodnutí detailní'!$A273,0))</f>
        <v/>
      </c>
      <c r="S274" s="419" t="str">
        <f ca="1">IF($B274="","",OFFSET(Zdroj!AF$16,'k rozhodnutí detailní'!$A273,0))</f>
        <v/>
      </c>
      <c r="T274" s="419" t="str">
        <f ca="1">IF($B274="","",OFFSET(Zdroj!AG$16,'k rozhodnutí detailní'!$A273,0))</f>
        <v/>
      </c>
      <c r="U274" s="419" t="str">
        <f ca="1">IF($B274="","",OFFSET(Zdroj!AH$16,'k rozhodnutí detailní'!$A273,0))</f>
        <v/>
      </c>
    </row>
    <row r="275" spans="1:21" hidden="1" x14ac:dyDescent="0.25">
      <c r="A275" s="25"/>
      <c r="B275" s="424" t="str">
        <f ca="1">IF(OFFSET(Zdroj!$B$16,A273,0)&gt;0,OFFSET(Zdroj!$B$16,A273,0)+0,"")</f>
        <v/>
      </c>
      <c r="C275" s="2" t="str">
        <f ca="1">IF($B274="","",IF(Zdroj!$AS$9="ano",CONCATENATE("Okres:","
",OFFSET(Zdroj!CH$16,'k rozhodnutí detailní'!$A273,0),"
","Právní forma","
",OFFSET(Zdroj!H$16,'k rozhodnutí detailní'!$A273,0),"
",IF(OFFSET(Zdroj!I$16,'k rozhodnutí detailní'!$A273,0)="","","IČO: "),OFFSET(Zdroj!I$16,'k rozhodnutí detailní'!$A273,0),"
","B.Ú. ",IF(OFFSET(Zdroj!J$16,'k rozhodnutí detailní'!$A273,0)="","","Anonymizováno")),CONCATENATE("Okres:","
",OFFSET(Zdroj!CH$16,'k rozhodnutí detailní'!$A273,0),"
","Právní forma","
",OFFSET(Zdroj!H$16,'k rozhodnutí detailní'!$A273,0),"
",IF(OFFSET(Zdroj!I$16,'k rozhodnutí detailní'!$A273,0)="","","IČO: "),OFFSET(Zdroj!I$16,'k rozhodnutí detailní'!$A273,0),"
","B.Ú. ",OFFSET(Zdroj!J$16,'k rozhodnutí detailní'!$A273,0))))</f>
        <v/>
      </c>
      <c r="D275" s="3" t="str">
        <f ca="1">IF($B274="","",OFFSET(Zdroj!O$16,'k rozhodnutí detailní'!$A273,0))</f>
        <v/>
      </c>
      <c r="E275" s="426"/>
      <c r="F275" s="31"/>
      <c r="G275" s="429"/>
      <c r="H275" s="427"/>
      <c r="I275" s="419"/>
      <c r="J275" s="419"/>
      <c r="K275" s="419"/>
      <c r="L275" s="419"/>
      <c r="M275" s="435"/>
      <c r="N275" s="425"/>
      <c r="O275" s="419"/>
      <c r="P275" s="419"/>
      <c r="Q275" s="419"/>
      <c r="R275" s="419"/>
      <c r="S275" s="419"/>
      <c r="T275" s="419"/>
      <c r="U275" s="419"/>
    </row>
    <row r="276" spans="1:21" hidden="1" x14ac:dyDescent="0.25">
      <c r="A276" s="25">
        <f>ROW()/3-1</f>
        <v>91</v>
      </c>
      <c r="B276" s="424"/>
      <c r="C276" s="29" t="str">
        <f ca="1">IF($B274="","",IF(Zdroj!$AS$9="ano",IF(OFFSET(Zdroj!M$16,'k rozhodnutí detailní'!A273,0)="","","Anonymizováno"),IF(OFFSET(Zdroj!M$16,'k rozhodnutí detailní'!A273,0)="","",OFFSET(Zdroj!M$16,'k rozhodnutí detailní'!A273,0))))</f>
        <v/>
      </c>
      <c r="D276" s="3" t="str">
        <f ca="1">IF($B274="","",CONCATENATE("Dotace bude použita na:","
",OFFSET(Zdroj!P$16,'k rozhodnutí detailní'!$A273,0)))</f>
        <v/>
      </c>
      <c r="E276" s="426"/>
      <c r="F276" s="32" t="str">
        <f ca="1">IF($B274="","",OFFSET(Zdroj!V$16,'k rozhodnutí detailní'!$A273,0))</f>
        <v/>
      </c>
      <c r="G276" s="49" t="str">
        <f ca="1">IF($B274="","",OFFSET(Zdroj!CC$16,'k rozhodnutí'!#REF!,0))</f>
        <v/>
      </c>
      <c r="H276" s="427"/>
      <c r="I276" s="419"/>
      <c r="J276" s="419"/>
      <c r="K276" s="419"/>
      <c r="L276" s="419"/>
      <c r="M276" s="435"/>
      <c r="N276" s="33" t="str">
        <f t="shared" ref="N276" ca="1" si="177">IF(B274="","",N274/G274)</f>
        <v/>
      </c>
      <c r="O276" s="419"/>
      <c r="P276" s="419"/>
      <c r="Q276" s="419"/>
      <c r="R276" s="419"/>
      <c r="S276" s="419"/>
      <c r="T276" s="419"/>
      <c r="U276" s="419"/>
    </row>
    <row r="277" spans="1:21" hidden="1" x14ac:dyDescent="0.25">
      <c r="A277" s="25"/>
      <c r="B277" s="144" t="str">
        <f ca="1">IF(OFFSET(Zdroj!$B$16,A276,0)&gt;0,A279,"")</f>
        <v/>
      </c>
      <c r="C277" s="2" t="str">
        <f ca="1">IF($B277="","",IF(Zdroj!$AS$9="ano",CONCATENATE(OFFSET(Zdroj!C$16,'k rozhodnutí detailní'!$A276,0),"
","Anonymizováno","
",OFFSET(Zdroj!E$16,'k rozhodnutí detailní'!$A276,0),"
",OFFSET(Zdroj!F$16,'k rozhodnutí detailní'!$A276,0)),CONCATENATE(OFFSET(Zdroj!C$16,'k rozhodnutí detailní'!$A276,0),"
",OFFSET(Zdroj!D$16,'k rozhodnutí detailní'!$A276,0),"
",OFFSET(Zdroj!E$16,'k rozhodnutí detailní'!$A276,0),"
",OFFSET(Zdroj!F$16,'k rozhodnutí detailní'!$A276,0))))</f>
        <v/>
      </c>
      <c r="D277" s="20" t="str">
        <f ca="1">IF($B277="","",OFFSET(Zdroj!N$16,'k rozhodnutí detailní'!$A276,0))</f>
        <v/>
      </c>
      <c r="E277" s="426" t="str">
        <f ca="1">IF($B277="","",OFFSET(Zdroj!T$16,'k rozhodnutí detailní'!$A276,0))</f>
        <v/>
      </c>
      <c r="F277" s="32" t="str">
        <f ca="1">IF($B277="","",OFFSET(Zdroj!U$16,'k rozhodnutí detailní'!$A276,0))</f>
        <v/>
      </c>
      <c r="G277" s="429" t="str">
        <f ca="1">IF($B277="","",OFFSET(Zdroj!W$16,'k rozhodnutí detailní'!$A276,0))</f>
        <v/>
      </c>
      <c r="H277" s="427" t="str">
        <f ca="1">IF($B277="","",OFFSET(Zdroj!Y$16,'k rozhodnutí detailní'!$A276,0))</f>
        <v/>
      </c>
      <c r="I277" s="419" t="str">
        <f ca="1">IF($B277="","",OFFSET(Zdroj!BW$16,'k rozhodnutí detailní'!$A276,0))</f>
        <v/>
      </c>
      <c r="J277" s="419" t="str">
        <f ca="1">IF($B277="","",OFFSET(Zdroj!BX$16,'k rozhodnutí detailní'!$A276,0))</f>
        <v/>
      </c>
      <c r="K277" s="419" t="str">
        <f ca="1">IF($B277="","",OFFSET(Zdroj!BY$16,'k rozhodnutí detailní'!$A276,0))</f>
        <v/>
      </c>
      <c r="L277" s="419" t="str">
        <f ca="1">IF($B277="","",CONCATENATE(OFFSET(Zdroj!BZ$16,'k rozhodnutí detailní'!$A276,0)," ze 100"))</f>
        <v/>
      </c>
      <c r="M277" s="435" t="str">
        <f t="shared" ref="M277" ca="1" si="178">IF($B277="","",SUM((I277+J277+K277)/100))</f>
        <v/>
      </c>
      <c r="N277" s="425" t="str">
        <f ca="1">IF(B277="","",IF(Zdroj!$AS$1=Zdroj!$AT$9,IF(ROUND(G277*M277,Zdroj!$AT$8)&lt;Zdroj!$AU$1,Zdroj!$AU$1,ROUND(G277*M277,Zdroj!$AT$8)),OFFSET(Zdroj!CE$16,'k rozhodnutí detailní'!A276,0)))</f>
        <v/>
      </c>
      <c r="O277" s="419" t="str">
        <f ca="1">IF($B277="","",OFFSET(Zdroj!Z$16,'k rozhodnutí detailní'!$A276,0))</f>
        <v/>
      </c>
      <c r="P277" s="419" t="str">
        <f ca="1">IF($B277="","",OFFSET(Zdroj!AC$16,'k rozhodnutí detailní'!$A276,0))</f>
        <v/>
      </c>
      <c r="Q277" s="419" t="str">
        <f ca="1">IF($B277="","",OFFSET(Zdroj!AD$16,'k rozhodnutí detailní'!$A276,0))</f>
        <v/>
      </c>
      <c r="R277" s="419" t="str">
        <f ca="1">IF($B277="","",OFFSET(Zdroj!AE$16,'k rozhodnutí detailní'!$A276,0))</f>
        <v/>
      </c>
      <c r="S277" s="419" t="str">
        <f ca="1">IF($B277="","",OFFSET(Zdroj!AF$16,'k rozhodnutí detailní'!$A276,0))</f>
        <v/>
      </c>
      <c r="T277" s="419" t="str">
        <f ca="1">IF($B277="","",OFFSET(Zdroj!AG$16,'k rozhodnutí detailní'!$A276,0))</f>
        <v/>
      </c>
      <c r="U277" s="419" t="str">
        <f ca="1">IF($B277="","",OFFSET(Zdroj!AH$16,'k rozhodnutí detailní'!$A276,0))</f>
        <v/>
      </c>
    </row>
    <row r="278" spans="1:21" hidden="1" x14ac:dyDescent="0.25">
      <c r="A278" s="25"/>
      <c r="B278" s="424" t="str">
        <f ca="1">IF(OFFSET(Zdroj!$B$16,A276,0)&gt;0,OFFSET(Zdroj!$B$16,A276,0)+0,"")</f>
        <v/>
      </c>
      <c r="C278" s="2" t="str">
        <f ca="1">IF($B277="","",IF(Zdroj!$AS$9="ano",CONCATENATE("Okres:","
",OFFSET(Zdroj!CH$16,'k rozhodnutí detailní'!$A276,0),"
","Právní forma","
",OFFSET(Zdroj!H$16,'k rozhodnutí detailní'!$A276,0),"
",IF(OFFSET(Zdroj!I$16,'k rozhodnutí detailní'!$A276,0)="","","IČO: "),OFFSET(Zdroj!I$16,'k rozhodnutí detailní'!$A276,0),"
","B.Ú. ",IF(OFFSET(Zdroj!J$16,'k rozhodnutí detailní'!$A276,0)="","","Anonymizováno")),CONCATENATE("Okres:","
",OFFSET(Zdroj!CH$16,'k rozhodnutí detailní'!$A276,0),"
","Právní forma","
",OFFSET(Zdroj!H$16,'k rozhodnutí detailní'!$A276,0),"
",IF(OFFSET(Zdroj!I$16,'k rozhodnutí detailní'!$A276,0)="","","IČO: "),OFFSET(Zdroj!I$16,'k rozhodnutí detailní'!$A276,0),"
","B.Ú. ",OFFSET(Zdroj!J$16,'k rozhodnutí detailní'!$A276,0))))</f>
        <v/>
      </c>
      <c r="D278" s="3" t="str">
        <f ca="1">IF($B277="","",OFFSET(Zdroj!O$16,'k rozhodnutí detailní'!$A276,0))</f>
        <v/>
      </c>
      <c r="E278" s="426"/>
      <c r="F278" s="31"/>
      <c r="G278" s="429"/>
      <c r="H278" s="427"/>
      <c r="I278" s="419"/>
      <c r="J278" s="419"/>
      <c r="K278" s="419"/>
      <c r="L278" s="419"/>
      <c r="M278" s="435"/>
      <c r="N278" s="425"/>
      <c r="O278" s="419"/>
      <c r="P278" s="419"/>
      <c r="Q278" s="419"/>
      <c r="R278" s="419"/>
      <c r="S278" s="419"/>
      <c r="T278" s="419"/>
      <c r="U278" s="419"/>
    </row>
    <row r="279" spans="1:21" hidden="1" x14ac:dyDescent="0.25">
      <c r="A279" s="25">
        <f>ROW()/3-1</f>
        <v>92</v>
      </c>
      <c r="B279" s="424"/>
      <c r="C279" s="29" t="str">
        <f ca="1">IF($B277="","",IF(Zdroj!$AS$9="ano",IF(OFFSET(Zdroj!M$16,'k rozhodnutí detailní'!A276,0)="","","Anonymizováno"),IF(OFFSET(Zdroj!M$16,'k rozhodnutí detailní'!A276,0)="","",OFFSET(Zdroj!M$16,'k rozhodnutí detailní'!A276,0))))</f>
        <v/>
      </c>
      <c r="D279" s="3" t="str">
        <f ca="1">IF($B277="","",CONCATENATE("Dotace bude použita na:","
",OFFSET(Zdroj!P$16,'k rozhodnutí detailní'!$A276,0)))</f>
        <v/>
      </c>
      <c r="E279" s="426"/>
      <c r="F279" s="32" t="str">
        <f ca="1">IF($B277="","",OFFSET(Zdroj!V$16,'k rozhodnutí detailní'!$A276,0))</f>
        <v/>
      </c>
      <c r="G279" s="49" t="str">
        <f ca="1">IF($B277="","",OFFSET(Zdroj!CC$16,'k rozhodnutí'!#REF!,0))</f>
        <v/>
      </c>
      <c r="H279" s="427"/>
      <c r="I279" s="419"/>
      <c r="J279" s="419"/>
      <c r="K279" s="419"/>
      <c r="L279" s="419"/>
      <c r="M279" s="435"/>
      <c r="N279" s="33" t="str">
        <f t="shared" ref="N279" ca="1" si="179">IF(B277="","",N277/G277)</f>
        <v/>
      </c>
      <c r="O279" s="419"/>
      <c r="P279" s="419"/>
      <c r="Q279" s="419"/>
      <c r="R279" s="419"/>
      <c r="S279" s="419"/>
      <c r="T279" s="419"/>
      <c r="U279" s="419"/>
    </row>
    <row r="280" spans="1:21" hidden="1" x14ac:dyDescent="0.25">
      <c r="A280" s="25"/>
      <c r="B280" s="144" t="str">
        <f ca="1">IF(OFFSET(Zdroj!$B$16,A279,0)&gt;0,A282,"")</f>
        <v/>
      </c>
      <c r="C280" s="2" t="str">
        <f ca="1">IF($B280="","",IF(Zdroj!$AS$9="ano",CONCATENATE(OFFSET(Zdroj!C$16,'k rozhodnutí detailní'!$A279,0),"
","Anonymizováno","
",OFFSET(Zdroj!E$16,'k rozhodnutí detailní'!$A279,0),"
",OFFSET(Zdroj!F$16,'k rozhodnutí detailní'!$A279,0)),CONCATENATE(OFFSET(Zdroj!C$16,'k rozhodnutí detailní'!$A279,0),"
",OFFSET(Zdroj!D$16,'k rozhodnutí detailní'!$A279,0),"
",OFFSET(Zdroj!E$16,'k rozhodnutí detailní'!$A279,0),"
",OFFSET(Zdroj!F$16,'k rozhodnutí detailní'!$A279,0))))</f>
        <v/>
      </c>
      <c r="D280" s="20" t="str">
        <f ca="1">IF($B280="","",OFFSET(Zdroj!N$16,'k rozhodnutí detailní'!$A279,0))</f>
        <v/>
      </c>
      <c r="E280" s="426" t="str">
        <f ca="1">IF($B280="","",OFFSET(Zdroj!T$16,'k rozhodnutí detailní'!$A279,0))</f>
        <v/>
      </c>
      <c r="F280" s="32" t="str">
        <f ca="1">IF($B280="","",OFFSET(Zdroj!U$16,'k rozhodnutí detailní'!$A279,0))</f>
        <v/>
      </c>
      <c r="G280" s="429" t="str">
        <f ca="1">IF($B280="","",OFFSET(Zdroj!W$16,'k rozhodnutí detailní'!$A279,0))</f>
        <v/>
      </c>
      <c r="H280" s="427" t="str">
        <f ca="1">IF($B280="","",OFFSET(Zdroj!Y$16,'k rozhodnutí detailní'!$A279,0))</f>
        <v/>
      </c>
      <c r="I280" s="419" t="str">
        <f ca="1">IF($B280="","",OFFSET(Zdroj!BW$16,'k rozhodnutí detailní'!$A279,0))</f>
        <v/>
      </c>
      <c r="J280" s="419" t="str">
        <f ca="1">IF($B280="","",OFFSET(Zdroj!BX$16,'k rozhodnutí detailní'!$A279,0))</f>
        <v/>
      </c>
      <c r="K280" s="419" t="str">
        <f ca="1">IF($B280="","",OFFSET(Zdroj!BY$16,'k rozhodnutí detailní'!$A279,0))</f>
        <v/>
      </c>
      <c r="L280" s="419" t="str">
        <f ca="1">IF($B280="","",CONCATENATE(OFFSET(Zdroj!BZ$16,'k rozhodnutí detailní'!$A279,0)," ze 100"))</f>
        <v/>
      </c>
      <c r="M280" s="435" t="str">
        <f t="shared" ref="M280" ca="1" si="180">IF($B280="","",SUM((I280+J280+K280)/100))</f>
        <v/>
      </c>
      <c r="N280" s="425" t="str">
        <f ca="1">IF(B280="","",IF(Zdroj!$AS$1=Zdroj!$AT$9,IF(ROUND(G280*M280,Zdroj!$AT$8)&lt;Zdroj!$AU$1,Zdroj!$AU$1,ROUND(G280*M280,Zdroj!$AT$8)),OFFSET(Zdroj!CE$16,'k rozhodnutí detailní'!A279,0)))</f>
        <v/>
      </c>
      <c r="O280" s="419" t="str">
        <f ca="1">IF($B280="","",OFFSET(Zdroj!Z$16,'k rozhodnutí detailní'!$A279,0))</f>
        <v/>
      </c>
      <c r="P280" s="419" t="str">
        <f ca="1">IF($B280="","",OFFSET(Zdroj!AC$16,'k rozhodnutí detailní'!$A279,0))</f>
        <v/>
      </c>
      <c r="Q280" s="419" t="str">
        <f ca="1">IF($B280="","",OFFSET(Zdroj!AD$16,'k rozhodnutí detailní'!$A279,0))</f>
        <v/>
      </c>
      <c r="R280" s="419" t="str">
        <f ca="1">IF($B280="","",OFFSET(Zdroj!AE$16,'k rozhodnutí detailní'!$A279,0))</f>
        <v/>
      </c>
      <c r="S280" s="419" t="str">
        <f ca="1">IF($B280="","",OFFSET(Zdroj!AF$16,'k rozhodnutí detailní'!$A279,0))</f>
        <v/>
      </c>
      <c r="T280" s="419" t="str">
        <f ca="1">IF($B280="","",OFFSET(Zdroj!AG$16,'k rozhodnutí detailní'!$A279,0))</f>
        <v/>
      </c>
      <c r="U280" s="419" t="str">
        <f ca="1">IF($B280="","",OFFSET(Zdroj!AH$16,'k rozhodnutí detailní'!$A279,0))</f>
        <v/>
      </c>
    </row>
    <row r="281" spans="1:21" hidden="1" x14ac:dyDescent="0.25">
      <c r="A281" s="25"/>
      <c r="B281" s="424" t="str">
        <f ca="1">IF(OFFSET(Zdroj!$B$16,A279,0)&gt;0,OFFSET(Zdroj!$B$16,A279,0)+0,"")</f>
        <v/>
      </c>
      <c r="C281" s="2" t="str">
        <f ca="1">IF($B280="","",IF(Zdroj!$AS$9="ano",CONCATENATE("Okres:","
",OFFSET(Zdroj!CH$16,'k rozhodnutí detailní'!$A279,0),"
","Právní forma","
",OFFSET(Zdroj!H$16,'k rozhodnutí detailní'!$A279,0),"
",IF(OFFSET(Zdroj!I$16,'k rozhodnutí detailní'!$A279,0)="","","IČO: "),OFFSET(Zdroj!I$16,'k rozhodnutí detailní'!$A279,0),"
","B.Ú. ",IF(OFFSET(Zdroj!J$16,'k rozhodnutí detailní'!$A279,0)="","","Anonymizováno")),CONCATENATE("Okres:","
",OFFSET(Zdroj!CH$16,'k rozhodnutí detailní'!$A279,0),"
","Právní forma","
",OFFSET(Zdroj!H$16,'k rozhodnutí detailní'!$A279,0),"
",IF(OFFSET(Zdroj!I$16,'k rozhodnutí detailní'!$A279,0)="","","IČO: "),OFFSET(Zdroj!I$16,'k rozhodnutí detailní'!$A279,0),"
","B.Ú. ",OFFSET(Zdroj!J$16,'k rozhodnutí detailní'!$A279,0))))</f>
        <v/>
      </c>
      <c r="D281" s="3" t="str">
        <f ca="1">IF($B280="","",OFFSET(Zdroj!O$16,'k rozhodnutí detailní'!$A279,0))</f>
        <v/>
      </c>
      <c r="E281" s="426"/>
      <c r="F281" s="31"/>
      <c r="G281" s="429"/>
      <c r="H281" s="427"/>
      <c r="I281" s="419"/>
      <c r="J281" s="419"/>
      <c r="K281" s="419"/>
      <c r="L281" s="419"/>
      <c r="M281" s="435"/>
      <c r="N281" s="425"/>
      <c r="O281" s="419"/>
      <c r="P281" s="419"/>
      <c r="Q281" s="419"/>
      <c r="R281" s="419"/>
      <c r="S281" s="419"/>
      <c r="T281" s="419"/>
      <c r="U281" s="419"/>
    </row>
    <row r="282" spans="1:21" hidden="1" x14ac:dyDescent="0.25">
      <c r="A282" s="25">
        <f>ROW()/3-1</f>
        <v>93</v>
      </c>
      <c r="B282" s="424"/>
      <c r="C282" s="29" t="str">
        <f ca="1">IF($B280="","",IF(Zdroj!$AS$9="ano",IF(OFFSET(Zdroj!M$16,'k rozhodnutí detailní'!A279,0)="","","Anonymizováno"),IF(OFFSET(Zdroj!M$16,'k rozhodnutí detailní'!A279,0)="","",OFFSET(Zdroj!M$16,'k rozhodnutí detailní'!A279,0))))</f>
        <v/>
      </c>
      <c r="D282" s="3" t="str">
        <f ca="1">IF($B280="","",CONCATENATE("Dotace bude použita na:","
",OFFSET(Zdroj!P$16,'k rozhodnutí detailní'!$A279,0)))</f>
        <v/>
      </c>
      <c r="E282" s="426"/>
      <c r="F282" s="32" t="str">
        <f ca="1">IF($B280="","",OFFSET(Zdroj!V$16,'k rozhodnutí detailní'!$A279,0))</f>
        <v/>
      </c>
      <c r="G282" s="49" t="str">
        <f ca="1">IF($B280="","",OFFSET(Zdroj!CC$16,'k rozhodnutí'!#REF!,0))</f>
        <v/>
      </c>
      <c r="H282" s="427"/>
      <c r="I282" s="419"/>
      <c r="J282" s="419"/>
      <c r="K282" s="419"/>
      <c r="L282" s="419"/>
      <c r="M282" s="435"/>
      <c r="N282" s="33" t="str">
        <f t="shared" ref="N282" ca="1" si="181">IF(B280="","",N280/G280)</f>
        <v/>
      </c>
      <c r="O282" s="419"/>
      <c r="P282" s="419"/>
      <c r="Q282" s="419"/>
      <c r="R282" s="419"/>
      <c r="S282" s="419"/>
      <c r="T282" s="419"/>
      <c r="U282" s="419"/>
    </row>
    <row r="283" spans="1:21" hidden="1" x14ac:dyDescent="0.25">
      <c r="A283" s="25"/>
      <c r="B283" s="144" t="str">
        <f ca="1">IF(OFFSET(Zdroj!$B$16,A282,0)&gt;0,A285,"")</f>
        <v/>
      </c>
      <c r="C283" s="2" t="str">
        <f ca="1">IF($B283="","",IF(Zdroj!$AS$9="ano",CONCATENATE(OFFSET(Zdroj!C$16,'k rozhodnutí detailní'!$A282,0),"
","Anonymizováno","
",OFFSET(Zdroj!E$16,'k rozhodnutí detailní'!$A282,0),"
",OFFSET(Zdroj!F$16,'k rozhodnutí detailní'!$A282,0)),CONCATENATE(OFFSET(Zdroj!C$16,'k rozhodnutí detailní'!$A282,0),"
",OFFSET(Zdroj!D$16,'k rozhodnutí detailní'!$A282,0),"
",OFFSET(Zdroj!E$16,'k rozhodnutí detailní'!$A282,0),"
",OFFSET(Zdroj!F$16,'k rozhodnutí detailní'!$A282,0))))</f>
        <v/>
      </c>
      <c r="D283" s="20" t="str">
        <f ca="1">IF($B283="","",OFFSET(Zdroj!N$16,'k rozhodnutí detailní'!$A282,0))</f>
        <v/>
      </c>
      <c r="E283" s="426" t="str">
        <f ca="1">IF($B283="","",OFFSET(Zdroj!T$16,'k rozhodnutí detailní'!$A282,0))</f>
        <v/>
      </c>
      <c r="F283" s="32" t="str">
        <f ca="1">IF($B283="","",OFFSET(Zdroj!U$16,'k rozhodnutí detailní'!$A282,0))</f>
        <v/>
      </c>
      <c r="G283" s="429" t="str">
        <f ca="1">IF($B283="","",OFFSET(Zdroj!W$16,'k rozhodnutí detailní'!$A282,0))</f>
        <v/>
      </c>
      <c r="H283" s="427" t="str">
        <f ca="1">IF($B283="","",OFFSET(Zdroj!Y$16,'k rozhodnutí detailní'!$A282,0))</f>
        <v/>
      </c>
      <c r="I283" s="419" t="str">
        <f ca="1">IF($B283="","",OFFSET(Zdroj!BW$16,'k rozhodnutí detailní'!$A282,0))</f>
        <v/>
      </c>
      <c r="J283" s="419" t="str">
        <f ca="1">IF($B283="","",OFFSET(Zdroj!BX$16,'k rozhodnutí detailní'!$A282,0))</f>
        <v/>
      </c>
      <c r="K283" s="419" t="str">
        <f ca="1">IF($B283="","",OFFSET(Zdroj!BY$16,'k rozhodnutí detailní'!$A282,0))</f>
        <v/>
      </c>
      <c r="L283" s="419" t="str">
        <f ca="1">IF($B283="","",CONCATENATE(OFFSET(Zdroj!BZ$16,'k rozhodnutí detailní'!$A282,0)," ze 100"))</f>
        <v/>
      </c>
      <c r="M283" s="435" t="str">
        <f t="shared" ref="M283" ca="1" si="182">IF($B283="","",SUM((I283+J283+K283)/100))</f>
        <v/>
      </c>
      <c r="N283" s="425" t="str">
        <f ca="1">IF(B283="","",IF(Zdroj!$AS$1=Zdroj!$AT$9,IF(ROUND(G283*M283,Zdroj!$AT$8)&lt;Zdroj!$AU$1,Zdroj!$AU$1,ROUND(G283*M283,Zdroj!$AT$8)),OFFSET(Zdroj!CE$16,'k rozhodnutí detailní'!A282,0)))</f>
        <v/>
      </c>
      <c r="O283" s="419" t="str">
        <f ca="1">IF($B283="","",OFFSET(Zdroj!Z$16,'k rozhodnutí detailní'!$A282,0))</f>
        <v/>
      </c>
      <c r="P283" s="419" t="str">
        <f ca="1">IF($B283="","",OFFSET(Zdroj!AC$16,'k rozhodnutí detailní'!$A282,0))</f>
        <v/>
      </c>
      <c r="Q283" s="419" t="str">
        <f ca="1">IF($B283="","",OFFSET(Zdroj!AD$16,'k rozhodnutí detailní'!$A282,0))</f>
        <v/>
      </c>
      <c r="R283" s="419" t="str">
        <f ca="1">IF($B283="","",OFFSET(Zdroj!AE$16,'k rozhodnutí detailní'!$A282,0))</f>
        <v/>
      </c>
      <c r="S283" s="419" t="str">
        <f ca="1">IF($B283="","",OFFSET(Zdroj!AF$16,'k rozhodnutí detailní'!$A282,0))</f>
        <v/>
      </c>
      <c r="T283" s="419" t="str">
        <f ca="1">IF($B283="","",OFFSET(Zdroj!AG$16,'k rozhodnutí detailní'!$A282,0))</f>
        <v/>
      </c>
      <c r="U283" s="419" t="str">
        <f ca="1">IF($B283="","",OFFSET(Zdroj!AH$16,'k rozhodnutí detailní'!$A282,0))</f>
        <v/>
      </c>
    </row>
    <row r="284" spans="1:21" hidden="1" x14ac:dyDescent="0.25">
      <c r="A284" s="25"/>
      <c r="B284" s="424" t="str">
        <f ca="1">IF(OFFSET(Zdroj!$B$16,A282,0)&gt;0,OFFSET(Zdroj!$B$16,A282,0)+0,"")</f>
        <v/>
      </c>
      <c r="C284" s="2" t="str">
        <f ca="1">IF($B283="","",IF(Zdroj!$AS$9="ano",CONCATENATE("Okres:","
",OFFSET(Zdroj!CH$16,'k rozhodnutí detailní'!$A282,0),"
","Právní forma","
",OFFSET(Zdroj!H$16,'k rozhodnutí detailní'!$A282,0),"
",IF(OFFSET(Zdroj!I$16,'k rozhodnutí detailní'!$A282,0)="","","IČO: "),OFFSET(Zdroj!I$16,'k rozhodnutí detailní'!$A282,0),"
","B.Ú. ",IF(OFFSET(Zdroj!J$16,'k rozhodnutí detailní'!$A282,0)="","","Anonymizováno")),CONCATENATE("Okres:","
",OFFSET(Zdroj!CH$16,'k rozhodnutí detailní'!$A282,0),"
","Právní forma","
",OFFSET(Zdroj!H$16,'k rozhodnutí detailní'!$A282,0),"
",IF(OFFSET(Zdroj!I$16,'k rozhodnutí detailní'!$A282,0)="","","IČO: "),OFFSET(Zdroj!I$16,'k rozhodnutí detailní'!$A282,0),"
","B.Ú. ",OFFSET(Zdroj!J$16,'k rozhodnutí detailní'!$A282,0))))</f>
        <v/>
      </c>
      <c r="D284" s="3" t="str">
        <f ca="1">IF($B283="","",OFFSET(Zdroj!O$16,'k rozhodnutí detailní'!$A282,0))</f>
        <v/>
      </c>
      <c r="E284" s="426"/>
      <c r="F284" s="31"/>
      <c r="G284" s="429"/>
      <c r="H284" s="427"/>
      <c r="I284" s="419"/>
      <c r="J284" s="419"/>
      <c r="K284" s="419"/>
      <c r="L284" s="419"/>
      <c r="M284" s="435"/>
      <c r="N284" s="425"/>
      <c r="O284" s="419"/>
      <c r="P284" s="419"/>
      <c r="Q284" s="419"/>
      <c r="R284" s="419"/>
      <c r="S284" s="419"/>
      <c r="T284" s="419"/>
      <c r="U284" s="419"/>
    </row>
    <row r="285" spans="1:21" hidden="1" x14ac:dyDescent="0.25">
      <c r="A285" s="25">
        <f>ROW()/3-1</f>
        <v>94</v>
      </c>
      <c r="B285" s="424"/>
      <c r="C285" s="29" t="str">
        <f ca="1">IF($B283="","",IF(Zdroj!$AS$9="ano",IF(OFFSET(Zdroj!M$16,'k rozhodnutí detailní'!A282,0)="","","Anonymizováno"),IF(OFFSET(Zdroj!M$16,'k rozhodnutí detailní'!A282,0)="","",OFFSET(Zdroj!M$16,'k rozhodnutí detailní'!A282,0))))</f>
        <v/>
      </c>
      <c r="D285" s="3" t="str">
        <f ca="1">IF($B283="","",CONCATENATE("Dotace bude použita na:","
",OFFSET(Zdroj!P$16,'k rozhodnutí detailní'!$A282,0)))</f>
        <v/>
      </c>
      <c r="E285" s="426"/>
      <c r="F285" s="32" t="str">
        <f ca="1">IF($B283="","",OFFSET(Zdroj!V$16,'k rozhodnutí detailní'!$A282,0))</f>
        <v/>
      </c>
      <c r="G285" s="49" t="str">
        <f ca="1">IF($B283="","",OFFSET(Zdroj!CC$16,'k rozhodnutí'!#REF!,0))</f>
        <v/>
      </c>
      <c r="H285" s="427"/>
      <c r="I285" s="419"/>
      <c r="J285" s="419"/>
      <c r="K285" s="419"/>
      <c r="L285" s="419"/>
      <c r="M285" s="435"/>
      <c r="N285" s="33" t="str">
        <f t="shared" ref="N285" ca="1" si="183">IF(B283="","",N283/G283)</f>
        <v/>
      </c>
      <c r="O285" s="419"/>
      <c r="P285" s="419"/>
      <c r="Q285" s="419"/>
      <c r="R285" s="419"/>
      <c r="S285" s="419"/>
      <c r="T285" s="419"/>
      <c r="U285" s="419"/>
    </row>
    <row r="286" spans="1:21" hidden="1" x14ac:dyDescent="0.25">
      <c r="A286" s="25"/>
      <c r="B286" s="144" t="str">
        <f ca="1">IF(OFFSET(Zdroj!$B$16,A285,0)&gt;0,A288,"")</f>
        <v/>
      </c>
      <c r="C286" s="2" t="str">
        <f ca="1">IF($B286="","",IF(Zdroj!$AS$9="ano",CONCATENATE(OFFSET(Zdroj!C$16,'k rozhodnutí detailní'!$A285,0),"
","Anonymizováno","
",OFFSET(Zdroj!E$16,'k rozhodnutí detailní'!$A285,0),"
",OFFSET(Zdroj!F$16,'k rozhodnutí detailní'!$A285,0)),CONCATENATE(OFFSET(Zdroj!C$16,'k rozhodnutí detailní'!$A285,0),"
",OFFSET(Zdroj!D$16,'k rozhodnutí detailní'!$A285,0),"
",OFFSET(Zdroj!E$16,'k rozhodnutí detailní'!$A285,0),"
",OFFSET(Zdroj!F$16,'k rozhodnutí detailní'!$A285,0))))</f>
        <v/>
      </c>
      <c r="D286" s="20" t="str">
        <f ca="1">IF($B286="","",OFFSET(Zdroj!N$16,'k rozhodnutí detailní'!$A285,0))</f>
        <v/>
      </c>
      <c r="E286" s="426" t="str">
        <f ca="1">IF($B286="","",OFFSET(Zdroj!T$16,'k rozhodnutí detailní'!$A285,0))</f>
        <v/>
      </c>
      <c r="F286" s="32" t="str">
        <f ca="1">IF($B286="","",OFFSET(Zdroj!U$16,'k rozhodnutí detailní'!$A285,0))</f>
        <v/>
      </c>
      <c r="G286" s="429" t="str">
        <f ca="1">IF($B286="","",OFFSET(Zdroj!W$16,'k rozhodnutí detailní'!$A285,0))</f>
        <v/>
      </c>
      <c r="H286" s="427" t="str">
        <f ca="1">IF($B286="","",OFFSET(Zdroj!Y$16,'k rozhodnutí detailní'!$A285,0))</f>
        <v/>
      </c>
      <c r="I286" s="419" t="str">
        <f ca="1">IF($B286="","",OFFSET(Zdroj!BW$16,'k rozhodnutí detailní'!$A285,0))</f>
        <v/>
      </c>
      <c r="J286" s="419" t="str">
        <f ca="1">IF($B286="","",OFFSET(Zdroj!BX$16,'k rozhodnutí detailní'!$A285,0))</f>
        <v/>
      </c>
      <c r="K286" s="419" t="str">
        <f ca="1">IF($B286="","",OFFSET(Zdroj!BY$16,'k rozhodnutí detailní'!$A285,0))</f>
        <v/>
      </c>
      <c r="L286" s="419" t="str">
        <f ca="1">IF($B286="","",CONCATENATE(OFFSET(Zdroj!BZ$16,'k rozhodnutí detailní'!$A285,0)," ze 100"))</f>
        <v/>
      </c>
      <c r="M286" s="435" t="str">
        <f t="shared" ref="M286" ca="1" si="184">IF($B286="","",SUM((I286+J286+K286)/100))</f>
        <v/>
      </c>
      <c r="N286" s="425" t="str">
        <f ca="1">IF(B286="","",IF(Zdroj!$AS$1=Zdroj!$AT$9,IF(ROUND(G286*M286,Zdroj!$AT$8)&lt;Zdroj!$AU$1,Zdroj!$AU$1,ROUND(G286*M286,Zdroj!$AT$8)),OFFSET(Zdroj!CE$16,'k rozhodnutí detailní'!A285,0)))</f>
        <v/>
      </c>
      <c r="O286" s="419" t="str">
        <f ca="1">IF($B286="","",OFFSET(Zdroj!Z$16,'k rozhodnutí detailní'!$A285,0))</f>
        <v/>
      </c>
      <c r="P286" s="419" t="str">
        <f ca="1">IF($B286="","",OFFSET(Zdroj!AC$16,'k rozhodnutí detailní'!$A285,0))</f>
        <v/>
      </c>
      <c r="Q286" s="419" t="str">
        <f ca="1">IF($B286="","",OFFSET(Zdroj!AD$16,'k rozhodnutí detailní'!$A285,0))</f>
        <v/>
      </c>
      <c r="R286" s="419" t="str">
        <f ca="1">IF($B286="","",OFFSET(Zdroj!AE$16,'k rozhodnutí detailní'!$A285,0))</f>
        <v/>
      </c>
      <c r="S286" s="419" t="str">
        <f ca="1">IF($B286="","",OFFSET(Zdroj!AF$16,'k rozhodnutí detailní'!$A285,0))</f>
        <v/>
      </c>
      <c r="T286" s="419" t="str">
        <f ca="1">IF($B286="","",OFFSET(Zdroj!AG$16,'k rozhodnutí detailní'!$A285,0))</f>
        <v/>
      </c>
      <c r="U286" s="419" t="str">
        <f ca="1">IF($B286="","",OFFSET(Zdroj!AH$16,'k rozhodnutí detailní'!$A285,0))</f>
        <v/>
      </c>
    </row>
    <row r="287" spans="1:21" hidden="1" x14ac:dyDescent="0.25">
      <c r="A287" s="25"/>
      <c r="B287" s="424" t="str">
        <f ca="1">IF(OFFSET(Zdroj!$B$16,A285,0)&gt;0,OFFSET(Zdroj!$B$16,A285,0)+0,"")</f>
        <v/>
      </c>
      <c r="C287" s="2" t="str">
        <f ca="1">IF($B286="","",IF(Zdroj!$AS$9="ano",CONCATENATE("Okres:","
",OFFSET(Zdroj!CH$16,'k rozhodnutí detailní'!$A285,0),"
","Právní forma","
",OFFSET(Zdroj!H$16,'k rozhodnutí detailní'!$A285,0),"
",IF(OFFSET(Zdroj!I$16,'k rozhodnutí detailní'!$A285,0)="","","IČO: "),OFFSET(Zdroj!I$16,'k rozhodnutí detailní'!$A285,0),"
","B.Ú. ",IF(OFFSET(Zdroj!J$16,'k rozhodnutí detailní'!$A285,0)="","","Anonymizováno")),CONCATENATE("Okres:","
",OFFSET(Zdroj!CH$16,'k rozhodnutí detailní'!$A285,0),"
","Právní forma","
",OFFSET(Zdroj!H$16,'k rozhodnutí detailní'!$A285,0),"
",IF(OFFSET(Zdroj!I$16,'k rozhodnutí detailní'!$A285,0)="","","IČO: "),OFFSET(Zdroj!I$16,'k rozhodnutí detailní'!$A285,0),"
","B.Ú. ",OFFSET(Zdroj!J$16,'k rozhodnutí detailní'!$A285,0))))</f>
        <v/>
      </c>
      <c r="D287" s="3" t="str">
        <f ca="1">IF($B286="","",OFFSET(Zdroj!O$16,'k rozhodnutí detailní'!$A285,0))</f>
        <v/>
      </c>
      <c r="E287" s="426"/>
      <c r="F287" s="31"/>
      <c r="G287" s="429"/>
      <c r="H287" s="427"/>
      <c r="I287" s="419"/>
      <c r="J287" s="419"/>
      <c r="K287" s="419"/>
      <c r="L287" s="419"/>
      <c r="M287" s="435"/>
      <c r="N287" s="425"/>
      <c r="O287" s="419"/>
      <c r="P287" s="419"/>
      <c r="Q287" s="419"/>
      <c r="R287" s="419"/>
      <c r="S287" s="419"/>
      <c r="T287" s="419"/>
      <c r="U287" s="419"/>
    </row>
    <row r="288" spans="1:21" hidden="1" x14ac:dyDescent="0.25">
      <c r="A288" s="25">
        <f>ROW()/3-1</f>
        <v>95</v>
      </c>
      <c r="B288" s="424"/>
      <c r="C288" s="29" t="str">
        <f ca="1">IF($B286="","",IF(Zdroj!$AS$9="ano",IF(OFFSET(Zdroj!M$16,'k rozhodnutí detailní'!A285,0)="","","Anonymizováno"),IF(OFFSET(Zdroj!M$16,'k rozhodnutí detailní'!A285,0)="","",OFFSET(Zdroj!M$16,'k rozhodnutí detailní'!A285,0))))</f>
        <v/>
      </c>
      <c r="D288" s="3" t="str">
        <f ca="1">IF($B286="","",CONCATENATE("Dotace bude použita na:","
",OFFSET(Zdroj!P$16,'k rozhodnutí detailní'!$A285,0)))</f>
        <v/>
      </c>
      <c r="E288" s="426"/>
      <c r="F288" s="32" t="str">
        <f ca="1">IF($B286="","",OFFSET(Zdroj!V$16,'k rozhodnutí detailní'!$A285,0))</f>
        <v/>
      </c>
      <c r="G288" s="49" t="str">
        <f ca="1">IF($B286="","",OFFSET(Zdroj!CC$16,'k rozhodnutí'!#REF!,0))</f>
        <v/>
      </c>
      <c r="H288" s="427"/>
      <c r="I288" s="419"/>
      <c r="J288" s="419"/>
      <c r="K288" s="419"/>
      <c r="L288" s="419"/>
      <c r="M288" s="435"/>
      <c r="N288" s="33" t="str">
        <f t="shared" ref="N288" ca="1" si="185">IF(B286="","",N286/G286)</f>
        <v/>
      </c>
      <c r="O288" s="419"/>
      <c r="P288" s="419"/>
      <c r="Q288" s="419"/>
      <c r="R288" s="419"/>
      <c r="S288" s="419"/>
      <c r="T288" s="419"/>
      <c r="U288" s="419"/>
    </row>
    <row r="289" spans="1:21" hidden="1" x14ac:dyDescent="0.25">
      <c r="A289" s="25"/>
      <c r="B289" s="144" t="str">
        <f ca="1">IF(OFFSET(Zdroj!$B$16,A288,0)&gt;0,A291,"")</f>
        <v/>
      </c>
      <c r="C289" s="2" t="str">
        <f ca="1">IF($B289="","",IF(Zdroj!$AS$9="ano",CONCATENATE(OFFSET(Zdroj!C$16,'k rozhodnutí detailní'!$A288,0),"
","Anonymizováno","
",OFFSET(Zdroj!E$16,'k rozhodnutí detailní'!$A288,0),"
",OFFSET(Zdroj!F$16,'k rozhodnutí detailní'!$A288,0)),CONCATENATE(OFFSET(Zdroj!C$16,'k rozhodnutí detailní'!$A288,0),"
",OFFSET(Zdroj!D$16,'k rozhodnutí detailní'!$A288,0),"
",OFFSET(Zdroj!E$16,'k rozhodnutí detailní'!$A288,0),"
",OFFSET(Zdroj!F$16,'k rozhodnutí detailní'!$A288,0))))</f>
        <v/>
      </c>
      <c r="D289" s="20" t="str">
        <f ca="1">IF($B289="","",OFFSET(Zdroj!N$16,'k rozhodnutí detailní'!$A288,0))</f>
        <v/>
      </c>
      <c r="E289" s="426" t="str">
        <f ca="1">IF($B289="","",OFFSET(Zdroj!T$16,'k rozhodnutí detailní'!$A288,0))</f>
        <v/>
      </c>
      <c r="F289" s="32" t="str">
        <f ca="1">IF($B289="","",OFFSET(Zdroj!U$16,'k rozhodnutí detailní'!$A288,0))</f>
        <v/>
      </c>
      <c r="G289" s="429" t="str">
        <f ca="1">IF($B289="","",OFFSET(Zdroj!W$16,'k rozhodnutí detailní'!$A288,0))</f>
        <v/>
      </c>
      <c r="H289" s="427" t="str">
        <f ca="1">IF($B289="","",OFFSET(Zdroj!Y$16,'k rozhodnutí detailní'!$A288,0))</f>
        <v/>
      </c>
      <c r="I289" s="419" t="str">
        <f ca="1">IF($B289="","",OFFSET(Zdroj!BW$16,'k rozhodnutí detailní'!$A288,0))</f>
        <v/>
      </c>
      <c r="J289" s="419" t="str">
        <f ca="1">IF($B289="","",OFFSET(Zdroj!BX$16,'k rozhodnutí detailní'!$A288,0))</f>
        <v/>
      </c>
      <c r="K289" s="419" t="str">
        <f ca="1">IF($B289="","",OFFSET(Zdroj!BY$16,'k rozhodnutí detailní'!$A288,0))</f>
        <v/>
      </c>
      <c r="L289" s="419" t="str">
        <f ca="1">IF($B289="","",CONCATENATE(OFFSET(Zdroj!BZ$16,'k rozhodnutí detailní'!$A288,0)," ze 100"))</f>
        <v/>
      </c>
      <c r="M289" s="435" t="str">
        <f t="shared" ref="M289" ca="1" si="186">IF($B289="","",SUM((I289+J289+K289)/100))</f>
        <v/>
      </c>
      <c r="N289" s="425" t="str">
        <f ca="1">IF(B289="","",IF(Zdroj!$AS$1=Zdroj!$AT$9,IF(ROUND(G289*M289,Zdroj!$AT$8)&lt;Zdroj!$AU$1,Zdroj!$AU$1,ROUND(G289*M289,Zdroj!$AT$8)),OFFSET(Zdroj!CE$16,'k rozhodnutí detailní'!A288,0)))</f>
        <v/>
      </c>
      <c r="O289" s="419" t="str">
        <f ca="1">IF($B289="","",OFFSET(Zdroj!Z$16,'k rozhodnutí detailní'!$A288,0))</f>
        <v/>
      </c>
      <c r="P289" s="419" t="str">
        <f ca="1">IF($B289="","",OFFSET(Zdroj!AC$16,'k rozhodnutí detailní'!$A288,0))</f>
        <v/>
      </c>
      <c r="Q289" s="419" t="str">
        <f ca="1">IF($B289="","",OFFSET(Zdroj!AD$16,'k rozhodnutí detailní'!$A288,0))</f>
        <v/>
      </c>
      <c r="R289" s="419" t="str">
        <f ca="1">IF($B289="","",OFFSET(Zdroj!AE$16,'k rozhodnutí detailní'!$A288,0))</f>
        <v/>
      </c>
      <c r="S289" s="419" t="str">
        <f ca="1">IF($B289="","",OFFSET(Zdroj!AF$16,'k rozhodnutí detailní'!$A288,0))</f>
        <v/>
      </c>
      <c r="T289" s="419" t="str">
        <f ca="1">IF($B289="","",OFFSET(Zdroj!AG$16,'k rozhodnutí detailní'!$A288,0))</f>
        <v/>
      </c>
      <c r="U289" s="419" t="str">
        <f ca="1">IF($B289="","",OFFSET(Zdroj!AH$16,'k rozhodnutí detailní'!$A288,0))</f>
        <v/>
      </c>
    </row>
    <row r="290" spans="1:21" hidden="1" x14ac:dyDescent="0.25">
      <c r="A290" s="25"/>
      <c r="B290" s="424" t="str">
        <f ca="1">IF(OFFSET(Zdroj!$B$16,A288,0)&gt;0,OFFSET(Zdroj!$B$16,A288,0)+0,"")</f>
        <v/>
      </c>
      <c r="C290" s="2" t="str">
        <f ca="1">IF($B289="","",IF(Zdroj!$AS$9="ano",CONCATENATE("Okres:","
",OFFSET(Zdroj!CH$16,'k rozhodnutí detailní'!$A288,0),"
","Právní forma","
",OFFSET(Zdroj!H$16,'k rozhodnutí detailní'!$A288,0),"
",IF(OFFSET(Zdroj!I$16,'k rozhodnutí detailní'!$A288,0)="","","IČO: "),OFFSET(Zdroj!I$16,'k rozhodnutí detailní'!$A288,0),"
","B.Ú. ",IF(OFFSET(Zdroj!J$16,'k rozhodnutí detailní'!$A288,0)="","","Anonymizováno")),CONCATENATE("Okres:","
",OFFSET(Zdroj!CH$16,'k rozhodnutí detailní'!$A288,0),"
","Právní forma","
",OFFSET(Zdroj!H$16,'k rozhodnutí detailní'!$A288,0),"
",IF(OFFSET(Zdroj!I$16,'k rozhodnutí detailní'!$A288,0)="","","IČO: "),OFFSET(Zdroj!I$16,'k rozhodnutí detailní'!$A288,0),"
","B.Ú. ",OFFSET(Zdroj!J$16,'k rozhodnutí detailní'!$A288,0))))</f>
        <v/>
      </c>
      <c r="D290" s="3" t="str">
        <f ca="1">IF($B289="","",OFFSET(Zdroj!O$16,'k rozhodnutí detailní'!$A288,0))</f>
        <v/>
      </c>
      <c r="E290" s="426"/>
      <c r="F290" s="31"/>
      <c r="G290" s="429"/>
      <c r="H290" s="427"/>
      <c r="I290" s="419"/>
      <c r="J290" s="419"/>
      <c r="K290" s="419"/>
      <c r="L290" s="419"/>
      <c r="M290" s="435"/>
      <c r="N290" s="425"/>
      <c r="O290" s="419"/>
      <c r="P290" s="419"/>
      <c r="Q290" s="419"/>
      <c r="R290" s="419"/>
      <c r="S290" s="419"/>
      <c r="T290" s="419"/>
      <c r="U290" s="419"/>
    </row>
    <row r="291" spans="1:21" hidden="1" x14ac:dyDescent="0.25">
      <c r="A291" s="25">
        <f>ROW()/3-1</f>
        <v>96</v>
      </c>
      <c r="B291" s="424"/>
      <c r="C291" s="29" t="str">
        <f ca="1">IF($B289="","",IF(Zdroj!$AS$9="ano",IF(OFFSET(Zdroj!M$16,'k rozhodnutí detailní'!A288,0)="","","Anonymizováno"),IF(OFFSET(Zdroj!M$16,'k rozhodnutí detailní'!A288,0)="","",OFFSET(Zdroj!M$16,'k rozhodnutí detailní'!A288,0))))</f>
        <v/>
      </c>
      <c r="D291" s="3" t="str">
        <f ca="1">IF($B289="","",CONCATENATE("Dotace bude použita na:","
",OFFSET(Zdroj!P$16,'k rozhodnutí detailní'!$A288,0)))</f>
        <v/>
      </c>
      <c r="E291" s="426"/>
      <c r="F291" s="32" t="str">
        <f ca="1">IF($B289="","",OFFSET(Zdroj!V$16,'k rozhodnutí detailní'!$A288,0))</f>
        <v/>
      </c>
      <c r="G291" s="49" t="str">
        <f ca="1">IF($B289="","",OFFSET(Zdroj!CC$16,'k rozhodnutí'!#REF!,0))</f>
        <v/>
      </c>
      <c r="H291" s="427"/>
      <c r="I291" s="419"/>
      <c r="J291" s="419"/>
      <c r="K291" s="419"/>
      <c r="L291" s="419"/>
      <c r="M291" s="435"/>
      <c r="N291" s="33" t="str">
        <f t="shared" ref="N291" ca="1" si="187">IF(B289="","",N289/G289)</f>
        <v/>
      </c>
      <c r="O291" s="419"/>
      <c r="P291" s="419"/>
      <c r="Q291" s="419"/>
      <c r="R291" s="419"/>
      <c r="S291" s="419"/>
      <c r="T291" s="419"/>
      <c r="U291" s="419"/>
    </row>
    <row r="292" spans="1:21" hidden="1" x14ac:dyDescent="0.25">
      <c r="A292" s="25"/>
      <c r="B292" s="144" t="str">
        <f ca="1">IF(OFFSET(Zdroj!$B$16,A291,0)&gt;0,A294,"")</f>
        <v/>
      </c>
      <c r="C292" s="2" t="str">
        <f ca="1">IF($B292="","",IF(Zdroj!$AS$9="ano",CONCATENATE(OFFSET(Zdroj!C$16,'k rozhodnutí detailní'!$A291,0),"
","Anonymizováno","
",OFFSET(Zdroj!E$16,'k rozhodnutí detailní'!$A291,0),"
",OFFSET(Zdroj!F$16,'k rozhodnutí detailní'!$A291,0)),CONCATENATE(OFFSET(Zdroj!C$16,'k rozhodnutí detailní'!$A291,0),"
",OFFSET(Zdroj!D$16,'k rozhodnutí detailní'!$A291,0),"
",OFFSET(Zdroj!E$16,'k rozhodnutí detailní'!$A291,0),"
",OFFSET(Zdroj!F$16,'k rozhodnutí detailní'!$A291,0))))</f>
        <v/>
      </c>
      <c r="D292" s="20" t="str">
        <f ca="1">IF($B292="","",OFFSET(Zdroj!N$16,'k rozhodnutí detailní'!$A291,0))</f>
        <v/>
      </c>
      <c r="E292" s="426" t="str">
        <f ca="1">IF($B292="","",OFFSET(Zdroj!T$16,'k rozhodnutí detailní'!$A291,0))</f>
        <v/>
      </c>
      <c r="F292" s="32" t="str">
        <f ca="1">IF($B292="","",OFFSET(Zdroj!U$16,'k rozhodnutí detailní'!$A291,0))</f>
        <v/>
      </c>
      <c r="G292" s="429" t="str">
        <f ca="1">IF($B292="","",OFFSET(Zdroj!W$16,'k rozhodnutí detailní'!$A291,0))</f>
        <v/>
      </c>
      <c r="H292" s="427" t="str">
        <f ca="1">IF($B292="","",OFFSET(Zdroj!Y$16,'k rozhodnutí detailní'!$A291,0))</f>
        <v/>
      </c>
      <c r="I292" s="419" t="str">
        <f ca="1">IF($B292="","",OFFSET(Zdroj!BW$16,'k rozhodnutí detailní'!$A291,0))</f>
        <v/>
      </c>
      <c r="J292" s="419" t="str">
        <f ca="1">IF($B292="","",OFFSET(Zdroj!BX$16,'k rozhodnutí detailní'!$A291,0))</f>
        <v/>
      </c>
      <c r="K292" s="419" t="str">
        <f ca="1">IF($B292="","",OFFSET(Zdroj!BY$16,'k rozhodnutí detailní'!$A291,0))</f>
        <v/>
      </c>
      <c r="L292" s="419" t="str">
        <f ca="1">IF($B292="","",CONCATENATE(OFFSET(Zdroj!BZ$16,'k rozhodnutí detailní'!$A291,0)," ze 100"))</f>
        <v/>
      </c>
      <c r="M292" s="435" t="str">
        <f t="shared" ref="M292" ca="1" si="188">IF($B292="","",SUM((I292+J292+K292)/100))</f>
        <v/>
      </c>
      <c r="N292" s="425" t="str">
        <f ca="1">IF(B292="","",IF(Zdroj!$AS$1=Zdroj!$AT$9,IF(ROUND(G292*M292,Zdroj!$AT$8)&lt;Zdroj!$AU$1,Zdroj!$AU$1,ROUND(G292*M292,Zdroj!$AT$8)),OFFSET(Zdroj!CE$16,'k rozhodnutí detailní'!A291,0)))</f>
        <v/>
      </c>
      <c r="O292" s="419" t="str">
        <f ca="1">IF($B292="","",OFFSET(Zdroj!Z$16,'k rozhodnutí detailní'!$A291,0))</f>
        <v/>
      </c>
      <c r="P292" s="419" t="str">
        <f ca="1">IF($B292="","",OFFSET(Zdroj!AC$16,'k rozhodnutí detailní'!$A291,0))</f>
        <v/>
      </c>
      <c r="Q292" s="419" t="str">
        <f ca="1">IF($B292="","",OFFSET(Zdroj!AD$16,'k rozhodnutí detailní'!$A291,0))</f>
        <v/>
      </c>
      <c r="R292" s="419" t="str">
        <f ca="1">IF($B292="","",OFFSET(Zdroj!AE$16,'k rozhodnutí detailní'!$A291,0))</f>
        <v/>
      </c>
      <c r="S292" s="419" t="str">
        <f ca="1">IF($B292="","",OFFSET(Zdroj!AF$16,'k rozhodnutí detailní'!$A291,0))</f>
        <v/>
      </c>
      <c r="T292" s="419" t="str">
        <f ca="1">IF($B292="","",OFFSET(Zdroj!AG$16,'k rozhodnutí detailní'!$A291,0))</f>
        <v/>
      </c>
      <c r="U292" s="419" t="str">
        <f ca="1">IF($B292="","",OFFSET(Zdroj!AH$16,'k rozhodnutí detailní'!$A291,0))</f>
        <v/>
      </c>
    </row>
    <row r="293" spans="1:21" hidden="1" x14ac:dyDescent="0.25">
      <c r="A293" s="25"/>
      <c r="B293" s="424" t="str">
        <f ca="1">IF(OFFSET(Zdroj!$B$16,A291,0)&gt;0,OFFSET(Zdroj!$B$16,A291,0)+0,"")</f>
        <v/>
      </c>
      <c r="C293" s="2" t="str">
        <f ca="1">IF($B292="","",IF(Zdroj!$AS$9="ano",CONCATENATE("Okres:","
",OFFSET(Zdroj!CH$16,'k rozhodnutí detailní'!$A291,0),"
","Právní forma","
",OFFSET(Zdroj!H$16,'k rozhodnutí detailní'!$A291,0),"
",IF(OFFSET(Zdroj!I$16,'k rozhodnutí detailní'!$A291,0)="","","IČO: "),OFFSET(Zdroj!I$16,'k rozhodnutí detailní'!$A291,0),"
","B.Ú. ",IF(OFFSET(Zdroj!J$16,'k rozhodnutí detailní'!$A291,0)="","","Anonymizováno")),CONCATENATE("Okres:","
",OFFSET(Zdroj!CH$16,'k rozhodnutí detailní'!$A291,0),"
","Právní forma","
",OFFSET(Zdroj!H$16,'k rozhodnutí detailní'!$A291,0),"
",IF(OFFSET(Zdroj!I$16,'k rozhodnutí detailní'!$A291,0)="","","IČO: "),OFFSET(Zdroj!I$16,'k rozhodnutí detailní'!$A291,0),"
","B.Ú. ",OFFSET(Zdroj!J$16,'k rozhodnutí detailní'!$A291,0))))</f>
        <v/>
      </c>
      <c r="D293" s="3" t="str">
        <f ca="1">IF($B292="","",OFFSET(Zdroj!O$16,'k rozhodnutí detailní'!$A291,0))</f>
        <v/>
      </c>
      <c r="E293" s="426"/>
      <c r="F293" s="31"/>
      <c r="G293" s="429"/>
      <c r="H293" s="427"/>
      <c r="I293" s="419"/>
      <c r="J293" s="419"/>
      <c r="K293" s="419"/>
      <c r="L293" s="419"/>
      <c r="M293" s="435"/>
      <c r="N293" s="425"/>
      <c r="O293" s="419"/>
      <c r="P293" s="419"/>
      <c r="Q293" s="419"/>
      <c r="R293" s="419"/>
      <c r="S293" s="419"/>
      <c r="T293" s="419"/>
      <c r="U293" s="419"/>
    </row>
    <row r="294" spans="1:21" hidden="1" x14ac:dyDescent="0.25">
      <c r="A294" s="25">
        <f>ROW()/3-1</f>
        <v>97</v>
      </c>
      <c r="B294" s="424"/>
      <c r="C294" s="29" t="str">
        <f ca="1">IF($B292="","",IF(Zdroj!$AS$9="ano",IF(OFFSET(Zdroj!M$16,'k rozhodnutí detailní'!A291,0)="","","Anonymizováno"),IF(OFFSET(Zdroj!M$16,'k rozhodnutí detailní'!A291,0)="","",OFFSET(Zdroj!M$16,'k rozhodnutí detailní'!A291,0))))</f>
        <v/>
      </c>
      <c r="D294" s="3" t="str">
        <f ca="1">IF($B292="","",CONCATENATE("Dotace bude použita na:","
",OFFSET(Zdroj!P$16,'k rozhodnutí detailní'!$A291,0)))</f>
        <v/>
      </c>
      <c r="E294" s="426"/>
      <c r="F294" s="32" t="str">
        <f ca="1">IF($B292="","",OFFSET(Zdroj!V$16,'k rozhodnutí detailní'!$A291,0))</f>
        <v/>
      </c>
      <c r="G294" s="49" t="str">
        <f ca="1">IF($B292="","",OFFSET(Zdroj!CC$16,'k rozhodnutí'!#REF!,0))</f>
        <v/>
      </c>
      <c r="H294" s="427"/>
      <c r="I294" s="419"/>
      <c r="J294" s="419"/>
      <c r="K294" s="419"/>
      <c r="L294" s="419"/>
      <c r="M294" s="435"/>
      <c r="N294" s="33" t="str">
        <f t="shared" ref="N294" ca="1" si="189">IF(B292="","",N292/G292)</f>
        <v/>
      </c>
      <c r="O294" s="419"/>
      <c r="P294" s="419"/>
      <c r="Q294" s="419"/>
      <c r="R294" s="419"/>
      <c r="S294" s="419"/>
      <c r="T294" s="419"/>
      <c r="U294" s="419"/>
    </row>
    <row r="295" spans="1:21" hidden="1" x14ac:dyDescent="0.25">
      <c r="A295" s="25"/>
      <c r="B295" s="144" t="str">
        <f ca="1">IF(OFFSET(Zdroj!$B$16,A294,0)&gt;0,A297,"")</f>
        <v/>
      </c>
      <c r="C295" s="2" t="str">
        <f ca="1">IF($B295="","",IF(Zdroj!$AS$9="ano",CONCATENATE(OFFSET(Zdroj!C$16,'k rozhodnutí detailní'!$A294,0),"
","Anonymizováno","
",OFFSET(Zdroj!E$16,'k rozhodnutí detailní'!$A294,0),"
",OFFSET(Zdroj!F$16,'k rozhodnutí detailní'!$A294,0)),CONCATENATE(OFFSET(Zdroj!C$16,'k rozhodnutí detailní'!$A294,0),"
",OFFSET(Zdroj!D$16,'k rozhodnutí detailní'!$A294,0),"
",OFFSET(Zdroj!E$16,'k rozhodnutí detailní'!$A294,0),"
",OFFSET(Zdroj!F$16,'k rozhodnutí detailní'!$A294,0))))</f>
        <v/>
      </c>
      <c r="D295" s="20" t="str">
        <f ca="1">IF($B295="","",OFFSET(Zdroj!N$16,'k rozhodnutí detailní'!$A294,0))</f>
        <v/>
      </c>
      <c r="E295" s="426" t="str">
        <f ca="1">IF($B295="","",OFFSET(Zdroj!T$16,'k rozhodnutí detailní'!$A294,0))</f>
        <v/>
      </c>
      <c r="F295" s="32" t="str">
        <f ca="1">IF($B295="","",OFFSET(Zdroj!U$16,'k rozhodnutí detailní'!$A294,0))</f>
        <v/>
      </c>
      <c r="G295" s="429" t="str">
        <f ca="1">IF($B295="","",OFFSET(Zdroj!W$16,'k rozhodnutí detailní'!$A294,0))</f>
        <v/>
      </c>
      <c r="H295" s="427" t="str">
        <f ca="1">IF($B295="","",OFFSET(Zdroj!Y$16,'k rozhodnutí detailní'!$A294,0))</f>
        <v/>
      </c>
      <c r="I295" s="419" t="str">
        <f ca="1">IF($B295="","",OFFSET(Zdroj!BW$16,'k rozhodnutí detailní'!$A294,0))</f>
        <v/>
      </c>
      <c r="J295" s="419" t="str">
        <f ca="1">IF($B295="","",OFFSET(Zdroj!BX$16,'k rozhodnutí detailní'!$A294,0))</f>
        <v/>
      </c>
      <c r="K295" s="419" t="str">
        <f ca="1">IF($B295="","",OFFSET(Zdroj!BY$16,'k rozhodnutí detailní'!$A294,0))</f>
        <v/>
      </c>
      <c r="L295" s="419" t="str">
        <f ca="1">IF($B295="","",CONCATENATE(OFFSET(Zdroj!BZ$16,'k rozhodnutí detailní'!$A294,0)," ze 100"))</f>
        <v/>
      </c>
      <c r="M295" s="435" t="str">
        <f t="shared" ref="M295" ca="1" si="190">IF($B295="","",SUM((I295+J295+K295)/100))</f>
        <v/>
      </c>
      <c r="N295" s="425" t="str">
        <f ca="1">IF(B295="","",IF(Zdroj!$AS$1=Zdroj!$AT$9,IF(ROUND(G295*M295,Zdroj!$AT$8)&lt;Zdroj!$AU$1,Zdroj!$AU$1,ROUND(G295*M295,Zdroj!$AT$8)),OFFSET(Zdroj!CE$16,'k rozhodnutí detailní'!A294,0)))</f>
        <v/>
      </c>
      <c r="O295" s="419" t="str">
        <f ca="1">IF($B295="","",OFFSET(Zdroj!Z$16,'k rozhodnutí detailní'!$A294,0))</f>
        <v/>
      </c>
      <c r="P295" s="419" t="str">
        <f ca="1">IF($B295="","",OFFSET(Zdroj!AC$16,'k rozhodnutí detailní'!$A294,0))</f>
        <v/>
      </c>
      <c r="Q295" s="419" t="str">
        <f ca="1">IF($B295="","",OFFSET(Zdroj!AD$16,'k rozhodnutí detailní'!$A294,0))</f>
        <v/>
      </c>
      <c r="R295" s="419" t="str">
        <f ca="1">IF($B295="","",OFFSET(Zdroj!AE$16,'k rozhodnutí detailní'!$A294,0))</f>
        <v/>
      </c>
      <c r="S295" s="419" t="str">
        <f ca="1">IF($B295="","",OFFSET(Zdroj!AF$16,'k rozhodnutí detailní'!$A294,0))</f>
        <v/>
      </c>
      <c r="T295" s="419" t="str">
        <f ca="1">IF($B295="","",OFFSET(Zdroj!AG$16,'k rozhodnutí detailní'!$A294,0))</f>
        <v/>
      </c>
      <c r="U295" s="419" t="str">
        <f ca="1">IF($B295="","",OFFSET(Zdroj!AH$16,'k rozhodnutí detailní'!$A294,0))</f>
        <v/>
      </c>
    </row>
    <row r="296" spans="1:21" hidden="1" x14ac:dyDescent="0.25">
      <c r="A296" s="25"/>
      <c r="B296" s="424" t="str">
        <f ca="1">IF(OFFSET(Zdroj!$B$16,A294,0)&gt;0,OFFSET(Zdroj!$B$16,A294,0)+0,"")</f>
        <v/>
      </c>
      <c r="C296" s="2" t="str">
        <f ca="1">IF($B295="","",IF(Zdroj!$AS$9="ano",CONCATENATE("Okres:","
",OFFSET(Zdroj!CH$16,'k rozhodnutí detailní'!$A294,0),"
","Právní forma","
",OFFSET(Zdroj!H$16,'k rozhodnutí detailní'!$A294,0),"
",IF(OFFSET(Zdroj!I$16,'k rozhodnutí detailní'!$A294,0)="","","IČO: "),OFFSET(Zdroj!I$16,'k rozhodnutí detailní'!$A294,0),"
","B.Ú. ",IF(OFFSET(Zdroj!J$16,'k rozhodnutí detailní'!$A294,0)="","","Anonymizováno")),CONCATENATE("Okres:","
",OFFSET(Zdroj!CH$16,'k rozhodnutí detailní'!$A294,0),"
","Právní forma","
",OFFSET(Zdroj!H$16,'k rozhodnutí detailní'!$A294,0),"
",IF(OFFSET(Zdroj!I$16,'k rozhodnutí detailní'!$A294,0)="","","IČO: "),OFFSET(Zdroj!I$16,'k rozhodnutí detailní'!$A294,0),"
","B.Ú. ",OFFSET(Zdroj!J$16,'k rozhodnutí detailní'!$A294,0))))</f>
        <v/>
      </c>
      <c r="D296" s="3" t="str">
        <f ca="1">IF($B295="","",OFFSET(Zdroj!O$16,'k rozhodnutí detailní'!$A294,0))</f>
        <v/>
      </c>
      <c r="E296" s="426"/>
      <c r="F296" s="31"/>
      <c r="G296" s="429"/>
      <c r="H296" s="427"/>
      <c r="I296" s="419"/>
      <c r="J296" s="419"/>
      <c r="K296" s="419"/>
      <c r="L296" s="419"/>
      <c r="M296" s="435"/>
      <c r="N296" s="425"/>
      <c r="O296" s="419"/>
      <c r="P296" s="419"/>
      <c r="Q296" s="419"/>
      <c r="R296" s="419"/>
      <c r="S296" s="419"/>
      <c r="T296" s="419"/>
      <c r="U296" s="419"/>
    </row>
    <row r="297" spans="1:21" hidden="1" x14ac:dyDescent="0.25">
      <c r="A297" s="25">
        <f>ROW()/3-1</f>
        <v>98</v>
      </c>
      <c r="B297" s="424"/>
      <c r="C297" s="29" t="str">
        <f ca="1">IF($B295="","",IF(Zdroj!$AS$9="ano",IF(OFFSET(Zdroj!M$16,'k rozhodnutí detailní'!A294,0)="","","Anonymizováno"),IF(OFFSET(Zdroj!M$16,'k rozhodnutí detailní'!A294,0)="","",OFFSET(Zdroj!M$16,'k rozhodnutí detailní'!A294,0))))</f>
        <v/>
      </c>
      <c r="D297" s="3" t="str">
        <f ca="1">IF($B295="","",CONCATENATE("Dotace bude použita na:","
",OFFSET(Zdroj!P$16,'k rozhodnutí detailní'!$A294,0)))</f>
        <v/>
      </c>
      <c r="E297" s="426"/>
      <c r="F297" s="32" t="str">
        <f ca="1">IF($B295="","",OFFSET(Zdroj!V$16,'k rozhodnutí detailní'!$A294,0))</f>
        <v/>
      </c>
      <c r="G297" s="49" t="str">
        <f ca="1">IF($B295="","",OFFSET(Zdroj!CC$16,'k rozhodnutí'!#REF!,0))</f>
        <v/>
      </c>
      <c r="H297" s="427"/>
      <c r="I297" s="419"/>
      <c r="J297" s="419"/>
      <c r="K297" s="419"/>
      <c r="L297" s="419"/>
      <c r="M297" s="435"/>
      <c r="N297" s="33" t="str">
        <f t="shared" ref="N297" ca="1" si="191">IF(B295="","",N295/G295)</f>
        <v/>
      </c>
      <c r="O297" s="419"/>
      <c r="P297" s="419"/>
      <c r="Q297" s="419"/>
      <c r="R297" s="419"/>
      <c r="S297" s="419"/>
      <c r="T297" s="419"/>
      <c r="U297" s="419"/>
    </row>
    <row r="298" spans="1:21" hidden="1" x14ac:dyDescent="0.25">
      <c r="A298" s="25"/>
      <c r="B298" s="144" t="str">
        <f ca="1">IF(OFFSET(Zdroj!$B$16,A297,0)&gt;0,A300,"")</f>
        <v/>
      </c>
      <c r="C298" s="2" t="str">
        <f ca="1">IF($B298="","",IF(Zdroj!$AS$9="ano",CONCATENATE(OFFSET(Zdroj!C$16,'k rozhodnutí detailní'!$A297,0),"
","Anonymizováno","
",OFFSET(Zdroj!E$16,'k rozhodnutí detailní'!$A297,0),"
",OFFSET(Zdroj!F$16,'k rozhodnutí detailní'!$A297,0)),CONCATENATE(OFFSET(Zdroj!C$16,'k rozhodnutí detailní'!$A297,0),"
",OFFSET(Zdroj!D$16,'k rozhodnutí detailní'!$A297,0),"
",OFFSET(Zdroj!E$16,'k rozhodnutí detailní'!$A297,0),"
",OFFSET(Zdroj!F$16,'k rozhodnutí detailní'!$A297,0))))</f>
        <v/>
      </c>
      <c r="D298" s="20" t="str">
        <f ca="1">IF($B298="","",OFFSET(Zdroj!N$16,'k rozhodnutí detailní'!$A297,0))</f>
        <v/>
      </c>
      <c r="E298" s="426" t="str">
        <f ca="1">IF($B298="","",OFFSET(Zdroj!T$16,'k rozhodnutí detailní'!$A297,0))</f>
        <v/>
      </c>
      <c r="F298" s="32" t="str">
        <f ca="1">IF($B298="","",OFFSET(Zdroj!U$16,'k rozhodnutí detailní'!$A297,0))</f>
        <v/>
      </c>
      <c r="G298" s="429" t="str">
        <f ca="1">IF($B298="","",OFFSET(Zdroj!W$16,'k rozhodnutí detailní'!$A297,0))</f>
        <v/>
      </c>
      <c r="H298" s="427" t="str">
        <f ca="1">IF($B298="","",OFFSET(Zdroj!Y$16,'k rozhodnutí detailní'!$A297,0))</f>
        <v/>
      </c>
      <c r="I298" s="419" t="str">
        <f ca="1">IF($B298="","",OFFSET(Zdroj!BW$16,'k rozhodnutí detailní'!$A297,0))</f>
        <v/>
      </c>
      <c r="J298" s="419" t="str">
        <f ca="1">IF($B298="","",OFFSET(Zdroj!BX$16,'k rozhodnutí detailní'!$A297,0))</f>
        <v/>
      </c>
      <c r="K298" s="419" t="str">
        <f ca="1">IF($B298="","",OFFSET(Zdroj!BY$16,'k rozhodnutí detailní'!$A297,0))</f>
        <v/>
      </c>
      <c r="L298" s="419" t="str">
        <f ca="1">IF($B298="","",CONCATENATE(OFFSET(Zdroj!BZ$16,'k rozhodnutí detailní'!$A297,0)," ze 100"))</f>
        <v/>
      </c>
      <c r="M298" s="435" t="str">
        <f t="shared" ref="M298" ca="1" si="192">IF($B298="","",SUM((I298+J298+K298)/100))</f>
        <v/>
      </c>
      <c r="N298" s="425" t="str">
        <f ca="1">IF(B298="","",IF(Zdroj!$AS$1=Zdroj!$AT$9,IF(ROUND(G298*M298,Zdroj!$AT$8)&lt;Zdroj!$AU$1,Zdroj!$AU$1,ROUND(G298*M298,Zdroj!$AT$8)),OFFSET(Zdroj!CE$16,'k rozhodnutí detailní'!A297,0)))</f>
        <v/>
      </c>
      <c r="O298" s="419" t="str">
        <f ca="1">IF($B298="","",OFFSET(Zdroj!Z$16,'k rozhodnutí detailní'!$A297,0))</f>
        <v/>
      </c>
      <c r="P298" s="419" t="str">
        <f ca="1">IF($B298="","",OFFSET(Zdroj!AC$16,'k rozhodnutí detailní'!$A297,0))</f>
        <v/>
      </c>
      <c r="Q298" s="419" t="str">
        <f ca="1">IF($B298="","",OFFSET(Zdroj!AD$16,'k rozhodnutí detailní'!$A297,0))</f>
        <v/>
      </c>
      <c r="R298" s="419" t="str">
        <f ca="1">IF($B298="","",OFFSET(Zdroj!AE$16,'k rozhodnutí detailní'!$A297,0))</f>
        <v/>
      </c>
      <c r="S298" s="419" t="str">
        <f ca="1">IF($B298="","",OFFSET(Zdroj!AF$16,'k rozhodnutí detailní'!$A297,0))</f>
        <v/>
      </c>
      <c r="T298" s="419" t="str">
        <f ca="1">IF($B298="","",OFFSET(Zdroj!AG$16,'k rozhodnutí detailní'!$A297,0))</f>
        <v/>
      </c>
      <c r="U298" s="419" t="str">
        <f ca="1">IF($B298="","",OFFSET(Zdroj!AH$16,'k rozhodnutí detailní'!$A297,0))</f>
        <v/>
      </c>
    </row>
    <row r="299" spans="1:21" hidden="1" x14ac:dyDescent="0.25">
      <c r="A299" s="25"/>
      <c r="B299" s="424" t="str">
        <f ca="1">IF(OFFSET(Zdroj!$B$16,A297,0)&gt;0,OFFSET(Zdroj!$B$16,A297,0)+0,"")</f>
        <v/>
      </c>
      <c r="C299" s="2" t="str">
        <f ca="1">IF($B298="","",IF(Zdroj!$AS$9="ano",CONCATENATE("Okres:","
",OFFSET(Zdroj!CH$16,'k rozhodnutí detailní'!$A297,0),"
","Právní forma","
",OFFSET(Zdroj!H$16,'k rozhodnutí detailní'!$A297,0),"
",IF(OFFSET(Zdroj!I$16,'k rozhodnutí detailní'!$A297,0)="","","IČO: "),OFFSET(Zdroj!I$16,'k rozhodnutí detailní'!$A297,0),"
","B.Ú. ",IF(OFFSET(Zdroj!J$16,'k rozhodnutí detailní'!$A297,0)="","","Anonymizováno")),CONCATENATE("Okres:","
",OFFSET(Zdroj!CH$16,'k rozhodnutí detailní'!$A297,0),"
","Právní forma","
",OFFSET(Zdroj!H$16,'k rozhodnutí detailní'!$A297,0),"
",IF(OFFSET(Zdroj!I$16,'k rozhodnutí detailní'!$A297,0)="","","IČO: "),OFFSET(Zdroj!I$16,'k rozhodnutí detailní'!$A297,0),"
","B.Ú. ",OFFSET(Zdroj!J$16,'k rozhodnutí detailní'!$A297,0))))</f>
        <v/>
      </c>
      <c r="D299" s="3" t="str">
        <f ca="1">IF($B298="","",OFFSET(Zdroj!O$16,'k rozhodnutí detailní'!$A297,0))</f>
        <v/>
      </c>
      <c r="E299" s="426"/>
      <c r="F299" s="31"/>
      <c r="G299" s="429"/>
      <c r="H299" s="427"/>
      <c r="I299" s="419"/>
      <c r="J299" s="419"/>
      <c r="K299" s="419"/>
      <c r="L299" s="419"/>
      <c r="M299" s="435"/>
      <c r="N299" s="425"/>
      <c r="O299" s="419"/>
      <c r="P299" s="419"/>
      <c r="Q299" s="419"/>
      <c r="R299" s="419"/>
      <c r="S299" s="419"/>
      <c r="T299" s="419"/>
      <c r="U299" s="419"/>
    </row>
    <row r="300" spans="1:21" hidden="1" x14ac:dyDescent="0.25">
      <c r="A300" s="25">
        <f>ROW()/3-1</f>
        <v>99</v>
      </c>
      <c r="B300" s="424"/>
      <c r="C300" s="29" t="str">
        <f ca="1">IF($B298="","",IF(Zdroj!$AS$9="ano",IF(OFFSET(Zdroj!M$16,'k rozhodnutí detailní'!A297,0)="","","Anonymizováno"),IF(OFFSET(Zdroj!M$16,'k rozhodnutí detailní'!A297,0)="","",OFFSET(Zdroj!M$16,'k rozhodnutí detailní'!A297,0))))</f>
        <v/>
      </c>
      <c r="D300" s="3" t="str">
        <f ca="1">IF($B298="","",CONCATENATE("Dotace bude použita na:","
",OFFSET(Zdroj!P$16,'k rozhodnutí detailní'!$A297,0)))</f>
        <v/>
      </c>
      <c r="E300" s="426"/>
      <c r="F300" s="32" t="str">
        <f ca="1">IF($B298="","",OFFSET(Zdroj!V$16,'k rozhodnutí detailní'!$A297,0))</f>
        <v/>
      </c>
      <c r="G300" s="49" t="str">
        <f ca="1">IF($B298="","",OFFSET(Zdroj!CC$16,'k rozhodnutí'!#REF!,0))</f>
        <v/>
      </c>
      <c r="H300" s="427"/>
      <c r="I300" s="419"/>
      <c r="J300" s="419"/>
      <c r="K300" s="419"/>
      <c r="L300" s="419"/>
      <c r="M300" s="435"/>
      <c r="N300" s="33" t="str">
        <f t="shared" ref="N300" ca="1" si="193">IF(B298="","",N298/G298)</f>
        <v/>
      </c>
      <c r="O300" s="419"/>
      <c r="P300" s="419"/>
      <c r="Q300" s="419"/>
      <c r="R300" s="419"/>
      <c r="S300" s="419"/>
      <c r="T300" s="419"/>
      <c r="U300" s="419"/>
    </row>
    <row r="301" spans="1:21" hidden="1" x14ac:dyDescent="0.25">
      <c r="A301" s="25"/>
      <c r="B301" s="144" t="str">
        <f ca="1">IF(OFFSET(Zdroj!$B$16,A300,0)&gt;0,A303,"")</f>
        <v/>
      </c>
      <c r="C301" s="2" t="str">
        <f ca="1">IF($B301="","",IF(Zdroj!$AS$9="ano",CONCATENATE(OFFSET(Zdroj!C$16,'k rozhodnutí detailní'!$A300,0),"
","Anonymizováno","
",OFFSET(Zdroj!E$16,'k rozhodnutí detailní'!$A300,0),"
",OFFSET(Zdroj!F$16,'k rozhodnutí detailní'!$A300,0)),CONCATENATE(OFFSET(Zdroj!C$16,'k rozhodnutí detailní'!$A300,0),"
",OFFSET(Zdroj!D$16,'k rozhodnutí detailní'!$A300,0),"
",OFFSET(Zdroj!E$16,'k rozhodnutí detailní'!$A300,0),"
",OFFSET(Zdroj!F$16,'k rozhodnutí detailní'!$A300,0))))</f>
        <v/>
      </c>
      <c r="D301" s="20" t="str">
        <f ca="1">IF($B301="","",OFFSET(Zdroj!N$16,'k rozhodnutí detailní'!$A300,0))</f>
        <v/>
      </c>
      <c r="E301" s="426" t="str">
        <f ca="1">IF($B301="","",OFFSET(Zdroj!T$16,'k rozhodnutí detailní'!$A300,0))</f>
        <v/>
      </c>
      <c r="F301" s="32" t="str">
        <f ca="1">IF($B301="","",OFFSET(Zdroj!U$16,'k rozhodnutí detailní'!$A300,0))</f>
        <v/>
      </c>
      <c r="G301" s="429" t="str">
        <f ca="1">IF($B301="","",OFFSET(Zdroj!W$16,'k rozhodnutí detailní'!$A300,0))</f>
        <v/>
      </c>
      <c r="H301" s="427" t="str">
        <f ca="1">IF($B301="","",OFFSET(Zdroj!Y$16,'k rozhodnutí detailní'!$A300,0))</f>
        <v/>
      </c>
      <c r="I301" s="419" t="str">
        <f ca="1">IF($B301="","",OFFSET(Zdroj!BW$16,'k rozhodnutí detailní'!$A300,0))</f>
        <v/>
      </c>
      <c r="J301" s="419" t="str">
        <f ca="1">IF($B301="","",OFFSET(Zdroj!BX$16,'k rozhodnutí detailní'!$A300,0))</f>
        <v/>
      </c>
      <c r="K301" s="419" t="str">
        <f ca="1">IF($B301="","",OFFSET(Zdroj!BY$16,'k rozhodnutí detailní'!$A300,0))</f>
        <v/>
      </c>
      <c r="L301" s="419" t="str">
        <f ca="1">IF($B301="","",CONCATENATE(OFFSET(Zdroj!BZ$16,'k rozhodnutí detailní'!$A300,0)," ze 100"))</f>
        <v/>
      </c>
      <c r="M301" s="435" t="str">
        <f t="shared" ref="M301" ca="1" si="194">IF($B301="","",SUM((I301+J301+K301)/100))</f>
        <v/>
      </c>
      <c r="N301" s="425" t="str">
        <f ca="1">IF(B301="","",IF(Zdroj!$AS$1=Zdroj!$AT$9,IF(ROUND(G301*M301,Zdroj!$AT$8)&lt;Zdroj!$AU$1,Zdroj!$AU$1,ROUND(G301*M301,Zdroj!$AT$8)),OFFSET(Zdroj!CE$16,'k rozhodnutí detailní'!A300,0)))</f>
        <v/>
      </c>
      <c r="O301" s="419" t="str">
        <f ca="1">IF($B301="","",OFFSET(Zdroj!Z$16,'k rozhodnutí detailní'!$A300,0))</f>
        <v/>
      </c>
      <c r="P301" s="419" t="str">
        <f ca="1">IF($B301="","",OFFSET(Zdroj!AC$16,'k rozhodnutí detailní'!$A300,0))</f>
        <v/>
      </c>
      <c r="Q301" s="419" t="str">
        <f ca="1">IF($B301="","",OFFSET(Zdroj!AD$16,'k rozhodnutí detailní'!$A300,0))</f>
        <v/>
      </c>
      <c r="R301" s="419" t="str">
        <f ca="1">IF($B301="","",OFFSET(Zdroj!AE$16,'k rozhodnutí detailní'!$A300,0))</f>
        <v/>
      </c>
      <c r="S301" s="419" t="str">
        <f ca="1">IF($B301="","",OFFSET(Zdroj!AF$16,'k rozhodnutí detailní'!$A300,0))</f>
        <v/>
      </c>
      <c r="T301" s="419" t="str">
        <f ca="1">IF($B301="","",OFFSET(Zdroj!AG$16,'k rozhodnutí detailní'!$A300,0))</f>
        <v/>
      </c>
      <c r="U301" s="419" t="str">
        <f ca="1">IF($B301="","",OFFSET(Zdroj!AH$16,'k rozhodnutí detailní'!$A300,0))</f>
        <v/>
      </c>
    </row>
    <row r="302" spans="1:21" hidden="1" x14ac:dyDescent="0.25">
      <c r="A302" s="25"/>
      <c r="B302" s="424" t="str">
        <f ca="1">IF(OFFSET(Zdroj!$B$16,A300,0)&gt;0,OFFSET(Zdroj!$B$16,A300,0)+0,"")</f>
        <v/>
      </c>
      <c r="C302" s="2" t="str">
        <f ca="1">IF($B301="","",IF(Zdroj!$AS$9="ano",CONCATENATE("Okres:","
",OFFSET(Zdroj!CH$16,'k rozhodnutí detailní'!$A300,0),"
","Právní forma","
",OFFSET(Zdroj!H$16,'k rozhodnutí detailní'!$A300,0),"
",IF(OFFSET(Zdroj!I$16,'k rozhodnutí detailní'!$A300,0)="","","IČO: "),OFFSET(Zdroj!I$16,'k rozhodnutí detailní'!$A300,0),"
","B.Ú. ",IF(OFFSET(Zdroj!J$16,'k rozhodnutí detailní'!$A300,0)="","","Anonymizováno")),CONCATENATE("Okres:","
",OFFSET(Zdroj!CH$16,'k rozhodnutí detailní'!$A300,0),"
","Právní forma","
",OFFSET(Zdroj!H$16,'k rozhodnutí detailní'!$A300,0),"
",IF(OFFSET(Zdroj!I$16,'k rozhodnutí detailní'!$A300,0)="","","IČO: "),OFFSET(Zdroj!I$16,'k rozhodnutí detailní'!$A300,0),"
","B.Ú. ",OFFSET(Zdroj!J$16,'k rozhodnutí detailní'!$A300,0))))</f>
        <v/>
      </c>
      <c r="D302" s="3" t="str">
        <f ca="1">IF($B301="","",OFFSET(Zdroj!O$16,'k rozhodnutí detailní'!$A300,0))</f>
        <v/>
      </c>
      <c r="E302" s="426"/>
      <c r="F302" s="31"/>
      <c r="G302" s="429"/>
      <c r="H302" s="427"/>
      <c r="I302" s="419"/>
      <c r="J302" s="419"/>
      <c r="K302" s="419"/>
      <c r="L302" s="419"/>
      <c r="M302" s="435"/>
      <c r="N302" s="425"/>
      <c r="O302" s="419"/>
      <c r="P302" s="419"/>
      <c r="Q302" s="419"/>
      <c r="R302" s="419"/>
      <c r="S302" s="419"/>
      <c r="T302" s="419"/>
      <c r="U302" s="419"/>
    </row>
    <row r="303" spans="1:21" hidden="1" x14ac:dyDescent="0.25">
      <c r="A303" s="25">
        <f>ROW()/3-1</f>
        <v>100</v>
      </c>
      <c r="B303" s="424"/>
      <c r="C303" s="29" t="str">
        <f ca="1">IF($B301="","",IF(Zdroj!$AS$9="ano",IF(OFFSET(Zdroj!M$16,'k rozhodnutí detailní'!A300,0)="","","Anonymizováno"),IF(OFFSET(Zdroj!M$16,'k rozhodnutí detailní'!A300,0)="","",OFFSET(Zdroj!M$16,'k rozhodnutí detailní'!A300,0))))</f>
        <v/>
      </c>
      <c r="D303" s="3" t="str">
        <f ca="1">IF($B301="","",CONCATENATE("Dotace bude použita na:","
",OFFSET(Zdroj!P$16,'k rozhodnutí detailní'!$A300,0)))</f>
        <v/>
      </c>
      <c r="E303" s="426"/>
      <c r="F303" s="32" t="str">
        <f ca="1">IF($B301="","",OFFSET(Zdroj!V$16,'k rozhodnutí detailní'!$A300,0))</f>
        <v/>
      </c>
      <c r="G303" s="49" t="str">
        <f ca="1">IF($B301="","",OFFSET(Zdroj!CC$16,'k rozhodnutí'!#REF!,0))</f>
        <v/>
      </c>
      <c r="H303" s="427"/>
      <c r="I303" s="419"/>
      <c r="J303" s="419"/>
      <c r="K303" s="419"/>
      <c r="L303" s="419"/>
      <c r="M303" s="435"/>
      <c r="N303" s="33" t="str">
        <f t="shared" ref="N303" ca="1" si="195">IF(B301="","",N301/G301)</f>
        <v/>
      </c>
      <c r="O303" s="419"/>
      <c r="P303" s="419"/>
      <c r="Q303" s="419"/>
      <c r="R303" s="419"/>
      <c r="S303" s="419"/>
      <c r="T303" s="419"/>
      <c r="U303" s="419"/>
    </row>
    <row r="304" spans="1:21" hidden="1" x14ac:dyDescent="0.25">
      <c r="A304" s="25"/>
      <c r="B304" s="144" t="str">
        <f ca="1">IF(OFFSET(Zdroj!$B$16,A303,0)&gt;0,A306,"")</f>
        <v/>
      </c>
      <c r="C304" s="2" t="str">
        <f ca="1">IF($B304="","",IF(Zdroj!$AS$9="ano",CONCATENATE(OFFSET(Zdroj!C$16,'k rozhodnutí detailní'!$A303,0),"
","Anonymizováno","
",OFFSET(Zdroj!E$16,'k rozhodnutí detailní'!$A303,0),"
",OFFSET(Zdroj!F$16,'k rozhodnutí detailní'!$A303,0)),CONCATENATE(OFFSET(Zdroj!C$16,'k rozhodnutí detailní'!$A303,0),"
",OFFSET(Zdroj!D$16,'k rozhodnutí detailní'!$A303,0),"
",OFFSET(Zdroj!E$16,'k rozhodnutí detailní'!$A303,0),"
",OFFSET(Zdroj!F$16,'k rozhodnutí detailní'!$A303,0))))</f>
        <v/>
      </c>
      <c r="D304" s="20" t="str">
        <f ca="1">IF($B304="","",OFFSET(Zdroj!N$16,'k rozhodnutí detailní'!$A303,0))</f>
        <v/>
      </c>
      <c r="E304" s="426" t="str">
        <f ca="1">IF($B304="","",OFFSET(Zdroj!T$16,'k rozhodnutí detailní'!$A303,0))</f>
        <v/>
      </c>
      <c r="F304" s="32" t="str">
        <f ca="1">IF($B304="","",OFFSET(Zdroj!U$16,'k rozhodnutí detailní'!$A303,0))</f>
        <v/>
      </c>
      <c r="G304" s="429" t="str">
        <f ca="1">IF($B304="","",OFFSET(Zdroj!W$16,'k rozhodnutí detailní'!$A303,0))</f>
        <v/>
      </c>
      <c r="H304" s="427" t="str">
        <f ca="1">IF($B304="","",OFFSET(Zdroj!Y$16,'k rozhodnutí detailní'!$A303,0))</f>
        <v/>
      </c>
      <c r="I304" s="419" t="str">
        <f ca="1">IF($B304="","",OFFSET(Zdroj!BW$16,'k rozhodnutí detailní'!$A303,0))</f>
        <v/>
      </c>
      <c r="J304" s="419" t="str">
        <f ca="1">IF($B304="","",OFFSET(Zdroj!BX$16,'k rozhodnutí detailní'!$A303,0))</f>
        <v/>
      </c>
      <c r="K304" s="419" t="str">
        <f ca="1">IF($B304="","",OFFSET(Zdroj!BY$16,'k rozhodnutí detailní'!$A303,0))</f>
        <v/>
      </c>
      <c r="L304" s="419" t="str">
        <f ca="1">IF($B304="","",CONCATENATE(OFFSET(Zdroj!BZ$16,'k rozhodnutí detailní'!$A303,0)," ze 100"))</f>
        <v/>
      </c>
      <c r="M304" s="435" t="str">
        <f t="shared" ref="M304" ca="1" si="196">IF($B304="","",SUM((I304+J304+K304)/100))</f>
        <v/>
      </c>
      <c r="N304" s="425" t="str">
        <f ca="1">IF(B304="","",IF(Zdroj!$AS$1=Zdroj!$AT$9,IF(ROUND(G304*M304,Zdroj!$AT$8)&lt;Zdroj!$AU$1,Zdroj!$AU$1,ROUND(G304*M304,Zdroj!$AT$8)),OFFSET(Zdroj!CE$16,'k rozhodnutí detailní'!A303,0)))</f>
        <v/>
      </c>
      <c r="O304" s="419" t="str">
        <f ca="1">IF($B304="","",OFFSET(Zdroj!Z$16,'k rozhodnutí detailní'!$A303,0))</f>
        <v/>
      </c>
      <c r="P304" s="419" t="str">
        <f ca="1">IF($B304="","",OFFSET(Zdroj!AC$16,'k rozhodnutí detailní'!$A303,0))</f>
        <v/>
      </c>
      <c r="Q304" s="419" t="str">
        <f ca="1">IF($B304="","",OFFSET(Zdroj!AD$16,'k rozhodnutí detailní'!$A303,0))</f>
        <v/>
      </c>
      <c r="R304" s="419" t="str">
        <f ca="1">IF($B304="","",OFFSET(Zdroj!AE$16,'k rozhodnutí detailní'!$A303,0))</f>
        <v/>
      </c>
      <c r="S304" s="419" t="str">
        <f ca="1">IF($B304="","",OFFSET(Zdroj!AF$16,'k rozhodnutí detailní'!$A303,0))</f>
        <v/>
      </c>
      <c r="T304" s="419" t="str">
        <f ca="1">IF($B304="","",OFFSET(Zdroj!AG$16,'k rozhodnutí detailní'!$A303,0))</f>
        <v/>
      </c>
      <c r="U304" s="419" t="str">
        <f ca="1">IF($B304="","",OFFSET(Zdroj!AH$16,'k rozhodnutí detailní'!$A303,0))</f>
        <v/>
      </c>
    </row>
    <row r="305" spans="1:21" hidden="1" x14ac:dyDescent="0.25">
      <c r="A305" s="25"/>
      <c r="B305" s="424" t="str">
        <f ca="1">IF(OFFSET(Zdroj!$B$16,A303,0)&gt;0,OFFSET(Zdroj!$B$16,A303,0)+0,"")</f>
        <v/>
      </c>
      <c r="C305" s="2" t="str">
        <f ca="1">IF($B304="","",IF(Zdroj!$AS$9="ano",CONCATENATE("Okres:","
",OFFSET(Zdroj!CH$16,'k rozhodnutí detailní'!$A303,0),"
","Právní forma","
",OFFSET(Zdroj!H$16,'k rozhodnutí detailní'!$A303,0),"
",IF(OFFSET(Zdroj!I$16,'k rozhodnutí detailní'!$A303,0)="","","IČO: "),OFFSET(Zdroj!I$16,'k rozhodnutí detailní'!$A303,0),"
","B.Ú. ",IF(OFFSET(Zdroj!J$16,'k rozhodnutí detailní'!$A303,0)="","","Anonymizováno")),CONCATENATE("Okres:","
",OFFSET(Zdroj!CH$16,'k rozhodnutí detailní'!$A303,0),"
","Právní forma","
",OFFSET(Zdroj!H$16,'k rozhodnutí detailní'!$A303,0),"
",IF(OFFSET(Zdroj!I$16,'k rozhodnutí detailní'!$A303,0)="","","IČO: "),OFFSET(Zdroj!I$16,'k rozhodnutí detailní'!$A303,0),"
","B.Ú. ",OFFSET(Zdroj!J$16,'k rozhodnutí detailní'!$A303,0))))</f>
        <v/>
      </c>
      <c r="D305" s="3" t="str">
        <f ca="1">IF($B304="","",OFFSET(Zdroj!O$16,'k rozhodnutí detailní'!$A303,0))</f>
        <v/>
      </c>
      <c r="E305" s="426"/>
      <c r="F305" s="31"/>
      <c r="G305" s="429"/>
      <c r="H305" s="427"/>
      <c r="I305" s="419"/>
      <c r="J305" s="419"/>
      <c r="K305" s="419"/>
      <c r="L305" s="419"/>
      <c r="M305" s="435"/>
      <c r="N305" s="425"/>
      <c r="O305" s="419"/>
      <c r="P305" s="419"/>
      <c r="Q305" s="419"/>
      <c r="R305" s="419"/>
      <c r="S305" s="419"/>
      <c r="T305" s="419"/>
      <c r="U305" s="419"/>
    </row>
    <row r="306" spans="1:21" hidden="1" x14ac:dyDescent="0.25">
      <c r="A306" s="25">
        <f>ROW()/3-1</f>
        <v>101</v>
      </c>
      <c r="B306" s="424"/>
      <c r="C306" s="29" t="str">
        <f ca="1">IF($B304="","",IF(Zdroj!$AS$9="ano",IF(OFFSET(Zdroj!M$16,'k rozhodnutí detailní'!A303,0)="","","Anonymizováno"),IF(OFFSET(Zdroj!M$16,'k rozhodnutí detailní'!A303,0)="","",OFFSET(Zdroj!M$16,'k rozhodnutí detailní'!A303,0))))</f>
        <v/>
      </c>
      <c r="D306" s="3" t="str">
        <f ca="1">IF($B304="","",CONCATENATE("Dotace bude použita na:","
",OFFSET(Zdroj!P$16,'k rozhodnutí detailní'!$A303,0)))</f>
        <v/>
      </c>
      <c r="E306" s="426"/>
      <c r="F306" s="32" t="str">
        <f ca="1">IF($B304="","",OFFSET(Zdroj!V$16,'k rozhodnutí detailní'!$A303,0))</f>
        <v/>
      </c>
      <c r="G306" s="49" t="str">
        <f ca="1">IF($B304="","",OFFSET(Zdroj!CC$16,'k rozhodnutí'!#REF!,0))</f>
        <v/>
      </c>
      <c r="H306" s="427"/>
      <c r="I306" s="419"/>
      <c r="J306" s="419"/>
      <c r="K306" s="419"/>
      <c r="L306" s="419"/>
      <c r="M306" s="435"/>
      <c r="N306" s="33" t="str">
        <f t="shared" ref="N306" ca="1" si="197">IF(B304="","",N304/G304)</f>
        <v/>
      </c>
      <c r="O306" s="419"/>
      <c r="P306" s="419"/>
      <c r="Q306" s="419"/>
      <c r="R306" s="419"/>
      <c r="S306" s="419"/>
      <c r="T306" s="419"/>
      <c r="U306" s="419"/>
    </row>
    <row r="307" spans="1:21" hidden="1" x14ac:dyDescent="0.25">
      <c r="A307" s="25"/>
      <c r="B307" s="144" t="str">
        <f ca="1">IF(OFFSET(Zdroj!$B$16,A306,0)&gt;0,A309,"")</f>
        <v/>
      </c>
      <c r="C307" s="2" t="str">
        <f ca="1">IF($B307="","",IF(Zdroj!$AS$9="ano",CONCATENATE(OFFSET(Zdroj!C$16,'k rozhodnutí detailní'!$A306,0),"
","Anonymizováno","
",OFFSET(Zdroj!E$16,'k rozhodnutí detailní'!$A306,0),"
",OFFSET(Zdroj!F$16,'k rozhodnutí detailní'!$A306,0)),CONCATENATE(OFFSET(Zdroj!C$16,'k rozhodnutí detailní'!$A306,0),"
",OFFSET(Zdroj!D$16,'k rozhodnutí detailní'!$A306,0),"
",OFFSET(Zdroj!E$16,'k rozhodnutí detailní'!$A306,0),"
",OFFSET(Zdroj!F$16,'k rozhodnutí detailní'!$A306,0))))</f>
        <v/>
      </c>
      <c r="D307" s="20" t="str">
        <f ca="1">IF($B307="","",OFFSET(Zdroj!N$16,'k rozhodnutí detailní'!$A306,0))</f>
        <v/>
      </c>
      <c r="E307" s="426" t="str">
        <f ca="1">IF($B307="","",OFFSET(Zdroj!T$16,'k rozhodnutí detailní'!$A306,0))</f>
        <v/>
      </c>
      <c r="F307" s="32" t="str">
        <f ca="1">IF($B307="","",OFFSET(Zdroj!U$16,'k rozhodnutí detailní'!$A306,0))</f>
        <v/>
      </c>
      <c r="G307" s="429" t="str">
        <f ca="1">IF($B307="","",OFFSET(Zdroj!W$16,'k rozhodnutí detailní'!$A306,0))</f>
        <v/>
      </c>
      <c r="H307" s="427" t="str">
        <f ca="1">IF($B307="","",OFFSET(Zdroj!Y$16,'k rozhodnutí detailní'!$A306,0))</f>
        <v/>
      </c>
      <c r="I307" s="419" t="str">
        <f ca="1">IF($B307="","",OFFSET(Zdroj!BW$16,'k rozhodnutí detailní'!$A306,0))</f>
        <v/>
      </c>
      <c r="J307" s="419" t="str">
        <f ca="1">IF($B307="","",OFFSET(Zdroj!BX$16,'k rozhodnutí detailní'!$A306,0))</f>
        <v/>
      </c>
      <c r="K307" s="419" t="str">
        <f ca="1">IF($B307="","",OFFSET(Zdroj!BY$16,'k rozhodnutí detailní'!$A306,0))</f>
        <v/>
      </c>
      <c r="L307" s="419" t="str">
        <f ca="1">IF($B307="","",CONCATENATE(OFFSET(Zdroj!BZ$16,'k rozhodnutí detailní'!$A306,0)," ze 100"))</f>
        <v/>
      </c>
      <c r="M307" s="435" t="str">
        <f t="shared" ref="M307" ca="1" si="198">IF($B307="","",SUM((I307+J307+K307)/100))</f>
        <v/>
      </c>
      <c r="N307" s="425" t="str">
        <f ca="1">IF(B307="","",IF(Zdroj!$AS$1=Zdroj!$AT$9,IF(ROUND(G307*M307,Zdroj!$AT$8)&lt;Zdroj!$AU$1,Zdroj!$AU$1,ROUND(G307*M307,Zdroj!$AT$8)),OFFSET(Zdroj!CE$16,'k rozhodnutí detailní'!A306,0)))</f>
        <v/>
      </c>
      <c r="O307" s="419" t="str">
        <f ca="1">IF($B307="","",OFFSET(Zdroj!Z$16,'k rozhodnutí detailní'!$A306,0))</f>
        <v/>
      </c>
      <c r="P307" s="419" t="str">
        <f ca="1">IF($B307="","",OFFSET(Zdroj!AC$16,'k rozhodnutí detailní'!$A306,0))</f>
        <v/>
      </c>
      <c r="Q307" s="419" t="str">
        <f ca="1">IF($B307="","",OFFSET(Zdroj!AD$16,'k rozhodnutí detailní'!$A306,0))</f>
        <v/>
      </c>
      <c r="R307" s="419" t="str">
        <f ca="1">IF($B307="","",OFFSET(Zdroj!AE$16,'k rozhodnutí detailní'!$A306,0))</f>
        <v/>
      </c>
      <c r="S307" s="419" t="str">
        <f ca="1">IF($B307="","",OFFSET(Zdroj!AF$16,'k rozhodnutí detailní'!$A306,0))</f>
        <v/>
      </c>
      <c r="T307" s="419" t="str">
        <f ca="1">IF($B307="","",OFFSET(Zdroj!AG$16,'k rozhodnutí detailní'!$A306,0))</f>
        <v/>
      </c>
      <c r="U307" s="419" t="str">
        <f ca="1">IF($B307="","",OFFSET(Zdroj!AH$16,'k rozhodnutí detailní'!$A306,0))</f>
        <v/>
      </c>
    </row>
    <row r="308" spans="1:21" hidden="1" x14ac:dyDescent="0.25">
      <c r="A308" s="25"/>
      <c r="B308" s="424" t="str">
        <f ca="1">IF(OFFSET(Zdroj!$B$16,A306,0)&gt;0,OFFSET(Zdroj!$B$16,A306,0)+0,"")</f>
        <v/>
      </c>
      <c r="C308" s="2" t="str">
        <f ca="1">IF($B307="","",IF(Zdroj!$AS$9="ano",CONCATENATE("Okres:","
",OFFSET(Zdroj!CH$16,'k rozhodnutí detailní'!$A306,0),"
","Právní forma","
",OFFSET(Zdroj!H$16,'k rozhodnutí detailní'!$A306,0),"
",IF(OFFSET(Zdroj!I$16,'k rozhodnutí detailní'!$A306,0)="","","IČO: "),OFFSET(Zdroj!I$16,'k rozhodnutí detailní'!$A306,0),"
","B.Ú. ",IF(OFFSET(Zdroj!J$16,'k rozhodnutí detailní'!$A306,0)="","","Anonymizováno")),CONCATENATE("Okres:","
",OFFSET(Zdroj!CH$16,'k rozhodnutí detailní'!$A306,0),"
","Právní forma","
",OFFSET(Zdroj!H$16,'k rozhodnutí detailní'!$A306,0),"
",IF(OFFSET(Zdroj!I$16,'k rozhodnutí detailní'!$A306,0)="","","IČO: "),OFFSET(Zdroj!I$16,'k rozhodnutí detailní'!$A306,0),"
","B.Ú. ",OFFSET(Zdroj!J$16,'k rozhodnutí detailní'!$A306,0))))</f>
        <v/>
      </c>
      <c r="D308" s="3" t="str">
        <f ca="1">IF($B307="","",OFFSET(Zdroj!O$16,'k rozhodnutí detailní'!$A306,0))</f>
        <v/>
      </c>
      <c r="E308" s="426"/>
      <c r="F308" s="31"/>
      <c r="G308" s="429"/>
      <c r="H308" s="427"/>
      <c r="I308" s="419"/>
      <c r="J308" s="419"/>
      <c r="K308" s="419"/>
      <c r="L308" s="419"/>
      <c r="M308" s="435"/>
      <c r="N308" s="425"/>
      <c r="O308" s="419"/>
      <c r="P308" s="419"/>
      <c r="Q308" s="419"/>
      <c r="R308" s="419"/>
      <c r="S308" s="419"/>
      <c r="T308" s="419"/>
      <c r="U308" s="419"/>
    </row>
    <row r="309" spans="1:21" hidden="1" x14ac:dyDescent="0.25">
      <c r="A309" s="25">
        <f>ROW()/3-1</f>
        <v>102</v>
      </c>
      <c r="B309" s="424"/>
      <c r="C309" s="29" t="str">
        <f ca="1">IF($B307="","",IF(Zdroj!$AS$9="ano",IF(OFFSET(Zdroj!M$16,'k rozhodnutí detailní'!A306,0)="","","Anonymizováno"),IF(OFFSET(Zdroj!M$16,'k rozhodnutí detailní'!A306,0)="","",OFFSET(Zdroj!M$16,'k rozhodnutí detailní'!A306,0))))</f>
        <v/>
      </c>
      <c r="D309" s="3" t="str">
        <f ca="1">IF($B307="","",CONCATENATE("Dotace bude použita na:","
",OFFSET(Zdroj!P$16,'k rozhodnutí detailní'!$A306,0)))</f>
        <v/>
      </c>
      <c r="E309" s="426"/>
      <c r="F309" s="32" t="str">
        <f ca="1">IF($B307="","",OFFSET(Zdroj!V$16,'k rozhodnutí detailní'!$A306,0))</f>
        <v/>
      </c>
      <c r="G309" s="49" t="str">
        <f ca="1">IF($B307="","",OFFSET(Zdroj!CC$16,'k rozhodnutí'!#REF!,0))</f>
        <v/>
      </c>
      <c r="H309" s="427"/>
      <c r="I309" s="419"/>
      <c r="J309" s="419"/>
      <c r="K309" s="419"/>
      <c r="L309" s="419"/>
      <c r="M309" s="435"/>
      <c r="N309" s="33" t="str">
        <f t="shared" ref="N309" ca="1" si="199">IF(B307="","",N307/G307)</f>
        <v/>
      </c>
      <c r="O309" s="419"/>
      <c r="P309" s="419"/>
      <c r="Q309" s="419"/>
      <c r="R309" s="419"/>
      <c r="S309" s="419"/>
      <c r="T309" s="419"/>
      <c r="U309" s="419"/>
    </row>
    <row r="310" spans="1:21" hidden="1" x14ac:dyDescent="0.25">
      <c r="A310" s="25"/>
      <c r="B310" s="144" t="str">
        <f ca="1">IF(OFFSET(Zdroj!$B$16,A309,0)&gt;0,A312,"")</f>
        <v/>
      </c>
      <c r="C310" s="2" t="str">
        <f ca="1">IF($B310="","",IF(Zdroj!$AS$9="ano",CONCATENATE(OFFSET(Zdroj!C$16,'k rozhodnutí detailní'!$A309,0),"
","Anonymizováno","
",OFFSET(Zdroj!E$16,'k rozhodnutí detailní'!$A309,0),"
",OFFSET(Zdroj!F$16,'k rozhodnutí detailní'!$A309,0)),CONCATENATE(OFFSET(Zdroj!C$16,'k rozhodnutí detailní'!$A309,0),"
",OFFSET(Zdroj!D$16,'k rozhodnutí detailní'!$A309,0),"
",OFFSET(Zdroj!E$16,'k rozhodnutí detailní'!$A309,0),"
",OFFSET(Zdroj!F$16,'k rozhodnutí detailní'!$A309,0))))</f>
        <v/>
      </c>
      <c r="D310" s="20" t="str">
        <f ca="1">IF($B310="","",OFFSET(Zdroj!N$16,'k rozhodnutí detailní'!$A309,0))</f>
        <v/>
      </c>
      <c r="E310" s="426" t="str">
        <f ca="1">IF($B310="","",OFFSET(Zdroj!T$16,'k rozhodnutí detailní'!$A309,0))</f>
        <v/>
      </c>
      <c r="F310" s="32" t="str">
        <f ca="1">IF($B310="","",OFFSET(Zdroj!U$16,'k rozhodnutí detailní'!$A309,0))</f>
        <v/>
      </c>
      <c r="G310" s="429" t="str">
        <f ca="1">IF($B310="","",OFFSET(Zdroj!W$16,'k rozhodnutí detailní'!$A309,0))</f>
        <v/>
      </c>
      <c r="H310" s="427" t="str">
        <f ca="1">IF($B310="","",OFFSET(Zdroj!Y$16,'k rozhodnutí detailní'!$A309,0))</f>
        <v/>
      </c>
      <c r="I310" s="419" t="str">
        <f ca="1">IF($B310="","",OFFSET(Zdroj!BW$16,'k rozhodnutí detailní'!$A309,0))</f>
        <v/>
      </c>
      <c r="J310" s="419" t="str">
        <f ca="1">IF($B310="","",OFFSET(Zdroj!BX$16,'k rozhodnutí detailní'!$A309,0))</f>
        <v/>
      </c>
      <c r="K310" s="419" t="str">
        <f ca="1">IF($B310="","",OFFSET(Zdroj!BY$16,'k rozhodnutí detailní'!$A309,0))</f>
        <v/>
      </c>
      <c r="L310" s="419" t="str">
        <f ca="1">IF($B310="","",CONCATENATE(OFFSET(Zdroj!BZ$16,'k rozhodnutí detailní'!$A309,0)," ze 100"))</f>
        <v/>
      </c>
      <c r="M310" s="435" t="str">
        <f t="shared" ref="M310" ca="1" si="200">IF($B310="","",SUM((I310+J310+K310)/100))</f>
        <v/>
      </c>
      <c r="N310" s="425" t="str">
        <f ca="1">IF(B310="","",IF(Zdroj!$AS$1=Zdroj!$AT$9,IF(ROUND(G310*M310,Zdroj!$AT$8)&lt;Zdroj!$AU$1,Zdroj!$AU$1,ROUND(G310*M310,Zdroj!$AT$8)),OFFSET(Zdroj!CE$16,'k rozhodnutí detailní'!A309,0)))</f>
        <v/>
      </c>
      <c r="O310" s="419" t="str">
        <f ca="1">IF($B310="","",OFFSET(Zdroj!Z$16,'k rozhodnutí detailní'!$A309,0))</f>
        <v/>
      </c>
      <c r="P310" s="419" t="str">
        <f ca="1">IF($B310="","",OFFSET(Zdroj!AC$16,'k rozhodnutí detailní'!$A309,0))</f>
        <v/>
      </c>
      <c r="Q310" s="419" t="str">
        <f ca="1">IF($B310="","",OFFSET(Zdroj!AD$16,'k rozhodnutí detailní'!$A309,0))</f>
        <v/>
      </c>
      <c r="R310" s="419" t="str">
        <f ca="1">IF($B310="","",OFFSET(Zdroj!AE$16,'k rozhodnutí detailní'!$A309,0))</f>
        <v/>
      </c>
      <c r="S310" s="419" t="str">
        <f ca="1">IF($B310="","",OFFSET(Zdroj!AF$16,'k rozhodnutí detailní'!$A309,0))</f>
        <v/>
      </c>
      <c r="T310" s="419" t="str">
        <f ca="1">IF($B310="","",OFFSET(Zdroj!AG$16,'k rozhodnutí detailní'!$A309,0))</f>
        <v/>
      </c>
      <c r="U310" s="419" t="str">
        <f ca="1">IF($B310="","",OFFSET(Zdroj!AH$16,'k rozhodnutí detailní'!$A309,0))</f>
        <v/>
      </c>
    </row>
    <row r="311" spans="1:21" hidden="1" x14ac:dyDescent="0.25">
      <c r="A311" s="25"/>
      <c r="B311" s="424" t="str">
        <f ca="1">IF(OFFSET(Zdroj!$B$16,A309,0)&gt;0,OFFSET(Zdroj!$B$16,A309,0)+0,"")</f>
        <v/>
      </c>
      <c r="C311" s="2" t="str">
        <f ca="1">IF($B310="","",IF(Zdroj!$AS$9="ano",CONCATENATE("Okres:","
",OFFSET(Zdroj!CH$16,'k rozhodnutí detailní'!$A309,0),"
","Právní forma","
",OFFSET(Zdroj!H$16,'k rozhodnutí detailní'!$A309,0),"
",IF(OFFSET(Zdroj!I$16,'k rozhodnutí detailní'!$A309,0)="","","IČO: "),OFFSET(Zdroj!I$16,'k rozhodnutí detailní'!$A309,0),"
","B.Ú. ",IF(OFFSET(Zdroj!J$16,'k rozhodnutí detailní'!$A309,0)="","","Anonymizováno")),CONCATENATE("Okres:","
",OFFSET(Zdroj!CH$16,'k rozhodnutí detailní'!$A309,0),"
","Právní forma","
",OFFSET(Zdroj!H$16,'k rozhodnutí detailní'!$A309,0),"
",IF(OFFSET(Zdroj!I$16,'k rozhodnutí detailní'!$A309,0)="","","IČO: "),OFFSET(Zdroj!I$16,'k rozhodnutí detailní'!$A309,0),"
","B.Ú. ",OFFSET(Zdroj!J$16,'k rozhodnutí detailní'!$A309,0))))</f>
        <v/>
      </c>
      <c r="D311" s="3" t="str">
        <f ca="1">IF($B310="","",OFFSET(Zdroj!O$16,'k rozhodnutí detailní'!$A309,0))</f>
        <v/>
      </c>
      <c r="E311" s="426"/>
      <c r="F311" s="31"/>
      <c r="G311" s="429"/>
      <c r="H311" s="427"/>
      <c r="I311" s="419"/>
      <c r="J311" s="419"/>
      <c r="K311" s="419"/>
      <c r="L311" s="419"/>
      <c r="M311" s="435"/>
      <c r="N311" s="425"/>
      <c r="O311" s="419"/>
      <c r="P311" s="419"/>
      <c r="Q311" s="419"/>
      <c r="R311" s="419"/>
      <c r="S311" s="419"/>
      <c r="T311" s="419"/>
      <c r="U311" s="419"/>
    </row>
    <row r="312" spans="1:21" hidden="1" x14ac:dyDescent="0.25">
      <c r="A312" s="25">
        <f>ROW()/3-1</f>
        <v>103</v>
      </c>
      <c r="B312" s="424"/>
      <c r="C312" s="29" t="str">
        <f ca="1">IF($B310="","",IF(Zdroj!$AS$9="ano",IF(OFFSET(Zdroj!M$16,'k rozhodnutí detailní'!A309,0)="","","Anonymizováno"),IF(OFFSET(Zdroj!M$16,'k rozhodnutí detailní'!A309,0)="","",OFFSET(Zdroj!M$16,'k rozhodnutí detailní'!A309,0))))</f>
        <v/>
      </c>
      <c r="D312" s="3" t="str">
        <f ca="1">IF($B310="","",CONCATENATE("Dotace bude použita na:","
",OFFSET(Zdroj!P$16,'k rozhodnutí detailní'!$A309,0)))</f>
        <v/>
      </c>
      <c r="E312" s="426"/>
      <c r="F312" s="32" t="str">
        <f ca="1">IF($B310="","",OFFSET(Zdroj!V$16,'k rozhodnutí detailní'!$A309,0))</f>
        <v/>
      </c>
      <c r="G312" s="49" t="str">
        <f ca="1">IF($B310="","",OFFSET(Zdroj!CC$16,'k rozhodnutí'!#REF!,0))</f>
        <v/>
      </c>
      <c r="H312" s="427"/>
      <c r="I312" s="419"/>
      <c r="J312" s="419"/>
      <c r="K312" s="419"/>
      <c r="L312" s="419"/>
      <c r="M312" s="435"/>
      <c r="N312" s="33" t="str">
        <f t="shared" ref="N312" ca="1" si="201">IF(B310="","",N310/G310)</f>
        <v/>
      </c>
      <c r="O312" s="419"/>
      <c r="P312" s="419"/>
      <c r="Q312" s="419"/>
      <c r="R312" s="419"/>
      <c r="S312" s="419"/>
      <c r="T312" s="419"/>
      <c r="U312" s="419"/>
    </row>
    <row r="313" spans="1:21" hidden="1" x14ac:dyDescent="0.25">
      <c r="A313" s="25"/>
      <c r="B313" s="144" t="str">
        <f ca="1">IF(OFFSET(Zdroj!$B$16,A312,0)&gt;0,A315,"")</f>
        <v/>
      </c>
      <c r="C313" s="2" t="str">
        <f ca="1">IF($B313="","",IF(Zdroj!$AS$9="ano",CONCATENATE(OFFSET(Zdroj!C$16,'k rozhodnutí detailní'!$A312,0),"
","Anonymizováno","
",OFFSET(Zdroj!E$16,'k rozhodnutí detailní'!$A312,0),"
",OFFSET(Zdroj!F$16,'k rozhodnutí detailní'!$A312,0)),CONCATENATE(OFFSET(Zdroj!C$16,'k rozhodnutí detailní'!$A312,0),"
",OFFSET(Zdroj!D$16,'k rozhodnutí detailní'!$A312,0),"
",OFFSET(Zdroj!E$16,'k rozhodnutí detailní'!$A312,0),"
",OFFSET(Zdroj!F$16,'k rozhodnutí detailní'!$A312,0))))</f>
        <v/>
      </c>
      <c r="D313" s="20" t="str">
        <f ca="1">IF($B313="","",OFFSET(Zdroj!N$16,'k rozhodnutí detailní'!$A312,0))</f>
        <v/>
      </c>
      <c r="E313" s="426" t="str">
        <f ca="1">IF($B313="","",OFFSET(Zdroj!T$16,'k rozhodnutí detailní'!$A312,0))</f>
        <v/>
      </c>
      <c r="F313" s="32" t="str">
        <f ca="1">IF($B313="","",OFFSET(Zdroj!U$16,'k rozhodnutí detailní'!$A312,0))</f>
        <v/>
      </c>
      <c r="G313" s="429" t="str">
        <f ca="1">IF($B313="","",OFFSET(Zdroj!W$16,'k rozhodnutí detailní'!$A312,0))</f>
        <v/>
      </c>
      <c r="H313" s="427" t="str">
        <f ca="1">IF($B313="","",OFFSET(Zdroj!Y$16,'k rozhodnutí detailní'!$A312,0))</f>
        <v/>
      </c>
      <c r="I313" s="419" t="str">
        <f ca="1">IF($B313="","",OFFSET(Zdroj!BW$16,'k rozhodnutí detailní'!$A312,0))</f>
        <v/>
      </c>
      <c r="J313" s="419" t="str">
        <f ca="1">IF($B313="","",OFFSET(Zdroj!BX$16,'k rozhodnutí detailní'!$A312,0))</f>
        <v/>
      </c>
      <c r="K313" s="419" t="str">
        <f ca="1">IF($B313="","",OFFSET(Zdroj!BY$16,'k rozhodnutí detailní'!$A312,0))</f>
        <v/>
      </c>
      <c r="L313" s="419" t="str">
        <f ca="1">IF($B313="","",CONCATENATE(OFFSET(Zdroj!BZ$16,'k rozhodnutí detailní'!$A312,0)," ze 100"))</f>
        <v/>
      </c>
      <c r="M313" s="435" t="str">
        <f t="shared" ref="M313" ca="1" si="202">IF($B313="","",SUM((I313+J313+K313)/100))</f>
        <v/>
      </c>
      <c r="N313" s="425" t="str">
        <f ca="1">IF(B313="","",IF(Zdroj!$AS$1=Zdroj!$AT$9,IF(ROUND(G313*M313,Zdroj!$AT$8)&lt;Zdroj!$AU$1,Zdroj!$AU$1,ROUND(G313*M313,Zdroj!$AT$8)),OFFSET(Zdroj!CE$16,'k rozhodnutí detailní'!A312,0)))</f>
        <v/>
      </c>
      <c r="O313" s="419" t="str">
        <f ca="1">IF($B313="","",OFFSET(Zdroj!Z$16,'k rozhodnutí detailní'!$A312,0))</f>
        <v/>
      </c>
      <c r="P313" s="419" t="str">
        <f ca="1">IF($B313="","",OFFSET(Zdroj!AC$16,'k rozhodnutí detailní'!$A312,0))</f>
        <v/>
      </c>
      <c r="Q313" s="419" t="str">
        <f ca="1">IF($B313="","",OFFSET(Zdroj!AD$16,'k rozhodnutí detailní'!$A312,0))</f>
        <v/>
      </c>
      <c r="R313" s="419" t="str">
        <f ca="1">IF($B313="","",OFFSET(Zdroj!AE$16,'k rozhodnutí detailní'!$A312,0))</f>
        <v/>
      </c>
      <c r="S313" s="419" t="str">
        <f ca="1">IF($B313="","",OFFSET(Zdroj!AF$16,'k rozhodnutí detailní'!$A312,0))</f>
        <v/>
      </c>
      <c r="T313" s="419" t="str">
        <f ca="1">IF($B313="","",OFFSET(Zdroj!AG$16,'k rozhodnutí detailní'!$A312,0))</f>
        <v/>
      </c>
      <c r="U313" s="419" t="str">
        <f ca="1">IF($B313="","",OFFSET(Zdroj!AH$16,'k rozhodnutí detailní'!$A312,0))</f>
        <v/>
      </c>
    </row>
    <row r="314" spans="1:21" hidden="1" x14ac:dyDescent="0.25">
      <c r="A314" s="25"/>
      <c r="B314" s="424" t="str">
        <f ca="1">IF(OFFSET(Zdroj!$B$16,A312,0)&gt;0,OFFSET(Zdroj!$B$16,A312,0)+0,"")</f>
        <v/>
      </c>
      <c r="C314" s="2" t="str">
        <f ca="1">IF($B313="","",IF(Zdroj!$AS$9="ano",CONCATENATE("Okres:","
",OFFSET(Zdroj!CH$16,'k rozhodnutí detailní'!$A312,0),"
","Právní forma","
",OFFSET(Zdroj!H$16,'k rozhodnutí detailní'!$A312,0),"
",IF(OFFSET(Zdroj!I$16,'k rozhodnutí detailní'!$A312,0)="","","IČO: "),OFFSET(Zdroj!I$16,'k rozhodnutí detailní'!$A312,0),"
","B.Ú. ",IF(OFFSET(Zdroj!J$16,'k rozhodnutí detailní'!$A312,0)="","","Anonymizováno")),CONCATENATE("Okres:","
",OFFSET(Zdroj!CH$16,'k rozhodnutí detailní'!$A312,0),"
","Právní forma","
",OFFSET(Zdroj!H$16,'k rozhodnutí detailní'!$A312,0),"
",IF(OFFSET(Zdroj!I$16,'k rozhodnutí detailní'!$A312,0)="","","IČO: "),OFFSET(Zdroj!I$16,'k rozhodnutí detailní'!$A312,0),"
","B.Ú. ",OFFSET(Zdroj!J$16,'k rozhodnutí detailní'!$A312,0))))</f>
        <v/>
      </c>
      <c r="D314" s="3" t="str">
        <f ca="1">IF($B313="","",OFFSET(Zdroj!O$16,'k rozhodnutí detailní'!$A312,0))</f>
        <v/>
      </c>
      <c r="E314" s="426"/>
      <c r="F314" s="31"/>
      <c r="G314" s="429"/>
      <c r="H314" s="427"/>
      <c r="I314" s="419"/>
      <c r="J314" s="419"/>
      <c r="K314" s="419"/>
      <c r="L314" s="419"/>
      <c r="M314" s="435"/>
      <c r="N314" s="425"/>
      <c r="O314" s="419"/>
      <c r="P314" s="419"/>
      <c r="Q314" s="419"/>
      <c r="R314" s="419"/>
      <c r="S314" s="419"/>
      <c r="T314" s="419"/>
      <c r="U314" s="419"/>
    </row>
    <row r="315" spans="1:21" hidden="1" x14ac:dyDescent="0.25">
      <c r="A315" s="25">
        <f>ROW()/3-1</f>
        <v>104</v>
      </c>
      <c r="B315" s="424"/>
      <c r="C315" s="29" t="str">
        <f ca="1">IF($B313="","",IF(Zdroj!$AS$9="ano",IF(OFFSET(Zdroj!M$16,'k rozhodnutí detailní'!A312,0)="","","Anonymizováno"),IF(OFFSET(Zdroj!M$16,'k rozhodnutí detailní'!A312,0)="","",OFFSET(Zdroj!M$16,'k rozhodnutí detailní'!A312,0))))</f>
        <v/>
      </c>
      <c r="D315" s="3" t="str">
        <f ca="1">IF($B313="","",CONCATENATE("Dotace bude použita na:","
",OFFSET(Zdroj!P$16,'k rozhodnutí detailní'!$A312,0)))</f>
        <v/>
      </c>
      <c r="E315" s="426"/>
      <c r="F315" s="32" t="str">
        <f ca="1">IF($B313="","",OFFSET(Zdroj!V$16,'k rozhodnutí detailní'!$A312,0))</f>
        <v/>
      </c>
      <c r="G315" s="49" t="str">
        <f ca="1">IF($B313="","",OFFSET(Zdroj!CC$16,'k rozhodnutí'!#REF!,0))</f>
        <v/>
      </c>
      <c r="H315" s="427"/>
      <c r="I315" s="419"/>
      <c r="J315" s="419"/>
      <c r="K315" s="419"/>
      <c r="L315" s="419"/>
      <c r="M315" s="435"/>
      <c r="N315" s="33" t="str">
        <f t="shared" ref="N315" ca="1" si="203">IF(B313="","",N313/G313)</f>
        <v/>
      </c>
      <c r="O315" s="419"/>
      <c r="P315" s="419"/>
      <c r="Q315" s="419"/>
      <c r="R315" s="419"/>
      <c r="S315" s="419"/>
      <c r="T315" s="419"/>
      <c r="U315" s="419"/>
    </row>
    <row r="316" spans="1:21" hidden="1" x14ac:dyDescent="0.25">
      <c r="A316" s="25"/>
      <c r="B316" s="144" t="str">
        <f ca="1">IF(OFFSET(Zdroj!$B$16,A315,0)&gt;0,A318,"")</f>
        <v/>
      </c>
      <c r="C316" s="2" t="str">
        <f ca="1">IF($B316="","",IF(Zdroj!$AS$9="ano",CONCATENATE(OFFSET(Zdroj!C$16,'k rozhodnutí detailní'!$A315,0),"
","Anonymizováno","
",OFFSET(Zdroj!E$16,'k rozhodnutí detailní'!$A315,0),"
",OFFSET(Zdroj!F$16,'k rozhodnutí detailní'!$A315,0)),CONCATENATE(OFFSET(Zdroj!C$16,'k rozhodnutí detailní'!$A315,0),"
",OFFSET(Zdroj!D$16,'k rozhodnutí detailní'!$A315,0),"
",OFFSET(Zdroj!E$16,'k rozhodnutí detailní'!$A315,0),"
",OFFSET(Zdroj!F$16,'k rozhodnutí detailní'!$A315,0))))</f>
        <v/>
      </c>
      <c r="D316" s="20" t="str">
        <f ca="1">IF($B316="","",OFFSET(Zdroj!N$16,'k rozhodnutí detailní'!$A315,0))</f>
        <v/>
      </c>
      <c r="E316" s="426" t="str">
        <f ca="1">IF($B316="","",OFFSET(Zdroj!T$16,'k rozhodnutí detailní'!$A315,0))</f>
        <v/>
      </c>
      <c r="F316" s="32" t="str">
        <f ca="1">IF($B316="","",OFFSET(Zdroj!U$16,'k rozhodnutí detailní'!$A315,0))</f>
        <v/>
      </c>
      <c r="G316" s="429" t="str">
        <f ca="1">IF($B316="","",OFFSET(Zdroj!W$16,'k rozhodnutí detailní'!$A315,0))</f>
        <v/>
      </c>
      <c r="H316" s="427" t="str">
        <f ca="1">IF($B316="","",OFFSET(Zdroj!Y$16,'k rozhodnutí detailní'!$A315,0))</f>
        <v/>
      </c>
      <c r="I316" s="419" t="str">
        <f ca="1">IF($B316="","",OFFSET(Zdroj!BW$16,'k rozhodnutí detailní'!$A315,0))</f>
        <v/>
      </c>
      <c r="J316" s="419" t="str">
        <f ca="1">IF($B316="","",OFFSET(Zdroj!BX$16,'k rozhodnutí detailní'!$A315,0))</f>
        <v/>
      </c>
      <c r="K316" s="419" t="str">
        <f ca="1">IF($B316="","",OFFSET(Zdroj!BY$16,'k rozhodnutí detailní'!$A315,0))</f>
        <v/>
      </c>
      <c r="L316" s="419" t="str">
        <f ca="1">IF($B316="","",CONCATENATE(OFFSET(Zdroj!BZ$16,'k rozhodnutí detailní'!$A315,0)," ze 100"))</f>
        <v/>
      </c>
      <c r="M316" s="435" t="str">
        <f t="shared" ref="M316" ca="1" si="204">IF($B316="","",SUM((I316+J316+K316)/100))</f>
        <v/>
      </c>
      <c r="N316" s="425" t="str">
        <f ca="1">IF(B316="","",IF(Zdroj!$AS$1=Zdroj!$AT$9,IF(ROUND(G316*M316,Zdroj!$AT$8)&lt;Zdroj!$AU$1,Zdroj!$AU$1,ROUND(G316*M316,Zdroj!$AT$8)),OFFSET(Zdroj!CE$16,'k rozhodnutí detailní'!A315,0)))</f>
        <v/>
      </c>
      <c r="O316" s="419" t="str">
        <f ca="1">IF($B316="","",OFFSET(Zdroj!Z$16,'k rozhodnutí detailní'!$A315,0))</f>
        <v/>
      </c>
      <c r="P316" s="419" t="str">
        <f ca="1">IF($B316="","",OFFSET(Zdroj!AC$16,'k rozhodnutí detailní'!$A315,0))</f>
        <v/>
      </c>
      <c r="Q316" s="419" t="str">
        <f ca="1">IF($B316="","",OFFSET(Zdroj!AD$16,'k rozhodnutí detailní'!$A315,0))</f>
        <v/>
      </c>
      <c r="R316" s="419" t="str">
        <f ca="1">IF($B316="","",OFFSET(Zdroj!AE$16,'k rozhodnutí detailní'!$A315,0))</f>
        <v/>
      </c>
      <c r="S316" s="419" t="str">
        <f ca="1">IF($B316="","",OFFSET(Zdroj!AF$16,'k rozhodnutí detailní'!$A315,0))</f>
        <v/>
      </c>
      <c r="T316" s="419" t="str">
        <f ca="1">IF($B316="","",OFFSET(Zdroj!AG$16,'k rozhodnutí detailní'!$A315,0))</f>
        <v/>
      </c>
      <c r="U316" s="419" t="str">
        <f ca="1">IF($B316="","",OFFSET(Zdroj!AH$16,'k rozhodnutí detailní'!$A315,0))</f>
        <v/>
      </c>
    </row>
    <row r="317" spans="1:21" hidden="1" x14ac:dyDescent="0.25">
      <c r="A317" s="25"/>
      <c r="B317" s="424" t="str">
        <f ca="1">IF(OFFSET(Zdroj!$B$16,A315,0)&gt;0,OFFSET(Zdroj!$B$16,A315,0)+0,"")</f>
        <v/>
      </c>
      <c r="C317" s="2" t="str">
        <f ca="1">IF($B316="","",IF(Zdroj!$AS$9="ano",CONCATENATE("Okres:","
",OFFSET(Zdroj!CH$16,'k rozhodnutí detailní'!$A315,0),"
","Právní forma","
",OFFSET(Zdroj!H$16,'k rozhodnutí detailní'!$A315,0),"
",IF(OFFSET(Zdroj!I$16,'k rozhodnutí detailní'!$A315,0)="","","IČO: "),OFFSET(Zdroj!I$16,'k rozhodnutí detailní'!$A315,0),"
","B.Ú. ",IF(OFFSET(Zdroj!J$16,'k rozhodnutí detailní'!$A315,0)="","","Anonymizováno")),CONCATENATE("Okres:","
",OFFSET(Zdroj!CH$16,'k rozhodnutí detailní'!$A315,0),"
","Právní forma","
",OFFSET(Zdroj!H$16,'k rozhodnutí detailní'!$A315,0),"
",IF(OFFSET(Zdroj!I$16,'k rozhodnutí detailní'!$A315,0)="","","IČO: "),OFFSET(Zdroj!I$16,'k rozhodnutí detailní'!$A315,0),"
","B.Ú. ",OFFSET(Zdroj!J$16,'k rozhodnutí detailní'!$A315,0))))</f>
        <v/>
      </c>
      <c r="D317" s="3" t="str">
        <f ca="1">IF($B316="","",OFFSET(Zdroj!O$16,'k rozhodnutí detailní'!$A315,0))</f>
        <v/>
      </c>
      <c r="E317" s="426"/>
      <c r="F317" s="31"/>
      <c r="G317" s="429"/>
      <c r="H317" s="427"/>
      <c r="I317" s="419"/>
      <c r="J317" s="419"/>
      <c r="K317" s="419"/>
      <c r="L317" s="419"/>
      <c r="M317" s="435"/>
      <c r="N317" s="425"/>
      <c r="O317" s="419"/>
      <c r="P317" s="419"/>
      <c r="Q317" s="419"/>
      <c r="R317" s="419"/>
      <c r="S317" s="419"/>
      <c r="T317" s="419"/>
      <c r="U317" s="419"/>
    </row>
    <row r="318" spans="1:21" hidden="1" x14ac:dyDescent="0.25">
      <c r="A318" s="25">
        <f>ROW()/3-1</f>
        <v>105</v>
      </c>
      <c r="B318" s="424"/>
      <c r="C318" s="29" t="str">
        <f ca="1">IF($B316="","",IF(Zdroj!$AS$9="ano",IF(OFFSET(Zdroj!M$16,'k rozhodnutí detailní'!A315,0)="","","Anonymizováno"),IF(OFFSET(Zdroj!M$16,'k rozhodnutí detailní'!A315,0)="","",OFFSET(Zdroj!M$16,'k rozhodnutí detailní'!A315,0))))</f>
        <v/>
      </c>
      <c r="D318" s="3" t="str">
        <f ca="1">IF($B316="","",CONCATENATE("Dotace bude použita na:","
",OFFSET(Zdroj!P$16,'k rozhodnutí detailní'!$A315,0)))</f>
        <v/>
      </c>
      <c r="E318" s="426"/>
      <c r="F318" s="32" t="str">
        <f ca="1">IF($B316="","",OFFSET(Zdroj!V$16,'k rozhodnutí detailní'!$A315,0))</f>
        <v/>
      </c>
      <c r="G318" s="49" t="str">
        <f ca="1">IF($B316="","",OFFSET(Zdroj!CC$16,'k rozhodnutí'!#REF!,0))</f>
        <v/>
      </c>
      <c r="H318" s="427"/>
      <c r="I318" s="419"/>
      <c r="J318" s="419"/>
      <c r="K318" s="419"/>
      <c r="L318" s="419"/>
      <c r="M318" s="435"/>
      <c r="N318" s="33" t="str">
        <f t="shared" ref="N318" ca="1" si="205">IF(B316="","",N316/G316)</f>
        <v/>
      </c>
      <c r="O318" s="419"/>
      <c r="P318" s="419"/>
      <c r="Q318" s="419"/>
      <c r="R318" s="419"/>
      <c r="S318" s="419"/>
      <c r="T318" s="419"/>
      <c r="U318" s="419"/>
    </row>
    <row r="319" spans="1:21" hidden="1" x14ac:dyDescent="0.25">
      <c r="A319" s="25"/>
      <c r="B319" s="144" t="str">
        <f ca="1">IF(OFFSET(Zdroj!$B$16,A318,0)&gt;0,A321,"")</f>
        <v/>
      </c>
      <c r="C319" s="2" t="str">
        <f ca="1">IF($B319="","",IF(Zdroj!$AS$9="ano",CONCATENATE(OFFSET(Zdroj!C$16,'k rozhodnutí detailní'!$A318,0),"
","Anonymizováno","
",OFFSET(Zdroj!E$16,'k rozhodnutí detailní'!$A318,0),"
",OFFSET(Zdroj!F$16,'k rozhodnutí detailní'!$A318,0)),CONCATENATE(OFFSET(Zdroj!C$16,'k rozhodnutí detailní'!$A318,0),"
",OFFSET(Zdroj!D$16,'k rozhodnutí detailní'!$A318,0),"
",OFFSET(Zdroj!E$16,'k rozhodnutí detailní'!$A318,0),"
",OFFSET(Zdroj!F$16,'k rozhodnutí detailní'!$A318,0))))</f>
        <v/>
      </c>
      <c r="D319" s="20" t="str">
        <f ca="1">IF($B319="","",OFFSET(Zdroj!N$16,'k rozhodnutí detailní'!$A318,0))</f>
        <v/>
      </c>
      <c r="E319" s="426" t="str">
        <f ca="1">IF($B319="","",OFFSET(Zdroj!T$16,'k rozhodnutí detailní'!$A318,0))</f>
        <v/>
      </c>
      <c r="F319" s="32" t="str">
        <f ca="1">IF($B319="","",OFFSET(Zdroj!U$16,'k rozhodnutí detailní'!$A318,0))</f>
        <v/>
      </c>
      <c r="G319" s="429" t="str">
        <f ca="1">IF($B319="","",OFFSET(Zdroj!W$16,'k rozhodnutí detailní'!$A318,0))</f>
        <v/>
      </c>
      <c r="H319" s="427" t="str">
        <f ca="1">IF($B319="","",OFFSET(Zdroj!Y$16,'k rozhodnutí detailní'!$A318,0))</f>
        <v/>
      </c>
      <c r="I319" s="419" t="str">
        <f ca="1">IF($B319="","",OFFSET(Zdroj!BW$16,'k rozhodnutí detailní'!$A318,0))</f>
        <v/>
      </c>
      <c r="J319" s="419" t="str">
        <f ca="1">IF($B319="","",OFFSET(Zdroj!BX$16,'k rozhodnutí detailní'!$A318,0))</f>
        <v/>
      </c>
      <c r="K319" s="419" t="str">
        <f ca="1">IF($B319="","",OFFSET(Zdroj!BY$16,'k rozhodnutí detailní'!$A318,0))</f>
        <v/>
      </c>
      <c r="L319" s="419" t="str">
        <f ca="1">IF($B319="","",CONCATENATE(OFFSET(Zdroj!BZ$16,'k rozhodnutí detailní'!$A318,0)," ze 100"))</f>
        <v/>
      </c>
      <c r="M319" s="435" t="str">
        <f t="shared" ref="M319" ca="1" si="206">IF($B319="","",SUM((I319+J319+K319)/100))</f>
        <v/>
      </c>
      <c r="N319" s="425" t="str">
        <f ca="1">IF(B319="","",IF(Zdroj!$AS$1=Zdroj!$AT$9,IF(ROUND(G319*M319,Zdroj!$AT$8)&lt;Zdroj!$AU$1,Zdroj!$AU$1,ROUND(G319*M319,Zdroj!$AT$8)),OFFSET(Zdroj!CE$16,'k rozhodnutí detailní'!A318,0)))</f>
        <v/>
      </c>
      <c r="O319" s="419" t="str">
        <f ca="1">IF($B319="","",OFFSET(Zdroj!Z$16,'k rozhodnutí detailní'!$A318,0))</f>
        <v/>
      </c>
      <c r="P319" s="419" t="str">
        <f ca="1">IF($B319="","",OFFSET(Zdroj!AC$16,'k rozhodnutí detailní'!$A318,0))</f>
        <v/>
      </c>
      <c r="Q319" s="419" t="str">
        <f ca="1">IF($B319="","",OFFSET(Zdroj!AD$16,'k rozhodnutí detailní'!$A318,0))</f>
        <v/>
      </c>
      <c r="R319" s="419" t="str">
        <f ca="1">IF($B319="","",OFFSET(Zdroj!AE$16,'k rozhodnutí detailní'!$A318,0))</f>
        <v/>
      </c>
      <c r="S319" s="419" t="str">
        <f ca="1">IF($B319="","",OFFSET(Zdroj!AF$16,'k rozhodnutí detailní'!$A318,0))</f>
        <v/>
      </c>
      <c r="T319" s="419" t="str">
        <f ca="1">IF($B319="","",OFFSET(Zdroj!AG$16,'k rozhodnutí detailní'!$A318,0))</f>
        <v/>
      </c>
      <c r="U319" s="419" t="str">
        <f ca="1">IF($B319="","",OFFSET(Zdroj!AH$16,'k rozhodnutí detailní'!$A318,0))</f>
        <v/>
      </c>
    </row>
    <row r="320" spans="1:21" hidden="1" x14ac:dyDescent="0.25">
      <c r="A320" s="25"/>
      <c r="B320" s="424" t="str">
        <f ca="1">IF(OFFSET(Zdroj!$B$16,A318,0)&gt;0,OFFSET(Zdroj!$B$16,A318,0)+0,"")</f>
        <v/>
      </c>
      <c r="C320" s="2" t="str">
        <f ca="1">IF($B319="","",IF(Zdroj!$AS$9="ano",CONCATENATE("Okres:","
",OFFSET(Zdroj!CH$16,'k rozhodnutí detailní'!$A318,0),"
","Právní forma","
",OFFSET(Zdroj!H$16,'k rozhodnutí detailní'!$A318,0),"
",IF(OFFSET(Zdroj!I$16,'k rozhodnutí detailní'!$A318,0)="","","IČO: "),OFFSET(Zdroj!I$16,'k rozhodnutí detailní'!$A318,0),"
","B.Ú. ",IF(OFFSET(Zdroj!J$16,'k rozhodnutí detailní'!$A318,0)="","","Anonymizováno")),CONCATENATE("Okres:","
",OFFSET(Zdroj!CH$16,'k rozhodnutí detailní'!$A318,0),"
","Právní forma","
",OFFSET(Zdroj!H$16,'k rozhodnutí detailní'!$A318,0),"
",IF(OFFSET(Zdroj!I$16,'k rozhodnutí detailní'!$A318,0)="","","IČO: "),OFFSET(Zdroj!I$16,'k rozhodnutí detailní'!$A318,0),"
","B.Ú. ",OFFSET(Zdroj!J$16,'k rozhodnutí detailní'!$A318,0))))</f>
        <v/>
      </c>
      <c r="D320" s="3" t="str">
        <f ca="1">IF($B319="","",OFFSET(Zdroj!O$16,'k rozhodnutí detailní'!$A318,0))</f>
        <v/>
      </c>
      <c r="E320" s="426"/>
      <c r="F320" s="31"/>
      <c r="G320" s="429"/>
      <c r="H320" s="427"/>
      <c r="I320" s="419"/>
      <c r="J320" s="419"/>
      <c r="K320" s="419"/>
      <c r="L320" s="419"/>
      <c r="M320" s="435"/>
      <c r="N320" s="425"/>
      <c r="O320" s="419"/>
      <c r="P320" s="419"/>
      <c r="Q320" s="419"/>
      <c r="R320" s="419"/>
      <c r="S320" s="419"/>
      <c r="T320" s="419"/>
      <c r="U320" s="419"/>
    </row>
    <row r="321" spans="1:21" hidden="1" x14ac:dyDescent="0.25">
      <c r="A321" s="25">
        <f>ROW()/3-1</f>
        <v>106</v>
      </c>
      <c r="B321" s="424"/>
      <c r="C321" s="29" t="str">
        <f ca="1">IF($B319="","",IF(Zdroj!$AS$9="ano",IF(OFFSET(Zdroj!M$16,'k rozhodnutí detailní'!A318,0)="","","Anonymizováno"),IF(OFFSET(Zdroj!M$16,'k rozhodnutí detailní'!A318,0)="","",OFFSET(Zdroj!M$16,'k rozhodnutí detailní'!A318,0))))</f>
        <v/>
      </c>
      <c r="D321" s="3" t="str">
        <f ca="1">IF($B319="","",CONCATENATE("Dotace bude použita na:","
",OFFSET(Zdroj!P$16,'k rozhodnutí detailní'!$A318,0)))</f>
        <v/>
      </c>
      <c r="E321" s="426"/>
      <c r="F321" s="32" t="str">
        <f ca="1">IF($B319="","",OFFSET(Zdroj!V$16,'k rozhodnutí detailní'!$A318,0))</f>
        <v/>
      </c>
      <c r="G321" s="49" t="str">
        <f ca="1">IF($B319="","",OFFSET(Zdroj!CC$16,'k rozhodnutí'!#REF!,0))</f>
        <v/>
      </c>
      <c r="H321" s="427"/>
      <c r="I321" s="419"/>
      <c r="J321" s="419"/>
      <c r="K321" s="419"/>
      <c r="L321" s="419"/>
      <c r="M321" s="435"/>
      <c r="N321" s="33" t="str">
        <f t="shared" ref="N321" ca="1" si="207">IF(B319="","",N319/G319)</f>
        <v/>
      </c>
      <c r="O321" s="419"/>
      <c r="P321" s="419"/>
      <c r="Q321" s="419"/>
      <c r="R321" s="419"/>
      <c r="S321" s="419"/>
      <c r="T321" s="419"/>
      <c r="U321" s="419"/>
    </row>
    <row r="322" spans="1:21" hidden="1" x14ac:dyDescent="0.25">
      <c r="A322" s="25"/>
      <c r="B322" s="144" t="str">
        <f ca="1">IF(OFFSET(Zdroj!$B$16,A321,0)&gt;0,A324,"")</f>
        <v/>
      </c>
      <c r="C322" s="2" t="str">
        <f ca="1">IF($B322="","",IF(Zdroj!$AS$9="ano",CONCATENATE(OFFSET(Zdroj!C$16,'k rozhodnutí detailní'!$A321,0),"
","Anonymizováno","
",OFFSET(Zdroj!E$16,'k rozhodnutí detailní'!$A321,0),"
",OFFSET(Zdroj!F$16,'k rozhodnutí detailní'!$A321,0)),CONCATENATE(OFFSET(Zdroj!C$16,'k rozhodnutí detailní'!$A321,0),"
",OFFSET(Zdroj!D$16,'k rozhodnutí detailní'!$A321,0),"
",OFFSET(Zdroj!E$16,'k rozhodnutí detailní'!$A321,0),"
",OFFSET(Zdroj!F$16,'k rozhodnutí detailní'!$A321,0))))</f>
        <v/>
      </c>
      <c r="D322" s="20" t="str">
        <f ca="1">IF($B322="","",OFFSET(Zdroj!N$16,'k rozhodnutí detailní'!$A321,0))</f>
        <v/>
      </c>
      <c r="E322" s="426" t="str">
        <f ca="1">IF($B322="","",OFFSET(Zdroj!T$16,'k rozhodnutí detailní'!$A321,0))</f>
        <v/>
      </c>
      <c r="F322" s="32" t="str">
        <f ca="1">IF($B322="","",OFFSET(Zdroj!U$16,'k rozhodnutí detailní'!$A321,0))</f>
        <v/>
      </c>
      <c r="G322" s="429" t="str">
        <f ca="1">IF($B322="","",OFFSET(Zdroj!W$16,'k rozhodnutí detailní'!$A321,0))</f>
        <v/>
      </c>
      <c r="H322" s="427" t="str">
        <f ca="1">IF($B322="","",OFFSET(Zdroj!Y$16,'k rozhodnutí detailní'!$A321,0))</f>
        <v/>
      </c>
      <c r="I322" s="419" t="str">
        <f ca="1">IF($B322="","",OFFSET(Zdroj!BW$16,'k rozhodnutí detailní'!$A321,0))</f>
        <v/>
      </c>
      <c r="J322" s="419" t="str">
        <f ca="1">IF($B322="","",OFFSET(Zdroj!BX$16,'k rozhodnutí detailní'!$A321,0))</f>
        <v/>
      </c>
      <c r="K322" s="419" t="str">
        <f ca="1">IF($B322="","",OFFSET(Zdroj!BY$16,'k rozhodnutí detailní'!$A321,0))</f>
        <v/>
      </c>
      <c r="L322" s="419" t="str">
        <f ca="1">IF($B322="","",CONCATENATE(OFFSET(Zdroj!BZ$16,'k rozhodnutí detailní'!$A321,0)," ze 100"))</f>
        <v/>
      </c>
      <c r="M322" s="435" t="str">
        <f t="shared" ref="M322" ca="1" si="208">IF($B322="","",SUM((I322+J322+K322)/100))</f>
        <v/>
      </c>
      <c r="N322" s="425" t="str">
        <f ca="1">IF(B322="","",IF(Zdroj!$AS$1=Zdroj!$AT$9,IF(ROUND(G322*M322,Zdroj!$AT$8)&lt;Zdroj!$AU$1,Zdroj!$AU$1,ROUND(G322*M322,Zdroj!$AT$8)),OFFSET(Zdroj!CE$16,'k rozhodnutí detailní'!A321,0)))</f>
        <v/>
      </c>
      <c r="O322" s="419" t="str">
        <f ca="1">IF($B322="","",OFFSET(Zdroj!Z$16,'k rozhodnutí detailní'!$A321,0))</f>
        <v/>
      </c>
      <c r="P322" s="419" t="str">
        <f ca="1">IF($B322="","",OFFSET(Zdroj!AC$16,'k rozhodnutí detailní'!$A321,0))</f>
        <v/>
      </c>
      <c r="Q322" s="419" t="str">
        <f ca="1">IF($B322="","",OFFSET(Zdroj!AD$16,'k rozhodnutí detailní'!$A321,0))</f>
        <v/>
      </c>
      <c r="R322" s="419" t="str">
        <f ca="1">IF($B322="","",OFFSET(Zdroj!AE$16,'k rozhodnutí detailní'!$A321,0))</f>
        <v/>
      </c>
      <c r="S322" s="419" t="str">
        <f ca="1">IF($B322="","",OFFSET(Zdroj!AF$16,'k rozhodnutí detailní'!$A321,0))</f>
        <v/>
      </c>
      <c r="T322" s="419" t="str">
        <f ca="1">IF($B322="","",OFFSET(Zdroj!AG$16,'k rozhodnutí detailní'!$A321,0))</f>
        <v/>
      </c>
      <c r="U322" s="419" t="str">
        <f ca="1">IF($B322="","",OFFSET(Zdroj!AH$16,'k rozhodnutí detailní'!$A321,0))</f>
        <v/>
      </c>
    </row>
    <row r="323" spans="1:21" hidden="1" x14ac:dyDescent="0.25">
      <c r="A323" s="25"/>
      <c r="B323" s="424" t="str">
        <f ca="1">IF(OFFSET(Zdroj!$B$16,A321,0)&gt;0,OFFSET(Zdroj!$B$16,A321,0)+0,"")</f>
        <v/>
      </c>
      <c r="C323" s="2" t="str">
        <f ca="1">IF($B322="","",IF(Zdroj!$AS$9="ano",CONCATENATE("Okres:","
",OFFSET(Zdroj!CH$16,'k rozhodnutí detailní'!$A321,0),"
","Právní forma","
",OFFSET(Zdroj!H$16,'k rozhodnutí detailní'!$A321,0),"
",IF(OFFSET(Zdroj!I$16,'k rozhodnutí detailní'!$A321,0)="","","IČO: "),OFFSET(Zdroj!I$16,'k rozhodnutí detailní'!$A321,0),"
","B.Ú. ",IF(OFFSET(Zdroj!J$16,'k rozhodnutí detailní'!$A321,0)="","","Anonymizováno")),CONCATENATE("Okres:","
",OFFSET(Zdroj!CH$16,'k rozhodnutí detailní'!$A321,0),"
","Právní forma","
",OFFSET(Zdroj!H$16,'k rozhodnutí detailní'!$A321,0),"
",IF(OFFSET(Zdroj!I$16,'k rozhodnutí detailní'!$A321,0)="","","IČO: "),OFFSET(Zdroj!I$16,'k rozhodnutí detailní'!$A321,0),"
","B.Ú. ",OFFSET(Zdroj!J$16,'k rozhodnutí detailní'!$A321,0))))</f>
        <v/>
      </c>
      <c r="D323" s="3" t="str">
        <f ca="1">IF($B322="","",OFFSET(Zdroj!O$16,'k rozhodnutí detailní'!$A321,0))</f>
        <v/>
      </c>
      <c r="E323" s="426"/>
      <c r="F323" s="31"/>
      <c r="G323" s="429"/>
      <c r="H323" s="427"/>
      <c r="I323" s="419"/>
      <c r="J323" s="419"/>
      <c r="K323" s="419"/>
      <c r="L323" s="419"/>
      <c r="M323" s="435"/>
      <c r="N323" s="425"/>
      <c r="O323" s="419"/>
      <c r="P323" s="419"/>
      <c r="Q323" s="419"/>
      <c r="R323" s="419"/>
      <c r="S323" s="419"/>
      <c r="T323" s="419"/>
      <c r="U323" s="419"/>
    </row>
    <row r="324" spans="1:21" hidden="1" x14ac:dyDescent="0.25">
      <c r="A324" s="25">
        <f>ROW()/3-1</f>
        <v>107</v>
      </c>
      <c r="B324" s="424"/>
      <c r="C324" s="29" t="str">
        <f ca="1">IF($B322="","",IF(Zdroj!$AS$9="ano",IF(OFFSET(Zdroj!M$16,'k rozhodnutí detailní'!A321,0)="","","Anonymizováno"),IF(OFFSET(Zdroj!M$16,'k rozhodnutí detailní'!A321,0)="","",OFFSET(Zdroj!M$16,'k rozhodnutí detailní'!A321,0))))</f>
        <v/>
      </c>
      <c r="D324" s="3" t="str">
        <f ca="1">IF($B322="","",CONCATENATE("Dotace bude použita na:","
",OFFSET(Zdroj!P$16,'k rozhodnutí detailní'!$A321,0)))</f>
        <v/>
      </c>
      <c r="E324" s="426"/>
      <c r="F324" s="32" t="str">
        <f ca="1">IF($B322="","",OFFSET(Zdroj!V$16,'k rozhodnutí detailní'!$A321,0))</f>
        <v/>
      </c>
      <c r="G324" s="49" t="str">
        <f ca="1">IF($B322="","",OFFSET(Zdroj!CC$16,'k rozhodnutí'!#REF!,0))</f>
        <v/>
      </c>
      <c r="H324" s="427"/>
      <c r="I324" s="419"/>
      <c r="J324" s="419"/>
      <c r="K324" s="419"/>
      <c r="L324" s="419"/>
      <c r="M324" s="435"/>
      <c r="N324" s="33" t="str">
        <f t="shared" ref="N324" ca="1" si="209">IF(B322="","",N322/G322)</f>
        <v/>
      </c>
      <c r="O324" s="419"/>
      <c r="P324" s="419"/>
      <c r="Q324" s="419"/>
      <c r="R324" s="419"/>
      <c r="S324" s="419"/>
      <c r="T324" s="419"/>
      <c r="U324" s="419"/>
    </row>
    <row r="325" spans="1:21" hidden="1" x14ac:dyDescent="0.25">
      <c r="A325" s="25"/>
      <c r="B325" s="144" t="str">
        <f ca="1">IF(OFFSET(Zdroj!$B$16,A324,0)&gt;0,A327,"")</f>
        <v/>
      </c>
      <c r="C325" s="2" t="str">
        <f ca="1">IF($B325="","",IF(Zdroj!$AS$9="ano",CONCATENATE(OFFSET(Zdroj!C$16,'k rozhodnutí detailní'!$A324,0),"
","Anonymizováno","
",OFFSET(Zdroj!E$16,'k rozhodnutí detailní'!$A324,0),"
",OFFSET(Zdroj!F$16,'k rozhodnutí detailní'!$A324,0)),CONCATENATE(OFFSET(Zdroj!C$16,'k rozhodnutí detailní'!$A324,0),"
",OFFSET(Zdroj!D$16,'k rozhodnutí detailní'!$A324,0),"
",OFFSET(Zdroj!E$16,'k rozhodnutí detailní'!$A324,0),"
",OFFSET(Zdroj!F$16,'k rozhodnutí detailní'!$A324,0))))</f>
        <v/>
      </c>
      <c r="D325" s="20" t="str">
        <f ca="1">IF($B325="","",OFFSET(Zdroj!N$16,'k rozhodnutí detailní'!$A324,0))</f>
        <v/>
      </c>
      <c r="E325" s="426" t="str">
        <f ca="1">IF($B325="","",OFFSET(Zdroj!T$16,'k rozhodnutí detailní'!$A324,0))</f>
        <v/>
      </c>
      <c r="F325" s="32" t="str">
        <f ca="1">IF($B325="","",OFFSET(Zdroj!U$16,'k rozhodnutí detailní'!$A324,0))</f>
        <v/>
      </c>
      <c r="G325" s="429" t="str">
        <f ca="1">IF($B325="","",OFFSET(Zdroj!W$16,'k rozhodnutí detailní'!$A324,0))</f>
        <v/>
      </c>
      <c r="H325" s="427" t="str">
        <f ca="1">IF($B325="","",OFFSET(Zdroj!Y$16,'k rozhodnutí detailní'!$A324,0))</f>
        <v/>
      </c>
      <c r="I325" s="419" t="str">
        <f ca="1">IF($B325="","",OFFSET(Zdroj!BW$16,'k rozhodnutí detailní'!$A324,0))</f>
        <v/>
      </c>
      <c r="J325" s="419" t="str">
        <f ca="1">IF($B325="","",OFFSET(Zdroj!BX$16,'k rozhodnutí detailní'!$A324,0))</f>
        <v/>
      </c>
      <c r="K325" s="419" t="str">
        <f ca="1">IF($B325="","",OFFSET(Zdroj!BY$16,'k rozhodnutí detailní'!$A324,0))</f>
        <v/>
      </c>
      <c r="L325" s="419" t="str">
        <f ca="1">IF($B325="","",CONCATENATE(OFFSET(Zdroj!BZ$16,'k rozhodnutí detailní'!$A324,0)," ze 100"))</f>
        <v/>
      </c>
      <c r="M325" s="435" t="str">
        <f t="shared" ref="M325" ca="1" si="210">IF($B325="","",SUM((I325+J325+K325)/100))</f>
        <v/>
      </c>
      <c r="N325" s="425" t="str">
        <f ca="1">IF(B325="","",IF(Zdroj!$AS$1=Zdroj!$AT$9,IF(ROUND(G325*M325,Zdroj!$AT$8)&lt;Zdroj!$AU$1,Zdroj!$AU$1,ROUND(G325*M325,Zdroj!$AT$8)),OFFSET(Zdroj!CE$16,'k rozhodnutí detailní'!A324,0)))</f>
        <v/>
      </c>
      <c r="O325" s="419" t="str">
        <f ca="1">IF($B325="","",OFFSET(Zdroj!Z$16,'k rozhodnutí detailní'!$A324,0))</f>
        <v/>
      </c>
      <c r="P325" s="419" t="str">
        <f ca="1">IF($B325="","",OFFSET(Zdroj!AC$16,'k rozhodnutí detailní'!$A324,0))</f>
        <v/>
      </c>
      <c r="Q325" s="419" t="str">
        <f ca="1">IF($B325="","",OFFSET(Zdroj!AD$16,'k rozhodnutí detailní'!$A324,0))</f>
        <v/>
      </c>
      <c r="R325" s="419" t="str">
        <f ca="1">IF($B325="","",OFFSET(Zdroj!AE$16,'k rozhodnutí detailní'!$A324,0))</f>
        <v/>
      </c>
      <c r="S325" s="419" t="str">
        <f ca="1">IF($B325="","",OFFSET(Zdroj!AF$16,'k rozhodnutí detailní'!$A324,0))</f>
        <v/>
      </c>
      <c r="T325" s="419" t="str">
        <f ca="1">IF($B325="","",OFFSET(Zdroj!AG$16,'k rozhodnutí detailní'!$A324,0))</f>
        <v/>
      </c>
      <c r="U325" s="419" t="str">
        <f ca="1">IF($B325="","",OFFSET(Zdroj!AH$16,'k rozhodnutí detailní'!$A324,0))</f>
        <v/>
      </c>
    </row>
    <row r="326" spans="1:21" hidden="1" x14ac:dyDescent="0.25">
      <c r="A326" s="25"/>
      <c r="B326" s="424" t="str">
        <f ca="1">IF(OFFSET(Zdroj!$B$16,A324,0)&gt;0,OFFSET(Zdroj!$B$16,A324,0)+0,"")</f>
        <v/>
      </c>
      <c r="C326" s="2" t="str">
        <f ca="1">IF($B325="","",IF(Zdroj!$AS$9="ano",CONCATENATE("Okres:","
",OFFSET(Zdroj!CH$16,'k rozhodnutí detailní'!$A324,0),"
","Právní forma","
",OFFSET(Zdroj!H$16,'k rozhodnutí detailní'!$A324,0),"
",IF(OFFSET(Zdroj!I$16,'k rozhodnutí detailní'!$A324,0)="","","IČO: "),OFFSET(Zdroj!I$16,'k rozhodnutí detailní'!$A324,0),"
","B.Ú. ",IF(OFFSET(Zdroj!J$16,'k rozhodnutí detailní'!$A324,0)="","","Anonymizováno")),CONCATENATE("Okres:","
",OFFSET(Zdroj!CH$16,'k rozhodnutí detailní'!$A324,0),"
","Právní forma","
",OFFSET(Zdroj!H$16,'k rozhodnutí detailní'!$A324,0),"
",IF(OFFSET(Zdroj!I$16,'k rozhodnutí detailní'!$A324,0)="","","IČO: "),OFFSET(Zdroj!I$16,'k rozhodnutí detailní'!$A324,0),"
","B.Ú. ",OFFSET(Zdroj!J$16,'k rozhodnutí detailní'!$A324,0))))</f>
        <v/>
      </c>
      <c r="D326" s="3" t="str">
        <f ca="1">IF($B325="","",OFFSET(Zdroj!O$16,'k rozhodnutí detailní'!$A324,0))</f>
        <v/>
      </c>
      <c r="E326" s="426"/>
      <c r="F326" s="31"/>
      <c r="G326" s="429"/>
      <c r="H326" s="427"/>
      <c r="I326" s="419"/>
      <c r="J326" s="419"/>
      <c r="K326" s="419"/>
      <c r="L326" s="419"/>
      <c r="M326" s="435"/>
      <c r="N326" s="425"/>
      <c r="O326" s="419"/>
      <c r="P326" s="419"/>
      <c r="Q326" s="419"/>
      <c r="R326" s="419"/>
      <c r="S326" s="419"/>
      <c r="T326" s="419"/>
      <c r="U326" s="419"/>
    </row>
    <row r="327" spans="1:21" hidden="1" x14ac:dyDescent="0.25">
      <c r="A327" s="25">
        <f>ROW()/3-1</f>
        <v>108</v>
      </c>
      <c r="B327" s="424"/>
      <c r="C327" s="29" t="str">
        <f ca="1">IF($B325="","",IF(Zdroj!$AS$9="ano",IF(OFFSET(Zdroj!M$16,'k rozhodnutí detailní'!A324,0)="","","Anonymizováno"),IF(OFFSET(Zdroj!M$16,'k rozhodnutí detailní'!A324,0)="","",OFFSET(Zdroj!M$16,'k rozhodnutí detailní'!A324,0))))</f>
        <v/>
      </c>
      <c r="D327" s="3" t="str">
        <f ca="1">IF($B325="","",CONCATENATE("Dotace bude použita na:","
",OFFSET(Zdroj!P$16,'k rozhodnutí detailní'!$A324,0)))</f>
        <v/>
      </c>
      <c r="E327" s="426"/>
      <c r="F327" s="32" t="str">
        <f ca="1">IF($B325="","",OFFSET(Zdroj!V$16,'k rozhodnutí detailní'!$A324,0))</f>
        <v/>
      </c>
      <c r="G327" s="49" t="str">
        <f ca="1">IF($B325="","",OFFSET(Zdroj!CC$16,'k rozhodnutí'!#REF!,0))</f>
        <v/>
      </c>
      <c r="H327" s="427"/>
      <c r="I327" s="419"/>
      <c r="J327" s="419"/>
      <c r="K327" s="419"/>
      <c r="L327" s="419"/>
      <c r="M327" s="435"/>
      <c r="N327" s="33" t="str">
        <f t="shared" ref="N327" ca="1" si="211">IF(B325="","",N325/G325)</f>
        <v/>
      </c>
      <c r="O327" s="419"/>
      <c r="P327" s="419"/>
      <c r="Q327" s="419"/>
      <c r="R327" s="419"/>
      <c r="S327" s="419"/>
      <c r="T327" s="419"/>
      <c r="U327" s="419"/>
    </row>
    <row r="328" spans="1:21" hidden="1" x14ac:dyDescent="0.25">
      <c r="A328" s="25"/>
      <c r="B328" s="144" t="str">
        <f ca="1">IF(OFFSET(Zdroj!$B$16,A327,0)&gt;0,A330,"")</f>
        <v/>
      </c>
      <c r="C328" s="2" t="str">
        <f ca="1">IF($B328="","",IF(Zdroj!$AS$9="ano",CONCATENATE(OFFSET(Zdroj!C$16,'k rozhodnutí detailní'!$A327,0),"
","Anonymizováno","
",OFFSET(Zdroj!E$16,'k rozhodnutí detailní'!$A327,0),"
",OFFSET(Zdroj!F$16,'k rozhodnutí detailní'!$A327,0)),CONCATENATE(OFFSET(Zdroj!C$16,'k rozhodnutí detailní'!$A327,0),"
",OFFSET(Zdroj!D$16,'k rozhodnutí detailní'!$A327,0),"
",OFFSET(Zdroj!E$16,'k rozhodnutí detailní'!$A327,0),"
",OFFSET(Zdroj!F$16,'k rozhodnutí detailní'!$A327,0))))</f>
        <v/>
      </c>
      <c r="D328" s="20" t="str">
        <f ca="1">IF($B328="","",OFFSET(Zdroj!N$16,'k rozhodnutí detailní'!$A327,0))</f>
        <v/>
      </c>
      <c r="E328" s="426" t="str">
        <f ca="1">IF($B328="","",OFFSET(Zdroj!T$16,'k rozhodnutí detailní'!$A327,0))</f>
        <v/>
      </c>
      <c r="F328" s="32" t="str">
        <f ca="1">IF($B328="","",OFFSET(Zdroj!U$16,'k rozhodnutí detailní'!$A327,0))</f>
        <v/>
      </c>
      <c r="G328" s="429" t="str">
        <f ca="1">IF($B328="","",OFFSET(Zdroj!W$16,'k rozhodnutí detailní'!$A327,0))</f>
        <v/>
      </c>
      <c r="H328" s="427" t="str">
        <f ca="1">IF($B328="","",OFFSET(Zdroj!Y$16,'k rozhodnutí detailní'!$A327,0))</f>
        <v/>
      </c>
      <c r="I328" s="419" t="str">
        <f ca="1">IF($B328="","",OFFSET(Zdroj!BW$16,'k rozhodnutí detailní'!$A327,0))</f>
        <v/>
      </c>
      <c r="J328" s="419" t="str">
        <f ca="1">IF($B328="","",OFFSET(Zdroj!BX$16,'k rozhodnutí detailní'!$A327,0))</f>
        <v/>
      </c>
      <c r="K328" s="419" t="str">
        <f ca="1">IF($B328="","",OFFSET(Zdroj!BY$16,'k rozhodnutí detailní'!$A327,0))</f>
        <v/>
      </c>
      <c r="L328" s="419" t="str">
        <f ca="1">IF($B328="","",CONCATENATE(OFFSET(Zdroj!BZ$16,'k rozhodnutí detailní'!$A327,0)," ze 100"))</f>
        <v/>
      </c>
      <c r="M328" s="435" t="str">
        <f t="shared" ref="M328" ca="1" si="212">IF($B328="","",SUM((I328+J328+K328)/100))</f>
        <v/>
      </c>
      <c r="N328" s="425" t="str">
        <f ca="1">IF(B328="","",IF(Zdroj!$AS$1=Zdroj!$AT$9,IF(ROUND(G328*M328,Zdroj!$AT$8)&lt;Zdroj!$AU$1,Zdroj!$AU$1,ROUND(G328*M328,Zdroj!$AT$8)),OFFSET(Zdroj!CE$16,'k rozhodnutí detailní'!A327,0)))</f>
        <v/>
      </c>
      <c r="O328" s="419" t="str">
        <f ca="1">IF($B328="","",OFFSET(Zdroj!Z$16,'k rozhodnutí detailní'!$A327,0))</f>
        <v/>
      </c>
      <c r="P328" s="419" t="str">
        <f ca="1">IF($B328="","",OFFSET(Zdroj!AC$16,'k rozhodnutí detailní'!$A327,0))</f>
        <v/>
      </c>
      <c r="Q328" s="419" t="str">
        <f ca="1">IF($B328="","",OFFSET(Zdroj!AD$16,'k rozhodnutí detailní'!$A327,0))</f>
        <v/>
      </c>
      <c r="R328" s="419" t="str">
        <f ca="1">IF($B328="","",OFFSET(Zdroj!AE$16,'k rozhodnutí detailní'!$A327,0))</f>
        <v/>
      </c>
      <c r="S328" s="419" t="str">
        <f ca="1">IF($B328="","",OFFSET(Zdroj!AF$16,'k rozhodnutí detailní'!$A327,0))</f>
        <v/>
      </c>
      <c r="T328" s="419" t="str">
        <f ca="1">IF($B328="","",OFFSET(Zdroj!AG$16,'k rozhodnutí detailní'!$A327,0))</f>
        <v/>
      </c>
      <c r="U328" s="419" t="str">
        <f ca="1">IF($B328="","",OFFSET(Zdroj!AH$16,'k rozhodnutí detailní'!$A327,0))</f>
        <v/>
      </c>
    </row>
    <row r="329" spans="1:21" hidden="1" x14ac:dyDescent="0.25">
      <c r="A329" s="25"/>
      <c r="B329" s="424" t="str">
        <f ca="1">IF(OFFSET(Zdroj!$B$16,A327,0)&gt;0,OFFSET(Zdroj!$B$16,A327,0)+0,"")</f>
        <v/>
      </c>
      <c r="C329" s="2" t="str">
        <f ca="1">IF($B328="","",IF(Zdroj!$AS$9="ano",CONCATENATE("Okres:","
",OFFSET(Zdroj!CH$16,'k rozhodnutí detailní'!$A327,0),"
","Právní forma","
",OFFSET(Zdroj!H$16,'k rozhodnutí detailní'!$A327,0),"
",IF(OFFSET(Zdroj!I$16,'k rozhodnutí detailní'!$A327,0)="","","IČO: "),OFFSET(Zdroj!I$16,'k rozhodnutí detailní'!$A327,0),"
","B.Ú. ",IF(OFFSET(Zdroj!J$16,'k rozhodnutí detailní'!$A327,0)="","","Anonymizováno")),CONCATENATE("Okres:","
",OFFSET(Zdroj!CH$16,'k rozhodnutí detailní'!$A327,0),"
","Právní forma","
",OFFSET(Zdroj!H$16,'k rozhodnutí detailní'!$A327,0),"
",IF(OFFSET(Zdroj!I$16,'k rozhodnutí detailní'!$A327,0)="","","IČO: "),OFFSET(Zdroj!I$16,'k rozhodnutí detailní'!$A327,0),"
","B.Ú. ",OFFSET(Zdroj!J$16,'k rozhodnutí detailní'!$A327,0))))</f>
        <v/>
      </c>
      <c r="D329" s="3" t="str">
        <f ca="1">IF($B328="","",OFFSET(Zdroj!O$16,'k rozhodnutí detailní'!$A327,0))</f>
        <v/>
      </c>
      <c r="E329" s="426"/>
      <c r="F329" s="31"/>
      <c r="G329" s="429"/>
      <c r="H329" s="427"/>
      <c r="I329" s="419"/>
      <c r="J329" s="419"/>
      <c r="K329" s="419"/>
      <c r="L329" s="419"/>
      <c r="M329" s="435"/>
      <c r="N329" s="425"/>
      <c r="O329" s="419"/>
      <c r="P329" s="419"/>
      <c r="Q329" s="419"/>
      <c r="R329" s="419"/>
      <c r="S329" s="419"/>
      <c r="T329" s="419"/>
      <c r="U329" s="419"/>
    </row>
    <row r="330" spans="1:21" hidden="1" x14ac:dyDescent="0.25">
      <c r="A330" s="25">
        <f>ROW()/3-1</f>
        <v>109</v>
      </c>
      <c r="B330" s="424"/>
      <c r="C330" s="29" t="str">
        <f ca="1">IF($B328="","",IF(Zdroj!$AS$9="ano",IF(OFFSET(Zdroj!M$16,'k rozhodnutí detailní'!A327,0)="","","Anonymizováno"),IF(OFFSET(Zdroj!M$16,'k rozhodnutí detailní'!A327,0)="","",OFFSET(Zdroj!M$16,'k rozhodnutí detailní'!A327,0))))</f>
        <v/>
      </c>
      <c r="D330" s="3" t="str">
        <f ca="1">IF($B328="","",CONCATENATE("Dotace bude použita na:","
",OFFSET(Zdroj!P$16,'k rozhodnutí detailní'!$A327,0)))</f>
        <v/>
      </c>
      <c r="E330" s="426"/>
      <c r="F330" s="32" t="str">
        <f ca="1">IF($B328="","",OFFSET(Zdroj!V$16,'k rozhodnutí detailní'!$A327,0))</f>
        <v/>
      </c>
      <c r="G330" s="49" t="str">
        <f ca="1">IF($B328="","",OFFSET(Zdroj!CC$16,'k rozhodnutí'!#REF!,0))</f>
        <v/>
      </c>
      <c r="H330" s="427"/>
      <c r="I330" s="419"/>
      <c r="J330" s="419"/>
      <c r="K330" s="419"/>
      <c r="L330" s="419"/>
      <c r="M330" s="435"/>
      <c r="N330" s="33" t="str">
        <f t="shared" ref="N330" ca="1" si="213">IF(B328="","",N328/G328)</f>
        <v/>
      </c>
      <c r="O330" s="419"/>
      <c r="P330" s="419"/>
      <c r="Q330" s="419"/>
      <c r="R330" s="419"/>
      <c r="S330" s="419"/>
      <c r="T330" s="419"/>
      <c r="U330" s="419"/>
    </row>
    <row r="331" spans="1:21" hidden="1" x14ac:dyDescent="0.25">
      <c r="A331" s="25"/>
      <c r="B331" s="144" t="str">
        <f ca="1">IF(OFFSET(Zdroj!$B$16,A330,0)&gt;0,A333,"")</f>
        <v/>
      </c>
      <c r="C331" s="2" t="str">
        <f ca="1">IF($B331="","",IF(Zdroj!$AS$9="ano",CONCATENATE(OFFSET(Zdroj!C$16,'k rozhodnutí detailní'!$A330,0),"
","Anonymizováno","
",OFFSET(Zdroj!E$16,'k rozhodnutí detailní'!$A330,0),"
",OFFSET(Zdroj!F$16,'k rozhodnutí detailní'!$A330,0)),CONCATENATE(OFFSET(Zdroj!C$16,'k rozhodnutí detailní'!$A330,0),"
",OFFSET(Zdroj!D$16,'k rozhodnutí detailní'!$A330,0),"
",OFFSET(Zdroj!E$16,'k rozhodnutí detailní'!$A330,0),"
",OFFSET(Zdroj!F$16,'k rozhodnutí detailní'!$A330,0))))</f>
        <v/>
      </c>
      <c r="D331" s="20" t="str">
        <f ca="1">IF($B331="","",OFFSET(Zdroj!N$16,'k rozhodnutí detailní'!$A330,0))</f>
        <v/>
      </c>
      <c r="E331" s="426" t="str">
        <f ca="1">IF($B331="","",OFFSET(Zdroj!T$16,'k rozhodnutí detailní'!$A330,0))</f>
        <v/>
      </c>
      <c r="F331" s="32" t="str">
        <f ca="1">IF($B331="","",OFFSET(Zdroj!U$16,'k rozhodnutí detailní'!$A330,0))</f>
        <v/>
      </c>
      <c r="G331" s="429" t="str">
        <f ca="1">IF($B331="","",OFFSET(Zdroj!W$16,'k rozhodnutí detailní'!$A330,0))</f>
        <v/>
      </c>
      <c r="H331" s="427" t="str">
        <f ca="1">IF($B331="","",OFFSET(Zdroj!Y$16,'k rozhodnutí detailní'!$A330,0))</f>
        <v/>
      </c>
      <c r="I331" s="419" t="str">
        <f ca="1">IF($B331="","",OFFSET(Zdroj!BW$16,'k rozhodnutí detailní'!$A330,0))</f>
        <v/>
      </c>
      <c r="J331" s="419" t="str">
        <f ca="1">IF($B331="","",OFFSET(Zdroj!BX$16,'k rozhodnutí detailní'!$A330,0))</f>
        <v/>
      </c>
      <c r="K331" s="419" t="str">
        <f ca="1">IF($B331="","",OFFSET(Zdroj!BY$16,'k rozhodnutí detailní'!$A330,0))</f>
        <v/>
      </c>
      <c r="L331" s="419" t="str">
        <f ca="1">IF($B331="","",CONCATENATE(OFFSET(Zdroj!BZ$16,'k rozhodnutí detailní'!$A330,0)," ze 100"))</f>
        <v/>
      </c>
      <c r="M331" s="435" t="str">
        <f t="shared" ref="M331" ca="1" si="214">IF($B331="","",SUM((I331+J331+K331)/100))</f>
        <v/>
      </c>
      <c r="N331" s="425" t="str">
        <f ca="1">IF(B331="","",IF(Zdroj!$AS$1=Zdroj!$AT$9,IF(ROUND(G331*M331,Zdroj!$AT$8)&lt;Zdroj!$AU$1,Zdroj!$AU$1,ROUND(G331*M331,Zdroj!$AT$8)),OFFSET(Zdroj!CE$16,'k rozhodnutí detailní'!A330,0)))</f>
        <v/>
      </c>
      <c r="O331" s="419" t="str">
        <f ca="1">IF($B331="","",OFFSET(Zdroj!Z$16,'k rozhodnutí detailní'!$A330,0))</f>
        <v/>
      </c>
      <c r="P331" s="419" t="str">
        <f ca="1">IF($B331="","",OFFSET(Zdroj!AC$16,'k rozhodnutí detailní'!$A330,0))</f>
        <v/>
      </c>
      <c r="Q331" s="419" t="str">
        <f ca="1">IF($B331="","",OFFSET(Zdroj!AD$16,'k rozhodnutí detailní'!$A330,0))</f>
        <v/>
      </c>
      <c r="R331" s="419" t="str">
        <f ca="1">IF($B331="","",OFFSET(Zdroj!AE$16,'k rozhodnutí detailní'!$A330,0))</f>
        <v/>
      </c>
      <c r="S331" s="419" t="str">
        <f ca="1">IF($B331="","",OFFSET(Zdroj!AF$16,'k rozhodnutí detailní'!$A330,0))</f>
        <v/>
      </c>
      <c r="T331" s="419" t="str">
        <f ca="1">IF($B331="","",OFFSET(Zdroj!AG$16,'k rozhodnutí detailní'!$A330,0))</f>
        <v/>
      </c>
      <c r="U331" s="419" t="str">
        <f ca="1">IF($B331="","",OFFSET(Zdroj!AH$16,'k rozhodnutí detailní'!$A330,0))</f>
        <v/>
      </c>
    </row>
    <row r="332" spans="1:21" hidden="1" x14ac:dyDescent="0.25">
      <c r="A332" s="25"/>
      <c r="B332" s="424" t="str">
        <f ca="1">IF(OFFSET(Zdroj!$B$16,A330,0)&gt;0,OFFSET(Zdroj!$B$16,A330,0)+0,"")</f>
        <v/>
      </c>
      <c r="C332" s="2" t="str">
        <f ca="1">IF($B331="","",IF(Zdroj!$AS$9="ano",CONCATENATE("Okres:","
",OFFSET(Zdroj!CH$16,'k rozhodnutí detailní'!$A330,0),"
","Právní forma","
",OFFSET(Zdroj!H$16,'k rozhodnutí detailní'!$A330,0),"
",IF(OFFSET(Zdroj!I$16,'k rozhodnutí detailní'!$A330,0)="","","IČO: "),OFFSET(Zdroj!I$16,'k rozhodnutí detailní'!$A330,0),"
","B.Ú. ",IF(OFFSET(Zdroj!J$16,'k rozhodnutí detailní'!$A330,0)="","","Anonymizováno")),CONCATENATE("Okres:","
",OFFSET(Zdroj!CH$16,'k rozhodnutí detailní'!$A330,0),"
","Právní forma","
",OFFSET(Zdroj!H$16,'k rozhodnutí detailní'!$A330,0),"
",IF(OFFSET(Zdroj!I$16,'k rozhodnutí detailní'!$A330,0)="","","IČO: "),OFFSET(Zdroj!I$16,'k rozhodnutí detailní'!$A330,0),"
","B.Ú. ",OFFSET(Zdroj!J$16,'k rozhodnutí detailní'!$A330,0))))</f>
        <v/>
      </c>
      <c r="D332" s="3" t="str">
        <f ca="1">IF($B331="","",OFFSET(Zdroj!O$16,'k rozhodnutí detailní'!$A330,0))</f>
        <v/>
      </c>
      <c r="E332" s="426"/>
      <c r="F332" s="31"/>
      <c r="G332" s="429"/>
      <c r="H332" s="427"/>
      <c r="I332" s="419"/>
      <c r="J332" s="419"/>
      <c r="K332" s="419"/>
      <c r="L332" s="419"/>
      <c r="M332" s="435"/>
      <c r="N332" s="425"/>
      <c r="O332" s="419"/>
      <c r="P332" s="419"/>
      <c r="Q332" s="419"/>
      <c r="R332" s="419"/>
      <c r="S332" s="419"/>
      <c r="T332" s="419"/>
      <c r="U332" s="419"/>
    </row>
    <row r="333" spans="1:21" hidden="1" x14ac:dyDescent="0.25">
      <c r="A333" s="25">
        <f>ROW()/3-1</f>
        <v>110</v>
      </c>
      <c r="B333" s="424"/>
      <c r="C333" s="29" t="str">
        <f ca="1">IF($B331="","",IF(Zdroj!$AS$9="ano",IF(OFFSET(Zdroj!M$16,'k rozhodnutí detailní'!A330,0)="","","Anonymizováno"),IF(OFFSET(Zdroj!M$16,'k rozhodnutí detailní'!A330,0)="","",OFFSET(Zdroj!M$16,'k rozhodnutí detailní'!A330,0))))</f>
        <v/>
      </c>
      <c r="D333" s="3" t="str">
        <f ca="1">IF($B331="","",CONCATENATE("Dotace bude použita na:","
",OFFSET(Zdroj!P$16,'k rozhodnutí detailní'!$A330,0)))</f>
        <v/>
      </c>
      <c r="E333" s="426"/>
      <c r="F333" s="32" t="str">
        <f ca="1">IF($B331="","",OFFSET(Zdroj!V$16,'k rozhodnutí detailní'!$A330,0))</f>
        <v/>
      </c>
      <c r="G333" s="49" t="str">
        <f ca="1">IF($B331="","",OFFSET(Zdroj!CC$16,'k rozhodnutí'!#REF!,0))</f>
        <v/>
      </c>
      <c r="H333" s="427"/>
      <c r="I333" s="419"/>
      <c r="J333" s="419"/>
      <c r="K333" s="419"/>
      <c r="L333" s="419"/>
      <c r="M333" s="435"/>
      <c r="N333" s="33" t="str">
        <f t="shared" ref="N333" ca="1" si="215">IF(B331="","",N331/G331)</f>
        <v/>
      </c>
      <c r="O333" s="419"/>
      <c r="P333" s="419"/>
      <c r="Q333" s="419"/>
      <c r="R333" s="419"/>
      <c r="S333" s="419"/>
      <c r="T333" s="419"/>
      <c r="U333" s="419"/>
    </row>
    <row r="334" spans="1:21" hidden="1" x14ac:dyDescent="0.25">
      <c r="A334" s="25"/>
      <c r="B334" s="144" t="str">
        <f ca="1">IF(OFFSET(Zdroj!$B$16,A333,0)&gt;0,A336,"")</f>
        <v/>
      </c>
      <c r="C334" s="2" t="str">
        <f ca="1">IF($B334="","",IF(Zdroj!$AS$9="ano",CONCATENATE(OFFSET(Zdroj!C$16,'k rozhodnutí detailní'!$A333,0),"
","Anonymizováno","
",OFFSET(Zdroj!E$16,'k rozhodnutí detailní'!$A333,0),"
",OFFSET(Zdroj!F$16,'k rozhodnutí detailní'!$A333,0)),CONCATENATE(OFFSET(Zdroj!C$16,'k rozhodnutí detailní'!$A333,0),"
",OFFSET(Zdroj!D$16,'k rozhodnutí detailní'!$A333,0),"
",OFFSET(Zdroj!E$16,'k rozhodnutí detailní'!$A333,0),"
",OFFSET(Zdroj!F$16,'k rozhodnutí detailní'!$A333,0))))</f>
        <v/>
      </c>
      <c r="D334" s="20" t="str">
        <f ca="1">IF($B334="","",OFFSET(Zdroj!N$16,'k rozhodnutí detailní'!$A333,0))</f>
        <v/>
      </c>
      <c r="E334" s="426" t="str">
        <f ca="1">IF($B334="","",OFFSET(Zdroj!T$16,'k rozhodnutí detailní'!$A333,0))</f>
        <v/>
      </c>
      <c r="F334" s="32" t="str">
        <f ca="1">IF($B334="","",OFFSET(Zdroj!U$16,'k rozhodnutí detailní'!$A333,0))</f>
        <v/>
      </c>
      <c r="G334" s="429" t="str">
        <f ca="1">IF($B334="","",OFFSET(Zdroj!W$16,'k rozhodnutí detailní'!$A333,0))</f>
        <v/>
      </c>
      <c r="H334" s="427" t="str">
        <f ca="1">IF($B334="","",OFFSET(Zdroj!Y$16,'k rozhodnutí detailní'!$A333,0))</f>
        <v/>
      </c>
      <c r="I334" s="419" t="str">
        <f ca="1">IF($B334="","",OFFSET(Zdroj!BW$16,'k rozhodnutí detailní'!$A333,0))</f>
        <v/>
      </c>
      <c r="J334" s="419" t="str">
        <f ca="1">IF($B334="","",OFFSET(Zdroj!BX$16,'k rozhodnutí detailní'!$A333,0))</f>
        <v/>
      </c>
      <c r="K334" s="419" t="str">
        <f ca="1">IF($B334="","",OFFSET(Zdroj!BY$16,'k rozhodnutí detailní'!$A333,0))</f>
        <v/>
      </c>
      <c r="L334" s="419" t="str">
        <f ca="1">IF($B334="","",CONCATENATE(OFFSET(Zdroj!BZ$16,'k rozhodnutí detailní'!$A333,0)," ze 100"))</f>
        <v/>
      </c>
      <c r="M334" s="435" t="str">
        <f t="shared" ref="M334" ca="1" si="216">IF($B334="","",SUM((I334+J334+K334)/100))</f>
        <v/>
      </c>
      <c r="N334" s="425" t="str">
        <f ca="1">IF(B334="","",IF(Zdroj!$AS$1=Zdroj!$AT$9,IF(ROUND(G334*M334,Zdroj!$AT$8)&lt;Zdroj!$AU$1,Zdroj!$AU$1,ROUND(G334*M334,Zdroj!$AT$8)),OFFSET(Zdroj!CE$16,'k rozhodnutí detailní'!A333,0)))</f>
        <v/>
      </c>
      <c r="O334" s="419" t="str">
        <f ca="1">IF($B334="","",OFFSET(Zdroj!Z$16,'k rozhodnutí detailní'!$A333,0))</f>
        <v/>
      </c>
      <c r="P334" s="419" t="str">
        <f ca="1">IF($B334="","",OFFSET(Zdroj!AC$16,'k rozhodnutí detailní'!$A333,0))</f>
        <v/>
      </c>
      <c r="Q334" s="419" t="str">
        <f ca="1">IF($B334="","",OFFSET(Zdroj!AD$16,'k rozhodnutí detailní'!$A333,0))</f>
        <v/>
      </c>
      <c r="R334" s="419" t="str">
        <f ca="1">IF($B334="","",OFFSET(Zdroj!AE$16,'k rozhodnutí detailní'!$A333,0))</f>
        <v/>
      </c>
      <c r="S334" s="419" t="str">
        <f ca="1">IF($B334="","",OFFSET(Zdroj!AF$16,'k rozhodnutí detailní'!$A333,0))</f>
        <v/>
      </c>
      <c r="T334" s="419" t="str">
        <f ca="1">IF($B334="","",OFFSET(Zdroj!AG$16,'k rozhodnutí detailní'!$A333,0))</f>
        <v/>
      </c>
      <c r="U334" s="419" t="str">
        <f ca="1">IF($B334="","",OFFSET(Zdroj!AH$16,'k rozhodnutí detailní'!$A333,0))</f>
        <v/>
      </c>
    </row>
    <row r="335" spans="1:21" hidden="1" x14ac:dyDescent="0.25">
      <c r="A335" s="25"/>
      <c r="B335" s="424" t="str">
        <f ca="1">IF(OFFSET(Zdroj!$B$16,A333,0)&gt;0,OFFSET(Zdroj!$B$16,A333,0)+0,"")</f>
        <v/>
      </c>
      <c r="C335" s="2" t="str">
        <f ca="1">IF($B334="","",IF(Zdroj!$AS$9="ano",CONCATENATE("Okres:","
",OFFSET(Zdroj!CH$16,'k rozhodnutí detailní'!$A333,0),"
","Právní forma","
",OFFSET(Zdroj!H$16,'k rozhodnutí detailní'!$A333,0),"
",IF(OFFSET(Zdroj!I$16,'k rozhodnutí detailní'!$A333,0)="","","IČO: "),OFFSET(Zdroj!I$16,'k rozhodnutí detailní'!$A333,0),"
","B.Ú. ",IF(OFFSET(Zdroj!J$16,'k rozhodnutí detailní'!$A333,0)="","","Anonymizováno")),CONCATENATE("Okres:","
",OFFSET(Zdroj!CH$16,'k rozhodnutí detailní'!$A333,0),"
","Právní forma","
",OFFSET(Zdroj!H$16,'k rozhodnutí detailní'!$A333,0),"
",IF(OFFSET(Zdroj!I$16,'k rozhodnutí detailní'!$A333,0)="","","IČO: "),OFFSET(Zdroj!I$16,'k rozhodnutí detailní'!$A333,0),"
","B.Ú. ",OFFSET(Zdroj!J$16,'k rozhodnutí detailní'!$A333,0))))</f>
        <v/>
      </c>
      <c r="D335" s="3" t="str">
        <f ca="1">IF($B334="","",OFFSET(Zdroj!O$16,'k rozhodnutí detailní'!$A333,0))</f>
        <v/>
      </c>
      <c r="E335" s="426"/>
      <c r="F335" s="31"/>
      <c r="G335" s="429"/>
      <c r="H335" s="427"/>
      <c r="I335" s="419"/>
      <c r="J335" s="419"/>
      <c r="K335" s="419"/>
      <c r="L335" s="419"/>
      <c r="M335" s="435"/>
      <c r="N335" s="425"/>
      <c r="O335" s="419"/>
      <c r="P335" s="419"/>
      <c r="Q335" s="419"/>
      <c r="R335" s="419"/>
      <c r="S335" s="419"/>
      <c r="T335" s="419"/>
      <c r="U335" s="419"/>
    </row>
    <row r="336" spans="1:21" hidden="1" x14ac:dyDescent="0.25">
      <c r="A336" s="25">
        <f>ROW()/3-1</f>
        <v>111</v>
      </c>
      <c r="B336" s="424"/>
      <c r="C336" s="29" t="str">
        <f ca="1">IF($B334="","",IF(Zdroj!$AS$9="ano",IF(OFFSET(Zdroj!M$16,'k rozhodnutí detailní'!A333,0)="","","Anonymizováno"),IF(OFFSET(Zdroj!M$16,'k rozhodnutí detailní'!A333,0)="","",OFFSET(Zdroj!M$16,'k rozhodnutí detailní'!A333,0))))</f>
        <v/>
      </c>
      <c r="D336" s="3" t="str">
        <f ca="1">IF($B334="","",CONCATENATE("Dotace bude použita na:","
",OFFSET(Zdroj!P$16,'k rozhodnutí detailní'!$A333,0)))</f>
        <v/>
      </c>
      <c r="E336" s="426"/>
      <c r="F336" s="32" t="str">
        <f ca="1">IF($B334="","",OFFSET(Zdroj!V$16,'k rozhodnutí detailní'!$A333,0))</f>
        <v/>
      </c>
      <c r="G336" s="49" t="str">
        <f ca="1">IF($B334="","",OFFSET(Zdroj!CC$16,'k rozhodnutí'!#REF!,0))</f>
        <v/>
      </c>
      <c r="H336" s="427"/>
      <c r="I336" s="419"/>
      <c r="J336" s="419"/>
      <c r="K336" s="419"/>
      <c r="L336" s="419"/>
      <c r="M336" s="435"/>
      <c r="N336" s="33" t="str">
        <f t="shared" ref="N336" ca="1" si="217">IF(B334="","",N334/G334)</f>
        <v/>
      </c>
      <c r="O336" s="419"/>
      <c r="P336" s="419"/>
      <c r="Q336" s="419"/>
      <c r="R336" s="419"/>
      <c r="S336" s="419"/>
      <c r="T336" s="419"/>
      <c r="U336" s="419"/>
    </row>
    <row r="337" spans="1:21" hidden="1" x14ac:dyDescent="0.25">
      <c r="A337" s="25"/>
      <c r="B337" s="144" t="str">
        <f ca="1">IF(OFFSET(Zdroj!$B$16,A336,0)&gt;0,A339,"")</f>
        <v/>
      </c>
      <c r="C337" s="2" t="str">
        <f ca="1">IF($B337="","",IF(Zdroj!$AS$9="ano",CONCATENATE(OFFSET(Zdroj!C$16,'k rozhodnutí detailní'!$A336,0),"
","Anonymizováno","
",OFFSET(Zdroj!E$16,'k rozhodnutí detailní'!$A336,0),"
",OFFSET(Zdroj!F$16,'k rozhodnutí detailní'!$A336,0)),CONCATENATE(OFFSET(Zdroj!C$16,'k rozhodnutí detailní'!$A336,0),"
",OFFSET(Zdroj!D$16,'k rozhodnutí detailní'!$A336,0),"
",OFFSET(Zdroj!E$16,'k rozhodnutí detailní'!$A336,0),"
",OFFSET(Zdroj!F$16,'k rozhodnutí detailní'!$A336,0))))</f>
        <v/>
      </c>
      <c r="D337" s="20" t="str">
        <f ca="1">IF($B337="","",OFFSET(Zdroj!N$16,'k rozhodnutí detailní'!$A336,0))</f>
        <v/>
      </c>
      <c r="E337" s="426" t="str">
        <f ca="1">IF($B337="","",OFFSET(Zdroj!T$16,'k rozhodnutí detailní'!$A336,0))</f>
        <v/>
      </c>
      <c r="F337" s="32" t="str">
        <f ca="1">IF($B337="","",OFFSET(Zdroj!U$16,'k rozhodnutí detailní'!$A336,0))</f>
        <v/>
      </c>
      <c r="G337" s="429" t="str">
        <f ca="1">IF($B337="","",OFFSET(Zdroj!W$16,'k rozhodnutí detailní'!$A336,0))</f>
        <v/>
      </c>
      <c r="H337" s="427" t="str">
        <f ca="1">IF($B337="","",OFFSET(Zdroj!Y$16,'k rozhodnutí detailní'!$A336,0))</f>
        <v/>
      </c>
      <c r="I337" s="419" t="str">
        <f ca="1">IF($B337="","",OFFSET(Zdroj!BW$16,'k rozhodnutí detailní'!$A336,0))</f>
        <v/>
      </c>
      <c r="J337" s="419" t="str">
        <f ca="1">IF($B337="","",OFFSET(Zdroj!BX$16,'k rozhodnutí detailní'!$A336,0))</f>
        <v/>
      </c>
      <c r="K337" s="419" t="str">
        <f ca="1">IF($B337="","",OFFSET(Zdroj!BY$16,'k rozhodnutí detailní'!$A336,0))</f>
        <v/>
      </c>
      <c r="L337" s="419" t="str">
        <f ca="1">IF($B337="","",CONCATENATE(OFFSET(Zdroj!BZ$16,'k rozhodnutí detailní'!$A336,0)," ze 100"))</f>
        <v/>
      </c>
      <c r="M337" s="435" t="str">
        <f t="shared" ref="M337" ca="1" si="218">IF($B337="","",SUM((I337+J337+K337)/100))</f>
        <v/>
      </c>
      <c r="N337" s="425" t="str">
        <f ca="1">IF(B337="","",IF(Zdroj!$AS$1=Zdroj!$AT$9,IF(ROUND(G337*M337,Zdroj!$AT$8)&lt;Zdroj!$AU$1,Zdroj!$AU$1,ROUND(G337*M337,Zdroj!$AT$8)),OFFSET(Zdroj!CE$16,'k rozhodnutí detailní'!A336,0)))</f>
        <v/>
      </c>
      <c r="O337" s="419" t="str">
        <f ca="1">IF($B337="","",OFFSET(Zdroj!Z$16,'k rozhodnutí detailní'!$A336,0))</f>
        <v/>
      </c>
      <c r="P337" s="419" t="str">
        <f ca="1">IF($B337="","",OFFSET(Zdroj!AC$16,'k rozhodnutí detailní'!$A336,0))</f>
        <v/>
      </c>
      <c r="Q337" s="419" t="str">
        <f ca="1">IF($B337="","",OFFSET(Zdroj!AD$16,'k rozhodnutí detailní'!$A336,0))</f>
        <v/>
      </c>
      <c r="R337" s="419" t="str">
        <f ca="1">IF($B337="","",OFFSET(Zdroj!AE$16,'k rozhodnutí detailní'!$A336,0))</f>
        <v/>
      </c>
      <c r="S337" s="419" t="str">
        <f ca="1">IF($B337="","",OFFSET(Zdroj!AF$16,'k rozhodnutí detailní'!$A336,0))</f>
        <v/>
      </c>
      <c r="T337" s="419" t="str">
        <f ca="1">IF($B337="","",OFFSET(Zdroj!AG$16,'k rozhodnutí detailní'!$A336,0))</f>
        <v/>
      </c>
      <c r="U337" s="419" t="str">
        <f ca="1">IF($B337="","",OFFSET(Zdroj!AH$16,'k rozhodnutí detailní'!$A336,0))</f>
        <v/>
      </c>
    </row>
    <row r="338" spans="1:21" hidden="1" x14ac:dyDescent="0.25">
      <c r="A338" s="25"/>
      <c r="B338" s="424" t="str">
        <f ca="1">IF(OFFSET(Zdroj!$B$16,A336,0)&gt;0,OFFSET(Zdroj!$B$16,A336,0)+0,"")</f>
        <v/>
      </c>
      <c r="C338" s="2" t="str">
        <f ca="1">IF($B337="","",IF(Zdroj!$AS$9="ano",CONCATENATE("Okres:","
",OFFSET(Zdroj!CH$16,'k rozhodnutí detailní'!$A336,0),"
","Právní forma","
",OFFSET(Zdroj!H$16,'k rozhodnutí detailní'!$A336,0),"
",IF(OFFSET(Zdroj!I$16,'k rozhodnutí detailní'!$A336,0)="","","IČO: "),OFFSET(Zdroj!I$16,'k rozhodnutí detailní'!$A336,0),"
","B.Ú. ",IF(OFFSET(Zdroj!J$16,'k rozhodnutí detailní'!$A336,0)="","","Anonymizováno")),CONCATENATE("Okres:","
",OFFSET(Zdroj!CH$16,'k rozhodnutí detailní'!$A336,0),"
","Právní forma","
",OFFSET(Zdroj!H$16,'k rozhodnutí detailní'!$A336,0),"
",IF(OFFSET(Zdroj!I$16,'k rozhodnutí detailní'!$A336,0)="","","IČO: "),OFFSET(Zdroj!I$16,'k rozhodnutí detailní'!$A336,0),"
","B.Ú. ",OFFSET(Zdroj!J$16,'k rozhodnutí detailní'!$A336,0))))</f>
        <v/>
      </c>
      <c r="D338" s="3" t="str">
        <f ca="1">IF($B337="","",OFFSET(Zdroj!O$16,'k rozhodnutí detailní'!$A336,0))</f>
        <v/>
      </c>
      <c r="E338" s="426"/>
      <c r="F338" s="31"/>
      <c r="G338" s="429"/>
      <c r="H338" s="427"/>
      <c r="I338" s="419"/>
      <c r="J338" s="419"/>
      <c r="K338" s="419"/>
      <c r="L338" s="419"/>
      <c r="M338" s="435"/>
      <c r="N338" s="425"/>
      <c r="O338" s="419"/>
      <c r="P338" s="419"/>
      <c r="Q338" s="419"/>
      <c r="R338" s="419"/>
      <c r="S338" s="419"/>
      <c r="T338" s="419"/>
      <c r="U338" s="419"/>
    </row>
    <row r="339" spans="1:21" hidden="1" x14ac:dyDescent="0.25">
      <c r="A339" s="25">
        <f>ROW()/3-1</f>
        <v>112</v>
      </c>
      <c r="B339" s="424"/>
      <c r="C339" s="29" t="str">
        <f ca="1">IF($B337="","",IF(Zdroj!$AS$9="ano",IF(OFFSET(Zdroj!M$16,'k rozhodnutí detailní'!A336,0)="","","Anonymizováno"),IF(OFFSET(Zdroj!M$16,'k rozhodnutí detailní'!A336,0)="","",OFFSET(Zdroj!M$16,'k rozhodnutí detailní'!A336,0))))</f>
        <v/>
      </c>
      <c r="D339" s="3" t="str">
        <f ca="1">IF($B337="","",CONCATENATE("Dotace bude použita na:","
",OFFSET(Zdroj!P$16,'k rozhodnutí detailní'!$A336,0)))</f>
        <v/>
      </c>
      <c r="E339" s="426"/>
      <c r="F339" s="32" t="str">
        <f ca="1">IF($B337="","",OFFSET(Zdroj!V$16,'k rozhodnutí detailní'!$A336,0))</f>
        <v/>
      </c>
      <c r="G339" s="49" t="str">
        <f ca="1">IF($B337="","",OFFSET(Zdroj!CC$16,'k rozhodnutí'!#REF!,0))</f>
        <v/>
      </c>
      <c r="H339" s="427"/>
      <c r="I339" s="419"/>
      <c r="J339" s="419"/>
      <c r="K339" s="419"/>
      <c r="L339" s="419"/>
      <c r="M339" s="435"/>
      <c r="N339" s="33" t="str">
        <f t="shared" ref="N339" ca="1" si="219">IF(B337="","",N337/G337)</f>
        <v/>
      </c>
      <c r="O339" s="419"/>
      <c r="P339" s="419"/>
      <c r="Q339" s="419"/>
      <c r="R339" s="419"/>
      <c r="S339" s="419"/>
      <c r="T339" s="419"/>
      <c r="U339" s="419"/>
    </row>
    <row r="340" spans="1:21" hidden="1" x14ac:dyDescent="0.25">
      <c r="A340" s="25"/>
      <c r="B340" s="144" t="str">
        <f ca="1">IF(OFFSET(Zdroj!$B$16,A339,0)&gt;0,A342,"")</f>
        <v/>
      </c>
      <c r="C340" s="2" t="str">
        <f ca="1">IF($B340="","",IF(Zdroj!$AS$9="ano",CONCATENATE(OFFSET(Zdroj!C$16,'k rozhodnutí detailní'!$A339,0),"
","Anonymizováno","
",OFFSET(Zdroj!E$16,'k rozhodnutí detailní'!$A339,0),"
",OFFSET(Zdroj!F$16,'k rozhodnutí detailní'!$A339,0)),CONCATENATE(OFFSET(Zdroj!C$16,'k rozhodnutí detailní'!$A339,0),"
",OFFSET(Zdroj!D$16,'k rozhodnutí detailní'!$A339,0),"
",OFFSET(Zdroj!E$16,'k rozhodnutí detailní'!$A339,0),"
",OFFSET(Zdroj!F$16,'k rozhodnutí detailní'!$A339,0))))</f>
        <v/>
      </c>
      <c r="D340" s="20" t="str">
        <f ca="1">IF($B340="","",OFFSET(Zdroj!N$16,'k rozhodnutí detailní'!$A339,0))</f>
        <v/>
      </c>
      <c r="E340" s="426" t="str">
        <f ca="1">IF($B340="","",OFFSET(Zdroj!T$16,'k rozhodnutí detailní'!$A339,0))</f>
        <v/>
      </c>
      <c r="F340" s="32" t="str">
        <f ca="1">IF($B340="","",OFFSET(Zdroj!U$16,'k rozhodnutí detailní'!$A339,0))</f>
        <v/>
      </c>
      <c r="G340" s="429" t="str">
        <f ca="1">IF($B340="","",OFFSET(Zdroj!W$16,'k rozhodnutí detailní'!$A339,0))</f>
        <v/>
      </c>
      <c r="H340" s="427" t="str">
        <f ca="1">IF($B340="","",OFFSET(Zdroj!Y$16,'k rozhodnutí detailní'!$A339,0))</f>
        <v/>
      </c>
      <c r="I340" s="419" t="str">
        <f ca="1">IF($B340="","",OFFSET(Zdroj!BW$16,'k rozhodnutí detailní'!$A339,0))</f>
        <v/>
      </c>
      <c r="J340" s="419" t="str">
        <f ca="1">IF($B340="","",OFFSET(Zdroj!BX$16,'k rozhodnutí detailní'!$A339,0))</f>
        <v/>
      </c>
      <c r="K340" s="419" t="str">
        <f ca="1">IF($B340="","",OFFSET(Zdroj!BY$16,'k rozhodnutí detailní'!$A339,0))</f>
        <v/>
      </c>
      <c r="L340" s="419" t="str">
        <f ca="1">IF($B340="","",CONCATENATE(OFFSET(Zdroj!BZ$16,'k rozhodnutí detailní'!$A339,0)," ze 100"))</f>
        <v/>
      </c>
      <c r="M340" s="435" t="str">
        <f t="shared" ref="M340" ca="1" si="220">IF($B340="","",SUM((I340+J340+K340)/100))</f>
        <v/>
      </c>
      <c r="N340" s="425" t="str">
        <f ca="1">IF(B340="","",IF(Zdroj!$AS$1=Zdroj!$AT$9,IF(ROUND(G340*M340,Zdroj!$AT$8)&lt;Zdroj!$AU$1,Zdroj!$AU$1,ROUND(G340*M340,Zdroj!$AT$8)),OFFSET(Zdroj!CE$16,'k rozhodnutí detailní'!A339,0)))</f>
        <v/>
      </c>
      <c r="O340" s="419" t="str">
        <f ca="1">IF($B340="","",OFFSET(Zdroj!Z$16,'k rozhodnutí detailní'!$A339,0))</f>
        <v/>
      </c>
      <c r="P340" s="419" t="str">
        <f ca="1">IF($B340="","",OFFSET(Zdroj!AC$16,'k rozhodnutí detailní'!$A339,0))</f>
        <v/>
      </c>
      <c r="Q340" s="419" t="str">
        <f ca="1">IF($B340="","",OFFSET(Zdroj!AD$16,'k rozhodnutí detailní'!$A339,0))</f>
        <v/>
      </c>
      <c r="R340" s="419" t="str">
        <f ca="1">IF($B340="","",OFFSET(Zdroj!AE$16,'k rozhodnutí detailní'!$A339,0))</f>
        <v/>
      </c>
      <c r="S340" s="419" t="str">
        <f ca="1">IF($B340="","",OFFSET(Zdroj!AF$16,'k rozhodnutí detailní'!$A339,0))</f>
        <v/>
      </c>
      <c r="T340" s="419" t="str">
        <f ca="1">IF($B340="","",OFFSET(Zdroj!AG$16,'k rozhodnutí detailní'!$A339,0))</f>
        <v/>
      </c>
      <c r="U340" s="419" t="str">
        <f ca="1">IF($B340="","",OFFSET(Zdroj!AH$16,'k rozhodnutí detailní'!$A339,0))</f>
        <v/>
      </c>
    </row>
    <row r="341" spans="1:21" hidden="1" x14ac:dyDescent="0.25">
      <c r="A341" s="25"/>
      <c r="B341" s="424" t="str">
        <f ca="1">IF(OFFSET(Zdroj!$B$16,A339,0)&gt;0,OFFSET(Zdroj!$B$16,A339,0)+0,"")</f>
        <v/>
      </c>
      <c r="C341" s="2" t="str">
        <f ca="1">IF($B340="","",IF(Zdroj!$AS$9="ano",CONCATENATE("Okres:","
",OFFSET(Zdroj!CH$16,'k rozhodnutí detailní'!$A339,0),"
","Právní forma","
",OFFSET(Zdroj!H$16,'k rozhodnutí detailní'!$A339,0),"
",IF(OFFSET(Zdroj!I$16,'k rozhodnutí detailní'!$A339,0)="","","IČO: "),OFFSET(Zdroj!I$16,'k rozhodnutí detailní'!$A339,0),"
","B.Ú. ",IF(OFFSET(Zdroj!J$16,'k rozhodnutí detailní'!$A339,0)="","","Anonymizováno")),CONCATENATE("Okres:","
",OFFSET(Zdroj!CH$16,'k rozhodnutí detailní'!$A339,0),"
","Právní forma","
",OFFSET(Zdroj!H$16,'k rozhodnutí detailní'!$A339,0),"
",IF(OFFSET(Zdroj!I$16,'k rozhodnutí detailní'!$A339,0)="","","IČO: "),OFFSET(Zdroj!I$16,'k rozhodnutí detailní'!$A339,0),"
","B.Ú. ",OFFSET(Zdroj!J$16,'k rozhodnutí detailní'!$A339,0))))</f>
        <v/>
      </c>
      <c r="D341" s="3" t="str">
        <f ca="1">IF($B340="","",OFFSET(Zdroj!O$16,'k rozhodnutí detailní'!$A339,0))</f>
        <v/>
      </c>
      <c r="E341" s="426"/>
      <c r="F341" s="31"/>
      <c r="G341" s="429"/>
      <c r="H341" s="427"/>
      <c r="I341" s="419"/>
      <c r="J341" s="419"/>
      <c r="K341" s="419"/>
      <c r="L341" s="419"/>
      <c r="M341" s="435"/>
      <c r="N341" s="425"/>
      <c r="O341" s="419"/>
      <c r="P341" s="419"/>
      <c r="Q341" s="419"/>
      <c r="R341" s="419"/>
      <c r="S341" s="419"/>
      <c r="T341" s="419"/>
      <c r="U341" s="419"/>
    </row>
    <row r="342" spans="1:21" hidden="1" x14ac:dyDescent="0.25">
      <c r="A342" s="25">
        <f>ROW()/3-1</f>
        <v>113</v>
      </c>
      <c r="B342" s="424"/>
      <c r="C342" s="29" t="str">
        <f ca="1">IF($B340="","",IF(Zdroj!$AS$9="ano",IF(OFFSET(Zdroj!M$16,'k rozhodnutí detailní'!A339,0)="","","Anonymizováno"),IF(OFFSET(Zdroj!M$16,'k rozhodnutí detailní'!A339,0)="","",OFFSET(Zdroj!M$16,'k rozhodnutí detailní'!A339,0))))</f>
        <v/>
      </c>
      <c r="D342" s="3" t="str">
        <f ca="1">IF($B340="","",CONCATENATE("Dotace bude použita na:","
",OFFSET(Zdroj!P$16,'k rozhodnutí detailní'!$A339,0)))</f>
        <v/>
      </c>
      <c r="E342" s="426"/>
      <c r="F342" s="32" t="str">
        <f ca="1">IF($B340="","",OFFSET(Zdroj!V$16,'k rozhodnutí detailní'!$A339,0))</f>
        <v/>
      </c>
      <c r="G342" s="49" t="str">
        <f ca="1">IF($B340="","",OFFSET(Zdroj!CC$16,'k rozhodnutí'!#REF!,0))</f>
        <v/>
      </c>
      <c r="H342" s="427"/>
      <c r="I342" s="419"/>
      <c r="J342" s="419"/>
      <c r="K342" s="419"/>
      <c r="L342" s="419"/>
      <c r="M342" s="435"/>
      <c r="N342" s="33" t="str">
        <f t="shared" ref="N342" ca="1" si="221">IF(B340="","",N340/G340)</f>
        <v/>
      </c>
      <c r="O342" s="419"/>
      <c r="P342" s="419"/>
      <c r="Q342" s="419"/>
      <c r="R342" s="419"/>
      <c r="S342" s="419"/>
      <c r="T342" s="419"/>
      <c r="U342" s="419"/>
    </row>
    <row r="343" spans="1:21" hidden="1" x14ac:dyDescent="0.25">
      <c r="A343" s="25"/>
      <c r="B343" s="144" t="str">
        <f ca="1">IF(OFFSET(Zdroj!$B$16,A342,0)&gt;0,A345,"")</f>
        <v/>
      </c>
      <c r="C343" s="2" t="str">
        <f ca="1">IF($B343="","",IF(Zdroj!$AS$9="ano",CONCATENATE(OFFSET(Zdroj!C$16,'k rozhodnutí detailní'!$A342,0),"
","Anonymizováno","
",OFFSET(Zdroj!E$16,'k rozhodnutí detailní'!$A342,0),"
",OFFSET(Zdroj!F$16,'k rozhodnutí detailní'!$A342,0)),CONCATENATE(OFFSET(Zdroj!C$16,'k rozhodnutí detailní'!$A342,0),"
",OFFSET(Zdroj!D$16,'k rozhodnutí detailní'!$A342,0),"
",OFFSET(Zdroj!E$16,'k rozhodnutí detailní'!$A342,0),"
",OFFSET(Zdroj!F$16,'k rozhodnutí detailní'!$A342,0))))</f>
        <v/>
      </c>
      <c r="D343" s="20" t="str">
        <f ca="1">IF($B343="","",OFFSET(Zdroj!N$16,'k rozhodnutí detailní'!$A342,0))</f>
        <v/>
      </c>
      <c r="E343" s="426" t="str">
        <f ca="1">IF($B343="","",OFFSET(Zdroj!T$16,'k rozhodnutí detailní'!$A342,0))</f>
        <v/>
      </c>
      <c r="F343" s="32" t="str">
        <f ca="1">IF($B343="","",OFFSET(Zdroj!U$16,'k rozhodnutí detailní'!$A342,0))</f>
        <v/>
      </c>
      <c r="G343" s="429" t="str">
        <f ca="1">IF($B343="","",OFFSET(Zdroj!W$16,'k rozhodnutí detailní'!$A342,0))</f>
        <v/>
      </c>
      <c r="H343" s="427" t="str">
        <f ca="1">IF($B343="","",OFFSET(Zdroj!Y$16,'k rozhodnutí detailní'!$A342,0))</f>
        <v/>
      </c>
      <c r="I343" s="419" t="str">
        <f ca="1">IF($B343="","",OFFSET(Zdroj!BW$16,'k rozhodnutí detailní'!$A342,0))</f>
        <v/>
      </c>
      <c r="J343" s="419" t="str">
        <f ca="1">IF($B343="","",OFFSET(Zdroj!BX$16,'k rozhodnutí detailní'!$A342,0))</f>
        <v/>
      </c>
      <c r="K343" s="419" t="str">
        <f ca="1">IF($B343="","",OFFSET(Zdroj!BY$16,'k rozhodnutí detailní'!$A342,0))</f>
        <v/>
      </c>
      <c r="L343" s="419" t="str">
        <f ca="1">IF($B343="","",CONCATENATE(OFFSET(Zdroj!BZ$16,'k rozhodnutí detailní'!$A342,0)," ze 100"))</f>
        <v/>
      </c>
      <c r="M343" s="435" t="str">
        <f t="shared" ref="M343" ca="1" si="222">IF($B343="","",SUM((I343+J343+K343)/100))</f>
        <v/>
      </c>
      <c r="N343" s="425" t="str">
        <f ca="1">IF(B343="","",IF(Zdroj!$AS$1=Zdroj!$AT$9,IF(ROUND(G343*M343,Zdroj!$AT$8)&lt;Zdroj!$AU$1,Zdroj!$AU$1,ROUND(G343*M343,Zdroj!$AT$8)),OFFSET(Zdroj!CE$16,'k rozhodnutí detailní'!A342,0)))</f>
        <v/>
      </c>
      <c r="O343" s="419" t="str">
        <f ca="1">IF($B343="","",OFFSET(Zdroj!Z$16,'k rozhodnutí detailní'!$A342,0))</f>
        <v/>
      </c>
      <c r="P343" s="419" t="str">
        <f ca="1">IF($B343="","",OFFSET(Zdroj!AC$16,'k rozhodnutí detailní'!$A342,0))</f>
        <v/>
      </c>
      <c r="Q343" s="419" t="str">
        <f ca="1">IF($B343="","",OFFSET(Zdroj!AD$16,'k rozhodnutí detailní'!$A342,0))</f>
        <v/>
      </c>
      <c r="R343" s="419" t="str">
        <f ca="1">IF($B343="","",OFFSET(Zdroj!AE$16,'k rozhodnutí detailní'!$A342,0))</f>
        <v/>
      </c>
      <c r="S343" s="419" t="str">
        <f ca="1">IF($B343="","",OFFSET(Zdroj!AF$16,'k rozhodnutí detailní'!$A342,0))</f>
        <v/>
      </c>
      <c r="T343" s="419" t="str">
        <f ca="1">IF($B343="","",OFFSET(Zdroj!AG$16,'k rozhodnutí detailní'!$A342,0))</f>
        <v/>
      </c>
      <c r="U343" s="419" t="str">
        <f ca="1">IF($B343="","",OFFSET(Zdroj!AH$16,'k rozhodnutí detailní'!$A342,0))</f>
        <v/>
      </c>
    </row>
    <row r="344" spans="1:21" hidden="1" x14ac:dyDescent="0.25">
      <c r="A344" s="25"/>
      <c r="B344" s="424" t="str">
        <f ca="1">IF(OFFSET(Zdroj!$B$16,A342,0)&gt;0,OFFSET(Zdroj!$B$16,A342,0)+0,"")</f>
        <v/>
      </c>
      <c r="C344" s="2" t="str">
        <f ca="1">IF($B343="","",IF(Zdroj!$AS$9="ano",CONCATENATE("Okres:","
",OFFSET(Zdroj!CH$16,'k rozhodnutí detailní'!$A342,0),"
","Právní forma","
",OFFSET(Zdroj!H$16,'k rozhodnutí detailní'!$A342,0),"
",IF(OFFSET(Zdroj!I$16,'k rozhodnutí detailní'!$A342,0)="","","IČO: "),OFFSET(Zdroj!I$16,'k rozhodnutí detailní'!$A342,0),"
","B.Ú. ",IF(OFFSET(Zdroj!J$16,'k rozhodnutí detailní'!$A342,0)="","","Anonymizováno")),CONCATENATE("Okres:","
",OFFSET(Zdroj!CH$16,'k rozhodnutí detailní'!$A342,0),"
","Právní forma","
",OFFSET(Zdroj!H$16,'k rozhodnutí detailní'!$A342,0),"
",IF(OFFSET(Zdroj!I$16,'k rozhodnutí detailní'!$A342,0)="","","IČO: "),OFFSET(Zdroj!I$16,'k rozhodnutí detailní'!$A342,0),"
","B.Ú. ",OFFSET(Zdroj!J$16,'k rozhodnutí detailní'!$A342,0))))</f>
        <v/>
      </c>
      <c r="D344" s="3" t="str">
        <f ca="1">IF($B343="","",OFFSET(Zdroj!O$16,'k rozhodnutí detailní'!$A342,0))</f>
        <v/>
      </c>
      <c r="E344" s="426"/>
      <c r="F344" s="31"/>
      <c r="G344" s="429"/>
      <c r="H344" s="427"/>
      <c r="I344" s="419"/>
      <c r="J344" s="419"/>
      <c r="K344" s="419"/>
      <c r="L344" s="419"/>
      <c r="M344" s="435"/>
      <c r="N344" s="425"/>
      <c r="O344" s="419"/>
      <c r="P344" s="419"/>
      <c r="Q344" s="419"/>
      <c r="R344" s="419"/>
      <c r="S344" s="419"/>
      <c r="T344" s="419"/>
      <c r="U344" s="419"/>
    </row>
    <row r="345" spans="1:21" hidden="1" x14ac:dyDescent="0.25">
      <c r="A345" s="25">
        <f>ROW()/3-1</f>
        <v>114</v>
      </c>
      <c r="B345" s="424"/>
      <c r="C345" s="29" t="str">
        <f ca="1">IF($B343="","",IF(Zdroj!$AS$9="ano",IF(OFFSET(Zdroj!M$16,'k rozhodnutí detailní'!A342,0)="","","Anonymizováno"),IF(OFFSET(Zdroj!M$16,'k rozhodnutí detailní'!A342,0)="","",OFFSET(Zdroj!M$16,'k rozhodnutí detailní'!A342,0))))</f>
        <v/>
      </c>
      <c r="D345" s="3" t="str">
        <f ca="1">IF($B343="","",CONCATENATE("Dotace bude použita na:","
",OFFSET(Zdroj!P$16,'k rozhodnutí detailní'!$A342,0)))</f>
        <v/>
      </c>
      <c r="E345" s="426"/>
      <c r="F345" s="32" t="str">
        <f ca="1">IF($B343="","",OFFSET(Zdroj!V$16,'k rozhodnutí detailní'!$A342,0))</f>
        <v/>
      </c>
      <c r="G345" s="49" t="str">
        <f ca="1">IF($B343="","",OFFSET(Zdroj!CC$16,'k rozhodnutí'!#REF!,0))</f>
        <v/>
      </c>
      <c r="H345" s="427"/>
      <c r="I345" s="419"/>
      <c r="J345" s="419"/>
      <c r="K345" s="419"/>
      <c r="L345" s="419"/>
      <c r="M345" s="435"/>
      <c r="N345" s="33" t="str">
        <f t="shared" ref="N345" ca="1" si="223">IF(B343="","",N343/G343)</f>
        <v/>
      </c>
      <c r="O345" s="419"/>
      <c r="P345" s="419"/>
      <c r="Q345" s="419"/>
      <c r="R345" s="419"/>
      <c r="S345" s="419"/>
      <c r="T345" s="419"/>
      <c r="U345" s="419"/>
    </row>
    <row r="346" spans="1:21" hidden="1" x14ac:dyDescent="0.25">
      <c r="A346" s="25"/>
      <c r="B346" s="144" t="str">
        <f ca="1">IF(OFFSET(Zdroj!$B$16,A345,0)&gt;0,A348,"")</f>
        <v/>
      </c>
      <c r="C346" s="2" t="str">
        <f ca="1">IF($B346="","",IF(Zdroj!$AS$9="ano",CONCATENATE(OFFSET(Zdroj!C$16,'k rozhodnutí detailní'!$A345,0),"
","Anonymizováno","
",OFFSET(Zdroj!E$16,'k rozhodnutí detailní'!$A345,0),"
",OFFSET(Zdroj!F$16,'k rozhodnutí detailní'!$A345,0)),CONCATENATE(OFFSET(Zdroj!C$16,'k rozhodnutí detailní'!$A345,0),"
",OFFSET(Zdroj!D$16,'k rozhodnutí detailní'!$A345,0),"
",OFFSET(Zdroj!E$16,'k rozhodnutí detailní'!$A345,0),"
",OFFSET(Zdroj!F$16,'k rozhodnutí detailní'!$A345,0))))</f>
        <v/>
      </c>
      <c r="D346" s="20" t="str">
        <f ca="1">IF($B346="","",OFFSET(Zdroj!N$16,'k rozhodnutí detailní'!$A345,0))</f>
        <v/>
      </c>
      <c r="E346" s="426" t="str">
        <f ca="1">IF($B346="","",OFFSET(Zdroj!T$16,'k rozhodnutí detailní'!$A345,0))</f>
        <v/>
      </c>
      <c r="F346" s="32" t="str">
        <f ca="1">IF($B346="","",OFFSET(Zdroj!U$16,'k rozhodnutí detailní'!$A345,0))</f>
        <v/>
      </c>
      <c r="G346" s="429" t="str">
        <f ca="1">IF($B346="","",OFFSET(Zdroj!W$16,'k rozhodnutí detailní'!$A345,0))</f>
        <v/>
      </c>
      <c r="H346" s="427" t="str">
        <f ca="1">IF($B346="","",OFFSET(Zdroj!Y$16,'k rozhodnutí detailní'!$A345,0))</f>
        <v/>
      </c>
      <c r="I346" s="419" t="str">
        <f ca="1">IF($B346="","",OFFSET(Zdroj!BW$16,'k rozhodnutí detailní'!$A345,0))</f>
        <v/>
      </c>
      <c r="J346" s="419" t="str">
        <f ca="1">IF($B346="","",OFFSET(Zdroj!BX$16,'k rozhodnutí detailní'!$A345,0))</f>
        <v/>
      </c>
      <c r="K346" s="419" t="str">
        <f ca="1">IF($B346="","",OFFSET(Zdroj!BY$16,'k rozhodnutí detailní'!$A345,0))</f>
        <v/>
      </c>
      <c r="L346" s="419" t="str">
        <f ca="1">IF($B346="","",CONCATENATE(OFFSET(Zdroj!BZ$16,'k rozhodnutí detailní'!$A345,0)," ze 100"))</f>
        <v/>
      </c>
      <c r="M346" s="435" t="str">
        <f t="shared" ref="M346" ca="1" si="224">IF($B346="","",SUM((I346+J346+K346)/100))</f>
        <v/>
      </c>
      <c r="N346" s="425" t="str">
        <f ca="1">IF(B346="","",IF(Zdroj!$AS$1=Zdroj!$AT$9,IF(ROUND(G346*M346,Zdroj!$AT$8)&lt;Zdroj!$AU$1,Zdroj!$AU$1,ROUND(G346*M346,Zdroj!$AT$8)),OFFSET(Zdroj!CE$16,'k rozhodnutí detailní'!A345,0)))</f>
        <v/>
      </c>
      <c r="O346" s="419" t="str">
        <f ca="1">IF($B346="","",OFFSET(Zdroj!Z$16,'k rozhodnutí detailní'!$A345,0))</f>
        <v/>
      </c>
      <c r="P346" s="419" t="str">
        <f ca="1">IF($B346="","",OFFSET(Zdroj!AC$16,'k rozhodnutí detailní'!$A345,0))</f>
        <v/>
      </c>
      <c r="Q346" s="419" t="str">
        <f ca="1">IF($B346="","",OFFSET(Zdroj!AD$16,'k rozhodnutí detailní'!$A345,0))</f>
        <v/>
      </c>
      <c r="R346" s="419" t="str">
        <f ca="1">IF($B346="","",OFFSET(Zdroj!AE$16,'k rozhodnutí detailní'!$A345,0))</f>
        <v/>
      </c>
      <c r="S346" s="419" t="str">
        <f ca="1">IF($B346="","",OFFSET(Zdroj!AF$16,'k rozhodnutí detailní'!$A345,0))</f>
        <v/>
      </c>
      <c r="T346" s="419" t="str">
        <f ca="1">IF($B346="","",OFFSET(Zdroj!AG$16,'k rozhodnutí detailní'!$A345,0))</f>
        <v/>
      </c>
      <c r="U346" s="419" t="str">
        <f ca="1">IF($B346="","",OFFSET(Zdroj!AH$16,'k rozhodnutí detailní'!$A345,0))</f>
        <v/>
      </c>
    </row>
    <row r="347" spans="1:21" hidden="1" x14ac:dyDescent="0.25">
      <c r="A347" s="25"/>
      <c r="B347" s="424" t="str">
        <f ca="1">IF(OFFSET(Zdroj!$B$16,A345,0)&gt;0,OFFSET(Zdroj!$B$16,A345,0)+0,"")</f>
        <v/>
      </c>
      <c r="C347" s="2" t="str">
        <f ca="1">IF($B346="","",IF(Zdroj!$AS$9="ano",CONCATENATE("Okres:","
",OFFSET(Zdroj!CH$16,'k rozhodnutí detailní'!$A345,0),"
","Právní forma","
",OFFSET(Zdroj!H$16,'k rozhodnutí detailní'!$A345,0),"
",IF(OFFSET(Zdroj!I$16,'k rozhodnutí detailní'!$A345,0)="","","IČO: "),OFFSET(Zdroj!I$16,'k rozhodnutí detailní'!$A345,0),"
","B.Ú. ",IF(OFFSET(Zdroj!J$16,'k rozhodnutí detailní'!$A345,0)="","","Anonymizováno")),CONCATENATE("Okres:","
",OFFSET(Zdroj!CH$16,'k rozhodnutí detailní'!$A345,0),"
","Právní forma","
",OFFSET(Zdroj!H$16,'k rozhodnutí detailní'!$A345,0),"
",IF(OFFSET(Zdroj!I$16,'k rozhodnutí detailní'!$A345,0)="","","IČO: "),OFFSET(Zdroj!I$16,'k rozhodnutí detailní'!$A345,0),"
","B.Ú. ",OFFSET(Zdroj!J$16,'k rozhodnutí detailní'!$A345,0))))</f>
        <v/>
      </c>
      <c r="D347" s="3" t="str">
        <f ca="1">IF($B346="","",OFFSET(Zdroj!O$16,'k rozhodnutí detailní'!$A345,0))</f>
        <v/>
      </c>
      <c r="E347" s="426"/>
      <c r="F347" s="31"/>
      <c r="G347" s="429"/>
      <c r="H347" s="427"/>
      <c r="I347" s="419"/>
      <c r="J347" s="419"/>
      <c r="K347" s="419"/>
      <c r="L347" s="419"/>
      <c r="M347" s="435"/>
      <c r="N347" s="425"/>
      <c r="O347" s="419"/>
      <c r="P347" s="419"/>
      <c r="Q347" s="419"/>
      <c r="R347" s="419"/>
      <c r="S347" s="419"/>
      <c r="T347" s="419"/>
      <c r="U347" s="419"/>
    </row>
    <row r="348" spans="1:21" hidden="1" x14ac:dyDescent="0.25">
      <c r="A348" s="25">
        <f>ROW()/3-1</f>
        <v>115</v>
      </c>
      <c r="B348" s="424"/>
      <c r="C348" s="29" t="str">
        <f ca="1">IF($B346="","",IF(Zdroj!$AS$9="ano",IF(OFFSET(Zdroj!M$16,'k rozhodnutí detailní'!A345,0)="","","Anonymizováno"),IF(OFFSET(Zdroj!M$16,'k rozhodnutí detailní'!A345,0)="","",OFFSET(Zdroj!M$16,'k rozhodnutí detailní'!A345,0))))</f>
        <v/>
      </c>
      <c r="D348" s="3" t="str">
        <f ca="1">IF($B346="","",CONCATENATE("Dotace bude použita na:","
",OFFSET(Zdroj!P$16,'k rozhodnutí detailní'!$A345,0)))</f>
        <v/>
      </c>
      <c r="E348" s="426"/>
      <c r="F348" s="32" t="str">
        <f ca="1">IF($B346="","",OFFSET(Zdroj!V$16,'k rozhodnutí detailní'!$A345,0))</f>
        <v/>
      </c>
      <c r="G348" s="49" t="str">
        <f ca="1">IF($B346="","",OFFSET(Zdroj!CC$16,'k rozhodnutí'!#REF!,0))</f>
        <v/>
      </c>
      <c r="H348" s="427"/>
      <c r="I348" s="419"/>
      <c r="J348" s="419"/>
      <c r="K348" s="419"/>
      <c r="L348" s="419"/>
      <c r="M348" s="435"/>
      <c r="N348" s="33" t="str">
        <f t="shared" ref="N348" ca="1" si="225">IF(B346="","",N346/G346)</f>
        <v/>
      </c>
      <c r="O348" s="419"/>
      <c r="P348" s="419"/>
      <c r="Q348" s="419"/>
      <c r="R348" s="419"/>
      <c r="S348" s="419"/>
      <c r="T348" s="419"/>
      <c r="U348" s="419"/>
    </row>
    <row r="349" spans="1:21" hidden="1" x14ac:dyDescent="0.25">
      <c r="A349" s="25"/>
      <c r="B349" s="144" t="str">
        <f ca="1">IF(OFFSET(Zdroj!$B$16,A348,0)&gt;0,A351,"")</f>
        <v/>
      </c>
      <c r="C349" s="2" t="str">
        <f ca="1">IF($B349="","",IF(Zdroj!$AS$9="ano",CONCATENATE(OFFSET(Zdroj!C$16,'k rozhodnutí detailní'!$A348,0),"
","Anonymizováno","
",OFFSET(Zdroj!E$16,'k rozhodnutí detailní'!$A348,0),"
",OFFSET(Zdroj!F$16,'k rozhodnutí detailní'!$A348,0)),CONCATENATE(OFFSET(Zdroj!C$16,'k rozhodnutí detailní'!$A348,0),"
",OFFSET(Zdroj!D$16,'k rozhodnutí detailní'!$A348,0),"
",OFFSET(Zdroj!E$16,'k rozhodnutí detailní'!$A348,0),"
",OFFSET(Zdroj!F$16,'k rozhodnutí detailní'!$A348,0))))</f>
        <v/>
      </c>
      <c r="D349" s="20" t="str">
        <f ca="1">IF($B349="","",OFFSET(Zdroj!N$16,'k rozhodnutí detailní'!$A348,0))</f>
        <v/>
      </c>
      <c r="E349" s="426" t="str">
        <f ca="1">IF($B349="","",OFFSET(Zdroj!T$16,'k rozhodnutí detailní'!$A348,0))</f>
        <v/>
      </c>
      <c r="F349" s="32" t="str">
        <f ca="1">IF($B349="","",OFFSET(Zdroj!U$16,'k rozhodnutí detailní'!$A348,0))</f>
        <v/>
      </c>
      <c r="G349" s="429" t="str">
        <f ca="1">IF($B349="","",OFFSET(Zdroj!W$16,'k rozhodnutí detailní'!$A348,0))</f>
        <v/>
      </c>
      <c r="H349" s="427" t="str">
        <f ca="1">IF($B349="","",OFFSET(Zdroj!Y$16,'k rozhodnutí detailní'!$A348,0))</f>
        <v/>
      </c>
      <c r="I349" s="419" t="str">
        <f ca="1">IF($B349="","",OFFSET(Zdroj!BW$16,'k rozhodnutí detailní'!$A348,0))</f>
        <v/>
      </c>
      <c r="J349" s="419" t="str">
        <f ca="1">IF($B349="","",OFFSET(Zdroj!BX$16,'k rozhodnutí detailní'!$A348,0))</f>
        <v/>
      </c>
      <c r="K349" s="419" t="str">
        <f ca="1">IF($B349="","",OFFSET(Zdroj!BY$16,'k rozhodnutí detailní'!$A348,0))</f>
        <v/>
      </c>
      <c r="L349" s="419" t="str">
        <f ca="1">IF($B349="","",CONCATENATE(OFFSET(Zdroj!BZ$16,'k rozhodnutí detailní'!$A348,0)," ze 100"))</f>
        <v/>
      </c>
      <c r="M349" s="435" t="str">
        <f t="shared" ref="M349" ca="1" si="226">IF($B349="","",SUM((I349+J349+K349)/100))</f>
        <v/>
      </c>
      <c r="N349" s="425" t="str">
        <f ca="1">IF(B349="","",IF(Zdroj!$AS$1=Zdroj!$AT$9,IF(ROUND(G349*M349,Zdroj!$AT$8)&lt;Zdroj!$AU$1,Zdroj!$AU$1,ROUND(G349*M349,Zdroj!$AT$8)),OFFSET(Zdroj!CE$16,'k rozhodnutí detailní'!A348,0)))</f>
        <v/>
      </c>
      <c r="O349" s="419" t="str">
        <f ca="1">IF($B349="","",OFFSET(Zdroj!Z$16,'k rozhodnutí detailní'!$A348,0))</f>
        <v/>
      </c>
      <c r="P349" s="419" t="str">
        <f ca="1">IF($B349="","",OFFSET(Zdroj!AC$16,'k rozhodnutí detailní'!$A348,0))</f>
        <v/>
      </c>
      <c r="Q349" s="419" t="str">
        <f ca="1">IF($B349="","",OFFSET(Zdroj!AD$16,'k rozhodnutí detailní'!$A348,0))</f>
        <v/>
      </c>
      <c r="R349" s="419" t="str">
        <f ca="1">IF($B349="","",OFFSET(Zdroj!AE$16,'k rozhodnutí detailní'!$A348,0))</f>
        <v/>
      </c>
      <c r="S349" s="419" t="str">
        <f ca="1">IF($B349="","",OFFSET(Zdroj!AF$16,'k rozhodnutí detailní'!$A348,0))</f>
        <v/>
      </c>
      <c r="T349" s="419" t="str">
        <f ca="1">IF($B349="","",OFFSET(Zdroj!AG$16,'k rozhodnutí detailní'!$A348,0))</f>
        <v/>
      </c>
      <c r="U349" s="419" t="str">
        <f ca="1">IF($B349="","",OFFSET(Zdroj!AH$16,'k rozhodnutí detailní'!$A348,0))</f>
        <v/>
      </c>
    </row>
    <row r="350" spans="1:21" hidden="1" x14ac:dyDescent="0.25">
      <c r="A350" s="25"/>
      <c r="B350" s="424" t="str">
        <f ca="1">IF(OFFSET(Zdroj!$B$16,A348,0)&gt;0,OFFSET(Zdroj!$B$16,A348,0)+0,"")</f>
        <v/>
      </c>
      <c r="C350" s="2" t="str">
        <f ca="1">IF($B349="","",IF(Zdroj!$AS$9="ano",CONCATENATE("Okres:","
",OFFSET(Zdroj!CH$16,'k rozhodnutí detailní'!$A348,0),"
","Právní forma","
",OFFSET(Zdroj!H$16,'k rozhodnutí detailní'!$A348,0),"
",IF(OFFSET(Zdroj!I$16,'k rozhodnutí detailní'!$A348,0)="","","IČO: "),OFFSET(Zdroj!I$16,'k rozhodnutí detailní'!$A348,0),"
","B.Ú. ",IF(OFFSET(Zdroj!J$16,'k rozhodnutí detailní'!$A348,0)="","","Anonymizováno")),CONCATENATE("Okres:","
",OFFSET(Zdroj!CH$16,'k rozhodnutí detailní'!$A348,0),"
","Právní forma","
",OFFSET(Zdroj!H$16,'k rozhodnutí detailní'!$A348,0),"
",IF(OFFSET(Zdroj!I$16,'k rozhodnutí detailní'!$A348,0)="","","IČO: "),OFFSET(Zdroj!I$16,'k rozhodnutí detailní'!$A348,0),"
","B.Ú. ",OFFSET(Zdroj!J$16,'k rozhodnutí detailní'!$A348,0))))</f>
        <v/>
      </c>
      <c r="D350" s="3" t="str">
        <f ca="1">IF($B349="","",OFFSET(Zdroj!O$16,'k rozhodnutí detailní'!$A348,0))</f>
        <v/>
      </c>
      <c r="E350" s="426"/>
      <c r="F350" s="31"/>
      <c r="G350" s="429"/>
      <c r="H350" s="427"/>
      <c r="I350" s="419"/>
      <c r="J350" s="419"/>
      <c r="K350" s="419"/>
      <c r="L350" s="419"/>
      <c r="M350" s="435"/>
      <c r="N350" s="425"/>
      <c r="O350" s="419"/>
      <c r="P350" s="419"/>
      <c r="Q350" s="419"/>
      <c r="R350" s="419"/>
      <c r="S350" s="419"/>
      <c r="T350" s="419"/>
      <c r="U350" s="419"/>
    </row>
    <row r="351" spans="1:21" hidden="1" x14ac:dyDescent="0.25">
      <c r="A351" s="25">
        <f>ROW()/3-1</f>
        <v>116</v>
      </c>
      <c r="B351" s="424"/>
      <c r="C351" s="29" t="str">
        <f ca="1">IF($B349="","",IF(Zdroj!$AS$9="ano",IF(OFFSET(Zdroj!M$16,'k rozhodnutí detailní'!A348,0)="","","Anonymizováno"),IF(OFFSET(Zdroj!M$16,'k rozhodnutí detailní'!A348,0)="","",OFFSET(Zdroj!M$16,'k rozhodnutí detailní'!A348,0))))</f>
        <v/>
      </c>
      <c r="D351" s="3" t="str">
        <f ca="1">IF($B349="","",CONCATENATE("Dotace bude použita na:","
",OFFSET(Zdroj!P$16,'k rozhodnutí detailní'!$A348,0)))</f>
        <v/>
      </c>
      <c r="E351" s="426"/>
      <c r="F351" s="32" t="str">
        <f ca="1">IF($B349="","",OFFSET(Zdroj!V$16,'k rozhodnutí detailní'!$A348,0))</f>
        <v/>
      </c>
      <c r="G351" s="49" t="str">
        <f ca="1">IF($B349="","",OFFSET(Zdroj!CC$16,'k rozhodnutí'!#REF!,0))</f>
        <v/>
      </c>
      <c r="H351" s="427"/>
      <c r="I351" s="419"/>
      <c r="J351" s="419"/>
      <c r="K351" s="419"/>
      <c r="L351" s="419"/>
      <c r="M351" s="435"/>
      <c r="N351" s="33" t="str">
        <f t="shared" ref="N351" ca="1" si="227">IF(B349="","",N349/G349)</f>
        <v/>
      </c>
      <c r="O351" s="419"/>
      <c r="P351" s="419"/>
      <c r="Q351" s="419"/>
      <c r="R351" s="419"/>
      <c r="S351" s="419"/>
      <c r="T351" s="419"/>
      <c r="U351" s="419"/>
    </row>
    <row r="352" spans="1:21" hidden="1" x14ac:dyDescent="0.25">
      <c r="A352" s="25"/>
      <c r="B352" s="144" t="str">
        <f ca="1">IF(OFFSET(Zdroj!$B$16,A351,0)&gt;0,A354,"")</f>
        <v/>
      </c>
      <c r="C352" s="2" t="str">
        <f ca="1">IF($B352="","",IF(Zdroj!$AS$9="ano",CONCATENATE(OFFSET(Zdroj!C$16,'k rozhodnutí detailní'!$A351,0),"
","Anonymizováno","
",OFFSET(Zdroj!E$16,'k rozhodnutí detailní'!$A351,0),"
",OFFSET(Zdroj!F$16,'k rozhodnutí detailní'!$A351,0)),CONCATENATE(OFFSET(Zdroj!C$16,'k rozhodnutí detailní'!$A351,0),"
",OFFSET(Zdroj!D$16,'k rozhodnutí detailní'!$A351,0),"
",OFFSET(Zdroj!E$16,'k rozhodnutí detailní'!$A351,0),"
",OFFSET(Zdroj!F$16,'k rozhodnutí detailní'!$A351,0))))</f>
        <v/>
      </c>
      <c r="D352" s="20" t="str">
        <f ca="1">IF($B352="","",OFFSET(Zdroj!N$16,'k rozhodnutí detailní'!$A351,0))</f>
        <v/>
      </c>
      <c r="E352" s="426" t="str">
        <f ca="1">IF($B352="","",OFFSET(Zdroj!T$16,'k rozhodnutí detailní'!$A351,0))</f>
        <v/>
      </c>
      <c r="F352" s="32" t="str">
        <f ca="1">IF($B352="","",OFFSET(Zdroj!U$16,'k rozhodnutí detailní'!$A351,0))</f>
        <v/>
      </c>
      <c r="G352" s="429" t="str">
        <f ca="1">IF($B352="","",OFFSET(Zdroj!W$16,'k rozhodnutí detailní'!$A351,0))</f>
        <v/>
      </c>
      <c r="H352" s="427" t="str">
        <f ca="1">IF($B352="","",OFFSET(Zdroj!Y$16,'k rozhodnutí detailní'!$A351,0))</f>
        <v/>
      </c>
      <c r="I352" s="419" t="str">
        <f ca="1">IF($B352="","",OFFSET(Zdroj!BW$16,'k rozhodnutí detailní'!$A351,0))</f>
        <v/>
      </c>
      <c r="J352" s="419" t="str">
        <f ca="1">IF($B352="","",OFFSET(Zdroj!BX$16,'k rozhodnutí detailní'!$A351,0))</f>
        <v/>
      </c>
      <c r="K352" s="419" t="str">
        <f ca="1">IF($B352="","",OFFSET(Zdroj!BY$16,'k rozhodnutí detailní'!$A351,0))</f>
        <v/>
      </c>
      <c r="L352" s="419" t="str">
        <f ca="1">IF($B352="","",CONCATENATE(OFFSET(Zdroj!BZ$16,'k rozhodnutí detailní'!$A351,0)," ze 100"))</f>
        <v/>
      </c>
      <c r="M352" s="435" t="str">
        <f t="shared" ref="M352" ca="1" si="228">IF($B352="","",SUM((I352+J352+K352)/100))</f>
        <v/>
      </c>
      <c r="N352" s="425" t="str">
        <f ca="1">IF(B352="","",IF(Zdroj!$AS$1=Zdroj!$AT$9,IF(ROUND(G352*M352,Zdroj!$AT$8)&lt;Zdroj!$AU$1,Zdroj!$AU$1,ROUND(G352*M352,Zdroj!$AT$8)),OFFSET(Zdroj!CE$16,'k rozhodnutí detailní'!A351,0)))</f>
        <v/>
      </c>
      <c r="O352" s="419" t="str">
        <f ca="1">IF($B352="","",OFFSET(Zdroj!Z$16,'k rozhodnutí detailní'!$A351,0))</f>
        <v/>
      </c>
      <c r="P352" s="419" t="str">
        <f ca="1">IF($B352="","",OFFSET(Zdroj!AC$16,'k rozhodnutí detailní'!$A351,0))</f>
        <v/>
      </c>
      <c r="Q352" s="419" t="str">
        <f ca="1">IF($B352="","",OFFSET(Zdroj!AD$16,'k rozhodnutí detailní'!$A351,0))</f>
        <v/>
      </c>
      <c r="R352" s="419" t="str">
        <f ca="1">IF($B352="","",OFFSET(Zdroj!AE$16,'k rozhodnutí detailní'!$A351,0))</f>
        <v/>
      </c>
      <c r="S352" s="419" t="str">
        <f ca="1">IF($B352="","",OFFSET(Zdroj!AF$16,'k rozhodnutí detailní'!$A351,0))</f>
        <v/>
      </c>
      <c r="T352" s="419" t="str">
        <f ca="1">IF($B352="","",OFFSET(Zdroj!AG$16,'k rozhodnutí detailní'!$A351,0))</f>
        <v/>
      </c>
      <c r="U352" s="419" t="str">
        <f ca="1">IF($B352="","",OFFSET(Zdroj!AH$16,'k rozhodnutí detailní'!$A351,0))</f>
        <v/>
      </c>
    </row>
    <row r="353" spans="1:21" hidden="1" x14ac:dyDescent="0.25">
      <c r="A353" s="25"/>
      <c r="B353" s="424" t="str">
        <f ca="1">IF(OFFSET(Zdroj!$B$16,A351,0)&gt;0,OFFSET(Zdroj!$B$16,A351,0)+0,"")</f>
        <v/>
      </c>
      <c r="C353" s="2" t="str">
        <f ca="1">IF($B352="","",IF(Zdroj!$AS$9="ano",CONCATENATE("Okres:","
",OFFSET(Zdroj!CH$16,'k rozhodnutí detailní'!$A351,0),"
","Právní forma","
",OFFSET(Zdroj!H$16,'k rozhodnutí detailní'!$A351,0),"
",IF(OFFSET(Zdroj!I$16,'k rozhodnutí detailní'!$A351,0)="","","IČO: "),OFFSET(Zdroj!I$16,'k rozhodnutí detailní'!$A351,0),"
","B.Ú. ",IF(OFFSET(Zdroj!J$16,'k rozhodnutí detailní'!$A351,0)="","","Anonymizováno")),CONCATENATE("Okres:","
",OFFSET(Zdroj!CH$16,'k rozhodnutí detailní'!$A351,0),"
","Právní forma","
",OFFSET(Zdroj!H$16,'k rozhodnutí detailní'!$A351,0),"
",IF(OFFSET(Zdroj!I$16,'k rozhodnutí detailní'!$A351,0)="","","IČO: "),OFFSET(Zdroj!I$16,'k rozhodnutí detailní'!$A351,0),"
","B.Ú. ",OFFSET(Zdroj!J$16,'k rozhodnutí detailní'!$A351,0))))</f>
        <v/>
      </c>
      <c r="D353" s="3" t="str">
        <f ca="1">IF($B352="","",OFFSET(Zdroj!O$16,'k rozhodnutí detailní'!$A351,0))</f>
        <v/>
      </c>
      <c r="E353" s="426"/>
      <c r="F353" s="31"/>
      <c r="G353" s="429"/>
      <c r="H353" s="427"/>
      <c r="I353" s="419"/>
      <c r="J353" s="419"/>
      <c r="K353" s="419"/>
      <c r="L353" s="419"/>
      <c r="M353" s="435"/>
      <c r="N353" s="425"/>
      <c r="O353" s="419"/>
      <c r="P353" s="419"/>
      <c r="Q353" s="419"/>
      <c r="R353" s="419"/>
      <c r="S353" s="419"/>
      <c r="T353" s="419"/>
      <c r="U353" s="419"/>
    </row>
    <row r="354" spans="1:21" hidden="1" x14ac:dyDescent="0.25">
      <c r="A354" s="25">
        <f>ROW()/3-1</f>
        <v>117</v>
      </c>
      <c r="B354" s="424"/>
      <c r="C354" s="29" t="str">
        <f ca="1">IF($B352="","",IF(Zdroj!$AS$9="ano",IF(OFFSET(Zdroj!M$16,'k rozhodnutí detailní'!A351,0)="","","Anonymizováno"),IF(OFFSET(Zdroj!M$16,'k rozhodnutí detailní'!A351,0)="","",OFFSET(Zdroj!M$16,'k rozhodnutí detailní'!A351,0))))</f>
        <v/>
      </c>
      <c r="D354" s="3" t="str">
        <f ca="1">IF($B352="","",CONCATENATE("Dotace bude použita na:","
",OFFSET(Zdroj!P$16,'k rozhodnutí detailní'!$A351,0)))</f>
        <v/>
      </c>
      <c r="E354" s="426"/>
      <c r="F354" s="32" t="str">
        <f ca="1">IF($B352="","",OFFSET(Zdroj!V$16,'k rozhodnutí detailní'!$A351,0))</f>
        <v/>
      </c>
      <c r="G354" s="49" t="str">
        <f ca="1">IF($B352="","",OFFSET(Zdroj!CC$16,'k rozhodnutí'!#REF!,0))</f>
        <v/>
      </c>
      <c r="H354" s="427"/>
      <c r="I354" s="419"/>
      <c r="J354" s="419"/>
      <c r="K354" s="419"/>
      <c r="L354" s="419"/>
      <c r="M354" s="435"/>
      <c r="N354" s="33" t="str">
        <f t="shared" ref="N354" ca="1" si="229">IF(B352="","",N352/G352)</f>
        <v/>
      </c>
      <c r="O354" s="419"/>
      <c r="P354" s="419"/>
      <c r="Q354" s="419"/>
      <c r="R354" s="419"/>
      <c r="S354" s="419"/>
      <c r="T354" s="419"/>
      <c r="U354" s="419"/>
    </row>
    <row r="355" spans="1:21" hidden="1" x14ac:dyDescent="0.25">
      <c r="A355" s="25"/>
      <c r="B355" s="144" t="str">
        <f ca="1">IF(OFFSET(Zdroj!$B$16,A354,0)&gt;0,A357,"")</f>
        <v/>
      </c>
      <c r="C355" s="2" t="str">
        <f ca="1">IF($B355="","",IF(Zdroj!$AS$9="ano",CONCATENATE(OFFSET(Zdroj!C$16,'k rozhodnutí detailní'!$A354,0),"
","Anonymizováno","
",OFFSET(Zdroj!E$16,'k rozhodnutí detailní'!$A354,0),"
",OFFSET(Zdroj!F$16,'k rozhodnutí detailní'!$A354,0)),CONCATENATE(OFFSET(Zdroj!C$16,'k rozhodnutí detailní'!$A354,0),"
",OFFSET(Zdroj!D$16,'k rozhodnutí detailní'!$A354,0),"
",OFFSET(Zdroj!E$16,'k rozhodnutí detailní'!$A354,0),"
",OFFSET(Zdroj!F$16,'k rozhodnutí detailní'!$A354,0))))</f>
        <v/>
      </c>
      <c r="D355" s="20" t="str">
        <f ca="1">IF($B355="","",OFFSET(Zdroj!N$16,'k rozhodnutí detailní'!$A354,0))</f>
        <v/>
      </c>
      <c r="E355" s="426" t="str">
        <f ca="1">IF($B355="","",OFFSET(Zdroj!T$16,'k rozhodnutí detailní'!$A354,0))</f>
        <v/>
      </c>
      <c r="F355" s="32" t="str">
        <f ca="1">IF($B355="","",OFFSET(Zdroj!U$16,'k rozhodnutí detailní'!$A354,0))</f>
        <v/>
      </c>
      <c r="G355" s="429" t="str">
        <f ca="1">IF($B355="","",OFFSET(Zdroj!W$16,'k rozhodnutí detailní'!$A354,0))</f>
        <v/>
      </c>
      <c r="H355" s="427" t="str">
        <f ca="1">IF($B355="","",OFFSET(Zdroj!Y$16,'k rozhodnutí detailní'!$A354,0))</f>
        <v/>
      </c>
      <c r="I355" s="419" t="str">
        <f ca="1">IF($B355="","",OFFSET(Zdroj!BW$16,'k rozhodnutí detailní'!$A354,0))</f>
        <v/>
      </c>
      <c r="J355" s="419" t="str">
        <f ca="1">IF($B355="","",OFFSET(Zdroj!BX$16,'k rozhodnutí detailní'!$A354,0))</f>
        <v/>
      </c>
      <c r="K355" s="419" t="str">
        <f ca="1">IF($B355="","",OFFSET(Zdroj!BY$16,'k rozhodnutí detailní'!$A354,0))</f>
        <v/>
      </c>
      <c r="L355" s="419" t="str">
        <f ca="1">IF($B355="","",CONCATENATE(OFFSET(Zdroj!BZ$16,'k rozhodnutí detailní'!$A354,0)," ze 100"))</f>
        <v/>
      </c>
      <c r="M355" s="435" t="str">
        <f t="shared" ref="M355" ca="1" si="230">IF($B355="","",SUM((I355+J355+K355)/100))</f>
        <v/>
      </c>
      <c r="N355" s="425" t="str">
        <f ca="1">IF(B355="","",IF(Zdroj!$AS$1=Zdroj!$AT$9,IF(ROUND(G355*M355,Zdroj!$AT$8)&lt;Zdroj!$AU$1,Zdroj!$AU$1,ROUND(G355*M355,Zdroj!$AT$8)),OFFSET(Zdroj!CE$16,'k rozhodnutí detailní'!A354,0)))</f>
        <v/>
      </c>
      <c r="O355" s="419" t="str">
        <f ca="1">IF($B355="","",OFFSET(Zdroj!Z$16,'k rozhodnutí detailní'!$A354,0))</f>
        <v/>
      </c>
      <c r="P355" s="419" t="str">
        <f ca="1">IF($B355="","",OFFSET(Zdroj!AC$16,'k rozhodnutí detailní'!$A354,0))</f>
        <v/>
      </c>
      <c r="Q355" s="419" t="str">
        <f ca="1">IF($B355="","",OFFSET(Zdroj!AD$16,'k rozhodnutí detailní'!$A354,0))</f>
        <v/>
      </c>
      <c r="R355" s="419" t="str">
        <f ca="1">IF($B355="","",OFFSET(Zdroj!AE$16,'k rozhodnutí detailní'!$A354,0))</f>
        <v/>
      </c>
      <c r="S355" s="419" t="str">
        <f ca="1">IF($B355="","",OFFSET(Zdroj!AF$16,'k rozhodnutí detailní'!$A354,0))</f>
        <v/>
      </c>
      <c r="T355" s="419" t="str">
        <f ca="1">IF($B355="","",OFFSET(Zdroj!AG$16,'k rozhodnutí detailní'!$A354,0))</f>
        <v/>
      </c>
      <c r="U355" s="419" t="str">
        <f ca="1">IF($B355="","",OFFSET(Zdroj!AH$16,'k rozhodnutí detailní'!$A354,0))</f>
        <v/>
      </c>
    </row>
    <row r="356" spans="1:21" hidden="1" x14ac:dyDescent="0.25">
      <c r="A356" s="25"/>
      <c r="B356" s="424" t="str">
        <f ca="1">IF(OFFSET(Zdroj!$B$16,A354,0)&gt;0,OFFSET(Zdroj!$B$16,A354,0)+0,"")</f>
        <v/>
      </c>
      <c r="C356" s="2" t="str">
        <f ca="1">IF($B355="","",IF(Zdroj!$AS$9="ano",CONCATENATE("Okres:","
",OFFSET(Zdroj!CH$16,'k rozhodnutí detailní'!$A354,0),"
","Právní forma","
",OFFSET(Zdroj!H$16,'k rozhodnutí detailní'!$A354,0),"
",IF(OFFSET(Zdroj!I$16,'k rozhodnutí detailní'!$A354,0)="","","IČO: "),OFFSET(Zdroj!I$16,'k rozhodnutí detailní'!$A354,0),"
","B.Ú. ",IF(OFFSET(Zdroj!J$16,'k rozhodnutí detailní'!$A354,0)="","","Anonymizováno")),CONCATENATE("Okres:","
",OFFSET(Zdroj!CH$16,'k rozhodnutí detailní'!$A354,0),"
","Právní forma","
",OFFSET(Zdroj!H$16,'k rozhodnutí detailní'!$A354,0),"
",IF(OFFSET(Zdroj!I$16,'k rozhodnutí detailní'!$A354,0)="","","IČO: "),OFFSET(Zdroj!I$16,'k rozhodnutí detailní'!$A354,0),"
","B.Ú. ",OFFSET(Zdroj!J$16,'k rozhodnutí detailní'!$A354,0))))</f>
        <v/>
      </c>
      <c r="D356" s="3" t="str">
        <f ca="1">IF($B355="","",OFFSET(Zdroj!O$16,'k rozhodnutí detailní'!$A354,0))</f>
        <v/>
      </c>
      <c r="E356" s="426"/>
      <c r="F356" s="31"/>
      <c r="G356" s="429"/>
      <c r="H356" s="427"/>
      <c r="I356" s="419"/>
      <c r="J356" s="419"/>
      <c r="K356" s="419"/>
      <c r="L356" s="419"/>
      <c r="M356" s="435"/>
      <c r="N356" s="425"/>
      <c r="O356" s="419"/>
      <c r="P356" s="419"/>
      <c r="Q356" s="419"/>
      <c r="R356" s="419"/>
      <c r="S356" s="419"/>
      <c r="T356" s="419"/>
      <c r="U356" s="419"/>
    </row>
    <row r="357" spans="1:21" hidden="1" x14ac:dyDescent="0.25">
      <c r="A357" s="25">
        <f>ROW()/3-1</f>
        <v>118</v>
      </c>
      <c r="B357" s="424"/>
      <c r="C357" s="29" t="str">
        <f ca="1">IF($B355="","",IF(Zdroj!$AS$9="ano",IF(OFFSET(Zdroj!M$16,'k rozhodnutí detailní'!A354,0)="","","Anonymizováno"),IF(OFFSET(Zdroj!M$16,'k rozhodnutí detailní'!A354,0)="","",OFFSET(Zdroj!M$16,'k rozhodnutí detailní'!A354,0))))</f>
        <v/>
      </c>
      <c r="D357" s="3" t="str">
        <f ca="1">IF($B355="","",CONCATENATE("Dotace bude použita na:","
",OFFSET(Zdroj!P$16,'k rozhodnutí detailní'!$A354,0)))</f>
        <v/>
      </c>
      <c r="E357" s="426"/>
      <c r="F357" s="32" t="str">
        <f ca="1">IF($B355="","",OFFSET(Zdroj!V$16,'k rozhodnutí detailní'!$A354,0))</f>
        <v/>
      </c>
      <c r="G357" s="49" t="str">
        <f ca="1">IF($B355="","",OFFSET(Zdroj!CC$16,'k rozhodnutí'!#REF!,0))</f>
        <v/>
      </c>
      <c r="H357" s="427"/>
      <c r="I357" s="419"/>
      <c r="J357" s="419"/>
      <c r="K357" s="419"/>
      <c r="L357" s="419"/>
      <c r="M357" s="435"/>
      <c r="N357" s="33" t="str">
        <f t="shared" ref="N357" ca="1" si="231">IF(B355="","",N355/G355)</f>
        <v/>
      </c>
      <c r="O357" s="419"/>
      <c r="P357" s="419"/>
      <c r="Q357" s="419"/>
      <c r="R357" s="419"/>
      <c r="S357" s="419"/>
      <c r="T357" s="419"/>
      <c r="U357" s="419"/>
    </row>
    <row r="358" spans="1:21" hidden="1" x14ac:dyDescent="0.25">
      <c r="A358" s="25"/>
      <c r="B358" s="144" t="str">
        <f ca="1">IF(OFFSET(Zdroj!$B$16,A357,0)&gt;0,A360,"")</f>
        <v/>
      </c>
      <c r="C358" s="2" t="str">
        <f ca="1">IF($B358="","",IF(Zdroj!$AS$9="ano",CONCATENATE(OFFSET(Zdroj!C$16,'k rozhodnutí detailní'!$A357,0),"
","Anonymizováno","
",OFFSET(Zdroj!E$16,'k rozhodnutí detailní'!$A357,0),"
",OFFSET(Zdroj!F$16,'k rozhodnutí detailní'!$A357,0)),CONCATENATE(OFFSET(Zdroj!C$16,'k rozhodnutí detailní'!$A357,0),"
",OFFSET(Zdroj!D$16,'k rozhodnutí detailní'!$A357,0),"
",OFFSET(Zdroj!E$16,'k rozhodnutí detailní'!$A357,0),"
",OFFSET(Zdroj!F$16,'k rozhodnutí detailní'!$A357,0))))</f>
        <v/>
      </c>
      <c r="D358" s="20" t="str">
        <f ca="1">IF($B358="","",OFFSET(Zdroj!N$16,'k rozhodnutí detailní'!$A357,0))</f>
        <v/>
      </c>
      <c r="E358" s="426" t="str">
        <f ca="1">IF($B358="","",OFFSET(Zdroj!T$16,'k rozhodnutí detailní'!$A357,0))</f>
        <v/>
      </c>
      <c r="F358" s="32" t="str">
        <f ca="1">IF($B358="","",OFFSET(Zdroj!U$16,'k rozhodnutí detailní'!$A357,0))</f>
        <v/>
      </c>
      <c r="G358" s="429" t="str">
        <f ca="1">IF($B358="","",OFFSET(Zdroj!W$16,'k rozhodnutí detailní'!$A357,0))</f>
        <v/>
      </c>
      <c r="H358" s="427" t="str">
        <f ca="1">IF($B358="","",OFFSET(Zdroj!Y$16,'k rozhodnutí detailní'!$A357,0))</f>
        <v/>
      </c>
      <c r="I358" s="419" t="str">
        <f ca="1">IF($B358="","",OFFSET(Zdroj!BW$16,'k rozhodnutí detailní'!$A357,0))</f>
        <v/>
      </c>
      <c r="J358" s="419" t="str">
        <f ca="1">IF($B358="","",OFFSET(Zdroj!BX$16,'k rozhodnutí detailní'!$A357,0))</f>
        <v/>
      </c>
      <c r="K358" s="419" t="str">
        <f ca="1">IF($B358="","",OFFSET(Zdroj!BY$16,'k rozhodnutí detailní'!$A357,0))</f>
        <v/>
      </c>
      <c r="L358" s="419" t="str">
        <f ca="1">IF($B358="","",CONCATENATE(OFFSET(Zdroj!BZ$16,'k rozhodnutí detailní'!$A357,0)," ze 100"))</f>
        <v/>
      </c>
      <c r="M358" s="435" t="str">
        <f t="shared" ref="M358" ca="1" si="232">IF($B358="","",SUM((I358+J358+K358)/100))</f>
        <v/>
      </c>
      <c r="N358" s="425" t="str">
        <f ca="1">IF(B358="","",IF(Zdroj!$AS$1=Zdroj!$AT$9,IF(ROUND(G358*M358,Zdroj!$AT$8)&lt;Zdroj!$AU$1,Zdroj!$AU$1,ROUND(G358*M358,Zdroj!$AT$8)),OFFSET(Zdroj!CE$16,'k rozhodnutí detailní'!A357,0)))</f>
        <v/>
      </c>
      <c r="O358" s="419" t="str">
        <f ca="1">IF($B358="","",OFFSET(Zdroj!Z$16,'k rozhodnutí detailní'!$A357,0))</f>
        <v/>
      </c>
      <c r="P358" s="419" t="str">
        <f ca="1">IF($B358="","",OFFSET(Zdroj!AC$16,'k rozhodnutí detailní'!$A357,0))</f>
        <v/>
      </c>
      <c r="Q358" s="419" t="str">
        <f ca="1">IF($B358="","",OFFSET(Zdroj!AD$16,'k rozhodnutí detailní'!$A357,0))</f>
        <v/>
      </c>
      <c r="R358" s="419" t="str">
        <f ca="1">IF($B358="","",OFFSET(Zdroj!AE$16,'k rozhodnutí detailní'!$A357,0))</f>
        <v/>
      </c>
      <c r="S358" s="419" t="str">
        <f ca="1">IF($B358="","",OFFSET(Zdroj!AF$16,'k rozhodnutí detailní'!$A357,0))</f>
        <v/>
      </c>
      <c r="T358" s="419" t="str">
        <f ca="1">IF($B358="","",OFFSET(Zdroj!AG$16,'k rozhodnutí detailní'!$A357,0))</f>
        <v/>
      </c>
      <c r="U358" s="419" t="str">
        <f ca="1">IF($B358="","",OFFSET(Zdroj!AH$16,'k rozhodnutí detailní'!$A357,0))</f>
        <v/>
      </c>
    </row>
    <row r="359" spans="1:21" hidden="1" x14ac:dyDescent="0.25">
      <c r="A359" s="25"/>
      <c r="B359" s="424" t="str">
        <f ca="1">IF(OFFSET(Zdroj!$B$16,A357,0)&gt;0,OFFSET(Zdroj!$B$16,A357,0)+0,"")</f>
        <v/>
      </c>
      <c r="C359" s="2" t="str">
        <f ca="1">IF($B358="","",IF(Zdroj!$AS$9="ano",CONCATENATE("Okres:","
",OFFSET(Zdroj!CH$16,'k rozhodnutí detailní'!$A357,0),"
","Právní forma","
",OFFSET(Zdroj!H$16,'k rozhodnutí detailní'!$A357,0),"
",IF(OFFSET(Zdroj!I$16,'k rozhodnutí detailní'!$A357,0)="","","IČO: "),OFFSET(Zdroj!I$16,'k rozhodnutí detailní'!$A357,0),"
","B.Ú. ",IF(OFFSET(Zdroj!J$16,'k rozhodnutí detailní'!$A357,0)="","","Anonymizováno")),CONCATENATE("Okres:","
",OFFSET(Zdroj!CH$16,'k rozhodnutí detailní'!$A357,0),"
","Právní forma","
",OFFSET(Zdroj!H$16,'k rozhodnutí detailní'!$A357,0),"
",IF(OFFSET(Zdroj!I$16,'k rozhodnutí detailní'!$A357,0)="","","IČO: "),OFFSET(Zdroj!I$16,'k rozhodnutí detailní'!$A357,0),"
","B.Ú. ",OFFSET(Zdroj!J$16,'k rozhodnutí detailní'!$A357,0))))</f>
        <v/>
      </c>
      <c r="D359" s="3" t="str">
        <f ca="1">IF($B358="","",OFFSET(Zdroj!O$16,'k rozhodnutí detailní'!$A357,0))</f>
        <v/>
      </c>
      <c r="E359" s="426"/>
      <c r="F359" s="31"/>
      <c r="G359" s="429"/>
      <c r="H359" s="427"/>
      <c r="I359" s="419"/>
      <c r="J359" s="419"/>
      <c r="K359" s="419"/>
      <c r="L359" s="419"/>
      <c r="M359" s="435"/>
      <c r="N359" s="425"/>
      <c r="O359" s="419"/>
      <c r="P359" s="419"/>
      <c r="Q359" s="419"/>
      <c r="R359" s="419"/>
      <c r="S359" s="419"/>
      <c r="T359" s="419"/>
      <c r="U359" s="419"/>
    </row>
    <row r="360" spans="1:21" hidden="1" x14ac:dyDescent="0.25">
      <c r="A360" s="25">
        <f>ROW()/3-1</f>
        <v>119</v>
      </c>
      <c r="B360" s="424"/>
      <c r="C360" s="29" t="str">
        <f ca="1">IF($B358="","",IF(Zdroj!$AS$9="ano",IF(OFFSET(Zdroj!M$16,'k rozhodnutí detailní'!A357,0)="","","Anonymizováno"),IF(OFFSET(Zdroj!M$16,'k rozhodnutí detailní'!A357,0)="","",OFFSET(Zdroj!M$16,'k rozhodnutí detailní'!A357,0))))</f>
        <v/>
      </c>
      <c r="D360" s="3" t="str">
        <f ca="1">IF($B358="","",CONCATENATE("Dotace bude použita na:","
",OFFSET(Zdroj!P$16,'k rozhodnutí detailní'!$A357,0)))</f>
        <v/>
      </c>
      <c r="E360" s="426"/>
      <c r="F360" s="32" t="str">
        <f ca="1">IF($B358="","",OFFSET(Zdroj!V$16,'k rozhodnutí detailní'!$A357,0))</f>
        <v/>
      </c>
      <c r="G360" s="49" t="str">
        <f ca="1">IF($B358="","",OFFSET(Zdroj!CC$16,'k rozhodnutí'!#REF!,0))</f>
        <v/>
      </c>
      <c r="H360" s="427"/>
      <c r="I360" s="419"/>
      <c r="J360" s="419"/>
      <c r="K360" s="419"/>
      <c r="L360" s="419"/>
      <c r="M360" s="435"/>
      <c r="N360" s="33" t="str">
        <f t="shared" ref="N360" ca="1" si="233">IF(B358="","",N358/G358)</f>
        <v/>
      </c>
      <c r="O360" s="419"/>
      <c r="P360" s="419"/>
      <c r="Q360" s="419"/>
      <c r="R360" s="419"/>
      <c r="S360" s="419"/>
      <c r="T360" s="419"/>
      <c r="U360" s="419"/>
    </row>
    <row r="361" spans="1:21" hidden="1" x14ac:dyDescent="0.25">
      <c r="A361" s="25"/>
      <c r="B361" s="144" t="str">
        <f ca="1">IF(OFFSET(Zdroj!$B$16,A360,0)&gt;0,A363,"")</f>
        <v/>
      </c>
      <c r="C361" s="2" t="str">
        <f ca="1">IF($B361="","",IF(Zdroj!$AS$9="ano",CONCATENATE(OFFSET(Zdroj!C$16,'k rozhodnutí detailní'!$A360,0),"
","Anonymizováno","
",OFFSET(Zdroj!E$16,'k rozhodnutí detailní'!$A360,0),"
",OFFSET(Zdroj!F$16,'k rozhodnutí detailní'!$A360,0)),CONCATENATE(OFFSET(Zdroj!C$16,'k rozhodnutí detailní'!$A360,0),"
",OFFSET(Zdroj!D$16,'k rozhodnutí detailní'!$A360,0),"
",OFFSET(Zdroj!E$16,'k rozhodnutí detailní'!$A360,0),"
",OFFSET(Zdroj!F$16,'k rozhodnutí detailní'!$A360,0))))</f>
        <v/>
      </c>
      <c r="D361" s="20" t="str">
        <f ca="1">IF($B361="","",OFFSET(Zdroj!N$16,'k rozhodnutí detailní'!$A360,0))</f>
        <v/>
      </c>
      <c r="E361" s="426" t="str">
        <f ca="1">IF($B361="","",OFFSET(Zdroj!T$16,'k rozhodnutí detailní'!$A360,0))</f>
        <v/>
      </c>
      <c r="F361" s="32" t="str">
        <f ca="1">IF($B361="","",OFFSET(Zdroj!U$16,'k rozhodnutí detailní'!$A360,0))</f>
        <v/>
      </c>
      <c r="G361" s="429" t="str">
        <f ca="1">IF($B361="","",OFFSET(Zdroj!W$16,'k rozhodnutí detailní'!$A360,0))</f>
        <v/>
      </c>
      <c r="H361" s="427" t="str">
        <f ca="1">IF($B361="","",OFFSET(Zdroj!Y$16,'k rozhodnutí detailní'!$A360,0))</f>
        <v/>
      </c>
      <c r="I361" s="419" t="str">
        <f ca="1">IF($B361="","",OFFSET(Zdroj!BW$16,'k rozhodnutí detailní'!$A360,0))</f>
        <v/>
      </c>
      <c r="J361" s="419" t="str">
        <f ca="1">IF($B361="","",OFFSET(Zdroj!BX$16,'k rozhodnutí detailní'!$A360,0))</f>
        <v/>
      </c>
      <c r="K361" s="419" t="str">
        <f ca="1">IF($B361="","",OFFSET(Zdroj!BY$16,'k rozhodnutí detailní'!$A360,0))</f>
        <v/>
      </c>
      <c r="L361" s="419" t="str">
        <f ca="1">IF($B361="","",CONCATENATE(OFFSET(Zdroj!BZ$16,'k rozhodnutí detailní'!$A360,0)," ze 100"))</f>
        <v/>
      </c>
      <c r="M361" s="435" t="str">
        <f t="shared" ref="M361" ca="1" si="234">IF($B361="","",SUM((I361+J361+K361)/100))</f>
        <v/>
      </c>
      <c r="N361" s="425" t="str">
        <f ca="1">IF(B361="","",IF(Zdroj!$AS$1=Zdroj!$AT$9,IF(ROUND(G361*M361,Zdroj!$AT$8)&lt;Zdroj!$AU$1,Zdroj!$AU$1,ROUND(G361*M361,Zdroj!$AT$8)),OFFSET(Zdroj!CE$16,'k rozhodnutí detailní'!A360,0)))</f>
        <v/>
      </c>
      <c r="O361" s="419" t="str">
        <f ca="1">IF($B361="","",OFFSET(Zdroj!Z$16,'k rozhodnutí detailní'!$A360,0))</f>
        <v/>
      </c>
      <c r="P361" s="419" t="str">
        <f ca="1">IF($B361="","",OFFSET(Zdroj!AC$16,'k rozhodnutí detailní'!$A360,0))</f>
        <v/>
      </c>
      <c r="Q361" s="419" t="str">
        <f ca="1">IF($B361="","",OFFSET(Zdroj!AD$16,'k rozhodnutí detailní'!$A360,0))</f>
        <v/>
      </c>
      <c r="R361" s="419" t="str">
        <f ca="1">IF($B361="","",OFFSET(Zdroj!AE$16,'k rozhodnutí detailní'!$A360,0))</f>
        <v/>
      </c>
      <c r="S361" s="419" t="str">
        <f ca="1">IF($B361="","",OFFSET(Zdroj!AF$16,'k rozhodnutí detailní'!$A360,0))</f>
        <v/>
      </c>
      <c r="T361" s="419" t="str">
        <f ca="1">IF($B361="","",OFFSET(Zdroj!AG$16,'k rozhodnutí detailní'!$A360,0))</f>
        <v/>
      </c>
      <c r="U361" s="419" t="str">
        <f ca="1">IF($B361="","",OFFSET(Zdroj!AH$16,'k rozhodnutí detailní'!$A360,0))</f>
        <v/>
      </c>
    </row>
    <row r="362" spans="1:21" hidden="1" x14ac:dyDescent="0.25">
      <c r="A362" s="25"/>
      <c r="B362" s="424" t="str">
        <f ca="1">IF(OFFSET(Zdroj!$B$16,A360,0)&gt;0,OFFSET(Zdroj!$B$16,A360,0)+0,"")</f>
        <v/>
      </c>
      <c r="C362" s="2" t="str">
        <f ca="1">IF($B361="","",IF(Zdroj!$AS$9="ano",CONCATENATE("Okres:","
",OFFSET(Zdroj!CH$16,'k rozhodnutí detailní'!$A360,0),"
","Právní forma","
",OFFSET(Zdroj!H$16,'k rozhodnutí detailní'!$A360,0),"
",IF(OFFSET(Zdroj!I$16,'k rozhodnutí detailní'!$A360,0)="","","IČO: "),OFFSET(Zdroj!I$16,'k rozhodnutí detailní'!$A360,0),"
","B.Ú. ",IF(OFFSET(Zdroj!J$16,'k rozhodnutí detailní'!$A360,0)="","","Anonymizováno")),CONCATENATE("Okres:","
",OFFSET(Zdroj!CH$16,'k rozhodnutí detailní'!$A360,0),"
","Právní forma","
",OFFSET(Zdroj!H$16,'k rozhodnutí detailní'!$A360,0),"
",IF(OFFSET(Zdroj!I$16,'k rozhodnutí detailní'!$A360,0)="","","IČO: "),OFFSET(Zdroj!I$16,'k rozhodnutí detailní'!$A360,0),"
","B.Ú. ",OFFSET(Zdroj!J$16,'k rozhodnutí detailní'!$A360,0))))</f>
        <v/>
      </c>
      <c r="D362" s="3" t="str">
        <f ca="1">IF($B361="","",OFFSET(Zdroj!O$16,'k rozhodnutí detailní'!$A360,0))</f>
        <v/>
      </c>
      <c r="E362" s="426"/>
      <c r="F362" s="31"/>
      <c r="G362" s="429"/>
      <c r="H362" s="427"/>
      <c r="I362" s="419"/>
      <c r="J362" s="419"/>
      <c r="K362" s="419"/>
      <c r="L362" s="419"/>
      <c r="M362" s="435"/>
      <c r="N362" s="425"/>
      <c r="O362" s="419"/>
      <c r="P362" s="419"/>
      <c r="Q362" s="419"/>
      <c r="R362" s="419"/>
      <c r="S362" s="419"/>
      <c r="T362" s="419"/>
      <c r="U362" s="419"/>
    </row>
    <row r="363" spans="1:21" hidden="1" x14ac:dyDescent="0.25">
      <c r="A363" s="25">
        <f>ROW()/3-1</f>
        <v>120</v>
      </c>
      <c r="B363" s="424"/>
      <c r="C363" s="29" t="str">
        <f ca="1">IF($B361="","",IF(Zdroj!$AS$9="ano",IF(OFFSET(Zdroj!M$16,'k rozhodnutí detailní'!A360,0)="","","Anonymizováno"),IF(OFFSET(Zdroj!M$16,'k rozhodnutí detailní'!A360,0)="","",OFFSET(Zdroj!M$16,'k rozhodnutí detailní'!A360,0))))</f>
        <v/>
      </c>
      <c r="D363" s="3" t="str">
        <f ca="1">IF($B361="","",CONCATENATE("Dotace bude použita na:","
",OFFSET(Zdroj!P$16,'k rozhodnutí detailní'!$A360,0)))</f>
        <v/>
      </c>
      <c r="E363" s="426"/>
      <c r="F363" s="32" t="str">
        <f ca="1">IF($B361="","",OFFSET(Zdroj!V$16,'k rozhodnutí detailní'!$A360,0))</f>
        <v/>
      </c>
      <c r="G363" s="49" t="str">
        <f ca="1">IF($B361="","",OFFSET(Zdroj!CC$16,'k rozhodnutí'!#REF!,0))</f>
        <v/>
      </c>
      <c r="H363" s="427"/>
      <c r="I363" s="419"/>
      <c r="J363" s="419"/>
      <c r="K363" s="419"/>
      <c r="L363" s="419"/>
      <c r="M363" s="435"/>
      <c r="N363" s="33" t="str">
        <f t="shared" ref="N363" ca="1" si="235">IF(B361="","",N361/G361)</f>
        <v/>
      </c>
      <c r="O363" s="419"/>
      <c r="P363" s="419"/>
      <c r="Q363" s="419"/>
      <c r="R363" s="419"/>
      <c r="S363" s="419"/>
      <c r="T363" s="419"/>
      <c r="U363" s="419"/>
    </row>
    <row r="364" spans="1:21" hidden="1" x14ac:dyDescent="0.25">
      <c r="A364" s="25"/>
      <c r="B364" s="144" t="str">
        <f ca="1">IF(OFFSET(Zdroj!$B$16,A363,0)&gt;0,A366,"")</f>
        <v/>
      </c>
      <c r="C364" s="2" t="str">
        <f ca="1">IF($B364="","",IF(Zdroj!$AS$9="ano",CONCATENATE(OFFSET(Zdroj!C$16,'k rozhodnutí detailní'!$A363,0),"
","Anonymizováno","
",OFFSET(Zdroj!E$16,'k rozhodnutí detailní'!$A363,0),"
",OFFSET(Zdroj!F$16,'k rozhodnutí detailní'!$A363,0)),CONCATENATE(OFFSET(Zdroj!C$16,'k rozhodnutí detailní'!$A363,0),"
",OFFSET(Zdroj!D$16,'k rozhodnutí detailní'!$A363,0),"
",OFFSET(Zdroj!E$16,'k rozhodnutí detailní'!$A363,0),"
",OFFSET(Zdroj!F$16,'k rozhodnutí detailní'!$A363,0))))</f>
        <v/>
      </c>
      <c r="D364" s="20" t="str">
        <f ca="1">IF($B364="","",OFFSET(Zdroj!N$16,'k rozhodnutí detailní'!$A363,0))</f>
        <v/>
      </c>
      <c r="E364" s="426" t="str">
        <f ca="1">IF($B364="","",OFFSET(Zdroj!T$16,'k rozhodnutí detailní'!$A363,0))</f>
        <v/>
      </c>
      <c r="F364" s="32" t="str">
        <f ca="1">IF($B364="","",OFFSET(Zdroj!U$16,'k rozhodnutí detailní'!$A363,0))</f>
        <v/>
      </c>
      <c r="G364" s="429" t="str">
        <f ca="1">IF($B364="","",OFFSET(Zdroj!W$16,'k rozhodnutí detailní'!$A363,0))</f>
        <v/>
      </c>
      <c r="H364" s="427" t="str">
        <f ca="1">IF($B364="","",OFFSET(Zdroj!Y$16,'k rozhodnutí detailní'!$A363,0))</f>
        <v/>
      </c>
      <c r="I364" s="419" t="str">
        <f ca="1">IF($B364="","",OFFSET(Zdroj!BW$16,'k rozhodnutí detailní'!$A363,0))</f>
        <v/>
      </c>
      <c r="J364" s="419" t="str">
        <f ca="1">IF($B364="","",OFFSET(Zdroj!BX$16,'k rozhodnutí detailní'!$A363,0))</f>
        <v/>
      </c>
      <c r="K364" s="419" t="str">
        <f ca="1">IF($B364="","",OFFSET(Zdroj!BY$16,'k rozhodnutí detailní'!$A363,0))</f>
        <v/>
      </c>
      <c r="L364" s="419" t="str">
        <f ca="1">IF($B364="","",CONCATENATE(OFFSET(Zdroj!BZ$16,'k rozhodnutí detailní'!$A363,0)," ze 100"))</f>
        <v/>
      </c>
      <c r="M364" s="435" t="str">
        <f t="shared" ref="M364" ca="1" si="236">IF($B364="","",SUM((I364+J364+K364)/100))</f>
        <v/>
      </c>
      <c r="N364" s="425" t="str">
        <f ca="1">IF(B364="","",IF(Zdroj!$AS$1=Zdroj!$AT$9,IF(ROUND(G364*M364,Zdroj!$AT$8)&lt;Zdroj!$AU$1,Zdroj!$AU$1,ROUND(G364*M364,Zdroj!$AT$8)),OFFSET(Zdroj!CE$16,'k rozhodnutí detailní'!A363,0)))</f>
        <v/>
      </c>
      <c r="O364" s="419" t="str">
        <f ca="1">IF($B364="","",OFFSET(Zdroj!Z$16,'k rozhodnutí detailní'!$A363,0))</f>
        <v/>
      </c>
      <c r="P364" s="419" t="str">
        <f ca="1">IF($B364="","",OFFSET(Zdroj!AC$16,'k rozhodnutí detailní'!$A363,0))</f>
        <v/>
      </c>
      <c r="Q364" s="419" t="str">
        <f ca="1">IF($B364="","",OFFSET(Zdroj!AD$16,'k rozhodnutí detailní'!$A363,0))</f>
        <v/>
      </c>
      <c r="R364" s="419" t="str">
        <f ca="1">IF($B364="","",OFFSET(Zdroj!AE$16,'k rozhodnutí detailní'!$A363,0))</f>
        <v/>
      </c>
      <c r="S364" s="419" t="str">
        <f ca="1">IF($B364="","",OFFSET(Zdroj!AF$16,'k rozhodnutí detailní'!$A363,0))</f>
        <v/>
      </c>
      <c r="T364" s="419" t="str">
        <f ca="1">IF($B364="","",OFFSET(Zdroj!AG$16,'k rozhodnutí detailní'!$A363,0))</f>
        <v/>
      </c>
      <c r="U364" s="419" t="str">
        <f ca="1">IF($B364="","",OFFSET(Zdroj!AH$16,'k rozhodnutí detailní'!$A363,0))</f>
        <v/>
      </c>
    </row>
    <row r="365" spans="1:21" hidden="1" x14ac:dyDescent="0.25">
      <c r="A365" s="25"/>
      <c r="B365" s="424" t="str">
        <f ca="1">IF(OFFSET(Zdroj!$B$16,A363,0)&gt;0,OFFSET(Zdroj!$B$16,A363,0)+0,"")</f>
        <v/>
      </c>
      <c r="C365" s="2" t="str">
        <f ca="1">IF($B364="","",IF(Zdroj!$AS$9="ano",CONCATENATE("Okres:","
",OFFSET(Zdroj!CH$16,'k rozhodnutí detailní'!$A363,0),"
","Právní forma","
",OFFSET(Zdroj!H$16,'k rozhodnutí detailní'!$A363,0),"
",IF(OFFSET(Zdroj!I$16,'k rozhodnutí detailní'!$A363,0)="","","IČO: "),OFFSET(Zdroj!I$16,'k rozhodnutí detailní'!$A363,0),"
","B.Ú. ",IF(OFFSET(Zdroj!J$16,'k rozhodnutí detailní'!$A363,0)="","","Anonymizováno")),CONCATENATE("Okres:","
",OFFSET(Zdroj!CH$16,'k rozhodnutí detailní'!$A363,0),"
","Právní forma","
",OFFSET(Zdroj!H$16,'k rozhodnutí detailní'!$A363,0),"
",IF(OFFSET(Zdroj!I$16,'k rozhodnutí detailní'!$A363,0)="","","IČO: "),OFFSET(Zdroj!I$16,'k rozhodnutí detailní'!$A363,0),"
","B.Ú. ",OFFSET(Zdroj!J$16,'k rozhodnutí detailní'!$A363,0))))</f>
        <v/>
      </c>
      <c r="D365" s="3" t="str">
        <f ca="1">IF($B364="","",OFFSET(Zdroj!O$16,'k rozhodnutí detailní'!$A363,0))</f>
        <v/>
      </c>
      <c r="E365" s="426"/>
      <c r="F365" s="31"/>
      <c r="G365" s="429"/>
      <c r="H365" s="427"/>
      <c r="I365" s="419"/>
      <c r="J365" s="419"/>
      <c r="K365" s="419"/>
      <c r="L365" s="419"/>
      <c r="M365" s="435"/>
      <c r="N365" s="425"/>
      <c r="O365" s="419"/>
      <c r="P365" s="419"/>
      <c r="Q365" s="419"/>
      <c r="R365" s="419"/>
      <c r="S365" s="419"/>
      <c r="T365" s="419"/>
      <c r="U365" s="419"/>
    </row>
    <row r="366" spans="1:21" hidden="1" x14ac:dyDescent="0.25">
      <c r="A366" s="25">
        <f>ROW()/3-1</f>
        <v>121</v>
      </c>
      <c r="B366" s="424"/>
      <c r="C366" s="29" t="str">
        <f ca="1">IF($B364="","",IF(Zdroj!$AS$9="ano",IF(OFFSET(Zdroj!M$16,'k rozhodnutí detailní'!A363,0)="","","Anonymizováno"),IF(OFFSET(Zdroj!M$16,'k rozhodnutí detailní'!A363,0)="","",OFFSET(Zdroj!M$16,'k rozhodnutí detailní'!A363,0))))</f>
        <v/>
      </c>
      <c r="D366" s="3" t="str">
        <f ca="1">IF($B364="","",CONCATENATE("Dotace bude použita na:","
",OFFSET(Zdroj!P$16,'k rozhodnutí detailní'!$A363,0)))</f>
        <v/>
      </c>
      <c r="E366" s="426"/>
      <c r="F366" s="32" t="str">
        <f ca="1">IF($B364="","",OFFSET(Zdroj!V$16,'k rozhodnutí detailní'!$A363,0))</f>
        <v/>
      </c>
      <c r="G366" s="49" t="str">
        <f ca="1">IF($B364="","",OFFSET(Zdroj!CC$16,'k rozhodnutí'!#REF!,0))</f>
        <v/>
      </c>
      <c r="H366" s="427"/>
      <c r="I366" s="419"/>
      <c r="J366" s="419"/>
      <c r="K366" s="419"/>
      <c r="L366" s="419"/>
      <c r="M366" s="435"/>
      <c r="N366" s="33" t="str">
        <f t="shared" ref="N366" ca="1" si="237">IF(B364="","",N364/G364)</f>
        <v/>
      </c>
      <c r="O366" s="419"/>
      <c r="P366" s="419"/>
      <c r="Q366" s="419"/>
      <c r="R366" s="419"/>
      <c r="S366" s="419"/>
      <c r="T366" s="419"/>
      <c r="U366" s="419"/>
    </row>
    <row r="367" spans="1:21" hidden="1" x14ac:dyDescent="0.25">
      <c r="A367" s="25"/>
      <c r="B367" s="144" t="str">
        <f ca="1">IF(OFFSET(Zdroj!$B$16,A366,0)&gt;0,A369,"")</f>
        <v/>
      </c>
      <c r="C367" s="2" t="str">
        <f ca="1">IF($B367="","",IF(Zdroj!$AS$9="ano",CONCATENATE(OFFSET(Zdroj!C$16,'k rozhodnutí detailní'!$A366,0),"
","Anonymizováno","
",OFFSET(Zdroj!E$16,'k rozhodnutí detailní'!$A366,0),"
",OFFSET(Zdroj!F$16,'k rozhodnutí detailní'!$A366,0)),CONCATENATE(OFFSET(Zdroj!C$16,'k rozhodnutí detailní'!$A366,0),"
",OFFSET(Zdroj!D$16,'k rozhodnutí detailní'!$A366,0),"
",OFFSET(Zdroj!E$16,'k rozhodnutí detailní'!$A366,0),"
",OFFSET(Zdroj!F$16,'k rozhodnutí detailní'!$A366,0))))</f>
        <v/>
      </c>
      <c r="D367" s="20" t="str">
        <f ca="1">IF($B367="","",OFFSET(Zdroj!N$16,'k rozhodnutí detailní'!$A366,0))</f>
        <v/>
      </c>
      <c r="E367" s="426" t="str">
        <f ca="1">IF($B367="","",OFFSET(Zdroj!T$16,'k rozhodnutí detailní'!$A366,0))</f>
        <v/>
      </c>
      <c r="F367" s="32" t="str">
        <f ca="1">IF($B367="","",OFFSET(Zdroj!U$16,'k rozhodnutí detailní'!$A366,0))</f>
        <v/>
      </c>
      <c r="G367" s="429" t="str">
        <f ca="1">IF($B367="","",OFFSET(Zdroj!W$16,'k rozhodnutí detailní'!$A366,0))</f>
        <v/>
      </c>
      <c r="H367" s="427" t="str">
        <f ca="1">IF($B367="","",OFFSET(Zdroj!Y$16,'k rozhodnutí detailní'!$A366,0))</f>
        <v/>
      </c>
      <c r="I367" s="419" t="str">
        <f ca="1">IF($B367="","",OFFSET(Zdroj!BW$16,'k rozhodnutí detailní'!$A366,0))</f>
        <v/>
      </c>
      <c r="J367" s="419" t="str">
        <f ca="1">IF($B367="","",OFFSET(Zdroj!BX$16,'k rozhodnutí detailní'!$A366,0))</f>
        <v/>
      </c>
      <c r="K367" s="419" t="str">
        <f ca="1">IF($B367="","",OFFSET(Zdroj!BY$16,'k rozhodnutí detailní'!$A366,0))</f>
        <v/>
      </c>
      <c r="L367" s="419" t="str">
        <f ca="1">IF($B367="","",CONCATENATE(OFFSET(Zdroj!BZ$16,'k rozhodnutí detailní'!$A366,0)," ze 100"))</f>
        <v/>
      </c>
      <c r="M367" s="435" t="str">
        <f t="shared" ref="M367" ca="1" si="238">IF($B367="","",SUM((I367+J367+K367)/100))</f>
        <v/>
      </c>
      <c r="N367" s="425" t="str">
        <f ca="1">IF(B367="","",IF(Zdroj!$AS$1=Zdroj!$AT$9,IF(ROUND(G367*M367,Zdroj!$AT$8)&lt;Zdroj!$AU$1,Zdroj!$AU$1,ROUND(G367*M367,Zdroj!$AT$8)),OFFSET(Zdroj!CE$16,'k rozhodnutí detailní'!A366,0)))</f>
        <v/>
      </c>
      <c r="O367" s="419" t="str">
        <f ca="1">IF($B367="","",OFFSET(Zdroj!Z$16,'k rozhodnutí detailní'!$A366,0))</f>
        <v/>
      </c>
      <c r="P367" s="419" t="str">
        <f ca="1">IF($B367="","",OFFSET(Zdroj!AC$16,'k rozhodnutí detailní'!$A366,0))</f>
        <v/>
      </c>
      <c r="Q367" s="419" t="str">
        <f ca="1">IF($B367="","",OFFSET(Zdroj!AD$16,'k rozhodnutí detailní'!$A366,0))</f>
        <v/>
      </c>
      <c r="R367" s="419" t="str">
        <f ca="1">IF($B367="","",OFFSET(Zdroj!AE$16,'k rozhodnutí detailní'!$A366,0))</f>
        <v/>
      </c>
      <c r="S367" s="419" t="str">
        <f ca="1">IF($B367="","",OFFSET(Zdroj!AF$16,'k rozhodnutí detailní'!$A366,0))</f>
        <v/>
      </c>
      <c r="T367" s="419" t="str">
        <f ca="1">IF($B367="","",OFFSET(Zdroj!AG$16,'k rozhodnutí detailní'!$A366,0))</f>
        <v/>
      </c>
      <c r="U367" s="419" t="str">
        <f ca="1">IF($B367="","",OFFSET(Zdroj!AH$16,'k rozhodnutí detailní'!$A366,0))</f>
        <v/>
      </c>
    </row>
    <row r="368" spans="1:21" hidden="1" x14ac:dyDescent="0.25">
      <c r="A368" s="25"/>
      <c r="B368" s="424" t="str">
        <f ca="1">IF(OFFSET(Zdroj!$B$16,A366,0)&gt;0,OFFSET(Zdroj!$B$16,A366,0)+0,"")</f>
        <v/>
      </c>
      <c r="C368" s="2" t="str">
        <f ca="1">IF($B367="","",IF(Zdroj!$AS$9="ano",CONCATENATE("Okres:","
",OFFSET(Zdroj!CH$16,'k rozhodnutí detailní'!$A366,0),"
","Právní forma","
",OFFSET(Zdroj!H$16,'k rozhodnutí detailní'!$A366,0),"
",IF(OFFSET(Zdroj!I$16,'k rozhodnutí detailní'!$A366,0)="","","IČO: "),OFFSET(Zdroj!I$16,'k rozhodnutí detailní'!$A366,0),"
","B.Ú. ",IF(OFFSET(Zdroj!J$16,'k rozhodnutí detailní'!$A366,0)="","","Anonymizováno")),CONCATENATE("Okres:","
",OFFSET(Zdroj!CH$16,'k rozhodnutí detailní'!$A366,0),"
","Právní forma","
",OFFSET(Zdroj!H$16,'k rozhodnutí detailní'!$A366,0),"
",IF(OFFSET(Zdroj!I$16,'k rozhodnutí detailní'!$A366,0)="","","IČO: "),OFFSET(Zdroj!I$16,'k rozhodnutí detailní'!$A366,0),"
","B.Ú. ",OFFSET(Zdroj!J$16,'k rozhodnutí detailní'!$A366,0))))</f>
        <v/>
      </c>
      <c r="D368" s="3" t="str">
        <f ca="1">IF($B367="","",OFFSET(Zdroj!O$16,'k rozhodnutí detailní'!$A366,0))</f>
        <v/>
      </c>
      <c r="E368" s="426"/>
      <c r="F368" s="31"/>
      <c r="G368" s="429"/>
      <c r="H368" s="427"/>
      <c r="I368" s="419"/>
      <c r="J368" s="419"/>
      <c r="K368" s="419"/>
      <c r="L368" s="419"/>
      <c r="M368" s="435"/>
      <c r="N368" s="425"/>
      <c r="O368" s="419"/>
      <c r="P368" s="419"/>
      <c r="Q368" s="419"/>
      <c r="R368" s="419"/>
      <c r="S368" s="419"/>
      <c r="T368" s="419"/>
      <c r="U368" s="419"/>
    </row>
    <row r="369" spans="1:21" hidden="1" x14ac:dyDescent="0.25">
      <c r="A369" s="25">
        <f>ROW()/3-1</f>
        <v>122</v>
      </c>
      <c r="B369" s="424"/>
      <c r="C369" s="29" t="str">
        <f ca="1">IF($B367="","",IF(Zdroj!$AS$9="ano",IF(OFFSET(Zdroj!M$16,'k rozhodnutí detailní'!A366,0)="","","Anonymizováno"),IF(OFFSET(Zdroj!M$16,'k rozhodnutí detailní'!A366,0)="","",OFFSET(Zdroj!M$16,'k rozhodnutí detailní'!A366,0))))</f>
        <v/>
      </c>
      <c r="D369" s="3" t="str">
        <f ca="1">IF($B367="","",CONCATENATE("Dotace bude použita na:","
",OFFSET(Zdroj!P$16,'k rozhodnutí detailní'!$A366,0)))</f>
        <v/>
      </c>
      <c r="E369" s="426"/>
      <c r="F369" s="32" t="str">
        <f ca="1">IF($B367="","",OFFSET(Zdroj!V$16,'k rozhodnutí detailní'!$A366,0))</f>
        <v/>
      </c>
      <c r="G369" s="49" t="str">
        <f ca="1">IF($B367="","",OFFSET(Zdroj!CC$16,'k rozhodnutí'!#REF!,0))</f>
        <v/>
      </c>
      <c r="H369" s="427"/>
      <c r="I369" s="419"/>
      <c r="J369" s="419"/>
      <c r="K369" s="419"/>
      <c r="L369" s="419"/>
      <c r="M369" s="435"/>
      <c r="N369" s="33" t="str">
        <f t="shared" ref="N369" ca="1" si="239">IF(B367="","",N367/G367)</f>
        <v/>
      </c>
      <c r="O369" s="419"/>
      <c r="P369" s="419"/>
      <c r="Q369" s="419"/>
      <c r="R369" s="419"/>
      <c r="S369" s="419"/>
      <c r="T369" s="419"/>
      <c r="U369" s="419"/>
    </row>
    <row r="370" spans="1:21" hidden="1" x14ac:dyDescent="0.25">
      <c r="A370" s="25"/>
      <c r="B370" s="144" t="str">
        <f ca="1">IF(OFFSET(Zdroj!$B$16,A369,0)&gt;0,A372,"")</f>
        <v/>
      </c>
      <c r="C370" s="2" t="str">
        <f ca="1">IF($B370="","",IF(Zdroj!$AS$9="ano",CONCATENATE(OFFSET(Zdroj!C$16,'k rozhodnutí detailní'!$A369,0),"
","Anonymizováno","
",OFFSET(Zdroj!E$16,'k rozhodnutí detailní'!$A369,0),"
",OFFSET(Zdroj!F$16,'k rozhodnutí detailní'!$A369,0)),CONCATENATE(OFFSET(Zdroj!C$16,'k rozhodnutí detailní'!$A369,0),"
",OFFSET(Zdroj!D$16,'k rozhodnutí detailní'!$A369,0),"
",OFFSET(Zdroj!E$16,'k rozhodnutí detailní'!$A369,0),"
",OFFSET(Zdroj!F$16,'k rozhodnutí detailní'!$A369,0))))</f>
        <v/>
      </c>
      <c r="D370" s="20" t="str">
        <f ca="1">IF($B370="","",OFFSET(Zdroj!N$16,'k rozhodnutí detailní'!$A369,0))</f>
        <v/>
      </c>
      <c r="E370" s="426" t="str">
        <f ca="1">IF($B370="","",OFFSET(Zdroj!T$16,'k rozhodnutí detailní'!$A369,0))</f>
        <v/>
      </c>
      <c r="F370" s="32" t="str">
        <f ca="1">IF($B370="","",OFFSET(Zdroj!U$16,'k rozhodnutí detailní'!$A369,0))</f>
        <v/>
      </c>
      <c r="G370" s="429" t="str">
        <f ca="1">IF($B370="","",OFFSET(Zdroj!W$16,'k rozhodnutí detailní'!$A369,0))</f>
        <v/>
      </c>
      <c r="H370" s="427" t="str">
        <f ca="1">IF($B370="","",OFFSET(Zdroj!Y$16,'k rozhodnutí detailní'!$A369,0))</f>
        <v/>
      </c>
      <c r="I370" s="419" t="str">
        <f ca="1">IF($B370="","",OFFSET(Zdroj!BW$16,'k rozhodnutí detailní'!$A369,0))</f>
        <v/>
      </c>
      <c r="J370" s="419" t="str">
        <f ca="1">IF($B370="","",OFFSET(Zdroj!BX$16,'k rozhodnutí detailní'!$A369,0))</f>
        <v/>
      </c>
      <c r="K370" s="419" t="str">
        <f ca="1">IF($B370="","",OFFSET(Zdroj!BY$16,'k rozhodnutí detailní'!$A369,0))</f>
        <v/>
      </c>
      <c r="L370" s="419" t="str">
        <f ca="1">IF($B370="","",CONCATENATE(OFFSET(Zdroj!BZ$16,'k rozhodnutí detailní'!$A369,0)," ze 100"))</f>
        <v/>
      </c>
      <c r="M370" s="435" t="str">
        <f t="shared" ref="M370" ca="1" si="240">IF($B370="","",SUM((I370+J370+K370)/100))</f>
        <v/>
      </c>
      <c r="N370" s="425" t="str">
        <f ca="1">IF(B370="","",IF(Zdroj!$AS$1=Zdroj!$AT$9,IF(ROUND(G370*M370,Zdroj!$AT$8)&lt;Zdroj!$AU$1,Zdroj!$AU$1,ROUND(G370*M370,Zdroj!$AT$8)),OFFSET(Zdroj!CE$16,'k rozhodnutí detailní'!A369,0)))</f>
        <v/>
      </c>
      <c r="O370" s="419" t="str">
        <f ca="1">IF($B370="","",OFFSET(Zdroj!Z$16,'k rozhodnutí detailní'!$A369,0))</f>
        <v/>
      </c>
      <c r="P370" s="419" t="str">
        <f ca="1">IF($B370="","",OFFSET(Zdroj!AC$16,'k rozhodnutí detailní'!$A369,0))</f>
        <v/>
      </c>
      <c r="Q370" s="419" t="str">
        <f ca="1">IF($B370="","",OFFSET(Zdroj!AD$16,'k rozhodnutí detailní'!$A369,0))</f>
        <v/>
      </c>
      <c r="R370" s="419" t="str">
        <f ca="1">IF($B370="","",OFFSET(Zdroj!AE$16,'k rozhodnutí detailní'!$A369,0))</f>
        <v/>
      </c>
      <c r="S370" s="419" t="str">
        <f ca="1">IF($B370="","",OFFSET(Zdroj!AF$16,'k rozhodnutí detailní'!$A369,0))</f>
        <v/>
      </c>
      <c r="T370" s="419" t="str">
        <f ca="1">IF($B370="","",OFFSET(Zdroj!AG$16,'k rozhodnutí detailní'!$A369,0))</f>
        <v/>
      </c>
      <c r="U370" s="419" t="str">
        <f ca="1">IF($B370="","",OFFSET(Zdroj!AH$16,'k rozhodnutí detailní'!$A369,0))</f>
        <v/>
      </c>
    </row>
    <row r="371" spans="1:21" hidden="1" x14ac:dyDescent="0.25">
      <c r="A371" s="25"/>
      <c r="B371" s="424" t="str">
        <f ca="1">IF(OFFSET(Zdroj!$B$16,A369,0)&gt;0,OFFSET(Zdroj!$B$16,A369,0)+0,"")</f>
        <v/>
      </c>
      <c r="C371" s="2" t="str">
        <f ca="1">IF($B370="","",IF(Zdroj!$AS$9="ano",CONCATENATE("Okres:","
",OFFSET(Zdroj!CH$16,'k rozhodnutí detailní'!$A369,0),"
","Právní forma","
",OFFSET(Zdroj!H$16,'k rozhodnutí detailní'!$A369,0),"
",IF(OFFSET(Zdroj!I$16,'k rozhodnutí detailní'!$A369,0)="","","IČO: "),OFFSET(Zdroj!I$16,'k rozhodnutí detailní'!$A369,0),"
","B.Ú. ",IF(OFFSET(Zdroj!J$16,'k rozhodnutí detailní'!$A369,0)="","","Anonymizováno")),CONCATENATE("Okres:","
",OFFSET(Zdroj!CH$16,'k rozhodnutí detailní'!$A369,0),"
","Právní forma","
",OFFSET(Zdroj!H$16,'k rozhodnutí detailní'!$A369,0),"
",IF(OFFSET(Zdroj!I$16,'k rozhodnutí detailní'!$A369,0)="","","IČO: "),OFFSET(Zdroj!I$16,'k rozhodnutí detailní'!$A369,0),"
","B.Ú. ",OFFSET(Zdroj!J$16,'k rozhodnutí detailní'!$A369,0))))</f>
        <v/>
      </c>
      <c r="D371" s="3" t="str">
        <f ca="1">IF($B370="","",OFFSET(Zdroj!O$16,'k rozhodnutí detailní'!$A369,0))</f>
        <v/>
      </c>
      <c r="E371" s="426"/>
      <c r="F371" s="31"/>
      <c r="G371" s="429"/>
      <c r="H371" s="427"/>
      <c r="I371" s="419"/>
      <c r="J371" s="419"/>
      <c r="K371" s="419"/>
      <c r="L371" s="419"/>
      <c r="M371" s="435"/>
      <c r="N371" s="425"/>
      <c r="O371" s="419"/>
      <c r="P371" s="419"/>
      <c r="Q371" s="419"/>
      <c r="R371" s="419"/>
      <c r="S371" s="419"/>
      <c r="T371" s="419"/>
      <c r="U371" s="419"/>
    </row>
    <row r="372" spans="1:21" hidden="1" x14ac:dyDescent="0.25">
      <c r="A372" s="25">
        <f>ROW()/3-1</f>
        <v>123</v>
      </c>
      <c r="B372" s="424"/>
      <c r="C372" s="29" t="str">
        <f ca="1">IF($B370="","",IF(Zdroj!$AS$9="ano",IF(OFFSET(Zdroj!M$16,'k rozhodnutí detailní'!A369,0)="","","Anonymizováno"),IF(OFFSET(Zdroj!M$16,'k rozhodnutí detailní'!A369,0)="","",OFFSET(Zdroj!M$16,'k rozhodnutí detailní'!A369,0))))</f>
        <v/>
      </c>
      <c r="D372" s="3" t="str">
        <f ca="1">IF($B370="","",CONCATENATE("Dotace bude použita na:","
",OFFSET(Zdroj!P$16,'k rozhodnutí detailní'!$A369,0)))</f>
        <v/>
      </c>
      <c r="E372" s="426"/>
      <c r="F372" s="32" t="str">
        <f ca="1">IF($B370="","",OFFSET(Zdroj!V$16,'k rozhodnutí detailní'!$A369,0))</f>
        <v/>
      </c>
      <c r="G372" s="49" t="str">
        <f ca="1">IF($B370="","",OFFSET(Zdroj!CC$16,'k rozhodnutí'!#REF!,0))</f>
        <v/>
      </c>
      <c r="H372" s="427"/>
      <c r="I372" s="419"/>
      <c r="J372" s="419"/>
      <c r="K372" s="419"/>
      <c r="L372" s="419"/>
      <c r="M372" s="435"/>
      <c r="N372" s="33" t="str">
        <f t="shared" ref="N372" ca="1" si="241">IF(B370="","",N370/G370)</f>
        <v/>
      </c>
      <c r="O372" s="419"/>
      <c r="P372" s="419"/>
      <c r="Q372" s="419"/>
      <c r="R372" s="419"/>
      <c r="S372" s="419"/>
      <c r="T372" s="419"/>
      <c r="U372" s="419"/>
    </row>
    <row r="373" spans="1:21" hidden="1" x14ac:dyDescent="0.25">
      <c r="A373" s="25"/>
      <c r="B373" s="144" t="str">
        <f ca="1">IF(OFFSET(Zdroj!$B$16,A372,0)&gt;0,A375,"")</f>
        <v/>
      </c>
      <c r="C373" s="2" t="str">
        <f ca="1">IF($B373="","",IF(Zdroj!$AS$9="ano",CONCATENATE(OFFSET(Zdroj!C$16,'k rozhodnutí detailní'!$A372,0),"
","Anonymizováno","
",OFFSET(Zdroj!E$16,'k rozhodnutí detailní'!$A372,0),"
",OFFSET(Zdroj!F$16,'k rozhodnutí detailní'!$A372,0)),CONCATENATE(OFFSET(Zdroj!C$16,'k rozhodnutí detailní'!$A372,0),"
",OFFSET(Zdroj!D$16,'k rozhodnutí detailní'!$A372,0),"
",OFFSET(Zdroj!E$16,'k rozhodnutí detailní'!$A372,0),"
",OFFSET(Zdroj!F$16,'k rozhodnutí detailní'!$A372,0))))</f>
        <v/>
      </c>
      <c r="D373" s="20" t="str">
        <f ca="1">IF($B373="","",OFFSET(Zdroj!N$16,'k rozhodnutí detailní'!$A372,0))</f>
        <v/>
      </c>
      <c r="E373" s="426" t="str">
        <f ca="1">IF($B373="","",OFFSET(Zdroj!T$16,'k rozhodnutí detailní'!$A372,0))</f>
        <v/>
      </c>
      <c r="F373" s="32" t="str">
        <f ca="1">IF($B373="","",OFFSET(Zdroj!U$16,'k rozhodnutí detailní'!$A372,0))</f>
        <v/>
      </c>
      <c r="G373" s="429" t="str">
        <f ca="1">IF($B373="","",OFFSET(Zdroj!W$16,'k rozhodnutí detailní'!$A372,0))</f>
        <v/>
      </c>
      <c r="H373" s="427" t="str">
        <f ca="1">IF($B373="","",OFFSET(Zdroj!Y$16,'k rozhodnutí detailní'!$A372,0))</f>
        <v/>
      </c>
      <c r="I373" s="419" t="str">
        <f ca="1">IF($B373="","",OFFSET(Zdroj!BW$16,'k rozhodnutí detailní'!$A372,0))</f>
        <v/>
      </c>
      <c r="J373" s="419" t="str">
        <f ca="1">IF($B373="","",OFFSET(Zdroj!BX$16,'k rozhodnutí detailní'!$A372,0))</f>
        <v/>
      </c>
      <c r="K373" s="419" t="str">
        <f ca="1">IF($B373="","",OFFSET(Zdroj!BY$16,'k rozhodnutí detailní'!$A372,0))</f>
        <v/>
      </c>
      <c r="L373" s="419" t="str">
        <f ca="1">IF($B373="","",CONCATENATE(OFFSET(Zdroj!BZ$16,'k rozhodnutí detailní'!$A372,0)," ze 100"))</f>
        <v/>
      </c>
      <c r="M373" s="435" t="str">
        <f t="shared" ref="M373" ca="1" si="242">IF($B373="","",SUM((I373+J373+K373)/100))</f>
        <v/>
      </c>
      <c r="N373" s="425" t="str">
        <f ca="1">IF(B373="","",IF(Zdroj!$AS$1=Zdroj!$AT$9,IF(ROUND(G373*M373,Zdroj!$AT$8)&lt;Zdroj!$AU$1,Zdroj!$AU$1,ROUND(G373*M373,Zdroj!$AT$8)),OFFSET(Zdroj!CE$16,'k rozhodnutí detailní'!A372,0)))</f>
        <v/>
      </c>
      <c r="O373" s="419" t="str">
        <f ca="1">IF($B373="","",OFFSET(Zdroj!Z$16,'k rozhodnutí detailní'!$A372,0))</f>
        <v/>
      </c>
      <c r="P373" s="419" t="str">
        <f ca="1">IF($B373="","",OFFSET(Zdroj!AC$16,'k rozhodnutí detailní'!$A372,0))</f>
        <v/>
      </c>
      <c r="Q373" s="419" t="str">
        <f ca="1">IF($B373="","",OFFSET(Zdroj!AD$16,'k rozhodnutí detailní'!$A372,0))</f>
        <v/>
      </c>
      <c r="R373" s="419" t="str">
        <f ca="1">IF($B373="","",OFFSET(Zdroj!AE$16,'k rozhodnutí detailní'!$A372,0))</f>
        <v/>
      </c>
      <c r="S373" s="419" t="str">
        <f ca="1">IF($B373="","",OFFSET(Zdroj!AF$16,'k rozhodnutí detailní'!$A372,0))</f>
        <v/>
      </c>
      <c r="T373" s="419" t="str">
        <f ca="1">IF($B373="","",OFFSET(Zdroj!AG$16,'k rozhodnutí detailní'!$A372,0))</f>
        <v/>
      </c>
      <c r="U373" s="419" t="str">
        <f ca="1">IF($B373="","",OFFSET(Zdroj!AH$16,'k rozhodnutí detailní'!$A372,0))</f>
        <v/>
      </c>
    </row>
    <row r="374" spans="1:21" hidden="1" x14ac:dyDescent="0.25">
      <c r="A374" s="25"/>
      <c r="B374" s="424" t="str">
        <f ca="1">IF(OFFSET(Zdroj!$B$16,A372,0)&gt;0,OFFSET(Zdroj!$B$16,A372,0)+0,"")</f>
        <v/>
      </c>
      <c r="C374" s="2" t="str">
        <f ca="1">IF($B373="","",IF(Zdroj!$AS$9="ano",CONCATENATE("Okres:","
",OFFSET(Zdroj!CH$16,'k rozhodnutí detailní'!$A372,0),"
","Právní forma","
",OFFSET(Zdroj!H$16,'k rozhodnutí detailní'!$A372,0),"
",IF(OFFSET(Zdroj!I$16,'k rozhodnutí detailní'!$A372,0)="","","IČO: "),OFFSET(Zdroj!I$16,'k rozhodnutí detailní'!$A372,0),"
","B.Ú. ",IF(OFFSET(Zdroj!J$16,'k rozhodnutí detailní'!$A372,0)="","","Anonymizováno")),CONCATENATE("Okres:","
",OFFSET(Zdroj!CH$16,'k rozhodnutí detailní'!$A372,0),"
","Právní forma","
",OFFSET(Zdroj!H$16,'k rozhodnutí detailní'!$A372,0),"
",IF(OFFSET(Zdroj!I$16,'k rozhodnutí detailní'!$A372,0)="","","IČO: "),OFFSET(Zdroj!I$16,'k rozhodnutí detailní'!$A372,0),"
","B.Ú. ",OFFSET(Zdroj!J$16,'k rozhodnutí detailní'!$A372,0))))</f>
        <v/>
      </c>
      <c r="D374" s="3" t="str">
        <f ca="1">IF($B373="","",OFFSET(Zdroj!O$16,'k rozhodnutí detailní'!$A372,0))</f>
        <v/>
      </c>
      <c r="E374" s="426"/>
      <c r="F374" s="31"/>
      <c r="G374" s="429"/>
      <c r="H374" s="427"/>
      <c r="I374" s="419"/>
      <c r="J374" s="419"/>
      <c r="K374" s="419"/>
      <c r="L374" s="419"/>
      <c r="M374" s="435"/>
      <c r="N374" s="425"/>
      <c r="O374" s="419"/>
      <c r="P374" s="419"/>
      <c r="Q374" s="419"/>
      <c r="R374" s="419"/>
      <c r="S374" s="419"/>
      <c r="T374" s="419"/>
      <c r="U374" s="419"/>
    </row>
    <row r="375" spans="1:21" hidden="1" x14ac:dyDescent="0.25">
      <c r="A375" s="25">
        <f>ROW()/3-1</f>
        <v>124</v>
      </c>
      <c r="B375" s="424"/>
      <c r="C375" s="29" t="str">
        <f ca="1">IF($B373="","",IF(Zdroj!$AS$9="ano",IF(OFFSET(Zdroj!M$16,'k rozhodnutí detailní'!A372,0)="","","Anonymizováno"),IF(OFFSET(Zdroj!M$16,'k rozhodnutí detailní'!A372,0)="","",OFFSET(Zdroj!M$16,'k rozhodnutí detailní'!A372,0))))</f>
        <v/>
      </c>
      <c r="D375" s="3" t="str">
        <f ca="1">IF($B373="","",CONCATENATE("Dotace bude použita na:","
",OFFSET(Zdroj!P$16,'k rozhodnutí detailní'!$A372,0)))</f>
        <v/>
      </c>
      <c r="E375" s="426"/>
      <c r="F375" s="32" t="str">
        <f ca="1">IF($B373="","",OFFSET(Zdroj!V$16,'k rozhodnutí detailní'!$A372,0))</f>
        <v/>
      </c>
      <c r="G375" s="49" t="str">
        <f ca="1">IF($B373="","",OFFSET(Zdroj!CC$16,'k rozhodnutí'!#REF!,0))</f>
        <v/>
      </c>
      <c r="H375" s="427"/>
      <c r="I375" s="419"/>
      <c r="J375" s="419"/>
      <c r="K375" s="419"/>
      <c r="L375" s="419"/>
      <c r="M375" s="435"/>
      <c r="N375" s="33" t="str">
        <f t="shared" ref="N375" ca="1" si="243">IF(B373="","",N373/G373)</f>
        <v/>
      </c>
      <c r="O375" s="419"/>
      <c r="P375" s="419"/>
      <c r="Q375" s="419"/>
      <c r="R375" s="419"/>
      <c r="S375" s="419"/>
      <c r="T375" s="419"/>
      <c r="U375" s="419"/>
    </row>
    <row r="376" spans="1:21" hidden="1" x14ac:dyDescent="0.25">
      <c r="A376" s="25"/>
      <c r="B376" s="144" t="str">
        <f ca="1">IF(OFFSET(Zdroj!$B$16,A375,0)&gt;0,A378,"")</f>
        <v/>
      </c>
      <c r="C376" s="2" t="str">
        <f ca="1">IF($B376="","",IF(Zdroj!$AS$9="ano",CONCATENATE(OFFSET(Zdroj!C$16,'k rozhodnutí detailní'!$A375,0),"
","Anonymizováno","
",OFFSET(Zdroj!E$16,'k rozhodnutí detailní'!$A375,0),"
",OFFSET(Zdroj!F$16,'k rozhodnutí detailní'!$A375,0)),CONCATENATE(OFFSET(Zdroj!C$16,'k rozhodnutí detailní'!$A375,0),"
",OFFSET(Zdroj!D$16,'k rozhodnutí detailní'!$A375,0),"
",OFFSET(Zdroj!E$16,'k rozhodnutí detailní'!$A375,0),"
",OFFSET(Zdroj!F$16,'k rozhodnutí detailní'!$A375,0))))</f>
        <v/>
      </c>
      <c r="D376" s="20" t="str">
        <f ca="1">IF($B376="","",OFFSET(Zdroj!N$16,'k rozhodnutí detailní'!$A375,0))</f>
        <v/>
      </c>
      <c r="E376" s="426" t="str">
        <f ca="1">IF($B376="","",OFFSET(Zdroj!T$16,'k rozhodnutí detailní'!$A375,0))</f>
        <v/>
      </c>
      <c r="F376" s="32" t="str">
        <f ca="1">IF($B376="","",OFFSET(Zdroj!U$16,'k rozhodnutí detailní'!$A375,0))</f>
        <v/>
      </c>
      <c r="G376" s="429" t="str">
        <f ca="1">IF($B376="","",OFFSET(Zdroj!W$16,'k rozhodnutí detailní'!$A375,0))</f>
        <v/>
      </c>
      <c r="H376" s="427" t="str">
        <f ca="1">IF($B376="","",OFFSET(Zdroj!Y$16,'k rozhodnutí detailní'!$A375,0))</f>
        <v/>
      </c>
      <c r="I376" s="419" t="str">
        <f ca="1">IF($B376="","",OFFSET(Zdroj!BW$16,'k rozhodnutí detailní'!$A375,0))</f>
        <v/>
      </c>
      <c r="J376" s="419" t="str">
        <f ca="1">IF($B376="","",OFFSET(Zdroj!BX$16,'k rozhodnutí detailní'!$A375,0))</f>
        <v/>
      </c>
      <c r="K376" s="419" t="str">
        <f ca="1">IF($B376="","",OFFSET(Zdroj!BY$16,'k rozhodnutí detailní'!$A375,0))</f>
        <v/>
      </c>
      <c r="L376" s="419" t="str">
        <f ca="1">IF($B376="","",CONCATENATE(OFFSET(Zdroj!BZ$16,'k rozhodnutí detailní'!$A375,0)," ze 100"))</f>
        <v/>
      </c>
      <c r="M376" s="435" t="str">
        <f t="shared" ref="M376" ca="1" si="244">IF($B376="","",SUM((I376+J376+K376)/100))</f>
        <v/>
      </c>
      <c r="N376" s="425" t="str">
        <f ca="1">IF(B376="","",IF(Zdroj!$AS$1=Zdroj!$AT$9,IF(ROUND(G376*M376,Zdroj!$AT$8)&lt;Zdroj!$AU$1,Zdroj!$AU$1,ROUND(G376*M376,Zdroj!$AT$8)),OFFSET(Zdroj!CE$16,'k rozhodnutí detailní'!A375,0)))</f>
        <v/>
      </c>
      <c r="O376" s="419" t="str">
        <f ca="1">IF($B376="","",OFFSET(Zdroj!Z$16,'k rozhodnutí detailní'!$A375,0))</f>
        <v/>
      </c>
      <c r="P376" s="419" t="str">
        <f ca="1">IF($B376="","",OFFSET(Zdroj!AC$16,'k rozhodnutí detailní'!$A375,0))</f>
        <v/>
      </c>
      <c r="Q376" s="419" t="str">
        <f ca="1">IF($B376="","",OFFSET(Zdroj!AD$16,'k rozhodnutí detailní'!$A375,0))</f>
        <v/>
      </c>
      <c r="R376" s="419" t="str">
        <f ca="1">IF($B376="","",OFFSET(Zdroj!AE$16,'k rozhodnutí detailní'!$A375,0))</f>
        <v/>
      </c>
      <c r="S376" s="419" t="str">
        <f ca="1">IF($B376="","",OFFSET(Zdroj!AF$16,'k rozhodnutí detailní'!$A375,0))</f>
        <v/>
      </c>
      <c r="T376" s="419" t="str">
        <f ca="1">IF($B376="","",OFFSET(Zdroj!AG$16,'k rozhodnutí detailní'!$A375,0))</f>
        <v/>
      </c>
      <c r="U376" s="419" t="str">
        <f ca="1">IF($B376="","",OFFSET(Zdroj!AH$16,'k rozhodnutí detailní'!$A375,0))</f>
        <v/>
      </c>
    </row>
    <row r="377" spans="1:21" hidden="1" x14ac:dyDescent="0.25">
      <c r="A377" s="25"/>
      <c r="B377" s="424" t="str">
        <f ca="1">IF(OFFSET(Zdroj!$B$16,A375,0)&gt;0,OFFSET(Zdroj!$B$16,A375,0)+0,"")</f>
        <v/>
      </c>
      <c r="C377" s="2" t="str">
        <f ca="1">IF($B376="","",IF(Zdroj!$AS$9="ano",CONCATENATE("Okres:","
",OFFSET(Zdroj!CH$16,'k rozhodnutí detailní'!$A375,0),"
","Právní forma","
",OFFSET(Zdroj!H$16,'k rozhodnutí detailní'!$A375,0),"
",IF(OFFSET(Zdroj!I$16,'k rozhodnutí detailní'!$A375,0)="","","IČO: "),OFFSET(Zdroj!I$16,'k rozhodnutí detailní'!$A375,0),"
","B.Ú. ",IF(OFFSET(Zdroj!J$16,'k rozhodnutí detailní'!$A375,0)="","","Anonymizováno")),CONCATENATE("Okres:","
",OFFSET(Zdroj!CH$16,'k rozhodnutí detailní'!$A375,0),"
","Právní forma","
",OFFSET(Zdroj!H$16,'k rozhodnutí detailní'!$A375,0),"
",IF(OFFSET(Zdroj!I$16,'k rozhodnutí detailní'!$A375,0)="","","IČO: "),OFFSET(Zdroj!I$16,'k rozhodnutí detailní'!$A375,0),"
","B.Ú. ",OFFSET(Zdroj!J$16,'k rozhodnutí detailní'!$A375,0))))</f>
        <v/>
      </c>
      <c r="D377" s="3" t="str">
        <f ca="1">IF($B376="","",OFFSET(Zdroj!O$16,'k rozhodnutí detailní'!$A375,0))</f>
        <v/>
      </c>
      <c r="E377" s="426"/>
      <c r="F377" s="31"/>
      <c r="G377" s="429"/>
      <c r="H377" s="427"/>
      <c r="I377" s="419"/>
      <c r="J377" s="419"/>
      <c r="K377" s="419"/>
      <c r="L377" s="419"/>
      <c r="M377" s="435"/>
      <c r="N377" s="425"/>
      <c r="O377" s="419"/>
      <c r="P377" s="419"/>
      <c r="Q377" s="419"/>
      <c r="R377" s="419"/>
      <c r="S377" s="419"/>
      <c r="T377" s="419"/>
      <c r="U377" s="419"/>
    </row>
    <row r="378" spans="1:21" hidden="1" x14ac:dyDescent="0.25">
      <c r="A378" s="25">
        <f>ROW()/3-1</f>
        <v>125</v>
      </c>
      <c r="B378" s="424"/>
      <c r="C378" s="29" t="str">
        <f ca="1">IF($B376="","",IF(Zdroj!$AS$9="ano",IF(OFFSET(Zdroj!M$16,'k rozhodnutí detailní'!A375,0)="","","Anonymizováno"),IF(OFFSET(Zdroj!M$16,'k rozhodnutí detailní'!A375,0)="","",OFFSET(Zdroj!M$16,'k rozhodnutí detailní'!A375,0))))</f>
        <v/>
      </c>
      <c r="D378" s="3" t="str">
        <f ca="1">IF($B376="","",CONCATENATE("Dotace bude použita na:","
",OFFSET(Zdroj!P$16,'k rozhodnutí detailní'!$A375,0)))</f>
        <v/>
      </c>
      <c r="E378" s="426"/>
      <c r="F378" s="32" t="str">
        <f ca="1">IF($B376="","",OFFSET(Zdroj!V$16,'k rozhodnutí detailní'!$A375,0))</f>
        <v/>
      </c>
      <c r="G378" s="49" t="str">
        <f ca="1">IF($B376="","",OFFSET(Zdroj!CC$16,'k rozhodnutí'!#REF!,0))</f>
        <v/>
      </c>
      <c r="H378" s="427"/>
      <c r="I378" s="419"/>
      <c r="J378" s="419"/>
      <c r="K378" s="419"/>
      <c r="L378" s="419"/>
      <c r="M378" s="435"/>
      <c r="N378" s="33" t="str">
        <f t="shared" ref="N378" ca="1" si="245">IF(B376="","",N376/G376)</f>
        <v/>
      </c>
      <c r="O378" s="419"/>
      <c r="P378" s="419"/>
      <c r="Q378" s="419"/>
      <c r="R378" s="419"/>
      <c r="S378" s="419"/>
      <c r="T378" s="419"/>
      <c r="U378" s="419"/>
    </row>
    <row r="379" spans="1:21" hidden="1" x14ac:dyDescent="0.25">
      <c r="A379" s="25"/>
      <c r="B379" s="144" t="str">
        <f ca="1">IF(OFFSET(Zdroj!$B$16,A378,0)&gt;0,A381,"")</f>
        <v/>
      </c>
      <c r="C379" s="2" t="str">
        <f ca="1">IF($B379="","",IF(Zdroj!$AS$9="ano",CONCATENATE(OFFSET(Zdroj!C$16,'k rozhodnutí detailní'!$A378,0),"
","Anonymizováno","
",OFFSET(Zdroj!E$16,'k rozhodnutí detailní'!$A378,0),"
",OFFSET(Zdroj!F$16,'k rozhodnutí detailní'!$A378,0)),CONCATENATE(OFFSET(Zdroj!C$16,'k rozhodnutí detailní'!$A378,0),"
",OFFSET(Zdroj!D$16,'k rozhodnutí detailní'!$A378,0),"
",OFFSET(Zdroj!E$16,'k rozhodnutí detailní'!$A378,0),"
",OFFSET(Zdroj!F$16,'k rozhodnutí detailní'!$A378,0))))</f>
        <v/>
      </c>
      <c r="D379" s="20" t="str">
        <f ca="1">IF($B379="","",OFFSET(Zdroj!N$16,'k rozhodnutí detailní'!$A378,0))</f>
        <v/>
      </c>
      <c r="E379" s="426" t="str">
        <f ca="1">IF($B379="","",OFFSET(Zdroj!T$16,'k rozhodnutí detailní'!$A378,0))</f>
        <v/>
      </c>
      <c r="F379" s="32" t="str">
        <f ca="1">IF($B379="","",OFFSET(Zdroj!U$16,'k rozhodnutí detailní'!$A378,0))</f>
        <v/>
      </c>
      <c r="G379" s="429" t="str">
        <f ca="1">IF($B379="","",OFFSET(Zdroj!W$16,'k rozhodnutí detailní'!$A378,0))</f>
        <v/>
      </c>
      <c r="H379" s="427" t="str">
        <f ca="1">IF($B379="","",OFFSET(Zdroj!Y$16,'k rozhodnutí detailní'!$A378,0))</f>
        <v/>
      </c>
      <c r="I379" s="419" t="str">
        <f ca="1">IF($B379="","",OFFSET(Zdroj!BW$16,'k rozhodnutí detailní'!$A378,0))</f>
        <v/>
      </c>
      <c r="J379" s="419" t="str">
        <f ca="1">IF($B379="","",OFFSET(Zdroj!BX$16,'k rozhodnutí detailní'!$A378,0))</f>
        <v/>
      </c>
      <c r="K379" s="419" t="str">
        <f ca="1">IF($B379="","",OFFSET(Zdroj!BY$16,'k rozhodnutí detailní'!$A378,0))</f>
        <v/>
      </c>
      <c r="L379" s="419" t="str">
        <f ca="1">IF($B379="","",CONCATENATE(OFFSET(Zdroj!BZ$16,'k rozhodnutí detailní'!$A378,0)," ze 100"))</f>
        <v/>
      </c>
      <c r="M379" s="435" t="str">
        <f t="shared" ref="M379" ca="1" si="246">IF($B379="","",SUM((I379+J379+K379)/100))</f>
        <v/>
      </c>
      <c r="N379" s="425" t="str">
        <f ca="1">IF(B379="","",IF(Zdroj!$AS$1=Zdroj!$AT$9,IF(ROUND(G379*M379,Zdroj!$AT$8)&lt;Zdroj!$AU$1,Zdroj!$AU$1,ROUND(G379*M379,Zdroj!$AT$8)),OFFSET(Zdroj!CE$16,'k rozhodnutí detailní'!A378,0)))</f>
        <v/>
      </c>
      <c r="O379" s="419" t="str">
        <f ca="1">IF($B379="","",OFFSET(Zdroj!Z$16,'k rozhodnutí detailní'!$A378,0))</f>
        <v/>
      </c>
      <c r="P379" s="419" t="str">
        <f ca="1">IF($B379="","",OFFSET(Zdroj!AC$16,'k rozhodnutí detailní'!$A378,0))</f>
        <v/>
      </c>
      <c r="Q379" s="419" t="str">
        <f ca="1">IF($B379="","",OFFSET(Zdroj!AD$16,'k rozhodnutí detailní'!$A378,0))</f>
        <v/>
      </c>
      <c r="R379" s="419" t="str">
        <f ca="1">IF($B379="","",OFFSET(Zdroj!AE$16,'k rozhodnutí detailní'!$A378,0))</f>
        <v/>
      </c>
      <c r="S379" s="419" t="str">
        <f ca="1">IF($B379="","",OFFSET(Zdroj!AF$16,'k rozhodnutí detailní'!$A378,0))</f>
        <v/>
      </c>
      <c r="T379" s="419" t="str">
        <f ca="1">IF($B379="","",OFFSET(Zdroj!AG$16,'k rozhodnutí detailní'!$A378,0))</f>
        <v/>
      </c>
      <c r="U379" s="419" t="str">
        <f ca="1">IF($B379="","",OFFSET(Zdroj!AH$16,'k rozhodnutí detailní'!$A378,0))</f>
        <v/>
      </c>
    </row>
    <row r="380" spans="1:21" hidden="1" x14ac:dyDescent="0.25">
      <c r="A380" s="25"/>
      <c r="B380" s="424" t="str">
        <f ca="1">IF(OFFSET(Zdroj!$B$16,A378,0)&gt;0,OFFSET(Zdroj!$B$16,A378,0)+0,"")</f>
        <v/>
      </c>
      <c r="C380" s="2" t="str">
        <f ca="1">IF($B379="","",IF(Zdroj!$AS$9="ano",CONCATENATE("Okres:","
",OFFSET(Zdroj!CH$16,'k rozhodnutí detailní'!$A378,0),"
","Právní forma","
",OFFSET(Zdroj!H$16,'k rozhodnutí detailní'!$A378,0),"
",IF(OFFSET(Zdroj!I$16,'k rozhodnutí detailní'!$A378,0)="","","IČO: "),OFFSET(Zdroj!I$16,'k rozhodnutí detailní'!$A378,0),"
","B.Ú. ",IF(OFFSET(Zdroj!J$16,'k rozhodnutí detailní'!$A378,0)="","","Anonymizováno")),CONCATENATE("Okres:","
",OFFSET(Zdroj!CH$16,'k rozhodnutí detailní'!$A378,0),"
","Právní forma","
",OFFSET(Zdroj!H$16,'k rozhodnutí detailní'!$A378,0),"
",IF(OFFSET(Zdroj!I$16,'k rozhodnutí detailní'!$A378,0)="","","IČO: "),OFFSET(Zdroj!I$16,'k rozhodnutí detailní'!$A378,0),"
","B.Ú. ",OFFSET(Zdroj!J$16,'k rozhodnutí detailní'!$A378,0))))</f>
        <v/>
      </c>
      <c r="D380" s="3" t="str">
        <f ca="1">IF($B379="","",OFFSET(Zdroj!O$16,'k rozhodnutí detailní'!$A378,0))</f>
        <v/>
      </c>
      <c r="E380" s="426"/>
      <c r="F380" s="31"/>
      <c r="G380" s="429"/>
      <c r="H380" s="427"/>
      <c r="I380" s="419"/>
      <c r="J380" s="419"/>
      <c r="K380" s="419"/>
      <c r="L380" s="419"/>
      <c r="M380" s="435"/>
      <c r="N380" s="425"/>
      <c r="O380" s="419"/>
      <c r="P380" s="419"/>
      <c r="Q380" s="419"/>
      <c r="R380" s="419"/>
      <c r="S380" s="419"/>
      <c r="T380" s="419"/>
      <c r="U380" s="419"/>
    </row>
    <row r="381" spans="1:21" hidden="1" x14ac:dyDescent="0.25">
      <c r="A381" s="25">
        <f>ROW()/3-1</f>
        <v>126</v>
      </c>
      <c r="B381" s="424"/>
      <c r="C381" s="29" t="str">
        <f ca="1">IF($B379="","",IF(Zdroj!$AS$9="ano",IF(OFFSET(Zdroj!M$16,'k rozhodnutí detailní'!A378,0)="","","Anonymizováno"),IF(OFFSET(Zdroj!M$16,'k rozhodnutí detailní'!A378,0)="","",OFFSET(Zdroj!M$16,'k rozhodnutí detailní'!A378,0))))</f>
        <v/>
      </c>
      <c r="D381" s="3" t="str">
        <f ca="1">IF($B379="","",CONCATENATE("Dotace bude použita na:","
",OFFSET(Zdroj!P$16,'k rozhodnutí detailní'!$A378,0)))</f>
        <v/>
      </c>
      <c r="E381" s="426"/>
      <c r="F381" s="32" t="str">
        <f ca="1">IF($B379="","",OFFSET(Zdroj!V$16,'k rozhodnutí detailní'!$A378,0))</f>
        <v/>
      </c>
      <c r="G381" s="49" t="str">
        <f ca="1">IF($B379="","",OFFSET(Zdroj!CC$16,'k rozhodnutí'!#REF!,0))</f>
        <v/>
      </c>
      <c r="H381" s="427"/>
      <c r="I381" s="419"/>
      <c r="J381" s="419"/>
      <c r="K381" s="419"/>
      <c r="L381" s="419"/>
      <c r="M381" s="435"/>
      <c r="N381" s="33" t="str">
        <f t="shared" ref="N381" ca="1" si="247">IF(B379="","",N379/G379)</f>
        <v/>
      </c>
      <c r="O381" s="419"/>
      <c r="P381" s="419"/>
      <c r="Q381" s="419"/>
      <c r="R381" s="419"/>
      <c r="S381" s="419"/>
      <c r="T381" s="419"/>
      <c r="U381" s="419"/>
    </row>
    <row r="382" spans="1:21" hidden="1" x14ac:dyDescent="0.25">
      <c r="A382" s="25"/>
      <c r="B382" s="144" t="str">
        <f ca="1">IF(OFFSET(Zdroj!$B$16,A381,0)&gt;0,A384,"")</f>
        <v/>
      </c>
      <c r="C382" s="2" t="str">
        <f ca="1">IF($B382="","",IF(Zdroj!$AS$9="ano",CONCATENATE(OFFSET(Zdroj!C$16,'k rozhodnutí detailní'!$A381,0),"
","Anonymizováno","
",OFFSET(Zdroj!E$16,'k rozhodnutí detailní'!$A381,0),"
",OFFSET(Zdroj!F$16,'k rozhodnutí detailní'!$A381,0)),CONCATENATE(OFFSET(Zdroj!C$16,'k rozhodnutí detailní'!$A381,0),"
",OFFSET(Zdroj!D$16,'k rozhodnutí detailní'!$A381,0),"
",OFFSET(Zdroj!E$16,'k rozhodnutí detailní'!$A381,0),"
",OFFSET(Zdroj!F$16,'k rozhodnutí detailní'!$A381,0))))</f>
        <v/>
      </c>
      <c r="D382" s="20" t="str">
        <f ca="1">IF($B382="","",OFFSET(Zdroj!N$16,'k rozhodnutí detailní'!$A381,0))</f>
        <v/>
      </c>
      <c r="E382" s="426" t="str">
        <f ca="1">IF($B382="","",OFFSET(Zdroj!T$16,'k rozhodnutí detailní'!$A381,0))</f>
        <v/>
      </c>
      <c r="F382" s="32" t="str">
        <f ca="1">IF($B382="","",OFFSET(Zdroj!U$16,'k rozhodnutí detailní'!$A381,0))</f>
        <v/>
      </c>
      <c r="G382" s="429" t="str">
        <f ca="1">IF($B382="","",OFFSET(Zdroj!W$16,'k rozhodnutí detailní'!$A381,0))</f>
        <v/>
      </c>
      <c r="H382" s="427" t="str">
        <f ca="1">IF($B382="","",OFFSET(Zdroj!Y$16,'k rozhodnutí detailní'!$A381,0))</f>
        <v/>
      </c>
      <c r="I382" s="419" t="str">
        <f ca="1">IF($B382="","",OFFSET(Zdroj!BW$16,'k rozhodnutí detailní'!$A381,0))</f>
        <v/>
      </c>
      <c r="J382" s="419" t="str">
        <f ca="1">IF($B382="","",OFFSET(Zdroj!BX$16,'k rozhodnutí detailní'!$A381,0))</f>
        <v/>
      </c>
      <c r="K382" s="419" t="str">
        <f ca="1">IF($B382="","",OFFSET(Zdroj!BY$16,'k rozhodnutí detailní'!$A381,0))</f>
        <v/>
      </c>
      <c r="L382" s="419" t="str">
        <f ca="1">IF($B382="","",CONCATENATE(OFFSET(Zdroj!BZ$16,'k rozhodnutí detailní'!$A381,0)," ze 100"))</f>
        <v/>
      </c>
      <c r="M382" s="435" t="str">
        <f t="shared" ref="M382" ca="1" si="248">IF($B382="","",SUM((I382+J382+K382)/100))</f>
        <v/>
      </c>
      <c r="N382" s="425" t="str">
        <f ca="1">IF(B382="","",IF(Zdroj!$AS$1=Zdroj!$AT$9,IF(ROUND(G382*M382,Zdroj!$AT$8)&lt;Zdroj!$AU$1,Zdroj!$AU$1,ROUND(G382*M382,Zdroj!$AT$8)),OFFSET(Zdroj!CE$16,'k rozhodnutí detailní'!A381,0)))</f>
        <v/>
      </c>
      <c r="O382" s="419" t="str">
        <f ca="1">IF($B382="","",OFFSET(Zdroj!Z$16,'k rozhodnutí detailní'!$A381,0))</f>
        <v/>
      </c>
      <c r="P382" s="419" t="str">
        <f ca="1">IF($B382="","",OFFSET(Zdroj!AC$16,'k rozhodnutí detailní'!$A381,0))</f>
        <v/>
      </c>
      <c r="Q382" s="419" t="str">
        <f ca="1">IF($B382="","",OFFSET(Zdroj!AD$16,'k rozhodnutí detailní'!$A381,0))</f>
        <v/>
      </c>
      <c r="R382" s="419" t="str">
        <f ca="1">IF($B382="","",OFFSET(Zdroj!AE$16,'k rozhodnutí detailní'!$A381,0))</f>
        <v/>
      </c>
      <c r="S382" s="419" t="str">
        <f ca="1">IF($B382="","",OFFSET(Zdroj!AF$16,'k rozhodnutí detailní'!$A381,0))</f>
        <v/>
      </c>
      <c r="T382" s="419" t="str">
        <f ca="1">IF($B382="","",OFFSET(Zdroj!AG$16,'k rozhodnutí detailní'!$A381,0))</f>
        <v/>
      </c>
      <c r="U382" s="419" t="str">
        <f ca="1">IF($B382="","",OFFSET(Zdroj!AH$16,'k rozhodnutí detailní'!$A381,0))</f>
        <v/>
      </c>
    </row>
    <row r="383" spans="1:21" hidden="1" x14ac:dyDescent="0.25">
      <c r="A383" s="25"/>
      <c r="B383" s="424" t="str">
        <f ca="1">IF(OFFSET(Zdroj!$B$16,A381,0)&gt;0,OFFSET(Zdroj!$B$16,A381,0)+0,"")</f>
        <v/>
      </c>
      <c r="C383" s="2" t="str">
        <f ca="1">IF($B382="","",IF(Zdroj!$AS$9="ano",CONCATENATE("Okres:","
",OFFSET(Zdroj!CH$16,'k rozhodnutí detailní'!$A381,0),"
","Právní forma","
",OFFSET(Zdroj!H$16,'k rozhodnutí detailní'!$A381,0),"
",IF(OFFSET(Zdroj!I$16,'k rozhodnutí detailní'!$A381,0)="","","IČO: "),OFFSET(Zdroj!I$16,'k rozhodnutí detailní'!$A381,0),"
","B.Ú. ",IF(OFFSET(Zdroj!J$16,'k rozhodnutí detailní'!$A381,0)="","","Anonymizováno")),CONCATENATE("Okres:","
",OFFSET(Zdroj!CH$16,'k rozhodnutí detailní'!$A381,0),"
","Právní forma","
",OFFSET(Zdroj!H$16,'k rozhodnutí detailní'!$A381,0),"
",IF(OFFSET(Zdroj!I$16,'k rozhodnutí detailní'!$A381,0)="","","IČO: "),OFFSET(Zdroj!I$16,'k rozhodnutí detailní'!$A381,0),"
","B.Ú. ",OFFSET(Zdroj!J$16,'k rozhodnutí detailní'!$A381,0))))</f>
        <v/>
      </c>
      <c r="D383" s="3" t="str">
        <f ca="1">IF($B382="","",OFFSET(Zdroj!O$16,'k rozhodnutí detailní'!$A381,0))</f>
        <v/>
      </c>
      <c r="E383" s="426"/>
      <c r="F383" s="31"/>
      <c r="G383" s="429"/>
      <c r="H383" s="427"/>
      <c r="I383" s="419"/>
      <c r="J383" s="419"/>
      <c r="K383" s="419"/>
      <c r="L383" s="419"/>
      <c r="M383" s="435"/>
      <c r="N383" s="425"/>
      <c r="O383" s="419"/>
      <c r="P383" s="419"/>
      <c r="Q383" s="419"/>
      <c r="R383" s="419"/>
      <c r="S383" s="419"/>
      <c r="T383" s="419"/>
      <c r="U383" s="419"/>
    </row>
    <row r="384" spans="1:21" hidden="1" x14ac:dyDescent="0.25">
      <c r="A384" s="25">
        <f>ROW()/3-1</f>
        <v>127</v>
      </c>
      <c r="B384" s="424"/>
      <c r="C384" s="29" t="str">
        <f ca="1">IF($B382="","",IF(Zdroj!$AS$9="ano",IF(OFFSET(Zdroj!M$16,'k rozhodnutí detailní'!A381,0)="","","Anonymizováno"),IF(OFFSET(Zdroj!M$16,'k rozhodnutí detailní'!A381,0)="","",OFFSET(Zdroj!M$16,'k rozhodnutí detailní'!A381,0))))</f>
        <v/>
      </c>
      <c r="D384" s="3" t="str">
        <f ca="1">IF($B382="","",CONCATENATE("Dotace bude použita na:","
",OFFSET(Zdroj!P$16,'k rozhodnutí detailní'!$A381,0)))</f>
        <v/>
      </c>
      <c r="E384" s="426"/>
      <c r="F384" s="32" t="str">
        <f ca="1">IF($B382="","",OFFSET(Zdroj!V$16,'k rozhodnutí detailní'!$A381,0))</f>
        <v/>
      </c>
      <c r="G384" s="49" t="str">
        <f ca="1">IF($B382="","",OFFSET(Zdroj!CC$16,'k rozhodnutí'!#REF!,0))</f>
        <v/>
      </c>
      <c r="H384" s="427"/>
      <c r="I384" s="419"/>
      <c r="J384" s="419"/>
      <c r="K384" s="419"/>
      <c r="L384" s="419"/>
      <c r="M384" s="435"/>
      <c r="N384" s="33" t="str">
        <f t="shared" ref="N384" ca="1" si="249">IF(B382="","",N382/G382)</f>
        <v/>
      </c>
      <c r="O384" s="419"/>
      <c r="P384" s="419"/>
      <c r="Q384" s="419"/>
      <c r="R384" s="419"/>
      <c r="S384" s="419"/>
      <c r="T384" s="419"/>
      <c r="U384" s="419"/>
    </row>
    <row r="385" spans="1:21" hidden="1" x14ac:dyDescent="0.25">
      <c r="A385" s="25"/>
      <c r="B385" s="144" t="str">
        <f ca="1">IF(OFFSET(Zdroj!$B$16,A384,0)&gt;0,A387,"")</f>
        <v/>
      </c>
      <c r="C385" s="2" t="str">
        <f ca="1">IF($B385="","",IF(Zdroj!$AS$9="ano",CONCATENATE(OFFSET(Zdroj!C$16,'k rozhodnutí detailní'!$A384,0),"
","Anonymizováno","
",OFFSET(Zdroj!E$16,'k rozhodnutí detailní'!$A384,0),"
",OFFSET(Zdroj!F$16,'k rozhodnutí detailní'!$A384,0)),CONCATENATE(OFFSET(Zdroj!C$16,'k rozhodnutí detailní'!$A384,0),"
",OFFSET(Zdroj!D$16,'k rozhodnutí detailní'!$A384,0),"
",OFFSET(Zdroj!E$16,'k rozhodnutí detailní'!$A384,0),"
",OFFSET(Zdroj!F$16,'k rozhodnutí detailní'!$A384,0))))</f>
        <v/>
      </c>
      <c r="D385" s="20" t="str">
        <f ca="1">IF($B385="","",OFFSET(Zdroj!N$16,'k rozhodnutí detailní'!$A384,0))</f>
        <v/>
      </c>
      <c r="E385" s="426" t="str">
        <f ca="1">IF($B385="","",OFFSET(Zdroj!T$16,'k rozhodnutí detailní'!$A384,0))</f>
        <v/>
      </c>
      <c r="F385" s="32" t="str">
        <f ca="1">IF($B385="","",OFFSET(Zdroj!U$16,'k rozhodnutí detailní'!$A384,0))</f>
        <v/>
      </c>
      <c r="G385" s="429" t="str">
        <f ca="1">IF($B385="","",OFFSET(Zdroj!W$16,'k rozhodnutí detailní'!$A384,0))</f>
        <v/>
      </c>
      <c r="H385" s="427" t="str">
        <f ca="1">IF($B385="","",OFFSET(Zdroj!Y$16,'k rozhodnutí detailní'!$A384,0))</f>
        <v/>
      </c>
      <c r="I385" s="419" t="str">
        <f ca="1">IF($B385="","",OFFSET(Zdroj!BW$16,'k rozhodnutí detailní'!$A384,0))</f>
        <v/>
      </c>
      <c r="J385" s="419" t="str">
        <f ca="1">IF($B385="","",OFFSET(Zdroj!BX$16,'k rozhodnutí detailní'!$A384,0))</f>
        <v/>
      </c>
      <c r="K385" s="419" t="str">
        <f ca="1">IF($B385="","",OFFSET(Zdroj!BY$16,'k rozhodnutí detailní'!$A384,0))</f>
        <v/>
      </c>
      <c r="L385" s="419" t="str">
        <f ca="1">IF($B385="","",CONCATENATE(OFFSET(Zdroj!BZ$16,'k rozhodnutí detailní'!$A384,0)," ze 100"))</f>
        <v/>
      </c>
      <c r="M385" s="435" t="str">
        <f t="shared" ref="M385" ca="1" si="250">IF($B385="","",SUM((I385+J385+K385)/100))</f>
        <v/>
      </c>
      <c r="N385" s="425" t="str">
        <f ca="1">IF(B385="","",IF(Zdroj!$AS$1=Zdroj!$AT$9,IF(ROUND(G385*M385,Zdroj!$AT$8)&lt;Zdroj!$AU$1,Zdroj!$AU$1,ROUND(G385*M385,Zdroj!$AT$8)),OFFSET(Zdroj!CE$16,'k rozhodnutí detailní'!A384,0)))</f>
        <v/>
      </c>
      <c r="O385" s="419" t="str">
        <f ca="1">IF($B385="","",OFFSET(Zdroj!Z$16,'k rozhodnutí detailní'!$A384,0))</f>
        <v/>
      </c>
      <c r="P385" s="419" t="str">
        <f ca="1">IF($B385="","",OFFSET(Zdroj!AC$16,'k rozhodnutí detailní'!$A384,0))</f>
        <v/>
      </c>
      <c r="Q385" s="419" t="str">
        <f ca="1">IF($B385="","",OFFSET(Zdroj!AD$16,'k rozhodnutí detailní'!$A384,0))</f>
        <v/>
      </c>
      <c r="R385" s="419" t="str">
        <f ca="1">IF($B385="","",OFFSET(Zdroj!AE$16,'k rozhodnutí detailní'!$A384,0))</f>
        <v/>
      </c>
      <c r="S385" s="419" t="str">
        <f ca="1">IF($B385="","",OFFSET(Zdroj!AF$16,'k rozhodnutí detailní'!$A384,0))</f>
        <v/>
      </c>
      <c r="T385" s="419" t="str">
        <f ca="1">IF($B385="","",OFFSET(Zdroj!AG$16,'k rozhodnutí detailní'!$A384,0))</f>
        <v/>
      </c>
      <c r="U385" s="419" t="str">
        <f ca="1">IF($B385="","",OFFSET(Zdroj!AH$16,'k rozhodnutí detailní'!$A384,0))</f>
        <v/>
      </c>
    </row>
    <row r="386" spans="1:21" hidden="1" x14ac:dyDescent="0.25">
      <c r="A386" s="25"/>
      <c r="B386" s="424" t="str">
        <f ca="1">IF(OFFSET(Zdroj!$B$16,A384,0)&gt;0,OFFSET(Zdroj!$B$16,A384,0)+0,"")</f>
        <v/>
      </c>
      <c r="C386" s="2" t="str">
        <f ca="1">IF($B385="","",IF(Zdroj!$AS$9="ano",CONCATENATE("Okres:","
",OFFSET(Zdroj!CH$16,'k rozhodnutí detailní'!$A384,0),"
","Právní forma","
",OFFSET(Zdroj!H$16,'k rozhodnutí detailní'!$A384,0),"
",IF(OFFSET(Zdroj!I$16,'k rozhodnutí detailní'!$A384,0)="","","IČO: "),OFFSET(Zdroj!I$16,'k rozhodnutí detailní'!$A384,0),"
","B.Ú. ",IF(OFFSET(Zdroj!J$16,'k rozhodnutí detailní'!$A384,0)="","","Anonymizováno")),CONCATENATE("Okres:","
",OFFSET(Zdroj!CH$16,'k rozhodnutí detailní'!$A384,0),"
","Právní forma","
",OFFSET(Zdroj!H$16,'k rozhodnutí detailní'!$A384,0),"
",IF(OFFSET(Zdroj!I$16,'k rozhodnutí detailní'!$A384,0)="","","IČO: "),OFFSET(Zdroj!I$16,'k rozhodnutí detailní'!$A384,0),"
","B.Ú. ",OFFSET(Zdroj!J$16,'k rozhodnutí detailní'!$A384,0))))</f>
        <v/>
      </c>
      <c r="D386" s="3" t="str">
        <f ca="1">IF($B385="","",OFFSET(Zdroj!O$16,'k rozhodnutí detailní'!$A384,0))</f>
        <v/>
      </c>
      <c r="E386" s="426"/>
      <c r="F386" s="31"/>
      <c r="G386" s="429"/>
      <c r="H386" s="427"/>
      <c r="I386" s="419"/>
      <c r="J386" s="419"/>
      <c r="K386" s="419"/>
      <c r="L386" s="419"/>
      <c r="M386" s="435"/>
      <c r="N386" s="425"/>
      <c r="O386" s="419"/>
      <c r="P386" s="419"/>
      <c r="Q386" s="419"/>
      <c r="R386" s="419"/>
      <c r="S386" s="419"/>
      <c r="T386" s="419"/>
      <c r="U386" s="419"/>
    </row>
    <row r="387" spans="1:21" hidden="1" x14ac:dyDescent="0.25">
      <c r="A387" s="25">
        <f>ROW()/3-1</f>
        <v>128</v>
      </c>
      <c r="B387" s="424"/>
      <c r="C387" s="29" t="str">
        <f ca="1">IF($B385="","",IF(Zdroj!$AS$9="ano",IF(OFFSET(Zdroj!M$16,'k rozhodnutí detailní'!A384,0)="","","Anonymizováno"),IF(OFFSET(Zdroj!M$16,'k rozhodnutí detailní'!A384,0)="","",OFFSET(Zdroj!M$16,'k rozhodnutí detailní'!A384,0))))</f>
        <v/>
      </c>
      <c r="D387" s="3" t="str">
        <f ca="1">IF($B385="","",CONCATENATE("Dotace bude použita na:","
",OFFSET(Zdroj!P$16,'k rozhodnutí detailní'!$A384,0)))</f>
        <v/>
      </c>
      <c r="E387" s="426"/>
      <c r="F387" s="32" t="str">
        <f ca="1">IF($B385="","",OFFSET(Zdroj!V$16,'k rozhodnutí detailní'!$A384,0))</f>
        <v/>
      </c>
      <c r="G387" s="49" t="str">
        <f ca="1">IF($B385="","",OFFSET(Zdroj!CC$16,'k rozhodnutí'!#REF!,0))</f>
        <v/>
      </c>
      <c r="H387" s="427"/>
      <c r="I387" s="419"/>
      <c r="J387" s="419"/>
      <c r="K387" s="419"/>
      <c r="L387" s="419"/>
      <c r="M387" s="435"/>
      <c r="N387" s="33" t="str">
        <f t="shared" ref="N387" ca="1" si="251">IF(B385="","",N385/G385)</f>
        <v/>
      </c>
      <c r="O387" s="419"/>
      <c r="P387" s="419"/>
      <c r="Q387" s="419"/>
      <c r="R387" s="419"/>
      <c r="S387" s="419"/>
      <c r="T387" s="419"/>
      <c r="U387" s="419"/>
    </row>
    <row r="388" spans="1:21" hidden="1" x14ac:dyDescent="0.25">
      <c r="A388" s="25"/>
      <c r="B388" s="144" t="str">
        <f ca="1">IF(OFFSET(Zdroj!$B$16,A387,0)&gt;0,A390,"")</f>
        <v/>
      </c>
      <c r="C388" s="2" t="str">
        <f ca="1">IF($B388="","",IF(Zdroj!$AS$9="ano",CONCATENATE(OFFSET(Zdroj!C$16,'k rozhodnutí detailní'!$A387,0),"
","Anonymizováno","
",OFFSET(Zdroj!E$16,'k rozhodnutí detailní'!$A387,0),"
",OFFSET(Zdroj!F$16,'k rozhodnutí detailní'!$A387,0)),CONCATENATE(OFFSET(Zdroj!C$16,'k rozhodnutí detailní'!$A387,0),"
",OFFSET(Zdroj!D$16,'k rozhodnutí detailní'!$A387,0),"
",OFFSET(Zdroj!E$16,'k rozhodnutí detailní'!$A387,0),"
",OFFSET(Zdroj!F$16,'k rozhodnutí detailní'!$A387,0))))</f>
        <v/>
      </c>
      <c r="D388" s="20" t="str">
        <f ca="1">IF($B388="","",OFFSET(Zdroj!N$16,'k rozhodnutí detailní'!$A387,0))</f>
        <v/>
      </c>
      <c r="E388" s="426" t="str">
        <f ca="1">IF($B388="","",OFFSET(Zdroj!T$16,'k rozhodnutí detailní'!$A387,0))</f>
        <v/>
      </c>
      <c r="F388" s="32" t="str">
        <f ca="1">IF($B388="","",OFFSET(Zdroj!U$16,'k rozhodnutí detailní'!$A387,0))</f>
        <v/>
      </c>
      <c r="G388" s="429" t="str">
        <f ca="1">IF($B388="","",OFFSET(Zdroj!W$16,'k rozhodnutí detailní'!$A387,0))</f>
        <v/>
      </c>
      <c r="H388" s="427" t="str">
        <f ca="1">IF($B388="","",OFFSET(Zdroj!Y$16,'k rozhodnutí detailní'!$A387,0))</f>
        <v/>
      </c>
      <c r="I388" s="419" t="str">
        <f ca="1">IF($B388="","",OFFSET(Zdroj!BW$16,'k rozhodnutí detailní'!$A387,0))</f>
        <v/>
      </c>
      <c r="J388" s="419" t="str">
        <f ca="1">IF($B388="","",OFFSET(Zdroj!BX$16,'k rozhodnutí detailní'!$A387,0))</f>
        <v/>
      </c>
      <c r="K388" s="419" t="str">
        <f ca="1">IF($B388="","",OFFSET(Zdroj!BY$16,'k rozhodnutí detailní'!$A387,0))</f>
        <v/>
      </c>
      <c r="L388" s="419" t="str">
        <f ca="1">IF($B388="","",CONCATENATE(OFFSET(Zdroj!BZ$16,'k rozhodnutí detailní'!$A387,0)," ze 100"))</f>
        <v/>
      </c>
      <c r="M388" s="435" t="str">
        <f t="shared" ref="M388" ca="1" si="252">IF($B388="","",SUM((I388+J388+K388)/100))</f>
        <v/>
      </c>
      <c r="N388" s="425" t="str">
        <f ca="1">IF(B388="","",IF(Zdroj!$AS$1=Zdroj!$AT$9,IF(ROUND(G388*M388,Zdroj!$AT$8)&lt;Zdroj!$AU$1,Zdroj!$AU$1,ROUND(G388*M388,Zdroj!$AT$8)),OFFSET(Zdroj!CE$16,'k rozhodnutí detailní'!A387,0)))</f>
        <v/>
      </c>
      <c r="O388" s="419" t="str">
        <f ca="1">IF($B388="","",OFFSET(Zdroj!Z$16,'k rozhodnutí detailní'!$A387,0))</f>
        <v/>
      </c>
      <c r="P388" s="419" t="str">
        <f ca="1">IF($B388="","",OFFSET(Zdroj!AC$16,'k rozhodnutí detailní'!$A387,0))</f>
        <v/>
      </c>
      <c r="Q388" s="419" t="str">
        <f ca="1">IF($B388="","",OFFSET(Zdroj!AD$16,'k rozhodnutí detailní'!$A387,0))</f>
        <v/>
      </c>
      <c r="R388" s="419" t="str">
        <f ca="1">IF($B388="","",OFFSET(Zdroj!AE$16,'k rozhodnutí detailní'!$A387,0))</f>
        <v/>
      </c>
      <c r="S388" s="419" t="str">
        <f ca="1">IF($B388="","",OFFSET(Zdroj!AF$16,'k rozhodnutí detailní'!$A387,0))</f>
        <v/>
      </c>
      <c r="T388" s="419" t="str">
        <f ca="1">IF($B388="","",OFFSET(Zdroj!AG$16,'k rozhodnutí detailní'!$A387,0))</f>
        <v/>
      </c>
      <c r="U388" s="419" t="str">
        <f ca="1">IF($B388="","",OFFSET(Zdroj!AH$16,'k rozhodnutí detailní'!$A387,0))</f>
        <v/>
      </c>
    </row>
    <row r="389" spans="1:21" hidden="1" x14ac:dyDescent="0.25">
      <c r="A389" s="25"/>
      <c r="B389" s="424" t="str">
        <f ca="1">IF(OFFSET(Zdroj!$B$16,A387,0)&gt;0,OFFSET(Zdroj!$B$16,A387,0)+0,"")</f>
        <v/>
      </c>
      <c r="C389" s="2" t="str">
        <f ca="1">IF($B388="","",IF(Zdroj!$AS$9="ano",CONCATENATE("Okres:","
",OFFSET(Zdroj!CH$16,'k rozhodnutí detailní'!$A387,0),"
","Právní forma","
",OFFSET(Zdroj!H$16,'k rozhodnutí detailní'!$A387,0),"
",IF(OFFSET(Zdroj!I$16,'k rozhodnutí detailní'!$A387,0)="","","IČO: "),OFFSET(Zdroj!I$16,'k rozhodnutí detailní'!$A387,0),"
","B.Ú. ",IF(OFFSET(Zdroj!J$16,'k rozhodnutí detailní'!$A387,0)="","","Anonymizováno")),CONCATENATE("Okres:","
",OFFSET(Zdroj!CH$16,'k rozhodnutí detailní'!$A387,0),"
","Právní forma","
",OFFSET(Zdroj!H$16,'k rozhodnutí detailní'!$A387,0),"
",IF(OFFSET(Zdroj!I$16,'k rozhodnutí detailní'!$A387,0)="","","IČO: "),OFFSET(Zdroj!I$16,'k rozhodnutí detailní'!$A387,0),"
","B.Ú. ",OFFSET(Zdroj!J$16,'k rozhodnutí detailní'!$A387,0))))</f>
        <v/>
      </c>
      <c r="D389" s="3" t="str">
        <f ca="1">IF($B388="","",OFFSET(Zdroj!O$16,'k rozhodnutí detailní'!$A387,0))</f>
        <v/>
      </c>
      <c r="E389" s="426"/>
      <c r="F389" s="31"/>
      <c r="G389" s="429"/>
      <c r="H389" s="427"/>
      <c r="I389" s="419"/>
      <c r="J389" s="419"/>
      <c r="K389" s="419"/>
      <c r="L389" s="419"/>
      <c r="M389" s="435"/>
      <c r="N389" s="425"/>
      <c r="O389" s="419"/>
      <c r="P389" s="419"/>
      <c r="Q389" s="419"/>
      <c r="R389" s="419"/>
      <c r="S389" s="419"/>
      <c r="T389" s="419"/>
      <c r="U389" s="419"/>
    </row>
    <row r="390" spans="1:21" hidden="1" x14ac:dyDescent="0.25">
      <c r="A390" s="25">
        <f>ROW()/3-1</f>
        <v>129</v>
      </c>
      <c r="B390" s="424"/>
      <c r="C390" s="29" t="str">
        <f ca="1">IF($B388="","",IF(Zdroj!$AS$9="ano",IF(OFFSET(Zdroj!M$16,'k rozhodnutí detailní'!A387,0)="","","Anonymizováno"),IF(OFFSET(Zdroj!M$16,'k rozhodnutí detailní'!A387,0)="","",OFFSET(Zdroj!M$16,'k rozhodnutí detailní'!A387,0))))</f>
        <v/>
      </c>
      <c r="D390" s="3" t="str">
        <f ca="1">IF($B388="","",CONCATENATE("Dotace bude použita na:","
",OFFSET(Zdroj!P$16,'k rozhodnutí detailní'!$A387,0)))</f>
        <v/>
      </c>
      <c r="E390" s="426"/>
      <c r="F390" s="32" t="str">
        <f ca="1">IF($B388="","",OFFSET(Zdroj!V$16,'k rozhodnutí detailní'!$A387,0))</f>
        <v/>
      </c>
      <c r="G390" s="49" t="str">
        <f ca="1">IF($B388="","",OFFSET(Zdroj!CC$16,'k rozhodnutí'!#REF!,0))</f>
        <v/>
      </c>
      <c r="H390" s="427"/>
      <c r="I390" s="419"/>
      <c r="J390" s="419"/>
      <c r="K390" s="419"/>
      <c r="L390" s="419"/>
      <c r="M390" s="435"/>
      <c r="N390" s="33" t="str">
        <f t="shared" ref="N390" ca="1" si="253">IF(B388="","",N388/G388)</f>
        <v/>
      </c>
      <c r="O390" s="419"/>
      <c r="P390" s="419"/>
      <c r="Q390" s="419"/>
      <c r="R390" s="419"/>
      <c r="S390" s="419"/>
      <c r="T390" s="419"/>
      <c r="U390" s="419"/>
    </row>
    <row r="391" spans="1:21" hidden="1" x14ac:dyDescent="0.25">
      <c r="A391" s="25"/>
      <c r="B391" s="144" t="str">
        <f ca="1">IF(OFFSET(Zdroj!$B$16,A390,0)&gt;0,A393,"")</f>
        <v/>
      </c>
      <c r="C391" s="2" t="str">
        <f ca="1">IF($B391="","",IF(Zdroj!$AS$9="ano",CONCATENATE(OFFSET(Zdroj!C$16,'k rozhodnutí detailní'!$A390,0),"
","Anonymizováno","
",OFFSET(Zdroj!E$16,'k rozhodnutí detailní'!$A390,0),"
",OFFSET(Zdroj!F$16,'k rozhodnutí detailní'!$A390,0)),CONCATENATE(OFFSET(Zdroj!C$16,'k rozhodnutí detailní'!$A390,0),"
",OFFSET(Zdroj!D$16,'k rozhodnutí detailní'!$A390,0),"
",OFFSET(Zdroj!E$16,'k rozhodnutí detailní'!$A390,0),"
",OFFSET(Zdroj!F$16,'k rozhodnutí detailní'!$A390,0))))</f>
        <v/>
      </c>
      <c r="D391" s="20" t="str">
        <f ca="1">IF($B391="","",OFFSET(Zdroj!N$16,'k rozhodnutí detailní'!$A390,0))</f>
        <v/>
      </c>
      <c r="E391" s="426" t="str">
        <f ca="1">IF($B391="","",OFFSET(Zdroj!T$16,'k rozhodnutí detailní'!$A390,0))</f>
        <v/>
      </c>
      <c r="F391" s="32" t="str">
        <f ca="1">IF($B391="","",OFFSET(Zdroj!U$16,'k rozhodnutí detailní'!$A390,0))</f>
        <v/>
      </c>
      <c r="G391" s="429" t="str">
        <f ca="1">IF($B391="","",OFFSET(Zdroj!W$16,'k rozhodnutí detailní'!$A390,0))</f>
        <v/>
      </c>
      <c r="H391" s="427" t="str">
        <f ca="1">IF($B391="","",OFFSET(Zdroj!Y$16,'k rozhodnutí detailní'!$A390,0))</f>
        <v/>
      </c>
      <c r="I391" s="419" t="str">
        <f ca="1">IF($B391="","",OFFSET(Zdroj!BW$16,'k rozhodnutí detailní'!$A390,0))</f>
        <v/>
      </c>
      <c r="J391" s="419" t="str">
        <f ca="1">IF($B391="","",OFFSET(Zdroj!BX$16,'k rozhodnutí detailní'!$A390,0))</f>
        <v/>
      </c>
      <c r="K391" s="419" t="str">
        <f ca="1">IF($B391="","",OFFSET(Zdroj!BY$16,'k rozhodnutí detailní'!$A390,0))</f>
        <v/>
      </c>
      <c r="L391" s="419" t="str">
        <f ca="1">IF($B391="","",CONCATENATE(OFFSET(Zdroj!BZ$16,'k rozhodnutí detailní'!$A390,0)," ze 100"))</f>
        <v/>
      </c>
      <c r="M391" s="435" t="str">
        <f t="shared" ref="M391" ca="1" si="254">IF($B391="","",SUM((I391+J391+K391)/100))</f>
        <v/>
      </c>
      <c r="N391" s="425" t="str">
        <f ca="1">IF(B391="","",IF(Zdroj!$AS$1=Zdroj!$AT$9,IF(ROUND(G391*M391,Zdroj!$AT$8)&lt;Zdroj!$AU$1,Zdroj!$AU$1,ROUND(G391*M391,Zdroj!$AT$8)),OFFSET(Zdroj!CE$16,'k rozhodnutí detailní'!A390,0)))</f>
        <v/>
      </c>
      <c r="O391" s="419" t="str">
        <f ca="1">IF($B391="","",OFFSET(Zdroj!Z$16,'k rozhodnutí detailní'!$A390,0))</f>
        <v/>
      </c>
      <c r="P391" s="419" t="str">
        <f ca="1">IF($B391="","",OFFSET(Zdroj!AC$16,'k rozhodnutí detailní'!$A390,0))</f>
        <v/>
      </c>
      <c r="Q391" s="419" t="str">
        <f ca="1">IF($B391="","",OFFSET(Zdroj!AD$16,'k rozhodnutí detailní'!$A390,0))</f>
        <v/>
      </c>
      <c r="R391" s="419" t="str">
        <f ca="1">IF($B391="","",OFFSET(Zdroj!AE$16,'k rozhodnutí detailní'!$A390,0))</f>
        <v/>
      </c>
      <c r="S391" s="419" t="str">
        <f ca="1">IF($B391="","",OFFSET(Zdroj!AF$16,'k rozhodnutí detailní'!$A390,0))</f>
        <v/>
      </c>
      <c r="T391" s="419" t="str">
        <f ca="1">IF($B391="","",OFFSET(Zdroj!AG$16,'k rozhodnutí detailní'!$A390,0))</f>
        <v/>
      </c>
      <c r="U391" s="419" t="str">
        <f ca="1">IF($B391="","",OFFSET(Zdroj!AH$16,'k rozhodnutí detailní'!$A390,0))</f>
        <v/>
      </c>
    </row>
    <row r="392" spans="1:21" hidden="1" x14ac:dyDescent="0.25">
      <c r="A392" s="25"/>
      <c r="B392" s="424" t="str">
        <f ca="1">IF(OFFSET(Zdroj!$B$16,A390,0)&gt;0,OFFSET(Zdroj!$B$16,A390,0)+0,"")</f>
        <v/>
      </c>
      <c r="C392" s="2" t="str">
        <f ca="1">IF($B391="","",IF(Zdroj!$AS$9="ano",CONCATENATE("Okres:","
",OFFSET(Zdroj!CH$16,'k rozhodnutí detailní'!$A390,0),"
","Právní forma","
",OFFSET(Zdroj!H$16,'k rozhodnutí detailní'!$A390,0),"
",IF(OFFSET(Zdroj!I$16,'k rozhodnutí detailní'!$A390,0)="","","IČO: "),OFFSET(Zdroj!I$16,'k rozhodnutí detailní'!$A390,0),"
","B.Ú. ",IF(OFFSET(Zdroj!J$16,'k rozhodnutí detailní'!$A390,0)="","","Anonymizováno")),CONCATENATE("Okres:","
",OFFSET(Zdroj!CH$16,'k rozhodnutí detailní'!$A390,0),"
","Právní forma","
",OFFSET(Zdroj!H$16,'k rozhodnutí detailní'!$A390,0),"
",IF(OFFSET(Zdroj!I$16,'k rozhodnutí detailní'!$A390,0)="","","IČO: "),OFFSET(Zdroj!I$16,'k rozhodnutí detailní'!$A390,0),"
","B.Ú. ",OFFSET(Zdroj!J$16,'k rozhodnutí detailní'!$A390,0))))</f>
        <v/>
      </c>
      <c r="D392" s="3" t="str">
        <f ca="1">IF($B391="","",OFFSET(Zdroj!O$16,'k rozhodnutí detailní'!$A390,0))</f>
        <v/>
      </c>
      <c r="E392" s="426"/>
      <c r="F392" s="31"/>
      <c r="G392" s="429"/>
      <c r="H392" s="427"/>
      <c r="I392" s="419"/>
      <c r="J392" s="419"/>
      <c r="K392" s="419"/>
      <c r="L392" s="419"/>
      <c r="M392" s="435"/>
      <c r="N392" s="425"/>
      <c r="O392" s="419"/>
      <c r="P392" s="419"/>
      <c r="Q392" s="419"/>
      <c r="R392" s="419"/>
      <c r="S392" s="419"/>
      <c r="T392" s="419"/>
      <c r="U392" s="419"/>
    </row>
    <row r="393" spans="1:21" hidden="1" x14ac:dyDescent="0.25">
      <c r="A393" s="25">
        <f>ROW()/3-1</f>
        <v>130</v>
      </c>
      <c r="B393" s="424"/>
      <c r="C393" s="29" t="str">
        <f ca="1">IF($B391="","",IF(Zdroj!$AS$9="ano",IF(OFFSET(Zdroj!M$16,'k rozhodnutí detailní'!A390,0)="","","Anonymizováno"),IF(OFFSET(Zdroj!M$16,'k rozhodnutí detailní'!A390,0)="","",OFFSET(Zdroj!M$16,'k rozhodnutí detailní'!A390,0))))</f>
        <v/>
      </c>
      <c r="D393" s="3" t="str">
        <f ca="1">IF($B391="","",CONCATENATE("Dotace bude použita na:","
",OFFSET(Zdroj!P$16,'k rozhodnutí detailní'!$A390,0)))</f>
        <v/>
      </c>
      <c r="E393" s="426"/>
      <c r="F393" s="32" t="str">
        <f ca="1">IF($B391="","",OFFSET(Zdroj!V$16,'k rozhodnutí detailní'!$A390,0))</f>
        <v/>
      </c>
      <c r="G393" s="49" t="str">
        <f ca="1">IF($B391="","",OFFSET(Zdroj!CC$16,'k rozhodnutí'!#REF!,0))</f>
        <v/>
      </c>
      <c r="H393" s="427"/>
      <c r="I393" s="419"/>
      <c r="J393" s="419"/>
      <c r="K393" s="419"/>
      <c r="L393" s="419"/>
      <c r="M393" s="435"/>
      <c r="N393" s="33" t="str">
        <f t="shared" ref="N393" ca="1" si="255">IF(B391="","",N391/G391)</f>
        <v/>
      </c>
      <c r="O393" s="419"/>
      <c r="P393" s="419"/>
      <c r="Q393" s="419"/>
      <c r="R393" s="419"/>
      <c r="S393" s="419"/>
      <c r="T393" s="419"/>
      <c r="U393" s="419"/>
    </row>
    <row r="394" spans="1:21" hidden="1" x14ac:dyDescent="0.25">
      <c r="A394" s="25"/>
      <c r="B394" s="144" t="str">
        <f ca="1">IF(OFFSET(Zdroj!$B$16,A393,0)&gt;0,A396,"")</f>
        <v/>
      </c>
      <c r="C394" s="2" t="str">
        <f ca="1">IF($B394="","",IF(Zdroj!$AS$9="ano",CONCATENATE(OFFSET(Zdroj!C$16,'k rozhodnutí detailní'!$A393,0),"
","Anonymizováno","
",OFFSET(Zdroj!E$16,'k rozhodnutí detailní'!$A393,0),"
",OFFSET(Zdroj!F$16,'k rozhodnutí detailní'!$A393,0)),CONCATENATE(OFFSET(Zdroj!C$16,'k rozhodnutí detailní'!$A393,0),"
",OFFSET(Zdroj!D$16,'k rozhodnutí detailní'!$A393,0),"
",OFFSET(Zdroj!E$16,'k rozhodnutí detailní'!$A393,0),"
",OFFSET(Zdroj!F$16,'k rozhodnutí detailní'!$A393,0))))</f>
        <v/>
      </c>
      <c r="D394" s="20" t="str">
        <f ca="1">IF($B394="","",OFFSET(Zdroj!N$16,'k rozhodnutí detailní'!$A393,0))</f>
        <v/>
      </c>
      <c r="E394" s="426" t="str">
        <f ca="1">IF($B394="","",OFFSET(Zdroj!T$16,'k rozhodnutí detailní'!$A393,0))</f>
        <v/>
      </c>
      <c r="F394" s="32" t="str">
        <f ca="1">IF($B394="","",OFFSET(Zdroj!U$16,'k rozhodnutí detailní'!$A393,0))</f>
        <v/>
      </c>
      <c r="G394" s="429" t="str">
        <f ca="1">IF($B394="","",OFFSET(Zdroj!W$16,'k rozhodnutí detailní'!$A393,0))</f>
        <v/>
      </c>
      <c r="H394" s="427" t="str">
        <f ca="1">IF($B394="","",OFFSET(Zdroj!Y$16,'k rozhodnutí detailní'!$A393,0))</f>
        <v/>
      </c>
      <c r="I394" s="419" t="str">
        <f ca="1">IF($B394="","",OFFSET(Zdroj!BW$16,'k rozhodnutí detailní'!$A393,0))</f>
        <v/>
      </c>
      <c r="J394" s="419" t="str">
        <f ca="1">IF($B394="","",OFFSET(Zdroj!BX$16,'k rozhodnutí detailní'!$A393,0))</f>
        <v/>
      </c>
      <c r="K394" s="419" t="str">
        <f ca="1">IF($B394="","",OFFSET(Zdroj!BY$16,'k rozhodnutí detailní'!$A393,0))</f>
        <v/>
      </c>
      <c r="L394" s="419" t="str">
        <f ca="1">IF($B394="","",CONCATENATE(OFFSET(Zdroj!BZ$16,'k rozhodnutí detailní'!$A393,0)," ze 100"))</f>
        <v/>
      </c>
      <c r="M394" s="435" t="str">
        <f t="shared" ref="M394" ca="1" si="256">IF($B394="","",SUM((I394+J394+K394)/100))</f>
        <v/>
      </c>
      <c r="N394" s="425" t="str">
        <f ca="1">IF(B394="","",IF(Zdroj!$AS$1=Zdroj!$AT$9,IF(ROUND(G394*M394,Zdroj!$AT$8)&lt;Zdroj!$AU$1,Zdroj!$AU$1,ROUND(G394*M394,Zdroj!$AT$8)),OFFSET(Zdroj!CE$16,'k rozhodnutí detailní'!A393,0)))</f>
        <v/>
      </c>
      <c r="O394" s="419" t="str">
        <f ca="1">IF($B394="","",OFFSET(Zdroj!Z$16,'k rozhodnutí detailní'!$A393,0))</f>
        <v/>
      </c>
      <c r="P394" s="419" t="str">
        <f ca="1">IF($B394="","",OFFSET(Zdroj!AC$16,'k rozhodnutí detailní'!$A393,0))</f>
        <v/>
      </c>
      <c r="Q394" s="419" t="str">
        <f ca="1">IF($B394="","",OFFSET(Zdroj!AD$16,'k rozhodnutí detailní'!$A393,0))</f>
        <v/>
      </c>
      <c r="R394" s="419" t="str">
        <f ca="1">IF($B394="","",OFFSET(Zdroj!AE$16,'k rozhodnutí detailní'!$A393,0))</f>
        <v/>
      </c>
      <c r="S394" s="419" t="str">
        <f ca="1">IF($B394="","",OFFSET(Zdroj!AF$16,'k rozhodnutí detailní'!$A393,0))</f>
        <v/>
      </c>
      <c r="T394" s="419" t="str">
        <f ca="1">IF($B394="","",OFFSET(Zdroj!AG$16,'k rozhodnutí detailní'!$A393,0))</f>
        <v/>
      </c>
      <c r="U394" s="419" t="str">
        <f ca="1">IF($B394="","",OFFSET(Zdroj!AH$16,'k rozhodnutí detailní'!$A393,0))</f>
        <v/>
      </c>
    </row>
    <row r="395" spans="1:21" hidden="1" x14ac:dyDescent="0.25">
      <c r="A395" s="25"/>
      <c r="B395" s="424" t="str">
        <f ca="1">IF(OFFSET(Zdroj!$B$16,A393,0)&gt;0,OFFSET(Zdroj!$B$16,A393,0)+0,"")</f>
        <v/>
      </c>
      <c r="C395" s="2" t="str">
        <f ca="1">IF($B394="","",IF(Zdroj!$AS$9="ano",CONCATENATE("Okres:","
",OFFSET(Zdroj!CH$16,'k rozhodnutí detailní'!$A393,0),"
","Právní forma","
",OFFSET(Zdroj!H$16,'k rozhodnutí detailní'!$A393,0),"
",IF(OFFSET(Zdroj!I$16,'k rozhodnutí detailní'!$A393,0)="","","IČO: "),OFFSET(Zdroj!I$16,'k rozhodnutí detailní'!$A393,0),"
","B.Ú. ",IF(OFFSET(Zdroj!J$16,'k rozhodnutí detailní'!$A393,0)="","","Anonymizováno")),CONCATENATE("Okres:","
",OFFSET(Zdroj!CH$16,'k rozhodnutí detailní'!$A393,0),"
","Právní forma","
",OFFSET(Zdroj!H$16,'k rozhodnutí detailní'!$A393,0),"
",IF(OFFSET(Zdroj!I$16,'k rozhodnutí detailní'!$A393,0)="","","IČO: "),OFFSET(Zdroj!I$16,'k rozhodnutí detailní'!$A393,0),"
","B.Ú. ",OFFSET(Zdroj!J$16,'k rozhodnutí detailní'!$A393,0))))</f>
        <v/>
      </c>
      <c r="D395" s="3" t="str">
        <f ca="1">IF($B394="","",OFFSET(Zdroj!O$16,'k rozhodnutí detailní'!$A393,0))</f>
        <v/>
      </c>
      <c r="E395" s="426"/>
      <c r="F395" s="31"/>
      <c r="G395" s="429"/>
      <c r="H395" s="427"/>
      <c r="I395" s="419"/>
      <c r="J395" s="419"/>
      <c r="K395" s="419"/>
      <c r="L395" s="419"/>
      <c r="M395" s="435"/>
      <c r="N395" s="425"/>
      <c r="O395" s="419"/>
      <c r="P395" s="419"/>
      <c r="Q395" s="419"/>
      <c r="R395" s="419"/>
      <c r="S395" s="419"/>
      <c r="T395" s="419"/>
      <c r="U395" s="419"/>
    </row>
    <row r="396" spans="1:21" hidden="1" x14ac:dyDescent="0.25">
      <c r="A396" s="25">
        <f>ROW()/3-1</f>
        <v>131</v>
      </c>
      <c r="B396" s="424"/>
      <c r="C396" s="29" t="str">
        <f ca="1">IF($B394="","",IF(Zdroj!$AS$9="ano",IF(OFFSET(Zdroj!M$16,'k rozhodnutí detailní'!A393,0)="","","Anonymizováno"),IF(OFFSET(Zdroj!M$16,'k rozhodnutí detailní'!A393,0)="","",OFFSET(Zdroj!M$16,'k rozhodnutí detailní'!A393,0))))</f>
        <v/>
      </c>
      <c r="D396" s="3" t="str">
        <f ca="1">IF($B394="","",CONCATENATE("Dotace bude použita na:","
",OFFSET(Zdroj!P$16,'k rozhodnutí detailní'!$A393,0)))</f>
        <v/>
      </c>
      <c r="E396" s="426"/>
      <c r="F396" s="32" t="str">
        <f ca="1">IF($B394="","",OFFSET(Zdroj!V$16,'k rozhodnutí detailní'!$A393,0))</f>
        <v/>
      </c>
      <c r="G396" s="49" t="str">
        <f ca="1">IF($B394="","",OFFSET(Zdroj!CC$16,'k rozhodnutí'!#REF!,0))</f>
        <v/>
      </c>
      <c r="H396" s="427"/>
      <c r="I396" s="419"/>
      <c r="J396" s="419"/>
      <c r="K396" s="419"/>
      <c r="L396" s="419"/>
      <c r="M396" s="435"/>
      <c r="N396" s="33" t="str">
        <f t="shared" ref="N396" ca="1" si="257">IF(B394="","",N394/G394)</f>
        <v/>
      </c>
      <c r="O396" s="419"/>
      <c r="P396" s="419"/>
      <c r="Q396" s="419"/>
      <c r="R396" s="419"/>
      <c r="S396" s="419"/>
      <c r="T396" s="419"/>
      <c r="U396" s="419"/>
    </row>
    <row r="397" spans="1:21" hidden="1" x14ac:dyDescent="0.25">
      <c r="A397" s="25"/>
      <c r="B397" s="144" t="str">
        <f ca="1">IF(OFFSET(Zdroj!$B$16,A396,0)&gt;0,A399,"")</f>
        <v/>
      </c>
      <c r="C397" s="2" t="str">
        <f ca="1">IF($B397="","",IF(Zdroj!$AS$9="ano",CONCATENATE(OFFSET(Zdroj!C$16,'k rozhodnutí detailní'!$A396,0),"
","Anonymizováno","
",OFFSET(Zdroj!E$16,'k rozhodnutí detailní'!$A396,0),"
",OFFSET(Zdroj!F$16,'k rozhodnutí detailní'!$A396,0)),CONCATENATE(OFFSET(Zdroj!C$16,'k rozhodnutí detailní'!$A396,0),"
",OFFSET(Zdroj!D$16,'k rozhodnutí detailní'!$A396,0),"
",OFFSET(Zdroj!E$16,'k rozhodnutí detailní'!$A396,0),"
",OFFSET(Zdroj!F$16,'k rozhodnutí detailní'!$A396,0))))</f>
        <v/>
      </c>
      <c r="D397" s="20" t="str">
        <f ca="1">IF($B397="","",OFFSET(Zdroj!N$16,'k rozhodnutí detailní'!$A396,0))</f>
        <v/>
      </c>
      <c r="E397" s="426" t="str">
        <f ca="1">IF($B397="","",OFFSET(Zdroj!T$16,'k rozhodnutí detailní'!$A396,0))</f>
        <v/>
      </c>
      <c r="F397" s="32" t="str">
        <f ca="1">IF($B397="","",OFFSET(Zdroj!U$16,'k rozhodnutí detailní'!$A396,0))</f>
        <v/>
      </c>
      <c r="G397" s="429" t="str">
        <f ca="1">IF($B397="","",OFFSET(Zdroj!W$16,'k rozhodnutí detailní'!$A396,0))</f>
        <v/>
      </c>
      <c r="H397" s="427" t="str">
        <f ca="1">IF($B397="","",OFFSET(Zdroj!Y$16,'k rozhodnutí detailní'!$A396,0))</f>
        <v/>
      </c>
      <c r="I397" s="419" t="str">
        <f ca="1">IF($B397="","",OFFSET(Zdroj!BW$16,'k rozhodnutí detailní'!$A396,0))</f>
        <v/>
      </c>
      <c r="J397" s="419" t="str">
        <f ca="1">IF($B397="","",OFFSET(Zdroj!BX$16,'k rozhodnutí detailní'!$A396,0))</f>
        <v/>
      </c>
      <c r="K397" s="419" t="str">
        <f ca="1">IF($B397="","",OFFSET(Zdroj!BY$16,'k rozhodnutí detailní'!$A396,0))</f>
        <v/>
      </c>
      <c r="L397" s="419" t="str">
        <f ca="1">IF($B397="","",CONCATENATE(OFFSET(Zdroj!BZ$16,'k rozhodnutí detailní'!$A396,0)," ze 100"))</f>
        <v/>
      </c>
      <c r="M397" s="435" t="str">
        <f t="shared" ref="M397" ca="1" si="258">IF($B397="","",SUM((I397+J397+K397)/100))</f>
        <v/>
      </c>
      <c r="N397" s="425" t="str">
        <f ca="1">IF(B397="","",IF(Zdroj!$AS$1=Zdroj!$AT$9,IF(ROUND(G397*M397,Zdroj!$AT$8)&lt;Zdroj!$AU$1,Zdroj!$AU$1,ROUND(G397*M397,Zdroj!$AT$8)),OFFSET(Zdroj!CE$16,'k rozhodnutí detailní'!A396,0)))</f>
        <v/>
      </c>
      <c r="O397" s="419" t="str">
        <f ca="1">IF($B397="","",OFFSET(Zdroj!Z$16,'k rozhodnutí detailní'!$A396,0))</f>
        <v/>
      </c>
      <c r="P397" s="419" t="str">
        <f ca="1">IF($B397="","",OFFSET(Zdroj!AC$16,'k rozhodnutí detailní'!$A396,0))</f>
        <v/>
      </c>
      <c r="Q397" s="419" t="str">
        <f ca="1">IF($B397="","",OFFSET(Zdroj!AD$16,'k rozhodnutí detailní'!$A396,0))</f>
        <v/>
      </c>
      <c r="R397" s="419" t="str">
        <f ca="1">IF($B397="","",OFFSET(Zdroj!AE$16,'k rozhodnutí detailní'!$A396,0))</f>
        <v/>
      </c>
      <c r="S397" s="419" t="str">
        <f ca="1">IF($B397="","",OFFSET(Zdroj!AF$16,'k rozhodnutí detailní'!$A396,0))</f>
        <v/>
      </c>
      <c r="T397" s="419" t="str">
        <f ca="1">IF($B397="","",OFFSET(Zdroj!AG$16,'k rozhodnutí detailní'!$A396,0))</f>
        <v/>
      </c>
      <c r="U397" s="419" t="str">
        <f ca="1">IF($B397="","",OFFSET(Zdroj!AH$16,'k rozhodnutí detailní'!$A396,0))</f>
        <v/>
      </c>
    </row>
    <row r="398" spans="1:21" hidden="1" x14ac:dyDescent="0.25">
      <c r="A398" s="25"/>
      <c r="B398" s="424" t="str">
        <f ca="1">IF(OFFSET(Zdroj!$B$16,A396,0)&gt;0,OFFSET(Zdroj!$B$16,A396,0)+0,"")</f>
        <v/>
      </c>
      <c r="C398" s="2" t="str">
        <f ca="1">IF($B397="","",IF(Zdroj!$AS$9="ano",CONCATENATE("Okres:","
",OFFSET(Zdroj!CH$16,'k rozhodnutí detailní'!$A396,0),"
","Právní forma","
",OFFSET(Zdroj!H$16,'k rozhodnutí detailní'!$A396,0),"
",IF(OFFSET(Zdroj!I$16,'k rozhodnutí detailní'!$A396,0)="","","IČO: "),OFFSET(Zdroj!I$16,'k rozhodnutí detailní'!$A396,0),"
","B.Ú. ",IF(OFFSET(Zdroj!J$16,'k rozhodnutí detailní'!$A396,0)="","","Anonymizováno")),CONCATENATE("Okres:","
",OFFSET(Zdroj!CH$16,'k rozhodnutí detailní'!$A396,0),"
","Právní forma","
",OFFSET(Zdroj!H$16,'k rozhodnutí detailní'!$A396,0),"
",IF(OFFSET(Zdroj!I$16,'k rozhodnutí detailní'!$A396,0)="","","IČO: "),OFFSET(Zdroj!I$16,'k rozhodnutí detailní'!$A396,0),"
","B.Ú. ",OFFSET(Zdroj!J$16,'k rozhodnutí detailní'!$A396,0))))</f>
        <v/>
      </c>
      <c r="D398" s="3" t="str">
        <f ca="1">IF($B397="","",OFFSET(Zdroj!O$16,'k rozhodnutí detailní'!$A396,0))</f>
        <v/>
      </c>
      <c r="E398" s="426"/>
      <c r="F398" s="31"/>
      <c r="G398" s="429"/>
      <c r="H398" s="427"/>
      <c r="I398" s="419"/>
      <c r="J398" s="419"/>
      <c r="K398" s="419"/>
      <c r="L398" s="419"/>
      <c r="M398" s="435"/>
      <c r="N398" s="425"/>
      <c r="O398" s="419"/>
      <c r="P398" s="419"/>
      <c r="Q398" s="419"/>
      <c r="R398" s="419"/>
      <c r="S398" s="419"/>
      <c r="T398" s="419"/>
      <c r="U398" s="419"/>
    </row>
    <row r="399" spans="1:21" hidden="1" x14ac:dyDescent="0.25">
      <c r="A399" s="25">
        <f>ROW()/3-1</f>
        <v>132</v>
      </c>
      <c r="B399" s="424"/>
      <c r="C399" s="29" t="str">
        <f ca="1">IF($B397="","",IF(Zdroj!$AS$9="ano",IF(OFFSET(Zdroj!M$16,'k rozhodnutí detailní'!A396,0)="","","Anonymizováno"),IF(OFFSET(Zdroj!M$16,'k rozhodnutí detailní'!A396,0)="","",OFFSET(Zdroj!M$16,'k rozhodnutí detailní'!A396,0))))</f>
        <v/>
      </c>
      <c r="D399" s="3" t="str">
        <f ca="1">IF($B397="","",CONCATENATE("Dotace bude použita na:","
",OFFSET(Zdroj!P$16,'k rozhodnutí detailní'!$A396,0)))</f>
        <v/>
      </c>
      <c r="E399" s="426"/>
      <c r="F399" s="32" t="str">
        <f ca="1">IF($B397="","",OFFSET(Zdroj!V$16,'k rozhodnutí detailní'!$A396,0))</f>
        <v/>
      </c>
      <c r="G399" s="49" t="str">
        <f ca="1">IF($B397="","",OFFSET(Zdroj!CC$16,'k rozhodnutí'!#REF!,0))</f>
        <v/>
      </c>
      <c r="H399" s="427"/>
      <c r="I399" s="419"/>
      <c r="J399" s="419"/>
      <c r="K399" s="419"/>
      <c r="L399" s="419"/>
      <c r="M399" s="435"/>
      <c r="N399" s="33" t="str">
        <f t="shared" ref="N399" ca="1" si="259">IF(B397="","",N397/G397)</f>
        <v/>
      </c>
      <c r="O399" s="419"/>
      <c r="P399" s="419"/>
      <c r="Q399" s="419"/>
      <c r="R399" s="419"/>
      <c r="S399" s="419"/>
      <c r="T399" s="419"/>
      <c r="U399" s="419"/>
    </row>
    <row r="400" spans="1:21" hidden="1" x14ac:dyDescent="0.25">
      <c r="A400" s="25"/>
      <c r="B400" s="144" t="str">
        <f ca="1">IF(OFFSET(Zdroj!$B$16,A399,0)&gt;0,A402,"")</f>
        <v/>
      </c>
      <c r="C400" s="2" t="str">
        <f ca="1">IF($B400="","",IF(Zdroj!$AS$9="ano",CONCATENATE(OFFSET(Zdroj!C$16,'k rozhodnutí detailní'!$A399,0),"
","Anonymizováno","
",OFFSET(Zdroj!E$16,'k rozhodnutí detailní'!$A399,0),"
",OFFSET(Zdroj!F$16,'k rozhodnutí detailní'!$A399,0)),CONCATENATE(OFFSET(Zdroj!C$16,'k rozhodnutí detailní'!$A399,0),"
",OFFSET(Zdroj!D$16,'k rozhodnutí detailní'!$A399,0),"
",OFFSET(Zdroj!E$16,'k rozhodnutí detailní'!$A399,0),"
",OFFSET(Zdroj!F$16,'k rozhodnutí detailní'!$A399,0))))</f>
        <v/>
      </c>
      <c r="D400" s="20" t="str">
        <f ca="1">IF($B400="","",OFFSET(Zdroj!N$16,'k rozhodnutí detailní'!$A399,0))</f>
        <v/>
      </c>
      <c r="E400" s="426" t="str">
        <f ca="1">IF($B400="","",OFFSET(Zdroj!T$16,'k rozhodnutí detailní'!$A399,0))</f>
        <v/>
      </c>
      <c r="F400" s="32" t="str">
        <f ca="1">IF($B400="","",OFFSET(Zdroj!U$16,'k rozhodnutí detailní'!$A399,0))</f>
        <v/>
      </c>
      <c r="G400" s="429" t="str">
        <f ca="1">IF($B400="","",OFFSET(Zdroj!W$16,'k rozhodnutí detailní'!$A399,0))</f>
        <v/>
      </c>
      <c r="H400" s="427" t="str">
        <f ca="1">IF($B400="","",OFFSET(Zdroj!Y$16,'k rozhodnutí detailní'!$A399,0))</f>
        <v/>
      </c>
      <c r="I400" s="419" t="str">
        <f ca="1">IF($B400="","",OFFSET(Zdroj!BW$16,'k rozhodnutí detailní'!$A399,0))</f>
        <v/>
      </c>
      <c r="J400" s="419" t="str">
        <f ca="1">IF($B400="","",OFFSET(Zdroj!BX$16,'k rozhodnutí detailní'!$A399,0))</f>
        <v/>
      </c>
      <c r="K400" s="419" t="str">
        <f ca="1">IF($B400="","",OFFSET(Zdroj!BY$16,'k rozhodnutí detailní'!$A399,0))</f>
        <v/>
      </c>
      <c r="L400" s="419" t="str">
        <f ca="1">IF($B400="","",CONCATENATE(OFFSET(Zdroj!BZ$16,'k rozhodnutí detailní'!$A399,0)," ze 100"))</f>
        <v/>
      </c>
      <c r="M400" s="435" t="str">
        <f t="shared" ref="M400" ca="1" si="260">IF($B400="","",SUM((I400+J400+K400)/100))</f>
        <v/>
      </c>
      <c r="N400" s="425" t="str">
        <f ca="1">IF(B400="","",IF(Zdroj!$AS$1=Zdroj!$AT$9,IF(ROUND(G400*M400,Zdroj!$AT$8)&lt;Zdroj!$AU$1,Zdroj!$AU$1,ROUND(G400*M400,Zdroj!$AT$8)),OFFSET(Zdroj!CE$16,'k rozhodnutí detailní'!A399,0)))</f>
        <v/>
      </c>
      <c r="O400" s="419" t="str">
        <f ca="1">IF($B400="","",OFFSET(Zdroj!Z$16,'k rozhodnutí detailní'!$A399,0))</f>
        <v/>
      </c>
      <c r="P400" s="419" t="str">
        <f ca="1">IF($B400="","",OFFSET(Zdroj!AC$16,'k rozhodnutí detailní'!$A399,0))</f>
        <v/>
      </c>
      <c r="Q400" s="419" t="str">
        <f ca="1">IF($B400="","",OFFSET(Zdroj!AD$16,'k rozhodnutí detailní'!$A399,0))</f>
        <v/>
      </c>
      <c r="R400" s="419" t="str">
        <f ca="1">IF($B400="","",OFFSET(Zdroj!AE$16,'k rozhodnutí detailní'!$A399,0))</f>
        <v/>
      </c>
      <c r="S400" s="419" t="str">
        <f ca="1">IF($B400="","",OFFSET(Zdroj!AF$16,'k rozhodnutí detailní'!$A399,0))</f>
        <v/>
      </c>
      <c r="T400" s="419" t="str">
        <f ca="1">IF($B400="","",OFFSET(Zdroj!AG$16,'k rozhodnutí detailní'!$A399,0))</f>
        <v/>
      </c>
      <c r="U400" s="419" t="str">
        <f ca="1">IF($B400="","",OFFSET(Zdroj!AH$16,'k rozhodnutí detailní'!$A399,0))</f>
        <v/>
      </c>
    </row>
    <row r="401" spans="1:21" hidden="1" x14ac:dyDescent="0.25">
      <c r="A401" s="25"/>
      <c r="B401" s="424" t="str">
        <f ca="1">IF(OFFSET(Zdroj!$B$16,A399,0)&gt;0,OFFSET(Zdroj!$B$16,A399,0)+0,"")</f>
        <v/>
      </c>
      <c r="C401" s="2" t="str">
        <f ca="1">IF($B400="","",IF(Zdroj!$AS$9="ano",CONCATENATE("Okres:","
",OFFSET(Zdroj!CH$16,'k rozhodnutí detailní'!$A399,0),"
","Právní forma","
",OFFSET(Zdroj!H$16,'k rozhodnutí detailní'!$A399,0),"
",IF(OFFSET(Zdroj!I$16,'k rozhodnutí detailní'!$A399,0)="","","IČO: "),OFFSET(Zdroj!I$16,'k rozhodnutí detailní'!$A399,0),"
","B.Ú. ",IF(OFFSET(Zdroj!J$16,'k rozhodnutí detailní'!$A399,0)="","","Anonymizováno")),CONCATENATE("Okres:","
",OFFSET(Zdroj!CH$16,'k rozhodnutí detailní'!$A399,0),"
","Právní forma","
",OFFSET(Zdroj!H$16,'k rozhodnutí detailní'!$A399,0),"
",IF(OFFSET(Zdroj!I$16,'k rozhodnutí detailní'!$A399,0)="","","IČO: "),OFFSET(Zdroj!I$16,'k rozhodnutí detailní'!$A399,0),"
","B.Ú. ",OFFSET(Zdroj!J$16,'k rozhodnutí detailní'!$A399,0))))</f>
        <v/>
      </c>
      <c r="D401" s="3" t="str">
        <f ca="1">IF($B400="","",OFFSET(Zdroj!O$16,'k rozhodnutí detailní'!$A399,0))</f>
        <v/>
      </c>
      <c r="E401" s="426"/>
      <c r="F401" s="31"/>
      <c r="G401" s="429"/>
      <c r="H401" s="427"/>
      <c r="I401" s="419"/>
      <c r="J401" s="419"/>
      <c r="K401" s="419"/>
      <c r="L401" s="419"/>
      <c r="M401" s="435"/>
      <c r="N401" s="425"/>
      <c r="O401" s="419"/>
      <c r="P401" s="419"/>
      <c r="Q401" s="419"/>
      <c r="R401" s="419"/>
      <c r="S401" s="419"/>
      <c r="T401" s="419"/>
      <c r="U401" s="419"/>
    </row>
    <row r="402" spans="1:21" hidden="1" x14ac:dyDescent="0.25">
      <c r="A402" s="25">
        <f>ROW()/3-1</f>
        <v>133</v>
      </c>
      <c r="B402" s="424"/>
      <c r="C402" s="29" t="str">
        <f ca="1">IF($B400="","",IF(Zdroj!$AS$9="ano",IF(OFFSET(Zdroj!M$16,'k rozhodnutí detailní'!A399,0)="","","Anonymizováno"),IF(OFFSET(Zdroj!M$16,'k rozhodnutí detailní'!A399,0)="","",OFFSET(Zdroj!M$16,'k rozhodnutí detailní'!A399,0))))</f>
        <v/>
      </c>
      <c r="D402" s="3" t="str">
        <f ca="1">IF($B400="","",CONCATENATE("Dotace bude použita na:","
",OFFSET(Zdroj!P$16,'k rozhodnutí detailní'!$A399,0)))</f>
        <v/>
      </c>
      <c r="E402" s="426"/>
      <c r="F402" s="32" t="str">
        <f ca="1">IF($B400="","",OFFSET(Zdroj!V$16,'k rozhodnutí detailní'!$A399,0))</f>
        <v/>
      </c>
      <c r="G402" s="49" t="str">
        <f ca="1">IF($B400="","",OFFSET(Zdroj!CC$16,'k rozhodnutí'!#REF!,0))</f>
        <v/>
      </c>
      <c r="H402" s="427"/>
      <c r="I402" s="419"/>
      <c r="J402" s="419"/>
      <c r="K402" s="419"/>
      <c r="L402" s="419"/>
      <c r="M402" s="435"/>
      <c r="N402" s="33" t="str">
        <f t="shared" ref="N402" ca="1" si="261">IF(B400="","",N400/G400)</f>
        <v/>
      </c>
      <c r="O402" s="419"/>
      <c r="P402" s="419"/>
      <c r="Q402" s="419"/>
      <c r="R402" s="419"/>
      <c r="S402" s="419"/>
      <c r="T402" s="419"/>
      <c r="U402" s="419"/>
    </row>
    <row r="403" spans="1:21" hidden="1" x14ac:dyDescent="0.25">
      <c r="A403" s="25"/>
      <c r="B403" s="144" t="str">
        <f ca="1">IF(OFFSET(Zdroj!$B$16,A402,0)&gt;0,A405,"")</f>
        <v/>
      </c>
      <c r="C403" s="2" t="str">
        <f ca="1">IF($B403="","",IF(Zdroj!$AS$9="ano",CONCATENATE(OFFSET(Zdroj!C$16,'k rozhodnutí detailní'!$A402,0),"
","Anonymizováno","
",OFFSET(Zdroj!E$16,'k rozhodnutí detailní'!$A402,0),"
",OFFSET(Zdroj!F$16,'k rozhodnutí detailní'!$A402,0)),CONCATENATE(OFFSET(Zdroj!C$16,'k rozhodnutí detailní'!$A402,0),"
",OFFSET(Zdroj!D$16,'k rozhodnutí detailní'!$A402,0),"
",OFFSET(Zdroj!E$16,'k rozhodnutí detailní'!$A402,0),"
",OFFSET(Zdroj!F$16,'k rozhodnutí detailní'!$A402,0))))</f>
        <v/>
      </c>
      <c r="D403" s="20" t="str">
        <f ca="1">IF($B403="","",OFFSET(Zdroj!N$16,'k rozhodnutí detailní'!$A402,0))</f>
        <v/>
      </c>
      <c r="E403" s="426" t="str">
        <f ca="1">IF($B403="","",OFFSET(Zdroj!T$16,'k rozhodnutí detailní'!$A402,0))</f>
        <v/>
      </c>
      <c r="F403" s="32" t="str">
        <f ca="1">IF($B403="","",OFFSET(Zdroj!U$16,'k rozhodnutí detailní'!$A402,0))</f>
        <v/>
      </c>
      <c r="G403" s="429" t="str">
        <f ca="1">IF($B403="","",OFFSET(Zdroj!W$16,'k rozhodnutí detailní'!$A402,0))</f>
        <v/>
      </c>
      <c r="H403" s="427" t="str">
        <f ca="1">IF($B403="","",OFFSET(Zdroj!Y$16,'k rozhodnutí detailní'!$A402,0))</f>
        <v/>
      </c>
      <c r="I403" s="419" t="str">
        <f ca="1">IF($B403="","",OFFSET(Zdroj!BW$16,'k rozhodnutí detailní'!$A402,0))</f>
        <v/>
      </c>
      <c r="J403" s="419" t="str">
        <f ca="1">IF($B403="","",OFFSET(Zdroj!BX$16,'k rozhodnutí detailní'!$A402,0))</f>
        <v/>
      </c>
      <c r="K403" s="419" t="str">
        <f ca="1">IF($B403="","",OFFSET(Zdroj!BY$16,'k rozhodnutí detailní'!$A402,0))</f>
        <v/>
      </c>
      <c r="L403" s="419" t="str">
        <f ca="1">IF($B403="","",CONCATENATE(OFFSET(Zdroj!BZ$16,'k rozhodnutí detailní'!$A402,0)," ze 100"))</f>
        <v/>
      </c>
      <c r="M403" s="435" t="str">
        <f t="shared" ref="M403" ca="1" si="262">IF($B403="","",SUM((I403+J403+K403)/100))</f>
        <v/>
      </c>
      <c r="N403" s="425" t="str">
        <f ca="1">IF(B403="","",IF(Zdroj!$AS$1=Zdroj!$AT$9,IF(ROUND(G403*M403,Zdroj!$AT$8)&lt;Zdroj!$AU$1,Zdroj!$AU$1,ROUND(G403*M403,Zdroj!$AT$8)),OFFSET(Zdroj!CE$16,'k rozhodnutí detailní'!A402,0)))</f>
        <v/>
      </c>
      <c r="O403" s="419" t="str">
        <f ca="1">IF($B403="","",OFFSET(Zdroj!Z$16,'k rozhodnutí detailní'!$A402,0))</f>
        <v/>
      </c>
      <c r="P403" s="419" t="str">
        <f ca="1">IF($B403="","",OFFSET(Zdroj!AC$16,'k rozhodnutí detailní'!$A402,0))</f>
        <v/>
      </c>
      <c r="Q403" s="419" t="str">
        <f ca="1">IF($B403="","",OFFSET(Zdroj!AD$16,'k rozhodnutí detailní'!$A402,0))</f>
        <v/>
      </c>
      <c r="R403" s="419" t="str">
        <f ca="1">IF($B403="","",OFFSET(Zdroj!AE$16,'k rozhodnutí detailní'!$A402,0))</f>
        <v/>
      </c>
      <c r="S403" s="419" t="str">
        <f ca="1">IF($B403="","",OFFSET(Zdroj!AF$16,'k rozhodnutí detailní'!$A402,0))</f>
        <v/>
      </c>
      <c r="T403" s="419" t="str">
        <f ca="1">IF($B403="","",OFFSET(Zdroj!AG$16,'k rozhodnutí detailní'!$A402,0))</f>
        <v/>
      </c>
      <c r="U403" s="419" t="str">
        <f ca="1">IF($B403="","",OFFSET(Zdroj!AH$16,'k rozhodnutí detailní'!$A402,0))</f>
        <v/>
      </c>
    </row>
    <row r="404" spans="1:21" hidden="1" x14ac:dyDescent="0.25">
      <c r="A404" s="25"/>
      <c r="B404" s="424" t="str">
        <f ca="1">IF(OFFSET(Zdroj!$B$16,A402,0)&gt;0,OFFSET(Zdroj!$B$16,A402,0)+0,"")</f>
        <v/>
      </c>
      <c r="C404" s="2" t="str">
        <f ca="1">IF($B403="","",IF(Zdroj!$AS$9="ano",CONCATENATE("Okres:","
",OFFSET(Zdroj!CH$16,'k rozhodnutí detailní'!$A402,0),"
","Právní forma","
",OFFSET(Zdroj!H$16,'k rozhodnutí detailní'!$A402,0),"
",IF(OFFSET(Zdroj!I$16,'k rozhodnutí detailní'!$A402,0)="","","IČO: "),OFFSET(Zdroj!I$16,'k rozhodnutí detailní'!$A402,0),"
","B.Ú. ",IF(OFFSET(Zdroj!J$16,'k rozhodnutí detailní'!$A402,0)="","","Anonymizováno")),CONCATENATE("Okres:","
",OFFSET(Zdroj!CH$16,'k rozhodnutí detailní'!$A402,0),"
","Právní forma","
",OFFSET(Zdroj!H$16,'k rozhodnutí detailní'!$A402,0),"
",IF(OFFSET(Zdroj!I$16,'k rozhodnutí detailní'!$A402,0)="","","IČO: "),OFFSET(Zdroj!I$16,'k rozhodnutí detailní'!$A402,0),"
","B.Ú. ",OFFSET(Zdroj!J$16,'k rozhodnutí detailní'!$A402,0))))</f>
        <v/>
      </c>
      <c r="D404" s="3" t="str">
        <f ca="1">IF($B403="","",OFFSET(Zdroj!O$16,'k rozhodnutí detailní'!$A402,0))</f>
        <v/>
      </c>
      <c r="E404" s="426"/>
      <c r="F404" s="31"/>
      <c r="G404" s="429"/>
      <c r="H404" s="427"/>
      <c r="I404" s="419"/>
      <c r="J404" s="419"/>
      <c r="K404" s="419"/>
      <c r="L404" s="419"/>
      <c r="M404" s="435"/>
      <c r="N404" s="425"/>
      <c r="O404" s="419"/>
      <c r="P404" s="419"/>
      <c r="Q404" s="419"/>
      <c r="R404" s="419"/>
      <c r="S404" s="419"/>
      <c r="T404" s="419"/>
      <c r="U404" s="419"/>
    </row>
    <row r="405" spans="1:21" hidden="1" x14ac:dyDescent="0.25">
      <c r="A405" s="25">
        <f>ROW()/3-1</f>
        <v>134</v>
      </c>
      <c r="B405" s="424"/>
      <c r="C405" s="29" t="str">
        <f ca="1">IF($B403="","",IF(Zdroj!$AS$9="ano",IF(OFFSET(Zdroj!M$16,'k rozhodnutí detailní'!A402,0)="","","Anonymizováno"),IF(OFFSET(Zdroj!M$16,'k rozhodnutí detailní'!A402,0)="","",OFFSET(Zdroj!M$16,'k rozhodnutí detailní'!A402,0))))</f>
        <v/>
      </c>
      <c r="D405" s="3" t="str">
        <f ca="1">IF($B403="","",CONCATENATE("Dotace bude použita na:","
",OFFSET(Zdroj!P$16,'k rozhodnutí detailní'!$A402,0)))</f>
        <v/>
      </c>
      <c r="E405" s="426"/>
      <c r="F405" s="32" t="str">
        <f ca="1">IF($B403="","",OFFSET(Zdroj!V$16,'k rozhodnutí detailní'!$A402,0))</f>
        <v/>
      </c>
      <c r="G405" s="49" t="str">
        <f ca="1">IF($B403="","",OFFSET(Zdroj!CC$16,'k rozhodnutí'!#REF!,0))</f>
        <v/>
      </c>
      <c r="H405" s="427"/>
      <c r="I405" s="419"/>
      <c r="J405" s="419"/>
      <c r="K405" s="419"/>
      <c r="L405" s="419"/>
      <c r="M405" s="435"/>
      <c r="N405" s="33" t="str">
        <f t="shared" ref="N405" ca="1" si="263">IF(B403="","",N403/G403)</f>
        <v/>
      </c>
      <c r="O405" s="419"/>
      <c r="P405" s="419"/>
      <c r="Q405" s="419"/>
      <c r="R405" s="419"/>
      <c r="S405" s="419"/>
      <c r="T405" s="419"/>
      <c r="U405" s="419"/>
    </row>
    <row r="406" spans="1:21" hidden="1" x14ac:dyDescent="0.25">
      <c r="A406" s="25"/>
      <c r="B406" s="144" t="str">
        <f ca="1">IF(OFFSET(Zdroj!$B$16,A405,0)&gt;0,A408,"")</f>
        <v/>
      </c>
      <c r="C406" s="2" t="str">
        <f ca="1">IF($B406="","",IF(Zdroj!$AS$9="ano",CONCATENATE(OFFSET(Zdroj!C$16,'k rozhodnutí detailní'!$A405,0),"
","Anonymizováno","
",OFFSET(Zdroj!E$16,'k rozhodnutí detailní'!$A405,0),"
",OFFSET(Zdroj!F$16,'k rozhodnutí detailní'!$A405,0)),CONCATENATE(OFFSET(Zdroj!C$16,'k rozhodnutí detailní'!$A405,0),"
",OFFSET(Zdroj!D$16,'k rozhodnutí detailní'!$A405,0),"
",OFFSET(Zdroj!E$16,'k rozhodnutí detailní'!$A405,0),"
",OFFSET(Zdroj!F$16,'k rozhodnutí detailní'!$A405,0))))</f>
        <v/>
      </c>
      <c r="D406" s="20" t="str">
        <f ca="1">IF($B406="","",OFFSET(Zdroj!N$16,'k rozhodnutí detailní'!$A405,0))</f>
        <v/>
      </c>
      <c r="E406" s="426" t="str">
        <f ca="1">IF($B406="","",OFFSET(Zdroj!T$16,'k rozhodnutí detailní'!$A405,0))</f>
        <v/>
      </c>
      <c r="F406" s="32" t="str">
        <f ca="1">IF($B406="","",OFFSET(Zdroj!U$16,'k rozhodnutí detailní'!$A405,0))</f>
        <v/>
      </c>
      <c r="G406" s="429" t="str">
        <f ca="1">IF($B406="","",OFFSET(Zdroj!W$16,'k rozhodnutí detailní'!$A405,0))</f>
        <v/>
      </c>
      <c r="H406" s="427" t="str">
        <f ca="1">IF($B406="","",OFFSET(Zdroj!Y$16,'k rozhodnutí detailní'!$A405,0))</f>
        <v/>
      </c>
      <c r="I406" s="419" t="str">
        <f ca="1">IF($B406="","",OFFSET(Zdroj!BW$16,'k rozhodnutí detailní'!$A405,0))</f>
        <v/>
      </c>
      <c r="J406" s="419" t="str">
        <f ca="1">IF($B406="","",OFFSET(Zdroj!BX$16,'k rozhodnutí detailní'!$A405,0))</f>
        <v/>
      </c>
      <c r="K406" s="419" t="str">
        <f ca="1">IF($B406="","",OFFSET(Zdroj!BY$16,'k rozhodnutí detailní'!$A405,0))</f>
        <v/>
      </c>
      <c r="L406" s="419" t="str">
        <f ca="1">IF($B406="","",CONCATENATE(OFFSET(Zdroj!BZ$16,'k rozhodnutí detailní'!$A405,0)," ze 100"))</f>
        <v/>
      </c>
      <c r="M406" s="435" t="str">
        <f t="shared" ref="M406" ca="1" si="264">IF($B406="","",SUM((I406+J406+K406)/100))</f>
        <v/>
      </c>
      <c r="N406" s="425" t="str">
        <f ca="1">IF(B406="","",IF(Zdroj!$AS$1=Zdroj!$AT$9,IF(ROUND(G406*M406,Zdroj!$AT$8)&lt;Zdroj!$AU$1,Zdroj!$AU$1,ROUND(G406*M406,Zdroj!$AT$8)),OFFSET(Zdroj!CE$16,'k rozhodnutí detailní'!A405,0)))</f>
        <v/>
      </c>
      <c r="O406" s="419" t="str">
        <f ca="1">IF($B406="","",OFFSET(Zdroj!Z$16,'k rozhodnutí detailní'!$A405,0))</f>
        <v/>
      </c>
      <c r="P406" s="419" t="str">
        <f ca="1">IF($B406="","",OFFSET(Zdroj!AC$16,'k rozhodnutí detailní'!$A405,0))</f>
        <v/>
      </c>
      <c r="Q406" s="419" t="str">
        <f ca="1">IF($B406="","",OFFSET(Zdroj!AD$16,'k rozhodnutí detailní'!$A405,0))</f>
        <v/>
      </c>
      <c r="R406" s="419" t="str">
        <f ca="1">IF($B406="","",OFFSET(Zdroj!AE$16,'k rozhodnutí detailní'!$A405,0))</f>
        <v/>
      </c>
      <c r="S406" s="419" t="str">
        <f ca="1">IF($B406="","",OFFSET(Zdroj!AF$16,'k rozhodnutí detailní'!$A405,0))</f>
        <v/>
      </c>
      <c r="T406" s="419" t="str">
        <f ca="1">IF($B406="","",OFFSET(Zdroj!AG$16,'k rozhodnutí detailní'!$A405,0))</f>
        <v/>
      </c>
      <c r="U406" s="419" t="str">
        <f ca="1">IF($B406="","",OFFSET(Zdroj!AH$16,'k rozhodnutí detailní'!$A405,0))</f>
        <v/>
      </c>
    </row>
    <row r="407" spans="1:21" hidden="1" x14ac:dyDescent="0.25">
      <c r="A407" s="25"/>
      <c r="B407" s="424" t="str">
        <f ca="1">IF(OFFSET(Zdroj!$B$16,A405,0)&gt;0,OFFSET(Zdroj!$B$16,A405,0)+0,"")</f>
        <v/>
      </c>
      <c r="C407" s="2" t="str">
        <f ca="1">IF($B406="","",IF(Zdroj!$AS$9="ano",CONCATENATE("Okres:","
",OFFSET(Zdroj!CH$16,'k rozhodnutí detailní'!$A405,0),"
","Právní forma","
",OFFSET(Zdroj!H$16,'k rozhodnutí detailní'!$A405,0),"
",IF(OFFSET(Zdroj!I$16,'k rozhodnutí detailní'!$A405,0)="","","IČO: "),OFFSET(Zdroj!I$16,'k rozhodnutí detailní'!$A405,0),"
","B.Ú. ",IF(OFFSET(Zdroj!J$16,'k rozhodnutí detailní'!$A405,0)="","","Anonymizováno")),CONCATENATE("Okres:","
",OFFSET(Zdroj!CH$16,'k rozhodnutí detailní'!$A405,0),"
","Právní forma","
",OFFSET(Zdroj!H$16,'k rozhodnutí detailní'!$A405,0),"
",IF(OFFSET(Zdroj!I$16,'k rozhodnutí detailní'!$A405,0)="","","IČO: "),OFFSET(Zdroj!I$16,'k rozhodnutí detailní'!$A405,0),"
","B.Ú. ",OFFSET(Zdroj!J$16,'k rozhodnutí detailní'!$A405,0))))</f>
        <v/>
      </c>
      <c r="D407" s="3" t="str">
        <f ca="1">IF($B406="","",OFFSET(Zdroj!O$16,'k rozhodnutí detailní'!$A405,0))</f>
        <v/>
      </c>
      <c r="E407" s="426"/>
      <c r="F407" s="31"/>
      <c r="G407" s="429"/>
      <c r="H407" s="427"/>
      <c r="I407" s="419"/>
      <c r="J407" s="419"/>
      <c r="K407" s="419"/>
      <c r="L407" s="419"/>
      <c r="M407" s="435"/>
      <c r="N407" s="425"/>
      <c r="O407" s="419"/>
      <c r="P407" s="419"/>
      <c r="Q407" s="419"/>
      <c r="R407" s="419"/>
      <c r="S407" s="419"/>
      <c r="T407" s="419"/>
      <c r="U407" s="419"/>
    </row>
    <row r="408" spans="1:21" hidden="1" x14ac:dyDescent="0.25">
      <c r="A408" s="25">
        <f>ROW()/3-1</f>
        <v>135</v>
      </c>
      <c r="B408" s="424"/>
      <c r="C408" s="29" t="str">
        <f ca="1">IF($B406="","",IF(Zdroj!$AS$9="ano",IF(OFFSET(Zdroj!M$16,'k rozhodnutí detailní'!A405,0)="","","Anonymizováno"),IF(OFFSET(Zdroj!M$16,'k rozhodnutí detailní'!A405,0)="","",OFFSET(Zdroj!M$16,'k rozhodnutí detailní'!A405,0))))</f>
        <v/>
      </c>
      <c r="D408" s="3" t="str">
        <f ca="1">IF($B406="","",CONCATENATE("Dotace bude použita na:","
",OFFSET(Zdroj!P$16,'k rozhodnutí detailní'!$A405,0)))</f>
        <v/>
      </c>
      <c r="E408" s="426"/>
      <c r="F408" s="32" t="str">
        <f ca="1">IF($B406="","",OFFSET(Zdroj!V$16,'k rozhodnutí detailní'!$A405,0))</f>
        <v/>
      </c>
      <c r="G408" s="49" t="str">
        <f ca="1">IF($B406="","",OFFSET(Zdroj!CC$16,'k rozhodnutí'!#REF!,0))</f>
        <v/>
      </c>
      <c r="H408" s="427"/>
      <c r="I408" s="419"/>
      <c r="J408" s="419"/>
      <c r="K408" s="419"/>
      <c r="L408" s="419"/>
      <c r="M408" s="435"/>
      <c r="N408" s="33" t="str">
        <f t="shared" ref="N408" ca="1" si="265">IF(B406="","",N406/G406)</f>
        <v/>
      </c>
      <c r="O408" s="419"/>
      <c r="P408" s="419"/>
      <c r="Q408" s="419"/>
      <c r="R408" s="419"/>
      <c r="S408" s="419"/>
      <c r="T408" s="419"/>
      <c r="U408" s="419"/>
    </row>
    <row r="409" spans="1:21" hidden="1" x14ac:dyDescent="0.25">
      <c r="A409" s="25"/>
      <c r="B409" s="144" t="str">
        <f ca="1">IF(OFFSET(Zdroj!$B$16,A408,0)&gt;0,A411,"")</f>
        <v/>
      </c>
      <c r="C409" s="2" t="str">
        <f ca="1">IF($B409="","",IF(Zdroj!$AS$9="ano",CONCATENATE(OFFSET(Zdroj!C$16,'k rozhodnutí detailní'!$A408,0),"
","Anonymizováno","
",OFFSET(Zdroj!E$16,'k rozhodnutí detailní'!$A408,0),"
",OFFSET(Zdroj!F$16,'k rozhodnutí detailní'!$A408,0)),CONCATENATE(OFFSET(Zdroj!C$16,'k rozhodnutí detailní'!$A408,0),"
",OFFSET(Zdroj!D$16,'k rozhodnutí detailní'!$A408,0),"
",OFFSET(Zdroj!E$16,'k rozhodnutí detailní'!$A408,0),"
",OFFSET(Zdroj!F$16,'k rozhodnutí detailní'!$A408,0))))</f>
        <v/>
      </c>
      <c r="D409" s="20" t="str">
        <f ca="1">IF($B409="","",OFFSET(Zdroj!N$16,'k rozhodnutí detailní'!$A408,0))</f>
        <v/>
      </c>
      <c r="E409" s="426" t="str">
        <f ca="1">IF($B409="","",OFFSET(Zdroj!T$16,'k rozhodnutí detailní'!$A408,0))</f>
        <v/>
      </c>
      <c r="F409" s="32" t="str">
        <f ca="1">IF($B409="","",OFFSET(Zdroj!U$16,'k rozhodnutí detailní'!$A408,0))</f>
        <v/>
      </c>
      <c r="G409" s="429" t="str">
        <f ca="1">IF($B409="","",OFFSET(Zdroj!W$16,'k rozhodnutí detailní'!$A408,0))</f>
        <v/>
      </c>
      <c r="H409" s="427" t="str">
        <f ca="1">IF($B409="","",OFFSET(Zdroj!Y$16,'k rozhodnutí detailní'!$A408,0))</f>
        <v/>
      </c>
      <c r="I409" s="419" t="str">
        <f ca="1">IF($B409="","",OFFSET(Zdroj!BW$16,'k rozhodnutí detailní'!$A408,0))</f>
        <v/>
      </c>
      <c r="J409" s="419" t="str">
        <f ca="1">IF($B409="","",OFFSET(Zdroj!BX$16,'k rozhodnutí detailní'!$A408,0))</f>
        <v/>
      </c>
      <c r="K409" s="419" t="str">
        <f ca="1">IF($B409="","",OFFSET(Zdroj!BY$16,'k rozhodnutí detailní'!$A408,0))</f>
        <v/>
      </c>
      <c r="L409" s="419" t="str">
        <f ca="1">IF($B409="","",CONCATENATE(OFFSET(Zdroj!BZ$16,'k rozhodnutí detailní'!$A408,0)," ze 100"))</f>
        <v/>
      </c>
      <c r="M409" s="435" t="str">
        <f t="shared" ref="M409" ca="1" si="266">IF($B409="","",SUM((I409+J409+K409)/100))</f>
        <v/>
      </c>
      <c r="N409" s="425" t="str">
        <f ca="1">IF(B409="","",IF(Zdroj!$AS$1=Zdroj!$AT$9,IF(ROUND(G409*M409,Zdroj!$AT$8)&lt;Zdroj!$AU$1,Zdroj!$AU$1,ROUND(G409*M409,Zdroj!$AT$8)),OFFSET(Zdroj!CE$16,'k rozhodnutí detailní'!A408,0)))</f>
        <v/>
      </c>
      <c r="O409" s="419" t="str">
        <f ca="1">IF($B409="","",OFFSET(Zdroj!Z$16,'k rozhodnutí detailní'!$A408,0))</f>
        <v/>
      </c>
      <c r="P409" s="419" t="str">
        <f ca="1">IF($B409="","",OFFSET(Zdroj!AC$16,'k rozhodnutí detailní'!$A408,0))</f>
        <v/>
      </c>
      <c r="Q409" s="419" t="str">
        <f ca="1">IF($B409="","",OFFSET(Zdroj!AD$16,'k rozhodnutí detailní'!$A408,0))</f>
        <v/>
      </c>
      <c r="R409" s="419" t="str">
        <f ca="1">IF($B409="","",OFFSET(Zdroj!AE$16,'k rozhodnutí detailní'!$A408,0))</f>
        <v/>
      </c>
      <c r="S409" s="419" t="str">
        <f ca="1">IF($B409="","",OFFSET(Zdroj!AF$16,'k rozhodnutí detailní'!$A408,0))</f>
        <v/>
      </c>
      <c r="T409" s="419" t="str">
        <f ca="1">IF($B409="","",OFFSET(Zdroj!AG$16,'k rozhodnutí detailní'!$A408,0))</f>
        <v/>
      </c>
      <c r="U409" s="419" t="str">
        <f ca="1">IF($B409="","",OFFSET(Zdroj!AH$16,'k rozhodnutí detailní'!$A408,0))</f>
        <v/>
      </c>
    </row>
    <row r="410" spans="1:21" hidden="1" x14ac:dyDescent="0.25">
      <c r="A410" s="25"/>
      <c r="B410" s="424" t="str">
        <f ca="1">IF(OFFSET(Zdroj!$B$16,A408,0)&gt;0,OFFSET(Zdroj!$B$16,A408,0)+0,"")</f>
        <v/>
      </c>
      <c r="C410" s="2" t="str">
        <f ca="1">IF($B409="","",IF(Zdroj!$AS$9="ano",CONCATENATE("Okres:","
",OFFSET(Zdroj!CH$16,'k rozhodnutí detailní'!$A408,0),"
","Právní forma","
",OFFSET(Zdroj!H$16,'k rozhodnutí detailní'!$A408,0),"
",IF(OFFSET(Zdroj!I$16,'k rozhodnutí detailní'!$A408,0)="","","IČO: "),OFFSET(Zdroj!I$16,'k rozhodnutí detailní'!$A408,0),"
","B.Ú. ",IF(OFFSET(Zdroj!J$16,'k rozhodnutí detailní'!$A408,0)="","","Anonymizováno")),CONCATENATE("Okres:","
",OFFSET(Zdroj!CH$16,'k rozhodnutí detailní'!$A408,0),"
","Právní forma","
",OFFSET(Zdroj!H$16,'k rozhodnutí detailní'!$A408,0),"
",IF(OFFSET(Zdroj!I$16,'k rozhodnutí detailní'!$A408,0)="","","IČO: "),OFFSET(Zdroj!I$16,'k rozhodnutí detailní'!$A408,0),"
","B.Ú. ",OFFSET(Zdroj!J$16,'k rozhodnutí detailní'!$A408,0))))</f>
        <v/>
      </c>
      <c r="D410" s="3" t="str">
        <f ca="1">IF($B409="","",OFFSET(Zdroj!O$16,'k rozhodnutí detailní'!$A408,0))</f>
        <v/>
      </c>
      <c r="E410" s="426"/>
      <c r="F410" s="31"/>
      <c r="G410" s="429"/>
      <c r="H410" s="427"/>
      <c r="I410" s="419"/>
      <c r="J410" s="419"/>
      <c r="K410" s="419"/>
      <c r="L410" s="419"/>
      <c r="M410" s="435"/>
      <c r="N410" s="425"/>
      <c r="O410" s="419"/>
      <c r="P410" s="419"/>
      <c r="Q410" s="419"/>
      <c r="R410" s="419"/>
      <c r="S410" s="419"/>
      <c r="T410" s="419"/>
      <c r="U410" s="419"/>
    </row>
    <row r="411" spans="1:21" hidden="1" x14ac:dyDescent="0.25">
      <c r="A411" s="25">
        <f>ROW()/3-1</f>
        <v>136</v>
      </c>
      <c r="B411" s="424"/>
      <c r="C411" s="29" t="str">
        <f ca="1">IF($B409="","",IF(Zdroj!$AS$9="ano",IF(OFFSET(Zdroj!M$16,'k rozhodnutí detailní'!A408,0)="","","Anonymizováno"),IF(OFFSET(Zdroj!M$16,'k rozhodnutí detailní'!A408,0)="","",OFFSET(Zdroj!M$16,'k rozhodnutí detailní'!A408,0))))</f>
        <v/>
      </c>
      <c r="D411" s="3" t="str">
        <f ca="1">IF($B409="","",CONCATENATE("Dotace bude použita na:","
",OFFSET(Zdroj!P$16,'k rozhodnutí detailní'!$A408,0)))</f>
        <v/>
      </c>
      <c r="E411" s="426"/>
      <c r="F411" s="32" t="str">
        <f ca="1">IF($B409="","",OFFSET(Zdroj!V$16,'k rozhodnutí detailní'!$A408,0))</f>
        <v/>
      </c>
      <c r="G411" s="49" t="str">
        <f ca="1">IF($B409="","",OFFSET(Zdroj!CC$16,'k rozhodnutí'!#REF!,0))</f>
        <v/>
      </c>
      <c r="H411" s="427"/>
      <c r="I411" s="419"/>
      <c r="J411" s="419"/>
      <c r="K411" s="419"/>
      <c r="L411" s="419"/>
      <c r="M411" s="435"/>
      <c r="N411" s="33" t="str">
        <f t="shared" ref="N411" ca="1" si="267">IF(B409="","",N409/G409)</f>
        <v/>
      </c>
      <c r="O411" s="419"/>
      <c r="P411" s="419"/>
      <c r="Q411" s="419"/>
      <c r="R411" s="419"/>
      <c r="S411" s="419"/>
      <c r="T411" s="419"/>
      <c r="U411" s="419"/>
    </row>
    <row r="412" spans="1:21" hidden="1" x14ac:dyDescent="0.25">
      <c r="A412" s="25"/>
      <c r="B412" s="144" t="str">
        <f ca="1">IF(OFFSET(Zdroj!$B$16,A411,0)&gt;0,A414,"")</f>
        <v/>
      </c>
      <c r="C412" s="2" t="str">
        <f ca="1">IF($B412="","",IF(Zdroj!$AS$9="ano",CONCATENATE(OFFSET(Zdroj!C$16,'k rozhodnutí detailní'!$A411,0),"
","Anonymizováno","
",OFFSET(Zdroj!E$16,'k rozhodnutí detailní'!$A411,0),"
",OFFSET(Zdroj!F$16,'k rozhodnutí detailní'!$A411,0)),CONCATENATE(OFFSET(Zdroj!C$16,'k rozhodnutí detailní'!$A411,0),"
",OFFSET(Zdroj!D$16,'k rozhodnutí detailní'!$A411,0),"
",OFFSET(Zdroj!E$16,'k rozhodnutí detailní'!$A411,0),"
",OFFSET(Zdroj!F$16,'k rozhodnutí detailní'!$A411,0))))</f>
        <v/>
      </c>
      <c r="D412" s="20" t="str">
        <f ca="1">IF($B412="","",OFFSET(Zdroj!N$16,'k rozhodnutí detailní'!$A411,0))</f>
        <v/>
      </c>
      <c r="E412" s="426" t="str">
        <f ca="1">IF($B412="","",OFFSET(Zdroj!T$16,'k rozhodnutí detailní'!$A411,0))</f>
        <v/>
      </c>
      <c r="F412" s="32" t="str">
        <f ca="1">IF($B412="","",OFFSET(Zdroj!U$16,'k rozhodnutí detailní'!$A411,0))</f>
        <v/>
      </c>
      <c r="G412" s="429" t="str">
        <f ca="1">IF($B412="","",OFFSET(Zdroj!W$16,'k rozhodnutí detailní'!$A411,0))</f>
        <v/>
      </c>
      <c r="H412" s="427" t="str">
        <f ca="1">IF($B412="","",OFFSET(Zdroj!Y$16,'k rozhodnutí detailní'!$A411,0))</f>
        <v/>
      </c>
      <c r="I412" s="419" t="str">
        <f ca="1">IF($B412="","",OFFSET(Zdroj!BW$16,'k rozhodnutí detailní'!$A411,0))</f>
        <v/>
      </c>
      <c r="J412" s="419" t="str">
        <f ca="1">IF($B412="","",OFFSET(Zdroj!BX$16,'k rozhodnutí detailní'!$A411,0))</f>
        <v/>
      </c>
      <c r="K412" s="419" t="str">
        <f ca="1">IF($B412="","",OFFSET(Zdroj!BY$16,'k rozhodnutí detailní'!$A411,0))</f>
        <v/>
      </c>
      <c r="L412" s="419" t="str">
        <f ca="1">IF($B412="","",CONCATENATE(OFFSET(Zdroj!BZ$16,'k rozhodnutí detailní'!$A411,0)," ze 100"))</f>
        <v/>
      </c>
      <c r="M412" s="435" t="str">
        <f t="shared" ref="M412" ca="1" si="268">IF($B412="","",SUM((I412+J412+K412)/100))</f>
        <v/>
      </c>
      <c r="N412" s="425" t="str">
        <f ca="1">IF(B412="","",IF(Zdroj!$AS$1=Zdroj!$AT$9,IF(ROUND(G412*M412,Zdroj!$AT$8)&lt;Zdroj!$AU$1,Zdroj!$AU$1,ROUND(G412*M412,Zdroj!$AT$8)),OFFSET(Zdroj!CE$16,'k rozhodnutí detailní'!A411,0)))</f>
        <v/>
      </c>
      <c r="O412" s="419" t="str">
        <f ca="1">IF($B412="","",OFFSET(Zdroj!Z$16,'k rozhodnutí detailní'!$A411,0))</f>
        <v/>
      </c>
      <c r="P412" s="419" t="str">
        <f ca="1">IF($B412="","",OFFSET(Zdroj!AC$16,'k rozhodnutí detailní'!$A411,0))</f>
        <v/>
      </c>
      <c r="Q412" s="419" t="str">
        <f ca="1">IF($B412="","",OFFSET(Zdroj!AD$16,'k rozhodnutí detailní'!$A411,0))</f>
        <v/>
      </c>
      <c r="R412" s="419" t="str">
        <f ca="1">IF($B412="","",OFFSET(Zdroj!AE$16,'k rozhodnutí detailní'!$A411,0))</f>
        <v/>
      </c>
      <c r="S412" s="419" t="str">
        <f ca="1">IF($B412="","",OFFSET(Zdroj!AF$16,'k rozhodnutí detailní'!$A411,0))</f>
        <v/>
      </c>
      <c r="T412" s="419" t="str">
        <f ca="1">IF($B412="","",OFFSET(Zdroj!AG$16,'k rozhodnutí detailní'!$A411,0))</f>
        <v/>
      </c>
      <c r="U412" s="419" t="str">
        <f ca="1">IF($B412="","",OFFSET(Zdroj!AH$16,'k rozhodnutí detailní'!$A411,0))</f>
        <v/>
      </c>
    </row>
    <row r="413" spans="1:21" hidden="1" x14ac:dyDescent="0.25">
      <c r="A413" s="25"/>
      <c r="B413" s="424" t="str">
        <f ca="1">IF(OFFSET(Zdroj!$B$16,A411,0)&gt;0,OFFSET(Zdroj!$B$16,A411,0)+0,"")</f>
        <v/>
      </c>
      <c r="C413" s="2" t="str">
        <f ca="1">IF($B412="","",IF(Zdroj!$AS$9="ano",CONCATENATE("Okres:","
",OFFSET(Zdroj!CH$16,'k rozhodnutí detailní'!$A411,0),"
","Právní forma","
",OFFSET(Zdroj!H$16,'k rozhodnutí detailní'!$A411,0),"
",IF(OFFSET(Zdroj!I$16,'k rozhodnutí detailní'!$A411,0)="","","IČO: "),OFFSET(Zdroj!I$16,'k rozhodnutí detailní'!$A411,0),"
","B.Ú. ",IF(OFFSET(Zdroj!J$16,'k rozhodnutí detailní'!$A411,0)="","","Anonymizováno")),CONCATENATE("Okres:","
",OFFSET(Zdroj!CH$16,'k rozhodnutí detailní'!$A411,0),"
","Právní forma","
",OFFSET(Zdroj!H$16,'k rozhodnutí detailní'!$A411,0),"
",IF(OFFSET(Zdroj!I$16,'k rozhodnutí detailní'!$A411,0)="","","IČO: "),OFFSET(Zdroj!I$16,'k rozhodnutí detailní'!$A411,0),"
","B.Ú. ",OFFSET(Zdroj!J$16,'k rozhodnutí detailní'!$A411,0))))</f>
        <v/>
      </c>
      <c r="D413" s="3" t="str">
        <f ca="1">IF($B412="","",OFFSET(Zdroj!O$16,'k rozhodnutí detailní'!$A411,0))</f>
        <v/>
      </c>
      <c r="E413" s="426"/>
      <c r="F413" s="31"/>
      <c r="G413" s="429"/>
      <c r="H413" s="427"/>
      <c r="I413" s="419"/>
      <c r="J413" s="419"/>
      <c r="K413" s="419"/>
      <c r="L413" s="419"/>
      <c r="M413" s="435"/>
      <c r="N413" s="425"/>
      <c r="O413" s="419"/>
      <c r="P413" s="419"/>
      <c r="Q413" s="419"/>
      <c r="R413" s="419"/>
      <c r="S413" s="419"/>
      <c r="T413" s="419"/>
      <c r="U413" s="419"/>
    </row>
    <row r="414" spans="1:21" hidden="1" x14ac:dyDescent="0.25">
      <c r="A414" s="25">
        <f>ROW()/3-1</f>
        <v>137</v>
      </c>
      <c r="B414" s="424"/>
      <c r="C414" s="29" t="str">
        <f ca="1">IF($B412="","",IF(Zdroj!$AS$9="ano",IF(OFFSET(Zdroj!M$16,'k rozhodnutí detailní'!A411,0)="","","Anonymizováno"),IF(OFFSET(Zdroj!M$16,'k rozhodnutí detailní'!A411,0)="","",OFFSET(Zdroj!M$16,'k rozhodnutí detailní'!A411,0))))</f>
        <v/>
      </c>
      <c r="D414" s="3" t="str">
        <f ca="1">IF($B412="","",CONCATENATE("Dotace bude použita na:","
",OFFSET(Zdroj!P$16,'k rozhodnutí detailní'!$A411,0)))</f>
        <v/>
      </c>
      <c r="E414" s="426"/>
      <c r="F414" s="32" t="str">
        <f ca="1">IF($B412="","",OFFSET(Zdroj!V$16,'k rozhodnutí detailní'!$A411,0))</f>
        <v/>
      </c>
      <c r="G414" s="49" t="str">
        <f ca="1">IF($B412="","",OFFSET(Zdroj!CC$16,'k rozhodnutí'!#REF!,0))</f>
        <v/>
      </c>
      <c r="H414" s="427"/>
      <c r="I414" s="419"/>
      <c r="J414" s="419"/>
      <c r="K414" s="419"/>
      <c r="L414" s="419"/>
      <c r="M414" s="435"/>
      <c r="N414" s="33" t="str">
        <f t="shared" ref="N414" ca="1" si="269">IF(B412="","",N412/G412)</f>
        <v/>
      </c>
      <c r="O414" s="419"/>
      <c r="P414" s="419"/>
      <c r="Q414" s="419"/>
      <c r="R414" s="419"/>
      <c r="S414" s="419"/>
      <c r="T414" s="419"/>
      <c r="U414" s="419"/>
    </row>
    <row r="415" spans="1:21" hidden="1" x14ac:dyDescent="0.25">
      <c r="A415" s="25"/>
      <c r="B415" s="144" t="str">
        <f ca="1">IF(OFFSET(Zdroj!$B$16,A414,0)&gt;0,A417,"")</f>
        <v/>
      </c>
      <c r="C415" s="2" t="str">
        <f ca="1">IF($B415="","",IF(Zdroj!$AS$9="ano",CONCATENATE(OFFSET(Zdroj!C$16,'k rozhodnutí detailní'!$A414,0),"
","Anonymizováno","
",OFFSET(Zdroj!E$16,'k rozhodnutí detailní'!$A414,0),"
",OFFSET(Zdroj!F$16,'k rozhodnutí detailní'!$A414,0)),CONCATENATE(OFFSET(Zdroj!C$16,'k rozhodnutí detailní'!$A414,0),"
",OFFSET(Zdroj!D$16,'k rozhodnutí detailní'!$A414,0),"
",OFFSET(Zdroj!E$16,'k rozhodnutí detailní'!$A414,0),"
",OFFSET(Zdroj!F$16,'k rozhodnutí detailní'!$A414,0))))</f>
        <v/>
      </c>
      <c r="D415" s="20" t="str">
        <f ca="1">IF($B415="","",OFFSET(Zdroj!N$16,'k rozhodnutí detailní'!$A414,0))</f>
        <v/>
      </c>
      <c r="E415" s="426" t="str">
        <f ca="1">IF($B415="","",OFFSET(Zdroj!T$16,'k rozhodnutí detailní'!$A414,0))</f>
        <v/>
      </c>
      <c r="F415" s="32" t="str">
        <f ca="1">IF($B415="","",OFFSET(Zdroj!U$16,'k rozhodnutí detailní'!$A414,0))</f>
        <v/>
      </c>
      <c r="G415" s="429" t="str">
        <f ca="1">IF($B415="","",OFFSET(Zdroj!W$16,'k rozhodnutí detailní'!$A414,0))</f>
        <v/>
      </c>
      <c r="H415" s="427" t="str">
        <f ca="1">IF($B415="","",OFFSET(Zdroj!Y$16,'k rozhodnutí detailní'!$A414,0))</f>
        <v/>
      </c>
      <c r="I415" s="419" t="str">
        <f ca="1">IF($B415="","",OFFSET(Zdroj!BW$16,'k rozhodnutí detailní'!$A414,0))</f>
        <v/>
      </c>
      <c r="J415" s="419" t="str">
        <f ca="1">IF($B415="","",OFFSET(Zdroj!BX$16,'k rozhodnutí detailní'!$A414,0))</f>
        <v/>
      </c>
      <c r="K415" s="419" t="str">
        <f ca="1">IF($B415="","",OFFSET(Zdroj!BY$16,'k rozhodnutí detailní'!$A414,0))</f>
        <v/>
      </c>
      <c r="L415" s="419" t="str">
        <f ca="1">IF($B415="","",CONCATENATE(OFFSET(Zdroj!BZ$16,'k rozhodnutí detailní'!$A414,0)," ze 100"))</f>
        <v/>
      </c>
      <c r="M415" s="435" t="str">
        <f t="shared" ref="M415" ca="1" si="270">IF($B415="","",SUM((I415+J415+K415)/100))</f>
        <v/>
      </c>
      <c r="N415" s="425" t="str">
        <f ca="1">IF(B415="","",IF(Zdroj!$AS$1=Zdroj!$AT$9,IF(ROUND(G415*M415,Zdroj!$AT$8)&lt;Zdroj!$AU$1,Zdroj!$AU$1,ROUND(G415*M415,Zdroj!$AT$8)),OFFSET(Zdroj!CE$16,'k rozhodnutí detailní'!A414,0)))</f>
        <v/>
      </c>
      <c r="O415" s="419" t="str">
        <f ca="1">IF($B415="","",OFFSET(Zdroj!Z$16,'k rozhodnutí detailní'!$A414,0))</f>
        <v/>
      </c>
      <c r="P415" s="419" t="str">
        <f ca="1">IF($B415="","",OFFSET(Zdroj!AC$16,'k rozhodnutí detailní'!$A414,0))</f>
        <v/>
      </c>
      <c r="Q415" s="419" t="str">
        <f ca="1">IF($B415="","",OFFSET(Zdroj!AD$16,'k rozhodnutí detailní'!$A414,0))</f>
        <v/>
      </c>
      <c r="R415" s="419" t="str">
        <f ca="1">IF($B415="","",OFFSET(Zdroj!AE$16,'k rozhodnutí detailní'!$A414,0))</f>
        <v/>
      </c>
      <c r="S415" s="419" t="str">
        <f ca="1">IF($B415="","",OFFSET(Zdroj!AF$16,'k rozhodnutí detailní'!$A414,0))</f>
        <v/>
      </c>
      <c r="T415" s="419" t="str">
        <f ca="1">IF($B415="","",OFFSET(Zdroj!AG$16,'k rozhodnutí detailní'!$A414,0))</f>
        <v/>
      </c>
      <c r="U415" s="419" t="str">
        <f ca="1">IF($B415="","",OFFSET(Zdroj!AH$16,'k rozhodnutí detailní'!$A414,0))</f>
        <v/>
      </c>
    </row>
    <row r="416" spans="1:21" hidden="1" x14ac:dyDescent="0.25">
      <c r="A416" s="25"/>
      <c r="B416" s="424" t="str">
        <f ca="1">IF(OFFSET(Zdroj!$B$16,A414,0)&gt;0,OFFSET(Zdroj!$B$16,A414,0)+0,"")</f>
        <v/>
      </c>
      <c r="C416" s="2" t="str">
        <f ca="1">IF($B415="","",IF(Zdroj!$AS$9="ano",CONCATENATE("Okres:","
",OFFSET(Zdroj!CH$16,'k rozhodnutí detailní'!$A414,0),"
","Právní forma","
",OFFSET(Zdroj!H$16,'k rozhodnutí detailní'!$A414,0),"
",IF(OFFSET(Zdroj!I$16,'k rozhodnutí detailní'!$A414,0)="","","IČO: "),OFFSET(Zdroj!I$16,'k rozhodnutí detailní'!$A414,0),"
","B.Ú. ",IF(OFFSET(Zdroj!J$16,'k rozhodnutí detailní'!$A414,0)="","","Anonymizováno")),CONCATENATE("Okres:","
",OFFSET(Zdroj!CH$16,'k rozhodnutí detailní'!$A414,0),"
","Právní forma","
",OFFSET(Zdroj!H$16,'k rozhodnutí detailní'!$A414,0),"
",IF(OFFSET(Zdroj!I$16,'k rozhodnutí detailní'!$A414,0)="","","IČO: "),OFFSET(Zdroj!I$16,'k rozhodnutí detailní'!$A414,0),"
","B.Ú. ",OFFSET(Zdroj!J$16,'k rozhodnutí detailní'!$A414,0))))</f>
        <v/>
      </c>
      <c r="D416" s="3" t="str">
        <f ca="1">IF($B415="","",OFFSET(Zdroj!O$16,'k rozhodnutí detailní'!$A414,0))</f>
        <v/>
      </c>
      <c r="E416" s="426"/>
      <c r="F416" s="31"/>
      <c r="G416" s="429"/>
      <c r="H416" s="427"/>
      <c r="I416" s="419"/>
      <c r="J416" s="419"/>
      <c r="K416" s="419"/>
      <c r="L416" s="419"/>
      <c r="M416" s="435"/>
      <c r="N416" s="425"/>
      <c r="O416" s="419"/>
      <c r="P416" s="419"/>
      <c r="Q416" s="419"/>
      <c r="R416" s="419"/>
      <c r="S416" s="419"/>
      <c r="T416" s="419"/>
      <c r="U416" s="419"/>
    </row>
    <row r="417" spans="1:21" hidden="1" x14ac:dyDescent="0.25">
      <c r="A417" s="25">
        <f>ROW()/3-1</f>
        <v>138</v>
      </c>
      <c r="B417" s="424"/>
      <c r="C417" s="29" t="str">
        <f ca="1">IF($B415="","",IF(Zdroj!$AS$9="ano",IF(OFFSET(Zdroj!M$16,'k rozhodnutí detailní'!A414,0)="","","Anonymizováno"),IF(OFFSET(Zdroj!M$16,'k rozhodnutí detailní'!A414,0)="","",OFFSET(Zdroj!M$16,'k rozhodnutí detailní'!A414,0))))</f>
        <v/>
      </c>
      <c r="D417" s="3" t="str">
        <f ca="1">IF($B415="","",CONCATENATE("Dotace bude použita na:","
",OFFSET(Zdroj!P$16,'k rozhodnutí detailní'!$A414,0)))</f>
        <v/>
      </c>
      <c r="E417" s="426"/>
      <c r="F417" s="32" t="str">
        <f ca="1">IF($B415="","",OFFSET(Zdroj!V$16,'k rozhodnutí detailní'!$A414,0))</f>
        <v/>
      </c>
      <c r="G417" s="49" t="str">
        <f ca="1">IF($B415="","",OFFSET(Zdroj!CC$16,'k rozhodnutí'!#REF!,0))</f>
        <v/>
      </c>
      <c r="H417" s="427"/>
      <c r="I417" s="419"/>
      <c r="J417" s="419"/>
      <c r="K417" s="419"/>
      <c r="L417" s="419"/>
      <c r="M417" s="435"/>
      <c r="N417" s="33" t="str">
        <f t="shared" ref="N417" ca="1" si="271">IF(B415="","",N415/G415)</f>
        <v/>
      </c>
      <c r="O417" s="419"/>
      <c r="P417" s="419"/>
      <c r="Q417" s="419"/>
      <c r="R417" s="419"/>
      <c r="S417" s="419"/>
      <c r="T417" s="419"/>
      <c r="U417" s="419"/>
    </row>
    <row r="418" spans="1:21" hidden="1" x14ac:dyDescent="0.25">
      <c r="A418" s="25"/>
      <c r="B418" s="144" t="str">
        <f ca="1">IF(OFFSET(Zdroj!$B$16,A417,0)&gt;0,A420,"")</f>
        <v/>
      </c>
      <c r="C418" s="2" t="str">
        <f ca="1">IF($B418="","",IF(Zdroj!$AS$9="ano",CONCATENATE(OFFSET(Zdroj!C$16,'k rozhodnutí detailní'!$A417,0),"
","Anonymizováno","
",OFFSET(Zdroj!E$16,'k rozhodnutí detailní'!$A417,0),"
",OFFSET(Zdroj!F$16,'k rozhodnutí detailní'!$A417,0)),CONCATENATE(OFFSET(Zdroj!C$16,'k rozhodnutí detailní'!$A417,0),"
",OFFSET(Zdroj!D$16,'k rozhodnutí detailní'!$A417,0),"
",OFFSET(Zdroj!E$16,'k rozhodnutí detailní'!$A417,0),"
",OFFSET(Zdroj!F$16,'k rozhodnutí detailní'!$A417,0))))</f>
        <v/>
      </c>
      <c r="D418" s="20" t="str">
        <f ca="1">IF($B418="","",OFFSET(Zdroj!N$16,'k rozhodnutí detailní'!$A417,0))</f>
        <v/>
      </c>
      <c r="E418" s="426" t="str">
        <f ca="1">IF($B418="","",OFFSET(Zdroj!T$16,'k rozhodnutí detailní'!$A417,0))</f>
        <v/>
      </c>
      <c r="F418" s="32" t="str">
        <f ca="1">IF($B418="","",OFFSET(Zdroj!U$16,'k rozhodnutí detailní'!$A417,0))</f>
        <v/>
      </c>
      <c r="G418" s="429" t="str">
        <f ca="1">IF($B418="","",OFFSET(Zdroj!W$16,'k rozhodnutí detailní'!$A417,0))</f>
        <v/>
      </c>
      <c r="H418" s="427" t="str">
        <f ca="1">IF($B418="","",OFFSET(Zdroj!Y$16,'k rozhodnutí detailní'!$A417,0))</f>
        <v/>
      </c>
      <c r="I418" s="419" t="str">
        <f ca="1">IF($B418="","",OFFSET(Zdroj!BW$16,'k rozhodnutí detailní'!$A417,0))</f>
        <v/>
      </c>
      <c r="J418" s="419" t="str">
        <f ca="1">IF($B418="","",OFFSET(Zdroj!BX$16,'k rozhodnutí detailní'!$A417,0))</f>
        <v/>
      </c>
      <c r="K418" s="419" t="str">
        <f ca="1">IF($B418="","",OFFSET(Zdroj!BY$16,'k rozhodnutí detailní'!$A417,0))</f>
        <v/>
      </c>
      <c r="L418" s="419" t="str">
        <f ca="1">IF($B418="","",CONCATENATE(OFFSET(Zdroj!BZ$16,'k rozhodnutí detailní'!$A417,0)," ze 100"))</f>
        <v/>
      </c>
      <c r="M418" s="435" t="str">
        <f t="shared" ref="M418" ca="1" si="272">IF($B418="","",SUM((I418+J418+K418)/100))</f>
        <v/>
      </c>
      <c r="N418" s="425" t="str">
        <f ca="1">IF(B418="","",IF(Zdroj!$AS$1=Zdroj!$AT$9,IF(ROUND(G418*M418,Zdroj!$AT$8)&lt;Zdroj!$AU$1,Zdroj!$AU$1,ROUND(G418*M418,Zdroj!$AT$8)),OFFSET(Zdroj!CE$16,'k rozhodnutí detailní'!A417,0)))</f>
        <v/>
      </c>
      <c r="O418" s="419" t="str">
        <f ca="1">IF($B418="","",OFFSET(Zdroj!Z$16,'k rozhodnutí detailní'!$A417,0))</f>
        <v/>
      </c>
      <c r="P418" s="419" t="str">
        <f ca="1">IF($B418="","",OFFSET(Zdroj!AC$16,'k rozhodnutí detailní'!$A417,0))</f>
        <v/>
      </c>
      <c r="Q418" s="419" t="str">
        <f ca="1">IF($B418="","",OFFSET(Zdroj!AD$16,'k rozhodnutí detailní'!$A417,0))</f>
        <v/>
      </c>
      <c r="R418" s="419" t="str">
        <f ca="1">IF($B418="","",OFFSET(Zdroj!AE$16,'k rozhodnutí detailní'!$A417,0))</f>
        <v/>
      </c>
      <c r="S418" s="419" t="str">
        <f ca="1">IF($B418="","",OFFSET(Zdroj!AF$16,'k rozhodnutí detailní'!$A417,0))</f>
        <v/>
      </c>
      <c r="T418" s="419" t="str">
        <f ca="1">IF($B418="","",OFFSET(Zdroj!AG$16,'k rozhodnutí detailní'!$A417,0))</f>
        <v/>
      </c>
      <c r="U418" s="419" t="str">
        <f ca="1">IF($B418="","",OFFSET(Zdroj!AH$16,'k rozhodnutí detailní'!$A417,0))</f>
        <v/>
      </c>
    </row>
    <row r="419" spans="1:21" hidden="1" x14ac:dyDescent="0.25">
      <c r="A419" s="25"/>
      <c r="B419" s="424" t="str">
        <f ca="1">IF(OFFSET(Zdroj!$B$16,A417,0)&gt;0,OFFSET(Zdroj!$B$16,A417,0)+0,"")</f>
        <v/>
      </c>
      <c r="C419" s="2" t="str">
        <f ca="1">IF($B418="","",IF(Zdroj!$AS$9="ano",CONCATENATE("Okres:","
",OFFSET(Zdroj!CH$16,'k rozhodnutí detailní'!$A417,0),"
","Právní forma","
",OFFSET(Zdroj!H$16,'k rozhodnutí detailní'!$A417,0),"
",IF(OFFSET(Zdroj!I$16,'k rozhodnutí detailní'!$A417,0)="","","IČO: "),OFFSET(Zdroj!I$16,'k rozhodnutí detailní'!$A417,0),"
","B.Ú. ",IF(OFFSET(Zdroj!J$16,'k rozhodnutí detailní'!$A417,0)="","","Anonymizováno")),CONCATENATE("Okres:","
",OFFSET(Zdroj!CH$16,'k rozhodnutí detailní'!$A417,0),"
","Právní forma","
",OFFSET(Zdroj!H$16,'k rozhodnutí detailní'!$A417,0),"
",IF(OFFSET(Zdroj!I$16,'k rozhodnutí detailní'!$A417,0)="","","IČO: "),OFFSET(Zdroj!I$16,'k rozhodnutí detailní'!$A417,0),"
","B.Ú. ",OFFSET(Zdroj!J$16,'k rozhodnutí detailní'!$A417,0))))</f>
        <v/>
      </c>
      <c r="D419" s="3" t="str">
        <f ca="1">IF($B418="","",OFFSET(Zdroj!O$16,'k rozhodnutí detailní'!$A417,0))</f>
        <v/>
      </c>
      <c r="E419" s="426"/>
      <c r="F419" s="31"/>
      <c r="G419" s="429"/>
      <c r="H419" s="427"/>
      <c r="I419" s="419"/>
      <c r="J419" s="419"/>
      <c r="K419" s="419"/>
      <c r="L419" s="419"/>
      <c r="M419" s="435"/>
      <c r="N419" s="425"/>
      <c r="O419" s="419"/>
      <c r="P419" s="419"/>
      <c r="Q419" s="419"/>
      <c r="R419" s="419"/>
      <c r="S419" s="419"/>
      <c r="T419" s="419"/>
      <c r="U419" s="419"/>
    </row>
    <row r="420" spans="1:21" hidden="1" x14ac:dyDescent="0.25">
      <c r="A420" s="25">
        <f>ROW()/3-1</f>
        <v>139</v>
      </c>
      <c r="B420" s="424"/>
      <c r="C420" s="29" t="str">
        <f ca="1">IF($B418="","",IF(Zdroj!$AS$9="ano",IF(OFFSET(Zdroj!M$16,'k rozhodnutí detailní'!A417,0)="","","Anonymizováno"),IF(OFFSET(Zdroj!M$16,'k rozhodnutí detailní'!A417,0)="","",OFFSET(Zdroj!M$16,'k rozhodnutí detailní'!A417,0))))</f>
        <v/>
      </c>
      <c r="D420" s="3" t="str">
        <f ca="1">IF($B418="","",CONCATENATE("Dotace bude použita na:","
",OFFSET(Zdroj!P$16,'k rozhodnutí detailní'!$A417,0)))</f>
        <v/>
      </c>
      <c r="E420" s="426"/>
      <c r="F420" s="32" t="str">
        <f ca="1">IF($B418="","",OFFSET(Zdroj!V$16,'k rozhodnutí detailní'!$A417,0))</f>
        <v/>
      </c>
      <c r="G420" s="49" t="str">
        <f ca="1">IF($B418="","",OFFSET(Zdroj!CC$16,'k rozhodnutí'!#REF!,0))</f>
        <v/>
      </c>
      <c r="H420" s="427"/>
      <c r="I420" s="419"/>
      <c r="J420" s="419"/>
      <c r="K420" s="419"/>
      <c r="L420" s="419"/>
      <c r="M420" s="435"/>
      <c r="N420" s="33" t="str">
        <f t="shared" ref="N420" ca="1" si="273">IF(B418="","",N418/G418)</f>
        <v/>
      </c>
      <c r="O420" s="419"/>
      <c r="P420" s="419"/>
      <c r="Q420" s="419"/>
      <c r="R420" s="419"/>
      <c r="S420" s="419"/>
      <c r="T420" s="419"/>
      <c r="U420" s="419"/>
    </row>
    <row r="421" spans="1:21" hidden="1" x14ac:dyDescent="0.25">
      <c r="A421" s="25"/>
      <c r="B421" s="144" t="str">
        <f ca="1">IF(OFFSET(Zdroj!$B$16,A420,0)&gt;0,A423,"")</f>
        <v/>
      </c>
      <c r="C421" s="2" t="str">
        <f ca="1">IF($B421="","",IF(Zdroj!$AS$9="ano",CONCATENATE(OFFSET(Zdroj!C$16,'k rozhodnutí detailní'!$A420,0),"
","Anonymizováno","
",OFFSET(Zdroj!E$16,'k rozhodnutí detailní'!$A420,0),"
",OFFSET(Zdroj!F$16,'k rozhodnutí detailní'!$A420,0)),CONCATENATE(OFFSET(Zdroj!C$16,'k rozhodnutí detailní'!$A420,0),"
",OFFSET(Zdroj!D$16,'k rozhodnutí detailní'!$A420,0),"
",OFFSET(Zdroj!E$16,'k rozhodnutí detailní'!$A420,0),"
",OFFSET(Zdroj!F$16,'k rozhodnutí detailní'!$A420,0))))</f>
        <v/>
      </c>
      <c r="D421" s="20" t="str">
        <f ca="1">IF($B421="","",OFFSET(Zdroj!N$16,'k rozhodnutí detailní'!$A420,0))</f>
        <v/>
      </c>
      <c r="E421" s="426" t="str">
        <f ca="1">IF($B421="","",OFFSET(Zdroj!T$16,'k rozhodnutí detailní'!$A420,0))</f>
        <v/>
      </c>
      <c r="F421" s="32" t="str">
        <f ca="1">IF($B421="","",OFFSET(Zdroj!U$16,'k rozhodnutí detailní'!$A420,0))</f>
        <v/>
      </c>
      <c r="G421" s="429" t="str">
        <f ca="1">IF($B421="","",OFFSET(Zdroj!W$16,'k rozhodnutí detailní'!$A420,0))</f>
        <v/>
      </c>
      <c r="H421" s="427" t="str">
        <f ca="1">IF($B421="","",OFFSET(Zdroj!Y$16,'k rozhodnutí detailní'!$A420,0))</f>
        <v/>
      </c>
      <c r="I421" s="419" t="str">
        <f ca="1">IF($B421="","",OFFSET(Zdroj!BW$16,'k rozhodnutí detailní'!$A420,0))</f>
        <v/>
      </c>
      <c r="J421" s="419" t="str">
        <f ca="1">IF($B421="","",OFFSET(Zdroj!BX$16,'k rozhodnutí detailní'!$A420,0))</f>
        <v/>
      </c>
      <c r="K421" s="419" t="str">
        <f ca="1">IF($B421="","",OFFSET(Zdroj!BY$16,'k rozhodnutí detailní'!$A420,0))</f>
        <v/>
      </c>
      <c r="L421" s="419" t="str">
        <f ca="1">IF($B421="","",CONCATENATE(OFFSET(Zdroj!BZ$16,'k rozhodnutí detailní'!$A420,0)," ze 100"))</f>
        <v/>
      </c>
      <c r="M421" s="435" t="str">
        <f t="shared" ref="M421" ca="1" si="274">IF($B421="","",SUM((I421+J421+K421)/100))</f>
        <v/>
      </c>
      <c r="N421" s="425" t="str">
        <f ca="1">IF(B421="","",IF(Zdroj!$AS$1=Zdroj!$AT$9,IF(ROUND(G421*M421,Zdroj!$AT$8)&lt;Zdroj!$AU$1,Zdroj!$AU$1,ROUND(G421*M421,Zdroj!$AT$8)),OFFSET(Zdroj!CE$16,'k rozhodnutí detailní'!A420,0)))</f>
        <v/>
      </c>
      <c r="O421" s="419" t="str">
        <f ca="1">IF($B421="","",OFFSET(Zdroj!Z$16,'k rozhodnutí detailní'!$A420,0))</f>
        <v/>
      </c>
      <c r="P421" s="419" t="str">
        <f ca="1">IF($B421="","",OFFSET(Zdroj!AC$16,'k rozhodnutí detailní'!$A420,0))</f>
        <v/>
      </c>
      <c r="Q421" s="419" t="str">
        <f ca="1">IF($B421="","",OFFSET(Zdroj!AD$16,'k rozhodnutí detailní'!$A420,0))</f>
        <v/>
      </c>
      <c r="R421" s="419" t="str">
        <f ca="1">IF($B421="","",OFFSET(Zdroj!AE$16,'k rozhodnutí detailní'!$A420,0))</f>
        <v/>
      </c>
      <c r="S421" s="419" t="str">
        <f ca="1">IF($B421="","",OFFSET(Zdroj!AF$16,'k rozhodnutí detailní'!$A420,0))</f>
        <v/>
      </c>
      <c r="T421" s="419" t="str">
        <f ca="1">IF($B421="","",OFFSET(Zdroj!AG$16,'k rozhodnutí detailní'!$A420,0))</f>
        <v/>
      </c>
      <c r="U421" s="419" t="str">
        <f ca="1">IF($B421="","",OFFSET(Zdroj!AH$16,'k rozhodnutí detailní'!$A420,0))</f>
        <v/>
      </c>
    </row>
    <row r="422" spans="1:21" hidden="1" x14ac:dyDescent="0.25">
      <c r="A422" s="25"/>
      <c r="B422" s="424" t="str">
        <f ca="1">IF(OFFSET(Zdroj!$B$16,A420,0)&gt;0,OFFSET(Zdroj!$B$16,A420,0)+0,"")</f>
        <v/>
      </c>
      <c r="C422" s="2" t="str">
        <f ca="1">IF($B421="","",IF(Zdroj!$AS$9="ano",CONCATENATE("Okres:","
",OFFSET(Zdroj!CH$16,'k rozhodnutí detailní'!$A420,0),"
","Právní forma","
",OFFSET(Zdroj!H$16,'k rozhodnutí detailní'!$A420,0),"
",IF(OFFSET(Zdroj!I$16,'k rozhodnutí detailní'!$A420,0)="","","IČO: "),OFFSET(Zdroj!I$16,'k rozhodnutí detailní'!$A420,0),"
","B.Ú. ",IF(OFFSET(Zdroj!J$16,'k rozhodnutí detailní'!$A420,0)="","","Anonymizováno")),CONCATENATE("Okres:","
",OFFSET(Zdroj!CH$16,'k rozhodnutí detailní'!$A420,0),"
","Právní forma","
",OFFSET(Zdroj!H$16,'k rozhodnutí detailní'!$A420,0),"
",IF(OFFSET(Zdroj!I$16,'k rozhodnutí detailní'!$A420,0)="","","IČO: "),OFFSET(Zdroj!I$16,'k rozhodnutí detailní'!$A420,0),"
","B.Ú. ",OFFSET(Zdroj!J$16,'k rozhodnutí detailní'!$A420,0))))</f>
        <v/>
      </c>
      <c r="D422" s="3" t="str">
        <f ca="1">IF($B421="","",OFFSET(Zdroj!O$16,'k rozhodnutí detailní'!$A420,0))</f>
        <v/>
      </c>
      <c r="E422" s="426"/>
      <c r="F422" s="31"/>
      <c r="G422" s="429"/>
      <c r="H422" s="427"/>
      <c r="I422" s="419"/>
      <c r="J422" s="419"/>
      <c r="K422" s="419"/>
      <c r="L422" s="419"/>
      <c r="M422" s="435"/>
      <c r="N422" s="425"/>
      <c r="O422" s="419"/>
      <c r="P422" s="419"/>
      <c r="Q422" s="419"/>
      <c r="R422" s="419"/>
      <c r="S422" s="419"/>
      <c r="T422" s="419"/>
      <c r="U422" s="419"/>
    </row>
    <row r="423" spans="1:21" hidden="1" x14ac:dyDescent="0.25">
      <c r="A423" s="25">
        <f>ROW()/3-1</f>
        <v>140</v>
      </c>
      <c r="B423" s="424"/>
      <c r="C423" s="29" t="str">
        <f ca="1">IF($B421="","",IF(Zdroj!$AS$9="ano",IF(OFFSET(Zdroj!M$16,'k rozhodnutí detailní'!A420,0)="","","Anonymizováno"),IF(OFFSET(Zdroj!M$16,'k rozhodnutí detailní'!A420,0)="","",OFFSET(Zdroj!M$16,'k rozhodnutí detailní'!A420,0))))</f>
        <v/>
      </c>
      <c r="D423" s="3" t="str">
        <f ca="1">IF($B421="","",CONCATENATE("Dotace bude použita na:","
",OFFSET(Zdroj!P$16,'k rozhodnutí detailní'!$A420,0)))</f>
        <v/>
      </c>
      <c r="E423" s="426"/>
      <c r="F423" s="32" t="str">
        <f ca="1">IF($B421="","",OFFSET(Zdroj!V$16,'k rozhodnutí detailní'!$A420,0))</f>
        <v/>
      </c>
      <c r="G423" s="49" t="str">
        <f ca="1">IF($B421="","",OFFSET(Zdroj!CC$16,'k rozhodnutí'!#REF!,0))</f>
        <v/>
      </c>
      <c r="H423" s="427"/>
      <c r="I423" s="419"/>
      <c r="J423" s="419"/>
      <c r="K423" s="419"/>
      <c r="L423" s="419"/>
      <c r="M423" s="435"/>
      <c r="N423" s="33" t="str">
        <f t="shared" ref="N423" ca="1" si="275">IF(B421="","",N421/G421)</f>
        <v/>
      </c>
      <c r="O423" s="419"/>
      <c r="P423" s="419"/>
      <c r="Q423" s="419"/>
      <c r="R423" s="419"/>
      <c r="S423" s="419"/>
      <c r="T423" s="419"/>
      <c r="U423" s="419"/>
    </row>
    <row r="424" spans="1:21" hidden="1" x14ac:dyDescent="0.25">
      <c r="A424" s="25"/>
      <c r="B424" s="144" t="str">
        <f ca="1">IF(OFFSET(Zdroj!$B$16,A423,0)&gt;0,A426,"")</f>
        <v/>
      </c>
      <c r="C424" s="2" t="str">
        <f ca="1">IF($B424="","",IF(Zdroj!$AS$9="ano",CONCATENATE(OFFSET(Zdroj!C$16,'k rozhodnutí detailní'!$A423,0),"
","Anonymizováno","
",OFFSET(Zdroj!E$16,'k rozhodnutí detailní'!$A423,0),"
",OFFSET(Zdroj!F$16,'k rozhodnutí detailní'!$A423,0)),CONCATENATE(OFFSET(Zdroj!C$16,'k rozhodnutí detailní'!$A423,0),"
",OFFSET(Zdroj!D$16,'k rozhodnutí detailní'!$A423,0),"
",OFFSET(Zdroj!E$16,'k rozhodnutí detailní'!$A423,0),"
",OFFSET(Zdroj!F$16,'k rozhodnutí detailní'!$A423,0))))</f>
        <v/>
      </c>
      <c r="D424" s="20" t="str">
        <f ca="1">IF($B424="","",OFFSET(Zdroj!N$16,'k rozhodnutí detailní'!$A423,0))</f>
        <v/>
      </c>
      <c r="E424" s="426" t="str">
        <f ca="1">IF($B424="","",OFFSET(Zdroj!T$16,'k rozhodnutí detailní'!$A423,0))</f>
        <v/>
      </c>
      <c r="F424" s="32" t="str">
        <f ca="1">IF($B424="","",OFFSET(Zdroj!U$16,'k rozhodnutí detailní'!$A423,0))</f>
        <v/>
      </c>
      <c r="G424" s="429" t="str">
        <f ca="1">IF($B424="","",OFFSET(Zdroj!W$16,'k rozhodnutí detailní'!$A423,0))</f>
        <v/>
      </c>
      <c r="H424" s="427" t="str">
        <f ca="1">IF($B424="","",OFFSET(Zdroj!Y$16,'k rozhodnutí detailní'!$A423,0))</f>
        <v/>
      </c>
      <c r="I424" s="419" t="str">
        <f ca="1">IF($B424="","",OFFSET(Zdroj!BW$16,'k rozhodnutí detailní'!$A423,0))</f>
        <v/>
      </c>
      <c r="J424" s="419" t="str">
        <f ca="1">IF($B424="","",OFFSET(Zdroj!BX$16,'k rozhodnutí detailní'!$A423,0))</f>
        <v/>
      </c>
      <c r="K424" s="419" t="str">
        <f ca="1">IF($B424="","",OFFSET(Zdroj!BY$16,'k rozhodnutí detailní'!$A423,0))</f>
        <v/>
      </c>
      <c r="L424" s="419" t="str">
        <f ca="1">IF($B424="","",CONCATENATE(OFFSET(Zdroj!BZ$16,'k rozhodnutí detailní'!$A423,0)," ze 100"))</f>
        <v/>
      </c>
      <c r="M424" s="435" t="str">
        <f t="shared" ref="M424" ca="1" si="276">IF($B424="","",SUM((I424+J424+K424)/100))</f>
        <v/>
      </c>
      <c r="N424" s="425" t="str">
        <f ca="1">IF(B424="","",IF(Zdroj!$AS$1=Zdroj!$AT$9,IF(ROUND(G424*M424,Zdroj!$AT$8)&lt;Zdroj!$AU$1,Zdroj!$AU$1,ROUND(G424*M424,Zdroj!$AT$8)),OFFSET(Zdroj!CE$16,'k rozhodnutí detailní'!A423,0)))</f>
        <v/>
      </c>
      <c r="O424" s="419" t="str">
        <f ca="1">IF($B424="","",OFFSET(Zdroj!Z$16,'k rozhodnutí detailní'!$A423,0))</f>
        <v/>
      </c>
      <c r="P424" s="419" t="str">
        <f ca="1">IF($B424="","",OFFSET(Zdroj!AC$16,'k rozhodnutí detailní'!$A423,0))</f>
        <v/>
      </c>
      <c r="Q424" s="419" t="str">
        <f ca="1">IF($B424="","",OFFSET(Zdroj!AD$16,'k rozhodnutí detailní'!$A423,0))</f>
        <v/>
      </c>
      <c r="R424" s="419" t="str">
        <f ca="1">IF($B424="","",OFFSET(Zdroj!AE$16,'k rozhodnutí detailní'!$A423,0))</f>
        <v/>
      </c>
      <c r="S424" s="419" t="str">
        <f ca="1">IF($B424="","",OFFSET(Zdroj!AF$16,'k rozhodnutí detailní'!$A423,0))</f>
        <v/>
      </c>
      <c r="T424" s="419" t="str">
        <f ca="1">IF($B424="","",OFFSET(Zdroj!AG$16,'k rozhodnutí detailní'!$A423,0))</f>
        <v/>
      </c>
      <c r="U424" s="419" t="str">
        <f ca="1">IF($B424="","",OFFSET(Zdroj!AH$16,'k rozhodnutí detailní'!$A423,0))</f>
        <v/>
      </c>
    </row>
    <row r="425" spans="1:21" hidden="1" x14ac:dyDescent="0.25">
      <c r="A425" s="25"/>
      <c r="B425" s="424" t="str">
        <f ca="1">IF(OFFSET(Zdroj!$B$16,A423,0)&gt;0,OFFSET(Zdroj!$B$16,A423,0)+0,"")</f>
        <v/>
      </c>
      <c r="C425" s="2" t="str">
        <f ca="1">IF($B424="","",IF(Zdroj!$AS$9="ano",CONCATENATE("Okres:","
",OFFSET(Zdroj!CH$16,'k rozhodnutí detailní'!$A423,0),"
","Právní forma","
",OFFSET(Zdroj!H$16,'k rozhodnutí detailní'!$A423,0),"
",IF(OFFSET(Zdroj!I$16,'k rozhodnutí detailní'!$A423,0)="","","IČO: "),OFFSET(Zdroj!I$16,'k rozhodnutí detailní'!$A423,0),"
","B.Ú. ",IF(OFFSET(Zdroj!J$16,'k rozhodnutí detailní'!$A423,0)="","","Anonymizováno")),CONCATENATE("Okres:","
",OFFSET(Zdroj!CH$16,'k rozhodnutí detailní'!$A423,0),"
","Právní forma","
",OFFSET(Zdroj!H$16,'k rozhodnutí detailní'!$A423,0),"
",IF(OFFSET(Zdroj!I$16,'k rozhodnutí detailní'!$A423,0)="","","IČO: "),OFFSET(Zdroj!I$16,'k rozhodnutí detailní'!$A423,0),"
","B.Ú. ",OFFSET(Zdroj!J$16,'k rozhodnutí detailní'!$A423,0))))</f>
        <v/>
      </c>
      <c r="D425" s="3" t="str">
        <f ca="1">IF($B424="","",OFFSET(Zdroj!O$16,'k rozhodnutí detailní'!$A423,0))</f>
        <v/>
      </c>
      <c r="E425" s="426"/>
      <c r="F425" s="31"/>
      <c r="G425" s="429"/>
      <c r="H425" s="427"/>
      <c r="I425" s="419"/>
      <c r="J425" s="419"/>
      <c r="K425" s="419"/>
      <c r="L425" s="419"/>
      <c r="M425" s="435"/>
      <c r="N425" s="425"/>
      <c r="O425" s="419"/>
      <c r="P425" s="419"/>
      <c r="Q425" s="419"/>
      <c r="R425" s="419"/>
      <c r="S425" s="419"/>
      <c r="T425" s="419"/>
      <c r="U425" s="419"/>
    </row>
    <row r="426" spans="1:21" hidden="1" x14ac:dyDescent="0.25">
      <c r="A426" s="25">
        <f>ROW()/3-1</f>
        <v>141</v>
      </c>
      <c r="B426" s="424"/>
      <c r="C426" s="29" t="str">
        <f ca="1">IF($B424="","",IF(Zdroj!$AS$9="ano",IF(OFFSET(Zdroj!M$16,'k rozhodnutí detailní'!A423,0)="","","Anonymizováno"),IF(OFFSET(Zdroj!M$16,'k rozhodnutí detailní'!A423,0)="","",OFFSET(Zdroj!M$16,'k rozhodnutí detailní'!A423,0))))</f>
        <v/>
      </c>
      <c r="D426" s="3" t="str">
        <f ca="1">IF($B424="","",CONCATENATE("Dotace bude použita na:","
",OFFSET(Zdroj!P$16,'k rozhodnutí detailní'!$A423,0)))</f>
        <v/>
      </c>
      <c r="E426" s="426"/>
      <c r="F426" s="32" t="str">
        <f ca="1">IF($B424="","",OFFSET(Zdroj!V$16,'k rozhodnutí detailní'!$A423,0))</f>
        <v/>
      </c>
      <c r="G426" s="49" t="str">
        <f ca="1">IF($B424="","",OFFSET(Zdroj!CC$16,'k rozhodnutí'!#REF!,0))</f>
        <v/>
      </c>
      <c r="H426" s="427"/>
      <c r="I426" s="419"/>
      <c r="J426" s="419"/>
      <c r="K426" s="419"/>
      <c r="L426" s="419"/>
      <c r="M426" s="435"/>
      <c r="N426" s="33" t="str">
        <f t="shared" ref="N426" ca="1" si="277">IF(B424="","",N424/G424)</f>
        <v/>
      </c>
      <c r="O426" s="419"/>
      <c r="P426" s="419"/>
      <c r="Q426" s="419"/>
      <c r="R426" s="419"/>
      <c r="S426" s="419"/>
      <c r="T426" s="419"/>
      <c r="U426" s="419"/>
    </row>
    <row r="427" spans="1:21" hidden="1" x14ac:dyDescent="0.25">
      <c r="A427" s="25"/>
      <c r="B427" s="144" t="str">
        <f ca="1">IF(OFFSET(Zdroj!$B$16,A426,0)&gt;0,A429,"")</f>
        <v/>
      </c>
      <c r="C427" s="2" t="str">
        <f ca="1">IF($B427="","",IF(Zdroj!$AS$9="ano",CONCATENATE(OFFSET(Zdroj!C$16,'k rozhodnutí detailní'!$A426,0),"
","Anonymizováno","
",OFFSET(Zdroj!E$16,'k rozhodnutí detailní'!$A426,0),"
",OFFSET(Zdroj!F$16,'k rozhodnutí detailní'!$A426,0)),CONCATENATE(OFFSET(Zdroj!C$16,'k rozhodnutí detailní'!$A426,0),"
",OFFSET(Zdroj!D$16,'k rozhodnutí detailní'!$A426,0),"
",OFFSET(Zdroj!E$16,'k rozhodnutí detailní'!$A426,0),"
",OFFSET(Zdroj!F$16,'k rozhodnutí detailní'!$A426,0))))</f>
        <v/>
      </c>
      <c r="D427" s="20" t="str">
        <f ca="1">IF($B427="","",OFFSET(Zdroj!N$16,'k rozhodnutí detailní'!$A426,0))</f>
        <v/>
      </c>
      <c r="E427" s="426" t="str">
        <f ca="1">IF($B427="","",OFFSET(Zdroj!T$16,'k rozhodnutí detailní'!$A426,0))</f>
        <v/>
      </c>
      <c r="F427" s="32" t="str">
        <f ca="1">IF($B427="","",OFFSET(Zdroj!U$16,'k rozhodnutí detailní'!$A426,0))</f>
        <v/>
      </c>
      <c r="G427" s="429" t="str">
        <f ca="1">IF($B427="","",OFFSET(Zdroj!W$16,'k rozhodnutí detailní'!$A426,0))</f>
        <v/>
      </c>
      <c r="H427" s="427" t="str">
        <f ca="1">IF($B427="","",OFFSET(Zdroj!Y$16,'k rozhodnutí detailní'!$A426,0))</f>
        <v/>
      </c>
      <c r="I427" s="419" t="str">
        <f ca="1">IF($B427="","",OFFSET(Zdroj!BW$16,'k rozhodnutí detailní'!$A426,0))</f>
        <v/>
      </c>
      <c r="J427" s="419" t="str">
        <f ca="1">IF($B427="","",OFFSET(Zdroj!BX$16,'k rozhodnutí detailní'!$A426,0))</f>
        <v/>
      </c>
      <c r="K427" s="419" t="str">
        <f ca="1">IF($B427="","",OFFSET(Zdroj!BY$16,'k rozhodnutí detailní'!$A426,0))</f>
        <v/>
      </c>
      <c r="L427" s="419" t="str">
        <f ca="1">IF($B427="","",CONCATENATE(OFFSET(Zdroj!BZ$16,'k rozhodnutí detailní'!$A426,0)," ze 100"))</f>
        <v/>
      </c>
      <c r="M427" s="435" t="str">
        <f t="shared" ref="M427" ca="1" si="278">IF($B427="","",SUM((I427+J427+K427)/100))</f>
        <v/>
      </c>
      <c r="N427" s="425" t="str">
        <f ca="1">IF(B427="","",IF(Zdroj!$AS$1=Zdroj!$AT$9,IF(ROUND(G427*M427,Zdroj!$AT$8)&lt;Zdroj!$AU$1,Zdroj!$AU$1,ROUND(G427*M427,Zdroj!$AT$8)),OFFSET(Zdroj!CE$16,'k rozhodnutí detailní'!A426,0)))</f>
        <v/>
      </c>
      <c r="O427" s="419" t="str">
        <f ca="1">IF($B427="","",OFFSET(Zdroj!Z$16,'k rozhodnutí detailní'!$A426,0))</f>
        <v/>
      </c>
      <c r="P427" s="419" t="str">
        <f ca="1">IF($B427="","",OFFSET(Zdroj!AC$16,'k rozhodnutí detailní'!$A426,0))</f>
        <v/>
      </c>
      <c r="Q427" s="419" t="str">
        <f ca="1">IF($B427="","",OFFSET(Zdroj!AD$16,'k rozhodnutí detailní'!$A426,0))</f>
        <v/>
      </c>
      <c r="R427" s="419" t="str">
        <f ca="1">IF($B427="","",OFFSET(Zdroj!AE$16,'k rozhodnutí detailní'!$A426,0))</f>
        <v/>
      </c>
      <c r="S427" s="419" t="str">
        <f ca="1">IF($B427="","",OFFSET(Zdroj!AF$16,'k rozhodnutí detailní'!$A426,0))</f>
        <v/>
      </c>
      <c r="T427" s="419" t="str">
        <f ca="1">IF($B427="","",OFFSET(Zdroj!AG$16,'k rozhodnutí detailní'!$A426,0))</f>
        <v/>
      </c>
      <c r="U427" s="419" t="str">
        <f ca="1">IF($B427="","",OFFSET(Zdroj!AH$16,'k rozhodnutí detailní'!$A426,0))</f>
        <v/>
      </c>
    </row>
    <row r="428" spans="1:21" hidden="1" x14ac:dyDescent="0.25">
      <c r="A428" s="25"/>
      <c r="B428" s="424" t="str">
        <f ca="1">IF(OFFSET(Zdroj!$B$16,A426,0)&gt;0,OFFSET(Zdroj!$B$16,A426,0)+0,"")</f>
        <v/>
      </c>
      <c r="C428" s="2" t="str">
        <f ca="1">IF($B427="","",IF(Zdroj!$AS$9="ano",CONCATENATE("Okres:","
",OFFSET(Zdroj!CH$16,'k rozhodnutí detailní'!$A426,0),"
","Právní forma","
",OFFSET(Zdroj!H$16,'k rozhodnutí detailní'!$A426,0),"
",IF(OFFSET(Zdroj!I$16,'k rozhodnutí detailní'!$A426,0)="","","IČO: "),OFFSET(Zdroj!I$16,'k rozhodnutí detailní'!$A426,0),"
","B.Ú. ",IF(OFFSET(Zdroj!J$16,'k rozhodnutí detailní'!$A426,0)="","","Anonymizováno")),CONCATENATE("Okres:","
",OFFSET(Zdroj!CH$16,'k rozhodnutí detailní'!$A426,0),"
","Právní forma","
",OFFSET(Zdroj!H$16,'k rozhodnutí detailní'!$A426,0),"
",IF(OFFSET(Zdroj!I$16,'k rozhodnutí detailní'!$A426,0)="","","IČO: "),OFFSET(Zdroj!I$16,'k rozhodnutí detailní'!$A426,0),"
","B.Ú. ",OFFSET(Zdroj!J$16,'k rozhodnutí detailní'!$A426,0))))</f>
        <v/>
      </c>
      <c r="D428" s="3" t="str">
        <f ca="1">IF($B427="","",OFFSET(Zdroj!O$16,'k rozhodnutí detailní'!$A426,0))</f>
        <v/>
      </c>
      <c r="E428" s="426"/>
      <c r="F428" s="31"/>
      <c r="G428" s="429"/>
      <c r="H428" s="427"/>
      <c r="I428" s="419"/>
      <c r="J428" s="419"/>
      <c r="K428" s="419"/>
      <c r="L428" s="419"/>
      <c r="M428" s="435"/>
      <c r="N428" s="425"/>
      <c r="O428" s="419"/>
      <c r="P428" s="419"/>
      <c r="Q428" s="419"/>
      <c r="R428" s="419"/>
      <c r="S428" s="419"/>
      <c r="T428" s="419"/>
      <c r="U428" s="419"/>
    </row>
    <row r="429" spans="1:21" hidden="1" x14ac:dyDescent="0.25">
      <c r="A429" s="25">
        <f>ROW()/3-1</f>
        <v>142</v>
      </c>
      <c r="B429" s="424"/>
      <c r="C429" s="29" t="str">
        <f ca="1">IF($B427="","",IF(Zdroj!$AS$9="ano",IF(OFFSET(Zdroj!M$16,'k rozhodnutí detailní'!A426,0)="","","Anonymizováno"),IF(OFFSET(Zdroj!M$16,'k rozhodnutí detailní'!A426,0)="","",OFFSET(Zdroj!M$16,'k rozhodnutí detailní'!A426,0))))</f>
        <v/>
      </c>
      <c r="D429" s="3" t="str">
        <f ca="1">IF($B427="","",CONCATENATE("Dotace bude použita na:","
",OFFSET(Zdroj!P$16,'k rozhodnutí detailní'!$A426,0)))</f>
        <v/>
      </c>
      <c r="E429" s="426"/>
      <c r="F429" s="32" t="str">
        <f ca="1">IF($B427="","",OFFSET(Zdroj!V$16,'k rozhodnutí detailní'!$A426,0))</f>
        <v/>
      </c>
      <c r="G429" s="49" t="str">
        <f ca="1">IF($B427="","",OFFSET(Zdroj!CC$16,'k rozhodnutí'!#REF!,0))</f>
        <v/>
      </c>
      <c r="H429" s="427"/>
      <c r="I429" s="419"/>
      <c r="J429" s="419"/>
      <c r="K429" s="419"/>
      <c r="L429" s="419"/>
      <c r="M429" s="435"/>
      <c r="N429" s="33" t="str">
        <f t="shared" ref="N429" ca="1" si="279">IF(B427="","",N427/G427)</f>
        <v/>
      </c>
      <c r="O429" s="419"/>
      <c r="P429" s="419"/>
      <c r="Q429" s="419"/>
      <c r="R429" s="419"/>
      <c r="S429" s="419"/>
      <c r="T429" s="419"/>
      <c r="U429" s="419"/>
    </row>
    <row r="430" spans="1:21" hidden="1" x14ac:dyDescent="0.25">
      <c r="A430" s="25"/>
      <c r="B430" s="144" t="str">
        <f ca="1">IF(OFFSET(Zdroj!$B$16,A429,0)&gt;0,A432,"")</f>
        <v/>
      </c>
      <c r="C430" s="2" t="str">
        <f ca="1">IF($B430="","",IF(Zdroj!$AS$9="ano",CONCATENATE(OFFSET(Zdroj!C$16,'k rozhodnutí detailní'!$A429,0),"
","Anonymizováno","
",OFFSET(Zdroj!E$16,'k rozhodnutí detailní'!$A429,0),"
",OFFSET(Zdroj!F$16,'k rozhodnutí detailní'!$A429,0)),CONCATENATE(OFFSET(Zdroj!C$16,'k rozhodnutí detailní'!$A429,0),"
",OFFSET(Zdroj!D$16,'k rozhodnutí detailní'!$A429,0),"
",OFFSET(Zdroj!E$16,'k rozhodnutí detailní'!$A429,0),"
",OFFSET(Zdroj!F$16,'k rozhodnutí detailní'!$A429,0))))</f>
        <v/>
      </c>
      <c r="D430" s="20" t="str">
        <f ca="1">IF($B430="","",OFFSET(Zdroj!N$16,'k rozhodnutí detailní'!$A429,0))</f>
        <v/>
      </c>
      <c r="E430" s="426" t="str">
        <f ca="1">IF($B430="","",OFFSET(Zdroj!T$16,'k rozhodnutí detailní'!$A429,0))</f>
        <v/>
      </c>
      <c r="F430" s="32" t="str">
        <f ca="1">IF($B430="","",OFFSET(Zdroj!U$16,'k rozhodnutí detailní'!$A429,0))</f>
        <v/>
      </c>
      <c r="G430" s="429" t="str">
        <f ca="1">IF($B430="","",OFFSET(Zdroj!W$16,'k rozhodnutí detailní'!$A429,0))</f>
        <v/>
      </c>
      <c r="H430" s="427" t="str">
        <f ca="1">IF($B430="","",OFFSET(Zdroj!Y$16,'k rozhodnutí detailní'!$A429,0))</f>
        <v/>
      </c>
      <c r="I430" s="419" t="str">
        <f ca="1">IF($B430="","",OFFSET(Zdroj!BW$16,'k rozhodnutí detailní'!$A429,0))</f>
        <v/>
      </c>
      <c r="J430" s="419" t="str">
        <f ca="1">IF($B430="","",OFFSET(Zdroj!BX$16,'k rozhodnutí detailní'!$A429,0))</f>
        <v/>
      </c>
      <c r="K430" s="419" t="str">
        <f ca="1">IF($B430="","",OFFSET(Zdroj!BY$16,'k rozhodnutí detailní'!$A429,0))</f>
        <v/>
      </c>
      <c r="L430" s="419" t="str">
        <f ca="1">IF($B430="","",CONCATENATE(OFFSET(Zdroj!BZ$16,'k rozhodnutí detailní'!$A429,0)," ze 100"))</f>
        <v/>
      </c>
      <c r="M430" s="435" t="str">
        <f t="shared" ref="M430" ca="1" si="280">IF($B430="","",SUM((I430+J430+K430)/100))</f>
        <v/>
      </c>
      <c r="N430" s="425" t="str">
        <f ca="1">IF(B430="","",IF(Zdroj!$AS$1=Zdroj!$AT$9,IF(ROUND(G430*M430,Zdroj!$AT$8)&lt;Zdroj!$AU$1,Zdroj!$AU$1,ROUND(G430*M430,Zdroj!$AT$8)),OFFSET(Zdroj!CE$16,'k rozhodnutí detailní'!A429,0)))</f>
        <v/>
      </c>
      <c r="O430" s="419" t="str">
        <f ca="1">IF($B430="","",OFFSET(Zdroj!Z$16,'k rozhodnutí detailní'!$A429,0))</f>
        <v/>
      </c>
      <c r="P430" s="419" t="str">
        <f ca="1">IF($B430="","",OFFSET(Zdroj!AC$16,'k rozhodnutí detailní'!$A429,0))</f>
        <v/>
      </c>
      <c r="Q430" s="419" t="str">
        <f ca="1">IF($B430="","",OFFSET(Zdroj!AD$16,'k rozhodnutí detailní'!$A429,0))</f>
        <v/>
      </c>
      <c r="R430" s="419" t="str">
        <f ca="1">IF($B430="","",OFFSET(Zdroj!AE$16,'k rozhodnutí detailní'!$A429,0))</f>
        <v/>
      </c>
      <c r="S430" s="419" t="str">
        <f ca="1">IF($B430="","",OFFSET(Zdroj!AF$16,'k rozhodnutí detailní'!$A429,0))</f>
        <v/>
      </c>
      <c r="T430" s="419" t="str">
        <f ca="1">IF($B430="","",OFFSET(Zdroj!AG$16,'k rozhodnutí detailní'!$A429,0))</f>
        <v/>
      </c>
      <c r="U430" s="419" t="str">
        <f ca="1">IF($B430="","",OFFSET(Zdroj!AH$16,'k rozhodnutí detailní'!$A429,0))</f>
        <v/>
      </c>
    </row>
    <row r="431" spans="1:21" hidden="1" x14ac:dyDescent="0.25">
      <c r="A431" s="25"/>
      <c r="B431" s="424" t="str">
        <f ca="1">IF(OFFSET(Zdroj!$B$16,A429,0)&gt;0,OFFSET(Zdroj!$B$16,A429,0)+0,"")</f>
        <v/>
      </c>
      <c r="C431" s="2" t="str">
        <f ca="1">IF($B430="","",IF(Zdroj!$AS$9="ano",CONCATENATE("Okres:","
",OFFSET(Zdroj!CH$16,'k rozhodnutí detailní'!$A429,0),"
","Právní forma","
",OFFSET(Zdroj!H$16,'k rozhodnutí detailní'!$A429,0),"
",IF(OFFSET(Zdroj!I$16,'k rozhodnutí detailní'!$A429,0)="","","IČO: "),OFFSET(Zdroj!I$16,'k rozhodnutí detailní'!$A429,0),"
","B.Ú. ",IF(OFFSET(Zdroj!J$16,'k rozhodnutí detailní'!$A429,0)="","","Anonymizováno")),CONCATENATE("Okres:","
",OFFSET(Zdroj!CH$16,'k rozhodnutí detailní'!$A429,0),"
","Právní forma","
",OFFSET(Zdroj!H$16,'k rozhodnutí detailní'!$A429,0),"
",IF(OFFSET(Zdroj!I$16,'k rozhodnutí detailní'!$A429,0)="","","IČO: "),OFFSET(Zdroj!I$16,'k rozhodnutí detailní'!$A429,0),"
","B.Ú. ",OFFSET(Zdroj!J$16,'k rozhodnutí detailní'!$A429,0))))</f>
        <v/>
      </c>
      <c r="D431" s="3" t="str">
        <f ca="1">IF($B430="","",OFFSET(Zdroj!O$16,'k rozhodnutí detailní'!$A429,0))</f>
        <v/>
      </c>
      <c r="E431" s="426"/>
      <c r="F431" s="31"/>
      <c r="G431" s="429"/>
      <c r="H431" s="427"/>
      <c r="I431" s="419"/>
      <c r="J431" s="419"/>
      <c r="K431" s="419"/>
      <c r="L431" s="419"/>
      <c r="M431" s="435"/>
      <c r="N431" s="425"/>
      <c r="O431" s="419"/>
      <c r="P431" s="419"/>
      <c r="Q431" s="419"/>
      <c r="R431" s="419"/>
      <c r="S431" s="419"/>
      <c r="T431" s="419"/>
      <c r="U431" s="419"/>
    </row>
    <row r="432" spans="1:21" hidden="1" x14ac:dyDescent="0.25">
      <c r="A432" s="25">
        <f>ROW()/3-1</f>
        <v>143</v>
      </c>
      <c r="B432" s="424"/>
      <c r="C432" s="29" t="str">
        <f ca="1">IF($B430="","",IF(Zdroj!$AS$9="ano",IF(OFFSET(Zdroj!M$16,'k rozhodnutí detailní'!A429,0)="","","Anonymizováno"),IF(OFFSET(Zdroj!M$16,'k rozhodnutí detailní'!A429,0)="","",OFFSET(Zdroj!M$16,'k rozhodnutí detailní'!A429,0))))</f>
        <v/>
      </c>
      <c r="D432" s="3" t="str">
        <f ca="1">IF($B430="","",CONCATENATE("Dotace bude použita na:","
",OFFSET(Zdroj!P$16,'k rozhodnutí detailní'!$A429,0)))</f>
        <v/>
      </c>
      <c r="E432" s="426"/>
      <c r="F432" s="32" t="str">
        <f ca="1">IF($B430="","",OFFSET(Zdroj!V$16,'k rozhodnutí detailní'!$A429,0))</f>
        <v/>
      </c>
      <c r="G432" s="49" t="str">
        <f ca="1">IF($B430="","",OFFSET(Zdroj!CC$16,'k rozhodnutí'!#REF!,0))</f>
        <v/>
      </c>
      <c r="H432" s="427"/>
      <c r="I432" s="419"/>
      <c r="J432" s="419"/>
      <c r="K432" s="419"/>
      <c r="L432" s="419"/>
      <c r="M432" s="435"/>
      <c r="N432" s="33" t="str">
        <f t="shared" ref="N432" ca="1" si="281">IF(B430="","",N430/G430)</f>
        <v/>
      </c>
      <c r="O432" s="419"/>
      <c r="P432" s="419"/>
      <c r="Q432" s="419"/>
      <c r="R432" s="419"/>
      <c r="S432" s="419"/>
      <c r="T432" s="419"/>
      <c r="U432" s="419"/>
    </row>
    <row r="433" spans="1:21" hidden="1" x14ac:dyDescent="0.25">
      <c r="A433" s="25"/>
      <c r="B433" s="144" t="str">
        <f ca="1">IF(OFFSET(Zdroj!$B$16,A432,0)&gt;0,A435,"")</f>
        <v/>
      </c>
      <c r="C433" s="2" t="str">
        <f ca="1">IF($B433="","",IF(Zdroj!$AS$9="ano",CONCATENATE(OFFSET(Zdroj!C$16,'k rozhodnutí detailní'!$A432,0),"
","Anonymizováno","
",OFFSET(Zdroj!E$16,'k rozhodnutí detailní'!$A432,0),"
",OFFSET(Zdroj!F$16,'k rozhodnutí detailní'!$A432,0)),CONCATENATE(OFFSET(Zdroj!C$16,'k rozhodnutí detailní'!$A432,0),"
",OFFSET(Zdroj!D$16,'k rozhodnutí detailní'!$A432,0),"
",OFFSET(Zdroj!E$16,'k rozhodnutí detailní'!$A432,0),"
",OFFSET(Zdroj!F$16,'k rozhodnutí detailní'!$A432,0))))</f>
        <v/>
      </c>
      <c r="D433" s="20" t="str">
        <f ca="1">IF($B433="","",OFFSET(Zdroj!N$16,'k rozhodnutí detailní'!$A432,0))</f>
        <v/>
      </c>
      <c r="E433" s="426" t="str">
        <f ca="1">IF($B433="","",OFFSET(Zdroj!T$16,'k rozhodnutí detailní'!$A432,0))</f>
        <v/>
      </c>
      <c r="F433" s="32" t="str">
        <f ca="1">IF($B433="","",OFFSET(Zdroj!U$16,'k rozhodnutí detailní'!$A432,0))</f>
        <v/>
      </c>
      <c r="G433" s="429" t="str">
        <f ca="1">IF($B433="","",OFFSET(Zdroj!W$16,'k rozhodnutí detailní'!$A432,0))</f>
        <v/>
      </c>
      <c r="H433" s="427" t="str">
        <f ca="1">IF($B433="","",OFFSET(Zdroj!Y$16,'k rozhodnutí detailní'!$A432,0))</f>
        <v/>
      </c>
      <c r="I433" s="419" t="str">
        <f ca="1">IF($B433="","",OFFSET(Zdroj!BW$16,'k rozhodnutí detailní'!$A432,0))</f>
        <v/>
      </c>
      <c r="J433" s="419" t="str">
        <f ca="1">IF($B433="","",OFFSET(Zdroj!BX$16,'k rozhodnutí detailní'!$A432,0))</f>
        <v/>
      </c>
      <c r="K433" s="419" t="str">
        <f ca="1">IF($B433="","",OFFSET(Zdroj!BY$16,'k rozhodnutí detailní'!$A432,0))</f>
        <v/>
      </c>
      <c r="L433" s="419" t="str">
        <f ca="1">IF($B433="","",CONCATENATE(OFFSET(Zdroj!BZ$16,'k rozhodnutí detailní'!$A432,0)," ze 100"))</f>
        <v/>
      </c>
      <c r="M433" s="435" t="str">
        <f t="shared" ref="M433" ca="1" si="282">IF($B433="","",SUM((I433+J433+K433)/100))</f>
        <v/>
      </c>
      <c r="N433" s="425" t="str">
        <f ca="1">IF(B433="","",IF(Zdroj!$AS$1=Zdroj!$AT$9,IF(ROUND(G433*M433,Zdroj!$AT$8)&lt;Zdroj!$AU$1,Zdroj!$AU$1,ROUND(G433*M433,Zdroj!$AT$8)),OFFSET(Zdroj!CE$16,'k rozhodnutí detailní'!A432,0)))</f>
        <v/>
      </c>
      <c r="O433" s="419" t="str">
        <f ca="1">IF($B433="","",OFFSET(Zdroj!Z$16,'k rozhodnutí detailní'!$A432,0))</f>
        <v/>
      </c>
      <c r="P433" s="419" t="str">
        <f ca="1">IF($B433="","",OFFSET(Zdroj!AC$16,'k rozhodnutí detailní'!$A432,0))</f>
        <v/>
      </c>
      <c r="Q433" s="419" t="str">
        <f ca="1">IF($B433="","",OFFSET(Zdroj!AD$16,'k rozhodnutí detailní'!$A432,0))</f>
        <v/>
      </c>
      <c r="R433" s="419" t="str">
        <f ca="1">IF($B433="","",OFFSET(Zdroj!AE$16,'k rozhodnutí detailní'!$A432,0))</f>
        <v/>
      </c>
      <c r="S433" s="419" t="str">
        <f ca="1">IF($B433="","",OFFSET(Zdroj!AF$16,'k rozhodnutí detailní'!$A432,0))</f>
        <v/>
      </c>
      <c r="T433" s="419" t="str">
        <f ca="1">IF($B433="","",OFFSET(Zdroj!AG$16,'k rozhodnutí detailní'!$A432,0))</f>
        <v/>
      </c>
      <c r="U433" s="419" t="str">
        <f ca="1">IF($B433="","",OFFSET(Zdroj!AH$16,'k rozhodnutí detailní'!$A432,0))</f>
        <v/>
      </c>
    </row>
    <row r="434" spans="1:21" hidden="1" x14ac:dyDescent="0.25">
      <c r="A434" s="25"/>
      <c r="B434" s="424" t="str">
        <f ca="1">IF(OFFSET(Zdroj!$B$16,A432,0)&gt;0,OFFSET(Zdroj!$B$16,A432,0)+0,"")</f>
        <v/>
      </c>
      <c r="C434" s="2" t="str">
        <f ca="1">IF($B433="","",IF(Zdroj!$AS$9="ano",CONCATENATE("Okres:","
",OFFSET(Zdroj!CH$16,'k rozhodnutí detailní'!$A432,0),"
","Právní forma","
",OFFSET(Zdroj!H$16,'k rozhodnutí detailní'!$A432,0),"
",IF(OFFSET(Zdroj!I$16,'k rozhodnutí detailní'!$A432,0)="","","IČO: "),OFFSET(Zdroj!I$16,'k rozhodnutí detailní'!$A432,0),"
","B.Ú. ",IF(OFFSET(Zdroj!J$16,'k rozhodnutí detailní'!$A432,0)="","","Anonymizováno")),CONCATENATE("Okres:","
",OFFSET(Zdroj!CH$16,'k rozhodnutí detailní'!$A432,0),"
","Právní forma","
",OFFSET(Zdroj!H$16,'k rozhodnutí detailní'!$A432,0),"
",IF(OFFSET(Zdroj!I$16,'k rozhodnutí detailní'!$A432,0)="","","IČO: "),OFFSET(Zdroj!I$16,'k rozhodnutí detailní'!$A432,0),"
","B.Ú. ",OFFSET(Zdroj!J$16,'k rozhodnutí detailní'!$A432,0))))</f>
        <v/>
      </c>
      <c r="D434" s="3" t="str">
        <f ca="1">IF($B433="","",OFFSET(Zdroj!O$16,'k rozhodnutí detailní'!$A432,0))</f>
        <v/>
      </c>
      <c r="E434" s="426"/>
      <c r="F434" s="31"/>
      <c r="G434" s="429"/>
      <c r="H434" s="427"/>
      <c r="I434" s="419"/>
      <c r="J434" s="419"/>
      <c r="K434" s="419"/>
      <c r="L434" s="419"/>
      <c r="M434" s="435"/>
      <c r="N434" s="425"/>
      <c r="O434" s="419"/>
      <c r="P434" s="419"/>
      <c r="Q434" s="419"/>
      <c r="R434" s="419"/>
      <c r="S434" s="419"/>
      <c r="T434" s="419"/>
      <c r="U434" s="419"/>
    </row>
    <row r="435" spans="1:21" hidden="1" x14ac:dyDescent="0.25">
      <c r="A435" s="25">
        <f>ROW()/3-1</f>
        <v>144</v>
      </c>
      <c r="B435" s="424"/>
      <c r="C435" s="29" t="str">
        <f ca="1">IF($B433="","",IF(Zdroj!$AS$9="ano",IF(OFFSET(Zdroj!M$16,'k rozhodnutí detailní'!A432,0)="","","Anonymizováno"),IF(OFFSET(Zdroj!M$16,'k rozhodnutí detailní'!A432,0)="","",OFFSET(Zdroj!M$16,'k rozhodnutí detailní'!A432,0))))</f>
        <v/>
      </c>
      <c r="D435" s="3" t="str">
        <f ca="1">IF($B433="","",CONCATENATE("Dotace bude použita na:","
",OFFSET(Zdroj!P$16,'k rozhodnutí detailní'!$A432,0)))</f>
        <v/>
      </c>
      <c r="E435" s="426"/>
      <c r="F435" s="32" t="str">
        <f ca="1">IF($B433="","",OFFSET(Zdroj!V$16,'k rozhodnutí detailní'!$A432,0))</f>
        <v/>
      </c>
      <c r="G435" s="49" t="str">
        <f ca="1">IF($B433="","",OFFSET(Zdroj!CC$16,'k rozhodnutí'!#REF!,0))</f>
        <v/>
      </c>
      <c r="H435" s="427"/>
      <c r="I435" s="419"/>
      <c r="J435" s="419"/>
      <c r="K435" s="419"/>
      <c r="L435" s="419"/>
      <c r="M435" s="435"/>
      <c r="N435" s="33" t="str">
        <f t="shared" ref="N435" ca="1" si="283">IF(B433="","",N433/G433)</f>
        <v/>
      </c>
      <c r="O435" s="419"/>
      <c r="P435" s="419"/>
      <c r="Q435" s="419"/>
      <c r="R435" s="419"/>
      <c r="S435" s="419"/>
      <c r="T435" s="419"/>
      <c r="U435" s="419"/>
    </row>
    <row r="436" spans="1:21" hidden="1" x14ac:dyDescent="0.25">
      <c r="A436" s="25"/>
      <c r="B436" s="144" t="str">
        <f ca="1">IF(OFFSET(Zdroj!$B$16,A435,0)&gt;0,A438,"")</f>
        <v/>
      </c>
      <c r="C436" s="2" t="str">
        <f ca="1">IF($B436="","",IF(Zdroj!$AS$9="ano",CONCATENATE(OFFSET(Zdroj!C$16,'k rozhodnutí detailní'!$A435,0),"
","Anonymizováno","
",OFFSET(Zdroj!E$16,'k rozhodnutí detailní'!$A435,0),"
",OFFSET(Zdroj!F$16,'k rozhodnutí detailní'!$A435,0)),CONCATENATE(OFFSET(Zdroj!C$16,'k rozhodnutí detailní'!$A435,0),"
",OFFSET(Zdroj!D$16,'k rozhodnutí detailní'!$A435,0),"
",OFFSET(Zdroj!E$16,'k rozhodnutí detailní'!$A435,0),"
",OFFSET(Zdroj!F$16,'k rozhodnutí detailní'!$A435,0))))</f>
        <v/>
      </c>
      <c r="D436" s="20" t="str">
        <f ca="1">IF($B436="","",OFFSET(Zdroj!N$16,'k rozhodnutí detailní'!$A435,0))</f>
        <v/>
      </c>
      <c r="E436" s="426" t="str">
        <f ca="1">IF($B436="","",OFFSET(Zdroj!T$16,'k rozhodnutí detailní'!$A435,0))</f>
        <v/>
      </c>
      <c r="F436" s="32" t="str">
        <f ca="1">IF($B436="","",OFFSET(Zdroj!U$16,'k rozhodnutí detailní'!$A435,0))</f>
        <v/>
      </c>
      <c r="G436" s="429" t="str">
        <f ca="1">IF($B436="","",OFFSET(Zdroj!W$16,'k rozhodnutí detailní'!$A435,0))</f>
        <v/>
      </c>
      <c r="H436" s="427" t="str">
        <f ca="1">IF($B436="","",OFFSET(Zdroj!Y$16,'k rozhodnutí detailní'!$A435,0))</f>
        <v/>
      </c>
      <c r="I436" s="419" t="str">
        <f ca="1">IF($B436="","",OFFSET(Zdroj!BW$16,'k rozhodnutí detailní'!$A435,0))</f>
        <v/>
      </c>
      <c r="J436" s="419" t="str">
        <f ca="1">IF($B436="","",OFFSET(Zdroj!BX$16,'k rozhodnutí detailní'!$A435,0))</f>
        <v/>
      </c>
      <c r="K436" s="419" t="str">
        <f ca="1">IF($B436="","",OFFSET(Zdroj!BY$16,'k rozhodnutí detailní'!$A435,0))</f>
        <v/>
      </c>
      <c r="L436" s="419" t="str">
        <f ca="1">IF($B436="","",CONCATENATE(OFFSET(Zdroj!BZ$16,'k rozhodnutí detailní'!$A435,0)," ze 100"))</f>
        <v/>
      </c>
      <c r="M436" s="435" t="str">
        <f t="shared" ref="M436" ca="1" si="284">IF($B436="","",SUM((I436+J436+K436)/100))</f>
        <v/>
      </c>
      <c r="N436" s="425" t="str">
        <f ca="1">IF(B436="","",IF(Zdroj!$AS$1=Zdroj!$AT$9,IF(ROUND(G436*M436,Zdroj!$AT$8)&lt;Zdroj!$AU$1,Zdroj!$AU$1,ROUND(G436*M436,Zdroj!$AT$8)),OFFSET(Zdroj!CE$16,'k rozhodnutí detailní'!A435,0)))</f>
        <v/>
      </c>
      <c r="O436" s="419" t="str">
        <f ca="1">IF($B436="","",OFFSET(Zdroj!Z$16,'k rozhodnutí detailní'!$A435,0))</f>
        <v/>
      </c>
      <c r="P436" s="419" t="str">
        <f ca="1">IF($B436="","",OFFSET(Zdroj!AC$16,'k rozhodnutí detailní'!$A435,0))</f>
        <v/>
      </c>
      <c r="Q436" s="419" t="str">
        <f ca="1">IF($B436="","",OFFSET(Zdroj!AD$16,'k rozhodnutí detailní'!$A435,0))</f>
        <v/>
      </c>
      <c r="R436" s="419" t="str">
        <f ca="1">IF($B436="","",OFFSET(Zdroj!AE$16,'k rozhodnutí detailní'!$A435,0))</f>
        <v/>
      </c>
      <c r="S436" s="419" t="str">
        <f ca="1">IF($B436="","",OFFSET(Zdroj!AF$16,'k rozhodnutí detailní'!$A435,0))</f>
        <v/>
      </c>
      <c r="T436" s="419" t="str">
        <f ca="1">IF($B436="","",OFFSET(Zdroj!AG$16,'k rozhodnutí detailní'!$A435,0))</f>
        <v/>
      </c>
      <c r="U436" s="419" t="str">
        <f ca="1">IF($B436="","",OFFSET(Zdroj!AH$16,'k rozhodnutí detailní'!$A435,0))</f>
        <v/>
      </c>
    </row>
    <row r="437" spans="1:21" hidden="1" x14ac:dyDescent="0.25">
      <c r="A437" s="25"/>
      <c r="B437" s="424" t="str">
        <f ca="1">IF(OFFSET(Zdroj!$B$16,A435,0)&gt;0,OFFSET(Zdroj!$B$16,A435,0)+0,"")</f>
        <v/>
      </c>
      <c r="C437" s="2" t="str">
        <f ca="1">IF($B436="","",IF(Zdroj!$AS$9="ano",CONCATENATE("Okres:","
",OFFSET(Zdroj!CH$16,'k rozhodnutí detailní'!$A435,0),"
","Právní forma","
",OFFSET(Zdroj!H$16,'k rozhodnutí detailní'!$A435,0),"
",IF(OFFSET(Zdroj!I$16,'k rozhodnutí detailní'!$A435,0)="","","IČO: "),OFFSET(Zdroj!I$16,'k rozhodnutí detailní'!$A435,0),"
","B.Ú. ",IF(OFFSET(Zdroj!J$16,'k rozhodnutí detailní'!$A435,0)="","","Anonymizováno")),CONCATENATE("Okres:","
",OFFSET(Zdroj!CH$16,'k rozhodnutí detailní'!$A435,0),"
","Právní forma","
",OFFSET(Zdroj!H$16,'k rozhodnutí detailní'!$A435,0),"
",IF(OFFSET(Zdroj!I$16,'k rozhodnutí detailní'!$A435,0)="","","IČO: "),OFFSET(Zdroj!I$16,'k rozhodnutí detailní'!$A435,0),"
","B.Ú. ",OFFSET(Zdroj!J$16,'k rozhodnutí detailní'!$A435,0))))</f>
        <v/>
      </c>
      <c r="D437" s="3" t="str">
        <f ca="1">IF($B436="","",OFFSET(Zdroj!O$16,'k rozhodnutí detailní'!$A435,0))</f>
        <v/>
      </c>
      <c r="E437" s="426"/>
      <c r="F437" s="31"/>
      <c r="G437" s="429"/>
      <c r="H437" s="427"/>
      <c r="I437" s="419"/>
      <c r="J437" s="419"/>
      <c r="K437" s="419"/>
      <c r="L437" s="419"/>
      <c r="M437" s="435"/>
      <c r="N437" s="425"/>
      <c r="O437" s="419"/>
      <c r="P437" s="419"/>
      <c r="Q437" s="419"/>
      <c r="R437" s="419"/>
      <c r="S437" s="419"/>
      <c r="T437" s="419"/>
      <c r="U437" s="419"/>
    </row>
    <row r="438" spans="1:21" hidden="1" x14ac:dyDescent="0.25">
      <c r="A438" s="25">
        <f>ROW()/3-1</f>
        <v>145</v>
      </c>
      <c r="B438" s="424"/>
      <c r="C438" s="29" t="str">
        <f ca="1">IF($B436="","",IF(Zdroj!$AS$9="ano",IF(OFFSET(Zdroj!M$16,'k rozhodnutí detailní'!A435,0)="","","Anonymizováno"),IF(OFFSET(Zdroj!M$16,'k rozhodnutí detailní'!A435,0)="","",OFFSET(Zdroj!M$16,'k rozhodnutí detailní'!A435,0))))</f>
        <v/>
      </c>
      <c r="D438" s="3" t="str">
        <f ca="1">IF($B436="","",CONCATENATE("Dotace bude použita na:","
",OFFSET(Zdroj!P$16,'k rozhodnutí detailní'!$A435,0)))</f>
        <v/>
      </c>
      <c r="E438" s="426"/>
      <c r="F438" s="32" t="str">
        <f ca="1">IF($B436="","",OFFSET(Zdroj!V$16,'k rozhodnutí detailní'!$A435,0))</f>
        <v/>
      </c>
      <c r="G438" s="49" t="str">
        <f ca="1">IF($B436="","",OFFSET(Zdroj!CC$16,'k rozhodnutí'!#REF!,0))</f>
        <v/>
      </c>
      <c r="H438" s="427"/>
      <c r="I438" s="419"/>
      <c r="J438" s="419"/>
      <c r="K438" s="419"/>
      <c r="L438" s="419"/>
      <c r="M438" s="435"/>
      <c r="N438" s="33" t="str">
        <f t="shared" ref="N438" ca="1" si="285">IF(B436="","",N436/G436)</f>
        <v/>
      </c>
      <c r="O438" s="419"/>
      <c r="P438" s="419"/>
      <c r="Q438" s="419"/>
      <c r="R438" s="419"/>
      <c r="S438" s="419"/>
      <c r="T438" s="419"/>
      <c r="U438" s="419"/>
    </row>
    <row r="439" spans="1:21" hidden="1" x14ac:dyDescent="0.25">
      <c r="A439" s="25"/>
      <c r="B439" s="144" t="str">
        <f ca="1">IF(OFFSET(Zdroj!$B$16,A438,0)&gt;0,A441,"")</f>
        <v/>
      </c>
      <c r="C439" s="2" t="str">
        <f ca="1">IF($B439="","",IF(Zdroj!$AS$9="ano",CONCATENATE(OFFSET(Zdroj!C$16,'k rozhodnutí detailní'!$A438,0),"
","Anonymizováno","
",OFFSET(Zdroj!E$16,'k rozhodnutí detailní'!$A438,0),"
",OFFSET(Zdroj!F$16,'k rozhodnutí detailní'!$A438,0)),CONCATENATE(OFFSET(Zdroj!C$16,'k rozhodnutí detailní'!$A438,0),"
",OFFSET(Zdroj!D$16,'k rozhodnutí detailní'!$A438,0),"
",OFFSET(Zdroj!E$16,'k rozhodnutí detailní'!$A438,0),"
",OFFSET(Zdroj!F$16,'k rozhodnutí detailní'!$A438,0))))</f>
        <v/>
      </c>
      <c r="D439" s="20" t="str">
        <f ca="1">IF($B439="","",OFFSET(Zdroj!N$16,'k rozhodnutí detailní'!$A438,0))</f>
        <v/>
      </c>
      <c r="E439" s="426" t="str">
        <f ca="1">IF($B439="","",OFFSET(Zdroj!T$16,'k rozhodnutí detailní'!$A438,0))</f>
        <v/>
      </c>
      <c r="F439" s="32" t="str">
        <f ca="1">IF($B439="","",OFFSET(Zdroj!U$16,'k rozhodnutí detailní'!$A438,0))</f>
        <v/>
      </c>
      <c r="G439" s="429" t="str">
        <f ca="1">IF($B439="","",OFFSET(Zdroj!W$16,'k rozhodnutí detailní'!$A438,0))</f>
        <v/>
      </c>
      <c r="H439" s="427" t="str">
        <f ca="1">IF($B439="","",OFFSET(Zdroj!Y$16,'k rozhodnutí detailní'!$A438,0))</f>
        <v/>
      </c>
      <c r="I439" s="419" t="str">
        <f ca="1">IF($B439="","",OFFSET(Zdroj!BW$16,'k rozhodnutí detailní'!$A438,0))</f>
        <v/>
      </c>
      <c r="J439" s="419" t="str">
        <f ca="1">IF($B439="","",OFFSET(Zdroj!BX$16,'k rozhodnutí detailní'!$A438,0))</f>
        <v/>
      </c>
      <c r="K439" s="419" t="str">
        <f ca="1">IF($B439="","",OFFSET(Zdroj!BY$16,'k rozhodnutí detailní'!$A438,0))</f>
        <v/>
      </c>
      <c r="L439" s="419" t="str">
        <f ca="1">IF($B439="","",CONCATENATE(OFFSET(Zdroj!BZ$16,'k rozhodnutí detailní'!$A438,0)," ze 100"))</f>
        <v/>
      </c>
      <c r="M439" s="435" t="str">
        <f t="shared" ref="M439" ca="1" si="286">IF($B439="","",SUM((I439+J439+K439)/100))</f>
        <v/>
      </c>
      <c r="N439" s="425" t="str">
        <f ca="1">IF(B439="","",IF(Zdroj!$AS$1=Zdroj!$AT$9,IF(ROUND(G439*M439,Zdroj!$AT$8)&lt;Zdroj!$AU$1,Zdroj!$AU$1,ROUND(G439*M439,Zdroj!$AT$8)),OFFSET(Zdroj!CE$16,'k rozhodnutí detailní'!A438,0)))</f>
        <v/>
      </c>
      <c r="O439" s="419" t="str">
        <f ca="1">IF($B439="","",OFFSET(Zdroj!Z$16,'k rozhodnutí detailní'!$A438,0))</f>
        <v/>
      </c>
      <c r="P439" s="419" t="str">
        <f ca="1">IF($B439="","",OFFSET(Zdroj!AC$16,'k rozhodnutí detailní'!$A438,0))</f>
        <v/>
      </c>
      <c r="Q439" s="419" t="str">
        <f ca="1">IF($B439="","",OFFSET(Zdroj!AD$16,'k rozhodnutí detailní'!$A438,0))</f>
        <v/>
      </c>
      <c r="R439" s="419" t="str">
        <f ca="1">IF($B439="","",OFFSET(Zdroj!AE$16,'k rozhodnutí detailní'!$A438,0))</f>
        <v/>
      </c>
      <c r="S439" s="419" t="str">
        <f ca="1">IF($B439="","",OFFSET(Zdroj!AF$16,'k rozhodnutí detailní'!$A438,0))</f>
        <v/>
      </c>
      <c r="T439" s="419" t="str">
        <f ca="1">IF($B439="","",OFFSET(Zdroj!AG$16,'k rozhodnutí detailní'!$A438,0))</f>
        <v/>
      </c>
      <c r="U439" s="419" t="str">
        <f ca="1">IF($B439="","",OFFSET(Zdroj!AH$16,'k rozhodnutí detailní'!$A438,0))</f>
        <v/>
      </c>
    </row>
    <row r="440" spans="1:21" hidden="1" x14ac:dyDescent="0.25">
      <c r="A440" s="25"/>
      <c r="B440" s="424" t="str">
        <f ca="1">IF(OFFSET(Zdroj!$B$16,A438,0)&gt;0,OFFSET(Zdroj!$B$16,A438,0)+0,"")</f>
        <v/>
      </c>
      <c r="C440" s="2" t="str">
        <f ca="1">IF($B439="","",IF(Zdroj!$AS$9="ano",CONCATENATE("Okres:","
",OFFSET(Zdroj!CH$16,'k rozhodnutí detailní'!$A438,0),"
","Právní forma","
",OFFSET(Zdroj!H$16,'k rozhodnutí detailní'!$A438,0),"
",IF(OFFSET(Zdroj!I$16,'k rozhodnutí detailní'!$A438,0)="","","IČO: "),OFFSET(Zdroj!I$16,'k rozhodnutí detailní'!$A438,0),"
","B.Ú. ",IF(OFFSET(Zdroj!J$16,'k rozhodnutí detailní'!$A438,0)="","","Anonymizováno")),CONCATENATE("Okres:","
",OFFSET(Zdroj!CH$16,'k rozhodnutí detailní'!$A438,0),"
","Právní forma","
",OFFSET(Zdroj!H$16,'k rozhodnutí detailní'!$A438,0),"
",IF(OFFSET(Zdroj!I$16,'k rozhodnutí detailní'!$A438,0)="","","IČO: "),OFFSET(Zdroj!I$16,'k rozhodnutí detailní'!$A438,0),"
","B.Ú. ",OFFSET(Zdroj!J$16,'k rozhodnutí detailní'!$A438,0))))</f>
        <v/>
      </c>
      <c r="D440" s="3" t="str">
        <f ca="1">IF($B439="","",OFFSET(Zdroj!O$16,'k rozhodnutí detailní'!$A438,0))</f>
        <v/>
      </c>
      <c r="E440" s="426"/>
      <c r="F440" s="31"/>
      <c r="G440" s="429"/>
      <c r="H440" s="427"/>
      <c r="I440" s="419"/>
      <c r="J440" s="419"/>
      <c r="K440" s="419"/>
      <c r="L440" s="419"/>
      <c r="M440" s="435"/>
      <c r="N440" s="425"/>
      <c r="O440" s="419"/>
      <c r="P440" s="419"/>
      <c r="Q440" s="419"/>
      <c r="R440" s="419"/>
      <c r="S440" s="419"/>
      <c r="T440" s="419"/>
      <c r="U440" s="419"/>
    </row>
    <row r="441" spans="1:21" hidden="1" x14ac:dyDescent="0.25">
      <c r="A441" s="25">
        <f>ROW()/3-1</f>
        <v>146</v>
      </c>
      <c r="B441" s="424"/>
      <c r="C441" s="29" t="str">
        <f ca="1">IF($B439="","",IF(Zdroj!$AS$9="ano",IF(OFFSET(Zdroj!M$16,'k rozhodnutí detailní'!A438,0)="","","Anonymizováno"),IF(OFFSET(Zdroj!M$16,'k rozhodnutí detailní'!A438,0)="","",OFFSET(Zdroj!M$16,'k rozhodnutí detailní'!A438,0))))</f>
        <v/>
      </c>
      <c r="D441" s="3" t="str">
        <f ca="1">IF($B439="","",CONCATENATE("Dotace bude použita na:","
",OFFSET(Zdroj!P$16,'k rozhodnutí detailní'!$A438,0)))</f>
        <v/>
      </c>
      <c r="E441" s="426"/>
      <c r="F441" s="32" t="str">
        <f ca="1">IF($B439="","",OFFSET(Zdroj!V$16,'k rozhodnutí detailní'!$A438,0))</f>
        <v/>
      </c>
      <c r="G441" s="49" t="str">
        <f ca="1">IF($B439="","",OFFSET(Zdroj!CC$16,'k rozhodnutí'!#REF!,0))</f>
        <v/>
      </c>
      <c r="H441" s="427"/>
      <c r="I441" s="419"/>
      <c r="J441" s="419"/>
      <c r="K441" s="419"/>
      <c r="L441" s="419"/>
      <c r="M441" s="435"/>
      <c r="N441" s="33" t="str">
        <f t="shared" ref="N441" ca="1" si="287">IF(B439="","",N439/G439)</f>
        <v/>
      </c>
      <c r="O441" s="419"/>
      <c r="P441" s="419"/>
      <c r="Q441" s="419"/>
      <c r="R441" s="419"/>
      <c r="S441" s="419"/>
      <c r="T441" s="419"/>
      <c r="U441" s="419"/>
    </row>
    <row r="442" spans="1:21" hidden="1" x14ac:dyDescent="0.25">
      <c r="A442" s="25"/>
      <c r="B442" s="144" t="str">
        <f ca="1">IF(OFFSET(Zdroj!$B$16,A441,0)&gt;0,A444,"")</f>
        <v/>
      </c>
      <c r="C442" s="2" t="str">
        <f ca="1">IF($B442="","",IF(Zdroj!$AS$9="ano",CONCATENATE(OFFSET(Zdroj!C$16,'k rozhodnutí detailní'!$A441,0),"
","Anonymizováno","
",OFFSET(Zdroj!E$16,'k rozhodnutí detailní'!$A441,0),"
",OFFSET(Zdroj!F$16,'k rozhodnutí detailní'!$A441,0)),CONCATENATE(OFFSET(Zdroj!C$16,'k rozhodnutí detailní'!$A441,0),"
",OFFSET(Zdroj!D$16,'k rozhodnutí detailní'!$A441,0),"
",OFFSET(Zdroj!E$16,'k rozhodnutí detailní'!$A441,0),"
",OFFSET(Zdroj!F$16,'k rozhodnutí detailní'!$A441,0))))</f>
        <v/>
      </c>
      <c r="D442" s="20" t="str">
        <f ca="1">IF($B442="","",OFFSET(Zdroj!N$16,'k rozhodnutí detailní'!$A441,0))</f>
        <v/>
      </c>
      <c r="E442" s="426" t="str">
        <f ca="1">IF($B442="","",OFFSET(Zdroj!T$16,'k rozhodnutí detailní'!$A441,0))</f>
        <v/>
      </c>
      <c r="F442" s="32" t="str">
        <f ca="1">IF($B442="","",OFFSET(Zdroj!U$16,'k rozhodnutí detailní'!$A441,0))</f>
        <v/>
      </c>
      <c r="G442" s="429" t="str">
        <f ca="1">IF($B442="","",OFFSET(Zdroj!W$16,'k rozhodnutí detailní'!$A441,0))</f>
        <v/>
      </c>
      <c r="H442" s="427" t="str">
        <f ca="1">IF($B442="","",OFFSET(Zdroj!Y$16,'k rozhodnutí detailní'!$A441,0))</f>
        <v/>
      </c>
      <c r="I442" s="419" t="str">
        <f ca="1">IF($B442="","",OFFSET(Zdroj!BW$16,'k rozhodnutí detailní'!$A441,0))</f>
        <v/>
      </c>
      <c r="J442" s="419" t="str">
        <f ca="1">IF($B442="","",OFFSET(Zdroj!BX$16,'k rozhodnutí detailní'!$A441,0))</f>
        <v/>
      </c>
      <c r="K442" s="419" t="str">
        <f ca="1">IF($B442="","",OFFSET(Zdroj!BY$16,'k rozhodnutí detailní'!$A441,0))</f>
        <v/>
      </c>
      <c r="L442" s="419" t="str">
        <f ca="1">IF($B442="","",CONCATENATE(OFFSET(Zdroj!BZ$16,'k rozhodnutí detailní'!$A441,0)," ze 100"))</f>
        <v/>
      </c>
      <c r="M442" s="435" t="str">
        <f t="shared" ref="M442" ca="1" si="288">IF($B442="","",SUM((I442+J442+K442)/100))</f>
        <v/>
      </c>
      <c r="N442" s="425" t="str">
        <f ca="1">IF(B442="","",IF(Zdroj!$AS$1=Zdroj!$AT$9,IF(ROUND(G442*M442,Zdroj!$AT$8)&lt;Zdroj!$AU$1,Zdroj!$AU$1,ROUND(G442*M442,Zdroj!$AT$8)),OFFSET(Zdroj!CE$16,'k rozhodnutí detailní'!A441,0)))</f>
        <v/>
      </c>
      <c r="O442" s="419" t="str">
        <f ca="1">IF($B442="","",OFFSET(Zdroj!Z$16,'k rozhodnutí detailní'!$A441,0))</f>
        <v/>
      </c>
      <c r="P442" s="419" t="str">
        <f ca="1">IF($B442="","",OFFSET(Zdroj!AC$16,'k rozhodnutí detailní'!$A441,0))</f>
        <v/>
      </c>
      <c r="Q442" s="419" t="str">
        <f ca="1">IF($B442="","",OFFSET(Zdroj!AD$16,'k rozhodnutí detailní'!$A441,0))</f>
        <v/>
      </c>
      <c r="R442" s="419" t="str">
        <f ca="1">IF($B442="","",OFFSET(Zdroj!AE$16,'k rozhodnutí detailní'!$A441,0))</f>
        <v/>
      </c>
      <c r="S442" s="419" t="str">
        <f ca="1">IF($B442="","",OFFSET(Zdroj!AF$16,'k rozhodnutí detailní'!$A441,0))</f>
        <v/>
      </c>
      <c r="T442" s="419" t="str">
        <f ca="1">IF($B442="","",OFFSET(Zdroj!AG$16,'k rozhodnutí detailní'!$A441,0))</f>
        <v/>
      </c>
      <c r="U442" s="419" t="str">
        <f ca="1">IF($B442="","",OFFSET(Zdroj!AH$16,'k rozhodnutí detailní'!$A441,0))</f>
        <v/>
      </c>
    </row>
    <row r="443" spans="1:21" hidden="1" x14ac:dyDescent="0.25">
      <c r="A443" s="25"/>
      <c r="B443" s="424" t="str">
        <f ca="1">IF(OFFSET(Zdroj!$B$16,A441,0)&gt;0,OFFSET(Zdroj!$B$16,A441,0)+0,"")</f>
        <v/>
      </c>
      <c r="C443" s="2" t="str">
        <f ca="1">IF($B442="","",IF(Zdroj!$AS$9="ano",CONCATENATE("Okres:","
",OFFSET(Zdroj!CH$16,'k rozhodnutí detailní'!$A441,0),"
","Právní forma","
",OFFSET(Zdroj!H$16,'k rozhodnutí detailní'!$A441,0),"
",IF(OFFSET(Zdroj!I$16,'k rozhodnutí detailní'!$A441,0)="","","IČO: "),OFFSET(Zdroj!I$16,'k rozhodnutí detailní'!$A441,0),"
","B.Ú. ",IF(OFFSET(Zdroj!J$16,'k rozhodnutí detailní'!$A441,0)="","","Anonymizováno")),CONCATENATE("Okres:","
",OFFSET(Zdroj!CH$16,'k rozhodnutí detailní'!$A441,0),"
","Právní forma","
",OFFSET(Zdroj!H$16,'k rozhodnutí detailní'!$A441,0),"
",IF(OFFSET(Zdroj!I$16,'k rozhodnutí detailní'!$A441,0)="","","IČO: "),OFFSET(Zdroj!I$16,'k rozhodnutí detailní'!$A441,0),"
","B.Ú. ",OFFSET(Zdroj!J$16,'k rozhodnutí detailní'!$A441,0))))</f>
        <v/>
      </c>
      <c r="D443" s="3" t="str">
        <f ca="1">IF($B442="","",OFFSET(Zdroj!O$16,'k rozhodnutí detailní'!$A441,0))</f>
        <v/>
      </c>
      <c r="E443" s="426"/>
      <c r="F443" s="31"/>
      <c r="G443" s="429"/>
      <c r="H443" s="427"/>
      <c r="I443" s="419"/>
      <c r="J443" s="419"/>
      <c r="K443" s="419"/>
      <c r="L443" s="419"/>
      <c r="M443" s="435"/>
      <c r="N443" s="425"/>
      <c r="O443" s="419"/>
      <c r="P443" s="419"/>
      <c r="Q443" s="419"/>
      <c r="R443" s="419"/>
      <c r="S443" s="419"/>
      <c r="T443" s="419"/>
      <c r="U443" s="419"/>
    </row>
    <row r="444" spans="1:21" hidden="1" x14ac:dyDescent="0.25">
      <c r="A444" s="25">
        <f>ROW()/3-1</f>
        <v>147</v>
      </c>
      <c r="B444" s="424"/>
      <c r="C444" s="29" t="str">
        <f ca="1">IF($B442="","",IF(Zdroj!$AS$9="ano",IF(OFFSET(Zdroj!M$16,'k rozhodnutí detailní'!A441,0)="","","Anonymizováno"),IF(OFFSET(Zdroj!M$16,'k rozhodnutí detailní'!A441,0)="","",OFFSET(Zdroj!M$16,'k rozhodnutí detailní'!A441,0))))</f>
        <v/>
      </c>
      <c r="D444" s="3" t="str">
        <f ca="1">IF($B442="","",CONCATENATE("Dotace bude použita na:","
",OFFSET(Zdroj!P$16,'k rozhodnutí detailní'!$A441,0)))</f>
        <v/>
      </c>
      <c r="E444" s="426"/>
      <c r="F444" s="32" t="str">
        <f ca="1">IF($B442="","",OFFSET(Zdroj!V$16,'k rozhodnutí detailní'!$A441,0))</f>
        <v/>
      </c>
      <c r="G444" s="49" t="str">
        <f ca="1">IF($B442="","",OFFSET(Zdroj!CC$16,'k rozhodnutí'!#REF!,0))</f>
        <v/>
      </c>
      <c r="H444" s="427"/>
      <c r="I444" s="419"/>
      <c r="J444" s="419"/>
      <c r="K444" s="419"/>
      <c r="L444" s="419"/>
      <c r="M444" s="435"/>
      <c r="N444" s="33" t="str">
        <f t="shared" ref="N444" ca="1" si="289">IF(B442="","",N442/G442)</f>
        <v/>
      </c>
      <c r="O444" s="419"/>
      <c r="P444" s="419"/>
      <c r="Q444" s="419"/>
      <c r="R444" s="419"/>
      <c r="S444" s="419"/>
      <c r="T444" s="419"/>
      <c r="U444" s="419"/>
    </row>
    <row r="445" spans="1:21" hidden="1" x14ac:dyDescent="0.25">
      <c r="A445" s="25"/>
      <c r="B445" s="144" t="str">
        <f ca="1">IF(OFFSET(Zdroj!$B$16,A444,0)&gt;0,A447,"")</f>
        <v/>
      </c>
      <c r="C445" s="2" t="str">
        <f ca="1">IF($B445="","",IF(Zdroj!$AS$9="ano",CONCATENATE(OFFSET(Zdroj!C$16,'k rozhodnutí detailní'!$A444,0),"
","Anonymizováno","
",OFFSET(Zdroj!E$16,'k rozhodnutí detailní'!$A444,0),"
",OFFSET(Zdroj!F$16,'k rozhodnutí detailní'!$A444,0)),CONCATENATE(OFFSET(Zdroj!C$16,'k rozhodnutí detailní'!$A444,0),"
",OFFSET(Zdroj!D$16,'k rozhodnutí detailní'!$A444,0),"
",OFFSET(Zdroj!E$16,'k rozhodnutí detailní'!$A444,0),"
",OFFSET(Zdroj!F$16,'k rozhodnutí detailní'!$A444,0))))</f>
        <v/>
      </c>
      <c r="D445" s="20" t="str">
        <f ca="1">IF($B445="","",OFFSET(Zdroj!N$16,'k rozhodnutí detailní'!$A444,0))</f>
        <v/>
      </c>
      <c r="E445" s="426" t="str">
        <f ca="1">IF($B445="","",OFFSET(Zdroj!T$16,'k rozhodnutí detailní'!$A444,0))</f>
        <v/>
      </c>
      <c r="F445" s="32" t="str">
        <f ca="1">IF($B445="","",OFFSET(Zdroj!U$16,'k rozhodnutí detailní'!$A444,0))</f>
        <v/>
      </c>
      <c r="G445" s="429" t="str">
        <f ca="1">IF($B445="","",OFFSET(Zdroj!W$16,'k rozhodnutí detailní'!$A444,0))</f>
        <v/>
      </c>
      <c r="H445" s="427" t="str">
        <f ca="1">IF($B445="","",OFFSET(Zdroj!Y$16,'k rozhodnutí detailní'!$A444,0))</f>
        <v/>
      </c>
      <c r="I445" s="419" t="str">
        <f ca="1">IF($B445="","",OFFSET(Zdroj!BW$16,'k rozhodnutí detailní'!$A444,0))</f>
        <v/>
      </c>
      <c r="J445" s="419" t="str">
        <f ca="1">IF($B445="","",OFFSET(Zdroj!BX$16,'k rozhodnutí detailní'!$A444,0))</f>
        <v/>
      </c>
      <c r="K445" s="419" t="str">
        <f ca="1">IF($B445="","",OFFSET(Zdroj!BY$16,'k rozhodnutí detailní'!$A444,0))</f>
        <v/>
      </c>
      <c r="L445" s="419" t="str">
        <f ca="1">IF($B445="","",CONCATENATE(OFFSET(Zdroj!BZ$16,'k rozhodnutí detailní'!$A444,0)," ze 100"))</f>
        <v/>
      </c>
      <c r="M445" s="435" t="str">
        <f t="shared" ref="M445" ca="1" si="290">IF($B445="","",SUM((I445+J445+K445)/100))</f>
        <v/>
      </c>
      <c r="N445" s="425" t="str">
        <f ca="1">IF(B445="","",IF(Zdroj!$AS$1=Zdroj!$AT$9,IF(ROUND(G445*M445,Zdroj!$AT$8)&lt;Zdroj!$AU$1,Zdroj!$AU$1,ROUND(G445*M445,Zdroj!$AT$8)),OFFSET(Zdroj!CE$16,'k rozhodnutí detailní'!A444,0)))</f>
        <v/>
      </c>
      <c r="O445" s="419" t="str">
        <f ca="1">IF($B445="","",OFFSET(Zdroj!Z$16,'k rozhodnutí detailní'!$A444,0))</f>
        <v/>
      </c>
      <c r="P445" s="419" t="str">
        <f ca="1">IF($B445="","",OFFSET(Zdroj!AC$16,'k rozhodnutí detailní'!$A444,0))</f>
        <v/>
      </c>
      <c r="Q445" s="419" t="str">
        <f ca="1">IF($B445="","",OFFSET(Zdroj!AD$16,'k rozhodnutí detailní'!$A444,0))</f>
        <v/>
      </c>
      <c r="R445" s="419" t="str">
        <f ca="1">IF($B445="","",OFFSET(Zdroj!AE$16,'k rozhodnutí detailní'!$A444,0))</f>
        <v/>
      </c>
      <c r="S445" s="419" t="str">
        <f ca="1">IF($B445="","",OFFSET(Zdroj!AF$16,'k rozhodnutí detailní'!$A444,0))</f>
        <v/>
      </c>
      <c r="T445" s="419" t="str">
        <f ca="1">IF($B445="","",OFFSET(Zdroj!AG$16,'k rozhodnutí detailní'!$A444,0))</f>
        <v/>
      </c>
      <c r="U445" s="419" t="str">
        <f ca="1">IF($B445="","",OFFSET(Zdroj!AH$16,'k rozhodnutí detailní'!$A444,0))</f>
        <v/>
      </c>
    </row>
    <row r="446" spans="1:21" hidden="1" x14ac:dyDescent="0.25">
      <c r="A446" s="25"/>
      <c r="B446" s="424" t="str">
        <f ca="1">IF(OFFSET(Zdroj!$B$16,A444,0)&gt;0,OFFSET(Zdroj!$B$16,A444,0)+0,"")</f>
        <v/>
      </c>
      <c r="C446" s="2" t="str">
        <f ca="1">IF($B445="","",IF(Zdroj!$AS$9="ano",CONCATENATE("Okres:","
",OFFSET(Zdroj!CH$16,'k rozhodnutí detailní'!$A444,0),"
","Právní forma","
",OFFSET(Zdroj!H$16,'k rozhodnutí detailní'!$A444,0),"
",IF(OFFSET(Zdroj!I$16,'k rozhodnutí detailní'!$A444,0)="","","IČO: "),OFFSET(Zdroj!I$16,'k rozhodnutí detailní'!$A444,0),"
","B.Ú. ",IF(OFFSET(Zdroj!J$16,'k rozhodnutí detailní'!$A444,0)="","","Anonymizováno")),CONCATENATE("Okres:","
",OFFSET(Zdroj!CH$16,'k rozhodnutí detailní'!$A444,0),"
","Právní forma","
",OFFSET(Zdroj!H$16,'k rozhodnutí detailní'!$A444,0),"
",IF(OFFSET(Zdroj!I$16,'k rozhodnutí detailní'!$A444,0)="","","IČO: "),OFFSET(Zdroj!I$16,'k rozhodnutí detailní'!$A444,0),"
","B.Ú. ",OFFSET(Zdroj!J$16,'k rozhodnutí detailní'!$A444,0))))</f>
        <v/>
      </c>
      <c r="D446" s="3" t="str">
        <f ca="1">IF($B445="","",OFFSET(Zdroj!O$16,'k rozhodnutí detailní'!$A444,0))</f>
        <v/>
      </c>
      <c r="E446" s="426"/>
      <c r="F446" s="31"/>
      <c r="G446" s="429"/>
      <c r="H446" s="427"/>
      <c r="I446" s="419"/>
      <c r="J446" s="419"/>
      <c r="K446" s="419"/>
      <c r="L446" s="419"/>
      <c r="M446" s="435"/>
      <c r="N446" s="425"/>
      <c r="O446" s="419"/>
      <c r="P446" s="419"/>
      <c r="Q446" s="419"/>
      <c r="R446" s="419"/>
      <c r="S446" s="419"/>
      <c r="T446" s="419"/>
      <c r="U446" s="419"/>
    </row>
    <row r="447" spans="1:21" hidden="1" x14ac:dyDescent="0.25">
      <c r="A447" s="25">
        <f>ROW()/3-1</f>
        <v>148</v>
      </c>
      <c r="B447" s="424"/>
      <c r="C447" s="29" t="str">
        <f ca="1">IF($B445="","",IF(Zdroj!$AS$9="ano",IF(OFFSET(Zdroj!M$16,'k rozhodnutí detailní'!A444,0)="","","Anonymizováno"),IF(OFFSET(Zdroj!M$16,'k rozhodnutí detailní'!A444,0)="","",OFFSET(Zdroj!M$16,'k rozhodnutí detailní'!A444,0))))</f>
        <v/>
      </c>
      <c r="D447" s="3" t="str">
        <f ca="1">IF($B445="","",CONCATENATE("Dotace bude použita na:","
",OFFSET(Zdroj!P$16,'k rozhodnutí detailní'!$A444,0)))</f>
        <v/>
      </c>
      <c r="E447" s="426"/>
      <c r="F447" s="32" t="str">
        <f ca="1">IF($B445="","",OFFSET(Zdroj!V$16,'k rozhodnutí detailní'!$A444,0))</f>
        <v/>
      </c>
      <c r="G447" s="49" t="str">
        <f ca="1">IF($B445="","",OFFSET(Zdroj!CC$16,'k rozhodnutí'!#REF!,0))</f>
        <v/>
      </c>
      <c r="H447" s="427"/>
      <c r="I447" s="419"/>
      <c r="J447" s="419"/>
      <c r="K447" s="419"/>
      <c r="L447" s="419"/>
      <c r="M447" s="435"/>
      <c r="N447" s="33" t="str">
        <f t="shared" ref="N447" ca="1" si="291">IF(B445="","",N445/G445)</f>
        <v/>
      </c>
      <c r="O447" s="419"/>
      <c r="P447" s="419"/>
      <c r="Q447" s="419"/>
      <c r="R447" s="419"/>
      <c r="S447" s="419"/>
      <c r="T447" s="419"/>
      <c r="U447" s="419"/>
    </row>
    <row r="448" spans="1:21" hidden="1" x14ac:dyDescent="0.25">
      <c r="A448" s="25"/>
      <c r="B448" s="144" t="str">
        <f ca="1">IF(OFFSET(Zdroj!$B$16,A447,0)&gt;0,A450,"")</f>
        <v/>
      </c>
      <c r="C448" s="2" t="str">
        <f ca="1">IF($B448="","",IF(Zdroj!$AS$9="ano",CONCATENATE(OFFSET(Zdroj!C$16,'k rozhodnutí detailní'!$A447,0),"
","Anonymizováno","
",OFFSET(Zdroj!E$16,'k rozhodnutí detailní'!$A447,0),"
",OFFSET(Zdroj!F$16,'k rozhodnutí detailní'!$A447,0)),CONCATENATE(OFFSET(Zdroj!C$16,'k rozhodnutí detailní'!$A447,0),"
",OFFSET(Zdroj!D$16,'k rozhodnutí detailní'!$A447,0),"
",OFFSET(Zdroj!E$16,'k rozhodnutí detailní'!$A447,0),"
",OFFSET(Zdroj!F$16,'k rozhodnutí detailní'!$A447,0))))</f>
        <v/>
      </c>
      <c r="D448" s="20" t="str">
        <f ca="1">IF($B448="","",OFFSET(Zdroj!N$16,'k rozhodnutí detailní'!$A447,0))</f>
        <v/>
      </c>
      <c r="E448" s="426" t="str">
        <f ca="1">IF($B448="","",OFFSET(Zdroj!T$16,'k rozhodnutí detailní'!$A447,0))</f>
        <v/>
      </c>
      <c r="F448" s="32" t="str">
        <f ca="1">IF($B448="","",OFFSET(Zdroj!U$16,'k rozhodnutí detailní'!$A447,0))</f>
        <v/>
      </c>
      <c r="G448" s="429" t="str">
        <f ca="1">IF($B448="","",OFFSET(Zdroj!W$16,'k rozhodnutí detailní'!$A447,0))</f>
        <v/>
      </c>
      <c r="H448" s="427" t="str">
        <f ca="1">IF($B448="","",OFFSET(Zdroj!Y$16,'k rozhodnutí detailní'!$A447,0))</f>
        <v/>
      </c>
      <c r="I448" s="419" t="str">
        <f ca="1">IF($B448="","",OFFSET(Zdroj!BW$16,'k rozhodnutí detailní'!$A447,0))</f>
        <v/>
      </c>
      <c r="J448" s="419" t="str">
        <f ca="1">IF($B448="","",OFFSET(Zdroj!BX$16,'k rozhodnutí detailní'!$A447,0))</f>
        <v/>
      </c>
      <c r="K448" s="419" t="str">
        <f ca="1">IF($B448="","",OFFSET(Zdroj!BY$16,'k rozhodnutí detailní'!$A447,0))</f>
        <v/>
      </c>
      <c r="L448" s="419" t="str">
        <f ca="1">IF($B448="","",CONCATENATE(OFFSET(Zdroj!BZ$16,'k rozhodnutí detailní'!$A447,0)," ze 100"))</f>
        <v/>
      </c>
      <c r="M448" s="435" t="str">
        <f t="shared" ref="M448" ca="1" si="292">IF($B448="","",SUM((I448+J448+K448)/100))</f>
        <v/>
      </c>
      <c r="N448" s="425" t="str">
        <f ca="1">IF(B448="","",IF(Zdroj!$AS$1=Zdroj!$AT$9,IF(ROUND(G448*M448,Zdroj!$AT$8)&lt;Zdroj!$AU$1,Zdroj!$AU$1,ROUND(G448*M448,Zdroj!$AT$8)),OFFSET(Zdroj!CE$16,'k rozhodnutí detailní'!A447,0)))</f>
        <v/>
      </c>
      <c r="O448" s="419" t="str">
        <f ca="1">IF($B448="","",OFFSET(Zdroj!Z$16,'k rozhodnutí detailní'!$A447,0))</f>
        <v/>
      </c>
      <c r="P448" s="419" t="str">
        <f ca="1">IF($B448="","",OFFSET(Zdroj!AC$16,'k rozhodnutí detailní'!$A447,0))</f>
        <v/>
      </c>
      <c r="Q448" s="419" t="str">
        <f ca="1">IF($B448="","",OFFSET(Zdroj!AD$16,'k rozhodnutí detailní'!$A447,0))</f>
        <v/>
      </c>
      <c r="R448" s="419" t="str">
        <f ca="1">IF($B448="","",OFFSET(Zdroj!AE$16,'k rozhodnutí detailní'!$A447,0))</f>
        <v/>
      </c>
      <c r="S448" s="419" t="str">
        <f ca="1">IF($B448="","",OFFSET(Zdroj!AF$16,'k rozhodnutí detailní'!$A447,0))</f>
        <v/>
      </c>
      <c r="T448" s="419" t="str">
        <f ca="1">IF($B448="","",OFFSET(Zdroj!AG$16,'k rozhodnutí detailní'!$A447,0))</f>
        <v/>
      </c>
      <c r="U448" s="419" t="str">
        <f ca="1">IF($B448="","",OFFSET(Zdroj!AH$16,'k rozhodnutí detailní'!$A447,0))</f>
        <v/>
      </c>
    </row>
    <row r="449" spans="1:21" hidden="1" x14ac:dyDescent="0.25">
      <c r="A449" s="25"/>
      <c r="B449" s="424" t="str">
        <f ca="1">IF(OFFSET(Zdroj!$B$16,A447,0)&gt;0,OFFSET(Zdroj!$B$16,A447,0)+0,"")</f>
        <v/>
      </c>
      <c r="C449" s="2" t="str">
        <f ca="1">IF($B448="","",IF(Zdroj!$AS$9="ano",CONCATENATE("Okres:","
",OFFSET(Zdroj!CH$16,'k rozhodnutí detailní'!$A447,0),"
","Právní forma","
",OFFSET(Zdroj!H$16,'k rozhodnutí detailní'!$A447,0),"
",IF(OFFSET(Zdroj!I$16,'k rozhodnutí detailní'!$A447,0)="","","IČO: "),OFFSET(Zdroj!I$16,'k rozhodnutí detailní'!$A447,0),"
","B.Ú. ",IF(OFFSET(Zdroj!J$16,'k rozhodnutí detailní'!$A447,0)="","","Anonymizováno")),CONCATENATE("Okres:","
",OFFSET(Zdroj!CH$16,'k rozhodnutí detailní'!$A447,0),"
","Právní forma","
",OFFSET(Zdroj!H$16,'k rozhodnutí detailní'!$A447,0),"
",IF(OFFSET(Zdroj!I$16,'k rozhodnutí detailní'!$A447,0)="","","IČO: "),OFFSET(Zdroj!I$16,'k rozhodnutí detailní'!$A447,0),"
","B.Ú. ",OFFSET(Zdroj!J$16,'k rozhodnutí detailní'!$A447,0))))</f>
        <v/>
      </c>
      <c r="D449" s="3" t="str">
        <f ca="1">IF($B448="","",OFFSET(Zdroj!O$16,'k rozhodnutí detailní'!$A447,0))</f>
        <v/>
      </c>
      <c r="E449" s="426"/>
      <c r="F449" s="31"/>
      <c r="G449" s="429"/>
      <c r="H449" s="427"/>
      <c r="I449" s="419"/>
      <c r="J449" s="419"/>
      <c r="K449" s="419"/>
      <c r="L449" s="419"/>
      <c r="M449" s="435"/>
      <c r="N449" s="425"/>
      <c r="O449" s="419"/>
      <c r="P449" s="419"/>
      <c r="Q449" s="419"/>
      <c r="R449" s="419"/>
      <c r="S449" s="419"/>
      <c r="T449" s="419"/>
      <c r="U449" s="419"/>
    </row>
    <row r="450" spans="1:21" hidden="1" x14ac:dyDescent="0.25">
      <c r="A450" s="25">
        <f>ROW()/3-1</f>
        <v>149</v>
      </c>
      <c r="B450" s="424"/>
      <c r="C450" s="29" t="str">
        <f ca="1">IF($B448="","",IF(Zdroj!$AS$9="ano",IF(OFFSET(Zdroj!M$16,'k rozhodnutí detailní'!A447,0)="","","Anonymizováno"),IF(OFFSET(Zdroj!M$16,'k rozhodnutí detailní'!A447,0)="","",OFFSET(Zdroj!M$16,'k rozhodnutí detailní'!A447,0))))</f>
        <v/>
      </c>
      <c r="D450" s="3" t="str">
        <f ca="1">IF($B448="","",CONCATENATE("Dotace bude použita na:","
",OFFSET(Zdroj!P$16,'k rozhodnutí detailní'!$A447,0)))</f>
        <v/>
      </c>
      <c r="E450" s="426"/>
      <c r="F450" s="32" t="str">
        <f ca="1">IF($B448="","",OFFSET(Zdroj!V$16,'k rozhodnutí detailní'!$A447,0))</f>
        <v/>
      </c>
      <c r="G450" s="49" t="str">
        <f ca="1">IF($B448="","",OFFSET(Zdroj!CC$16,'k rozhodnutí'!#REF!,0))</f>
        <v/>
      </c>
      <c r="H450" s="427"/>
      <c r="I450" s="419"/>
      <c r="J450" s="419"/>
      <c r="K450" s="419"/>
      <c r="L450" s="419"/>
      <c r="M450" s="435"/>
      <c r="N450" s="33" t="str">
        <f t="shared" ref="N450" ca="1" si="293">IF(B448="","",N448/G448)</f>
        <v/>
      </c>
      <c r="O450" s="419"/>
      <c r="P450" s="419"/>
      <c r="Q450" s="419"/>
      <c r="R450" s="419"/>
      <c r="S450" s="419"/>
      <c r="T450" s="419"/>
      <c r="U450" s="419"/>
    </row>
    <row r="451" spans="1:21" hidden="1" x14ac:dyDescent="0.25">
      <c r="A451" s="25"/>
      <c r="B451" s="144" t="str">
        <f ca="1">IF(OFFSET(Zdroj!$B$16,A450,0)&gt;0,A453,"")</f>
        <v/>
      </c>
      <c r="C451" s="2" t="str">
        <f ca="1">IF($B451="","",IF(Zdroj!$AS$9="ano",CONCATENATE(OFFSET(Zdroj!C$16,'k rozhodnutí detailní'!$A450,0),"
","Anonymizováno","
",OFFSET(Zdroj!E$16,'k rozhodnutí detailní'!$A450,0),"
",OFFSET(Zdroj!F$16,'k rozhodnutí detailní'!$A450,0)),CONCATENATE(OFFSET(Zdroj!C$16,'k rozhodnutí detailní'!$A450,0),"
",OFFSET(Zdroj!D$16,'k rozhodnutí detailní'!$A450,0),"
",OFFSET(Zdroj!E$16,'k rozhodnutí detailní'!$A450,0),"
",OFFSET(Zdroj!F$16,'k rozhodnutí detailní'!$A450,0))))</f>
        <v/>
      </c>
      <c r="D451" s="20" t="str">
        <f ca="1">IF($B451="","",OFFSET(Zdroj!N$16,'k rozhodnutí detailní'!$A450,0))</f>
        <v/>
      </c>
      <c r="E451" s="426" t="str">
        <f ca="1">IF($B451="","",OFFSET(Zdroj!T$16,'k rozhodnutí detailní'!$A450,0))</f>
        <v/>
      </c>
      <c r="F451" s="32" t="str">
        <f ca="1">IF($B451="","",OFFSET(Zdroj!U$16,'k rozhodnutí detailní'!$A450,0))</f>
        <v/>
      </c>
      <c r="G451" s="429" t="str">
        <f ca="1">IF($B451="","",OFFSET(Zdroj!W$16,'k rozhodnutí detailní'!$A450,0))</f>
        <v/>
      </c>
      <c r="H451" s="427" t="str">
        <f ca="1">IF($B451="","",OFFSET(Zdroj!Y$16,'k rozhodnutí detailní'!$A450,0))</f>
        <v/>
      </c>
      <c r="I451" s="419" t="str">
        <f ca="1">IF($B451="","",OFFSET(Zdroj!BW$16,'k rozhodnutí detailní'!$A450,0))</f>
        <v/>
      </c>
      <c r="J451" s="419" t="str">
        <f ca="1">IF($B451="","",OFFSET(Zdroj!BX$16,'k rozhodnutí detailní'!$A450,0))</f>
        <v/>
      </c>
      <c r="K451" s="419" t="str">
        <f ca="1">IF($B451="","",OFFSET(Zdroj!BY$16,'k rozhodnutí detailní'!$A450,0))</f>
        <v/>
      </c>
      <c r="L451" s="419" t="str">
        <f ca="1">IF($B451="","",CONCATENATE(OFFSET(Zdroj!BZ$16,'k rozhodnutí detailní'!$A450,0)," ze 100"))</f>
        <v/>
      </c>
      <c r="M451" s="435" t="str">
        <f t="shared" ref="M451" ca="1" si="294">IF($B451="","",SUM((I451+J451+K451)/100))</f>
        <v/>
      </c>
      <c r="N451" s="425" t="str">
        <f ca="1">IF(B451="","",IF(Zdroj!$AS$1=Zdroj!$AT$9,IF(ROUND(G451*M451,Zdroj!$AT$8)&lt;Zdroj!$AU$1,Zdroj!$AU$1,ROUND(G451*M451,Zdroj!$AT$8)),OFFSET(Zdroj!CE$16,'k rozhodnutí detailní'!A450,0)))</f>
        <v/>
      </c>
      <c r="O451" s="419" t="str">
        <f ca="1">IF($B451="","",OFFSET(Zdroj!Z$16,'k rozhodnutí detailní'!$A450,0))</f>
        <v/>
      </c>
      <c r="P451" s="419" t="str">
        <f ca="1">IF($B451="","",OFFSET(Zdroj!AC$16,'k rozhodnutí detailní'!$A450,0))</f>
        <v/>
      </c>
      <c r="Q451" s="419" t="str">
        <f ca="1">IF($B451="","",OFFSET(Zdroj!AD$16,'k rozhodnutí detailní'!$A450,0))</f>
        <v/>
      </c>
      <c r="R451" s="419" t="str">
        <f ca="1">IF($B451="","",OFFSET(Zdroj!AE$16,'k rozhodnutí detailní'!$A450,0))</f>
        <v/>
      </c>
      <c r="S451" s="419" t="str">
        <f ca="1">IF($B451="","",OFFSET(Zdroj!AF$16,'k rozhodnutí detailní'!$A450,0))</f>
        <v/>
      </c>
      <c r="T451" s="419" t="str">
        <f ca="1">IF($B451="","",OFFSET(Zdroj!AG$16,'k rozhodnutí detailní'!$A450,0))</f>
        <v/>
      </c>
      <c r="U451" s="419" t="str">
        <f ca="1">IF($B451="","",OFFSET(Zdroj!AH$16,'k rozhodnutí detailní'!$A450,0))</f>
        <v/>
      </c>
    </row>
    <row r="452" spans="1:21" hidden="1" x14ac:dyDescent="0.25">
      <c r="A452" s="25"/>
      <c r="B452" s="424" t="str">
        <f ca="1">IF(OFFSET(Zdroj!$B$16,A450,0)&gt;0,OFFSET(Zdroj!$B$16,A450,0)+0,"")</f>
        <v/>
      </c>
      <c r="C452" s="2" t="str">
        <f ca="1">IF($B451="","",IF(Zdroj!$AS$9="ano",CONCATENATE("Okres:","
",OFFSET(Zdroj!CH$16,'k rozhodnutí detailní'!$A450,0),"
","Právní forma","
",OFFSET(Zdroj!H$16,'k rozhodnutí detailní'!$A450,0),"
",IF(OFFSET(Zdroj!I$16,'k rozhodnutí detailní'!$A450,0)="","","IČO: "),OFFSET(Zdroj!I$16,'k rozhodnutí detailní'!$A450,0),"
","B.Ú. ",IF(OFFSET(Zdroj!J$16,'k rozhodnutí detailní'!$A450,0)="","","Anonymizováno")),CONCATENATE("Okres:","
",OFFSET(Zdroj!CH$16,'k rozhodnutí detailní'!$A450,0),"
","Právní forma","
",OFFSET(Zdroj!H$16,'k rozhodnutí detailní'!$A450,0),"
",IF(OFFSET(Zdroj!I$16,'k rozhodnutí detailní'!$A450,0)="","","IČO: "),OFFSET(Zdroj!I$16,'k rozhodnutí detailní'!$A450,0),"
","B.Ú. ",OFFSET(Zdroj!J$16,'k rozhodnutí detailní'!$A450,0))))</f>
        <v/>
      </c>
      <c r="D452" s="3" t="str">
        <f ca="1">IF($B451="","",OFFSET(Zdroj!O$16,'k rozhodnutí detailní'!$A450,0))</f>
        <v/>
      </c>
      <c r="E452" s="426"/>
      <c r="F452" s="31"/>
      <c r="G452" s="429"/>
      <c r="H452" s="427"/>
      <c r="I452" s="419"/>
      <c r="J452" s="419"/>
      <c r="K452" s="419"/>
      <c r="L452" s="419"/>
      <c r="M452" s="435"/>
      <c r="N452" s="425"/>
      <c r="O452" s="419"/>
      <c r="P452" s="419"/>
      <c r="Q452" s="419"/>
      <c r="R452" s="419"/>
      <c r="S452" s="419"/>
      <c r="T452" s="419"/>
      <c r="U452" s="419"/>
    </row>
    <row r="453" spans="1:21" hidden="1" x14ac:dyDescent="0.25">
      <c r="A453" s="25">
        <f>ROW()/3-1</f>
        <v>150</v>
      </c>
      <c r="B453" s="424"/>
      <c r="C453" s="29" t="str">
        <f ca="1">IF($B451="","",IF(Zdroj!$AS$9="ano",IF(OFFSET(Zdroj!M$16,'k rozhodnutí detailní'!A450,0)="","","Anonymizováno"),IF(OFFSET(Zdroj!M$16,'k rozhodnutí detailní'!A450,0)="","",OFFSET(Zdroj!M$16,'k rozhodnutí detailní'!A450,0))))</f>
        <v/>
      </c>
      <c r="D453" s="3" t="str">
        <f ca="1">IF($B451="","",CONCATENATE("Dotace bude použita na:","
",OFFSET(Zdroj!P$16,'k rozhodnutí detailní'!$A450,0)))</f>
        <v/>
      </c>
      <c r="E453" s="426"/>
      <c r="F453" s="32" t="str">
        <f ca="1">IF($B451="","",OFFSET(Zdroj!V$16,'k rozhodnutí detailní'!$A450,0))</f>
        <v/>
      </c>
      <c r="G453" s="49" t="str">
        <f ca="1">IF($B451="","",OFFSET(Zdroj!CC$16,'k rozhodnutí'!#REF!,0))</f>
        <v/>
      </c>
      <c r="H453" s="427"/>
      <c r="I453" s="419"/>
      <c r="J453" s="419"/>
      <c r="K453" s="419"/>
      <c r="L453" s="419"/>
      <c r="M453" s="435"/>
      <c r="N453" s="33" t="str">
        <f t="shared" ref="N453" ca="1" si="295">IF(B451="","",N451/G451)</f>
        <v/>
      </c>
      <c r="O453" s="419"/>
      <c r="P453" s="419"/>
      <c r="Q453" s="419"/>
      <c r="R453" s="419"/>
      <c r="S453" s="419"/>
      <c r="T453" s="419"/>
      <c r="U453" s="419"/>
    </row>
    <row r="454" spans="1:21" hidden="1" x14ac:dyDescent="0.25">
      <c r="A454" s="25"/>
      <c r="B454" s="144" t="str">
        <f ca="1">IF(OFFSET(Zdroj!$B$16,A453,0)&gt;0,A456,"")</f>
        <v/>
      </c>
      <c r="C454" s="2" t="str">
        <f ca="1">IF($B454="","",IF(Zdroj!$AS$9="ano",CONCATENATE(OFFSET(Zdroj!C$16,'k rozhodnutí detailní'!$A453,0),"
","Anonymizováno","
",OFFSET(Zdroj!E$16,'k rozhodnutí detailní'!$A453,0),"
",OFFSET(Zdroj!F$16,'k rozhodnutí detailní'!$A453,0)),CONCATENATE(OFFSET(Zdroj!C$16,'k rozhodnutí detailní'!$A453,0),"
",OFFSET(Zdroj!D$16,'k rozhodnutí detailní'!$A453,0),"
",OFFSET(Zdroj!E$16,'k rozhodnutí detailní'!$A453,0),"
",OFFSET(Zdroj!F$16,'k rozhodnutí detailní'!$A453,0))))</f>
        <v/>
      </c>
      <c r="D454" s="20" t="str">
        <f ca="1">IF($B454="","",OFFSET(Zdroj!N$16,'k rozhodnutí detailní'!$A453,0))</f>
        <v/>
      </c>
      <c r="E454" s="426" t="str">
        <f ca="1">IF($B454="","",OFFSET(Zdroj!T$16,'k rozhodnutí detailní'!$A453,0))</f>
        <v/>
      </c>
      <c r="F454" s="32" t="str">
        <f ca="1">IF($B454="","",OFFSET(Zdroj!U$16,'k rozhodnutí detailní'!$A453,0))</f>
        <v/>
      </c>
      <c r="G454" s="429" t="str">
        <f ca="1">IF($B454="","",OFFSET(Zdroj!W$16,'k rozhodnutí detailní'!$A453,0))</f>
        <v/>
      </c>
      <c r="H454" s="427" t="str">
        <f ca="1">IF($B454="","",OFFSET(Zdroj!Y$16,'k rozhodnutí detailní'!$A453,0))</f>
        <v/>
      </c>
      <c r="I454" s="419" t="str">
        <f ca="1">IF($B454="","",OFFSET(Zdroj!BW$16,'k rozhodnutí detailní'!$A453,0))</f>
        <v/>
      </c>
      <c r="J454" s="419" t="str">
        <f ca="1">IF($B454="","",OFFSET(Zdroj!BX$16,'k rozhodnutí detailní'!$A453,0))</f>
        <v/>
      </c>
      <c r="K454" s="419" t="str">
        <f ca="1">IF($B454="","",OFFSET(Zdroj!BY$16,'k rozhodnutí detailní'!$A453,0))</f>
        <v/>
      </c>
      <c r="L454" s="419" t="str">
        <f ca="1">IF($B454="","",CONCATENATE(OFFSET(Zdroj!BZ$16,'k rozhodnutí detailní'!$A453,0)," ze 100"))</f>
        <v/>
      </c>
      <c r="M454" s="435" t="str">
        <f t="shared" ref="M454" ca="1" si="296">IF($B454="","",SUM((I454+J454+K454)/100))</f>
        <v/>
      </c>
      <c r="N454" s="425" t="str">
        <f ca="1">IF(B454="","",IF(Zdroj!$AS$1=Zdroj!$AT$9,IF(ROUND(G454*M454,Zdroj!$AT$8)&lt;Zdroj!$AU$1,Zdroj!$AU$1,ROUND(G454*M454,Zdroj!$AT$8)),OFFSET(Zdroj!CE$16,'k rozhodnutí detailní'!A453,0)))</f>
        <v/>
      </c>
      <c r="O454" s="419" t="str">
        <f ca="1">IF($B454="","",OFFSET(Zdroj!Z$16,'k rozhodnutí detailní'!$A453,0))</f>
        <v/>
      </c>
      <c r="P454" s="419" t="str">
        <f ca="1">IF($B454="","",OFFSET(Zdroj!AC$16,'k rozhodnutí detailní'!$A453,0))</f>
        <v/>
      </c>
      <c r="Q454" s="419" t="str">
        <f ca="1">IF($B454="","",OFFSET(Zdroj!AD$16,'k rozhodnutí detailní'!$A453,0))</f>
        <v/>
      </c>
      <c r="R454" s="419" t="str">
        <f ca="1">IF($B454="","",OFFSET(Zdroj!AE$16,'k rozhodnutí detailní'!$A453,0))</f>
        <v/>
      </c>
      <c r="S454" s="419" t="str">
        <f ca="1">IF($B454="","",OFFSET(Zdroj!AF$16,'k rozhodnutí detailní'!$A453,0))</f>
        <v/>
      </c>
      <c r="T454" s="419" t="str">
        <f ca="1">IF($B454="","",OFFSET(Zdroj!AG$16,'k rozhodnutí detailní'!$A453,0))</f>
        <v/>
      </c>
      <c r="U454" s="419" t="str">
        <f ca="1">IF($B454="","",OFFSET(Zdroj!AH$16,'k rozhodnutí detailní'!$A453,0))</f>
        <v/>
      </c>
    </row>
    <row r="455" spans="1:21" hidden="1" x14ac:dyDescent="0.25">
      <c r="A455" s="25"/>
      <c r="B455" s="424" t="str">
        <f ca="1">IF(OFFSET(Zdroj!$B$16,A453,0)&gt;0,OFFSET(Zdroj!$B$16,A453,0)+0,"")</f>
        <v/>
      </c>
      <c r="C455" s="2" t="str">
        <f ca="1">IF($B454="","",IF(Zdroj!$AS$9="ano",CONCATENATE("Okres:","
",OFFSET(Zdroj!CH$16,'k rozhodnutí detailní'!$A453,0),"
","Právní forma","
",OFFSET(Zdroj!H$16,'k rozhodnutí detailní'!$A453,0),"
",IF(OFFSET(Zdroj!I$16,'k rozhodnutí detailní'!$A453,0)="","","IČO: "),OFFSET(Zdroj!I$16,'k rozhodnutí detailní'!$A453,0),"
","B.Ú. ",IF(OFFSET(Zdroj!J$16,'k rozhodnutí detailní'!$A453,0)="","","Anonymizováno")),CONCATENATE("Okres:","
",OFFSET(Zdroj!CH$16,'k rozhodnutí detailní'!$A453,0),"
","Právní forma","
",OFFSET(Zdroj!H$16,'k rozhodnutí detailní'!$A453,0),"
",IF(OFFSET(Zdroj!I$16,'k rozhodnutí detailní'!$A453,0)="","","IČO: "),OFFSET(Zdroj!I$16,'k rozhodnutí detailní'!$A453,0),"
","B.Ú. ",OFFSET(Zdroj!J$16,'k rozhodnutí detailní'!$A453,0))))</f>
        <v/>
      </c>
      <c r="D455" s="3" t="str">
        <f ca="1">IF($B454="","",OFFSET(Zdroj!O$16,'k rozhodnutí detailní'!$A453,0))</f>
        <v/>
      </c>
      <c r="E455" s="426"/>
      <c r="F455" s="31"/>
      <c r="G455" s="429"/>
      <c r="H455" s="427"/>
      <c r="I455" s="419"/>
      <c r="J455" s="419"/>
      <c r="K455" s="419"/>
      <c r="L455" s="419"/>
      <c r="M455" s="435"/>
      <c r="N455" s="425"/>
      <c r="O455" s="419"/>
      <c r="P455" s="419"/>
      <c r="Q455" s="419"/>
      <c r="R455" s="419"/>
      <c r="S455" s="419"/>
      <c r="T455" s="419"/>
      <c r="U455" s="419"/>
    </row>
    <row r="456" spans="1:21" hidden="1" x14ac:dyDescent="0.25">
      <c r="A456" s="25">
        <f>ROW()/3-1</f>
        <v>151</v>
      </c>
      <c r="B456" s="424"/>
      <c r="C456" s="29" t="str">
        <f ca="1">IF($B454="","",IF(Zdroj!$AS$9="ano",IF(OFFSET(Zdroj!M$16,'k rozhodnutí detailní'!A453,0)="","","Anonymizováno"),IF(OFFSET(Zdroj!M$16,'k rozhodnutí detailní'!A453,0)="","",OFFSET(Zdroj!M$16,'k rozhodnutí detailní'!A453,0))))</f>
        <v/>
      </c>
      <c r="D456" s="3" t="str">
        <f ca="1">IF($B454="","",CONCATENATE("Dotace bude použita na:","
",OFFSET(Zdroj!P$16,'k rozhodnutí detailní'!$A453,0)))</f>
        <v/>
      </c>
      <c r="E456" s="426"/>
      <c r="F456" s="32" t="str">
        <f ca="1">IF($B454="","",OFFSET(Zdroj!V$16,'k rozhodnutí detailní'!$A453,0))</f>
        <v/>
      </c>
      <c r="G456" s="49" t="str">
        <f ca="1">IF($B454="","",OFFSET(Zdroj!CC$16,'k rozhodnutí'!#REF!,0))</f>
        <v/>
      </c>
      <c r="H456" s="427"/>
      <c r="I456" s="419"/>
      <c r="J456" s="419"/>
      <c r="K456" s="419"/>
      <c r="L456" s="419"/>
      <c r="M456" s="435"/>
      <c r="N456" s="33" t="str">
        <f t="shared" ref="N456" ca="1" si="297">IF(B454="","",N454/G454)</f>
        <v/>
      </c>
      <c r="O456" s="419"/>
      <c r="P456" s="419"/>
      <c r="Q456" s="419"/>
      <c r="R456" s="419"/>
      <c r="S456" s="419"/>
      <c r="T456" s="419"/>
      <c r="U456" s="419"/>
    </row>
    <row r="457" spans="1:21" hidden="1" x14ac:dyDescent="0.25">
      <c r="A457" s="25"/>
      <c r="B457" s="144" t="str">
        <f ca="1">IF(OFFSET(Zdroj!$B$16,A456,0)&gt;0,A459,"")</f>
        <v/>
      </c>
      <c r="C457" s="2" t="str">
        <f ca="1">IF($B457="","",IF(Zdroj!$AS$9="ano",CONCATENATE(OFFSET(Zdroj!C$16,'k rozhodnutí detailní'!$A456,0),"
","Anonymizováno","
",OFFSET(Zdroj!E$16,'k rozhodnutí detailní'!$A456,0),"
",OFFSET(Zdroj!F$16,'k rozhodnutí detailní'!$A456,0)),CONCATENATE(OFFSET(Zdroj!C$16,'k rozhodnutí detailní'!$A456,0),"
",OFFSET(Zdroj!D$16,'k rozhodnutí detailní'!$A456,0),"
",OFFSET(Zdroj!E$16,'k rozhodnutí detailní'!$A456,0),"
",OFFSET(Zdroj!F$16,'k rozhodnutí detailní'!$A456,0))))</f>
        <v/>
      </c>
      <c r="D457" s="20" t="str">
        <f ca="1">IF($B457="","",OFFSET(Zdroj!N$16,'k rozhodnutí detailní'!$A456,0))</f>
        <v/>
      </c>
      <c r="E457" s="426" t="str">
        <f ca="1">IF($B457="","",OFFSET(Zdroj!T$16,'k rozhodnutí detailní'!$A456,0))</f>
        <v/>
      </c>
      <c r="F457" s="32" t="str">
        <f ca="1">IF($B457="","",OFFSET(Zdroj!U$16,'k rozhodnutí detailní'!$A456,0))</f>
        <v/>
      </c>
      <c r="G457" s="429" t="str">
        <f ca="1">IF($B457="","",OFFSET(Zdroj!W$16,'k rozhodnutí detailní'!$A456,0))</f>
        <v/>
      </c>
      <c r="H457" s="427" t="str">
        <f ca="1">IF($B457="","",OFFSET(Zdroj!Y$16,'k rozhodnutí detailní'!$A456,0))</f>
        <v/>
      </c>
      <c r="I457" s="419" t="str">
        <f ca="1">IF($B457="","",OFFSET(Zdroj!BW$16,'k rozhodnutí detailní'!$A456,0))</f>
        <v/>
      </c>
      <c r="J457" s="419" t="str">
        <f ca="1">IF($B457="","",OFFSET(Zdroj!BX$16,'k rozhodnutí detailní'!$A456,0))</f>
        <v/>
      </c>
      <c r="K457" s="419" t="str">
        <f ca="1">IF($B457="","",OFFSET(Zdroj!BY$16,'k rozhodnutí detailní'!$A456,0))</f>
        <v/>
      </c>
      <c r="L457" s="419" t="str">
        <f ca="1">IF($B457="","",CONCATENATE(OFFSET(Zdroj!BZ$16,'k rozhodnutí detailní'!$A456,0)," ze 100"))</f>
        <v/>
      </c>
      <c r="M457" s="435" t="str">
        <f t="shared" ref="M457" ca="1" si="298">IF($B457="","",SUM((I457+J457+K457)/100))</f>
        <v/>
      </c>
      <c r="N457" s="425" t="str">
        <f ca="1">IF(B457="","",IF(Zdroj!$AS$1=Zdroj!$AT$9,IF(ROUND(G457*M457,Zdroj!$AT$8)&lt;Zdroj!$AU$1,Zdroj!$AU$1,ROUND(G457*M457,Zdroj!$AT$8)),OFFSET(Zdroj!CE$16,'k rozhodnutí detailní'!A456,0)))</f>
        <v/>
      </c>
      <c r="O457" s="419" t="str">
        <f ca="1">IF($B457="","",OFFSET(Zdroj!Z$16,'k rozhodnutí detailní'!$A456,0))</f>
        <v/>
      </c>
      <c r="P457" s="419" t="str">
        <f ca="1">IF($B457="","",OFFSET(Zdroj!AC$16,'k rozhodnutí detailní'!$A456,0))</f>
        <v/>
      </c>
      <c r="Q457" s="419" t="str">
        <f ca="1">IF($B457="","",OFFSET(Zdroj!AD$16,'k rozhodnutí detailní'!$A456,0))</f>
        <v/>
      </c>
      <c r="R457" s="419" t="str">
        <f ca="1">IF($B457="","",OFFSET(Zdroj!AE$16,'k rozhodnutí detailní'!$A456,0))</f>
        <v/>
      </c>
      <c r="S457" s="419" t="str">
        <f ca="1">IF($B457="","",OFFSET(Zdroj!AF$16,'k rozhodnutí detailní'!$A456,0))</f>
        <v/>
      </c>
      <c r="T457" s="419" t="str">
        <f ca="1">IF($B457="","",OFFSET(Zdroj!AG$16,'k rozhodnutí detailní'!$A456,0))</f>
        <v/>
      </c>
      <c r="U457" s="419" t="str">
        <f ca="1">IF($B457="","",OFFSET(Zdroj!AH$16,'k rozhodnutí detailní'!$A456,0))</f>
        <v/>
      </c>
    </row>
    <row r="458" spans="1:21" hidden="1" x14ac:dyDescent="0.25">
      <c r="A458" s="25"/>
      <c r="B458" s="424" t="str">
        <f ca="1">IF(OFFSET(Zdroj!$B$16,A456,0)&gt;0,OFFSET(Zdroj!$B$16,A456,0)+0,"")</f>
        <v/>
      </c>
      <c r="C458" s="2" t="str">
        <f ca="1">IF($B457="","",IF(Zdroj!$AS$9="ano",CONCATENATE("Okres:","
",OFFSET(Zdroj!CH$16,'k rozhodnutí detailní'!$A456,0),"
","Právní forma","
",OFFSET(Zdroj!H$16,'k rozhodnutí detailní'!$A456,0),"
",IF(OFFSET(Zdroj!I$16,'k rozhodnutí detailní'!$A456,0)="","","IČO: "),OFFSET(Zdroj!I$16,'k rozhodnutí detailní'!$A456,0),"
","B.Ú. ",IF(OFFSET(Zdroj!J$16,'k rozhodnutí detailní'!$A456,0)="","","Anonymizováno")),CONCATENATE("Okres:","
",OFFSET(Zdroj!CH$16,'k rozhodnutí detailní'!$A456,0),"
","Právní forma","
",OFFSET(Zdroj!H$16,'k rozhodnutí detailní'!$A456,0),"
",IF(OFFSET(Zdroj!I$16,'k rozhodnutí detailní'!$A456,0)="","","IČO: "),OFFSET(Zdroj!I$16,'k rozhodnutí detailní'!$A456,0),"
","B.Ú. ",OFFSET(Zdroj!J$16,'k rozhodnutí detailní'!$A456,0))))</f>
        <v/>
      </c>
      <c r="D458" s="3" t="str">
        <f ca="1">IF($B457="","",OFFSET(Zdroj!O$16,'k rozhodnutí detailní'!$A456,0))</f>
        <v/>
      </c>
      <c r="E458" s="426"/>
      <c r="F458" s="31"/>
      <c r="G458" s="429"/>
      <c r="H458" s="427"/>
      <c r="I458" s="419"/>
      <c r="J458" s="419"/>
      <c r="K458" s="419"/>
      <c r="L458" s="419"/>
      <c r="M458" s="435"/>
      <c r="N458" s="425"/>
      <c r="O458" s="419"/>
      <c r="P458" s="419"/>
      <c r="Q458" s="419"/>
      <c r="R458" s="419"/>
      <c r="S458" s="419"/>
      <c r="T458" s="419"/>
      <c r="U458" s="419"/>
    </row>
    <row r="459" spans="1:21" hidden="1" x14ac:dyDescent="0.25">
      <c r="A459" s="25">
        <f>ROW()/3-1</f>
        <v>152</v>
      </c>
      <c r="B459" s="424"/>
      <c r="C459" s="29" t="str">
        <f ca="1">IF($B457="","",IF(Zdroj!$AS$9="ano",IF(OFFSET(Zdroj!M$16,'k rozhodnutí detailní'!A456,0)="","","Anonymizováno"),IF(OFFSET(Zdroj!M$16,'k rozhodnutí detailní'!A456,0)="","",OFFSET(Zdroj!M$16,'k rozhodnutí detailní'!A456,0))))</f>
        <v/>
      </c>
      <c r="D459" s="3" t="str">
        <f ca="1">IF($B457="","",CONCATENATE("Dotace bude použita na:","
",OFFSET(Zdroj!P$16,'k rozhodnutí detailní'!$A456,0)))</f>
        <v/>
      </c>
      <c r="E459" s="426"/>
      <c r="F459" s="32" t="str">
        <f ca="1">IF($B457="","",OFFSET(Zdroj!V$16,'k rozhodnutí detailní'!$A456,0))</f>
        <v/>
      </c>
      <c r="G459" s="49" t="str">
        <f ca="1">IF($B457="","",OFFSET(Zdroj!CC$16,'k rozhodnutí'!#REF!,0))</f>
        <v/>
      </c>
      <c r="H459" s="427"/>
      <c r="I459" s="419"/>
      <c r="J459" s="419"/>
      <c r="K459" s="419"/>
      <c r="L459" s="419"/>
      <c r="M459" s="435"/>
      <c r="N459" s="33" t="str">
        <f t="shared" ref="N459" ca="1" si="299">IF(B457="","",N457/G457)</f>
        <v/>
      </c>
      <c r="O459" s="419"/>
      <c r="P459" s="419"/>
      <c r="Q459" s="419"/>
      <c r="R459" s="419"/>
      <c r="S459" s="419"/>
      <c r="T459" s="419"/>
      <c r="U459" s="419"/>
    </row>
    <row r="460" spans="1:21" hidden="1" x14ac:dyDescent="0.25">
      <c r="A460" s="25"/>
      <c r="B460" s="144" t="str">
        <f ca="1">IF(OFFSET(Zdroj!$B$16,A459,0)&gt;0,A462,"")</f>
        <v/>
      </c>
      <c r="C460" s="2" t="str">
        <f ca="1">IF($B460="","",IF(Zdroj!$AS$9="ano",CONCATENATE(OFFSET(Zdroj!C$16,'k rozhodnutí detailní'!$A459,0),"
","Anonymizováno","
",OFFSET(Zdroj!E$16,'k rozhodnutí detailní'!$A459,0),"
",OFFSET(Zdroj!F$16,'k rozhodnutí detailní'!$A459,0)),CONCATENATE(OFFSET(Zdroj!C$16,'k rozhodnutí detailní'!$A459,0),"
",OFFSET(Zdroj!D$16,'k rozhodnutí detailní'!$A459,0),"
",OFFSET(Zdroj!E$16,'k rozhodnutí detailní'!$A459,0),"
",OFFSET(Zdroj!F$16,'k rozhodnutí detailní'!$A459,0))))</f>
        <v/>
      </c>
      <c r="D460" s="20" t="str">
        <f ca="1">IF($B460="","",OFFSET(Zdroj!N$16,'k rozhodnutí detailní'!$A459,0))</f>
        <v/>
      </c>
      <c r="E460" s="426" t="str">
        <f ca="1">IF($B460="","",OFFSET(Zdroj!T$16,'k rozhodnutí detailní'!$A459,0))</f>
        <v/>
      </c>
      <c r="F460" s="32" t="str">
        <f ca="1">IF($B460="","",OFFSET(Zdroj!U$16,'k rozhodnutí detailní'!$A459,0))</f>
        <v/>
      </c>
      <c r="G460" s="429" t="str">
        <f ca="1">IF($B460="","",OFFSET(Zdroj!W$16,'k rozhodnutí detailní'!$A459,0))</f>
        <v/>
      </c>
      <c r="H460" s="427" t="str">
        <f ca="1">IF($B460="","",OFFSET(Zdroj!Y$16,'k rozhodnutí detailní'!$A459,0))</f>
        <v/>
      </c>
      <c r="I460" s="419" t="str">
        <f ca="1">IF($B460="","",OFFSET(Zdroj!BW$16,'k rozhodnutí detailní'!$A459,0))</f>
        <v/>
      </c>
      <c r="J460" s="419" t="str">
        <f ca="1">IF($B460="","",OFFSET(Zdroj!BX$16,'k rozhodnutí detailní'!$A459,0))</f>
        <v/>
      </c>
      <c r="K460" s="419" t="str">
        <f ca="1">IF($B460="","",OFFSET(Zdroj!BY$16,'k rozhodnutí detailní'!$A459,0))</f>
        <v/>
      </c>
      <c r="L460" s="419" t="str">
        <f ca="1">IF($B460="","",CONCATENATE(OFFSET(Zdroj!BZ$16,'k rozhodnutí detailní'!$A459,0)," ze 100"))</f>
        <v/>
      </c>
      <c r="M460" s="435" t="str">
        <f t="shared" ref="M460" ca="1" si="300">IF($B460="","",SUM((I460+J460+K460)/100))</f>
        <v/>
      </c>
      <c r="N460" s="425" t="str">
        <f ca="1">IF(B460="","",IF(Zdroj!$AS$1=Zdroj!$AT$9,IF(ROUND(G460*M460,Zdroj!$AT$8)&lt;Zdroj!$AU$1,Zdroj!$AU$1,ROUND(G460*M460,Zdroj!$AT$8)),OFFSET(Zdroj!CE$16,'k rozhodnutí detailní'!A459,0)))</f>
        <v/>
      </c>
      <c r="O460" s="419" t="str">
        <f ca="1">IF($B460="","",OFFSET(Zdroj!Z$16,'k rozhodnutí detailní'!$A459,0))</f>
        <v/>
      </c>
      <c r="P460" s="419" t="str">
        <f ca="1">IF($B460="","",OFFSET(Zdroj!AC$16,'k rozhodnutí detailní'!$A459,0))</f>
        <v/>
      </c>
      <c r="Q460" s="419" t="str">
        <f ca="1">IF($B460="","",OFFSET(Zdroj!AD$16,'k rozhodnutí detailní'!$A459,0))</f>
        <v/>
      </c>
      <c r="R460" s="419" t="str">
        <f ca="1">IF($B460="","",OFFSET(Zdroj!AE$16,'k rozhodnutí detailní'!$A459,0))</f>
        <v/>
      </c>
      <c r="S460" s="419" t="str">
        <f ca="1">IF($B460="","",OFFSET(Zdroj!AF$16,'k rozhodnutí detailní'!$A459,0))</f>
        <v/>
      </c>
      <c r="T460" s="419" t="str">
        <f ca="1">IF($B460="","",OFFSET(Zdroj!AG$16,'k rozhodnutí detailní'!$A459,0))</f>
        <v/>
      </c>
      <c r="U460" s="419" t="str">
        <f ca="1">IF($B460="","",OFFSET(Zdroj!AH$16,'k rozhodnutí detailní'!$A459,0))</f>
        <v/>
      </c>
    </row>
    <row r="461" spans="1:21" hidden="1" x14ac:dyDescent="0.25">
      <c r="A461" s="25"/>
      <c r="B461" s="424" t="str">
        <f ca="1">IF(OFFSET(Zdroj!$B$16,A459,0)&gt;0,OFFSET(Zdroj!$B$16,A459,0)+0,"")</f>
        <v/>
      </c>
      <c r="C461" s="2" t="str">
        <f ca="1">IF($B460="","",IF(Zdroj!$AS$9="ano",CONCATENATE("Okres:","
",OFFSET(Zdroj!CH$16,'k rozhodnutí detailní'!$A459,0),"
","Právní forma","
",OFFSET(Zdroj!H$16,'k rozhodnutí detailní'!$A459,0),"
",IF(OFFSET(Zdroj!I$16,'k rozhodnutí detailní'!$A459,0)="","","IČO: "),OFFSET(Zdroj!I$16,'k rozhodnutí detailní'!$A459,0),"
","B.Ú. ",IF(OFFSET(Zdroj!J$16,'k rozhodnutí detailní'!$A459,0)="","","Anonymizováno")),CONCATENATE("Okres:","
",OFFSET(Zdroj!CH$16,'k rozhodnutí detailní'!$A459,0),"
","Právní forma","
",OFFSET(Zdroj!H$16,'k rozhodnutí detailní'!$A459,0),"
",IF(OFFSET(Zdroj!I$16,'k rozhodnutí detailní'!$A459,0)="","","IČO: "),OFFSET(Zdroj!I$16,'k rozhodnutí detailní'!$A459,0),"
","B.Ú. ",OFFSET(Zdroj!J$16,'k rozhodnutí detailní'!$A459,0))))</f>
        <v/>
      </c>
      <c r="D461" s="3" t="str">
        <f ca="1">IF($B460="","",OFFSET(Zdroj!O$16,'k rozhodnutí detailní'!$A459,0))</f>
        <v/>
      </c>
      <c r="E461" s="426"/>
      <c r="F461" s="31"/>
      <c r="G461" s="429"/>
      <c r="H461" s="427"/>
      <c r="I461" s="419"/>
      <c r="J461" s="419"/>
      <c r="K461" s="419"/>
      <c r="L461" s="419"/>
      <c r="M461" s="435"/>
      <c r="N461" s="425"/>
      <c r="O461" s="419"/>
      <c r="P461" s="419"/>
      <c r="Q461" s="419"/>
      <c r="R461" s="419"/>
      <c r="S461" s="419"/>
      <c r="T461" s="419"/>
      <c r="U461" s="419"/>
    </row>
    <row r="462" spans="1:21" hidden="1" x14ac:dyDescent="0.25">
      <c r="A462" s="25">
        <f>ROW()/3-1</f>
        <v>153</v>
      </c>
      <c r="B462" s="424"/>
      <c r="C462" s="29" t="str">
        <f ca="1">IF($B460="","",IF(Zdroj!$AS$9="ano",IF(OFFSET(Zdroj!M$16,'k rozhodnutí detailní'!A459,0)="","","Anonymizováno"),IF(OFFSET(Zdroj!M$16,'k rozhodnutí detailní'!A459,0)="","",OFFSET(Zdroj!M$16,'k rozhodnutí detailní'!A459,0))))</f>
        <v/>
      </c>
      <c r="D462" s="3" t="str">
        <f ca="1">IF($B460="","",CONCATENATE("Dotace bude použita na:","
",OFFSET(Zdroj!P$16,'k rozhodnutí detailní'!$A459,0)))</f>
        <v/>
      </c>
      <c r="E462" s="426"/>
      <c r="F462" s="32" t="str">
        <f ca="1">IF($B460="","",OFFSET(Zdroj!V$16,'k rozhodnutí detailní'!$A459,0))</f>
        <v/>
      </c>
      <c r="G462" s="49" t="str">
        <f ca="1">IF($B460="","",OFFSET(Zdroj!CC$16,'k rozhodnutí'!#REF!,0))</f>
        <v/>
      </c>
      <c r="H462" s="427"/>
      <c r="I462" s="419"/>
      <c r="J462" s="419"/>
      <c r="K462" s="419"/>
      <c r="L462" s="419"/>
      <c r="M462" s="435"/>
      <c r="N462" s="33" t="str">
        <f t="shared" ref="N462" ca="1" si="301">IF(B460="","",N460/G460)</f>
        <v/>
      </c>
      <c r="O462" s="419"/>
      <c r="P462" s="419"/>
      <c r="Q462" s="419"/>
      <c r="R462" s="419"/>
      <c r="S462" s="419"/>
      <c r="T462" s="419"/>
      <c r="U462" s="419"/>
    </row>
    <row r="463" spans="1:21" hidden="1" x14ac:dyDescent="0.25">
      <c r="A463" s="25"/>
      <c r="B463" s="144" t="str">
        <f ca="1">IF(OFFSET(Zdroj!$B$16,A462,0)&gt;0,A465,"")</f>
        <v/>
      </c>
      <c r="C463" s="2" t="str">
        <f ca="1">IF($B463="","",IF(Zdroj!$AS$9="ano",CONCATENATE(OFFSET(Zdroj!C$16,'k rozhodnutí detailní'!$A462,0),"
","Anonymizováno","
",OFFSET(Zdroj!E$16,'k rozhodnutí detailní'!$A462,0),"
",OFFSET(Zdroj!F$16,'k rozhodnutí detailní'!$A462,0)),CONCATENATE(OFFSET(Zdroj!C$16,'k rozhodnutí detailní'!$A462,0),"
",OFFSET(Zdroj!D$16,'k rozhodnutí detailní'!$A462,0),"
",OFFSET(Zdroj!E$16,'k rozhodnutí detailní'!$A462,0),"
",OFFSET(Zdroj!F$16,'k rozhodnutí detailní'!$A462,0))))</f>
        <v/>
      </c>
      <c r="D463" s="20" t="str">
        <f ca="1">IF($B463="","",OFFSET(Zdroj!N$16,'k rozhodnutí detailní'!$A462,0))</f>
        <v/>
      </c>
      <c r="E463" s="426" t="str">
        <f ca="1">IF($B463="","",OFFSET(Zdroj!T$16,'k rozhodnutí detailní'!$A462,0))</f>
        <v/>
      </c>
      <c r="F463" s="32" t="str">
        <f ca="1">IF($B463="","",OFFSET(Zdroj!U$16,'k rozhodnutí detailní'!$A462,0))</f>
        <v/>
      </c>
      <c r="G463" s="429" t="str">
        <f ca="1">IF($B463="","",OFFSET(Zdroj!W$16,'k rozhodnutí detailní'!$A462,0))</f>
        <v/>
      </c>
      <c r="H463" s="427" t="str">
        <f ca="1">IF($B463="","",OFFSET(Zdroj!Y$16,'k rozhodnutí detailní'!$A462,0))</f>
        <v/>
      </c>
      <c r="I463" s="419" t="str">
        <f ca="1">IF($B463="","",OFFSET(Zdroj!BW$16,'k rozhodnutí detailní'!$A462,0))</f>
        <v/>
      </c>
      <c r="J463" s="419" t="str">
        <f ca="1">IF($B463="","",OFFSET(Zdroj!BX$16,'k rozhodnutí detailní'!$A462,0))</f>
        <v/>
      </c>
      <c r="K463" s="419" t="str">
        <f ca="1">IF($B463="","",OFFSET(Zdroj!BY$16,'k rozhodnutí detailní'!$A462,0))</f>
        <v/>
      </c>
      <c r="L463" s="419" t="str">
        <f ca="1">IF($B463="","",CONCATENATE(OFFSET(Zdroj!BZ$16,'k rozhodnutí detailní'!$A462,0)," ze 100"))</f>
        <v/>
      </c>
      <c r="M463" s="435" t="str">
        <f t="shared" ref="M463" ca="1" si="302">IF($B463="","",SUM((I463+J463+K463)/100))</f>
        <v/>
      </c>
      <c r="N463" s="425" t="str">
        <f ca="1">IF(B463="","",IF(Zdroj!$AS$1=Zdroj!$AT$9,IF(ROUND(G463*M463,Zdroj!$AT$8)&lt;Zdroj!$AU$1,Zdroj!$AU$1,ROUND(G463*M463,Zdroj!$AT$8)),OFFSET(Zdroj!CE$16,'k rozhodnutí detailní'!A462,0)))</f>
        <v/>
      </c>
      <c r="O463" s="419" t="str">
        <f ca="1">IF($B463="","",OFFSET(Zdroj!Z$16,'k rozhodnutí detailní'!$A462,0))</f>
        <v/>
      </c>
      <c r="P463" s="419" t="str">
        <f ca="1">IF($B463="","",OFFSET(Zdroj!AC$16,'k rozhodnutí detailní'!$A462,0))</f>
        <v/>
      </c>
      <c r="Q463" s="419" t="str">
        <f ca="1">IF($B463="","",OFFSET(Zdroj!AD$16,'k rozhodnutí detailní'!$A462,0))</f>
        <v/>
      </c>
      <c r="R463" s="419" t="str">
        <f ca="1">IF($B463="","",OFFSET(Zdroj!AE$16,'k rozhodnutí detailní'!$A462,0))</f>
        <v/>
      </c>
      <c r="S463" s="419" t="str">
        <f ca="1">IF($B463="","",OFFSET(Zdroj!AF$16,'k rozhodnutí detailní'!$A462,0))</f>
        <v/>
      </c>
      <c r="T463" s="419" t="str">
        <f ca="1">IF($B463="","",OFFSET(Zdroj!AG$16,'k rozhodnutí detailní'!$A462,0))</f>
        <v/>
      </c>
      <c r="U463" s="419" t="str">
        <f ca="1">IF($B463="","",OFFSET(Zdroj!AH$16,'k rozhodnutí detailní'!$A462,0))</f>
        <v/>
      </c>
    </row>
    <row r="464" spans="1:21" hidden="1" x14ac:dyDescent="0.25">
      <c r="A464" s="25"/>
      <c r="B464" s="424" t="str">
        <f ca="1">IF(OFFSET(Zdroj!$B$16,A462,0)&gt;0,OFFSET(Zdroj!$B$16,A462,0)+0,"")</f>
        <v/>
      </c>
      <c r="C464" s="2" t="str">
        <f ca="1">IF($B463="","",IF(Zdroj!$AS$9="ano",CONCATENATE("Okres:","
",OFFSET(Zdroj!CH$16,'k rozhodnutí detailní'!$A462,0),"
","Právní forma","
",OFFSET(Zdroj!H$16,'k rozhodnutí detailní'!$A462,0),"
",IF(OFFSET(Zdroj!I$16,'k rozhodnutí detailní'!$A462,0)="","","IČO: "),OFFSET(Zdroj!I$16,'k rozhodnutí detailní'!$A462,0),"
","B.Ú. ",IF(OFFSET(Zdroj!J$16,'k rozhodnutí detailní'!$A462,0)="","","Anonymizováno")),CONCATENATE("Okres:","
",OFFSET(Zdroj!CH$16,'k rozhodnutí detailní'!$A462,0),"
","Právní forma","
",OFFSET(Zdroj!H$16,'k rozhodnutí detailní'!$A462,0),"
",IF(OFFSET(Zdroj!I$16,'k rozhodnutí detailní'!$A462,0)="","","IČO: "),OFFSET(Zdroj!I$16,'k rozhodnutí detailní'!$A462,0),"
","B.Ú. ",OFFSET(Zdroj!J$16,'k rozhodnutí detailní'!$A462,0))))</f>
        <v/>
      </c>
      <c r="D464" s="3" t="str">
        <f ca="1">IF($B463="","",OFFSET(Zdroj!O$16,'k rozhodnutí detailní'!$A462,0))</f>
        <v/>
      </c>
      <c r="E464" s="426"/>
      <c r="F464" s="31"/>
      <c r="G464" s="429"/>
      <c r="H464" s="427"/>
      <c r="I464" s="419"/>
      <c r="J464" s="419"/>
      <c r="K464" s="419"/>
      <c r="L464" s="419"/>
      <c r="M464" s="435"/>
      <c r="N464" s="425"/>
      <c r="O464" s="419"/>
      <c r="P464" s="419"/>
      <c r="Q464" s="419"/>
      <c r="R464" s="419"/>
      <c r="S464" s="419"/>
      <c r="T464" s="419"/>
      <c r="U464" s="419"/>
    </row>
    <row r="465" spans="1:21" hidden="1" x14ac:dyDescent="0.25">
      <c r="A465" s="25">
        <f>ROW()/3-1</f>
        <v>154</v>
      </c>
      <c r="B465" s="424"/>
      <c r="C465" s="29" t="str">
        <f ca="1">IF($B463="","",IF(Zdroj!$AS$9="ano",IF(OFFSET(Zdroj!M$16,'k rozhodnutí detailní'!A462,0)="","","Anonymizováno"),IF(OFFSET(Zdroj!M$16,'k rozhodnutí detailní'!A462,0)="","",OFFSET(Zdroj!M$16,'k rozhodnutí detailní'!A462,0))))</f>
        <v/>
      </c>
      <c r="D465" s="3" t="str">
        <f ca="1">IF($B463="","",CONCATENATE("Dotace bude použita na:","
",OFFSET(Zdroj!P$16,'k rozhodnutí detailní'!$A462,0)))</f>
        <v/>
      </c>
      <c r="E465" s="426"/>
      <c r="F465" s="32" t="str">
        <f ca="1">IF($B463="","",OFFSET(Zdroj!V$16,'k rozhodnutí detailní'!$A462,0))</f>
        <v/>
      </c>
      <c r="G465" s="49" t="str">
        <f ca="1">IF($B463="","",OFFSET(Zdroj!CC$16,'k rozhodnutí'!#REF!,0))</f>
        <v/>
      </c>
      <c r="H465" s="427"/>
      <c r="I465" s="419"/>
      <c r="J465" s="419"/>
      <c r="K465" s="419"/>
      <c r="L465" s="419"/>
      <c r="M465" s="435"/>
      <c r="N465" s="33" t="str">
        <f t="shared" ref="N465" ca="1" si="303">IF(B463="","",N463/G463)</f>
        <v/>
      </c>
      <c r="O465" s="419"/>
      <c r="P465" s="419"/>
      <c r="Q465" s="419"/>
      <c r="R465" s="419"/>
      <c r="S465" s="419"/>
      <c r="T465" s="419"/>
      <c r="U465" s="419"/>
    </row>
    <row r="466" spans="1:21" hidden="1" x14ac:dyDescent="0.25">
      <c r="A466" s="25"/>
      <c r="B466" s="144" t="str">
        <f ca="1">IF(OFFSET(Zdroj!$B$16,A465,0)&gt;0,A468,"")</f>
        <v/>
      </c>
      <c r="C466" s="2" t="str">
        <f ca="1">IF($B466="","",IF(Zdroj!$AS$9="ano",CONCATENATE(OFFSET(Zdroj!C$16,'k rozhodnutí detailní'!$A465,0),"
","Anonymizováno","
",OFFSET(Zdroj!E$16,'k rozhodnutí detailní'!$A465,0),"
",OFFSET(Zdroj!F$16,'k rozhodnutí detailní'!$A465,0)),CONCATENATE(OFFSET(Zdroj!C$16,'k rozhodnutí detailní'!$A465,0),"
",OFFSET(Zdroj!D$16,'k rozhodnutí detailní'!$A465,0),"
",OFFSET(Zdroj!E$16,'k rozhodnutí detailní'!$A465,0),"
",OFFSET(Zdroj!F$16,'k rozhodnutí detailní'!$A465,0))))</f>
        <v/>
      </c>
      <c r="D466" s="20" t="str">
        <f ca="1">IF($B466="","",OFFSET(Zdroj!N$16,'k rozhodnutí detailní'!$A465,0))</f>
        <v/>
      </c>
      <c r="E466" s="426" t="str">
        <f ca="1">IF($B466="","",OFFSET(Zdroj!T$16,'k rozhodnutí detailní'!$A465,0))</f>
        <v/>
      </c>
      <c r="F466" s="32" t="str">
        <f ca="1">IF($B466="","",OFFSET(Zdroj!U$16,'k rozhodnutí detailní'!$A465,0))</f>
        <v/>
      </c>
      <c r="G466" s="429" t="str">
        <f ca="1">IF($B466="","",OFFSET(Zdroj!W$16,'k rozhodnutí detailní'!$A465,0))</f>
        <v/>
      </c>
      <c r="H466" s="427" t="str">
        <f ca="1">IF($B466="","",OFFSET(Zdroj!Y$16,'k rozhodnutí detailní'!$A465,0))</f>
        <v/>
      </c>
      <c r="I466" s="419" t="str">
        <f ca="1">IF($B466="","",OFFSET(Zdroj!BW$16,'k rozhodnutí detailní'!$A465,0))</f>
        <v/>
      </c>
      <c r="J466" s="419" t="str">
        <f ca="1">IF($B466="","",OFFSET(Zdroj!BX$16,'k rozhodnutí detailní'!$A465,0))</f>
        <v/>
      </c>
      <c r="K466" s="419" t="str">
        <f ca="1">IF($B466="","",OFFSET(Zdroj!BY$16,'k rozhodnutí detailní'!$A465,0))</f>
        <v/>
      </c>
      <c r="L466" s="419" t="str">
        <f ca="1">IF($B466="","",CONCATENATE(OFFSET(Zdroj!BZ$16,'k rozhodnutí detailní'!$A465,0)," ze 100"))</f>
        <v/>
      </c>
      <c r="M466" s="435" t="str">
        <f t="shared" ref="M466" ca="1" si="304">IF($B466="","",SUM((I466+J466+K466)/100))</f>
        <v/>
      </c>
      <c r="N466" s="425" t="str">
        <f ca="1">IF(B466="","",IF(Zdroj!$AS$1=Zdroj!$AT$9,IF(ROUND(G466*M466,Zdroj!$AT$8)&lt;Zdroj!$AU$1,Zdroj!$AU$1,ROUND(G466*M466,Zdroj!$AT$8)),OFFSET(Zdroj!CE$16,'k rozhodnutí detailní'!A465,0)))</f>
        <v/>
      </c>
      <c r="O466" s="419" t="str">
        <f ca="1">IF($B466="","",OFFSET(Zdroj!Z$16,'k rozhodnutí detailní'!$A465,0))</f>
        <v/>
      </c>
      <c r="P466" s="419" t="str">
        <f ca="1">IF($B466="","",OFFSET(Zdroj!AC$16,'k rozhodnutí detailní'!$A465,0))</f>
        <v/>
      </c>
      <c r="Q466" s="419" t="str">
        <f ca="1">IF($B466="","",OFFSET(Zdroj!AD$16,'k rozhodnutí detailní'!$A465,0))</f>
        <v/>
      </c>
      <c r="R466" s="419" t="str">
        <f ca="1">IF($B466="","",OFFSET(Zdroj!AE$16,'k rozhodnutí detailní'!$A465,0))</f>
        <v/>
      </c>
      <c r="S466" s="419" t="str">
        <f ca="1">IF($B466="","",OFFSET(Zdroj!AF$16,'k rozhodnutí detailní'!$A465,0))</f>
        <v/>
      </c>
      <c r="T466" s="419" t="str">
        <f ca="1">IF($B466="","",OFFSET(Zdroj!AG$16,'k rozhodnutí detailní'!$A465,0))</f>
        <v/>
      </c>
      <c r="U466" s="419" t="str">
        <f ca="1">IF($B466="","",OFFSET(Zdroj!AH$16,'k rozhodnutí detailní'!$A465,0))</f>
        <v/>
      </c>
    </row>
    <row r="467" spans="1:21" hidden="1" x14ac:dyDescent="0.25">
      <c r="A467" s="25"/>
      <c r="B467" s="424" t="str">
        <f ca="1">IF(OFFSET(Zdroj!$B$16,A465,0)&gt;0,OFFSET(Zdroj!$B$16,A465,0)+0,"")</f>
        <v/>
      </c>
      <c r="C467" s="2" t="str">
        <f ca="1">IF($B466="","",IF(Zdroj!$AS$9="ano",CONCATENATE("Okres:","
",OFFSET(Zdroj!CH$16,'k rozhodnutí detailní'!$A465,0),"
","Právní forma","
",OFFSET(Zdroj!H$16,'k rozhodnutí detailní'!$A465,0),"
",IF(OFFSET(Zdroj!I$16,'k rozhodnutí detailní'!$A465,0)="","","IČO: "),OFFSET(Zdroj!I$16,'k rozhodnutí detailní'!$A465,0),"
","B.Ú. ",IF(OFFSET(Zdroj!J$16,'k rozhodnutí detailní'!$A465,0)="","","Anonymizováno")),CONCATENATE("Okres:","
",OFFSET(Zdroj!CH$16,'k rozhodnutí detailní'!$A465,0),"
","Právní forma","
",OFFSET(Zdroj!H$16,'k rozhodnutí detailní'!$A465,0),"
",IF(OFFSET(Zdroj!I$16,'k rozhodnutí detailní'!$A465,0)="","","IČO: "),OFFSET(Zdroj!I$16,'k rozhodnutí detailní'!$A465,0),"
","B.Ú. ",OFFSET(Zdroj!J$16,'k rozhodnutí detailní'!$A465,0))))</f>
        <v/>
      </c>
      <c r="D467" s="3" t="str">
        <f ca="1">IF($B466="","",OFFSET(Zdroj!O$16,'k rozhodnutí detailní'!$A465,0))</f>
        <v/>
      </c>
      <c r="E467" s="426"/>
      <c r="F467" s="31"/>
      <c r="G467" s="429"/>
      <c r="H467" s="427"/>
      <c r="I467" s="419"/>
      <c r="J467" s="419"/>
      <c r="K467" s="419"/>
      <c r="L467" s="419"/>
      <c r="M467" s="435"/>
      <c r="N467" s="425"/>
      <c r="O467" s="419"/>
      <c r="P467" s="419"/>
      <c r="Q467" s="419"/>
      <c r="R467" s="419"/>
      <c r="S467" s="419"/>
      <c r="T467" s="419"/>
      <c r="U467" s="419"/>
    </row>
    <row r="468" spans="1:21" hidden="1" x14ac:dyDescent="0.25">
      <c r="A468" s="25">
        <f>ROW()/3-1</f>
        <v>155</v>
      </c>
      <c r="B468" s="424"/>
      <c r="C468" s="29" t="str">
        <f ca="1">IF($B466="","",IF(Zdroj!$AS$9="ano",IF(OFFSET(Zdroj!M$16,'k rozhodnutí detailní'!A465,0)="","","Anonymizováno"),IF(OFFSET(Zdroj!M$16,'k rozhodnutí detailní'!A465,0)="","",OFFSET(Zdroj!M$16,'k rozhodnutí detailní'!A465,0))))</f>
        <v/>
      </c>
      <c r="D468" s="3" t="str">
        <f ca="1">IF($B466="","",CONCATENATE("Dotace bude použita na:","
",OFFSET(Zdroj!P$16,'k rozhodnutí detailní'!$A465,0)))</f>
        <v/>
      </c>
      <c r="E468" s="426"/>
      <c r="F468" s="32" t="str">
        <f ca="1">IF($B466="","",OFFSET(Zdroj!V$16,'k rozhodnutí detailní'!$A465,0))</f>
        <v/>
      </c>
      <c r="G468" s="49" t="str">
        <f ca="1">IF($B466="","",OFFSET(Zdroj!CC$16,'k rozhodnutí'!#REF!,0))</f>
        <v/>
      </c>
      <c r="H468" s="427"/>
      <c r="I468" s="419"/>
      <c r="J468" s="419"/>
      <c r="K468" s="419"/>
      <c r="L468" s="419"/>
      <c r="M468" s="435"/>
      <c r="N468" s="33" t="str">
        <f t="shared" ref="N468" ca="1" si="305">IF(B466="","",N466/G466)</f>
        <v/>
      </c>
      <c r="O468" s="419"/>
      <c r="P468" s="419"/>
      <c r="Q468" s="419"/>
      <c r="R468" s="419"/>
      <c r="S468" s="419"/>
      <c r="T468" s="419"/>
      <c r="U468" s="419"/>
    </row>
    <row r="469" spans="1:21" hidden="1" x14ac:dyDescent="0.25">
      <c r="A469" s="25"/>
      <c r="B469" s="144" t="str">
        <f ca="1">IF(OFFSET(Zdroj!$B$16,A468,0)&gt;0,A471,"")</f>
        <v/>
      </c>
      <c r="C469" s="2" t="str">
        <f ca="1">IF($B469="","",IF(Zdroj!$AS$9="ano",CONCATENATE(OFFSET(Zdroj!C$16,'k rozhodnutí detailní'!$A468,0),"
","Anonymizováno","
",OFFSET(Zdroj!E$16,'k rozhodnutí detailní'!$A468,0),"
",OFFSET(Zdroj!F$16,'k rozhodnutí detailní'!$A468,0)),CONCATENATE(OFFSET(Zdroj!C$16,'k rozhodnutí detailní'!$A468,0),"
",OFFSET(Zdroj!D$16,'k rozhodnutí detailní'!$A468,0),"
",OFFSET(Zdroj!E$16,'k rozhodnutí detailní'!$A468,0),"
",OFFSET(Zdroj!F$16,'k rozhodnutí detailní'!$A468,0))))</f>
        <v/>
      </c>
      <c r="D469" s="20" t="str">
        <f ca="1">IF($B469="","",OFFSET(Zdroj!N$16,'k rozhodnutí detailní'!$A468,0))</f>
        <v/>
      </c>
      <c r="E469" s="426" t="str">
        <f ca="1">IF($B469="","",OFFSET(Zdroj!T$16,'k rozhodnutí detailní'!$A468,0))</f>
        <v/>
      </c>
      <c r="F469" s="32" t="str">
        <f ca="1">IF($B469="","",OFFSET(Zdroj!U$16,'k rozhodnutí detailní'!$A468,0))</f>
        <v/>
      </c>
      <c r="G469" s="429" t="str">
        <f ca="1">IF($B469="","",OFFSET(Zdroj!W$16,'k rozhodnutí detailní'!$A468,0))</f>
        <v/>
      </c>
      <c r="H469" s="427" t="str">
        <f ca="1">IF($B469="","",OFFSET(Zdroj!Y$16,'k rozhodnutí detailní'!$A468,0))</f>
        <v/>
      </c>
      <c r="I469" s="419" t="str">
        <f ca="1">IF($B469="","",OFFSET(Zdroj!BW$16,'k rozhodnutí detailní'!$A468,0))</f>
        <v/>
      </c>
      <c r="J469" s="419" t="str">
        <f ca="1">IF($B469="","",OFFSET(Zdroj!BX$16,'k rozhodnutí detailní'!$A468,0))</f>
        <v/>
      </c>
      <c r="K469" s="419" t="str">
        <f ca="1">IF($B469="","",OFFSET(Zdroj!BY$16,'k rozhodnutí detailní'!$A468,0))</f>
        <v/>
      </c>
      <c r="L469" s="419" t="str">
        <f ca="1">IF($B469="","",CONCATENATE(OFFSET(Zdroj!BZ$16,'k rozhodnutí detailní'!$A468,0)," ze 100"))</f>
        <v/>
      </c>
      <c r="M469" s="435" t="str">
        <f t="shared" ref="M469" ca="1" si="306">IF($B469="","",SUM((I469+J469+K469)/100))</f>
        <v/>
      </c>
      <c r="N469" s="425" t="str">
        <f ca="1">IF(B469="","",IF(Zdroj!$AS$1=Zdroj!$AT$9,IF(ROUND(G469*M469,Zdroj!$AT$8)&lt;Zdroj!$AU$1,Zdroj!$AU$1,ROUND(G469*M469,Zdroj!$AT$8)),OFFSET(Zdroj!CE$16,'k rozhodnutí detailní'!A468,0)))</f>
        <v/>
      </c>
      <c r="O469" s="419" t="str">
        <f ca="1">IF($B469="","",OFFSET(Zdroj!Z$16,'k rozhodnutí detailní'!$A468,0))</f>
        <v/>
      </c>
      <c r="P469" s="419" t="str">
        <f ca="1">IF($B469="","",OFFSET(Zdroj!AC$16,'k rozhodnutí detailní'!$A468,0))</f>
        <v/>
      </c>
      <c r="Q469" s="419" t="str">
        <f ca="1">IF($B469="","",OFFSET(Zdroj!AD$16,'k rozhodnutí detailní'!$A468,0))</f>
        <v/>
      </c>
      <c r="R469" s="419" t="str">
        <f ca="1">IF($B469="","",OFFSET(Zdroj!AE$16,'k rozhodnutí detailní'!$A468,0))</f>
        <v/>
      </c>
      <c r="S469" s="419" t="str">
        <f ca="1">IF($B469="","",OFFSET(Zdroj!AF$16,'k rozhodnutí detailní'!$A468,0))</f>
        <v/>
      </c>
      <c r="T469" s="419" t="str">
        <f ca="1">IF($B469="","",OFFSET(Zdroj!AG$16,'k rozhodnutí detailní'!$A468,0))</f>
        <v/>
      </c>
      <c r="U469" s="419" t="str">
        <f ca="1">IF($B469="","",OFFSET(Zdroj!AH$16,'k rozhodnutí detailní'!$A468,0))</f>
        <v/>
      </c>
    </row>
    <row r="470" spans="1:21" hidden="1" x14ac:dyDescent="0.25">
      <c r="A470" s="25"/>
      <c r="B470" s="424" t="str">
        <f ca="1">IF(OFFSET(Zdroj!$B$16,A468,0)&gt;0,OFFSET(Zdroj!$B$16,A468,0)+0,"")</f>
        <v/>
      </c>
      <c r="C470" s="2" t="str">
        <f ca="1">IF($B469="","",IF(Zdroj!$AS$9="ano",CONCATENATE("Okres:","
",OFFSET(Zdroj!CH$16,'k rozhodnutí detailní'!$A468,0),"
","Právní forma","
",OFFSET(Zdroj!H$16,'k rozhodnutí detailní'!$A468,0),"
",IF(OFFSET(Zdroj!I$16,'k rozhodnutí detailní'!$A468,0)="","","IČO: "),OFFSET(Zdroj!I$16,'k rozhodnutí detailní'!$A468,0),"
","B.Ú. ",IF(OFFSET(Zdroj!J$16,'k rozhodnutí detailní'!$A468,0)="","","Anonymizováno")),CONCATENATE("Okres:","
",OFFSET(Zdroj!CH$16,'k rozhodnutí detailní'!$A468,0),"
","Právní forma","
",OFFSET(Zdroj!H$16,'k rozhodnutí detailní'!$A468,0),"
",IF(OFFSET(Zdroj!I$16,'k rozhodnutí detailní'!$A468,0)="","","IČO: "),OFFSET(Zdroj!I$16,'k rozhodnutí detailní'!$A468,0),"
","B.Ú. ",OFFSET(Zdroj!J$16,'k rozhodnutí detailní'!$A468,0))))</f>
        <v/>
      </c>
      <c r="D470" s="3" t="str">
        <f ca="1">IF($B469="","",OFFSET(Zdroj!O$16,'k rozhodnutí detailní'!$A468,0))</f>
        <v/>
      </c>
      <c r="E470" s="426"/>
      <c r="F470" s="31"/>
      <c r="G470" s="429"/>
      <c r="H470" s="427"/>
      <c r="I470" s="419"/>
      <c r="J470" s="419"/>
      <c r="K470" s="419"/>
      <c r="L470" s="419"/>
      <c r="M470" s="435"/>
      <c r="N470" s="425"/>
      <c r="O470" s="419"/>
      <c r="P470" s="419"/>
      <c r="Q470" s="419"/>
      <c r="R470" s="419"/>
      <c r="S470" s="419"/>
      <c r="T470" s="419"/>
      <c r="U470" s="419"/>
    </row>
    <row r="471" spans="1:21" hidden="1" x14ac:dyDescent="0.25">
      <c r="A471" s="25">
        <f>ROW()/3-1</f>
        <v>156</v>
      </c>
      <c r="B471" s="424"/>
      <c r="C471" s="29" t="str">
        <f ca="1">IF($B469="","",IF(Zdroj!$AS$9="ano",IF(OFFSET(Zdroj!M$16,'k rozhodnutí detailní'!A468,0)="","","Anonymizováno"),IF(OFFSET(Zdroj!M$16,'k rozhodnutí detailní'!A468,0)="","",OFFSET(Zdroj!M$16,'k rozhodnutí detailní'!A468,0))))</f>
        <v/>
      </c>
      <c r="D471" s="3" t="str">
        <f ca="1">IF($B469="","",CONCATENATE("Dotace bude použita na:","
",OFFSET(Zdroj!P$16,'k rozhodnutí detailní'!$A468,0)))</f>
        <v/>
      </c>
      <c r="E471" s="426"/>
      <c r="F471" s="32" t="str">
        <f ca="1">IF($B469="","",OFFSET(Zdroj!V$16,'k rozhodnutí detailní'!$A468,0))</f>
        <v/>
      </c>
      <c r="G471" s="49" t="str">
        <f ca="1">IF($B469="","",OFFSET(Zdroj!CC$16,'k rozhodnutí'!#REF!,0))</f>
        <v/>
      </c>
      <c r="H471" s="427"/>
      <c r="I471" s="419"/>
      <c r="J471" s="419"/>
      <c r="K471" s="419"/>
      <c r="L471" s="419"/>
      <c r="M471" s="435"/>
      <c r="N471" s="33" t="str">
        <f t="shared" ref="N471" ca="1" si="307">IF(B469="","",N469/G469)</f>
        <v/>
      </c>
      <c r="O471" s="419"/>
      <c r="P471" s="419"/>
      <c r="Q471" s="419"/>
      <c r="R471" s="419"/>
      <c r="S471" s="419"/>
      <c r="T471" s="419"/>
      <c r="U471" s="419"/>
    </row>
    <row r="472" spans="1:21" hidden="1" x14ac:dyDescent="0.25">
      <c r="A472" s="25"/>
      <c r="B472" s="144" t="str">
        <f ca="1">IF(OFFSET(Zdroj!$B$16,A471,0)&gt;0,A474,"")</f>
        <v/>
      </c>
      <c r="C472" s="2" t="str">
        <f ca="1">IF($B472="","",IF(Zdroj!$AS$9="ano",CONCATENATE(OFFSET(Zdroj!C$16,'k rozhodnutí detailní'!$A471,0),"
","Anonymizováno","
",OFFSET(Zdroj!E$16,'k rozhodnutí detailní'!$A471,0),"
",OFFSET(Zdroj!F$16,'k rozhodnutí detailní'!$A471,0)),CONCATENATE(OFFSET(Zdroj!C$16,'k rozhodnutí detailní'!$A471,0),"
",OFFSET(Zdroj!D$16,'k rozhodnutí detailní'!$A471,0),"
",OFFSET(Zdroj!E$16,'k rozhodnutí detailní'!$A471,0),"
",OFFSET(Zdroj!F$16,'k rozhodnutí detailní'!$A471,0))))</f>
        <v/>
      </c>
      <c r="D472" s="20" t="str">
        <f ca="1">IF($B472="","",OFFSET(Zdroj!N$16,'k rozhodnutí detailní'!$A471,0))</f>
        <v/>
      </c>
      <c r="E472" s="426" t="str">
        <f ca="1">IF($B472="","",OFFSET(Zdroj!T$16,'k rozhodnutí detailní'!$A471,0))</f>
        <v/>
      </c>
      <c r="F472" s="32" t="str">
        <f ca="1">IF($B472="","",OFFSET(Zdroj!U$16,'k rozhodnutí detailní'!$A471,0))</f>
        <v/>
      </c>
      <c r="G472" s="429" t="str">
        <f ca="1">IF($B472="","",OFFSET(Zdroj!W$16,'k rozhodnutí detailní'!$A471,0))</f>
        <v/>
      </c>
      <c r="H472" s="427" t="str">
        <f ca="1">IF($B472="","",OFFSET(Zdroj!Y$16,'k rozhodnutí detailní'!$A471,0))</f>
        <v/>
      </c>
      <c r="I472" s="419" t="str">
        <f ca="1">IF($B472="","",OFFSET(Zdroj!BW$16,'k rozhodnutí detailní'!$A471,0))</f>
        <v/>
      </c>
      <c r="J472" s="419" t="str">
        <f ca="1">IF($B472="","",OFFSET(Zdroj!BX$16,'k rozhodnutí detailní'!$A471,0))</f>
        <v/>
      </c>
      <c r="K472" s="419" t="str">
        <f ca="1">IF($B472="","",OFFSET(Zdroj!BY$16,'k rozhodnutí detailní'!$A471,0))</f>
        <v/>
      </c>
      <c r="L472" s="419" t="str">
        <f ca="1">IF($B472="","",CONCATENATE(OFFSET(Zdroj!BZ$16,'k rozhodnutí detailní'!$A471,0)," ze 100"))</f>
        <v/>
      </c>
      <c r="M472" s="435" t="str">
        <f t="shared" ref="M472" ca="1" si="308">IF($B472="","",SUM((I472+J472+K472)/100))</f>
        <v/>
      </c>
      <c r="N472" s="425" t="str">
        <f ca="1">IF(B472="","",IF(Zdroj!$AS$1=Zdroj!$AT$9,IF(ROUND(G472*M472,Zdroj!$AT$8)&lt;Zdroj!$AU$1,Zdroj!$AU$1,ROUND(G472*M472,Zdroj!$AT$8)),OFFSET(Zdroj!CE$16,'k rozhodnutí detailní'!A471,0)))</f>
        <v/>
      </c>
      <c r="O472" s="419" t="str">
        <f ca="1">IF($B472="","",OFFSET(Zdroj!Z$16,'k rozhodnutí detailní'!$A471,0))</f>
        <v/>
      </c>
      <c r="P472" s="419" t="str">
        <f ca="1">IF($B472="","",OFFSET(Zdroj!AC$16,'k rozhodnutí detailní'!$A471,0))</f>
        <v/>
      </c>
      <c r="Q472" s="419" t="str">
        <f ca="1">IF($B472="","",OFFSET(Zdroj!AD$16,'k rozhodnutí detailní'!$A471,0))</f>
        <v/>
      </c>
      <c r="R472" s="419" t="str">
        <f ca="1">IF($B472="","",OFFSET(Zdroj!AE$16,'k rozhodnutí detailní'!$A471,0))</f>
        <v/>
      </c>
      <c r="S472" s="419" t="str">
        <f ca="1">IF($B472="","",OFFSET(Zdroj!AF$16,'k rozhodnutí detailní'!$A471,0))</f>
        <v/>
      </c>
      <c r="T472" s="419" t="str">
        <f ca="1">IF($B472="","",OFFSET(Zdroj!AG$16,'k rozhodnutí detailní'!$A471,0))</f>
        <v/>
      </c>
      <c r="U472" s="419" t="str">
        <f ca="1">IF($B472="","",OFFSET(Zdroj!AH$16,'k rozhodnutí detailní'!$A471,0))</f>
        <v/>
      </c>
    </row>
    <row r="473" spans="1:21" hidden="1" x14ac:dyDescent="0.25">
      <c r="A473" s="25"/>
      <c r="B473" s="424" t="str">
        <f ca="1">IF(OFFSET(Zdroj!$B$16,A471,0)&gt;0,OFFSET(Zdroj!$B$16,A471,0)+0,"")</f>
        <v/>
      </c>
      <c r="C473" s="2" t="str">
        <f ca="1">IF($B472="","",IF(Zdroj!$AS$9="ano",CONCATENATE("Okres:","
",OFFSET(Zdroj!CH$16,'k rozhodnutí detailní'!$A471,0),"
","Právní forma","
",OFFSET(Zdroj!H$16,'k rozhodnutí detailní'!$A471,0),"
",IF(OFFSET(Zdroj!I$16,'k rozhodnutí detailní'!$A471,0)="","","IČO: "),OFFSET(Zdroj!I$16,'k rozhodnutí detailní'!$A471,0),"
","B.Ú. ",IF(OFFSET(Zdroj!J$16,'k rozhodnutí detailní'!$A471,0)="","","Anonymizováno")),CONCATENATE("Okres:","
",OFFSET(Zdroj!CH$16,'k rozhodnutí detailní'!$A471,0),"
","Právní forma","
",OFFSET(Zdroj!H$16,'k rozhodnutí detailní'!$A471,0),"
",IF(OFFSET(Zdroj!I$16,'k rozhodnutí detailní'!$A471,0)="","","IČO: "),OFFSET(Zdroj!I$16,'k rozhodnutí detailní'!$A471,0),"
","B.Ú. ",OFFSET(Zdroj!J$16,'k rozhodnutí detailní'!$A471,0))))</f>
        <v/>
      </c>
      <c r="D473" s="3" t="str">
        <f ca="1">IF($B472="","",OFFSET(Zdroj!O$16,'k rozhodnutí detailní'!$A471,0))</f>
        <v/>
      </c>
      <c r="E473" s="426"/>
      <c r="F473" s="31"/>
      <c r="G473" s="429"/>
      <c r="H473" s="427"/>
      <c r="I473" s="419"/>
      <c r="J473" s="419"/>
      <c r="K473" s="419"/>
      <c r="L473" s="419"/>
      <c r="M473" s="435"/>
      <c r="N473" s="425"/>
      <c r="O473" s="419"/>
      <c r="P473" s="419"/>
      <c r="Q473" s="419"/>
      <c r="R473" s="419"/>
      <c r="S473" s="419"/>
      <c r="T473" s="419"/>
      <c r="U473" s="419"/>
    </row>
    <row r="474" spans="1:21" hidden="1" x14ac:dyDescent="0.25">
      <c r="A474" s="25">
        <f>ROW()/3-1</f>
        <v>157</v>
      </c>
      <c r="B474" s="424"/>
      <c r="C474" s="29" t="str">
        <f ca="1">IF($B472="","",IF(Zdroj!$AS$9="ano",IF(OFFSET(Zdroj!M$16,'k rozhodnutí detailní'!A471,0)="","","Anonymizováno"),IF(OFFSET(Zdroj!M$16,'k rozhodnutí detailní'!A471,0)="","",OFFSET(Zdroj!M$16,'k rozhodnutí detailní'!A471,0))))</f>
        <v/>
      </c>
      <c r="D474" s="3" t="str">
        <f ca="1">IF($B472="","",CONCATENATE("Dotace bude použita na:","
",OFFSET(Zdroj!P$16,'k rozhodnutí detailní'!$A471,0)))</f>
        <v/>
      </c>
      <c r="E474" s="426"/>
      <c r="F474" s="32" t="str">
        <f ca="1">IF($B472="","",OFFSET(Zdroj!V$16,'k rozhodnutí detailní'!$A471,0))</f>
        <v/>
      </c>
      <c r="G474" s="49" t="str">
        <f ca="1">IF($B472="","",OFFSET(Zdroj!CC$16,'k rozhodnutí'!#REF!,0))</f>
        <v/>
      </c>
      <c r="H474" s="427"/>
      <c r="I474" s="419"/>
      <c r="J474" s="419"/>
      <c r="K474" s="419"/>
      <c r="L474" s="419"/>
      <c r="M474" s="435"/>
      <c r="N474" s="33" t="str">
        <f t="shared" ref="N474" ca="1" si="309">IF(B472="","",N472/G472)</f>
        <v/>
      </c>
      <c r="O474" s="419"/>
      <c r="P474" s="419"/>
      <c r="Q474" s="419"/>
      <c r="R474" s="419"/>
      <c r="S474" s="419"/>
      <c r="T474" s="419"/>
      <c r="U474" s="419"/>
    </row>
    <row r="475" spans="1:21" hidden="1" x14ac:dyDescent="0.25">
      <c r="A475" s="25"/>
      <c r="B475" s="144" t="str">
        <f ca="1">IF(OFFSET(Zdroj!$B$16,A474,0)&gt;0,A477,"")</f>
        <v/>
      </c>
      <c r="C475" s="2" t="str">
        <f ca="1">IF($B475="","",IF(Zdroj!$AS$9="ano",CONCATENATE(OFFSET(Zdroj!C$16,'k rozhodnutí detailní'!$A474,0),"
","Anonymizováno","
",OFFSET(Zdroj!E$16,'k rozhodnutí detailní'!$A474,0),"
",OFFSET(Zdroj!F$16,'k rozhodnutí detailní'!$A474,0)),CONCATENATE(OFFSET(Zdroj!C$16,'k rozhodnutí detailní'!$A474,0),"
",OFFSET(Zdroj!D$16,'k rozhodnutí detailní'!$A474,0),"
",OFFSET(Zdroj!E$16,'k rozhodnutí detailní'!$A474,0),"
",OFFSET(Zdroj!F$16,'k rozhodnutí detailní'!$A474,0))))</f>
        <v/>
      </c>
      <c r="D475" s="20" t="str">
        <f ca="1">IF($B475="","",OFFSET(Zdroj!N$16,'k rozhodnutí detailní'!$A474,0))</f>
        <v/>
      </c>
      <c r="E475" s="426" t="str">
        <f ca="1">IF($B475="","",OFFSET(Zdroj!T$16,'k rozhodnutí detailní'!$A474,0))</f>
        <v/>
      </c>
      <c r="F475" s="32" t="str">
        <f ca="1">IF($B475="","",OFFSET(Zdroj!U$16,'k rozhodnutí detailní'!$A474,0))</f>
        <v/>
      </c>
      <c r="G475" s="429" t="str">
        <f ca="1">IF($B475="","",OFFSET(Zdroj!W$16,'k rozhodnutí detailní'!$A474,0))</f>
        <v/>
      </c>
      <c r="H475" s="427" t="str">
        <f ca="1">IF($B475="","",OFFSET(Zdroj!Y$16,'k rozhodnutí detailní'!$A474,0))</f>
        <v/>
      </c>
      <c r="I475" s="419" t="str">
        <f ca="1">IF($B475="","",OFFSET(Zdroj!BW$16,'k rozhodnutí detailní'!$A474,0))</f>
        <v/>
      </c>
      <c r="J475" s="419" t="str">
        <f ca="1">IF($B475="","",OFFSET(Zdroj!BX$16,'k rozhodnutí detailní'!$A474,0))</f>
        <v/>
      </c>
      <c r="K475" s="419" t="str">
        <f ca="1">IF($B475="","",OFFSET(Zdroj!BY$16,'k rozhodnutí detailní'!$A474,0))</f>
        <v/>
      </c>
      <c r="L475" s="419" t="str">
        <f ca="1">IF($B475="","",CONCATENATE(OFFSET(Zdroj!BZ$16,'k rozhodnutí detailní'!$A474,0)," ze 100"))</f>
        <v/>
      </c>
      <c r="M475" s="435" t="str">
        <f t="shared" ref="M475" ca="1" si="310">IF($B475="","",SUM((I475+J475+K475)/100))</f>
        <v/>
      </c>
      <c r="N475" s="425" t="str">
        <f ca="1">IF(B475="","",IF(Zdroj!$AS$1=Zdroj!$AT$9,IF(ROUND(G475*M475,Zdroj!$AT$8)&lt;Zdroj!$AU$1,Zdroj!$AU$1,ROUND(G475*M475,Zdroj!$AT$8)),OFFSET(Zdroj!CE$16,'k rozhodnutí detailní'!A474,0)))</f>
        <v/>
      </c>
      <c r="O475" s="419" t="str">
        <f ca="1">IF($B475="","",OFFSET(Zdroj!Z$16,'k rozhodnutí detailní'!$A474,0))</f>
        <v/>
      </c>
      <c r="P475" s="419" t="str">
        <f ca="1">IF($B475="","",OFFSET(Zdroj!AC$16,'k rozhodnutí detailní'!$A474,0))</f>
        <v/>
      </c>
      <c r="Q475" s="419" t="str">
        <f ca="1">IF($B475="","",OFFSET(Zdroj!AD$16,'k rozhodnutí detailní'!$A474,0))</f>
        <v/>
      </c>
      <c r="R475" s="419" t="str">
        <f ca="1">IF($B475="","",OFFSET(Zdroj!AE$16,'k rozhodnutí detailní'!$A474,0))</f>
        <v/>
      </c>
      <c r="S475" s="419" t="str">
        <f ca="1">IF($B475="","",OFFSET(Zdroj!AF$16,'k rozhodnutí detailní'!$A474,0))</f>
        <v/>
      </c>
      <c r="T475" s="419" t="str">
        <f ca="1">IF($B475="","",OFFSET(Zdroj!AG$16,'k rozhodnutí detailní'!$A474,0))</f>
        <v/>
      </c>
      <c r="U475" s="419" t="str">
        <f ca="1">IF($B475="","",OFFSET(Zdroj!AH$16,'k rozhodnutí detailní'!$A474,0))</f>
        <v/>
      </c>
    </row>
    <row r="476" spans="1:21" hidden="1" x14ac:dyDescent="0.25">
      <c r="A476" s="25"/>
      <c r="B476" s="424" t="str">
        <f ca="1">IF(OFFSET(Zdroj!$B$16,A474,0)&gt;0,OFFSET(Zdroj!$B$16,A474,0)+0,"")</f>
        <v/>
      </c>
      <c r="C476" s="2" t="str">
        <f ca="1">IF($B475="","",IF(Zdroj!$AS$9="ano",CONCATENATE("Okres:","
",OFFSET(Zdroj!CH$16,'k rozhodnutí detailní'!$A474,0),"
","Právní forma","
",OFFSET(Zdroj!H$16,'k rozhodnutí detailní'!$A474,0),"
",IF(OFFSET(Zdroj!I$16,'k rozhodnutí detailní'!$A474,0)="","","IČO: "),OFFSET(Zdroj!I$16,'k rozhodnutí detailní'!$A474,0),"
","B.Ú. ",IF(OFFSET(Zdroj!J$16,'k rozhodnutí detailní'!$A474,0)="","","Anonymizováno")),CONCATENATE("Okres:","
",OFFSET(Zdroj!CH$16,'k rozhodnutí detailní'!$A474,0),"
","Právní forma","
",OFFSET(Zdroj!H$16,'k rozhodnutí detailní'!$A474,0),"
",IF(OFFSET(Zdroj!I$16,'k rozhodnutí detailní'!$A474,0)="","","IČO: "),OFFSET(Zdroj!I$16,'k rozhodnutí detailní'!$A474,0),"
","B.Ú. ",OFFSET(Zdroj!J$16,'k rozhodnutí detailní'!$A474,0))))</f>
        <v/>
      </c>
      <c r="D476" s="3" t="str">
        <f ca="1">IF($B475="","",OFFSET(Zdroj!O$16,'k rozhodnutí detailní'!$A474,0))</f>
        <v/>
      </c>
      <c r="E476" s="426"/>
      <c r="F476" s="31"/>
      <c r="G476" s="429"/>
      <c r="H476" s="427"/>
      <c r="I476" s="419"/>
      <c r="J476" s="419"/>
      <c r="K476" s="419"/>
      <c r="L476" s="419"/>
      <c r="M476" s="435"/>
      <c r="N476" s="425"/>
      <c r="O476" s="419"/>
      <c r="P476" s="419"/>
      <c r="Q476" s="419"/>
      <c r="R476" s="419"/>
      <c r="S476" s="419"/>
      <c r="T476" s="419"/>
      <c r="U476" s="419"/>
    </row>
    <row r="477" spans="1:21" hidden="1" x14ac:dyDescent="0.25">
      <c r="A477" s="25">
        <f>ROW()/3-1</f>
        <v>158</v>
      </c>
      <c r="B477" s="424"/>
      <c r="C477" s="29" t="str">
        <f ca="1">IF($B475="","",IF(Zdroj!$AS$9="ano",IF(OFFSET(Zdroj!M$16,'k rozhodnutí detailní'!A474,0)="","","Anonymizováno"),IF(OFFSET(Zdroj!M$16,'k rozhodnutí detailní'!A474,0)="","",OFFSET(Zdroj!M$16,'k rozhodnutí detailní'!A474,0))))</f>
        <v/>
      </c>
      <c r="D477" s="3" t="str">
        <f ca="1">IF($B475="","",CONCATENATE("Dotace bude použita na:","
",OFFSET(Zdroj!P$16,'k rozhodnutí detailní'!$A474,0)))</f>
        <v/>
      </c>
      <c r="E477" s="426"/>
      <c r="F477" s="32" t="str">
        <f ca="1">IF($B475="","",OFFSET(Zdroj!V$16,'k rozhodnutí detailní'!$A474,0))</f>
        <v/>
      </c>
      <c r="G477" s="49" t="str">
        <f ca="1">IF($B475="","",OFFSET(Zdroj!CC$16,'k rozhodnutí'!#REF!,0))</f>
        <v/>
      </c>
      <c r="H477" s="427"/>
      <c r="I477" s="419"/>
      <c r="J477" s="419"/>
      <c r="K477" s="419"/>
      <c r="L477" s="419"/>
      <c r="M477" s="435"/>
      <c r="N477" s="33" t="str">
        <f t="shared" ref="N477" ca="1" si="311">IF(B475="","",N475/G475)</f>
        <v/>
      </c>
      <c r="O477" s="419"/>
      <c r="P477" s="419"/>
      <c r="Q477" s="419"/>
      <c r="R477" s="419"/>
      <c r="S477" s="419"/>
      <c r="T477" s="419"/>
      <c r="U477" s="419"/>
    </row>
    <row r="478" spans="1:21" hidden="1" x14ac:dyDescent="0.25">
      <c r="A478" s="25"/>
      <c r="B478" s="144" t="str">
        <f ca="1">IF(OFFSET(Zdroj!$B$16,A477,0)&gt;0,A480,"")</f>
        <v/>
      </c>
      <c r="C478" s="2" t="str">
        <f ca="1">IF($B478="","",IF(Zdroj!$AS$9="ano",CONCATENATE(OFFSET(Zdroj!C$16,'k rozhodnutí detailní'!$A477,0),"
","Anonymizováno","
",OFFSET(Zdroj!E$16,'k rozhodnutí detailní'!$A477,0),"
",OFFSET(Zdroj!F$16,'k rozhodnutí detailní'!$A477,0)),CONCATENATE(OFFSET(Zdroj!C$16,'k rozhodnutí detailní'!$A477,0),"
",OFFSET(Zdroj!D$16,'k rozhodnutí detailní'!$A477,0),"
",OFFSET(Zdroj!E$16,'k rozhodnutí detailní'!$A477,0),"
",OFFSET(Zdroj!F$16,'k rozhodnutí detailní'!$A477,0))))</f>
        <v/>
      </c>
      <c r="D478" s="20" t="str">
        <f ca="1">IF($B478="","",OFFSET(Zdroj!N$16,'k rozhodnutí detailní'!$A477,0))</f>
        <v/>
      </c>
      <c r="E478" s="426" t="str">
        <f ca="1">IF($B478="","",OFFSET(Zdroj!T$16,'k rozhodnutí detailní'!$A477,0))</f>
        <v/>
      </c>
      <c r="F478" s="32" t="str">
        <f ca="1">IF($B478="","",OFFSET(Zdroj!U$16,'k rozhodnutí detailní'!$A477,0))</f>
        <v/>
      </c>
      <c r="G478" s="429" t="str">
        <f ca="1">IF($B478="","",OFFSET(Zdroj!W$16,'k rozhodnutí detailní'!$A477,0))</f>
        <v/>
      </c>
      <c r="H478" s="427" t="str">
        <f ca="1">IF($B478="","",OFFSET(Zdroj!Y$16,'k rozhodnutí detailní'!$A477,0))</f>
        <v/>
      </c>
      <c r="I478" s="419" t="str">
        <f ca="1">IF($B478="","",OFFSET(Zdroj!BW$16,'k rozhodnutí detailní'!$A477,0))</f>
        <v/>
      </c>
      <c r="J478" s="419" t="str">
        <f ca="1">IF($B478="","",OFFSET(Zdroj!BX$16,'k rozhodnutí detailní'!$A477,0))</f>
        <v/>
      </c>
      <c r="K478" s="419" t="str">
        <f ca="1">IF($B478="","",OFFSET(Zdroj!BY$16,'k rozhodnutí detailní'!$A477,0))</f>
        <v/>
      </c>
      <c r="L478" s="419" t="str">
        <f ca="1">IF($B478="","",CONCATENATE(OFFSET(Zdroj!BZ$16,'k rozhodnutí detailní'!$A477,0)," ze 100"))</f>
        <v/>
      </c>
      <c r="M478" s="435" t="str">
        <f t="shared" ref="M478" ca="1" si="312">IF($B478="","",SUM((I478+J478+K478)/100))</f>
        <v/>
      </c>
      <c r="N478" s="425" t="str">
        <f ca="1">IF(B478="","",IF(Zdroj!$AS$1=Zdroj!$AT$9,IF(ROUND(G478*M478,Zdroj!$AT$8)&lt;Zdroj!$AU$1,Zdroj!$AU$1,ROUND(G478*M478,Zdroj!$AT$8)),OFFSET(Zdroj!CE$16,'k rozhodnutí detailní'!A477,0)))</f>
        <v/>
      </c>
      <c r="O478" s="419" t="str">
        <f ca="1">IF($B478="","",OFFSET(Zdroj!Z$16,'k rozhodnutí detailní'!$A477,0))</f>
        <v/>
      </c>
      <c r="P478" s="419" t="str">
        <f ca="1">IF($B478="","",OFFSET(Zdroj!AC$16,'k rozhodnutí detailní'!$A477,0))</f>
        <v/>
      </c>
      <c r="Q478" s="419" t="str">
        <f ca="1">IF($B478="","",OFFSET(Zdroj!AD$16,'k rozhodnutí detailní'!$A477,0))</f>
        <v/>
      </c>
      <c r="R478" s="419" t="str">
        <f ca="1">IF($B478="","",OFFSET(Zdroj!AE$16,'k rozhodnutí detailní'!$A477,0))</f>
        <v/>
      </c>
      <c r="S478" s="419" t="str">
        <f ca="1">IF($B478="","",OFFSET(Zdroj!AF$16,'k rozhodnutí detailní'!$A477,0))</f>
        <v/>
      </c>
      <c r="T478" s="419" t="str">
        <f ca="1">IF($B478="","",OFFSET(Zdroj!AG$16,'k rozhodnutí detailní'!$A477,0))</f>
        <v/>
      </c>
      <c r="U478" s="419" t="str">
        <f ca="1">IF($B478="","",OFFSET(Zdroj!AH$16,'k rozhodnutí detailní'!$A477,0))</f>
        <v/>
      </c>
    </row>
    <row r="479" spans="1:21" hidden="1" x14ac:dyDescent="0.25">
      <c r="A479" s="25"/>
      <c r="B479" s="424" t="str">
        <f ca="1">IF(OFFSET(Zdroj!$B$16,A477,0)&gt;0,OFFSET(Zdroj!$B$16,A477,0)+0,"")</f>
        <v/>
      </c>
      <c r="C479" s="2" t="str">
        <f ca="1">IF($B478="","",IF(Zdroj!$AS$9="ano",CONCATENATE("Okres:","
",OFFSET(Zdroj!CH$16,'k rozhodnutí detailní'!$A477,0),"
","Právní forma","
",OFFSET(Zdroj!H$16,'k rozhodnutí detailní'!$A477,0),"
",IF(OFFSET(Zdroj!I$16,'k rozhodnutí detailní'!$A477,0)="","","IČO: "),OFFSET(Zdroj!I$16,'k rozhodnutí detailní'!$A477,0),"
","B.Ú. ",IF(OFFSET(Zdroj!J$16,'k rozhodnutí detailní'!$A477,0)="","","Anonymizováno")),CONCATENATE("Okres:","
",OFFSET(Zdroj!CH$16,'k rozhodnutí detailní'!$A477,0),"
","Právní forma","
",OFFSET(Zdroj!H$16,'k rozhodnutí detailní'!$A477,0),"
",IF(OFFSET(Zdroj!I$16,'k rozhodnutí detailní'!$A477,0)="","","IČO: "),OFFSET(Zdroj!I$16,'k rozhodnutí detailní'!$A477,0),"
","B.Ú. ",OFFSET(Zdroj!J$16,'k rozhodnutí detailní'!$A477,0))))</f>
        <v/>
      </c>
      <c r="D479" s="3" t="str">
        <f ca="1">IF($B478="","",OFFSET(Zdroj!O$16,'k rozhodnutí detailní'!$A477,0))</f>
        <v/>
      </c>
      <c r="E479" s="426"/>
      <c r="F479" s="31"/>
      <c r="G479" s="429"/>
      <c r="H479" s="427"/>
      <c r="I479" s="419"/>
      <c r="J479" s="419"/>
      <c r="K479" s="419"/>
      <c r="L479" s="419"/>
      <c r="M479" s="435"/>
      <c r="N479" s="425"/>
      <c r="O479" s="419"/>
      <c r="P479" s="419"/>
      <c r="Q479" s="419"/>
      <c r="R479" s="419"/>
      <c r="S479" s="419"/>
      <c r="T479" s="419"/>
      <c r="U479" s="419"/>
    </row>
    <row r="480" spans="1:21" hidden="1" x14ac:dyDescent="0.25">
      <c r="A480" s="25">
        <f>ROW()/3-1</f>
        <v>159</v>
      </c>
      <c r="B480" s="424"/>
      <c r="C480" s="29" t="str">
        <f ca="1">IF($B478="","",IF(Zdroj!$AS$9="ano",IF(OFFSET(Zdroj!M$16,'k rozhodnutí detailní'!A477,0)="","","Anonymizováno"),IF(OFFSET(Zdroj!M$16,'k rozhodnutí detailní'!A477,0)="","",OFFSET(Zdroj!M$16,'k rozhodnutí detailní'!A477,0))))</f>
        <v/>
      </c>
      <c r="D480" s="3" t="str">
        <f ca="1">IF($B478="","",CONCATENATE("Dotace bude použita na:","
",OFFSET(Zdroj!P$16,'k rozhodnutí detailní'!$A477,0)))</f>
        <v/>
      </c>
      <c r="E480" s="426"/>
      <c r="F480" s="32" t="str">
        <f ca="1">IF($B478="","",OFFSET(Zdroj!V$16,'k rozhodnutí detailní'!$A477,0))</f>
        <v/>
      </c>
      <c r="G480" s="49" t="str">
        <f ca="1">IF($B478="","",OFFSET(Zdroj!CC$16,'k rozhodnutí'!#REF!,0))</f>
        <v/>
      </c>
      <c r="H480" s="427"/>
      <c r="I480" s="419"/>
      <c r="J480" s="419"/>
      <c r="K480" s="419"/>
      <c r="L480" s="419"/>
      <c r="M480" s="435"/>
      <c r="N480" s="33" t="str">
        <f t="shared" ref="N480" ca="1" si="313">IF(B478="","",N478/G478)</f>
        <v/>
      </c>
      <c r="O480" s="419"/>
      <c r="P480" s="419"/>
      <c r="Q480" s="419"/>
      <c r="R480" s="419"/>
      <c r="S480" s="419"/>
      <c r="T480" s="419"/>
      <c r="U480" s="419"/>
    </row>
    <row r="481" spans="1:21" hidden="1" x14ac:dyDescent="0.25">
      <c r="A481" s="25"/>
      <c r="B481" s="144" t="str">
        <f ca="1">IF(OFFSET(Zdroj!$B$16,A480,0)&gt;0,A483,"")</f>
        <v/>
      </c>
      <c r="C481" s="2" t="str">
        <f ca="1">IF($B481="","",IF(Zdroj!$AS$9="ano",CONCATENATE(OFFSET(Zdroj!C$16,'k rozhodnutí detailní'!$A480,0),"
","Anonymizováno","
",OFFSET(Zdroj!E$16,'k rozhodnutí detailní'!$A480,0),"
",OFFSET(Zdroj!F$16,'k rozhodnutí detailní'!$A480,0)),CONCATENATE(OFFSET(Zdroj!C$16,'k rozhodnutí detailní'!$A480,0),"
",OFFSET(Zdroj!D$16,'k rozhodnutí detailní'!$A480,0),"
",OFFSET(Zdroj!E$16,'k rozhodnutí detailní'!$A480,0),"
",OFFSET(Zdroj!F$16,'k rozhodnutí detailní'!$A480,0))))</f>
        <v/>
      </c>
      <c r="D481" s="20" t="str">
        <f ca="1">IF($B481="","",OFFSET(Zdroj!N$16,'k rozhodnutí detailní'!$A480,0))</f>
        <v/>
      </c>
      <c r="E481" s="426" t="str">
        <f ca="1">IF($B481="","",OFFSET(Zdroj!T$16,'k rozhodnutí detailní'!$A480,0))</f>
        <v/>
      </c>
      <c r="F481" s="32" t="str">
        <f ca="1">IF($B481="","",OFFSET(Zdroj!U$16,'k rozhodnutí detailní'!$A480,0))</f>
        <v/>
      </c>
      <c r="G481" s="429" t="str">
        <f ca="1">IF($B481="","",OFFSET(Zdroj!W$16,'k rozhodnutí detailní'!$A480,0))</f>
        <v/>
      </c>
      <c r="H481" s="427" t="str">
        <f ca="1">IF($B481="","",OFFSET(Zdroj!Y$16,'k rozhodnutí detailní'!$A480,0))</f>
        <v/>
      </c>
      <c r="I481" s="419" t="str">
        <f ca="1">IF($B481="","",OFFSET(Zdroj!BW$16,'k rozhodnutí detailní'!$A480,0))</f>
        <v/>
      </c>
      <c r="J481" s="419" t="str">
        <f ca="1">IF($B481="","",OFFSET(Zdroj!BX$16,'k rozhodnutí detailní'!$A480,0))</f>
        <v/>
      </c>
      <c r="K481" s="419" t="str">
        <f ca="1">IF($B481="","",OFFSET(Zdroj!BY$16,'k rozhodnutí detailní'!$A480,0))</f>
        <v/>
      </c>
      <c r="L481" s="419" t="str">
        <f ca="1">IF($B481="","",CONCATENATE(OFFSET(Zdroj!BZ$16,'k rozhodnutí detailní'!$A480,0)," ze 100"))</f>
        <v/>
      </c>
      <c r="M481" s="435" t="str">
        <f t="shared" ref="M481" ca="1" si="314">IF($B481="","",SUM((I481+J481+K481)/100))</f>
        <v/>
      </c>
      <c r="N481" s="425" t="str">
        <f ca="1">IF(B481="","",IF(Zdroj!$AS$1=Zdroj!$AT$9,IF(ROUND(G481*M481,Zdroj!$AT$8)&lt;Zdroj!$AU$1,Zdroj!$AU$1,ROUND(G481*M481,Zdroj!$AT$8)),OFFSET(Zdroj!CE$16,'k rozhodnutí detailní'!A480,0)))</f>
        <v/>
      </c>
      <c r="O481" s="419" t="str">
        <f ca="1">IF($B481="","",OFFSET(Zdroj!Z$16,'k rozhodnutí detailní'!$A480,0))</f>
        <v/>
      </c>
      <c r="P481" s="419" t="str">
        <f ca="1">IF($B481="","",OFFSET(Zdroj!AC$16,'k rozhodnutí detailní'!$A480,0))</f>
        <v/>
      </c>
      <c r="Q481" s="419" t="str">
        <f ca="1">IF($B481="","",OFFSET(Zdroj!AD$16,'k rozhodnutí detailní'!$A480,0))</f>
        <v/>
      </c>
      <c r="R481" s="419" t="str">
        <f ca="1">IF($B481="","",OFFSET(Zdroj!AE$16,'k rozhodnutí detailní'!$A480,0))</f>
        <v/>
      </c>
      <c r="S481" s="419" t="str">
        <f ca="1">IF($B481="","",OFFSET(Zdroj!AF$16,'k rozhodnutí detailní'!$A480,0))</f>
        <v/>
      </c>
      <c r="T481" s="419" t="str">
        <f ca="1">IF($B481="","",OFFSET(Zdroj!AG$16,'k rozhodnutí detailní'!$A480,0))</f>
        <v/>
      </c>
      <c r="U481" s="419" t="str">
        <f ca="1">IF($B481="","",OFFSET(Zdroj!AH$16,'k rozhodnutí detailní'!$A480,0))</f>
        <v/>
      </c>
    </row>
    <row r="482" spans="1:21" hidden="1" x14ac:dyDescent="0.25">
      <c r="A482" s="25"/>
      <c r="B482" s="424" t="str">
        <f ca="1">IF(OFFSET(Zdroj!$B$16,A480,0)&gt;0,OFFSET(Zdroj!$B$16,A480,0)+0,"")</f>
        <v/>
      </c>
      <c r="C482" s="2" t="str">
        <f ca="1">IF($B481="","",IF(Zdroj!$AS$9="ano",CONCATENATE("Okres:","
",OFFSET(Zdroj!CH$16,'k rozhodnutí detailní'!$A480,0),"
","Právní forma","
",OFFSET(Zdroj!H$16,'k rozhodnutí detailní'!$A480,0),"
",IF(OFFSET(Zdroj!I$16,'k rozhodnutí detailní'!$A480,0)="","","IČO: "),OFFSET(Zdroj!I$16,'k rozhodnutí detailní'!$A480,0),"
","B.Ú. ",IF(OFFSET(Zdroj!J$16,'k rozhodnutí detailní'!$A480,0)="","","Anonymizováno")),CONCATENATE("Okres:","
",OFFSET(Zdroj!CH$16,'k rozhodnutí detailní'!$A480,0),"
","Právní forma","
",OFFSET(Zdroj!H$16,'k rozhodnutí detailní'!$A480,0),"
",IF(OFFSET(Zdroj!I$16,'k rozhodnutí detailní'!$A480,0)="","","IČO: "),OFFSET(Zdroj!I$16,'k rozhodnutí detailní'!$A480,0),"
","B.Ú. ",OFFSET(Zdroj!J$16,'k rozhodnutí detailní'!$A480,0))))</f>
        <v/>
      </c>
      <c r="D482" s="3" t="str">
        <f ca="1">IF($B481="","",OFFSET(Zdroj!O$16,'k rozhodnutí detailní'!$A480,0))</f>
        <v/>
      </c>
      <c r="E482" s="426"/>
      <c r="F482" s="31"/>
      <c r="G482" s="429"/>
      <c r="H482" s="427"/>
      <c r="I482" s="419"/>
      <c r="J482" s="419"/>
      <c r="K482" s="419"/>
      <c r="L482" s="419"/>
      <c r="M482" s="435"/>
      <c r="N482" s="425"/>
      <c r="O482" s="419"/>
      <c r="P482" s="419"/>
      <c r="Q482" s="419"/>
      <c r="R482" s="419"/>
      <c r="S482" s="419"/>
      <c r="T482" s="419"/>
      <c r="U482" s="419"/>
    </row>
    <row r="483" spans="1:21" hidden="1" x14ac:dyDescent="0.25">
      <c r="A483" s="25">
        <f>ROW()/3-1</f>
        <v>160</v>
      </c>
      <c r="B483" s="424"/>
      <c r="C483" s="29" t="str">
        <f ca="1">IF($B481="","",IF(Zdroj!$AS$9="ano",IF(OFFSET(Zdroj!M$16,'k rozhodnutí detailní'!A480,0)="","","Anonymizováno"),IF(OFFSET(Zdroj!M$16,'k rozhodnutí detailní'!A480,0)="","",OFFSET(Zdroj!M$16,'k rozhodnutí detailní'!A480,0))))</f>
        <v/>
      </c>
      <c r="D483" s="3" t="str">
        <f ca="1">IF($B481="","",CONCATENATE("Dotace bude použita na:","
",OFFSET(Zdroj!P$16,'k rozhodnutí detailní'!$A480,0)))</f>
        <v/>
      </c>
      <c r="E483" s="426"/>
      <c r="F483" s="32" t="str">
        <f ca="1">IF($B481="","",OFFSET(Zdroj!V$16,'k rozhodnutí detailní'!$A480,0))</f>
        <v/>
      </c>
      <c r="G483" s="49" t="str">
        <f ca="1">IF($B481="","",OFFSET(Zdroj!CC$16,'k rozhodnutí'!#REF!,0))</f>
        <v/>
      </c>
      <c r="H483" s="427"/>
      <c r="I483" s="419"/>
      <c r="J483" s="419"/>
      <c r="K483" s="419"/>
      <c r="L483" s="419"/>
      <c r="M483" s="435"/>
      <c r="N483" s="33" t="str">
        <f t="shared" ref="N483" ca="1" si="315">IF(B481="","",N481/G481)</f>
        <v/>
      </c>
      <c r="O483" s="419"/>
      <c r="P483" s="419"/>
      <c r="Q483" s="419"/>
      <c r="R483" s="419"/>
      <c r="S483" s="419"/>
      <c r="T483" s="419"/>
      <c r="U483" s="419"/>
    </row>
    <row r="484" spans="1:21" hidden="1" x14ac:dyDescent="0.25">
      <c r="A484" s="25"/>
      <c r="B484" s="144" t="str">
        <f ca="1">IF(OFFSET(Zdroj!$B$16,A483,0)&gt;0,A486,"")</f>
        <v/>
      </c>
      <c r="C484" s="2" t="str">
        <f ca="1">IF($B484="","",IF(Zdroj!$AS$9="ano",CONCATENATE(OFFSET(Zdroj!C$16,'k rozhodnutí detailní'!$A483,0),"
","Anonymizováno","
",OFFSET(Zdroj!E$16,'k rozhodnutí detailní'!$A483,0),"
",OFFSET(Zdroj!F$16,'k rozhodnutí detailní'!$A483,0)),CONCATENATE(OFFSET(Zdroj!C$16,'k rozhodnutí detailní'!$A483,0),"
",OFFSET(Zdroj!D$16,'k rozhodnutí detailní'!$A483,0),"
",OFFSET(Zdroj!E$16,'k rozhodnutí detailní'!$A483,0),"
",OFFSET(Zdroj!F$16,'k rozhodnutí detailní'!$A483,0))))</f>
        <v/>
      </c>
      <c r="D484" s="20" t="str">
        <f ca="1">IF($B484="","",OFFSET(Zdroj!N$16,'k rozhodnutí detailní'!$A483,0))</f>
        <v/>
      </c>
      <c r="E484" s="426" t="str">
        <f ca="1">IF($B484="","",OFFSET(Zdroj!T$16,'k rozhodnutí detailní'!$A483,0))</f>
        <v/>
      </c>
      <c r="F484" s="32" t="str">
        <f ca="1">IF($B484="","",OFFSET(Zdroj!U$16,'k rozhodnutí detailní'!$A483,0))</f>
        <v/>
      </c>
      <c r="G484" s="429" t="str">
        <f ca="1">IF($B484="","",OFFSET(Zdroj!W$16,'k rozhodnutí detailní'!$A483,0))</f>
        <v/>
      </c>
      <c r="H484" s="427" t="str">
        <f ca="1">IF($B484="","",OFFSET(Zdroj!Y$16,'k rozhodnutí detailní'!$A483,0))</f>
        <v/>
      </c>
      <c r="I484" s="419" t="str">
        <f ca="1">IF($B484="","",OFFSET(Zdroj!BW$16,'k rozhodnutí detailní'!$A483,0))</f>
        <v/>
      </c>
      <c r="J484" s="419" t="str">
        <f ca="1">IF($B484="","",OFFSET(Zdroj!BX$16,'k rozhodnutí detailní'!$A483,0))</f>
        <v/>
      </c>
      <c r="K484" s="419" t="str">
        <f ca="1">IF($B484="","",OFFSET(Zdroj!BY$16,'k rozhodnutí detailní'!$A483,0))</f>
        <v/>
      </c>
      <c r="L484" s="419" t="str">
        <f ca="1">IF($B484="","",CONCATENATE(OFFSET(Zdroj!BZ$16,'k rozhodnutí detailní'!$A483,0)," ze 100"))</f>
        <v/>
      </c>
      <c r="M484" s="435" t="str">
        <f t="shared" ref="M484" ca="1" si="316">IF($B484="","",SUM((I484+J484+K484)/100))</f>
        <v/>
      </c>
      <c r="N484" s="425" t="str">
        <f ca="1">IF(B484="","",IF(Zdroj!$AS$1=Zdroj!$AT$9,IF(ROUND(G484*M484,Zdroj!$AT$8)&lt;Zdroj!$AU$1,Zdroj!$AU$1,ROUND(G484*M484,Zdroj!$AT$8)),OFFSET(Zdroj!CE$16,'k rozhodnutí detailní'!A483,0)))</f>
        <v/>
      </c>
      <c r="O484" s="419" t="str">
        <f ca="1">IF($B484="","",OFFSET(Zdroj!Z$16,'k rozhodnutí detailní'!$A483,0))</f>
        <v/>
      </c>
      <c r="P484" s="419" t="str">
        <f ca="1">IF($B484="","",OFFSET(Zdroj!AC$16,'k rozhodnutí detailní'!$A483,0))</f>
        <v/>
      </c>
      <c r="Q484" s="419" t="str">
        <f ca="1">IF($B484="","",OFFSET(Zdroj!AD$16,'k rozhodnutí detailní'!$A483,0))</f>
        <v/>
      </c>
      <c r="R484" s="419" t="str">
        <f ca="1">IF($B484="","",OFFSET(Zdroj!AE$16,'k rozhodnutí detailní'!$A483,0))</f>
        <v/>
      </c>
      <c r="S484" s="419" t="str">
        <f ca="1">IF($B484="","",OFFSET(Zdroj!AF$16,'k rozhodnutí detailní'!$A483,0))</f>
        <v/>
      </c>
      <c r="T484" s="419" t="str">
        <f ca="1">IF($B484="","",OFFSET(Zdroj!AG$16,'k rozhodnutí detailní'!$A483,0))</f>
        <v/>
      </c>
      <c r="U484" s="419" t="str">
        <f ca="1">IF($B484="","",OFFSET(Zdroj!AH$16,'k rozhodnutí detailní'!$A483,0))</f>
        <v/>
      </c>
    </row>
    <row r="485" spans="1:21" hidden="1" x14ac:dyDescent="0.25">
      <c r="A485" s="25"/>
      <c r="B485" s="424" t="str">
        <f ca="1">IF(OFFSET(Zdroj!$B$16,A483,0)&gt;0,OFFSET(Zdroj!$B$16,A483,0)+0,"")</f>
        <v/>
      </c>
      <c r="C485" s="2" t="str">
        <f ca="1">IF($B484="","",IF(Zdroj!$AS$9="ano",CONCATENATE("Okres:","
",OFFSET(Zdroj!CH$16,'k rozhodnutí detailní'!$A483,0),"
","Právní forma","
",OFFSET(Zdroj!H$16,'k rozhodnutí detailní'!$A483,0),"
",IF(OFFSET(Zdroj!I$16,'k rozhodnutí detailní'!$A483,0)="","","IČO: "),OFFSET(Zdroj!I$16,'k rozhodnutí detailní'!$A483,0),"
","B.Ú. ",IF(OFFSET(Zdroj!J$16,'k rozhodnutí detailní'!$A483,0)="","","Anonymizováno")),CONCATENATE("Okres:","
",OFFSET(Zdroj!CH$16,'k rozhodnutí detailní'!$A483,0),"
","Právní forma","
",OFFSET(Zdroj!H$16,'k rozhodnutí detailní'!$A483,0),"
",IF(OFFSET(Zdroj!I$16,'k rozhodnutí detailní'!$A483,0)="","","IČO: "),OFFSET(Zdroj!I$16,'k rozhodnutí detailní'!$A483,0),"
","B.Ú. ",OFFSET(Zdroj!J$16,'k rozhodnutí detailní'!$A483,0))))</f>
        <v/>
      </c>
      <c r="D485" s="3" t="str">
        <f ca="1">IF($B484="","",OFFSET(Zdroj!O$16,'k rozhodnutí detailní'!$A483,0))</f>
        <v/>
      </c>
      <c r="E485" s="426"/>
      <c r="F485" s="31"/>
      <c r="G485" s="429"/>
      <c r="H485" s="427"/>
      <c r="I485" s="419"/>
      <c r="J485" s="419"/>
      <c r="K485" s="419"/>
      <c r="L485" s="419"/>
      <c r="M485" s="435"/>
      <c r="N485" s="425"/>
      <c r="O485" s="419"/>
      <c r="P485" s="419"/>
      <c r="Q485" s="419"/>
      <c r="R485" s="419"/>
      <c r="S485" s="419"/>
      <c r="T485" s="419"/>
      <c r="U485" s="419"/>
    </row>
    <row r="486" spans="1:21" hidden="1" x14ac:dyDescent="0.25">
      <c r="A486" s="25">
        <f>ROW()/3-1</f>
        <v>161</v>
      </c>
      <c r="B486" s="424"/>
      <c r="C486" s="29" t="str">
        <f ca="1">IF($B484="","",IF(Zdroj!$AS$9="ano",IF(OFFSET(Zdroj!M$16,'k rozhodnutí detailní'!A483,0)="","","Anonymizováno"),IF(OFFSET(Zdroj!M$16,'k rozhodnutí detailní'!A483,0)="","",OFFSET(Zdroj!M$16,'k rozhodnutí detailní'!A483,0))))</f>
        <v/>
      </c>
      <c r="D486" s="3" t="str">
        <f ca="1">IF($B484="","",CONCATENATE("Dotace bude použita na:","
",OFFSET(Zdroj!P$16,'k rozhodnutí detailní'!$A483,0)))</f>
        <v/>
      </c>
      <c r="E486" s="426"/>
      <c r="F486" s="32" t="str">
        <f ca="1">IF($B484="","",OFFSET(Zdroj!V$16,'k rozhodnutí detailní'!$A483,0))</f>
        <v/>
      </c>
      <c r="G486" s="49" t="str">
        <f ca="1">IF($B484="","",OFFSET(Zdroj!CC$16,'k rozhodnutí'!#REF!,0))</f>
        <v/>
      </c>
      <c r="H486" s="427"/>
      <c r="I486" s="419"/>
      <c r="J486" s="419"/>
      <c r="K486" s="419"/>
      <c r="L486" s="419"/>
      <c r="M486" s="435"/>
      <c r="N486" s="33" t="str">
        <f t="shared" ref="N486" ca="1" si="317">IF(B484="","",N484/G484)</f>
        <v/>
      </c>
      <c r="O486" s="419"/>
      <c r="P486" s="419"/>
      <c r="Q486" s="419"/>
      <c r="R486" s="419"/>
      <c r="S486" s="419"/>
      <c r="T486" s="419"/>
      <c r="U486" s="419"/>
    </row>
    <row r="487" spans="1:21" hidden="1" x14ac:dyDescent="0.25">
      <c r="A487" s="25"/>
      <c r="B487" s="144" t="str">
        <f ca="1">IF(OFFSET(Zdroj!$B$16,A486,0)&gt;0,A489,"")</f>
        <v/>
      </c>
      <c r="C487" s="2" t="str">
        <f ca="1">IF($B487="","",IF(Zdroj!$AS$9="ano",CONCATENATE(OFFSET(Zdroj!C$16,'k rozhodnutí detailní'!$A486,0),"
","Anonymizováno","
",OFFSET(Zdroj!E$16,'k rozhodnutí detailní'!$A486,0),"
",OFFSET(Zdroj!F$16,'k rozhodnutí detailní'!$A486,0)),CONCATENATE(OFFSET(Zdroj!C$16,'k rozhodnutí detailní'!$A486,0),"
",OFFSET(Zdroj!D$16,'k rozhodnutí detailní'!$A486,0),"
",OFFSET(Zdroj!E$16,'k rozhodnutí detailní'!$A486,0),"
",OFFSET(Zdroj!F$16,'k rozhodnutí detailní'!$A486,0))))</f>
        <v/>
      </c>
      <c r="D487" s="20" t="str">
        <f ca="1">IF($B487="","",OFFSET(Zdroj!N$16,'k rozhodnutí detailní'!$A486,0))</f>
        <v/>
      </c>
      <c r="E487" s="426" t="str">
        <f ca="1">IF($B487="","",OFFSET(Zdroj!T$16,'k rozhodnutí detailní'!$A486,0))</f>
        <v/>
      </c>
      <c r="F487" s="32" t="str">
        <f ca="1">IF($B487="","",OFFSET(Zdroj!U$16,'k rozhodnutí detailní'!$A486,0))</f>
        <v/>
      </c>
      <c r="G487" s="429" t="str">
        <f ca="1">IF($B487="","",OFFSET(Zdroj!W$16,'k rozhodnutí detailní'!$A486,0))</f>
        <v/>
      </c>
      <c r="H487" s="427" t="str">
        <f ca="1">IF($B487="","",OFFSET(Zdroj!Y$16,'k rozhodnutí detailní'!$A486,0))</f>
        <v/>
      </c>
      <c r="I487" s="419" t="str">
        <f ca="1">IF($B487="","",OFFSET(Zdroj!BW$16,'k rozhodnutí detailní'!$A486,0))</f>
        <v/>
      </c>
      <c r="J487" s="419" t="str">
        <f ca="1">IF($B487="","",OFFSET(Zdroj!BX$16,'k rozhodnutí detailní'!$A486,0))</f>
        <v/>
      </c>
      <c r="K487" s="419" t="str">
        <f ca="1">IF($B487="","",OFFSET(Zdroj!BY$16,'k rozhodnutí detailní'!$A486,0))</f>
        <v/>
      </c>
      <c r="L487" s="419" t="str">
        <f ca="1">IF($B487="","",CONCATENATE(OFFSET(Zdroj!BZ$16,'k rozhodnutí detailní'!$A486,0)," ze 100"))</f>
        <v/>
      </c>
      <c r="M487" s="435" t="str">
        <f t="shared" ref="M487" ca="1" si="318">IF($B487="","",SUM((I487+J487+K487)/100))</f>
        <v/>
      </c>
      <c r="N487" s="425" t="str">
        <f ca="1">IF(B487="","",IF(Zdroj!$AS$1=Zdroj!$AT$9,IF(ROUND(G487*M487,Zdroj!$AT$8)&lt;Zdroj!$AU$1,Zdroj!$AU$1,ROUND(G487*M487,Zdroj!$AT$8)),OFFSET(Zdroj!CE$16,'k rozhodnutí detailní'!A486,0)))</f>
        <v/>
      </c>
      <c r="O487" s="419" t="str">
        <f ca="1">IF($B487="","",OFFSET(Zdroj!Z$16,'k rozhodnutí detailní'!$A486,0))</f>
        <v/>
      </c>
      <c r="P487" s="419" t="str">
        <f ca="1">IF($B487="","",OFFSET(Zdroj!AC$16,'k rozhodnutí detailní'!$A486,0))</f>
        <v/>
      </c>
      <c r="Q487" s="419" t="str">
        <f ca="1">IF($B487="","",OFFSET(Zdroj!AD$16,'k rozhodnutí detailní'!$A486,0))</f>
        <v/>
      </c>
      <c r="R487" s="419" t="str">
        <f ca="1">IF($B487="","",OFFSET(Zdroj!AE$16,'k rozhodnutí detailní'!$A486,0))</f>
        <v/>
      </c>
      <c r="S487" s="419" t="str">
        <f ca="1">IF($B487="","",OFFSET(Zdroj!AF$16,'k rozhodnutí detailní'!$A486,0))</f>
        <v/>
      </c>
      <c r="T487" s="419" t="str">
        <f ca="1">IF($B487="","",OFFSET(Zdroj!AG$16,'k rozhodnutí detailní'!$A486,0))</f>
        <v/>
      </c>
      <c r="U487" s="419" t="str">
        <f ca="1">IF($B487="","",OFFSET(Zdroj!AH$16,'k rozhodnutí detailní'!$A486,0))</f>
        <v/>
      </c>
    </row>
    <row r="488" spans="1:21" hidden="1" x14ac:dyDescent="0.25">
      <c r="A488" s="25"/>
      <c r="B488" s="424" t="str">
        <f ca="1">IF(OFFSET(Zdroj!$B$16,A486,0)&gt;0,OFFSET(Zdroj!$B$16,A486,0)+0,"")</f>
        <v/>
      </c>
      <c r="C488" s="2" t="str">
        <f ca="1">IF($B487="","",IF(Zdroj!$AS$9="ano",CONCATENATE("Okres:","
",OFFSET(Zdroj!CH$16,'k rozhodnutí detailní'!$A486,0),"
","Právní forma","
",OFFSET(Zdroj!H$16,'k rozhodnutí detailní'!$A486,0),"
",IF(OFFSET(Zdroj!I$16,'k rozhodnutí detailní'!$A486,0)="","","IČO: "),OFFSET(Zdroj!I$16,'k rozhodnutí detailní'!$A486,0),"
","B.Ú. ",IF(OFFSET(Zdroj!J$16,'k rozhodnutí detailní'!$A486,0)="","","Anonymizováno")),CONCATENATE("Okres:","
",OFFSET(Zdroj!CH$16,'k rozhodnutí detailní'!$A486,0),"
","Právní forma","
",OFFSET(Zdroj!H$16,'k rozhodnutí detailní'!$A486,0),"
",IF(OFFSET(Zdroj!I$16,'k rozhodnutí detailní'!$A486,0)="","","IČO: "),OFFSET(Zdroj!I$16,'k rozhodnutí detailní'!$A486,0),"
","B.Ú. ",OFFSET(Zdroj!J$16,'k rozhodnutí detailní'!$A486,0))))</f>
        <v/>
      </c>
      <c r="D488" s="3" t="str">
        <f ca="1">IF($B487="","",OFFSET(Zdroj!O$16,'k rozhodnutí detailní'!$A486,0))</f>
        <v/>
      </c>
      <c r="E488" s="426"/>
      <c r="F488" s="31"/>
      <c r="G488" s="429"/>
      <c r="H488" s="427"/>
      <c r="I488" s="419"/>
      <c r="J488" s="419"/>
      <c r="K488" s="419"/>
      <c r="L488" s="419"/>
      <c r="M488" s="435"/>
      <c r="N488" s="425"/>
      <c r="O488" s="419"/>
      <c r="P488" s="419"/>
      <c r="Q488" s="419"/>
      <c r="R488" s="419"/>
      <c r="S488" s="419"/>
      <c r="T488" s="419"/>
      <c r="U488" s="419"/>
    </row>
    <row r="489" spans="1:21" hidden="1" x14ac:dyDescent="0.25">
      <c r="A489" s="25">
        <f>ROW()/3-1</f>
        <v>162</v>
      </c>
      <c r="B489" s="424"/>
      <c r="C489" s="29" t="str">
        <f ca="1">IF($B487="","",IF(Zdroj!$AS$9="ano",IF(OFFSET(Zdroj!M$16,'k rozhodnutí detailní'!A486,0)="","","Anonymizováno"),IF(OFFSET(Zdroj!M$16,'k rozhodnutí detailní'!A486,0)="","",OFFSET(Zdroj!M$16,'k rozhodnutí detailní'!A486,0))))</f>
        <v/>
      </c>
      <c r="D489" s="3" t="str">
        <f ca="1">IF($B487="","",CONCATENATE("Dotace bude použita na:","
",OFFSET(Zdroj!P$16,'k rozhodnutí detailní'!$A486,0)))</f>
        <v/>
      </c>
      <c r="E489" s="426"/>
      <c r="F489" s="32" t="str">
        <f ca="1">IF($B487="","",OFFSET(Zdroj!V$16,'k rozhodnutí detailní'!$A486,0))</f>
        <v/>
      </c>
      <c r="G489" s="49" t="str">
        <f ca="1">IF($B487="","",OFFSET(Zdroj!CC$16,'k rozhodnutí'!#REF!,0))</f>
        <v/>
      </c>
      <c r="H489" s="427"/>
      <c r="I489" s="419"/>
      <c r="J489" s="419"/>
      <c r="K489" s="419"/>
      <c r="L489" s="419"/>
      <c r="M489" s="435"/>
      <c r="N489" s="33" t="str">
        <f t="shared" ref="N489" ca="1" si="319">IF(B487="","",N487/G487)</f>
        <v/>
      </c>
      <c r="O489" s="419"/>
      <c r="P489" s="419"/>
      <c r="Q489" s="419"/>
      <c r="R489" s="419"/>
      <c r="S489" s="419"/>
      <c r="T489" s="419"/>
      <c r="U489" s="419"/>
    </row>
    <row r="490" spans="1:21" hidden="1" x14ac:dyDescent="0.25">
      <c r="A490" s="25"/>
      <c r="B490" s="144" t="str">
        <f ca="1">IF(OFFSET(Zdroj!$B$16,A489,0)&gt;0,A492,"")</f>
        <v/>
      </c>
      <c r="C490" s="2" t="str">
        <f ca="1">IF($B490="","",IF(Zdroj!$AS$9="ano",CONCATENATE(OFFSET(Zdroj!C$16,'k rozhodnutí detailní'!$A489,0),"
","Anonymizováno","
",OFFSET(Zdroj!E$16,'k rozhodnutí detailní'!$A489,0),"
",OFFSET(Zdroj!F$16,'k rozhodnutí detailní'!$A489,0)),CONCATENATE(OFFSET(Zdroj!C$16,'k rozhodnutí detailní'!$A489,0),"
",OFFSET(Zdroj!D$16,'k rozhodnutí detailní'!$A489,0),"
",OFFSET(Zdroj!E$16,'k rozhodnutí detailní'!$A489,0),"
",OFFSET(Zdroj!F$16,'k rozhodnutí detailní'!$A489,0))))</f>
        <v/>
      </c>
      <c r="D490" s="20" t="str">
        <f ca="1">IF($B490="","",OFFSET(Zdroj!N$16,'k rozhodnutí detailní'!$A489,0))</f>
        <v/>
      </c>
      <c r="E490" s="426" t="str">
        <f ca="1">IF($B490="","",OFFSET(Zdroj!T$16,'k rozhodnutí detailní'!$A489,0))</f>
        <v/>
      </c>
      <c r="F490" s="32" t="str">
        <f ca="1">IF($B490="","",OFFSET(Zdroj!U$16,'k rozhodnutí detailní'!$A489,0))</f>
        <v/>
      </c>
      <c r="G490" s="429" t="str">
        <f ca="1">IF($B490="","",OFFSET(Zdroj!W$16,'k rozhodnutí detailní'!$A489,0))</f>
        <v/>
      </c>
      <c r="H490" s="427" t="str">
        <f ca="1">IF($B490="","",OFFSET(Zdroj!Y$16,'k rozhodnutí detailní'!$A489,0))</f>
        <v/>
      </c>
      <c r="I490" s="419" t="str">
        <f ca="1">IF($B490="","",OFFSET(Zdroj!BW$16,'k rozhodnutí detailní'!$A489,0))</f>
        <v/>
      </c>
      <c r="J490" s="419" t="str">
        <f ca="1">IF($B490="","",OFFSET(Zdroj!BX$16,'k rozhodnutí detailní'!$A489,0))</f>
        <v/>
      </c>
      <c r="K490" s="419" t="str">
        <f ca="1">IF($B490="","",OFFSET(Zdroj!BY$16,'k rozhodnutí detailní'!$A489,0))</f>
        <v/>
      </c>
      <c r="L490" s="419" t="str">
        <f ca="1">IF($B490="","",CONCATENATE(OFFSET(Zdroj!BZ$16,'k rozhodnutí detailní'!$A489,0)," ze 100"))</f>
        <v/>
      </c>
      <c r="M490" s="435" t="str">
        <f t="shared" ref="M490" ca="1" si="320">IF($B490="","",SUM((I490+J490+K490)/100))</f>
        <v/>
      </c>
      <c r="N490" s="425" t="str">
        <f ca="1">IF(B490="","",IF(Zdroj!$AS$1=Zdroj!$AT$9,IF(ROUND(G490*M490,Zdroj!$AT$8)&lt;Zdroj!$AU$1,Zdroj!$AU$1,ROUND(G490*M490,Zdroj!$AT$8)),OFFSET(Zdroj!CE$16,'k rozhodnutí detailní'!A489,0)))</f>
        <v/>
      </c>
      <c r="O490" s="419" t="str">
        <f ca="1">IF($B490="","",OFFSET(Zdroj!Z$16,'k rozhodnutí detailní'!$A489,0))</f>
        <v/>
      </c>
      <c r="P490" s="419" t="str">
        <f ca="1">IF($B490="","",OFFSET(Zdroj!AC$16,'k rozhodnutí detailní'!$A489,0))</f>
        <v/>
      </c>
      <c r="Q490" s="419" t="str">
        <f ca="1">IF($B490="","",OFFSET(Zdroj!AD$16,'k rozhodnutí detailní'!$A489,0))</f>
        <v/>
      </c>
      <c r="R490" s="419" t="str">
        <f ca="1">IF($B490="","",OFFSET(Zdroj!AE$16,'k rozhodnutí detailní'!$A489,0))</f>
        <v/>
      </c>
      <c r="S490" s="419" t="str">
        <f ca="1">IF($B490="","",OFFSET(Zdroj!AF$16,'k rozhodnutí detailní'!$A489,0))</f>
        <v/>
      </c>
      <c r="T490" s="419" t="str">
        <f ca="1">IF($B490="","",OFFSET(Zdroj!AG$16,'k rozhodnutí detailní'!$A489,0))</f>
        <v/>
      </c>
      <c r="U490" s="419" t="str">
        <f ca="1">IF($B490="","",OFFSET(Zdroj!AH$16,'k rozhodnutí detailní'!$A489,0))</f>
        <v/>
      </c>
    </row>
    <row r="491" spans="1:21" hidden="1" x14ac:dyDescent="0.25">
      <c r="A491" s="25"/>
      <c r="B491" s="424" t="str">
        <f ca="1">IF(OFFSET(Zdroj!$B$16,A489,0)&gt;0,OFFSET(Zdroj!$B$16,A489,0)+0,"")</f>
        <v/>
      </c>
      <c r="C491" s="2" t="str">
        <f ca="1">IF($B490="","",IF(Zdroj!$AS$9="ano",CONCATENATE("Okres:","
",OFFSET(Zdroj!CH$16,'k rozhodnutí detailní'!$A489,0),"
","Právní forma","
",OFFSET(Zdroj!H$16,'k rozhodnutí detailní'!$A489,0),"
",IF(OFFSET(Zdroj!I$16,'k rozhodnutí detailní'!$A489,0)="","","IČO: "),OFFSET(Zdroj!I$16,'k rozhodnutí detailní'!$A489,0),"
","B.Ú. ",IF(OFFSET(Zdroj!J$16,'k rozhodnutí detailní'!$A489,0)="","","Anonymizováno")),CONCATENATE("Okres:","
",OFFSET(Zdroj!CH$16,'k rozhodnutí detailní'!$A489,0),"
","Právní forma","
",OFFSET(Zdroj!H$16,'k rozhodnutí detailní'!$A489,0),"
",IF(OFFSET(Zdroj!I$16,'k rozhodnutí detailní'!$A489,0)="","","IČO: "),OFFSET(Zdroj!I$16,'k rozhodnutí detailní'!$A489,0),"
","B.Ú. ",OFFSET(Zdroj!J$16,'k rozhodnutí detailní'!$A489,0))))</f>
        <v/>
      </c>
      <c r="D491" s="3" t="str">
        <f ca="1">IF($B490="","",OFFSET(Zdroj!O$16,'k rozhodnutí detailní'!$A489,0))</f>
        <v/>
      </c>
      <c r="E491" s="426"/>
      <c r="F491" s="31"/>
      <c r="G491" s="429"/>
      <c r="H491" s="427"/>
      <c r="I491" s="419"/>
      <c r="J491" s="419"/>
      <c r="K491" s="419"/>
      <c r="L491" s="419"/>
      <c r="M491" s="435"/>
      <c r="N491" s="425"/>
      <c r="O491" s="419"/>
      <c r="P491" s="419"/>
      <c r="Q491" s="419"/>
      <c r="R491" s="419"/>
      <c r="S491" s="419"/>
      <c r="T491" s="419"/>
      <c r="U491" s="419"/>
    </row>
    <row r="492" spans="1:21" hidden="1" x14ac:dyDescent="0.25">
      <c r="A492" s="25">
        <f>ROW()/3-1</f>
        <v>163</v>
      </c>
      <c r="B492" s="424"/>
      <c r="C492" s="29" t="str">
        <f ca="1">IF($B490="","",IF(Zdroj!$AS$9="ano",IF(OFFSET(Zdroj!M$16,'k rozhodnutí detailní'!A489,0)="","","Anonymizováno"),IF(OFFSET(Zdroj!M$16,'k rozhodnutí detailní'!A489,0)="","",OFFSET(Zdroj!M$16,'k rozhodnutí detailní'!A489,0))))</f>
        <v/>
      </c>
      <c r="D492" s="3" t="str">
        <f ca="1">IF($B490="","",CONCATENATE("Dotace bude použita na:","
",OFFSET(Zdroj!P$16,'k rozhodnutí detailní'!$A489,0)))</f>
        <v/>
      </c>
      <c r="E492" s="426"/>
      <c r="F492" s="32" t="str">
        <f ca="1">IF($B490="","",OFFSET(Zdroj!V$16,'k rozhodnutí detailní'!$A489,0))</f>
        <v/>
      </c>
      <c r="G492" s="49" t="str">
        <f ca="1">IF($B490="","",OFFSET(Zdroj!CC$16,'k rozhodnutí'!#REF!,0))</f>
        <v/>
      </c>
      <c r="H492" s="427"/>
      <c r="I492" s="419"/>
      <c r="J492" s="419"/>
      <c r="K492" s="419"/>
      <c r="L492" s="419"/>
      <c r="M492" s="435"/>
      <c r="N492" s="33" t="str">
        <f t="shared" ref="N492" ca="1" si="321">IF(B490="","",N490/G490)</f>
        <v/>
      </c>
      <c r="O492" s="419"/>
      <c r="P492" s="419"/>
      <c r="Q492" s="419"/>
      <c r="R492" s="419"/>
      <c r="S492" s="419"/>
      <c r="T492" s="419"/>
      <c r="U492" s="419"/>
    </row>
    <row r="493" spans="1:21" hidden="1" x14ac:dyDescent="0.25">
      <c r="A493" s="25"/>
      <c r="B493" s="144" t="str">
        <f ca="1">IF(OFFSET(Zdroj!$B$16,A492,0)&gt;0,A495,"")</f>
        <v/>
      </c>
      <c r="C493" s="2" t="str">
        <f ca="1">IF($B493="","",IF(Zdroj!$AS$9="ano",CONCATENATE(OFFSET(Zdroj!C$16,'k rozhodnutí detailní'!$A492,0),"
","Anonymizováno","
",OFFSET(Zdroj!E$16,'k rozhodnutí detailní'!$A492,0),"
",OFFSET(Zdroj!F$16,'k rozhodnutí detailní'!$A492,0)),CONCATENATE(OFFSET(Zdroj!C$16,'k rozhodnutí detailní'!$A492,0),"
",OFFSET(Zdroj!D$16,'k rozhodnutí detailní'!$A492,0),"
",OFFSET(Zdroj!E$16,'k rozhodnutí detailní'!$A492,0),"
",OFFSET(Zdroj!F$16,'k rozhodnutí detailní'!$A492,0))))</f>
        <v/>
      </c>
      <c r="D493" s="20" t="str">
        <f ca="1">IF($B493="","",OFFSET(Zdroj!N$16,'k rozhodnutí detailní'!$A492,0))</f>
        <v/>
      </c>
      <c r="E493" s="426" t="str">
        <f ca="1">IF($B493="","",OFFSET(Zdroj!T$16,'k rozhodnutí detailní'!$A492,0))</f>
        <v/>
      </c>
      <c r="F493" s="32" t="str">
        <f ca="1">IF($B493="","",OFFSET(Zdroj!U$16,'k rozhodnutí detailní'!$A492,0))</f>
        <v/>
      </c>
      <c r="G493" s="429" t="str">
        <f ca="1">IF($B493="","",OFFSET(Zdroj!W$16,'k rozhodnutí detailní'!$A492,0))</f>
        <v/>
      </c>
      <c r="H493" s="427" t="str">
        <f ca="1">IF($B493="","",OFFSET(Zdroj!Y$16,'k rozhodnutí detailní'!$A492,0))</f>
        <v/>
      </c>
      <c r="I493" s="419" t="str">
        <f ca="1">IF($B493="","",OFFSET(Zdroj!BW$16,'k rozhodnutí detailní'!$A492,0))</f>
        <v/>
      </c>
      <c r="J493" s="419" t="str">
        <f ca="1">IF($B493="","",OFFSET(Zdroj!BX$16,'k rozhodnutí detailní'!$A492,0))</f>
        <v/>
      </c>
      <c r="K493" s="419" t="str">
        <f ca="1">IF($B493="","",OFFSET(Zdroj!BY$16,'k rozhodnutí detailní'!$A492,0))</f>
        <v/>
      </c>
      <c r="L493" s="419" t="str">
        <f ca="1">IF($B493="","",CONCATENATE(OFFSET(Zdroj!BZ$16,'k rozhodnutí detailní'!$A492,0)," ze 100"))</f>
        <v/>
      </c>
      <c r="M493" s="435" t="str">
        <f t="shared" ref="M493" ca="1" si="322">IF($B493="","",SUM((I493+J493+K493)/100))</f>
        <v/>
      </c>
      <c r="N493" s="425" t="str">
        <f ca="1">IF(B493="","",IF(Zdroj!$AS$1=Zdroj!$AT$9,IF(ROUND(G493*M493,Zdroj!$AT$8)&lt;Zdroj!$AU$1,Zdroj!$AU$1,ROUND(G493*M493,Zdroj!$AT$8)),OFFSET(Zdroj!CE$16,'k rozhodnutí detailní'!A492,0)))</f>
        <v/>
      </c>
      <c r="O493" s="419" t="str">
        <f ca="1">IF($B493="","",OFFSET(Zdroj!Z$16,'k rozhodnutí detailní'!$A492,0))</f>
        <v/>
      </c>
      <c r="P493" s="419" t="str">
        <f ca="1">IF($B493="","",OFFSET(Zdroj!AC$16,'k rozhodnutí detailní'!$A492,0))</f>
        <v/>
      </c>
      <c r="Q493" s="419" t="str">
        <f ca="1">IF($B493="","",OFFSET(Zdroj!AD$16,'k rozhodnutí detailní'!$A492,0))</f>
        <v/>
      </c>
      <c r="R493" s="419" t="str">
        <f ca="1">IF($B493="","",OFFSET(Zdroj!AE$16,'k rozhodnutí detailní'!$A492,0))</f>
        <v/>
      </c>
      <c r="S493" s="419" t="str">
        <f ca="1">IF($B493="","",OFFSET(Zdroj!AF$16,'k rozhodnutí detailní'!$A492,0))</f>
        <v/>
      </c>
      <c r="T493" s="419" t="str">
        <f ca="1">IF($B493="","",OFFSET(Zdroj!AG$16,'k rozhodnutí detailní'!$A492,0))</f>
        <v/>
      </c>
      <c r="U493" s="419" t="str">
        <f ca="1">IF($B493="","",OFFSET(Zdroj!AH$16,'k rozhodnutí detailní'!$A492,0))</f>
        <v/>
      </c>
    </row>
    <row r="494" spans="1:21" hidden="1" x14ac:dyDescent="0.25">
      <c r="A494" s="25"/>
      <c r="B494" s="424" t="str">
        <f ca="1">IF(OFFSET(Zdroj!$B$16,A492,0)&gt;0,OFFSET(Zdroj!$B$16,A492,0)+0,"")</f>
        <v/>
      </c>
      <c r="C494" s="2" t="str">
        <f ca="1">IF($B493="","",IF(Zdroj!$AS$9="ano",CONCATENATE("Okres:","
",OFFSET(Zdroj!CH$16,'k rozhodnutí detailní'!$A492,0),"
","Právní forma","
",OFFSET(Zdroj!H$16,'k rozhodnutí detailní'!$A492,0),"
",IF(OFFSET(Zdroj!I$16,'k rozhodnutí detailní'!$A492,0)="","","IČO: "),OFFSET(Zdroj!I$16,'k rozhodnutí detailní'!$A492,0),"
","B.Ú. ",IF(OFFSET(Zdroj!J$16,'k rozhodnutí detailní'!$A492,0)="","","Anonymizováno")),CONCATENATE("Okres:","
",OFFSET(Zdroj!CH$16,'k rozhodnutí detailní'!$A492,0),"
","Právní forma","
",OFFSET(Zdroj!H$16,'k rozhodnutí detailní'!$A492,0),"
",IF(OFFSET(Zdroj!I$16,'k rozhodnutí detailní'!$A492,0)="","","IČO: "),OFFSET(Zdroj!I$16,'k rozhodnutí detailní'!$A492,0),"
","B.Ú. ",OFFSET(Zdroj!J$16,'k rozhodnutí detailní'!$A492,0))))</f>
        <v/>
      </c>
      <c r="D494" s="3" t="str">
        <f ca="1">IF($B493="","",OFFSET(Zdroj!O$16,'k rozhodnutí detailní'!$A492,0))</f>
        <v/>
      </c>
      <c r="E494" s="426"/>
      <c r="F494" s="31"/>
      <c r="G494" s="429"/>
      <c r="H494" s="427"/>
      <c r="I494" s="419"/>
      <c r="J494" s="419"/>
      <c r="K494" s="419"/>
      <c r="L494" s="419"/>
      <c r="M494" s="435"/>
      <c r="N494" s="425"/>
      <c r="O494" s="419"/>
      <c r="P494" s="419"/>
      <c r="Q494" s="419"/>
      <c r="R494" s="419"/>
      <c r="S494" s="419"/>
      <c r="T494" s="419"/>
      <c r="U494" s="419"/>
    </row>
    <row r="495" spans="1:21" hidden="1" x14ac:dyDescent="0.25">
      <c r="A495" s="25">
        <f>ROW()/3-1</f>
        <v>164</v>
      </c>
      <c r="B495" s="424"/>
      <c r="C495" s="29" t="str">
        <f ca="1">IF($B493="","",IF(Zdroj!$AS$9="ano",IF(OFFSET(Zdroj!M$16,'k rozhodnutí detailní'!A492,0)="","","Anonymizováno"),IF(OFFSET(Zdroj!M$16,'k rozhodnutí detailní'!A492,0)="","",OFFSET(Zdroj!M$16,'k rozhodnutí detailní'!A492,0))))</f>
        <v/>
      </c>
      <c r="D495" s="3" t="str">
        <f ca="1">IF($B493="","",CONCATENATE("Dotace bude použita na:","
",OFFSET(Zdroj!P$16,'k rozhodnutí detailní'!$A492,0)))</f>
        <v/>
      </c>
      <c r="E495" s="426"/>
      <c r="F495" s="32" t="str">
        <f ca="1">IF($B493="","",OFFSET(Zdroj!V$16,'k rozhodnutí detailní'!$A492,0))</f>
        <v/>
      </c>
      <c r="G495" s="49" t="str">
        <f ca="1">IF($B493="","",OFFSET(Zdroj!CC$16,'k rozhodnutí'!#REF!,0))</f>
        <v/>
      </c>
      <c r="H495" s="427"/>
      <c r="I495" s="419"/>
      <c r="J495" s="419"/>
      <c r="K495" s="419"/>
      <c r="L495" s="419"/>
      <c r="M495" s="435"/>
      <c r="N495" s="33" t="str">
        <f t="shared" ref="N495" ca="1" si="323">IF(B493="","",N493/G493)</f>
        <v/>
      </c>
      <c r="O495" s="419"/>
      <c r="P495" s="419"/>
      <c r="Q495" s="419"/>
      <c r="R495" s="419"/>
      <c r="S495" s="419"/>
      <c r="T495" s="419"/>
      <c r="U495" s="419"/>
    </row>
    <row r="496" spans="1:21" hidden="1" x14ac:dyDescent="0.25">
      <c r="A496" s="25"/>
      <c r="B496" s="144" t="str">
        <f ca="1">IF(OFFSET(Zdroj!$B$16,A495,0)&gt;0,A498,"")</f>
        <v/>
      </c>
      <c r="C496" s="2" t="str">
        <f ca="1">IF($B496="","",IF(Zdroj!$AS$9="ano",CONCATENATE(OFFSET(Zdroj!C$16,'k rozhodnutí detailní'!$A495,0),"
","Anonymizováno","
",OFFSET(Zdroj!E$16,'k rozhodnutí detailní'!$A495,0),"
",OFFSET(Zdroj!F$16,'k rozhodnutí detailní'!$A495,0)),CONCATENATE(OFFSET(Zdroj!C$16,'k rozhodnutí detailní'!$A495,0),"
",OFFSET(Zdroj!D$16,'k rozhodnutí detailní'!$A495,0),"
",OFFSET(Zdroj!E$16,'k rozhodnutí detailní'!$A495,0),"
",OFFSET(Zdroj!F$16,'k rozhodnutí detailní'!$A495,0))))</f>
        <v/>
      </c>
      <c r="D496" s="20" t="str">
        <f ca="1">IF($B496="","",OFFSET(Zdroj!N$16,'k rozhodnutí detailní'!$A495,0))</f>
        <v/>
      </c>
      <c r="E496" s="426" t="str">
        <f ca="1">IF($B496="","",OFFSET(Zdroj!T$16,'k rozhodnutí detailní'!$A495,0))</f>
        <v/>
      </c>
      <c r="F496" s="32" t="str">
        <f ca="1">IF($B496="","",OFFSET(Zdroj!U$16,'k rozhodnutí detailní'!$A495,0))</f>
        <v/>
      </c>
      <c r="G496" s="429" t="str">
        <f ca="1">IF($B496="","",OFFSET(Zdroj!W$16,'k rozhodnutí detailní'!$A495,0))</f>
        <v/>
      </c>
      <c r="H496" s="427" t="str">
        <f ca="1">IF($B496="","",OFFSET(Zdroj!Y$16,'k rozhodnutí detailní'!$A495,0))</f>
        <v/>
      </c>
      <c r="I496" s="419" t="str">
        <f ca="1">IF($B496="","",OFFSET(Zdroj!BW$16,'k rozhodnutí detailní'!$A495,0))</f>
        <v/>
      </c>
      <c r="J496" s="419" t="str">
        <f ca="1">IF($B496="","",OFFSET(Zdroj!BX$16,'k rozhodnutí detailní'!$A495,0))</f>
        <v/>
      </c>
      <c r="K496" s="419" t="str">
        <f ca="1">IF($B496="","",OFFSET(Zdroj!BY$16,'k rozhodnutí detailní'!$A495,0))</f>
        <v/>
      </c>
      <c r="L496" s="419" t="str">
        <f ca="1">IF($B496="","",CONCATENATE(OFFSET(Zdroj!BZ$16,'k rozhodnutí detailní'!$A495,0)," ze 100"))</f>
        <v/>
      </c>
      <c r="M496" s="435" t="str">
        <f t="shared" ref="M496" ca="1" si="324">IF($B496="","",SUM((I496+J496+K496)/100))</f>
        <v/>
      </c>
      <c r="N496" s="425" t="str">
        <f ca="1">IF(B496="","",IF(Zdroj!$AS$1=Zdroj!$AT$9,IF(ROUND(G496*M496,Zdroj!$AT$8)&lt;Zdroj!$AU$1,Zdroj!$AU$1,ROUND(G496*M496,Zdroj!$AT$8)),OFFSET(Zdroj!CE$16,'k rozhodnutí detailní'!A495,0)))</f>
        <v/>
      </c>
      <c r="O496" s="419" t="str">
        <f ca="1">IF($B496="","",OFFSET(Zdroj!Z$16,'k rozhodnutí detailní'!$A495,0))</f>
        <v/>
      </c>
      <c r="P496" s="419" t="str">
        <f ca="1">IF($B496="","",OFFSET(Zdroj!AC$16,'k rozhodnutí detailní'!$A495,0))</f>
        <v/>
      </c>
      <c r="Q496" s="419" t="str">
        <f ca="1">IF($B496="","",OFFSET(Zdroj!AD$16,'k rozhodnutí detailní'!$A495,0))</f>
        <v/>
      </c>
      <c r="R496" s="419" t="str">
        <f ca="1">IF($B496="","",OFFSET(Zdroj!AE$16,'k rozhodnutí detailní'!$A495,0))</f>
        <v/>
      </c>
      <c r="S496" s="419" t="str">
        <f ca="1">IF($B496="","",OFFSET(Zdroj!AF$16,'k rozhodnutí detailní'!$A495,0))</f>
        <v/>
      </c>
      <c r="T496" s="419" t="str">
        <f ca="1">IF($B496="","",OFFSET(Zdroj!AG$16,'k rozhodnutí detailní'!$A495,0))</f>
        <v/>
      </c>
      <c r="U496" s="419" t="str">
        <f ca="1">IF($B496="","",OFFSET(Zdroj!AH$16,'k rozhodnutí detailní'!$A495,0))</f>
        <v/>
      </c>
    </row>
    <row r="497" spans="1:21" hidden="1" x14ac:dyDescent="0.25">
      <c r="A497" s="25"/>
      <c r="B497" s="424" t="str">
        <f ca="1">IF(OFFSET(Zdroj!$B$16,A495,0)&gt;0,OFFSET(Zdroj!$B$16,A495,0)+0,"")</f>
        <v/>
      </c>
      <c r="C497" s="2" t="str">
        <f ca="1">IF($B496="","",IF(Zdroj!$AS$9="ano",CONCATENATE("Okres:","
",OFFSET(Zdroj!CH$16,'k rozhodnutí detailní'!$A495,0),"
","Právní forma","
",OFFSET(Zdroj!H$16,'k rozhodnutí detailní'!$A495,0),"
",IF(OFFSET(Zdroj!I$16,'k rozhodnutí detailní'!$A495,0)="","","IČO: "),OFFSET(Zdroj!I$16,'k rozhodnutí detailní'!$A495,0),"
","B.Ú. ",IF(OFFSET(Zdroj!J$16,'k rozhodnutí detailní'!$A495,0)="","","Anonymizováno")),CONCATENATE("Okres:","
",OFFSET(Zdroj!CH$16,'k rozhodnutí detailní'!$A495,0),"
","Právní forma","
",OFFSET(Zdroj!H$16,'k rozhodnutí detailní'!$A495,0),"
",IF(OFFSET(Zdroj!I$16,'k rozhodnutí detailní'!$A495,0)="","","IČO: "),OFFSET(Zdroj!I$16,'k rozhodnutí detailní'!$A495,0),"
","B.Ú. ",OFFSET(Zdroj!J$16,'k rozhodnutí detailní'!$A495,0))))</f>
        <v/>
      </c>
      <c r="D497" s="3" t="str">
        <f ca="1">IF($B496="","",OFFSET(Zdroj!O$16,'k rozhodnutí detailní'!$A495,0))</f>
        <v/>
      </c>
      <c r="E497" s="426"/>
      <c r="F497" s="31"/>
      <c r="G497" s="429"/>
      <c r="H497" s="427"/>
      <c r="I497" s="419"/>
      <c r="J497" s="419"/>
      <c r="K497" s="419"/>
      <c r="L497" s="419"/>
      <c r="M497" s="435"/>
      <c r="N497" s="425"/>
      <c r="O497" s="419"/>
      <c r="P497" s="419"/>
      <c r="Q497" s="419"/>
      <c r="R497" s="419"/>
      <c r="S497" s="419"/>
      <c r="T497" s="419"/>
      <c r="U497" s="419"/>
    </row>
    <row r="498" spans="1:21" hidden="1" x14ac:dyDescent="0.25">
      <c r="A498" s="25">
        <f>ROW()/3-1</f>
        <v>165</v>
      </c>
      <c r="B498" s="424"/>
      <c r="C498" s="29" t="str">
        <f ca="1">IF($B496="","",IF(Zdroj!$AS$9="ano",IF(OFFSET(Zdroj!M$16,'k rozhodnutí detailní'!A495,0)="","","Anonymizováno"),IF(OFFSET(Zdroj!M$16,'k rozhodnutí detailní'!A495,0)="","",OFFSET(Zdroj!M$16,'k rozhodnutí detailní'!A495,0))))</f>
        <v/>
      </c>
      <c r="D498" s="3" t="str">
        <f ca="1">IF($B496="","",CONCATENATE("Dotace bude použita na:","
",OFFSET(Zdroj!P$16,'k rozhodnutí detailní'!$A495,0)))</f>
        <v/>
      </c>
      <c r="E498" s="426"/>
      <c r="F498" s="32" t="str">
        <f ca="1">IF($B496="","",OFFSET(Zdroj!V$16,'k rozhodnutí detailní'!$A495,0))</f>
        <v/>
      </c>
      <c r="G498" s="49" t="str">
        <f ca="1">IF($B496="","",OFFSET(Zdroj!CC$16,'k rozhodnutí'!#REF!,0))</f>
        <v/>
      </c>
      <c r="H498" s="427"/>
      <c r="I498" s="419"/>
      <c r="J498" s="419"/>
      <c r="K498" s="419"/>
      <c r="L498" s="419"/>
      <c r="M498" s="435"/>
      <c r="N498" s="33" t="str">
        <f t="shared" ref="N498" ca="1" si="325">IF(B496="","",N496/G496)</f>
        <v/>
      </c>
      <c r="O498" s="419"/>
      <c r="P498" s="419"/>
      <c r="Q498" s="419"/>
      <c r="R498" s="419"/>
      <c r="S498" s="419"/>
      <c r="T498" s="419"/>
      <c r="U498" s="419"/>
    </row>
    <row r="499" spans="1:21" hidden="1" x14ac:dyDescent="0.25">
      <c r="A499" s="25"/>
      <c r="B499" s="144" t="str">
        <f ca="1">IF(OFFSET(Zdroj!$B$16,A498,0)&gt;0,A501,"")</f>
        <v/>
      </c>
      <c r="C499" s="2" t="str">
        <f ca="1">IF($B499="","",IF(Zdroj!$AS$9="ano",CONCATENATE(OFFSET(Zdroj!C$16,'k rozhodnutí detailní'!$A498,0),"
","Anonymizováno","
",OFFSET(Zdroj!E$16,'k rozhodnutí detailní'!$A498,0),"
",OFFSET(Zdroj!F$16,'k rozhodnutí detailní'!$A498,0)),CONCATENATE(OFFSET(Zdroj!C$16,'k rozhodnutí detailní'!$A498,0),"
",OFFSET(Zdroj!D$16,'k rozhodnutí detailní'!$A498,0),"
",OFFSET(Zdroj!E$16,'k rozhodnutí detailní'!$A498,0),"
",OFFSET(Zdroj!F$16,'k rozhodnutí detailní'!$A498,0))))</f>
        <v/>
      </c>
      <c r="D499" s="20" t="str">
        <f ca="1">IF($B499="","",OFFSET(Zdroj!N$16,'k rozhodnutí detailní'!$A498,0))</f>
        <v/>
      </c>
      <c r="E499" s="426" t="str">
        <f ca="1">IF($B499="","",OFFSET(Zdroj!T$16,'k rozhodnutí detailní'!$A498,0))</f>
        <v/>
      </c>
      <c r="F499" s="32" t="str">
        <f ca="1">IF($B499="","",OFFSET(Zdroj!U$16,'k rozhodnutí detailní'!$A498,0))</f>
        <v/>
      </c>
      <c r="G499" s="429" t="str">
        <f ca="1">IF($B499="","",OFFSET(Zdroj!W$16,'k rozhodnutí detailní'!$A498,0))</f>
        <v/>
      </c>
      <c r="H499" s="427" t="str">
        <f ca="1">IF($B499="","",OFFSET(Zdroj!Y$16,'k rozhodnutí detailní'!$A498,0))</f>
        <v/>
      </c>
      <c r="I499" s="419" t="str">
        <f ca="1">IF($B499="","",OFFSET(Zdroj!BW$16,'k rozhodnutí detailní'!$A498,0))</f>
        <v/>
      </c>
      <c r="J499" s="419" t="str">
        <f ca="1">IF($B499="","",OFFSET(Zdroj!BX$16,'k rozhodnutí detailní'!$A498,0))</f>
        <v/>
      </c>
      <c r="K499" s="419" t="str">
        <f ca="1">IF($B499="","",OFFSET(Zdroj!BY$16,'k rozhodnutí detailní'!$A498,0))</f>
        <v/>
      </c>
      <c r="L499" s="419" t="str">
        <f ca="1">IF($B499="","",CONCATENATE(OFFSET(Zdroj!BZ$16,'k rozhodnutí detailní'!$A498,0)," ze 100"))</f>
        <v/>
      </c>
      <c r="M499" s="435" t="str">
        <f t="shared" ref="M499" ca="1" si="326">IF($B499="","",SUM((I499+J499+K499)/100))</f>
        <v/>
      </c>
      <c r="N499" s="425" t="str">
        <f ca="1">IF(B499="","",IF(Zdroj!$AS$1=Zdroj!$AT$9,IF(ROUND(G499*M499,Zdroj!$AT$8)&lt;Zdroj!$AU$1,Zdroj!$AU$1,ROUND(G499*M499,Zdroj!$AT$8)),OFFSET(Zdroj!CE$16,'k rozhodnutí detailní'!A498,0)))</f>
        <v/>
      </c>
      <c r="O499" s="419" t="str">
        <f ca="1">IF($B499="","",OFFSET(Zdroj!Z$16,'k rozhodnutí detailní'!$A498,0))</f>
        <v/>
      </c>
      <c r="P499" s="419" t="str">
        <f ca="1">IF($B499="","",OFFSET(Zdroj!AC$16,'k rozhodnutí detailní'!$A498,0))</f>
        <v/>
      </c>
      <c r="Q499" s="419" t="str">
        <f ca="1">IF($B499="","",OFFSET(Zdroj!AD$16,'k rozhodnutí detailní'!$A498,0))</f>
        <v/>
      </c>
      <c r="R499" s="419" t="str">
        <f ca="1">IF($B499="","",OFFSET(Zdroj!AE$16,'k rozhodnutí detailní'!$A498,0))</f>
        <v/>
      </c>
      <c r="S499" s="419" t="str">
        <f ca="1">IF($B499="","",OFFSET(Zdroj!AF$16,'k rozhodnutí detailní'!$A498,0))</f>
        <v/>
      </c>
      <c r="T499" s="419" t="str">
        <f ca="1">IF($B499="","",OFFSET(Zdroj!AG$16,'k rozhodnutí detailní'!$A498,0))</f>
        <v/>
      </c>
      <c r="U499" s="419" t="str">
        <f ca="1">IF($B499="","",OFFSET(Zdroj!AH$16,'k rozhodnutí detailní'!$A498,0))</f>
        <v/>
      </c>
    </row>
    <row r="500" spans="1:21" hidden="1" x14ac:dyDescent="0.25">
      <c r="A500" s="25"/>
      <c r="B500" s="424" t="str">
        <f ca="1">IF(OFFSET(Zdroj!$B$16,A498,0)&gt;0,OFFSET(Zdroj!$B$16,A498,0)+0,"")</f>
        <v/>
      </c>
      <c r="C500" s="2" t="str">
        <f ca="1">IF($B499="","",IF(Zdroj!$AS$9="ano",CONCATENATE("Okres:","
",OFFSET(Zdroj!CH$16,'k rozhodnutí detailní'!$A498,0),"
","Právní forma","
",OFFSET(Zdroj!H$16,'k rozhodnutí detailní'!$A498,0),"
",IF(OFFSET(Zdroj!I$16,'k rozhodnutí detailní'!$A498,0)="","","IČO: "),OFFSET(Zdroj!I$16,'k rozhodnutí detailní'!$A498,0),"
","B.Ú. ",IF(OFFSET(Zdroj!J$16,'k rozhodnutí detailní'!$A498,0)="","","Anonymizováno")),CONCATENATE("Okres:","
",OFFSET(Zdroj!CH$16,'k rozhodnutí detailní'!$A498,0),"
","Právní forma","
",OFFSET(Zdroj!H$16,'k rozhodnutí detailní'!$A498,0),"
",IF(OFFSET(Zdroj!I$16,'k rozhodnutí detailní'!$A498,0)="","","IČO: "),OFFSET(Zdroj!I$16,'k rozhodnutí detailní'!$A498,0),"
","B.Ú. ",OFFSET(Zdroj!J$16,'k rozhodnutí detailní'!$A498,0))))</f>
        <v/>
      </c>
      <c r="D500" s="3" t="str">
        <f ca="1">IF($B499="","",OFFSET(Zdroj!O$16,'k rozhodnutí detailní'!$A498,0))</f>
        <v/>
      </c>
      <c r="E500" s="426"/>
      <c r="F500" s="31"/>
      <c r="G500" s="429"/>
      <c r="H500" s="427"/>
      <c r="I500" s="419"/>
      <c r="J500" s="419"/>
      <c r="K500" s="419"/>
      <c r="L500" s="419"/>
      <c r="M500" s="435"/>
      <c r="N500" s="425"/>
      <c r="O500" s="419"/>
      <c r="P500" s="419"/>
      <c r="Q500" s="419"/>
      <c r="R500" s="419"/>
      <c r="S500" s="419"/>
      <c r="T500" s="419"/>
      <c r="U500" s="419"/>
    </row>
    <row r="501" spans="1:21" hidden="1" x14ac:dyDescent="0.25">
      <c r="A501" s="25">
        <f>ROW()/3-1</f>
        <v>166</v>
      </c>
      <c r="B501" s="424"/>
      <c r="C501" s="29" t="str">
        <f ca="1">IF($B499="","",IF(Zdroj!$AS$9="ano",IF(OFFSET(Zdroj!M$16,'k rozhodnutí detailní'!A498,0)="","","Anonymizováno"),IF(OFFSET(Zdroj!M$16,'k rozhodnutí detailní'!A498,0)="","",OFFSET(Zdroj!M$16,'k rozhodnutí detailní'!A498,0))))</f>
        <v/>
      </c>
      <c r="D501" s="3" t="str">
        <f ca="1">IF($B499="","",CONCATENATE("Dotace bude použita na:","
",OFFSET(Zdroj!P$16,'k rozhodnutí detailní'!$A498,0)))</f>
        <v/>
      </c>
      <c r="E501" s="426"/>
      <c r="F501" s="32" t="str">
        <f ca="1">IF($B499="","",OFFSET(Zdroj!V$16,'k rozhodnutí detailní'!$A498,0))</f>
        <v/>
      </c>
      <c r="G501" s="49" t="str">
        <f ca="1">IF($B499="","",OFFSET(Zdroj!CC$16,'k rozhodnutí'!#REF!,0))</f>
        <v/>
      </c>
      <c r="H501" s="427"/>
      <c r="I501" s="419"/>
      <c r="J501" s="419"/>
      <c r="K501" s="419"/>
      <c r="L501" s="419"/>
      <c r="M501" s="435"/>
      <c r="N501" s="33" t="str">
        <f t="shared" ref="N501" ca="1" si="327">IF(B499="","",N499/G499)</f>
        <v/>
      </c>
      <c r="O501" s="419"/>
      <c r="P501" s="419"/>
      <c r="Q501" s="419"/>
      <c r="R501" s="419"/>
      <c r="S501" s="419"/>
      <c r="T501" s="419"/>
      <c r="U501" s="419"/>
    </row>
    <row r="502" spans="1:21" hidden="1" x14ac:dyDescent="0.25">
      <c r="A502" s="25"/>
      <c r="B502" s="144" t="str">
        <f ca="1">IF(OFFSET(Zdroj!$B$16,A501,0)&gt;0,A504,"")</f>
        <v/>
      </c>
      <c r="C502" s="2" t="str">
        <f ca="1">IF($B502="","",IF(Zdroj!$AS$9="ano",CONCATENATE(OFFSET(Zdroj!C$16,'k rozhodnutí detailní'!$A501,0),"
","Anonymizováno","
",OFFSET(Zdroj!E$16,'k rozhodnutí detailní'!$A501,0),"
",OFFSET(Zdroj!F$16,'k rozhodnutí detailní'!$A501,0)),CONCATENATE(OFFSET(Zdroj!C$16,'k rozhodnutí detailní'!$A501,0),"
",OFFSET(Zdroj!D$16,'k rozhodnutí detailní'!$A501,0),"
",OFFSET(Zdroj!E$16,'k rozhodnutí detailní'!$A501,0),"
",OFFSET(Zdroj!F$16,'k rozhodnutí detailní'!$A501,0))))</f>
        <v/>
      </c>
      <c r="D502" s="20" t="str">
        <f ca="1">IF($B502="","",OFFSET(Zdroj!N$16,'k rozhodnutí detailní'!$A501,0))</f>
        <v/>
      </c>
      <c r="E502" s="426" t="str">
        <f ca="1">IF($B502="","",OFFSET(Zdroj!T$16,'k rozhodnutí detailní'!$A501,0))</f>
        <v/>
      </c>
      <c r="F502" s="32" t="str">
        <f ca="1">IF($B502="","",OFFSET(Zdroj!U$16,'k rozhodnutí detailní'!$A501,0))</f>
        <v/>
      </c>
      <c r="G502" s="429" t="str">
        <f ca="1">IF($B502="","",OFFSET(Zdroj!W$16,'k rozhodnutí detailní'!$A501,0))</f>
        <v/>
      </c>
      <c r="H502" s="427" t="str">
        <f ca="1">IF($B502="","",OFFSET(Zdroj!Y$16,'k rozhodnutí detailní'!$A501,0))</f>
        <v/>
      </c>
      <c r="I502" s="419" t="str">
        <f ca="1">IF($B502="","",OFFSET(Zdroj!BW$16,'k rozhodnutí detailní'!$A501,0))</f>
        <v/>
      </c>
      <c r="J502" s="419" t="str">
        <f ca="1">IF($B502="","",OFFSET(Zdroj!BX$16,'k rozhodnutí detailní'!$A501,0))</f>
        <v/>
      </c>
      <c r="K502" s="419" t="str">
        <f ca="1">IF($B502="","",OFFSET(Zdroj!BY$16,'k rozhodnutí detailní'!$A501,0))</f>
        <v/>
      </c>
      <c r="L502" s="419" t="str">
        <f ca="1">IF($B502="","",CONCATENATE(OFFSET(Zdroj!BZ$16,'k rozhodnutí detailní'!$A501,0)," ze 100"))</f>
        <v/>
      </c>
      <c r="M502" s="435" t="str">
        <f t="shared" ref="M502" ca="1" si="328">IF($B502="","",SUM((I502+J502+K502)/100))</f>
        <v/>
      </c>
      <c r="N502" s="425" t="str">
        <f ca="1">IF(B502="","",IF(Zdroj!$AS$1=Zdroj!$AT$9,IF(ROUND(G502*M502,Zdroj!$AT$8)&lt;Zdroj!$AU$1,Zdroj!$AU$1,ROUND(G502*M502,Zdroj!$AT$8)),OFFSET(Zdroj!CE$16,'k rozhodnutí detailní'!A501,0)))</f>
        <v/>
      </c>
      <c r="O502" s="419" t="str">
        <f ca="1">IF($B502="","",OFFSET(Zdroj!Z$16,'k rozhodnutí detailní'!$A501,0))</f>
        <v/>
      </c>
      <c r="P502" s="419" t="str">
        <f ca="1">IF($B502="","",OFFSET(Zdroj!AC$16,'k rozhodnutí detailní'!$A501,0))</f>
        <v/>
      </c>
      <c r="Q502" s="419" t="str">
        <f ca="1">IF($B502="","",OFFSET(Zdroj!AD$16,'k rozhodnutí detailní'!$A501,0))</f>
        <v/>
      </c>
      <c r="R502" s="419" t="str">
        <f ca="1">IF($B502="","",OFFSET(Zdroj!AE$16,'k rozhodnutí detailní'!$A501,0))</f>
        <v/>
      </c>
      <c r="S502" s="419" t="str">
        <f ca="1">IF($B502="","",OFFSET(Zdroj!AF$16,'k rozhodnutí detailní'!$A501,0))</f>
        <v/>
      </c>
      <c r="T502" s="419" t="str">
        <f ca="1">IF($B502="","",OFFSET(Zdroj!AG$16,'k rozhodnutí detailní'!$A501,0))</f>
        <v/>
      </c>
      <c r="U502" s="419" t="str">
        <f ca="1">IF($B502="","",OFFSET(Zdroj!AH$16,'k rozhodnutí detailní'!$A501,0))</f>
        <v/>
      </c>
    </row>
    <row r="503" spans="1:21" hidden="1" x14ac:dyDescent="0.25">
      <c r="A503" s="25"/>
      <c r="B503" s="424" t="str">
        <f ca="1">IF(OFFSET(Zdroj!$B$16,A501,0)&gt;0,OFFSET(Zdroj!$B$16,A501,0)+0,"")</f>
        <v/>
      </c>
      <c r="C503" s="2" t="str">
        <f ca="1">IF($B502="","",IF(Zdroj!$AS$9="ano",CONCATENATE("Okres:","
",OFFSET(Zdroj!CH$16,'k rozhodnutí detailní'!$A501,0),"
","Právní forma","
",OFFSET(Zdroj!H$16,'k rozhodnutí detailní'!$A501,0),"
",IF(OFFSET(Zdroj!I$16,'k rozhodnutí detailní'!$A501,0)="","","IČO: "),OFFSET(Zdroj!I$16,'k rozhodnutí detailní'!$A501,0),"
","B.Ú. ",IF(OFFSET(Zdroj!J$16,'k rozhodnutí detailní'!$A501,0)="","","Anonymizováno")),CONCATENATE("Okres:","
",OFFSET(Zdroj!CH$16,'k rozhodnutí detailní'!$A501,0),"
","Právní forma","
",OFFSET(Zdroj!H$16,'k rozhodnutí detailní'!$A501,0),"
",IF(OFFSET(Zdroj!I$16,'k rozhodnutí detailní'!$A501,0)="","","IČO: "),OFFSET(Zdroj!I$16,'k rozhodnutí detailní'!$A501,0),"
","B.Ú. ",OFFSET(Zdroj!J$16,'k rozhodnutí detailní'!$A501,0))))</f>
        <v/>
      </c>
      <c r="D503" s="3" t="str">
        <f ca="1">IF($B502="","",OFFSET(Zdroj!O$16,'k rozhodnutí detailní'!$A501,0))</f>
        <v/>
      </c>
      <c r="E503" s="426"/>
      <c r="F503" s="31"/>
      <c r="G503" s="429"/>
      <c r="H503" s="427"/>
      <c r="I503" s="419"/>
      <c r="J503" s="419"/>
      <c r="K503" s="419"/>
      <c r="L503" s="419"/>
      <c r="M503" s="435"/>
      <c r="N503" s="425"/>
      <c r="O503" s="419"/>
      <c r="P503" s="419"/>
      <c r="Q503" s="419"/>
      <c r="R503" s="419"/>
      <c r="S503" s="419"/>
      <c r="T503" s="419"/>
      <c r="U503" s="419"/>
    </row>
    <row r="504" spans="1:21" hidden="1" x14ac:dyDescent="0.25">
      <c r="A504" s="25">
        <f>ROW()/3-1</f>
        <v>167</v>
      </c>
      <c r="B504" s="424"/>
      <c r="C504" s="29" t="str">
        <f ca="1">IF($B502="","",IF(Zdroj!$AS$9="ano",IF(OFFSET(Zdroj!M$16,'k rozhodnutí detailní'!A501,0)="","","Anonymizováno"),IF(OFFSET(Zdroj!M$16,'k rozhodnutí detailní'!A501,0)="","",OFFSET(Zdroj!M$16,'k rozhodnutí detailní'!A501,0))))</f>
        <v/>
      </c>
      <c r="D504" s="3" t="str">
        <f ca="1">IF($B502="","",CONCATENATE("Dotace bude použita na:","
",OFFSET(Zdroj!P$16,'k rozhodnutí detailní'!$A501,0)))</f>
        <v/>
      </c>
      <c r="E504" s="426"/>
      <c r="F504" s="32" t="str">
        <f ca="1">IF($B502="","",OFFSET(Zdroj!V$16,'k rozhodnutí detailní'!$A501,0))</f>
        <v/>
      </c>
      <c r="G504" s="49" t="str">
        <f ca="1">IF($B502="","",OFFSET(Zdroj!CC$16,'k rozhodnutí'!#REF!,0))</f>
        <v/>
      </c>
      <c r="H504" s="427"/>
      <c r="I504" s="419"/>
      <c r="J504" s="419"/>
      <c r="K504" s="419"/>
      <c r="L504" s="419"/>
      <c r="M504" s="435"/>
      <c r="N504" s="33" t="str">
        <f t="shared" ref="N504" ca="1" si="329">IF(B502="","",N502/G502)</f>
        <v/>
      </c>
      <c r="O504" s="419"/>
      <c r="P504" s="419"/>
      <c r="Q504" s="419"/>
      <c r="R504" s="419"/>
      <c r="S504" s="419"/>
      <c r="T504" s="419"/>
      <c r="U504" s="419"/>
    </row>
    <row r="505" spans="1:21" hidden="1" x14ac:dyDescent="0.25">
      <c r="A505" s="25"/>
      <c r="B505" s="144" t="str">
        <f ca="1">IF(OFFSET(Zdroj!$B$16,A504,0)&gt;0,A507,"")</f>
        <v/>
      </c>
      <c r="C505" s="2" t="str">
        <f ca="1">IF($B505="","",IF(Zdroj!$AS$9="ano",CONCATENATE(OFFSET(Zdroj!C$16,'k rozhodnutí detailní'!$A504,0),"
","Anonymizováno","
",OFFSET(Zdroj!E$16,'k rozhodnutí detailní'!$A504,0),"
",OFFSET(Zdroj!F$16,'k rozhodnutí detailní'!$A504,0)),CONCATENATE(OFFSET(Zdroj!C$16,'k rozhodnutí detailní'!$A504,0),"
",OFFSET(Zdroj!D$16,'k rozhodnutí detailní'!$A504,0),"
",OFFSET(Zdroj!E$16,'k rozhodnutí detailní'!$A504,0),"
",OFFSET(Zdroj!F$16,'k rozhodnutí detailní'!$A504,0))))</f>
        <v/>
      </c>
      <c r="D505" s="20" t="str">
        <f ca="1">IF($B505="","",OFFSET(Zdroj!N$16,'k rozhodnutí detailní'!$A504,0))</f>
        <v/>
      </c>
      <c r="E505" s="426" t="str">
        <f ca="1">IF($B505="","",OFFSET(Zdroj!T$16,'k rozhodnutí detailní'!$A504,0))</f>
        <v/>
      </c>
      <c r="F505" s="32" t="str">
        <f ca="1">IF($B505="","",OFFSET(Zdroj!U$16,'k rozhodnutí detailní'!$A504,0))</f>
        <v/>
      </c>
      <c r="G505" s="429" t="str">
        <f ca="1">IF($B505="","",OFFSET(Zdroj!W$16,'k rozhodnutí detailní'!$A504,0))</f>
        <v/>
      </c>
      <c r="H505" s="427" t="str">
        <f ca="1">IF($B505="","",OFFSET(Zdroj!Y$16,'k rozhodnutí detailní'!$A504,0))</f>
        <v/>
      </c>
      <c r="I505" s="419" t="str">
        <f ca="1">IF($B505="","",OFFSET(Zdroj!BW$16,'k rozhodnutí detailní'!$A504,0))</f>
        <v/>
      </c>
      <c r="J505" s="419" t="str">
        <f ca="1">IF($B505="","",OFFSET(Zdroj!BX$16,'k rozhodnutí detailní'!$A504,0))</f>
        <v/>
      </c>
      <c r="K505" s="419" t="str">
        <f ca="1">IF($B505="","",OFFSET(Zdroj!BY$16,'k rozhodnutí detailní'!$A504,0))</f>
        <v/>
      </c>
      <c r="L505" s="419" t="str">
        <f ca="1">IF($B505="","",CONCATENATE(OFFSET(Zdroj!BZ$16,'k rozhodnutí detailní'!$A504,0)," ze 100"))</f>
        <v/>
      </c>
      <c r="M505" s="435" t="str">
        <f t="shared" ref="M505" ca="1" si="330">IF($B505="","",SUM((I505+J505+K505)/100))</f>
        <v/>
      </c>
      <c r="N505" s="425" t="str">
        <f ca="1">IF(B505="","",IF(Zdroj!$AS$1=Zdroj!$AT$9,IF(ROUND(G505*M505,Zdroj!$AT$8)&lt;Zdroj!$AU$1,Zdroj!$AU$1,ROUND(G505*M505,Zdroj!$AT$8)),OFFSET(Zdroj!CE$16,'k rozhodnutí detailní'!A504,0)))</f>
        <v/>
      </c>
      <c r="O505" s="419" t="str">
        <f ca="1">IF($B505="","",OFFSET(Zdroj!Z$16,'k rozhodnutí detailní'!$A504,0))</f>
        <v/>
      </c>
      <c r="P505" s="419" t="str">
        <f ca="1">IF($B505="","",OFFSET(Zdroj!AC$16,'k rozhodnutí detailní'!$A504,0))</f>
        <v/>
      </c>
      <c r="Q505" s="419" t="str">
        <f ca="1">IF($B505="","",OFFSET(Zdroj!AD$16,'k rozhodnutí detailní'!$A504,0))</f>
        <v/>
      </c>
      <c r="R505" s="419" t="str">
        <f ca="1">IF($B505="","",OFFSET(Zdroj!AE$16,'k rozhodnutí detailní'!$A504,0))</f>
        <v/>
      </c>
      <c r="S505" s="419" t="str">
        <f ca="1">IF($B505="","",OFFSET(Zdroj!AF$16,'k rozhodnutí detailní'!$A504,0))</f>
        <v/>
      </c>
      <c r="T505" s="419" t="str">
        <f ca="1">IF($B505="","",OFFSET(Zdroj!AG$16,'k rozhodnutí detailní'!$A504,0))</f>
        <v/>
      </c>
      <c r="U505" s="419" t="str">
        <f ca="1">IF($B505="","",OFFSET(Zdroj!AH$16,'k rozhodnutí detailní'!$A504,0))</f>
        <v/>
      </c>
    </row>
    <row r="506" spans="1:21" hidden="1" x14ac:dyDescent="0.25">
      <c r="A506" s="25"/>
      <c r="B506" s="424" t="str">
        <f ca="1">IF(OFFSET(Zdroj!$B$16,A504,0)&gt;0,OFFSET(Zdroj!$B$16,A504,0)+0,"")</f>
        <v/>
      </c>
      <c r="C506" s="2" t="str">
        <f ca="1">IF($B505="","",IF(Zdroj!$AS$9="ano",CONCATENATE("Okres:","
",OFFSET(Zdroj!CH$16,'k rozhodnutí detailní'!$A504,0),"
","Právní forma","
",OFFSET(Zdroj!H$16,'k rozhodnutí detailní'!$A504,0),"
",IF(OFFSET(Zdroj!I$16,'k rozhodnutí detailní'!$A504,0)="","","IČO: "),OFFSET(Zdroj!I$16,'k rozhodnutí detailní'!$A504,0),"
","B.Ú. ",IF(OFFSET(Zdroj!J$16,'k rozhodnutí detailní'!$A504,0)="","","Anonymizováno")),CONCATENATE("Okres:","
",OFFSET(Zdroj!CH$16,'k rozhodnutí detailní'!$A504,0),"
","Právní forma","
",OFFSET(Zdroj!H$16,'k rozhodnutí detailní'!$A504,0),"
",IF(OFFSET(Zdroj!I$16,'k rozhodnutí detailní'!$A504,0)="","","IČO: "),OFFSET(Zdroj!I$16,'k rozhodnutí detailní'!$A504,0),"
","B.Ú. ",OFFSET(Zdroj!J$16,'k rozhodnutí detailní'!$A504,0))))</f>
        <v/>
      </c>
      <c r="D506" s="3" t="str">
        <f ca="1">IF($B505="","",OFFSET(Zdroj!O$16,'k rozhodnutí detailní'!$A504,0))</f>
        <v/>
      </c>
      <c r="E506" s="426"/>
      <c r="F506" s="31"/>
      <c r="G506" s="429"/>
      <c r="H506" s="427"/>
      <c r="I506" s="419"/>
      <c r="J506" s="419"/>
      <c r="K506" s="419"/>
      <c r="L506" s="419"/>
      <c r="M506" s="435"/>
      <c r="N506" s="425"/>
      <c r="O506" s="419"/>
      <c r="P506" s="419"/>
      <c r="Q506" s="419"/>
      <c r="R506" s="419"/>
      <c r="S506" s="419"/>
      <c r="T506" s="419"/>
      <c r="U506" s="419"/>
    </row>
    <row r="507" spans="1:21" hidden="1" x14ac:dyDescent="0.25">
      <c r="A507" s="25">
        <f>ROW()/3-1</f>
        <v>168</v>
      </c>
      <c r="B507" s="424"/>
      <c r="C507" s="29" t="str">
        <f ca="1">IF($B505="","",IF(Zdroj!$AS$9="ano",IF(OFFSET(Zdroj!M$16,'k rozhodnutí detailní'!A504,0)="","","Anonymizováno"),IF(OFFSET(Zdroj!M$16,'k rozhodnutí detailní'!A504,0)="","",OFFSET(Zdroj!M$16,'k rozhodnutí detailní'!A504,0))))</f>
        <v/>
      </c>
      <c r="D507" s="3" t="str">
        <f ca="1">IF($B505="","",CONCATENATE("Dotace bude použita na:","
",OFFSET(Zdroj!P$16,'k rozhodnutí detailní'!$A504,0)))</f>
        <v/>
      </c>
      <c r="E507" s="426"/>
      <c r="F507" s="32" t="str">
        <f ca="1">IF($B505="","",OFFSET(Zdroj!V$16,'k rozhodnutí detailní'!$A504,0))</f>
        <v/>
      </c>
      <c r="G507" s="49" t="str">
        <f ca="1">IF($B505="","",OFFSET(Zdroj!CC$16,'k rozhodnutí'!#REF!,0))</f>
        <v/>
      </c>
      <c r="H507" s="427"/>
      <c r="I507" s="419"/>
      <c r="J507" s="419"/>
      <c r="K507" s="419"/>
      <c r="L507" s="419"/>
      <c r="M507" s="435"/>
      <c r="N507" s="33" t="str">
        <f t="shared" ref="N507" ca="1" si="331">IF(B505="","",N505/G505)</f>
        <v/>
      </c>
      <c r="O507" s="419"/>
      <c r="P507" s="419"/>
      <c r="Q507" s="419"/>
      <c r="R507" s="419"/>
      <c r="S507" s="419"/>
      <c r="T507" s="419"/>
      <c r="U507" s="419"/>
    </row>
    <row r="508" spans="1:21" hidden="1" x14ac:dyDescent="0.25">
      <c r="A508" s="25"/>
      <c r="B508" s="144" t="str">
        <f ca="1">IF(OFFSET(Zdroj!$B$16,A507,0)&gt;0,A510,"")</f>
        <v/>
      </c>
      <c r="C508" s="2" t="str">
        <f ca="1">IF($B508="","",IF(Zdroj!$AS$9="ano",CONCATENATE(OFFSET(Zdroj!C$16,'k rozhodnutí detailní'!$A507,0),"
","Anonymizováno","
",OFFSET(Zdroj!E$16,'k rozhodnutí detailní'!$A507,0),"
",OFFSET(Zdroj!F$16,'k rozhodnutí detailní'!$A507,0)),CONCATENATE(OFFSET(Zdroj!C$16,'k rozhodnutí detailní'!$A507,0),"
",OFFSET(Zdroj!D$16,'k rozhodnutí detailní'!$A507,0),"
",OFFSET(Zdroj!E$16,'k rozhodnutí detailní'!$A507,0),"
",OFFSET(Zdroj!F$16,'k rozhodnutí detailní'!$A507,0))))</f>
        <v/>
      </c>
      <c r="D508" s="20" t="str">
        <f ca="1">IF($B508="","",OFFSET(Zdroj!N$16,'k rozhodnutí detailní'!$A507,0))</f>
        <v/>
      </c>
      <c r="E508" s="426" t="str">
        <f ca="1">IF($B508="","",OFFSET(Zdroj!T$16,'k rozhodnutí detailní'!$A507,0))</f>
        <v/>
      </c>
      <c r="F508" s="32" t="str">
        <f ca="1">IF($B508="","",OFFSET(Zdroj!U$16,'k rozhodnutí detailní'!$A507,0))</f>
        <v/>
      </c>
      <c r="G508" s="429" t="str">
        <f ca="1">IF($B508="","",OFFSET(Zdroj!W$16,'k rozhodnutí detailní'!$A507,0))</f>
        <v/>
      </c>
      <c r="H508" s="427" t="str">
        <f ca="1">IF($B508="","",OFFSET(Zdroj!Y$16,'k rozhodnutí detailní'!$A507,0))</f>
        <v/>
      </c>
      <c r="I508" s="419" t="str">
        <f ca="1">IF($B508="","",OFFSET(Zdroj!BW$16,'k rozhodnutí detailní'!$A507,0))</f>
        <v/>
      </c>
      <c r="J508" s="419" t="str">
        <f ca="1">IF($B508="","",OFFSET(Zdroj!BX$16,'k rozhodnutí detailní'!$A507,0))</f>
        <v/>
      </c>
      <c r="K508" s="419" t="str">
        <f ca="1">IF($B508="","",OFFSET(Zdroj!BY$16,'k rozhodnutí detailní'!$A507,0))</f>
        <v/>
      </c>
      <c r="L508" s="419" t="str">
        <f ca="1">IF($B508="","",CONCATENATE(OFFSET(Zdroj!BZ$16,'k rozhodnutí detailní'!$A507,0)," ze 100"))</f>
        <v/>
      </c>
      <c r="M508" s="435" t="str">
        <f t="shared" ref="M508" ca="1" si="332">IF($B508="","",SUM((I508+J508+K508)/100))</f>
        <v/>
      </c>
      <c r="N508" s="425" t="str">
        <f ca="1">IF(B508="","",IF(Zdroj!$AS$1=Zdroj!$AT$9,IF(ROUND(G508*M508,Zdroj!$AT$8)&lt;Zdroj!$AU$1,Zdroj!$AU$1,ROUND(G508*M508,Zdroj!$AT$8)),OFFSET(Zdroj!CE$16,'k rozhodnutí detailní'!A507,0)))</f>
        <v/>
      </c>
      <c r="O508" s="419" t="str">
        <f ca="1">IF($B508="","",OFFSET(Zdroj!Z$16,'k rozhodnutí detailní'!$A507,0))</f>
        <v/>
      </c>
      <c r="P508" s="419" t="str">
        <f ca="1">IF($B508="","",OFFSET(Zdroj!AC$16,'k rozhodnutí detailní'!$A507,0))</f>
        <v/>
      </c>
      <c r="Q508" s="419" t="str">
        <f ca="1">IF($B508="","",OFFSET(Zdroj!AD$16,'k rozhodnutí detailní'!$A507,0))</f>
        <v/>
      </c>
      <c r="R508" s="419" t="str">
        <f ca="1">IF($B508="","",OFFSET(Zdroj!AE$16,'k rozhodnutí detailní'!$A507,0))</f>
        <v/>
      </c>
      <c r="S508" s="419" t="str">
        <f ca="1">IF($B508="","",OFFSET(Zdroj!AF$16,'k rozhodnutí detailní'!$A507,0))</f>
        <v/>
      </c>
      <c r="T508" s="419" t="str">
        <f ca="1">IF($B508="","",OFFSET(Zdroj!AG$16,'k rozhodnutí detailní'!$A507,0))</f>
        <v/>
      </c>
      <c r="U508" s="419" t="str">
        <f ca="1">IF($B508="","",OFFSET(Zdroj!AH$16,'k rozhodnutí detailní'!$A507,0))</f>
        <v/>
      </c>
    </row>
    <row r="509" spans="1:21" hidden="1" x14ac:dyDescent="0.25">
      <c r="A509" s="25"/>
      <c r="B509" s="424" t="str">
        <f ca="1">IF(OFFSET(Zdroj!$B$16,A507,0)&gt;0,OFFSET(Zdroj!$B$16,A507,0)+0,"")</f>
        <v/>
      </c>
      <c r="C509" s="2" t="str">
        <f ca="1">IF($B508="","",IF(Zdroj!$AS$9="ano",CONCATENATE("Okres:","
",OFFSET(Zdroj!CH$16,'k rozhodnutí detailní'!$A507,0),"
","Právní forma","
",OFFSET(Zdroj!H$16,'k rozhodnutí detailní'!$A507,0),"
",IF(OFFSET(Zdroj!I$16,'k rozhodnutí detailní'!$A507,0)="","","IČO: "),OFFSET(Zdroj!I$16,'k rozhodnutí detailní'!$A507,0),"
","B.Ú. ",IF(OFFSET(Zdroj!J$16,'k rozhodnutí detailní'!$A507,0)="","","Anonymizováno")),CONCATENATE("Okres:","
",OFFSET(Zdroj!CH$16,'k rozhodnutí detailní'!$A507,0),"
","Právní forma","
",OFFSET(Zdroj!H$16,'k rozhodnutí detailní'!$A507,0),"
",IF(OFFSET(Zdroj!I$16,'k rozhodnutí detailní'!$A507,0)="","","IČO: "),OFFSET(Zdroj!I$16,'k rozhodnutí detailní'!$A507,0),"
","B.Ú. ",OFFSET(Zdroj!J$16,'k rozhodnutí detailní'!$A507,0))))</f>
        <v/>
      </c>
      <c r="D509" s="3" t="str">
        <f ca="1">IF($B508="","",OFFSET(Zdroj!O$16,'k rozhodnutí detailní'!$A507,0))</f>
        <v/>
      </c>
      <c r="E509" s="426"/>
      <c r="F509" s="31"/>
      <c r="G509" s="429"/>
      <c r="H509" s="427"/>
      <c r="I509" s="419"/>
      <c r="J509" s="419"/>
      <c r="K509" s="419"/>
      <c r="L509" s="419"/>
      <c r="M509" s="435"/>
      <c r="N509" s="425"/>
      <c r="O509" s="419"/>
      <c r="P509" s="419"/>
      <c r="Q509" s="419"/>
      <c r="R509" s="419"/>
      <c r="S509" s="419"/>
      <c r="T509" s="419"/>
      <c r="U509" s="419"/>
    </row>
    <row r="510" spans="1:21" hidden="1" x14ac:dyDescent="0.25">
      <c r="A510" s="25">
        <f>ROW()/3-1</f>
        <v>169</v>
      </c>
      <c r="B510" s="424"/>
      <c r="C510" s="29" t="str">
        <f ca="1">IF($B508="","",IF(Zdroj!$AS$9="ano",IF(OFFSET(Zdroj!M$16,'k rozhodnutí detailní'!A507,0)="","","Anonymizováno"),IF(OFFSET(Zdroj!M$16,'k rozhodnutí detailní'!A507,0)="","",OFFSET(Zdroj!M$16,'k rozhodnutí detailní'!A507,0))))</f>
        <v/>
      </c>
      <c r="D510" s="3" t="str">
        <f ca="1">IF($B508="","",CONCATENATE("Dotace bude použita na:","
",OFFSET(Zdroj!P$16,'k rozhodnutí detailní'!$A507,0)))</f>
        <v/>
      </c>
      <c r="E510" s="426"/>
      <c r="F510" s="32" t="str">
        <f ca="1">IF($B508="","",OFFSET(Zdroj!V$16,'k rozhodnutí detailní'!$A507,0))</f>
        <v/>
      </c>
      <c r="G510" s="49" t="str">
        <f ca="1">IF($B508="","",OFFSET(Zdroj!CC$16,'k rozhodnutí'!#REF!,0))</f>
        <v/>
      </c>
      <c r="H510" s="427"/>
      <c r="I510" s="419"/>
      <c r="J510" s="419"/>
      <c r="K510" s="419"/>
      <c r="L510" s="419"/>
      <c r="M510" s="435"/>
      <c r="N510" s="33" t="str">
        <f t="shared" ref="N510" ca="1" si="333">IF(B508="","",N508/G508)</f>
        <v/>
      </c>
      <c r="O510" s="419"/>
      <c r="P510" s="419"/>
      <c r="Q510" s="419"/>
      <c r="R510" s="419"/>
      <c r="S510" s="419"/>
      <c r="T510" s="419"/>
      <c r="U510" s="419"/>
    </row>
    <row r="511" spans="1:21" hidden="1" x14ac:dyDescent="0.25">
      <c r="A511" s="25"/>
      <c r="B511" s="144" t="str">
        <f ca="1">IF(OFFSET(Zdroj!$B$16,A510,0)&gt;0,A513,"")</f>
        <v/>
      </c>
      <c r="C511" s="2" t="str">
        <f ca="1">IF($B511="","",IF(Zdroj!$AS$9="ano",CONCATENATE(OFFSET(Zdroj!C$16,'k rozhodnutí detailní'!$A510,0),"
","Anonymizováno","
",OFFSET(Zdroj!E$16,'k rozhodnutí detailní'!$A510,0),"
",OFFSET(Zdroj!F$16,'k rozhodnutí detailní'!$A510,0)),CONCATENATE(OFFSET(Zdroj!C$16,'k rozhodnutí detailní'!$A510,0),"
",OFFSET(Zdroj!D$16,'k rozhodnutí detailní'!$A510,0),"
",OFFSET(Zdroj!E$16,'k rozhodnutí detailní'!$A510,0),"
",OFFSET(Zdroj!F$16,'k rozhodnutí detailní'!$A510,0))))</f>
        <v/>
      </c>
      <c r="D511" s="20" t="str">
        <f ca="1">IF($B511="","",OFFSET(Zdroj!N$16,'k rozhodnutí detailní'!$A510,0))</f>
        <v/>
      </c>
      <c r="E511" s="426" t="str">
        <f ca="1">IF($B511="","",OFFSET(Zdroj!T$16,'k rozhodnutí detailní'!$A510,0))</f>
        <v/>
      </c>
      <c r="F511" s="32" t="str">
        <f ca="1">IF($B511="","",OFFSET(Zdroj!U$16,'k rozhodnutí detailní'!$A510,0))</f>
        <v/>
      </c>
      <c r="G511" s="429" t="str">
        <f ca="1">IF($B511="","",OFFSET(Zdroj!W$16,'k rozhodnutí detailní'!$A510,0))</f>
        <v/>
      </c>
      <c r="H511" s="427" t="str">
        <f ca="1">IF($B511="","",OFFSET(Zdroj!Y$16,'k rozhodnutí detailní'!$A510,0))</f>
        <v/>
      </c>
      <c r="I511" s="419" t="str">
        <f ca="1">IF($B511="","",OFFSET(Zdroj!BW$16,'k rozhodnutí detailní'!$A510,0))</f>
        <v/>
      </c>
      <c r="J511" s="419" t="str">
        <f ca="1">IF($B511="","",OFFSET(Zdroj!BX$16,'k rozhodnutí detailní'!$A510,0))</f>
        <v/>
      </c>
      <c r="K511" s="419" t="str">
        <f ca="1">IF($B511="","",OFFSET(Zdroj!BY$16,'k rozhodnutí detailní'!$A510,0))</f>
        <v/>
      </c>
      <c r="L511" s="419" t="str">
        <f ca="1">IF($B511="","",CONCATENATE(OFFSET(Zdroj!BZ$16,'k rozhodnutí detailní'!$A510,0)," ze 100"))</f>
        <v/>
      </c>
      <c r="M511" s="435" t="str">
        <f t="shared" ref="M511" ca="1" si="334">IF($B511="","",SUM((I511+J511+K511)/100))</f>
        <v/>
      </c>
      <c r="N511" s="425" t="str">
        <f ca="1">IF(B511="","",IF(Zdroj!$AS$1=Zdroj!$AT$9,IF(ROUND(G511*M511,Zdroj!$AT$8)&lt;Zdroj!$AU$1,Zdroj!$AU$1,ROUND(G511*M511,Zdroj!$AT$8)),OFFSET(Zdroj!CE$16,'k rozhodnutí detailní'!A510,0)))</f>
        <v/>
      </c>
      <c r="O511" s="419" t="str">
        <f ca="1">IF($B511="","",OFFSET(Zdroj!Z$16,'k rozhodnutí detailní'!$A510,0))</f>
        <v/>
      </c>
      <c r="P511" s="419" t="str">
        <f ca="1">IF($B511="","",OFFSET(Zdroj!AC$16,'k rozhodnutí detailní'!$A510,0))</f>
        <v/>
      </c>
      <c r="Q511" s="419" t="str">
        <f ca="1">IF($B511="","",OFFSET(Zdroj!AD$16,'k rozhodnutí detailní'!$A510,0))</f>
        <v/>
      </c>
      <c r="R511" s="419" t="str">
        <f ca="1">IF($B511="","",OFFSET(Zdroj!AE$16,'k rozhodnutí detailní'!$A510,0))</f>
        <v/>
      </c>
      <c r="S511" s="419" t="str">
        <f ca="1">IF($B511="","",OFFSET(Zdroj!AF$16,'k rozhodnutí detailní'!$A510,0))</f>
        <v/>
      </c>
      <c r="T511" s="419" t="str">
        <f ca="1">IF($B511="","",OFFSET(Zdroj!AG$16,'k rozhodnutí detailní'!$A510,0))</f>
        <v/>
      </c>
      <c r="U511" s="419" t="str">
        <f ca="1">IF($B511="","",OFFSET(Zdroj!AH$16,'k rozhodnutí detailní'!$A510,0))</f>
        <v/>
      </c>
    </row>
    <row r="512" spans="1:21" hidden="1" x14ac:dyDescent="0.25">
      <c r="A512" s="25"/>
      <c r="B512" s="424" t="str">
        <f ca="1">IF(OFFSET(Zdroj!$B$16,A510,0)&gt;0,OFFSET(Zdroj!$B$16,A510,0)+0,"")</f>
        <v/>
      </c>
      <c r="C512" s="2" t="str">
        <f ca="1">IF($B511="","",IF(Zdroj!$AS$9="ano",CONCATENATE("Okres:","
",OFFSET(Zdroj!CH$16,'k rozhodnutí detailní'!$A510,0),"
","Právní forma","
",OFFSET(Zdroj!H$16,'k rozhodnutí detailní'!$A510,0),"
",IF(OFFSET(Zdroj!I$16,'k rozhodnutí detailní'!$A510,0)="","","IČO: "),OFFSET(Zdroj!I$16,'k rozhodnutí detailní'!$A510,0),"
","B.Ú. ",IF(OFFSET(Zdroj!J$16,'k rozhodnutí detailní'!$A510,0)="","","Anonymizováno")),CONCATENATE("Okres:","
",OFFSET(Zdroj!CH$16,'k rozhodnutí detailní'!$A510,0),"
","Právní forma","
",OFFSET(Zdroj!H$16,'k rozhodnutí detailní'!$A510,0),"
",IF(OFFSET(Zdroj!I$16,'k rozhodnutí detailní'!$A510,0)="","","IČO: "),OFFSET(Zdroj!I$16,'k rozhodnutí detailní'!$A510,0),"
","B.Ú. ",OFFSET(Zdroj!J$16,'k rozhodnutí detailní'!$A510,0))))</f>
        <v/>
      </c>
      <c r="D512" s="3" t="str">
        <f ca="1">IF($B511="","",OFFSET(Zdroj!O$16,'k rozhodnutí detailní'!$A510,0))</f>
        <v/>
      </c>
      <c r="E512" s="426"/>
      <c r="F512" s="31"/>
      <c r="G512" s="429"/>
      <c r="H512" s="427"/>
      <c r="I512" s="419"/>
      <c r="J512" s="419"/>
      <c r="K512" s="419"/>
      <c r="L512" s="419"/>
      <c r="M512" s="435"/>
      <c r="N512" s="425"/>
      <c r="O512" s="419"/>
      <c r="P512" s="419"/>
      <c r="Q512" s="419"/>
      <c r="R512" s="419"/>
      <c r="S512" s="419"/>
      <c r="T512" s="419"/>
      <c r="U512" s="419"/>
    </row>
    <row r="513" spans="1:21" hidden="1" x14ac:dyDescent="0.25">
      <c r="A513" s="25">
        <f>ROW()/3-1</f>
        <v>170</v>
      </c>
      <c r="B513" s="424"/>
      <c r="C513" s="29" t="str">
        <f ca="1">IF($B511="","",IF(Zdroj!$AS$9="ano",IF(OFFSET(Zdroj!M$16,'k rozhodnutí detailní'!A510,0)="","","Anonymizováno"),IF(OFFSET(Zdroj!M$16,'k rozhodnutí detailní'!A510,0)="","",OFFSET(Zdroj!M$16,'k rozhodnutí detailní'!A510,0))))</f>
        <v/>
      </c>
      <c r="D513" s="3" t="str">
        <f ca="1">IF($B511="","",CONCATENATE("Dotace bude použita na:","
",OFFSET(Zdroj!P$16,'k rozhodnutí detailní'!$A510,0)))</f>
        <v/>
      </c>
      <c r="E513" s="426"/>
      <c r="F513" s="32" t="str">
        <f ca="1">IF($B511="","",OFFSET(Zdroj!V$16,'k rozhodnutí detailní'!$A510,0))</f>
        <v/>
      </c>
      <c r="G513" s="49" t="str">
        <f ca="1">IF($B511="","",OFFSET(Zdroj!CC$16,'k rozhodnutí'!#REF!,0))</f>
        <v/>
      </c>
      <c r="H513" s="427"/>
      <c r="I513" s="419"/>
      <c r="J513" s="419"/>
      <c r="K513" s="419"/>
      <c r="L513" s="419"/>
      <c r="M513" s="435"/>
      <c r="N513" s="33" t="str">
        <f t="shared" ref="N513" ca="1" si="335">IF(B511="","",N511/G511)</f>
        <v/>
      </c>
      <c r="O513" s="419"/>
      <c r="P513" s="419"/>
      <c r="Q513" s="419"/>
      <c r="R513" s="419"/>
      <c r="S513" s="419"/>
      <c r="T513" s="419"/>
      <c r="U513" s="419"/>
    </row>
    <row r="514" spans="1:21" hidden="1" x14ac:dyDescent="0.25">
      <c r="A514" s="25"/>
      <c r="B514" s="144" t="str">
        <f ca="1">IF(OFFSET(Zdroj!$B$16,A513,0)&gt;0,A516,"")</f>
        <v/>
      </c>
      <c r="C514" s="2" t="str">
        <f ca="1">IF($B514="","",IF(Zdroj!$AS$9="ano",CONCATENATE(OFFSET(Zdroj!C$16,'k rozhodnutí detailní'!$A513,0),"
","Anonymizováno","
",OFFSET(Zdroj!E$16,'k rozhodnutí detailní'!$A513,0),"
",OFFSET(Zdroj!F$16,'k rozhodnutí detailní'!$A513,0)),CONCATENATE(OFFSET(Zdroj!C$16,'k rozhodnutí detailní'!$A513,0),"
",OFFSET(Zdroj!D$16,'k rozhodnutí detailní'!$A513,0),"
",OFFSET(Zdroj!E$16,'k rozhodnutí detailní'!$A513,0),"
",OFFSET(Zdroj!F$16,'k rozhodnutí detailní'!$A513,0))))</f>
        <v/>
      </c>
      <c r="D514" s="20" t="str">
        <f ca="1">IF($B514="","",OFFSET(Zdroj!N$16,'k rozhodnutí detailní'!$A513,0))</f>
        <v/>
      </c>
      <c r="E514" s="426" t="str">
        <f ca="1">IF($B514="","",OFFSET(Zdroj!T$16,'k rozhodnutí detailní'!$A513,0))</f>
        <v/>
      </c>
      <c r="F514" s="32" t="str">
        <f ca="1">IF($B514="","",OFFSET(Zdroj!U$16,'k rozhodnutí detailní'!$A513,0))</f>
        <v/>
      </c>
      <c r="G514" s="429" t="str">
        <f ca="1">IF($B514="","",OFFSET(Zdroj!W$16,'k rozhodnutí detailní'!$A513,0))</f>
        <v/>
      </c>
      <c r="H514" s="427" t="str">
        <f ca="1">IF($B514="","",OFFSET(Zdroj!Y$16,'k rozhodnutí detailní'!$A513,0))</f>
        <v/>
      </c>
      <c r="I514" s="419" t="str">
        <f ca="1">IF($B514="","",OFFSET(Zdroj!BW$16,'k rozhodnutí detailní'!$A513,0))</f>
        <v/>
      </c>
      <c r="J514" s="419" t="str">
        <f ca="1">IF($B514="","",OFFSET(Zdroj!BX$16,'k rozhodnutí detailní'!$A513,0))</f>
        <v/>
      </c>
      <c r="K514" s="419" t="str">
        <f ca="1">IF($B514="","",OFFSET(Zdroj!BY$16,'k rozhodnutí detailní'!$A513,0))</f>
        <v/>
      </c>
      <c r="L514" s="419" t="str">
        <f ca="1">IF($B514="","",CONCATENATE(OFFSET(Zdroj!BZ$16,'k rozhodnutí detailní'!$A513,0)," ze 100"))</f>
        <v/>
      </c>
      <c r="M514" s="435" t="str">
        <f t="shared" ref="M514" ca="1" si="336">IF($B514="","",SUM((I514+J514+K514)/100))</f>
        <v/>
      </c>
      <c r="N514" s="425" t="str">
        <f ca="1">IF(B514="","",IF(Zdroj!$AS$1=Zdroj!$AT$9,IF(ROUND(G514*M514,Zdroj!$AT$8)&lt;Zdroj!$AU$1,Zdroj!$AU$1,ROUND(G514*M514,Zdroj!$AT$8)),OFFSET(Zdroj!CE$16,'k rozhodnutí detailní'!A513,0)))</f>
        <v/>
      </c>
      <c r="O514" s="419" t="str">
        <f ca="1">IF($B514="","",OFFSET(Zdroj!Z$16,'k rozhodnutí detailní'!$A513,0))</f>
        <v/>
      </c>
      <c r="P514" s="419" t="str">
        <f ca="1">IF($B514="","",OFFSET(Zdroj!AC$16,'k rozhodnutí detailní'!$A513,0))</f>
        <v/>
      </c>
      <c r="Q514" s="419" t="str">
        <f ca="1">IF($B514="","",OFFSET(Zdroj!AD$16,'k rozhodnutí detailní'!$A513,0))</f>
        <v/>
      </c>
      <c r="R514" s="419" t="str">
        <f ca="1">IF($B514="","",OFFSET(Zdroj!AE$16,'k rozhodnutí detailní'!$A513,0))</f>
        <v/>
      </c>
      <c r="S514" s="419" t="str">
        <f ca="1">IF($B514="","",OFFSET(Zdroj!AF$16,'k rozhodnutí detailní'!$A513,0))</f>
        <v/>
      </c>
      <c r="T514" s="419" t="str">
        <f ca="1">IF($B514="","",OFFSET(Zdroj!AG$16,'k rozhodnutí detailní'!$A513,0))</f>
        <v/>
      </c>
      <c r="U514" s="419" t="str">
        <f ca="1">IF($B514="","",OFFSET(Zdroj!AH$16,'k rozhodnutí detailní'!$A513,0))</f>
        <v/>
      </c>
    </row>
    <row r="515" spans="1:21" hidden="1" x14ac:dyDescent="0.25">
      <c r="A515" s="25"/>
      <c r="B515" s="424" t="str">
        <f ca="1">IF(OFFSET(Zdroj!$B$16,A513,0)&gt;0,OFFSET(Zdroj!$B$16,A513,0)+0,"")</f>
        <v/>
      </c>
      <c r="C515" s="2" t="str">
        <f ca="1">IF($B514="","",IF(Zdroj!$AS$9="ano",CONCATENATE("Okres:","
",OFFSET(Zdroj!CH$16,'k rozhodnutí detailní'!$A513,0),"
","Právní forma","
",OFFSET(Zdroj!H$16,'k rozhodnutí detailní'!$A513,0),"
",IF(OFFSET(Zdroj!I$16,'k rozhodnutí detailní'!$A513,0)="","","IČO: "),OFFSET(Zdroj!I$16,'k rozhodnutí detailní'!$A513,0),"
","B.Ú. ",IF(OFFSET(Zdroj!J$16,'k rozhodnutí detailní'!$A513,0)="","","Anonymizováno")),CONCATENATE("Okres:","
",OFFSET(Zdroj!CH$16,'k rozhodnutí detailní'!$A513,0),"
","Právní forma","
",OFFSET(Zdroj!H$16,'k rozhodnutí detailní'!$A513,0),"
",IF(OFFSET(Zdroj!I$16,'k rozhodnutí detailní'!$A513,0)="","","IČO: "),OFFSET(Zdroj!I$16,'k rozhodnutí detailní'!$A513,0),"
","B.Ú. ",OFFSET(Zdroj!J$16,'k rozhodnutí detailní'!$A513,0))))</f>
        <v/>
      </c>
      <c r="D515" s="3" t="str">
        <f ca="1">IF($B514="","",OFFSET(Zdroj!O$16,'k rozhodnutí detailní'!$A513,0))</f>
        <v/>
      </c>
      <c r="E515" s="426"/>
      <c r="F515" s="31"/>
      <c r="G515" s="429"/>
      <c r="H515" s="427"/>
      <c r="I515" s="419"/>
      <c r="J515" s="419"/>
      <c r="K515" s="419"/>
      <c r="L515" s="419"/>
      <c r="M515" s="435"/>
      <c r="N515" s="425"/>
      <c r="O515" s="419"/>
      <c r="P515" s="419"/>
      <c r="Q515" s="419"/>
      <c r="R515" s="419"/>
      <c r="S515" s="419"/>
      <c r="T515" s="419"/>
      <c r="U515" s="419"/>
    </row>
    <row r="516" spans="1:21" hidden="1" x14ac:dyDescent="0.25">
      <c r="A516" s="25">
        <f>ROW()/3-1</f>
        <v>171</v>
      </c>
      <c r="B516" s="424"/>
      <c r="C516" s="29" t="str">
        <f ca="1">IF($B514="","",IF(Zdroj!$AS$9="ano",IF(OFFSET(Zdroj!M$16,'k rozhodnutí detailní'!A513,0)="","","Anonymizováno"),IF(OFFSET(Zdroj!M$16,'k rozhodnutí detailní'!A513,0)="","",OFFSET(Zdroj!M$16,'k rozhodnutí detailní'!A513,0))))</f>
        <v/>
      </c>
      <c r="D516" s="3" t="str">
        <f ca="1">IF($B514="","",CONCATENATE("Dotace bude použita na:","
",OFFSET(Zdroj!P$16,'k rozhodnutí detailní'!$A513,0)))</f>
        <v/>
      </c>
      <c r="E516" s="426"/>
      <c r="F516" s="32" t="str">
        <f ca="1">IF($B514="","",OFFSET(Zdroj!V$16,'k rozhodnutí detailní'!$A513,0))</f>
        <v/>
      </c>
      <c r="G516" s="49" t="str">
        <f ca="1">IF($B514="","",OFFSET(Zdroj!CC$16,'k rozhodnutí'!#REF!,0))</f>
        <v/>
      </c>
      <c r="H516" s="427"/>
      <c r="I516" s="419"/>
      <c r="J516" s="419"/>
      <c r="K516" s="419"/>
      <c r="L516" s="419"/>
      <c r="M516" s="435"/>
      <c r="N516" s="33" t="str">
        <f t="shared" ref="N516" ca="1" si="337">IF(B514="","",N514/G514)</f>
        <v/>
      </c>
      <c r="O516" s="419"/>
      <c r="P516" s="419"/>
      <c r="Q516" s="419"/>
      <c r="R516" s="419"/>
      <c r="S516" s="419"/>
      <c r="T516" s="419"/>
      <c r="U516" s="419"/>
    </row>
    <row r="517" spans="1:21" hidden="1" x14ac:dyDescent="0.25">
      <c r="A517" s="25"/>
      <c r="B517" s="144" t="str">
        <f ca="1">IF(OFFSET(Zdroj!$B$16,A516,0)&gt;0,A519,"")</f>
        <v/>
      </c>
      <c r="C517" s="2" t="str">
        <f ca="1">IF($B517="","",IF(Zdroj!$AS$9="ano",CONCATENATE(OFFSET(Zdroj!C$16,'k rozhodnutí detailní'!$A516,0),"
","Anonymizováno","
",OFFSET(Zdroj!E$16,'k rozhodnutí detailní'!$A516,0),"
",OFFSET(Zdroj!F$16,'k rozhodnutí detailní'!$A516,0)),CONCATENATE(OFFSET(Zdroj!C$16,'k rozhodnutí detailní'!$A516,0),"
",OFFSET(Zdroj!D$16,'k rozhodnutí detailní'!$A516,0),"
",OFFSET(Zdroj!E$16,'k rozhodnutí detailní'!$A516,0),"
",OFFSET(Zdroj!F$16,'k rozhodnutí detailní'!$A516,0))))</f>
        <v/>
      </c>
      <c r="D517" s="20" t="str">
        <f ca="1">IF($B517="","",OFFSET(Zdroj!N$16,'k rozhodnutí detailní'!$A516,0))</f>
        <v/>
      </c>
      <c r="E517" s="426" t="str">
        <f ca="1">IF($B517="","",OFFSET(Zdroj!T$16,'k rozhodnutí detailní'!$A516,0))</f>
        <v/>
      </c>
      <c r="F517" s="32" t="str">
        <f ca="1">IF($B517="","",OFFSET(Zdroj!U$16,'k rozhodnutí detailní'!$A516,0))</f>
        <v/>
      </c>
      <c r="G517" s="429" t="str">
        <f ca="1">IF($B517="","",OFFSET(Zdroj!W$16,'k rozhodnutí detailní'!$A516,0))</f>
        <v/>
      </c>
      <c r="H517" s="427" t="str">
        <f ca="1">IF($B517="","",OFFSET(Zdroj!Y$16,'k rozhodnutí detailní'!$A516,0))</f>
        <v/>
      </c>
      <c r="I517" s="419" t="str">
        <f ca="1">IF($B517="","",OFFSET(Zdroj!BW$16,'k rozhodnutí detailní'!$A516,0))</f>
        <v/>
      </c>
      <c r="J517" s="419" t="str">
        <f ca="1">IF($B517="","",OFFSET(Zdroj!BX$16,'k rozhodnutí detailní'!$A516,0))</f>
        <v/>
      </c>
      <c r="K517" s="419" t="str">
        <f ca="1">IF($B517="","",OFFSET(Zdroj!BY$16,'k rozhodnutí detailní'!$A516,0))</f>
        <v/>
      </c>
      <c r="L517" s="419" t="str">
        <f ca="1">IF($B517="","",CONCATENATE(OFFSET(Zdroj!BZ$16,'k rozhodnutí detailní'!$A516,0)," ze 100"))</f>
        <v/>
      </c>
      <c r="M517" s="435" t="str">
        <f t="shared" ref="M517" ca="1" si="338">IF($B517="","",SUM((I517+J517+K517)/100))</f>
        <v/>
      </c>
      <c r="N517" s="425" t="str">
        <f ca="1">IF(B517="","",IF(Zdroj!$AS$1=Zdroj!$AT$9,IF(ROUND(G517*M517,Zdroj!$AT$8)&lt;Zdroj!$AU$1,Zdroj!$AU$1,ROUND(G517*M517,Zdroj!$AT$8)),OFFSET(Zdroj!CE$16,'k rozhodnutí detailní'!A516,0)))</f>
        <v/>
      </c>
      <c r="O517" s="419" t="str">
        <f ca="1">IF($B517="","",OFFSET(Zdroj!Z$16,'k rozhodnutí detailní'!$A516,0))</f>
        <v/>
      </c>
      <c r="P517" s="419" t="str">
        <f ca="1">IF($B517="","",OFFSET(Zdroj!AC$16,'k rozhodnutí detailní'!$A516,0))</f>
        <v/>
      </c>
      <c r="Q517" s="419" t="str">
        <f ca="1">IF($B517="","",OFFSET(Zdroj!AD$16,'k rozhodnutí detailní'!$A516,0))</f>
        <v/>
      </c>
      <c r="R517" s="419" t="str">
        <f ca="1">IF($B517="","",OFFSET(Zdroj!AE$16,'k rozhodnutí detailní'!$A516,0))</f>
        <v/>
      </c>
      <c r="S517" s="419" t="str">
        <f ca="1">IF($B517="","",OFFSET(Zdroj!AF$16,'k rozhodnutí detailní'!$A516,0))</f>
        <v/>
      </c>
      <c r="T517" s="419" t="str">
        <f ca="1">IF($B517="","",OFFSET(Zdroj!AG$16,'k rozhodnutí detailní'!$A516,0))</f>
        <v/>
      </c>
      <c r="U517" s="419" t="str">
        <f ca="1">IF($B517="","",OFFSET(Zdroj!AH$16,'k rozhodnutí detailní'!$A516,0))</f>
        <v/>
      </c>
    </row>
    <row r="518" spans="1:21" hidden="1" x14ac:dyDescent="0.25">
      <c r="A518" s="25"/>
      <c r="B518" s="424" t="str">
        <f ca="1">IF(OFFSET(Zdroj!$B$16,A516,0)&gt;0,OFFSET(Zdroj!$B$16,A516,0)+0,"")</f>
        <v/>
      </c>
      <c r="C518" s="2" t="str">
        <f ca="1">IF($B517="","",IF(Zdroj!$AS$9="ano",CONCATENATE("Okres:","
",OFFSET(Zdroj!CH$16,'k rozhodnutí detailní'!$A516,0),"
","Právní forma","
",OFFSET(Zdroj!H$16,'k rozhodnutí detailní'!$A516,0),"
",IF(OFFSET(Zdroj!I$16,'k rozhodnutí detailní'!$A516,0)="","","IČO: "),OFFSET(Zdroj!I$16,'k rozhodnutí detailní'!$A516,0),"
","B.Ú. ",IF(OFFSET(Zdroj!J$16,'k rozhodnutí detailní'!$A516,0)="","","Anonymizováno")),CONCATENATE("Okres:","
",OFFSET(Zdroj!CH$16,'k rozhodnutí detailní'!$A516,0),"
","Právní forma","
",OFFSET(Zdroj!H$16,'k rozhodnutí detailní'!$A516,0),"
",IF(OFFSET(Zdroj!I$16,'k rozhodnutí detailní'!$A516,0)="","","IČO: "),OFFSET(Zdroj!I$16,'k rozhodnutí detailní'!$A516,0),"
","B.Ú. ",OFFSET(Zdroj!J$16,'k rozhodnutí detailní'!$A516,0))))</f>
        <v/>
      </c>
      <c r="D518" s="3" t="str">
        <f ca="1">IF($B517="","",OFFSET(Zdroj!O$16,'k rozhodnutí detailní'!$A516,0))</f>
        <v/>
      </c>
      <c r="E518" s="426"/>
      <c r="F518" s="31"/>
      <c r="G518" s="429"/>
      <c r="H518" s="427"/>
      <c r="I518" s="419"/>
      <c r="J518" s="419"/>
      <c r="K518" s="419"/>
      <c r="L518" s="419"/>
      <c r="M518" s="435"/>
      <c r="N518" s="425"/>
      <c r="O518" s="419"/>
      <c r="P518" s="419"/>
      <c r="Q518" s="419"/>
      <c r="R518" s="419"/>
      <c r="S518" s="419"/>
      <c r="T518" s="419"/>
      <c r="U518" s="419"/>
    </row>
    <row r="519" spans="1:21" hidden="1" x14ac:dyDescent="0.25">
      <c r="A519" s="25">
        <f>ROW()/3-1</f>
        <v>172</v>
      </c>
      <c r="B519" s="424"/>
      <c r="C519" s="29" t="str">
        <f ca="1">IF($B517="","",IF(Zdroj!$AS$9="ano",IF(OFFSET(Zdroj!M$16,'k rozhodnutí detailní'!A516,0)="","","Anonymizováno"),IF(OFFSET(Zdroj!M$16,'k rozhodnutí detailní'!A516,0)="","",OFFSET(Zdroj!M$16,'k rozhodnutí detailní'!A516,0))))</f>
        <v/>
      </c>
      <c r="D519" s="3" t="str">
        <f ca="1">IF($B517="","",CONCATENATE("Dotace bude použita na:","
",OFFSET(Zdroj!P$16,'k rozhodnutí detailní'!$A516,0)))</f>
        <v/>
      </c>
      <c r="E519" s="426"/>
      <c r="F519" s="32" t="str">
        <f ca="1">IF($B517="","",OFFSET(Zdroj!V$16,'k rozhodnutí detailní'!$A516,0))</f>
        <v/>
      </c>
      <c r="G519" s="49" t="str">
        <f ca="1">IF($B517="","",OFFSET(Zdroj!CC$16,'k rozhodnutí'!#REF!,0))</f>
        <v/>
      </c>
      <c r="H519" s="427"/>
      <c r="I519" s="419"/>
      <c r="J519" s="419"/>
      <c r="K519" s="419"/>
      <c r="L519" s="419"/>
      <c r="M519" s="435"/>
      <c r="N519" s="33" t="str">
        <f t="shared" ref="N519" ca="1" si="339">IF(B517="","",N517/G517)</f>
        <v/>
      </c>
      <c r="O519" s="419"/>
      <c r="P519" s="419"/>
      <c r="Q519" s="419"/>
      <c r="R519" s="419"/>
      <c r="S519" s="419"/>
      <c r="T519" s="419"/>
      <c r="U519" s="419"/>
    </row>
    <row r="520" spans="1:21" hidden="1" x14ac:dyDescent="0.25">
      <c r="A520" s="25"/>
      <c r="B520" s="144" t="str">
        <f ca="1">IF(OFFSET(Zdroj!$B$16,A519,0)&gt;0,A522,"")</f>
        <v/>
      </c>
      <c r="C520" s="2" t="str">
        <f ca="1">IF($B520="","",IF(Zdroj!$AS$9="ano",CONCATENATE(OFFSET(Zdroj!C$16,'k rozhodnutí detailní'!$A519,0),"
","Anonymizováno","
",OFFSET(Zdroj!E$16,'k rozhodnutí detailní'!$A519,0),"
",OFFSET(Zdroj!F$16,'k rozhodnutí detailní'!$A519,0)),CONCATENATE(OFFSET(Zdroj!C$16,'k rozhodnutí detailní'!$A519,0),"
",OFFSET(Zdroj!D$16,'k rozhodnutí detailní'!$A519,0),"
",OFFSET(Zdroj!E$16,'k rozhodnutí detailní'!$A519,0),"
",OFFSET(Zdroj!F$16,'k rozhodnutí detailní'!$A519,0))))</f>
        <v/>
      </c>
      <c r="D520" s="20" t="str">
        <f ca="1">IF($B520="","",OFFSET(Zdroj!N$16,'k rozhodnutí detailní'!$A519,0))</f>
        <v/>
      </c>
      <c r="E520" s="426" t="str">
        <f ca="1">IF($B520="","",OFFSET(Zdroj!T$16,'k rozhodnutí detailní'!$A519,0))</f>
        <v/>
      </c>
      <c r="F520" s="32" t="str">
        <f ca="1">IF($B520="","",OFFSET(Zdroj!U$16,'k rozhodnutí detailní'!$A519,0))</f>
        <v/>
      </c>
      <c r="G520" s="429" t="str">
        <f ca="1">IF($B520="","",OFFSET(Zdroj!W$16,'k rozhodnutí detailní'!$A519,0))</f>
        <v/>
      </c>
      <c r="H520" s="427" t="str">
        <f ca="1">IF($B520="","",OFFSET(Zdroj!Y$16,'k rozhodnutí detailní'!$A519,0))</f>
        <v/>
      </c>
      <c r="I520" s="419" t="str">
        <f ca="1">IF($B520="","",OFFSET(Zdroj!BW$16,'k rozhodnutí detailní'!$A519,0))</f>
        <v/>
      </c>
      <c r="J520" s="419" t="str">
        <f ca="1">IF($B520="","",OFFSET(Zdroj!BX$16,'k rozhodnutí detailní'!$A519,0))</f>
        <v/>
      </c>
      <c r="K520" s="419" t="str">
        <f ca="1">IF($B520="","",OFFSET(Zdroj!BY$16,'k rozhodnutí detailní'!$A519,0))</f>
        <v/>
      </c>
      <c r="L520" s="419" t="str">
        <f ca="1">IF($B520="","",CONCATENATE(OFFSET(Zdroj!BZ$16,'k rozhodnutí detailní'!$A519,0)," ze 100"))</f>
        <v/>
      </c>
      <c r="M520" s="435" t="str">
        <f t="shared" ref="M520" ca="1" si="340">IF($B520="","",SUM((I520+J520+K520)/100))</f>
        <v/>
      </c>
      <c r="N520" s="425" t="str">
        <f ca="1">IF(B520="","",IF(Zdroj!$AS$1=Zdroj!$AT$9,IF(ROUND(G520*M520,Zdroj!$AT$8)&lt;Zdroj!$AU$1,Zdroj!$AU$1,ROUND(G520*M520,Zdroj!$AT$8)),OFFSET(Zdroj!CE$16,'k rozhodnutí detailní'!A519,0)))</f>
        <v/>
      </c>
      <c r="O520" s="419" t="str">
        <f ca="1">IF($B520="","",OFFSET(Zdroj!Z$16,'k rozhodnutí detailní'!$A519,0))</f>
        <v/>
      </c>
      <c r="P520" s="419" t="str">
        <f ca="1">IF($B520="","",OFFSET(Zdroj!AC$16,'k rozhodnutí detailní'!$A519,0))</f>
        <v/>
      </c>
      <c r="Q520" s="419" t="str">
        <f ca="1">IF($B520="","",OFFSET(Zdroj!AD$16,'k rozhodnutí detailní'!$A519,0))</f>
        <v/>
      </c>
      <c r="R520" s="419" t="str">
        <f ca="1">IF($B520="","",OFFSET(Zdroj!AE$16,'k rozhodnutí detailní'!$A519,0))</f>
        <v/>
      </c>
      <c r="S520" s="419" t="str">
        <f ca="1">IF($B520="","",OFFSET(Zdroj!AF$16,'k rozhodnutí detailní'!$A519,0))</f>
        <v/>
      </c>
      <c r="T520" s="419" t="str">
        <f ca="1">IF($B520="","",OFFSET(Zdroj!AG$16,'k rozhodnutí detailní'!$A519,0))</f>
        <v/>
      </c>
      <c r="U520" s="419" t="str">
        <f ca="1">IF($B520="","",OFFSET(Zdroj!AH$16,'k rozhodnutí detailní'!$A519,0))</f>
        <v/>
      </c>
    </row>
    <row r="521" spans="1:21" hidden="1" x14ac:dyDescent="0.25">
      <c r="A521" s="25"/>
      <c r="B521" s="424" t="str">
        <f ca="1">IF(OFFSET(Zdroj!$B$16,A519,0)&gt;0,OFFSET(Zdroj!$B$16,A519,0)+0,"")</f>
        <v/>
      </c>
      <c r="C521" s="2" t="str">
        <f ca="1">IF($B520="","",IF(Zdroj!$AS$9="ano",CONCATENATE("Okres:","
",OFFSET(Zdroj!CH$16,'k rozhodnutí detailní'!$A519,0),"
","Právní forma","
",OFFSET(Zdroj!H$16,'k rozhodnutí detailní'!$A519,0),"
",IF(OFFSET(Zdroj!I$16,'k rozhodnutí detailní'!$A519,0)="","","IČO: "),OFFSET(Zdroj!I$16,'k rozhodnutí detailní'!$A519,0),"
","B.Ú. ",IF(OFFSET(Zdroj!J$16,'k rozhodnutí detailní'!$A519,0)="","","Anonymizováno")),CONCATENATE("Okres:","
",OFFSET(Zdroj!CH$16,'k rozhodnutí detailní'!$A519,0),"
","Právní forma","
",OFFSET(Zdroj!H$16,'k rozhodnutí detailní'!$A519,0),"
",IF(OFFSET(Zdroj!I$16,'k rozhodnutí detailní'!$A519,0)="","","IČO: "),OFFSET(Zdroj!I$16,'k rozhodnutí detailní'!$A519,0),"
","B.Ú. ",OFFSET(Zdroj!J$16,'k rozhodnutí detailní'!$A519,0))))</f>
        <v/>
      </c>
      <c r="D521" s="3" t="str">
        <f ca="1">IF($B520="","",OFFSET(Zdroj!O$16,'k rozhodnutí detailní'!$A519,0))</f>
        <v/>
      </c>
      <c r="E521" s="426"/>
      <c r="F521" s="31"/>
      <c r="G521" s="429"/>
      <c r="H521" s="427"/>
      <c r="I521" s="419"/>
      <c r="J521" s="419"/>
      <c r="K521" s="419"/>
      <c r="L521" s="419"/>
      <c r="M521" s="435"/>
      <c r="N521" s="425"/>
      <c r="O521" s="419"/>
      <c r="P521" s="419"/>
      <c r="Q521" s="419"/>
      <c r="R521" s="419"/>
      <c r="S521" s="419"/>
      <c r="T521" s="419"/>
      <c r="U521" s="419"/>
    </row>
    <row r="522" spans="1:21" hidden="1" x14ac:dyDescent="0.25">
      <c r="A522" s="25">
        <f>ROW()/3-1</f>
        <v>173</v>
      </c>
      <c r="B522" s="424"/>
      <c r="C522" s="29" t="str">
        <f ca="1">IF($B520="","",IF(Zdroj!$AS$9="ano",IF(OFFSET(Zdroj!M$16,'k rozhodnutí detailní'!A519,0)="","","Anonymizováno"),IF(OFFSET(Zdroj!M$16,'k rozhodnutí detailní'!A519,0)="","",OFFSET(Zdroj!M$16,'k rozhodnutí detailní'!A519,0))))</f>
        <v/>
      </c>
      <c r="D522" s="3" t="str">
        <f ca="1">IF($B520="","",CONCATENATE("Dotace bude použita na:","
",OFFSET(Zdroj!P$16,'k rozhodnutí detailní'!$A519,0)))</f>
        <v/>
      </c>
      <c r="E522" s="426"/>
      <c r="F522" s="32" t="str">
        <f ca="1">IF($B520="","",OFFSET(Zdroj!V$16,'k rozhodnutí detailní'!$A519,0))</f>
        <v/>
      </c>
      <c r="G522" s="49" t="str">
        <f ca="1">IF($B520="","",OFFSET(Zdroj!CC$16,'k rozhodnutí'!#REF!,0))</f>
        <v/>
      </c>
      <c r="H522" s="427"/>
      <c r="I522" s="419"/>
      <c r="J522" s="419"/>
      <c r="K522" s="419"/>
      <c r="L522" s="419"/>
      <c r="M522" s="435"/>
      <c r="N522" s="33" t="str">
        <f t="shared" ref="N522" ca="1" si="341">IF(B520="","",N520/G520)</f>
        <v/>
      </c>
      <c r="O522" s="419"/>
      <c r="P522" s="419"/>
      <c r="Q522" s="419"/>
      <c r="R522" s="419"/>
      <c r="S522" s="419"/>
      <c r="T522" s="419"/>
      <c r="U522" s="419"/>
    </row>
    <row r="523" spans="1:21" hidden="1" x14ac:dyDescent="0.25">
      <c r="A523" s="25"/>
      <c r="B523" s="144" t="str">
        <f ca="1">IF(OFFSET(Zdroj!$B$16,A522,0)&gt;0,A525,"")</f>
        <v/>
      </c>
      <c r="C523" s="2" t="str">
        <f ca="1">IF($B523="","",IF(Zdroj!$AS$9="ano",CONCATENATE(OFFSET(Zdroj!C$16,'k rozhodnutí detailní'!$A522,0),"
","Anonymizováno","
",OFFSET(Zdroj!E$16,'k rozhodnutí detailní'!$A522,0),"
",OFFSET(Zdroj!F$16,'k rozhodnutí detailní'!$A522,0)),CONCATENATE(OFFSET(Zdroj!C$16,'k rozhodnutí detailní'!$A522,0),"
",OFFSET(Zdroj!D$16,'k rozhodnutí detailní'!$A522,0),"
",OFFSET(Zdroj!E$16,'k rozhodnutí detailní'!$A522,0),"
",OFFSET(Zdroj!F$16,'k rozhodnutí detailní'!$A522,0))))</f>
        <v/>
      </c>
      <c r="D523" s="20" t="str">
        <f ca="1">IF($B523="","",OFFSET(Zdroj!N$16,'k rozhodnutí detailní'!$A522,0))</f>
        <v/>
      </c>
      <c r="E523" s="426" t="str">
        <f ca="1">IF($B523="","",OFFSET(Zdroj!T$16,'k rozhodnutí detailní'!$A522,0))</f>
        <v/>
      </c>
      <c r="F523" s="32" t="str">
        <f ca="1">IF($B523="","",OFFSET(Zdroj!U$16,'k rozhodnutí detailní'!$A522,0))</f>
        <v/>
      </c>
      <c r="G523" s="429" t="str">
        <f ca="1">IF($B523="","",OFFSET(Zdroj!W$16,'k rozhodnutí detailní'!$A522,0))</f>
        <v/>
      </c>
      <c r="H523" s="427" t="str">
        <f ca="1">IF($B523="","",OFFSET(Zdroj!Y$16,'k rozhodnutí detailní'!$A522,0))</f>
        <v/>
      </c>
      <c r="I523" s="419" t="str">
        <f ca="1">IF($B523="","",OFFSET(Zdroj!BW$16,'k rozhodnutí detailní'!$A522,0))</f>
        <v/>
      </c>
      <c r="J523" s="419" t="str">
        <f ca="1">IF($B523="","",OFFSET(Zdroj!BX$16,'k rozhodnutí detailní'!$A522,0))</f>
        <v/>
      </c>
      <c r="K523" s="419" t="str">
        <f ca="1">IF($B523="","",OFFSET(Zdroj!BY$16,'k rozhodnutí detailní'!$A522,0))</f>
        <v/>
      </c>
      <c r="L523" s="419" t="str">
        <f ca="1">IF($B523="","",CONCATENATE(OFFSET(Zdroj!BZ$16,'k rozhodnutí detailní'!$A522,0)," ze 100"))</f>
        <v/>
      </c>
      <c r="M523" s="435" t="str">
        <f t="shared" ref="M523" ca="1" si="342">IF($B523="","",SUM((I523+J523+K523)/100))</f>
        <v/>
      </c>
      <c r="N523" s="425" t="str">
        <f ca="1">IF(B523="","",IF(Zdroj!$AS$1=Zdroj!$AT$9,IF(ROUND(G523*M523,Zdroj!$AT$8)&lt;Zdroj!$AU$1,Zdroj!$AU$1,ROUND(G523*M523,Zdroj!$AT$8)),OFFSET(Zdroj!CE$16,'k rozhodnutí detailní'!A522,0)))</f>
        <v/>
      </c>
      <c r="O523" s="419" t="str">
        <f ca="1">IF($B523="","",OFFSET(Zdroj!Z$16,'k rozhodnutí detailní'!$A522,0))</f>
        <v/>
      </c>
      <c r="P523" s="419" t="str">
        <f ca="1">IF($B523="","",OFFSET(Zdroj!AC$16,'k rozhodnutí detailní'!$A522,0))</f>
        <v/>
      </c>
      <c r="Q523" s="419" t="str">
        <f ca="1">IF($B523="","",OFFSET(Zdroj!AD$16,'k rozhodnutí detailní'!$A522,0))</f>
        <v/>
      </c>
      <c r="R523" s="419" t="str">
        <f ca="1">IF($B523="","",OFFSET(Zdroj!AE$16,'k rozhodnutí detailní'!$A522,0))</f>
        <v/>
      </c>
      <c r="S523" s="419" t="str">
        <f ca="1">IF($B523="","",OFFSET(Zdroj!AF$16,'k rozhodnutí detailní'!$A522,0))</f>
        <v/>
      </c>
      <c r="T523" s="419" t="str">
        <f ca="1">IF($B523="","",OFFSET(Zdroj!AG$16,'k rozhodnutí detailní'!$A522,0))</f>
        <v/>
      </c>
      <c r="U523" s="419" t="str">
        <f ca="1">IF($B523="","",OFFSET(Zdroj!AH$16,'k rozhodnutí detailní'!$A522,0))</f>
        <v/>
      </c>
    </row>
    <row r="524" spans="1:21" hidden="1" x14ac:dyDescent="0.25">
      <c r="A524" s="25"/>
      <c r="B524" s="424" t="str">
        <f ca="1">IF(OFFSET(Zdroj!$B$16,A522,0)&gt;0,OFFSET(Zdroj!$B$16,A522,0)+0,"")</f>
        <v/>
      </c>
      <c r="C524" s="2" t="str">
        <f ca="1">IF($B523="","",IF(Zdroj!$AS$9="ano",CONCATENATE("Okres:","
",OFFSET(Zdroj!CH$16,'k rozhodnutí detailní'!$A522,0),"
","Právní forma","
",OFFSET(Zdroj!H$16,'k rozhodnutí detailní'!$A522,0),"
",IF(OFFSET(Zdroj!I$16,'k rozhodnutí detailní'!$A522,0)="","","IČO: "),OFFSET(Zdroj!I$16,'k rozhodnutí detailní'!$A522,0),"
","B.Ú. ",IF(OFFSET(Zdroj!J$16,'k rozhodnutí detailní'!$A522,0)="","","Anonymizováno")),CONCATENATE("Okres:","
",OFFSET(Zdroj!CH$16,'k rozhodnutí detailní'!$A522,0),"
","Právní forma","
",OFFSET(Zdroj!H$16,'k rozhodnutí detailní'!$A522,0),"
",IF(OFFSET(Zdroj!I$16,'k rozhodnutí detailní'!$A522,0)="","","IČO: "),OFFSET(Zdroj!I$16,'k rozhodnutí detailní'!$A522,0),"
","B.Ú. ",OFFSET(Zdroj!J$16,'k rozhodnutí detailní'!$A522,0))))</f>
        <v/>
      </c>
      <c r="D524" s="3" t="str">
        <f ca="1">IF($B523="","",OFFSET(Zdroj!O$16,'k rozhodnutí detailní'!$A522,0))</f>
        <v/>
      </c>
      <c r="E524" s="426"/>
      <c r="F524" s="31"/>
      <c r="G524" s="429"/>
      <c r="H524" s="427"/>
      <c r="I524" s="419"/>
      <c r="J524" s="419"/>
      <c r="K524" s="419"/>
      <c r="L524" s="419"/>
      <c r="M524" s="435"/>
      <c r="N524" s="425"/>
      <c r="O524" s="419"/>
      <c r="P524" s="419"/>
      <c r="Q524" s="419"/>
      <c r="R524" s="419"/>
      <c r="S524" s="419"/>
      <c r="T524" s="419"/>
      <c r="U524" s="419"/>
    </row>
    <row r="525" spans="1:21" hidden="1" x14ac:dyDescent="0.25">
      <c r="A525" s="25">
        <f>ROW()/3-1</f>
        <v>174</v>
      </c>
      <c r="B525" s="424"/>
      <c r="C525" s="29" t="str">
        <f ca="1">IF($B523="","",IF(Zdroj!$AS$9="ano",IF(OFFSET(Zdroj!M$16,'k rozhodnutí detailní'!A522,0)="","","Anonymizováno"),IF(OFFSET(Zdroj!M$16,'k rozhodnutí detailní'!A522,0)="","",OFFSET(Zdroj!M$16,'k rozhodnutí detailní'!A522,0))))</f>
        <v/>
      </c>
      <c r="D525" s="3" t="str">
        <f ca="1">IF($B523="","",CONCATENATE("Dotace bude použita na:","
",OFFSET(Zdroj!P$16,'k rozhodnutí detailní'!$A522,0)))</f>
        <v/>
      </c>
      <c r="E525" s="426"/>
      <c r="F525" s="32" t="str">
        <f ca="1">IF($B523="","",OFFSET(Zdroj!V$16,'k rozhodnutí detailní'!$A522,0))</f>
        <v/>
      </c>
      <c r="G525" s="49" t="str">
        <f ca="1">IF($B523="","",OFFSET(Zdroj!CC$16,'k rozhodnutí'!#REF!,0))</f>
        <v/>
      </c>
      <c r="H525" s="427"/>
      <c r="I525" s="419"/>
      <c r="J525" s="419"/>
      <c r="K525" s="419"/>
      <c r="L525" s="419"/>
      <c r="M525" s="435"/>
      <c r="N525" s="33" t="str">
        <f t="shared" ref="N525" ca="1" si="343">IF(B523="","",N523/G523)</f>
        <v/>
      </c>
      <c r="O525" s="419"/>
      <c r="P525" s="419"/>
      <c r="Q525" s="419"/>
      <c r="R525" s="419"/>
      <c r="S525" s="419"/>
      <c r="T525" s="419"/>
      <c r="U525" s="419"/>
    </row>
    <row r="526" spans="1:21" hidden="1" x14ac:dyDescent="0.25">
      <c r="A526" s="25"/>
      <c r="B526" s="144" t="str">
        <f ca="1">IF(OFFSET(Zdroj!$B$16,A525,0)&gt;0,A528,"")</f>
        <v/>
      </c>
      <c r="C526" s="2" t="str">
        <f ca="1">IF($B526="","",IF(Zdroj!$AS$9="ano",CONCATENATE(OFFSET(Zdroj!C$16,'k rozhodnutí detailní'!$A525,0),"
","Anonymizováno","
",OFFSET(Zdroj!E$16,'k rozhodnutí detailní'!$A525,0),"
",OFFSET(Zdroj!F$16,'k rozhodnutí detailní'!$A525,0)),CONCATENATE(OFFSET(Zdroj!C$16,'k rozhodnutí detailní'!$A525,0),"
",OFFSET(Zdroj!D$16,'k rozhodnutí detailní'!$A525,0),"
",OFFSET(Zdroj!E$16,'k rozhodnutí detailní'!$A525,0),"
",OFFSET(Zdroj!F$16,'k rozhodnutí detailní'!$A525,0))))</f>
        <v/>
      </c>
      <c r="D526" s="20" t="str">
        <f ca="1">IF($B526="","",OFFSET(Zdroj!N$16,'k rozhodnutí detailní'!$A525,0))</f>
        <v/>
      </c>
      <c r="E526" s="426" t="str">
        <f ca="1">IF($B526="","",OFFSET(Zdroj!T$16,'k rozhodnutí detailní'!$A525,0))</f>
        <v/>
      </c>
      <c r="F526" s="32" t="str">
        <f ca="1">IF($B526="","",OFFSET(Zdroj!U$16,'k rozhodnutí detailní'!$A525,0))</f>
        <v/>
      </c>
      <c r="G526" s="429" t="str">
        <f ca="1">IF($B526="","",OFFSET(Zdroj!W$16,'k rozhodnutí detailní'!$A525,0))</f>
        <v/>
      </c>
      <c r="H526" s="427" t="str">
        <f ca="1">IF($B526="","",OFFSET(Zdroj!Y$16,'k rozhodnutí detailní'!$A525,0))</f>
        <v/>
      </c>
      <c r="I526" s="419" t="str">
        <f ca="1">IF($B526="","",OFFSET(Zdroj!BW$16,'k rozhodnutí detailní'!$A525,0))</f>
        <v/>
      </c>
      <c r="J526" s="419" t="str">
        <f ca="1">IF($B526="","",OFFSET(Zdroj!BX$16,'k rozhodnutí detailní'!$A525,0))</f>
        <v/>
      </c>
      <c r="K526" s="419" t="str">
        <f ca="1">IF($B526="","",OFFSET(Zdroj!BY$16,'k rozhodnutí detailní'!$A525,0))</f>
        <v/>
      </c>
      <c r="L526" s="419" t="str">
        <f ca="1">IF($B526="","",CONCATENATE(OFFSET(Zdroj!BZ$16,'k rozhodnutí detailní'!$A525,0)," ze 100"))</f>
        <v/>
      </c>
      <c r="M526" s="435" t="str">
        <f t="shared" ref="M526" ca="1" si="344">IF($B526="","",SUM((I526+J526+K526)/100))</f>
        <v/>
      </c>
      <c r="N526" s="425" t="str">
        <f ca="1">IF(B526="","",IF(Zdroj!$AS$1=Zdroj!$AT$9,IF(ROUND(G526*M526,Zdroj!$AT$8)&lt;Zdroj!$AU$1,Zdroj!$AU$1,ROUND(G526*M526,Zdroj!$AT$8)),OFFSET(Zdroj!CE$16,'k rozhodnutí detailní'!A525,0)))</f>
        <v/>
      </c>
      <c r="O526" s="419" t="str">
        <f ca="1">IF($B526="","",OFFSET(Zdroj!Z$16,'k rozhodnutí detailní'!$A525,0))</f>
        <v/>
      </c>
      <c r="P526" s="419" t="str">
        <f ca="1">IF($B526="","",OFFSET(Zdroj!AC$16,'k rozhodnutí detailní'!$A525,0))</f>
        <v/>
      </c>
      <c r="Q526" s="419" t="str">
        <f ca="1">IF($B526="","",OFFSET(Zdroj!AD$16,'k rozhodnutí detailní'!$A525,0))</f>
        <v/>
      </c>
      <c r="R526" s="419" t="str">
        <f ca="1">IF($B526="","",OFFSET(Zdroj!AE$16,'k rozhodnutí detailní'!$A525,0))</f>
        <v/>
      </c>
      <c r="S526" s="419" t="str">
        <f ca="1">IF($B526="","",OFFSET(Zdroj!AF$16,'k rozhodnutí detailní'!$A525,0))</f>
        <v/>
      </c>
      <c r="T526" s="419" t="str">
        <f ca="1">IF($B526="","",OFFSET(Zdroj!AG$16,'k rozhodnutí detailní'!$A525,0))</f>
        <v/>
      </c>
      <c r="U526" s="419" t="str">
        <f ca="1">IF($B526="","",OFFSET(Zdroj!AH$16,'k rozhodnutí detailní'!$A525,0))</f>
        <v/>
      </c>
    </row>
    <row r="527" spans="1:21" hidden="1" x14ac:dyDescent="0.25">
      <c r="A527" s="25"/>
      <c r="B527" s="424" t="str">
        <f ca="1">IF(OFFSET(Zdroj!$B$16,A525,0)&gt;0,OFFSET(Zdroj!$B$16,A525,0)+0,"")</f>
        <v/>
      </c>
      <c r="C527" s="2" t="str">
        <f ca="1">IF($B526="","",IF(Zdroj!$AS$9="ano",CONCATENATE("Okres:","
",OFFSET(Zdroj!CH$16,'k rozhodnutí detailní'!$A525,0),"
","Právní forma","
",OFFSET(Zdroj!H$16,'k rozhodnutí detailní'!$A525,0),"
",IF(OFFSET(Zdroj!I$16,'k rozhodnutí detailní'!$A525,0)="","","IČO: "),OFFSET(Zdroj!I$16,'k rozhodnutí detailní'!$A525,0),"
","B.Ú. ",IF(OFFSET(Zdroj!J$16,'k rozhodnutí detailní'!$A525,0)="","","Anonymizováno")),CONCATENATE("Okres:","
",OFFSET(Zdroj!CH$16,'k rozhodnutí detailní'!$A525,0),"
","Právní forma","
",OFFSET(Zdroj!H$16,'k rozhodnutí detailní'!$A525,0),"
",IF(OFFSET(Zdroj!I$16,'k rozhodnutí detailní'!$A525,0)="","","IČO: "),OFFSET(Zdroj!I$16,'k rozhodnutí detailní'!$A525,0),"
","B.Ú. ",OFFSET(Zdroj!J$16,'k rozhodnutí detailní'!$A525,0))))</f>
        <v/>
      </c>
      <c r="D527" s="3" t="str">
        <f ca="1">IF($B526="","",OFFSET(Zdroj!O$16,'k rozhodnutí detailní'!$A525,0))</f>
        <v/>
      </c>
      <c r="E527" s="426"/>
      <c r="F527" s="31"/>
      <c r="G527" s="429"/>
      <c r="H527" s="427"/>
      <c r="I527" s="419"/>
      <c r="J527" s="419"/>
      <c r="K527" s="419"/>
      <c r="L527" s="419"/>
      <c r="M527" s="435"/>
      <c r="N527" s="425"/>
      <c r="O527" s="419"/>
      <c r="P527" s="419"/>
      <c r="Q527" s="419"/>
      <c r="R527" s="419"/>
      <c r="S527" s="419"/>
      <c r="T527" s="419"/>
      <c r="U527" s="419"/>
    </row>
    <row r="528" spans="1:21" hidden="1" x14ac:dyDescent="0.25">
      <c r="A528" s="25">
        <f>ROW()/3-1</f>
        <v>175</v>
      </c>
      <c r="B528" s="424"/>
      <c r="C528" s="29" t="str">
        <f ca="1">IF($B526="","",IF(Zdroj!$AS$9="ano",IF(OFFSET(Zdroj!M$16,'k rozhodnutí detailní'!A525,0)="","","Anonymizováno"),IF(OFFSET(Zdroj!M$16,'k rozhodnutí detailní'!A525,0)="","",OFFSET(Zdroj!M$16,'k rozhodnutí detailní'!A525,0))))</f>
        <v/>
      </c>
      <c r="D528" s="3" t="str">
        <f ca="1">IF($B526="","",CONCATENATE("Dotace bude použita na:","
",OFFSET(Zdroj!P$16,'k rozhodnutí detailní'!$A525,0)))</f>
        <v/>
      </c>
      <c r="E528" s="426"/>
      <c r="F528" s="32" t="str">
        <f ca="1">IF($B526="","",OFFSET(Zdroj!V$16,'k rozhodnutí detailní'!$A525,0))</f>
        <v/>
      </c>
      <c r="G528" s="49" t="str">
        <f ca="1">IF($B526="","",OFFSET(Zdroj!CC$16,'k rozhodnutí'!#REF!,0))</f>
        <v/>
      </c>
      <c r="H528" s="427"/>
      <c r="I528" s="419"/>
      <c r="J528" s="419"/>
      <c r="K528" s="419"/>
      <c r="L528" s="419"/>
      <c r="M528" s="435"/>
      <c r="N528" s="33" t="str">
        <f t="shared" ref="N528" ca="1" si="345">IF(B526="","",N526/G526)</f>
        <v/>
      </c>
      <c r="O528" s="419"/>
      <c r="P528" s="419"/>
      <c r="Q528" s="419"/>
      <c r="R528" s="419"/>
      <c r="S528" s="419"/>
      <c r="T528" s="419"/>
      <c r="U528" s="419"/>
    </row>
    <row r="529" spans="1:21" hidden="1" x14ac:dyDescent="0.25">
      <c r="A529" s="25"/>
      <c r="B529" s="144" t="str">
        <f ca="1">IF(OFFSET(Zdroj!$B$16,A528,0)&gt;0,A531,"")</f>
        <v/>
      </c>
      <c r="C529" s="2" t="str">
        <f ca="1">IF($B529="","",IF(Zdroj!$AS$9="ano",CONCATENATE(OFFSET(Zdroj!C$16,'k rozhodnutí detailní'!$A528,0),"
","Anonymizováno","
",OFFSET(Zdroj!E$16,'k rozhodnutí detailní'!$A528,0),"
",OFFSET(Zdroj!F$16,'k rozhodnutí detailní'!$A528,0)),CONCATENATE(OFFSET(Zdroj!C$16,'k rozhodnutí detailní'!$A528,0),"
",OFFSET(Zdroj!D$16,'k rozhodnutí detailní'!$A528,0),"
",OFFSET(Zdroj!E$16,'k rozhodnutí detailní'!$A528,0),"
",OFFSET(Zdroj!F$16,'k rozhodnutí detailní'!$A528,0))))</f>
        <v/>
      </c>
      <c r="D529" s="20" t="str">
        <f ca="1">IF($B529="","",OFFSET(Zdroj!N$16,'k rozhodnutí detailní'!$A528,0))</f>
        <v/>
      </c>
      <c r="E529" s="426" t="str">
        <f ca="1">IF($B529="","",OFFSET(Zdroj!T$16,'k rozhodnutí detailní'!$A528,0))</f>
        <v/>
      </c>
      <c r="F529" s="32" t="str">
        <f ca="1">IF($B529="","",OFFSET(Zdroj!U$16,'k rozhodnutí detailní'!$A528,0))</f>
        <v/>
      </c>
      <c r="G529" s="429" t="str">
        <f ca="1">IF($B529="","",OFFSET(Zdroj!W$16,'k rozhodnutí detailní'!$A528,0))</f>
        <v/>
      </c>
      <c r="H529" s="427" t="str">
        <f ca="1">IF($B529="","",OFFSET(Zdroj!Y$16,'k rozhodnutí detailní'!$A528,0))</f>
        <v/>
      </c>
      <c r="I529" s="419" t="str">
        <f ca="1">IF($B529="","",OFFSET(Zdroj!BW$16,'k rozhodnutí detailní'!$A528,0))</f>
        <v/>
      </c>
      <c r="J529" s="419" t="str">
        <f ca="1">IF($B529="","",OFFSET(Zdroj!BX$16,'k rozhodnutí detailní'!$A528,0))</f>
        <v/>
      </c>
      <c r="K529" s="419" t="str">
        <f ca="1">IF($B529="","",OFFSET(Zdroj!BY$16,'k rozhodnutí detailní'!$A528,0))</f>
        <v/>
      </c>
      <c r="L529" s="419" t="str">
        <f ca="1">IF($B529="","",CONCATENATE(OFFSET(Zdroj!BZ$16,'k rozhodnutí detailní'!$A528,0)," ze 100"))</f>
        <v/>
      </c>
      <c r="M529" s="435" t="str">
        <f t="shared" ref="M529" ca="1" si="346">IF($B529="","",SUM((I529+J529+K529)/100))</f>
        <v/>
      </c>
      <c r="N529" s="425" t="str">
        <f ca="1">IF(B529="","",IF(Zdroj!$AS$1=Zdroj!$AT$9,IF(ROUND(G529*M529,Zdroj!$AT$8)&lt;Zdroj!$AU$1,Zdroj!$AU$1,ROUND(G529*M529,Zdroj!$AT$8)),OFFSET(Zdroj!CE$16,'k rozhodnutí detailní'!A528,0)))</f>
        <v/>
      </c>
      <c r="O529" s="419" t="str">
        <f ca="1">IF($B529="","",OFFSET(Zdroj!Z$16,'k rozhodnutí detailní'!$A528,0))</f>
        <v/>
      </c>
      <c r="P529" s="419" t="str">
        <f ca="1">IF($B529="","",OFFSET(Zdroj!AC$16,'k rozhodnutí detailní'!$A528,0))</f>
        <v/>
      </c>
      <c r="Q529" s="419" t="str">
        <f ca="1">IF($B529="","",OFFSET(Zdroj!AD$16,'k rozhodnutí detailní'!$A528,0))</f>
        <v/>
      </c>
      <c r="R529" s="419" t="str">
        <f ca="1">IF($B529="","",OFFSET(Zdroj!AE$16,'k rozhodnutí detailní'!$A528,0))</f>
        <v/>
      </c>
      <c r="S529" s="419" t="str">
        <f ca="1">IF($B529="","",OFFSET(Zdroj!AF$16,'k rozhodnutí detailní'!$A528,0))</f>
        <v/>
      </c>
      <c r="T529" s="419" t="str">
        <f ca="1">IF($B529="","",OFFSET(Zdroj!AG$16,'k rozhodnutí detailní'!$A528,0))</f>
        <v/>
      </c>
      <c r="U529" s="419" t="str">
        <f ca="1">IF($B529="","",OFFSET(Zdroj!AH$16,'k rozhodnutí detailní'!$A528,0))</f>
        <v/>
      </c>
    </row>
    <row r="530" spans="1:21" hidden="1" x14ac:dyDescent="0.25">
      <c r="A530" s="25"/>
      <c r="B530" s="424" t="str">
        <f ca="1">IF(OFFSET(Zdroj!$B$16,A528,0)&gt;0,OFFSET(Zdroj!$B$16,A528,0)+0,"")</f>
        <v/>
      </c>
      <c r="C530" s="2" t="str">
        <f ca="1">IF($B529="","",IF(Zdroj!$AS$9="ano",CONCATENATE("Okres:","
",OFFSET(Zdroj!CH$16,'k rozhodnutí detailní'!$A528,0),"
","Právní forma","
",OFFSET(Zdroj!H$16,'k rozhodnutí detailní'!$A528,0),"
",IF(OFFSET(Zdroj!I$16,'k rozhodnutí detailní'!$A528,0)="","","IČO: "),OFFSET(Zdroj!I$16,'k rozhodnutí detailní'!$A528,0),"
","B.Ú. ",IF(OFFSET(Zdroj!J$16,'k rozhodnutí detailní'!$A528,0)="","","Anonymizováno")),CONCATENATE("Okres:","
",OFFSET(Zdroj!CH$16,'k rozhodnutí detailní'!$A528,0),"
","Právní forma","
",OFFSET(Zdroj!H$16,'k rozhodnutí detailní'!$A528,0),"
",IF(OFFSET(Zdroj!I$16,'k rozhodnutí detailní'!$A528,0)="","","IČO: "),OFFSET(Zdroj!I$16,'k rozhodnutí detailní'!$A528,0),"
","B.Ú. ",OFFSET(Zdroj!J$16,'k rozhodnutí detailní'!$A528,0))))</f>
        <v/>
      </c>
      <c r="D530" s="3" t="str">
        <f ca="1">IF($B529="","",OFFSET(Zdroj!O$16,'k rozhodnutí detailní'!$A528,0))</f>
        <v/>
      </c>
      <c r="E530" s="426"/>
      <c r="F530" s="31"/>
      <c r="G530" s="429"/>
      <c r="H530" s="427"/>
      <c r="I530" s="419"/>
      <c r="J530" s="419"/>
      <c r="K530" s="419"/>
      <c r="L530" s="419"/>
      <c r="M530" s="435"/>
      <c r="N530" s="425"/>
      <c r="O530" s="419"/>
      <c r="P530" s="419"/>
      <c r="Q530" s="419"/>
      <c r="R530" s="419"/>
      <c r="S530" s="419"/>
      <c r="T530" s="419"/>
      <c r="U530" s="419"/>
    </row>
    <row r="531" spans="1:21" hidden="1" x14ac:dyDescent="0.25">
      <c r="A531" s="25">
        <f>ROW()/3-1</f>
        <v>176</v>
      </c>
      <c r="B531" s="424"/>
      <c r="C531" s="29" t="str">
        <f ca="1">IF($B529="","",IF(Zdroj!$AS$9="ano",IF(OFFSET(Zdroj!M$16,'k rozhodnutí detailní'!A528,0)="","","Anonymizováno"),IF(OFFSET(Zdroj!M$16,'k rozhodnutí detailní'!A528,0)="","",OFFSET(Zdroj!M$16,'k rozhodnutí detailní'!A528,0))))</f>
        <v/>
      </c>
      <c r="D531" s="3" t="str">
        <f ca="1">IF($B529="","",CONCATENATE("Dotace bude použita na:","
",OFFSET(Zdroj!P$16,'k rozhodnutí detailní'!$A528,0)))</f>
        <v/>
      </c>
      <c r="E531" s="426"/>
      <c r="F531" s="32" t="str">
        <f ca="1">IF($B529="","",OFFSET(Zdroj!V$16,'k rozhodnutí detailní'!$A528,0))</f>
        <v/>
      </c>
      <c r="G531" s="49" t="str">
        <f ca="1">IF($B529="","",OFFSET(Zdroj!CC$16,'k rozhodnutí'!#REF!,0))</f>
        <v/>
      </c>
      <c r="H531" s="427"/>
      <c r="I531" s="419"/>
      <c r="J531" s="419"/>
      <c r="K531" s="419"/>
      <c r="L531" s="419"/>
      <c r="M531" s="435"/>
      <c r="N531" s="33" t="str">
        <f t="shared" ref="N531" ca="1" si="347">IF(B529="","",N529/G529)</f>
        <v/>
      </c>
      <c r="O531" s="419"/>
      <c r="P531" s="419"/>
      <c r="Q531" s="419"/>
      <c r="R531" s="419"/>
      <c r="S531" s="419"/>
      <c r="T531" s="419"/>
      <c r="U531" s="419"/>
    </row>
    <row r="532" spans="1:21" hidden="1" x14ac:dyDescent="0.25">
      <c r="A532" s="25"/>
      <c r="B532" s="144" t="str">
        <f ca="1">IF(OFFSET(Zdroj!$B$16,A531,0)&gt;0,A534,"")</f>
        <v/>
      </c>
      <c r="C532" s="2" t="str">
        <f ca="1">IF($B532="","",IF(Zdroj!$AS$9="ano",CONCATENATE(OFFSET(Zdroj!C$16,'k rozhodnutí detailní'!$A531,0),"
","Anonymizováno","
",OFFSET(Zdroj!E$16,'k rozhodnutí detailní'!$A531,0),"
",OFFSET(Zdroj!F$16,'k rozhodnutí detailní'!$A531,0)),CONCATENATE(OFFSET(Zdroj!C$16,'k rozhodnutí detailní'!$A531,0),"
",OFFSET(Zdroj!D$16,'k rozhodnutí detailní'!$A531,0),"
",OFFSET(Zdroj!E$16,'k rozhodnutí detailní'!$A531,0),"
",OFFSET(Zdroj!F$16,'k rozhodnutí detailní'!$A531,0))))</f>
        <v/>
      </c>
      <c r="D532" s="20" t="str">
        <f ca="1">IF($B532="","",OFFSET(Zdroj!N$16,'k rozhodnutí detailní'!$A531,0))</f>
        <v/>
      </c>
      <c r="E532" s="426" t="str">
        <f ca="1">IF($B532="","",OFFSET(Zdroj!T$16,'k rozhodnutí detailní'!$A531,0))</f>
        <v/>
      </c>
      <c r="F532" s="32" t="str">
        <f ca="1">IF($B532="","",OFFSET(Zdroj!U$16,'k rozhodnutí detailní'!$A531,0))</f>
        <v/>
      </c>
      <c r="G532" s="429" t="str">
        <f ca="1">IF($B532="","",OFFSET(Zdroj!W$16,'k rozhodnutí detailní'!$A531,0))</f>
        <v/>
      </c>
      <c r="H532" s="427" t="str">
        <f ca="1">IF($B532="","",OFFSET(Zdroj!Y$16,'k rozhodnutí detailní'!$A531,0))</f>
        <v/>
      </c>
      <c r="I532" s="419" t="str">
        <f ca="1">IF($B532="","",OFFSET(Zdroj!BW$16,'k rozhodnutí detailní'!$A531,0))</f>
        <v/>
      </c>
      <c r="J532" s="419" t="str">
        <f ca="1">IF($B532="","",OFFSET(Zdroj!BX$16,'k rozhodnutí detailní'!$A531,0))</f>
        <v/>
      </c>
      <c r="K532" s="419" t="str">
        <f ca="1">IF($B532="","",OFFSET(Zdroj!BY$16,'k rozhodnutí detailní'!$A531,0))</f>
        <v/>
      </c>
      <c r="L532" s="419" t="str">
        <f ca="1">IF($B532="","",CONCATENATE(OFFSET(Zdroj!BZ$16,'k rozhodnutí detailní'!$A531,0)," ze 100"))</f>
        <v/>
      </c>
      <c r="M532" s="435" t="str">
        <f t="shared" ref="M532" ca="1" si="348">IF($B532="","",SUM((I532+J532+K532)/100))</f>
        <v/>
      </c>
      <c r="N532" s="425" t="str">
        <f ca="1">IF(B532="","",IF(Zdroj!$AS$1=Zdroj!$AT$9,IF(ROUND(G532*M532,Zdroj!$AT$8)&lt;Zdroj!$AU$1,Zdroj!$AU$1,ROUND(G532*M532,Zdroj!$AT$8)),OFFSET(Zdroj!CE$16,'k rozhodnutí detailní'!A531,0)))</f>
        <v/>
      </c>
      <c r="O532" s="419" t="str">
        <f ca="1">IF($B532="","",OFFSET(Zdroj!Z$16,'k rozhodnutí detailní'!$A531,0))</f>
        <v/>
      </c>
      <c r="P532" s="419" t="str">
        <f ca="1">IF($B532="","",OFFSET(Zdroj!AC$16,'k rozhodnutí detailní'!$A531,0))</f>
        <v/>
      </c>
      <c r="Q532" s="419" t="str">
        <f ca="1">IF($B532="","",OFFSET(Zdroj!AD$16,'k rozhodnutí detailní'!$A531,0))</f>
        <v/>
      </c>
      <c r="R532" s="419" t="str">
        <f ca="1">IF($B532="","",OFFSET(Zdroj!AE$16,'k rozhodnutí detailní'!$A531,0))</f>
        <v/>
      </c>
      <c r="S532" s="419" t="str">
        <f ca="1">IF($B532="","",OFFSET(Zdroj!AF$16,'k rozhodnutí detailní'!$A531,0))</f>
        <v/>
      </c>
      <c r="T532" s="419" t="str">
        <f ca="1">IF($B532="","",OFFSET(Zdroj!AG$16,'k rozhodnutí detailní'!$A531,0))</f>
        <v/>
      </c>
      <c r="U532" s="419" t="str">
        <f ca="1">IF($B532="","",OFFSET(Zdroj!AH$16,'k rozhodnutí detailní'!$A531,0))</f>
        <v/>
      </c>
    </row>
    <row r="533" spans="1:21" hidden="1" x14ac:dyDescent="0.25">
      <c r="A533" s="25"/>
      <c r="B533" s="424" t="str">
        <f ca="1">IF(OFFSET(Zdroj!$B$16,A531,0)&gt;0,OFFSET(Zdroj!$B$16,A531,0)+0,"")</f>
        <v/>
      </c>
      <c r="C533" s="2" t="str">
        <f ca="1">IF($B532="","",IF(Zdroj!$AS$9="ano",CONCATENATE("Okres:","
",OFFSET(Zdroj!CH$16,'k rozhodnutí detailní'!$A531,0),"
","Právní forma","
",OFFSET(Zdroj!H$16,'k rozhodnutí detailní'!$A531,0),"
",IF(OFFSET(Zdroj!I$16,'k rozhodnutí detailní'!$A531,0)="","","IČO: "),OFFSET(Zdroj!I$16,'k rozhodnutí detailní'!$A531,0),"
","B.Ú. ",IF(OFFSET(Zdroj!J$16,'k rozhodnutí detailní'!$A531,0)="","","Anonymizováno")),CONCATENATE("Okres:","
",OFFSET(Zdroj!CH$16,'k rozhodnutí detailní'!$A531,0),"
","Právní forma","
",OFFSET(Zdroj!H$16,'k rozhodnutí detailní'!$A531,0),"
",IF(OFFSET(Zdroj!I$16,'k rozhodnutí detailní'!$A531,0)="","","IČO: "),OFFSET(Zdroj!I$16,'k rozhodnutí detailní'!$A531,0),"
","B.Ú. ",OFFSET(Zdroj!J$16,'k rozhodnutí detailní'!$A531,0))))</f>
        <v/>
      </c>
      <c r="D533" s="3" t="str">
        <f ca="1">IF($B532="","",OFFSET(Zdroj!O$16,'k rozhodnutí detailní'!$A531,0))</f>
        <v/>
      </c>
      <c r="E533" s="426"/>
      <c r="F533" s="31"/>
      <c r="G533" s="429"/>
      <c r="H533" s="427"/>
      <c r="I533" s="419"/>
      <c r="J533" s="419"/>
      <c r="K533" s="419"/>
      <c r="L533" s="419"/>
      <c r="M533" s="435"/>
      <c r="N533" s="425"/>
      <c r="O533" s="419"/>
      <c r="P533" s="419"/>
      <c r="Q533" s="419"/>
      <c r="R533" s="419"/>
      <c r="S533" s="419"/>
      <c r="T533" s="419"/>
      <c r="U533" s="419"/>
    </row>
    <row r="534" spans="1:21" hidden="1" x14ac:dyDescent="0.25">
      <c r="A534" s="25">
        <f>ROW()/3-1</f>
        <v>177</v>
      </c>
      <c r="B534" s="424"/>
      <c r="C534" s="29" t="str">
        <f ca="1">IF($B532="","",IF(Zdroj!$AS$9="ano",IF(OFFSET(Zdroj!M$16,'k rozhodnutí detailní'!A531,0)="","","Anonymizováno"),IF(OFFSET(Zdroj!M$16,'k rozhodnutí detailní'!A531,0)="","",OFFSET(Zdroj!M$16,'k rozhodnutí detailní'!A531,0))))</f>
        <v/>
      </c>
      <c r="D534" s="3" t="str">
        <f ca="1">IF($B532="","",CONCATENATE("Dotace bude použita na:","
",OFFSET(Zdroj!P$16,'k rozhodnutí detailní'!$A531,0)))</f>
        <v/>
      </c>
      <c r="E534" s="426"/>
      <c r="F534" s="32" t="str">
        <f ca="1">IF($B532="","",OFFSET(Zdroj!V$16,'k rozhodnutí detailní'!$A531,0))</f>
        <v/>
      </c>
      <c r="G534" s="49" t="str">
        <f ca="1">IF($B532="","",OFFSET(Zdroj!CC$16,'k rozhodnutí'!#REF!,0))</f>
        <v/>
      </c>
      <c r="H534" s="427"/>
      <c r="I534" s="419"/>
      <c r="J534" s="419"/>
      <c r="K534" s="419"/>
      <c r="L534" s="419"/>
      <c r="M534" s="435"/>
      <c r="N534" s="33" t="str">
        <f t="shared" ref="N534" ca="1" si="349">IF(B532="","",N532/G532)</f>
        <v/>
      </c>
      <c r="O534" s="419"/>
      <c r="P534" s="419"/>
      <c r="Q534" s="419"/>
      <c r="R534" s="419"/>
      <c r="S534" s="419"/>
      <c r="T534" s="419"/>
      <c r="U534" s="419"/>
    </row>
    <row r="535" spans="1:21" hidden="1" x14ac:dyDescent="0.25">
      <c r="A535" s="25"/>
      <c r="B535" s="144" t="str">
        <f ca="1">IF(OFFSET(Zdroj!$B$16,A534,0)&gt;0,A537,"")</f>
        <v/>
      </c>
      <c r="C535" s="2" t="str">
        <f ca="1">IF($B535="","",IF(Zdroj!$AS$9="ano",CONCATENATE(OFFSET(Zdroj!C$16,'k rozhodnutí detailní'!$A534,0),"
","Anonymizováno","
",OFFSET(Zdroj!E$16,'k rozhodnutí detailní'!$A534,0),"
",OFFSET(Zdroj!F$16,'k rozhodnutí detailní'!$A534,0)),CONCATENATE(OFFSET(Zdroj!C$16,'k rozhodnutí detailní'!$A534,0),"
",OFFSET(Zdroj!D$16,'k rozhodnutí detailní'!$A534,0),"
",OFFSET(Zdroj!E$16,'k rozhodnutí detailní'!$A534,0),"
",OFFSET(Zdroj!F$16,'k rozhodnutí detailní'!$A534,0))))</f>
        <v/>
      </c>
      <c r="D535" s="20" t="str">
        <f ca="1">IF($B535="","",OFFSET(Zdroj!N$16,'k rozhodnutí detailní'!$A534,0))</f>
        <v/>
      </c>
      <c r="E535" s="426" t="str">
        <f ca="1">IF($B535="","",OFFSET(Zdroj!T$16,'k rozhodnutí detailní'!$A534,0))</f>
        <v/>
      </c>
      <c r="F535" s="32" t="str">
        <f ca="1">IF($B535="","",OFFSET(Zdroj!U$16,'k rozhodnutí detailní'!$A534,0))</f>
        <v/>
      </c>
      <c r="G535" s="429" t="str">
        <f ca="1">IF($B535="","",OFFSET(Zdroj!W$16,'k rozhodnutí detailní'!$A534,0))</f>
        <v/>
      </c>
      <c r="H535" s="427" t="str">
        <f ca="1">IF($B535="","",OFFSET(Zdroj!Y$16,'k rozhodnutí detailní'!$A534,0))</f>
        <v/>
      </c>
      <c r="I535" s="419" t="str">
        <f ca="1">IF($B535="","",OFFSET(Zdroj!BW$16,'k rozhodnutí detailní'!$A534,0))</f>
        <v/>
      </c>
      <c r="J535" s="419" t="str">
        <f ca="1">IF($B535="","",OFFSET(Zdroj!BX$16,'k rozhodnutí detailní'!$A534,0))</f>
        <v/>
      </c>
      <c r="K535" s="419" t="str">
        <f ca="1">IF($B535="","",OFFSET(Zdroj!BY$16,'k rozhodnutí detailní'!$A534,0))</f>
        <v/>
      </c>
      <c r="L535" s="419" t="str">
        <f ca="1">IF($B535="","",CONCATENATE(OFFSET(Zdroj!BZ$16,'k rozhodnutí detailní'!$A534,0)," ze 100"))</f>
        <v/>
      </c>
      <c r="M535" s="435" t="str">
        <f t="shared" ref="M535" ca="1" si="350">IF($B535="","",SUM((I535+J535+K535)/100))</f>
        <v/>
      </c>
      <c r="N535" s="425" t="str">
        <f ca="1">IF(B535="","",IF(Zdroj!$AS$1=Zdroj!$AT$9,IF(ROUND(G535*M535,Zdroj!$AT$8)&lt;Zdroj!$AU$1,Zdroj!$AU$1,ROUND(G535*M535,Zdroj!$AT$8)),OFFSET(Zdroj!CE$16,'k rozhodnutí detailní'!A534,0)))</f>
        <v/>
      </c>
      <c r="O535" s="419" t="str">
        <f ca="1">IF($B535="","",OFFSET(Zdroj!Z$16,'k rozhodnutí detailní'!$A534,0))</f>
        <v/>
      </c>
      <c r="P535" s="419" t="str">
        <f ca="1">IF($B535="","",OFFSET(Zdroj!AC$16,'k rozhodnutí detailní'!$A534,0))</f>
        <v/>
      </c>
      <c r="Q535" s="419" t="str">
        <f ca="1">IF($B535="","",OFFSET(Zdroj!AD$16,'k rozhodnutí detailní'!$A534,0))</f>
        <v/>
      </c>
      <c r="R535" s="419" t="str">
        <f ca="1">IF($B535="","",OFFSET(Zdroj!AE$16,'k rozhodnutí detailní'!$A534,0))</f>
        <v/>
      </c>
      <c r="S535" s="419" t="str">
        <f ca="1">IF($B535="","",OFFSET(Zdroj!AF$16,'k rozhodnutí detailní'!$A534,0))</f>
        <v/>
      </c>
      <c r="T535" s="419" t="str">
        <f ca="1">IF($B535="","",OFFSET(Zdroj!AG$16,'k rozhodnutí detailní'!$A534,0))</f>
        <v/>
      </c>
      <c r="U535" s="419" t="str">
        <f ca="1">IF($B535="","",OFFSET(Zdroj!AH$16,'k rozhodnutí detailní'!$A534,0))</f>
        <v/>
      </c>
    </row>
    <row r="536" spans="1:21" hidden="1" x14ac:dyDescent="0.25">
      <c r="A536" s="25"/>
      <c r="B536" s="424" t="str">
        <f ca="1">IF(OFFSET(Zdroj!$B$16,A534,0)&gt;0,OFFSET(Zdroj!$B$16,A534,0)+0,"")</f>
        <v/>
      </c>
      <c r="C536" s="2" t="str">
        <f ca="1">IF($B535="","",IF(Zdroj!$AS$9="ano",CONCATENATE("Okres:","
",OFFSET(Zdroj!CH$16,'k rozhodnutí detailní'!$A534,0),"
","Právní forma","
",OFFSET(Zdroj!H$16,'k rozhodnutí detailní'!$A534,0),"
",IF(OFFSET(Zdroj!I$16,'k rozhodnutí detailní'!$A534,0)="","","IČO: "),OFFSET(Zdroj!I$16,'k rozhodnutí detailní'!$A534,0),"
","B.Ú. ",IF(OFFSET(Zdroj!J$16,'k rozhodnutí detailní'!$A534,0)="","","Anonymizováno")),CONCATENATE("Okres:","
",OFFSET(Zdroj!CH$16,'k rozhodnutí detailní'!$A534,0),"
","Právní forma","
",OFFSET(Zdroj!H$16,'k rozhodnutí detailní'!$A534,0),"
",IF(OFFSET(Zdroj!I$16,'k rozhodnutí detailní'!$A534,0)="","","IČO: "),OFFSET(Zdroj!I$16,'k rozhodnutí detailní'!$A534,0),"
","B.Ú. ",OFFSET(Zdroj!J$16,'k rozhodnutí detailní'!$A534,0))))</f>
        <v/>
      </c>
      <c r="D536" s="3" t="str">
        <f ca="1">IF($B535="","",OFFSET(Zdroj!O$16,'k rozhodnutí detailní'!$A534,0))</f>
        <v/>
      </c>
      <c r="E536" s="426"/>
      <c r="F536" s="31"/>
      <c r="G536" s="429"/>
      <c r="H536" s="427"/>
      <c r="I536" s="419"/>
      <c r="J536" s="419"/>
      <c r="K536" s="419"/>
      <c r="L536" s="419"/>
      <c r="M536" s="435"/>
      <c r="N536" s="425"/>
      <c r="O536" s="419"/>
      <c r="P536" s="419"/>
      <c r="Q536" s="419"/>
      <c r="R536" s="419"/>
      <c r="S536" s="419"/>
      <c r="T536" s="419"/>
      <c r="U536" s="419"/>
    </row>
    <row r="537" spans="1:21" hidden="1" x14ac:dyDescent="0.25">
      <c r="A537" s="25">
        <f>ROW()/3-1</f>
        <v>178</v>
      </c>
      <c r="B537" s="424"/>
      <c r="C537" s="29" t="str">
        <f ca="1">IF($B535="","",IF(Zdroj!$AS$9="ano",IF(OFFSET(Zdroj!M$16,'k rozhodnutí detailní'!A534,0)="","","Anonymizováno"),IF(OFFSET(Zdroj!M$16,'k rozhodnutí detailní'!A534,0)="","",OFFSET(Zdroj!M$16,'k rozhodnutí detailní'!A534,0))))</f>
        <v/>
      </c>
      <c r="D537" s="3" t="str">
        <f ca="1">IF($B535="","",CONCATENATE("Dotace bude použita na:","
",OFFSET(Zdroj!P$16,'k rozhodnutí detailní'!$A534,0)))</f>
        <v/>
      </c>
      <c r="E537" s="426"/>
      <c r="F537" s="32" t="str">
        <f ca="1">IF($B535="","",OFFSET(Zdroj!V$16,'k rozhodnutí detailní'!$A534,0))</f>
        <v/>
      </c>
      <c r="G537" s="49" t="str">
        <f ca="1">IF($B535="","",OFFSET(Zdroj!CC$16,'k rozhodnutí'!#REF!,0))</f>
        <v/>
      </c>
      <c r="H537" s="427"/>
      <c r="I537" s="419"/>
      <c r="J537" s="419"/>
      <c r="K537" s="419"/>
      <c r="L537" s="419"/>
      <c r="M537" s="435"/>
      <c r="N537" s="33" t="str">
        <f t="shared" ref="N537" ca="1" si="351">IF(B535="","",N535/G535)</f>
        <v/>
      </c>
      <c r="O537" s="419"/>
      <c r="P537" s="419"/>
      <c r="Q537" s="419"/>
      <c r="R537" s="419"/>
      <c r="S537" s="419"/>
      <c r="T537" s="419"/>
      <c r="U537" s="419"/>
    </row>
    <row r="538" spans="1:21" hidden="1" x14ac:dyDescent="0.25">
      <c r="A538" s="25"/>
      <c r="B538" s="144" t="str">
        <f ca="1">IF(OFFSET(Zdroj!$B$16,A537,0)&gt;0,A540,"")</f>
        <v/>
      </c>
      <c r="C538" s="2" t="str">
        <f ca="1">IF($B538="","",IF(Zdroj!$AS$9="ano",CONCATENATE(OFFSET(Zdroj!C$16,'k rozhodnutí detailní'!$A537,0),"
","Anonymizováno","
",OFFSET(Zdroj!E$16,'k rozhodnutí detailní'!$A537,0),"
",OFFSET(Zdroj!F$16,'k rozhodnutí detailní'!$A537,0)),CONCATENATE(OFFSET(Zdroj!C$16,'k rozhodnutí detailní'!$A537,0),"
",OFFSET(Zdroj!D$16,'k rozhodnutí detailní'!$A537,0),"
",OFFSET(Zdroj!E$16,'k rozhodnutí detailní'!$A537,0),"
",OFFSET(Zdroj!F$16,'k rozhodnutí detailní'!$A537,0))))</f>
        <v/>
      </c>
      <c r="D538" s="20" t="str">
        <f ca="1">IF($B538="","",OFFSET(Zdroj!N$16,'k rozhodnutí detailní'!$A537,0))</f>
        <v/>
      </c>
      <c r="E538" s="426" t="str">
        <f ca="1">IF($B538="","",OFFSET(Zdroj!T$16,'k rozhodnutí detailní'!$A537,0))</f>
        <v/>
      </c>
      <c r="F538" s="32" t="str">
        <f ca="1">IF($B538="","",OFFSET(Zdroj!U$16,'k rozhodnutí detailní'!$A537,0))</f>
        <v/>
      </c>
      <c r="G538" s="429" t="str">
        <f ca="1">IF($B538="","",OFFSET(Zdroj!W$16,'k rozhodnutí detailní'!$A537,0))</f>
        <v/>
      </c>
      <c r="H538" s="427" t="str">
        <f ca="1">IF($B538="","",OFFSET(Zdroj!Y$16,'k rozhodnutí detailní'!$A537,0))</f>
        <v/>
      </c>
      <c r="I538" s="419" t="str">
        <f ca="1">IF($B538="","",OFFSET(Zdroj!BW$16,'k rozhodnutí detailní'!$A537,0))</f>
        <v/>
      </c>
      <c r="J538" s="419" t="str">
        <f ca="1">IF($B538="","",OFFSET(Zdroj!BX$16,'k rozhodnutí detailní'!$A537,0))</f>
        <v/>
      </c>
      <c r="K538" s="419" t="str">
        <f ca="1">IF($B538="","",OFFSET(Zdroj!BY$16,'k rozhodnutí detailní'!$A537,0))</f>
        <v/>
      </c>
      <c r="L538" s="419" t="str">
        <f ca="1">IF($B538="","",CONCATENATE(OFFSET(Zdroj!BZ$16,'k rozhodnutí detailní'!$A537,0)," ze 100"))</f>
        <v/>
      </c>
      <c r="M538" s="435" t="str">
        <f t="shared" ref="M538" ca="1" si="352">IF($B538="","",SUM((I538+J538+K538)/100))</f>
        <v/>
      </c>
      <c r="N538" s="425" t="str">
        <f ca="1">IF(B538="","",IF(Zdroj!$AS$1=Zdroj!$AT$9,IF(ROUND(G538*M538,Zdroj!$AT$8)&lt;Zdroj!$AU$1,Zdroj!$AU$1,ROUND(G538*M538,Zdroj!$AT$8)),OFFSET(Zdroj!CE$16,'k rozhodnutí detailní'!A537,0)))</f>
        <v/>
      </c>
      <c r="O538" s="419" t="str">
        <f ca="1">IF($B538="","",OFFSET(Zdroj!Z$16,'k rozhodnutí detailní'!$A537,0))</f>
        <v/>
      </c>
      <c r="P538" s="419" t="str">
        <f ca="1">IF($B538="","",OFFSET(Zdroj!AC$16,'k rozhodnutí detailní'!$A537,0))</f>
        <v/>
      </c>
      <c r="Q538" s="419" t="str">
        <f ca="1">IF($B538="","",OFFSET(Zdroj!AD$16,'k rozhodnutí detailní'!$A537,0))</f>
        <v/>
      </c>
      <c r="R538" s="419" t="str">
        <f ca="1">IF($B538="","",OFFSET(Zdroj!AE$16,'k rozhodnutí detailní'!$A537,0))</f>
        <v/>
      </c>
      <c r="S538" s="419" t="str">
        <f ca="1">IF($B538="","",OFFSET(Zdroj!AF$16,'k rozhodnutí detailní'!$A537,0))</f>
        <v/>
      </c>
      <c r="T538" s="419" t="str">
        <f ca="1">IF($B538="","",OFFSET(Zdroj!AG$16,'k rozhodnutí detailní'!$A537,0))</f>
        <v/>
      </c>
      <c r="U538" s="419" t="str">
        <f ca="1">IF($B538="","",OFFSET(Zdroj!AH$16,'k rozhodnutí detailní'!$A537,0))</f>
        <v/>
      </c>
    </row>
    <row r="539" spans="1:21" hidden="1" x14ac:dyDescent="0.25">
      <c r="A539" s="25"/>
      <c r="B539" s="424" t="str">
        <f ca="1">IF(OFFSET(Zdroj!$B$16,A537,0)&gt;0,OFFSET(Zdroj!$B$16,A537,0)+0,"")</f>
        <v/>
      </c>
      <c r="C539" s="2" t="str">
        <f ca="1">IF($B538="","",IF(Zdroj!$AS$9="ano",CONCATENATE("Okres:","
",OFFSET(Zdroj!CH$16,'k rozhodnutí detailní'!$A537,0),"
","Právní forma","
",OFFSET(Zdroj!H$16,'k rozhodnutí detailní'!$A537,0),"
",IF(OFFSET(Zdroj!I$16,'k rozhodnutí detailní'!$A537,0)="","","IČO: "),OFFSET(Zdroj!I$16,'k rozhodnutí detailní'!$A537,0),"
","B.Ú. ",IF(OFFSET(Zdroj!J$16,'k rozhodnutí detailní'!$A537,0)="","","Anonymizováno")),CONCATENATE("Okres:","
",OFFSET(Zdroj!CH$16,'k rozhodnutí detailní'!$A537,0),"
","Právní forma","
",OFFSET(Zdroj!H$16,'k rozhodnutí detailní'!$A537,0),"
",IF(OFFSET(Zdroj!I$16,'k rozhodnutí detailní'!$A537,0)="","","IČO: "),OFFSET(Zdroj!I$16,'k rozhodnutí detailní'!$A537,0),"
","B.Ú. ",OFFSET(Zdroj!J$16,'k rozhodnutí detailní'!$A537,0))))</f>
        <v/>
      </c>
      <c r="D539" s="3" t="str">
        <f ca="1">IF($B538="","",OFFSET(Zdroj!O$16,'k rozhodnutí detailní'!$A537,0))</f>
        <v/>
      </c>
      <c r="E539" s="426"/>
      <c r="F539" s="31"/>
      <c r="G539" s="429"/>
      <c r="H539" s="427"/>
      <c r="I539" s="419"/>
      <c r="J539" s="419"/>
      <c r="K539" s="419"/>
      <c r="L539" s="419"/>
      <c r="M539" s="435"/>
      <c r="N539" s="425"/>
      <c r="O539" s="419"/>
      <c r="P539" s="419"/>
      <c r="Q539" s="419"/>
      <c r="R539" s="419"/>
      <c r="S539" s="419"/>
      <c r="T539" s="419"/>
      <c r="U539" s="419"/>
    </row>
    <row r="540" spans="1:21" hidden="1" x14ac:dyDescent="0.25">
      <c r="A540" s="25">
        <f>ROW()/3-1</f>
        <v>179</v>
      </c>
      <c r="B540" s="424"/>
      <c r="C540" s="29" t="str">
        <f ca="1">IF($B538="","",IF(Zdroj!$AS$9="ano",IF(OFFSET(Zdroj!M$16,'k rozhodnutí detailní'!A537,0)="","","Anonymizováno"),IF(OFFSET(Zdroj!M$16,'k rozhodnutí detailní'!A537,0)="","",OFFSET(Zdroj!M$16,'k rozhodnutí detailní'!A537,0))))</f>
        <v/>
      </c>
      <c r="D540" s="3" t="str">
        <f ca="1">IF($B538="","",CONCATENATE("Dotace bude použita na:","
",OFFSET(Zdroj!P$16,'k rozhodnutí detailní'!$A537,0)))</f>
        <v/>
      </c>
      <c r="E540" s="426"/>
      <c r="F540" s="32" t="str">
        <f ca="1">IF($B538="","",OFFSET(Zdroj!V$16,'k rozhodnutí detailní'!$A537,0))</f>
        <v/>
      </c>
      <c r="G540" s="49" t="str">
        <f ca="1">IF($B538="","",OFFSET(Zdroj!CC$16,'k rozhodnutí'!#REF!,0))</f>
        <v/>
      </c>
      <c r="H540" s="427"/>
      <c r="I540" s="419"/>
      <c r="J540" s="419"/>
      <c r="K540" s="419"/>
      <c r="L540" s="419"/>
      <c r="M540" s="435"/>
      <c r="N540" s="33" t="str">
        <f t="shared" ref="N540" ca="1" si="353">IF(B538="","",N538/G538)</f>
        <v/>
      </c>
      <c r="O540" s="419"/>
      <c r="P540" s="419"/>
      <c r="Q540" s="419"/>
      <c r="R540" s="419"/>
      <c r="S540" s="419"/>
      <c r="T540" s="419"/>
      <c r="U540" s="419"/>
    </row>
    <row r="541" spans="1:21" hidden="1" x14ac:dyDescent="0.25">
      <c r="A541" s="25"/>
      <c r="B541" s="144" t="str">
        <f ca="1">IF(OFFSET(Zdroj!$B$16,A540,0)&gt;0,A543,"")</f>
        <v/>
      </c>
      <c r="C541" s="2" t="str">
        <f ca="1">IF($B541="","",IF(Zdroj!$AS$9="ano",CONCATENATE(OFFSET(Zdroj!C$16,'k rozhodnutí detailní'!$A540,0),"
","Anonymizováno","
",OFFSET(Zdroj!E$16,'k rozhodnutí detailní'!$A540,0),"
",OFFSET(Zdroj!F$16,'k rozhodnutí detailní'!$A540,0)),CONCATENATE(OFFSET(Zdroj!C$16,'k rozhodnutí detailní'!$A540,0),"
",OFFSET(Zdroj!D$16,'k rozhodnutí detailní'!$A540,0),"
",OFFSET(Zdroj!E$16,'k rozhodnutí detailní'!$A540,0),"
",OFFSET(Zdroj!F$16,'k rozhodnutí detailní'!$A540,0))))</f>
        <v/>
      </c>
      <c r="D541" s="20" t="str">
        <f ca="1">IF($B541="","",OFFSET(Zdroj!N$16,'k rozhodnutí detailní'!$A540,0))</f>
        <v/>
      </c>
      <c r="E541" s="426" t="str">
        <f ca="1">IF($B541="","",OFFSET(Zdroj!T$16,'k rozhodnutí detailní'!$A540,0))</f>
        <v/>
      </c>
      <c r="F541" s="32" t="str">
        <f ca="1">IF($B541="","",OFFSET(Zdroj!U$16,'k rozhodnutí detailní'!$A540,0))</f>
        <v/>
      </c>
      <c r="G541" s="429" t="str">
        <f ca="1">IF($B541="","",OFFSET(Zdroj!W$16,'k rozhodnutí detailní'!$A540,0))</f>
        <v/>
      </c>
      <c r="H541" s="427" t="str">
        <f ca="1">IF($B541="","",OFFSET(Zdroj!Y$16,'k rozhodnutí detailní'!$A540,0))</f>
        <v/>
      </c>
      <c r="I541" s="419" t="str">
        <f ca="1">IF($B541="","",OFFSET(Zdroj!BW$16,'k rozhodnutí detailní'!$A540,0))</f>
        <v/>
      </c>
      <c r="J541" s="419" t="str">
        <f ca="1">IF($B541="","",OFFSET(Zdroj!BX$16,'k rozhodnutí detailní'!$A540,0))</f>
        <v/>
      </c>
      <c r="K541" s="419" t="str">
        <f ca="1">IF($B541="","",OFFSET(Zdroj!BY$16,'k rozhodnutí detailní'!$A540,0))</f>
        <v/>
      </c>
      <c r="L541" s="419" t="str">
        <f ca="1">IF($B541="","",CONCATENATE(OFFSET(Zdroj!BZ$16,'k rozhodnutí detailní'!$A540,0)," ze 100"))</f>
        <v/>
      </c>
      <c r="M541" s="435" t="str">
        <f t="shared" ref="M541" ca="1" si="354">IF($B541="","",SUM((I541+J541+K541)/100))</f>
        <v/>
      </c>
      <c r="N541" s="425" t="str">
        <f ca="1">IF(B541="","",IF(Zdroj!$AS$1=Zdroj!$AT$9,IF(ROUND(G541*M541,Zdroj!$AT$8)&lt;Zdroj!$AU$1,Zdroj!$AU$1,ROUND(G541*M541,Zdroj!$AT$8)),OFFSET(Zdroj!CE$16,'k rozhodnutí detailní'!A540,0)))</f>
        <v/>
      </c>
      <c r="O541" s="419" t="str">
        <f ca="1">IF($B541="","",OFFSET(Zdroj!Z$16,'k rozhodnutí detailní'!$A540,0))</f>
        <v/>
      </c>
      <c r="P541" s="419" t="str">
        <f ca="1">IF($B541="","",OFFSET(Zdroj!AC$16,'k rozhodnutí detailní'!$A540,0))</f>
        <v/>
      </c>
      <c r="Q541" s="419" t="str">
        <f ca="1">IF($B541="","",OFFSET(Zdroj!AD$16,'k rozhodnutí detailní'!$A540,0))</f>
        <v/>
      </c>
      <c r="R541" s="419" t="str">
        <f ca="1">IF($B541="","",OFFSET(Zdroj!AE$16,'k rozhodnutí detailní'!$A540,0))</f>
        <v/>
      </c>
      <c r="S541" s="419" t="str">
        <f ca="1">IF($B541="","",OFFSET(Zdroj!AF$16,'k rozhodnutí detailní'!$A540,0))</f>
        <v/>
      </c>
      <c r="T541" s="419" t="str">
        <f ca="1">IF($B541="","",OFFSET(Zdroj!AG$16,'k rozhodnutí detailní'!$A540,0))</f>
        <v/>
      </c>
      <c r="U541" s="419" t="str">
        <f ca="1">IF($B541="","",OFFSET(Zdroj!AH$16,'k rozhodnutí detailní'!$A540,0))</f>
        <v/>
      </c>
    </row>
    <row r="542" spans="1:21" hidden="1" x14ac:dyDescent="0.25">
      <c r="A542" s="25"/>
      <c r="B542" s="424" t="str">
        <f ca="1">IF(OFFSET(Zdroj!$B$16,A540,0)&gt;0,OFFSET(Zdroj!$B$16,A540,0)+0,"")</f>
        <v/>
      </c>
      <c r="C542" s="2" t="str">
        <f ca="1">IF($B541="","",IF(Zdroj!$AS$9="ano",CONCATENATE("Okres:","
",OFFSET(Zdroj!CH$16,'k rozhodnutí detailní'!$A540,0),"
","Právní forma","
",OFFSET(Zdroj!H$16,'k rozhodnutí detailní'!$A540,0),"
",IF(OFFSET(Zdroj!I$16,'k rozhodnutí detailní'!$A540,0)="","","IČO: "),OFFSET(Zdroj!I$16,'k rozhodnutí detailní'!$A540,0),"
","B.Ú. ",IF(OFFSET(Zdroj!J$16,'k rozhodnutí detailní'!$A540,0)="","","Anonymizováno")),CONCATENATE("Okres:","
",OFFSET(Zdroj!CH$16,'k rozhodnutí detailní'!$A540,0),"
","Právní forma","
",OFFSET(Zdroj!H$16,'k rozhodnutí detailní'!$A540,0),"
",IF(OFFSET(Zdroj!I$16,'k rozhodnutí detailní'!$A540,0)="","","IČO: "),OFFSET(Zdroj!I$16,'k rozhodnutí detailní'!$A540,0),"
","B.Ú. ",OFFSET(Zdroj!J$16,'k rozhodnutí detailní'!$A540,0))))</f>
        <v/>
      </c>
      <c r="D542" s="3" t="str">
        <f ca="1">IF($B541="","",OFFSET(Zdroj!O$16,'k rozhodnutí detailní'!$A540,0))</f>
        <v/>
      </c>
      <c r="E542" s="426"/>
      <c r="F542" s="31"/>
      <c r="G542" s="429"/>
      <c r="H542" s="427"/>
      <c r="I542" s="419"/>
      <c r="J542" s="419"/>
      <c r="K542" s="419"/>
      <c r="L542" s="419"/>
      <c r="M542" s="435"/>
      <c r="N542" s="425"/>
      <c r="O542" s="419"/>
      <c r="P542" s="419"/>
      <c r="Q542" s="419"/>
      <c r="R542" s="419"/>
      <c r="S542" s="419"/>
      <c r="T542" s="419"/>
      <c r="U542" s="419"/>
    </row>
    <row r="543" spans="1:21" hidden="1" x14ac:dyDescent="0.25">
      <c r="A543" s="25">
        <f>ROW()/3-1</f>
        <v>180</v>
      </c>
      <c r="B543" s="424"/>
      <c r="C543" s="29" t="str">
        <f ca="1">IF($B541="","",IF(Zdroj!$AS$9="ano",IF(OFFSET(Zdroj!M$16,'k rozhodnutí detailní'!A540,0)="","","Anonymizováno"),IF(OFFSET(Zdroj!M$16,'k rozhodnutí detailní'!A540,0)="","",OFFSET(Zdroj!M$16,'k rozhodnutí detailní'!A540,0))))</f>
        <v/>
      </c>
      <c r="D543" s="3" t="str">
        <f ca="1">IF($B541="","",CONCATENATE("Dotace bude použita na:","
",OFFSET(Zdroj!P$16,'k rozhodnutí detailní'!$A540,0)))</f>
        <v/>
      </c>
      <c r="E543" s="426"/>
      <c r="F543" s="32" t="str">
        <f ca="1">IF($B541="","",OFFSET(Zdroj!V$16,'k rozhodnutí detailní'!$A540,0))</f>
        <v/>
      </c>
      <c r="G543" s="49" t="str">
        <f ca="1">IF($B541="","",OFFSET(Zdroj!CC$16,'k rozhodnutí'!#REF!,0))</f>
        <v/>
      </c>
      <c r="H543" s="427"/>
      <c r="I543" s="419"/>
      <c r="J543" s="419"/>
      <c r="K543" s="419"/>
      <c r="L543" s="419"/>
      <c r="M543" s="435"/>
      <c r="N543" s="33" t="str">
        <f t="shared" ref="N543" ca="1" si="355">IF(B541="","",N541/G541)</f>
        <v/>
      </c>
      <c r="O543" s="419"/>
      <c r="P543" s="419"/>
      <c r="Q543" s="419"/>
      <c r="R543" s="419"/>
      <c r="S543" s="419"/>
      <c r="T543" s="419"/>
      <c r="U543" s="419"/>
    </row>
    <row r="544" spans="1:21" hidden="1" x14ac:dyDescent="0.25">
      <c r="A544" s="25"/>
      <c r="B544" s="144" t="str">
        <f ca="1">IF(OFFSET(Zdroj!$B$16,A543,0)&gt;0,A546,"")</f>
        <v/>
      </c>
      <c r="C544" s="2" t="str">
        <f ca="1">IF($B544="","",IF(Zdroj!$AS$9="ano",CONCATENATE(OFFSET(Zdroj!C$16,'k rozhodnutí detailní'!$A543,0),"
","Anonymizováno","
",OFFSET(Zdroj!E$16,'k rozhodnutí detailní'!$A543,0),"
",OFFSET(Zdroj!F$16,'k rozhodnutí detailní'!$A543,0)),CONCATENATE(OFFSET(Zdroj!C$16,'k rozhodnutí detailní'!$A543,0),"
",OFFSET(Zdroj!D$16,'k rozhodnutí detailní'!$A543,0),"
",OFFSET(Zdroj!E$16,'k rozhodnutí detailní'!$A543,0),"
",OFFSET(Zdroj!F$16,'k rozhodnutí detailní'!$A543,0))))</f>
        <v/>
      </c>
      <c r="D544" s="20" t="str">
        <f ca="1">IF($B544="","",OFFSET(Zdroj!N$16,'k rozhodnutí detailní'!$A543,0))</f>
        <v/>
      </c>
      <c r="E544" s="426" t="str">
        <f ca="1">IF($B544="","",OFFSET(Zdroj!T$16,'k rozhodnutí detailní'!$A543,0))</f>
        <v/>
      </c>
      <c r="F544" s="32" t="str">
        <f ca="1">IF($B544="","",OFFSET(Zdroj!U$16,'k rozhodnutí detailní'!$A543,0))</f>
        <v/>
      </c>
      <c r="G544" s="429" t="str">
        <f ca="1">IF($B544="","",OFFSET(Zdroj!W$16,'k rozhodnutí detailní'!$A543,0))</f>
        <v/>
      </c>
      <c r="H544" s="427" t="str">
        <f ca="1">IF($B544="","",OFFSET(Zdroj!Y$16,'k rozhodnutí detailní'!$A543,0))</f>
        <v/>
      </c>
      <c r="I544" s="419" t="str">
        <f ca="1">IF($B544="","",OFFSET(Zdroj!BW$16,'k rozhodnutí detailní'!$A543,0))</f>
        <v/>
      </c>
      <c r="J544" s="419" t="str">
        <f ca="1">IF($B544="","",OFFSET(Zdroj!BX$16,'k rozhodnutí detailní'!$A543,0))</f>
        <v/>
      </c>
      <c r="K544" s="419" t="str">
        <f ca="1">IF($B544="","",OFFSET(Zdroj!BY$16,'k rozhodnutí detailní'!$A543,0))</f>
        <v/>
      </c>
      <c r="L544" s="419" t="str">
        <f ca="1">IF($B544="","",CONCATENATE(OFFSET(Zdroj!BZ$16,'k rozhodnutí detailní'!$A543,0)," ze 100"))</f>
        <v/>
      </c>
      <c r="M544" s="435" t="str">
        <f t="shared" ref="M544" ca="1" si="356">IF($B544="","",SUM((I544+J544+K544)/100))</f>
        <v/>
      </c>
      <c r="N544" s="425" t="str">
        <f ca="1">IF(B544="","",IF(Zdroj!$AS$1=Zdroj!$AT$9,IF(ROUND(G544*M544,Zdroj!$AT$8)&lt;Zdroj!$AU$1,Zdroj!$AU$1,ROUND(G544*M544,Zdroj!$AT$8)),OFFSET(Zdroj!CE$16,'k rozhodnutí detailní'!A543,0)))</f>
        <v/>
      </c>
      <c r="O544" s="419" t="str">
        <f ca="1">IF($B544="","",OFFSET(Zdroj!Z$16,'k rozhodnutí detailní'!$A543,0))</f>
        <v/>
      </c>
      <c r="P544" s="419" t="str">
        <f ca="1">IF($B544="","",OFFSET(Zdroj!AC$16,'k rozhodnutí detailní'!$A543,0))</f>
        <v/>
      </c>
      <c r="Q544" s="419" t="str">
        <f ca="1">IF($B544="","",OFFSET(Zdroj!AD$16,'k rozhodnutí detailní'!$A543,0))</f>
        <v/>
      </c>
      <c r="R544" s="419" t="str">
        <f ca="1">IF($B544="","",OFFSET(Zdroj!AE$16,'k rozhodnutí detailní'!$A543,0))</f>
        <v/>
      </c>
      <c r="S544" s="419" t="str">
        <f ca="1">IF($B544="","",OFFSET(Zdroj!AF$16,'k rozhodnutí detailní'!$A543,0))</f>
        <v/>
      </c>
      <c r="T544" s="419" t="str">
        <f ca="1">IF($B544="","",OFFSET(Zdroj!AG$16,'k rozhodnutí detailní'!$A543,0))</f>
        <v/>
      </c>
      <c r="U544" s="419" t="str">
        <f ca="1">IF($B544="","",OFFSET(Zdroj!AH$16,'k rozhodnutí detailní'!$A543,0))</f>
        <v/>
      </c>
    </row>
    <row r="545" spans="1:21" hidden="1" x14ac:dyDescent="0.25">
      <c r="A545" s="25"/>
      <c r="B545" s="424" t="str">
        <f ca="1">IF(OFFSET(Zdroj!$B$16,A543,0)&gt;0,OFFSET(Zdroj!$B$16,A543,0)+0,"")</f>
        <v/>
      </c>
      <c r="C545" s="2" t="str">
        <f ca="1">IF($B544="","",IF(Zdroj!$AS$9="ano",CONCATENATE("Okres:","
",OFFSET(Zdroj!CH$16,'k rozhodnutí detailní'!$A543,0),"
","Právní forma","
",OFFSET(Zdroj!H$16,'k rozhodnutí detailní'!$A543,0),"
",IF(OFFSET(Zdroj!I$16,'k rozhodnutí detailní'!$A543,0)="","","IČO: "),OFFSET(Zdroj!I$16,'k rozhodnutí detailní'!$A543,0),"
","B.Ú. ",IF(OFFSET(Zdroj!J$16,'k rozhodnutí detailní'!$A543,0)="","","Anonymizováno")),CONCATENATE("Okres:","
",OFFSET(Zdroj!CH$16,'k rozhodnutí detailní'!$A543,0),"
","Právní forma","
",OFFSET(Zdroj!H$16,'k rozhodnutí detailní'!$A543,0),"
",IF(OFFSET(Zdroj!I$16,'k rozhodnutí detailní'!$A543,0)="","","IČO: "),OFFSET(Zdroj!I$16,'k rozhodnutí detailní'!$A543,0),"
","B.Ú. ",OFFSET(Zdroj!J$16,'k rozhodnutí detailní'!$A543,0))))</f>
        <v/>
      </c>
      <c r="D545" s="3" t="str">
        <f ca="1">IF($B544="","",OFFSET(Zdroj!O$16,'k rozhodnutí detailní'!$A543,0))</f>
        <v/>
      </c>
      <c r="E545" s="426"/>
      <c r="F545" s="31"/>
      <c r="G545" s="429"/>
      <c r="H545" s="427"/>
      <c r="I545" s="419"/>
      <c r="J545" s="419"/>
      <c r="K545" s="419"/>
      <c r="L545" s="419"/>
      <c r="M545" s="435"/>
      <c r="N545" s="425"/>
      <c r="O545" s="419"/>
      <c r="P545" s="419"/>
      <c r="Q545" s="419"/>
      <c r="R545" s="419"/>
      <c r="S545" s="419"/>
      <c r="T545" s="419"/>
      <c r="U545" s="419"/>
    </row>
    <row r="546" spans="1:21" hidden="1" x14ac:dyDescent="0.25">
      <c r="A546" s="25">
        <f>ROW()/3-1</f>
        <v>181</v>
      </c>
      <c r="B546" s="424"/>
      <c r="C546" s="29" t="str">
        <f ca="1">IF($B544="","",IF(Zdroj!$AS$9="ano",IF(OFFSET(Zdroj!M$16,'k rozhodnutí detailní'!A543,0)="","","Anonymizováno"),IF(OFFSET(Zdroj!M$16,'k rozhodnutí detailní'!A543,0)="","",OFFSET(Zdroj!M$16,'k rozhodnutí detailní'!A543,0))))</f>
        <v/>
      </c>
      <c r="D546" s="3" t="str">
        <f ca="1">IF($B544="","",CONCATENATE("Dotace bude použita na:","
",OFFSET(Zdroj!P$16,'k rozhodnutí detailní'!$A543,0)))</f>
        <v/>
      </c>
      <c r="E546" s="426"/>
      <c r="F546" s="32" t="str">
        <f ca="1">IF($B544="","",OFFSET(Zdroj!V$16,'k rozhodnutí detailní'!$A543,0))</f>
        <v/>
      </c>
      <c r="G546" s="49" t="str">
        <f ca="1">IF($B544="","",OFFSET(Zdroj!CC$16,'k rozhodnutí'!#REF!,0))</f>
        <v/>
      </c>
      <c r="H546" s="427"/>
      <c r="I546" s="419"/>
      <c r="J546" s="419"/>
      <c r="K546" s="419"/>
      <c r="L546" s="419"/>
      <c r="M546" s="435"/>
      <c r="N546" s="33" t="str">
        <f t="shared" ref="N546" ca="1" si="357">IF(B544="","",N544/G544)</f>
        <v/>
      </c>
      <c r="O546" s="419"/>
      <c r="P546" s="419"/>
      <c r="Q546" s="419"/>
      <c r="R546" s="419"/>
      <c r="S546" s="419"/>
      <c r="T546" s="419"/>
      <c r="U546" s="419"/>
    </row>
    <row r="547" spans="1:21" hidden="1" x14ac:dyDescent="0.25">
      <c r="A547" s="25"/>
      <c r="B547" s="144" t="str">
        <f ca="1">IF(OFFSET(Zdroj!$B$16,A546,0)&gt;0,A549,"")</f>
        <v/>
      </c>
      <c r="C547" s="2" t="str">
        <f ca="1">IF($B547="","",IF(Zdroj!$AS$9="ano",CONCATENATE(OFFSET(Zdroj!C$16,'k rozhodnutí detailní'!$A546,0),"
","Anonymizováno","
",OFFSET(Zdroj!E$16,'k rozhodnutí detailní'!$A546,0),"
",OFFSET(Zdroj!F$16,'k rozhodnutí detailní'!$A546,0)),CONCATENATE(OFFSET(Zdroj!C$16,'k rozhodnutí detailní'!$A546,0),"
",OFFSET(Zdroj!D$16,'k rozhodnutí detailní'!$A546,0),"
",OFFSET(Zdroj!E$16,'k rozhodnutí detailní'!$A546,0),"
",OFFSET(Zdroj!F$16,'k rozhodnutí detailní'!$A546,0))))</f>
        <v/>
      </c>
      <c r="D547" s="20" t="str">
        <f ca="1">IF($B547="","",OFFSET(Zdroj!N$16,'k rozhodnutí detailní'!$A546,0))</f>
        <v/>
      </c>
      <c r="E547" s="426" t="str">
        <f ca="1">IF($B547="","",OFFSET(Zdroj!T$16,'k rozhodnutí detailní'!$A546,0))</f>
        <v/>
      </c>
      <c r="F547" s="32" t="str">
        <f ca="1">IF($B547="","",OFFSET(Zdroj!U$16,'k rozhodnutí detailní'!$A546,0))</f>
        <v/>
      </c>
      <c r="G547" s="429" t="str">
        <f ca="1">IF($B547="","",OFFSET(Zdroj!W$16,'k rozhodnutí detailní'!$A546,0))</f>
        <v/>
      </c>
      <c r="H547" s="427" t="str">
        <f ca="1">IF($B547="","",OFFSET(Zdroj!Y$16,'k rozhodnutí detailní'!$A546,0))</f>
        <v/>
      </c>
      <c r="I547" s="419" t="str">
        <f ca="1">IF($B547="","",OFFSET(Zdroj!BW$16,'k rozhodnutí detailní'!$A546,0))</f>
        <v/>
      </c>
      <c r="J547" s="419" t="str">
        <f ca="1">IF($B547="","",OFFSET(Zdroj!BX$16,'k rozhodnutí detailní'!$A546,0))</f>
        <v/>
      </c>
      <c r="K547" s="419" t="str">
        <f ca="1">IF($B547="","",OFFSET(Zdroj!BY$16,'k rozhodnutí detailní'!$A546,0))</f>
        <v/>
      </c>
      <c r="L547" s="419" t="str">
        <f ca="1">IF($B547="","",CONCATENATE(OFFSET(Zdroj!BZ$16,'k rozhodnutí detailní'!$A546,0)," ze 100"))</f>
        <v/>
      </c>
      <c r="M547" s="435" t="str">
        <f t="shared" ref="M547" ca="1" si="358">IF($B547="","",SUM((I547+J547+K547)/100))</f>
        <v/>
      </c>
      <c r="N547" s="425" t="str">
        <f ca="1">IF(B547="","",IF(Zdroj!$AS$1=Zdroj!$AT$9,IF(ROUND(G547*M547,Zdroj!$AT$8)&lt;Zdroj!$AU$1,Zdroj!$AU$1,ROUND(G547*M547,Zdroj!$AT$8)),OFFSET(Zdroj!CE$16,'k rozhodnutí detailní'!A546,0)))</f>
        <v/>
      </c>
      <c r="O547" s="419" t="str">
        <f ca="1">IF($B547="","",OFFSET(Zdroj!Z$16,'k rozhodnutí detailní'!$A546,0))</f>
        <v/>
      </c>
      <c r="P547" s="419" t="str">
        <f ca="1">IF($B547="","",OFFSET(Zdroj!AC$16,'k rozhodnutí detailní'!$A546,0))</f>
        <v/>
      </c>
      <c r="Q547" s="419" t="str">
        <f ca="1">IF($B547="","",OFFSET(Zdroj!AD$16,'k rozhodnutí detailní'!$A546,0))</f>
        <v/>
      </c>
      <c r="R547" s="419" t="str">
        <f ca="1">IF($B547="","",OFFSET(Zdroj!AE$16,'k rozhodnutí detailní'!$A546,0))</f>
        <v/>
      </c>
      <c r="S547" s="419" t="str">
        <f ca="1">IF($B547="","",OFFSET(Zdroj!AF$16,'k rozhodnutí detailní'!$A546,0))</f>
        <v/>
      </c>
      <c r="T547" s="419" t="str">
        <f ca="1">IF($B547="","",OFFSET(Zdroj!AG$16,'k rozhodnutí detailní'!$A546,0))</f>
        <v/>
      </c>
      <c r="U547" s="419" t="str">
        <f ca="1">IF($B547="","",OFFSET(Zdroj!AH$16,'k rozhodnutí detailní'!$A546,0))</f>
        <v/>
      </c>
    </row>
    <row r="548" spans="1:21" hidden="1" x14ac:dyDescent="0.25">
      <c r="A548" s="25"/>
      <c r="B548" s="424" t="str">
        <f ca="1">IF(OFFSET(Zdroj!$B$16,A546,0)&gt;0,OFFSET(Zdroj!$B$16,A546,0)+0,"")</f>
        <v/>
      </c>
      <c r="C548" s="2" t="str">
        <f ca="1">IF($B547="","",IF(Zdroj!$AS$9="ano",CONCATENATE("Okres:","
",OFFSET(Zdroj!CH$16,'k rozhodnutí detailní'!$A546,0),"
","Právní forma","
",OFFSET(Zdroj!H$16,'k rozhodnutí detailní'!$A546,0),"
",IF(OFFSET(Zdroj!I$16,'k rozhodnutí detailní'!$A546,0)="","","IČO: "),OFFSET(Zdroj!I$16,'k rozhodnutí detailní'!$A546,0),"
","B.Ú. ",IF(OFFSET(Zdroj!J$16,'k rozhodnutí detailní'!$A546,0)="","","Anonymizováno")),CONCATENATE("Okres:","
",OFFSET(Zdroj!CH$16,'k rozhodnutí detailní'!$A546,0),"
","Právní forma","
",OFFSET(Zdroj!H$16,'k rozhodnutí detailní'!$A546,0),"
",IF(OFFSET(Zdroj!I$16,'k rozhodnutí detailní'!$A546,0)="","","IČO: "),OFFSET(Zdroj!I$16,'k rozhodnutí detailní'!$A546,0),"
","B.Ú. ",OFFSET(Zdroj!J$16,'k rozhodnutí detailní'!$A546,0))))</f>
        <v/>
      </c>
      <c r="D548" s="3" t="str">
        <f ca="1">IF($B547="","",OFFSET(Zdroj!O$16,'k rozhodnutí detailní'!$A546,0))</f>
        <v/>
      </c>
      <c r="E548" s="426"/>
      <c r="F548" s="31"/>
      <c r="G548" s="429"/>
      <c r="H548" s="427"/>
      <c r="I548" s="419"/>
      <c r="J548" s="419"/>
      <c r="K548" s="419"/>
      <c r="L548" s="419"/>
      <c r="M548" s="435"/>
      <c r="N548" s="425"/>
      <c r="O548" s="419"/>
      <c r="P548" s="419"/>
      <c r="Q548" s="419"/>
      <c r="R548" s="419"/>
      <c r="S548" s="419"/>
      <c r="T548" s="419"/>
      <c r="U548" s="419"/>
    </row>
    <row r="549" spans="1:21" hidden="1" x14ac:dyDescent="0.25">
      <c r="A549" s="25">
        <f>ROW()/3-1</f>
        <v>182</v>
      </c>
      <c r="B549" s="424"/>
      <c r="C549" s="29" t="str">
        <f ca="1">IF($B547="","",IF(Zdroj!$AS$9="ano",IF(OFFSET(Zdroj!M$16,'k rozhodnutí detailní'!A546,0)="","","Anonymizováno"),IF(OFFSET(Zdroj!M$16,'k rozhodnutí detailní'!A546,0)="","",OFFSET(Zdroj!M$16,'k rozhodnutí detailní'!A546,0))))</f>
        <v/>
      </c>
      <c r="D549" s="3" t="str">
        <f ca="1">IF($B547="","",CONCATENATE("Dotace bude použita na:","
",OFFSET(Zdroj!P$16,'k rozhodnutí detailní'!$A546,0)))</f>
        <v/>
      </c>
      <c r="E549" s="426"/>
      <c r="F549" s="32" t="str">
        <f ca="1">IF($B547="","",OFFSET(Zdroj!V$16,'k rozhodnutí detailní'!$A546,0))</f>
        <v/>
      </c>
      <c r="G549" s="49" t="str">
        <f ca="1">IF($B547="","",OFFSET(Zdroj!CC$16,'k rozhodnutí'!#REF!,0))</f>
        <v/>
      </c>
      <c r="H549" s="427"/>
      <c r="I549" s="419"/>
      <c r="J549" s="419"/>
      <c r="K549" s="419"/>
      <c r="L549" s="419"/>
      <c r="M549" s="435"/>
      <c r="N549" s="33" t="str">
        <f t="shared" ref="N549" ca="1" si="359">IF(B547="","",N547/G547)</f>
        <v/>
      </c>
      <c r="O549" s="419"/>
      <c r="P549" s="419"/>
      <c r="Q549" s="419"/>
      <c r="R549" s="419"/>
      <c r="S549" s="419"/>
      <c r="T549" s="419"/>
      <c r="U549" s="419"/>
    </row>
    <row r="550" spans="1:21" hidden="1" x14ac:dyDescent="0.25">
      <c r="A550" s="25"/>
      <c r="B550" s="144" t="str">
        <f ca="1">IF(OFFSET(Zdroj!$B$16,A549,0)&gt;0,A552,"")</f>
        <v/>
      </c>
      <c r="C550" s="2" t="str">
        <f ca="1">IF($B550="","",IF(Zdroj!$AS$9="ano",CONCATENATE(OFFSET(Zdroj!C$16,'k rozhodnutí detailní'!$A549,0),"
","Anonymizováno","
",OFFSET(Zdroj!E$16,'k rozhodnutí detailní'!$A549,0),"
",OFFSET(Zdroj!F$16,'k rozhodnutí detailní'!$A549,0)),CONCATENATE(OFFSET(Zdroj!C$16,'k rozhodnutí detailní'!$A549,0),"
",OFFSET(Zdroj!D$16,'k rozhodnutí detailní'!$A549,0),"
",OFFSET(Zdroj!E$16,'k rozhodnutí detailní'!$A549,0),"
",OFFSET(Zdroj!F$16,'k rozhodnutí detailní'!$A549,0))))</f>
        <v/>
      </c>
      <c r="D550" s="20" t="str">
        <f ca="1">IF($B550="","",OFFSET(Zdroj!N$16,'k rozhodnutí detailní'!$A549,0))</f>
        <v/>
      </c>
      <c r="E550" s="426" t="str">
        <f ca="1">IF($B550="","",OFFSET(Zdroj!T$16,'k rozhodnutí detailní'!$A549,0))</f>
        <v/>
      </c>
      <c r="F550" s="32" t="str">
        <f ca="1">IF($B550="","",OFFSET(Zdroj!U$16,'k rozhodnutí detailní'!$A549,0))</f>
        <v/>
      </c>
      <c r="G550" s="429" t="str">
        <f ca="1">IF($B550="","",OFFSET(Zdroj!W$16,'k rozhodnutí detailní'!$A549,0))</f>
        <v/>
      </c>
      <c r="H550" s="427" t="str">
        <f ca="1">IF($B550="","",OFFSET(Zdroj!Y$16,'k rozhodnutí detailní'!$A549,0))</f>
        <v/>
      </c>
      <c r="I550" s="419" t="str">
        <f ca="1">IF($B550="","",OFFSET(Zdroj!BW$16,'k rozhodnutí detailní'!$A549,0))</f>
        <v/>
      </c>
      <c r="J550" s="419" t="str">
        <f ca="1">IF($B550="","",OFFSET(Zdroj!BX$16,'k rozhodnutí detailní'!$A549,0))</f>
        <v/>
      </c>
      <c r="K550" s="419" t="str">
        <f ca="1">IF($B550="","",OFFSET(Zdroj!BY$16,'k rozhodnutí detailní'!$A549,0))</f>
        <v/>
      </c>
      <c r="L550" s="419" t="str">
        <f ca="1">IF($B550="","",CONCATENATE(OFFSET(Zdroj!BZ$16,'k rozhodnutí detailní'!$A549,0)," ze 100"))</f>
        <v/>
      </c>
      <c r="M550" s="435" t="str">
        <f t="shared" ref="M550" ca="1" si="360">IF($B550="","",SUM((I550+J550+K550)/100))</f>
        <v/>
      </c>
      <c r="N550" s="425" t="str">
        <f ca="1">IF(B550="","",IF(Zdroj!$AS$1=Zdroj!$AT$9,IF(ROUND(G550*M550,Zdroj!$AT$8)&lt;Zdroj!$AU$1,Zdroj!$AU$1,ROUND(G550*M550,Zdroj!$AT$8)),OFFSET(Zdroj!CE$16,'k rozhodnutí detailní'!A549,0)))</f>
        <v/>
      </c>
      <c r="O550" s="419" t="str">
        <f ca="1">IF($B550="","",OFFSET(Zdroj!Z$16,'k rozhodnutí detailní'!$A549,0))</f>
        <v/>
      </c>
      <c r="P550" s="419" t="str">
        <f ca="1">IF($B550="","",OFFSET(Zdroj!AC$16,'k rozhodnutí detailní'!$A549,0))</f>
        <v/>
      </c>
      <c r="Q550" s="419" t="str">
        <f ca="1">IF($B550="","",OFFSET(Zdroj!AD$16,'k rozhodnutí detailní'!$A549,0))</f>
        <v/>
      </c>
      <c r="R550" s="419" t="str">
        <f ca="1">IF($B550="","",OFFSET(Zdroj!AE$16,'k rozhodnutí detailní'!$A549,0))</f>
        <v/>
      </c>
      <c r="S550" s="419" t="str">
        <f ca="1">IF($B550="","",OFFSET(Zdroj!AF$16,'k rozhodnutí detailní'!$A549,0))</f>
        <v/>
      </c>
      <c r="T550" s="419" t="str">
        <f ca="1">IF($B550="","",OFFSET(Zdroj!AG$16,'k rozhodnutí detailní'!$A549,0))</f>
        <v/>
      </c>
      <c r="U550" s="419" t="str">
        <f ca="1">IF($B550="","",OFFSET(Zdroj!AH$16,'k rozhodnutí detailní'!$A549,0))</f>
        <v/>
      </c>
    </row>
    <row r="551" spans="1:21" hidden="1" x14ac:dyDescent="0.25">
      <c r="A551" s="25"/>
      <c r="B551" s="424" t="str">
        <f ca="1">IF(OFFSET(Zdroj!$B$16,A549,0)&gt;0,OFFSET(Zdroj!$B$16,A549,0)+0,"")</f>
        <v/>
      </c>
      <c r="C551" s="2" t="str">
        <f ca="1">IF($B550="","",IF(Zdroj!$AS$9="ano",CONCATENATE("Okres:","
",OFFSET(Zdroj!CH$16,'k rozhodnutí detailní'!$A549,0),"
","Právní forma","
",OFFSET(Zdroj!H$16,'k rozhodnutí detailní'!$A549,0),"
",IF(OFFSET(Zdroj!I$16,'k rozhodnutí detailní'!$A549,0)="","","IČO: "),OFFSET(Zdroj!I$16,'k rozhodnutí detailní'!$A549,0),"
","B.Ú. ",IF(OFFSET(Zdroj!J$16,'k rozhodnutí detailní'!$A549,0)="","","Anonymizováno")),CONCATENATE("Okres:","
",OFFSET(Zdroj!CH$16,'k rozhodnutí detailní'!$A549,0),"
","Právní forma","
",OFFSET(Zdroj!H$16,'k rozhodnutí detailní'!$A549,0),"
",IF(OFFSET(Zdroj!I$16,'k rozhodnutí detailní'!$A549,0)="","","IČO: "),OFFSET(Zdroj!I$16,'k rozhodnutí detailní'!$A549,0),"
","B.Ú. ",OFFSET(Zdroj!J$16,'k rozhodnutí detailní'!$A549,0))))</f>
        <v/>
      </c>
      <c r="D551" s="3" t="str">
        <f ca="1">IF($B550="","",OFFSET(Zdroj!O$16,'k rozhodnutí detailní'!$A549,0))</f>
        <v/>
      </c>
      <c r="E551" s="426"/>
      <c r="F551" s="31"/>
      <c r="G551" s="429"/>
      <c r="H551" s="427"/>
      <c r="I551" s="419"/>
      <c r="J551" s="419"/>
      <c r="K551" s="419"/>
      <c r="L551" s="419"/>
      <c r="M551" s="435"/>
      <c r="N551" s="425"/>
      <c r="O551" s="419"/>
      <c r="P551" s="419"/>
      <c r="Q551" s="419"/>
      <c r="R551" s="419"/>
      <c r="S551" s="419"/>
      <c r="T551" s="419"/>
      <c r="U551" s="419"/>
    </row>
    <row r="552" spans="1:21" hidden="1" x14ac:dyDescent="0.25">
      <c r="A552" s="25">
        <f>ROW()/3-1</f>
        <v>183</v>
      </c>
      <c r="B552" s="424"/>
      <c r="C552" s="29" t="str">
        <f ca="1">IF($B550="","",IF(Zdroj!$AS$9="ano",IF(OFFSET(Zdroj!M$16,'k rozhodnutí detailní'!A549,0)="","","Anonymizováno"),IF(OFFSET(Zdroj!M$16,'k rozhodnutí detailní'!A549,0)="","",OFFSET(Zdroj!M$16,'k rozhodnutí detailní'!A549,0))))</f>
        <v/>
      </c>
      <c r="D552" s="3" t="str">
        <f ca="1">IF($B550="","",CONCATENATE("Dotace bude použita na:","
",OFFSET(Zdroj!P$16,'k rozhodnutí detailní'!$A549,0)))</f>
        <v/>
      </c>
      <c r="E552" s="426"/>
      <c r="F552" s="32" t="str">
        <f ca="1">IF($B550="","",OFFSET(Zdroj!V$16,'k rozhodnutí detailní'!$A549,0))</f>
        <v/>
      </c>
      <c r="G552" s="49" t="str">
        <f ca="1">IF($B550="","",OFFSET(Zdroj!CC$16,'k rozhodnutí'!#REF!,0))</f>
        <v/>
      </c>
      <c r="H552" s="427"/>
      <c r="I552" s="419"/>
      <c r="J552" s="419"/>
      <c r="K552" s="419"/>
      <c r="L552" s="419"/>
      <c r="M552" s="435"/>
      <c r="N552" s="33" t="str">
        <f t="shared" ref="N552" ca="1" si="361">IF(B550="","",N550/G550)</f>
        <v/>
      </c>
      <c r="O552" s="419"/>
      <c r="P552" s="419"/>
      <c r="Q552" s="419"/>
      <c r="R552" s="419"/>
      <c r="S552" s="419"/>
      <c r="T552" s="419"/>
      <c r="U552" s="419"/>
    </row>
    <row r="553" spans="1:21" hidden="1" x14ac:dyDescent="0.25">
      <c r="A553" s="25"/>
      <c r="B553" s="144" t="str">
        <f ca="1">IF(OFFSET(Zdroj!$B$16,A552,0)&gt;0,A555,"")</f>
        <v/>
      </c>
      <c r="C553" s="2" t="str">
        <f ca="1">IF($B553="","",IF(Zdroj!$AS$9="ano",CONCATENATE(OFFSET(Zdroj!C$16,'k rozhodnutí detailní'!$A552,0),"
","Anonymizováno","
",OFFSET(Zdroj!E$16,'k rozhodnutí detailní'!$A552,0),"
",OFFSET(Zdroj!F$16,'k rozhodnutí detailní'!$A552,0)),CONCATENATE(OFFSET(Zdroj!C$16,'k rozhodnutí detailní'!$A552,0),"
",OFFSET(Zdroj!D$16,'k rozhodnutí detailní'!$A552,0),"
",OFFSET(Zdroj!E$16,'k rozhodnutí detailní'!$A552,0),"
",OFFSET(Zdroj!F$16,'k rozhodnutí detailní'!$A552,0))))</f>
        <v/>
      </c>
      <c r="D553" s="20" t="str">
        <f ca="1">IF($B553="","",OFFSET(Zdroj!N$16,'k rozhodnutí detailní'!$A552,0))</f>
        <v/>
      </c>
      <c r="E553" s="426" t="str">
        <f ca="1">IF($B553="","",OFFSET(Zdroj!T$16,'k rozhodnutí detailní'!$A552,0))</f>
        <v/>
      </c>
      <c r="F553" s="32" t="str">
        <f ca="1">IF($B553="","",OFFSET(Zdroj!U$16,'k rozhodnutí detailní'!$A552,0))</f>
        <v/>
      </c>
      <c r="G553" s="429" t="str">
        <f ca="1">IF($B553="","",OFFSET(Zdroj!W$16,'k rozhodnutí detailní'!$A552,0))</f>
        <v/>
      </c>
      <c r="H553" s="427" t="str">
        <f ca="1">IF($B553="","",OFFSET(Zdroj!Y$16,'k rozhodnutí detailní'!$A552,0))</f>
        <v/>
      </c>
      <c r="I553" s="419" t="str">
        <f ca="1">IF($B553="","",OFFSET(Zdroj!BW$16,'k rozhodnutí detailní'!$A552,0))</f>
        <v/>
      </c>
      <c r="J553" s="419" t="str">
        <f ca="1">IF($B553="","",OFFSET(Zdroj!BX$16,'k rozhodnutí detailní'!$A552,0))</f>
        <v/>
      </c>
      <c r="K553" s="419" t="str">
        <f ca="1">IF($B553="","",OFFSET(Zdroj!BY$16,'k rozhodnutí detailní'!$A552,0))</f>
        <v/>
      </c>
      <c r="L553" s="419" t="str">
        <f ca="1">IF($B553="","",CONCATENATE(OFFSET(Zdroj!BZ$16,'k rozhodnutí detailní'!$A552,0)," ze 100"))</f>
        <v/>
      </c>
      <c r="M553" s="435" t="str">
        <f t="shared" ref="M553" ca="1" si="362">IF($B553="","",SUM((I553+J553+K553)/100))</f>
        <v/>
      </c>
      <c r="N553" s="425" t="str">
        <f ca="1">IF(B553="","",IF(Zdroj!$AS$1=Zdroj!$AT$9,IF(ROUND(G553*M553,Zdroj!$AT$8)&lt;Zdroj!$AU$1,Zdroj!$AU$1,ROUND(G553*M553,Zdroj!$AT$8)),OFFSET(Zdroj!CE$16,'k rozhodnutí detailní'!A552,0)))</f>
        <v/>
      </c>
      <c r="O553" s="419" t="str">
        <f ca="1">IF($B553="","",OFFSET(Zdroj!Z$16,'k rozhodnutí detailní'!$A552,0))</f>
        <v/>
      </c>
      <c r="P553" s="419" t="str">
        <f ca="1">IF($B553="","",OFFSET(Zdroj!AC$16,'k rozhodnutí detailní'!$A552,0))</f>
        <v/>
      </c>
      <c r="Q553" s="419" t="str">
        <f ca="1">IF($B553="","",OFFSET(Zdroj!AD$16,'k rozhodnutí detailní'!$A552,0))</f>
        <v/>
      </c>
      <c r="R553" s="419" t="str">
        <f ca="1">IF($B553="","",OFFSET(Zdroj!AE$16,'k rozhodnutí detailní'!$A552,0))</f>
        <v/>
      </c>
      <c r="S553" s="419" t="str">
        <f ca="1">IF($B553="","",OFFSET(Zdroj!AF$16,'k rozhodnutí detailní'!$A552,0))</f>
        <v/>
      </c>
      <c r="T553" s="419" t="str">
        <f ca="1">IF($B553="","",OFFSET(Zdroj!AG$16,'k rozhodnutí detailní'!$A552,0))</f>
        <v/>
      </c>
      <c r="U553" s="419" t="str">
        <f ca="1">IF($B553="","",OFFSET(Zdroj!AH$16,'k rozhodnutí detailní'!$A552,0))</f>
        <v/>
      </c>
    </row>
    <row r="554" spans="1:21" hidden="1" x14ac:dyDescent="0.25">
      <c r="A554" s="25"/>
      <c r="B554" s="424" t="str">
        <f ca="1">IF(OFFSET(Zdroj!$B$16,A552,0)&gt;0,OFFSET(Zdroj!$B$16,A552,0)+0,"")</f>
        <v/>
      </c>
      <c r="C554" s="2" t="str">
        <f ca="1">IF($B553="","",IF(Zdroj!$AS$9="ano",CONCATENATE("Okres:","
",OFFSET(Zdroj!CH$16,'k rozhodnutí detailní'!$A552,0),"
","Právní forma","
",OFFSET(Zdroj!H$16,'k rozhodnutí detailní'!$A552,0),"
",IF(OFFSET(Zdroj!I$16,'k rozhodnutí detailní'!$A552,0)="","","IČO: "),OFFSET(Zdroj!I$16,'k rozhodnutí detailní'!$A552,0),"
","B.Ú. ",IF(OFFSET(Zdroj!J$16,'k rozhodnutí detailní'!$A552,0)="","","Anonymizováno")),CONCATENATE("Okres:","
",OFFSET(Zdroj!CH$16,'k rozhodnutí detailní'!$A552,0),"
","Právní forma","
",OFFSET(Zdroj!H$16,'k rozhodnutí detailní'!$A552,0),"
",IF(OFFSET(Zdroj!I$16,'k rozhodnutí detailní'!$A552,0)="","","IČO: "),OFFSET(Zdroj!I$16,'k rozhodnutí detailní'!$A552,0),"
","B.Ú. ",OFFSET(Zdroj!J$16,'k rozhodnutí detailní'!$A552,0))))</f>
        <v/>
      </c>
      <c r="D554" s="3" t="str">
        <f ca="1">IF($B553="","",OFFSET(Zdroj!O$16,'k rozhodnutí detailní'!$A552,0))</f>
        <v/>
      </c>
      <c r="E554" s="426"/>
      <c r="F554" s="31"/>
      <c r="G554" s="429"/>
      <c r="H554" s="427"/>
      <c r="I554" s="419"/>
      <c r="J554" s="419"/>
      <c r="K554" s="419"/>
      <c r="L554" s="419"/>
      <c r="M554" s="435"/>
      <c r="N554" s="425"/>
      <c r="O554" s="419"/>
      <c r="P554" s="419"/>
      <c r="Q554" s="419"/>
      <c r="R554" s="419"/>
      <c r="S554" s="419"/>
      <c r="T554" s="419"/>
      <c r="U554" s="419"/>
    </row>
    <row r="555" spans="1:21" hidden="1" x14ac:dyDescent="0.25">
      <c r="A555" s="25">
        <f>ROW()/3-1</f>
        <v>184</v>
      </c>
      <c r="B555" s="424"/>
      <c r="C555" s="29" t="str">
        <f ca="1">IF($B553="","",IF(Zdroj!$AS$9="ano",IF(OFFSET(Zdroj!M$16,'k rozhodnutí detailní'!A552,0)="","","Anonymizováno"),IF(OFFSET(Zdroj!M$16,'k rozhodnutí detailní'!A552,0)="","",OFFSET(Zdroj!M$16,'k rozhodnutí detailní'!A552,0))))</f>
        <v/>
      </c>
      <c r="D555" s="3" t="str">
        <f ca="1">IF($B553="","",CONCATENATE("Dotace bude použita na:","
",OFFSET(Zdroj!P$16,'k rozhodnutí detailní'!$A552,0)))</f>
        <v/>
      </c>
      <c r="E555" s="426"/>
      <c r="F555" s="32" t="str">
        <f ca="1">IF($B553="","",OFFSET(Zdroj!V$16,'k rozhodnutí detailní'!$A552,0))</f>
        <v/>
      </c>
      <c r="G555" s="49" t="str">
        <f ca="1">IF($B553="","",OFFSET(Zdroj!CC$16,'k rozhodnutí'!#REF!,0))</f>
        <v/>
      </c>
      <c r="H555" s="427"/>
      <c r="I555" s="419"/>
      <c r="J555" s="419"/>
      <c r="K555" s="419"/>
      <c r="L555" s="419"/>
      <c r="M555" s="435"/>
      <c r="N555" s="33" t="str">
        <f t="shared" ref="N555" ca="1" si="363">IF(B553="","",N553/G553)</f>
        <v/>
      </c>
      <c r="O555" s="419"/>
      <c r="P555" s="419"/>
      <c r="Q555" s="419"/>
      <c r="R555" s="419"/>
      <c r="S555" s="419"/>
      <c r="T555" s="419"/>
      <c r="U555" s="419"/>
    </row>
    <row r="556" spans="1:21" hidden="1" x14ac:dyDescent="0.25">
      <c r="A556" s="25"/>
      <c r="B556" s="144" t="str">
        <f ca="1">IF(OFFSET(Zdroj!$B$16,A555,0)&gt;0,A558,"")</f>
        <v/>
      </c>
      <c r="C556" s="2" t="str">
        <f ca="1">IF($B556="","",IF(Zdroj!$AS$9="ano",CONCATENATE(OFFSET(Zdroj!C$16,'k rozhodnutí detailní'!$A555,0),"
","Anonymizováno","
",OFFSET(Zdroj!E$16,'k rozhodnutí detailní'!$A555,0),"
",OFFSET(Zdroj!F$16,'k rozhodnutí detailní'!$A555,0)),CONCATENATE(OFFSET(Zdroj!C$16,'k rozhodnutí detailní'!$A555,0),"
",OFFSET(Zdroj!D$16,'k rozhodnutí detailní'!$A555,0),"
",OFFSET(Zdroj!E$16,'k rozhodnutí detailní'!$A555,0),"
",OFFSET(Zdroj!F$16,'k rozhodnutí detailní'!$A555,0))))</f>
        <v/>
      </c>
      <c r="D556" s="20" t="str">
        <f ca="1">IF($B556="","",OFFSET(Zdroj!N$16,'k rozhodnutí detailní'!$A555,0))</f>
        <v/>
      </c>
      <c r="E556" s="426" t="str">
        <f ca="1">IF($B556="","",OFFSET(Zdroj!T$16,'k rozhodnutí detailní'!$A555,0))</f>
        <v/>
      </c>
      <c r="F556" s="32" t="str">
        <f ca="1">IF($B556="","",OFFSET(Zdroj!U$16,'k rozhodnutí detailní'!$A555,0))</f>
        <v/>
      </c>
      <c r="G556" s="429" t="str">
        <f ca="1">IF($B556="","",OFFSET(Zdroj!W$16,'k rozhodnutí detailní'!$A555,0))</f>
        <v/>
      </c>
      <c r="H556" s="427" t="str">
        <f ca="1">IF($B556="","",OFFSET(Zdroj!Y$16,'k rozhodnutí detailní'!$A555,0))</f>
        <v/>
      </c>
      <c r="I556" s="419" t="str">
        <f ca="1">IF($B556="","",OFFSET(Zdroj!BW$16,'k rozhodnutí detailní'!$A555,0))</f>
        <v/>
      </c>
      <c r="J556" s="419" t="str">
        <f ca="1">IF($B556="","",OFFSET(Zdroj!BX$16,'k rozhodnutí detailní'!$A555,0))</f>
        <v/>
      </c>
      <c r="K556" s="419" t="str">
        <f ca="1">IF($B556="","",OFFSET(Zdroj!BY$16,'k rozhodnutí detailní'!$A555,0))</f>
        <v/>
      </c>
      <c r="L556" s="419" t="str">
        <f ca="1">IF($B556="","",CONCATENATE(OFFSET(Zdroj!BZ$16,'k rozhodnutí detailní'!$A555,0)," ze 100"))</f>
        <v/>
      </c>
      <c r="M556" s="435" t="str">
        <f t="shared" ref="M556" ca="1" si="364">IF($B556="","",SUM((I556+J556+K556)/100))</f>
        <v/>
      </c>
      <c r="N556" s="425" t="str">
        <f ca="1">IF(B556="","",IF(Zdroj!$AS$1=Zdroj!$AT$9,IF(ROUND(G556*M556,Zdroj!$AT$8)&lt;Zdroj!$AU$1,Zdroj!$AU$1,ROUND(G556*M556,Zdroj!$AT$8)),OFFSET(Zdroj!CE$16,'k rozhodnutí detailní'!A555,0)))</f>
        <v/>
      </c>
      <c r="O556" s="419" t="str">
        <f ca="1">IF($B556="","",OFFSET(Zdroj!Z$16,'k rozhodnutí detailní'!$A555,0))</f>
        <v/>
      </c>
      <c r="P556" s="419" t="str">
        <f ca="1">IF($B556="","",OFFSET(Zdroj!AC$16,'k rozhodnutí detailní'!$A555,0))</f>
        <v/>
      </c>
      <c r="Q556" s="419" t="str">
        <f ca="1">IF($B556="","",OFFSET(Zdroj!AD$16,'k rozhodnutí detailní'!$A555,0))</f>
        <v/>
      </c>
      <c r="R556" s="419" t="str">
        <f ca="1">IF($B556="","",OFFSET(Zdroj!AE$16,'k rozhodnutí detailní'!$A555,0))</f>
        <v/>
      </c>
      <c r="S556" s="419" t="str">
        <f ca="1">IF($B556="","",OFFSET(Zdroj!AF$16,'k rozhodnutí detailní'!$A555,0))</f>
        <v/>
      </c>
      <c r="T556" s="419" t="str">
        <f ca="1">IF($B556="","",OFFSET(Zdroj!AG$16,'k rozhodnutí detailní'!$A555,0))</f>
        <v/>
      </c>
      <c r="U556" s="419" t="str">
        <f ca="1">IF($B556="","",OFFSET(Zdroj!AH$16,'k rozhodnutí detailní'!$A555,0))</f>
        <v/>
      </c>
    </row>
    <row r="557" spans="1:21" hidden="1" x14ac:dyDescent="0.25">
      <c r="A557" s="25"/>
      <c r="B557" s="424" t="str">
        <f ca="1">IF(OFFSET(Zdroj!$B$16,A555,0)&gt;0,OFFSET(Zdroj!$B$16,A555,0)+0,"")</f>
        <v/>
      </c>
      <c r="C557" s="2" t="str">
        <f ca="1">IF($B556="","",IF(Zdroj!$AS$9="ano",CONCATENATE("Okres:","
",OFFSET(Zdroj!CH$16,'k rozhodnutí detailní'!$A555,0),"
","Právní forma","
",OFFSET(Zdroj!H$16,'k rozhodnutí detailní'!$A555,0),"
",IF(OFFSET(Zdroj!I$16,'k rozhodnutí detailní'!$A555,0)="","","IČO: "),OFFSET(Zdroj!I$16,'k rozhodnutí detailní'!$A555,0),"
","B.Ú. ",IF(OFFSET(Zdroj!J$16,'k rozhodnutí detailní'!$A555,0)="","","Anonymizováno")),CONCATENATE("Okres:","
",OFFSET(Zdroj!CH$16,'k rozhodnutí detailní'!$A555,0),"
","Právní forma","
",OFFSET(Zdroj!H$16,'k rozhodnutí detailní'!$A555,0),"
",IF(OFFSET(Zdroj!I$16,'k rozhodnutí detailní'!$A555,0)="","","IČO: "),OFFSET(Zdroj!I$16,'k rozhodnutí detailní'!$A555,0),"
","B.Ú. ",OFFSET(Zdroj!J$16,'k rozhodnutí detailní'!$A555,0))))</f>
        <v/>
      </c>
      <c r="D557" s="3" t="str">
        <f ca="1">IF($B556="","",OFFSET(Zdroj!O$16,'k rozhodnutí detailní'!$A555,0))</f>
        <v/>
      </c>
      <c r="E557" s="426"/>
      <c r="F557" s="31"/>
      <c r="G557" s="429"/>
      <c r="H557" s="427"/>
      <c r="I557" s="419"/>
      <c r="J557" s="419"/>
      <c r="K557" s="419"/>
      <c r="L557" s="419"/>
      <c r="M557" s="435"/>
      <c r="N557" s="425"/>
      <c r="O557" s="419"/>
      <c r="P557" s="419"/>
      <c r="Q557" s="419"/>
      <c r="R557" s="419"/>
      <c r="S557" s="419"/>
      <c r="T557" s="419"/>
      <c r="U557" s="419"/>
    </row>
    <row r="558" spans="1:21" hidden="1" x14ac:dyDescent="0.25">
      <c r="A558" s="25">
        <f>ROW()/3-1</f>
        <v>185</v>
      </c>
      <c r="B558" s="424"/>
      <c r="C558" s="29" t="str">
        <f ca="1">IF($B556="","",IF(Zdroj!$AS$9="ano",IF(OFFSET(Zdroj!M$16,'k rozhodnutí detailní'!A555,0)="","","Anonymizováno"),IF(OFFSET(Zdroj!M$16,'k rozhodnutí detailní'!A555,0)="","",OFFSET(Zdroj!M$16,'k rozhodnutí detailní'!A555,0))))</f>
        <v/>
      </c>
      <c r="D558" s="3" t="str">
        <f ca="1">IF($B556="","",CONCATENATE("Dotace bude použita na:","
",OFFSET(Zdroj!P$16,'k rozhodnutí detailní'!$A555,0)))</f>
        <v/>
      </c>
      <c r="E558" s="426"/>
      <c r="F558" s="32" t="str">
        <f ca="1">IF($B556="","",OFFSET(Zdroj!V$16,'k rozhodnutí detailní'!$A555,0))</f>
        <v/>
      </c>
      <c r="G558" s="49" t="str">
        <f ca="1">IF($B556="","",OFFSET(Zdroj!CC$16,'k rozhodnutí'!#REF!,0))</f>
        <v/>
      </c>
      <c r="H558" s="427"/>
      <c r="I558" s="419"/>
      <c r="J558" s="419"/>
      <c r="K558" s="419"/>
      <c r="L558" s="419"/>
      <c r="M558" s="435"/>
      <c r="N558" s="33" t="str">
        <f t="shared" ref="N558" ca="1" si="365">IF(B556="","",N556/G556)</f>
        <v/>
      </c>
      <c r="O558" s="419"/>
      <c r="P558" s="419"/>
      <c r="Q558" s="419"/>
      <c r="R558" s="419"/>
      <c r="S558" s="419"/>
      <c r="T558" s="419"/>
      <c r="U558" s="419"/>
    </row>
    <row r="559" spans="1:21" hidden="1" x14ac:dyDescent="0.25">
      <c r="A559" s="25"/>
      <c r="B559" s="144" t="str">
        <f ca="1">IF(OFFSET(Zdroj!$B$16,A558,0)&gt;0,A561,"")</f>
        <v/>
      </c>
      <c r="C559" s="2" t="str">
        <f ca="1">IF($B559="","",IF(Zdroj!$AS$9="ano",CONCATENATE(OFFSET(Zdroj!C$16,'k rozhodnutí detailní'!$A558,0),"
","Anonymizováno","
",OFFSET(Zdroj!E$16,'k rozhodnutí detailní'!$A558,0),"
",OFFSET(Zdroj!F$16,'k rozhodnutí detailní'!$A558,0)),CONCATENATE(OFFSET(Zdroj!C$16,'k rozhodnutí detailní'!$A558,0),"
",OFFSET(Zdroj!D$16,'k rozhodnutí detailní'!$A558,0),"
",OFFSET(Zdroj!E$16,'k rozhodnutí detailní'!$A558,0),"
",OFFSET(Zdroj!F$16,'k rozhodnutí detailní'!$A558,0))))</f>
        <v/>
      </c>
      <c r="D559" s="20" t="str">
        <f ca="1">IF($B559="","",OFFSET(Zdroj!N$16,'k rozhodnutí detailní'!$A558,0))</f>
        <v/>
      </c>
      <c r="E559" s="426" t="str">
        <f ca="1">IF($B559="","",OFFSET(Zdroj!T$16,'k rozhodnutí detailní'!$A558,0))</f>
        <v/>
      </c>
      <c r="F559" s="32" t="str">
        <f ca="1">IF($B559="","",OFFSET(Zdroj!U$16,'k rozhodnutí detailní'!$A558,0))</f>
        <v/>
      </c>
      <c r="G559" s="429" t="str">
        <f ca="1">IF($B559="","",OFFSET(Zdroj!W$16,'k rozhodnutí detailní'!$A558,0))</f>
        <v/>
      </c>
      <c r="H559" s="427" t="str">
        <f ca="1">IF($B559="","",OFFSET(Zdroj!Y$16,'k rozhodnutí detailní'!$A558,0))</f>
        <v/>
      </c>
      <c r="I559" s="419" t="str">
        <f ca="1">IF($B559="","",OFFSET(Zdroj!BW$16,'k rozhodnutí detailní'!$A558,0))</f>
        <v/>
      </c>
      <c r="J559" s="419" t="str">
        <f ca="1">IF($B559="","",OFFSET(Zdroj!BX$16,'k rozhodnutí detailní'!$A558,0))</f>
        <v/>
      </c>
      <c r="K559" s="419" t="str">
        <f ca="1">IF($B559="","",OFFSET(Zdroj!BY$16,'k rozhodnutí detailní'!$A558,0))</f>
        <v/>
      </c>
      <c r="L559" s="419" t="str">
        <f ca="1">IF($B559="","",CONCATENATE(OFFSET(Zdroj!BZ$16,'k rozhodnutí detailní'!$A558,0)," ze 100"))</f>
        <v/>
      </c>
      <c r="M559" s="435" t="str">
        <f t="shared" ref="M559" ca="1" si="366">IF($B559="","",SUM((I559+J559+K559)/100))</f>
        <v/>
      </c>
      <c r="N559" s="425" t="str">
        <f ca="1">IF(B559="","",IF(Zdroj!$AS$1=Zdroj!$AT$9,IF(ROUND(G559*M559,Zdroj!$AT$8)&lt;Zdroj!$AU$1,Zdroj!$AU$1,ROUND(G559*M559,Zdroj!$AT$8)),OFFSET(Zdroj!CE$16,'k rozhodnutí detailní'!A558,0)))</f>
        <v/>
      </c>
      <c r="O559" s="419" t="str">
        <f ca="1">IF($B559="","",OFFSET(Zdroj!Z$16,'k rozhodnutí detailní'!$A558,0))</f>
        <v/>
      </c>
      <c r="P559" s="419" t="str">
        <f ca="1">IF($B559="","",OFFSET(Zdroj!AC$16,'k rozhodnutí detailní'!$A558,0))</f>
        <v/>
      </c>
      <c r="Q559" s="419" t="str">
        <f ca="1">IF($B559="","",OFFSET(Zdroj!AD$16,'k rozhodnutí detailní'!$A558,0))</f>
        <v/>
      </c>
      <c r="R559" s="419" t="str">
        <f ca="1">IF($B559="","",OFFSET(Zdroj!AE$16,'k rozhodnutí detailní'!$A558,0))</f>
        <v/>
      </c>
      <c r="S559" s="419" t="str">
        <f ca="1">IF($B559="","",OFFSET(Zdroj!AF$16,'k rozhodnutí detailní'!$A558,0))</f>
        <v/>
      </c>
      <c r="T559" s="419" t="str">
        <f ca="1">IF($B559="","",OFFSET(Zdroj!AG$16,'k rozhodnutí detailní'!$A558,0))</f>
        <v/>
      </c>
      <c r="U559" s="419" t="str">
        <f ca="1">IF($B559="","",OFFSET(Zdroj!AH$16,'k rozhodnutí detailní'!$A558,0))</f>
        <v/>
      </c>
    </row>
    <row r="560" spans="1:21" hidden="1" x14ac:dyDescent="0.25">
      <c r="A560" s="25"/>
      <c r="B560" s="424" t="str">
        <f ca="1">IF(OFFSET(Zdroj!$B$16,A558,0)&gt;0,OFFSET(Zdroj!$B$16,A558,0)+0,"")</f>
        <v/>
      </c>
      <c r="C560" s="2" t="str">
        <f ca="1">IF($B559="","",IF(Zdroj!$AS$9="ano",CONCATENATE("Okres:","
",OFFSET(Zdroj!CH$16,'k rozhodnutí detailní'!$A558,0),"
","Právní forma","
",OFFSET(Zdroj!H$16,'k rozhodnutí detailní'!$A558,0),"
",IF(OFFSET(Zdroj!I$16,'k rozhodnutí detailní'!$A558,0)="","","IČO: "),OFFSET(Zdroj!I$16,'k rozhodnutí detailní'!$A558,0),"
","B.Ú. ",IF(OFFSET(Zdroj!J$16,'k rozhodnutí detailní'!$A558,0)="","","Anonymizováno")),CONCATENATE("Okres:","
",OFFSET(Zdroj!CH$16,'k rozhodnutí detailní'!$A558,0),"
","Právní forma","
",OFFSET(Zdroj!H$16,'k rozhodnutí detailní'!$A558,0),"
",IF(OFFSET(Zdroj!I$16,'k rozhodnutí detailní'!$A558,0)="","","IČO: "),OFFSET(Zdroj!I$16,'k rozhodnutí detailní'!$A558,0),"
","B.Ú. ",OFFSET(Zdroj!J$16,'k rozhodnutí detailní'!$A558,0))))</f>
        <v/>
      </c>
      <c r="D560" s="3" t="str">
        <f ca="1">IF($B559="","",OFFSET(Zdroj!O$16,'k rozhodnutí detailní'!$A558,0))</f>
        <v/>
      </c>
      <c r="E560" s="426"/>
      <c r="F560" s="31"/>
      <c r="G560" s="429"/>
      <c r="H560" s="427"/>
      <c r="I560" s="419"/>
      <c r="J560" s="419"/>
      <c r="K560" s="419"/>
      <c r="L560" s="419"/>
      <c r="M560" s="435"/>
      <c r="N560" s="425"/>
      <c r="O560" s="419"/>
      <c r="P560" s="419"/>
      <c r="Q560" s="419"/>
      <c r="R560" s="419"/>
      <c r="S560" s="419"/>
      <c r="T560" s="419"/>
      <c r="U560" s="419"/>
    </row>
    <row r="561" spans="1:21" hidden="1" x14ac:dyDescent="0.25">
      <c r="A561" s="25">
        <f>ROW()/3-1</f>
        <v>186</v>
      </c>
      <c r="B561" s="424"/>
      <c r="C561" s="29" t="str">
        <f ca="1">IF($B559="","",IF(Zdroj!$AS$9="ano",IF(OFFSET(Zdroj!M$16,'k rozhodnutí detailní'!A558,0)="","","Anonymizováno"),IF(OFFSET(Zdroj!M$16,'k rozhodnutí detailní'!A558,0)="","",OFFSET(Zdroj!M$16,'k rozhodnutí detailní'!A558,0))))</f>
        <v/>
      </c>
      <c r="D561" s="3" t="str">
        <f ca="1">IF($B559="","",CONCATENATE("Dotace bude použita na:","
",OFFSET(Zdroj!P$16,'k rozhodnutí detailní'!$A558,0)))</f>
        <v/>
      </c>
      <c r="E561" s="426"/>
      <c r="F561" s="32" t="str">
        <f ca="1">IF($B559="","",OFFSET(Zdroj!V$16,'k rozhodnutí detailní'!$A558,0))</f>
        <v/>
      </c>
      <c r="G561" s="49" t="str">
        <f ca="1">IF($B559="","",OFFSET(Zdroj!CC$16,'k rozhodnutí'!#REF!,0))</f>
        <v/>
      </c>
      <c r="H561" s="427"/>
      <c r="I561" s="419"/>
      <c r="J561" s="419"/>
      <c r="K561" s="419"/>
      <c r="L561" s="419"/>
      <c r="M561" s="435"/>
      <c r="N561" s="33" t="str">
        <f t="shared" ref="N561" ca="1" si="367">IF(B559="","",N559/G559)</f>
        <v/>
      </c>
      <c r="O561" s="419"/>
      <c r="P561" s="419"/>
      <c r="Q561" s="419"/>
      <c r="R561" s="419"/>
      <c r="S561" s="419"/>
      <c r="T561" s="419"/>
      <c r="U561" s="419"/>
    </row>
    <row r="562" spans="1:21" hidden="1" x14ac:dyDescent="0.25">
      <c r="A562" s="25"/>
      <c r="B562" s="144" t="str">
        <f ca="1">IF(OFFSET(Zdroj!$B$16,A561,0)&gt;0,A564,"")</f>
        <v/>
      </c>
      <c r="C562" s="2" t="str">
        <f ca="1">IF($B562="","",IF(Zdroj!$AS$9="ano",CONCATENATE(OFFSET(Zdroj!C$16,'k rozhodnutí detailní'!$A561,0),"
","Anonymizováno","
",OFFSET(Zdroj!E$16,'k rozhodnutí detailní'!$A561,0),"
",OFFSET(Zdroj!F$16,'k rozhodnutí detailní'!$A561,0)),CONCATENATE(OFFSET(Zdroj!C$16,'k rozhodnutí detailní'!$A561,0),"
",OFFSET(Zdroj!D$16,'k rozhodnutí detailní'!$A561,0),"
",OFFSET(Zdroj!E$16,'k rozhodnutí detailní'!$A561,0),"
",OFFSET(Zdroj!F$16,'k rozhodnutí detailní'!$A561,0))))</f>
        <v/>
      </c>
      <c r="D562" s="20" t="str">
        <f ca="1">IF($B562="","",OFFSET(Zdroj!N$16,'k rozhodnutí detailní'!$A561,0))</f>
        <v/>
      </c>
      <c r="E562" s="426" t="str">
        <f ca="1">IF($B562="","",OFFSET(Zdroj!T$16,'k rozhodnutí detailní'!$A561,0))</f>
        <v/>
      </c>
      <c r="F562" s="32" t="str">
        <f ca="1">IF($B562="","",OFFSET(Zdroj!U$16,'k rozhodnutí detailní'!$A561,0))</f>
        <v/>
      </c>
      <c r="G562" s="429" t="str">
        <f ca="1">IF($B562="","",OFFSET(Zdroj!W$16,'k rozhodnutí detailní'!$A561,0))</f>
        <v/>
      </c>
      <c r="H562" s="427" t="str">
        <f ca="1">IF($B562="","",OFFSET(Zdroj!Y$16,'k rozhodnutí detailní'!$A561,0))</f>
        <v/>
      </c>
      <c r="I562" s="419" t="str">
        <f ca="1">IF($B562="","",OFFSET(Zdroj!BW$16,'k rozhodnutí detailní'!$A561,0))</f>
        <v/>
      </c>
      <c r="J562" s="419" t="str">
        <f ca="1">IF($B562="","",OFFSET(Zdroj!BX$16,'k rozhodnutí detailní'!$A561,0))</f>
        <v/>
      </c>
      <c r="K562" s="419" t="str">
        <f ca="1">IF($B562="","",OFFSET(Zdroj!BY$16,'k rozhodnutí detailní'!$A561,0))</f>
        <v/>
      </c>
      <c r="L562" s="419" t="str">
        <f ca="1">IF($B562="","",CONCATENATE(OFFSET(Zdroj!BZ$16,'k rozhodnutí detailní'!$A561,0)," ze 100"))</f>
        <v/>
      </c>
      <c r="M562" s="435" t="str">
        <f t="shared" ref="M562" ca="1" si="368">IF($B562="","",SUM((I562+J562+K562)/100))</f>
        <v/>
      </c>
      <c r="N562" s="425" t="str">
        <f ca="1">IF(B562="","",IF(Zdroj!$AS$1=Zdroj!$AT$9,IF(ROUND(G562*M562,Zdroj!$AT$8)&lt;Zdroj!$AU$1,Zdroj!$AU$1,ROUND(G562*M562,Zdroj!$AT$8)),OFFSET(Zdroj!CE$16,'k rozhodnutí detailní'!A561,0)))</f>
        <v/>
      </c>
      <c r="O562" s="419" t="str">
        <f ca="1">IF($B562="","",OFFSET(Zdroj!Z$16,'k rozhodnutí detailní'!$A561,0))</f>
        <v/>
      </c>
      <c r="P562" s="419" t="str">
        <f ca="1">IF($B562="","",OFFSET(Zdroj!AC$16,'k rozhodnutí detailní'!$A561,0))</f>
        <v/>
      </c>
      <c r="Q562" s="419" t="str">
        <f ca="1">IF($B562="","",OFFSET(Zdroj!AD$16,'k rozhodnutí detailní'!$A561,0))</f>
        <v/>
      </c>
      <c r="R562" s="419" t="str">
        <f ca="1">IF($B562="","",OFFSET(Zdroj!AE$16,'k rozhodnutí detailní'!$A561,0))</f>
        <v/>
      </c>
      <c r="S562" s="419" t="str">
        <f ca="1">IF($B562="","",OFFSET(Zdroj!AF$16,'k rozhodnutí detailní'!$A561,0))</f>
        <v/>
      </c>
      <c r="T562" s="419" t="str">
        <f ca="1">IF($B562="","",OFFSET(Zdroj!AG$16,'k rozhodnutí detailní'!$A561,0))</f>
        <v/>
      </c>
      <c r="U562" s="419" t="str">
        <f ca="1">IF($B562="","",OFFSET(Zdroj!AH$16,'k rozhodnutí detailní'!$A561,0))</f>
        <v/>
      </c>
    </row>
    <row r="563" spans="1:21" hidden="1" x14ac:dyDescent="0.25">
      <c r="A563" s="25"/>
      <c r="B563" s="424" t="str">
        <f ca="1">IF(OFFSET(Zdroj!$B$16,A561,0)&gt;0,OFFSET(Zdroj!$B$16,A561,0)+0,"")</f>
        <v/>
      </c>
      <c r="C563" s="2" t="str">
        <f ca="1">IF($B562="","",IF(Zdroj!$AS$9="ano",CONCATENATE("Okres:","
",OFFSET(Zdroj!CH$16,'k rozhodnutí detailní'!$A561,0),"
","Právní forma","
",OFFSET(Zdroj!H$16,'k rozhodnutí detailní'!$A561,0),"
",IF(OFFSET(Zdroj!I$16,'k rozhodnutí detailní'!$A561,0)="","","IČO: "),OFFSET(Zdroj!I$16,'k rozhodnutí detailní'!$A561,0),"
","B.Ú. ",IF(OFFSET(Zdroj!J$16,'k rozhodnutí detailní'!$A561,0)="","","Anonymizováno")),CONCATENATE("Okres:","
",OFFSET(Zdroj!CH$16,'k rozhodnutí detailní'!$A561,0),"
","Právní forma","
",OFFSET(Zdroj!H$16,'k rozhodnutí detailní'!$A561,0),"
",IF(OFFSET(Zdroj!I$16,'k rozhodnutí detailní'!$A561,0)="","","IČO: "),OFFSET(Zdroj!I$16,'k rozhodnutí detailní'!$A561,0),"
","B.Ú. ",OFFSET(Zdroj!J$16,'k rozhodnutí detailní'!$A561,0))))</f>
        <v/>
      </c>
      <c r="D563" s="3" t="str">
        <f ca="1">IF($B562="","",OFFSET(Zdroj!O$16,'k rozhodnutí detailní'!$A561,0))</f>
        <v/>
      </c>
      <c r="E563" s="426"/>
      <c r="F563" s="31"/>
      <c r="G563" s="429"/>
      <c r="H563" s="427"/>
      <c r="I563" s="419"/>
      <c r="J563" s="419"/>
      <c r="K563" s="419"/>
      <c r="L563" s="419"/>
      <c r="M563" s="435"/>
      <c r="N563" s="425"/>
      <c r="O563" s="419"/>
      <c r="P563" s="419"/>
      <c r="Q563" s="419"/>
      <c r="R563" s="419"/>
      <c r="S563" s="419"/>
      <c r="T563" s="419"/>
      <c r="U563" s="419"/>
    </row>
    <row r="564" spans="1:21" hidden="1" x14ac:dyDescent="0.25">
      <c r="A564" s="25">
        <f>ROW()/3-1</f>
        <v>187</v>
      </c>
      <c r="B564" s="424"/>
      <c r="C564" s="29" t="str">
        <f ca="1">IF($B562="","",IF(Zdroj!$AS$9="ano",IF(OFFSET(Zdroj!M$16,'k rozhodnutí detailní'!A561,0)="","","Anonymizováno"),IF(OFFSET(Zdroj!M$16,'k rozhodnutí detailní'!A561,0)="","",OFFSET(Zdroj!M$16,'k rozhodnutí detailní'!A561,0))))</f>
        <v/>
      </c>
      <c r="D564" s="3" t="str">
        <f ca="1">IF($B562="","",CONCATENATE("Dotace bude použita na:","
",OFFSET(Zdroj!P$16,'k rozhodnutí detailní'!$A561,0)))</f>
        <v/>
      </c>
      <c r="E564" s="426"/>
      <c r="F564" s="32" t="str">
        <f ca="1">IF($B562="","",OFFSET(Zdroj!V$16,'k rozhodnutí detailní'!$A561,0))</f>
        <v/>
      </c>
      <c r="G564" s="49" t="str">
        <f ca="1">IF($B562="","",OFFSET(Zdroj!CC$16,'k rozhodnutí'!#REF!,0))</f>
        <v/>
      </c>
      <c r="H564" s="427"/>
      <c r="I564" s="419"/>
      <c r="J564" s="419"/>
      <c r="K564" s="419"/>
      <c r="L564" s="419"/>
      <c r="M564" s="435"/>
      <c r="N564" s="33" t="str">
        <f t="shared" ref="N564" ca="1" si="369">IF(B562="","",N562/G562)</f>
        <v/>
      </c>
      <c r="O564" s="419"/>
      <c r="P564" s="419"/>
      <c r="Q564" s="419"/>
      <c r="R564" s="419"/>
      <c r="S564" s="419"/>
      <c r="T564" s="419"/>
      <c r="U564" s="419"/>
    </row>
    <row r="565" spans="1:21" hidden="1" x14ac:dyDescent="0.25">
      <c r="A565" s="25"/>
      <c r="B565" s="144" t="str">
        <f ca="1">IF(OFFSET(Zdroj!$B$16,A564,0)&gt;0,A567,"")</f>
        <v/>
      </c>
      <c r="C565" s="2" t="str">
        <f ca="1">IF($B565="","",IF(Zdroj!$AS$9="ano",CONCATENATE(OFFSET(Zdroj!C$16,'k rozhodnutí detailní'!$A564,0),"
","Anonymizováno","
",OFFSET(Zdroj!E$16,'k rozhodnutí detailní'!$A564,0),"
",OFFSET(Zdroj!F$16,'k rozhodnutí detailní'!$A564,0)),CONCATENATE(OFFSET(Zdroj!C$16,'k rozhodnutí detailní'!$A564,0),"
",OFFSET(Zdroj!D$16,'k rozhodnutí detailní'!$A564,0),"
",OFFSET(Zdroj!E$16,'k rozhodnutí detailní'!$A564,0),"
",OFFSET(Zdroj!F$16,'k rozhodnutí detailní'!$A564,0))))</f>
        <v/>
      </c>
      <c r="D565" s="20" t="str">
        <f ca="1">IF($B565="","",OFFSET(Zdroj!N$16,'k rozhodnutí detailní'!$A564,0))</f>
        <v/>
      </c>
      <c r="E565" s="426" t="str">
        <f ca="1">IF($B565="","",OFFSET(Zdroj!T$16,'k rozhodnutí detailní'!$A564,0))</f>
        <v/>
      </c>
      <c r="F565" s="32" t="str">
        <f ca="1">IF($B565="","",OFFSET(Zdroj!U$16,'k rozhodnutí detailní'!$A564,0))</f>
        <v/>
      </c>
      <c r="G565" s="429" t="str">
        <f ca="1">IF($B565="","",OFFSET(Zdroj!W$16,'k rozhodnutí detailní'!$A564,0))</f>
        <v/>
      </c>
      <c r="H565" s="427" t="str">
        <f ca="1">IF($B565="","",OFFSET(Zdroj!Y$16,'k rozhodnutí detailní'!$A564,0))</f>
        <v/>
      </c>
      <c r="I565" s="419" t="str">
        <f ca="1">IF($B565="","",OFFSET(Zdroj!BW$16,'k rozhodnutí detailní'!$A564,0))</f>
        <v/>
      </c>
      <c r="J565" s="419" t="str">
        <f ca="1">IF($B565="","",OFFSET(Zdroj!BX$16,'k rozhodnutí detailní'!$A564,0))</f>
        <v/>
      </c>
      <c r="K565" s="419" t="str">
        <f ca="1">IF($B565="","",OFFSET(Zdroj!BY$16,'k rozhodnutí detailní'!$A564,0))</f>
        <v/>
      </c>
      <c r="L565" s="419" t="str">
        <f ca="1">IF($B565="","",CONCATENATE(OFFSET(Zdroj!BZ$16,'k rozhodnutí detailní'!$A564,0)," ze 100"))</f>
        <v/>
      </c>
      <c r="M565" s="435" t="str">
        <f t="shared" ref="M565" ca="1" si="370">IF($B565="","",SUM((I565+J565+K565)/100))</f>
        <v/>
      </c>
      <c r="N565" s="425" t="str">
        <f ca="1">IF(B565="","",IF(Zdroj!$AS$1=Zdroj!$AT$9,IF(ROUND(G565*M565,Zdroj!$AT$8)&lt;Zdroj!$AU$1,Zdroj!$AU$1,ROUND(G565*M565,Zdroj!$AT$8)),OFFSET(Zdroj!CE$16,'k rozhodnutí detailní'!A564,0)))</f>
        <v/>
      </c>
      <c r="O565" s="419" t="str">
        <f ca="1">IF($B565="","",OFFSET(Zdroj!Z$16,'k rozhodnutí detailní'!$A564,0))</f>
        <v/>
      </c>
      <c r="P565" s="419" t="str">
        <f ca="1">IF($B565="","",OFFSET(Zdroj!AC$16,'k rozhodnutí detailní'!$A564,0))</f>
        <v/>
      </c>
      <c r="Q565" s="419" t="str">
        <f ca="1">IF($B565="","",OFFSET(Zdroj!AD$16,'k rozhodnutí detailní'!$A564,0))</f>
        <v/>
      </c>
      <c r="R565" s="419" t="str">
        <f ca="1">IF($B565="","",OFFSET(Zdroj!AE$16,'k rozhodnutí detailní'!$A564,0))</f>
        <v/>
      </c>
      <c r="S565" s="419" t="str">
        <f ca="1">IF($B565="","",OFFSET(Zdroj!AF$16,'k rozhodnutí detailní'!$A564,0))</f>
        <v/>
      </c>
      <c r="T565" s="419" t="str">
        <f ca="1">IF($B565="","",OFFSET(Zdroj!AG$16,'k rozhodnutí detailní'!$A564,0))</f>
        <v/>
      </c>
      <c r="U565" s="419" t="str">
        <f ca="1">IF($B565="","",OFFSET(Zdroj!AH$16,'k rozhodnutí detailní'!$A564,0))</f>
        <v/>
      </c>
    </row>
    <row r="566" spans="1:21" hidden="1" x14ac:dyDescent="0.25">
      <c r="A566" s="25"/>
      <c r="B566" s="424" t="str">
        <f ca="1">IF(OFFSET(Zdroj!$B$16,A564,0)&gt;0,OFFSET(Zdroj!$B$16,A564,0)+0,"")</f>
        <v/>
      </c>
      <c r="C566" s="2" t="str">
        <f ca="1">IF($B565="","",IF(Zdroj!$AS$9="ano",CONCATENATE("Okres:","
",OFFSET(Zdroj!CH$16,'k rozhodnutí detailní'!$A564,0),"
","Právní forma","
",OFFSET(Zdroj!H$16,'k rozhodnutí detailní'!$A564,0),"
",IF(OFFSET(Zdroj!I$16,'k rozhodnutí detailní'!$A564,0)="","","IČO: "),OFFSET(Zdroj!I$16,'k rozhodnutí detailní'!$A564,0),"
","B.Ú. ",IF(OFFSET(Zdroj!J$16,'k rozhodnutí detailní'!$A564,0)="","","Anonymizováno")),CONCATENATE("Okres:","
",OFFSET(Zdroj!CH$16,'k rozhodnutí detailní'!$A564,0),"
","Právní forma","
",OFFSET(Zdroj!H$16,'k rozhodnutí detailní'!$A564,0),"
",IF(OFFSET(Zdroj!I$16,'k rozhodnutí detailní'!$A564,0)="","","IČO: "),OFFSET(Zdroj!I$16,'k rozhodnutí detailní'!$A564,0),"
","B.Ú. ",OFFSET(Zdroj!J$16,'k rozhodnutí detailní'!$A564,0))))</f>
        <v/>
      </c>
      <c r="D566" s="3" t="str">
        <f ca="1">IF($B565="","",OFFSET(Zdroj!O$16,'k rozhodnutí detailní'!$A564,0))</f>
        <v/>
      </c>
      <c r="E566" s="426"/>
      <c r="F566" s="31"/>
      <c r="G566" s="429"/>
      <c r="H566" s="427"/>
      <c r="I566" s="419"/>
      <c r="J566" s="419"/>
      <c r="K566" s="419"/>
      <c r="L566" s="419"/>
      <c r="M566" s="435"/>
      <c r="N566" s="425"/>
      <c r="O566" s="419"/>
      <c r="P566" s="419"/>
      <c r="Q566" s="419"/>
      <c r="R566" s="419"/>
      <c r="S566" s="419"/>
      <c r="T566" s="419"/>
      <c r="U566" s="419"/>
    </row>
    <row r="567" spans="1:21" hidden="1" x14ac:dyDescent="0.25">
      <c r="A567" s="25">
        <f>ROW()/3-1</f>
        <v>188</v>
      </c>
      <c r="B567" s="424"/>
      <c r="C567" s="29" t="str">
        <f ca="1">IF($B565="","",IF(Zdroj!$AS$9="ano",IF(OFFSET(Zdroj!M$16,'k rozhodnutí detailní'!A564,0)="","","Anonymizováno"),IF(OFFSET(Zdroj!M$16,'k rozhodnutí detailní'!A564,0)="","",OFFSET(Zdroj!M$16,'k rozhodnutí detailní'!A564,0))))</f>
        <v/>
      </c>
      <c r="D567" s="3" t="str">
        <f ca="1">IF($B565="","",CONCATENATE("Dotace bude použita na:","
",OFFSET(Zdroj!P$16,'k rozhodnutí detailní'!$A564,0)))</f>
        <v/>
      </c>
      <c r="E567" s="426"/>
      <c r="F567" s="32" t="str">
        <f ca="1">IF($B565="","",OFFSET(Zdroj!V$16,'k rozhodnutí detailní'!$A564,0))</f>
        <v/>
      </c>
      <c r="G567" s="49" t="str">
        <f ca="1">IF($B565="","",OFFSET(Zdroj!CC$16,'k rozhodnutí'!#REF!,0))</f>
        <v/>
      </c>
      <c r="H567" s="427"/>
      <c r="I567" s="419"/>
      <c r="J567" s="419"/>
      <c r="K567" s="419"/>
      <c r="L567" s="419"/>
      <c r="M567" s="435"/>
      <c r="N567" s="33" t="str">
        <f t="shared" ref="N567" ca="1" si="371">IF(B565="","",N565/G565)</f>
        <v/>
      </c>
      <c r="O567" s="419"/>
      <c r="P567" s="419"/>
      <c r="Q567" s="419"/>
      <c r="R567" s="419"/>
      <c r="S567" s="419"/>
      <c r="T567" s="419"/>
      <c r="U567" s="419"/>
    </row>
    <row r="568" spans="1:21" hidden="1" x14ac:dyDescent="0.25">
      <c r="A568" s="25"/>
      <c r="B568" s="144" t="str">
        <f ca="1">IF(OFFSET(Zdroj!$B$16,A567,0)&gt;0,A570,"")</f>
        <v/>
      </c>
      <c r="C568" s="2" t="str">
        <f ca="1">IF($B568="","",IF(Zdroj!$AS$9="ano",CONCATENATE(OFFSET(Zdroj!C$16,'k rozhodnutí detailní'!$A567,0),"
","Anonymizováno","
",OFFSET(Zdroj!E$16,'k rozhodnutí detailní'!$A567,0),"
",OFFSET(Zdroj!F$16,'k rozhodnutí detailní'!$A567,0)),CONCATENATE(OFFSET(Zdroj!C$16,'k rozhodnutí detailní'!$A567,0),"
",OFFSET(Zdroj!D$16,'k rozhodnutí detailní'!$A567,0),"
",OFFSET(Zdroj!E$16,'k rozhodnutí detailní'!$A567,0),"
",OFFSET(Zdroj!F$16,'k rozhodnutí detailní'!$A567,0))))</f>
        <v/>
      </c>
      <c r="D568" s="20" t="str">
        <f ca="1">IF($B568="","",OFFSET(Zdroj!N$16,'k rozhodnutí detailní'!$A567,0))</f>
        <v/>
      </c>
      <c r="E568" s="426" t="str">
        <f ca="1">IF($B568="","",OFFSET(Zdroj!T$16,'k rozhodnutí detailní'!$A567,0))</f>
        <v/>
      </c>
      <c r="F568" s="32" t="str">
        <f ca="1">IF($B568="","",OFFSET(Zdroj!U$16,'k rozhodnutí detailní'!$A567,0))</f>
        <v/>
      </c>
      <c r="G568" s="429" t="str">
        <f ca="1">IF($B568="","",OFFSET(Zdroj!W$16,'k rozhodnutí detailní'!$A567,0))</f>
        <v/>
      </c>
      <c r="H568" s="427" t="str">
        <f ca="1">IF($B568="","",OFFSET(Zdroj!Y$16,'k rozhodnutí detailní'!$A567,0))</f>
        <v/>
      </c>
      <c r="I568" s="419" t="str">
        <f ca="1">IF($B568="","",OFFSET(Zdroj!BW$16,'k rozhodnutí detailní'!$A567,0))</f>
        <v/>
      </c>
      <c r="J568" s="419" t="str">
        <f ca="1">IF($B568="","",OFFSET(Zdroj!BX$16,'k rozhodnutí detailní'!$A567,0))</f>
        <v/>
      </c>
      <c r="K568" s="419" t="str">
        <f ca="1">IF($B568="","",OFFSET(Zdroj!BY$16,'k rozhodnutí detailní'!$A567,0))</f>
        <v/>
      </c>
      <c r="L568" s="419" t="str">
        <f ca="1">IF($B568="","",CONCATENATE(OFFSET(Zdroj!BZ$16,'k rozhodnutí detailní'!$A567,0)," ze 100"))</f>
        <v/>
      </c>
      <c r="M568" s="435" t="str">
        <f t="shared" ref="M568" ca="1" si="372">IF($B568="","",SUM((I568+J568+K568)/100))</f>
        <v/>
      </c>
      <c r="N568" s="425" t="str">
        <f ca="1">IF(B568="","",IF(Zdroj!$AS$1=Zdroj!$AT$9,IF(ROUND(G568*M568,Zdroj!$AT$8)&lt;Zdroj!$AU$1,Zdroj!$AU$1,ROUND(G568*M568,Zdroj!$AT$8)),OFFSET(Zdroj!CE$16,'k rozhodnutí detailní'!A567,0)))</f>
        <v/>
      </c>
      <c r="O568" s="419" t="str">
        <f ca="1">IF($B568="","",OFFSET(Zdroj!Z$16,'k rozhodnutí detailní'!$A567,0))</f>
        <v/>
      </c>
      <c r="P568" s="419" t="str">
        <f ca="1">IF($B568="","",OFFSET(Zdroj!AC$16,'k rozhodnutí detailní'!$A567,0))</f>
        <v/>
      </c>
      <c r="Q568" s="419" t="str">
        <f ca="1">IF($B568="","",OFFSET(Zdroj!AD$16,'k rozhodnutí detailní'!$A567,0))</f>
        <v/>
      </c>
      <c r="R568" s="419" t="str">
        <f ca="1">IF($B568="","",OFFSET(Zdroj!AE$16,'k rozhodnutí detailní'!$A567,0))</f>
        <v/>
      </c>
      <c r="S568" s="419" t="str">
        <f ca="1">IF($B568="","",OFFSET(Zdroj!AF$16,'k rozhodnutí detailní'!$A567,0))</f>
        <v/>
      </c>
      <c r="T568" s="419" t="str">
        <f ca="1">IF($B568="","",OFFSET(Zdroj!AG$16,'k rozhodnutí detailní'!$A567,0))</f>
        <v/>
      </c>
      <c r="U568" s="419" t="str">
        <f ca="1">IF($B568="","",OFFSET(Zdroj!AH$16,'k rozhodnutí detailní'!$A567,0))</f>
        <v/>
      </c>
    </row>
    <row r="569" spans="1:21" hidden="1" x14ac:dyDescent="0.25">
      <c r="A569" s="25"/>
      <c r="B569" s="424" t="str">
        <f ca="1">IF(OFFSET(Zdroj!$B$16,A567,0)&gt;0,OFFSET(Zdroj!$B$16,A567,0)+0,"")</f>
        <v/>
      </c>
      <c r="C569" s="2" t="str">
        <f ca="1">IF($B568="","",IF(Zdroj!$AS$9="ano",CONCATENATE("Okres:","
",OFFSET(Zdroj!CH$16,'k rozhodnutí detailní'!$A567,0),"
","Právní forma","
",OFFSET(Zdroj!H$16,'k rozhodnutí detailní'!$A567,0),"
",IF(OFFSET(Zdroj!I$16,'k rozhodnutí detailní'!$A567,0)="","","IČO: "),OFFSET(Zdroj!I$16,'k rozhodnutí detailní'!$A567,0),"
","B.Ú. ",IF(OFFSET(Zdroj!J$16,'k rozhodnutí detailní'!$A567,0)="","","Anonymizováno")),CONCATENATE("Okres:","
",OFFSET(Zdroj!CH$16,'k rozhodnutí detailní'!$A567,0),"
","Právní forma","
",OFFSET(Zdroj!H$16,'k rozhodnutí detailní'!$A567,0),"
",IF(OFFSET(Zdroj!I$16,'k rozhodnutí detailní'!$A567,0)="","","IČO: "),OFFSET(Zdroj!I$16,'k rozhodnutí detailní'!$A567,0),"
","B.Ú. ",OFFSET(Zdroj!J$16,'k rozhodnutí detailní'!$A567,0))))</f>
        <v/>
      </c>
      <c r="D569" s="3" t="str">
        <f ca="1">IF($B568="","",OFFSET(Zdroj!O$16,'k rozhodnutí detailní'!$A567,0))</f>
        <v/>
      </c>
      <c r="E569" s="426"/>
      <c r="F569" s="31"/>
      <c r="G569" s="429"/>
      <c r="H569" s="427"/>
      <c r="I569" s="419"/>
      <c r="J569" s="419"/>
      <c r="K569" s="419"/>
      <c r="L569" s="419"/>
      <c r="M569" s="435"/>
      <c r="N569" s="425"/>
      <c r="O569" s="419"/>
      <c r="P569" s="419"/>
      <c r="Q569" s="419"/>
      <c r="R569" s="419"/>
      <c r="S569" s="419"/>
      <c r="T569" s="419"/>
      <c r="U569" s="419"/>
    </row>
    <row r="570" spans="1:21" hidden="1" x14ac:dyDescent="0.25">
      <c r="A570" s="25">
        <f>ROW()/3-1</f>
        <v>189</v>
      </c>
      <c r="B570" s="424"/>
      <c r="C570" s="29" t="str">
        <f ca="1">IF($B568="","",IF(Zdroj!$AS$9="ano",IF(OFFSET(Zdroj!M$16,'k rozhodnutí detailní'!A567,0)="","","Anonymizováno"),IF(OFFSET(Zdroj!M$16,'k rozhodnutí detailní'!A567,0)="","",OFFSET(Zdroj!M$16,'k rozhodnutí detailní'!A567,0))))</f>
        <v/>
      </c>
      <c r="D570" s="3" t="str">
        <f ca="1">IF($B568="","",CONCATENATE("Dotace bude použita na:","
",OFFSET(Zdroj!P$16,'k rozhodnutí detailní'!$A567,0)))</f>
        <v/>
      </c>
      <c r="E570" s="426"/>
      <c r="F570" s="32" t="str">
        <f ca="1">IF($B568="","",OFFSET(Zdroj!V$16,'k rozhodnutí detailní'!$A567,0))</f>
        <v/>
      </c>
      <c r="G570" s="49" t="str">
        <f ca="1">IF($B568="","",OFFSET(Zdroj!CC$16,'k rozhodnutí'!#REF!,0))</f>
        <v/>
      </c>
      <c r="H570" s="427"/>
      <c r="I570" s="419"/>
      <c r="J570" s="419"/>
      <c r="K570" s="419"/>
      <c r="L570" s="419"/>
      <c r="M570" s="435"/>
      <c r="N570" s="33" t="str">
        <f t="shared" ref="N570" ca="1" si="373">IF(B568="","",N568/G568)</f>
        <v/>
      </c>
      <c r="O570" s="419"/>
      <c r="P570" s="419"/>
      <c r="Q570" s="419"/>
      <c r="R570" s="419"/>
      <c r="S570" s="419"/>
      <c r="T570" s="419"/>
      <c r="U570" s="419"/>
    </row>
    <row r="571" spans="1:21" hidden="1" x14ac:dyDescent="0.25">
      <c r="A571" s="25"/>
      <c r="B571" s="144" t="str">
        <f ca="1">IF(OFFSET(Zdroj!$B$16,A570,0)&gt;0,A573,"")</f>
        <v/>
      </c>
      <c r="C571" s="2" t="str">
        <f ca="1">IF($B571="","",IF(Zdroj!$AS$9="ano",CONCATENATE(OFFSET(Zdroj!C$16,'k rozhodnutí detailní'!$A570,0),"
","Anonymizováno","
",OFFSET(Zdroj!E$16,'k rozhodnutí detailní'!$A570,0),"
",OFFSET(Zdroj!F$16,'k rozhodnutí detailní'!$A570,0)),CONCATENATE(OFFSET(Zdroj!C$16,'k rozhodnutí detailní'!$A570,0),"
",OFFSET(Zdroj!D$16,'k rozhodnutí detailní'!$A570,0),"
",OFFSET(Zdroj!E$16,'k rozhodnutí detailní'!$A570,0),"
",OFFSET(Zdroj!F$16,'k rozhodnutí detailní'!$A570,0))))</f>
        <v/>
      </c>
      <c r="D571" s="20" t="str">
        <f ca="1">IF($B571="","",OFFSET(Zdroj!N$16,'k rozhodnutí detailní'!$A570,0))</f>
        <v/>
      </c>
      <c r="E571" s="426" t="str">
        <f ca="1">IF($B571="","",OFFSET(Zdroj!T$16,'k rozhodnutí detailní'!$A570,0))</f>
        <v/>
      </c>
      <c r="F571" s="32" t="str">
        <f ca="1">IF($B571="","",OFFSET(Zdroj!U$16,'k rozhodnutí detailní'!$A570,0))</f>
        <v/>
      </c>
      <c r="G571" s="429" t="str">
        <f ca="1">IF($B571="","",OFFSET(Zdroj!W$16,'k rozhodnutí detailní'!$A570,0))</f>
        <v/>
      </c>
      <c r="H571" s="427" t="str">
        <f ca="1">IF($B571="","",OFFSET(Zdroj!Y$16,'k rozhodnutí detailní'!$A570,0))</f>
        <v/>
      </c>
      <c r="I571" s="419" t="str">
        <f ca="1">IF($B571="","",OFFSET(Zdroj!BW$16,'k rozhodnutí detailní'!$A570,0))</f>
        <v/>
      </c>
      <c r="J571" s="419" t="str">
        <f ca="1">IF($B571="","",OFFSET(Zdroj!BX$16,'k rozhodnutí detailní'!$A570,0))</f>
        <v/>
      </c>
      <c r="K571" s="419" t="str">
        <f ca="1">IF($B571="","",OFFSET(Zdroj!BY$16,'k rozhodnutí detailní'!$A570,0))</f>
        <v/>
      </c>
      <c r="L571" s="419" t="str">
        <f ca="1">IF($B571="","",CONCATENATE(OFFSET(Zdroj!BZ$16,'k rozhodnutí detailní'!$A570,0)," ze 100"))</f>
        <v/>
      </c>
      <c r="M571" s="435" t="str">
        <f t="shared" ref="M571" ca="1" si="374">IF($B571="","",SUM((I571+J571+K571)/100))</f>
        <v/>
      </c>
      <c r="N571" s="425" t="str">
        <f ca="1">IF(B571="","",IF(Zdroj!$AS$1=Zdroj!$AT$9,IF(ROUND(G571*M571,Zdroj!$AT$8)&lt;Zdroj!$AU$1,Zdroj!$AU$1,ROUND(G571*M571,Zdroj!$AT$8)),OFFSET(Zdroj!CE$16,'k rozhodnutí detailní'!A570,0)))</f>
        <v/>
      </c>
      <c r="O571" s="419" t="str">
        <f ca="1">IF($B571="","",OFFSET(Zdroj!Z$16,'k rozhodnutí detailní'!$A570,0))</f>
        <v/>
      </c>
      <c r="P571" s="419" t="str">
        <f ca="1">IF($B571="","",OFFSET(Zdroj!AC$16,'k rozhodnutí detailní'!$A570,0))</f>
        <v/>
      </c>
      <c r="Q571" s="419" t="str">
        <f ca="1">IF($B571="","",OFFSET(Zdroj!AD$16,'k rozhodnutí detailní'!$A570,0))</f>
        <v/>
      </c>
      <c r="R571" s="419" t="str">
        <f ca="1">IF($B571="","",OFFSET(Zdroj!AE$16,'k rozhodnutí detailní'!$A570,0))</f>
        <v/>
      </c>
      <c r="S571" s="419" t="str">
        <f ca="1">IF($B571="","",OFFSET(Zdroj!AF$16,'k rozhodnutí detailní'!$A570,0))</f>
        <v/>
      </c>
      <c r="T571" s="419" t="str">
        <f ca="1">IF($B571="","",OFFSET(Zdroj!AG$16,'k rozhodnutí detailní'!$A570,0))</f>
        <v/>
      </c>
      <c r="U571" s="419" t="str">
        <f ca="1">IF($B571="","",OFFSET(Zdroj!AH$16,'k rozhodnutí detailní'!$A570,0))</f>
        <v/>
      </c>
    </row>
    <row r="572" spans="1:21" hidden="1" x14ac:dyDescent="0.25">
      <c r="A572" s="25"/>
      <c r="B572" s="424" t="str">
        <f ca="1">IF(OFFSET(Zdroj!$B$16,A570,0)&gt;0,OFFSET(Zdroj!$B$16,A570,0)+0,"")</f>
        <v/>
      </c>
      <c r="C572" s="2" t="str">
        <f ca="1">IF($B571="","",IF(Zdroj!$AS$9="ano",CONCATENATE("Okres:","
",OFFSET(Zdroj!CH$16,'k rozhodnutí detailní'!$A570,0),"
","Právní forma","
",OFFSET(Zdroj!H$16,'k rozhodnutí detailní'!$A570,0),"
",IF(OFFSET(Zdroj!I$16,'k rozhodnutí detailní'!$A570,0)="","","IČO: "),OFFSET(Zdroj!I$16,'k rozhodnutí detailní'!$A570,0),"
","B.Ú. ",IF(OFFSET(Zdroj!J$16,'k rozhodnutí detailní'!$A570,0)="","","Anonymizováno")),CONCATENATE("Okres:","
",OFFSET(Zdroj!CH$16,'k rozhodnutí detailní'!$A570,0),"
","Právní forma","
",OFFSET(Zdroj!H$16,'k rozhodnutí detailní'!$A570,0),"
",IF(OFFSET(Zdroj!I$16,'k rozhodnutí detailní'!$A570,0)="","","IČO: "),OFFSET(Zdroj!I$16,'k rozhodnutí detailní'!$A570,0),"
","B.Ú. ",OFFSET(Zdroj!J$16,'k rozhodnutí detailní'!$A570,0))))</f>
        <v/>
      </c>
      <c r="D572" s="3" t="str">
        <f ca="1">IF($B571="","",OFFSET(Zdroj!O$16,'k rozhodnutí detailní'!$A570,0))</f>
        <v/>
      </c>
      <c r="E572" s="426"/>
      <c r="F572" s="31"/>
      <c r="G572" s="429"/>
      <c r="H572" s="427"/>
      <c r="I572" s="419"/>
      <c r="J572" s="419"/>
      <c r="K572" s="419"/>
      <c r="L572" s="419"/>
      <c r="M572" s="435"/>
      <c r="N572" s="425"/>
      <c r="O572" s="419"/>
      <c r="P572" s="419"/>
      <c r="Q572" s="419"/>
      <c r="R572" s="419"/>
      <c r="S572" s="419"/>
      <c r="T572" s="419"/>
      <c r="U572" s="419"/>
    </row>
    <row r="573" spans="1:21" hidden="1" x14ac:dyDescent="0.25">
      <c r="A573" s="25">
        <f>ROW()/3-1</f>
        <v>190</v>
      </c>
      <c r="B573" s="424"/>
      <c r="C573" s="29" t="str">
        <f ca="1">IF($B571="","",IF(Zdroj!$AS$9="ano",IF(OFFSET(Zdroj!M$16,'k rozhodnutí detailní'!A570,0)="","","Anonymizováno"),IF(OFFSET(Zdroj!M$16,'k rozhodnutí detailní'!A570,0)="","",OFFSET(Zdroj!M$16,'k rozhodnutí detailní'!A570,0))))</f>
        <v/>
      </c>
      <c r="D573" s="3" t="str">
        <f ca="1">IF($B571="","",CONCATENATE("Dotace bude použita na:","
",OFFSET(Zdroj!P$16,'k rozhodnutí detailní'!$A570,0)))</f>
        <v/>
      </c>
      <c r="E573" s="426"/>
      <c r="F573" s="32" t="str">
        <f ca="1">IF($B571="","",OFFSET(Zdroj!V$16,'k rozhodnutí detailní'!$A570,0))</f>
        <v/>
      </c>
      <c r="G573" s="49" t="str">
        <f ca="1">IF($B571="","",OFFSET(Zdroj!CC$16,'k rozhodnutí'!#REF!,0))</f>
        <v/>
      </c>
      <c r="H573" s="427"/>
      <c r="I573" s="419"/>
      <c r="J573" s="419"/>
      <c r="K573" s="419"/>
      <c r="L573" s="419"/>
      <c r="M573" s="435"/>
      <c r="N573" s="33" t="str">
        <f t="shared" ref="N573" ca="1" si="375">IF(B571="","",N571/G571)</f>
        <v/>
      </c>
      <c r="O573" s="419"/>
      <c r="P573" s="419"/>
      <c r="Q573" s="419"/>
      <c r="R573" s="419"/>
      <c r="S573" s="419"/>
      <c r="T573" s="419"/>
      <c r="U573" s="419"/>
    </row>
    <row r="574" spans="1:21" hidden="1" x14ac:dyDescent="0.25">
      <c r="A574" s="25"/>
      <c r="B574" s="144" t="str">
        <f ca="1">IF(OFFSET(Zdroj!$B$16,A573,0)&gt;0,A576,"")</f>
        <v/>
      </c>
      <c r="C574" s="2" t="str">
        <f ca="1">IF($B574="","",IF(Zdroj!$AS$9="ano",CONCATENATE(OFFSET(Zdroj!C$16,'k rozhodnutí detailní'!$A573,0),"
","Anonymizováno","
",OFFSET(Zdroj!E$16,'k rozhodnutí detailní'!$A573,0),"
",OFFSET(Zdroj!F$16,'k rozhodnutí detailní'!$A573,0)),CONCATENATE(OFFSET(Zdroj!C$16,'k rozhodnutí detailní'!$A573,0),"
",OFFSET(Zdroj!D$16,'k rozhodnutí detailní'!$A573,0),"
",OFFSET(Zdroj!E$16,'k rozhodnutí detailní'!$A573,0),"
",OFFSET(Zdroj!F$16,'k rozhodnutí detailní'!$A573,0))))</f>
        <v/>
      </c>
      <c r="D574" s="20" t="str">
        <f ca="1">IF($B574="","",OFFSET(Zdroj!N$16,'k rozhodnutí detailní'!$A573,0))</f>
        <v/>
      </c>
      <c r="E574" s="426" t="str">
        <f ca="1">IF($B574="","",OFFSET(Zdroj!T$16,'k rozhodnutí detailní'!$A573,0))</f>
        <v/>
      </c>
      <c r="F574" s="32" t="str">
        <f ca="1">IF($B574="","",OFFSET(Zdroj!U$16,'k rozhodnutí detailní'!$A573,0))</f>
        <v/>
      </c>
      <c r="G574" s="429" t="str">
        <f ca="1">IF($B574="","",OFFSET(Zdroj!W$16,'k rozhodnutí detailní'!$A573,0))</f>
        <v/>
      </c>
      <c r="H574" s="427" t="str">
        <f ca="1">IF($B574="","",OFFSET(Zdroj!Y$16,'k rozhodnutí detailní'!$A573,0))</f>
        <v/>
      </c>
      <c r="I574" s="419" t="str">
        <f ca="1">IF($B574="","",OFFSET(Zdroj!BW$16,'k rozhodnutí detailní'!$A573,0))</f>
        <v/>
      </c>
      <c r="J574" s="419" t="str">
        <f ca="1">IF($B574="","",OFFSET(Zdroj!BX$16,'k rozhodnutí detailní'!$A573,0))</f>
        <v/>
      </c>
      <c r="K574" s="419" t="str">
        <f ca="1">IF($B574="","",OFFSET(Zdroj!BY$16,'k rozhodnutí detailní'!$A573,0))</f>
        <v/>
      </c>
      <c r="L574" s="419" t="str">
        <f ca="1">IF($B574="","",CONCATENATE(OFFSET(Zdroj!BZ$16,'k rozhodnutí detailní'!$A573,0)," ze 100"))</f>
        <v/>
      </c>
      <c r="M574" s="435" t="str">
        <f t="shared" ref="M574" ca="1" si="376">IF($B574="","",SUM((I574+J574+K574)/100))</f>
        <v/>
      </c>
      <c r="N574" s="425" t="str">
        <f ca="1">IF(B574="","",IF(Zdroj!$AS$1=Zdroj!$AT$9,IF(ROUND(G574*M574,Zdroj!$AT$8)&lt;Zdroj!$AU$1,Zdroj!$AU$1,ROUND(G574*M574,Zdroj!$AT$8)),OFFSET(Zdroj!CE$16,'k rozhodnutí detailní'!A573,0)))</f>
        <v/>
      </c>
      <c r="O574" s="419" t="str">
        <f ca="1">IF($B574="","",OFFSET(Zdroj!Z$16,'k rozhodnutí detailní'!$A573,0))</f>
        <v/>
      </c>
      <c r="P574" s="419" t="str">
        <f ca="1">IF($B574="","",OFFSET(Zdroj!AC$16,'k rozhodnutí detailní'!$A573,0))</f>
        <v/>
      </c>
      <c r="Q574" s="419" t="str">
        <f ca="1">IF($B574="","",OFFSET(Zdroj!AD$16,'k rozhodnutí detailní'!$A573,0))</f>
        <v/>
      </c>
      <c r="R574" s="419" t="str">
        <f ca="1">IF($B574="","",OFFSET(Zdroj!AE$16,'k rozhodnutí detailní'!$A573,0))</f>
        <v/>
      </c>
      <c r="S574" s="419" t="str">
        <f ca="1">IF($B574="","",OFFSET(Zdroj!AF$16,'k rozhodnutí detailní'!$A573,0))</f>
        <v/>
      </c>
      <c r="T574" s="419" t="str">
        <f ca="1">IF($B574="","",OFFSET(Zdroj!AG$16,'k rozhodnutí detailní'!$A573,0))</f>
        <v/>
      </c>
      <c r="U574" s="419" t="str">
        <f ca="1">IF($B574="","",OFFSET(Zdroj!AH$16,'k rozhodnutí detailní'!$A573,0))</f>
        <v/>
      </c>
    </row>
    <row r="575" spans="1:21" hidden="1" x14ac:dyDescent="0.25">
      <c r="A575" s="25"/>
      <c r="B575" s="424" t="str">
        <f ca="1">IF(OFFSET(Zdroj!$B$16,A573,0)&gt;0,OFFSET(Zdroj!$B$16,A573,0)+0,"")</f>
        <v/>
      </c>
      <c r="C575" s="2" t="str">
        <f ca="1">IF($B574="","",IF(Zdroj!$AS$9="ano",CONCATENATE("Okres:","
",OFFSET(Zdroj!CH$16,'k rozhodnutí detailní'!$A573,0),"
","Právní forma","
",OFFSET(Zdroj!H$16,'k rozhodnutí detailní'!$A573,0),"
",IF(OFFSET(Zdroj!I$16,'k rozhodnutí detailní'!$A573,0)="","","IČO: "),OFFSET(Zdroj!I$16,'k rozhodnutí detailní'!$A573,0),"
","B.Ú. ",IF(OFFSET(Zdroj!J$16,'k rozhodnutí detailní'!$A573,0)="","","Anonymizováno")),CONCATENATE("Okres:","
",OFFSET(Zdroj!CH$16,'k rozhodnutí detailní'!$A573,0),"
","Právní forma","
",OFFSET(Zdroj!H$16,'k rozhodnutí detailní'!$A573,0),"
",IF(OFFSET(Zdroj!I$16,'k rozhodnutí detailní'!$A573,0)="","","IČO: "),OFFSET(Zdroj!I$16,'k rozhodnutí detailní'!$A573,0),"
","B.Ú. ",OFFSET(Zdroj!J$16,'k rozhodnutí detailní'!$A573,0))))</f>
        <v/>
      </c>
      <c r="D575" s="3" t="str">
        <f ca="1">IF($B574="","",OFFSET(Zdroj!O$16,'k rozhodnutí detailní'!$A573,0))</f>
        <v/>
      </c>
      <c r="E575" s="426"/>
      <c r="F575" s="31"/>
      <c r="G575" s="429"/>
      <c r="H575" s="427"/>
      <c r="I575" s="419"/>
      <c r="J575" s="419"/>
      <c r="K575" s="419"/>
      <c r="L575" s="419"/>
      <c r="M575" s="435"/>
      <c r="N575" s="425"/>
      <c r="O575" s="419"/>
      <c r="P575" s="419"/>
      <c r="Q575" s="419"/>
      <c r="R575" s="419"/>
      <c r="S575" s="419"/>
      <c r="T575" s="419"/>
      <c r="U575" s="419"/>
    </row>
    <row r="576" spans="1:21" hidden="1" x14ac:dyDescent="0.25">
      <c r="A576" s="25">
        <f>ROW()/3-1</f>
        <v>191</v>
      </c>
      <c r="B576" s="424"/>
      <c r="C576" s="29" t="str">
        <f ca="1">IF($B574="","",IF(Zdroj!$AS$9="ano",IF(OFFSET(Zdroj!M$16,'k rozhodnutí detailní'!A573,0)="","","Anonymizováno"),IF(OFFSET(Zdroj!M$16,'k rozhodnutí detailní'!A573,0)="","",OFFSET(Zdroj!M$16,'k rozhodnutí detailní'!A573,0))))</f>
        <v/>
      </c>
      <c r="D576" s="3" t="str">
        <f ca="1">IF($B574="","",CONCATENATE("Dotace bude použita na:","
",OFFSET(Zdroj!P$16,'k rozhodnutí detailní'!$A573,0)))</f>
        <v/>
      </c>
      <c r="E576" s="426"/>
      <c r="F576" s="32" t="str">
        <f ca="1">IF($B574="","",OFFSET(Zdroj!V$16,'k rozhodnutí detailní'!$A573,0))</f>
        <v/>
      </c>
      <c r="G576" s="49" t="str">
        <f ca="1">IF($B574="","",OFFSET(Zdroj!CC$16,'k rozhodnutí'!#REF!,0))</f>
        <v/>
      </c>
      <c r="H576" s="427"/>
      <c r="I576" s="419"/>
      <c r="J576" s="419"/>
      <c r="K576" s="419"/>
      <c r="L576" s="419"/>
      <c r="M576" s="435"/>
      <c r="N576" s="33" t="str">
        <f t="shared" ref="N576" ca="1" si="377">IF(B574="","",N574/G574)</f>
        <v/>
      </c>
      <c r="O576" s="419"/>
      <c r="P576" s="419"/>
      <c r="Q576" s="419"/>
      <c r="R576" s="419"/>
      <c r="S576" s="419"/>
      <c r="T576" s="419"/>
      <c r="U576" s="419"/>
    </row>
    <row r="577" spans="1:21" hidden="1" x14ac:dyDescent="0.25">
      <c r="A577" s="25"/>
      <c r="B577" s="144" t="str">
        <f ca="1">IF(OFFSET(Zdroj!$B$16,A576,0)&gt;0,A579,"")</f>
        <v/>
      </c>
      <c r="C577" s="2" t="str">
        <f ca="1">IF($B577="","",IF(Zdroj!$AS$9="ano",CONCATENATE(OFFSET(Zdroj!C$16,'k rozhodnutí detailní'!$A576,0),"
","Anonymizováno","
",OFFSET(Zdroj!E$16,'k rozhodnutí detailní'!$A576,0),"
",OFFSET(Zdroj!F$16,'k rozhodnutí detailní'!$A576,0)),CONCATENATE(OFFSET(Zdroj!C$16,'k rozhodnutí detailní'!$A576,0),"
",OFFSET(Zdroj!D$16,'k rozhodnutí detailní'!$A576,0),"
",OFFSET(Zdroj!E$16,'k rozhodnutí detailní'!$A576,0),"
",OFFSET(Zdroj!F$16,'k rozhodnutí detailní'!$A576,0))))</f>
        <v/>
      </c>
      <c r="D577" s="20" t="str">
        <f ca="1">IF($B577="","",OFFSET(Zdroj!N$16,'k rozhodnutí detailní'!$A576,0))</f>
        <v/>
      </c>
      <c r="E577" s="426" t="str">
        <f ca="1">IF($B577="","",OFFSET(Zdroj!T$16,'k rozhodnutí detailní'!$A576,0))</f>
        <v/>
      </c>
      <c r="F577" s="32" t="str">
        <f ca="1">IF($B577="","",OFFSET(Zdroj!U$16,'k rozhodnutí detailní'!$A576,0))</f>
        <v/>
      </c>
      <c r="G577" s="429" t="str">
        <f ca="1">IF($B577="","",OFFSET(Zdroj!W$16,'k rozhodnutí detailní'!$A576,0))</f>
        <v/>
      </c>
      <c r="H577" s="427" t="str">
        <f ca="1">IF($B577="","",OFFSET(Zdroj!Y$16,'k rozhodnutí detailní'!$A576,0))</f>
        <v/>
      </c>
      <c r="I577" s="419" t="str">
        <f ca="1">IF($B577="","",OFFSET(Zdroj!BW$16,'k rozhodnutí detailní'!$A576,0))</f>
        <v/>
      </c>
      <c r="J577" s="419" t="str">
        <f ca="1">IF($B577="","",OFFSET(Zdroj!BX$16,'k rozhodnutí detailní'!$A576,0))</f>
        <v/>
      </c>
      <c r="K577" s="419" t="str">
        <f ca="1">IF($B577="","",OFFSET(Zdroj!BY$16,'k rozhodnutí detailní'!$A576,0))</f>
        <v/>
      </c>
      <c r="L577" s="419" t="str">
        <f ca="1">IF($B577="","",CONCATENATE(OFFSET(Zdroj!BZ$16,'k rozhodnutí detailní'!$A576,0)," ze 100"))</f>
        <v/>
      </c>
      <c r="M577" s="435" t="str">
        <f t="shared" ref="M577" ca="1" si="378">IF($B577="","",SUM((I577+J577+K577)/100))</f>
        <v/>
      </c>
      <c r="N577" s="425" t="str">
        <f ca="1">IF(B577="","",IF(Zdroj!$AS$1=Zdroj!$AT$9,IF(ROUND(G577*M577,Zdroj!$AT$8)&lt;Zdroj!$AU$1,Zdroj!$AU$1,ROUND(G577*M577,Zdroj!$AT$8)),OFFSET(Zdroj!CE$16,'k rozhodnutí detailní'!A576,0)))</f>
        <v/>
      </c>
      <c r="O577" s="419" t="str">
        <f ca="1">IF($B577="","",OFFSET(Zdroj!Z$16,'k rozhodnutí detailní'!$A576,0))</f>
        <v/>
      </c>
      <c r="P577" s="419" t="str">
        <f ca="1">IF($B577="","",OFFSET(Zdroj!AC$16,'k rozhodnutí detailní'!$A576,0))</f>
        <v/>
      </c>
      <c r="Q577" s="419" t="str">
        <f ca="1">IF($B577="","",OFFSET(Zdroj!AD$16,'k rozhodnutí detailní'!$A576,0))</f>
        <v/>
      </c>
      <c r="R577" s="419" t="str">
        <f ca="1">IF($B577="","",OFFSET(Zdroj!AE$16,'k rozhodnutí detailní'!$A576,0))</f>
        <v/>
      </c>
      <c r="S577" s="419" t="str">
        <f ca="1">IF($B577="","",OFFSET(Zdroj!AF$16,'k rozhodnutí detailní'!$A576,0))</f>
        <v/>
      </c>
      <c r="T577" s="419" t="str">
        <f ca="1">IF($B577="","",OFFSET(Zdroj!AG$16,'k rozhodnutí detailní'!$A576,0))</f>
        <v/>
      </c>
      <c r="U577" s="419" t="str">
        <f ca="1">IF($B577="","",OFFSET(Zdroj!AH$16,'k rozhodnutí detailní'!$A576,0))</f>
        <v/>
      </c>
    </row>
    <row r="578" spans="1:21" hidden="1" x14ac:dyDescent="0.25">
      <c r="A578" s="25"/>
      <c r="B578" s="424" t="str">
        <f ca="1">IF(OFFSET(Zdroj!$B$16,A576,0)&gt;0,OFFSET(Zdroj!$B$16,A576,0)+0,"")</f>
        <v/>
      </c>
      <c r="C578" s="2" t="str">
        <f ca="1">IF($B577="","",IF(Zdroj!$AS$9="ano",CONCATENATE("Okres:","
",OFFSET(Zdroj!CH$16,'k rozhodnutí detailní'!$A576,0),"
","Právní forma","
",OFFSET(Zdroj!H$16,'k rozhodnutí detailní'!$A576,0),"
",IF(OFFSET(Zdroj!I$16,'k rozhodnutí detailní'!$A576,0)="","","IČO: "),OFFSET(Zdroj!I$16,'k rozhodnutí detailní'!$A576,0),"
","B.Ú. ",IF(OFFSET(Zdroj!J$16,'k rozhodnutí detailní'!$A576,0)="","","Anonymizováno")),CONCATENATE("Okres:","
",OFFSET(Zdroj!CH$16,'k rozhodnutí detailní'!$A576,0),"
","Právní forma","
",OFFSET(Zdroj!H$16,'k rozhodnutí detailní'!$A576,0),"
",IF(OFFSET(Zdroj!I$16,'k rozhodnutí detailní'!$A576,0)="","","IČO: "),OFFSET(Zdroj!I$16,'k rozhodnutí detailní'!$A576,0),"
","B.Ú. ",OFFSET(Zdroj!J$16,'k rozhodnutí detailní'!$A576,0))))</f>
        <v/>
      </c>
      <c r="D578" s="3" t="str">
        <f ca="1">IF($B577="","",OFFSET(Zdroj!O$16,'k rozhodnutí detailní'!$A576,0))</f>
        <v/>
      </c>
      <c r="E578" s="426"/>
      <c r="F578" s="31"/>
      <c r="G578" s="429"/>
      <c r="H578" s="427"/>
      <c r="I578" s="419"/>
      <c r="J578" s="419"/>
      <c r="K578" s="419"/>
      <c r="L578" s="419"/>
      <c r="M578" s="435"/>
      <c r="N578" s="425"/>
      <c r="O578" s="419"/>
      <c r="P578" s="419"/>
      <c r="Q578" s="419"/>
      <c r="R578" s="419"/>
      <c r="S578" s="419"/>
      <c r="T578" s="419"/>
      <c r="U578" s="419"/>
    </row>
    <row r="579" spans="1:21" hidden="1" x14ac:dyDescent="0.25">
      <c r="A579" s="25">
        <f>ROW()/3-1</f>
        <v>192</v>
      </c>
      <c r="B579" s="424"/>
      <c r="C579" s="29" t="str">
        <f ca="1">IF($B577="","",IF(Zdroj!$AS$9="ano",IF(OFFSET(Zdroj!M$16,'k rozhodnutí detailní'!A576,0)="","","Anonymizováno"),IF(OFFSET(Zdroj!M$16,'k rozhodnutí detailní'!A576,0)="","",OFFSET(Zdroj!M$16,'k rozhodnutí detailní'!A576,0))))</f>
        <v/>
      </c>
      <c r="D579" s="3" t="str">
        <f ca="1">IF($B577="","",CONCATENATE("Dotace bude použita na:","
",OFFSET(Zdroj!P$16,'k rozhodnutí detailní'!$A576,0)))</f>
        <v/>
      </c>
      <c r="E579" s="426"/>
      <c r="F579" s="32" t="str">
        <f ca="1">IF($B577="","",OFFSET(Zdroj!V$16,'k rozhodnutí detailní'!$A576,0))</f>
        <v/>
      </c>
      <c r="G579" s="49" t="str">
        <f ca="1">IF($B577="","",OFFSET(Zdroj!CC$16,'k rozhodnutí'!#REF!,0))</f>
        <v/>
      </c>
      <c r="H579" s="427"/>
      <c r="I579" s="419"/>
      <c r="J579" s="419"/>
      <c r="K579" s="419"/>
      <c r="L579" s="419"/>
      <c r="M579" s="435"/>
      <c r="N579" s="33" t="str">
        <f t="shared" ref="N579" ca="1" si="379">IF(B577="","",N577/G577)</f>
        <v/>
      </c>
      <c r="O579" s="419"/>
      <c r="P579" s="419"/>
      <c r="Q579" s="419"/>
      <c r="R579" s="419"/>
      <c r="S579" s="419"/>
      <c r="T579" s="419"/>
      <c r="U579" s="419"/>
    </row>
    <row r="580" spans="1:21" hidden="1" x14ac:dyDescent="0.25">
      <c r="A580" s="25"/>
      <c r="B580" s="144" t="str">
        <f ca="1">IF(OFFSET(Zdroj!$B$16,A579,0)&gt;0,A582,"")</f>
        <v/>
      </c>
      <c r="C580" s="2" t="str">
        <f ca="1">IF($B580="","",IF(Zdroj!$AS$9="ano",CONCATENATE(OFFSET(Zdroj!C$16,'k rozhodnutí detailní'!$A579,0),"
","Anonymizováno","
",OFFSET(Zdroj!E$16,'k rozhodnutí detailní'!$A579,0),"
",OFFSET(Zdroj!F$16,'k rozhodnutí detailní'!$A579,0)),CONCATENATE(OFFSET(Zdroj!C$16,'k rozhodnutí detailní'!$A579,0),"
",OFFSET(Zdroj!D$16,'k rozhodnutí detailní'!$A579,0),"
",OFFSET(Zdroj!E$16,'k rozhodnutí detailní'!$A579,0),"
",OFFSET(Zdroj!F$16,'k rozhodnutí detailní'!$A579,0))))</f>
        <v/>
      </c>
      <c r="D580" s="20" t="str">
        <f ca="1">IF($B580="","",OFFSET(Zdroj!N$16,'k rozhodnutí detailní'!$A579,0))</f>
        <v/>
      </c>
      <c r="E580" s="426" t="str">
        <f ca="1">IF($B580="","",OFFSET(Zdroj!T$16,'k rozhodnutí detailní'!$A579,0))</f>
        <v/>
      </c>
      <c r="F580" s="32" t="str">
        <f ca="1">IF($B580="","",OFFSET(Zdroj!U$16,'k rozhodnutí detailní'!$A579,0))</f>
        <v/>
      </c>
      <c r="G580" s="429" t="str">
        <f ca="1">IF($B580="","",OFFSET(Zdroj!W$16,'k rozhodnutí detailní'!$A579,0))</f>
        <v/>
      </c>
      <c r="H580" s="427" t="str">
        <f ca="1">IF($B580="","",OFFSET(Zdroj!Y$16,'k rozhodnutí detailní'!$A579,0))</f>
        <v/>
      </c>
      <c r="I580" s="419" t="str">
        <f ca="1">IF($B580="","",OFFSET(Zdroj!BW$16,'k rozhodnutí detailní'!$A579,0))</f>
        <v/>
      </c>
      <c r="J580" s="419" t="str">
        <f ca="1">IF($B580="","",OFFSET(Zdroj!BX$16,'k rozhodnutí detailní'!$A579,0))</f>
        <v/>
      </c>
      <c r="K580" s="419" t="str">
        <f ca="1">IF($B580="","",OFFSET(Zdroj!BY$16,'k rozhodnutí detailní'!$A579,0))</f>
        <v/>
      </c>
      <c r="L580" s="419" t="str">
        <f ca="1">IF($B580="","",CONCATENATE(OFFSET(Zdroj!BZ$16,'k rozhodnutí detailní'!$A579,0)," ze 100"))</f>
        <v/>
      </c>
      <c r="M580" s="435" t="str">
        <f t="shared" ref="M580" ca="1" si="380">IF($B580="","",SUM((I580+J580+K580)/100))</f>
        <v/>
      </c>
      <c r="N580" s="425" t="str">
        <f ca="1">IF(B580="","",IF(Zdroj!$AS$1=Zdroj!$AT$9,IF(ROUND(G580*M580,Zdroj!$AT$8)&lt;Zdroj!$AU$1,Zdroj!$AU$1,ROUND(G580*M580,Zdroj!$AT$8)),OFFSET(Zdroj!CE$16,'k rozhodnutí detailní'!A579,0)))</f>
        <v/>
      </c>
      <c r="O580" s="419" t="str">
        <f ca="1">IF($B580="","",OFFSET(Zdroj!Z$16,'k rozhodnutí detailní'!$A579,0))</f>
        <v/>
      </c>
      <c r="P580" s="419" t="str">
        <f ca="1">IF($B580="","",OFFSET(Zdroj!AC$16,'k rozhodnutí detailní'!$A579,0))</f>
        <v/>
      </c>
      <c r="Q580" s="419" t="str">
        <f ca="1">IF($B580="","",OFFSET(Zdroj!AD$16,'k rozhodnutí detailní'!$A579,0))</f>
        <v/>
      </c>
      <c r="R580" s="419" t="str">
        <f ca="1">IF($B580="","",OFFSET(Zdroj!AE$16,'k rozhodnutí detailní'!$A579,0))</f>
        <v/>
      </c>
      <c r="S580" s="419" t="str">
        <f ca="1">IF($B580="","",OFFSET(Zdroj!AF$16,'k rozhodnutí detailní'!$A579,0))</f>
        <v/>
      </c>
      <c r="T580" s="419" t="str">
        <f ca="1">IF($B580="","",OFFSET(Zdroj!AG$16,'k rozhodnutí detailní'!$A579,0))</f>
        <v/>
      </c>
      <c r="U580" s="419" t="str">
        <f ca="1">IF($B580="","",OFFSET(Zdroj!AH$16,'k rozhodnutí detailní'!$A579,0))</f>
        <v/>
      </c>
    </row>
    <row r="581" spans="1:21" hidden="1" x14ac:dyDescent="0.25">
      <c r="A581" s="25"/>
      <c r="B581" s="424" t="str">
        <f ca="1">IF(OFFSET(Zdroj!$B$16,A579,0)&gt;0,OFFSET(Zdroj!$B$16,A579,0)+0,"")</f>
        <v/>
      </c>
      <c r="C581" s="2" t="str">
        <f ca="1">IF($B580="","",IF(Zdroj!$AS$9="ano",CONCATENATE("Okres:","
",OFFSET(Zdroj!CH$16,'k rozhodnutí detailní'!$A579,0),"
","Právní forma","
",OFFSET(Zdroj!H$16,'k rozhodnutí detailní'!$A579,0),"
",IF(OFFSET(Zdroj!I$16,'k rozhodnutí detailní'!$A579,0)="","","IČO: "),OFFSET(Zdroj!I$16,'k rozhodnutí detailní'!$A579,0),"
","B.Ú. ",IF(OFFSET(Zdroj!J$16,'k rozhodnutí detailní'!$A579,0)="","","Anonymizováno")),CONCATENATE("Okres:","
",OFFSET(Zdroj!CH$16,'k rozhodnutí detailní'!$A579,0),"
","Právní forma","
",OFFSET(Zdroj!H$16,'k rozhodnutí detailní'!$A579,0),"
",IF(OFFSET(Zdroj!I$16,'k rozhodnutí detailní'!$A579,0)="","","IČO: "),OFFSET(Zdroj!I$16,'k rozhodnutí detailní'!$A579,0),"
","B.Ú. ",OFFSET(Zdroj!J$16,'k rozhodnutí detailní'!$A579,0))))</f>
        <v/>
      </c>
      <c r="D581" s="3" t="str">
        <f ca="1">IF($B580="","",OFFSET(Zdroj!O$16,'k rozhodnutí detailní'!$A579,0))</f>
        <v/>
      </c>
      <c r="E581" s="426"/>
      <c r="F581" s="31"/>
      <c r="G581" s="429"/>
      <c r="H581" s="427"/>
      <c r="I581" s="419"/>
      <c r="J581" s="419"/>
      <c r="K581" s="419"/>
      <c r="L581" s="419"/>
      <c r="M581" s="435"/>
      <c r="N581" s="425"/>
      <c r="O581" s="419"/>
      <c r="P581" s="419"/>
      <c r="Q581" s="419"/>
      <c r="R581" s="419"/>
      <c r="S581" s="419"/>
      <c r="T581" s="419"/>
      <c r="U581" s="419"/>
    </row>
    <row r="582" spans="1:21" hidden="1" x14ac:dyDescent="0.25">
      <c r="A582" s="25">
        <f>ROW()/3-1</f>
        <v>193</v>
      </c>
      <c r="B582" s="424"/>
      <c r="C582" s="29" t="str">
        <f ca="1">IF($B580="","",IF(Zdroj!$AS$9="ano",IF(OFFSET(Zdroj!M$16,'k rozhodnutí detailní'!A579,0)="","","Anonymizováno"),IF(OFFSET(Zdroj!M$16,'k rozhodnutí detailní'!A579,0)="","",OFFSET(Zdroj!M$16,'k rozhodnutí detailní'!A579,0))))</f>
        <v/>
      </c>
      <c r="D582" s="3" t="str">
        <f ca="1">IF($B580="","",CONCATENATE("Dotace bude použita na:","
",OFFSET(Zdroj!P$16,'k rozhodnutí detailní'!$A579,0)))</f>
        <v/>
      </c>
      <c r="E582" s="426"/>
      <c r="F582" s="32" t="str">
        <f ca="1">IF($B580="","",OFFSET(Zdroj!V$16,'k rozhodnutí detailní'!$A579,0))</f>
        <v/>
      </c>
      <c r="G582" s="49" t="str">
        <f ca="1">IF($B580="","",OFFSET(Zdroj!CC$16,'k rozhodnutí'!#REF!,0))</f>
        <v/>
      </c>
      <c r="H582" s="427"/>
      <c r="I582" s="419"/>
      <c r="J582" s="419"/>
      <c r="K582" s="419"/>
      <c r="L582" s="419"/>
      <c r="M582" s="435"/>
      <c r="N582" s="33" t="str">
        <f t="shared" ref="N582" ca="1" si="381">IF(B580="","",N580/G580)</f>
        <v/>
      </c>
      <c r="O582" s="419"/>
      <c r="P582" s="419"/>
      <c r="Q582" s="419"/>
      <c r="R582" s="419"/>
      <c r="S582" s="419"/>
      <c r="T582" s="419"/>
      <c r="U582" s="419"/>
    </row>
    <row r="583" spans="1:21" hidden="1" x14ac:dyDescent="0.25">
      <c r="A583" s="25"/>
      <c r="B583" s="144" t="str">
        <f ca="1">IF(OFFSET(Zdroj!$B$16,A582,0)&gt;0,A585,"")</f>
        <v/>
      </c>
      <c r="C583" s="2" t="str">
        <f ca="1">IF($B583="","",IF(Zdroj!$AS$9="ano",CONCATENATE(OFFSET(Zdroj!C$16,'k rozhodnutí detailní'!$A582,0),"
","Anonymizováno","
",OFFSET(Zdroj!E$16,'k rozhodnutí detailní'!$A582,0),"
",OFFSET(Zdroj!F$16,'k rozhodnutí detailní'!$A582,0)),CONCATENATE(OFFSET(Zdroj!C$16,'k rozhodnutí detailní'!$A582,0),"
",OFFSET(Zdroj!D$16,'k rozhodnutí detailní'!$A582,0),"
",OFFSET(Zdroj!E$16,'k rozhodnutí detailní'!$A582,0),"
",OFFSET(Zdroj!F$16,'k rozhodnutí detailní'!$A582,0))))</f>
        <v/>
      </c>
      <c r="D583" s="20" t="str">
        <f ca="1">IF($B583="","",OFFSET(Zdroj!N$16,'k rozhodnutí detailní'!$A582,0))</f>
        <v/>
      </c>
      <c r="E583" s="426" t="str">
        <f ca="1">IF($B583="","",OFFSET(Zdroj!T$16,'k rozhodnutí detailní'!$A582,0))</f>
        <v/>
      </c>
      <c r="F583" s="32" t="str">
        <f ca="1">IF($B583="","",OFFSET(Zdroj!U$16,'k rozhodnutí detailní'!$A582,0))</f>
        <v/>
      </c>
      <c r="G583" s="429" t="str">
        <f ca="1">IF($B583="","",OFFSET(Zdroj!W$16,'k rozhodnutí detailní'!$A582,0))</f>
        <v/>
      </c>
      <c r="H583" s="427" t="str">
        <f ca="1">IF($B583="","",OFFSET(Zdroj!Y$16,'k rozhodnutí detailní'!$A582,0))</f>
        <v/>
      </c>
      <c r="I583" s="419" t="str">
        <f ca="1">IF($B583="","",OFFSET(Zdroj!BW$16,'k rozhodnutí detailní'!$A582,0))</f>
        <v/>
      </c>
      <c r="J583" s="419" t="str">
        <f ca="1">IF($B583="","",OFFSET(Zdroj!BX$16,'k rozhodnutí detailní'!$A582,0))</f>
        <v/>
      </c>
      <c r="K583" s="419" t="str">
        <f ca="1">IF($B583="","",OFFSET(Zdroj!BY$16,'k rozhodnutí detailní'!$A582,0))</f>
        <v/>
      </c>
      <c r="L583" s="419" t="str">
        <f ca="1">IF($B583="","",CONCATENATE(OFFSET(Zdroj!BZ$16,'k rozhodnutí detailní'!$A582,0)," ze 100"))</f>
        <v/>
      </c>
      <c r="M583" s="435" t="str">
        <f t="shared" ref="M583" ca="1" si="382">IF($B583="","",SUM((I583+J583+K583)/100))</f>
        <v/>
      </c>
      <c r="N583" s="425" t="str">
        <f ca="1">IF(B583="","",IF(Zdroj!$AS$1=Zdroj!$AT$9,IF(ROUND(G583*M583,Zdroj!$AT$8)&lt;Zdroj!$AU$1,Zdroj!$AU$1,ROUND(G583*M583,Zdroj!$AT$8)),OFFSET(Zdroj!CE$16,'k rozhodnutí detailní'!A582,0)))</f>
        <v/>
      </c>
      <c r="O583" s="419" t="str">
        <f ca="1">IF($B583="","",OFFSET(Zdroj!Z$16,'k rozhodnutí detailní'!$A582,0))</f>
        <v/>
      </c>
      <c r="P583" s="419" t="str">
        <f ca="1">IF($B583="","",OFFSET(Zdroj!AC$16,'k rozhodnutí detailní'!$A582,0))</f>
        <v/>
      </c>
      <c r="Q583" s="419" t="str">
        <f ca="1">IF($B583="","",OFFSET(Zdroj!AD$16,'k rozhodnutí detailní'!$A582,0))</f>
        <v/>
      </c>
      <c r="R583" s="419" t="str">
        <f ca="1">IF($B583="","",OFFSET(Zdroj!AE$16,'k rozhodnutí detailní'!$A582,0))</f>
        <v/>
      </c>
      <c r="S583" s="419" t="str">
        <f ca="1">IF($B583="","",OFFSET(Zdroj!AF$16,'k rozhodnutí detailní'!$A582,0))</f>
        <v/>
      </c>
      <c r="T583" s="419" t="str">
        <f ca="1">IF($B583="","",OFFSET(Zdroj!AG$16,'k rozhodnutí detailní'!$A582,0))</f>
        <v/>
      </c>
      <c r="U583" s="419" t="str">
        <f ca="1">IF($B583="","",OFFSET(Zdroj!AH$16,'k rozhodnutí detailní'!$A582,0))</f>
        <v/>
      </c>
    </row>
    <row r="584" spans="1:21" hidden="1" x14ac:dyDescent="0.25">
      <c r="A584" s="25"/>
      <c r="B584" s="424" t="str">
        <f ca="1">IF(OFFSET(Zdroj!$B$16,A582,0)&gt;0,OFFSET(Zdroj!$B$16,A582,0)+0,"")</f>
        <v/>
      </c>
      <c r="C584" s="2" t="str">
        <f ca="1">IF($B583="","",IF(Zdroj!$AS$9="ano",CONCATENATE("Okres:","
",OFFSET(Zdroj!CH$16,'k rozhodnutí detailní'!$A582,0),"
","Právní forma","
",OFFSET(Zdroj!H$16,'k rozhodnutí detailní'!$A582,0),"
",IF(OFFSET(Zdroj!I$16,'k rozhodnutí detailní'!$A582,0)="","","IČO: "),OFFSET(Zdroj!I$16,'k rozhodnutí detailní'!$A582,0),"
","B.Ú. ",IF(OFFSET(Zdroj!J$16,'k rozhodnutí detailní'!$A582,0)="","","Anonymizováno")),CONCATENATE("Okres:","
",OFFSET(Zdroj!CH$16,'k rozhodnutí detailní'!$A582,0),"
","Právní forma","
",OFFSET(Zdroj!H$16,'k rozhodnutí detailní'!$A582,0),"
",IF(OFFSET(Zdroj!I$16,'k rozhodnutí detailní'!$A582,0)="","","IČO: "),OFFSET(Zdroj!I$16,'k rozhodnutí detailní'!$A582,0),"
","B.Ú. ",OFFSET(Zdroj!J$16,'k rozhodnutí detailní'!$A582,0))))</f>
        <v/>
      </c>
      <c r="D584" s="3" t="str">
        <f ca="1">IF($B583="","",OFFSET(Zdroj!O$16,'k rozhodnutí detailní'!$A582,0))</f>
        <v/>
      </c>
      <c r="E584" s="426"/>
      <c r="F584" s="31"/>
      <c r="G584" s="429"/>
      <c r="H584" s="427"/>
      <c r="I584" s="419"/>
      <c r="J584" s="419"/>
      <c r="K584" s="419"/>
      <c r="L584" s="419"/>
      <c r="M584" s="435"/>
      <c r="N584" s="425"/>
      <c r="O584" s="419"/>
      <c r="P584" s="419"/>
      <c r="Q584" s="419"/>
      <c r="R584" s="419"/>
      <c r="S584" s="419"/>
      <c r="T584" s="419"/>
      <c r="U584" s="419"/>
    </row>
    <row r="585" spans="1:21" hidden="1" x14ac:dyDescent="0.25">
      <c r="A585" s="25">
        <f>ROW()/3-1</f>
        <v>194</v>
      </c>
      <c r="B585" s="424"/>
      <c r="C585" s="29" t="str">
        <f ca="1">IF($B583="","",IF(Zdroj!$AS$9="ano",IF(OFFSET(Zdroj!M$16,'k rozhodnutí detailní'!A582,0)="","","Anonymizováno"),IF(OFFSET(Zdroj!M$16,'k rozhodnutí detailní'!A582,0)="","",OFFSET(Zdroj!M$16,'k rozhodnutí detailní'!A582,0))))</f>
        <v/>
      </c>
      <c r="D585" s="3" t="str">
        <f ca="1">IF($B583="","",CONCATENATE("Dotace bude použita na:","
",OFFSET(Zdroj!P$16,'k rozhodnutí detailní'!$A582,0)))</f>
        <v/>
      </c>
      <c r="E585" s="426"/>
      <c r="F585" s="32" t="str">
        <f ca="1">IF($B583="","",OFFSET(Zdroj!V$16,'k rozhodnutí detailní'!$A582,0))</f>
        <v/>
      </c>
      <c r="G585" s="49" t="str">
        <f ca="1">IF($B583="","",OFFSET(Zdroj!CC$16,'k rozhodnutí'!#REF!,0))</f>
        <v/>
      </c>
      <c r="H585" s="427"/>
      <c r="I585" s="419"/>
      <c r="J585" s="419"/>
      <c r="K585" s="419"/>
      <c r="L585" s="419"/>
      <c r="M585" s="435"/>
      <c r="N585" s="33" t="str">
        <f t="shared" ref="N585" ca="1" si="383">IF(B583="","",N583/G583)</f>
        <v/>
      </c>
      <c r="O585" s="419"/>
      <c r="P585" s="419"/>
      <c r="Q585" s="419"/>
      <c r="R585" s="419"/>
      <c r="S585" s="419"/>
      <c r="T585" s="419"/>
      <c r="U585" s="419"/>
    </row>
    <row r="586" spans="1:21" hidden="1" x14ac:dyDescent="0.25">
      <c r="A586" s="25"/>
      <c r="B586" s="144" t="str">
        <f ca="1">IF(OFFSET(Zdroj!$B$16,A585,0)&gt;0,A588,"")</f>
        <v/>
      </c>
      <c r="C586" s="2" t="str">
        <f ca="1">IF($B586="","",IF(Zdroj!$AS$9="ano",CONCATENATE(OFFSET(Zdroj!C$16,'k rozhodnutí detailní'!$A585,0),"
","Anonymizováno","
",OFFSET(Zdroj!E$16,'k rozhodnutí detailní'!$A585,0),"
",OFFSET(Zdroj!F$16,'k rozhodnutí detailní'!$A585,0)),CONCATENATE(OFFSET(Zdroj!C$16,'k rozhodnutí detailní'!$A585,0),"
",OFFSET(Zdroj!D$16,'k rozhodnutí detailní'!$A585,0),"
",OFFSET(Zdroj!E$16,'k rozhodnutí detailní'!$A585,0),"
",OFFSET(Zdroj!F$16,'k rozhodnutí detailní'!$A585,0))))</f>
        <v/>
      </c>
      <c r="D586" s="20" t="str">
        <f ca="1">IF($B586="","",OFFSET(Zdroj!N$16,'k rozhodnutí detailní'!$A585,0))</f>
        <v/>
      </c>
      <c r="E586" s="426" t="str">
        <f ca="1">IF($B586="","",OFFSET(Zdroj!T$16,'k rozhodnutí detailní'!$A585,0))</f>
        <v/>
      </c>
      <c r="F586" s="32" t="str">
        <f ca="1">IF($B586="","",OFFSET(Zdroj!U$16,'k rozhodnutí detailní'!$A585,0))</f>
        <v/>
      </c>
      <c r="G586" s="429" t="str">
        <f ca="1">IF($B586="","",OFFSET(Zdroj!W$16,'k rozhodnutí detailní'!$A585,0))</f>
        <v/>
      </c>
      <c r="H586" s="427" t="str">
        <f ca="1">IF($B586="","",OFFSET(Zdroj!Y$16,'k rozhodnutí detailní'!$A585,0))</f>
        <v/>
      </c>
      <c r="I586" s="419" t="str">
        <f ca="1">IF($B586="","",OFFSET(Zdroj!BW$16,'k rozhodnutí detailní'!$A585,0))</f>
        <v/>
      </c>
      <c r="J586" s="419" t="str">
        <f ca="1">IF($B586="","",OFFSET(Zdroj!BX$16,'k rozhodnutí detailní'!$A585,0))</f>
        <v/>
      </c>
      <c r="K586" s="419" t="str">
        <f ca="1">IF($B586="","",OFFSET(Zdroj!BY$16,'k rozhodnutí detailní'!$A585,0))</f>
        <v/>
      </c>
      <c r="L586" s="419" t="str">
        <f ca="1">IF($B586="","",CONCATENATE(OFFSET(Zdroj!BZ$16,'k rozhodnutí detailní'!$A585,0)," ze 100"))</f>
        <v/>
      </c>
      <c r="M586" s="435" t="str">
        <f t="shared" ref="M586" ca="1" si="384">IF($B586="","",SUM((I586+J586+K586)/100))</f>
        <v/>
      </c>
      <c r="N586" s="425" t="str">
        <f ca="1">IF(B586="","",IF(Zdroj!$AS$1=Zdroj!$AT$9,IF(ROUND(G586*M586,Zdroj!$AT$8)&lt;Zdroj!$AU$1,Zdroj!$AU$1,ROUND(G586*M586,Zdroj!$AT$8)),OFFSET(Zdroj!CE$16,'k rozhodnutí detailní'!A585,0)))</f>
        <v/>
      </c>
      <c r="O586" s="419" t="str">
        <f ca="1">IF($B586="","",OFFSET(Zdroj!Z$16,'k rozhodnutí detailní'!$A585,0))</f>
        <v/>
      </c>
      <c r="P586" s="419" t="str">
        <f ca="1">IF($B586="","",OFFSET(Zdroj!AC$16,'k rozhodnutí detailní'!$A585,0))</f>
        <v/>
      </c>
      <c r="Q586" s="419" t="str">
        <f ca="1">IF($B586="","",OFFSET(Zdroj!AD$16,'k rozhodnutí detailní'!$A585,0))</f>
        <v/>
      </c>
      <c r="R586" s="419" t="str">
        <f ca="1">IF($B586="","",OFFSET(Zdroj!AE$16,'k rozhodnutí detailní'!$A585,0))</f>
        <v/>
      </c>
      <c r="S586" s="419" t="str">
        <f ca="1">IF($B586="","",OFFSET(Zdroj!AF$16,'k rozhodnutí detailní'!$A585,0))</f>
        <v/>
      </c>
      <c r="T586" s="419" t="str">
        <f ca="1">IF($B586="","",OFFSET(Zdroj!AG$16,'k rozhodnutí detailní'!$A585,0))</f>
        <v/>
      </c>
      <c r="U586" s="419" t="str">
        <f ca="1">IF($B586="","",OFFSET(Zdroj!AH$16,'k rozhodnutí detailní'!$A585,0))</f>
        <v/>
      </c>
    </row>
    <row r="587" spans="1:21" hidden="1" x14ac:dyDescent="0.25">
      <c r="A587" s="25"/>
      <c r="B587" s="424" t="str">
        <f ca="1">IF(OFFSET(Zdroj!$B$16,A585,0)&gt;0,OFFSET(Zdroj!$B$16,A585,0)+0,"")</f>
        <v/>
      </c>
      <c r="C587" s="2" t="str">
        <f ca="1">IF($B586="","",IF(Zdroj!$AS$9="ano",CONCATENATE("Okres:","
",OFFSET(Zdroj!CH$16,'k rozhodnutí detailní'!$A585,0),"
","Právní forma","
",OFFSET(Zdroj!H$16,'k rozhodnutí detailní'!$A585,0),"
",IF(OFFSET(Zdroj!I$16,'k rozhodnutí detailní'!$A585,0)="","","IČO: "),OFFSET(Zdroj!I$16,'k rozhodnutí detailní'!$A585,0),"
","B.Ú. ",IF(OFFSET(Zdroj!J$16,'k rozhodnutí detailní'!$A585,0)="","","Anonymizováno")),CONCATENATE("Okres:","
",OFFSET(Zdroj!CH$16,'k rozhodnutí detailní'!$A585,0),"
","Právní forma","
",OFFSET(Zdroj!H$16,'k rozhodnutí detailní'!$A585,0),"
",IF(OFFSET(Zdroj!I$16,'k rozhodnutí detailní'!$A585,0)="","","IČO: "),OFFSET(Zdroj!I$16,'k rozhodnutí detailní'!$A585,0),"
","B.Ú. ",OFFSET(Zdroj!J$16,'k rozhodnutí detailní'!$A585,0))))</f>
        <v/>
      </c>
      <c r="D587" s="3" t="str">
        <f ca="1">IF($B586="","",OFFSET(Zdroj!O$16,'k rozhodnutí detailní'!$A585,0))</f>
        <v/>
      </c>
      <c r="E587" s="426"/>
      <c r="F587" s="31"/>
      <c r="G587" s="429"/>
      <c r="H587" s="427"/>
      <c r="I587" s="419"/>
      <c r="J587" s="419"/>
      <c r="K587" s="419"/>
      <c r="L587" s="419"/>
      <c r="M587" s="435"/>
      <c r="N587" s="425"/>
      <c r="O587" s="419"/>
      <c r="P587" s="419"/>
      <c r="Q587" s="419"/>
      <c r="R587" s="419"/>
      <c r="S587" s="419"/>
      <c r="T587" s="419"/>
      <c r="U587" s="419"/>
    </row>
    <row r="588" spans="1:21" hidden="1" x14ac:dyDescent="0.25">
      <c r="A588" s="25">
        <f>ROW()/3-1</f>
        <v>195</v>
      </c>
      <c r="B588" s="424"/>
      <c r="C588" s="29" t="str">
        <f ca="1">IF($B586="","",IF(Zdroj!$AS$9="ano",IF(OFFSET(Zdroj!M$16,'k rozhodnutí detailní'!A585,0)="","","Anonymizováno"),IF(OFFSET(Zdroj!M$16,'k rozhodnutí detailní'!A585,0)="","",OFFSET(Zdroj!M$16,'k rozhodnutí detailní'!A585,0))))</f>
        <v/>
      </c>
      <c r="D588" s="3" t="str">
        <f ca="1">IF($B586="","",CONCATENATE("Dotace bude použita na:","
",OFFSET(Zdroj!P$16,'k rozhodnutí detailní'!$A585,0)))</f>
        <v/>
      </c>
      <c r="E588" s="426"/>
      <c r="F588" s="32" t="str">
        <f ca="1">IF($B586="","",OFFSET(Zdroj!V$16,'k rozhodnutí detailní'!$A585,0))</f>
        <v/>
      </c>
      <c r="G588" s="49" t="str">
        <f ca="1">IF($B586="","",OFFSET(Zdroj!CC$16,'k rozhodnutí'!#REF!,0))</f>
        <v/>
      </c>
      <c r="H588" s="427"/>
      <c r="I588" s="419"/>
      <c r="J588" s="419"/>
      <c r="K588" s="419"/>
      <c r="L588" s="419"/>
      <c r="M588" s="435"/>
      <c r="N588" s="33" t="str">
        <f t="shared" ref="N588" ca="1" si="385">IF(B586="","",N586/G586)</f>
        <v/>
      </c>
      <c r="O588" s="419"/>
      <c r="P588" s="419"/>
      <c r="Q588" s="419"/>
      <c r="R588" s="419"/>
      <c r="S588" s="419"/>
      <c r="T588" s="419"/>
      <c r="U588" s="419"/>
    </row>
    <row r="589" spans="1:21" hidden="1" x14ac:dyDescent="0.25">
      <c r="A589" s="25"/>
      <c r="B589" s="144" t="str">
        <f ca="1">IF(OFFSET(Zdroj!$B$16,A588,0)&gt;0,A591,"")</f>
        <v/>
      </c>
      <c r="C589" s="2" t="str">
        <f ca="1">IF($B589="","",IF(Zdroj!$AS$9="ano",CONCATENATE(OFFSET(Zdroj!C$16,'k rozhodnutí detailní'!$A588,0),"
","Anonymizováno","
",OFFSET(Zdroj!E$16,'k rozhodnutí detailní'!$A588,0),"
",OFFSET(Zdroj!F$16,'k rozhodnutí detailní'!$A588,0)),CONCATENATE(OFFSET(Zdroj!C$16,'k rozhodnutí detailní'!$A588,0),"
",OFFSET(Zdroj!D$16,'k rozhodnutí detailní'!$A588,0),"
",OFFSET(Zdroj!E$16,'k rozhodnutí detailní'!$A588,0),"
",OFFSET(Zdroj!F$16,'k rozhodnutí detailní'!$A588,0))))</f>
        <v/>
      </c>
      <c r="D589" s="20" t="str">
        <f ca="1">IF($B589="","",OFFSET(Zdroj!N$16,'k rozhodnutí detailní'!$A588,0))</f>
        <v/>
      </c>
      <c r="E589" s="426" t="str">
        <f ca="1">IF($B589="","",OFFSET(Zdroj!T$16,'k rozhodnutí detailní'!$A588,0))</f>
        <v/>
      </c>
      <c r="F589" s="32" t="str">
        <f ca="1">IF($B589="","",OFFSET(Zdroj!U$16,'k rozhodnutí detailní'!$A588,0))</f>
        <v/>
      </c>
      <c r="G589" s="429" t="str">
        <f ca="1">IF($B589="","",OFFSET(Zdroj!W$16,'k rozhodnutí detailní'!$A588,0))</f>
        <v/>
      </c>
      <c r="H589" s="427" t="str">
        <f ca="1">IF($B589="","",OFFSET(Zdroj!Y$16,'k rozhodnutí detailní'!$A588,0))</f>
        <v/>
      </c>
      <c r="I589" s="419" t="str">
        <f ca="1">IF($B589="","",OFFSET(Zdroj!BW$16,'k rozhodnutí detailní'!$A588,0))</f>
        <v/>
      </c>
      <c r="J589" s="419" t="str">
        <f ca="1">IF($B589="","",OFFSET(Zdroj!BX$16,'k rozhodnutí detailní'!$A588,0))</f>
        <v/>
      </c>
      <c r="K589" s="419" t="str">
        <f ca="1">IF($B589="","",OFFSET(Zdroj!BY$16,'k rozhodnutí detailní'!$A588,0))</f>
        <v/>
      </c>
      <c r="L589" s="419" t="str">
        <f ca="1">IF($B589="","",CONCATENATE(OFFSET(Zdroj!BZ$16,'k rozhodnutí detailní'!$A588,0)," ze 100"))</f>
        <v/>
      </c>
      <c r="M589" s="435" t="str">
        <f t="shared" ref="M589" ca="1" si="386">IF($B589="","",SUM((I589+J589+K589)/100))</f>
        <v/>
      </c>
      <c r="N589" s="425" t="str">
        <f ca="1">IF(B589="","",IF(Zdroj!$AS$1=Zdroj!$AT$9,IF(ROUND(G589*M589,Zdroj!$AT$8)&lt;Zdroj!$AU$1,Zdroj!$AU$1,ROUND(G589*M589,Zdroj!$AT$8)),OFFSET(Zdroj!CE$16,'k rozhodnutí detailní'!A588,0)))</f>
        <v/>
      </c>
      <c r="O589" s="419" t="str">
        <f ca="1">IF($B589="","",OFFSET(Zdroj!Z$16,'k rozhodnutí detailní'!$A588,0))</f>
        <v/>
      </c>
      <c r="P589" s="419" t="str">
        <f ca="1">IF($B589="","",OFFSET(Zdroj!AC$16,'k rozhodnutí detailní'!$A588,0))</f>
        <v/>
      </c>
      <c r="Q589" s="419" t="str">
        <f ca="1">IF($B589="","",OFFSET(Zdroj!AD$16,'k rozhodnutí detailní'!$A588,0))</f>
        <v/>
      </c>
      <c r="R589" s="419" t="str">
        <f ca="1">IF($B589="","",OFFSET(Zdroj!AE$16,'k rozhodnutí detailní'!$A588,0))</f>
        <v/>
      </c>
      <c r="S589" s="419" t="str">
        <f ca="1">IF($B589="","",OFFSET(Zdroj!AF$16,'k rozhodnutí detailní'!$A588,0))</f>
        <v/>
      </c>
      <c r="T589" s="419" t="str">
        <f ca="1">IF($B589="","",OFFSET(Zdroj!AG$16,'k rozhodnutí detailní'!$A588,0))</f>
        <v/>
      </c>
      <c r="U589" s="419" t="str">
        <f ca="1">IF($B589="","",OFFSET(Zdroj!AH$16,'k rozhodnutí detailní'!$A588,0))</f>
        <v/>
      </c>
    </row>
    <row r="590" spans="1:21" hidden="1" x14ac:dyDescent="0.25">
      <c r="A590" s="25"/>
      <c r="B590" s="424" t="str">
        <f ca="1">IF(OFFSET(Zdroj!$B$16,A588,0)&gt;0,OFFSET(Zdroj!$B$16,A588,0)+0,"")</f>
        <v/>
      </c>
      <c r="C590" s="2" t="str">
        <f ca="1">IF($B589="","",IF(Zdroj!$AS$9="ano",CONCATENATE("Okres:","
",OFFSET(Zdroj!CH$16,'k rozhodnutí detailní'!$A588,0),"
","Právní forma","
",OFFSET(Zdroj!H$16,'k rozhodnutí detailní'!$A588,0),"
",IF(OFFSET(Zdroj!I$16,'k rozhodnutí detailní'!$A588,0)="","","IČO: "),OFFSET(Zdroj!I$16,'k rozhodnutí detailní'!$A588,0),"
","B.Ú. ",IF(OFFSET(Zdroj!J$16,'k rozhodnutí detailní'!$A588,0)="","","Anonymizováno")),CONCATENATE("Okres:","
",OFFSET(Zdroj!CH$16,'k rozhodnutí detailní'!$A588,0),"
","Právní forma","
",OFFSET(Zdroj!H$16,'k rozhodnutí detailní'!$A588,0),"
",IF(OFFSET(Zdroj!I$16,'k rozhodnutí detailní'!$A588,0)="","","IČO: "),OFFSET(Zdroj!I$16,'k rozhodnutí detailní'!$A588,0),"
","B.Ú. ",OFFSET(Zdroj!J$16,'k rozhodnutí detailní'!$A588,0))))</f>
        <v/>
      </c>
      <c r="D590" s="3" t="str">
        <f ca="1">IF($B589="","",OFFSET(Zdroj!O$16,'k rozhodnutí detailní'!$A588,0))</f>
        <v/>
      </c>
      <c r="E590" s="426"/>
      <c r="F590" s="31"/>
      <c r="G590" s="429"/>
      <c r="H590" s="427"/>
      <c r="I590" s="419"/>
      <c r="J590" s="419"/>
      <c r="K590" s="419"/>
      <c r="L590" s="419"/>
      <c r="M590" s="435"/>
      <c r="N590" s="425"/>
      <c r="O590" s="419"/>
      <c r="P590" s="419"/>
      <c r="Q590" s="419"/>
      <c r="R590" s="419"/>
      <c r="S590" s="419"/>
      <c r="T590" s="419"/>
      <c r="U590" s="419"/>
    </row>
    <row r="591" spans="1:21" hidden="1" x14ac:dyDescent="0.25">
      <c r="A591" s="25">
        <f>ROW()/3-1</f>
        <v>196</v>
      </c>
      <c r="B591" s="424"/>
      <c r="C591" s="29" t="str">
        <f ca="1">IF($B589="","",IF(Zdroj!$AS$9="ano",IF(OFFSET(Zdroj!M$16,'k rozhodnutí detailní'!A588,0)="","","Anonymizováno"),IF(OFFSET(Zdroj!M$16,'k rozhodnutí detailní'!A588,0)="","",OFFSET(Zdroj!M$16,'k rozhodnutí detailní'!A588,0))))</f>
        <v/>
      </c>
      <c r="D591" s="3" t="str">
        <f ca="1">IF($B589="","",CONCATENATE("Dotace bude použita na:","
",OFFSET(Zdroj!P$16,'k rozhodnutí detailní'!$A588,0)))</f>
        <v/>
      </c>
      <c r="E591" s="426"/>
      <c r="F591" s="32" t="str">
        <f ca="1">IF($B589="","",OFFSET(Zdroj!V$16,'k rozhodnutí detailní'!$A588,0))</f>
        <v/>
      </c>
      <c r="G591" s="49" t="str">
        <f ca="1">IF($B589="","",OFFSET(Zdroj!CC$16,'k rozhodnutí'!#REF!,0))</f>
        <v/>
      </c>
      <c r="H591" s="427"/>
      <c r="I591" s="419"/>
      <c r="J591" s="419"/>
      <c r="K591" s="419"/>
      <c r="L591" s="419"/>
      <c r="M591" s="435"/>
      <c r="N591" s="33" t="str">
        <f t="shared" ref="N591" ca="1" si="387">IF(B589="","",N589/G589)</f>
        <v/>
      </c>
      <c r="O591" s="419"/>
      <c r="P591" s="419"/>
      <c r="Q591" s="419"/>
      <c r="R591" s="419"/>
      <c r="S591" s="419"/>
      <c r="T591" s="419"/>
      <c r="U591" s="419"/>
    </row>
    <row r="592" spans="1:21" hidden="1" x14ac:dyDescent="0.25">
      <c r="A592" s="25"/>
      <c r="B592" s="144" t="str">
        <f ca="1">IF(OFFSET(Zdroj!$B$16,A591,0)&gt;0,A594,"")</f>
        <v/>
      </c>
      <c r="C592" s="2" t="str">
        <f ca="1">IF($B592="","",IF(Zdroj!$AS$9="ano",CONCATENATE(OFFSET(Zdroj!C$16,'k rozhodnutí detailní'!$A591,0),"
","Anonymizováno","
",OFFSET(Zdroj!E$16,'k rozhodnutí detailní'!$A591,0),"
",OFFSET(Zdroj!F$16,'k rozhodnutí detailní'!$A591,0)),CONCATENATE(OFFSET(Zdroj!C$16,'k rozhodnutí detailní'!$A591,0),"
",OFFSET(Zdroj!D$16,'k rozhodnutí detailní'!$A591,0),"
",OFFSET(Zdroj!E$16,'k rozhodnutí detailní'!$A591,0),"
",OFFSET(Zdroj!F$16,'k rozhodnutí detailní'!$A591,0))))</f>
        <v/>
      </c>
      <c r="D592" s="20" t="str">
        <f ca="1">IF($B592="","",OFFSET(Zdroj!N$16,'k rozhodnutí detailní'!$A591,0))</f>
        <v/>
      </c>
      <c r="E592" s="426" t="str">
        <f ca="1">IF($B592="","",OFFSET(Zdroj!T$16,'k rozhodnutí detailní'!$A591,0))</f>
        <v/>
      </c>
      <c r="F592" s="32" t="str">
        <f ca="1">IF($B592="","",OFFSET(Zdroj!U$16,'k rozhodnutí detailní'!$A591,0))</f>
        <v/>
      </c>
      <c r="G592" s="429" t="str">
        <f ca="1">IF($B592="","",OFFSET(Zdroj!W$16,'k rozhodnutí detailní'!$A591,0))</f>
        <v/>
      </c>
      <c r="H592" s="427" t="str">
        <f ca="1">IF($B592="","",OFFSET(Zdroj!Y$16,'k rozhodnutí detailní'!$A591,0))</f>
        <v/>
      </c>
      <c r="I592" s="419" t="str">
        <f ca="1">IF($B592="","",OFFSET(Zdroj!BW$16,'k rozhodnutí detailní'!$A591,0))</f>
        <v/>
      </c>
      <c r="J592" s="419" t="str">
        <f ca="1">IF($B592="","",OFFSET(Zdroj!BX$16,'k rozhodnutí detailní'!$A591,0))</f>
        <v/>
      </c>
      <c r="K592" s="419" t="str">
        <f ca="1">IF($B592="","",OFFSET(Zdroj!BY$16,'k rozhodnutí detailní'!$A591,0))</f>
        <v/>
      </c>
      <c r="L592" s="419" t="str">
        <f ca="1">IF($B592="","",CONCATENATE(OFFSET(Zdroj!BZ$16,'k rozhodnutí detailní'!$A591,0)," ze 100"))</f>
        <v/>
      </c>
      <c r="M592" s="435" t="str">
        <f t="shared" ref="M592" ca="1" si="388">IF($B592="","",SUM((I592+J592+K592)/100))</f>
        <v/>
      </c>
      <c r="N592" s="425" t="str">
        <f ca="1">IF(B592="","",IF(Zdroj!$AS$1=Zdroj!$AT$9,IF(ROUND(G592*M592,Zdroj!$AT$8)&lt;Zdroj!$AU$1,Zdroj!$AU$1,ROUND(G592*M592,Zdroj!$AT$8)),OFFSET(Zdroj!CE$16,'k rozhodnutí detailní'!A591,0)))</f>
        <v/>
      </c>
      <c r="O592" s="419" t="str">
        <f ca="1">IF($B592="","",OFFSET(Zdroj!Z$16,'k rozhodnutí detailní'!$A591,0))</f>
        <v/>
      </c>
      <c r="P592" s="419" t="str">
        <f ca="1">IF($B592="","",OFFSET(Zdroj!AC$16,'k rozhodnutí detailní'!$A591,0))</f>
        <v/>
      </c>
      <c r="Q592" s="419" t="str">
        <f ca="1">IF($B592="","",OFFSET(Zdroj!AD$16,'k rozhodnutí detailní'!$A591,0))</f>
        <v/>
      </c>
      <c r="R592" s="419" t="str">
        <f ca="1">IF($B592="","",OFFSET(Zdroj!AE$16,'k rozhodnutí detailní'!$A591,0))</f>
        <v/>
      </c>
      <c r="S592" s="419" t="str">
        <f ca="1">IF($B592="","",OFFSET(Zdroj!AF$16,'k rozhodnutí detailní'!$A591,0))</f>
        <v/>
      </c>
      <c r="T592" s="419" t="str">
        <f ca="1">IF($B592="","",OFFSET(Zdroj!AG$16,'k rozhodnutí detailní'!$A591,0))</f>
        <v/>
      </c>
      <c r="U592" s="419" t="str">
        <f ca="1">IF($B592="","",OFFSET(Zdroj!AH$16,'k rozhodnutí detailní'!$A591,0))</f>
        <v/>
      </c>
    </row>
    <row r="593" spans="1:21" hidden="1" x14ac:dyDescent="0.25">
      <c r="A593" s="25"/>
      <c r="B593" s="424" t="str">
        <f ca="1">IF(OFFSET(Zdroj!$B$16,A591,0)&gt;0,OFFSET(Zdroj!$B$16,A591,0)+0,"")</f>
        <v/>
      </c>
      <c r="C593" s="2" t="str">
        <f ca="1">IF($B592="","",IF(Zdroj!$AS$9="ano",CONCATENATE("Okres:","
",OFFSET(Zdroj!CH$16,'k rozhodnutí detailní'!$A591,0),"
","Právní forma","
",OFFSET(Zdroj!H$16,'k rozhodnutí detailní'!$A591,0),"
",IF(OFFSET(Zdroj!I$16,'k rozhodnutí detailní'!$A591,0)="","","IČO: "),OFFSET(Zdroj!I$16,'k rozhodnutí detailní'!$A591,0),"
","B.Ú. ",IF(OFFSET(Zdroj!J$16,'k rozhodnutí detailní'!$A591,0)="","","Anonymizováno")),CONCATENATE("Okres:","
",OFFSET(Zdroj!CH$16,'k rozhodnutí detailní'!$A591,0),"
","Právní forma","
",OFFSET(Zdroj!H$16,'k rozhodnutí detailní'!$A591,0),"
",IF(OFFSET(Zdroj!I$16,'k rozhodnutí detailní'!$A591,0)="","","IČO: "),OFFSET(Zdroj!I$16,'k rozhodnutí detailní'!$A591,0),"
","B.Ú. ",OFFSET(Zdroj!J$16,'k rozhodnutí detailní'!$A591,0))))</f>
        <v/>
      </c>
      <c r="D593" s="3" t="str">
        <f ca="1">IF($B592="","",OFFSET(Zdroj!O$16,'k rozhodnutí detailní'!$A591,0))</f>
        <v/>
      </c>
      <c r="E593" s="426"/>
      <c r="F593" s="31"/>
      <c r="G593" s="429"/>
      <c r="H593" s="427"/>
      <c r="I593" s="419"/>
      <c r="J593" s="419"/>
      <c r="K593" s="419"/>
      <c r="L593" s="419"/>
      <c r="M593" s="435"/>
      <c r="N593" s="425"/>
      <c r="O593" s="419"/>
      <c r="P593" s="419"/>
      <c r="Q593" s="419"/>
      <c r="R593" s="419"/>
      <c r="S593" s="419"/>
      <c r="T593" s="419"/>
      <c r="U593" s="419"/>
    </row>
    <row r="594" spans="1:21" hidden="1" x14ac:dyDescent="0.25">
      <c r="A594" s="25">
        <f>ROW()/3-1</f>
        <v>197</v>
      </c>
      <c r="B594" s="424"/>
      <c r="C594" s="29" t="str">
        <f ca="1">IF($B592="","",IF(Zdroj!$AS$9="ano",IF(OFFSET(Zdroj!M$16,'k rozhodnutí detailní'!A591,0)="","","Anonymizováno"),IF(OFFSET(Zdroj!M$16,'k rozhodnutí detailní'!A591,0)="","",OFFSET(Zdroj!M$16,'k rozhodnutí detailní'!A591,0))))</f>
        <v/>
      </c>
      <c r="D594" s="3" t="str">
        <f ca="1">IF($B592="","",CONCATENATE("Dotace bude použita na:","
",OFFSET(Zdroj!P$16,'k rozhodnutí detailní'!$A591,0)))</f>
        <v/>
      </c>
      <c r="E594" s="426"/>
      <c r="F594" s="32" t="str">
        <f ca="1">IF($B592="","",OFFSET(Zdroj!V$16,'k rozhodnutí detailní'!$A591,0))</f>
        <v/>
      </c>
      <c r="G594" s="49" t="str">
        <f ca="1">IF($B592="","",OFFSET(Zdroj!CC$16,'k rozhodnutí'!#REF!,0))</f>
        <v/>
      </c>
      <c r="H594" s="427"/>
      <c r="I594" s="419"/>
      <c r="J594" s="419"/>
      <c r="K594" s="419"/>
      <c r="L594" s="419"/>
      <c r="M594" s="435"/>
      <c r="N594" s="33" t="str">
        <f t="shared" ref="N594" ca="1" si="389">IF(B592="","",N592/G592)</f>
        <v/>
      </c>
      <c r="O594" s="419"/>
      <c r="P594" s="419"/>
      <c r="Q594" s="419"/>
      <c r="R594" s="419"/>
      <c r="S594" s="419"/>
      <c r="T594" s="419"/>
      <c r="U594" s="419"/>
    </row>
    <row r="595" spans="1:21" hidden="1" x14ac:dyDescent="0.25">
      <c r="A595" s="25"/>
      <c r="B595" s="144" t="str">
        <f ca="1">IF(OFFSET(Zdroj!$B$16,A594,0)&gt;0,A597,"")</f>
        <v/>
      </c>
      <c r="C595" s="2" t="str">
        <f ca="1">IF($B595="","",IF(Zdroj!$AS$9="ano",CONCATENATE(OFFSET(Zdroj!C$16,'k rozhodnutí detailní'!$A594,0),"
","Anonymizováno","
",OFFSET(Zdroj!E$16,'k rozhodnutí detailní'!$A594,0),"
",OFFSET(Zdroj!F$16,'k rozhodnutí detailní'!$A594,0)),CONCATENATE(OFFSET(Zdroj!C$16,'k rozhodnutí detailní'!$A594,0),"
",OFFSET(Zdroj!D$16,'k rozhodnutí detailní'!$A594,0),"
",OFFSET(Zdroj!E$16,'k rozhodnutí detailní'!$A594,0),"
",OFFSET(Zdroj!F$16,'k rozhodnutí detailní'!$A594,0))))</f>
        <v/>
      </c>
      <c r="D595" s="20" t="str">
        <f ca="1">IF($B595="","",OFFSET(Zdroj!N$16,'k rozhodnutí detailní'!$A594,0))</f>
        <v/>
      </c>
      <c r="E595" s="426" t="str">
        <f ca="1">IF($B595="","",OFFSET(Zdroj!T$16,'k rozhodnutí detailní'!$A594,0))</f>
        <v/>
      </c>
      <c r="F595" s="32" t="str">
        <f ca="1">IF($B595="","",OFFSET(Zdroj!U$16,'k rozhodnutí detailní'!$A594,0))</f>
        <v/>
      </c>
      <c r="G595" s="429" t="str">
        <f ca="1">IF($B595="","",OFFSET(Zdroj!W$16,'k rozhodnutí detailní'!$A594,0))</f>
        <v/>
      </c>
      <c r="H595" s="427" t="str">
        <f ca="1">IF($B595="","",OFFSET(Zdroj!Y$16,'k rozhodnutí detailní'!$A594,0))</f>
        <v/>
      </c>
      <c r="I595" s="419" t="str">
        <f ca="1">IF($B595="","",OFFSET(Zdroj!BW$16,'k rozhodnutí detailní'!$A594,0))</f>
        <v/>
      </c>
      <c r="J595" s="419" t="str">
        <f ca="1">IF($B595="","",OFFSET(Zdroj!BX$16,'k rozhodnutí detailní'!$A594,0))</f>
        <v/>
      </c>
      <c r="K595" s="419" t="str">
        <f ca="1">IF($B595="","",OFFSET(Zdroj!BY$16,'k rozhodnutí detailní'!$A594,0))</f>
        <v/>
      </c>
      <c r="L595" s="419" t="str">
        <f ca="1">IF($B595="","",CONCATENATE(OFFSET(Zdroj!BZ$16,'k rozhodnutí detailní'!$A594,0)," ze 100"))</f>
        <v/>
      </c>
      <c r="M595" s="435" t="str">
        <f t="shared" ref="M595" ca="1" si="390">IF($B595="","",SUM((I595+J595+K595)/100))</f>
        <v/>
      </c>
      <c r="N595" s="425" t="str">
        <f ca="1">IF(B595="","",IF(Zdroj!$AS$1=Zdroj!$AT$9,IF(ROUND(G595*M595,Zdroj!$AT$8)&lt;Zdroj!$AU$1,Zdroj!$AU$1,ROUND(G595*M595,Zdroj!$AT$8)),OFFSET(Zdroj!CE$16,'k rozhodnutí detailní'!A594,0)))</f>
        <v/>
      </c>
      <c r="O595" s="419" t="str">
        <f ca="1">IF($B595="","",OFFSET(Zdroj!Z$16,'k rozhodnutí detailní'!$A594,0))</f>
        <v/>
      </c>
      <c r="P595" s="419" t="str">
        <f ca="1">IF($B595="","",OFFSET(Zdroj!AC$16,'k rozhodnutí detailní'!$A594,0))</f>
        <v/>
      </c>
      <c r="Q595" s="419" t="str">
        <f ca="1">IF($B595="","",OFFSET(Zdroj!AD$16,'k rozhodnutí detailní'!$A594,0))</f>
        <v/>
      </c>
      <c r="R595" s="419" t="str">
        <f ca="1">IF($B595="","",OFFSET(Zdroj!AE$16,'k rozhodnutí detailní'!$A594,0))</f>
        <v/>
      </c>
      <c r="S595" s="419" t="str">
        <f ca="1">IF($B595="","",OFFSET(Zdroj!AF$16,'k rozhodnutí detailní'!$A594,0))</f>
        <v/>
      </c>
      <c r="T595" s="419" t="str">
        <f ca="1">IF($B595="","",OFFSET(Zdroj!AG$16,'k rozhodnutí detailní'!$A594,0))</f>
        <v/>
      </c>
      <c r="U595" s="419" t="str">
        <f ca="1">IF($B595="","",OFFSET(Zdroj!AH$16,'k rozhodnutí detailní'!$A594,0))</f>
        <v/>
      </c>
    </row>
    <row r="596" spans="1:21" hidden="1" x14ac:dyDescent="0.25">
      <c r="A596" s="25"/>
      <c r="B596" s="424" t="str">
        <f ca="1">IF(OFFSET(Zdroj!$B$16,A594,0)&gt;0,OFFSET(Zdroj!$B$16,A594,0)+0,"")</f>
        <v/>
      </c>
      <c r="C596" s="2" t="str">
        <f ca="1">IF($B595="","",IF(Zdroj!$AS$9="ano",CONCATENATE("Okres:","
",OFFSET(Zdroj!CH$16,'k rozhodnutí detailní'!$A594,0),"
","Právní forma","
",OFFSET(Zdroj!H$16,'k rozhodnutí detailní'!$A594,0),"
",IF(OFFSET(Zdroj!I$16,'k rozhodnutí detailní'!$A594,0)="","","IČO: "),OFFSET(Zdroj!I$16,'k rozhodnutí detailní'!$A594,0),"
","B.Ú. ",IF(OFFSET(Zdroj!J$16,'k rozhodnutí detailní'!$A594,0)="","","Anonymizováno")),CONCATENATE("Okres:","
",OFFSET(Zdroj!CH$16,'k rozhodnutí detailní'!$A594,0),"
","Právní forma","
",OFFSET(Zdroj!H$16,'k rozhodnutí detailní'!$A594,0),"
",IF(OFFSET(Zdroj!I$16,'k rozhodnutí detailní'!$A594,0)="","","IČO: "),OFFSET(Zdroj!I$16,'k rozhodnutí detailní'!$A594,0),"
","B.Ú. ",OFFSET(Zdroj!J$16,'k rozhodnutí detailní'!$A594,0))))</f>
        <v/>
      </c>
      <c r="D596" s="3" t="str">
        <f ca="1">IF($B595="","",OFFSET(Zdroj!O$16,'k rozhodnutí detailní'!$A594,0))</f>
        <v/>
      </c>
      <c r="E596" s="426"/>
      <c r="F596" s="31"/>
      <c r="G596" s="429"/>
      <c r="H596" s="427"/>
      <c r="I596" s="419"/>
      <c r="J596" s="419"/>
      <c r="K596" s="419"/>
      <c r="L596" s="419"/>
      <c r="M596" s="435"/>
      <c r="N596" s="425"/>
      <c r="O596" s="419"/>
      <c r="P596" s="419"/>
      <c r="Q596" s="419"/>
      <c r="R596" s="419"/>
      <c r="S596" s="419"/>
      <c r="T596" s="419"/>
      <c r="U596" s="419"/>
    </row>
    <row r="597" spans="1:21" hidden="1" x14ac:dyDescent="0.25">
      <c r="A597" s="25">
        <f>ROW()/3-1</f>
        <v>198</v>
      </c>
      <c r="B597" s="424"/>
      <c r="C597" s="29" t="str">
        <f ca="1">IF($B595="","",IF(Zdroj!$AS$9="ano",IF(OFFSET(Zdroj!M$16,'k rozhodnutí detailní'!A594,0)="","","Anonymizováno"),IF(OFFSET(Zdroj!M$16,'k rozhodnutí detailní'!A594,0)="","",OFFSET(Zdroj!M$16,'k rozhodnutí detailní'!A594,0))))</f>
        <v/>
      </c>
      <c r="D597" s="3" t="str">
        <f ca="1">IF($B595="","",CONCATENATE("Dotace bude použita na:","
",OFFSET(Zdroj!P$16,'k rozhodnutí detailní'!$A594,0)))</f>
        <v/>
      </c>
      <c r="E597" s="426"/>
      <c r="F597" s="32" t="str">
        <f ca="1">IF($B595="","",OFFSET(Zdroj!V$16,'k rozhodnutí detailní'!$A594,0))</f>
        <v/>
      </c>
      <c r="G597" s="49" t="str">
        <f ca="1">IF($B595="","",OFFSET(Zdroj!CC$16,'k rozhodnutí'!#REF!,0))</f>
        <v/>
      </c>
      <c r="H597" s="427"/>
      <c r="I597" s="419"/>
      <c r="J597" s="419"/>
      <c r="K597" s="419"/>
      <c r="L597" s="419"/>
      <c r="M597" s="435"/>
      <c r="N597" s="33" t="str">
        <f t="shared" ref="N597" ca="1" si="391">IF(B595="","",N595/G595)</f>
        <v/>
      </c>
      <c r="O597" s="419"/>
      <c r="P597" s="419"/>
      <c r="Q597" s="419"/>
      <c r="R597" s="419"/>
      <c r="S597" s="419"/>
      <c r="T597" s="419"/>
      <c r="U597" s="419"/>
    </row>
    <row r="598" spans="1:21" hidden="1" x14ac:dyDescent="0.25">
      <c r="A598" s="25"/>
      <c r="B598" s="144" t="str">
        <f ca="1">IF(OFFSET(Zdroj!$B$16,A597,0)&gt;0,A600,"")</f>
        <v/>
      </c>
      <c r="C598" s="2" t="str">
        <f ca="1">IF($B598="","",IF(Zdroj!$AS$9="ano",CONCATENATE(OFFSET(Zdroj!C$16,'k rozhodnutí detailní'!$A597,0),"
","Anonymizováno","
",OFFSET(Zdroj!E$16,'k rozhodnutí detailní'!$A597,0),"
",OFFSET(Zdroj!F$16,'k rozhodnutí detailní'!$A597,0)),CONCATENATE(OFFSET(Zdroj!C$16,'k rozhodnutí detailní'!$A597,0),"
",OFFSET(Zdroj!D$16,'k rozhodnutí detailní'!$A597,0),"
",OFFSET(Zdroj!E$16,'k rozhodnutí detailní'!$A597,0),"
",OFFSET(Zdroj!F$16,'k rozhodnutí detailní'!$A597,0))))</f>
        <v/>
      </c>
      <c r="D598" s="20" t="str">
        <f ca="1">IF($B598="","",OFFSET(Zdroj!N$16,'k rozhodnutí detailní'!$A597,0))</f>
        <v/>
      </c>
      <c r="E598" s="426" t="str">
        <f ca="1">IF($B598="","",OFFSET(Zdroj!T$16,'k rozhodnutí detailní'!$A597,0))</f>
        <v/>
      </c>
      <c r="F598" s="32" t="str">
        <f ca="1">IF($B598="","",OFFSET(Zdroj!U$16,'k rozhodnutí detailní'!$A597,0))</f>
        <v/>
      </c>
      <c r="G598" s="429" t="str">
        <f ca="1">IF($B598="","",OFFSET(Zdroj!W$16,'k rozhodnutí detailní'!$A597,0))</f>
        <v/>
      </c>
      <c r="H598" s="427" t="str">
        <f ca="1">IF($B598="","",OFFSET(Zdroj!Y$16,'k rozhodnutí detailní'!$A597,0))</f>
        <v/>
      </c>
      <c r="I598" s="419" t="str">
        <f ca="1">IF($B598="","",OFFSET(Zdroj!BW$16,'k rozhodnutí detailní'!$A597,0))</f>
        <v/>
      </c>
      <c r="J598" s="419" t="str">
        <f ca="1">IF($B598="","",OFFSET(Zdroj!BX$16,'k rozhodnutí detailní'!$A597,0))</f>
        <v/>
      </c>
      <c r="K598" s="419" t="str">
        <f ca="1">IF($B598="","",OFFSET(Zdroj!BY$16,'k rozhodnutí detailní'!$A597,0))</f>
        <v/>
      </c>
      <c r="L598" s="419" t="str">
        <f ca="1">IF($B598="","",CONCATENATE(OFFSET(Zdroj!BZ$16,'k rozhodnutí detailní'!$A597,0)," ze 100"))</f>
        <v/>
      </c>
      <c r="M598" s="435" t="str">
        <f t="shared" ref="M598" ca="1" si="392">IF($B598="","",SUM((I598+J598+K598)/100))</f>
        <v/>
      </c>
      <c r="N598" s="425" t="str">
        <f ca="1">IF(B598="","",IF(Zdroj!$AS$1=Zdroj!$AT$9,IF(ROUND(G598*M598,Zdroj!$AT$8)&lt;Zdroj!$AU$1,Zdroj!$AU$1,ROUND(G598*M598,Zdroj!$AT$8)),OFFSET(Zdroj!CE$16,'k rozhodnutí detailní'!A597,0)))</f>
        <v/>
      </c>
      <c r="O598" s="419" t="str">
        <f ca="1">IF($B598="","",OFFSET(Zdroj!Z$16,'k rozhodnutí detailní'!$A597,0))</f>
        <v/>
      </c>
      <c r="P598" s="419" t="str">
        <f ca="1">IF($B598="","",OFFSET(Zdroj!AC$16,'k rozhodnutí detailní'!$A597,0))</f>
        <v/>
      </c>
      <c r="Q598" s="419" t="str">
        <f ca="1">IF($B598="","",OFFSET(Zdroj!AD$16,'k rozhodnutí detailní'!$A597,0))</f>
        <v/>
      </c>
      <c r="R598" s="419" t="str">
        <f ca="1">IF($B598="","",OFFSET(Zdroj!AE$16,'k rozhodnutí detailní'!$A597,0))</f>
        <v/>
      </c>
      <c r="S598" s="419" t="str">
        <f ca="1">IF($B598="","",OFFSET(Zdroj!AF$16,'k rozhodnutí detailní'!$A597,0))</f>
        <v/>
      </c>
      <c r="T598" s="419" t="str">
        <f ca="1">IF($B598="","",OFFSET(Zdroj!AG$16,'k rozhodnutí detailní'!$A597,0))</f>
        <v/>
      </c>
      <c r="U598" s="419" t="str">
        <f ca="1">IF($B598="","",OFFSET(Zdroj!AH$16,'k rozhodnutí detailní'!$A597,0))</f>
        <v/>
      </c>
    </row>
    <row r="599" spans="1:21" hidden="1" x14ac:dyDescent="0.25">
      <c r="A599" s="25"/>
      <c r="B599" s="424" t="str">
        <f ca="1">IF(OFFSET(Zdroj!$B$16,A597,0)&gt;0,OFFSET(Zdroj!$B$16,A597,0)+0,"")</f>
        <v/>
      </c>
      <c r="C599" s="2" t="str">
        <f ca="1">IF($B598="","",IF(Zdroj!$AS$9="ano",CONCATENATE("Okres:","
",OFFSET(Zdroj!CH$16,'k rozhodnutí detailní'!$A597,0),"
","Právní forma","
",OFFSET(Zdroj!H$16,'k rozhodnutí detailní'!$A597,0),"
",IF(OFFSET(Zdroj!I$16,'k rozhodnutí detailní'!$A597,0)="","","IČO: "),OFFSET(Zdroj!I$16,'k rozhodnutí detailní'!$A597,0),"
","B.Ú. ",IF(OFFSET(Zdroj!J$16,'k rozhodnutí detailní'!$A597,0)="","","Anonymizováno")),CONCATENATE("Okres:","
",OFFSET(Zdroj!CH$16,'k rozhodnutí detailní'!$A597,0),"
","Právní forma","
",OFFSET(Zdroj!H$16,'k rozhodnutí detailní'!$A597,0),"
",IF(OFFSET(Zdroj!I$16,'k rozhodnutí detailní'!$A597,0)="","","IČO: "),OFFSET(Zdroj!I$16,'k rozhodnutí detailní'!$A597,0),"
","B.Ú. ",OFFSET(Zdroj!J$16,'k rozhodnutí detailní'!$A597,0))))</f>
        <v/>
      </c>
      <c r="D599" s="3" t="str">
        <f ca="1">IF($B598="","",OFFSET(Zdroj!O$16,'k rozhodnutí detailní'!$A597,0))</f>
        <v/>
      </c>
      <c r="E599" s="426"/>
      <c r="F599" s="31"/>
      <c r="G599" s="429"/>
      <c r="H599" s="427"/>
      <c r="I599" s="419"/>
      <c r="J599" s="419"/>
      <c r="K599" s="419"/>
      <c r="L599" s="419"/>
      <c r="M599" s="435"/>
      <c r="N599" s="425"/>
      <c r="O599" s="419"/>
      <c r="P599" s="419"/>
      <c r="Q599" s="419"/>
      <c r="R599" s="419"/>
      <c r="S599" s="419"/>
      <c r="T599" s="419"/>
      <c r="U599" s="419"/>
    </row>
    <row r="600" spans="1:21" hidden="1" x14ac:dyDescent="0.25">
      <c r="A600" s="25">
        <f>ROW()/3-1</f>
        <v>199</v>
      </c>
      <c r="B600" s="424"/>
      <c r="C600" s="29" t="str">
        <f ca="1">IF($B598="","",IF(Zdroj!$AS$9="ano",IF(OFFSET(Zdroj!M$16,'k rozhodnutí detailní'!A597,0)="","","Anonymizováno"),IF(OFFSET(Zdroj!M$16,'k rozhodnutí detailní'!A597,0)="","",OFFSET(Zdroj!M$16,'k rozhodnutí detailní'!A597,0))))</f>
        <v/>
      </c>
      <c r="D600" s="3" t="str">
        <f ca="1">IF($B598="","",CONCATENATE("Dotace bude použita na:","
",OFFSET(Zdroj!P$16,'k rozhodnutí detailní'!$A597,0)))</f>
        <v/>
      </c>
      <c r="E600" s="426"/>
      <c r="F600" s="32" t="str">
        <f ca="1">IF($B598="","",OFFSET(Zdroj!V$16,'k rozhodnutí detailní'!$A597,0))</f>
        <v/>
      </c>
      <c r="G600" s="49" t="str">
        <f ca="1">IF($B598="","",OFFSET(Zdroj!CC$16,'k rozhodnutí'!#REF!,0))</f>
        <v/>
      </c>
      <c r="H600" s="427"/>
      <c r="I600" s="419"/>
      <c r="J600" s="419"/>
      <c r="K600" s="419"/>
      <c r="L600" s="419"/>
      <c r="M600" s="435"/>
      <c r="N600" s="33" t="str">
        <f t="shared" ref="N600" ca="1" si="393">IF(B598="","",N598/G598)</f>
        <v/>
      </c>
      <c r="O600" s="419"/>
      <c r="P600" s="419"/>
      <c r="Q600" s="419"/>
      <c r="R600" s="419"/>
      <c r="S600" s="419"/>
      <c r="T600" s="419"/>
      <c r="U600" s="419"/>
    </row>
    <row r="601" spans="1:21" hidden="1" x14ac:dyDescent="0.25">
      <c r="A601" s="25"/>
      <c r="B601" s="144" t="str">
        <f ca="1">IF(OFFSET(Zdroj!$B$16,A600,0)&gt;0,A603,"")</f>
        <v/>
      </c>
      <c r="C601" s="2" t="str">
        <f ca="1">IF($B601="","",IF(Zdroj!$AS$9="ano",CONCATENATE(OFFSET(Zdroj!C$16,'k rozhodnutí detailní'!$A600,0),"
","Anonymizováno","
",OFFSET(Zdroj!E$16,'k rozhodnutí detailní'!$A600,0),"
",OFFSET(Zdroj!F$16,'k rozhodnutí detailní'!$A600,0)),CONCATENATE(OFFSET(Zdroj!C$16,'k rozhodnutí detailní'!$A600,0),"
",OFFSET(Zdroj!D$16,'k rozhodnutí detailní'!$A600,0),"
",OFFSET(Zdroj!E$16,'k rozhodnutí detailní'!$A600,0),"
",OFFSET(Zdroj!F$16,'k rozhodnutí detailní'!$A600,0))))</f>
        <v/>
      </c>
      <c r="D601" s="20" t="str">
        <f ca="1">IF($B601="","",OFFSET(Zdroj!N$16,'k rozhodnutí detailní'!$A600,0))</f>
        <v/>
      </c>
      <c r="E601" s="426" t="str">
        <f ca="1">IF($B601="","",OFFSET(Zdroj!T$16,'k rozhodnutí detailní'!$A600,0))</f>
        <v/>
      </c>
      <c r="F601" s="32" t="str">
        <f ca="1">IF($B601="","",OFFSET(Zdroj!U$16,'k rozhodnutí detailní'!$A600,0))</f>
        <v/>
      </c>
      <c r="G601" s="429" t="str">
        <f ca="1">IF($B601="","",OFFSET(Zdroj!W$16,'k rozhodnutí detailní'!$A600,0))</f>
        <v/>
      </c>
      <c r="H601" s="427" t="str">
        <f ca="1">IF($B601="","",OFFSET(Zdroj!Y$16,'k rozhodnutí detailní'!$A600,0))</f>
        <v/>
      </c>
      <c r="I601" s="419" t="str">
        <f ca="1">IF($B601="","",OFFSET(Zdroj!BW$16,'k rozhodnutí detailní'!$A600,0))</f>
        <v/>
      </c>
      <c r="J601" s="419" t="str">
        <f ca="1">IF($B601="","",OFFSET(Zdroj!BX$16,'k rozhodnutí detailní'!$A600,0))</f>
        <v/>
      </c>
      <c r="K601" s="419" t="str">
        <f ca="1">IF($B601="","",OFFSET(Zdroj!BY$16,'k rozhodnutí detailní'!$A600,0))</f>
        <v/>
      </c>
      <c r="L601" s="419" t="str">
        <f ca="1">IF($B601="","",CONCATENATE(OFFSET(Zdroj!BZ$16,'k rozhodnutí detailní'!$A600,0)," ze 100"))</f>
        <v/>
      </c>
      <c r="M601" s="435" t="str">
        <f t="shared" ref="M601" ca="1" si="394">IF($B601="","",SUM((I601+J601+K601)/100))</f>
        <v/>
      </c>
      <c r="N601" s="425" t="str">
        <f ca="1">IF(B601="","",IF(Zdroj!$AS$1=Zdroj!$AT$9,IF(ROUND(G601*M601,Zdroj!$AT$8)&lt;Zdroj!$AU$1,Zdroj!$AU$1,ROUND(G601*M601,Zdroj!$AT$8)),OFFSET(Zdroj!CE$16,'k rozhodnutí detailní'!A600,0)))</f>
        <v/>
      </c>
      <c r="O601" s="419" t="str">
        <f ca="1">IF($B601="","",OFFSET(Zdroj!Z$16,'k rozhodnutí detailní'!$A600,0))</f>
        <v/>
      </c>
      <c r="P601" s="419" t="str">
        <f ca="1">IF($B601="","",OFFSET(Zdroj!AC$16,'k rozhodnutí detailní'!$A600,0))</f>
        <v/>
      </c>
      <c r="Q601" s="419" t="str">
        <f ca="1">IF($B601="","",OFFSET(Zdroj!AD$16,'k rozhodnutí detailní'!$A600,0))</f>
        <v/>
      </c>
      <c r="R601" s="419" t="str">
        <f ca="1">IF($B601="","",OFFSET(Zdroj!AE$16,'k rozhodnutí detailní'!$A600,0))</f>
        <v/>
      </c>
      <c r="S601" s="419" t="str">
        <f ca="1">IF($B601="","",OFFSET(Zdroj!AF$16,'k rozhodnutí detailní'!$A600,0))</f>
        <v/>
      </c>
      <c r="T601" s="419" t="str">
        <f ca="1">IF($B601="","",OFFSET(Zdroj!AG$16,'k rozhodnutí detailní'!$A600,0))</f>
        <v/>
      </c>
      <c r="U601" s="419" t="str">
        <f ca="1">IF($B601="","",OFFSET(Zdroj!AH$16,'k rozhodnutí detailní'!$A600,0))</f>
        <v/>
      </c>
    </row>
    <row r="602" spans="1:21" hidden="1" x14ac:dyDescent="0.25">
      <c r="A602" s="25"/>
      <c r="B602" s="424" t="str">
        <f ca="1">IF(OFFSET(Zdroj!$B$16,A600,0)&gt;0,OFFSET(Zdroj!$B$16,A600,0)+0,"")</f>
        <v/>
      </c>
      <c r="C602" s="2" t="str">
        <f ca="1">IF($B601="","",IF(Zdroj!$AS$9="ano",CONCATENATE("Okres:","
",OFFSET(Zdroj!CH$16,'k rozhodnutí detailní'!$A600,0),"
","Právní forma","
",OFFSET(Zdroj!H$16,'k rozhodnutí detailní'!$A600,0),"
",IF(OFFSET(Zdroj!I$16,'k rozhodnutí detailní'!$A600,0)="","","IČO: "),OFFSET(Zdroj!I$16,'k rozhodnutí detailní'!$A600,0),"
","B.Ú. ",IF(OFFSET(Zdroj!J$16,'k rozhodnutí detailní'!$A600,0)="","","Anonymizováno")),CONCATENATE("Okres:","
",OFFSET(Zdroj!CH$16,'k rozhodnutí detailní'!$A600,0),"
","Právní forma","
",OFFSET(Zdroj!H$16,'k rozhodnutí detailní'!$A600,0),"
",IF(OFFSET(Zdroj!I$16,'k rozhodnutí detailní'!$A600,0)="","","IČO: "),OFFSET(Zdroj!I$16,'k rozhodnutí detailní'!$A600,0),"
","B.Ú. ",OFFSET(Zdroj!J$16,'k rozhodnutí detailní'!$A600,0))))</f>
        <v/>
      </c>
      <c r="D602" s="3" t="str">
        <f ca="1">IF($B601="","",OFFSET(Zdroj!O$16,'k rozhodnutí detailní'!$A600,0))</f>
        <v/>
      </c>
      <c r="E602" s="426"/>
      <c r="F602" s="31"/>
      <c r="G602" s="429"/>
      <c r="H602" s="427"/>
      <c r="I602" s="419"/>
      <c r="J602" s="419"/>
      <c r="K602" s="419"/>
      <c r="L602" s="419"/>
      <c r="M602" s="435"/>
      <c r="N602" s="425"/>
      <c r="O602" s="419"/>
      <c r="P602" s="419"/>
      <c r="Q602" s="419"/>
      <c r="R602" s="419"/>
      <c r="S602" s="419"/>
      <c r="T602" s="419"/>
      <c r="U602" s="419"/>
    </row>
    <row r="603" spans="1:21" hidden="1" x14ac:dyDescent="0.25">
      <c r="A603" s="25">
        <f>ROW()/3-1</f>
        <v>200</v>
      </c>
      <c r="B603" s="424"/>
      <c r="C603" s="29" t="str">
        <f ca="1">IF($B601="","",IF(Zdroj!$AS$9="ano",IF(OFFSET(Zdroj!M$16,'k rozhodnutí detailní'!A600,0)="","","Anonymizováno"),IF(OFFSET(Zdroj!M$16,'k rozhodnutí detailní'!A600,0)="","",OFFSET(Zdroj!M$16,'k rozhodnutí detailní'!A600,0))))</f>
        <v/>
      </c>
      <c r="D603" s="3" t="str">
        <f ca="1">IF($B601="","",CONCATENATE("Dotace bude použita na:","
",OFFSET(Zdroj!P$16,'k rozhodnutí detailní'!$A600,0)))</f>
        <v/>
      </c>
      <c r="E603" s="426"/>
      <c r="F603" s="32" t="str">
        <f ca="1">IF($B601="","",OFFSET(Zdroj!V$16,'k rozhodnutí detailní'!$A600,0))</f>
        <v/>
      </c>
      <c r="G603" s="49" t="str">
        <f ca="1">IF($B601="","",OFFSET(Zdroj!CC$16,'k rozhodnutí'!#REF!,0))</f>
        <v/>
      </c>
      <c r="H603" s="427"/>
      <c r="I603" s="419"/>
      <c r="J603" s="419"/>
      <c r="K603" s="419"/>
      <c r="L603" s="419"/>
      <c r="M603" s="435"/>
      <c r="N603" s="33" t="str">
        <f t="shared" ref="N603" ca="1" si="395">IF(B601="","",N601/G601)</f>
        <v/>
      </c>
      <c r="O603" s="419"/>
      <c r="P603" s="419"/>
      <c r="Q603" s="419"/>
      <c r="R603" s="419"/>
      <c r="S603" s="419"/>
      <c r="T603" s="419"/>
      <c r="U603" s="419"/>
    </row>
    <row r="604" spans="1:21" hidden="1" x14ac:dyDescent="0.25">
      <c r="A604" s="25"/>
      <c r="B604" s="144" t="str">
        <f ca="1">IF(OFFSET(Zdroj!$B$16,A603,0)&gt;0,A606,"")</f>
        <v/>
      </c>
      <c r="C604" s="2" t="str">
        <f ca="1">IF($B604="","",IF(Zdroj!$AS$9="ano",CONCATENATE(OFFSET(Zdroj!C$16,'k rozhodnutí detailní'!$A603,0),"
","Anonymizováno","
",OFFSET(Zdroj!E$16,'k rozhodnutí detailní'!$A603,0),"
",OFFSET(Zdroj!F$16,'k rozhodnutí detailní'!$A603,0)),CONCATENATE(OFFSET(Zdroj!C$16,'k rozhodnutí detailní'!$A603,0),"
",OFFSET(Zdroj!D$16,'k rozhodnutí detailní'!$A603,0),"
",OFFSET(Zdroj!E$16,'k rozhodnutí detailní'!$A603,0),"
",OFFSET(Zdroj!F$16,'k rozhodnutí detailní'!$A603,0))))</f>
        <v/>
      </c>
      <c r="D604" s="20" t="str">
        <f ca="1">IF($B604="","",OFFSET(Zdroj!N$16,'k rozhodnutí detailní'!$A603,0))</f>
        <v/>
      </c>
      <c r="E604" s="426" t="str">
        <f ca="1">IF($B604="","",OFFSET(Zdroj!T$16,'k rozhodnutí detailní'!$A603,0))</f>
        <v/>
      </c>
      <c r="F604" s="32" t="str">
        <f ca="1">IF($B604="","",OFFSET(Zdroj!U$16,'k rozhodnutí detailní'!$A603,0))</f>
        <v/>
      </c>
      <c r="G604" s="429" t="str">
        <f ca="1">IF($B604="","",OFFSET(Zdroj!W$16,'k rozhodnutí detailní'!$A603,0))</f>
        <v/>
      </c>
      <c r="H604" s="427" t="str">
        <f ca="1">IF($B604="","",OFFSET(Zdroj!Y$16,'k rozhodnutí detailní'!$A603,0))</f>
        <v/>
      </c>
      <c r="I604" s="419" t="str">
        <f ca="1">IF($B604="","",OFFSET(Zdroj!BW$16,'k rozhodnutí detailní'!$A603,0))</f>
        <v/>
      </c>
      <c r="J604" s="419" t="str">
        <f ca="1">IF($B604="","",OFFSET(Zdroj!BX$16,'k rozhodnutí detailní'!$A603,0))</f>
        <v/>
      </c>
      <c r="K604" s="419" t="str">
        <f ca="1">IF($B604="","",OFFSET(Zdroj!BY$16,'k rozhodnutí detailní'!$A603,0))</f>
        <v/>
      </c>
      <c r="L604" s="419" t="str">
        <f ca="1">IF($B604="","",CONCATENATE(OFFSET(Zdroj!BZ$16,'k rozhodnutí detailní'!$A603,0)," ze 100"))</f>
        <v/>
      </c>
      <c r="M604" s="435" t="str">
        <f t="shared" ref="M604" ca="1" si="396">IF($B604="","",SUM((I604+J604+K604)/100))</f>
        <v/>
      </c>
      <c r="N604" s="425" t="str">
        <f ca="1">IF(B604="","",IF(Zdroj!$AS$1=Zdroj!$AT$9,IF(ROUND(G604*M604,Zdroj!$AT$8)&lt;Zdroj!$AU$1,Zdroj!$AU$1,ROUND(G604*M604,Zdroj!$AT$8)),OFFSET(Zdroj!CE$16,'k rozhodnutí detailní'!A603,0)))</f>
        <v/>
      </c>
      <c r="O604" s="419" t="str">
        <f ca="1">IF($B604="","",OFFSET(Zdroj!Z$16,'k rozhodnutí detailní'!$A603,0))</f>
        <v/>
      </c>
      <c r="P604" s="419" t="str">
        <f ca="1">IF($B604="","",OFFSET(Zdroj!AC$16,'k rozhodnutí detailní'!$A603,0))</f>
        <v/>
      </c>
      <c r="Q604" s="419" t="str">
        <f ca="1">IF($B604="","",OFFSET(Zdroj!AD$16,'k rozhodnutí detailní'!$A603,0))</f>
        <v/>
      </c>
      <c r="R604" s="419" t="str">
        <f ca="1">IF($B604="","",OFFSET(Zdroj!AE$16,'k rozhodnutí detailní'!$A603,0))</f>
        <v/>
      </c>
      <c r="S604" s="419" t="str">
        <f ca="1">IF($B604="","",OFFSET(Zdroj!AF$16,'k rozhodnutí detailní'!$A603,0))</f>
        <v/>
      </c>
      <c r="T604" s="419" t="str">
        <f ca="1">IF($B604="","",OFFSET(Zdroj!AG$16,'k rozhodnutí detailní'!$A603,0))</f>
        <v/>
      </c>
      <c r="U604" s="419" t="str">
        <f ca="1">IF($B604="","",OFFSET(Zdroj!AH$16,'k rozhodnutí detailní'!$A603,0))</f>
        <v/>
      </c>
    </row>
    <row r="605" spans="1:21" hidden="1" x14ac:dyDescent="0.25">
      <c r="A605" s="25"/>
      <c r="B605" s="424" t="str">
        <f ca="1">IF(OFFSET(Zdroj!$B$16,A603,0)&gt;0,OFFSET(Zdroj!$B$16,A603,0)+0,"")</f>
        <v/>
      </c>
      <c r="C605" s="2" t="str">
        <f ca="1">IF($B604="","",IF(Zdroj!$AS$9="ano",CONCATENATE("Okres:","
",OFFSET(Zdroj!CH$16,'k rozhodnutí detailní'!$A603,0),"
","Právní forma","
",OFFSET(Zdroj!H$16,'k rozhodnutí detailní'!$A603,0),"
",IF(OFFSET(Zdroj!I$16,'k rozhodnutí detailní'!$A603,0)="","","IČO: "),OFFSET(Zdroj!I$16,'k rozhodnutí detailní'!$A603,0),"
","B.Ú. ",IF(OFFSET(Zdroj!J$16,'k rozhodnutí detailní'!$A603,0)="","","Anonymizováno")),CONCATENATE("Okres:","
",OFFSET(Zdroj!CH$16,'k rozhodnutí detailní'!$A603,0),"
","Právní forma","
",OFFSET(Zdroj!H$16,'k rozhodnutí detailní'!$A603,0),"
",IF(OFFSET(Zdroj!I$16,'k rozhodnutí detailní'!$A603,0)="","","IČO: "),OFFSET(Zdroj!I$16,'k rozhodnutí detailní'!$A603,0),"
","B.Ú. ",OFFSET(Zdroj!J$16,'k rozhodnutí detailní'!$A603,0))))</f>
        <v/>
      </c>
      <c r="D605" s="3" t="str">
        <f ca="1">IF($B604="","",OFFSET(Zdroj!O$16,'k rozhodnutí detailní'!$A603,0))</f>
        <v/>
      </c>
      <c r="E605" s="426"/>
      <c r="F605" s="31"/>
      <c r="G605" s="429"/>
      <c r="H605" s="427"/>
      <c r="I605" s="419"/>
      <c r="J605" s="419"/>
      <c r="K605" s="419"/>
      <c r="L605" s="419"/>
      <c r="M605" s="435"/>
      <c r="N605" s="425"/>
      <c r="O605" s="419"/>
      <c r="P605" s="419"/>
      <c r="Q605" s="419"/>
      <c r="R605" s="419"/>
      <c r="S605" s="419"/>
      <c r="T605" s="419"/>
      <c r="U605" s="419"/>
    </row>
    <row r="606" spans="1:21" hidden="1" x14ac:dyDescent="0.25">
      <c r="A606" s="25">
        <f>ROW()/3-1</f>
        <v>201</v>
      </c>
      <c r="B606" s="424"/>
      <c r="C606" s="29" t="str">
        <f ca="1">IF($B604="","",IF(Zdroj!$AS$9="ano",IF(OFFSET(Zdroj!M$16,'k rozhodnutí detailní'!A603,0)="","","Anonymizováno"),IF(OFFSET(Zdroj!M$16,'k rozhodnutí detailní'!A603,0)="","",OFFSET(Zdroj!M$16,'k rozhodnutí detailní'!A603,0))))</f>
        <v/>
      </c>
      <c r="D606" s="3" t="str">
        <f ca="1">IF($B604="","",CONCATENATE("Dotace bude použita na:","
",OFFSET(Zdroj!P$16,'k rozhodnutí detailní'!$A603,0)))</f>
        <v/>
      </c>
      <c r="E606" s="426"/>
      <c r="F606" s="32" t="str">
        <f ca="1">IF($B604="","",OFFSET(Zdroj!V$16,'k rozhodnutí detailní'!$A603,0))</f>
        <v/>
      </c>
      <c r="G606" s="49" t="str">
        <f ca="1">IF($B604="","",OFFSET(Zdroj!CC$16,'k rozhodnutí'!#REF!,0))</f>
        <v/>
      </c>
      <c r="H606" s="427"/>
      <c r="I606" s="419"/>
      <c r="J606" s="419"/>
      <c r="K606" s="419"/>
      <c r="L606" s="419"/>
      <c r="M606" s="435"/>
      <c r="N606" s="33" t="str">
        <f t="shared" ref="N606" ca="1" si="397">IF(B604="","",N604/G604)</f>
        <v/>
      </c>
      <c r="O606" s="419"/>
      <c r="P606" s="419"/>
      <c r="Q606" s="419"/>
      <c r="R606" s="419"/>
      <c r="S606" s="419"/>
      <c r="T606" s="419"/>
      <c r="U606" s="419"/>
    </row>
    <row r="607" spans="1:21" hidden="1" x14ac:dyDescent="0.25">
      <c r="A607" s="25"/>
      <c r="B607" s="144" t="str">
        <f ca="1">IF(OFFSET(Zdroj!$B$16,A606,0)&gt;0,A609,"")</f>
        <v/>
      </c>
      <c r="C607" s="2" t="str">
        <f ca="1">IF($B607="","",IF(Zdroj!$AS$9="ano",CONCATENATE(OFFSET(Zdroj!C$16,'k rozhodnutí detailní'!$A606,0),"
","Anonymizováno","
",OFFSET(Zdroj!E$16,'k rozhodnutí detailní'!$A606,0),"
",OFFSET(Zdroj!F$16,'k rozhodnutí detailní'!$A606,0)),CONCATENATE(OFFSET(Zdroj!C$16,'k rozhodnutí detailní'!$A606,0),"
",OFFSET(Zdroj!D$16,'k rozhodnutí detailní'!$A606,0),"
",OFFSET(Zdroj!E$16,'k rozhodnutí detailní'!$A606,0),"
",OFFSET(Zdroj!F$16,'k rozhodnutí detailní'!$A606,0))))</f>
        <v/>
      </c>
      <c r="D607" s="20" t="str">
        <f ca="1">IF($B607="","",OFFSET(Zdroj!N$16,'k rozhodnutí detailní'!$A606,0))</f>
        <v/>
      </c>
      <c r="E607" s="426" t="str">
        <f ca="1">IF($B607="","",OFFSET(Zdroj!T$16,'k rozhodnutí detailní'!$A606,0))</f>
        <v/>
      </c>
      <c r="F607" s="32" t="str">
        <f ca="1">IF($B607="","",OFFSET(Zdroj!U$16,'k rozhodnutí detailní'!$A606,0))</f>
        <v/>
      </c>
      <c r="G607" s="429" t="str">
        <f ca="1">IF($B607="","",OFFSET(Zdroj!W$16,'k rozhodnutí detailní'!$A606,0))</f>
        <v/>
      </c>
      <c r="H607" s="427" t="str">
        <f ca="1">IF($B607="","",OFFSET(Zdroj!Y$16,'k rozhodnutí detailní'!$A606,0))</f>
        <v/>
      </c>
      <c r="I607" s="419" t="str">
        <f ca="1">IF($B607="","",OFFSET(Zdroj!BW$16,'k rozhodnutí detailní'!$A606,0))</f>
        <v/>
      </c>
      <c r="J607" s="419" t="str">
        <f ca="1">IF($B607="","",OFFSET(Zdroj!BX$16,'k rozhodnutí detailní'!$A606,0))</f>
        <v/>
      </c>
      <c r="K607" s="419" t="str">
        <f ca="1">IF($B607="","",OFFSET(Zdroj!BY$16,'k rozhodnutí detailní'!$A606,0))</f>
        <v/>
      </c>
      <c r="L607" s="419" t="str">
        <f ca="1">IF($B607="","",CONCATENATE(OFFSET(Zdroj!BZ$16,'k rozhodnutí detailní'!$A606,0)," ze 100"))</f>
        <v/>
      </c>
      <c r="M607" s="435" t="str">
        <f t="shared" ref="M607" ca="1" si="398">IF($B607="","",SUM((I607+J607+K607)/100))</f>
        <v/>
      </c>
      <c r="N607" s="425" t="str">
        <f ca="1">IF(B607="","",IF(Zdroj!$AS$1=Zdroj!$AT$9,IF(ROUND(G607*M607,Zdroj!$AT$8)&lt;Zdroj!$AU$1,Zdroj!$AU$1,ROUND(G607*M607,Zdroj!$AT$8)),OFFSET(Zdroj!CE$16,'k rozhodnutí detailní'!A606,0)))</f>
        <v/>
      </c>
      <c r="O607" s="419" t="str">
        <f ca="1">IF($B607="","",OFFSET(Zdroj!Z$16,'k rozhodnutí detailní'!$A606,0))</f>
        <v/>
      </c>
      <c r="P607" s="419" t="str">
        <f ca="1">IF($B607="","",OFFSET(Zdroj!AC$16,'k rozhodnutí detailní'!$A606,0))</f>
        <v/>
      </c>
      <c r="Q607" s="419" t="str">
        <f ca="1">IF($B607="","",OFFSET(Zdroj!AD$16,'k rozhodnutí detailní'!$A606,0))</f>
        <v/>
      </c>
      <c r="R607" s="419" t="str">
        <f ca="1">IF($B607="","",OFFSET(Zdroj!AE$16,'k rozhodnutí detailní'!$A606,0))</f>
        <v/>
      </c>
      <c r="S607" s="419" t="str">
        <f ca="1">IF($B607="","",OFFSET(Zdroj!AF$16,'k rozhodnutí detailní'!$A606,0))</f>
        <v/>
      </c>
      <c r="T607" s="419" t="str">
        <f ca="1">IF($B607="","",OFFSET(Zdroj!AG$16,'k rozhodnutí detailní'!$A606,0))</f>
        <v/>
      </c>
      <c r="U607" s="419" t="str">
        <f ca="1">IF($B607="","",OFFSET(Zdroj!AH$16,'k rozhodnutí detailní'!$A606,0))</f>
        <v/>
      </c>
    </row>
    <row r="608" spans="1:21" hidden="1" x14ac:dyDescent="0.25">
      <c r="A608" s="25"/>
      <c r="B608" s="424" t="str">
        <f ca="1">IF(OFFSET(Zdroj!$B$16,A606,0)&gt;0,OFFSET(Zdroj!$B$16,A606,0)+0,"")</f>
        <v/>
      </c>
      <c r="C608" s="2" t="str">
        <f ca="1">IF($B607="","",IF(Zdroj!$AS$9="ano",CONCATENATE("Okres:","
",OFFSET(Zdroj!CH$16,'k rozhodnutí detailní'!$A606,0),"
","Právní forma","
",OFFSET(Zdroj!H$16,'k rozhodnutí detailní'!$A606,0),"
",IF(OFFSET(Zdroj!I$16,'k rozhodnutí detailní'!$A606,0)="","","IČO: "),OFFSET(Zdroj!I$16,'k rozhodnutí detailní'!$A606,0),"
","B.Ú. ",IF(OFFSET(Zdroj!J$16,'k rozhodnutí detailní'!$A606,0)="","","Anonymizováno")),CONCATENATE("Okres:","
",OFFSET(Zdroj!CH$16,'k rozhodnutí detailní'!$A606,0),"
","Právní forma","
",OFFSET(Zdroj!H$16,'k rozhodnutí detailní'!$A606,0),"
",IF(OFFSET(Zdroj!I$16,'k rozhodnutí detailní'!$A606,0)="","","IČO: "),OFFSET(Zdroj!I$16,'k rozhodnutí detailní'!$A606,0),"
","B.Ú. ",OFFSET(Zdroj!J$16,'k rozhodnutí detailní'!$A606,0))))</f>
        <v/>
      </c>
      <c r="D608" s="3" t="str">
        <f ca="1">IF($B607="","",OFFSET(Zdroj!O$16,'k rozhodnutí detailní'!$A606,0))</f>
        <v/>
      </c>
      <c r="E608" s="426"/>
      <c r="F608" s="31"/>
      <c r="G608" s="429"/>
      <c r="H608" s="427"/>
      <c r="I608" s="419"/>
      <c r="J608" s="419"/>
      <c r="K608" s="419"/>
      <c r="L608" s="419"/>
      <c r="M608" s="435"/>
      <c r="N608" s="425"/>
      <c r="O608" s="419"/>
      <c r="P608" s="419"/>
      <c r="Q608" s="419"/>
      <c r="R608" s="419"/>
      <c r="S608" s="419"/>
      <c r="T608" s="419"/>
      <c r="U608" s="419"/>
    </row>
    <row r="609" spans="1:21" hidden="1" x14ac:dyDescent="0.25">
      <c r="A609" s="25">
        <f>ROW()/3-1</f>
        <v>202</v>
      </c>
      <c r="B609" s="424"/>
      <c r="C609" s="29" t="str">
        <f ca="1">IF($B607="","",IF(Zdroj!$AS$9="ano",IF(OFFSET(Zdroj!M$16,'k rozhodnutí detailní'!A606,0)="","","Anonymizováno"),IF(OFFSET(Zdroj!M$16,'k rozhodnutí detailní'!A606,0)="","",OFFSET(Zdroj!M$16,'k rozhodnutí detailní'!A606,0))))</f>
        <v/>
      </c>
      <c r="D609" s="3" t="str">
        <f ca="1">IF($B607="","",CONCATENATE("Dotace bude použita na:","
",OFFSET(Zdroj!P$16,'k rozhodnutí detailní'!$A606,0)))</f>
        <v/>
      </c>
      <c r="E609" s="426"/>
      <c r="F609" s="32" t="str">
        <f ca="1">IF($B607="","",OFFSET(Zdroj!V$16,'k rozhodnutí detailní'!$A606,0))</f>
        <v/>
      </c>
      <c r="G609" s="49" t="str">
        <f ca="1">IF($B607="","",OFFSET(Zdroj!CC$16,'k rozhodnutí'!#REF!,0))</f>
        <v/>
      </c>
      <c r="H609" s="427"/>
      <c r="I609" s="419"/>
      <c r="J609" s="419"/>
      <c r="K609" s="419"/>
      <c r="L609" s="419"/>
      <c r="M609" s="435"/>
      <c r="N609" s="33" t="str">
        <f t="shared" ref="N609" ca="1" si="399">IF(B607="","",N607/G607)</f>
        <v/>
      </c>
      <c r="O609" s="419"/>
      <c r="P609" s="419"/>
      <c r="Q609" s="419"/>
      <c r="R609" s="419"/>
      <c r="S609" s="419"/>
      <c r="T609" s="419"/>
      <c r="U609" s="419"/>
    </row>
    <row r="610" spans="1:21" hidden="1" x14ac:dyDescent="0.25">
      <c r="A610" s="25"/>
      <c r="B610" s="144" t="str">
        <f ca="1">IF(OFFSET(Zdroj!$B$16,A609,0)&gt;0,A612,"")</f>
        <v/>
      </c>
      <c r="C610" s="2" t="str">
        <f ca="1">IF($B610="","",IF(Zdroj!$AS$9="ano",CONCATENATE(OFFSET(Zdroj!C$16,'k rozhodnutí detailní'!$A609,0),"
","Anonymizováno","
",OFFSET(Zdroj!E$16,'k rozhodnutí detailní'!$A609,0),"
",OFFSET(Zdroj!F$16,'k rozhodnutí detailní'!$A609,0)),CONCATENATE(OFFSET(Zdroj!C$16,'k rozhodnutí detailní'!$A609,0),"
",OFFSET(Zdroj!D$16,'k rozhodnutí detailní'!$A609,0),"
",OFFSET(Zdroj!E$16,'k rozhodnutí detailní'!$A609,0),"
",OFFSET(Zdroj!F$16,'k rozhodnutí detailní'!$A609,0))))</f>
        <v/>
      </c>
      <c r="D610" s="20" t="str">
        <f ca="1">IF($B610="","",OFFSET(Zdroj!N$16,'k rozhodnutí detailní'!$A609,0))</f>
        <v/>
      </c>
      <c r="E610" s="426" t="str">
        <f ca="1">IF($B610="","",OFFSET(Zdroj!T$16,'k rozhodnutí detailní'!$A609,0))</f>
        <v/>
      </c>
      <c r="F610" s="32" t="str">
        <f ca="1">IF($B610="","",OFFSET(Zdroj!U$16,'k rozhodnutí detailní'!$A609,0))</f>
        <v/>
      </c>
      <c r="G610" s="429" t="str">
        <f ca="1">IF($B610="","",OFFSET(Zdroj!W$16,'k rozhodnutí detailní'!$A609,0))</f>
        <v/>
      </c>
      <c r="H610" s="427" t="str">
        <f ca="1">IF($B610="","",OFFSET(Zdroj!Y$16,'k rozhodnutí detailní'!$A609,0))</f>
        <v/>
      </c>
      <c r="I610" s="419" t="str">
        <f ca="1">IF($B610="","",OFFSET(Zdroj!BW$16,'k rozhodnutí detailní'!$A609,0))</f>
        <v/>
      </c>
      <c r="J610" s="419" t="str">
        <f ca="1">IF($B610="","",OFFSET(Zdroj!BX$16,'k rozhodnutí detailní'!$A609,0))</f>
        <v/>
      </c>
      <c r="K610" s="419" t="str">
        <f ca="1">IF($B610="","",OFFSET(Zdroj!BY$16,'k rozhodnutí detailní'!$A609,0))</f>
        <v/>
      </c>
      <c r="L610" s="419" t="str">
        <f ca="1">IF($B610="","",CONCATENATE(OFFSET(Zdroj!BZ$16,'k rozhodnutí detailní'!$A609,0)," ze 100"))</f>
        <v/>
      </c>
      <c r="M610" s="435" t="str">
        <f t="shared" ref="M610" ca="1" si="400">IF($B610="","",SUM((I610+J610+K610)/100))</f>
        <v/>
      </c>
      <c r="N610" s="425" t="str">
        <f ca="1">IF(B610="","",IF(Zdroj!$AS$1=Zdroj!$AT$9,IF(ROUND(G610*M610,Zdroj!$AT$8)&lt;Zdroj!$AU$1,Zdroj!$AU$1,ROUND(G610*M610,Zdroj!$AT$8)),OFFSET(Zdroj!CE$16,'k rozhodnutí detailní'!A609,0)))</f>
        <v/>
      </c>
      <c r="O610" s="419" t="str">
        <f ca="1">IF($B610="","",OFFSET(Zdroj!Z$16,'k rozhodnutí detailní'!$A609,0))</f>
        <v/>
      </c>
      <c r="P610" s="419" t="str">
        <f ca="1">IF($B610="","",OFFSET(Zdroj!AC$16,'k rozhodnutí detailní'!$A609,0))</f>
        <v/>
      </c>
      <c r="Q610" s="419" t="str">
        <f ca="1">IF($B610="","",OFFSET(Zdroj!AD$16,'k rozhodnutí detailní'!$A609,0))</f>
        <v/>
      </c>
      <c r="R610" s="419" t="str">
        <f ca="1">IF($B610="","",OFFSET(Zdroj!AE$16,'k rozhodnutí detailní'!$A609,0))</f>
        <v/>
      </c>
      <c r="S610" s="419" t="str">
        <f ca="1">IF($B610="","",OFFSET(Zdroj!AF$16,'k rozhodnutí detailní'!$A609,0))</f>
        <v/>
      </c>
      <c r="T610" s="419" t="str">
        <f ca="1">IF($B610="","",OFFSET(Zdroj!AG$16,'k rozhodnutí detailní'!$A609,0))</f>
        <v/>
      </c>
      <c r="U610" s="419" t="str">
        <f ca="1">IF($B610="","",OFFSET(Zdroj!AH$16,'k rozhodnutí detailní'!$A609,0))</f>
        <v/>
      </c>
    </row>
    <row r="611" spans="1:21" hidden="1" x14ac:dyDescent="0.25">
      <c r="A611" s="25"/>
      <c r="B611" s="424" t="str">
        <f ca="1">IF(OFFSET(Zdroj!$B$16,A609,0)&gt;0,OFFSET(Zdroj!$B$16,A609,0)+0,"")</f>
        <v/>
      </c>
      <c r="C611" s="2" t="str">
        <f ca="1">IF($B610="","",IF(Zdroj!$AS$9="ano",CONCATENATE("Okres:","
",OFFSET(Zdroj!CH$16,'k rozhodnutí detailní'!$A609,0),"
","Právní forma","
",OFFSET(Zdroj!H$16,'k rozhodnutí detailní'!$A609,0),"
",IF(OFFSET(Zdroj!I$16,'k rozhodnutí detailní'!$A609,0)="","","IČO: "),OFFSET(Zdroj!I$16,'k rozhodnutí detailní'!$A609,0),"
","B.Ú. ",IF(OFFSET(Zdroj!J$16,'k rozhodnutí detailní'!$A609,0)="","","Anonymizováno")),CONCATENATE("Okres:","
",OFFSET(Zdroj!CH$16,'k rozhodnutí detailní'!$A609,0),"
","Právní forma","
",OFFSET(Zdroj!H$16,'k rozhodnutí detailní'!$A609,0),"
",IF(OFFSET(Zdroj!I$16,'k rozhodnutí detailní'!$A609,0)="","","IČO: "),OFFSET(Zdroj!I$16,'k rozhodnutí detailní'!$A609,0),"
","B.Ú. ",OFFSET(Zdroj!J$16,'k rozhodnutí detailní'!$A609,0))))</f>
        <v/>
      </c>
      <c r="D611" s="3" t="str">
        <f ca="1">IF($B610="","",OFFSET(Zdroj!O$16,'k rozhodnutí detailní'!$A609,0))</f>
        <v/>
      </c>
      <c r="E611" s="426"/>
      <c r="F611" s="31"/>
      <c r="G611" s="429"/>
      <c r="H611" s="427"/>
      <c r="I611" s="419"/>
      <c r="J611" s="419"/>
      <c r="K611" s="419"/>
      <c r="L611" s="419"/>
      <c r="M611" s="435"/>
      <c r="N611" s="425"/>
      <c r="O611" s="419"/>
      <c r="P611" s="419"/>
      <c r="Q611" s="419"/>
      <c r="R611" s="419"/>
      <c r="S611" s="419"/>
      <c r="T611" s="419"/>
      <c r="U611" s="419"/>
    </row>
    <row r="612" spans="1:21" hidden="1" x14ac:dyDescent="0.25">
      <c r="A612" s="25">
        <f>ROW()/3-1</f>
        <v>203</v>
      </c>
      <c r="B612" s="424"/>
      <c r="C612" s="29" t="str">
        <f ca="1">IF($B610="","",IF(Zdroj!$AS$9="ano",IF(OFFSET(Zdroj!M$16,'k rozhodnutí detailní'!A609,0)="","","Anonymizováno"),IF(OFFSET(Zdroj!M$16,'k rozhodnutí detailní'!A609,0)="","",OFFSET(Zdroj!M$16,'k rozhodnutí detailní'!A609,0))))</f>
        <v/>
      </c>
      <c r="D612" s="3" t="str">
        <f ca="1">IF($B610="","",CONCATENATE("Dotace bude použita na:","
",OFFSET(Zdroj!P$16,'k rozhodnutí detailní'!$A609,0)))</f>
        <v/>
      </c>
      <c r="E612" s="426"/>
      <c r="F612" s="32" t="str">
        <f ca="1">IF($B610="","",OFFSET(Zdroj!V$16,'k rozhodnutí detailní'!$A609,0))</f>
        <v/>
      </c>
      <c r="G612" s="49" t="str">
        <f ca="1">IF($B610="","",OFFSET(Zdroj!CC$16,'k rozhodnutí'!#REF!,0))</f>
        <v/>
      </c>
      <c r="H612" s="427"/>
      <c r="I612" s="419"/>
      <c r="J612" s="419"/>
      <c r="K612" s="419"/>
      <c r="L612" s="419"/>
      <c r="M612" s="435"/>
      <c r="N612" s="33" t="str">
        <f t="shared" ref="N612" ca="1" si="401">IF(B610="","",N610/G610)</f>
        <v/>
      </c>
      <c r="O612" s="419"/>
      <c r="P612" s="419"/>
      <c r="Q612" s="419"/>
      <c r="R612" s="419"/>
      <c r="S612" s="419"/>
      <c r="T612" s="419"/>
      <c r="U612" s="419"/>
    </row>
    <row r="613" spans="1:21" hidden="1" x14ac:dyDescent="0.25">
      <c r="A613" s="25"/>
      <c r="B613" s="144" t="str">
        <f ca="1">IF(OFFSET(Zdroj!$B$16,A612,0)&gt;0,A615,"")</f>
        <v/>
      </c>
      <c r="C613" s="2" t="str">
        <f ca="1">IF($B613="","",IF(Zdroj!$AS$9="ano",CONCATENATE(OFFSET(Zdroj!C$16,'k rozhodnutí detailní'!$A612,0),"
","Anonymizováno","
",OFFSET(Zdroj!E$16,'k rozhodnutí detailní'!$A612,0),"
",OFFSET(Zdroj!F$16,'k rozhodnutí detailní'!$A612,0)),CONCATENATE(OFFSET(Zdroj!C$16,'k rozhodnutí detailní'!$A612,0),"
",OFFSET(Zdroj!D$16,'k rozhodnutí detailní'!$A612,0),"
",OFFSET(Zdroj!E$16,'k rozhodnutí detailní'!$A612,0),"
",OFFSET(Zdroj!F$16,'k rozhodnutí detailní'!$A612,0))))</f>
        <v/>
      </c>
      <c r="D613" s="20" t="str">
        <f ca="1">IF($B613="","",OFFSET(Zdroj!N$16,'k rozhodnutí detailní'!$A612,0))</f>
        <v/>
      </c>
      <c r="E613" s="426" t="str">
        <f ca="1">IF($B613="","",OFFSET(Zdroj!T$16,'k rozhodnutí detailní'!$A612,0))</f>
        <v/>
      </c>
      <c r="F613" s="32" t="str">
        <f ca="1">IF($B613="","",OFFSET(Zdroj!U$16,'k rozhodnutí detailní'!$A612,0))</f>
        <v/>
      </c>
      <c r="G613" s="429" t="str">
        <f ca="1">IF($B613="","",OFFSET(Zdroj!W$16,'k rozhodnutí detailní'!$A612,0))</f>
        <v/>
      </c>
      <c r="H613" s="427" t="str">
        <f ca="1">IF($B613="","",OFFSET(Zdroj!Y$16,'k rozhodnutí detailní'!$A612,0))</f>
        <v/>
      </c>
      <c r="I613" s="419" t="str">
        <f ca="1">IF($B613="","",OFFSET(Zdroj!BW$16,'k rozhodnutí detailní'!$A612,0))</f>
        <v/>
      </c>
      <c r="J613" s="419" t="str">
        <f ca="1">IF($B613="","",OFFSET(Zdroj!BX$16,'k rozhodnutí detailní'!$A612,0))</f>
        <v/>
      </c>
      <c r="K613" s="419" t="str">
        <f ca="1">IF($B613="","",OFFSET(Zdroj!BY$16,'k rozhodnutí detailní'!$A612,0))</f>
        <v/>
      </c>
      <c r="L613" s="419" t="str">
        <f ca="1">IF($B613="","",CONCATENATE(OFFSET(Zdroj!BZ$16,'k rozhodnutí detailní'!$A612,0)," ze 100"))</f>
        <v/>
      </c>
      <c r="M613" s="435" t="str">
        <f t="shared" ref="M613" ca="1" si="402">IF($B613="","",SUM((I613+J613+K613)/100))</f>
        <v/>
      </c>
      <c r="N613" s="425" t="str">
        <f ca="1">IF(B613="","",IF(Zdroj!$AS$1=Zdroj!$AT$9,IF(ROUND(G613*M613,Zdroj!$AT$8)&lt;Zdroj!$AU$1,Zdroj!$AU$1,ROUND(G613*M613,Zdroj!$AT$8)),OFFSET(Zdroj!CE$16,'k rozhodnutí detailní'!A612,0)))</f>
        <v/>
      </c>
      <c r="O613" s="419" t="str">
        <f ca="1">IF($B613="","",OFFSET(Zdroj!Z$16,'k rozhodnutí detailní'!$A612,0))</f>
        <v/>
      </c>
      <c r="P613" s="419" t="str">
        <f ca="1">IF($B613="","",OFFSET(Zdroj!AC$16,'k rozhodnutí detailní'!$A612,0))</f>
        <v/>
      </c>
      <c r="Q613" s="419" t="str">
        <f ca="1">IF($B613="","",OFFSET(Zdroj!AD$16,'k rozhodnutí detailní'!$A612,0))</f>
        <v/>
      </c>
      <c r="R613" s="419" t="str">
        <f ca="1">IF($B613="","",OFFSET(Zdroj!AE$16,'k rozhodnutí detailní'!$A612,0))</f>
        <v/>
      </c>
      <c r="S613" s="419" t="str">
        <f ca="1">IF($B613="","",OFFSET(Zdroj!AF$16,'k rozhodnutí detailní'!$A612,0))</f>
        <v/>
      </c>
      <c r="T613" s="419" t="str">
        <f ca="1">IF($B613="","",OFFSET(Zdroj!AG$16,'k rozhodnutí detailní'!$A612,0))</f>
        <v/>
      </c>
      <c r="U613" s="419" t="str">
        <f ca="1">IF($B613="","",OFFSET(Zdroj!AH$16,'k rozhodnutí detailní'!$A612,0))</f>
        <v/>
      </c>
    </row>
    <row r="614" spans="1:21" hidden="1" x14ac:dyDescent="0.25">
      <c r="A614" s="25"/>
      <c r="B614" s="424" t="str">
        <f ca="1">IF(OFFSET(Zdroj!$B$16,A612,0)&gt;0,OFFSET(Zdroj!$B$16,A612,0)+0,"")</f>
        <v/>
      </c>
      <c r="C614" s="2" t="str">
        <f ca="1">IF($B613="","",IF(Zdroj!$AS$9="ano",CONCATENATE("Okres:","
",OFFSET(Zdroj!CH$16,'k rozhodnutí detailní'!$A612,0),"
","Právní forma","
",OFFSET(Zdroj!H$16,'k rozhodnutí detailní'!$A612,0),"
",IF(OFFSET(Zdroj!I$16,'k rozhodnutí detailní'!$A612,0)="","","IČO: "),OFFSET(Zdroj!I$16,'k rozhodnutí detailní'!$A612,0),"
","B.Ú. ",IF(OFFSET(Zdroj!J$16,'k rozhodnutí detailní'!$A612,0)="","","Anonymizováno")),CONCATENATE("Okres:","
",OFFSET(Zdroj!CH$16,'k rozhodnutí detailní'!$A612,0),"
","Právní forma","
",OFFSET(Zdroj!H$16,'k rozhodnutí detailní'!$A612,0),"
",IF(OFFSET(Zdroj!I$16,'k rozhodnutí detailní'!$A612,0)="","","IČO: "),OFFSET(Zdroj!I$16,'k rozhodnutí detailní'!$A612,0),"
","B.Ú. ",OFFSET(Zdroj!J$16,'k rozhodnutí detailní'!$A612,0))))</f>
        <v/>
      </c>
      <c r="D614" s="3" t="str">
        <f ca="1">IF($B613="","",OFFSET(Zdroj!O$16,'k rozhodnutí detailní'!$A612,0))</f>
        <v/>
      </c>
      <c r="E614" s="426"/>
      <c r="F614" s="31"/>
      <c r="G614" s="429"/>
      <c r="H614" s="427"/>
      <c r="I614" s="419"/>
      <c r="J614" s="419"/>
      <c r="K614" s="419"/>
      <c r="L614" s="419"/>
      <c r="M614" s="435"/>
      <c r="N614" s="425"/>
      <c r="O614" s="419"/>
      <c r="P614" s="419"/>
      <c r="Q614" s="419"/>
      <c r="R614" s="419"/>
      <c r="S614" s="419"/>
      <c r="T614" s="419"/>
      <c r="U614" s="419"/>
    </row>
    <row r="615" spans="1:21" hidden="1" x14ac:dyDescent="0.25">
      <c r="A615" s="25">
        <f>ROW()/3-1</f>
        <v>204</v>
      </c>
      <c r="B615" s="424"/>
      <c r="C615" s="29" t="str">
        <f ca="1">IF($B613="","",IF(Zdroj!$AS$9="ano",IF(OFFSET(Zdroj!M$16,'k rozhodnutí detailní'!A612,0)="","","Anonymizováno"),IF(OFFSET(Zdroj!M$16,'k rozhodnutí detailní'!A612,0)="","",OFFSET(Zdroj!M$16,'k rozhodnutí detailní'!A612,0))))</f>
        <v/>
      </c>
      <c r="D615" s="3" t="str">
        <f ca="1">IF($B613="","",CONCATENATE("Dotace bude použita na:","
",OFFSET(Zdroj!P$16,'k rozhodnutí detailní'!$A612,0)))</f>
        <v/>
      </c>
      <c r="E615" s="426"/>
      <c r="F615" s="32" t="str">
        <f ca="1">IF($B613="","",OFFSET(Zdroj!V$16,'k rozhodnutí detailní'!$A612,0))</f>
        <v/>
      </c>
      <c r="G615" s="49" t="str">
        <f ca="1">IF($B613="","",OFFSET(Zdroj!CC$16,'k rozhodnutí'!#REF!,0))</f>
        <v/>
      </c>
      <c r="H615" s="427"/>
      <c r="I615" s="419"/>
      <c r="J615" s="419"/>
      <c r="K615" s="419"/>
      <c r="L615" s="419"/>
      <c r="M615" s="435"/>
      <c r="N615" s="33" t="str">
        <f t="shared" ref="N615" ca="1" si="403">IF(B613="","",N613/G613)</f>
        <v/>
      </c>
      <c r="O615" s="419"/>
      <c r="P615" s="419"/>
      <c r="Q615" s="419"/>
      <c r="R615" s="419"/>
      <c r="S615" s="419"/>
      <c r="T615" s="419"/>
      <c r="U615" s="419"/>
    </row>
    <row r="616" spans="1:21" hidden="1" x14ac:dyDescent="0.25">
      <c r="A616" s="25"/>
      <c r="B616" s="144" t="str">
        <f ca="1">IF(OFFSET(Zdroj!$B$16,A615,0)&gt;0,A618,"")</f>
        <v/>
      </c>
      <c r="C616" s="2" t="str">
        <f ca="1">IF($B616="","",IF(Zdroj!$AS$9="ano",CONCATENATE(OFFSET(Zdroj!C$16,'k rozhodnutí detailní'!$A615,0),"
","Anonymizováno","
",OFFSET(Zdroj!E$16,'k rozhodnutí detailní'!$A615,0),"
",OFFSET(Zdroj!F$16,'k rozhodnutí detailní'!$A615,0)),CONCATENATE(OFFSET(Zdroj!C$16,'k rozhodnutí detailní'!$A615,0),"
",OFFSET(Zdroj!D$16,'k rozhodnutí detailní'!$A615,0),"
",OFFSET(Zdroj!E$16,'k rozhodnutí detailní'!$A615,0),"
",OFFSET(Zdroj!F$16,'k rozhodnutí detailní'!$A615,0))))</f>
        <v/>
      </c>
      <c r="D616" s="20" t="str">
        <f ca="1">IF($B616="","",OFFSET(Zdroj!N$16,'k rozhodnutí detailní'!$A615,0))</f>
        <v/>
      </c>
      <c r="E616" s="426" t="str">
        <f ca="1">IF($B616="","",OFFSET(Zdroj!T$16,'k rozhodnutí detailní'!$A615,0))</f>
        <v/>
      </c>
      <c r="F616" s="32" t="str">
        <f ca="1">IF($B616="","",OFFSET(Zdroj!U$16,'k rozhodnutí detailní'!$A615,0))</f>
        <v/>
      </c>
      <c r="G616" s="429" t="str">
        <f ca="1">IF($B616="","",OFFSET(Zdroj!W$16,'k rozhodnutí detailní'!$A615,0))</f>
        <v/>
      </c>
      <c r="H616" s="427" t="str">
        <f ca="1">IF($B616="","",OFFSET(Zdroj!Y$16,'k rozhodnutí detailní'!$A615,0))</f>
        <v/>
      </c>
      <c r="I616" s="419" t="str">
        <f ca="1">IF($B616="","",OFFSET(Zdroj!BW$16,'k rozhodnutí detailní'!$A615,0))</f>
        <v/>
      </c>
      <c r="J616" s="419" t="str">
        <f ca="1">IF($B616="","",OFFSET(Zdroj!BX$16,'k rozhodnutí detailní'!$A615,0))</f>
        <v/>
      </c>
      <c r="K616" s="419" t="str">
        <f ca="1">IF($B616="","",OFFSET(Zdroj!BY$16,'k rozhodnutí detailní'!$A615,0))</f>
        <v/>
      </c>
      <c r="L616" s="419" t="str">
        <f ca="1">IF($B616="","",CONCATENATE(OFFSET(Zdroj!BZ$16,'k rozhodnutí detailní'!$A615,0)," ze 100"))</f>
        <v/>
      </c>
      <c r="M616" s="435" t="str">
        <f t="shared" ref="M616" ca="1" si="404">IF($B616="","",SUM((I616+J616+K616)/100))</f>
        <v/>
      </c>
      <c r="N616" s="425" t="str">
        <f ca="1">IF(B616="","",IF(Zdroj!$AS$1=Zdroj!$AT$9,IF(ROUND(G616*M616,Zdroj!$AT$8)&lt;Zdroj!$AU$1,Zdroj!$AU$1,ROUND(G616*M616,Zdroj!$AT$8)),OFFSET(Zdroj!CE$16,'k rozhodnutí detailní'!A615,0)))</f>
        <v/>
      </c>
      <c r="O616" s="419" t="str">
        <f ca="1">IF($B616="","",OFFSET(Zdroj!Z$16,'k rozhodnutí detailní'!$A615,0))</f>
        <v/>
      </c>
      <c r="P616" s="419" t="str">
        <f ca="1">IF($B616="","",OFFSET(Zdroj!AC$16,'k rozhodnutí detailní'!$A615,0))</f>
        <v/>
      </c>
      <c r="Q616" s="419" t="str">
        <f ca="1">IF($B616="","",OFFSET(Zdroj!AD$16,'k rozhodnutí detailní'!$A615,0))</f>
        <v/>
      </c>
      <c r="R616" s="419" t="str">
        <f ca="1">IF($B616="","",OFFSET(Zdroj!AE$16,'k rozhodnutí detailní'!$A615,0))</f>
        <v/>
      </c>
      <c r="S616" s="419" t="str">
        <f ca="1">IF($B616="","",OFFSET(Zdroj!AF$16,'k rozhodnutí detailní'!$A615,0))</f>
        <v/>
      </c>
      <c r="T616" s="419" t="str">
        <f ca="1">IF($B616="","",OFFSET(Zdroj!AG$16,'k rozhodnutí detailní'!$A615,0))</f>
        <v/>
      </c>
      <c r="U616" s="419" t="str">
        <f ca="1">IF($B616="","",OFFSET(Zdroj!AH$16,'k rozhodnutí detailní'!$A615,0))</f>
        <v/>
      </c>
    </row>
    <row r="617" spans="1:21" hidden="1" x14ac:dyDescent="0.25">
      <c r="A617" s="25"/>
      <c r="B617" s="424" t="str">
        <f ca="1">IF(OFFSET(Zdroj!$B$16,A615,0)&gt;0,OFFSET(Zdroj!$B$16,A615,0)+0,"")</f>
        <v/>
      </c>
      <c r="C617" s="2" t="str">
        <f ca="1">IF($B616="","",IF(Zdroj!$AS$9="ano",CONCATENATE("Okres:","
",OFFSET(Zdroj!CH$16,'k rozhodnutí detailní'!$A615,0),"
","Právní forma","
",OFFSET(Zdroj!H$16,'k rozhodnutí detailní'!$A615,0),"
",IF(OFFSET(Zdroj!I$16,'k rozhodnutí detailní'!$A615,0)="","","IČO: "),OFFSET(Zdroj!I$16,'k rozhodnutí detailní'!$A615,0),"
","B.Ú. ",IF(OFFSET(Zdroj!J$16,'k rozhodnutí detailní'!$A615,0)="","","Anonymizováno")),CONCATENATE("Okres:","
",OFFSET(Zdroj!CH$16,'k rozhodnutí detailní'!$A615,0),"
","Právní forma","
",OFFSET(Zdroj!H$16,'k rozhodnutí detailní'!$A615,0),"
",IF(OFFSET(Zdroj!I$16,'k rozhodnutí detailní'!$A615,0)="","","IČO: "),OFFSET(Zdroj!I$16,'k rozhodnutí detailní'!$A615,0),"
","B.Ú. ",OFFSET(Zdroj!J$16,'k rozhodnutí detailní'!$A615,0))))</f>
        <v/>
      </c>
      <c r="D617" s="3" t="str">
        <f ca="1">IF($B616="","",OFFSET(Zdroj!O$16,'k rozhodnutí detailní'!$A615,0))</f>
        <v/>
      </c>
      <c r="E617" s="426"/>
      <c r="F617" s="31"/>
      <c r="G617" s="429"/>
      <c r="H617" s="427"/>
      <c r="I617" s="419"/>
      <c r="J617" s="419"/>
      <c r="K617" s="419"/>
      <c r="L617" s="419"/>
      <c r="M617" s="435"/>
      <c r="N617" s="425"/>
      <c r="O617" s="419"/>
      <c r="P617" s="419"/>
      <c r="Q617" s="419"/>
      <c r="R617" s="419"/>
      <c r="S617" s="419"/>
      <c r="T617" s="419"/>
      <c r="U617" s="419"/>
    </row>
    <row r="618" spans="1:21" hidden="1" x14ac:dyDescent="0.25">
      <c r="A618" s="25">
        <f>ROW()/3-1</f>
        <v>205</v>
      </c>
      <c r="B618" s="424"/>
      <c r="C618" s="29" t="str">
        <f ca="1">IF($B616="","",IF(Zdroj!$AS$9="ano",IF(OFFSET(Zdroj!M$16,'k rozhodnutí detailní'!A615,0)="","","Anonymizováno"),IF(OFFSET(Zdroj!M$16,'k rozhodnutí detailní'!A615,0)="","",OFFSET(Zdroj!M$16,'k rozhodnutí detailní'!A615,0))))</f>
        <v/>
      </c>
      <c r="D618" s="3" t="str">
        <f ca="1">IF($B616="","",CONCATENATE("Dotace bude použita na:","
",OFFSET(Zdroj!P$16,'k rozhodnutí detailní'!$A615,0)))</f>
        <v/>
      </c>
      <c r="E618" s="426"/>
      <c r="F618" s="32" t="str">
        <f ca="1">IF($B616="","",OFFSET(Zdroj!V$16,'k rozhodnutí detailní'!$A615,0))</f>
        <v/>
      </c>
      <c r="G618" s="49" t="str">
        <f ca="1">IF($B616="","",OFFSET(Zdroj!CC$16,'k rozhodnutí'!#REF!,0))</f>
        <v/>
      </c>
      <c r="H618" s="427"/>
      <c r="I618" s="419"/>
      <c r="J618" s="419"/>
      <c r="K618" s="419"/>
      <c r="L618" s="419"/>
      <c r="M618" s="435"/>
      <c r="N618" s="33" t="str">
        <f t="shared" ref="N618" ca="1" si="405">IF(B616="","",N616/G616)</f>
        <v/>
      </c>
      <c r="O618" s="419"/>
      <c r="P618" s="419"/>
      <c r="Q618" s="419"/>
      <c r="R618" s="419"/>
      <c r="S618" s="419"/>
      <c r="T618" s="419"/>
      <c r="U618" s="419"/>
    </row>
    <row r="619" spans="1:21" hidden="1" x14ac:dyDescent="0.25">
      <c r="A619" s="25"/>
      <c r="B619" s="144" t="str">
        <f ca="1">IF(OFFSET(Zdroj!$B$16,A618,0)&gt;0,A621,"")</f>
        <v/>
      </c>
      <c r="C619" s="2" t="str">
        <f ca="1">IF($B619="","",IF(Zdroj!$AS$9="ano",CONCATENATE(OFFSET(Zdroj!C$16,'k rozhodnutí detailní'!$A618,0),"
","Anonymizováno","
",OFFSET(Zdroj!E$16,'k rozhodnutí detailní'!$A618,0),"
",OFFSET(Zdroj!F$16,'k rozhodnutí detailní'!$A618,0)),CONCATENATE(OFFSET(Zdroj!C$16,'k rozhodnutí detailní'!$A618,0),"
",OFFSET(Zdroj!D$16,'k rozhodnutí detailní'!$A618,0),"
",OFFSET(Zdroj!E$16,'k rozhodnutí detailní'!$A618,0),"
",OFFSET(Zdroj!F$16,'k rozhodnutí detailní'!$A618,0))))</f>
        <v/>
      </c>
      <c r="D619" s="20" t="str">
        <f ca="1">IF($B619="","",OFFSET(Zdroj!N$16,'k rozhodnutí detailní'!$A618,0))</f>
        <v/>
      </c>
      <c r="E619" s="426" t="str">
        <f ca="1">IF($B619="","",OFFSET(Zdroj!T$16,'k rozhodnutí detailní'!$A618,0))</f>
        <v/>
      </c>
      <c r="F619" s="32" t="str">
        <f ca="1">IF($B619="","",OFFSET(Zdroj!U$16,'k rozhodnutí detailní'!$A618,0))</f>
        <v/>
      </c>
      <c r="G619" s="429" t="str">
        <f ca="1">IF($B619="","",OFFSET(Zdroj!W$16,'k rozhodnutí detailní'!$A618,0))</f>
        <v/>
      </c>
      <c r="H619" s="427" t="str">
        <f ca="1">IF($B619="","",OFFSET(Zdroj!Y$16,'k rozhodnutí detailní'!$A618,0))</f>
        <v/>
      </c>
      <c r="I619" s="419" t="str">
        <f ca="1">IF($B619="","",OFFSET(Zdroj!BW$16,'k rozhodnutí detailní'!$A618,0))</f>
        <v/>
      </c>
      <c r="J619" s="419" t="str">
        <f ca="1">IF($B619="","",OFFSET(Zdroj!BX$16,'k rozhodnutí detailní'!$A618,0))</f>
        <v/>
      </c>
      <c r="K619" s="419" t="str">
        <f ca="1">IF($B619="","",OFFSET(Zdroj!BY$16,'k rozhodnutí detailní'!$A618,0))</f>
        <v/>
      </c>
      <c r="L619" s="419" t="str">
        <f ca="1">IF($B619="","",CONCATENATE(OFFSET(Zdroj!BZ$16,'k rozhodnutí detailní'!$A618,0)," ze 100"))</f>
        <v/>
      </c>
      <c r="M619" s="435" t="str">
        <f t="shared" ref="M619" ca="1" si="406">IF($B619="","",SUM((I619+J619+K619)/100))</f>
        <v/>
      </c>
      <c r="N619" s="425" t="str">
        <f ca="1">IF(B619="","",IF(Zdroj!$AS$1=Zdroj!$AT$9,IF(ROUND(G619*M619,Zdroj!$AT$8)&lt;Zdroj!$AU$1,Zdroj!$AU$1,ROUND(G619*M619,Zdroj!$AT$8)),OFFSET(Zdroj!CE$16,'k rozhodnutí detailní'!A618,0)))</f>
        <v/>
      </c>
      <c r="O619" s="419" t="str">
        <f ca="1">IF($B619="","",OFFSET(Zdroj!Z$16,'k rozhodnutí detailní'!$A618,0))</f>
        <v/>
      </c>
      <c r="P619" s="419" t="str">
        <f ca="1">IF($B619="","",OFFSET(Zdroj!AC$16,'k rozhodnutí detailní'!$A618,0))</f>
        <v/>
      </c>
      <c r="Q619" s="419" t="str">
        <f ca="1">IF($B619="","",OFFSET(Zdroj!AD$16,'k rozhodnutí detailní'!$A618,0))</f>
        <v/>
      </c>
      <c r="R619" s="419" t="str">
        <f ca="1">IF($B619="","",OFFSET(Zdroj!AE$16,'k rozhodnutí detailní'!$A618,0))</f>
        <v/>
      </c>
      <c r="S619" s="419" t="str">
        <f ca="1">IF($B619="","",OFFSET(Zdroj!AF$16,'k rozhodnutí detailní'!$A618,0))</f>
        <v/>
      </c>
      <c r="T619" s="419" t="str">
        <f ca="1">IF($B619="","",OFFSET(Zdroj!AG$16,'k rozhodnutí detailní'!$A618,0))</f>
        <v/>
      </c>
      <c r="U619" s="419" t="str">
        <f ca="1">IF($B619="","",OFFSET(Zdroj!AH$16,'k rozhodnutí detailní'!$A618,0))</f>
        <v/>
      </c>
    </row>
    <row r="620" spans="1:21" hidden="1" x14ac:dyDescent="0.25">
      <c r="A620" s="25"/>
      <c r="B620" s="424" t="str">
        <f ca="1">IF(OFFSET(Zdroj!$B$16,A618,0)&gt;0,OFFSET(Zdroj!$B$16,A618,0)+0,"")</f>
        <v/>
      </c>
      <c r="C620" s="2" t="str">
        <f ca="1">IF($B619="","",IF(Zdroj!$AS$9="ano",CONCATENATE("Okres:","
",OFFSET(Zdroj!CH$16,'k rozhodnutí detailní'!$A618,0),"
","Právní forma","
",OFFSET(Zdroj!H$16,'k rozhodnutí detailní'!$A618,0),"
",IF(OFFSET(Zdroj!I$16,'k rozhodnutí detailní'!$A618,0)="","","IČO: "),OFFSET(Zdroj!I$16,'k rozhodnutí detailní'!$A618,0),"
","B.Ú. ",IF(OFFSET(Zdroj!J$16,'k rozhodnutí detailní'!$A618,0)="","","Anonymizováno")),CONCATENATE("Okres:","
",OFFSET(Zdroj!CH$16,'k rozhodnutí detailní'!$A618,0),"
","Právní forma","
",OFFSET(Zdroj!H$16,'k rozhodnutí detailní'!$A618,0),"
",IF(OFFSET(Zdroj!I$16,'k rozhodnutí detailní'!$A618,0)="","","IČO: "),OFFSET(Zdroj!I$16,'k rozhodnutí detailní'!$A618,0),"
","B.Ú. ",OFFSET(Zdroj!J$16,'k rozhodnutí detailní'!$A618,0))))</f>
        <v/>
      </c>
      <c r="D620" s="3" t="str">
        <f ca="1">IF($B619="","",OFFSET(Zdroj!O$16,'k rozhodnutí detailní'!$A618,0))</f>
        <v/>
      </c>
      <c r="E620" s="426"/>
      <c r="F620" s="31"/>
      <c r="G620" s="429"/>
      <c r="H620" s="427"/>
      <c r="I620" s="419"/>
      <c r="J620" s="419"/>
      <c r="K620" s="419"/>
      <c r="L620" s="419"/>
      <c r="M620" s="435"/>
      <c r="N620" s="425"/>
      <c r="O620" s="419"/>
      <c r="P620" s="419"/>
      <c r="Q620" s="419"/>
      <c r="R620" s="419"/>
      <c r="S620" s="419"/>
      <c r="T620" s="419"/>
      <c r="U620" s="419"/>
    </row>
    <row r="621" spans="1:21" hidden="1" x14ac:dyDescent="0.25">
      <c r="A621" s="25">
        <f>ROW()/3-1</f>
        <v>206</v>
      </c>
      <c r="B621" s="424"/>
      <c r="C621" s="29" t="str">
        <f ca="1">IF($B619="","",IF(Zdroj!$AS$9="ano",IF(OFFSET(Zdroj!M$16,'k rozhodnutí detailní'!A618,0)="","","Anonymizováno"),IF(OFFSET(Zdroj!M$16,'k rozhodnutí detailní'!A618,0)="","",OFFSET(Zdroj!M$16,'k rozhodnutí detailní'!A618,0))))</f>
        <v/>
      </c>
      <c r="D621" s="3" t="str">
        <f ca="1">IF($B619="","",CONCATENATE("Dotace bude použita na:","
",OFFSET(Zdroj!P$16,'k rozhodnutí detailní'!$A618,0)))</f>
        <v/>
      </c>
      <c r="E621" s="426"/>
      <c r="F621" s="32" t="str">
        <f ca="1">IF($B619="","",OFFSET(Zdroj!V$16,'k rozhodnutí detailní'!$A618,0))</f>
        <v/>
      </c>
      <c r="G621" s="49" t="str">
        <f ca="1">IF($B619="","",OFFSET(Zdroj!CC$16,'k rozhodnutí'!#REF!,0))</f>
        <v/>
      </c>
      <c r="H621" s="427"/>
      <c r="I621" s="419"/>
      <c r="J621" s="419"/>
      <c r="K621" s="419"/>
      <c r="L621" s="419"/>
      <c r="M621" s="435"/>
      <c r="N621" s="33" t="str">
        <f t="shared" ref="N621" ca="1" si="407">IF(B619="","",N619/G619)</f>
        <v/>
      </c>
      <c r="O621" s="419"/>
      <c r="P621" s="419"/>
      <c r="Q621" s="419"/>
      <c r="R621" s="419"/>
      <c r="S621" s="419"/>
      <c r="T621" s="419"/>
      <c r="U621" s="419"/>
    </row>
    <row r="622" spans="1:21" hidden="1" x14ac:dyDescent="0.25">
      <c r="A622" s="25"/>
      <c r="B622" s="144" t="str">
        <f ca="1">IF(OFFSET(Zdroj!$B$16,A621,0)&gt;0,A624,"")</f>
        <v/>
      </c>
      <c r="C622" s="2" t="str">
        <f ca="1">IF($B622="","",IF(Zdroj!$AS$9="ano",CONCATENATE(OFFSET(Zdroj!C$16,'k rozhodnutí detailní'!$A621,0),"
","Anonymizováno","
",OFFSET(Zdroj!E$16,'k rozhodnutí detailní'!$A621,0),"
",OFFSET(Zdroj!F$16,'k rozhodnutí detailní'!$A621,0)),CONCATENATE(OFFSET(Zdroj!C$16,'k rozhodnutí detailní'!$A621,0),"
",OFFSET(Zdroj!D$16,'k rozhodnutí detailní'!$A621,0),"
",OFFSET(Zdroj!E$16,'k rozhodnutí detailní'!$A621,0),"
",OFFSET(Zdroj!F$16,'k rozhodnutí detailní'!$A621,0))))</f>
        <v/>
      </c>
      <c r="D622" s="20" t="str">
        <f ca="1">IF($B622="","",OFFSET(Zdroj!N$16,'k rozhodnutí detailní'!$A621,0))</f>
        <v/>
      </c>
      <c r="E622" s="426" t="str">
        <f ca="1">IF($B622="","",OFFSET(Zdroj!T$16,'k rozhodnutí detailní'!$A621,0))</f>
        <v/>
      </c>
      <c r="F622" s="32" t="str">
        <f ca="1">IF($B622="","",OFFSET(Zdroj!U$16,'k rozhodnutí detailní'!$A621,0))</f>
        <v/>
      </c>
      <c r="G622" s="429" t="str">
        <f ca="1">IF($B622="","",OFFSET(Zdroj!W$16,'k rozhodnutí detailní'!$A621,0))</f>
        <v/>
      </c>
      <c r="H622" s="427" t="str">
        <f ca="1">IF($B622="","",OFFSET(Zdroj!Y$16,'k rozhodnutí detailní'!$A621,0))</f>
        <v/>
      </c>
      <c r="I622" s="419" t="str">
        <f ca="1">IF($B622="","",OFFSET(Zdroj!BW$16,'k rozhodnutí detailní'!$A621,0))</f>
        <v/>
      </c>
      <c r="J622" s="419" t="str">
        <f ca="1">IF($B622="","",OFFSET(Zdroj!BX$16,'k rozhodnutí detailní'!$A621,0))</f>
        <v/>
      </c>
      <c r="K622" s="419" t="str">
        <f ca="1">IF($B622="","",OFFSET(Zdroj!BY$16,'k rozhodnutí detailní'!$A621,0))</f>
        <v/>
      </c>
      <c r="L622" s="419" t="str">
        <f ca="1">IF($B622="","",CONCATENATE(OFFSET(Zdroj!BZ$16,'k rozhodnutí detailní'!$A621,0)," ze 100"))</f>
        <v/>
      </c>
      <c r="M622" s="435" t="str">
        <f t="shared" ref="M622" ca="1" si="408">IF($B622="","",SUM((I622+J622+K622)/100))</f>
        <v/>
      </c>
      <c r="N622" s="425" t="str">
        <f ca="1">IF(B622="","",IF(Zdroj!$AS$1=Zdroj!$AT$9,IF(ROUND(G622*M622,Zdroj!$AT$8)&lt;Zdroj!$AU$1,Zdroj!$AU$1,ROUND(G622*M622,Zdroj!$AT$8)),OFFSET(Zdroj!CE$16,'k rozhodnutí detailní'!A621,0)))</f>
        <v/>
      </c>
      <c r="O622" s="419" t="str">
        <f ca="1">IF($B622="","",OFFSET(Zdroj!Z$16,'k rozhodnutí detailní'!$A621,0))</f>
        <v/>
      </c>
      <c r="P622" s="419" t="str">
        <f ca="1">IF($B622="","",OFFSET(Zdroj!AC$16,'k rozhodnutí detailní'!$A621,0))</f>
        <v/>
      </c>
      <c r="Q622" s="419" t="str">
        <f ca="1">IF($B622="","",OFFSET(Zdroj!AD$16,'k rozhodnutí detailní'!$A621,0))</f>
        <v/>
      </c>
      <c r="R622" s="419" t="str">
        <f ca="1">IF($B622="","",OFFSET(Zdroj!AE$16,'k rozhodnutí detailní'!$A621,0))</f>
        <v/>
      </c>
      <c r="S622" s="419" t="str">
        <f ca="1">IF($B622="","",OFFSET(Zdroj!AF$16,'k rozhodnutí detailní'!$A621,0))</f>
        <v/>
      </c>
      <c r="T622" s="419" t="str">
        <f ca="1">IF($B622="","",OFFSET(Zdroj!AG$16,'k rozhodnutí detailní'!$A621,0))</f>
        <v/>
      </c>
      <c r="U622" s="419" t="str">
        <f ca="1">IF($B622="","",OFFSET(Zdroj!AH$16,'k rozhodnutí detailní'!$A621,0))</f>
        <v/>
      </c>
    </row>
    <row r="623" spans="1:21" hidden="1" x14ac:dyDescent="0.25">
      <c r="A623" s="25"/>
      <c r="B623" s="424" t="str">
        <f ca="1">IF(OFFSET(Zdroj!$B$16,A621,0)&gt;0,OFFSET(Zdroj!$B$16,A621,0)+0,"")</f>
        <v/>
      </c>
      <c r="C623" s="2" t="str">
        <f ca="1">IF($B622="","",IF(Zdroj!$AS$9="ano",CONCATENATE("Okres:","
",OFFSET(Zdroj!CH$16,'k rozhodnutí detailní'!$A621,0),"
","Právní forma","
",OFFSET(Zdroj!H$16,'k rozhodnutí detailní'!$A621,0),"
",IF(OFFSET(Zdroj!I$16,'k rozhodnutí detailní'!$A621,0)="","","IČO: "),OFFSET(Zdroj!I$16,'k rozhodnutí detailní'!$A621,0),"
","B.Ú. ",IF(OFFSET(Zdroj!J$16,'k rozhodnutí detailní'!$A621,0)="","","Anonymizováno")),CONCATENATE("Okres:","
",OFFSET(Zdroj!CH$16,'k rozhodnutí detailní'!$A621,0),"
","Právní forma","
",OFFSET(Zdroj!H$16,'k rozhodnutí detailní'!$A621,0),"
",IF(OFFSET(Zdroj!I$16,'k rozhodnutí detailní'!$A621,0)="","","IČO: "),OFFSET(Zdroj!I$16,'k rozhodnutí detailní'!$A621,0),"
","B.Ú. ",OFFSET(Zdroj!J$16,'k rozhodnutí detailní'!$A621,0))))</f>
        <v/>
      </c>
      <c r="D623" s="3" t="str">
        <f ca="1">IF($B622="","",OFFSET(Zdroj!O$16,'k rozhodnutí detailní'!$A621,0))</f>
        <v/>
      </c>
      <c r="E623" s="426"/>
      <c r="F623" s="31"/>
      <c r="G623" s="429"/>
      <c r="H623" s="427"/>
      <c r="I623" s="419"/>
      <c r="J623" s="419"/>
      <c r="K623" s="419"/>
      <c r="L623" s="419"/>
      <c r="M623" s="435"/>
      <c r="N623" s="425"/>
      <c r="O623" s="419"/>
      <c r="P623" s="419"/>
      <c r="Q623" s="419"/>
      <c r="R623" s="419"/>
      <c r="S623" s="419"/>
      <c r="T623" s="419"/>
      <c r="U623" s="419"/>
    </row>
    <row r="624" spans="1:21" hidden="1" x14ac:dyDescent="0.25">
      <c r="A624" s="25">
        <f>ROW()/3-1</f>
        <v>207</v>
      </c>
      <c r="B624" s="424"/>
      <c r="C624" s="29" t="str">
        <f ca="1">IF($B622="","",IF(Zdroj!$AS$9="ano",IF(OFFSET(Zdroj!M$16,'k rozhodnutí detailní'!A621,0)="","","Anonymizováno"),IF(OFFSET(Zdroj!M$16,'k rozhodnutí detailní'!A621,0)="","",OFFSET(Zdroj!M$16,'k rozhodnutí detailní'!A621,0))))</f>
        <v/>
      </c>
      <c r="D624" s="3" t="str">
        <f ca="1">IF($B622="","",CONCATENATE("Dotace bude použita na:","
",OFFSET(Zdroj!P$16,'k rozhodnutí detailní'!$A621,0)))</f>
        <v/>
      </c>
      <c r="E624" s="426"/>
      <c r="F624" s="32" t="str">
        <f ca="1">IF($B622="","",OFFSET(Zdroj!V$16,'k rozhodnutí detailní'!$A621,0))</f>
        <v/>
      </c>
      <c r="G624" s="49" t="str">
        <f ca="1">IF($B622="","",OFFSET(Zdroj!CC$16,'k rozhodnutí'!#REF!,0))</f>
        <v/>
      </c>
      <c r="H624" s="427"/>
      <c r="I624" s="419"/>
      <c r="J624" s="419"/>
      <c r="K624" s="419"/>
      <c r="L624" s="419"/>
      <c r="M624" s="435"/>
      <c r="N624" s="33" t="str">
        <f t="shared" ref="N624" ca="1" si="409">IF(B622="","",N622/G622)</f>
        <v/>
      </c>
      <c r="O624" s="419"/>
      <c r="P624" s="419"/>
      <c r="Q624" s="419"/>
      <c r="R624" s="419"/>
      <c r="S624" s="419"/>
      <c r="T624" s="419"/>
      <c r="U624" s="419"/>
    </row>
    <row r="625" spans="1:21" hidden="1" x14ac:dyDescent="0.25">
      <c r="A625" s="25"/>
      <c r="B625" s="144" t="str">
        <f ca="1">IF(OFFSET(Zdroj!$B$16,A624,0)&gt;0,A627,"")</f>
        <v/>
      </c>
      <c r="C625" s="2" t="str">
        <f ca="1">IF($B625="","",IF(Zdroj!$AS$9="ano",CONCATENATE(OFFSET(Zdroj!C$16,'k rozhodnutí detailní'!$A624,0),"
","Anonymizováno","
",OFFSET(Zdroj!E$16,'k rozhodnutí detailní'!$A624,0),"
",OFFSET(Zdroj!F$16,'k rozhodnutí detailní'!$A624,0)),CONCATENATE(OFFSET(Zdroj!C$16,'k rozhodnutí detailní'!$A624,0),"
",OFFSET(Zdroj!D$16,'k rozhodnutí detailní'!$A624,0),"
",OFFSET(Zdroj!E$16,'k rozhodnutí detailní'!$A624,0),"
",OFFSET(Zdroj!F$16,'k rozhodnutí detailní'!$A624,0))))</f>
        <v/>
      </c>
      <c r="D625" s="20" t="str">
        <f ca="1">IF($B625="","",OFFSET(Zdroj!N$16,'k rozhodnutí detailní'!$A624,0))</f>
        <v/>
      </c>
      <c r="E625" s="426" t="str">
        <f ca="1">IF($B625="","",OFFSET(Zdroj!T$16,'k rozhodnutí detailní'!$A624,0))</f>
        <v/>
      </c>
      <c r="F625" s="32" t="str">
        <f ca="1">IF($B625="","",OFFSET(Zdroj!U$16,'k rozhodnutí detailní'!$A624,0))</f>
        <v/>
      </c>
      <c r="G625" s="429" t="str">
        <f ca="1">IF($B625="","",OFFSET(Zdroj!W$16,'k rozhodnutí detailní'!$A624,0))</f>
        <v/>
      </c>
      <c r="H625" s="427" t="str">
        <f ca="1">IF($B625="","",OFFSET(Zdroj!Y$16,'k rozhodnutí detailní'!$A624,0))</f>
        <v/>
      </c>
      <c r="I625" s="419" t="str">
        <f ca="1">IF($B625="","",OFFSET(Zdroj!BW$16,'k rozhodnutí detailní'!$A624,0))</f>
        <v/>
      </c>
      <c r="J625" s="419" t="str">
        <f ca="1">IF($B625="","",OFFSET(Zdroj!BX$16,'k rozhodnutí detailní'!$A624,0))</f>
        <v/>
      </c>
      <c r="K625" s="419" t="str">
        <f ca="1">IF($B625="","",OFFSET(Zdroj!BY$16,'k rozhodnutí detailní'!$A624,0))</f>
        <v/>
      </c>
      <c r="L625" s="419" t="str">
        <f ca="1">IF($B625="","",CONCATENATE(OFFSET(Zdroj!BZ$16,'k rozhodnutí detailní'!$A624,0)," ze 100"))</f>
        <v/>
      </c>
      <c r="M625" s="435" t="str">
        <f t="shared" ref="M625" ca="1" si="410">IF($B625="","",SUM((I625+J625+K625)/100))</f>
        <v/>
      </c>
      <c r="N625" s="425" t="str">
        <f ca="1">IF(B625="","",IF(Zdroj!$AS$1=Zdroj!$AT$9,IF(ROUND(G625*M625,Zdroj!$AT$8)&lt;Zdroj!$AU$1,Zdroj!$AU$1,ROUND(G625*M625,Zdroj!$AT$8)),OFFSET(Zdroj!CE$16,'k rozhodnutí detailní'!A624,0)))</f>
        <v/>
      </c>
      <c r="O625" s="419" t="str">
        <f ca="1">IF($B625="","",OFFSET(Zdroj!Z$16,'k rozhodnutí detailní'!$A624,0))</f>
        <v/>
      </c>
      <c r="P625" s="419" t="str">
        <f ca="1">IF($B625="","",OFFSET(Zdroj!AC$16,'k rozhodnutí detailní'!$A624,0))</f>
        <v/>
      </c>
      <c r="Q625" s="419" t="str">
        <f ca="1">IF($B625="","",OFFSET(Zdroj!AD$16,'k rozhodnutí detailní'!$A624,0))</f>
        <v/>
      </c>
      <c r="R625" s="419" t="str">
        <f ca="1">IF($B625="","",OFFSET(Zdroj!AE$16,'k rozhodnutí detailní'!$A624,0))</f>
        <v/>
      </c>
      <c r="S625" s="419" t="str">
        <f ca="1">IF($B625="","",OFFSET(Zdroj!AF$16,'k rozhodnutí detailní'!$A624,0))</f>
        <v/>
      </c>
      <c r="T625" s="419" t="str">
        <f ca="1">IF($B625="","",OFFSET(Zdroj!AG$16,'k rozhodnutí detailní'!$A624,0))</f>
        <v/>
      </c>
      <c r="U625" s="419" t="str">
        <f ca="1">IF($B625="","",OFFSET(Zdroj!AH$16,'k rozhodnutí detailní'!$A624,0))</f>
        <v/>
      </c>
    </row>
    <row r="626" spans="1:21" hidden="1" x14ac:dyDescent="0.25">
      <c r="A626" s="25"/>
      <c r="B626" s="424" t="str">
        <f ca="1">IF(OFFSET(Zdroj!$B$16,A624,0)&gt;0,OFFSET(Zdroj!$B$16,A624,0)+0,"")</f>
        <v/>
      </c>
      <c r="C626" s="2" t="str">
        <f ca="1">IF($B625="","",IF(Zdroj!$AS$9="ano",CONCATENATE("Okres:","
",OFFSET(Zdroj!CH$16,'k rozhodnutí detailní'!$A624,0),"
","Právní forma","
",OFFSET(Zdroj!H$16,'k rozhodnutí detailní'!$A624,0),"
",IF(OFFSET(Zdroj!I$16,'k rozhodnutí detailní'!$A624,0)="","","IČO: "),OFFSET(Zdroj!I$16,'k rozhodnutí detailní'!$A624,0),"
","B.Ú. ",IF(OFFSET(Zdroj!J$16,'k rozhodnutí detailní'!$A624,0)="","","Anonymizováno")),CONCATENATE("Okres:","
",OFFSET(Zdroj!CH$16,'k rozhodnutí detailní'!$A624,0),"
","Právní forma","
",OFFSET(Zdroj!H$16,'k rozhodnutí detailní'!$A624,0),"
",IF(OFFSET(Zdroj!I$16,'k rozhodnutí detailní'!$A624,0)="","","IČO: "),OFFSET(Zdroj!I$16,'k rozhodnutí detailní'!$A624,0),"
","B.Ú. ",OFFSET(Zdroj!J$16,'k rozhodnutí detailní'!$A624,0))))</f>
        <v/>
      </c>
      <c r="D626" s="3" t="str">
        <f ca="1">IF($B625="","",OFFSET(Zdroj!O$16,'k rozhodnutí detailní'!$A624,0))</f>
        <v/>
      </c>
      <c r="E626" s="426"/>
      <c r="F626" s="31"/>
      <c r="G626" s="429"/>
      <c r="H626" s="427"/>
      <c r="I626" s="419"/>
      <c r="J626" s="419"/>
      <c r="K626" s="419"/>
      <c r="L626" s="419"/>
      <c r="M626" s="435"/>
      <c r="N626" s="425"/>
      <c r="O626" s="419"/>
      <c r="P626" s="419"/>
      <c r="Q626" s="419"/>
      <c r="R626" s="419"/>
      <c r="S626" s="419"/>
      <c r="T626" s="419"/>
      <c r="U626" s="419"/>
    </row>
    <row r="627" spans="1:21" hidden="1" x14ac:dyDescent="0.25">
      <c r="A627" s="25">
        <f>ROW()/3-1</f>
        <v>208</v>
      </c>
      <c r="B627" s="424"/>
      <c r="C627" s="29" t="str">
        <f ca="1">IF($B625="","",IF(Zdroj!$AS$9="ano",IF(OFFSET(Zdroj!M$16,'k rozhodnutí detailní'!A624,0)="","","Anonymizováno"),IF(OFFSET(Zdroj!M$16,'k rozhodnutí detailní'!A624,0)="","",OFFSET(Zdroj!M$16,'k rozhodnutí detailní'!A624,0))))</f>
        <v/>
      </c>
      <c r="D627" s="3" t="str">
        <f ca="1">IF($B625="","",CONCATENATE("Dotace bude použita na:","
",OFFSET(Zdroj!P$16,'k rozhodnutí detailní'!$A624,0)))</f>
        <v/>
      </c>
      <c r="E627" s="426"/>
      <c r="F627" s="32" t="str">
        <f ca="1">IF($B625="","",OFFSET(Zdroj!V$16,'k rozhodnutí detailní'!$A624,0))</f>
        <v/>
      </c>
      <c r="G627" s="49" t="str">
        <f ca="1">IF($B625="","",OFFSET(Zdroj!CC$16,'k rozhodnutí'!#REF!,0))</f>
        <v/>
      </c>
      <c r="H627" s="427"/>
      <c r="I627" s="419"/>
      <c r="J627" s="419"/>
      <c r="K627" s="419"/>
      <c r="L627" s="419"/>
      <c r="M627" s="435"/>
      <c r="N627" s="33" t="str">
        <f t="shared" ref="N627" ca="1" si="411">IF(B625="","",N625/G625)</f>
        <v/>
      </c>
      <c r="O627" s="419"/>
      <c r="P627" s="419"/>
      <c r="Q627" s="419"/>
      <c r="R627" s="419"/>
      <c r="S627" s="419"/>
      <c r="T627" s="419"/>
      <c r="U627" s="419"/>
    </row>
    <row r="628" spans="1:21" hidden="1" x14ac:dyDescent="0.25">
      <c r="A628" s="25"/>
      <c r="B628" s="144" t="str">
        <f ca="1">IF(OFFSET(Zdroj!$B$16,A627,0)&gt;0,A630,"")</f>
        <v/>
      </c>
      <c r="C628" s="2" t="str">
        <f ca="1">IF($B628="","",IF(Zdroj!$AS$9="ano",CONCATENATE(OFFSET(Zdroj!C$16,'k rozhodnutí detailní'!$A627,0),"
","Anonymizováno","
",OFFSET(Zdroj!E$16,'k rozhodnutí detailní'!$A627,0),"
",OFFSET(Zdroj!F$16,'k rozhodnutí detailní'!$A627,0)),CONCATENATE(OFFSET(Zdroj!C$16,'k rozhodnutí detailní'!$A627,0),"
",OFFSET(Zdroj!D$16,'k rozhodnutí detailní'!$A627,0),"
",OFFSET(Zdroj!E$16,'k rozhodnutí detailní'!$A627,0),"
",OFFSET(Zdroj!F$16,'k rozhodnutí detailní'!$A627,0))))</f>
        <v/>
      </c>
      <c r="D628" s="20" t="str">
        <f ca="1">IF($B628="","",OFFSET(Zdroj!N$16,'k rozhodnutí detailní'!$A627,0))</f>
        <v/>
      </c>
      <c r="E628" s="426" t="str">
        <f ca="1">IF($B628="","",OFFSET(Zdroj!T$16,'k rozhodnutí detailní'!$A627,0))</f>
        <v/>
      </c>
      <c r="F628" s="32" t="str">
        <f ca="1">IF($B628="","",OFFSET(Zdroj!U$16,'k rozhodnutí detailní'!$A627,0))</f>
        <v/>
      </c>
      <c r="G628" s="429" t="str">
        <f ca="1">IF($B628="","",OFFSET(Zdroj!W$16,'k rozhodnutí detailní'!$A627,0))</f>
        <v/>
      </c>
      <c r="H628" s="427" t="str">
        <f ca="1">IF($B628="","",OFFSET(Zdroj!Y$16,'k rozhodnutí detailní'!$A627,0))</f>
        <v/>
      </c>
      <c r="I628" s="419" t="str">
        <f ca="1">IF($B628="","",OFFSET(Zdroj!BW$16,'k rozhodnutí detailní'!$A627,0))</f>
        <v/>
      </c>
      <c r="J628" s="419" t="str">
        <f ca="1">IF($B628="","",OFFSET(Zdroj!BX$16,'k rozhodnutí detailní'!$A627,0))</f>
        <v/>
      </c>
      <c r="K628" s="419" t="str">
        <f ca="1">IF($B628="","",OFFSET(Zdroj!BY$16,'k rozhodnutí detailní'!$A627,0))</f>
        <v/>
      </c>
      <c r="L628" s="419" t="str">
        <f ca="1">IF($B628="","",CONCATENATE(OFFSET(Zdroj!BZ$16,'k rozhodnutí detailní'!$A627,0)," ze 100"))</f>
        <v/>
      </c>
      <c r="M628" s="435" t="str">
        <f t="shared" ref="M628" ca="1" si="412">IF($B628="","",SUM((I628+J628+K628)/100))</f>
        <v/>
      </c>
      <c r="N628" s="425" t="str">
        <f ca="1">IF(B628="","",IF(Zdroj!$AS$1=Zdroj!$AT$9,IF(ROUND(G628*M628,Zdroj!$AT$8)&lt;Zdroj!$AU$1,Zdroj!$AU$1,ROUND(G628*M628,Zdroj!$AT$8)),OFFSET(Zdroj!CE$16,'k rozhodnutí detailní'!A627,0)))</f>
        <v/>
      </c>
      <c r="O628" s="419" t="str">
        <f ca="1">IF($B628="","",OFFSET(Zdroj!Z$16,'k rozhodnutí detailní'!$A627,0))</f>
        <v/>
      </c>
      <c r="P628" s="419" t="str">
        <f ca="1">IF($B628="","",OFFSET(Zdroj!AC$16,'k rozhodnutí detailní'!$A627,0))</f>
        <v/>
      </c>
      <c r="Q628" s="419" t="str">
        <f ca="1">IF($B628="","",OFFSET(Zdroj!AD$16,'k rozhodnutí detailní'!$A627,0))</f>
        <v/>
      </c>
      <c r="R628" s="419" t="str">
        <f ca="1">IF($B628="","",OFFSET(Zdroj!AE$16,'k rozhodnutí detailní'!$A627,0))</f>
        <v/>
      </c>
      <c r="S628" s="419" t="str">
        <f ca="1">IF($B628="","",OFFSET(Zdroj!AF$16,'k rozhodnutí detailní'!$A627,0))</f>
        <v/>
      </c>
      <c r="T628" s="419" t="str">
        <f ca="1">IF($B628="","",OFFSET(Zdroj!AG$16,'k rozhodnutí detailní'!$A627,0))</f>
        <v/>
      </c>
      <c r="U628" s="419" t="str">
        <f ca="1">IF($B628="","",OFFSET(Zdroj!AH$16,'k rozhodnutí detailní'!$A627,0))</f>
        <v/>
      </c>
    </row>
    <row r="629" spans="1:21" hidden="1" x14ac:dyDescent="0.25">
      <c r="A629" s="25"/>
      <c r="B629" s="424" t="str">
        <f ca="1">IF(OFFSET(Zdroj!$B$16,A627,0)&gt;0,OFFSET(Zdroj!$B$16,A627,0)+0,"")</f>
        <v/>
      </c>
      <c r="C629" s="2" t="str">
        <f ca="1">IF($B628="","",IF(Zdroj!$AS$9="ano",CONCATENATE("Okres:","
",OFFSET(Zdroj!CH$16,'k rozhodnutí detailní'!$A627,0),"
","Právní forma","
",OFFSET(Zdroj!H$16,'k rozhodnutí detailní'!$A627,0),"
",IF(OFFSET(Zdroj!I$16,'k rozhodnutí detailní'!$A627,0)="","","IČO: "),OFFSET(Zdroj!I$16,'k rozhodnutí detailní'!$A627,0),"
","B.Ú. ",IF(OFFSET(Zdroj!J$16,'k rozhodnutí detailní'!$A627,0)="","","Anonymizováno")),CONCATENATE("Okres:","
",OFFSET(Zdroj!CH$16,'k rozhodnutí detailní'!$A627,0),"
","Právní forma","
",OFFSET(Zdroj!H$16,'k rozhodnutí detailní'!$A627,0),"
",IF(OFFSET(Zdroj!I$16,'k rozhodnutí detailní'!$A627,0)="","","IČO: "),OFFSET(Zdroj!I$16,'k rozhodnutí detailní'!$A627,0),"
","B.Ú. ",OFFSET(Zdroj!J$16,'k rozhodnutí detailní'!$A627,0))))</f>
        <v/>
      </c>
      <c r="D629" s="3" t="str">
        <f ca="1">IF($B628="","",OFFSET(Zdroj!O$16,'k rozhodnutí detailní'!$A627,0))</f>
        <v/>
      </c>
      <c r="E629" s="426"/>
      <c r="F629" s="31"/>
      <c r="G629" s="429"/>
      <c r="H629" s="427"/>
      <c r="I629" s="419"/>
      <c r="J629" s="419"/>
      <c r="K629" s="419"/>
      <c r="L629" s="419"/>
      <c r="M629" s="435"/>
      <c r="N629" s="425"/>
      <c r="O629" s="419"/>
      <c r="P629" s="419"/>
      <c r="Q629" s="419"/>
      <c r="R629" s="419"/>
      <c r="S629" s="419"/>
      <c r="T629" s="419"/>
      <c r="U629" s="419"/>
    </row>
    <row r="630" spans="1:21" hidden="1" x14ac:dyDescent="0.25">
      <c r="A630" s="25">
        <f>ROW()/3-1</f>
        <v>209</v>
      </c>
      <c r="B630" s="424"/>
      <c r="C630" s="29" t="str">
        <f ca="1">IF($B628="","",IF(Zdroj!$AS$9="ano",IF(OFFSET(Zdroj!M$16,'k rozhodnutí detailní'!A627,0)="","","Anonymizováno"),IF(OFFSET(Zdroj!M$16,'k rozhodnutí detailní'!A627,0)="","",OFFSET(Zdroj!M$16,'k rozhodnutí detailní'!A627,0))))</f>
        <v/>
      </c>
      <c r="D630" s="3" t="str">
        <f ca="1">IF($B628="","",CONCATENATE("Dotace bude použita na:","
",OFFSET(Zdroj!P$16,'k rozhodnutí detailní'!$A627,0)))</f>
        <v/>
      </c>
      <c r="E630" s="426"/>
      <c r="F630" s="32" t="str">
        <f ca="1">IF($B628="","",OFFSET(Zdroj!V$16,'k rozhodnutí detailní'!$A627,0))</f>
        <v/>
      </c>
      <c r="G630" s="49" t="str">
        <f ca="1">IF($B628="","",OFFSET(Zdroj!CC$16,'k rozhodnutí'!#REF!,0))</f>
        <v/>
      </c>
      <c r="H630" s="427"/>
      <c r="I630" s="419"/>
      <c r="J630" s="419"/>
      <c r="K630" s="419"/>
      <c r="L630" s="419"/>
      <c r="M630" s="435"/>
      <c r="N630" s="33" t="str">
        <f t="shared" ref="N630" ca="1" si="413">IF(B628="","",N628/G628)</f>
        <v/>
      </c>
      <c r="O630" s="419"/>
      <c r="P630" s="419"/>
      <c r="Q630" s="419"/>
      <c r="R630" s="419"/>
      <c r="S630" s="419"/>
      <c r="T630" s="419"/>
      <c r="U630" s="419"/>
    </row>
    <row r="631" spans="1:21" hidden="1" x14ac:dyDescent="0.25">
      <c r="A631" s="25"/>
      <c r="B631" s="144" t="str">
        <f ca="1">IF(OFFSET(Zdroj!$B$16,A630,0)&gt;0,A633,"")</f>
        <v/>
      </c>
      <c r="C631" s="2" t="str">
        <f ca="1">IF($B631="","",IF(Zdroj!$AS$9="ano",CONCATENATE(OFFSET(Zdroj!C$16,'k rozhodnutí detailní'!$A630,0),"
","Anonymizováno","
",OFFSET(Zdroj!E$16,'k rozhodnutí detailní'!$A630,0),"
",OFFSET(Zdroj!F$16,'k rozhodnutí detailní'!$A630,0)),CONCATENATE(OFFSET(Zdroj!C$16,'k rozhodnutí detailní'!$A630,0),"
",OFFSET(Zdroj!D$16,'k rozhodnutí detailní'!$A630,0),"
",OFFSET(Zdroj!E$16,'k rozhodnutí detailní'!$A630,0),"
",OFFSET(Zdroj!F$16,'k rozhodnutí detailní'!$A630,0))))</f>
        <v/>
      </c>
      <c r="D631" s="20" t="str">
        <f ca="1">IF($B631="","",OFFSET(Zdroj!N$16,'k rozhodnutí detailní'!$A630,0))</f>
        <v/>
      </c>
      <c r="E631" s="426" t="str">
        <f ca="1">IF($B631="","",OFFSET(Zdroj!T$16,'k rozhodnutí detailní'!$A630,0))</f>
        <v/>
      </c>
      <c r="F631" s="32" t="str">
        <f ca="1">IF($B631="","",OFFSET(Zdroj!U$16,'k rozhodnutí detailní'!$A630,0))</f>
        <v/>
      </c>
      <c r="G631" s="429" t="str">
        <f ca="1">IF($B631="","",OFFSET(Zdroj!W$16,'k rozhodnutí detailní'!$A630,0))</f>
        <v/>
      </c>
      <c r="H631" s="427" t="str">
        <f ca="1">IF($B631="","",OFFSET(Zdroj!Y$16,'k rozhodnutí detailní'!$A630,0))</f>
        <v/>
      </c>
      <c r="I631" s="419" t="str">
        <f ca="1">IF($B631="","",OFFSET(Zdroj!BW$16,'k rozhodnutí detailní'!$A630,0))</f>
        <v/>
      </c>
      <c r="J631" s="419" t="str">
        <f ca="1">IF($B631="","",OFFSET(Zdroj!BX$16,'k rozhodnutí detailní'!$A630,0))</f>
        <v/>
      </c>
      <c r="K631" s="419" t="str">
        <f ca="1">IF($B631="","",OFFSET(Zdroj!BY$16,'k rozhodnutí detailní'!$A630,0))</f>
        <v/>
      </c>
      <c r="L631" s="419" t="str">
        <f ca="1">IF($B631="","",CONCATENATE(OFFSET(Zdroj!BZ$16,'k rozhodnutí detailní'!$A630,0)," ze 100"))</f>
        <v/>
      </c>
      <c r="M631" s="435" t="str">
        <f t="shared" ref="M631" ca="1" si="414">IF($B631="","",SUM((I631+J631+K631)/100))</f>
        <v/>
      </c>
      <c r="N631" s="425" t="str">
        <f ca="1">IF(B631="","",IF(Zdroj!$AS$1=Zdroj!$AT$9,IF(ROUND(G631*M631,Zdroj!$AT$8)&lt;Zdroj!$AU$1,Zdroj!$AU$1,ROUND(G631*M631,Zdroj!$AT$8)),OFFSET(Zdroj!CE$16,'k rozhodnutí detailní'!A630,0)))</f>
        <v/>
      </c>
      <c r="O631" s="419" t="str">
        <f ca="1">IF($B631="","",OFFSET(Zdroj!Z$16,'k rozhodnutí detailní'!$A630,0))</f>
        <v/>
      </c>
      <c r="P631" s="419" t="str">
        <f ca="1">IF($B631="","",OFFSET(Zdroj!AC$16,'k rozhodnutí detailní'!$A630,0))</f>
        <v/>
      </c>
      <c r="Q631" s="419" t="str">
        <f ca="1">IF($B631="","",OFFSET(Zdroj!AD$16,'k rozhodnutí detailní'!$A630,0))</f>
        <v/>
      </c>
      <c r="R631" s="419" t="str">
        <f ca="1">IF($B631="","",OFFSET(Zdroj!AE$16,'k rozhodnutí detailní'!$A630,0))</f>
        <v/>
      </c>
      <c r="S631" s="419" t="str">
        <f ca="1">IF($B631="","",OFFSET(Zdroj!AF$16,'k rozhodnutí detailní'!$A630,0))</f>
        <v/>
      </c>
      <c r="T631" s="419" t="str">
        <f ca="1">IF($B631="","",OFFSET(Zdroj!AG$16,'k rozhodnutí detailní'!$A630,0))</f>
        <v/>
      </c>
      <c r="U631" s="419" t="str">
        <f ca="1">IF($B631="","",OFFSET(Zdroj!AH$16,'k rozhodnutí detailní'!$A630,0))</f>
        <v/>
      </c>
    </row>
    <row r="632" spans="1:21" hidden="1" x14ac:dyDescent="0.25">
      <c r="A632" s="25"/>
      <c r="B632" s="424" t="str">
        <f ca="1">IF(OFFSET(Zdroj!$B$16,A630,0)&gt;0,OFFSET(Zdroj!$B$16,A630,0)+0,"")</f>
        <v/>
      </c>
      <c r="C632" s="2" t="str">
        <f ca="1">IF($B631="","",IF(Zdroj!$AS$9="ano",CONCATENATE("Okres:","
",OFFSET(Zdroj!CH$16,'k rozhodnutí detailní'!$A630,0),"
","Právní forma","
",OFFSET(Zdroj!H$16,'k rozhodnutí detailní'!$A630,0),"
",IF(OFFSET(Zdroj!I$16,'k rozhodnutí detailní'!$A630,0)="","","IČO: "),OFFSET(Zdroj!I$16,'k rozhodnutí detailní'!$A630,0),"
","B.Ú. ",IF(OFFSET(Zdroj!J$16,'k rozhodnutí detailní'!$A630,0)="","","Anonymizováno")),CONCATENATE("Okres:","
",OFFSET(Zdroj!CH$16,'k rozhodnutí detailní'!$A630,0),"
","Právní forma","
",OFFSET(Zdroj!H$16,'k rozhodnutí detailní'!$A630,0),"
",IF(OFFSET(Zdroj!I$16,'k rozhodnutí detailní'!$A630,0)="","","IČO: "),OFFSET(Zdroj!I$16,'k rozhodnutí detailní'!$A630,0),"
","B.Ú. ",OFFSET(Zdroj!J$16,'k rozhodnutí detailní'!$A630,0))))</f>
        <v/>
      </c>
      <c r="D632" s="3" t="str">
        <f ca="1">IF($B631="","",OFFSET(Zdroj!O$16,'k rozhodnutí detailní'!$A630,0))</f>
        <v/>
      </c>
      <c r="E632" s="426"/>
      <c r="F632" s="31"/>
      <c r="G632" s="429"/>
      <c r="H632" s="427"/>
      <c r="I632" s="419"/>
      <c r="J632" s="419"/>
      <c r="K632" s="419"/>
      <c r="L632" s="419"/>
      <c r="M632" s="435"/>
      <c r="N632" s="425"/>
      <c r="O632" s="419"/>
      <c r="P632" s="419"/>
      <c r="Q632" s="419"/>
      <c r="R632" s="419"/>
      <c r="S632" s="419"/>
      <c r="T632" s="419"/>
      <c r="U632" s="419"/>
    </row>
    <row r="633" spans="1:21" hidden="1" x14ac:dyDescent="0.25">
      <c r="A633" s="25">
        <f>ROW()/3-1</f>
        <v>210</v>
      </c>
      <c r="B633" s="424"/>
      <c r="C633" s="29" t="str">
        <f ca="1">IF($B631="","",IF(Zdroj!$AS$9="ano",IF(OFFSET(Zdroj!M$16,'k rozhodnutí detailní'!A630,0)="","","Anonymizováno"),IF(OFFSET(Zdroj!M$16,'k rozhodnutí detailní'!A630,0)="","",OFFSET(Zdroj!M$16,'k rozhodnutí detailní'!A630,0))))</f>
        <v/>
      </c>
      <c r="D633" s="3" t="str">
        <f ca="1">IF($B631="","",CONCATENATE("Dotace bude použita na:","
",OFFSET(Zdroj!P$16,'k rozhodnutí detailní'!$A630,0)))</f>
        <v/>
      </c>
      <c r="E633" s="426"/>
      <c r="F633" s="32" t="str">
        <f ca="1">IF($B631="","",OFFSET(Zdroj!V$16,'k rozhodnutí detailní'!$A630,0))</f>
        <v/>
      </c>
      <c r="G633" s="49" t="str">
        <f ca="1">IF($B631="","",OFFSET(Zdroj!CC$16,'k rozhodnutí'!#REF!,0))</f>
        <v/>
      </c>
      <c r="H633" s="427"/>
      <c r="I633" s="419"/>
      <c r="J633" s="419"/>
      <c r="K633" s="419"/>
      <c r="L633" s="419"/>
      <c r="M633" s="435"/>
      <c r="N633" s="33" t="str">
        <f t="shared" ref="N633" ca="1" si="415">IF(B631="","",N631/G631)</f>
        <v/>
      </c>
      <c r="O633" s="419"/>
      <c r="P633" s="419"/>
      <c r="Q633" s="419"/>
      <c r="R633" s="419"/>
      <c r="S633" s="419"/>
      <c r="T633" s="419"/>
      <c r="U633" s="419"/>
    </row>
    <row r="634" spans="1:21" hidden="1" x14ac:dyDescent="0.25">
      <c r="A634" s="25"/>
      <c r="B634" s="144" t="str">
        <f ca="1">IF(OFFSET(Zdroj!$B$16,A633,0)&gt;0,A636,"")</f>
        <v/>
      </c>
      <c r="C634" s="2" t="str">
        <f ca="1">IF($B634="","",IF(Zdroj!$AS$9="ano",CONCATENATE(OFFSET(Zdroj!C$16,'k rozhodnutí detailní'!$A633,0),"
","Anonymizováno","
",OFFSET(Zdroj!E$16,'k rozhodnutí detailní'!$A633,0),"
",OFFSET(Zdroj!F$16,'k rozhodnutí detailní'!$A633,0)),CONCATENATE(OFFSET(Zdroj!C$16,'k rozhodnutí detailní'!$A633,0),"
",OFFSET(Zdroj!D$16,'k rozhodnutí detailní'!$A633,0),"
",OFFSET(Zdroj!E$16,'k rozhodnutí detailní'!$A633,0),"
",OFFSET(Zdroj!F$16,'k rozhodnutí detailní'!$A633,0))))</f>
        <v/>
      </c>
      <c r="D634" s="20" t="str">
        <f ca="1">IF($B634="","",OFFSET(Zdroj!N$16,'k rozhodnutí detailní'!$A633,0))</f>
        <v/>
      </c>
      <c r="E634" s="426" t="str">
        <f ca="1">IF($B634="","",OFFSET(Zdroj!T$16,'k rozhodnutí detailní'!$A633,0))</f>
        <v/>
      </c>
      <c r="F634" s="32" t="str">
        <f ca="1">IF($B634="","",OFFSET(Zdroj!U$16,'k rozhodnutí detailní'!$A633,0))</f>
        <v/>
      </c>
      <c r="G634" s="429" t="str">
        <f ca="1">IF($B634="","",OFFSET(Zdroj!W$16,'k rozhodnutí detailní'!$A633,0))</f>
        <v/>
      </c>
      <c r="H634" s="427" t="str">
        <f ca="1">IF($B634="","",OFFSET(Zdroj!Y$16,'k rozhodnutí detailní'!$A633,0))</f>
        <v/>
      </c>
      <c r="I634" s="419" t="str">
        <f ca="1">IF($B634="","",OFFSET(Zdroj!BW$16,'k rozhodnutí detailní'!$A633,0))</f>
        <v/>
      </c>
      <c r="J634" s="419" t="str">
        <f ca="1">IF($B634="","",OFFSET(Zdroj!BX$16,'k rozhodnutí detailní'!$A633,0))</f>
        <v/>
      </c>
      <c r="K634" s="419" t="str">
        <f ca="1">IF($B634="","",OFFSET(Zdroj!BY$16,'k rozhodnutí detailní'!$A633,0))</f>
        <v/>
      </c>
      <c r="L634" s="419" t="str">
        <f ca="1">IF($B634="","",CONCATENATE(OFFSET(Zdroj!BZ$16,'k rozhodnutí detailní'!$A633,0)," ze 100"))</f>
        <v/>
      </c>
      <c r="M634" s="435" t="str">
        <f t="shared" ref="M634" ca="1" si="416">IF($B634="","",SUM((I634+J634+K634)/100))</f>
        <v/>
      </c>
      <c r="N634" s="425" t="str">
        <f ca="1">IF(B634="","",IF(Zdroj!$AS$1=Zdroj!$AT$9,IF(ROUND(G634*M634,Zdroj!$AT$8)&lt;Zdroj!$AU$1,Zdroj!$AU$1,ROUND(G634*M634,Zdroj!$AT$8)),OFFSET(Zdroj!CE$16,'k rozhodnutí detailní'!A633,0)))</f>
        <v/>
      </c>
      <c r="O634" s="419" t="str">
        <f ca="1">IF($B634="","",OFFSET(Zdroj!Z$16,'k rozhodnutí detailní'!$A633,0))</f>
        <v/>
      </c>
      <c r="P634" s="419" t="str">
        <f ca="1">IF($B634="","",OFFSET(Zdroj!AC$16,'k rozhodnutí detailní'!$A633,0))</f>
        <v/>
      </c>
      <c r="Q634" s="419" t="str">
        <f ca="1">IF($B634="","",OFFSET(Zdroj!AD$16,'k rozhodnutí detailní'!$A633,0))</f>
        <v/>
      </c>
      <c r="R634" s="419" t="str">
        <f ca="1">IF($B634="","",OFFSET(Zdroj!AE$16,'k rozhodnutí detailní'!$A633,0))</f>
        <v/>
      </c>
      <c r="S634" s="419" t="str">
        <f ca="1">IF($B634="","",OFFSET(Zdroj!AF$16,'k rozhodnutí detailní'!$A633,0))</f>
        <v/>
      </c>
      <c r="T634" s="419" t="str">
        <f ca="1">IF($B634="","",OFFSET(Zdroj!AG$16,'k rozhodnutí detailní'!$A633,0))</f>
        <v/>
      </c>
      <c r="U634" s="419" t="str">
        <f ca="1">IF($B634="","",OFFSET(Zdroj!AH$16,'k rozhodnutí detailní'!$A633,0))</f>
        <v/>
      </c>
    </row>
    <row r="635" spans="1:21" hidden="1" x14ac:dyDescent="0.25">
      <c r="A635" s="25"/>
      <c r="B635" s="424" t="str">
        <f ca="1">IF(OFFSET(Zdroj!$B$16,A633,0)&gt;0,OFFSET(Zdroj!$B$16,A633,0)+0,"")</f>
        <v/>
      </c>
      <c r="C635" s="2" t="str">
        <f ca="1">IF($B634="","",IF(Zdroj!$AS$9="ano",CONCATENATE("Okres:","
",OFFSET(Zdroj!CH$16,'k rozhodnutí detailní'!$A633,0),"
","Právní forma","
",OFFSET(Zdroj!H$16,'k rozhodnutí detailní'!$A633,0),"
",IF(OFFSET(Zdroj!I$16,'k rozhodnutí detailní'!$A633,0)="","","IČO: "),OFFSET(Zdroj!I$16,'k rozhodnutí detailní'!$A633,0),"
","B.Ú. ",IF(OFFSET(Zdroj!J$16,'k rozhodnutí detailní'!$A633,0)="","","Anonymizováno")),CONCATENATE("Okres:","
",OFFSET(Zdroj!CH$16,'k rozhodnutí detailní'!$A633,0),"
","Právní forma","
",OFFSET(Zdroj!H$16,'k rozhodnutí detailní'!$A633,0),"
",IF(OFFSET(Zdroj!I$16,'k rozhodnutí detailní'!$A633,0)="","","IČO: "),OFFSET(Zdroj!I$16,'k rozhodnutí detailní'!$A633,0),"
","B.Ú. ",OFFSET(Zdroj!J$16,'k rozhodnutí detailní'!$A633,0))))</f>
        <v/>
      </c>
      <c r="D635" s="3" t="str">
        <f ca="1">IF($B634="","",OFFSET(Zdroj!O$16,'k rozhodnutí detailní'!$A633,0))</f>
        <v/>
      </c>
      <c r="E635" s="426"/>
      <c r="F635" s="31"/>
      <c r="G635" s="429"/>
      <c r="H635" s="427"/>
      <c r="I635" s="419"/>
      <c r="J635" s="419"/>
      <c r="K635" s="419"/>
      <c r="L635" s="419"/>
      <c r="M635" s="435"/>
      <c r="N635" s="425"/>
      <c r="O635" s="419"/>
      <c r="P635" s="419"/>
      <c r="Q635" s="419"/>
      <c r="R635" s="419"/>
      <c r="S635" s="419"/>
      <c r="T635" s="419"/>
      <c r="U635" s="419"/>
    </row>
    <row r="636" spans="1:21" hidden="1" x14ac:dyDescent="0.25">
      <c r="A636" s="25">
        <f>ROW()/3-1</f>
        <v>211</v>
      </c>
      <c r="B636" s="424"/>
      <c r="C636" s="29" t="str">
        <f ca="1">IF($B634="","",IF(Zdroj!$AS$9="ano",IF(OFFSET(Zdroj!M$16,'k rozhodnutí detailní'!A633,0)="","","Anonymizováno"),IF(OFFSET(Zdroj!M$16,'k rozhodnutí detailní'!A633,0)="","",OFFSET(Zdroj!M$16,'k rozhodnutí detailní'!A633,0))))</f>
        <v/>
      </c>
      <c r="D636" s="3" t="str">
        <f ca="1">IF($B634="","",CONCATENATE("Dotace bude použita na:","
",OFFSET(Zdroj!P$16,'k rozhodnutí detailní'!$A633,0)))</f>
        <v/>
      </c>
      <c r="E636" s="426"/>
      <c r="F636" s="32" t="str">
        <f ca="1">IF($B634="","",OFFSET(Zdroj!V$16,'k rozhodnutí detailní'!$A633,0))</f>
        <v/>
      </c>
      <c r="G636" s="49" t="str">
        <f ca="1">IF($B634="","",OFFSET(Zdroj!CC$16,'k rozhodnutí'!#REF!,0))</f>
        <v/>
      </c>
      <c r="H636" s="427"/>
      <c r="I636" s="419"/>
      <c r="J636" s="419"/>
      <c r="K636" s="419"/>
      <c r="L636" s="419"/>
      <c r="M636" s="435"/>
      <c r="N636" s="33" t="str">
        <f t="shared" ref="N636" ca="1" si="417">IF(B634="","",N634/G634)</f>
        <v/>
      </c>
      <c r="O636" s="419"/>
      <c r="P636" s="419"/>
      <c r="Q636" s="419"/>
      <c r="R636" s="419"/>
      <c r="S636" s="419"/>
      <c r="T636" s="419"/>
      <c r="U636" s="419"/>
    </row>
    <row r="637" spans="1:21" hidden="1" x14ac:dyDescent="0.25">
      <c r="A637" s="25"/>
      <c r="B637" s="144" t="str">
        <f ca="1">IF(OFFSET(Zdroj!$B$16,A636,0)&gt;0,A639,"")</f>
        <v/>
      </c>
      <c r="C637" s="2" t="str">
        <f ca="1">IF($B637="","",IF(Zdroj!$AS$9="ano",CONCATENATE(OFFSET(Zdroj!C$16,'k rozhodnutí detailní'!$A636,0),"
","Anonymizováno","
",OFFSET(Zdroj!E$16,'k rozhodnutí detailní'!$A636,0),"
",OFFSET(Zdroj!F$16,'k rozhodnutí detailní'!$A636,0)),CONCATENATE(OFFSET(Zdroj!C$16,'k rozhodnutí detailní'!$A636,0),"
",OFFSET(Zdroj!D$16,'k rozhodnutí detailní'!$A636,0),"
",OFFSET(Zdroj!E$16,'k rozhodnutí detailní'!$A636,0),"
",OFFSET(Zdroj!F$16,'k rozhodnutí detailní'!$A636,0))))</f>
        <v/>
      </c>
      <c r="D637" s="20" t="str">
        <f ca="1">IF($B637="","",OFFSET(Zdroj!N$16,'k rozhodnutí detailní'!$A636,0))</f>
        <v/>
      </c>
      <c r="E637" s="426" t="str">
        <f ca="1">IF($B637="","",OFFSET(Zdroj!T$16,'k rozhodnutí detailní'!$A636,0))</f>
        <v/>
      </c>
      <c r="F637" s="32" t="str">
        <f ca="1">IF($B637="","",OFFSET(Zdroj!U$16,'k rozhodnutí detailní'!$A636,0))</f>
        <v/>
      </c>
      <c r="G637" s="429" t="str">
        <f ca="1">IF($B637="","",OFFSET(Zdroj!W$16,'k rozhodnutí detailní'!$A636,0))</f>
        <v/>
      </c>
      <c r="H637" s="427" t="str">
        <f ca="1">IF($B637="","",OFFSET(Zdroj!Y$16,'k rozhodnutí detailní'!$A636,0))</f>
        <v/>
      </c>
      <c r="I637" s="419" t="str">
        <f ca="1">IF($B637="","",OFFSET(Zdroj!BW$16,'k rozhodnutí detailní'!$A636,0))</f>
        <v/>
      </c>
      <c r="J637" s="419" t="str">
        <f ca="1">IF($B637="","",OFFSET(Zdroj!BX$16,'k rozhodnutí detailní'!$A636,0))</f>
        <v/>
      </c>
      <c r="K637" s="419" t="str">
        <f ca="1">IF($B637="","",OFFSET(Zdroj!BY$16,'k rozhodnutí detailní'!$A636,0))</f>
        <v/>
      </c>
      <c r="L637" s="419" t="str">
        <f ca="1">IF($B637="","",CONCATENATE(OFFSET(Zdroj!BZ$16,'k rozhodnutí detailní'!$A636,0)," ze 100"))</f>
        <v/>
      </c>
      <c r="M637" s="435" t="str">
        <f t="shared" ref="M637" ca="1" si="418">IF($B637="","",SUM((I637+J637+K637)/100))</f>
        <v/>
      </c>
      <c r="N637" s="425" t="str">
        <f ca="1">IF(B637="","",IF(Zdroj!$AS$1=Zdroj!$AT$9,IF(ROUND(G637*M637,Zdroj!$AT$8)&lt;Zdroj!$AU$1,Zdroj!$AU$1,ROUND(G637*M637,Zdroj!$AT$8)),OFFSET(Zdroj!CE$16,'k rozhodnutí detailní'!A636,0)))</f>
        <v/>
      </c>
      <c r="O637" s="419" t="str">
        <f ca="1">IF($B637="","",OFFSET(Zdroj!Z$16,'k rozhodnutí detailní'!$A636,0))</f>
        <v/>
      </c>
      <c r="P637" s="419" t="str">
        <f ca="1">IF($B637="","",OFFSET(Zdroj!AC$16,'k rozhodnutí detailní'!$A636,0))</f>
        <v/>
      </c>
      <c r="Q637" s="419" t="str">
        <f ca="1">IF($B637="","",OFFSET(Zdroj!AD$16,'k rozhodnutí detailní'!$A636,0))</f>
        <v/>
      </c>
      <c r="R637" s="419" t="str">
        <f ca="1">IF($B637="","",OFFSET(Zdroj!AE$16,'k rozhodnutí detailní'!$A636,0))</f>
        <v/>
      </c>
      <c r="S637" s="419" t="str">
        <f ca="1">IF($B637="","",OFFSET(Zdroj!AF$16,'k rozhodnutí detailní'!$A636,0))</f>
        <v/>
      </c>
      <c r="T637" s="419" t="str">
        <f ca="1">IF($B637="","",OFFSET(Zdroj!AG$16,'k rozhodnutí detailní'!$A636,0))</f>
        <v/>
      </c>
      <c r="U637" s="419" t="str">
        <f ca="1">IF($B637="","",OFFSET(Zdroj!AH$16,'k rozhodnutí detailní'!$A636,0))</f>
        <v/>
      </c>
    </row>
    <row r="638" spans="1:21" hidden="1" x14ac:dyDescent="0.25">
      <c r="A638" s="25"/>
      <c r="B638" s="424" t="str">
        <f ca="1">IF(OFFSET(Zdroj!$B$16,A636,0)&gt;0,OFFSET(Zdroj!$B$16,A636,0)+0,"")</f>
        <v/>
      </c>
      <c r="C638" s="2" t="str">
        <f ca="1">IF($B637="","",IF(Zdroj!$AS$9="ano",CONCATENATE("Okres:","
",OFFSET(Zdroj!CH$16,'k rozhodnutí detailní'!$A636,0),"
","Právní forma","
",OFFSET(Zdroj!H$16,'k rozhodnutí detailní'!$A636,0),"
",IF(OFFSET(Zdroj!I$16,'k rozhodnutí detailní'!$A636,0)="","","IČO: "),OFFSET(Zdroj!I$16,'k rozhodnutí detailní'!$A636,0),"
","B.Ú. ",IF(OFFSET(Zdroj!J$16,'k rozhodnutí detailní'!$A636,0)="","","Anonymizováno")),CONCATENATE("Okres:","
",OFFSET(Zdroj!CH$16,'k rozhodnutí detailní'!$A636,0),"
","Právní forma","
",OFFSET(Zdroj!H$16,'k rozhodnutí detailní'!$A636,0),"
",IF(OFFSET(Zdroj!I$16,'k rozhodnutí detailní'!$A636,0)="","","IČO: "),OFFSET(Zdroj!I$16,'k rozhodnutí detailní'!$A636,0),"
","B.Ú. ",OFFSET(Zdroj!J$16,'k rozhodnutí detailní'!$A636,0))))</f>
        <v/>
      </c>
      <c r="D638" s="3" t="str">
        <f ca="1">IF($B637="","",OFFSET(Zdroj!O$16,'k rozhodnutí detailní'!$A636,0))</f>
        <v/>
      </c>
      <c r="E638" s="426"/>
      <c r="F638" s="31"/>
      <c r="G638" s="429"/>
      <c r="H638" s="427"/>
      <c r="I638" s="419"/>
      <c r="J638" s="419"/>
      <c r="K638" s="419"/>
      <c r="L638" s="419"/>
      <c r="M638" s="435"/>
      <c r="N638" s="425"/>
      <c r="O638" s="419"/>
      <c r="P638" s="419"/>
      <c r="Q638" s="419"/>
      <c r="R638" s="419"/>
      <c r="S638" s="419"/>
      <c r="T638" s="419"/>
      <c r="U638" s="419"/>
    </row>
    <row r="639" spans="1:21" hidden="1" x14ac:dyDescent="0.25">
      <c r="A639" s="25">
        <f>ROW()/3-1</f>
        <v>212</v>
      </c>
      <c r="B639" s="424"/>
      <c r="C639" s="29" t="str">
        <f ca="1">IF($B637="","",IF(Zdroj!$AS$9="ano",IF(OFFSET(Zdroj!M$16,'k rozhodnutí detailní'!A636,0)="","","Anonymizováno"),IF(OFFSET(Zdroj!M$16,'k rozhodnutí detailní'!A636,0)="","",OFFSET(Zdroj!M$16,'k rozhodnutí detailní'!A636,0))))</f>
        <v/>
      </c>
      <c r="D639" s="3" t="str">
        <f ca="1">IF($B637="","",CONCATENATE("Dotace bude použita na:","
",OFFSET(Zdroj!P$16,'k rozhodnutí detailní'!$A636,0)))</f>
        <v/>
      </c>
      <c r="E639" s="426"/>
      <c r="F639" s="32" t="str">
        <f ca="1">IF($B637="","",OFFSET(Zdroj!V$16,'k rozhodnutí detailní'!$A636,0))</f>
        <v/>
      </c>
      <c r="G639" s="49" t="str">
        <f ca="1">IF($B637="","",OFFSET(Zdroj!CC$16,'k rozhodnutí'!#REF!,0))</f>
        <v/>
      </c>
      <c r="H639" s="427"/>
      <c r="I639" s="419"/>
      <c r="J639" s="419"/>
      <c r="K639" s="419"/>
      <c r="L639" s="419"/>
      <c r="M639" s="435"/>
      <c r="N639" s="33" t="str">
        <f t="shared" ref="N639" ca="1" si="419">IF(B637="","",N637/G637)</f>
        <v/>
      </c>
      <c r="O639" s="419"/>
      <c r="P639" s="419"/>
      <c r="Q639" s="419"/>
      <c r="R639" s="419"/>
      <c r="S639" s="419"/>
      <c r="T639" s="419"/>
      <c r="U639" s="419"/>
    </row>
    <row r="640" spans="1:21" hidden="1" x14ac:dyDescent="0.25">
      <c r="A640" s="25"/>
      <c r="B640" s="144" t="str">
        <f ca="1">IF(OFFSET(Zdroj!$B$16,A639,0)&gt;0,A642,"")</f>
        <v/>
      </c>
      <c r="C640" s="2" t="str">
        <f ca="1">IF($B640="","",IF(Zdroj!$AS$9="ano",CONCATENATE(OFFSET(Zdroj!C$16,'k rozhodnutí detailní'!$A639,0),"
","Anonymizováno","
",OFFSET(Zdroj!E$16,'k rozhodnutí detailní'!$A639,0),"
",OFFSET(Zdroj!F$16,'k rozhodnutí detailní'!$A639,0)),CONCATENATE(OFFSET(Zdroj!C$16,'k rozhodnutí detailní'!$A639,0),"
",OFFSET(Zdroj!D$16,'k rozhodnutí detailní'!$A639,0),"
",OFFSET(Zdroj!E$16,'k rozhodnutí detailní'!$A639,0),"
",OFFSET(Zdroj!F$16,'k rozhodnutí detailní'!$A639,0))))</f>
        <v/>
      </c>
      <c r="D640" s="20" t="str">
        <f ca="1">IF($B640="","",OFFSET(Zdroj!N$16,'k rozhodnutí detailní'!$A639,0))</f>
        <v/>
      </c>
      <c r="E640" s="426" t="str">
        <f ca="1">IF($B640="","",OFFSET(Zdroj!T$16,'k rozhodnutí detailní'!$A639,0))</f>
        <v/>
      </c>
      <c r="F640" s="32" t="str">
        <f ca="1">IF($B640="","",OFFSET(Zdroj!U$16,'k rozhodnutí detailní'!$A639,0))</f>
        <v/>
      </c>
      <c r="G640" s="429" t="str">
        <f ca="1">IF($B640="","",OFFSET(Zdroj!W$16,'k rozhodnutí detailní'!$A639,0))</f>
        <v/>
      </c>
      <c r="H640" s="427" t="str">
        <f ca="1">IF($B640="","",OFFSET(Zdroj!Y$16,'k rozhodnutí detailní'!$A639,0))</f>
        <v/>
      </c>
      <c r="I640" s="419" t="str">
        <f ca="1">IF($B640="","",OFFSET(Zdroj!BW$16,'k rozhodnutí detailní'!$A639,0))</f>
        <v/>
      </c>
      <c r="J640" s="419" t="str">
        <f ca="1">IF($B640="","",OFFSET(Zdroj!BX$16,'k rozhodnutí detailní'!$A639,0))</f>
        <v/>
      </c>
      <c r="K640" s="419" t="str">
        <f ca="1">IF($B640="","",OFFSET(Zdroj!BY$16,'k rozhodnutí detailní'!$A639,0))</f>
        <v/>
      </c>
      <c r="L640" s="419" t="str">
        <f ca="1">IF($B640="","",CONCATENATE(OFFSET(Zdroj!BZ$16,'k rozhodnutí detailní'!$A639,0)," ze 100"))</f>
        <v/>
      </c>
      <c r="M640" s="435" t="str">
        <f t="shared" ref="M640" ca="1" si="420">IF($B640="","",SUM((I640+J640+K640)/100))</f>
        <v/>
      </c>
      <c r="N640" s="425" t="str">
        <f ca="1">IF(B640="","",IF(Zdroj!$AS$1=Zdroj!$AT$9,IF(ROUND(G640*M640,Zdroj!$AT$8)&lt;Zdroj!$AU$1,Zdroj!$AU$1,ROUND(G640*M640,Zdroj!$AT$8)),OFFSET(Zdroj!CE$16,'k rozhodnutí detailní'!A639,0)))</f>
        <v/>
      </c>
      <c r="O640" s="419" t="str">
        <f ca="1">IF($B640="","",OFFSET(Zdroj!Z$16,'k rozhodnutí detailní'!$A639,0))</f>
        <v/>
      </c>
      <c r="P640" s="419" t="str">
        <f ca="1">IF($B640="","",OFFSET(Zdroj!AC$16,'k rozhodnutí detailní'!$A639,0))</f>
        <v/>
      </c>
      <c r="Q640" s="419" t="str">
        <f ca="1">IF($B640="","",OFFSET(Zdroj!AD$16,'k rozhodnutí detailní'!$A639,0))</f>
        <v/>
      </c>
      <c r="R640" s="419" t="str">
        <f ca="1">IF($B640="","",OFFSET(Zdroj!AE$16,'k rozhodnutí detailní'!$A639,0))</f>
        <v/>
      </c>
      <c r="S640" s="419" t="str">
        <f ca="1">IF($B640="","",OFFSET(Zdroj!AF$16,'k rozhodnutí detailní'!$A639,0))</f>
        <v/>
      </c>
      <c r="T640" s="419" t="str">
        <f ca="1">IF($B640="","",OFFSET(Zdroj!AG$16,'k rozhodnutí detailní'!$A639,0))</f>
        <v/>
      </c>
      <c r="U640" s="419" t="str">
        <f ca="1">IF($B640="","",OFFSET(Zdroj!AH$16,'k rozhodnutí detailní'!$A639,0))</f>
        <v/>
      </c>
    </row>
    <row r="641" spans="1:21" hidden="1" x14ac:dyDescent="0.25">
      <c r="A641" s="25"/>
      <c r="B641" s="424" t="str">
        <f ca="1">IF(OFFSET(Zdroj!$B$16,A639,0)&gt;0,OFFSET(Zdroj!$B$16,A639,0)+0,"")</f>
        <v/>
      </c>
      <c r="C641" s="2" t="str">
        <f ca="1">IF($B640="","",IF(Zdroj!$AS$9="ano",CONCATENATE("Okres:","
",OFFSET(Zdroj!CH$16,'k rozhodnutí detailní'!$A639,0),"
","Právní forma","
",OFFSET(Zdroj!H$16,'k rozhodnutí detailní'!$A639,0),"
",IF(OFFSET(Zdroj!I$16,'k rozhodnutí detailní'!$A639,0)="","","IČO: "),OFFSET(Zdroj!I$16,'k rozhodnutí detailní'!$A639,0),"
","B.Ú. ",IF(OFFSET(Zdroj!J$16,'k rozhodnutí detailní'!$A639,0)="","","Anonymizováno")),CONCATENATE("Okres:","
",OFFSET(Zdroj!CH$16,'k rozhodnutí detailní'!$A639,0),"
","Právní forma","
",OFFSET(Zdroj!H$16,'k rozhodnutí detailní'!$A639,0),"
",IF(OFFSET(Zdroj!I$16,'k rozhodnutí detailní'!$A639,0)="","","IČO: "),OFFSET(Zdroj!I$16,'k rozhodnutí detailní'!$A639,0),"
","B.Ú. ",OFFSET(Zdroj!J$16,'k rozhodnutí detailní'!$A639,0))))</f>
        <v/>
      </c>
      <c r="D641" s="3" t="str">
        <f ca="1">IF($B640="","",OFFSET(Zdroj!O$16,'k rozhodnutí detailní'!$A639,0))</f>
        <v/>
      </c>
      <c r="E641" s="426"/>
      <c r="F641" s="31"/>
      <c r="G641" s="429"/>
      <c r="H641" s="427"/>
      <c r="I641" s="419"/>
      <c r="J641" s="419"/>
      <c r="K641" s="419"/>
      <c r="L641" s="419"/>
      <c r="M641" s="435"/>
      <c r="N641" s="425"/>
      <c r="O641" s="419"/>
      <c r="P641" s="419"/>
      <c r="Q641" s="419"/>
      <c r="R641" s="419"/>
      <c r="S641" s="419"/>
      <c r="T641" s="419"/>
      <c r="U641" s="419"/>
    </row>
    <row r="642" spans="1:21" hidden="1" x14ac:dyDescent="0.25">
      <c r="A642" s="25">
        <f>ROW()/3-1</f>
        <v>213</v>
      </c>
      <c r="B642" s="424"/>
      <c r="C642" s="29" t="str">
        <f ca="1">IF($B640="","",IF(Zdroj!$AS$9="ano",IF(OFFSET(Zdroj!M$16,'k rozhodnutí detailní'!A639,0)="","","Anonymizováno"),IF(OFFSET(Zdroj!M$16,'k rozhodnutí detailní'!A639,0)="","",OFFSET(Zdroj!M$16,'k rozhodnutí detailní'!A639,0))))</f>
        <v/>
      </c>
      <c r="D642" s="3" t="str">
        <f ca="1">IF($B640="","",CONCATENATE("Dotace bude použita na:","
",OFFSET(Zdroj!P$16,'k rozhodnutí detailní'!$A639,0)))</f>
        <v/>
      </c>
      <c r="E642" s="426"/>
      <c r="F642" s="32" t="str">
        <f ca="1">IF($B640="","",OFFSET(Zdroj!V$16,'k rozhodnutí detailní'!$A639,0))</f>
        <v/>
      </c>
      <c r="G642" s="49" t="str">
        <f ca="1">IF($B640="","",OFFSET(Zdroj!CC$16,'k rozhodnutí'!#REF!,0))</f>
        <v/>
      </c>
      <c r="H642" s="427"/>
      <c r="I642" s="419"/>
      <c r="J642" s="419"/>
      <c r="K642" s="419"/>
      <c r="L642" s="419"/>
      <c r="M642" s="435"/>
      <c r="N642" s="33" t="str">
        <f t="shared" ref="N642" ca="1" si="421">IF(B640="","",N640/G640)</f>
        <v/>
      </c>
      <c r="O642" s="419"/>
      <c r="P642" s="419"/>
      <c r="Q642" s="419"/>
      <c r="R642" s="419"/>
      <c r="S642" s="419"/>
      <c r="T642" s="419"/>
      <c r="U642" s="419"/>
    </row>
    <row r="643" spans="1:21" hidden="1" x14ac:dyDescent="0.25">
      <c r="A643" s="25"/>
      <c r="B643" s="144" t="str">
        <f ca="1">IF(OFFSET(Zdroj!$B$16,A642,0)&gt;0,A645,"")</f>
        <v/>
      </c>
      <c r="C643" s="2" t="str">
        <f ca="1">IF($B643="","",IF(Zdroj!$AS$9="ano",CONCATENATE(OFFSET(Zdroj!C$16,'k rozhodnutí detailní'!$A642,0),"
","Anonymizováno","
",OFFSET(Zdroj!E$16,'k rozhodnutí detailní'!$A642,0),"
",OFFSET(Zdroj!F$16,'k rozhodnutí detailní'!$A642,0)),CONCATENATE(OFFSET(Zdroj!C$16,'k rozhodnutí detailní'!$A642,0),"
",OFFSET(Zdroj!D$16,'k rozhodnutí detailní'!$A642,0),"
",OFFSET(Zdroj!E$16,'k rozhodnutí detailní'!$A642,0),"
",OFFSET(Zdroj!F$16,'k rozhodnutí detailní'!$A642,0))))</f>
        <v/>
      </c>
      <c r="D643" s="20" t="str">
        <f ca="1">IF($B643="","",OFFSET(Zdroj!N$16,'k rozhodnutí detailní'!$A642,0))</f>
        <v/>
      </c>
      <c r="E643" s="426" t="str">
        <f ca="1">IF($B643="","",OFFSET(Zdroj!T$16,'k rozhodnutí detailní'!$A642,0))</f>
        <v/>
      </c>
      <c r="F643" s="32" t="str">
        <f ca="1">IF($B643="","",OFFSET(Zdroj!U$16,'k rozhodnutí detailní'!$A642,0))</f>
        <v/>
      </c>
      <c r="G643" s="429" t="str">
        <f ca="1">IF($B643="","",OFFSET(Zdroj!W$16,'k rozhodnutí detailní'!$A642,0))</f>
        <v/>
      </c>
      <c r="H643" s="427" t="str">
        <f ca="1">IF($B643="","",OFFSET(Zdroj!Y$16,'k rozhodnutí detailní'!$A642,0))</f>
        <v/>
      </c>
      <c r="I643" s="419" t="str">
        <f ca="1">IF($B643="","",OFFSET(Zdroj!BW$16,'k rozhodnutí detailní'!$A642,0))</f>
        <v/>
      </c>
      <c r="J643" s="419" t="str">
        <f ca="1">IF($B643="","",OFFSET(Zdroj!BX$16,'k rozhodnutí detailní'!$A642,0))</f>
        <v/>
      </c>
      <c r="K643" s="419" t="str">
        <f ca="1">IF($B643="","",OFFSET(Zdroj!BY$16,'k rozhodnutí detailní'!$A642,0))</f>
        <v/>
      </c>
      <c r="L643" s="419" t="str">
        <f ca="1">IF($B643="","",CONCATENATE(OFFSET(Zdroj!BZ$16,'k rozhodnutí detailní'!$A642,0)," ze 100"))</f>
        <v/>
      </c>
      <c r="M643" s="435" t="str">
        <f t="shared" ref="M643" ca="1" si="422">IF($B643="","",SUM((I643+J643+K643)/100))</f>
        <v/>
      </c>
      <c r="N643" s="425" t="str">
        <f ca="1">IF(B643="","",IF(Zdroj!$AS$1=Zdroj!$AT$9,IF(ROUND(G643*M643,Zdroj!$AT$8)&lt;Zdroj!$AU$1,Zdroj!$AU$1,ROUND(G643*M643,Zdroj!$AT$8)),OFFSET(Zdroj!CE$16,'k rozhodnutí detailní'!A642,0)))</f>
        <v/>
      </c>
      <c r="O643" s="419" t="str">
        <f ca="1">IF($B643="","",OFFSET(Zdroj!Z$16,'k rozhodnutí detailní'!$A642,0))</f>
        <v/>
      </c>
      <c r="P643" s="419" t="str">
        <f ca="1">IF($B643="","",OFFSET(Zdroj!AC$16,'k rozhodnutí detailní'!$A642,0))</f>
        <v/>
      </c>
      <c r="Q643" s="419" t="str">
        <f ca="1">IF($B643="","",OFFSET(Zdroj!AD$16,'k rozhodnutí detailní'!$A642,0))</f>
        <v/>
      </c>
      <c r="R643" s="419" t="str">
        <f ca="1">IF($B643="","",OFFSET(Zdroj!AE$16,'k rozhodnutí detailní'!$A642,0))</f>
        <v/>
      </c>
      <c r="S643" s="419" t="str">
        <f ca="1">IF($B643="","",OFFSET(Zdroj!AF$16,'k rozhodnutí detailní'!$A642,0))</f>
        <v/>
      </c>
      <c r="T643" s="419" t="str">
        <f ca="1">IF($B643="","",OFFSET(Zdroj!AG$16,'k rozhodnutí detailní'!$A642,0))</f>
        <v/>
      </c>
      <c r="U643" s="419" t="str">
        <f ca="1">IF($B643="","",OFFSET(Zdroj!AH$16,'k rozhodnutí detailní'!$A642,0))</f>
        <v/>
      </c>
    </row>
    <row r="644" spans="1:21" hidden="1" x14ac:dyDescent="0.25">
      <c r="A644" s="25"/>
      <c r="B644" s="424" t="str">
        <f ca="1">IF(OFFSET(Zdroj!$B$16,A642,0)&gt;0,OFFSET(Zdroj!$B$16,A642,0)+0,"")</f>
        <v/>
      </c>
      <c r="C644" s="2" t="str">
        <f ca="1">IF($B643="","",IF(Zdroj!$AS$9="ano",CONCATENATE("Okres:","
",OFFSET(Zdroj!CH$16,'k rozhodnutí detailní'!$A642,0),"
","Právní forma","
",OFFSET(Zdroj!H$16,'k rozhodnutí detailní'!$A642,0),"
",IF(OFFSET(Zdroj!I$16,'k rozhodnutí detailní'!$A642,0)="","","IČO: "),OFFSET(Zdroj!I$16,'k rozhodnutí detailní'!$A642,0),"
","B.Ú. ",IF(OFFSET(Zdroj!J$16,'k rozhodnutí detailní'!$A642,0)="","","Anonymizováno")),CONCATENATE("Okres:","
",OFFSET(Zdroj!CH$16,'k rozhodnutí detailní'!$A642,0),"
","Právní forma","
",OFFSET(Zdroj!H$16,'k rozhodnutí detailní'!$A642,0),"
",IF(OFFSET(Zdroj!I$16,'k rozhodnutí detailní'!$A642,0)="","","IČO: "),OFFSET(Zdroj!I$16,'k rozhodnutí detailní'!$A642,0),"
","B.Ú. ",OFFSET(Zdroj!J$16,'k rozhodnutí detailní'!$A642,0))))</f>
        <v/>
      </c>
      <c r="D644" s="3" t="str">
        <f ca="1">IF($B643="","",OFFSET(Zdroj!O$16,'k rozhodnutí detailní'!$A642,0))</f>
        <v/>
      </c>
      <c r="E644" s="426"/>
      <c r="F644" s="31"/>
      <c r="G644" s="429"/>
      <c r="H644" s="427"/>
      <c r="I644" s="419"/>
      <c r="J644" s="419"/>
      <c r="K644" s="419"/>
      <c r="L644" s="419"/>
      <c r="M644" s="435"/>
      <c r="N644" s="425"/>
      <c r="O644" s="419"/>
      <c r="P644" s="419"/>
      <c r="Q644" s="419"/>
      <c r="R644" s="419"/>
      <c r="S644" s="419"/>
      <c r="T644" s="419"/>
      <c r="U644" s="419"/>
    </row>
    <row r="645" spans="1:21" hidden="1" x14ac:dyDescent="0.25">
      <c r="A645" s="25">
        <f>ROW()/3-1</f>
        <v>214</v>
      </c>
      <c r="B645" s="424"/>
      <c r="C645" s="29" t="str">
        <f ca="1">IF($B643="","",IF(Zdroj!$AS$9="ano",IF(OFFSET(Zdroj!M$16,'k rozhodnutí detailní'!A642,0)="","","Anonymizováno"),IF(OFFSET(Zdroj!M$16,'k rozhodnutí detailní'!A642,0)="","",OFFSET(Zdroj!M$16,'k rozhodnutí detailní'!A642,0))))</f>
        <v/>
      </c>
      <c r="D645" s="3" t="str">
        <f ca="1">IF($B643="","",CONCATENATE("Dotace bude použita na:","
",OFFSET(Zdroj!P$16,'k rozhodnutí detailní'!$A642,0)))</f>
        <v/>
      </c>
      <c r="E645" s="426"/>
      <c r="F645" s="32" t="str">
        <f ca="1">IF($B643="","",OFFSET(Zdroj!V$16,'k rozhodnutí detailní'!$A642,0))</f>
        <v/>
      </c>
      <c r="G645" s="49" t="str">
        <f ca="1">IF($B643="","",OFFSET(Zdroj!CC$16,'k rozhodnutí'!#REF!,0))</f>
        <v/>
      </c>
      <c r="H645" s="427"/>
      <c r="I645" s="419"/>
      <c r="J645" s="419"/>
      <c r="K645" s="419"/>
      <c r="L645" s="419"/>
      <c r="M645" s="435"/>
      <c r="N645" s="33" t="str">
        <f t="shared" ref="N645" ca="1" si="423">IF(B643="","",N643/G643)</f>
        <v/>
      </c>
      <c r="O645" s="419"/>
      <c r="P645" s="419"/>
      <c r="Q645" s="419"/>
      <c r="R645" s="419"/>
      <c r="S645" s="419"/>
      <c r="T645" s="419"/>
      <c r="U645" s="419"/>
    </row>
    <row r="646" spans="1:21" hidden="1" x14ac:dyDescent="0.25">
      <c r="A646" s="25"/>
      <c r="B646" s="144" t="str">
        <f ca="1">IF(OFFSET(Zdroj!$B$16,A645,0)&gt;0,A648,"")</f>
        <v/>
      </c>
      <c r="C646" s="2" t="str">
        <f ca="1">IF($B646="","",IF(Zdroj!$AS$9="ano",CONCATENATE(OFFSET(Zdroj!C$16,'k rozhodnutí detailní'!$A645,0),"
","Anonymizováno","
",OFFSET(Zdroj!E$16,'k rozhodnutí detailní'!$A645,0),"
",OFFSET(Zdroj!F$16,'k rozhodnutí detailní'!$A645,0)),CONCATENATE(OFFSET(Zdroj!C$16,'k rozhodnutí detailní'!$A645,0),"
",OFFSET(Zdroj!D$16,'k rozhodnutí detailní'!$A645,0),"
",OFFSET(Zdroj!E$16,'k rozhodnutí detailní'!$A645,0),"
",OFFSET(Zdroj!F$16,'k rozhodnutí detailní'!$A645,0))))</f>
        <v/>
      </c>
      <c r="D646" s="20" t="str">
        <f ca="1">IF($B646="","",OFFSET(Zdroj!N$16,'k rozhodnutí detailní'!$A645,0))</f>
        <v/>
      </c>
      <c r="E646" s="426" t="str">
        <f ca="1">IF($B646="","",OFFSET(Zdroj!T$16,'k rozhodnutí detailní'!$A645,0))</f>
        <v/>
      </c>
      <c r="F646" s="32" t="str">
        <f ca="1">IF($B646="","",OFFSET(Zdroj!U$16,'k rozhodnutí detailní'!$A645,0))</f>
        <v/>
      </c>
      <c r="G646" s="429" t="str">
        <f ca="1">IF($B646="","",OFFSET(Zdroj!W$16,'k rozhodnutí detailní'!$A645,0))</f>
        <v/>
      </c>
      <c r="H646" s="427" t="str">
        <f ca="1">IF($B646="","",OFFSET(Zdroj!Y$16,'k rozhodnutí detailní'!$A645,0))</f>
        <v/>
      </c>
      <c r="I646" s="419" t="str">
        <f ca="1">IF($B646="","",OFFSET(Zdroj!BW$16,'k rozhodnutí detailní'!$A645,0))</f>
        <v/>
      </c>
      <c r="J646" s="419" t="str">
        <f ca="1">IF($B646="","",OFFSET(Zdroj!BX$16,'k rozhodnutí detailní'!$A645,0))</f>
        <v/>
      </c>
      <c r="K646" s="419" t="str">
        <f ca="1">IF($B646="","",OFFSET(Zdroj!BY$16,'k rozhodnutí detailní'!$A645,0))</f>
        <v/>
      </c>
      <c r="L646" s="419" t="str">
        <f ca="1">IF($B646="","",CONCATENATE(OFFSET(Zdroj!BZ$16,'k rozhodnutí detailní'!$A645,0)," ze 100"))</f>
        <v/>
      </c>
      <c r="M646" s="435" t="str">
        <f t="shared" ref="M646" ca="1" si="424">IF($B646="","",SUM((I646+J646+K646)/100))</f>
        <v/>
      </c>
      <c r="N646" s="425" t="str">
        <f ca="1">IF(B646="","",IF(Zdroj!$AS$1=Zdroj!$AT$9,IF(ROUND(G646*M646,Zdroj!$AT$8)&lt;Zdroj!$AU$1,Zdroj!$AU$1,ROUND(G646*M646,Zdroj!$AT$8)),OFFSET(Zdroj!CE$16,'k rozhodnutí detailní'!A645,0)))</f>
        <v/>
      </c>
      <c r="O646" s="419" t="str">
        <f ca="1">IF($B646="","",OFFSET(Zdroj!Z$16,'k rozhodnutí detailní'!$A645,0))</f>
        <v/>
      </c>
      <c r="P646" s="419" t="str">
        <f ca="1">IF($B646="","",OFFSET(Zdroj!AC$16,'k rozhodnutí detailní'!$A645,0))</f>
        <v/>
      </c>
      <c r="Q646" s="419" t="str">
        <f ca="1">IF($B646="","",OFFSET(Zdroj!AD$16,'k rozhodnutí detailní'!$A645,0))</f>
        <v/>
      </c>
      <c r="R646" s="419" t="str">
        <f ca="1">IF($B646="","",OFFSET(Zdroj!AE$16,'k rozhodnutí detailní'!$A645,0))</f>
        <v/>
      </c>
      <c r="S646" s="419" t="str">
        <f ca="1">IF($B646="","",OFFSET(Zdroj!AF$16,'k rozhodnutí detailní'!$A645,0))</f>
        <v/>
      </c>
      <c r="T646" s="419" t="str">
        <f ca="1">IF($B646="","",OFFSET(Zdroj!AG$16,'k rozhodnutí detailní'!$A645,0))</f>
        <v/>
      </c>
      <c r="U646" s="419" t="str">
        <f ca="1">IF($B646="","",OFFSET(Zdroj!AH$16,'k rozhodnutí detailní'!$A645,0))</f>
        <v/>
      </c>
    </row>
    <row r="647" spans="1:21" hidden="1" x14ac:dyDescent="0.25">
      <c r="A647" s="25"/>
      <c r="B647" s="424" t="str">
        <f ca="1">IF(OFFSET(Zdroj!$B$16,A645,0)&gt;0,OFFSET(Zdroj!$B$16,A645,0)+0,"")</f>
        <v/>
      </c>
      <c r="C647" s="2" t="str">
        <f ca="1">IF($B646="","",IF(Zdroj!$AS$9="ano",CONCATENATE("Okres:","
",OFFSET(Zdroj!CH$16,'k rozhodnutí detailní'!$A645,0),"
","Právní forma","
",OFFSET(Zdroj!H$16,'k rozhodnutí detailní'!$A645,0),"
",IF(OFFSET(Zdroj!I$16,'k rozhodnutí detailní'!$A645,0)="","","IČO: "),OFFSET(Zdroj!I$16,'k rozhodnutí detailní'!$A645,0),"
","B.Ú. ",IF(OFFSET(Zdroj!J$16,'k rozhodnutí detailní'!$A645,0)="","","Anonymizováno")),CONCATENATE("Okres:","
",OFFSET(Zdroj!CH$16,'k rozhodnutí detailní'!$A645,0),"
","Právní forma","
",OFFSET(Zdroj!H$16,'k rozhodnutí detailní'!$A645,0),"
",IF(OFFSET(Zdroj!I$16,'k rozhodnutí detailní'!$A645,0)="","","IČO: "),OFFSET(Zdroj!I$16,'k rozhodnutí detailní'!$A645,0),"
","B.Ú. ",OFFSET(Zdroj!J$16,'k rozhodnutí detailní'!$A645,0))))</f>
        <v/>
      </c>
      <c r="D647" s="3" t="str">
        <f ca="1">IF($B646="","",OFFSET(Zdroj!O$16,'k rozhodnutí detailní'!$A645,0))</f>
        <v/>
      </c>
      <c r="E647" s="426"/>
      <c r="F647" s="31"/>
      <c r="G647" s="429"/>
      <c r="H647" s="427"/>
      <c r="I647" s="419"/>
      <c r="J647" s="419"/>
      <c r="K647" s="419"/>
      <c r="L647" s="419"/>
      <c r="M647" s="435"/>
      <c r="N647" s="425"/>
      <c r="O647" s="419"/>
      <c r="P647" s="419"/>
      <c r="Q647" s="419"/>
      <c r="R647" s="419"/>
      <c r="S647" s="419"/>
      <c r="T647" s="419"/>
      <c r="U647" s="419"/>
    </row>
    <row r="648" spans="1:21" hidden="1" x14ac:dyDescent="0.25">
      <c r="A648" s="25">
        <f>ROW()/3-1</f>
        <v>215</v>
      </c>
      <c r="B648" s="424"/>
      <c r="C648" s="29" t="str">
        <f ca="1">IF($B646="","",IF(Zdroj!$AS$9="ano",IF(OFFSET(Zdroj!M$16,'k rozhodnutí detailní'!A645,0)="","","Anonymizováno"),IF(OFFSET(Zdroj!M$16,'k rozhodnutí detailní'!A645,0)="","",OFFSET(Zdroj!M$16,'k rozhodnutí detailní'!A645,0))))</f>
        <v/>
      </c>
      <c r="D648" s="3" t="str">
        <f ca="1">IF($B646="","",CONCATENATE("Dotace bude použita na:","
",OFFSET(Zdroj!P$16,'k rozhodnutí detailní'!$A645,0)))</f>
        <v/>
      </c>
      <c r="E648" s="426"/>
      <c r="F648" s="32" t="str">
        <f ca="1">IF($B646="","",OFFSET(Zdroj!V$16,'k rozhodnutí detailní'!$A645,0))</f>
        <v/>
      </c>
      <c r="G648" s="49" t="str">
        <f ca="1">IF($B646="","",OFFSET(Zdroj!CC$16,'k rozhodnutí'!#REF!,0))</f>
        <v/>
      </c>
      <c r="H648" s="427"/>
      <c r="I648" s="419"/>
      <c r="J648" s="419"/>
      <c r="K648" s="419"/>
      <c r="L648" s="419"/>
      <c r="M648" s="435"/>
      <c r="N648" s="33" t="str">
        <f t="shared" ref="N648" ca="1" si="425">IF(B646="","",N646/G646)</f>
        <v/>
      </c>
      <c r="O648" s="419"/>
      <c r="P648" s="419"/>
      <c r="Q648" s="419"/>
      <c r="R648" s="419"/>
      <c r="S648" s="419"/>
      <c r="T648" s="419"/>
      <c r="U648" s="419"/>
    </row>
    <row r="649" spans="1:21" hidden="1" x14ac:dyDescent="0.25">
      <c r="A649" s="25"/>
      <c r="B649" s="144" t="str">
        <f ca="1">IF(OFFSET(Zdroj!$B$16,A648,0)&gt;0,A651,"")</f>
        <v/>
      </c>
      <c r="C649" s="2" t="str">
        <f ca="1">IF($B649="","",IF(Zdroj!$AS$9="ano",CONCATENATE(OFFSET(Zdroj!C$16,'k rozhodnutí detailní'!$A648,0),"
","Anonymizováno","
",OFFSET(Zdroj!E$16,'k rozhodnutí detailní'!$A648,0),"
",OFFSET(Zdroj!F$16,'k rozhodnutí detailní'!$A648,0)),CONCATENATE(OFFSET(Zdroj!C$16,'k rozhodnutí detailní'!$A648,0),"
",OFFSET(Zdroj!D$16,'k rozhodnutí detailní'!$A648,0),"
",OFFSET(Zdroj!E$16,'k rozhodnutí detailní'!$A648,0),"
",OFFSET(Zdroj!F$16,'k rozhodnutí detailní'!$A648,0))))</f>
        <v/>
      </c>
      <c r="D649" s="20" t="str">
        <f ca="1">IF($B649="","",OFFSET(Zdroj!N$16,'k rozhodnutí detailní'!$A648,0))</f>
        <v/>
      </c>
      <c r="E649" s="426" t="str">
        <f ca="1">IF($B649="","",OFFSET(Zdroj!T$16,'k rozhodnutí detailní'!$A648,0))</f>
        <v/>
      </c>
      <c r="F649" s="32" t="str">
        <f ca="1">IF($B649="","",OFFSET(Zdroj!U$16,'k rozhodnutí detailní'!$A648,0))</f>
        <v/>
      </c>
      <c r="G649" s="429" t="str">
        <f ca="1">IF($B649="","",OFFSET(Zdroj!W$16,'k rozhodnutí detailní'!$A648,0))</f>
        <v/>
      </c>
      <c r="H649" s="427" t="str">
        <f ca="1">IF($B649="","",OFFSET(Zdroj!Y$16,'k rozhodnutí detailní'!$A648,0))</f>
        <v/>
      </c>
      <c r="I649" s="419" t="str">
        <f ca="1">IF($B649="","",OFFSET(Zdroj!BW$16,'k rozhodnutí detailní'!$A648,0))</f>
        <v/>
      </c>
      <c r="J649" s="419" t="str">
        <f ca="1">IF($B649="","",OFFSET(Zdroj!BX$16,'k rozhodnutí detailní'!$A648,0))</f>
        <v/>
      </c>
      <c r="K649" s="419" t="str">
        <f ca="1">IF($B649="","",OFFSET(Zdroj!BY$16,'k rozhodnutí detailní'!$A648,0))</f>
        <v/>
      </c>
      <c r="L649" s="419" t="str">
        <f ca="1">IF($B649="","",CONCATENATE(OFFSET(Zdroj!BZ$16,'k rozhodnutí detailní'!$A648,0)," ze 100"))</f>
        <v/>
      </c>
      <c r="M649" s="435" t="str">
        <f t="shared" ref="M649" ca="1" si="426">IF($B649="","",SUM((I649+J649+K649)/100))</f>
        <v/>
      </c>
      <c r="N649" s="425" t="str">
        <f ca="1">IF(B649="","",IF(Zdroj!$AS$1=Zdroj!$AT$9,IF(ROUND(G649*M649,Zdroj!$AT$8)&lt;Zdroj!$AU$1,Zdroj!$AU$1,ROUND(G649*M649,Zdroj!$AT$8)),OFFSET(Zdroj!CE$16,'k rozhodnutí detailní'!A648,0)))</f>
        <v/>
      </c>
      <c r="O649" s="419" t="str">
        <f ca="1">IF($B649="","",OFFSET(Zdroj!Z$16,'k rozhodnutí detailní'!$A648,0))</f>
        <v/>
      </c>
      <c r="P649" s="419" t="str">
        <f ca="1">IF($B649="","",OFFSET(Zdroj!AC$16,'k rozhodnutí detailní'!$A648,0))</f>
        <v/>
      </c>
      <c r="Q649" s="419" t="str">
        <f ca="1">IF($B649="","",OFFSET(Zdroj!AD$16,'k rozhodnutí detailní'!$A648,0))</f>
        <v/>
      </c>
      <c r="R649" s="419" t="str">
        <f ca="1">IF($B649="","",OFFSET(Zdroj!AE$16,'k rozhodnutí detailní'!$A648,0))</f>
        <v/>
      </c>
      <c r="S649" s="419" t="str">
        <f ca="1">IF($B649="","",OFFSET(Zdroj!AF$16,'k rozhodnutí detailní'!$A648,0))</f>
        <v/>
      </c>
      <c r="T649" s="419" t="str">
        <f ca="1">IF($B649="","",OFFSET(Zdroj!AG$16,'k rozhodnutí detailní'!$A648,0))</f>
        <v/>
      </c>
      <c r="U649" s="419" t="str">
        <f ca="1">IF($B649="","",OFFSET(Zdroj!AH$16,'k rozhodnutí detailní'!$A648,0))</f>
        <v/>
      </c>
    </row>
    <row r="650" spans="1:21" hidden="1" x14ac:dyDescent="0.25">
      <c r="A650" s="25"/>
      <c r="B650" s="424" t="str">
        <f ca="1">IF(OFFSET(Zdroj!$B$16,A648,0)&gt;0,OFFSET(Zdroj!$B$16,A648,0)+0,"")</f>
        <v/>
      </c>
      <c r="C650" s="2" t="str">
        <f ca="1">IF($B649="","",IF(Zdroj!$AS$9="ano",CONCATENATE("Okres:","
",OFFSET(Zdroj!CH$16,'k rozhodnutí detailní'!$A648,0),"
","Právní forma","
",OFFSET(Zdroj!H$16,'k rozhodnutí detailní'!$A648,0),"
",IF(OFFSET(Zdroj!I$16,'k rozhodnutí detailní'!$A648,0)="","","IČO: "),OFFSET(Zdroj!I$16,'k rozhodnutí detailní'!$A648,0),"
","B.Ú. ",IF(OFFSET(Zdroj!J$16,'k rozhodnutí detailní'!$A648,0)="","","Anonymizováno")),CONCATENATE("Okres:","
",OFFSET(Zdroj!CH$16,'k rozhodnutí detailní'!$A648,0),"
","Právní forma","
",OFFSET(Zdroj!H$16,'k rozhodnutí detailní'!$A648,0),"
",IF(OFFSET(Zdroj!I$16,'k rozhodnutí detailní'!$A648,0)="","","IČO: "),OFFSET(Zdroj!I$16,'k rozhodnutí detailní'!$A648,0),"
","B.Ú. ",OFFSET(Zdroj!J$16,'k rozhodnutí detailní'!$A648,0))))</f>
        <v/>
      </c>
      <c r="D650" s="3" t="str">
        <f ca="1">IF($B649="","",OFFSET(Zdroj!O$16,'k rozhodnutí detailní'!$A648,0))</f>
        <v/>
      </c>
      <c r="E650" s="426"/>
      <c r="F650" s="31"/>
      <c r="G650" s="429"/>
      <c r="H650" s="427"/>
      <c r="I650" s="419"/>
      <c r="J650" s="419"/>
      <c r="K650" s="419"/>
      <c r="L650" s="419"/>
      <c r="M650" s="435"/>
      <c r="N650" s="425"/>
      <c r="O650" s="419"/>
      <c r="P650" s="419"/>
      <c r="Q650" s="419"/>
      <c r="R650" s="419"/>
      <c r="S650" s="419"/>
      <c r="T650" s="419"/>
      <c r="U650" s="419"/>
    </row>
    <row r="651" spans="1:21" hidden="1" x14ac:dyDescent="0.25">
      <c r="A651" s="25">
        <f>ROW()/3-1</f>
        <v>216</v>
      </c>
      <c r="B651" s="424"/>
      <c r="C651" s="29" t="str">
        <f ca="1">IF($B649="","",IF(Zdroj!$AS$9="ano",IF(OFFSET(Zdroj!M$16,'k rozhodnutí detailní'!A648,0)="","","Anonymizováno"),IF(OFFSET(Zdroj!M$16,'k rozhodnutí detailní'!A648,0)="","",OFFSET(Zdroj!M$16,'k rozhodnutí detailní'!A648,0))))</f>
        <v/>
      </c>
      <c r="D651" s="3" t="str">
        <f ca="1">IF($B649="","",CONCATENATE("Dotace bude použita na:","
",OFFSET(Zdroj!P$16,'k rozhodnutí detailní'!$A648,0)))</f>
        <v/>
      </c>
      <c r="E651" s="426"/>
      <c r="F651" s="32" t="str">
        <f ca="1">IF($B649="","",OFFSET(Zdroj!V$16,'k rozhodnutí detailní'!$A648,0))</f>
        <v/>
      </c>
      <c r="G651" s="49" t="str">
        <f ca="1">IF($B649="","",OFFSET(Zdroj!CC$16,'k rozhodnutí'!#REF!,0))</f>
        <v/>
      </c>
      <c r="H651" s="427"/>
      <c r="I651" s="419"/>
      <c r="J651" s="419"/>
      <c r="K651" s="419"/>
      <c r="L651" s="419"/>
      <c r="M651" s="435"/>
      <c r="N651" s="33" t="str">
        <f t="shared" ref="N651" ca="1" si="427">IF(B649="","",N649/G649)</f>
        <v/>
      </c>
      <c r="O651" s="419"/>
      <c r="P651" s="419"/>
      <c r="Q651" s="419"/>
      <c r="R651" s="419"/>
      <c r="S651" s="419"/>
      <c r="T651" s="419"/>
      <c r="U651" s="419"/>
    </row>
    <row r="652" spans="1:21" hidden="1" x14ac:dyDescent="0.25">
      <c r="A652" s="25"/>
      <c r="B652" s="144" t="str">
        <f ca="1">IF(OFFSET(Zdroj!$B$16,A651,0)&gt;0,A654,"")</f>
        <v/>
      </c>
      <c r="C652" s="2" t="str">
        <f ca="1">IF($B652="","",IF(Zdroj!$AS$9="ano",CONCATENATE(OFFSET(Zdroj!C$16,'k rozhodnutí detailní'!$A651,0),"
","Anonymizováno","
",OFFSET(Zdroj!E$16,'k rozhodnutí detailní'!$A651,0),"
",OFFSET(Zdroj!F$16,'k rozhodnutí detailní'!$A651,0)),CONCATENATE(OFFSET(Zdroj!C$16,'k rozhodnutí detailní'!$A651,0),"
",OFFSET(Zdroj!D$16,'k rozhodnutí detailní'!$A651,0),"
",OFFSET(Zdroj!E$16,'k rozhodnutí detailní'!$A651,0),"
",OFFSET(Zdroj!F$16,'k rozhodnutí detailní'!$A651,0))))</f>
        <v/>
      </c>
      <c r="D652" s="20" t="str">
        <f ca="1">IF($B652="","",OFFSET(Zdroj!N$16,'k rozhodnutí detailní'!$A651,0))</f>
        <v/>
      </c>
      <c r="E652" s="426" t="str">
        <f ca="1">IF($B652="","",OFFSET(Zdroj!T$16,'k rozhodnutí detailní'!$A651,0))</f>
        <v/>
      </c>
      <c r="F652" s="32" t="str">
        <f ca="1">IF($B652="","",OFFSET(Zdroj!U$16,'k rozhodnutí detailní'!$A651,0))</f>
        <v/>
      </c>
      <c r="G652" s="429" t="str">
        <f ca="1">IF($B652="","",OFFSET(Zdroj!W$16,'k rozhodnutí detailní'!$A651,0))</f>
        <v/>
      </c>
      <c r="H652" s="427" t="str">
        <f ca="1">IF($B652="","",OFFSET(Zdroj!Y$16,'k rozhodnutí detailní'!$A651,0))</f>
        <v/>
      </c>
      <c r="I652" s="419" t="str">
        <f ca="1">IF($B652="","",OFFSET(Zdroj!BW$16,'k rozhodnutí detailní'!$A651,0))</f>
        <v/>
      </c>
      <c r="J652" s="419" t="str">
        <f ca="1">IF($B652="","",OFFSET(Zdroj!BX$16,'k rozhodnutí detailní'!$A651,0))</f>
        <v/>
      </c>
      <c r="K652" s="419" t="str">
        <f ca="1">IF($B652="","",OFFSET(Zdroj!BY$16,'k rozhodnutí detailní'!$A651,0))</f>
        <v/>
      </c>
      <c r="L652" s="419" t="str">
        <f ca="1">IF($B652="","",CONCATENATE(OFFSET(Zdroj!BZ$16,'k rozhodnutí detailní'!$A651,0)," ze 100"))</f>
        <v/>
      </c>
      <c r="M652" s="435" t="str">
        <f t="shared" ref="M652" ca="1" si="428">IF($B652="","",SUM((I652+J652+K652)/100))</f>
        <v/>
      </c>
      <c r="N652" s="425" t="str">
        <f ca="1">IF(B652="","",IF(Zdroj!$AS$1=Zdroj!$AT$9,IF(ROUND(G652*M652,Zdroj!$AT$8)&lt;Zdroj!$AU$1,Zdroj!$AU$1,ROUND(G652*M652,Zdroj!$AT$8)),OFFSET(Zdroj!CE$16,'k rozhodnutí detailní'!A651,0)))</f>
        <v/>
      </c>
      <c r="O652" s="419" t="str">
        <f ca="1">IF($B652="","",OFFSET(Zdroj!Z$16,'k rozhodnutí detailní'!$A651,0))</f>
        <v/>
      </c>
      <c r="P652" s="419" t="str">
        <f ca="1">IF($B652="","",OFFSET(Zdroj!AC$16,'k rozhodnutí detailní'!$A651,0))</f>
        <v/>
      </c>
      <c r="Q652" s="419" t="str">
        <f ca="1">IF($B652="","",OFFSET(Zdroj!AD$16,'k rozhodnutí detailní'!$A651,0))</f>
        <v/>
      </c>
      <c r="R652" s="419" t="str">
        <f ca="1">IF($B652="","",OFFSET(Zdroj!AE$16,'k rozhodnutí detailní'!$A651,0))</f>
        <v/>
      </c>
      <c r="S652" s="419" t="str">
        <f ca="1">IF($B652="","",OFFSET(Zdroj!AF$16,'k rozhodnutí detailní'!$A651,0))</f>
        <v/>
      </c>
      <c r="T652" s="419" t="str">
        <f ca="1">IF($B652="","",OFFSET(Zdroj!AG$16,'k rozhodnutí detailní'!$A651,0))</f>
        <v/>
      </c>
      <c r="U652" s="419" t="str">
        <f ca="1">IF($B652="","",OFFSET(Zdroj!AH$16,'k rozhodnutí detailní'!$A651,0))</f>
        <v/>
      </c>
    </row>
    <row r="653" spans="1:21" hidden="1" x14ac:dyDescent="0.25">
      <c r="A653" s="25"/>
      <c r="B653" s="424" t="str">
        <f ca="1">IF(OFFSET(Zdroj!$B$16,A651,0)&gt;0,OFFSET(Zdroj!$B$16,A651,0)+0,"")</f>
        <v/>
      </c>
      <c r="C653" s="2" t="str">
        <f ca="1">IF($B652="","",IF(Zdroj!$AS$9="ano",CONCATENATE("Okres:","
",OFFSET(Zdroj!CH$16,'k rozhodnutí detailní'!$A651,0),"
","Právní forma","
",OFFSET(Zdroj!H$16,'k rozhodnutí detailní'!$A651,0),"
",IF(OFFSET(Zdroj!I$16,'k rozhodnutí detailní'!$A651,0)="","","IČO: "),OFFSET(Zdroj!I$16,'k rozhodnutí detailní'!$A651,0),"
","B.Ú. ",IF(OFFSET(Zdroj!J$16,'k rozhodnutí detailní'!$A651,0)="","","Anonymizováno")),CONCATENATE("Okres:","
",OFFSET(Zdroj!CH$16,'k rozhodnutí detailní'!$A651,0),"
","Právní forma","
",OFFSET(Zdroj!H$16,'k rozhodnutí detailní'!$A651,0),"
",IF(OFFSET(Zdroj!I$16,'k rozhodnutí detailní'!$A651,0)="","","IČO: "),OFFSET(Zdroj!I$16,'k rozhodnutí detailní'!$A651,0),"
","B.Ú. ",OFFSET(Zdroj!J$16,'k rozhodnutí detailní'!$A651,0))))</f>
        <v/>
      </c>
      <c r="D653" s="3" t="str">
        <f ca="1">IF($B652="","",OFFSET(Zdroj!O$16,'k rozhodnutí detailní'!$A651,0))</f>
        <v/>
      </c>
      <c r="E653" s="426"/>
      <c r="F653" s="31"/>
      <c r="G653" s="429"/>
      <c r="H653" s="427"/>
      <c r="I653" s="419"/>
      <c r="J653" s="419"/>
      <c r="K653" s="419"/>
      <c r="L653" s="419"/>
      <c r="M653" s="435"/>
      <c r="N653" s="425"/>
      <c r="O653" s="419"/>
      <c r="P653" s="419"/>
      <c r="Q653" s="419"/>
      <c r="R653" s="419"/>
      <c r="S653" s="419"/>
      <c r="T653" s="419"/>
      <c r="U653" s="419"/>
    </row>
    <row r="654" spans="1:21" hidden="1" x14ac:dyDescent="0.25">
      <c r="A654" s="25">
        <f>ROW()/3-1</f>
        <v>217</v>
      </c>
      <c r="B654" s="424"/>
      <c r="C654" s="29" t="str">
        <f ca="1">IF($B652="","",IF(Zdroj!$AS$9="ano",IF(OFFSET(Zdroj!M$16,'k rozhodnutí detailní'!A651,0)="","","Anonymizováno"),IF(OFFSET(Zdroj!M$16,'k rozhodnutí detailní'!A651,0)="","",OFFSET(Zdroj!M$16,'k rozhodnutí detailní'!A651,0))))</f>
        <v/>
      </c>
      <c r="D654" s="3" t="str">
        <f ca="1">IF($B652="","",CONCATENATE("Dotace bude použita na:","
",OFFSET(Zdroj!P$16,'k rozhodnutí detailní'!$A651,0)))</f>
        <v/>
      </c>
      <c r="E654" s="426"/>
      <c r="F654" s="32" t="str">
        <f ca="1">IF($B652="","",OFFSET(Zdroj!V$16,'k rozhodnutí detailní'!$A651,0))</f>
        <v/>
      </c>
      <c r="G654" s="49" t="str">
        <f ca="1">IF($B652="","",OFFSET(Zdroj!CC$16,'k rozhodnutí'!#REF!,0))</f>
        <v/>
      </c>
      <c r="H654" s="427"/>
      <c r="I654" s="419"/>
      <c r="J654" s="419"/>
      <c r="K654" s="419"/>
      <c r="L654" s="419"/>
      <c r="M654" s="435"/>
      <c r="N654" s="33" t="str">
        <f t="shared" ref="N654" ca="1" si="429">IF(B652="","",N652/G652)</f>
        <v/>
      </c>
      <c r="O654" s="419"/>
      <c r="P654" s="419"/>
      <c r="Q654" s="419"/>
      <c r="R654" s="419"/>
      <c r="S654" s="419"/>
      <c r="T654" s="419"/>
      <c r="U654" s="419"/>
    </row>
    <row r="655" spans="1:21" hidden="1" x14ac:dyDescent="0.25">
      <c r="A655" s="25"/>
      <c r="B655" s="144" t="str">
        <f ca="1">IF(OFFSET(Zdroj!$B$16,A654,0)&gt;0,A657,"")</f>
        <v/>
      </c>
      <c r="C655" s="2" t="str">
        <f ca="1">IF($B655="","",IF(Zdroj!$AS$9="ano",CONCATENATE(OFFSET(Zdroj!C$16,'k rozhodnutí detailní'!$A654,0),"
","Anonymizováno","
",OFFSET(Zdroj!E$16,'k rozhodnutí detailní'!$A654,0),"
",OFFSET(Zdroj!F$16,'k rozhodnutí detailní'!$A654,0)),CONCATENATE(OFFSET(Zdroj!C$16,'k rozhodnutí detailní'!$A654,0),"
",OFFSET(Zdroj!D$16,'k rozhodnutí detailní'!$A654,0),"
",OFFSET(Zdroj!E$16,'k rozhodnutí detailní'!$A654,0),"
",OFFSET(Zdroj!F$16,'k rozhodnutí detailní'!$A654,0))))</f>
        <v/>
      </c>
      <c r="D655" s="20" t="str">
        <f ca="1">IF($B655="","",OFFSET(Zdroj!N$16,'k rozhodnutí detailní'!$A654,0))</f>
        <v/>
      </c>
      <c r="E655" s="426" t="str">
        <f ca="1">IF($B655="","",OFFSET(Zdroj!T$16,'k rozhodnutí detailní'!$A654,0))</f>
        <v/>
      </c>
      <c r="F655" s="32" t="str">
        <f ca="1">IF($B655="","",OFFSET(Zdroj!U$16,'k rozhodnutí detailní'!$A654,0))</f>
        <v/>
      </c>
      <c r="G655" s="429" t="str">
        <f ca="1">IF($B655="","",OFFSET(Zdroj!W$16,'k rozhodnutí detailní'!$A654,0))</f>
        <v/>
      </c>
      <c r="H655" s="427" t="str">
        <f ca="1">IF($B655="","",OFFSET(Zdroj!Y$16,'k rozhodnutí detailní'!$A654,0))</f>
        <v/>
      </c>
      <c r="I655" s="419" t="str">
        <f ca="1">IF($B655="","",OFFSET(Zdroj!BW$16,'k rozhodnutí detailní'!$A654,0))</f>
        <v/>
      </c>
      <c r="J655" s="419" t="str">
        <f ca="1">IF($B655="","",OFFSET(Zdroj!BX$16,'k rozhodnutí detailní'!$A654,0))</f>
        <v/>
      </c>
      <c r="K655" s="419" t="str">
        <f ca="1">IF($B655="","",OFFSET(Zdroj!BY$16,'k rozhodnutí detailní'!$A654,0))</f>
        <v/>
      </c>
      <c r="L655" s="419" t="str">
        <f ca="1">IF($B655="","",CONCATENATE(OFFSET(Zdroj!BZ$16,'k rozhodnutí detailní'!$A654,0)," ze 100"))</f>
        <v/>
      </c>
      <c r="M655" s="435" t="str">
        <f t="shared" ref="M655" ca="1" si="430">IF($B655="","",SUM((I655+J655+K655)/100))</f>
        <v/>
      </c>
      <c r="N655" s="425" t="str">
        <f ca="1">IF(B655="","",IF(Zdroj!$AS$1=Zdroj!$AT$9,IF(ROUND(G655*M655,Zdroj!$AT$8)&lt;Zdroj!$AU$1,Zdroj!$AU$1,ROUND(G655*M655,Zdroj!$AT$8)),OFFSET(Zdroj!CE$16,'k rozhodnutí detailní'!A654,0)))</f>
        <v/>
      </c>
      <c r="O655" s="419" t="str">
        <f ca="1">IF($B655="","",OFFSET(Zdroj!Z$16,'k rozhodnutí detailní'!$A654,0))</f>
        <v/>
      </c>
      <c r="P655" s="419" t="str">
        <f ca="1">IF($B655="","",OFFSET(Zdroj!AC$16,'k rozhodnutí detailní'!$A654,0))</f>
        <v/>
      </c>
      <c r="Q655" s="419" t="str">
        <f ca="1">IF($B655="","",OFFSET(Zdroj!AD$16,'k rozhodnutí detailní'!$A654,0))</f>
        <v/>
      </c>
      <c r="R655" s="419" t="str">
        <f ca="1">IF($B655="","",OFFSET(Zdroj!AE$16,'k rozhodnutí detailní'!$A654,0))</f>
        <v/>
      </c>
      <c r="S655" s="419" t="str">
        <f ca="1">IF($B655="","",OFFSET(Zdroj!AF$16,'k rozhodnutí detailní'!$A654,0))</f>
        <v/>
      </c>
      <c r="T655" s="419" t="str">
        <f ca="1">IF($B655="","",OFFSET(Zdroj!AG$16,'k rozhodnutí detailní'!$A654,0))</f>
        <v/>
      </c>
      <c r="U655" s="419" t="str">
        <f ca="1">IF($B655="","",OFFSET(Zdroj!AH$16,'k rozhodnutí detailní'!$A654,0))</f>
        <v/>
      </c>
    </row>
    <row r="656" spans="1:21" hidden="1" x14ac:dyDescent="0.25">
      <c r="A656" s="25"/>
      <c r="B656" s="424" t="str">
        <f ca="1">IF(OFFSET(Zdroj!$B$16,A654,0)&gt;0,OFFSET(Zdroj!$B$16,A654,0)+0,"")</f>
        <v/>
      </c>
      <c r="C656" s="2" t="str">
        <f ca="1">IF($B655="","",IF(Zdroj!$AS$9="ano",CONCATENATE("Okres:","
",OFFSET(Zdroj!CH$16,'k rozhodnutí detailní'!$A654,0),"
","Právní forma","
",OFFSET(Zdroj!H$16,'k rozhodnutí detailní'!$A654,0),"
",IF(OFFSET(Zdroj!I$16,'k rozhodnutí detailní'!$A654,0)="","","IČO: "),OFFSET(Zdroj!I$16,'k rozhodnutí detailní'!$A654,0),"
","B.Ú. ",IF(OFFSET(Zdroj!J$16,'k rozhodnutí detailní'!$A654,0)="","","Anonymizováno")),CONCATENATE("Okres:","
",OFFSET(Zdroj!CH$16,'k rozhodnutí detailní'!$A654,0),"
","Právní forma","
",OFFSET(Zdroj!H$16,'k rozhodnutí detailní'!$A654,0),"
",IF(OFFSET(Zdroj!I$16,'k rozhodnutí detailní'!$A654,0)="","","IČO: "),OFFSET(Zdroj!I$16,'k rozhodnutí detailní'!$A654,0),"
","B.Ú. ",OFFSET(Zdroj!J$16,'k rozhodnutí detailní'!$A654,0))))</f>
        <v/>
      </c>
      <c r="D656" s="3" t="str">
        <f ca="1">IF($B655="","",OFFSET(Zdroj!O$16,'k rozhodnutí detailní'!$A654,0))</f>
        <v/>
      </c>
      <c r="E656" s="426"/>
      <c r="F656" s="31"/>
      <c r="G656" s="429"/>
      <c r="H656" s="427"/>
      <c r="I656" s="419"/>
      <c r="J656" s="419"/>
      <c r="K656" s="419"/>
      <c r="L656" s="419"/>
      <c r="M656" s="435"/>
      <c r="N656" s="425"/>
      <c r="O656" s="419"/>
      <c r="P656" s="419"/>
      <c r="Q656" s="419"/>
      <c r="R656" s="419"/>
      <c r="S656" s="419"/>
      <c r="T656" s="419"/>
      <c r="U656" s="419"/>
    </row>
    <row r="657" spans="1:21" hidden="1" x14ac:dyDescent="0.25">
      <c r="A657" s="25">
        <f>ROW()/3-1</f>
        <v>218</v>
      </c>
      <c r="B657" s="424"/>
      <c r="C657" s="29" t="str">
        <f ca="1">IF($B655="","",IF(Zdroj!$AS$9="ano",IF(OFFSET(Zdroj!M$16,'k rozhodnutí detailní'!A654,0)="","","Anonymizováno"),IF(OFFSET(Zdroj!M$16,'k rozhodnutí detailní'!A654,0)="","",OFFSET(Zdroj!M$16,'k rozhodnutí detailní'!A654,0))))</f>
        <v/>
      </c>
      <c r="D657" s="3" t="str">
        <f ca="1">IF($B655="","",CONCATENATE("Dotace bude použita na:","
",OFFSET(Zdroj!P$16,'k rozhodnutí detailní'!$A654,0)))</f>
        <v/>
      </c>
      <c r="E657" s="426"/>
      <c r="F657" s="32" t="str">
        <f ca="1">IF($B655="","",OFFSET(Zdroj!V$16,'k rozhodnutí detailní'!$A654,0))</f>
        <v/>
      </c>
      <c r="G657" s="49" t="str">
        <f ca="1">IF($B655="","",OFFSET(Zdroj!CC$16,'k rozhodnutí'!#REF!,0))</f>
        <v/>
      </c>
      <c r="H657" s="427"/>
      <c r="I657" s="419"/>
      <c r="J657" s="419"/>
      <c r="K657" s="419"/>
      <c r="L657" s="419"/>
      <c r="M657" s="435"/>
      <c r="N657" s="33" t="str">
        <f t="shared" ref="N657" ca="1" si="431">IF(B655="","",N655/G655)</f>
        <v/>
      </c>
      <c r="O657" s="419"/>
      <c r="P657" s="419"/>
      <c r="Q657" s="419"/>
      <c r="R657" s="419"/>
      <c r="S657" s="419"/>
      <c r="T657" s="419"/>
      <c r="U657" s="419"/>
    </row>
    <row r="658" spans="1:21" hidden="1" x14ac:dyDescent="0.25">
      <c r="A658" s="25"/>
      <c r="B658" s="144" t="str">
        <f ca="1">IF(OFFSET(Zdroj!$B$16,A657,0)&gt;0,A660,"")</f>
        <v/>
      </c>
      <c r="C658" s="2" t="str">
        <f ca="1">IF($B658="","",IF(Zdroj!$AS$9="ano",CONCATENATE(OFFSET(Zdroj!C$16,'k rozhodnutí detailní'!$A657,0),"
","Anonymizováno","
",OFFSET(Zdroj!E$16,'k rozhodnutí detailní'!$A657,0),"
",OFFSET(Zdroj!F$16,'k rozhodnutí detailní'!$A657,0)),CONCATENATE(OFFSET(Zdroj!C$16,'k rozhodnutí detailní'!$A657,0),"
",OFFSET(Zdroj!D$16,'k rozhodnutí detailní'!$A657,0),"
",OFFSET(Zdroj!E$16,'k rozhodnutí detailní'!$A657,0),"
",OFFSET(Zdroj!F$16,'k rozhodnutí detailní'!$A657,0))))</f>
        <v/>
      </c>
      <c r="D658" s="20" t="str">
        <f ca="1">IF($B658="","",OFFSET(Zdroj!N$16,'k rozhodnutí detailní'!$A657,0))</f>
        <v/>
      </c>
      <c r="E658" s="426" t="str">
        <f ca="1">IF($B658="","",OFFSET(Zdroj!T$16,'k rozhodnutí detailní'!$A657,0))</f>
        <v/>
      </c>
      <c r="F658" s="32" t="str">
        <f ca="1">IF($B658="","",OFFSET(Zdroj!U$16,'k rozhodnutí detailní'!$A657,0))</f>
        <v/>
      </c>
      <c r="G658" s="429" t="str">
        <f ca="1">IF($B658="","",OFFSET(Zdroj!W$16,'k rozhodnutí detailní'!$A657,0))</f>
        <v/>
      </c>
      <c r="H658" s="427" t="str">
        <f ca="1">IF($B658="","",OFFSET(Zdroj!Y$16,'k rozhodnutí detailní'!$A657,0))</f>
        <v/>
      </c>
      <c r="I658" s="419" t="str">
        <f ca="1">IF($B658="","",OFFSET(Zdroj!BW$16,'k rozhodnutí detailní'!$A657,0))</f>
        <v/>
      </c>
      <c r="J658" s="419" t="str">
        <f ca="1">IF($B658="","",OFFSET(Zdroj!BX$16,'k rozhodnutí detailní'!$A657,0))</f>
        <v/>
      </c>
      <c r="K658" s="419" t="str">
        <f ca="1">IF($B658="","",OFFSET(Zdroj!BY$16,'k rozhodnutí detailní'!$A657,0))</f>
        <v/>
      </c>
      <c r="L658" s="419" t="str">
        <f ca="1">IF($B658="","",CONCATENATE(OFFSET(Zdroj!BZ$16,'k rozhodnutí detailní'!$A657,0)," ze 100"))</f>
        <v/>
      </c>
      <c r="M658" s="435" t="str">
        <f t="shared" ref="M658" ca="1" si="432">IF($B658="","",SUM((I658+J658+K658)/100))</f>
        <v/>
      </c>
      <c r="N658" s="425" t="str">
        <f ca="1">IF(B658="","",IF(Zdroj!$AS$1=Zdroj!$AT$9,IF(ROUND(G658*M658,Zdroj!$AT$8)&lt;Zdroj!$AU$1,Zdroj!$AU$1,ROUND(G658*M658,Zdroj!$AT$8)),OFFSET(Zdroj!CE$16,'k rozhodnutí detailní'!A657,0)))</f>
        <v/>
      </c>
      <c r="O658" s="419" t="str">
        <f ca="1">IF($B658="","",OFFSET(Zdroj!Z$16,'k rozhodnutí detailní'!$A657,0))</f>
        <v/>
      </c>
      <c r="P658" s="419" t="str">
        <f ca="1">IF($B658="","",OFFSET(Zdroj!AC$16,'k rozhodnutí detailní'!$A657,0))</f>
        <v/>
      </c>
      <c r="Q658" s="419" t="str">
        <f ca="1">IF($B658="","",OFFSET(Zdroj!AD$16,'k rozhodnutí detailní'!$A657,0))</f>
        <v/>
      </c>
      <c r="R658" s="419" t="str">
        <f ca="1">IF($B658="","",OFFSET(Zdroj!AE$16,'k rozhodnutí detailní'!$A657,0))</f>
        <v/>
      </c>
      <c r="S658" s="419" t="str">
        <f ca="1">IF($B658="","",OFFSET(Zdroj!AF$16,'k rozhodnutí detailní'!$A657,0))</f>
        <v/>
      </c>
      <c r="T658" s="419" t="str">
        <f ca="1">IF($B658="","",OFFSET(Zdroj!AG$16,'k rozhodnutí detailní'!$A657,0))</f>
        <v/>
      </c>
      <c r="U658" s="419" t="str">
        <f ca="1">IF($B658="","",OFFSET(Zdroj!AH$16,'k rozhodnutí detailní'!$A657,0))</f>
        <v/>
      </c>
    </row>
    <row r="659" spans="1:21" hidden="1" x14ac:dyDescent="0.25">
      <c r="A659" s="25"/>
      <c r="B659" s="424" t="str">
        <f ca="1">IF(OFFSET(Zdroj!$B$16,A657,0)&gt;0,OFFSET(Zdroj!$B$16,A657,0)+0,"")</f>
        <v/>
      </c>
      <c r="C659" s="2" t="str">
        <f ca="1">IF($B658="","",IF(Zdroj!$AS$9="ano",CONCATENATE("Okres:","
",OFFSET(Zdroj!CH$16,'k rozhodnutí detailní'!$A657,0),"
","Právní forma","
",OFFSET(Zdroj!H$16,'k rozhodnutí detailní'!$A657,0),"
",IF(OFFSET(Zdroj!I$16,'k rozhodnutí detailní'!$A657,0)="","","IČO: "),OFFSET(Zdroj!I$16,'k rozhodnutí detailní'!$A657,0),"
","B.Ú. ",IF(OFFSET(Zdroj!J$16,'k rozhodnutí detailní'!$A657,0)="","","Anonymizováno")),CONCATENATE("Okres:","
",OFFSET(Zdroj!CH$16,'k rozhodnutí detailní'!$A657,0),"
","Právní forma","
",OFFSET(Zdroj!H$16,'k rozhodnutí detailní'!$A657,0),"
",IF(OFFSET(Zdroj!I$16,'k rozhodnutí detailní'!$A657,0)="","","IČO: "),OFFSET(Zdroj!I$16,'k rozhodnutí detailní'!$A657,0),"
","B.Ú. ",OFFSET(Zdroj!J$16,'k rozhodnutí detailní'!$A657,0))))</f>
        <v/>
      </c>
      <c r="D659" s="3" t="str">
        <f ca="1">IF($B658="","",OFFSET(Zdroj!O$16,'k rozhodnutí detailní'!$A657,0))</f>
        <v/>
      </c>
      <c r="E659" s="426"/>
      <c r="F659" s="31"/>
      <c r="G659" s="429"/>
      <c r="H659" s="427"/>
      <c r="I659" s="419"/>
      <c r="J659" s="419"/>
      <c r="K659" s="419"/>
      <c r="L659" s="419"/>
      <c r="M659" s="435"/>
      <c r="N659" s="425"/>
      <c r="O659" s="419"/>
      <c r="P659" s="419"/>
      <c r="Q659" s="419"/>
      <c r="R659" s="419"/>
      <c r="S659" s="419"/>
      <c r="T659" s="419"/>
      <c r="U659" s="419"/>
    </row>
    <row r="660" spans="1:21" hidden="1" x14ac:dyDescent="0.25">
      <c r="A660" s="25">
        <f>ROW()/3-1</f>
        <v>219</v>
      </c>
      <c r="B660" s="424"/>
      <c r="C660" s="29" t="str">
        <f ca="1">IF($B658="","",IF(Zdroj!$AS$9="ano",IF(OFFSET(Zdroj!M$16,'k rozhodnutí detailní'!A657,0)="","","Anonymizováno"),IF(OFFSET(Zdroj!M$16,'k rozhodnutí detailní'!A657,0)="","",OFFSET(Zdroj!M$16,'k rozhodnutí detailní'!A657,0))))</f>
        <v/>
      </c>
      <c r="D660" s="3" t="str">
        <f ca="1">IF($B658="","",CONCATENATE("Dotace bude použita na:","
",OFFSET(Zdroj!P$16,'k rozhodnutí detailní'!$A657,0)))</f>
        <v/>
      </c>
      <c r="E660" s="426"/>
      <c r="F660" s="32" t="str">
        <f ca="1">IF($B658="","",OFFSET(Zdroj!V$16,'k rozhodnutí detailní'!$A657,0))</f>
        <v/>
      </c>
      <c r="G660" s="49" t="str">
        <f ca="1">IF($B658="","",OFFSET(Zdroj!CC$16,'k rozhodnutí'!#REF!,0))</f>
        <v/>
      </c>
      <c r="H660" s="427"/>
      <c r="I660" s="419"/>
      <c r="J660" s="419"/>
      <c r="K660" s="419"/>
      <c r="L660" s="419"/>
      <c r="M660" s="435"/>
      <c r="N660" s="33" t="str">
        <f t="shared" ref="N660" ca="1" si="433">IF(B658="","",N658/G658)</f>
        <v/>
      </c>
      <c r="O660" s="419"/>
      <c r="P660" s="419"/>
      <c r="Q660" s="419"/>
      <c r="R660" s="419"/>
      <c r="S660" s="419"/>
      <c r="T660" s="419"/>
      <c r="U660" s="419"/>
    </row>
    <row r="661" spans="1:21" hidden="1" x14ac:dyDescent="0.25">
      <c r="A661" s="25"/>
      <c r="B661" s="144" t="str">
        <f ca="1">IF(OFFSET(Zdroj!$B$16,A660,0)&gt;0,A663,"")</f>
        <v/>
      </c>
      <c r="C661" s="2" t="str">
        <f ca="1">IF($B661="","",IF(Zdroj!$AS$9="ano",CONCATENATE(OFFSET(Zdroj!C$16,'k rozhodnutí detailní'!$A660,0),"
","Anonymizováno","
",OFFSET(Zdroj!E$16,'k rozhodnutí detailní'!$A660,0),"
",OFFSET(Zdroj!F$16,'k rozhodnutí detailní'!$A660,0)),CONCATENATE(OFFSET(Zdroj!C$16,'k rozhodnutí detailní'!$A660,0),"
",OFFSET(Zdroj!D$16,'k rozhodnutí detailní'!$A660,0),"
",OFFSET(Zdroj!E$16,'k rozhodnutí detailní'!$A660,0),"
",OFFSET(Zdroj!F$16,'k rozhodnutí detailní'!$A660,0))))</f>
        <v/>
      </c>
      <c r="D661" s="20" t="str">
        <f ca="1">IF($B661="","",OFFSET(Zdroj!N$16,'k rozhodnutí detailní'!$A660,0))</f>
        <v/>
      </c>
      <c r="E661" s="426" t="str">
        <f ca="1">IF($B661="","",OFFSET(Zdroj!T$16,'k rozhodnutí detailní'!$A660,0))</f>
        <v/>
      </c>
      <c r="F661" s="32" t="str">
        <f ca="1">IF($B661="","",OFFSET(Zdroj!U$16,'k rozhodnutí detailní'!$A660,0))</f>
        <v/>
      </c>
      <c r="G661" s="429" t="str">
        <f ca="1">IF($B661="","",OFFSET(Zdroj!W$16,'k rozhodnutí detailní'!$A660,0))</f>
        <v/>
      </c>
      <c r="H661" s="427" t="str">
        <f ca="1">IF($B661="","",OFFSET(Zdroj!Y$16,'k rozhodnutí detailní'!$A660,0))</f>
        <v/>
      </c>
      <c r="I661" s="419" t="str">
        <f ca="1">IF($B661="","",OFFSET(Zdroj!BW$16,'k rozhodnutí detailní'!$A660,0))</f>
        <v/>
      </c>
      <c r="J661" s="419" t="str">
        <f ca="1">IF($B661="","",OFFSET(Zdroj!BX$16,'k rozhodnutí detailní'!$A660,0))</f>
        <v/>
      </c>
      <c r="K661" s="419" t="str">
        <f ca="1">IF($B661="","",OFFSET(Zdroj!BY$16,'k rozhodnutí detailní'!$A660,0))</f>
        <v/>
      </c>
      <c r="L661" s="419" t="str">
        <f ca="1">IF($B661="","",CONCATENATE(OFFSET(Zdroj!BZ$16,'k rozhodnutí detailní'!$A660,0)," ze 100"))</f>
        <v/>
      </c>
      <c r="M661" s="435" t="str">
        <f t="shared" ref="M661" ca="1" si="434">IF($B661="","",SUM((I661+J661+K661)/100))</f>
        <v/>
      </c>
      <c r="N661" s="425" t="str">
        <f ca="1">IF(B661="","",IF(Zdroj!$AS$1=Zdroj!$AT$9,IF(ROUND(G661*M661,Zdroj!$AT$8)&lt;Zdroj!$AU$1,Zdroj!$AU$1,ROUND(G661*M661,Zdroj!$AT$8)),OFFSET(Zdroj!CE$16,'k rozhodnutí detailní'!A660,0)))</f>
        <v/>
      </c>
      <c r="O661" s="419" t="str">
        <f ca="1">IF($B661="","",OFFSET(Zdroj!Z$16,'k rozhodnutí detailní'!$A660,0))</f>
        <v/>
      </c>
      <c r="P661" s="419" t="str">
        <f ca="1">IF($B661="","",OFFSET(Zdroj!AC$16,'k rozhodnutí detailní'!$A660,0))</f>
        <v/>
      </c>
      <c r="Q661" s="419" t="str">
        <f ca="1">IF($B661="","",OFFSET(Zdroj!AD$16,'k rozhodnutí detailní'!$A660,0))</f>
        <v/>
      </c>
      <c r="R661" s="419" t="str">
        <f ca="1">IF($B661="","",OFFSET(Zdroj!AE$16,'k rozhodnutí detailní'!$A660,0))</f>
        <v/>
      </c>
      <c r="S661" s="419" t="str">
        <f ca="1">IF($B661="","",OFFSET(Zdroj!AF$16,'k rozhodnutí detailní'!$A660,0))</f>
        <v/>
      </c>
      <c r="T661" s="419" t="str">
        <f ca="1">IF($B661="","",OFFSET(Zdroj!AG$16,'k rozhodnutí detailní'!$A660,0))</f>
        <v/>
      </c>
      <c r="U661" s="419" t="str">
        <f ca="1">IF($B661="","",OFFSET(Zdroj!AH$16,'k rozhodnutí detailní'!$A660,0))</f>
        <v/>
      </c>
    </row>
    <row r="662" spans="1:21" hidden="1" x14ac:dyDescent="0.25">
      <c r="A662" s="25"/>
      <c r="B662" s="424" t="str">
        <f ca="1">IF(OFFSET(Zdroj!$B$16,A660,0)&gt;0,OFFSET(Zdroj!$B$16,A660,0)+0,"")</f>
        <v/>
      </c>
      <c r="C662" s="2" t="str">
        <f ca="1">IF($B661="","",IF(Zdroj!$AS$9="ano",CONCATENATE("Okres:","
",OFFSET(Zdroj!CH$16,'k rozhodnutí detailní'!$A660,0),"
","Právní forma","
",OFFSET(Zdroj!H$16,'k rozhodnutí detailní'!$A660,0),"
",IF(OFFSET(Zdroj!I$16,'k rozhodnutí detailní'!$A660,0)="","","IČO: "),OFFSET(Zdroj!I$16,'k rozhodnutí detailní'!$A660,0),"
","B.Ú. ",IF(OFFSET(Zdroj!J$16,'k rozhodnutí detailní'!$A660,0)="","","Anonymizováno")),CONCATENATE("Okres:","
",OFFSET(Zdroj!CH$16,'k rozhodnutí detailní'!$A660,0),"
","Právní forma","
",OFFSET(Zdroj!H$16,'k rozhodnutí detailní'!$A660,0),"
",IF(OFFSET(Zdroj!I$16,'k rozhodnutí detailní'!$A660,0)="","","IČO: "),OFFSET(Zdroj!I$16,'k rozhodnutí detailní'!$A660,0),"
","B.Ú. ",OFFSET(Zdroj!J$16,'k rozhodnutí detailní'!$A660,0))))</f>
        <v/>
      </c>
      <c r="D662" s="3" t="str">
        <f ca="1">IF($B661="","",OFFSET(Zdroj!O$16,'k rozhodnutí detailní'!$A660,0))</f>
        <v/>
      </c>
      <c r="E662" s="426"/>
      <c r="F662" s="31"/>
      <c r="G662" s="429"/>
      <c r="H662" s="427"/>
      <c r="I662" s="419"/>
      <c r="J662" s="419"/>
      <c r="K662" s="419"/>
      <c r="L662" s="419"/>
      <c r="M662" s="435"/>
      <c r="N662" s="425"/>
      <c r="O662" s="419"/>
      <c r="P662" s="419"/>
      <c r="Q662" s="419"/>
      <c r="R662" s="419"/>
      <c r="S662" s="419"/>
      <c r="T662" s="419"/>
      <c r="U662" s="419"/>
    </row>
    <row r="663" spans="1:21" hidden="1" x14ac:dyDescent="0.25">
      <c r="A663" s="25">
        <f>ROW()/3-1</f>
        <v>220</v>
      </c>
      <c r="B663" s="424"/>
      <c r="C663" s="29" t="str">
        <f ca="1">IF($B661="","",IF(Zdroj!$AS$9="ano",IF(OFFSET(Zdroj!M$16,'k rozhodnutí detailní'!A660,0)="","","Anonymizováno"),IF(OFFSET(Zdroj!M$16,'k rozhodnutí detailní'!A660,0)="","",OFFSET(Zdroj!M$16,'k rozhodnutí detailní'!A660,0))))</f>
        <v/>
      </c>
      <c r="D663" s="3" t="str">
        <f ca="1">IF($B661="","",CONCATENATE("Dotace bude použita na:","
",OFFSET(Zdroj!P$16,'k rozhodnutí detailní'!$A660,0)))</f>
        <v/>
      </c>
      <c r="E663" s="426"/>
      <c r="F663" s="32" t="str">
        <f ca="1">IF($B661="","",OFFSET(Zdroj!V$16,'k rozhodnutí detailní'!$A660,0))</f>
        <v/>
      </c>
      <c r="G663" s="49" t="str">
        <f ca="1">IF($B661="","",OFFSET(Zdroj!CC$16,'k rozhodnutí'!#REF!,0))</f>
        <v/>
      </c>
      <c r="H663" s="427"/>
      <c r="I663" s="419"/>
      <c r="J663" s="419"/>
      <c r="K663" s="419"/>
      <c r="L663" s="419"/>
      <c r="M663" s="435"/>
      <c r="N663" s="33" t="str">
        <f t="shared" ref="N663" ca="1" si="435">IF(B661="","",N661/G661)</f>
        <v/>
      </c>
      <c r="O663" s="419"/>
      <c r="P663" s="419"/>
      <c r="Q663" s="419"/>
      <c r="R663" s="419"/>
      <c r="S663" s="419"/>
      <c r="T663" s="419"/>
      <c r="U663" s="419"/>
    </row>
    <row r="664" spans="1:21" hidden="1" x14ac:dyDescent="0.25">
      <c r="A664" s="25"/>
      <c r="B664" s="144" t="str">
        <f ca="1">IF(OFFSET(Zdroj!$B$16,A663,0)&gt;0,A666,"")</f>
        <v/>
      </c>
      <c r="C664" s="2" t="str">
        <f ca="1">IF($B664="","",IF(Zdroj!$AS$9="ano",CONCATENATE(OFFSET(Zdroj!C$16,'k rozhodnutí detailní'!$A663,0),"
","Anonymizováno","
",OFFSET(Zdroj!E$16,'k rozhodnutí detailní'!$A663,0),"
",OFFSET(Zdroj!F$16,'k rozhodnutí detailní'!$A663,0)),CONCATENATE(OFFSET(Zdroj!C$16,'k rozhodnutí detailní'!$A663,0),"
",OFFSET(Zdroj!D$16,'k rozhodnutí detailní'!$A663,0),"
",OFFSET(Zdroj!E$16,'k rozhodnutí detailní'!$A663,0),"
",OFFSET(Zdroj!F$16,'k rozhodnutí detailní'!$A663,0))))</f>
        <v/>
      </c>
      <c r="D664" s="20" t="str">
        <f ca="1">IF($B664="","",OFFSET(Zdroj!N$16,'k rozhodnutí detailní'!$A663,0))</f>
        <v/>
      </c>
      <c r="E664" s="426" t="str">
        <f ca="1">IF($B664="","",OFFSET(Zdroj!T$16,'k rozhodnutí detailní'!$A663,0))</f>
        <v/>
      </c>
      <c r="F664" s="32" t="str">
        <f ca="1">IF($B664="","",OFFSET(Zdroj!U$16,'k rozhodnutí detailní'!$A663,0))</f>
        <v/>
      </c>
      <c r="G664" s="429" t="str">
        <f ca="1">IF($B664="","",OFFSET(Zdroj!W$16,'k rozhodnutí detailní'!$A663,0))</f>
        <v/>
      </c>
      <c r="H664" s="427" t="str">
        <f ca="1">IF($B664="","",OFFSET(Zdroj!Y$16,'k rozhodnutí detailní'!$A663,0))</f>
        <v/>
      </c>
      <c r="I664" s="419" t="str">
        <f ca="1">IF($B664="","",OFFSET(Zdroj!BW$16,'k rozhodnutí detailní'!$A663,0))</f>
        <v/>
      </c>
      <c r="J664" s="419" t="str">
        <f ca="1">IF($B664="","",OFFSET(Zdroj!BX$16,'k rozhodnutí detailní'!$A663,0))</f>
        <v/>
      </c>
      <c r="K664" s="419" t="str">
        <f ca="1">IF($B664="","",OFFSET(Zdroj!BY$16,'k rozhodnutí detailní'!$A663,0))</f>
        <v/>
      </c>
      <c r="L664" s="419" t="str">
        <f ca="1">IF($B664="","",CONCATENATE(OFFSET(Zdroj!BZ$16,'k rozhodnutí detailní'!$A663,0)," ze 100"))</f>
        <v/>
      </c>
      <c r="M664" s="435" t="str">
        <f t="shared" ref="M664" ca="1" si="436">IF($B664="","",SUM((I664+J664+K664)/100))</f>
        <v/>
      </c>
      <c r="N664" s="425" t="str">
        <f ca="1">IF(B664="","",IF(Zdroj!$AS$1=Zdroj!$AT$9,IF(ROUND(G664*M664,Zdroj!$AT$8)&lt;Zdroj!$AU$1,Zdroj!$AU$1,ROUND(G664*M664,Zdroj!$AT$8)),OFFSET(Zdroj!CE$16,'k rozhodnutí detailní'!A663,0)))</f>
        <v/>
      </c>
      <c r="O664" s="419" t="str">
        <f ca="1">IF($B664="","",OFFSET(Zdroj!Z$16,'k rozhodnutí detailní'!$A663,0))</f>
        <v/>
      </c>
      <c r="P664" s="419" t="str">
        <f ca="1">IF($B664="","",OFFSET(Zdroj!AC$16,'k rozhodnutí detailní'!$A663,0))</f>
        <v/>
      </c>
      <c r="Q664" s="419" t="str">
        <f ca="1">IF($B664="","",OFFSET(Zdroj!AD$16,'k rozhodnutí detailní'!$A663,0))</f>
        <v/>
      </c>
      <c r="R664" s="419" t="str">
        <f ca="1">IF($B664="","",OFFSET(Zdroj!AE$16,'k rozhodnutí detailní'!$A663,0))</f>
        <v/>
      </c>
      <c r="S664" s="419" t="str">
        <f ca="1">IF($B664="","",OFFSET(Zdroj!AF$16,'k rozhodnutí detailní'!$A663,0))</f>
        <v/>
      </c>
      <c r="T664" s="419" t="str">
        <f ca="1">IF($B664="","",OFFSET(Zdroj!AG$16,'k rozhodnutí detailní'!$A663,0))</f>
        <v/>
      </c>
      <c r="U664" s="419" t="str">
        <f ca="1">IF($B664="","",OFFSET(Zdroj!AH$16,'k rozhodnutí detailní'!$A663,0))</f>
        <v/>
      </c>
    </row>
    <row r="665" spans="1:21" hidden="1" x14ac:dyDescent="0.25">
      <c r="A665" s="25"/>
      <c r="B665" s="424" t="str">
        <f ca="1">IF(OFFSET(Zdroj!$B$16,A663,0)&gt;0,OFFSET(Zdroj!$B$16,A663,0)+0,"")</f>
        <v/>
      </c>
      <c r="C665" s="2" t="str">
        <f ca="1">IF($B664="","",IF(Zdroj!$AS$9="ano",CONCATENATE("Okres:","
",OFFSET(Zdroj!CH$16,'k rozhodnutí detailní'!$A663,0),"
","Právní forma","
",OFFSET(Zdroj!H$16,'k rozhodnutí detailní'!$A663,0),"
",IF(OFFSET(Zdroj!I$16,'k rozhodnutí detailní'!$A663,0)="","","IČO: "),OFFSET(Zdroj!I$16,'k rozhodnutí detailní'!$A663,0),"
","B.Ú. ",IF(OFFSET(Zdroj!J$16,'k rozhodnutí detailní'!$A663,0)="","","Anonymizováno")),CONCATENATE("Okres:","
",OFFSET(Zdroj!CH$16,'k rozhodnutí detailní'!$A663,0),"
","Právní forma","
",OFFSET(Zdroj!H$16,'k rozhodnutí detailní'!$A663,0),"
",IF(OFFSET(Zdroj!I$16,'k rozhodnutí detailní'!$A663,0)="","","IČO: "),OFFSET(Zdroj!I$16,'k rozhodnutí detailní'!$A663,0),"
","B.Ú. ",OFFSET(Zdroj!J$16,'k rozhodnutí detailní'!$A663,0))))</f>
        <v/>
      </c>
      <c r="D665" s="3" t="str">
        <f ca="1">IF($B664="","",OFFSET(Zdroj!O$16,'k rozhodnutí detailní'!$A663,0))</f>
        <v/>
      </c>
      <c r="E665" s="426"/>
      <c r="F665" s="31"/>
      <c r="G665" s="429"/>
      <c r="H665" s="427"/>
      <c r="I665" s="419"/>
      <c r="J665" s="419"/>
      <c r="K665" s="419"/>
      <c r="L665" s="419"/>
      <c r="M665" s="435"/>
      <c r="N665" s="425"/>
      <c r="O665" s="419"/>
      <c r="P665" s="419"/>
      <c r="Q665" s="419"/>
      <c r="R665" s="419"/>
      <c r="S665" s="419"/>
      <c r="T665" s="419"/>
      <c r="U665" s="419"/>
    </row>
    <row r="666" spans="1:21" hidden="1" x14ac:dyDescent="0.25">
      <c r="A666" s="25">
        <f>ROW()/3-1</f>
        <v>221</v>
      </c>
      <c r="B666" s="424"/>
      <c r="C666" s="29" t="str">
        <f ca="1">IF($B664="","",IF(Zdroj!$AS$9="ano",IF(OFFSET(Zdroj!M$16,'k rozhodnutí detailní'!A663,0)="","","Anonymizováno"),IF(OFFSET(Zdroj!M$16,'k rozhodnutí detailní'!A663,0)="","",OFFSET(Zdroj!M$16,'k rozhodnutí detailní'!A663,0))))</f>
        <v/>
      </c>
      <c r="D666" s="3" t="str">
        <f ca="1">IF($B664="","",CONCATENATE("Dotace bude použita na:","
",OFFSET(Zdroj!P$16,'k rozhodnutí detailní'!$A663,0)))</f>
        <v/>
      </c>
      <c r="E666" s="426"/>
      <c r="F666" s="32" t="str">
        <f ca="1">IF($B664="","",OFFSET(Zdroj!V$16,'k rozhodnutí detailní'!$A663,0))</f>
        <v/>
      </c>
      <c r="G666" s="49" t="str">
        <f ca="1">IF($B664="","",OFFSET(Zdroj!CC$16,'k rozhodnutí'!#REF!,0))</f>
        <v/>
      </c>
      <c r="H666" s="427"/>
      <c r="I666" s="419"/>
      <c r="J666" s="419"/>
      <c r="K666" s="419"/>
      <c r="L666" s="419"/>
      <c r="M666" s="435"/>
      <c r="N666" s="33" t="str">
        <f t="shared" ref="N666" ca="1" si="437">IF(B664="","",N664/G664)</f>
        <v/>
      </c>
      <c r="O666" s="419"/>
      <c r="P666" s="419"/>
      <c r="Q666" s="419"/>
      <c r="R666" s="419"/>
      <c r="S666" s="419"/>
      <c r="T666" s="419"/>
      <c r="U666" s="419"/>
    </row>
    <row r="667" spans="1:21" hidden="1" x14ac:dyDescent="0.25">
      <c r="A667" s="25"/>
      <c r="B667" s="144" t="str">
        <f ca="1">IF(OFFSET(Zdroj!$B$16,A666,0)&gt;0,A669,"")</f>
        <v/>
      </c>
      <c r="C667" s="2" t="str">
        <f ca="1">IF($B667="","",IF(Zdroj!$AS$9="ano",CONCATENATE(OFFSET(Zdroj!C$16,'k rozhodnutí detailní'!$A666,0),"
","Anonymizováno","
",OFFSET(Zdroj!E$16,'k rozhodnutí detailní'!$A666,0),"
",OFFSET(Zdroj!F$16,'k rozhodnutí detailní'!$A666,0)),CONCATENATE(OFFSET(Zdroj!C$16,'k rozhodnutí detailní'!$A666,0),"
",OFFSET(Zdroj!D$16,'k rozhodnutí detailní'!$A666,0),"
",OFFSET(Zdroj!E$16,'k rozhodnutí detailní'!$A666,0),"
",OFFSET(Zdroj!F$16,'k rozhodnutí detailní'!$A666,0))))</f>
        <v/>
      </c>
      <c r="D667" s="20" t="str">
        <f ca="1">IF($B667="","",OFFSET(Zdroj!N$16,'k rozhodnutí detailní'!$A666,0))</f>
        <v/>
      </c>
      <c r="E667" s="426" t="str">
        <f ca="1">IF($B667="","",OFFSET(Zdroj!T$16,'k rozhodnutí detailní'!$A666,0))</f>
        <v/>
      </c>
      <c r="F667" s="32" t="str">
        <f ca="1">IF($B667="","",OFFSET(Zdroj!U$16,'k rozhodnutí detailní'!$A666,0))</f>
        <v/>
      </c>
      <c r="G667" s="429" t="str">
        <f ca="1">IF($B667="","",OFFSET(Zdroj!W$16,'k rozhodnutí detailní'!$A666,0))</f>
        <v/>
      </c>
      <c r="H667" s="427" t="str">
        <f ca="1">IF($B667="","",OFFSET(Zdroj!Y$16,'k rozhodnutí detailní'!$A666,0))</f>
        <v/>
      </c>
      <c r="I667" s="419" t="str">
        <f ca="1">IF($B667="","",OFFSET(Zdroj!BW$16,'k rozhodnutí detailní'!$A666,0))</f>
        <v/>
      </c>
      <c r="J667" s="419" t="str">
        <f ca="1">IF($B667="","",OFFSET(Zdroj!BX$16,'k rozhodnutí detailní'!$A666,0))</f>
        <v/>
      </c>
      <c r="K667" s="419" t="str">
        <f ca="1">IF($B667="","",OFFSET(Zdroj!BY$16,'k rozhodnutí detailní'!$A666,0))</f>
        <v/>
      </c>
      <c r="L667" s="419" t="str">
        <f ca="1">IF($B667="","",CONCATENATE(OFFSET(Zdroj!BZ$16,'k rozhodnutí detailní'!$A666,0)," ze 100"))</f>
        <v/>
      </c>
      <c r="M667" s="435" t="str">
        <f t="shared" ref="M667" ca="1" si="438">IF($B667="","",SUM((I667+J667+K667)/100))</f>
        <v/>
      </c>
      <c r="N667" s="425" t="str">
        <f ca="1">IF(B667="","",IF(Zdroj!$AS$1=Zdroj!$AT$9,IF(ROUND(G667*M667,Zdroj!$AT$8)&lt;Zdroj!$AU$1,Zdroj!$AU$1,ROUND(G667*M667,Zdroj!$AT$8)),OFFSET(Zdroj!CE$16,'k rozhodnutí detailní'!A666,0)))</f>
        <v/>
      </c>
      <c r="O667" s="419" t="str">
        <f ca="1">IF($B667="","",OFFSET(Zdroj!Z$16,'k rozhodnutí detailní'!$A666,0))</f>
        <v/>
      </c>
      <c r="P667" s="419" t="str">
        <f ca="1">IF($B667="","",OFFSET(Zdroj!AC$16,'k rozhodnutí detailní'!$A666,0))</f>
        <v/>
      </c>
      <c r="Q667" s="419" t="str">
        <f ca="1">IF($B667="","",OFFSET(Zdroj!AD$16,'k rozhodnutí detailní'!$A666,0))</f>
        <v/>
      </c>
      <c r="R667" s="419" t="str">
        <f ca="1">IF($B667="","",OFFSET(Zdroj!AE$16,'k rozhodnutí detailní'!$A666,0))</f>
        <v/>
      </c>
      <c r="S667" s="419" t="str">
        <f ca="1">IF($B667="","",OFFSET(Zdroj!AF$16,'k rozhodnutí detailní'!$A666,0))</f>
        <v/>
      </c>
      <c r="T667" s="419" t="str">
        <f ca="1">IF($B667="","",OFFSET(Zdroj!AG$16,'k rozhodnutí detailní'!$A666,0))</f>
        <v/>
      </c>
      <c r="U667" s="419" t="str">
        <f ca="1">IF($B667="","",OFFSET(Zdroj!AH$16,'k rozhodnutí detailní'!$A666,0))</f>
        <v/>
      </c>
    </row>
    <row r="668" spans="1:21" hidden="1" x14ac:dyDescent="0.25">
      <c r="A668" s="25"/>
      <c r="B668" s="424" t="str">
        <f ca="1">IF(OFFSET(Zdroj!$B$16,A666,0)&gt;0,OFFSET(Zdroj!$B$16,A666,0)+0,"")</f>
        <v/>
      </c>
      <c r="C668" s="2" t="str">
        <f ca="1">IF($B667="","",IF(Zdroj!$AS$9="ano",CONCATENATE("Okres:","
",OFFSET(Zdroj!CH$16,'k rozhodnutí detailní'!$A666,0),"
","Právní forma","
",OFFSET(Zdroj!H$16,'k rozhodnutí detailní'!$A666,0),"
",IF(OFFSET(Zdroj!I$16,'k rozhodnutí detailní'!$A666,0)="","","IČO: "),OFFSET(Zdroj!I$16,'k rozhodnutí detailní'!$A666,0),"
","B.Ú. ",IF(OFFSET(Zdroj!J$16,'k rozhodnutí detailní'!$A666,0)="","","Anonymizováno")),CONCATENATE("Okres:","
",OFFSET(Zdroj!CH$16,'k rozhodnutí detailní'!$A666,0),"
","Právní forma","
",OFFSET(Zdroj!H$16,'k rozhodnutí detailní'!$A666,0),"
",IF(OFFSET(Zdroj!I$16,'k rozhodnutí detailní'!$A666,0)="","","IČO: "),OFFSET(Zdroj!I$16,'k rozhodnutí detailní'!$A666,0),"
","B.Ú. ",OFFSET(Zdroj!J$16,'k rozhodnutí detailní'!$A666,0))))</f>
        <v/>
      </c>
      <c r="D668" s="3" t="str">
        <f ca="1">IF($B667="","",OFFSET(Zdroj!O$16,'k rozhodnutí detailní'!$A666,0))</f>
        <v/>
      </c>
      <c r="E668" s="426"/>
      <c r="F668" s="31"/>
      <c r="G668" s="429"/>
      <c r="H668" s="427"/>
      <c r="I668" s="419"/>
      <c r="J668" s="419"/>
      <c r="K668" s="419"/>
      <c r="L668" s="419"/>
      <c r="M668" s="435"/>
      <c r="N668" s="425"/>
      <c r="O668" s="419"/>
      <c r="P668" s="419"/>
      <c r="Q668" s="419"/>
      <c r="R668" s="419"/>
      <c r="S668" s="419"/>
      <c r="T668" s="419"/>
      <c r="U668" s="419"/>
    </row>
    <row r="669" spans="1:21" hidden="1" x14ac:dyDescent="0.25">
      <c r="A669" s="25">
        <f>ROW()/3-1</f>
        <v>222</v>
      </c>
      <c r="B669" s="424"/>
      <c r="C669" s="29" t="str">
        <f ca="1">IF($B667="","",IF(Zdroj!$AS$9="ano",IF(OFFSET(Zdroj!M$16,'k rozhodnutí detailní'!A666,0)="","","Anonymizováno"),IF(OFFSET(Zdroj!M$16,'k rozhodnutí detailní'!A666,0)="","",OFFSET(Zdroj!M$16,'k rozhodnutí detailní'!A666,0))))</f>
        <v/>
      </c>
      <c r="D669" s="3" t="str">
        <f ca="1">IF($B667="","",CONCATENATE("Dotace bude použita na:","
",OFFSET(Zdroj!P$16,'k rozhodnutí detailní'!$A666,0)))</f>
        <v/>
      </c>
      <c r="E669" s="426"/>
      <c r="F669" s="32" t="str">
        <f ca="1">IF($B667="","",OFFSET(Zdroj!V$16,'k rozhodnutí detailní'!$A666,0))</f>
        <v/>
      </c>
      <c r="G669" s="49" t="str">
        <f ca="1">IF($B667="","",OFFSET(Zdroj!CC$16,'k rozhodnutí'!#REF!,0))</f>
        <v/>
      </c>
      <c r="H669" s="427"/>
      <c r="I669" s="419"/>
      <c r="J669" s="419"/>
      <c r="K669" s="419"/>
      <c r="L669" s="419"/>
      <c r="M669" s="435"/>
      <c r="N669" s="33" t="str">
        <f t="shared" ref="N669" ca="1" si="439">IF(B667="","",N667/G667)</f>
        <v/>
      </c>
      <c r="O669" s="419"/>
      <c r="P669" s="419"/>
      <c r="Q669" s="419"/>
      <c r="R669" s="419"/>
      <c r="S669" s="419"/>
      <c r="T669" s="419"/>
      <c r="U669" s="419"/>
    </row>
    <row r="670" spans="1:21" hidden="1" x14ac:dyDescent="0.25">
      <c r="A670" s="25"/>
      <c r="B670" s="144" t="str">
        <f ca="1">IF(OFFSET(Zdroj!$B$16,A669,0)&gt;0,A672,"")</f>
        <v/>
      </c>
      <c r="C670" s="2" t="str">
        <f ca="1">IF($B670="","",IF(Zdroj!$AS$9="ano",CONCATENATE(OFFSET(Zdroj!C$16,'k rozhodnutí detailní'!$A669,0),"
","Anonymizováno","
",OFFSET(Zdroj!E$16,'k rozhodnutí detailní'!$A669,0),"
",OFFSET(Zdroj!F$16,'k rozhodnutí detailní'!$A669,0)),CONCATENATE(OFFSET(Zdroj!C$16,'k rozhodnutí detailní'!$A669,0),"
",OFFSET(Zdroj!D$16,'k rozhodnutí detailní'!$A669,0),"
",OFFSET(Zdroj!E$16,'k rozhodnutí detailní'!$A669,0),"
",OFFSET(Zdroj!F$16,'k rozhodnutí detailní'!$A669,0))))</f>
        <v/>
      </c>
      <c r="D670" s="20" t="str">
        <f ca="1">IF($B670="","",OFFSET(Zdroj!N$16,'k rozhodnutí detailní'!$A669,0))</f>
        <v/>
      </c>
      <c r="E670" s="426" t="str">
        <f ca="1">IF($B670="","",OFFSET(Zdroj!T$16,'k rozhodnutí detailní'!$A669,0))</f>
        <v/>
      </c>
      <c r="F670" s="32" t="str">
        <f ca="1">IF($B670="","",OFFSET(Zdroj!U$16,'k rozhodnutí detailní'!$A669,0))</f>
        <v/>
      </c>
      <c r="G670" s="429" t="str">
        <f ca="1">IF($B670="","",OFFSET(Zdroj!W$16,'k rozhodnutí detailní'!$A669,0))</f>
        <v/>
      </c>
      <c r="H670" s="427" t="str">
        <f ca="1">IF($B670="","",OFFSET(Zdroj!Y$16,'k rozhodnutí detailní'!$A669,0))</f>
        <v/>
      </c>
      <c r="I670" s="419" t="str">
        <f ca="1">IF($B670="","",OFFSET(Zdroj!BW$16,'k rozhodnutí detailní'!$A669,0))</f>
        <v/>
      </c>
      <c r="J670" s="419" t="str">
        <f ca="1">IF($B670="","",OFFSET(Zdroj!BX$16,'k rozhodnutí detailní'!$A669,0))</f>
        <v/>
      </c>
      <c r="K670" s="419" t="str">
        <f ca="1">IF($B670="","",OFFSET(Zdroj!BY$16,'k rozhodnutí detailní'!$A669,0))</f>
        <v/>
      </c>
      <c r="L670" s="419" t="str">
        <f ca="1">IF($B670="","",CONCATENATE(OFFSET(Zdroj!BZ$16,'k rozhodnutí detailní'!$A669,0)," ze 100"))</f>
        <v/>
      </c>
      <c r="M670" s="435" t="str">
        <f t="shared" ref="M670" ca="1" si="440">IF($B670="","",SUM((I670+J670+K670)/100))</f>
        <v/>
      </c>
      <c r="N670" s="425" t="str">
        <f ca="1">IF(B670="","",IF(Zdroj!$AS$1=Zdroj!$AT$9,IF(ROUND(G670*M670,Zdroj!$AT$8)&lt;Zdroj!$AU$1,Zdroj!$AU$1,ROUND(G670*M670,Zdroj!$AT$8)),OFFSET(Zdroj!CE$16,'k rozhodnutí detailní'!A669,0)))</f>
        <v/>
      </c>
      <c r="O670" s="419" t="str">
        <f ca="1">IF($B670="","",OFFSET(Zdroj!Z$16,'k rozhodnutí detailní'!$A669,0))</f>
        <v/>
      </c>
      <c r="P670" s="419" t="str">
        <f ca="1">IF($B670="","",OFFSET(Zdroj!AC$16,'k rozhodnutí detailní'!$A669,0))</f>
        <v/>
      </c>
      <c r="Q670" s="419" t="str">
        <f ca="1">IF($B670="","",OFFSET(Zdroj!AD$16,'k rozhodnutí detailní'!$A669,0))</f>
        <v/>
      </c>
      <c r="R670" s="419" t="str">
        <f ca="1">IF($B670="","",OFFSET(Zdroj!AE$16,'k rozhodnutí detailní'!$A669,0))</f>
        <v/>
      </c>
      <c r="S670" s="419" t="str">
        <f ca="1">IF($B670="","",OFFSET(Zdroj!AF$16,'k rozhodnutí detailní'!$A669,0))</f>
        <v/>
      </c>
      <c r="T670" s="419" t="str">
        <f ca="1">IF($B670="","",OFFSET(Zdroj!AG$16,'k rozhodnutí detailní'!$A669,0))</f>
        <v/>
      </c>
      <c r="U670" s="419" t="str">
        <f ca="1">IF($B670="","",OFFSET(Zdroj!AH$16,'k rozhodnutí detailní'!$A669,0))</f>
        <v/>
      </c>
    </row>
    <row r="671" spans="1:21" hidden="1" x14ac:dyDescent="0.25">
      <c r="A671" s="25"/>
      <c r="B671" s="424" t="str">
        <f ca="1">IF(OFFSET(Zdroj!$B$16,A669,0)&gt;0,OFFSET(Zdroj!$B$16,A669,0)+0,"")</f>
        <v/>
      </c>
      <c r="C671" s="2" t="str">
        <f ca="1">IF($B670="","",IF(Zdroj!$AS$9="ano",CONCATENATE("Okres:","
",OFFSET(Zdroj!CH$16,'k rozhodnutí detailní'!$A669,0),"
","Právní forma","
",OFFSET(Zdroj!H$16,'k rozhodnutí detailní'!$A669,0),"
",IF(OFFSET(Zdroj!I$16,'k rozhodnutí detailní'!$A669,0)="","","IČO: "),OFFSET(Zdroj!I$16,'k rozhodnutí detailní'!$A669,0),"
","B.Ú. ",IF(OFFSET(Zdroj!J$16,'k rozhodnutí detailní'!$A669,0)="","","Anonymizováno")),CONCATENATE("Okres:","
",OFFSET(Zdroj!CH$16,'k rozhodnutí detailní'!$A669,0),"
","Právní forma","
",OFFSET(Zdroj!H$16,'k rozhodnutí detailní'!$A669,0),"
",IF(OFFSET(Zdroj!I$16,'k rozhodnutí detailní'!$A669,0)="","","IČO: "),OFFSET(Zdroj!I$16,'k rozhodnutí detailní'!$A669,0),"
","B.Ú. ",OFFSET(Zdroj!J$16,'k rozhodnutí detailní'!$A669,0))))</f>
        <v/>
      </c>
      <c r="D671" s="3" t="str">
        <f ca="1">IF($B670="","",OFFSET(Zdroj!O$16,'k rozhodnutí detailní'!$A669,0))</f>
        <v/>
      </c>
      <c r="E671" s="426"/>
      <c r="F671" s="31"/>
      <c r="G671" s="429"/>
      <c r="H671" s="427"/>
      <c r="I671" s="419"/>
      <c r="J671" s="419"/>
      <c r="K671" s="419"/>
      <c r="L671" s="419"/>
      <c r="M671" s="435"/>
      <c r="N671" s="425"/>
      <c r="O671" s="419"/>
      <c r="P671" s="419"/>
      <c r="Q671" s="419"/>
      <c r="R671" s="419"/>
      <c r="S671" s="419"/>
      <c r="T671" s="419"/>
      <c r="U671" s="419"/>
    </row>
    <row r="672" spans="1:21" hidden="1" x14ac:dyDescent="0.25">
      <c r="A672" s="25">
        <f>ROW()/3-1</f>
        <v>223</v>
      </c>
      <c r="B672" s="424"/>
      <c r="C672" s="29" t="str">
        <f ca="1">IF($B670="","",IF(Zdroj!$AS$9="ano",IF(OFFSET(Zdroj!M$16,'k rozhodnutí detailní'!A669,0)="","","Anonymizováno"),IF(OFFSET(Zdroj!M$16,'k rozhodnutí detailní'!A669,0)="","",OFFSET(Zdroj!M$16,'k rozhodnutí detailní'!A669,0))))</f>
        <v/>
      </c>
      <c r="D672" s="3" t="str">
        <f ca="1">IF($B670="","",CONCATENATE("Dotace bude použita na:","
",OFFSET(Zdroj!P$16,'k rozhodnutí detailní'!$A669,0)))</f>
        <v/>
      </c>
      <c r="E672" s="426"/>
      <c r="F672" s="32" t="str">
        <f ca="1">IF($B670="","",OFFSET(Zdroj!V$16,'k rozhodnutí detailní'!$A669,0))</f>
        <v/>
      </c>
      <c r="G672" s="49" t="str">
        <f ca="1">IF($B670="","",OFFSET(Zdroj!CC$16,'k rozhodnutí'!#REF!,0))</f>
        <v/>
      </c>
      <c r="H672" s="427"/>
      <c r="I672" s="419"/>
      <c r="J672" s="419"/>
      <c r="K672" s="419"/>
      <c r="L672" s="419"/>
      <c r="M672" s="435"/>
      <c r="N672" s="33" t="str">
        <f t="shared" ref="N672" ca="1" si="441">IF(B670="","",N670/G670)</f>
        <v/>
      </c>
      <c r="O672" s="419"/>
      <c r="P672" s="419"/>
      <c r="Q672" s="419"/>
      <c r="R672" s="419"/>
      <c r="S672" s="419"/>
      <c r="T672" s="419"/>
      <c r="U672" s="419"/>
    </row>
    <row r="673" spans="1:21" hidden="1" x14ac:dyDescent="0.25">
      <c r="A673" s="25"/>
      <c r="B673" s="144" t="str">
        <f ca="1">IF(OFFSET(Zdroj!$B$16,A672,0)&gt;0,A675,"")</f>
        <v/>
      </c>
      <c r="C673" s="2" t="str">
        <f ca="1">IF($B673="","",IF(Zdroj!$AS$9="ano",CONCATENATE(OFFSET(Zdroj!C$16,'k rozhodnutí detailní'!$A672,0),"
","Anonymizováno","
",OFFSET(Zdroj!E$16,'k rozhodnutí detailní'!$A672,0),"
",OFFSET(Zdroj!F$16,'k rozhodnutí detailní'!$A672,0)),CONCATENATE(OFFSET(Zdroj!C$16,'k rozhodnutí detailní'!$A672,0),"
",OFFSET(Zdroj!D$16,'k rozhodnutí detailní'!$A672,0),"
",OFFSET(Zdroj!E$16,'k rozhodnutí detailní'!$A672,0),"
",OFFSET(Zdroj!F$16,'k rozhodnutí detailní'!$A672,0))))</f>
        <v/>
      </c>
      <c r="D673" s="20" t="str">
        <f ca="1">IF($B673="","",OFFSET(Zdroj!N$16,'k rozhodnutí detailní'!$A672,0))</f>
        <v/>
      </c>
      <c r="E673" s="426" t="str">
        <f ca="1">IF($B673="","",OFFSET(Zdroj!T$16,'k rozhodnutí detailní'!$A672,0))</f>
        <v/>
      </c>
      <c r="F673" s="32" t="str">
        <f ca="1">IF($B673="","",OFFSET(Zdroj!U$16,'k rozhodnutí detailní'!$A672,0))</f>
        <v/>
      </c>
      <c r="G673" s="429" t="str">
        <f ca="1">IF($B673="","",OFFSET(Zdroj!W$16,'k rozhodnutí detailní'!$A672,0))</f>
        <v/>
      </c>
      <c r="H673" s="427" t="str">
        <f ca="1">IF($B673="","",OFFSET(Zdroj!Y$16,'k rozhodnutí detailní'!$A672,0))</f>
        <v/>
      </c>
      <c r="I673" s="419" t="str">
        <f ca="1">IF($B673="","",OFFSET(Zdroj!BW$16,'k rozhodnutí detailní'!$A672,0))</f>
        <v/>
      </c>
      <c r="J673" s="419" t="str">
        <f ca="1">IF($B673="","",OFFSET(Zdroj!BX$16,'k rozhodnutí detailní'!$A672,0))</f>
        <v/>
      </c>
      <c r="K673" s="419" t="str">
        <f ca="1">IF($B673="","",OFFSET(Zdroj!BY$16,'k rozhodnutí detailní'!$A672,0))</f>
        <v/>
      </c>
      <c r="L673" s="419" t="str">
        <f ca="1">IF($B673="","",CONCATENATE(OFFSET(Zdroj!BZ$16,'k rozhodnutí detailní'!$A672,0)," ze 100"))</f>
        <v/>
      </c>
      <c r="M673" s="435" t="str">
        <f t="shared" ref="M673" ca="1" si="442">IF($B673="","",SUM((I673+J673+K673)/100))</f>
        <v/>
      </c>
      <c r="N673" s="425" t="str">
        <f ca="1">IF(B673="","",IF(Zdroj!$AS$1=Zdroj!$AT$9,IF(ROUND(G673*M673,Zdroj!$AT$8)&lt;Zdroj!$AU$1,Zdroj!$AU$1,ROUND(G673*M673,Zdroj!$AT$8)),OFFSET(Zdroj!CE$16,'k rozhodnutí detailní'!A672,0)))</f>
        <v/>
      </c>
      <c r="O673" s="419" t="str">
        <f ca="1">IF($B673="","",OFFSET(Zdroj!Z$16,'k rozhodnutí detailní'!$A672,0))</f>
        <v/>
      </c>
      <c r="P673" s="419" t="str">
        <f ca="1">IF($B673="","",OFFSET(Zdroj!AC$16,'k rozhodnutí detailní'!$A672,0))</f>
        <v/>
      </c>
      <c r="Q673" s="419" t="str">
        <f ca="1">IF($B673="","",OFFSET(Zdroj!AD$16,'k rozhodnutí detailní'!$A672,0))</f>
        <v/>
      </c>
      <c r="R673" s="419" t="str">
        <f ca="1">IF($B673="","",OFFSET(Zdroj!AE$16,'k rozhodnutí detailní'!$A672,0))</f>
        <v/>
      </c>
      <c r="S673" s="419" t="str">
        <f ca="1">IF($B673="","",OFFSET(Zdroj!AF$16,'k rozhodnutí detailní'!$A672,0))</f>
        <v/>
      </c>
      <c r="T673" s="419" t="str">
        <f ca="1">IF($B673="","",OFFSET(Zdroj!AG$16,'k rozhodnutí detailní'!$A672,0))</f>
        <v/>
      </c>
      <c r="U673" s="419" t="str">
        <f ca="1">IF($B673="","",OFFSET(Zdroj!AH$16,'k rozhodnutí detailní'!$A672,0))</f>
        <v/>
      </c>
    </row>
    <row r="674" spans="1:21" hidden="1" x14ac:dyDescent="0.25">
      <c r="A674" s="25"/>
      <c r="B674" s="424" t="str">
        <f ca="1">IF(OFFSET(Zdroj!$B$16,A672,0)&gt;0,OFFSET(Zdroj!$B$16,A672,0)+0,"")</f>
        <v/>
      </c>
      <c r="C674" s="2" t="str">
        <f ca="1">IF($B673="","",IF(Zdroj!$AS$9="ano",CONCATENATE("Okres:","
",OFFSET(Zdroj!CH$16,'k rozhodnutí detailní'!$A672,0),"
","Právní forma","
",OFFSET(Zdroj!H$16,'k rozhodnutí detailní'!$A672,0),"
",IF(OFFSET(Zdroj!I$16,'k rozhodnutí detailní'!$A672,0)="","","IČO: "),OFFSET(Zdroj!I$16,'k rozhodnutí detailní'!$A672,0),"
","B.Ú. ",IF(OFFSET(Zdroj!J$16,'k rozhodnutí detailní'!$A672,0)="","","Anonymizováno")),CONCATENATE("Okres:","
",OFFSET(Zdroj!CH$16,'k rozhodnutí detailní'!$A672,0),"
","Právní forma","
",OFFSET(Zdroj!H$16,'k rozhodnutí detailní'!$A672,0),"
",IF(OFFSET(Zdroj!I$16,'k rozhodnutí detailní'!$A672,0)="","","IČO: "),OFFSET(Zdroj!I$16,'k rozhodnutí detailní'!$A672,0),"
","B.Ú. ",OFFSET(Zdroj!J$16,'k rozhodnutí detailní'!$A672,0))))</f>
        <v/>
      </c>
      <c r="D674" s="3" t="str">
        <f ca="1">IF($B673="","",OFFSET(Zdroj!O$16,'k rozhodnutí detailní'!$A672,0))</f>
        <v/>
      </c>
      <c r="E674" s="426"/>
      <c r="F674" s="31"/>
      <c r="G674" s="429"/>
      <c r="H674" s="427"/>
      <c r="I674" s="419"/>
      <c r="J674" s="419"/>
      <c r="K674" s="419"/>
      <c r="L674" s="419"/>
      <c r="M674" s="435"/>
      <c r="N674" s="425"/>
      <c r="O674" s="419"/>
      <c r="P674" s="419"/>
      <c r="Q674" s="419"/>
      <c r="R674" s="419"/>
      <c r="S674" s="419"/>
      <c r="T674" s="419"/>
      <c r="U674" s="419"/>
    </row>
    <row r="675" spans="1:21" hidden="1" x14ac:dyDescent="0.25">
      <c r="A675" s="25">
        <f>ROW()/3-1</f>
        <v>224</v>
      </c>
      <c r="B675" s="424"/>
      <c r="C675" s="29" t="str">
        <f ca="1">IF($B673="","",IF(Zdroj!$AS$9="ano",IF(OFFSET(Zdroj!M$16,'k rozhodnutí detailní'!A672,0)="","","Anonymizováno"),IF(OFFSET(Zdroj!M$16,'k rozhodnutí detailní'!A672,0)="","",OFFSET(Zdroj!M$16,'k rozhodnutí detailní'!A672,0))))</f>
        <v/>
      </c>
      <c r="D675" s="3" t="str">
        <f ca="1">IF($B673="","",CONCATENATE("Dotace bude použita na:","
",OFFSET(Zdroj!P$16,'k rozhodnutí detailní'!$A672,0)))</f>
        <v/>
      </c>
      <c r="E675" s="426"/>
      <c r="F675" s="32" t="str">
        <f ca="1">IF($B673="","",OFFSET(Zdroj!V$16,'k rozhodnutí detailní'!$A672,0))</f>
        <v/>
      </c>
      <c r="G675" s="49" t="str">
        <f ca="1">IF($B673="","",OFFSET(Zdroj!CC$16,'k rozhodnutí'!#REF!,0))</f>
        <v/>
      </c>
      <c r="H675" s="427"/>
      <c r="I675" s="419"/>
      <c r="J675" s="419"/>
      <c r="K675" s="419"/>
      <c r="L675" s="419"/>
      <c r="M675" s="435"/>
      <c r="N675" s="33" t="str">
        <f t="shared" ref="N675" ca="1" si="443">IF(B673="","",N673/G673)</f>
        <v/>
      </c>
      <c r="O675" s="419"/>
      <c r="P675" s="419"/>
      <c r="Q675" s="419"/>
      <c r="R675" s="419"/>
      <c r="S675" s="419"/>
      <c r="T675" s="419"/>
      <c r="U675" s="419"/>
    </row>
    <row r="676" spans="1:21" hidden="1" x14ac:dyDescent="0.25">
      <c r="A676" s="25"/>
      <c r="B676" s="144" t="str">
        <f ca="1">IF(OFFSET(Zdroj!$B$16,A675,0)&gt;0,A678,"")</f>
        <v/>
      </c>
      <c r="C676" s="2" t="str">
        <f ca="1">IF($B676="","",IF(Zdroj!$AS$9="ano",CONCATENATE(OFFSET(Zdroj!C$16,'k rozhodnutí detailní'!$A675,0),"
","Anonymizováno","
",OFFSET(Zdroj!E$16,'k rozhodnutí detailní'!$A675,0),"
",OFFSET(Zdroj!F$16,'k rozhodnutí detailní'!$A675,0)),CONCATENATE(OFFSET(Zdroj!C$16,'k rozhodnutí detailní'!$A675,0),"
",OFFSET(Zdroj!D$16,'k rozhodnutí detailní'!$A675,0),"
",OFFSET(Zdroj!E$16,'k rozhodnutí detailní'!$A675,0),"
",OFFSET(Zdroj!F$16,'k rozhodnutí detailní'!$A675,0))))</f>
        <v/>
      </c>
      <c r="D676" s="20" t="str">
        <f ca="1">IF($B676="","",OFFSET(Zdroj!N$16,'k rozhodnutí detailní'!$A675,0))</f>
        <v/>
      </c>
      <c r="E676" s="426" t="str">
        <f ca="1">IF($B676="","",OFFSET(Zdroj!T$16,'k rozhodnutí detailní'!$A675,0))</f>
        <v/>
      </c>
      <c r="F676" s="32" t="str">
        <f ca="1">IF($B676="","",OFFSET(Zdroj!U$16,'k rozhodnutí detailní'!$A675,0))</f>
        <v/>
      </c>
      <c r="G676" s="429" t="str">
        <f ca="1">IF($B676="","",OFFSET(Zdroj!W$16,'k rozhodnutí detailní'!$A675,0))</f>
        <v/>
      </c>
      <c r="H676" s="427" t="str">
        <f ca="1">IF($B676="","",OFFSET(Zdroj!Y$16,'k rozhodnutí detailní'!$A675,0))</f>
        <v/>
      </c>
      <c r="I676" s="419" t="str">
        <f ca="1">IF($B676="","",OFFSET(Zdroj!BW$16,'k rozhodnutí detailní'!$A675,0))</f>
        <v/>
      </c>
      <c r="J676" s="419" t="str">
        <f ca="1">IF($B676="","",OFFSET(Zdroj!BX$16,'k rozhodnutí detailní'!$A675,0))</f>
        <v/>
      </c>
      <c r="K676" s="419" t="str">
        <f ca="1">IF($B676="","",OFFSET(Zdroj!BY$16,'k rozhodnutí detailní'!$A675,0))</f>
        <v/>
      </c>
      <c r="L676" s="419" t="str">
        <f ca="1">IF($B676="","",CONCATENATE(OFFSET(Zdroj!BZ$16,'k rozhodnutí detailní'!$A675,0)," ze 100"))</f>
        <v/>
      </c>
      <c r="M676" s="435" t="str">
        <f t="shared" ref="M676" ca="1" si="444">IF($B676="","",SUM((I676+J676+K676)/100))</f>
        <v/>
      </c>
      <c r="N676" s="425" t="str">
        <f ca="1">IF(B676="","",IF(Zdroj!$AS$1=Zdroj!$AT$9,IF(ROUND(G676*M676,Zdroj!$AT$8)&lt;Zdroj!$AU$1,Zdroj!$AU$1,ROUND(G676*M676,Zdroj!$AT$8)),OFFSET(Zdroj!CE$16,'k rozhodnutí detailní'!A675,0)))</f>
        <v/>
      </c>
      <c r="O676" s="419" t="str">
        <f ca="1">IF($B676="","",OFFSET(Zdroj!Z$16,'k rozhodnutí detailní'!$A675,0))</f>
        <v/>
      </c>
      <c r="P676" s="419" t="str">
        <f ca="1">IF($B676="","",OFFSET(Zdroj!AC$16,'k rozhodnutí detailní'!$A675,0))</f>
        <v/>
      </c>
      <c r="Q676" s="419" t="str">
        <f ca="1">IF($B676="","",OFFSET(Zdroj!AD$16,'k rozhodnutí detailní'!$A675,0))</f>
        <v/>
      </c>
      <c r="R676" s="419" t="str">
        <f ca="1">IF($B676="","",OFFSET(Zdroj!AE$16,'k rozhodnutí detailní'!$A675,0))</f>
        <v/>
      </c>
      <c r="S676" s="419" t="str">
        <f ca="1">IF($B676="","",OFFSET(Zdroj!AF$16,'k rozhodnutí detailní'!$A675,0))</f>
        <v/>
      </c>
      <c r="T676" s="419" t="str">
        <f ca="1">IF($B676="","",OFFSET(Zdroj!AG$16,'k rozhodnutí detailní'!$A675,0))</f>
        <v/>
      </c>
      <c r="U676" s="419" t="str">
        <f ca="1">IF($B676="","",OFFSET(Zdroj!AH$16,'k rozhodnutí detailní'!$A675,0))</f>
        <v/>
      </c>
    </row>
    <row r="677" spans="1:21" hidden="1" x14ac:dyDescent="0.25">
      <c r="A677" s="25"/>
      <c r="B677" s="424" t="str">
        <f ca="1">IF(OFFSET(Zdroj!$B$16,A675,0)&gt;0,OFFSET(Zdroj!$B$16,A675,0)+0,"")</f>
        <v/>
      </c>
      <c r="C677" s="2" t="str">
        <f ca="1">IF($B676="","",IF(Zdroj!$AS$9="ano",CONCATENATE("Okres:","
",OFFSET(Zdroj!CH$16,'k rozhodnutí detailní'!$A675,0),"
","Právní forma","
",OFFSET(Zdroj!H$16,'k rozhodnutí detailní'!$A675,0),"
",IF(OFFSET(Zdroj!I$16,'k rozhodnutí detailní'!$A675,0)="","","IČO: "),OFFSET(Zdroj!I$16,'k rozhodnutí detailní'!$A675,0),"
","B.Ú. ",IF(OFFSET(Zdroj!J$16,'k rozhodnutí detailní'!$A675,0)="","","Anonymizováno")),CONCATENATE("Okres:","
",OFFSET(Zdroj!CH$16,'k rozhodnutí detailní'!$A675,0),"
","Právní forma","
",OFFSET(Zdroj!H$16,'k rozhodnutí detailní'!$A675,0),"
",IF(OFFSET(Zdroj!I$16,'k rozhodnutí detailní'!$A675,0)="","","IČO: "),OFFSET(Zdroj!I$16,'k rozhodnutí detailní'!$A675,0),"
","B.Ú. ",OFFSET(Zdroj!J$16,'k rozhodnutí detailní'!$A675,0))))</f>
        <v/>
      </c>
      <c r="D677" s="3" t="str">
        <f ca="1">IF($B676="","",OFFSET(Zdroj!O$16,'k rozhodnutí detailní'!$A675,0))</f>
        <v/>
      </c>
      <c r="E677" s="426"/>
      <c r="F677" s="31"/>
      <c r="G677" s="429"/>
      <c r="H677" s="427"/>
      <c r="I677" s="419"/>
      <c r="J677" s="419"/>
      <c r="K677" s="419"/>
      <c r="L677" s="419"/>
      <c r="M677" s="435"/>
      <c r="N677" s="425"/>
      <c r="O677" s="419"/>
      <c r="P677" s="419"/>
      <c r="Q677" s="419"/>
      <c r="R677" s="419"/>
      <c r="S677" s="419"/>
      <c r="T677" s="419"/>
      <c r="U677" s="419"/>
    </row>
    <row r="678" spans="1:21" hidden="1" x14ac:dyDescent="0.25">
      <c r="A678" s="25">
        <f>ROW()/3-1</f>
        <v>225</v>
      </c>
      <c r="B678" s="424"/>
      <c r="C678" s="29" t="str">
        <f ca="1">IF($B676="","",IF(Zdroj!$AS$9="ano",IF(OFFSET(Zdroj!M$16,'k rozhodnutí detailní'!A675,0)="","","Anonymizováno"),IF(OFFSET(Zdroj!M$16,'k rozhodnutí detailní'!A675,0)="","",OFFSET(Zdroj!M$16,'k rozhodnutí detailní'!A675,0))))</f>
        <v/>
      </c>
      <c r="D678" s="3" t="str">
        <f ca="1">IF($B676="","",CONCATENATE("Dotace bude použita na:","
",OFFSET(Zdroj!P$16,'k rozhodnutí detailní'!$A675,0)))</f>
        <v/>
      </c>
      <c r="E678" s="426"/>
      <c r="F678" s="32" t="str">
        <f ca="1">IF($B676="","",OFFSET(Zdroj!V$16,'k rozhodnutí detailní'!$A675,0))</f>
        <v/>
      </c>
      <c r="G678" s="49" t="str">
        <f ca="1">IF($B676="","",OFFSET(Zdroj!CC$16,'k rozhodnutí'!#REF!,0))</f>
        <v/>
      </c>
      <c r="H678" s="427"/>
      <c r="I678" s="419"/>
      <c r="J678" s="419"/>
      <c r="K678" s="419"/>
      <c r="L678" s="419"/>
      <c r="M678" s="435"/>
      <c r="N678" s="33" t="str">
        <f t="shared" ref="N678" ca="1" si="445">IF(B676="","",N676/G676)</f>
        <v/>
      </c>
      <c r="O678" s="419"/>
      <c r="P678" s="419"/>
      <c r="Q678" s="419"/>
      <c r="R678" s="419"/>
      <c r="S678" s="419"/>
      <c r="T678" s="419"/>
      <c r="U678" s="419"/>
    </row>
    <row r="679" spans="1:21" hidden="1" x14ac:dyDescent="0.25">
      <c r="A679" s="25"/>
      <c r="B679" s="144" t="str">
        <f ca="1">IF(OFFSET(Zdroj!$B$16,A678,0)&gt;0,A681,"")</f>
        <v/>
      </c>
      <c r="C679" s="2" t="str">
        <f ca="1">IF($B679="","",IF(Zdroj!$AS$9="ano",CONCATENATE(OFFSET(Zdroj!C$16,'k rozhodnutí detailní'!$A678,0),"
","Anonymizováno","
",OFFSET(Zdroj!E$16,'k rozhodnutí detailní'!$A678,0),"
",OFFSET(Zdroj!F$16,'k rozhodnutí detailní'!$A678,0)),CONCATENATE(OFFSET(Zdroj!C$16,'k rozhodnutí detailní'!$A678,0),"
",OFFSET(Zdroj!D$16,'k rozhodnutí detailní'!$A678,0),"
",OFFSET(Zdroj!E$16,'k rozhodnutí detailní'!$A678,0),"
",OFFSET(Zdroj!F$16,'k rozhodnutí detailní'!$A678,0))))</f>
        <v/>
      </c>
      <c r="D679" s="20" t="str">
        <f ca="1">IF($B679="","",OFFSET(Zdroj!N$16,'k rozhodnutí detailní'!$A678,0))</f>
        <v/>
      </c>
      <c r="E679" s="426" t="str">
        <f ca="1">IF($B679="","",OFFSET(Zdroj!T$16,'k rozhodnutí detailní'!$A678,0))</f>
        <v/>
      </c>
      <c r="F679" s="32" t="str">
        <f ca="1">IF($B679="","",OFFSET(Zdroj!U$16,'k rozhodnutí detailní'!$A678,0))</f>
        <v/>
      </c>
      <c r="G679" s="429" t="str">
        <f ca="1">IF($B679="","",OFFSET(Zdroj!W$16,'k rozhodnutí detailní'!$A678,0))</f>
        <v/>
      </c>
      <c r="H679" s="427" t="str">
        <f ca="1">IF($B679="","",OFFSET(Zdroj!Y$16,'k rozhodnutí detailní'!$A678,0))</f>
        <v/>
      </c>
      <c r="I679" s="419" t="str">
        <f ca="1">IF($B679="","",OFFSET(Zdroj!BW$16,'k rozhodnutí detailní'!$A678,0))</f>
        <v/>
      </c>
      <c r="J679" s="419" t="str">
        <f ca="1">IF($B679="","",OFFSET(Zdroj!BX$16,'k rozhodnutí detailní'!$A678,0))</f>
        <v/>
      </c>
      <c r="K679" s="419" t="str">
        <f ca="1">IF($B679="","",OFFSET(Zdroj!BY$16,'k rozhodnutí detailní'!$A678,0))</f>
        <v/>
      </c>
      <c r="L679" s="419" t="str">
        <f ca="1">IF($B679="","",CONCATENATE(OFFSET(Zdroj!BZ$16,'k rozhodnutí detailní'!$A678,0)," ze 100"))</f>
        <v/>
      </c>
      <c r="M679" s="435" t="str">
        <f t="shared" ref="M679" ca="1" si="446">IF($B679="","",SUM((I679+J679+K679)/100))</f>
        <v/>
      </c>
      <c r="N679" s="425" t="str">
        <f ca="1">IF(B679="","",IF(Zdroj!$AS$1=Zdroj!$AT$9,IF(ROUND(G679*M679,Zdroj!$AT$8)&lt;Zdroj!$AU$1,Zdroj!$AU$1,ROUND(G679*M679,Zdroj!$AT$8)),OFFSET(Zdroj!CE$16,'k rozhodnutí detailní'!A678,0)))</f>
        <v/>
      </c>
      <c r="O679" s="419" t="str">
        <f ca="1">IF($B679="","",OFFSET(Zdroj!Z$16,'k rozhodnutí detailní'!$A678,0))</f>
        <v/>
      </c>
      <c r="P679" s="419" t="str">
        <f ca="1">IF($B679="","",OFFSET(Zdroj!AC$16,'k rozhodnutí detailní'!$A678,0))</f>
        <v/>
      </c>
      <c r="Q679" s="419" t="str">
        <f ca="1">IF($B679="","",OFFSET(Zdroj!AD$16,'k rozhodnutí detailní'!$A678,0))</f>
        <v/>
      </c>
      <c r="R679" s="419" t="str">
        <f ca="1">IF($B679="","",OFFSET(Zdroj!AE$16,'k rozhodnutí detailní'!$A678,0))</f>
        <v/>
      </c>
      <c r="S679" s="419" t="str">
        <f ca="1">IF($B679="","",OFFSET(Zdroj!AF$16,'k rozhodnutí detailní'!$A678,0))</f>
        <v/>
      </c>
      <c r="T679" s="419" t="str">
        <f ca="1">IF($B679="","",OFFSET(Zdroj!AG$16,'k rozhodnutí detailní'!$A678,0))</f>
        <v/>
      </c>
      <c r="U679" s="419" t="str">
        <f ca="1">IF($B679="","",OFFSET(Zdroj!AH$16,'k rozhodnutí detailní'!$A678,0))</f>
        <v/>
      </c>
    </row>
    <row r="680" spans="1:21" hidden="1" x14ac:dyDescent="0.25">
      <c r="A680" s="25"/>
      <c r="B680" s="424" t="str">
        <f ca="1">IF(OFFSET(Zdroj!$B$16,A678,0)&gt;0,OFFSET(Zdroj!$B$16,A678,0)+0,"")</f>
        <v/>
      </c>
      <c r="C680" s="2" t="str">
        <f ca="1">IF($B679="","",IF(Zdroj!$AS$9="ano",CONCATENATE("Okres:","
",OFFSET(Zdroj!CH$16,'k rozhodnutí detailní'!$A678,0),"
","Právní forma","
",OFFSET(Zdroj!H$16,'k rozhodnutí detailní'!$A678,0),"
",IF(OFFSET(Zdroj!I$16,'k rozhodnutí detailní'!$A678,0)="","","IČO: "),OFFSET(Zdroj!I$16,'k rozhodnutí detailní'!$A678,0),"
","B.Ú. ",IF(OFFSET(Zdroj!J$16,'k rozhodnutí detailní'!$A678,0)="","","Anonymizováno")),CONCATENATE("Okres:","
",OFFSET(Zdroj!CH$16,'k rozhodnutí detailní'!$A678,0),"
","Právní forma","
",OFFSET(Zdroj!H$16,'k rozhodnutí detailní'!$A678,0),"
",IF(OFFSET(Zdroj!I$16,'k rozhodnutí detailní'!$A678,0)="","","IČO: "),OFFSET(Zdroj!I$16,'k rozhodnutí detailní'!$A678,0),"
","B.Ú. ",OFFSET(Zdroj!J$16,'k rozhodnutí detailní'!$A678,0))))</f>
        <v/>
      </c>
      <c r="D680" s="3" t="str">
        <f ca="1">IF($B679="","",OFFSET(Zdroj!O$16,'k rozhodnutí detailní'!$A678,0))</f>
        <v/>
      </c>
      <c r="E680" s="426"/>
      <c r="F680" s="31"/>
      <c r="G680" s="429"/>
      <c r="H680" s="427"/>
      <c r="I680" s="419"/>
      <c r="J680" s="419"/>
      <c r="K680" s="419"/>
      <c r="L680" s="419"/>
      <c r="M680" s="435"/>
      <c r="N680" s="425"/>
      <c r="O680" s="419"/>
      <c r="P680" s="419"/>
      <c r="Q680" s="419"/>
      <c r="R680" s="419"/>
      <c r="S680" s="419"/>
      <c r="T680" s="419"/>
      <c r="U680" s="419"/>
    </row>
    <row r="681" spans="1:21" hidden="1" x14ac:dyDescent="0.25">
      <c r="A681" s="25">
        <f>ROW()/3-1</f>
        <v>226</v>
      </c>
      <c r="B681" s="424"/>
      <c r="C681" s="29" t="str">
        <f ca="1">IF($B679="","",IF(Zdroj!$AS$9="ano",IF(OFFSET(Zdroj!M$16,'k rozhodnutí detailní'!A678,0)="","","Anonymizováno"),IF(OFFSET(Zdroj!M$16,'k rozhodnutí detailní'!A678,0)="","",OFFSET(Zdroj!M$16,'k rozhodnutí detailní'!A678,0))))</f>
        <v/>
      </c>
      <c r="D681" s="3" t="str">
        <f ca="1">IF($B679="","",CONCATENATE("Dotace bude použita na:","
",OFFSET(Zdroj!P$16,'k rozhodnutí detailní'!$A678,0)))</f>
        <v/>
      </c>
      <c r="E681" s="426"/>
      <c r="F681" s="32" t="str">
        <f ca="1">IF($B679="","",OFFSET(Zdroj!V$16,'k rozhodnutí detailní'!$A678,0))</f>
        <v/>
      </c>
      <c r="G681" s="49" t="str">
        <f ca="1">IF($B679="","",OFFSET(Zdroj!CC$16,'k rozhodnutí'!#REF!,0))</f>
        <v/>
      </c>
      <c r="H681" s="427"/>
      <c r="I681" s="419"/>
      <c r="J681" s="419"/>
      <c r="K681" s="419"/>
      <c r="L681" s="419"/>
      <c r="M681" s="435"/>
      <c r="N681" s="33" t="str">
        <f t="shared" ref="N681" ca="1" si="447">IF(B679="","",N679/G679)</f>
        <v/>
      </c>
      <c r="O681" s="419"/>
      <c r="P681" s="419"/>
      <c r="Q681" s="419"/>
      <c r="R681" s="419"/>
      <c r="S681" s="419"/>
      <c r="T681" s="419"/>
      <c r="U681" s="419"/>
    </row>
    <row r="682" spans="1:21" hidden="1" x14ac:dyDescent="0.25">
      <c r="A682" s="25"/>
      <c r="B682" s="144" t="str">
        <f ca="1">IF(OFFSET(Zdroj!$B$16,A681,0)&gt;0,A684,"")</f>
        <v/>
      </c>
      <c r="C682" s="2" t="str">
        <f ca="1">IF($B682="","",IF(Zdroj!$AS$9="ano",CONCATENATE(OFFSET(Zdroj!C$16,'k rozhodnutí detailní'!$A681,0),"
","Anonymizováno","
",OFFSET(Zdroj!E$16,'k rozhodnutí detailní'!$A681,0),"
",OFFSET(Zdroj!F$16,'k rozhodnutí detailní'!$A681,0)),CONCATENATE(OFFSET(Zdroj!C$16,'k rozhodnutí detailní'!$A681,0),"
",OFFSET(Zdroj!D$16,'k rozhodnutí detailní'!$A681,0),"
",OFFSET(Zdroj!E$16,'k rozhodnutí detailní'!$A681,0),"
",OFFSET(Zdroj!F$16,'k rozhodnutí detailní'!$A681,0))))</f>
        <v/>
      </c>
      <c r="D682" s="20" t="str">
        <f ca="1">IF($B682="","",OFFSET(Zdroj!N$16,'k rozhodnutí detailní'!$A681,0))</f>
        <v/>
      </c>
      <c r="E682" s="426" t="str">
        <f ca="1">IF($B682="","",OFFSET(Zdroj!T$16,'k rozhodnutí detailní'!$A681,0))</f>
        <v/>
      </c>
      <c r="F682" s="32" t="str">
        <f ca="1">IF($B682="","",OFFSET(Zdroj!U$16,'k rozhodnutí detailní'!$A681,0))</f>
        <v/>
      </c>
      <c r="G682" s="429" t="str">
        <f ca="1">IF($B682="","",OFFSET(Zdroj!W$16,'k rozhodnutí detailní'!$A681,0))</f>
        <v/>
      </c>
      <c r="H682" s="427" t="str">
        <f ca="1">IF($B682="","",OFFSET(Zdroj!Y$16,'k rozhodnutí detailní'!$A681,0))</f>
        <v/>
      </c>
      <c r="I682" s="419" t="str">
        <f ca="1">IF($B682="","",OFFSET(Zdroj!BW$16,'k rozhodnutí detailní'!$A681,0))</f>
        <v/>
      </c>
      <c r="J682" s="419" t="str">
        <f ca="1">IF($B682="","",OFFSET(Zdroj!BX$16,'k rozhodnutí detailní'!$A681,0))</f>
        <v/>
      </c>
      <c r="K682" s="419" t="str">
        <f ca="1">IF($B682="","",OFFSET(Zdroj!BY$16,'k rozhodnutí detailní'!$A681,0))</f>
        <v/>
      </c>
      <c r="L682" s="419" t="str">
        <f ca="1">IF($B682="","",CONCATENATE(OFFSET(Zdroj!BZ$16,'k rozhodnutí detailní'!$A681,0)," ze 100"))</f>
        <v/>
      </c>
      <c r="M682" s="435" t="str">
        <f t="shared" ref="M682" ca="1" si="448">IF($B682="","",SUM((I682+J682+K682)/100))</f>
        <v/>
      </c>
      <c r="N682" s="425" t="str">
        <f ca="1">IF(B682="","",IF(Zdroj!$AS$1=Zdroj!$AT$9,IF(ROUND(G682*M682,Zdroj!$AT$8)&lt;Zdroj!$AU$1,Zdroj!$AU$1,ROUND(G682*M682,Zdroj!$AT$8)),OFFSET(Zdroj!CE$16,'k rozhodnutí detailní'!A681,0)))</f>
        <v/>
      </c>
      <c r="O682" s="419" t="str">
        <f ca="1">IF($B682="","",OFFSET(Zdroj!Z$16,'k rozhodnutí detailní'!$A681,0))</f>
        <v/>
      </c>
      <c r="P682" s="419" t="str">
        <f ca="1">IF($B682="","",OFFSET(Zdroj!AC$16,'k rozhodnutí detailní'!$A681,0))</f>
        <v/>
      </c>
      <c r="Q682" s="419" t="str">
        <f ca="1">IF($B682="","",OFFSET(Zdroj!AD$16,'k rozhodnutí detailní'!$A681,0))</f>
        <v/>
      </c>
      <c r="R682" s="419" t="str">
        <f ca="1">IF($B682="","",OFFSET(Zdroj!AE$16,'k rozhodnutí detailní'!$A681,0))</f>
        <v/>
      </c>
      <c r="S682" s="419" t="str">
        <f ca="1">IF($B682="","",OFFSET(Zdroj!AF$16,'k rozhodnutí detailní'!$A681,0))</f>
        <v/>
      </c>
      <c r="T682" s="419" t="str">
        <f ca="1">IF($B682="","",OFFSET(Zdroj!AG$16,'k rozhodnutí detailní'!$A681,0))</f>
        <v/>
      </c>
      <c r="U682" s="419" t="str">
        <f ca="1">IF($B682="","",OFFSET(Zdroj!AH$16,'k rozhodnutí detailní'!$A681,0))</f>
        <v/>
      </c>
    </row>
    <row r="683" spans="1:21" hidden="1" x14ac:dyDescent="0.25">
      <c r="A683" s="25"/>
      <c r="B683" s="424" t="str">
        <f ca="1">IF(OFFSET(Zdroj!$B$16,A681,0)&gt;0,OFFSET(Zdroj!$B$16,A681,0)+0,"")</f>
        <v/>
      </c>
      <c r="C683" s="2" t="str">
        <f ca="1">IF($B682="","",IF(Zdroj!$AS$9="ano",CONCATENATE("Okres:","
",OFFSET(Zdroj!CH$16,'k rozhodnutí detailní'!$A681,0),"
","Právní forma","
",OFFSET(Zdroj!H$16,'k rozhodnutí detailní'!$A681,0),"
",IF(OFFSET(Zdroj!I$16,'k rozhodnutí detailní'!$A681,0)="","","IČO: "),OFFSET(Zdroj!I$16,'k rozhodnutí detailní'!$A681,0),"
","B.Ú. ",IF(OFFSET(Zdroj!J$16,'k rozhodnutí detailní'!$A681,0)="","","Anonymizováno")),CONCATENATE("Okres:","
",OFFSET(Zdroj!CH$16,'k rozhodnutí detailní'!$A681,0),"
","Právní forma","
",OFFSET(Zdroj!H$16,'k rozhodnutí detailní'!$A681,0),"
",IF(OFFSET(Zdroj!I$16,'k rozhodnutí detailní'!$A681,0)="","","IČO: "),OFFSET(Zdroj!I$16,'k rozhodnutí detailní'!$A681,0),"
","B.Ú. ",OFFSET(Zdroj!J$16,'k rozhodnutí detailní'!$A681,0))))</f>
        <v/>
      </c>
      <c r="D683" s="3" t="str">
        <f ca="1">IF($B682="","",OFFSET(Zdroj!O$16,'k rozhodnutí detailní'!$A681,0))</f>
        <v/>
      </c>
      <c r="E683" s="426"/>
      <c r="F683" s="31"/>
      <c r="G683" s="429"/>
      <c r="H683" s="427"/>
      <c r="I683" s="419"/>
      <c r="J683" s="419"/>
      <c r="K683" s="419"/>
      <c r="L683" s="419"/>
      <c r="M683" s="435"/>
      <c r="N683" s="425"/>
      <c r="O683" s="419"/>
      <c r="P683" s="419"/>
      <c r="Q683" s="419"/>
      <c r="R683" s="419"/>
      <c r="S683" s="419"/>
      <c r="T683" s="419"/>
      <c r="U683" s="419"/>
    </row>
    <row r="684" spans="1:21" hidden="1" x14ac:dyDescent="0.25">
      <c r="A684" s="25">
        <f>ROW()/3-1</f>
        <v>227</v>
      </c>
      <c r="B684" s="424"/>
      <c r="C684" s="29" t="str">
        <f ca="1">IF($B682="","",IF(Zdroj!$AS$9="ano",IF(OFFSET(Zdroj!M$16,'k rozhodnutí detailní'!A681,0)="","","Anonymizováno"),IF(OFFSET(Zdroj!M$16,'k rozhodnutí detailní'!A681,0)="","",OFFSET(Zdroj!M$16,'k rozhodnutí detailní'!A681,0))))</f>
        <v/>
      </c>
      <c r="D684" s="3" t="str">
        <f ca="1">IF($B682="","",CONCATENATE("Dotace bude použita na:","
",OFFSET(Zdroj!P$16,'k rozhodnutí detailní'!$A681,0)))</f>
        <v/>
      </c>
      <c r="E684" s="426"/>
      <c r="F684" s="32" t="str">
        <f ca="1">IF($B682="","",OFFSET(Zdroj!V$16,'k rozhodnutí detailní'!$A681,0))</f>
        <v/>
      </c>
      <c r="G684" s="49" t="str">
        <f ca="1">IF($B682="","",OFFSET(Zdroj!CC$16,'k rozhodnutí'!#REF!,0))</f>
        <v/>
      </c>
      <c r="H684" s="427"/>
      <c r="I684" s="419"/>
      <c r="J684" s="419"/>
      <c r="K684" s="419"/>
      <c r="L684" s="419"/>
      <c r="M684" s="435"/>
      <c r="N684" s="33" t="str">
        <f t="shared" ref="N684" ca="1" si="449">IF(B682="","",N682/G682)</f>
        <v/>
      </c>
      <c r="O684" s="419"/>
      <c r="P684" s="419"/>
      <c r="Q684" s="419"/>
      <c r="R684" s="419"/>
      <c r="S684" s="419"/>
      <c r="T684" s="419"/>
      <c r="U684" s="419"/>
    </row>
    <row r="685" spans="1:21" hidden="1" x14ac:dyDescent="0.25">
      <c r="A685" s="25"/>
      <c r="B685" s="144" t="str">
        <f ca="1">IF(OFFSET(Zdroj!$B$16,A684,0)&gt;0,A687,"")</f>
        <v/>
      </c>
      <c r="C685" s="2" t="str">
        <f ca="1">IF($B685="","",IF(Zdroj!$AS$9="ano",CONCATENATE(OFFSET(Zdroj!C$16,'k rozhodnutí detailní'!$A684,0),"
","Anonymizováno","
",OFFSET(Zdroj!E$16,'k rozhodnutí detailní'!$A684,0),"
",OFFSET(Zdroj!F$16,'k rozhodnutí detailní'!$A684,0)),CONCATENATE(OFFSET(Zdroj!C$16,'k rozhodnutí detailní'!$A684,0),"
",OFFSET(Zdroj!D$16,'k rozhodnutí detailní'!$A684,0),"
",OFFSET(Zdroj!E$16,'k rozhodnutí detailní'!$A684,0),"
",OFFSET(Zdroj!F$16,'k rozhodnutí detailní'!$A684,0))))</f>
        <v/>
      </c>
      <c r="D685" s="20" t="str">
        <f ca="1">IF($B685="","",OFFSET(Zdroj!N$16,'k rozhodnutí detailní'!$A684,0))</f>
        <v/>
      </c>
      <c r="E685" s="426" t="str">
        <f ca="1">IF($B685="","",OFFSET(Zdroj!T$16,'k rozhodnutí detailní'!$A684,0))</f>
        <v/>
      </c>
      <c r="F685" s="32" t="str">
        <f ca="1">IF($B685="","",OFFSET(Zdroj!U$16,'k rozhodnutí detailní'!$A684,0))</f>
        <v/>
      </c>
      <c r="G685" s="429" t="str">
        <f ca="1">IF($B685="","",OFFSET(Zdroj!W$16,'k rozhodnutí detailní'!$A684,0))</f>
        <v/>
      </c>
      <c r="H685" s="427" t="str">
        <f ca="1">IF($B685="","",OFFSET(Zdroj!Y$16,'k rozhodnutí detailní'!$A684,0))</f>
        <v/>
      </c>
      <c r="I685" s="419" t="str">
        <f ca="1">IF($B685="","",OFFSET(Zdroj!BW$16,'k rozhodnutí detailní'!$A684,0))</f>
        <v/>
      </c>
      <c r="J685" s="419" t="str">
        <f ca="1">IF($B685="","",OFFSET(Zdroj!BX$16,'k rozhodnutí detailní'!$A684,0))</f>
        <v/>
      </c>
      <c r="K685" s="419" t="str">
        <f ca="1">IF($B685="","",OFFSET(Zdroj!BY$16,'k rozhodnutí detailní'!$A684,0))</f>
        <v/>
      </c>
      <c r="L685" s="419" t="str">
        <f ca="1">IF($B685="","",CONCATENATE(OFFSET(Zdroj!BZ$16,'k rozhodnutí detailní'!$A684,0)," ze 100"))</f>
        <v/>
      </c>
      <c r="M685" s="435" t="str">
        <f t="shared" ref="M685" ca="1" si="450">IF($B685="","",SUM((I685+J685+K685)/100))</f>
        <v/>
      </c>
      <c r="N685" s="425" t="str">
        <f ca="1">IF(B685="","",IF(Zdroj!$AS$1=Zdroj!$AT$9,IF(ROUND(G685*M685,Zdroj!$AT$8)&lt;Zdroj!$AU$1,Zdroj!$AU$1,ROUND(G685*M685,Zdroj!$AT$8)),OFFSET(Zdroj!CE$16,'k rozhodnutí detailní'!A684,0)))</f>
        <v/>
      </c>
      <c r="O685" s="419" t="str">
        <f ca="1">IF($B685="","",OFFSET(Zdroj!Z$16,'k rozhodnutí detailní'!$A684,0))</f>
        <v/>
      </c>
      <c r="P685" s="419" t="str">
        <f ca="1">IF($B685="","",OFFSET(Zdroj!AC$16,'k rozhodnutí detailní'!$A684,0))</f>
        <v/>
      </c>
      <c r="Q685" s="419" t="str">
        <f ca="1">IF($B685="","",OFFSET(Zdroj!AD$16,'k rozhodnutí detailní'!$A684,0))</f>
        <v/>
      </c>
      <c r="R685" s="419" t="str">
        <f ca="1">IF($B685="","",OFFSET(Zdroj!AE$16,'k rozhodnutí detailní'!$A684,0))</f>
        <v/>
      </c>
      <c r="S685" s="419" t="str">
        <f ca="1">IF($B685="","",OFFSET(Zdroj!AF$16,'k rozhodnutí detailní'!$A684,0))</f>
        <v/>
      </c>
      <c r="T685" s="419" t="str">
        <f ca="1">IF($B685="","",OFFSET(Zdroj!AG$16,'k rozhodnutí detailní'!$A684,0))</f>
        <v/>
      </c>
      <c r="U685" s="419" t="str">
        <f ca="1">IF($B685="","",OFFSET(Zdroj!AH$16,'k rozhodnutí detailní'!$A684,0))</f>
        <v/>
      </c>
    </row>
    <row r="686" spans="1:21" hidden="1" x14ac:dyDescent="0.25">
      <c r="A686" s="25"/>
      <c r="B686" s="424" t="str">
        <f ca="1">IF(OFFSET(Zdroj!$B$16,A684,0)&gt;0,OFFSET(Zdroj!$B$16,A684,0)+0,"")</f>
        <v/>
      </c>
      <c r="C686" s="2" t="str">
        <f ca="1">IF($B685="","",IF(Zdroj!$AS$9="ano",CONCATENATE("Okres:","
",OFFSET(Zdroj!CH$16,'k rozhodnutí detailní'!$A684,0),"
","Právní forma","
",OFFSET(Zdroj!H$16,'k rozhodnutí detailní'!$A684,0),"
",IF(OFFSET(Zdroj!I$16,'k rozhodnutí detailní'!$A684,0)="","","IČO: "),OFFSET(Zdroj!I$16,'k rozhodnutí detailní'!$A684,0),"
","B.Ú. ",IF(OFFSET(Zdroj!J$16,'k rozhodnutí detailní'!$A684,0)="","","Anonymizováno")),CONCATENATE("Okres:","
",OFFSET(Zdroj!CH$16,'k rozhodnutí detailní'!$A684,0),"
","Právní forma","
",OFFSET(Zdroj!H$16,'k rozhodnutí detailní'!$A684,0),"
",IF(OFFSET(Zdroj!I$16,'k rozhodnutí detailní'!$A684,0)="","","IČO: "),OFFSET(Zdroj!I$16,'k rozhodnutí detailní'!$A684,0),"
","B.Ú. ",OFFSET(Zdroj!J$16,'k rozhodnutí detailní'!$A684,0))))</f>
        <v/>
      </c>
      <c r="D686" s="3" t="str">
        <f ca="1">IF($B685="","",OFFSET(Zdroj!O$16,'k rozhodnutí detailní'!$A684,0))</f>
        <v/>
      </c>
      <c r="E686" s="426"/>
      <c r="F686" s="31"/>
      <c r="G686" s="429"/>
      <c r="H686" s="427"/>
      <c r="I686" s="419"/>
      <c r="J686" s="419"/>
      <c r="K686" s="419"/>
      <c r="L686" s="419"/>
      <c r="M686" s="435"/>
      <c r="N686" s="425"/>
      <c r="O686" s="419"/>
      <c r="P686" s="419"/>
      <c r="Q686" s="419"/>
      <c r="R686" s="419"/>
      <c r="S686" s="419"/>
      <c r="T686" s="419"/>
      <c r="U686" s="419"/>
    </row>
    <row r="687" spans="1:21" hidden="1" x14ac:dyDescent="0.25">
      <c r="A687" s="25">
        <f>ROW()/3-1</f>
        <v>228</v>
      </c>
      <c r="B687" s="424"/>
      <c r="C687" s="29" t="str">
        <f ca="1">IF($B685="","",IF(Zdroj!$AS$9="ano",IF(OFFSET(Zdroj!M$16,'k rozhodnutí detailní'!A684,0)="","","Anonymizováno"),IF(OFFSET(Zdroj!M$16,'k rozhodnutí detailní'!A684,0)="","",OFFSET(Zdroj!M$16,'k rozhodnutí detailní'!A684,0))))</f>
        <v/>
      </c>
      <c r="D687" s="3" t="str">
        <f ca="1">IF($B685="","",CONCATENATE("Dotace bude použita na:","
",OFFSET(Zdroj!P$16,'k rozhodnutí detailní'!$A684,0)))</f>
        <v/>
      </c>
      <c r="E687" s="426"/>
      <c r="F687" s="32" t="str">
        <f ca="1">IF($B685="","",OFFSET(Zdroj!V$16,'k rozhodnutí detailní'!$A684,0))</f>
        <v/>
      </c>
      <c r="G687" s="49" t="str">
        <f ca="1">IF($B685="","",OFFSET(Zdroj!CC$16,'k rozhodnutí'!#REF!,0))</f>
        <v/>
      </c>
      <c r="H687" s="427"/>
      <c r="I687" s="419"/>
      <c r="J687" s="419"/>
      <c r="K687" s="419"/>
      <c r="L687" s="419"/>
      <c r="M687" s="435"/>
      <c r="N687" s="33" t="str">
        <f t="shared" ref="N687" ca="1" si="451">IF(B685="","",N685/G685)</f>
        <v/>
      </c>
      <c r="O687" s="419"/>
      <c r="P687" s="419"/>
      <c r="Q687" s="419"/>
      <c r="R687" s="419"/>
      <c r="S687" s="419"/>
      <c r="T687" s="419"/>
      <c r="U687" s="419"/>
    </row>
    <row r="688" spans="1:21" hidden="1" x14ac:dyDescent="0.25">
      <c r="A688" s="25"/>
      <c r="B688" s="144" t="str">
        <f ca="1">IF(OFFSET(Zdroj!$B$16,A687,0)&gt;0,A690,"")</f>
        <v/>
      </c>
      <c r="C688" s="2" t="str">
        <f ca="1">IF($B688="","",IF(Zdroj!$AS$9="ano",CONCATENATE(OFFSET(Zdroj!C$16,'k rozhodnutí detailní'!$A687,0),"
","Anonymizováno","
",OFFSET(Zdroj!E$16,'k rozhodnutí detailní'!$A687,0),"
",OFFSET(Zdroj!F$16,'k rozhodnutí detailní'!$A687,0)),CONCATENATE(OFFSET(Zdroj!C$16,'k rozhodnutí detailní'!$A687,0),"
",OFFSET(Zdroj!D$16,'k rozhodnutí detailní'!$A687,0),"
",OFFSET(Zdroj!E$16,'k rozhodnutí detailní'!$A687,0),"
",OFFSET(Zdroj!F$16,'k rozhodnutí detailní'!$A687,0))))</f>
        <v/>
      </c>
      <c r="D688" s="20" t="str">
        <f ca="1">IF($B688="","",OFFSET(Zdroj!N$16,'k rozhodnutí detailní'!$A687,0))</f>
        <v/>
      </c>
      <c r="E688" s="426" t="str">
        <f ca="1">IF($B688="","",OFFSET(Zdroj!T$16,'k rozhodnutí detailní'!$A687,0))</f>
        <v/>
      </c>
      <c r="F688" s="32" t="str">
        <f ca="1">IF($B688="","",OFFSET(Zdroj!U$16,'k rozhodnutí detailní'!$A687,0))</f>
        <v/>
      </c>
      <c r="G688" s="429" t="str">
        <f ca="1">IF($B688="","",OFFSET(Zdroj!W$16,'k rozhodnutí detailní'!$A687,0))</f>
        <v/>
      </c>
      <c r="H688" s="427" t="str">
        <f ca="1">IF($B688="","",OFFSET(Zdroj!Y$16,'k rozhodnutí detailní'!$A687,0))</f>
        <v/>
      </c>
      <c r="I688" s="419" t="str">
        <f ca="1">IF($B688="","",OFFSET(Zdroj!BW$16,'k rozhodnutí detailní'!$A687,0))</f>
        <v/>
      </c>
      <c r="J688" s="419" t="str">
        <f ca="1">IF($B688="","",OFFSET(Zdroj!BX$16,'k rozhodnutí detailní'!$A687,0))</f>
        <v/>
      </c>
      <c r="K688" s="419" t="str">
        <f ca="1">IF($B688="","",OFFSET(Zdroj!BY$16,'k rozhodnutí detailní'!$A687,0))</f>
        <v/>
      </c>
      <c r="L688" s="419" t="str">
        <f ca="1">IF($B688="","",CONCATENATE(OFFSET(Zdroj!BZ$16,'k rozhodnutí detailní'!$A687,0)," ze 100"))</f>
        <v/>
      </c>
      <c r="M688" s="435" t="str">
        <f t="shared" ref="M688" ca="1" si="452">IF($B688="","",SUM((I688+J688+K688)/100))</f>
        <v/>
      </c>
      <c r="N688" s="425" t="str">
        <f ca="1">IF(B688="","",IF(Zdroj!$AS$1=Zdroj!$AT$9,IF(ROUND(G688*M688,Zdroj!$AT$8)&lt;Zdroj!$AU$1,Zdroj!$AU$1,ROUND(G688*M688,Zdroj!$AT$8)),OFFSET(Zdroj!CE$16,'k rozhodnutí detailní'!A687,0)))</f>
        <v/>
      </c>
      <c r="O688" s="419" t="str">
        <f ca="1">IF($B688="","",OFFSET(Zdroj!Z$16,'k rozhodnutí detailní'!$A687,0))</f>
        <v/>
      </c>
      <c r="P688" s="419" t="str">
        <f ca="1">IF($B688="","",OFFSET(Zdroj!AC$16,'k rozhodnutí detailní'!$A687,0))</f>
        <v/>
      </c>
      <c r="Q688" s="419" t="str">
        <f ca="1">IF($B688="","",OFFSET(Zdroj!AD$16,'k rozhodnutí detailní'!$A687,0))</f>
        <v/>
      </c>
      <c r="R688" s="419" t="str">
        <f ca="1">IF($B688="","",OFFSET(Zdroj!AE$16,'k rozhodnutí detailní'!$A687,0))</f>
        <v/>
      </c>
      <c r="S688" s="419" t="str">
        <f ca="1">IF($B688="","",OFFSET(Zdroj!AF$16,'k rozhodnutí detailní'!$A687,0))</f>
        <v/>
      </c>
      <c r="T688" s="419" t="str">
        <f ca="1">IF($B688="","",OFFSET(Zdroj!AG$16,'k rozhodnutí detailní'!$A687,0))</f>
        <v/>
      </c>
      <c r="U688" s="419" t="str">
        <f ca="1">IF($B688="","",OFFSET(Zdroj!AH$16,'k rozhodnutí detailní'!$A687,0))</f>
        <v/>
      </c>
    </row>
    <row r="689" spans="1:21" hidden="1" x14ac:dyDescent="0.25">
      <c r="A689" s="25"/>
      <c r="B689" s="424" t="str">
        <f ca="1">IF(OFFSET(Zdroj!$B$16,A687,0)&gt;0,OFFSET(Zdroj!$B$16,A687,0)+0,"")</f>
        <v/>
      </c>
      <c r="C689" s="2" t="str">
        <f ca="1">IF($B688="","",IF(Zdroj!$AS$9="ano",CONCATENATE("Okres:","
",OFFSET(Zdroj!CH$16,'k rozhodnutí detailní'!$A687,0),"
","Právní forma","
",OFFSET(Zdroj!H$16,'k rozhodnutí detailní'!$A687,0),"
",IF(OFFSET(Zdroj!I$16,'k rozhodnutí detailní'!$A687,0)="","","IČO: "),OFFSET(Zdroj!I$16,'k rozhodnutí detailní'!$A687,0),"
","B.Ú. ",IF(OFFSET(Zdroj!J$16,'k rozhodnutí detailní'!$A687,0)="","","Anonymizováno")),CONCATENATE("Okres:","
",OFFSET(Zdroj!CH$16,'k rozhodnutí detailní'!$A687,0),"
","Právní forma","
",OFFSET(Zdroj!H$16,'k rozhodnutí detailní'!$A687,0),"
",IF(OFFSET(Zdroj!I$16,'k rozhodnutí detailní'!$A687,0)="","","IČO: "),OFFSET(Zdroj!I$16,'k rozhodnutí detailní'!$A687,0),"
","B.Ú. ",OFFSET(Zdroj!J$16,'k rozhodnutí detailní'!$A687,0))))</f>
        <v/>
      </c>
      <c r="D689" s="3" t="str">
        <f ca="1">IF($B688="","",OFFSET(Zdroj!O$16,'k rozhodnutí detailní'!$A687,0))</f>
        <v/>
      </c>
      <c r="E689" s="426"/>
      <c r="F689" s="31"/>
      <c r="G689" s="429"/>
      <c r="H689" s="427"/>
      <c r="I689" s="419"/>
      <c r="J689" s="419"/>
      <c r="K689" s="419"/>
      <c r="L689" s="419"/>
      <c r="M689" s="435"/>
      <c r="N689" s="425"/>
      <c r="O689" s="419"/>
      <c r="P689" s="419"/>
      <c r="Q689" s="419"/>
      <c r="R689" s="419"/>
      <c r="S689" s="419"/>
      <c r="T689" s="419"/>
      <c r="U689" s="419"/>
    </row>
    <row r="690" spans="1:21" hidden="1" x14ac:dyDescent="0.25">
      <c r="A690" s="25">
        <f>ROW()/3-1</f>
        <v>229</v>
      </c>
      <c r="B690" s="424"/>
      <c r="C690" s="29" t="str">
        <f ca="1">IF($B688="","",IF(Zdroj!$AS$9="ano",IF(OFFSET(Zdroj!M$16,'k rozhodnutí detailní'!A687,0)="","","Anonymizováno"),IF(OFFSET(Zdroj!M$16,'k rozhodnutí detailní'!A687,0)="","",OFFSET(Zdroj!M$16,'k rozhodnutí detailní'!A687,0))))</f>
        <v/>
      </c>
      <c r="D690" s="3" t="str">
        <f ca="1">IF($B688="","",CONCATENATE("Dotace bude použita na:","
",OFFSET(Zdroj!P$16,'k rozhodnutí detailní'!$A687,0)))</f>
        <v/>
      </c>
      <c r="E690" s="426"/>
      <c r="F690" s="32" t="str">
        <f ca="1">IF($B688="","",OFFSET(Zdroj!V$16,'k rozhodnutí detailní'!$A687,0))</f>
        <v/>
      </c>
      <c r="G690" s="49" t="str">
        <f ca="1">IF($B688="","",OFFSET(Zdroj!CC$16,'k rozhodnutí'!#REF!,0))</f>
        <v/>
      </c>
      <c r="H690" s="427"/>
      <c r="I690" s="419"/>
      <c r="J690" s="419"/>
      <c r="K690" s="419"/>
      <c r="L690" s="419"/>
      <c r="M690" s="435"/>
      <c r="N690" s="33" t="str">
        <f t="shared" ref="N690" ca="1" si="453">IF(B688="","",N688/G688)</f>
        <v/>
      </c>
      <c r="O690" s="419"/>
      <c r="P690" s="419"/>
      <c r="Q690" s="419"/>
      <c r="R690" s="419"/>
      <c r="S690" s="419"/>
      <c r="T690" s="419"/>
      <c r="U690" s="419"/>
    </row>
    <row r="691" spans="1:21" hidden="1" x14ac:dyDescent="0.25">
      <c r="A691" s="25"/>
      <c r="B691" s="144" t="str">
        <f ca="1">IF(OFFSET(Zdroj!$B$16,A690,0)&gt;0,A693,"")</f>
        <v/>
      </c>
      <c r="C691" s="2" t="str">
        <f ca="1">IF($B691="","",IF(Zdroj!$AS$9="ano",CONCATENATE(OFFSET(Zdroj!C$16,'k rozhodnutí detailní'!$A690,0),"
","Anonymizováno","
",OFFSET(Zdroj!E$16,'k rozhodnutí detailní'!$A690,0),"
",OFFSET(Zdroj!F$16,'k rozhodnutí detailní'!$A690,0)),CONCATENATE(OFFSET(Zdroj!C$16,'k rozhodnutí detailní'!$A690,0),"
",OFFSET(Zdroj!D$16,'k rozhodnutí detailní'!$A690,0),"
",OFFSET(Zdroj!E$16,'k rozhodnutí detailní'!$A690,0),"
",OFFSET(Zdroj!F$16,'k rozhodnutí detailní'!$A690,0))))</f>
        <v/>
      </c>
      <c r="D691" s="20" t="str">
        <f ca="1">IF($B691="","",OFFSET(Zdroj!N$16,'k rozhodnutí detailní'!$A690,0))</f>
        <v/>
      </c>
      <c r="E691" s="426" t="str">
        <f ca="1">IF($B691="","",OFFSET(Zdroj!T$16,'k rozhodnutí detailní'!$A690,0))</f>
        <v/>
      </c>
      <c r="F691" s="32" t="str">
        <f ca="1">IF($B691="","",OFFSET(Zdroj!U$16,'k rozhodnutí detailní'!$A690,0))</f>
        <v/>
      </c>
      <c r="G691" s="429" t="str">
        <f ca="1">IF($B691="","",OFFSET(Zdroj!W$16,'k rozhodnutí detailní'!$A690,0))</f>
        <v/>
      </c>
      <c r="H691" s="427" t="str">
        <f ca="1">IF($B691="","",OFFSET(Zdroj!Y$16,'k rozhodnutí detailní'!$A690,0))</f>
        <v/>
      </c>
      <c r="I691" s="419" t="str">
        <f ca="1">IF($B691="","",OFFSET(Zdroj!BW$16,'k rozhodnutí detailní'!$A690,0))</f>
        <v/>
      </c>
      <c r="J691" s="419" t="str">
        <f ca="1">IF($B691="","",OFFSET(Zdroj!BX$16,'k rozhodnutí detailní'!$A690,0))</f>
        <v/>
      </c>
      <c r="K691" s="419" t="str">
        <f ca="1">IF($B691="","",OFFSET(Zdroj!BY$16,'k rozhodnutí detailní'!$A690,0))</f>
        <v/>
      </c>
      <c r="L691" s="419" t="str">
        <f ca="1">IF($B691="","",CONCATENATE(OFFSET(Zdroj!BZ$16,'k rozhodnutí detailní'!$A690,0)," ze 100"))</f>
        <v/>
      </c>
      <c r="M691" s="435" t="str">
        <f t="shared" ref="M691" ca="1" si="454">IF($B691="","",SUM((I691+J691+K691)/100))</f>
        <v/>
      </c>
      <c r="N691" s="425" t="str">
        <f ca="1">IF(B691="","",IF(Zdroj!$AS$1=Zdroj!$AT$9,IF(ROUND(G691*M691,Zdroj!$AT$8)&lt;Zdroj!$AU$1,Zdroj!$AU$1,ROUND(G691*M691,Zdroj!$AT$8)),OFFSET(Zdroj!CE$16,'k rozhodnutí detailní'!A690,0)))</f>
        <v/>
      </c>
      <c r="O691" s="419" t="str">
        <f ca="1">IF($B691="","",OFFSET(Zdroj!Z$16,'k rozhodnutí detailní'!$A690,0))</f>
        <v/>
      </c>
      <c r="P691" s="419" t="str">
        <f ca="1">IF($B691="","",OFFSET(Zdroj!AC$16,'k rozhodnutí detailní'!$A690,0))</f>
        <v/>
      </c>
      <c r="Q691" s="419" t="str">
        <f ca="1">IF($B691="","",OFFSET(Zdroj!AD$16,'k rozhodnutí detailní'!$A690,0))</f>
        <v/>
      </c>
      <c r="R691" s="419" t="str">
        <f ca="1">IF($B691="","",OFFSET(Zdroj!AE$16,'k rozhodnutí detailní'!$A690,0))</f>
        <v/>
      </c>
      <c r="S691" s="419" t="str">
        <f ca="1">IF($B691="","",OFFSET(Zdroj!AF$16,'k rozhodnutí detailní'!$A690,0))</f>
        <v/>
      </c>
      <c r="T691" s="419" t="str">
        <f ca="1">IF($B691="","",OFFSET(Zdroj!AG$16,'k rozhodnutí detailní'!$A690,0))</f>
        <v/>
      </c>
      <c r="U691" s="419" t="str">
        <f ca="1">IF($B691="","",OFFSET(Zdroj!AH$16,'k rozhodnutí detailní'!$A690,0))</f>
        <v/>
      </c>
    </row>
    <row r="692" spans="1:21" hidden="1" x14ac:dyDescent="0.25">
      <c r="A692" s="25"/>
      <c r="B692" s="424" t="str">
        <f ca="1">IF(OFFSET(Zdroj!$B$16,A690,0)&gt;0,OFFSET(Zdroj!$B$16,A690,0)+0,"")</f>
        <v/>
      </c>
      <c r="C692" s="2" t="str">
        <f ca="1">IF($B691="","",IF(Zdroj!$AS$9="ano",CONCATENATE("Okres:","
",OFFSET(Zdroj!CH$16,'k rozhodnutí detailní'!$A690,0),"
","Právní forma","
",OFFSET(Zdroj!H$16,'k rozhodnutí detailní'!$A690,0),"
",IF(OFFSET(Zdroj!I$16,'k rozhodnutí detailní'!$A690,0)="","","IČO: "),OFFSET(Zdroj!I$16,'k rozhodnutí detailní'!$A690,0),"
","B.Ú. ",IF(OFFSET(Zdroj!J$16,'k rozhodnutí detailní'!$A690,0)="","","Anonymizováno")),CONCATENATE("Okres:","
",OFFSET(Zdroj!CH$16,'k rozhodnutí detailní'!$A690,0),"
","Právní forma","
",OFFSET(Zdroj!H$16,'k rozhodnutí detailní'!$A690,0),"
",IF(OFFSET(Zdroj!I$16,'k rozhodnutí detailní'!$A690,0)="","","IČO: "),OFFSET(Zdroj!I$16,'k rozhodnutí detailní'!$A690,0),"
","B.Ú. ",OFFSET(Zdroj!J$16,'k rozhodnutí detailní'!$A690,0))))</f>
        <v/>
      </c>
      <c r="D692" s="3" t="str">
        <f ca="1">IF($B691="","",OFFSET(Zdroj!O$16,'k rozhodnutí detailní'!$A690,0))</f>
        <v/>
      </c>
      <c r="E692" s="426"/>
      <c r="F692" s="31"/>
      <c r="G692" s="429"/>
      <c r="H692" s="427"/>
      <c r="I692" s="419"/>
      <c r="J692" s="419"/>
      <c r="K692" s="419"/>
      <c r="L692" s="419"/>
      <c r="M692" s="435"/>
      <c r="N692" s="425"/>
      <c r="O692" s="419"/>
      <c r="P692" s="419"/>
      <c r="Q692" s="419"/>
      <c r="R692" s="419"/>
      <c r="S692" s="419"/>
      <c r="T692" s="419"/>
      <c r="U692" s="419"/>
    </row>
    <row r="693" spans="1:21" hidden="1" x14ac:dyDescent="0.25">
      <c r="A693" s="25">
        <f>ROW()/3-1</f>
        <v>230</v>
      </c>
      <c r="B693" s="424"/>
      <c r="C693" s="29" t="str">
        <f ca="1">IF($B691="","",IF(Zdroj!$AS$9="ano",IF(OFFSET(Zdroj!M$16,'k rozhodnutí detailní'!A690,0)="","","Anonymizováno"),IF(OFFSET(Zdroj!M$16,'k rozhodnutí detailní'!A690,0)="","",OFFSET(Zdroj!M$16,'k rozhodnutí detailní'!A690,0))))</f>
        <v/>
      </c>
      <c r="D693" s="3" t="str">
        <f ca="1">IF($B691="","",CONCATENATE("Dotace bude použita na:","
",OFFSET(Zdroj!P$16,'k rozhodnutí detailní'!$A690,0)))</f>
        <v/>
      </c>
      <c r="E693" s="426"/>
      <c r="F693" s="32" t="str">
        <f ca="1">IF($B691="","",OFFSET(Zdroj!V$16,'k rozhodnutí detailní'!$A690,0))</f>
        <v/>
      </c>
      <c r="G693" s="49" t="str">
        <f ca="1">IF($B691="","",OFFSET(Zdroj!CC$16,'k rozhodnutí'!#REF!,0))</f>
        <v/>
      </c>
      <c r="H693" s="427"/>
      <c r="I693" s="419"/>
      <c r="J693" s="419"/>
      <c r="K693" s="419"/>
      <c r="L693" s="419"/>
      <c r="M693" s="435"/>
      <c r="N693" s="33" t="str">
        <f t="shared" ref="N693" ca="1" si="455">IF(B691="","",N691/G691)</f>
        <v/>
      </c>
      <c r="O693" s="419"/>
      <c r="P693" s="419"/>
      <c r="Q693" s="419"/>
      <c r="R693" s="419"/>
      <c r="S693" s="419"/>
      <c r="T693" s="419"/>
      <c r="U693" s="419"/>
    </row>
    <row r="694" spans="1:21" hidden="1" x14ac:dyDescent="0.25">
      <c r="A694" s="25"/>
      <c r="B694" s="144" t="str">
        <f ca="1">IF(OFFSET(Zdroj!$B$16,A693,0)&gt;0,A696,"")</f>
        <v/>
      </c>
      <c r="C694" s="2" t="str">
        <f ca="1">IF($B694="","",IF(Zdroj!$AS$9="ano",CONCATENATE(OFFSET(Zdroj!C$16,'k rozhodnutí detailní'!$A693,0),"
","Anonymizováno","
",OFFSET(Zdroj!E$16,'k rozhodnutí detailní'!$A693,0),"
",OFFSET(Zdroj!F$16,'k rozhodnutí detailní'!$A693,0)),CONCATENATE(OFFSET(Zdroj!C$16,'k rozhodnutí detailní'!$A693,0),"
",OFFSET(Zdroj!D$16,'k rozhodnutí detailní'!$A693,0),"
",OFFSET(Zdroj!E$16,'k rozhodnutí detailní'!$A693,0),"
",OFFSET(Zdroj!F$16,'k rozhodnutí detailní'!$A693,0))))</f>
        <v/>
      </c>
      <c r="D694" s="20" t="str">
        <f ca="1">IF($B694="","",OFFSET(Zdroj!N$16,'k rozhodnutí detailní'!$A693,0))</f>
        <v/>
      </c>
      <c r="E694" s="426" t="str">
        <f ca="1">IF($B694="","",OFFSET(Zdroj!T$16,'k rozhodnutí detailní'!$A693,0))</f>
        <v/>
      </c>
      <c r="F694" s="32" t="str">
        <f ca="1">IF($B694="","",OFFSET(Zdroj!U$16,'k rozhodnutí detailní'!$A693,0))</f>
        <v/>
      </c>
      <c r="G694" s="429" t="str">
        <f ca="1">IF($B694="","",OFFSET(Zdroj!W$16,'k rozhodnutí detailní'!$A693,0))</f>
        <v/>
      </c>
      <c r="H694" s="427" t="str">
        <f ca="1">IF($B694="","",OFFSET(Zdroj!Y$16,'k rozhodnutí detailní'!$A693,0))</f>
        <v/>
      </c>
      <c r="I694" s="419" t="str">
        <f ca="1">IF($B694="","",OFFSET(Zdroj!BW$16,'k rozhodnutí detailní'!$A693,0))</f>
        <v/>
      </c>
      <c r="J694" s="419" t="str">
        <f ca="1">IF($B694="","",OFFSET(Zdroj!BX$16,'k rozhodnutí detailní'!$A693,0))</f>
        <v/>
      </c>
      <c r="K694" s="419" t="str">
        <f ca="1">IF($B694="","",OFFSET(Zdroj!BY$16,'k rozhodnutí detailní'!$A693,0))</f>
        <v/>
      </c>
      <c r="L694" s="419" t="str">
        <f ca="1">IF($B694="","",CONCATENATE(OFFSET(Zdroj!BZ$16,'k rozhodnutí detailní'!$A693,0)," ze 100"))</f>
        <v/>
      </c>
      <c r="M694" s="435" t="str">
        <f t="shared" ref="M694" ca="1" si="456">IF($B694="","",SUM((I694+J694+K694)/100))</f>
        <v/>
      </c>
      <c r="N694" s="425" t="str">
        <f ca="1">IF(B694="","",IF(Zdroj!$AS$1=Zdroj!$AT$9,IF(ROUND(G694*M694,Zdroj!$AT$8)&lt;Zdroj!$AU$1,Zdroj!$AU$1,ROUND(G694*M694,Zdroj!$AT$8)),OFFSET(Zdroj!CE$16,'k rozhodnutí detailní'!A693,0)))</f>
        <v/>
      </c>
      <c r="O694" s="419" t="str">
        <f ca="1">IF($B694="","",OFFSET(Zdroj!Z$16,'k rozhodnutí detailní'!$A693,0))</f>
        <v/>
      </c>
      <c r="P694" s="419" t="str">
        <f ca="1">IF($B694="","",OFFSET(Zdroj!AC$16,'k rozhodnutí detailní'!$A693,0))</f>
        <v/>
      </c>
      <c r="Q694" s="419" t="str">
        <f ca="1">IF($B694="","",OFFSET(Zdroj!AD$16,'k rozhodnutí detailní'!$A693,0))</f>
        <v/>
      </c>
      <c r="R694" s="419" t="str">
        <f ca="1">IF($B694="","",OFFSET(Zdroj!AE$16,'k rozhodnutí detailní'!$A693,0))</f>
        <v/>
      </c>
      <c r="S694" s="419" t="str">
        <f ca="1">IF($B694="","",OFFSET(Zdroj!AF$16,'k rozhodnutí detailní'!$A693,0))</f>
        <v/>
      </c>
      <c r="T694" s="419" t="str">
        <f ca="1">IF($B694="","",OFFSET(Zdroj!AG$16,'k rozhodnutí detailní'!$A693,0))</f>
        <v/>
      </c>
      <c r="U694" s="419" t="str">
        <f ca="1">IF($B694="","",OFFSET(Zdroj!AH$16,'k rozhodnutí detailní'!$A693,0))</f>
        <v/>
      </c>
    </row>
    <row r="695" spans="1:21" hidden="1" x14ac:dyDescent="0.25">
      <c r="A695" s="25"/>
      <c r="B695" s="424" t="str">
        <f ca="1">IF(OFFSET(Zdroj!$B$16,A693,0)&gt;0,OFFSET(Zdroj!$B$16,A693,0)+0,"")</f>
        <v/>
      </c>
      <c r="C695" s="2" t="str">
        <f ca="1">IF($B694="","",IF(Zdroj!$AS$9="ano",CONCATENATE("Okres:","
",OFFSET(Zdroj!CH$16,'k rozhodnutí detailní'!$A693,0),"
","Právní forma","
",OFFSET(Zdroj!H$16,'k rozhodnutí detailní'!$A693,0),"
",IF(OFFSET(Zdroj!I$16,'k rozhodnutí detailní'!$A693,0)="","","IČO: "),OFFSET(Zdroj!I$16,'k rozhodnutí detailní'!$A693,0),"
","B.Ú. ",IF(OFFSET(Zdroj!J$16,'k rozhodnutí detailní'!$A693,0)="","","Anonymizováno")),CONCATENATE("Okres:","
",OFFSET(Zdroj!CH$16,'k rozhodnutí detailní'!$A693,0),"
","Právní forma","
",OFFSET(Zdroj!H$16,'k rozhodnutí detailní'!$A693,0),"
",IF(OFFSET(Zdroj!I$16,'k rozhodnutí detailní'!$A693,0)="","","IČO: "),OFFSET(Zdroj!I$16,'k rozhodnutí detailní'!$A693,0),"
","B.Ú. ",OFFSET(Zdroj!J$16,'k rozhodnutí detailní'!$A693,0))))</f>
        <v/>
      </c>
      <c r="D695" s="3" t="str">
        <f ca="1">IF($B694="","",OFFSET(Zdroj!O$16,'k rozhodnutí detailní'!$A693,0))</f>
        <v/>
      </c>
      <c r="E695" s="426"/>
      <c r="F695" s="31"/>
      <c r="G695" s="429"/>
      <c r="H695" s="427"/>
      <c r="I695" s="419"/>
      <c r="J695" s="419"/>
      <c r="K695" s="419"/>
      <c r="L695" s="419"/>
      <c r="M695" s="435"/>
      <c r="N695" s="425"/>
      <c r="O695" s="419"/>
      <c r="P695" s="419"/>
      <c r="Q695" s="419"/>
      <c r="R695" s="419"/>
      <c r="S695" s="419"/>
      <c r="T695" s="419"/>
      <c r="U695" s="419"/>
    </row>
    <row r="696" spans="1:21" hidden="1" x14ac:dyDescent="0.25">
      <c r="A696" s="25">
        <f>ROW()/3-1</f>
        <v>231</v>
      </c>
      <c r="B696" s="424"/>
      <c r="C696" s="29" t="str">
        <f ca="1">IF($B694="","",IF(Zdroj!$AS$9="ano",IF(OFFSET(Zdroj!M$16,'k rozhodnutí detailní'!A693,0)="","","Anonymizováno"),IF(OFFSET(Zdroj!M$16,'k rozhodnutí detailní'!A693,0)="","",OFFSET(Zdroj!M$16,'k rozhodnutí detailní'!A693,0))))</f>
        <v/>
      </c>
      <c r="D696" s="3" t="str">
        <f ca="1">IF($B694="","",CONCATENATE("Dotace bude použita na:","
",OFFSET(Zdroj!P$16,'k rozhodnutí detailní'!$A693,0)))</f>
        <v/>
      </c>
      <c r="E696" s="426"/>
      <c r="F696" s="32" t="str">
        <f ca="1">IF($B694="","",OFFSET(Zdroj!V$16,'k rozhodnutí detailní'!$A693,0))</f>
        <v/>
      </c>
      <c r="G696" s="49" t="str">
        <f ca="1">IF($B694="","",OFFSET(Zdroj!CC$16,'k rozhodnutí'!#REF!,0))</f>
        <v/>
      </c>
      <c r="H696" s="427"/>
      <c r="I696" s="419"/>
      <c r="J696" s="419"/>
      <c r="K696" s="419"/>
      <c r="L696" s="419"/>
      <c r="M696" s="435"/>
      <c r="N696" s="33" t="str">
        <f t="shared" ref="N696" ca="1" si="457">IF(B694="","",N694/G694)</f>
        <v/>
      </c>
      <c r="O696" s="419"/>
      <c r="P696" s="419"/>
      <c r="Q696" s="419"/>
      <c r="R696" s="419"/>
      <c r="S696" s="419"/>
      <c r="T696" s="419"/>
      <c r="U696" s="419"/>
    </row>
    <row r="697" spans="1:21" hidden="1" x14ac:dyDescent="0.25">
      <c r="A697" s="25"/>
      <c r="B697" s="144" t="str">
        <f ca="1">IF(OFFSET(Zdroj!$B$16,A696,0)&gt;0,A699,"")</f>
        <v/>
      </c>
      <c r="C697" s="2" t="str">
        <f ca="1">IF($B697="","",IF(Zdroj!$AS$9="ano",CONCATENATE(OFFSET(Zdroj!C$16,'k rozhodnutí detailní'!$A696,0),"
","Anonymizováno","
",OFFSET(Zdroj!E$16,'k rozhodnutí detailní'!$A696,0),"
",OFFSET(Zdroj!F$16,'k rozhodnutí detailní'!$A696,0)),CONCATENATE(OFFSET(Zdroj!C$16,'k rozhodnutí detailní'!$A696,0),"
",OFFSET(Zdroj!D$16,'k rozhodnutí detailní'!$A696,0),"
",OFFSET(Zdroj!E$16,'k rozhodnutí detailní'!$A696,0),"
",OFFSET(Zdroj!F$16,'k rozhodnutí detailní'!$A696,0))))</f>
        <v/>
      </c>
      <c r="D697" s="20" t="str">
        <f ca="1">IF($B697="","",OFFSET(Zdroj!N$16,'k rozhodnutí detailní'!$A696,0))</f>
        <v/>
      </c>
      <c r="E697" s="426" t="str">
        <f ca="1">IF($B697="","",OFFSET(Zdroj!T$16,'k rozhodnutí detailní'!$A696,0))</f>
        <v/>
      </c>
      <c r="F697" s="32" t="str">
        <f ca="1">IF($B697="","",OFFSET(Zdroj!U$16,'k rozhodnutí detailní'!$A696,0))</f>
        <v/>
      </c>
      <c r="G697" s="429" t="str">
        <f ca="1">IF($B697="","",OFFSET(Zdroj!W$16,'k rozhodnutí detailní'!$A696,0))</f>
        <v/>
      </c>
      <c r="H697" s="427" t="str">
        <f ca="1">IF($B697="","",OFFSET(Zdroj!Y$16,'k rozhodnutí detailní'!$A696,0))</f>
        <v/>
      </c>
      <c r="I697" s="419" t="str">
        <f ca="1">IF($B697="","",OFFSET(Zdroj!BW$16,'k rozhodnutí detailní'!$A696,0))</f>
        <v/>
      </c>
      <c r="J697" s="419" t="str">
        <f ca="1">IF($B697="","",OFFSET(Zdroj!BX$16,'k rozhodnutí detailní'!$A696,0))</f>
        <v/>
      </c>
      <c r="K697" s="419" t="str">
        <f ca="1">IF($B697="","",OFFSET(Zdroj!BY$16,'k rozhodnutí detailní'!$A696,0))</f>
        <v/>
      </c>
      <c r="L697" s="419" t="str">
        <f ca="1">IF($B697="","",CONCATENATE(OFFSET(Zdroj!BZ$16,'k rozhodnutí detailní'!$A696,0)," ze 100"))</f>
        <v/>
      </c>
      <c r="M697" s="435" t="str">
        <f t="shared" ref="M697" ca="1" si="458">IF($B697="","",SUM((I697+J697+K697)/100))</f>
        <v/>
      </c>
      <c r="N697" s="425" t="str">
        <f ca="1">IF(B697="","",IF(Zdroj!$AS$1=Zdroj!$AT$9,IF(ROUND(G697*M697,Zdroj!$AT$8)&lt;Zdroj!$AU$1,Zdroj!$AU$1,ROUND(G697*M697,Zdroj!$AT$8)),OFFSET(Zdroj!CE$16,'k rozhodnutí detailní'!A696,0)))</f>
        <v/>
      </c>
      <c r="O697" s="419" t="str">
        <f ca="1">IF($B697="","",OFFSET(Zdroj!Z$16,'k rozhodnutí detailní'!$A696,0))</f>
        <v/>
      </c>
      <c r="P697" s="419" t="str">
        <f ca="1">IF($B697="","",OFFSET(Zdroj!AC$16,'k rozhodnutí detailní'!$A696,0))</f>
        <v/>
      </c>
      <c r="Q697" s="419" t="str">
        <f ca="1">IF($B697="","",OFFSET(Zdroj!AD$16,'k rozhodnutí detailní'!$A696,0))</f>
        <v/>
      </c>
      <c r="R697" s="419" t="str">
        <f ca="1">IF($B697="","",OFFSET(Zdroj!AE$16,'k rozhodnutí detailní'!$A696,0))</f>
        <v/>
      </c>
      <c r="S697" s="419" t="str">
        <f ca="1">IF($B697="","",OFFSET(Zdroj!AF$16,'k rozhodnutí detailní'!$A696,0))</f>
        <v/>
      </c>
      <c r="T697" s="419" t="str">
        <f ca="1">IF($B697="","",OFFSET(Zdroj!AG$16,'k rozhodnutí detailní'!$A696,0))</f>
        <v/>
      </c>
      <c r="U697" s="419" t="str">
        <f ca="1">IF($B697="","",OFFSET(Zdroj!AH$16,'k rozhodnutí detailní'!$A696,0))</f>
        <v/>
      </c>
    </row>
    <row r="698" spans="1:21" hidden="1" x14ac:dyDescent="0.25">
      <c r="A698" s="25"/>
      <c r="B698" s="424" t="str">
        <f ca="1">IF(OFFSET(Zdroj!$B$16,A696,0)&gt;0,OFFSET(Zdroj!$B$16,A696,0)+0,"")</f>
        <v/>
      </c>
      <c r="C698" s="2" t="str">
        <f ca="1">IF($B697="","",IF(Zdroj!$AS$9="ano",CONCATENATE("Okres:","
",OFFSET(Zdroj!CH$16,'k rozhodnutí detailní'!$A696,0),"
","Právní forma","
",OFFSET(Zdroj!H$16,'k rozhodnutí detailní'!$A696,0),"
",IF(OFFSET(Zdroj!I$16,'k rozhodnutí detailní'!$A696,0)="","","IČO: "),OFFSET(Zdroj!I$16,'k rozhodnutí detailní'!$A696,0),"
","B.Ú. ",IF(OFFSET(Zdroj!J$16,'k rozhodnutí detailní'!$A696,0)="","","Anonymizováno")),CONCATENATE("Okres:","
",OFFSET(Zdroj!CH$16,'k rozhodnutí detailní'!$A696,0),"
","Právní forma","
",OFFSET(Zdroj!H$16,'k rozhodnutí detailní'!$A696,0),"
",IF(OFFSET(Zdroj!I$16,'k rozhodnutí detailní'!$A696,0)="","","IČO: "),OFFSET(Zdroj!I$16,'k rozhodnutí detailní'!$A696,0),"
","B.Ú. ",OFFSET(Zdroj!J$16,'k rozhodnutí detailní'!$A696,0))))</f>
        <v/>
      </c>
      <c r="D698" s="3" t="str">
        <f ca="1">IF($B697="","",OFFSET(Zdroj!O$16,'k rozhodnutí detailní'!$A696,0))</f>
        <v/>
      </c>
      <c r="E698" s="426"/>
      <c r="F698" s="31"/>
      <c r="G698" s="429"/>
      <c r="H698" s="427"/>
      <c r="I698" s="419"/>
      <c r="J698" s="419"/>
      <c r="K698" s="419"/>
      <c r="L698" s="419"/>
      <c r="M698" s="435"/>
      <c r="N698" s="425"/>
      <c r="O698" s="419"/>
      <c r="P698" s="419"/>
      <c r="Q698" s="419"/>
      <c r="R698" s="419"/>
      <c r="S698" s="419"/>
      <c r="T698" s="419"/>
      <c r="U698" s="419"/>
    </row>
    <row r="699" spans="1:21" hidden="1" x14ac:dyDescent="0.25">
      <c r="A699" s="25">
        <f>ROW()/3-1</f>
        <v>232</v>
      </c>
      <c r="B699" s="424"/>
      <c r="C699" s="29" t="str">
        <f ca="1">IF($B697="","",IF(Zdroj!$AS$9="ano",IF(OFFSET(Zdroj!M$16,'k rozhodnutí detailní'!A696,0)="","","Anonymizováno"),IF(OFFSET(Zdroj!M$16,'k rozhodnutí detailní'!A696,0)="","",OFFSET(Zdroj!M$16,'k rozhodnutí detailní'!A696,0))))</f>
        <v/>
      </c>
      <c r="D699" s="3" t="str">
        <f ca="1">IF($B697="","",CONCATENATE("Dotace bude použita na:","
",OFFSET(Zdroj!P$16,'k rozhodnutí detailní'!$A696,0)))</f>
        <v/>
      </c>
      <c r="E699" s="426"/>
      <c r="F699" s="32" t="str">
        <f ca="1">IF($B697="","",OFFSET(Zdroj!V$16,'k rozhodnutí detailní'!$A696,0))</f>
        <v/>
      </c>
      <c r="G699" s="49" t="str">
        <f ca="1">IF($B697="","",OFFSET(Zdroj!CC$16,'k rozhodnutí'!#REF!,0))</f>
        <v/>
      </c>
      <c r="H699" s="427"/>
      <c r="I699" s="419"/>
      <c r="J699" s="419"/>
      <c r="K699" s="419"/>
      <c r="L699" s="419"/>
      <c r="M699" s="435"/>
      <c r="N699" s="33" t="str">
        <f t="shared" ref="N699" ca="1" si="459">IF(B697="","",N697/G697)</f>
        <v/>
      </c>
      <c r="O699" s="419"/>
      <c r="P699" s="419"/>
      <c r="Q699" s="419"/>
      <c r="R699" s="419"/>
      <c r="S699" s="419"/>
      <c r="T699" s="419"/>
      <c r="U699" s="419"/>
    </row>
    <row r="700" spans="1:21" hidden="1" x14ac:dyDescent="0.25">
      <c r="A700" s="25"/>
      <c r="B700" s="144" t="str">
        <f ca="1">IF(OFFSET(Zdroj!$B$16,A699,0)&gt;0,A702,"")</f>
        <v/>
      </c>
      <c r="C700" s="2" t="str">
        <f ca="1">IF($B700="","",IF(Zdroj!$AS$9="ano",CONCATENATE(OFFSET(Zdroj!C$16,'k rozhodnutí detailní'!$A699,0),"
","Anonymizováno","
",OFFSET(Zdroj!E$16,'k rozhodnutí detailní'!$A699,0),"
",OFFSET(Zdroj!F$16,'k rozhodnutí detailní'!$A699,0)),CONCATENATE(OFFSET(Zdroj!C$16,'k rozhodnutí detailní'!$A699,0),"
",OFFSET(Zdroj!D$16,'k rozhodnutí detailní'!$A699,0),"
",OFFSET(Zdroj!E$16,'k rozhodnutí detailní'!$A699,0),"
",OFFSET(Zdroj!F$16,'k rozhodnutí detailní'!$A699,0))))</f>
        <v/>
      </c>
      <c r="D700" s="20" t="str">
        <f ca="1">IF($B700="","",OFFSET(Zdroj!N$16,'k rozhodnutí detailní'!$A699,0))</f>
        <v/>
      </c>
      <c r="E700" s="426" t="str">
        <f ca="1">IF($B700="","",OFFSET(Zdroj!T$16,'k rozhodnutí detailní'!$A699,0))</f>
        <v/>
      </c>
      <c r="F700" s="32" t="str">
        <f ca="1">IF($B700="","",OFFSET(Zdroj!U$16,'k rozhodnutí detailní'!$A699,0))</f>
        <v/>
      </c>
      <c r="G700" s="429" t="str">
        <f ca="1">IF($B700="","",OFFSET(Zdroj!W$16,'k rozhodnutí detailní'!$A699,0))</f>
        <v/>
      </c>
      <c r="H700" s="427" t="str">
        <f ca="1">IF($B700="","",OFFSET(Zdroj!Y$16,'k rozhodnutí detailní'!$A699,0))</f>
        <v/>
      </c>
      <c r="I700" s="419" t="str">
        <f ca="1">IF($B700="","",OFFSET(Zdroj!BW$16,'k rozhodnutí detailní'!$A699,0))</f>
        <v/>
      </c>
      <c r="J700" s="419" t="str">
        <f ca="1">IF($B700="","",OFFSET(Zdroj!BX$16,'k rozhodnutí detailní'!$A699,0))</f>
        <v/>
      </c>
      <c r="K700" s="419" t="str">
        <f ca="1">IF($B700="","",OFFSET(Zdroj!BY$16,'k rozhodnutí detailní'!$A699,0))</f>
        <v/>
      </c>
      <c r="L700" s="419" t="str">
        <f ca="1">IF($B700="","",CONCATENATE(OFFSET(Zdroj!BZ$16,'k rozhodnutí detailní'!$A699,0)," ze 100"))</f>
        <v/>
      </c>
      <c r="M700" s="435" t="str">
        <f t="shared" ref="M700" ca="1" si="460">IF($B700="","",SUM((I700+J700+K700)/100))</f>
        <v/>
      </c>
      <c r="N700" s="425" t="str">
        <f ca="1">IF(B700="","",IF(Zdroj!$AS$1=Zdroj!$AT$9,IF(ROUND(G700*M700,Zdroj!$AT$8)&lt;Zdroj!$AU$1,Zdroj!$AU$1,ROUND(G700*M700,Zdroj!$AT$8)),OFFSET(Zdroj!CE$16,'k rozhodnutí detailní'!A699,0)))</f>
        <v/>
      </c>
      <c r="O700" s="419" t="str">
        <f ca="1">IF($B700="","",OFFSET(Zdroj!Z$16,'k rozhodnutí detailní'!$A699,0))</f>
        <v/>
      </c>
      <c r="P700" s="419" t="str">
        <f ca="1">IF($B700="","",OFFSET(Zdroj!AC$16,'k rozhodnutí detailní'!$A699,0))</f>
        <v/>
      </c>
      <c r="Q700" s="419" t="str">
        <f ca="1">IF($B700="","",OFFSET(Zdroj!AD$16,'k rozhodnutí detailní'!$A699,0))</f>
        <v/>
      </c>
      <c r="R700" s="419" t="str">
        <f ca="1">IF($B700="","",OFFSET(Zdroj!AE$16,'k rozhodnutí detailní'!$A699,0))</f>
        <v/>
      </c>
      <c r="S700" s="419" t="str">
        <f ca="1">IF($B700="","",OFFSET(Zdroj!AF$16,'k rozhodnutí detailní'!$A699,0))</f>
        <v/>
      </c>
      <c r="T700" s="419" t="str">
        <f ca="1">IF($B700="","",OFFSET(Zdroj!AG$16,'k rozhodnutí detailní'!$A699,0))</f>
        <v/>
      </c>
      <c r="U700" s="419" t="str">
        <f ca="1">IF($B700="","",OFFSET(Zdroj!AH$16,'k rozhodnutí detailní'!$A699,0))</f>
        <v/>
      </c>
    </row>
    <row r="701" spans="1:21" hidden="1" x14ac:dyDescent="0.25">
      <c r="A701" s="25"/>
      <c r="B701" s="424" t="str">
        <f ca="1">IF(OFFSET(Zdroj!$B$16,A699,0)&gt;0,OFFSET(Zdroj!$B$16,A699,0)+0,"")</f>
        <v/>
      </c>
      <c r="C701" s="2" t="str">
        <f ca="1">IF($B700="","",IF(Zdroj!$AS$9="ano",CONCATENATE("Okres:","
",OFFSET(Zdroj!CH$16,'k rozhodnutí detailní'!$A699,0),"
","Právní forma","
",OFFSET(Zdroj!H$16,'k rozhodnutí detailní'!$A699,0),"
",IF(OFFSET(Zdroj!I$16,'k rozhodnutí detailní'!$A699,0)="","","IČO: "),OFFSET(Zdroj!I$16,'k rozhodnutí detailní'!$A699,0),"
","B.Ú. ",IF(OFFSET(Zdroj!J$16,'k rozhodnutí detailní'!$A699,0)="","","Anonymizováno")),CONCATENATE("Okres:","
",OFFSET(Zdroj!CH$16,'k rozhodnutí detailní'!$A699,0),"
","Právní forma","
",OFFSET(Zdroj!H$16,'k rozhodnutí detailní'!$A699,0),"
",IF(OFFSET(Zdroj!I$16,'k rozhodnutí detailní'!$A699,0)="","","IČO: "),OFFSET(Zdroj!I$16,'k rozhodnutí detailní'!$A699,0),"
","B.Ú. ",OFFSET(Zdroj!J$16,'k rozhodnutí detailní'!$A699,0))))</f>
        <v/>
      </c>
      <c r="D701" s="3" t="str">
        <f ca="1">IF($B700="","",OFFSET(Zdroj!O$16,'k rozhodnutí detailní'!$A699,0))</f>
        <v/>
      </c>
      <c r="E701" s="426"/>
      <c r="F701" s="31"/>
      <c r="G701" s="429"/>
      <c r="H701" s="427"/>
      <c r="I701" s="419"/>
      <c r="J701" s="419"/>
      <c r="K701" s="419"/>
      <c r="L701" s="419"/>
      <c r="M701" s="435"/>
      <c r="N701" s="425"/>
      <c r="O701" s="419"/>
      <c r="P701" s="419"/>
      <c r="Q701" s="419"/>
      <c r="R701" s="419"/>
      <c r="S701" s="419"/>
      <c r="T701" s="419"/>
      <c r="U701" s="419"/>
    </row>
    <row r="702" spans="1:21" hidden="1" x14ac:dyDescent="0.25">
      <c r="A702" s="25">
        <f>ROW()/3-1</f>
        <v>233</v>
      </c>
      <c r="B702" s="424"/>
      <c r="C702" s="29" t="str">
        <f ca="1">IF($B700="","",IF(Zdroj!$AS$9="ano",IF(OFFSET(Zdroj!M$16,'k rozhodnutí detailní'!A699,0)="","","Anonymizováno"),IF(OFFSET(Zdroj!M$16,'k rozhodnutí detailní'!A699,0)="","",OFFSET(Zdroj!M$16,'k rozhodnutí detailní'!A699,0))))</f>
        <v/>
      </c>
      <c r="D702" s="3" t="str">
        <f ca="1">IF($B700="","",CONCATENATE("Dotace bude použita na:","
",OFFSET(Zdroj!P$16,'k rozhodnutí detailní'!$A699,0)))</f>
        <v/>
      </c>
      <c r="E702" s="426"/>
      <c r="F702" s="32" t="str">
        <f ca="1">IF($B700="","",OFFSET(Zdroj!V$16,'k rozhodnutí detailní'!$A699,0))</f>
        <v/>
      </c>
      <c r="G702" s="49" t="str">
        <f ca="1">IF($B700="","",OFFSET(Zdroj!CC$16,'k rozhodnutí'!#REF!,0))</f>
        <v/>
      </c>
      <c r="H702" s="427"/>
      <c r="I702" s="419"/>
      <c r="J702" s="419"/>
      <c r="K702" s="419"/>
      <c r="L702" s="419"/>
      <c r="M702" s="435"/>
      <c r="N702" s="33" t="str">
        <f t="shared" ref="N702" ca="1" si="461">IF(B700="","",N700/G700)</f>
        <v/>
      </c>
      <c r="O702" s="419"/>
      <c r="P702" s="419"/>
      <c r="Q702" s="419"/>
      <c r="R702" s="419"/>
      <c r="S702" s="419"/>
      <c r="T702" s="419"/>
      <c r="U702" s="419"/>
    </row>
    <row r="703" spans="1:21" hidden="1" x14ac:dyDescent="0.25">
      <c r="A703" s="25"/>
      <c r="B703" s="144" t="str">
        <f ca="1">IF(OFFSET(Zdroj!$B$16,A702,0)&gt;0,A705,"")</f>
        <v/>
      </c>
      <c r="C703" s="2" t="str">
        <f ca="1">IF($B703="","",IF(Zdroj!$AS$9="ano",CONCATENATE(OFFSET(Zdroj!C$16,'k rozhodnutí detailní'!$A702,0),"
","Anonymizováno","
",OFFSET(Zdroj!E$16,'k rozhodnutí detailní'!$A702,0),"
",OFFSET(Zdroj!F$16,'k rozhodnutí detailní'!$A702,0)),CONCATENATE(OFFSET(Zdroj!C$16,'k rozhodnutí detailní'!$A702,0),"
",OFFSET(Zdroj!D$16,'k rozhodnutí detailní'!$A702,0),"
",OFFSET(Zdroj!E$16,'k rozhodnutí detailní'!$A702,0),"
",OFFSET(Zdroj!F$16,'k rozhodnutí detailní'!$A702,0))))</f>
        <v/>
      </c>
      <c r="D703" s="20" t="str">
        <f ca="1">IF($B703="","",OFFSET(Zdroj!N$16,'k rozhodnutí detailní'!$A702,0))</f>
        <v/>
      </c>
      <c r="E703" s="426" t="str">
        <f ca="1">IF($B703="","",OFFSET(Zdroj!T$16,'k rozhodnutí detailní'!$A702,0))</f>
        <v/>
      </c>
      <c r="F703" s="32" t="str">
        <f ca="1">IF($B703="","",OFFSET(Zdroj!U$16,'k rozhodnutí detailní'!$A702,0))</f>
        <v/>
      </c>
      <c r="G703" s="429" t="str">
        <f ca="1">IF($B703="","",OFFSET(Zdroj!W$16,'k rozhodnutí detailní'!$A702,0))</f>
        <v/>
      </c>
      <c r="H703" s="427" t="str">
        <f ca="1">IF($B703="","",OFFSET(Zdroj!Y$16,'k rozhodnutí detailní'!$A702,0))</f>
        <v/>
      </c>
      <c r="I703" s="419" t="str">
        <f ca="1">IF($B703="","",OFFSET(Zdroj!BW$16,'k rozhodnutí detailní'!$A702,0))</f>
        <v/>
      </c>
      <c r="J703" s="419" t="str">
        <f ca="1">IF($B703="","",OFFSET(Zdroj!BX$16,'k rozhodnutí detailní'!$A702,0))</f>
        <v/>
      </c>
      <c r="K703" s="419" t="str">
        <f ca="1">IF($B703="","",OFFSET(Zdroj!BY$16,'k rozhodnutí detailní'!$A702,0))</f>
        <v/>
      </c>
      <c r="L703" s="419" t="str">
        <f ca="1">IF($B703="","",CONCATENATE(OFFSET(Zdroj!BZ$16,'k rozhodnutí detailní'!$A702,0)," ze 100"))</f>
        <v/>
      </c>
      <c r="M703" s="435" t="str">
        <f t="shared" ref="M703" ca="1" si="462">IF($B703="","",SUM((I703+J703+K703)/100))</f>
        <v/>
      </c>
      <c r="N703" s="425" t="str">
        <f ca="1">IF(B703="","",IF(Zdroj!$AS$1=Zdroj!$AT$9,IF(ROUND(G703*M703,Zdroj!$AT$8)&lt;Zdroj!$AU$1,Zdroj!$AU$1,ROUND(G703*M703,Zdroj!$AT$8)),OFFSET(Zdroj!CE$16,'k rozhodnutí detailní'!A702,0)))</f>
        <v/>
      </c>
      <c r="O703" s="419" t="str">
        <f ca="1">IF($B703="","",OFFSET(Zdroj!Z$16,'k rozhodnutí detailní'!$A702,0))</f>
        <v/>
      </c>
      <c r="P703" s="419" t="str">
        <f ca="1">IF($B703="","",OFFSET(Zdroj!AC$16,'k rozhodnutí detailní'!$A702,0))</f>
        <v/>
      </c>
      <c r="Q703" s="419" t="str">
        <f ca="1">IF($B703="","",OFFSET(Zdroj!AD$16,'k rozhodnutí detailní'!$A702,0))</f>
        <v/>
      </c>
      <c r="R703" s="419" t="str">
        <f ca="1">IF($B703="","",OFFSET(Zdroj!AE$16,'k rozhodnutí detailní'!$A702,0))</f>
        <v/>
      </c>
      <c r="S703" s="419" t="str">
        <f ca="1">IF($B703="","",OFFSET(Zdroj!AF$16,'k rozhodnutí detailní'!$A702,0))</f>
        <v/>
      </c>
      <c r="T703" s="419" t="str">
        <f ca="1">IF($B703="","",OFFSET(Zdroj!AG$16,'k rozhodnutí detailní'!$A702,0))</f>
        <v/>
      </c>
      <c r="U703" s="419" t="str">
        <f ca="1">IF($B703="","",OFFSET(Zdroj!AH$16,'k rozhodnutí detailní'!$A702,0))</f>
        <v/>
      </c>
    </row>
    <row r="704" spans="1:21" hidden="1" x14ac:dyDescent="0.25">
      <c r="A704" s="25"/>
      <c r="B704" s="424" t="str">
        <f ca="1">IF(OFFSET(Zdroj!$B$16,A702,0)&gt;0,OFFSET(Zdroj!$B$16,A702,0)+0,"")</f>
        <v/>
      </c>
      <c r="C704" s="2" t="str">
        <f ca="1">IF($B703="","",IF(Zdroj!$AS$9="ano",CONCATENATE("Okres:","
",OFFSET(Zdroj!CH$16,'k rozhodnutí detailní'!$A702,0),"
","Právní forma","
",OFFSET(Zdroj!H$16,'k rozhodnutí detailní'!$A702,0),"
",IF(OFFSET(Zdroj!I$16,'k rozhodnutí detailní'!$A702,0)="","","IČO: "),OFFSET(Zdroj!I$16,'k rozhodnutí detailní'!$A702,0),"
","B.Ú. ",IF(OFFSET(Zdroj!J$16,'k rozhodnutí detailní'!$A702,0)="","","Anonymizováno")),CONCATENATE("Okres:","
",OFFSET(Zdroj!CH$16,'k rozhodnutí detailní'!$A702,0),"
","Právní forma","
",OFFSET(Zdroj!H$16,'k rozhodnutí detailní'!$A702,0),"
",IF(OFFSET(Zdroj!I$16,'k rozhodnutí detailní'!$A702,0)="","","IČO: "),OFFSET(Zdroj!I$16,'k rozhodnutí detailní'!$A702,0),"
","B.Ú. ",OFFSET(Zdroj!J$16,'k rozhodnutí detailní'!$A702,0))))</f>
        <v/>
      </c>
      <c r="D704" s="3" t="str">
        <f ca="1">IF($B703="","",OFFSET(Zdroj!O$16,'k rozhodnutí detailní'!$A702,0))</f>
        <v/>
      </c>
      <c r="E704" s="426"/>
      <c r="F704" s="31"/>
      <c r="G704" s="429"/>
      <c r="H704" s="427"/>
      <c r="I704" s="419"/>
      <c r="J704" s="419"/>
      <c r="K704" s="419"/>
      <c r="L704" s="419"/>
      <c r="M704" s="435"/>
      <c r="N704" s="425"/>
      <c r="O704" s="419"/>
      <c r="P704" s="419"/>
      <c r="Q704" s="419"/>
      <c r="R704" s="419"/>
      <c r="S704" s="419"/>
      <c r="T704" s="419"/>
      <c r="U704" s="419"/>
    </row>
    <row r="705" spans="1:21" hidden="1" x14ac:dyDescent="0.25">
      <c r="A705" s="25">
        <f>ROW()/3-1</f>
        <v>234</v>
      </c>
      <c r="B705" s="424"/>
      <c r="C705" s="29" t="str">
        <f ca="1">IF($B703="","",IF(Zdroj!$AS$9="ano",IF(OFFSET(Zdroj!M$16,'k rozhodnutí detailní'!A702,0)="","","Anonymizováno"),IF(OFFSET(Zdroj!M$16,'k rozhodnutí detailní'!A702,0)="","",OFFSET(Zdroj!M$16,'k rozhodnutí detailní'!A702,0))))</f>
        <v/>
      </c>
      <c r="D705" s="3" t="str">
        <f ca="1">IF($B703="","",CONCATENATE("Dotace bude použita na:","
",OFFSET(Zdroj!P$16,'k rozhodnutí detailní'!$A702,0)))</f>
        <v/>
      </c>
      <c r="E705" s="426"/>
      <c r="F705" s="32" t="str">
        <f ca="1">IF($B703="","",OFFSET(Zdroj!V$16,'k rozhodnutí detailní'!$A702,0))</f>
        <v/>
      </c>
      <c r="G705" s="49" t="str">
        <f ca="1">IF($B703="","",OFFSET(Zdroj!CC$16,'k rozhodnutí'!#REF!,0))</f>
        <v/>
      </c>
      <c r="H705" s="427"/>
      <c r="I705" s="419"/>
      <c r="J705" s="419"/>
      <c r="K705" s="419"/>
      <c r="L705" s="419"/>
      <c r="M705" s="435"/>
      <c r="N705" s="33" t="str">
        <f t="shared" ref="N705" ca="1" si="463">IF(B703="","",N703/G703)</f>
        <v/>
      </c>
      <c r="O705" s="419"/>
      <c r="P705" s="419"/>
      <c r="Q705" s="419"/>
      <c r="R705" s="419"/>
      <c r="S705" s="419"/>
      <c r="T705" s="419"/>
      <c r="U705" s="419"/>
    </row>
    <row r="706" spans="1:21" hidden="1" x14ac:dyDescent="0.25">
      <c r="A706" s="25"/>
      <c r="B706" s="144" t="str">
        <f ca="1">IF(OFFSET(Zdroj!$B$16,A705,0)&gt;0,A708,"")</f>
        <v/>
      </c>
      <c r="C706" s="2" t="str">
        <f ca="1">IF($B706="","",IF(Zdroj!$AS$9="ano",CONCATENATE(OFFSET(Zdroj!C$16,'k rozhodnutí detailní'!$A705,0),"
","Anonymizováno","
",OFFSET(Zdroj!E$16,'k rozhodnutí detailní'!$A705,0),"
",OFFSET(Zdroj!F$16,'k rozhodnutí detailní'!$A705,0)),CONCATENATE(OFFSET(Zdroj!C$16,'k rozhodnutí detailní'!$A705,0),"
",OFFSET(Zdroj!D$16,'k rozhodnutí detailní'!$A705,0),"
",OFFSET(Zdroj!E$16,'k rozhodnutí detailní'!$A705,0),"
",OFFSET(Zdroj!F$16,'k rozhodnutí detailní'!$A705,0))))</f>
        <v/>
      </c>
      <c r="D706" s="20" t="str">
        <f ca="1">IF($B706="","",OFFSET(Zdroj!N$16,'k rozhodnutí detailní'!$A705,0))</f>
        <v/>
      </c>
      <c r="E706" s="426" t="str">
        <f ca="1">IF($B706="","",OFFSET(Zdroj!T$16,'k rozhodnutí detailní'!$A705,0))</f>
        <v/>
      </c>
      <c r="F706" s="32" t="str">
        <f ca="1">IF($B706="","",OFFSET(Zdroj!U$16,'k rozhodnutí detailní'!$A705,0))</f>
        <v/>
      </c>
      <c r="G706" s="429" t="str">
        <f ca="1">IF($B706="","",OFFSET(Zdroj!W$16,'k rozhodnutí detailní'!$A705,0))</f>
        <v/>
      </c>
      <c r="H706" s="427" t="str">
        <f ca="1">IF($B706="","",OFFSET(Zdroj!Y$16,'k rozhodnutí detailní'!$A705,0))</f>
        <v/>
      </c>
      <c r="I706" s="419" t="str">
        <f ca="1">IF($B706="","",OFFSET(Zdroj!BW$16,'k rozhodnutí detailní'!$A705,0))</f>
        <v/>
      </c>
      <c r="J706" s="419" t="str">
        <f ca="1">IF($B706="","",OFFSET(Zdroj!BX$16,'k rozhodnutí detailní'!$A705,0))</f>
        <v/>
      </c>
      <c r="K706" s="419" t="str">
        <f ca="1">IF($B706="","",OFFSET(Zdroj!BY$16,'k rozhodnutí detailní'!$A705,0))</f>
        <v/>
      </c>
      <c r="L706" s="419" t="str">
        <f ca="1">IF($B706="","",CONCATENATE(OFFSET(Zdroj!BZ$16,'k rozhodnutí detailní'!$A705,0)," ze 100"))</f>
        <v/>
      </c>
      <c r="M706" s="435" t="str">
        <f t="shared" ref="M706" ca="1" si="464">IF($B706="","",SUM((I706+J706+K706)/100))</f>
        <v/>
      </c>
      <c r="N706" s="425" t="str">
        <f ca="1">IF(B706="","",IF(Zdroj!$AS$1=Zdroj!$AT$9,IF(ROUND(G706*M706,Zdroj!$AT$8)&lt;Zdroj!$AU$1,Zdroj!$AU$1,ROUND(G706*M706,Zdroj!$AT$8)),OFFSET(Zdroj!CE$16,'k rozhodnutí detailní'!A705,0)))</f>
        <v/>
      </c>
      <c r="O706" s="419" t="str">
        <f ca="1">IF($B706="","",OFFSET(Zdroj!Z$16,'k rozhodnutí detailní'!$A705,0))</f>
        <v/>
      </c>
      <c r="P706" s="419" t="str">
        <f ca="1">IF($B706="","",OFFSET(Zdroj!AC$16,'k rozhodnutí detailní'!$A705,0))</f>
        <v/>
      </c>
      <c r="Q706" s="419" t="str">
        <f ca="1">IF($B706="","",OFFSET(Zdroj!AD$16,'k rozhodnutí detailní'!$A705,0))</f>
        <v/>
      </c>
      <c r="R706" s="419" t="str">
        <f ca="1">IF($B706="","",OFFSET(Zdroj!AE$16,'k rozhodnutí detailní'!$A705,0))</f>
        <v/>
      </c>
      <c r="S706" s="419" t="str">
        <f ca="1">IF($B706="","",OFFSET(Zdroj!AF$16,'k rozhodnutí detailní'!$A705,0))</f>
        <v/>
      </c>
      <c r="T706" s="419" t="str">
        <f ca="1">IF($B706="","",OFFSET(Zdroj!AG$16,'k rozhodnutí detailní'!$A705,0))</f>
        <v/>
      </c>
      <c r="U706" s="419" t="str">
        <f ca="1">IF($B706="","",OFFSET(Zdroj!AH$16,'k rozhodnutí detailní'!$A705,0))</f>
        <v/>
      </c>
    </row>
    <row r="707" spans="1:21" hidden="1" x14ac:dyDescent="0.25">
      <c r="A707" s="25"/>
      <c r="B707" s="424" t="str">
        <f ca="1">IF(OFFSET(Zdroj!$B$16,A705,0)&gt;0,OFFSET(Zdroj!$B$16,A705,0)+0,"")</f>
        <v/>
      </c>
      <c r="C707" s="2" t="str">
        <f ca="1">IF($B706="","",IF(Zdroj!$AS$9="ano",CONCATENATE("Okres:","
",OFFSET(Zdroj!CH$16,'k rozhodnutí detailní'!$A705,0),"
","Právní forma","
",OFFSET(Zdroj!H$16,'k rozhodnutí detailní'!$A705,0),"
",IF(OFFSET(Zdroj!I$16,'k rozhodnutí detailní'!$A705,0)="","","IČO: "),OFFSET(Zdroj!I$16,'k rozhodnutí detailní'!$A705,0),"
","B.Ú. ",IF(OFFSET(Zdroj!J$16,'k rozhodnutí detailní'!$A705,0)="","","Anonymizováno")),CONCATENATE("Okres:","
",OFFSET(Zdroj!CH$16,'k rozhodnutí detailní'!$A705,0),"
","Právní forma","
",OFFSET(Zdroj!H$16,'k rozhodnutí detailní'!$A705,0),"
",IF(OFFSET(Zdroj!I$16,'k rozhodnutí detailní'!$A705,0)="","","IČO: "),OFFSET(Zdroj!I$16,'k rozhodnutí detailní'!$A705,0),"
","B.Ú. ",OFFSET(Zdroj!J$16,'k rozhodnutí detailní'!$A705,0))))</f>
        <v/>
      </c>
      <c r="D707" s="3" t="str">
        <f ca="1">IF($B706="","",OFFSET(Zdroj!O$16,'k rozhodnutí detailní'!$A705,0))</f>
        <v/>
      </c>
      <c r="E707" s="426"/>
      <c r="F707" s="31"/>
      <c r="G707" s="429"/>
      <c r="H707" s="427"/>
      <c r="I707" s="419"/>
      <c r="J707" s="419"/>
      <c r="K707" s="419"/>
      <c r="L707" s="419"/>
      <c r="M707" s="435"/>
      <c r="N707" s="425"/>
      <c r="O707" s="419"/>
      <c r="P707" s="419"/>
      <c r="Q707" s="419"/>
      <c r="R707" s="419"/>
      <c r="S707" s="419"/>
      <c r="T707" s="419"/>
      <c r="U707" s="419"/>
    </row>
    <row r="708" spans="1:21" hidden="1" x14ac:dyDescent="0.25">
      <c r="A708" s="25">
        <f>ROW()/3-1</f>
        <v>235</v>
      </c>
      <c r="B708" s="424"/>
      <c r="C708" s="29" t="str">
        <f ca="1">IF($B706="","",IF(Zdroj!$AS$9="ano",IF(OFFSET(Zdroj!M$16,'k rozhodnutí detailní'!A705,0)="","","Anonymizováno"),IF(OFFSET(Zdroj!M$16,'k rozhodnutí detailní'!A705,0)="","",OFFSET(Zdroj!M$16,'k rozhodnutí detailní'!A705,0))))</f>
        <v/>
      </c>
      <c r="D708" s="3" t="str">
        <f ca="1">IF($B706="","",CONCATENATE("Dotace bude použita na:","
",OFFSET(Zdroj!P$16,'k rozhodnutí detailní'!$A705,0)))</f>
        <v/>
      </c>
      <c r="E708" s="426"/>
      <c r="F708" s="32" t="str">
        <f ca="1">IF($B706="","",OFFSET(Zdroj!V$16,'k rozhodnutí detailní'!$A705,0))</f>
        <v/>
      </c>
      <c r="G708" s="49" t="str">
        <f ca="1">IF($B706="","",OFFSET(Zdroj!CC$16,'k rozhodnutí'!#REF!,0))</f>
        <v/>
      </c>
      <c r="H708" s="427"/>
      <c r="I708" s="419"/>
      <c r="J708" s="419"/>
      <c r="K708" s="419"/>
      <c r="L708" s="419"/>
      <c r="M708" s="435"/>
      <c r="N708" s="33" t="str">
        <f t="shared" ref="N708" ca="1" si="465">IF(B706="","",N706/G706)</f>
        <v/>
      </c>
      <c r="O708" s="419"/>
      <c r="P708" s="419"/>
      <c r="Q708" s="419"/>
      <c r="R708" s="419"/>
      <c r="S708" s="419"/>
      <c r="T708" s="419"/>
      <c r="U708" s="419"/>
    </row>
    <row r="709" spans="1:21" hidden="1" x14ac:dyDescent="0.25">
      <c r="A709" s="25"/>
      <c r="B709" s="144" t="str">
        <f ca="1">IF(OFFSET(Zdroj!$B$16,A708,0)&gt;0,A711,"")</f>
        <v/>
      </c>
      <c r="C709" s="2" t="str">
        <f ca="1">IF($B709="","",IF(Zdroj!$AS$9="ano",CONCATENATE(OFFSET(Zdroj!C$16,'k rozhodnutí detailní'!$A708,0),"
","Anonymizováno","
",OFFSET(Zdroj!E$16,'k rozhodnutí detailní'!$A708,0),"
",OFFSET(Zdroj!F$16,'k rozhodnutí detailní'!$A708,0)),CONCATENATE(OFFSET(Zdroj!C$16,'k rozhodnutí detailní'!$A708,0),"
",OFFSET(Zdroj!D$16,'k rozhodnutí detailní'!$A708,0),"
",OFFSET(Zdroj!E$16,'k rozhodnutí detailní'!$A708,0),"
",OFFSET(Zdroj!F$16,'k rozhodnutí detailní'!$A708,0))))</f>
        <v/>
      </c>
      <c r="D709" s="20" t="str">
        <f ca="1">IF($B709="","",OFFSET(Zdroj!N$16,'k rozhodnutí detailní'!$A708,0))</f>
        <v/>
      </c>
      <c r="E709" s="426" t="str">
        <f ca="1">IF($B709="","",OFFSET(Zdroj!T$16,'k rozhodnutí detailní'!$A708,0))</f>
        <v/>
      </c>
      <c r="F709" s="32" t="str">
        <f ca="1">IF($B709="","",OFFSET(Zdroj!U$16,'k rozhodnutí detailní'!$A708,0))</f>
        <v/>
      </c>
      <c r="G709" s="429" t="str">
        <f ca="1">IF($B709="","",OFFSET(Zdroj!W$16,'k rozhodnutí detailní'!$A708,0))</f>
        <v/>
      </c>
      <c r="H709" s="427" t="str">
        <f ca="1">IF($B709="","",OFFSET(Zdroj!Y$16,'k rozhodnutí detailní'!$A708,0))</f>
        <v/>
      </c>
      <c r="I709" s="419" t="str">
        <f ca="1">IF($B709="","",OFFSET(Zdroj!BW$16,'k rozhodnutí detailní'!$A708,0))</f>
        <v/>
      </c>
      <c r="J709" s="419" t="str">
        <f ca="1">IF($B709="","",OFFSET(Zdroj!BX$16,'k rozhodnutí detailní'!$A708,0))</f>
        <v/>
      </c>
      <c r="K709" s="419" t="str">
        <f ca="1">IF($B709="","",OFFSET(Zdroj!BY$16,'k rozhodnutí detailní'!$A708,0))</f>
        <v/>
      </c>
      <c r="L709" s="419" t="str">
        <f ca="1">IF($B709="","",CONCATENATE(OFFSET(Zdroj!BZ$16,'k rozhodnutí detailní'!$A708,0)," ze 100"))</f>
        <v/>
      </c>
      <c r="M709" s="435" t="str">
        <f t="shared" ref="M709" ca="1" si="466">IF($B709="","",SUM((I709+J709+K709)/100))</f>
        <v/>
      </c>
      <c r="N709" s="425" t="str">
        <f ca="1">IF(B709="","",IF(Zdroj!$AS$1=Zdroj!$AT$9,IF(ROUND(G709*M709,Zdroj!$AT$8)&lt;Zdroj!$AU$1,Zdroj!$AU$1,ROUND(G709*M709,Zdroj!$AT$8)),OFFSET(Zdroj!CE$16,'k rozhodnutí detailní'!A708,0)))</f>
        <v/>
      </c>
      <c r="O709" s="419" t="str">
        <f ca="1">IF($B709="","",OFFSET(Zdroj!Z$16,'k rozhodnutí detailní'!$A708,0))</f>
        <v/>
      </c>
      <c r="P709" s="419" t="str">
        <f ca="1">IF($B709="","",OFFSET(Zdroj!AC$16,'k rozhodnutí detailní'!$A708,0))</f>
        <v/>
      </c>
      <c r="Q709" s="419" t="str">
        <f ca="1">IF($B709="","",OFFSET(Zdroj!AD$16,'k rozhodnutí detailní'!$A708,0))</f>
        <v/>
      </c>
      <c r="R709" s="419" t="str">
        <f ca="1">IF($B709="","",OFFSET(Zdroj!AE$16,'k rozhodnutí detailní'!$A708,0))</f>
        <v/>
      </c>
      <c r="S709" s="419" t="str">
        <f ca="1">IF($B709="","",OFFSET(Zdroj!AF$16,'k rozhodnutí detailní'!$A708,0))</f>
        <v/>
      </c>
      <c r="T709" s="419" t="str">
        <f ca="1">IF($B709="","",OFFSET(Zdroj!AG$16,'k rozhodnutí detailní'!$A708,0))</f>
        <v/>
      </c>
      <c r="U709" s="419" t="str">
        <f ca="1">IF($B709="","",OFFSET(Zdroj!AH$16,'k rozhodnutí detailní'!$A708,0))</f>
        <v/>
      </c>
    </row>
    <row r="710" spans="1:21" hidden="1" x14ac:dyDescent="0.25">
      <c r="A710" s="25"/>
      <c r="B710" s="424" t="str">
        <f ca="1">IF(OFFSET(Zdroj!$B$16,A708,0)&gt;0,OFFSET(Zdroj!$B$16,A708,0)+0,"")</f>
        <v/>
      </c>
      <c r="C710" s="2" t="str">
        <f ca="1">IF($B709="","",IF(Zdroj!$AS$9="ano",CONCATENATE("Okres:","
",OFFSET(Zdroj!CH$16,'k rozhodnutí detailní'!$A708,0),"
","Právní forma","
",OFFSET(Zdroj!H$16,'k rozhodnutí detailní'!$A708,0),"
",IF(OFFSET(Zdroj!I$16,'k rozhodnutí detailní'!$A708,0)="","","IČO: "),OFFSET(Zdroj!I$16,'k rozhodnutí detailní'!$A708,0),"
","B.Ú. ",IF(OFFSET(Zdroj!J$16,'k rozhodnutí detailní'!$A708,0)="","","Anonymizováno")),CONCATENATE("Okres:","
",OFFSET(Zdroj!CH$16,'k rozhodnutí detailní'!$A708,0),"
","Právní forma","
",OFFSET(Zdroj!H$16,'k rozhodnutí detailní'!$A708,0),"
",IF(OFFSET(Zdroj!I$16,'k rozhodnutí detailní'!$A708,0)="","","IČO: "),OFFSET(Zdroj!I$16,'k rozhodnutí detailní'!$A708,0),"
","B.Ú. ",OFFSET(Zdroj!J$16,'k rozhodnutí detailní'!$A708,0))))</f>
        <v/>
      </c>
      <c r="D710" s="3" t="str">
        <f ca="1">IF($B709="","",OFFSET(Zdroj!O$16,'k rozhodnutí detailní'!$A708,0))</f>
        <v/>
      </c>
      <c r="E710" s="426"/>
      <c r="F710" s="31"/>
      <c r="G710" s="429"/>
      <c r="H710" s="427"/>
      <c r="I710" s="419"/>
      <c r="J710" s="419"/>
      <c r="K710" s="419"/>
      <c r="L710" s="419"/>
      <c r="M710" s="435"/>
      <c r="N710" s="425"/>
      <c r="O710" s="419"/>
      <c r="P710" s="419"/>
      <c r="Q710" s="419"/>
      <c r="R710" s="419"/>
      <c r="S710" s="419"/>
      <c r="T710" s="419"/>
      <c r="U710" s="419"/>
    </row>
    <row r="711" spans="1:21" hidden="1" x14ac:dyDescent="0.25">
      <c r="A711" s="25">
        <f>ROW()/3-1</f>
        <v>236</v>
      </c>
      <c r="B711" s="424"/>
      <c r="C711" s="29" t="str">
        <f ca="1">IF($B709="","",IF(Zdroj!$AS$9="ano",IF(OFFSET(Zdroj!M$16,'k rozhodnutí detailní'!A708,0)="","","Anonymizováno"),IF(OFFSET(Zdroj!M$16,'k rozhodnutí detailní'!A708,0)="","",OFFSET(Zdroj!M$16,'k rozhodnutí detailní'!A708,0))))</f>
        <v/>
      </c>
      <c r="D711" s="3" t="str">
        <f ca="1">IF($B709="","",CONCATENATE("Dotace bude použita na:","
",OFFSET(Zdroj!P$16,'k rozhodnutí detailní'!$A708,0)))</f>
        <v/>
      </c>
      <c r="E711" s="426"/>
      <c r="F711" s="32" t="str">
        <f ca="1">IF($B709="","",OFFSET(Zdroj!V$16,'k rozhodnutí detailní'!$A708,0))</f>
        <v/>
      </c>
      <c r="G711" s="49" t="str">
        <f ca="1">IF($B709="","",OFFSET(Zdroj!CC$16,'k rozhodnutí'!#REF!,0))</f>
        <v/>
      </c>
      <c r="H711" s="427"/>
      <c r="I711" s="419"/>
      <c r="J711" s="419"/>
      <c r="K711" s="419"/>
      <c r="L711" s="419"/>
      <c r="M711" s="435"/>
      <c r="N711" s="33" t="str">
        <f t="shared" ref="N711" ca="1" si="467">IF(B709="","",N709/G709)</f>
        <v/>
      </c>
      <c r="O711" s="419"/>
      <c r="P711" s="419"/>
      <c r="Q711" s="419"/>
      <c r="R711" s="419"/>
      <c r="S711" s="419"/>
      <c r="T711" s="419"/>
      <c r="U711" s="419"/>
    </row>
    <row r="712" spans="1:21" hidden="1" x14ac:dyDescent="0.25">
      <c r="A712" s="25"/>
      <c r="B712" s="144" t="str">
        <f ca="1">IF(OFFSET(Zdroj!$B$16,A711,0)&gt;0,A714,"")</f>
        <v/>
      </c>
      <c r="C712" s="2" t="str">
        <f ca="1">IF($B712="","",IF(Zdroj!$AS$9="ano",CONCATENATE(OFFSET(Zdroj!C$16,'k rozhodnutí detailní'!$A711,0),"
","Anonymizováno","
",OFFSET(Zdroj!E$16,'k rozhodnutí detailní'!$A711,0),"
",OFFSET(Zdroj!F$16,'k rozhodnutí detailní'!$A711,0)),CONCATENATE(OFFSET(Zdroj!C$16,'k rozhodnutí detailní'!$A711,0),"
",OFFSET(Zdroj!D$16,'k rozhodnutí detailní'!$A711,0),"
",OFFSET(Zdroj!E$16,'k rozhodnutí detailní'!$A711,0),"
",OFFSET(Zdroj!F$16,'k rozhodnutí detailní'!$A711,0))))</f>
        <v/>
      </c>
      <c r="D712" s="20" t="str">
        <f ca="1">IF($B712="","",OFFSET(Zdroj!N$16,'k rozhodnutí detailní'!$A711,0))</f>
        <v/>
      </c>
      <c r="E712" s="426" t="str">
        <f ca="1">IF($B712="","",OFFSET(Zdroj!T$16,'k rozhodnutí detailní'!$A711,0))</f>
        <v/>
      </c>
      <c r="F712" s="32" t="str">
        <f ca="1">IF($B712="","",OFFSET(Zdroj!U$16,'k rozhodnutí detailní'!$A711,0))</f>
        <v/>
      </c>
      <c r="G712" s="429" t="str">
        <f ca="1">IF($B712="","",OFFSET(Zdroj!W$16,'k rozhodnutí detailní'!$A711,0))</f>
        <v/>
      </c>
      <c r="H712" s="427" t="str">
        <f ca="1">IF($B712="","",OFFSET(Zdroj!Y$16,'k rozhodnutí detailní'!$A711,0))</f>
        <v/>
      </c>
      <c r="I712" s="419" t="str">
        <f ca="1">IF($B712="","",OFFSET(Zdroj!BW$16,'k rozhodnutí detailní'!$A711,0))</f>
        <v/>
      </c>
      <c r="J712" s="419" t="str">
        <f ca="1">IF($B712="","",OFFSET(Zdroj!BX$16,'k rozhodnutí detailní'!$A711,0))</f>
        <v/>
      </c>
      <c r="K712" s="419" t="str">
        <f ca="1">IF($B712="","",OFFSET(Zdroj!BY$16,'k rozhodnutí detailní'!$A711,0))</f>
        <v/>
      </c>
      <c r="L712" s="419" t="str">
        <f ca="1">IF($B712="","",CONCATENATE(OFFSET(Zdroj!BZ$16,'k rozhodnutí detailní'!$A711,0)," ze 100"))</f>
        <v/>
      </c>
      <c r="M712" s="435" t="str">
        <f t="shared" ref="M712" ca="1" si="468">IF($B712="","",SUM((I712+J712+K712)/100))</f>
        <v/>
      </c>
      <c r="N712" s="425" t="str">
        <f ca="1">IF(B712="","",IF(Zdroj!$AS$1=Zdroj!$AT$9,IF(ROUND(G712*M712,Zdroj!$AT$8)&lt;Zdroj!$AU$1,Zdroj!$AU$1,ROUND(G712*M712,Zdroj!$AT$8)),OFFSET(Zdroj!CE$16,'k rozhodnutí detailní'!A711,0)))</f>
        <v/>
      </c>
      <c r="O712" s="419" t="str">
        <f ca="1">IF($B712="","",OFFSET(Zdroj!Z$16,'k rozhodnutí detailní'!$A711,0))</f>
        <v/>
      </c>
      <c r="P712" s="419" t="str">
        <f ca="1">IF($B712="","",OFFSET(Zdroj!AC$16,'k rozhodnutí detailní'!$A711,0))</f>
        <v/>
      </c>
      <c r="Q712" s="419" t="str">
        <f ca="1">IF($B712="","",OFFSET(Zdroj!AD$16,'k rozhodnutí detailní'!$A711,0))</f>
        <v/>
      </c>
      <c r="R712" s="419" t="str">
        <f ca="1">IF($B712="","",OFFSET(Zdroj!AE$16,'k rozhodnutí detailní'!$A711,0))</f>
        <v/>
      </c>
      <c r="S712" s="419" t="str">
        <f ca="1">IF($B712="","",OFFSET(Zdroj!AF$16,'k rozhodnutí detailní'!$A711,0))</f>
        <v/>
      </c>
      <c r="T712" s="419" t="str">
        <f ca="1">IF($B712="","",OFFSET(Zdroj!AG$16,'k rozhodnutí detailní'!$A711,0))</f>
        <v/>
      </c>
      <c r="U712" s="419" t="str">
        <f ca="1">IF($B712="","",OFFSET(Zdroj!AH$16,'k rozhodnutí detailní'!$A711,0))</f>
        <v/>
      </c>
    </row>
    <row r="713" spans="1:21" hidden="1" x14ac:dyDescent="0.25">
      <c r="A713" s="25"/>
      <c r="B713" s="424" t="str">
        <f ca="1">IF(OFFSET(Zdroj!$B$16,A711,0)&gt;0,OFFSET(Zdroj!$B$16,A711,0)+0,"")</f>
        <v/>
      </c>
      <c r="C713" s="2" t="str">
        <f ca="1">IF($B712="","",IF(Zdroj!$AS$9="ano",CONCATENATE("Okres:","
",OFFSET(Zdroj!CH$16,'k rozhodnutí detailní'!$A711,0),"
","Právní forma","
",OFFSET(Zdroj!H$16,'k rozhodnutí detailní'!$A711,0),"
",IF(OFFSET(Zdroj!I$16,'k rozhodnutí detailní'!$A711,0)="","","IČO: "),OFFSET(Zdroj!I$16,'k rozhodnutí detailní'!$A711,0),"
","B.Ú. ",IF(OFFSET(Zdroj!J$16,'k rozhodnutí detailní'!$A711,0)="","","Anonymizováno")),CONCATENATE("Okres:","
",OFFSET(Zdroj!CH$16,'k rozhodnutí detailní'!$A711,0),"
","Právní forma","
",OFFSET(Zdroj!H$16,'k rozhodnutí detailní'!$A711,0),"
",IF(OFFSET(Zdroj!I$16,'k rozhodnutí detailní'!$A711,0)="","","IČO: "),OFFSET(Zdroj!I$16,'k rozhodnutí detailní'!$A711,0),"
","B.Ú. ",OFFSET(Zdroj!J$16,'k rozhodnutí detailní'!$A711,0))))</f>
        <v/>
      </c>
      <c r="D713" s="3" t="str">
        <f ca="1">IF($B712="","",OFFSET(Zdroj!O$16,'k rozhodnutí detailní'!$A711,0))</f>
        <v/>
      </c>
      <c r="E713" s="426"/>
      <c r="F713" s="31"/>
      <c r="G713" s="429"/>
      <c r="H713" s="427"/>
      <c r="I713" s="419"/>
      <c r="J713" s="419"/>
      <c r="K713" s="419"/>
      <c r="L713" s="419"/>
      <c r="M713" s="435"/>
      <c r="N713" s="425"/>
      <c r="O713" s="419"/>
      <c r="P713" s="419"/>
      <c r="Q713" s="419"/>
      <c r="R713" s="419"/>
      <c r="S713" s="419"/>
      <c r="T713" s="419"/>
      <c r="U713" s="419"/>
    </row>
    <row r="714" spans="1:21" hidden="1" x14ac:dyDescent="0.25">
      <c r="A714" s="25">
        <f>ROW()/3-1</f>
        <v>237</v>
      </c>
      <c r="B714" s="424"/>
      <c r="C714" s="29" t="str">
        <f ca="1">IF($B712="","",IF(Zdroj!$AS$9="ano",IF(OFFSET(Zdroj!M$16,'k rozhodnutí detailní'!A711,0)="","","Anonymizováno"),IF(OFFSET(Zdroj!M$16,'k rozhodnutí detailní'!A711,0)="","",OFFSET(Zdroj!M$16,'k rozhodnutí detailní'!A711,0))))</f>
        <v/>
      </c>
      <c r="D714" s="3" t="str">
        <f ca="1">IF($B712="","",CONCATENATE("Dotace bude použita na:","
",OFFSET(Zdroj!P$16,'k rozhodnutí detailní'!$A711,0)))</f>
        <v/>
      </c>
      <c r="E714" s="426"/>
      <c r="F714" s="32" t="str">
        <f ca="1">IF($B712="","",OFFSET(Zdroj!V$16,'k rozhodnutí detailní'!$A711,0))</f>
        <v/>
      </c>
      <c r="G714" s="49" t="str">
        <f ca="1">IF($B712="","",OFFSET(Zdroj!CC$16,'k rozhodnutí'!#REF!,0))</f>
        <v/>
      </c>
      <c r="H714" s="427"/>
      <c r="I714" s="419"/>
      <c r="J714" s="419"/>
      <c r="K714" s="419"/>
      <c r="L714" s="419"/>
      <c r="M714" s="435"/>
      <c r="N714" s="33" t="str">
        <f t="shared" ref="N714" ca="1" si="469">IF(B712="","",N712/G712)</f>
        <v/>
      </c>
      <c r="O714" s="419"/>
      <c r="P714" s="419"/>
      <c r="Q714" s="419"/>
      <c r="R714" s="419"/>
      <c r="S714" s="419"/>
      <c r="T714" s="419"/>
      <c r="U714" s="419"/>
    </row>
    <row r="715" spans="1:21" hidden="1" x14ac:dyDescent="0.25">
      <c r="A715" s="25"/>
      <c r="B715" s="144" t="str">
        <f ca="1">IF(OFFSET(Zdroj!$B$16,A714,0)&gt;0,A717,"")</f>
        <v/>
      </c>
      <c r="C715" s="2" t="str">
        <f ca="1">IF($B715="","",IF(Zdroj!$AS$9="ano",CONCATENATE(OFFSET(Zdroj!C$16,'k rozhodnutí detailní'!$A714,0),"
","Anonymizováno","
",OFFSET(Zdroj!E$16,'k rozhodnutí detailní'!$A714,0),"
",OFFSET(Zdroj!F$16,'k rozhodnutí detailní'!$A714,0)),CONCATENATE(OFFSET(Zdroj!C$16,'k rozhodnutí detailní'!$A714,0),"
",OFFSET(Zdroj!D$16,'k rozhodnutí detailní'!$A714,0),"
",OFFSET(Zdroj!E$16,'k rozhodnutí detailní'!$A714,0),"
",OFFSET(Zdroj!F$16,'k rozhodnutí detailní'!$A714,0))))</f>
        <v/>
      </c>
      <c r="D715" s="20" t="str">
        <f ca="1">IF($B715="","",OFFSET(Zdroj!N$16,'k rozhodnutí detailní'!$A714,0))</f>
        <v/>
      </c>
      <c r="E715" s="426" t="str">
        <f ca="1">IF($B715="","",OFFSET(Zdroj!T$16,'k rozhodnutí detailní'!$A714,0))</f>
        <v/>
      </c>
      <c r="F715" s="32" t="str">
        <f ca="1">IF($B715="","",OFFSET(Zdroj!U$16,'k rozhodnutí detailní'!$A714,0))</f>
        <v/>
      </c>
      <c r="G715" s="429" t="str">
        <f ca="1">IF($B715="","",OFFSET(Zdroj!W$16,'k rozhodnutí detailní'!$A714,0))</f>
        <v/>
      </c>
      <c r="H715" s="427" t="str">
        <f ca="1">IF($B715="","",OFFSET(Zdroj!Y$16,'k rozhodnutí detailní'!$A714,0))</f>
        <v/>
      </c>
      <c r="I715" s="419" t="str">
        <f ca="1">IF($B715="","",OFFSET(Zdroj!BW$16,'k rozhodnutí detailní'!$A714,0))</f>
        <v/>
      </c>
      <c r="J715" s="419" t="str">
        <f ca="1">IF($B715="","",OFFSET(Zdroj!BX$16,'k rozhodnutí detailní'!$A714,0))</f>
        <v/>
      </c>
      <c r="K715" s="419" t="str">
        <f ca="1">IF($B715="","",OFFSET(Zdroj!BY$16,'k rozhodnutí detailní'!$A714,0))</f>
        <v/>
      </c>
      <c r="L715" s="419" t="str">
        <f ca="1">IF($B715="","",CONCATENATE(OFFSET(Zdroj!BZ$16,'k rozhodnutí detailní'!$A714,0)," ze 100"))</f>
        <v/>
      </c>
      <c r="M715" s="435" t="str">
        <f t="shared" ref="M715" ca="1" si="470">IF($B715="","",SUM((I715+J715+K715)/100))</f>
        <v/>
      </c>
      <c r="N715" s="425" t="str">
        <f ca="1">IF(B715="","",IF(Zdroj!$AS$1=Zdroj!$AT$9,IF(ROUND(G715*M715,Zdroj!$AT$8)&lt;Zdroj!$AU$1,Zdroj!$AU$1,ROUND(G715*M715,Zdroj!$AT$8)),OFFSET(Zdroj!CE$16,'k rozhodnutí detailní'!A714,0)))</f>
        <v/>
      </c>
      <c r="O715" s="419" t="str">
        <f ca="1">IF($B715="","",OFFSET(Zdroj!Z$16,'k rozhodnutí detailní'!$A714,0))</f>
        <v/>
      </c>
      <c r="P715" s="419" t="str">
        <f ca="1">IF($B715="","",OFFSET(Zdroj!AC$16,'k rozhodnutí detailní'!$A714,0))</f>
        <v/>
      </c>
      <c r="Q715" s="419" t="str">
        <f ca="1">IF($B715="","",OFFSET(Zdroj!AD$16,'k rozhodnutí detailní'!$A714,0))</f>
        <v/>
      </c>
      <c r="R715" s="419" t="str">
        <f ca="1">IF($B715="","",OFFSET(Zdroj!AE$16,'k rozhodnutí detailní'!$A714,0))</f>
        <v/>
      </c>
      <c r="S715" s="419" t="str">
        <f ca="1">IF($B715="","",OFFSET(Zdroj!AF$16,'k rozhodnutí detailní'!$A714,0))</f>
        <v/>
      </c>
      <c r="T715" s="419" t="str">
        <f ca="1">IF($B715="","",OFFSET(Zdroj!AG$16,'k rozhodnutí detailní'!$A714,0))</f>
        <v/>
      </c>
      <c r="U715" s="419" t="str">
        <f ca="1">IF($B715="","",OFFSET(Zdroj!AH$16,'k rozhodnutí detailní'!$A714,0))</f>
        <v/>
      </c>
    </row>
    <row r="716" spans="1:21" hidden="1" x14ac:dyDescent="0.25">
      <c r="A716" s="25"/>
      <c r="B716" s="424" t="str">
        <f ca="1">IF(OFFSET(Zdroj!$B$16,A714,0)&gt;0,OFFSET(Zdroj!$B$16,A714,0)+0,"")</f>
        <v/>
      </c>
      <c r="C716" s="2" t="str">
        <f ca="1">IF($B715="","",IF(Zdroj!$AS$9="ano",CONCATENATE("Okres:","
",OFFSET(Zdroj!CH$16,'k rozhodnutí detailní'!$A714,0),"
","Právní forma","
",OFFSET(Zdroj!H$16,'k rozhodnutí detailní'!$A714,0),"
",IF(OFFSET(Zdroj!I$16,'k rozhodnutí detailní'!$A714,0)="","","IČO: "),OFFSET(Zdroj!I$16,'k rozhodnutí detailní'!$A714,0),"
","B.Ú. ",IF(OFFSET(Zdroj!J$16,'k rozhodnutí detailní'!$A714,0)="","","Anonymizováno")),CONCATENATE("Okres:","
",OFFSET(Zdroj!CH$16,'k rozhodnutí detailní'!$A714,0),"
","Právní forma","
",OFFSET(Zdroj!H$16,'k rozhodnutí detailní'!$A714,0),"
",IF(OFFSET(Zdroj!I$16,'k rozhodnutí detailní'!$A714,0)="","","IČO: "),OFFSET(Zdroj!I$16,'k rozhodnutí detailní'!$A714,0),"
","B.Ú. ",OFFSET(Zdroj!J$16,'k rozhodnutí detailní'!$A714,0))))</f>
        <v/>
      </c>
      <c r="D716" s="3" t="str">
        <f ca="1">IF($B715="","",OFFSET(Zdroj!O$16,'k rozhodnutí detailní'!$A714,0))</f>
        <v/>
      </c>
      <c r="E716" s="426"/>
      <c r="F716" s="31"/>
      <c r="G716" s="429"/>
      <c r="H716" s="427"/>
      <c r="I716" s="419"/>
      <c r="J716" s="419"/>
      <c r="K716" s="419"/>
      <c r="L716" s="419"/>
      <c r="M716" s="435"/>
      <c r="N716" s="425"/>
      <c r="O716" s="419"/>
      <c r="P716" s="419"/>
      <c r="Q716" s="419"/>
      <c r="R716" s="419"/>
      <c r="S716" s="419"/>
      <c r="T716" s="419"/>
      <c r="U716" s="419"/>
    </row>
    <row r="717" spans="1:21" hidden="1" x14ac:dyDescent="0.25">
      <c r="A717" s="25">
        <f>ROW()/3-1</f>
        <v>238</v>
      </c>
      <c r="B717" s="424"/>
      <c r="C717" s="29" t="str">
        <f ca="1">IF($B715="","",IF(Zdroj!$AS$9="ano",IF(OFFSET(Zdroj!M$16,'k rozhodnutí detailní'!A714,0)="","","Anonymizováno"),IF(OFFSET(Zdroj!M$16,'k rozhodnutí detailní'!A714,0)="","",OFFSET(Zdroj!M$16,'k rozhodnutí detailní'!A714,0))))</f>
        <v/>
      </c>
      <c r="D717" s="3" t="str">
        <f ca="1">IF($B715="","",CONCATENATE("Dotace bude použita na:","
",OFFSET(Zdroj!P$16,'k rozhodnutí detailní'!$A714,0)))</f>
        <v/>
      </c>
      <c r="E717" s="426"/>
      <c r="F717" s="32" t="str">
        <f ca="1">IF($B715="","",OFFSET(Zdroj!V$16,'k rozhodnutí detailní'!$A714,0))</f>
        <v/>
      </c>
      <c r="G717" s="49" t="str">
        <f ca="1">IF($B715="","",OFFSET(Zdroj!CC$16,'k rozhodnutí'!#REF!,0))</f>
        <v/>
      </c>
      <c r="H717" s="427"/>
      <c r="I717" s="419"/>
      <c r="J717" s="419"/>
      <c r="K717" s="419"/>
      <c r="L717" s="419"/>
      <c r="M717" s="435"/>
      <c r="N717" s="33" t="str">
        <f t="shared" ref="N717" ca="1" si="471">IF(B715="","",N715/G715)</f>
        <v/>
      </c>
      <c r="O717" s="419"/>
      <c r="P717" s="419"/>
      <c r="Q717" s="419"/>
      <c r="R717" s="419"/>
      <c r="S717" s="419"/>
      <c r="T717" s="419"/>
      <c r="U717" s="419"/>
    </row>
    <row r="718" spans="1:21" hidden="1" x14ac:dyDescent="0.25">
      <c r="A718" s="25"/>
      <c r="B718" s="144" t="str">
        <f ca="1">IF(OFFSET(Zdroj!$B$16,A717,0)&gt;0,A720,"")</f>
        <v/>
      </c>
      <c r="C718" s="2" t="str">
        <f ca="1">IF($B718="","",IF(Zdroj!$AS$9="ano",CONCATENATE(OFFSET(Zdroj!C$16,'k rozhodnutí detailní'!$A717,0),"
","Anonymizováno","
",OFFSET(Zdroj!E$16,'k rozhodnutí detailní'!$A717,0),"
",OFFSET(Zdroj!F$16,'k rozhodnutí detailní'!$A717,0)),CONCATENATE(OFFSET(Zdroj!C$16,'k rozhodnutí detailní'!$A717,0),"
",OFFSET(Zdroj!D$16,'k rozhodnutí detailní'!$A717,0),"
",OFFSET(Zdroj!E$16,'k rozhodnutí detailní'!$A717,0),"
",OFFSET(Zdroj!F$16,'k rozhodnutí detailní'!$A717,0))))</f>
        <v/>
      </c>
      <c r="D718" s="20" t="str">
        <f ca="1">IF($B718="","",OFFSET(Zdroj!N$16,'k rozhodnutí detailní'!$A717,0))</f>
        <v/>
      </c>
      <c r="E718" s="426" t="str">
        <f ca="1">IF($B718="","",OFFSET(Zdroj!T$16,'k rozhodnutí detailní'!$A717,0))</f>
        <v/>
      </c>
      <c r="F718" s="32" t="str">
        <f ca="1">IF($B718="","",OFFSET(Zdroj!U$16,'k rozhodnutí detailní'!$A717,0))</f>
        <v/>
      </c>
      <c r="G718" s="429" t="str">
        <f ca="1">IF($B718="","",OFFSET(Zdroj!W$16,'k rozhodnutí detailní'!$A717,0))</f>
        <v/>
      </c>
      <c r="H718" s="427" t="str">
        <f ca="1">IF($B718="","",OFFSET(Zdroj!Y$16,'k rozhodnutí detailní'!$A717,0))</f>
        <v/>
      </c>
      <c r="I718" s="419" t="str">
        <f ca="1">IF($B718="","",OFFSET(Zdroj!BW$16,'k rozhodnutí detailní'!$A717,0))</f>
        <v/>
      </c>
      <c r="J718" s="419" t="str">
        <f ca="1">IF($B718="","",OFFSET(Zdroj!BX$16,'k rozhodnutí detailní'!$A717,0))</f>
        <v/>
      </c>
      <c r="K718" s="419" t="str">
        <f ca="1">IF($B718="","",OFFSET(Zdroj!BY$16,'k rozhodnutí detailní'!$A717,0))</f>
        <v/>
      </c>
      <c r="L718" s="419" t="str">
        <f ca="1">IF($B718="","",CONCATENATE(OFFSET(Zdroj!BZ$16,'k rozhodnutí detailní'!$A717,0)," ze 100"))</f>
        <v/>
      </c>
      <c r="M718" s="435" t="str">
        <f t="shared" ref="M718" ca="1" si="472">IF($B718="","",SUM((I718+J718+K718)/100))</f>
        <v/>
      </c>
      <c r="N718" s="425" t="str">
        <f ca="1">IF(B718="","",IF(Zdroj!$AS$1=Zdroj!$AT$9,IF(ROUND(G718*M718,Zdroj!$AT$8)&lt;Zdroj!$AU$1,Zdroj!$AU$1,ROUND(G718*M718,Zdroj!$AT$8)),OFFSET(Zdroj!CE$16,'k rozhodnutí detailní'!A717,0)))</f>
        <v/>
      </c>
      <c r="O718" s="419" t="str">
        <f ca="1">IF($B718="","",OFFSET(Zdroj!Z$16,'k rozhodnutí detailní'!$A717,0))</f>
        <v/>
      </c>
      <c r="P718" s="419" t="str">
        <f ca="1">IF($B718="","",OFFSET(Zdroj!AC$16,'k rozhodnutí detailní'!$A717,0))</f>
        <v/>
      </c>
      <c r="Q718" s="419" t="str">
        <f ca="1">IF($B718="","",OFFSET(Zdroj!AD$16,'k rozhodnutí detailní'!$A717,0))</f>
        <v/>
      </c>
      <c r="R718" s="419" t="str">
        <f ca="1">IF($B718="","",OFFSET(Zdroj!AE$16,'k rozhodnutí detailní'!$A717,0))</f>
        <v/>
      </c>
      <c r="S718" s="419" t="str">
        <f ca="1">IF($B718="","",OFFSET(Zdroj!AF$16,'k rozhodnutí detailní'!$A717,0))</f>
        <v/>
      </c>
      <c r="T718" s="419" t="str">
        <f ca="1">IF($B718="","",OFFSET(Zdroj!AG$16,'k rozhodnutí detailní'!$A717,0))</f>
        <v/>
      </c>
      <c r="U718" s="419" t="str">
        <f ca="1">IF($B718="","",OFFSET(Zdroj!AH$16,'k rozhodnutí detailní'!$A717,0))</f>
        <v/>
      </c>
    </row>
    <row r="719" spans="1:21" hidden="1" x14ac:dyDescent="0.25">
      <c r="A719" s="25"/>
      <c r="B719" s="424" t="str">
        <f ca="1">IF(OFFSET(Zdroj!$B$16,A717,0)&gt;0,OFFSET(Zdroj!$B$16,A717,0)+0,"")</f>
        <v/>
      </c>
      <c r="C719" s="2" t="str">
        <f ca="1">IF($B718="","",IF(Zdroj!$AS$9="ano",CONCATENATE("Okres:","
",OFFSET(Zdroj!CH$16,'k rozhodnutí detailní'!$A717,0),"
","Právní forma","
",OFFSET(Zdroj!H$16,'k rozhodnutí detailní'!$A717,0),"
",IF(OFFSET(Zdroj!I$16,'k rozhodnutí detailní'!$A717,0)="","","IČO: "),OFFSET(Zdroj!I$16,'k rozhodnutí detailní'!$A717,0),"
","B.Ú. ",IF(OFFSET(Zdroj!J$16,'k rozhodnutí detailní'!$A717,0)="","","Anonymizováno")),CONCATENATE("Okres:","
",OFFSET(Zdroj!CH$16,'k rozhodnutí detailní'!$A717,0),"
","Právní forma","
",OFFSET(Zdroj!H$16,'k rozhodnutí detailní'!$A717,0),"
",IF(OFFSET(Zdroj!I$16,'k rozhodnutí detailní'!$A717,0)="","","IČO: "),OFFSET(Zdroj!I$16,'k rozhodnutí detailní'!$A717,0),"
","B.Ú. ",OFFSET(Zdroj!J$16,'k rozhodnutí detailní'!$A717,0))))</f>
        <v/>
      </c>
      <c r="D719" s="3" t="str">
        <f ca="1">IF($B718="","",OFFSET(Zdroj!O$16,'k rozhodnutí detailní'!$A717,0))</f>
        <v/>
      </c>
      <c r="E719" s="426"/>
      <c r="F719" s="31"/>
      <c r="G719" s="429"/>
      <c r="H719" s="427"/>
      <c r="I719" s="419"/>
      <c r="J719" s="419"/>
      <c r="K719" s="419"/>
      <c r="L719" s="419"/>
      <c r="M719" s="435"/>
      <c r="N719" s="425"/>
      <c r="O719" s="419"/>
      <c r="P719" s="419"/>
      <c r="Q719" s="419"/>
      <c r="R719" s="419"/>
      <c r="S719" s="419"/>
      <c r="T719" s="419"/>
      <c r="U719" s="419"/>
    </row>
    <row r="720" spans="1:21" hidden="1" x14ac:dyDescent="0.25">
      <c r="A720" s="25">
        <f>ROW()/3-1</f>
        <v>239</v>
      </c>
      <c r="B720" s="424"/>
      <c r="C720" s="29" t="str">
        <f ca="1">IF($B718="","",IF(Zdroj!$AS$9="ano",IF(OFFSET(Zdroj!M$16,'k rozhodnutí detailní'!A717,0)="","","Anonymizováno"),IF(OFFSET(Zdroj!M$16,'k rozhodnutí detailní'!A717,0)="","",OFFSET(Zdroj!M$16,'k rozhodnutí detailní'!A717,0))))</f>
        <v/>
      </c>
      <c r="D720" s="3" t="str">
        <f ca="1">IF($B718="","",CONCATENATE("Dotace bude použita na:","
",OFFSET(Zdroj!P$16,'k rozhodnutí detailní'!$A717,0)))</f>
        <v/>
      </c>
      <c r="E720" s="426"/>
      <c r="F720" s="32" t="str">
        <f ca="1">IF($B718="","",OFFSET(Zdroj!V$16,'k rozhodnutí detailní'!$A717,0))</f>
        <v/>
      </c>
      <c r="G720" s="49" t="str">
        <f ca="1">IF($B718="","",OFFSET(Zdroj!CC$16,'k rozhodnutí'!#REF!,0))</f>
        <v/>
      </c>
      <c r="H720" s="427"/>
      <c r="I720" s="419"/>
      <c r="J720" s="419"/>
      <c r="K720" s="419"/>
      <c r="L720" s="419"/>
      <c r="M720" s="435"/>
      <c r="N720" s="33" t="str">
        <f t="shared" ref="N720" ca="1" si="473">IF(B718="","",N718/G718)</f>
        <v/>
      </c>
      <c r="O720" s="419"/>
      <c r="P720" s="419"/>
      <c r="Q720" s="419"/>
      <c r="R720" s="419"/>
      <c r="S720" s="419"/>
      <c r="T720" s="419"/>
      <c r="U720" s="419"/>
    </row>
    <row r="721" spans="1:21" hidden="1" x14ac:dyDescent="0.25">
      <c r="A721" s="25"/>
      <c r="B721" s="144" t="str">
        <f ca="1">IF(OFFSET(Zdroj!$B$16,A720,0)&gt;0,A723,"")</f>
        <v/>
      </c>
      <c r="C721" s="2" t="str">
        <f ca="1">IF($B721="","",IF(Zdroj!$AS$9="ano",CONCATENATE(OFFSET(Zdroj!C$16,'k rozhodnutí detailní'!$A720,0),"
","Anonymizováno","
",OFFSET(Zdroj!E$16,'k rozhodnutí detailní'!$A720,0),"
",OFFSET(Zdroj!F$16,'k rozhodnutí detailní'!$A720,0)),CONCATENATE(OFFSET(Zdroj!C$16,'k rozhodnutí detailní'!$A720,0),"
",OFFSET(Zdroj!D$16,'k rozhodnutí detailní'!$A720,0),"
",OFFSET(Zdroj!E$16,'k rozhodnutí detailní'!$A720,0),"
",OFFSET(Zdroj!F$16,'k rozhodnutí detailní'!$A720,0))))</f>
        <v/>
      </c>
      <c r="D721" s="20" t="str">
        <f ca="1">IF($B721="","",OFFSET(Zdroj!N$16,'k rozhodnutí detailní'!$A720,0))</f>
        <v/>
      </c>
      <c r="E721" s="426" t="str">
        <f ca="1">IF($B721="","",OFFSET(Zdroj!T$16,'k rozhodnutí detailní'!$A720,0))</f>
        <v/>
      </c>
      <c r="F721" s="32" t="str">
        <f ca="1">IF($B721="","",OFFSET(Zdroj!U$16,'k rozhodnutí detailní'!$A720,0))</f>
        <v/>
      </c>
      <c r="G721" s="429" t="str">
        <f ca="1">IF($B721="","",OFFSET(Zdroj!W$16,'k rozhodnutí detailní'!$A720,0))</f>
        <v/>
      </c>
      <c r="H721" s="427" t="str">
        <f ca="1">IF($B721="","",OFFSET(Zdroj!Y$16,'k rozhodnutí detailní'!$A720,0))</f>
        <v/>
      </c>
      <c r="I721" s="419" t="str">
        <f ca="1">IF($B721="","",OFFSET(Zdroj!BW$16,'k rozhodnutí detailní'!$A720,0))</f>
        <v/>
      </c>
      <c r="J721" s="419" t="str">
        <f ca="1">IF($B721="","",OFFSET(Zdroj!BX$16,'k rozhodnutí detailní'!$A720,0))</f>
        <v/>
      </c>
      <c r="K721" s="419" t="str">
        <f ca="1">IF($B721="","",OFFSET(Zdroj!BY$16,'k rozhodnutí detailní'!$A720,0))</f>
        <v/>
      </c>
      <c r="L721" s="419" t="str">
        <f ca="1">IF($B721="","",CONCATENATE(OFFSET(Zdroj!BZ$16,'k rozhodnutí detailní'!$A720,0)," ze 100"))</f>
        <v/>
      </c>
      <c r="M721" s="435" t="str">
        <f t="shared" ref="M721" ca="1" si="474">IF($B721="","",SUM((I721+J721+K721)/100))</f>
        <v/>
      </c>
      <c r="N721" s="425" t="str">
        <f ca="1">IF(B721="","",IF(Zdroj!$AS$1=Zdroj!$AT$9,IF(ROUND(G721*M721,Zdroj!$AT$8)&lt;Zdroj!$AU$1,Zdroj!$AU$1,ROUND(G721*M721,Zdroj!$AT$8)),OFFSET(Zdroj!CE$16,'k rozhodnutí detailní'!A720,0)))</f>
        <v/>
      </c>
      <c r="O721" s="419" t="str">
        <f ca="1">IF($B721="","",OFFSET(Zdroj!Z$16,'k rozhodnutí detailní'!$A720,0))</f>
        <v/>
      </c>
      <c r="P721" s="419" t="str">
        <f ca="1">IF($B721="","",OFFSET(Zdroj!AC$16,'k rozhodnutí detailní'!$A720,0))</f>
        <v/>
      </c>
      <c r="Q721" s="419" t="str">
        <f ca="1">IF($B721="","",OFFSET(Zdroj!AD$16,'k rozhodnutí detailní'!$A720,0))</f>
        <v/>
      </c>
      <c r="R721" s="419" t="str">
        <f ca="1">IF($B721="","",OFFSET(Zdroj!AE$16,'k rozhodnutí detailní'!$A720,0))</f>
        <v/>
      </c>
      <c r="S721" s="419" t="str">
        <f ca="1">IF($B721="","",OFFSET(Zdroj!AF$16,'k rozhodnutí detailní'!$A720,0))</f>
        <v/>
      </c>
      <c r="T721" s="419" t="str">
        <f ca="1">IF($B721="","",OFFSET(Zdroj!AG$16,'k rozhodnutí detailní'!$A720,0))</f>
        <v/>
      </c>
      <c r="U721" s="419" t="str">
        <f ca="1">IF($B721="","",OFFSET(Zdroj!AH$16,'k rozhodnutí detailní'!$A720,0))</f>
        <v/>
      </c>
    </row>
    <row r="722" spans="1:21" hidden="1" x14ac:dyDescent="0.25">
      <c r="A722" s="25"/>
      <c r="B722" s="424" t="str">
        <f ca="1">IF(OFFSET(Zdroj!$B$16,A720,0)&gt;0,OFFSET(Zdroj!$B$16,A720,0)+0,"")</f>
        <v/>
      </c>
      <c r="C722" s="2" t="str">
        <f ca="1">IF($B721="","",IF(Zdroj!$AS$9="ano",CONCATENATE("Okres:","
",OFFSET(Zdroj!CH$16,'k rozhodnutí detailní'!$A720,0),"
","Právní forma","
",OFFSET(Zdroj!H$16,'k rozhodnutí detailní'!$A720,0),"
",IF(OFFSET(Zdroj!I$16,'k rozhodnutí detailní'!$A720,0)="","","IČO: "),OFFSET(Zdroj!I$16,'k rozhodnutí detailní'!$A720,0),"
","B.Ú. ",IF(OFFSET(Zdroj!J$16,'k rozhodnutí detailní'!$A720,0)="","","Anonymizováno")),CONCATENATE("Okres:","
",OFFSET(Zdroj!CH$16,'k rozhodnutí detailní'!$A720,0),"
","Právní forma","
",OFFSET(Zdroj!H$16,'k rozhodnutí detailní'!$A720,0),"
",IF(OFFSET(Zdroj!I$16,'k rozhodnutí detailní'!$A720,0)="","","IČO: "),OFFSET(Zdroj!I$16,'k rozhodnutí detailní'!$A720,0),"
","B.Ú. ",OFFSET(Zdroj!J$16,'k rozhodnutí detailní'!$A720,0))))</f>
        <v/>
      </c>
      <c r="D722" s="3" t="str">
        <f ca="1">IF($B721="","",OFFSET(Zdroj!O$16,'k rozhodnutí detailní'!$A720,0))</f>
        <v/>
      </c>
      <c r="E722" s="426"/>
      <c r="F722" s="31"/>
      <c r="G722" s="429"/>
      <c r="H722" s="427"/>
      <c r="I722" s="419"/>
      <c r="J722" s="419"/>
      <c r="K722" s="419"/>
      <c r="L722" s="419"/>
      <c r="M722" s="435"/>
      <c r="N722" s="425"/>
      <c r="O722" s="419"/>
      <c r="P722" s="419"/>
      <c r="Q722" s="419"/>
      <c r="R722" s="419"/>
      <c r="S722" s="419"/>
      <c r="T722" s="419"/>
      <c r="U722" s="419"/>
    </row>
    <row r="723" spans="1:21" hidden="1" x14ac:dyDescent="0.25">
      <c r="A723" s="25">
        <f>ROW()/3-1</f>
        <v>240</v>
      </c>
      <c r="B723" s="424"/>
      <c r="C723" s="29" t="str">
        <f ca="1">IF($B721="","",IF(Zdroj!$AS$9="ano",IF(OFFSET(Zdroj!M$16,'k rozhodnutí detailní'!A720,0)="","","Anonymizováno"),IF(OFFSET(Zdroj!M$16,'k rozhodnutí detailní'!A720,0)="","",OFFSET(Zdroj!M$16,'k rozhodnutí detailní'!A720,0))))</f>
        <v/>
      </c>
      <c r="D723" s="3" t="str">
        <f ca="1">IF($B721="","",CONCATENATE("Dotace bude použita na:","
",OFFSET(Zdroj!P$16,'k rozhodnutí detailní'!$A720,0)))</f>
        <v/>
      </c>
      <c r="E723" s="426"/>
      <c r="F723" s="32" t="str">
        <f ca="1">IF($B721="","",OFFSET(Zdroj!V$16,'k rozhodnutí detailní'!$A720,0))</f>
        <v/>
      </c>
      <c r="G723" s="49" t="str">
        <f ca="1">IF($B721="","",OFFSET(Zdroj!CC$16,'k rozhodnutí'!#REF!,0))</f>
        <v/>
      </c>
      <c r="H723" s="427"/>
      <c r="I723" s="419"/>
      <c r="J723" s="419"/>
      <c r="K723" s="419"/>
      <c r="L723" s="419"/>
      <c r="M723" s="435"/>
      <c r="N723" s="33" t="str">
        <f t="shared" ref="N723" ca="1" si="475">IF(B721="","",N721/G721)</f>
        <v/>
      </c>
      <c r="O723" s="419"/>
      <c r="P723" s="419"/>
      <c r="Q723" s="419"/>
      <c r="R723" s="419"/>
      <c r="S723" s="419"/>
      <c r="T723" s="419"/>
      <c r="U723" s="419"/>
    </row>
    <row r="724" spans="1:21" hidden="1" x14ac:dyDescent="0.25">
      <c r="A724" s="25"/>
      <c r="B724" s="144" t="str">
        <f ca="1">IF(OFFSET(Zdroj!$B$16,A723,0)&gt;0,A726,"")</f>
        <v/>
      </c>
      <c r="C724" s="2" t="str">
        <f ca="1">IF($B724="","",IF(Zdroj!$AS$9="ano",CONCATENATE(OFFSET(Zdroj!C$16,'k rozhodnutí detailní'!$A723,0),"
","Anonymizováno","
",OFFSET(Zdroj!E$16,'k rozhodnutí detailní'!$A723,0),"
",OFFSET(Zdroj!F$16,'k rozhodnutí detailní'!$A723,0)),CONCATENATE(OFFSET(Zdroj!C$16,'k rozhodnutí detailní'!$A723,0),"
",OFFSET(Zdroj!D$16,'k rozhodnutí detailní'!$A723,0),"
",OFFSET(Zdroj!E$16,'k rozhodnutí detailní'!$A723,0),"
",OFFSET(Zdroj!F$16,'k rozhodnutí detailní'!$A723,0))))</f>
        <v/>
      </c>
      <c r="D724" s="20" t="str">
        <f ca="1">IF($B724="","",OFFSET(Zdroj!N$16,'k rozhodnutí detailní'!$A723,0))</f>
        <v/>
      </c>
      <c r="E724" s="426" t="str">
        <f ca="1">IF($B724="","",OFFSET(Zdroj!T$16,'k rozhodnutí detailní'!$A723,0))</f>
        <v/>
      </c>
      <c r="F724" s="32" t="str">
        <f ca="1">IF($B724="","",OFFSET(Zdroj!U$16,'k rozhodnutí detailní'!$A723,0))</f>
        <v/>
      </c>
      <c r="G724" s="429" t="str">
        <f ca="1">IF($B724="","",OFFSET(Zdroj!W$16,'k rozhodnutí detailní'!$A723,0))</f>
        <v/>
      </c>
      <c r="H724" s="427" t="str">
        <f ca="1">IF($B724="","",OFFSET(Zdroj!Y$16,'k rozhodnutí detailní'!$A723,0))</f>
        <v/>
      </c>
      <c r="I724" s="419" t="str">
        <f ca="1">IF($B724="","",OFFSET(Zdroj!BW$16,'k rozhodnutí detailní'!$A723,0))</f>
        <v/>
      </c>
      <c r="J724" s="419" t="str">
        <f ca="1">IF($B724="","",OFFSET(Zdroj!BX$16,'k rozhodnutí detailní'!$A723,0))</f>
        <v/>
      </c>
      <c r="K724" s="419" t="str">
        <f ca="1">IF($B724="","",OFFSET(Zdroj!BY$16,'k rozhodnutí detailní'!$A723,0))</f>
        <v/>
      </c>
      <c r="L724" s="419" t="str">
        <f ca="1">IF($B724="","",CONCATENATE(OFFSET(Zdroj!BZ$16,'k rozhodnutí detailní'!$A723,0)," ze 100"))</f>
        <v/>
      </c>
      <c r="M724" s="435" t="str">
        <f t="shared" ref="M724" ca="1" si="476">IF($B724="","",SUM((I724+J724+K724)/100))</f>
        <v/>
      </c>
      <c r="N724" s="425" t="str">
        <f ca="1">IF(B724="","",IF(Zdroj!$AS$1=Zdroj!$AT$9,IF(ROUND(G724*M724,Zdroj!$AT$8)&lt;Zdroj!$AU$1,Zdroj!$AU$1,ROUND(G724*M724,Zdroj!$AT$8)),OFFSET(Zdroj!CE$16,'k rozhodnutí detailní'!A723,0)))</f>
        <v/>
      </c>
      <c r="O724" s="419" t="str">
        <f ca="1">IF($B724="","",OFFSET(Zdroj!Z$16,'k rozhodnutí detailní'!$A723,0))</f>
        <v/>
      </c>
      <c r="P724" s="419" t="str">
        <f ca="1">IF($B724="","",OFFSET(Zdroj!AC$16,'k rozhodnutí detailní'!$A723,0))</f>
        <v/>
      </c>
      <c r="Q724" s="419" t="str">
        <f ca="1">IF($B724="","",OFFSET(Zdroj!AD$16,'k rozhodnutí detailní'!$A723,0))</f>
        <v/>
      </c>
      <c r="R724" s="419" t="str">
        <f ca="1">IF($B724="","",OFFSET(Zdroj!AE$16,'k rozhodnutí detailní'!$A723,0))</f>
        <v/>
      </c>
      <c r="S724" s="419" t="str">
        <f ca="1">IF($B724="","",OFFSET(Zdroj!AF$16,'k rozhodnutí detailní'!$A723,0))</f>
        <v/>
      </c>
      <c r="T724" s="419" t="str">
        <f ca="1">IF($B724="","",OFFSET(Zdroj!AG$16,'k rozhodnutí detailní'!$A723,0))</f>
        <v/>
      </c>
      <c r="U724" s="419" t="str">
        <f ca="1">IF($B724="","",OFFSET(Zdroj!AH$16,'k rozhodnutí detailní'!$A723,0))</f>
        <v/>
      </c>
    </row>
    <row r="725" spans="1:21" hidden="1" x14ac:dyDescent="0.25">
      <c r="A725" s="25"/>
      <c r="B725" s="424" t="str">
        <f ca="1">IF(OFFSET(Zdroj!$B$16,A723,0)&gt;0,OFFSET(Zdroj!$B$16,A723,0)+0,"")</f>
        <v/>
      </c>
      <c r="C725" s="2" t="str">
        <f ca="1">IF($B724="","",IF(Zdroj!$AS$9="ano",CONCATENATE("Okres:","
",OFFSET(Zdroj!CH$16,'k rozhodnutí detailní'!$A723,0),"
","Právní forma","
",OFFSET(Zdroj!H$16,'k rozhodnutí detailní'!$A723,0),"
",IF(OFFSET(Zdroj!I$16,'k rozhodnutí detailní'!$A723,0)="","","IČO: "),OFFSET(Zdroj!I$16,'k rozhodnutí detailní'!$A723,0),"
","B.Ú. ",IF(OFFSET(Zdroj!J$16,'k rozhodnutí detailní'!$A723,0)="","","Anonymizováno")),CONCATENATE("Okres:","
",OFFSET(Zdroj!CH$16,'k rozhodnutí detailní'!$A723,0),"
","Právní forma","
",OFFSET(Zdroj!H$16,'k rozhodnutí detailní'!$A723,0),"
",IF(OFFSET(Zdroj!I$16,'k rozhodnutí detailní'!$A723,0)="","","IČO: "),OFFSET(Zdroj!I$16,'k rozhodnutí detailní'!$A723,0),"
","B.Ú. ",OFFSET(Zdroj!J$16,'k rozhodnutí detailní'!$A723,0))))</f>
        <v/>
      </c>
      <c r="D725" s="3" t="str">
        <f ca="1">IF($B724="","",OFFSET(Zdroj!O$16,'k rozhodnutí detailní'!$A723,0))</f>
        <v/>
      </c>
      <c r="E725" s="426"/>
      <c r="F725" s="31"/>
      <c r="G725" s="429"/>
      <c r="H725" s="427"/>
      <c r="I725" s="419"/>
      <c r="J725" s="419"/>
      <c r="K725" s="419"/>
      <c r="L725" s="419"/>
      <c r="M725" s="435"/>
      <c r="N725" s="425"/>
      <c r="O725" s="419"/>
      <c r="P725" s="419"/>
      <c r="Q725" s="419"/>
      <c r="R725" s="419"/>
      <c r="S725" s="419"/>
      <c r="T725" s="419"/>
      <c r="U725" s="419"/>
    </row>
    <row r="726" spans="1:21" hidden="1" x14ac:dyDescent="0.25">
      <c r="A726" s="25">
        <f>ROW()/3-1</f>
        <v>241</v>
      </c>
      <c r="B726" s="424"/>
      <c r="C726" s="29" t="str">
        <f ca="1">IF($B724="","",IF(Zdroj!$AS$9="ano",IF(OFFSET(Zdroj!M$16,'k rozhodnutí detailní'!A723,0)="","","Anonymizováno"),IF(OFFSET(Zdroj!M$16,'k rozhodnutí detailní'!A723,0)="","",OFFSET(Zdroj!M$16,'k rozhodnutí detailní'!A723,0))))</f>
        <v/>
      </c>
      <c r="D726" s="3" t="str">
        <f ca="1">IF($B724="","",CONCATENATE("Dotace bude použita na:","
",OFFSET(Zdroj!P$16,'k rozhodnutí detailní'!$A723,0)))</f>
        <v/>
      </c>
      <c r="E726" s="426"/>
      <c r="F726" s="32" t="str">
        <f ca="1">IF($B724="","",OFFSET(Zdroj!V$16,'k rozhodnutí detailní'!$A723,0))</f>
        <v/>
      </c>
      <c r="G726" s="49" t="str">
        <f ca="1">IF($B724="","",OFFSET(Zdroj!CC$16,'k rozhodnutí'!#REF!,0))</f>
        <v/>
      </c>
      <c r="H726" s="427"/>
      <c r="I726" s="419"/>
      <c r="J726" s="419"/>
      <c r="K726" s="419"/>
      <c r="L726" s="419"/>
      <c r="M726" s="435"/>
      <c r="N726" s="33" t="str">
        <f t="shared" ref="N726" ca="1" si="477">IF(B724="","",N724/G724)</f>
        <v/>
      </c>
      <c r="O726" s="419"/>
      <c r="P726" s="419"/>
      <c r="Q726" s="419"/>
      <c r="R726" s="419"/>
      <c r="S726" s="419"/>
      <c r="T726" s="419"/>
      <c r="U726" s="419"/>
    </row>
    <row r="727" spans="1:21" hidden="1" x14ac:dyDescent="0.25">
      <c r="A727" s="25"/>
      <c r="B727" s="144" t="str">
        <f ca="1">IF(OFFSET(Zdroj!$B$16,A726,0)&gt;0,A729,"")</f>
        <v/>
      </c>
      <c r="C727" s="2" t="str">
        <f ca="1">IF($B727="","",IF(Zdroj!$AS$9="ano",CONCATENATE(OFFSET(Zdroj!C$16,'k rozhodnutí detailní'!$A726,0),"
","Anonymizováno","
",OFFSET(Zdroj!E$16,'k rozhodnutí detailní'!$A726,0),"
",OFFSET(Zdroj!F$16,'k rozhodnutí detailní'!$A726,0)),CONCATENATE(OFFSET(Zdroj!C$16,'k rozhodnutí detailní'!$A726,0),"
",OFFSET(Zdroj!D$16,'k rozhodnutí detailní'!$A726,0),"
",OFFSET(Zdroj!E$16,'k rozhodnutí detailní'!$A726,0),"
",OFFSET(Zdroj!F$16,'k rozhodnutí detailní'!$A726,0))))</f>
        <v/>
      </c>
      <c r="D727" s="20" t="str">
        <f ca="1">IF($B727="","",OFFSET(Zdroj!N$16,'k rozhodnutí detailní'!$A726,0))</f>
        <v/>
      </c>
      <c r="E727" s="426" t="str">
        <f ca="1">IF($B727="","",OFFSET(Zdroj!T$16,'k rozhodnutí detailní'!$A726,0))</f>
        <v/>
      </c>
      <c r="F727" s="32" t="str">
        <f ca="1">IF($B727="","",OFFSET(Zdroj!U$16,'k rozhodnutí detailní'!$A726,0))</f>
        <v/>
      </c>
      <c r="G727" s="429" t="str">
        <f ca="1">IF($B727="","",OFFSET(Zdroj!W$16,'k rozhodnutí detailní'!$A726,0))</f>
        <v/>
      </c>
      <c r="H727" s="427" t="str">
        <f ca="1">IF($B727="","",OFFSET(Zdroj!Y$16,'k rozhodnutí detailní'!$A726,0))</f>
        <v/>
      </c>
      <c r="I727" s="419" t="str">
        <f ca="1">IF($B727="","",OFFSET(Zdroj!BW$16,'k rozhodnutí detailní'!$A726,0))</f>
        <v/>
      </c>
      <c r="J727" s="419" t="str">
        <f ca="1">IF($B727="","",OFFSET(Zdroj!BX$16,'k rozhodnutí detailní'!$A726,0))</f>
        <v/>
      </c>
      <c r="K727" s="419" t="str">
        <f ca="1">IF($B727="","",OFFSET(Zdroj!BY$16,'k rozhodnutí detailní'!$A726,0))</f>
        <v/>
      </c>
      <c r="L727" s="419" t="str">
        <f ca="1">IF($B727="","",CONCATENATE(OFFSET(Zdroj!BZ$16,'k rozhodnutí detailní'!$A726,0)," ze 100"))</f>
        <v/>
      </c>
      <c r="M727" s="435" t="str">
        <f t="shared" ref="M727" ca="1" si="478">IF($B727="","",SUM((I727+J727+K727)/100))</f>
        <v/>
      </c>
      <c r="N727" s="425" t="str">
        <f ca="1">IF(B727="","",IF(Zdroj!$AS$1=Zdroj!$AT$9,IF(ROUND(G727*M727,Zdroj!$AT$8)&lt;Zdroj!$AU$1,Zdroj!$AU$1,ROUND(G727*M727,Zdroj!$AT$8)),OFFSET(Zdroj!CE$16,'k rozhodnutí detailní'!A726,0)))</f>
        <v/>
      </c>
      <c r="O727" s="419" t="str">
        <f ca="1">IF($B727="","",OFFSET(Zdroj!Z$16,'k rozhodnutí detailní'!$A726,0))</f>
        <v/>
      </c>
      <c r="P727" s="419" t="str">
        <f ca="1">IF($B727="","",OFFSET(Zdroj!AC$16,'k rozhodnutí detailní'!$A726,0))</f>
        <v/>
      </c>
      <c r="Q727" s="419" t="str">
        <f ca="1">IF($B727="","",OFFSET(Zdroj!AD$16,'k rozhodnutí detailní'!$A726,0))</f>
        <v/>
      </c>
      <c r="R727" s="419" t="str">
        <f ca="1">IF($B727="","",OFFSET(Zdroj!AE$16,'k rozhodnutí detailní'!$A726,0))</f>
        <v/>
      </c>
      <c r="S727" s="419" t="str">
        <f ca="1">IF($B727="","",OFFSET(Zdroj!AF$16,'k rozhodnutí detailní'!$A726,0))</f>
        <v/>
      </c>
      <c r="T727" s="419" t="str">
        <f ca="1">IF($B727="","",OFFSET(Zdroj!AG$16,'k rozhodnutí detailní'!$A726,0))</f>
        <v/>
      </c>
      <c r="U727" s="419" t="str">
        <f ca="1">IF($B727="","",OFFSET(Zdroj!AH$16,'k rozhodnutí detailní'!$A726,0))</f>
        <v/>
      </c>
    </row>
    <row r="728" spans="1:21" hidden="1" x14ac:dyDescent="0.25">
      <c r="A728" s="25"/>
      <c r="B728" s="424" t="str">
        <f ca="1">IF(OFFSET(Zdroj!$B$16,A726,0)&gt;0,OFFSET(Zdroj!$B$16,A726,0)+0,"")</f>
        <v/>
      </c>
      <c r="C728" s="2" t="str">
        <f ca="1">IF($B727="","",IF(Zdroj!$AS$9="ano",CONCATENATE("Okres:","
",OFFSET(Zdroj!CH$16,'k rozhodnutí detailní'!$A726,0),"
","Právní forma","
",OFFSET(Zdroj!H$16,'k rozhodnutí detailní'!$A726,0),"
",IF(OFFSET(Zdroj!I$16,'k rozhodnutí detailní'!$A726,0)="","","IČO: "),OFFSET(Zdroj!I$16,'k rozhodnutí detailní'!$A726,0),"
","B.Ú. ",IF(OFFSET(Zdroj!J$16,'k rozhodnutí detailní'!$A726,0)="","","Anonymizováno")),CONCATENATE("Okres:","
",OFFSET(Zdroj!CH$16,'k rozhodnutí detailní'!$A726,0),"
","Právní forma","
",OFFSET(Zdroj!H$16,'k rozhodnutí detailní'!$A726,0),"
",IF(OFFSET(Zdroj!I$16,'k rozhodnutí detailní'!$A726,0)="","","IČO: "),OFFSET(Zdroj!I$16,'k rozhodnutí detailní'!$A726,0),"
","B.Ú. ",OFFSET(Zdroj!J$16,'k rozhodnutí detailní'!$A726,0))))</f>
        <v/>
      </c>
      <c r="D728" s="3" t="str">
        <f ca="1">IF($B727="","",OFFSET(Zdroj!O$16,'k rozhodnutí detailní'!$A726,0))</f>
        <v/>
      </c>
      <c r="E728" s="426"/>
      <c r="F728" s="31"/>
      <c r="G728" s="429"/>
      <c r="H728" s="427"/>
      <c r="I728" s="419"/>
      <c r="J728" s="419"/>
      <c r="K728" s="419"/>
      <c r="L728" s="419"/>
      <c r="M728" s="435"/>
      <c r="N728" s="425"/>
      <c r="O728" s="419"/>
      <c r="P728" s="419"/>
      <c r="Q728" s="419"/>
      <c r="R728" s="419"/>
      <c r="S728" s="419"/>
      <c r="T728" s="419"/>
      <c r="U728" s="419"/>
    </row>
    <row r="729" spans="1:21" hidden="1" x14ac:dyDescent="0.25">
      <c r="A729" s="25">
        <f>ROW()/3-1</f>
        <v>242</v>
      </c>
      <c r="B729" s="424"/>
      <c r="C729" s="29" t="str">
        <f ca="1">IF($B727="","",IF(Zdroj!$AS$9="ano",IF(OFFSET(Zdroj!M$16,'k rozhodnutí detailní'!A726,0)="","","Anonymizováno"),IF(OFFSET(Zdroj!M$16,'k rozhodnutí detailní'!A726,0)="","",OFFSET(Zdroj!M$16,'k rozhodnutí detailní'!A726,0))))</f>
        <v/>
      </c>
      <c r="D729" s="3" t="str">
        <f ca="1">IF($B727="","",CONCATENATE("Dotace bude použita na:","
",OFFSET(Zdroj!P$16,'k rozhodnutí detailní'!$A726,0)))</f>
        <v/>
      </c>
      <c r="E729" s="426"/>
      <c r="F729" s="32" t="str">
        <f ca="1">IF($B727="","",OFFSET(Zdroj!V$16,'k rozhodnutí detailní'!$A726,0))</f>
        <v/>
      </c>
      <c r="G729" s="49" t="str">
        <f ca="1">IF($B727="","",OFFSET(Zdroj!CC$16,'k rozhodnutí'!#REF!,0))</f>
        <v/>
      </c>
      <c r="H729" s="427"/>
      <c r="I729" s="419"/>
      <c r="J729" s="419"/>
      <c r="K729" s="419"/>
      <c r="L729" s="419"/>
      <c r="M729" s="435"/>
      <c r="N729" s="33" t="str">
        <f t="shared" ref="N729" ca="1" si="479">IF(B727="","",N727/G727)</f>
        <v/>
      </c>
      <c r="O729" s="419"/>
      <c r="P729" s="419"/>
      <c r="Q729" s="419"/>
      <c r="R729" s="419"/>
      <c r="S729" s="419"/>
      <c r="T729" s="419"/>
      <c r="U729" s="419"/>
    </row>
    <row r="730" spans="1:21" hidden="1" x14ac:dyDescent="0.25">
      <c r="A730" s="25"/>
      <c r="B730" s="144" t="str">
        <f ca="1">IF(OFFSET(Zdroj!$B$16,A729,0)&gt;0,A732,"")</f>
        <v/>
      </c>
      <c r="C730" s="2" t="str">
        <f ca="1">IF($B730="","",IF(Zdroj!$AS$9="ano",CONCATENATE(OFFSET(Zdroj!C$16,'k rozhodnutí detailní'!$A729,0),"
","Anonymizováno","
",OFFSET(Zdroj!E$16,'k rozhodnutí detailní'!$A729,0),"
",OFFSET(Zdroj!F$16,'k rozhodnutí detailní'!$A729,0)),CONCATENATE(OFFSET(Zdroj!C$16,'k rozhodnutí detailní'!$A729,0),"
",OFFSET(Zdroj!D$16,'k rozhodnutí detailní'!$A729,0),"
",OFFSET(Zdroj!E$16,'k rozhodnutí detailní'!$A729,0),"
",OFFSET(Zdroj!F$16,'k rozhodnutí detailní'!$A729,0))))</f>
        <v/>
      </c>
      <c r="D730" s="20" t="str">
        <f ca="1">IF($B730="","",OFFSET(Zdroj!N$16,'k rozhodnutí detailní'!$A729,0))</f>
        <v/>
      </c>
      <c r="E730" s="426" t="str">
        <f ca="1">IF($B730="","",OFFSET(Zdroj!T$16,'k rozhodnutí detailní'!$A729,0))</f>
        <v/>
      </c>
      <c r="F730" s="32" t="str">
        <f ca="1">IF($B730="","",OFFSET(Zdroj!U$16,'k rozhodnutí detailní'!$A729,0))</f>
        <v/>
      </c>
      <c r="G730" s="429" t="str">
        <f ca="1">IF($B730="","",OFFSET(Zdroj!W$16,'k rozhodnutí detailní'!$A729,0))</f>
        <v/>
      </c>
      <c r="H730" s="427" t="str">
        <f ca="1">IF($B730="","",OFFSET(Zdroj!Y$16,'k rozhodnutí detailní'!$A729,0))</f>
        <v/>
      </c>
      <c r="I730" s="419" t="str">
        <f ca="1">IF($B730="","",OFFSET(Zdroj!BW$16,'k rozhodnutí detailní'!$A729,0))</f>
        <v/>
      </c>
      <c r="J730" s="419" t="str">
        <f ca="1">IF($B730="","",OFFSET(Zdroj!BX$16,'k rozhodnutí detailní'!$A729,0))</f>
        <v/>
      </c>
      <c r="K730" s="419" t="str">
        <f ca="1">IF($B730="","",OFFSET(Zdroj!BY$16,'k rozhodnutí detailní'!$A729,0))</f>
        <v/>
      </c>
      <c r="L730" s="419" t="str">
        <f ca="1">IF($B730="","",CONCATENATE(OFFSET(Zdroj!BZ$16,'k rozhodnutí detailní'!$A729,0)," ze 100"))</f>
        <v/>
      </c>
      <c r="M730" s="435" t="str">
        <f t="shared" ref="M730" ca="1" si="480">IF($B730="","",SUM((I730+J730+K730)/100))</f>
        <v/>
      </c>
      <c r="N730" s="425" t="str">
        <f ca="1">IF(B730="","",IF(Zdroj!$AS$1=Zdroj!$AT$9,IF(ROUND(G730*M730,Zdroj!$AT$8)&lt;Zdroj!$AU$1,Zdroj!$AU$1,ROUND(G730*M730,Zdroj!$AT$8)),OFFSET(Zdroj!CE$16,'k rozhodnutí detailní'!A729,0)))</f>
        <v/>
      </c>
      <c r="O730" s="419" t="str">
        <f ca="1">IF($B730="","",OFFSET(Zdroj!Z$16,'k rozhodnutí detailní'!$A729,0))</f>
        <v/>
      </c>
      <c r="P730" s="419" t="str">
        <f ca="1">IF($B730="","",OFFSET(Zdroj!AC$16,'k rozhodnutí detailní'!$A729,0))</f>
        <v/>
      </c>
      <c r="Q730" s="419" t="str">
        <f ca="1">IF($B730="","",OFFSET(Zdroj!AD$16,'k rozhodnutí detailní'!$A729,0))</f>
        <v/>
      </c>
      <c r="R730" s="419" t="str">
        <f ca="1">IF($B730="","",OFFSET(Zdroj!AE$16,'k rozhodnutí detailní'!$A729,0))</f>
        <v/>
      </c>
      <c r="S730" s="419" t="str">
        <f ca="1">IF($B730="","",OFFSET(Zdroj!AF$16,'k rozhodnutí detailní'!$A729,0))</f>
        <v/>
      </c>
      <c r="T730" s="419" t="str">
        <f ca="1">IF($B730="","",OFFSET(Zdroj!AG$16,'k rozhodnutí detailní'!$A729,0))</f>
        <v/>
      </c>
      <c r="U730" s="419" t="str">
        <f ca="1">IF($B730="","",OFFSET(Zdroj!AH$16,'k rozhodnutí detailní'!$A729,0))</f>
        <v/>
      </c>
    </row>
    <row r="731" spans="1:21" hidden="1" x14ac:dyDescent="0.25">
      <c r="A731" s="25"/>
      <c r="B731" s="424" t="str">
        <f ca="1">IF(OFFSET(Zdroj!$B$16,A729,0)&gt;0,OFFSET(Zdroj!$B$16,A729,0)+0,"")</f>
        <v/>
      </c>
      <c r="C731" s="2" t="str">
        <f ca="1">IF($B730="","",IF(Zdroj!$AS$9="ano",CONCATENATE("Okres:","
",OFFSET(Zdroj!CH$16,'k rozhodnutí detailní'!$A729,0),"
","Právní forma","
",OFFSET(Zdroj!H$16,'k rozhodnutí detailní'!$A729,0),"
",IF(OFFSET(Zdroj!I$16,'k rozhodnutí detailní'!$A729,0)="","","IČO: "),OFFSET(Zdroj!I$16,'k rozhodnutí detailní'!$A729,0),"
","B.Ú. ",IF(OFFSET(Zdroj!J$16,'k rozhodnutí detailní'!$A729,0)="","","Anonymizováno")),CONCATENATE("Okres:","
",OFFSET(Zdroj!CH$16,'k rozhodnutí detailní'!$A729,0),"
","Právní forma","
",OFFSET(Zdroj!H$16,'k rozhodnutí detailní'!$A729,0),"
",IF(OFFSET(Zdroj!I$16,'k rozhodnutí detailní'!$A729,0)="","","IČO: "),OFFSET(Zdroj!I$16,'k rozhodnutí detailní'!$A729,0),"
","B.Ú. ",OFFSET(Zdroj!J$16,'k rozhodnutí detailní'!$A729,0))))</f>
        <v/>
      </c>
      <c r="D731" s="3" t="str">
        <f ca="1">IF($B730="","",OFFSET(Zdroj!O$16,'k rozhodnutí detailní'!$A729,0))</f>
        <v/>
      </c>
      <c r="E731" s="426"/>
      <c r="F731" s="31"/>
      <c r="G731" s="429"/>
      <c r="H731" s="427"/>
      <c r="I731" s="419"/>
      <c r="J731" s="419"/>
      <c r="K731" s="419"/>
      <c r="L731" s="419"/>
      <c r="M731" s="435"/>
      <c r="N731" s="425"/>
      <c r="O731" s="419"/>
      <c r="P731" s="419"/>
      <c r="Q731" s="419"/>
      <c r="R731" s="419"/>
      <c r="S731" s="419"/>
      <c r="T731" s="419"/>
      <c r="U731" s="419"/>
    </row>
    <row r="732" spans="1:21" hidden="1" x14ac:dyDescent="0.25">
      <c r="A732" s="25">
        <f>ROW()/3-1</f>
        <v>243</v>
      </c>
      <c r="B732" s="424"/>
      <c r="C732" s="29" t="str">
        <f ca="1">IF($B730="","",IF(Zdroj!$AS$9="ano",IF(OFFSET(Zdroj!M$16,'k rozhodnutí detailní'!A729,0)="","","Anonymizováno"),IF(OFFSET(Zdroj!M$16,'k rozhodnutí detailní'!A729,0)="","",OFFSET(Zdroj!M$16,'k rozhodnutí detailní'!A729,0))))</f>
        <v/>
      </c>
      <c r="D732" s="3" t="str">
        <f ca="1">IF($B730="","",CONCATENATE("Dotace bude použita na:","
",OFFSET(Zdroj!P$16,'k rozhodnutí detailní'!$A729,0)))</f>
        <v/>
      </c>
      <c r="E732" s="426"/>
      <c r="F732" s="32" t="str">
        <f ca="1">IF($B730="","",OFFSET(Zdroj!V$16,'k rozhodnutí detailní'!$A729,0))</f>
        <v/>
      </c>
      <c r="G732" s="49" t="str">
        <f ca="1">IF($B730="","",OFFSET(Zdroj!CC$16,'k rozhodnutí'!#REF!,0))</f>
        <v/>
      </c>
      <c r="H732" s="427"/>
      <c r="I732" s="419"/>
      <c r="J732" s="419"/>
      <c r="K732" s="419"/>
      <c r="L732" s="419"/>
      <c r="M732" s="435"/>
      <c r="N732" s="33" t="str">
        <f t="shared" ref="N732" ca="1" si="481">IF(B730="","",N730/G730)</f>
        <v/>
      </c>
      <c r="O732" s="419"/>
      <c r="P732" s="419"/>
      <c r="Q732" s="419"/>
      <c r="R732" s="419"/>
      <c r="S732" s="419"/>
      <c r="T732" s="419"/>
      <c r="U732" s="419"/>
    </row>
    <row r="733" spans="1:21" hidden="1" x14ac:dyDescent="0.25">
      <c r="A733" s="25"/>
      <c r="B733" s="144" t="str">
        <f ca="1">IF(OFFSET(Zdroj!$B$16,A732,0)&gt;0,A735,"")</f>
        <v/>
      </c>
      <c r="C733" s="2" t="str">
        <f ca="1">IF($B733="","",IF(Zdroj!$AS$9="ano",CONCATENATE(OFFSET(Zdroj!C$16,'k rozhodnutí detailní'!$A732,0),"
","Anonymizováno","
",OFFSET(Zdroj!E$16,'k rozhodnutí detailní'!$A732,0),"
",OFFSET(Zdroj!F$16,'k rozhodnutí detailní'!$A732,0)),CONCATENATE(OFFSET(Zdroj!C$16,'k rozhodnutí detailní'!$A732,0),"
",OFFSET(Zdroj!D$16,'k rozhodnutí detailní'!$A732,0),"
",OFFSET(Zdroj!E$16,'k rozhodnutí detailní'!$A732,0),"
",OFFSET(Zdroj!F$16,'k rozhodnutí detailní'!$A732,0))))</f>
        <v/>
      </c>
      <c r="D733" s="20" t="str">
        <f ca="1">IF($B733="","",OFFSET(Zdroj!N$16,'k rozhodnutí detailní'!$A732,0))</f>
        <v/>
      </c>
      <c r="E733" s="426" t="str">
        <f ca="1">IF($B733="","",OFFSET(Zdroj!T$16,'k rozhodnutí detailní'!$A732,0))</f>
        <v/>
      </c>
      <c r="F733" s="32" t="str">
        <f ca="1">IF($B733="","",OFFSET(Zdroj!U$16,'k rozhodnutí detailní'!$A732,0))</f>
        <v/>
      </c>
      <c r="G733" s="429" t="str">
        <f ca="1">IF($B733="","",OFFSET(Zdroj!W$16,'k rozhodnutí detailní'!$A732,0))</f>
        <v/>
      </c>
      <c r="H733" s="427" t="str">
        <f ca="1">IF($B733="","",OFFSET(Zdroj!Y$16,'k rozhodnutí detailní'!$A732,0))</f>
        <v/>
      </c>
      <c r="I733" s="419" t="str">
        <f ca="1">IF($B733="","",OFFSET(Zdroj!BW$16,'k rozhodnutí detailní'!$A732,0))</f>
        <v/>
      </c>
      <c r="J733" s="419" t="str">
        <f ca="1">IF($B733="","",OFFSET(Zdroj!BX$16,'k rozhodnutí detailní'!$A732,0))</f>
        <v/>
      </c>
      <c r="K733" s="419" t="str">
        <f ca="1">IF($B733="","",OFFSET(Zdroj!BY$16,'k rozhodnutí detailní'!$A732,0))</f>
        <v/>
      </c>
      <c r="L733" s="419" t="str">
        <f ca="1">IF($B733="","",CONCATENATE(OFFSET(Zdroj!BZ$16,'k rozhodnutí detailní'!$A732,0)," ze 100"))</f>
        <v/>
      </c>
      <c r="M733" s="435" t="str">
        <f t="shared" ref="M733" ca="1" si="482">IF($B733="","",SUM((I733+J733+K733)/100))</f>
        <v/>
      </c>
      <c r="N733" s="425" t="str">
        <f ca="1">IF(B733="","",IF(Zdroj!$AS$1=Zdroj!$AT$9,IF(ROUND(G733*M733,Zdroj!$AT$8)&lt;Zdroj!$AU$1,Zdroj!$AU$1,ROUND(G733*M733,Zdroj!$AT$8)),OFFSET(Zdroj!CE$16,'k rozhodnutí detailní'!A732,0)))</f>
        <v/>
      </c>
      <c r="O733" s="419" t="str">
        <f ca="1">IF($B733="","",OFFSET(Zdroj!Z$16,'k rozhodnutí detailní'!$A732,0))</f>
        <v/>
      </c>
      <c r="P733" s="419" t="str">
        <f ca="1">IF($B733="","",OFFSET(Zdroj!AC$16,'k rozhodnutí detailní'!$A732,0))</f>
        <v/>
      </c>
      <c r="Q733" s="419" t="str">
        <f ca="1">IF($B733="","",OFFSET(Zdroj!AD$16,'k rozhodnutí detailní'!$A732,0))</f>
        <v/>
      </c>
      <c r="R733" s="419" t="str">
        <f ca="1">IF($B733="","",OFFSET(Zdroj!AE$16,'k rozhodnutí detailní'!$A732,0))</f>
        <v/>
      </c>
      <c r="S733" s="419" t="str">
        <f ca="1">IF($B733="","",OFFSET(Zdroj!AF$16,'k rozhodnutí detailní'!$A732,0))</f>
        <v/>
      </c>
      <c r="T733" s="419" t="str">
        <f ca="1">IF($B733="","",OFFSET(Zdroj!AG$16,'k rozhodnutí detailní'!$A732,0))</f>
        <v/>
      </c>
      <c r="U733" s="419" t="str">
        <f ca="1">IF($B733="","",OFFSET(Zdroj!AH$16,'k rozhodnutí detailní'!$A732,0))</f>
        <v/>
      </c>
    </row>
    <row r="734" spans="1:21" hidden="1" x14ac:dyDescent="0.25">
      <c r="A734" s="25"/>
      <c r="B734" s="424" t="str">
        <f ca="1">IF(OFFSET(Zdroj!$B$16,A732,0)&gt;0,OFFSET(Zdroj!$B$16,A732,0)+0,"")</f>
        <v/>
      </c>
      <c r="C734" s="2" t="str">
        <f ca="1">IF($B733="","",IF(Zdroj!$AS$9="ano",CONCATENATE("Okres:","
",OFFSET(Zdroj!CH$16,'k rozhodnutí detailní'!$A732,0),"
","Právní forma","
",OFFSET(Zdroj!H$16,'k rozhodnutí detailní'!$A732,0),"
",IF(OFFSET(Zdroj!I$16,'k rozhodnutí detailní'!$A732,0)="","","IČO: "),OFFSET(Zdroj!I$16,'k rozhodnutí detailní'!$A732,0),"
","B.Ú. ",IF(OFFSET(Zdroj!J$16,'k rozhodnutí detailní'!$A732,0)="","","Anonymizováno")),CONCATENATE("Okres:","
",OFFSET(Zdroj!CH$16,'k rozhodnutí detailní'!$A732,0),"
","Právní forma","
",OFFSET(Zdroj!H$16,'k rozhodnutí detailní'!$A732,0),"
",IF(OFFSET(Zdroj!I$16,'k rozhodnutí detailní'!$A732,0)="","","IČO: "),OFFSET(Zdroj!I$16,'k rozhodnutí detailní'!$A732,0),"
","B.Ú. ",OFFSET(Zdroj!J$16,'k rozhodnutí detailní'!$A732,0))))</f>
        <v/>
      </c>
      <c r="D734" s="3" t="str">
        <f ca="1">IF($B733="","",OFFSET(Zdroj!O$16,'k rozhodnutí detailní'!$A732,0))</f>
        <v/>
      </c>
      <c r="E734" s="426"/>
      <c r="F734" s="31"/>
      <c r="G734" s="429"/>
      <c r="H734" s="427"/>
      <c r="I734" s="419"/>
      <c r="J734" s="419"/>
      <c r="K734" s="419"/>
      <c r="L734" s="419"/>
      <c r="M734" s="435"/>
      <c r="N734" s="425"/>
      <c r="O734" s="419"/>
      <c r="P734" s="419"/>
      <c r="Q734" s="419"/>
      <c r="R734" s="419"/>
      <c r="S734" s="419"/>
      <c r="T734" s="419"/>
      <c r="U734" s="419"/>
    </row>
    <row r="735" spans="1:21" hidden="1" x14ac:dyDescent="0.25">
      <c r="A735" s="25">
        <f>ROW()/3-1</f>
        <v>244</v>
      </c>
      <c r="B735" s="424"/>
      <c r="C735" s="29" t="str">
        <f ca="1">IF($B733="","",IF(Zdroj!$AS$9="ano",IF(OFFSET(Zdroj!M$16,'k rozhodnutí detailní'!A732,0)="","","Anonymizováno"),IF(OFFSET(Zdroj!M$16,'k rozhodnutí detailní'!A732,0)="","",OFFSET(Zdroj!M$16,'k rozhodnutí detailní'!A732,0))))</f>
        <v/>
      </c>
      <c r="D735" s="3" t="str">
        <f ca="1">IF($B733="","",CONCATENATE("Dotace bude použita na:","
",OFFSET(Zdroj!P$16,'k rozhodnutí detailní'!$A732,0)))</f>
        <v/>
      </c>
      <c r="E735" s="426"/>
      <c r="F735" s="32" t="str">
        <f ca="1">IF($B733="","",OFFSET(Zdroj!V$16,'k rozhodnutí detailní'!$A732,0))</f>
        <v/>
      </c>
      <c r="G735" s="49" t="str">
        <f ca="1">IF($B733="","",OFFSET(Zdroj!CC$16,'k rozhodnutí'!#REF!,0))</f>
        <v/>
      </c>
      <c r="H735" s="427"/>
      <c r="I735" s="419"/>
      <c r="J735" s="419"/>
      <c r="K735" s="419"/>
      <c r="L735" s="419"/>
      <c r="M735" s="435"/>
      <c r="N735" s="33" t="str">
        <f t="shared" ref="N735" ca="1" si="483">IF(B733="","",N733/G733)</f>
        <v/>
      </c>
      <c r="O735" s="419"/>
      <c r="P735" s="419"/>
      <c r="Q735" s="419"/>
      <c r="R735" s="419"/>
      <c r="S735" s="419"/>
      <c r="T735" s="419"/>
      <c r="U735" s="419"/>
    </row>
    <row r="736" spans="1:21" hidden="1" x14ac:dyDescent="0.25">
      <c r="A736" s="25"/>
      <c r="B736" s="144" t="str">
        <f ca="1">IF(OFFSET(Zdroj!$B$16,A735,0)&gt;0,A738,"")</f>
        <v/>
      </c>
      <c r="C736" s="2" t="str">
        <f ca="1">IF($B736="","",IF(Zdroj!$AS$9="ano",CONCATENATE(OFFSET(Zdroj!C$16,'k rozhodnutí detailní'!$A735,0),"
","Anonymizováno","
",OFFSET(Zdroj!E$16,'k rozhodnutí detailní'!$A735,0),"
",OFFSET(Zdroj!F$16,'k rozhodnutí detailní'!$A735,0)),CONCATENATE(OFFSET(Zdroj!C$16,'k rozhodnutí detailní'!$A735,0),"
",OFFSET(Zdroj!D$16,'k rozhodnutí detailní'!$A735,0),"
",OFFSET(Zdroj!E$16,'k rozhodnutí detailní'!$A735,0),"
",OFFSET(Zdroj!F$16,'k rozhodnutí detailní'!$A735,0))))</f>
        <v/>
      </c>
      <c r="D736" s="20" t="str">
        <f ca="1">IF($B736="","",OFFSET(Zdroj!N$16,'k rozhodnutí detailní'!$A735,0))</f>
        <v/>
      </c>
      <c r="E736" s="426" t="str">
        <f ca="1">IF($B736="","",OFFSET(Zdroj!T$16,'k rozhodnutí detailní'!$A735,0))</f>
        <v/>
      </c>
      <c r="F736" s="32" t="str">
        <f ca="1">IF($B736="","",OFFSET(Zdroj!U$16,'k rozhodnutí detailní'!$A735,0))</f>
        <v/>
      </c>
      <c r="G736" s="429" t="str">
        <f ca="1">IF($B736="","",OFFSET(Zdroj!W$16,'k rozhodnutí detailní'!$A735,0))</f>
        <v/>
      </c>
      <c r="H736" s="427" t="str">
        <f ca="1">IF($B736="","",OFFSET(Zdroj!Y$16,'k rozhodnutí detailní'!$A735,0))</f>
        <v/>
      </c>
      <c r="I736" s="419" t="str">
        <f ca="1">IF($B736="","",OFFSET(Zdroj!BW$16,'k rozhodnutí detailní'!$A735,0))</f>
        <v/>
      </c>
      <c r="J736" s="419" t="str">
        <f ca="1">IF($B736="","",OFFSET(Zdroj!BX$16,'k rozhodnutí detailní'!$A735,0))</f>
        <v/>
      </c>
      <c r="K736" s="419" t="str">
        <f ca="1">IF($B736="","",OFFSET(Zdroj!BY$16,'k rozhodnutí detailní'!$A735,0))</f>
        <v/>
      </c>
      <c r="L736" s="419" t="str">
        <f ca="1">IF($B736="","",CONCATENATE(OFFSET(Zdroj!BZ$16,'k rozhodnutí detailní'!$A735,0)," ze 100"))</f>
        <v/>
      </c>
      <c r="M736" s="435" t="str">
        <f t="shared" ref="M736" ca="1" si="484">IF($B736="","",SUM((I736+J736+K736)/100))</f>
        <v/>
      </c>
      <c r="N736" s="425" t="str">
        <f ca="1">IF(B736="","",IF(Zdroj!$AS$1=Zdroj!$AT$9,IF(ROUND(G736*M736,Zdroj!$AT$8)&lt;Zdroj!$AU$1,Zdroj!$AU$1,ROUND(G736*M736,Zdroj!$AT$8)),OFFSET(Zdroj!CE$16,'k rozhodnutí detailní'!A735,0)))</f>
        <v/>
      </c>
      <c r="O736" s="419" t="str">
        <f ca="1">IF($B736="","",OFFSET(Zdroj!Z$16,'k rozhodnutí detailní'!$A735,0))</f>
        <v/>
      </c>
      <c r="P736" s="419" t="str">
        <f ca="1">IF($B736="","",OFFSET(Zdroj!AC$16,'k rozhodnutí detailní'!$A735,0))</f>
        <v/>
      </c>
      <c r="Q736" s="419" t="str">
        <f ca="1">IF($B736="","",OFFSET(Zdroj!AD$16,'k rozhodnutí detailní'!$A735,0))</f>
        <v/>
      </c>
      <c r="R736" s="419" t="str">
        <f ca="1">IF($B736="","",OFFSET(Zdroj!AE$16,'k rozhodnutí detailní'!$A735,0))</f>
        <v/>
      </c>
      <c r="S736" s="419" t="str">
        <f ca="1">IF($B736="","",OFFSET(Zdroj!AF$16,'k rozhodnutí detailní'!$A735,0))</f>
        <v/>
      </c>
      <c r="T736" s="419" t="str">
        <f ca="1">IF($B736="","",OFFSET(Zdroj!AG$16,'k rozhodnutí detailní'!$A735,0))</f>
        <v/>
      </c>
      <c r="U736" s="419" t="str">
        <f ca="1">IF($B736="","",OFFSET(Zdroj!AH$16,'k rozhodnutí detailní'!$A735,0))</f>
        <v/>
      </c>
    </row>
    <row r="737" spans="1:21" hidden="1" x14ac:dyDescent="0.25">
      <c r="A737" s="25"/>
      <c r="B737" s="424" t="str">
        <f ca="1">IF(OFFSET(Zdroj!$B$16,A735,0)&gt;0,OFFSET(Zdroj!$B$16,A735,0)+0,"")</f>
        <v/>
      </c>
      <c r="C737" s="2" t="str">
        <f ca="1">IF($B736="","",IF(Zdroj!$AS$9="ano",CONCATENATE("Okres:","
",OFFSET(Zdroj!CH$16,'k rozhodnutí detailní'!$A735,0),"
","Právní forma","
",OFFSET(Zdroj!H$16,'k rozhodnutí detailní'!$A735,0),"
",IF(OFFSET(Zdroj!I$16,'k rozhodnutí detailní'!$A735,0)="","","IČO: "),OFFSET(Zdroj!I$16,'k rozhodnutí detailní'!$A735,0),"
","B.Ú. ",IF(OFFSET(Zdroj!J$16,'k rozhodnutí detailní'!$A735,0)="","","Anonymizováno")),CONCATENATE("Okres:","
",OFFSET(Zdroj!CH$16,'k rozhodnutí detailní'!$A735,0),"
","Právní forma","
",OFFSET(Zdroj!H$16,'k rozhodnutí detailní'!$A735,0),"
",IF(OFFSET(Zdroj!I$16,'k rozhodnutí detailní'!$A735,0)="","","IČO: "),OFFSET(Zdroj!I$16,'k rozhodnutí detailní'!$A735,0),"
","B.Ú. ",OFFSET(Zdroj!J$16,'k rozhodnutí detailní'!$A735,0))))</f>
        <v/>
      </c>
      <c r="D737" s="3" t="str">
        <f ca="1">IF($B736="","",OFFSET(Zdroj!O$16,'k rozhodnutí detailní'!$A735,0))</f>
        <v/>
      </c>
      <c r="E737" s="426"/>
      <c r="F737" s="31"/>
      <c r="G737" s="429"/>
      <c r="H737" s="427"/>
      <c r="I737" s="419"/>
      <c r="J737" s="419"/>
      <c r="K737" s="419"/>
      <c r="L737" s="419"/>
      <c r="M737" s="435"/>
      <c r="N737" s="425"/>
      <c r="O737" s="419"/>
      <c r="P737" s="419"/>
      <c r="Q737" s="419"/>
      <c r="R737" s="419"/>
      <c r="S737" s="419"/>
      <c r="T737" s="419"/>
      <c r="U737" s="419"/>
    </row>
    <row r="738" spans="1:21" hidden="1" x14ac:dyDescent="0.25">
      <c r="A738" s="25">
        <f>ROW()/3-1</f>
        <v>245</v>
      </c>
      <c r="B738" s="424"/>
      <c r="C738" s="29" t="str">
        <f ca="1">IF($B736="","",IF(Zdroj!$AS$9="ano",IF(OFFSET(Zdroj!M$16,'k rozhodnutí detailní'!A735,0)="","","Anonymizováno"),IF(OFFSET(Zdroj!M$16,'k rozhodnutí detailní'!A735,0)="","",OFFSET(Zdroj!M$16,'k rozhodnutí detailní'!A735,0))))</f>
        <v/>
      </c>
      <c r="D738" s="3" t="str">
        <f ca="1">IF($B736="","",CONCATENATE("Dotace bude použita na:","
",OFFSET(Zdroj!P$16,'k rozhodnutí detailní'!$A735,0)))</f>
        <v/>
      </c>
      <c r="E738" s="426"/>
      <c r="F738" s="32" t="str">
        <f ca="1">IF($B736="","",OFFSET(Zdroj!V$16,'k rozhodnutí detailní'!$A735,0))</f>
        <v/>
      </c>
      <c r="G738" s="49" t="str">
        <f ca="1">IF($B736="","",OFFSET(Zdroj!CC$16,'k rozhodnutí'!#REF!,0))</f>
        <v/>
      </c>
      <c r="H738" s="427"/>
      <c r="I738" s="419"/>
      <c r="J738" s="419"/>
      <c r="K738" s="419"/>
      <c r="L738" s="419"/>
      <c r="M738" s="435"/>
      <c r="N738" s="33" t="str">
        <f t="shared" ref="N738" ca="1" si="485">IF(B736="","",N736/G736)</f>
        <v/>
      </c>
      <c r="O738" s="419"/>
      <c r="P738" s="419"/>
      <c r="Q738" s="419"/>
      <c r="R738" s="419"/>
      <c r="S738" s="419"/>
      <c r="T738" s="419"/>
      <c r="U738" s="419"/>
    </row>
    <row r="739" spans="1:21" hidden="1" x14ac:dyDescent="0.25">
      <c r="A739" s="25"/>
      <c r="B739" s="144" t="str">
        <f ca="1">IF(OFFSET(Zdroj!$B$16,A738,0)&gt;0,A741,"")</f>
        <v/>
      </c>
      <c r="C739" s="2" t="str">
        <f ca="1">IF($B739="","",IF(Zdroj!$AS$9="ano",CONCATENATE(OFFSET(Zdroj!C$16,'k rozhodnutí detailní'!$A738,0),"
","Anonymizováno","
",OFFSET(Zdroj!E$16,'k rozhodnutí detailní'!$A738,0),"
",OFFSET(Zdroj!F$16,'k rozhodnutí detailní'!$A738,0)),CONCATENATE(OFFSET(Zdroj!C$16,'k rozhodnutí detailní'!$A738,0),"
",OFFSET(Zdroj!D$16,'k rozhodnutí detailní'!$A738,0),"
",OFFSET(Zdroj!E$16,'k rozhodnutí detailní'!$A738,0),"
",OFFSET(Zdroj!F$16,'k rozhodnutí detailní'!$A738,0))))</f>
        <v/>
      </c>
      <c r="D739" s="20" t="str">
        <f ca="1">IF($B739="","",OFFSET(Zdroj!N$16,'k rozhodnutí detailní'!$A738,0))</f>
        <v/>
      </c>
      <c r="E739" s="426" t="str">
        <f ca="1">IF($B739="","",OFFSET(Zdroj!T$16,'k rozhodnutí detailní'!$A738,0))</f>
        <v/>
      </c>
      <c r="F739" s="32" t="str">
        <f ca="1">IF($B739="","",OFFSET(Zdroj!U$16,'k rozhodnutí detailní'!$A738,0))</f>
        <v/>
      </c>
      <c r="G739" s="429" t="str">
        <f ca="1">IF($B739="","",OFFSET(Zdroj!W$16,'k rozhodnutí detailní'!$A738,0))</f>
        <v/>
      </c>
      <c r="H739" s="427" t="str">
        <f ca="1">IF($B739="","",OFFSET(Zdroj!Y$16,'k rozhodnutí detailní'!$A738,0))</f>
        <v/>
      </c>
      <c r="I739" s="419" t="str">
        <f ca="1">IF($B739="","",OFFSET(Zdroj!BW$16,'k rozhodnutí detailní'!$A738,0))</f>
        <v/>
      </c>
      <c r="J739" s="419" t="str">
        <f ca="1">IF($B739="","",OFFSET(Zdroj!BX$16,'k rozhodnutí detailní'!$A738,0))</f>
        <v/>
      </c>
      <c r="K739" s="419" t="str">
        <f ca="1">IF($B739="","",OFFSET(Zdroj!BY$16,'k rozhodnutí detailní'!$A738,0))</f>
        <v/>
      </c>
      <c r="L739" s="419" t="str">
        <f ca="1">IF($B739="","",CONCATENATE(OFFSET(Zdroj!BZ$16,'k rozhodnutí detailní'!$A738,0)," ze 100"))</f>
        <v/>
      </c>
      <c r="M739" s="435" t="str">
        <f t="shared" ref="M739" ca="1" si="486">IF($B739="","",SUM((I739+J739+K739)/100))</f>
        <v/>
      </c>
      <c r="N739" s="425" t="str">
        <f ca="1">IF(B739="","",IF(Zdroj!$AS$1=Zdroj!$AT$9,IF(ROUND(G739*M739,Zdroj!$AT$8)&lt;Zdroj!$AU$1,Zdroj!$AU$1,ROUND(G739*M739,Zdroj!$AT$8)),OFFSET(Zdroj!CE$16,'k rozhodnutí detailní'!A738,0)))</f>
        <v/>
      </c>
      <c r="O739" s="419" t="str">
        <f ca="1">IF($B739="","",OFFSET(Zdroj!Z$16,'k rozhodnutí detailní'!$A738,0))</f>
        <v/>
      </c>
      <c r="P739" s="419" t="str">
        <f ca="1">IF($B739="","",OFFSET(Zdroj!AC$16,'k rozhodnutí detailní'!$A738,0))</f>
        <v/>
      </c>
      <c r="Q739" s="419" t="str">
        <f ca="1">IF($B739="","",OFFSET(Zdroj!AD$16,'k rozhodnutí detailní'!$A738,0))</f>
        <v/>
      </c>
      <c r="R739" s="419" t="str">
        <f ca="1">IF($B739="","",OFFSET(Zdroj!AE$16,'k rozhodnutí detailní'!$A738,0))</f>
        <v/>
      </c>
      <c r="S739" s="419" t="str">
        <f ca="1">IF($B739="","",OFFSET(Zdroj!AF$16,'k rozhodnutí detailní'!$A738,0))</f>
        <v/>
      </c>
      <c r="T739" s="419" t="str">
        <f ca="1">IF($B739="","",OFFSET(Zdroj!AG$16,'k rozhodnutí detailní'!$A738,0))</f>
        <v/>
      </c>
      <c r="U739" s="419" t="str">
        <f ca="1">IF($B739="","",OFFSET(Zdroj!AH$16,'k rozhodnutí detailní'!$A738,0))</f>
        <v/>
      </c>
    </row>
    <row r="740" spans="1:21" hidden="1" x14ac:dyDescent="0.25">
      <c r="A740" s="25"/>
      <c r="B740" s="424" t="str">
        <f ca="1">IF(OFFSET(Zdroj!$B$16,A738,0)&gt;0,OFFSET(Zdroj!$B$16,A738,0)+0,"")</f>
        <v/>
      </c>
      <c r="C740" s="2" t="str">
        <f ca="1">IF($B739="","",IF(Zdroj!$AS$9="ano",CONCATENATE("Okres:","
",OFFSET(Zdroj!CH$16,'k rozhodnutí detailní'!$A738,0),"
","Právní forma","
",OFFSET(Zdroj!H$16,'k rozhodnutí detailní'!$A738,0),"
",IF(OFFSET(Zdroj!I$16,'k rozhodnutí detailní'!$A738,0)="","","IČO: "),OFFSET(Zdroj!I$16,'k rozhodnutí detailní'!$A738,0),"
","B.Ú. ",IF(OFFSET(Zdroj!J$16,'k rozhodnutí detailní'!$A738,0)="","","Anonymizováno")),CONCATENATE("Okres:","
",OFFSET(Zdroj!CH$16,'k rozhodnutí detailní'!$A738,0),"
","Právní forma","
",OFFSET(Zdroj!H$16,'k rozhodnutí detailní'!$A738,0),"
",IF(OFFSET(Zdroj!I$16,'k rozhodnutí detailní'!$A738,0)="","","IČO: "),OFFSET(Zdroj!I$16,'k rozhodnutí detailní'!$A738,0),"
","B.Ú. ",OFFSET(Zdroj!J$16,'k rozhodnutí detailní'!$A738,0))))</f>
        <v/>
      </c>
      <c r="D740" s="3" t="str">
        <f ca="1">IF($B739="","",OFFSET(Zdroj!O$16,'k rozhodnutí detailní'!$A738,0))</f>
        <v/>
      </c>
      <c r="E740" s="426"/>
      <c r="F740" s="31"/>
      <c r="G740" s="429"/>
      <c r="H740" s="427"/>
      <c r="I740" s="419"/>
      <c r="J740" s="419"/>
      <c r="K740" s="419"/>
      <c r="L740" s="419"/>
      <c r="M740" s="435"/>
      <c r="N740" s="425"/>
      <c r="O740" s="419"/>
      <c r="P740" s="419"/>
      <c r="Q740" s="419"/>
      <c r="R740" s="419"/>
      <c r="S740" s="419"/>
      <c r="T740" s="419"/>
      <c r="U740" s="419"/>
    </row>
    <row r="741" spans="1:21" hidden="1" x14ac:dyDescent="0.25">
      <c r="A741" s="25">
        <f>ROW()/3-1</f>
        <v>246</v>
      </c>
      <c r="B741" s="424"/>
      <c r="C741" s="29" t="str">
        <f ca="1">IF($B739="","",IF(Zdroj!$AS$9="ano",IF(OFFSET(Zdroj!M$16,'k rozhodnutí detailní'!A738,0)="","","Anonymizováno"),IF(OFFSET(Zdroj!M$16,'k rozhodnutí detailní'!A738,0)="","",OFFSET(Zdroj!M$16,'k rozhodnutí detailní'!A738,0))))</f>
        <v/>
      </c>
      <c r="D741" s="3" t="str">
        <f ca="1">IF($B739="","",CONCATENATE("Dotace bude použita na:","
",OFFSET(Zdroj!P$16,'k rozhodnutí detailní'!$A738,0)))</f>
        <v/>
      </c>
      <c r="E741" s="426"/>
      <c r="F741" s="32" t="str">
        <f ca="1">IF($B739="","",OFFSET(Zdroj!V$16,'k rozhodnutí detailní'!$A738,0))</f>
        <v/>
      </c>
      <c r="G741" s="49" t="str">
        <f ca="1">IF($B739="","",OFFSET(Zdroj!CC$16,'k rozhodnutí'!#REF!,0))</f>
        <v/>
      </c>
      <c r="H741" s="427"/>
      <c r="I741" s="419"/>
      <c r="J741" s="419"/>
      <c r="K741" s="419"/>
      <c r="L741" s="419"/>
      <c r="M741" s="435"/>
      <c r="N741" s="33" t="str">
        <f t="shared" ref="N741" ca="1" si="487">IF(B739="","",N739/G739)</f>
        <v/>
      </c>
      <c r="O741" s="419"/>
      <c r="P741" s="419"/>
      <c r="Q741" s="419"/>
      <c r="R741" s="419"/>
      <c r="S741" s="419"/>
      <c r="T741" s="419"/>
      <c r="U741" s="419"/>
    </row>
    <row r="742" spans="1:21" hidden="1" x14ac:dyDescent="0.25">
      <c r="A742" s="25"/>
      <c r="B742" s="144" t="str">
        <f ca="1">IF(OFFSET(Zdroj!$B$16,A741,0)&gt;0,A744,"")</f>
        <v/>
      </c>
      <c r="C742" s="2" t="str">
        <f ca="1">IF($B742="","",IF(Zdroj!$AS$9="ano",CONCATENATE(OFFSET(Zdroj!C$16,'k rozhodnutí detailní'!$A741,0),"
","Anonymizováno","
",OFFSET(Zdroj!E$16,'k rozhodnutí detailní'!$A741,0),"
",OFFSET(Zdroj!F$16,'k rozhodnutí detailní'!$A741,0)),CONCATENATE(OFFSET(Zdroj!C$16,'k rozhodnutí detailní'!$A741,0),"
",OFFSET(Zdroj!D$16,'k rozhodnutí detailní'!$A741,0),"
",OFFSET(Zdroj!E$16,'k rozhodnutí detailní'!$A741,0),"
",OFFSET(Zdroj!F$16,'k rozhodnutí detailní'!$A741,0))))</f>
        <v/>
      </c>
      <c r="D742" s="20" t="str">
        <f ca="1">IF($B742="","",OFFSET(Zdroj!N$16,'k rozhodnutí detailní'!$A741,0))</f>
        <v/>
      </c>
      <c r="E742" s="426" t="str">
        <f ca="1">IF($B742="","",OFFSET(Zdroj!T$16,'k rozhodnutí detailní'!$A741,0))</f>
        <v/>
      </c>
      <c r="F742" s="32" t="str">
        <f ca="1">IF($B742="","",OFFSET(Zdroj!U$16,'k rozhodnutí detailní'!$A741,0))</f>
        <v/>
      </c>
      <c r="G742" s="429" t="str">
        <f ca="1">IF($B742="","",OFFSET(Zdroj!W$16,'k rozhodnutí detailní'!$A741,0))</f>
        <v/>
      </c>
      <c r="H742" s="427" t="str">
        <f ca="1">IF($B742="","",OFFSET(Zdroj!Y$16,'k rozhodnutí detailní'!$A741,0))</f>
        <v/>
      </c>
      <c r="I742" s="419" t="str">
        <f ca="1">IF($B742="","",OFFSET(Zdroj!BW$16,'k rozhodnutí detailní'!$A741,0))</f>
        <v/>
      </c>
      <c r="J742" s="419" t="str">
        <f ca="1">IF($B742="","",OFFSET(Zdroj!BX$16,'k rozhodnutí detailní'!$A741,0))</f>
        <v/>
      </c>
      <c r="K742" s="419" t="str">
        <f ca="1">IF($B742="","",OFFSET(Zdroj!BY$16,'k rozhodnutí detailní'!$A741,0))</f>
        <v/>
      </c>
      <c r="L742" s="419" t="str">
        <f ca="1">IF($B742="","",CONCATENATE(OFFSET(Zdroj!BZ$16,'k rozhodnutí detailní'!$A741,0)," ze 100"))</f>
        <v/>
      </c>
      <c r="M742" s="435" t="str">
        <f t="shared" ref="M742" ca="1" si="488">IF($B742="","",SUM((I742+J742+K742)/100))</f>
        <v/>
      </c>
      <c r="N742" s="425" t="str">
        <f ca="1">IF(B742="","",IF(Zdroj!$AS$1=Zdroj!$AT$9,IF(ROUND(G742*M742,Zdroj!$AT$8)&lt;Zdroj!$AU$1,Zdroj!$AU$1,ROUND(G742*M742,Zdroj!$AT$8)),OFFSET(Zdroj!CE$16,'k rozhodnutí detailní'!A741,0)))</f>
        <v/>
      </c>
      <c r="O742" s="419" t="str">
        <f ca="1">IF($B742="","",OFFSET(Zdroj!Z$16,'k rozhodnutí detailní'!$A741,0))</f>
        <v/>
      </c>
      <c r="P742" s="419" t="str">
        <f ca="1">IF($B742="","",OFFSET(Zdroj!AC$16,'k rozhodnutí detailní'!$A741,0))</f>
        <v/>
      </c>
      <c r="Q742" s="419" t="str">
        <f ca="1">IF($B742="","",OFFSET(Zdroj!AD$16,'k rozhodnutí detailní'!$A741,0))</f>
        <v/>
      </c>
      <c r="R742" s="419" t="str">
        <f ca="1">IF($B742="","",OFFSET(Zdroj!AE$16,'k rozhodnutí detailní'!$A741,0))</f>
        <v/>
      </c>
      <c r="S742" s="419" t="str">
        <f ca="1">IF($B742="","",OFFSET(Zdroj!AF$16,'k rozhodnutí detailní'!$A741,0))</f>
        <v/>
      </c>
      <c r="T742" s="419" t="str">
        <f ca="1">IF($B742="","",OFFSET(Zdroj!AG$16,'k rozhodnutí detailní'!$A741,0))</f>
        <v/>
      </c>
      <c r="U742" s="419" t="str">
        <f ca="1">IF($B742="","",OFFSET(Zdroj!AH$16,'k rozhodnutí detailní'!$A741,0))</f>
        <v/>
      </c>
    </row>
    <row r="743" spans="1:21" hidden="1" x14ac:dyDescent="0.25">
      <c r="A743" s="25"/>
      <c r="B743" s="424" t="str">
        <f ca="1">IF(OFFSET(Zdroj!$B$16,A741,0)&gt;0,OFFSET(Zdroj!$B$16,A741,0)+0,"")</f>
        <v/>
      </c>
      <c r="C743" s="2" t="str">
        <f ca="1">IF($B742="","",IF(Zdroj!$AS$9="ano",CONCATENATE("Okres:","
",OFFSET(Zdroj!CH$16,'k rozhodnutí detailní'!$A741,0),"
","Právní forma","
",OFFSET(Zdroj!H$16,'k rozhodnutí detailní'!$A741,0),"
",IF(OFFSET(Zdroj!I$16,'k rozhodnutí detailní'!$A741,0)="","","IČO: "),OFFSET(Zdroj!I$16,'k rozhodnutí detailní'!$A741,0),"
","B.Ú. ",IF(OFFSET(Zdroj!J$16,'k rozhodnutí detailní'!$A741,0)="","","Anonymizováno")),CONCATENATE("Okres:","
",OFFSET(Zdroj!CH$16,'k rozhodnutí detailní'!$A741,0),"
","Právní forma","
",OFFSET(Zdroj!H$16,'k rozhodnutí detailní'!$A741,0),"
",IF(OFFSET(Zdroj!I$16,'k rozhodnutí detailní'!$A741,0)="","","IČO: "),OFFSET(Zdroj!I$16,'k rozhodnutí detailní'!$A741,0),"
","B.Ú. ",OFFSET(Zdroj!J$16,'k rozhodnutí detailní'!$A741,0))))</f>
        <v/>
      </c>
      <c r="D743" s="3" t="str">
        <f ca="1">IF($B742="","",OFFSET(Zdroj!O$16,'k rozhodnutí detailní'!$A741,0))</f>
        <v/>
      </c>
      <c r="E743" s="426"/>
      <c r="F743" s="31"/>
      <c r="G743" s="429"/>
      <c r="H743" s="427"/>
      <c r="I743" s="419"/>
      <c r="J743" s="419"/>
      <c r="K743" s="419"/>
      <c r="L743" s="419"/>
      <c r="M743" s="435"/>
      <c r="N743" s="425"/>
      <c r="O743" s="419"/>
      <c r="P743" s="419"/>
      <c r="Q743" s="419"/>
      <c r="R743" s="419"/>
      <c r="S743" s="419"/>
      <c r="T743" s="419"/>
      <c r="U743" s="419"/>
    </row>
    <row r="744" spans="1:21" hidden="1" x14ac:dyDescent="0.25">
      <c r="A744" s="25">
        <f>ROW()/3-1</f>
        <v>247</v>
      </c>
      <c r="B744" s="424"/>
      <c r="C744" s="29" t="str">
        <f ca="1">IF($B742="","",IF(Zdroj!$AS$9="ano",IF(OFFSET(Zdroj!M$16,'k rozhodnutí detailní'!A741,0)="","","Anonymizováno"),IF(OFFSET(Zdroj!M$16,'k rozhodnutí detailní'!A741,0)="","",OFFSET(Zdroj!M$16,'k rozhodnutí detailní'!A741,0))))</f>
        <v/>
      </c>
      <c r="D744" s="3" t="str">
        <f ca="1">IF($B742="","",CONCATENATE("Dotace bude použita na:","
",OFFSET(Zdroj!P$16,'k rozhodnutí detailní'!$A741,0)))</f>
        <v/>
      </c>
      <c r="E744" s="426"/>
      <c r="F744" s="32" t="str">
        <f ca="1">IF($B742="","",OFFSET(Zdroj!V$16,'k rozhodnutí detailní'!$A741,0))</f>
        <v/>
      </c>
      <c r="G744" s="49" t="str">
        <f ca="1">IF($B742="","",OFFSET(Zdroj!CC$16,'k rozhodnutí'!#REF!,0))</f>
        <v/>
      </c>
      <c r="H744" s="427"/>
      <c r="I744" s="419"/>
      <c r="J744" s="419"/>
      <c r="K744" s="419"/>
      <c r="L744" s="419"/>
      <c r="M744" s="435"/>
      <c r="N744" s="33" t="str">
        <f t="shared" ref="N744" ca="1" si="489">IF(B742="","",N742/G742)</f>
        <v/>
      </c>
      <c r="O744" s="419"/>
      <c r="P744" s="419"/>
      <c r="Q744" s="419"/>
      <c r="R744" s="419"/>
      <c r="S744" s="419"/>
      <c r="T744" s="419"/>
      <c r="U744" s="419"/>
    </row>
    <row r="745" spans="1:21" hidden="1" x14ac:dyDescent="0.25">
      <c r="A745" s="25"/>
      <c r="B745" s="144" t="str">
        <f ca="1">IF(OFFSET(Zdroj!$B$16,A744,0)&gt;0,A747,"")</f>
        <v/>
      </c>
      <c r="C745" s="2" t="str">
        <f ca="1">IF($B745="","",IF(Zdroj!$AS$9="ano",CONCATENATE(OFFSET(Zdroj!C$16,'k rozhodnutí detailní'!$A744,0),"
","Anonymizováno","
",OFFSET(Zdroj!E$16,'k rozhodnutí detailní'!$A744,0),"
",OFFSET(Zdroj!F$16,'k rozhodnutí detailní'!$A744,0)),CONCATENATE(OFFSET(Zdroj!C$16,'k rozhodnutí detailní'!$A744,0),"
",OFFSET(Zdroj!D$16,'k rozhodnutí detailní'!$A744,0),"
",OFFSET(Zdroj!E$16,'k rozhodnutí detailní'!$A744,0),"
",OFFSET(Zdroj!F$16,'k rozhodnutí detailní'!$A744,0))))</f>
        <v/>
      </c>
      <c r="D745" s="20" t="str">
        <f ca="1">IF($B745="","",OFFSET(Zdroj!N$16,'k rozhodnutí detailní'!$A744,0))</f>
        <v/>
      </c>
      <c r="E745" s="426" t="str">
        <f ca="1">IF($B745="","",OFFSET(Zdroj!T$16,'k rozhodnutí detailní'!$A744,0))</f>
        <v/>
      </c>
      <c r="F745" s="32" t="str">
        <f ca="1">IF($B745="","",OFFSET(Zdroj!U$16,'k rozhodnutí detailní'!$A744,0))</f>
        <v/>
      </c>
      <c r="G745" s="429" t="str">
        <f ca="1">IF($B745="","",OFFSET(Zdroj!W$16,'k rozhodnutí detailní'!$A744,0))</f>
        <v/>
      </c>
      <c r="H745" s="427" t="str">
        <f ca="1">IF($B745="","",OFFSET(Zdroj!Y$16,'k rozhodnutí detailní'!$A744,0))</f>
        <v/>
      </c>
      <c r="I745" s="419" t="str">
        <f ca="1">IF($B745="","",OFFSET(Zdroj!BW$16,'k rozhodnutí detailní'!$A744,0))</f>
        <v/>
      </c>
      <c r="J745" s="419" t="str">
        <f ca="1">IF($B745="","",OFFSET(Zdroj!BX$16,'k rozhodnutí detailní'!$A744,0))</f>
        <v/>
      </c>
      <c r="K745" s="419" t="str">
        <f ca="1">IF($B745="","",OFFSET(Zdroj!BY$16,'k rozhodnutí detailní'!$A744,0))</f>
        <v/>
      </c>
      <c r="L745" s="419" t="str">
        <f ca="1">IF($B745="","",CONCATENATE(OFFSET(Zdroj!BZ$16,'k rozhodnutí detailní'!$A744,0)," ze 100"))</f>
        <v/>
      </c>
      <c r="M745" s="435" t="str">
        <f t="shared" ref="M745" ca="1" si="490">IF($B745="","",SUM((I745+J745+K745)/100))</f>
        <v/>
      </c>
      <c r="N745" s="425" t="str">
        <f ca="1">IF(B745="","",IF(Zdroj!$AS$1=Zdroj!$AT$9,IF(ROUND(G745*M745,Zdroj!$AT$8)&lt;Zdroj!$AU$1,Zdroj!$AU$1,ROUND(G745*M745,Zdroj!$AT$8)),OFFSET(Zdroj!CE$16,'k rozhodnutí detailní'!A744,0)))</f>
        <v/>
      </c>
      <c r="O745" s="419" t="str">
        <f ca="1">IF($B745="","",OFFSET(Zdroj!Z$16,'k rozhodnutí detailní'!$A744,0))</f>
        <v/>
      </c>
      <c r="P745" s="419" t="str">
        <f ca="1">IF($B745="","",OFFSET(Zdroj!AC$16,'k rozhodnutí detailní'!$A744,0))</f>
        <v/>
      </c>
      <c r="Q745" s="419" t="str">
        <f ca="1">IF($B745="","",OFFSET(Zdroj!AD$16,'k rozhodnutí detailní'!$A744,0))</f>
        <v/>
      </c>
      <c r="R745" s="419" t="str">
        <f ca="1">IF($B745="","",OFFSET(Zdroj!AE$16,'k rozhodnutí detailní'!$A744,0))</f>
        <v/>
      </c>
      <c r="S745" s="419" t="str">
        <f ca="1">IF($B745="","",OFFSET(Zdroj!AF$16,'k rozhodnutí detailní'!$A744,0))</f>
        <v/>
      </c>
      <c r="T745" s="419" t="str">
        <f ca="1">IF($B745="","",OFFSET(Zdroj!AG$16,'k rozhodnutí detailní'!$A744,0))</f>
        <v/>
      </c>
      <c r="U745" s="419" t="str">
        <f ca="1">IF($B745="","",OFFSET(Zdroj!AH$16,'k rozhodnutí detailní'!$A744,0))</f>
        <v/>
      </c>
    </row>
    <row r="746" spans="1:21" hidden="1" x14ac:dyDescent="0.25">
      <c r="A746" s="25"/>
      <c r="B746" s="424" t="str">
        <f ca="1">IF(OFFSET(Zdroj!$B$16,A744,0)&gt;0,OFFSET(Zdroj!$B$16,A744,0)+0,"")</f>
        <v/>
      </c>
      <c r="C746" s="2" t="str">
        <f ca="1">IF($B745="","",IF(Zdroj!$AS$9="ano",CONCATENATE("Okres:","
",OFFSET(Zdroj!CH$16,'k rozhodnutí detailní'!$A744,0),"
","Právní forma","
",OFFSET(Zdroj!H$16,'k rozhodnutí detailní'!$A744,0),"
",IF(OFFSET(Zdroj!I$16,'k rozhodnutí detailní'!$A744,0)="","","IČO: "),OFFSET(Zdroj!I$16,'k rozhodnutí detailní'!$A744,0),"
","B.Ú. ",IF(OFFSET(Zdroj!J$16,'k rozhodnutí detailní'!$A744,0)="","","Anonymizováno")),CONCATENATE("Okres:","
",OFFSET(Zdroj!CH$16,'k rozhodnutí detailní'!$A744,0),"
","Právní forma","
",OFFSET(Zdroj!H$16,'k rozhodnutí detailní'!$A744,0),"
",IF(OFFSET(Zdroj!I$16,'k rozhodnutí detailní'!$A744,0)="","","IČO: "),OFFSET(Zdroj!I$16,'k rozhodnutí detailní'!$A744,0),"
","B.Ú. ",OFFSET(Zdroj!J$16,'k rozhodnutí detailní'!$A744,0))))</f>
        <v/>
      </c>
      <c r="D746" s="3" t="str">
        <f ca="1">IF($B745="","",OFFSET(Zdroj!O$16,'k rozhodnutí detailní'!$A744,0))</f>
        <v/>
      </c>
      <c r="E746" s="426"/>
      <c r="F746" s="31"/>
      <c r="G746" s="429"/>
      <c r="H746" s="427"/>
      <c r="I746" s="419"/>
      <c r="J746" s="419"/>
      <c r="K746" s="419"/>
      <c r="L746" s="419"/>
      <c r="M746" s="435"/>
      <c r="N746" s="425"/>
      <c r="O746" s="419"/>
      <c r="P746" s="419"/>
      <c r="Q746" s="419"/>
      <c r="R746" s="419"/>
      <c r="S746" s="419"/>
      <c r="T746" s="419"/>
      <c r="U746" s="419"/>
    </row>
    <row r="747" spans="1:21" hidden="1" x14ac:dyDescent="0.25">
      <c r="A747" s="25">
        <f>ROW()/3-1</f>
        <v>248</v>
      </c>
      <c r="B747" s="424"/>
      <c r="C747" s="29" t="str">
        <f ca="1">IF($B745="","",IF(Zdroj!$AS$9="ano",IF(OFFSET(Zdroj!M$16,'k rozhodnutí detailní'!A744,0)="","","Anonymizováno"),IF(OFFSET(Zdroj!M$16,'k rozhodnutí detailní'!A744,0)="","",OFFSET(Zdroj!M$16,'k rozhodnutí detailní'!A744,0))))</f>
        <v/>
      </c>
      <c r="D747" s="3" t="str">
        <f ca="1">IF($B745="","",CONCATENATE("Dotace bude použita na:","
",OFFSET(Zdroj!P$16,'k rozhodnutí detailní'!$A744,0)))</f>
        <v/>
      </c>
      <c r="E747" s="426"/>
      <c r="F747" s="32" t="str">
        <f ca="1">IF($B745="","",OFFSET(Zdroj!V$16,'k rozhodnutí detailní'!$A744,0))</f>
        <v/>
      </c>
      <c r="G747" s="49" t="str">
        <f ca="1">IF($B745="","",OFFSET(Zdroj!CC$16,'k rozhodnutí'!#REF!,0))</f>
        <v/>
      </c>
      <c r="H747" s="427"/>
      <c r="I747" s="419"/>
      <c r="J747" s="419"/>
      <c r="K747" s="419"/>
      <c r="L747" s="419"/>
      <c r="M747" s="435"/>
      <c r="N747" s="33" t="str">
        <f t="shared" ref="N747" ca="1" si="491">IF(B745="","",N745/G745)</f>
        <v/>
      </c>
      <c r="O747" s="419"/>
      <c r="P747" s="419"/>
      <c r="Q747" s="419"/>
      <c r="R747" s="419"/>
      <c r="S747" s="419"/>
      <c r="T747" s="419"/>
      <c r="U747" s="419"/>
    </row>
    <row r="748" spans="1:21" hidden="1" x14ac:dyDescent="0.25">
      <c r="A748" s="25"/>
      <c r="B748" s="144" t="str">
        <f ca="1">IF(OFFSET(Zdroj!$B$16,A747,0)&gt;0,A750,"")</f>
        <v/>
      </c>
      <c r="C748" s="2" t="str">
        <f ca="1">IF($B748="","",IF(Zdroj!$AS$9="ano",CONCATENATE(OFFSET(Zdroj!C$16,'k rozhodnutí detailní'!$A747,0),"
","Anonymizováno","
",OFFSET(Zdroj!E$16,'k rozhodnutí detailní'!$A747,0),"
",OFFSET(Zdroj!F$16,'k rozhodnutí detailní'!$A747,0)),CONCATENATE(OFFSET(Zdroj!C$16,'k rozhodnutí detailní'!$A747,0),"
",OFFSET(Zdroj!D$16,'k rozhodnutí detailní'!$A747,0),"
",OFFSET(Zdroj!E$16,'k rozhodnutí detailní'!$A747,0),"
",OFFSET(Zdroj!F$16,'k rozhodnutí detailní'!$A747,0))))</f>
        <v/>
      </c>
      <c r="D748" s="20" t="str">
        <f ca="1">IF($B748="","",OFFSET(Zdroj!N$16,'k rozhodnutí detailní'!$A747,0))</f>
        <v/>
      </c>
      <c r="E748" s="426" t="str">
        <f ca="1">IF($B748="","",OFFSET(Zdroj!T$16,'k rozhodnutí detailní'!$A747,0))</f>
        <v/>
      </c>
      <c r="F748" s="32" t="str">
        <f ca="1">IF($B748="","",OFFSET(Zdroj!U$16,'k rozhodnutí detailní'!$A747,0))</f>
        <v/>
      </c>
      <c r="G748" s="429" t="str">
        <f ca="1">IF($B748="","",OFFSET(Zdroj!W$16,'k rozhodnutí detailní'!$A747,0))</f>
        <v/>
      </c>
      <c r="H748" s="427" t="str">
        <f ca="1">IF($B748="","",OFFSET(Zdroj!Y$16,'k rozhodnutí detailní'!$A747,0))</f>
        <v/>
      </c>
      <c r="I748" s="419" t="str">
        <f ca="1">IF($B748="","",OFFSET(Zdroj!BW$16,'k rozhodnutí detailní'!$A747,0))</f>
        <v/>
      </c>
      <c r="J748" s="419" t="str">
        <f ca="1">IF($B748="","",OFFSET(Zdroj!BX$16,'k rozhodnutí detailní'!$A747,0))</f>
        <v/>
      </c>
      <c r="K748" s="419" t="str">
        <f ca="1">IF($B748="","",OFFSET(Zdroj!BY$16,'k rozhodnutí detailní'!$A747,0))</f>
        <v/>
      </c>
      <c r="L748" s="419" t="str">
        <f ca="1">IF($B748="","",CONCATENATE(OFFSET(Zdroj!BZ$16,'k rozhodnutí detailní'!$A747,0)," ze 100"))</f>
        <v/>
      </c>
      <c r="M748" s="435" t="str">
        <f t="shared" ref="M748" ca="1" si="492">IF($B748="","",SUM((I748+J748+K748)/100))</f>
        <v/>
      </c>
      <c r="N748" s="425" t="str">
        <f ca="1">IF(B748="","",IF(Zdroj!$AS$1=Zdroj!$AT$9,IF(ROUND(G748*M748,Zdroj!$AT$8)&lt;Zdroj!$AU$1,Zdroj!$AU$1,ROUND(G748*M748,Zdroj!$AT$8)),OFFSET(Zdroj!CE$16,'k rozhodnutí detailní'!A747,0)))</f>
        <v/>
      </c>
      <c r="O748" s="419" t="str">
        <f ca="1">IF($B748="","",OFFSET(Zdroj!Z$16,'k rozhodnutí detailní'!$A747,0))</f>
        <v/>
      </c>
      <c r="P748" s="419" t="str">
        <f ca="1">IF($B748="","",OFFSET(Zdroj!AC$16,'k rozhodnutí detailní'!$A747,0))</f>
        <v/>
      </c>
      <c r="Q748" s="419" t="str">
        <f ca="1">IF($B748="","",OFFSET(Zdroj!AD$16,'k rozhodnutí detailní'!$A747,0))</f>
        <v/>
      </c>
      <c r="R748" s="419" t="str">
        <f ca="1">IF($B748="","",OFFSET(Zdroj!AE$16,'k rozhodnutí detailní'!$A747,0))</f>
        <v/>
      </c>
      <c r="S748" s="419" t="str">
        <f ca="1">IF($B748="","",OFFSET(Zdroj!AF$16,'k rozhodnutí detailní'!$A747,0))</f>
        <v/>
      </c>
      <c r="T748" s="419" t="str">
        <f ca="1">IF($B748="","",OFFSET(Zdroj!AG$16,'k rozhodnutí detailní'!$A747,0))</f>
        <v/>
      </c>
      <c r="U748" s="419" t="str">
        <f ca="1">IF($B748="","",OFFSET(Zdroj!AH$16,'k rozhodnutí detailní'!$A747,0))</f>
        <v/>
      </c>
    </row>
    <row r="749" spans="1:21" hidden="1" x14ac:dyDescent="0.25">
      <c r="A749" s="25"/>
      <c r="B749" s="424" t="str">
        <f ca="1">IF(OFFSET(Zdroj!$B$16,A747,0)&gt;0,OFFSET(Zdroj!$B$16,A747,0)+0,"")</f>
        <v/>
      </c>
      <c r="C749" s="2" t="str">
        <f ca="1">IF($B748="","",IF(Zdroj!$AS$9="ano",CONCATENATE("Okres:","
",OFFSET(Zdroj!CH$16,'k rozhodnutí detailní'!$A747,0),"
","Právní forma","
",OFFSET(Zdroj!H$16,'k rozhodnutí detailní'!$A747,0),"
",IF(OFFSET(Zdroj!I$16,'k rozhodnutí detailní'!$A747,0)="","","IČO: "),OFFSET(Zdroj!I$16,'k rozhodnutí detailní'!$A747,0),"
","B.Ú. ",IF(OFFSET(Zdroj!J$16,'k rozhodnutí detailní'!$A747,0)="","","Anonymizováno")),CONCATENATE("Okres:","
",OFFSET(Zdroj!CH$16,'k rozhodnutí detailní'!$A747,0),"
","Právní forma","
",OFFSET(Zdroj!H$16,'k rozhodnutí detailní'!$A747,0),"
",IF(OFFSET(Zdroj!I$16,'k rozhodnutí detailní'!$A747,0)="","","IČO: "),OFFSET(Zdroj!I$16,'k rozhodnutí detailní'!$A747,0),"
","B.Ú. ",OFFSET(Zdroj!J$16,'k rozhodnutí detailní'!$A747,0))))</f>
        <v/>
      </c>
      <c r="D749" s="3" t="str">
        <f ca="1">IF($B748="","",OFFSET(Zdroj!O$16,'k rozhodnutí detailní'!$A747,0))</f>
        <v/>
      </c>
      <c r="E749" s="426"/>
      <c r="F749" s="31"/>
      <c r="G749" s="429"/>
      <c r="H749" s="427"/>
      <c r="I749" s="419"/>
      <c r="J749" s="419"/>
      <c r="K749" s="419"/>
      <c r="L749" s="419"/>
      <c r="M749" s="435"/>
      <c r="N749" s="425"/>
      <c r="O749" s="419"/>
      <c r="P749" s="419"/>
      <c r="Q749" s="419"/>
      <c r="R749" s="419"/>
      <c r="S749" s="419"/>
      <c r="T749" s="419"/>
      <c r="U749" s="419"/>
    </row>
    <row r="750" spans="1:21" hidden="1" x14ac:dyDescent="0.25">
      <c r="A750" s="25">
        <f>ROW()/3-1</f>
        <v>249</v>
      </c>
      <c r="B750" s="424"/>
      <c r="C750" s="29" t="str">
        <f ca="1">IF($B748="","",IF(Zdroj!$AS$9="ano",IF(OFFSET(Zdroj!M$16,'k rozhodnutí detailní'!A747,0)="","","Anonymizováno"),IF(OFFSET(Zdroj!M$16,'k rozhodnutí detailní'!A747,0)="","",OFFSET(Zdroj!M$16,'k rozhodnutí detailní'!A747,0))))</f>
        <v/>
      </c>
      <c r="D750" s="3" t="str">
        <f ca="1">IF($B748="","",CONCATENATE("Dotace bude použita na:","
",OFFSET(Zdroj!P$16,'k rozhodnutí detailní'!$A747,0)))</f>
        <v/>
      </c>
      <c r="E750" s="426"/>
      <c r="F750" s="32" t="str">
        <f ca="1">IF($B748="","",OFFSET(Zdroj!V$16,'k rozhodnutí detailní'!$A747,0))</f>
        <v/>
      </c>
      <c r="G750" s="49" t="str">
        <f ca="1">IF($B748="","",OFFSET(Zdroj!CC$16,'k rozhodnutí'!#REF!,0))</f>
        <v/>
      </c>
      <c r="H750" s="427"/>
      <c r="I750" s="419"/>
      <c r="J750" s="419"/>
      <c r="K750" s="419"/>
      <c r="L750" s="419"/>
      <c r="M750" s="435"/>
      <c r="N750" s="33" t="str">
        <f t="shared" ref="N750" ca="1" si="493">IF(B748="","",N748/G748)</f>
        <v/>
      </c>
      <c r="O750" s="419"/>
      <c r="P750" s="419"/>
      <c r="Q750" s="419"/>
      <c r="R750" s="419"/>
      <c r="S750" s="419"/>
      <c r="T750" s="419"/>
      <c r="U750" s="419"/>
    </row>
    <row r="751" spans="1:21" hidden="1" x14ac:dyDescent="0.25">
      <c r="A751" s="25"/>
      <c r="B751" s="144" t="str">
        <f ca="1">IF(OFFSET(Zdroj!$B$16,A750,0)&gt;0,A753,"")</f>
        <v/>
      </c>
      <c r="C751" s="2" t="str">
        <f ca="1">IF($B751="","",IF(Zdroj!$AS$9="ano",CONCATENATE(OFFSET(Zdroj!C$16,'k rozhodnutí detailní'!$A750,0),"
","Anonymizováno","
",OFFSET(Zdroj!E$16,'k rozhodnutí detailní'!$A750,0),"
",OFFSET(Zdroj!F$16,'k rozhodnutí detailní'!$A750,0)),CONCATENATE(OFFSET(Zdroj!C$16,'k rozhodnutí detailní'!$A750,0),"
",OFFSET(Zdroj!D$16,'k rozhodnutí detailní'!$A750,0),"
",OFFSET(Zdroj!E$16,'k rozhodnutí detailní'!$A750,0),"
",OFFSET(Zdroj!F$16,'k rozhodnutí detailní'!$A750,0))))</f>
        <v/>
      </c>
      <c r="D751" s="20" t="str">
        <f ca="1">IF($B751="","",OFFSET(Zdroj!N$16,'k rozhodnutí detailní'!$A750,0))</f>
        <v/>
      </c>
      <c r="E751" s="426" t="str">
        <f ca="1">IF($B751="","",OFFSET(Zdroj!T$16,'k rozhodnutí detailní'!$A750,0))</f>
        <v/>
      </c>
      <c r="F751" s="32" t="str">
        <f ca="1">IF($B751="","",OFFSET(Zdroj!U$16,'k rozhodnutí detailní'!$A750,0))</f>
        <v/>
      </c>
      <c r="G751" s="429" t="str">
        <f ca="1">IF($B751="","",OFFSET(Zdroj!W$16,'k rozhodnutí detailní'!$A750,0))</f>
        <v/>
      </c>
      <c r="H751" s="427" t="str">
        <f ca="1">IF($B751="","",OFFSET(Zdroj!Y$16,'k rozhodnutí detailní'!$A750,0))</f>
        <v/>
      </c>
      <c r="I751" s="419" t="str">
        <f ca="1">IF($B751="","",OFFSET(Zdroj!BW$16,'k rozhodnutí detailní'!$A750,0))</f>
        <v/>
      </c>
      <c r="J751" s="419" t="str">
        <f ca="1">IF($B751="","",OFFSET(Zdroj!BX$16,'k rozhodnutí detailní'!$A750,0))</f>
        <v/>
      </c>
      <c r="K751" s="419" t="str">
        <f ca="1">IF($B751="","",OFFSET(Zdroj!BY$16,'k rozhodnutí detailní'!$A750,0))</f>
        <v/>
      </c>
      <c r="L751" s="419" t="str">
        <f ca="1">IF($B751="","",CONCATENATE(OFFSET(Zdroj!BZ$16,'k rozhodnutí detailní'!$A750,0)," ze 100"))</f>
        <v/>
      </c>
      <c r="M751" s="435" t="str">
        <f t="shared" ref="M751" ca="1" si="494">IF($B751="","",SUM((I751+J751+K751)/100))</f>
        <v/>
      </c>
      <c r="N751" s="425" t="str">
        <f ca="1">IF(B751="","",IF(Zdroj!$AS$1=Zdroj!$AT$9,IF(ROUND(G751*M751,Zdroj!$AT$8)&lt;Zdroj!$AU$1,Zdroj!$AU$1,ROUND(G751*M751,Zdroj!$AT$8)),OFFSET(Zdroj!CE$16,'k rozhodnutí detailní'!A750,0)))</f>
        <v/>
      </c>
      <c r="O751" s="419" t="str">
        <f ca="1">IF($B751="","",OFFSET(Zdroj!Z$16,'k rozhodnutí detailní'!$A750,0))</f>
        <v/>
      </c>
      <c r="P751" s="419" t="str">
        <f ca="1">IF($B751="","",OFFSET(Zdroj!AC$16,'k rozhodnutí detailní'!$A750,0))</f>
        <v/>
      </c>
      <c r="Q751" s="419" t="str">
        <f ca="1">IF($B751="","",OFFSET(Zdroj!AD$16,'k rozhodnutí detailní'!$A750,0))</f>
        <v/>
      </c>
      <c r="R751" s="419" t="str">
        <f ca="1">IF($B751="","",OFFSET(Zdroj!AE$16,'k rozhodnutí detailní'!$A750,0))</f>
        <v/>
      </c>
      <c r="S751" s="419" t="str">
        <f ca="1">IF($B751="","",OFFSET(Zdroj!AF$16,'k rozhodnutí detailní'!$A750,0))</f>
        <v/>
      </c>
      <c r="T751" s="419" t="str">
        <f ca="1">IF($B751="","",OFFSET(Zdroj!AG$16,'k rozhodnutí detailní'!$A750,0))</f>
        <v/>
      </c>
      <c r="U751" s="419" t="str">
        <f ca="1">IF($B751="","",OFFSET(Zdroj!AH$16,'k rozhodnutí detailní'!$A750,0))</f>
        <v/>
      </c>
    </row>
    <row r="752" spans="1:21" hidden="1" x14ac:dyDescent="0.25">
      <c r="A752" s="25"/>
      <c r="B752" s="424" t="str">
        <f ca="1">IF(OFFSET(Zdroj!$B$16,A750,0)&gt;0,OFFSET(Zdroj!$B$16,A750,0)+0,"")</f>
        <v/>
      </c>
      <c r="C752" s="2" t="str">
        <f ca="1">IF($B751="","",IF(Zdroj!$AS$9="ano",CONCATENATE("Okres:","
",OFFSET(Zdroj!CH$16,'k rozhodnutí detailní'!$A750,0),"
","Právní forma","
",OFFSET(Zdroj!H$16,'k rozhodnutí detailní'!$A750,0),"
",IF(OFFSET(Zdroj!I$16,'k rozhodnutí detailní'!$A750,0)="","","IČO: "),OFFSET(Zdroj!I$16,'k rozhodnutí detailní'!$A750,0),"
","B.Ú. ",IF(OFFSET(Zdroj!J$16,'k rozhodnutí detailní'!$A750,0)="","","Anonymizováno")),CONCATENATE("Okres:","
",OFFSET(Zdroj!CH$16,'k rozhodnutí detailní'!$A750,0),"
","Právní forma","
",OFFSET(Zdroj!H$16,'k rozhodnutí detailní'!$A750,0),"
",IF(OFFSET(Zdroj!I$16,'k rozhodnutí detailní'!$A750,0)="","","IČO: "),OFFSET(Zdroj!I$16,'k rozhodnutí detailní'!$A750,0),"
","B.Ú. ",OFFSET(Zdroj!J$16,'k rozhodnutí detailní'!$A750,0))))</f>
        <v/>
      </c>
      <c r="D752" s="3" t="str">
        <f ca="1">IF($B751="","",OFFSET(Zdroj!O$16,'k rozhodnutí detailní'!$A750,0))</f>
        <v/>
      </c>
      <c r="E752" s="426"/>
      <c r="F752" s="31"/>
      <c r="G752" s="429"/>
      <c r="H752" s="427"/>
      <c r="I752" s="419"/>
      <c r="J752" s="419"/>
      <c r="K752" s="419"/>
      <c r="L752" s="419"/>
      <c r="M752" s="435"/>
      <c r="N752" s="425"/>
      <c r="O752" s="419"/>
      <c r="P752" s="419"/>
      <c r="Q752" s="419"/>
      <c r="R752" s="419"/>
      <c r="S752" s="419"/>
      <c r="T752" s="419"/>
      <c r="U752" s="419"/>
    </row>
    <row r="753" spans="1:21" hidden="1" x14ac:dyDescent="0.25">
      <c r="A753" s="25">
        <f>ROW()/3-1</f>
        <v>250</v>
      </c>
      <c r="B753" s="424"/>
      <c r="C753" s="29" t="str">
        <f ca="1">IF($B751="","",IF(Zdroj!$AS$9="ano",IF(OFFSET(Zdroj!M$16,'k rozhodnutí detailní'!A750,0)="","","Anonymizováno"),IF(OFFSET(Zdroj!M$16,'k rozhodnutí detailní'!A750,0)="","",OFFSET(Zdroj!M$16,'k rozhodnutí detailní'!A750,0))))</f>
        <v/>
      </c>
      <c r="D753" s="3" t="str">
        <f ca="1">IF($B751="","",CONCATENATE("Dotace bude použita na:","
",OFFSET(Zdroj!P$16,'k rozhodnutí detailní'!$A750,0)))</f>
        <v/>
      </c>
      <c r="E753" s="426"/>
      <c r="F753" s="32" t="str">
        <f ca="1">IF($B751="","",OFFSET(Zdroj!V$16,'k rozhodnutí detailní'!$A750,0))</f>
        <v/>
      </c>
      <c r="G753" s="49" t="str">
        <f ca="1">IF($B751="","",OFFSET(Zdroj!CC$16,'k rozhodnutí'!#REF!,0))</f>
        <v/>
      </c>
      <c r="H753" s="427"/>
      <c r="I753" s="419"/>
      <c r="J753" s="419"/>
      <c r="K753" s="419"/>
      <c r="L753" s="419"/>
      <c r="M753" s="435"/>
      <c r="N753" s="33" t="str">
        <f t="shared" ref="N753" ca="1" si="495">IF(B751="","",N751/G751)</f>
        <v/>
      </c>
      <c r="O753" s="419"/>
      <c r="P753" s="419"/>
      <c r="Q753" s="419"/>
      <c r="R753" s="419"/>
      <c r="S753" s="419"/>
      <c r="T753" s="419"/>
      <c r="U753" s="419"/>
    </row>
    <row r="754" spans="1:21" hidden="1" x14ac:dyDescent="0.25">
      <c r="A754" s="25"/>
      <c r="B754" s="144" t="str">
        <f ca="1">IF(OFFSET(Zdroj!$B$16,A753,0)&gt;0,A756,"")</f>
        <v/>
      </c>
      <c r="C754" s="2" t="str">
        <f ca="1">IF($B754="","",IF(Zdroj!$AS$9="ano",CONCATENATE(OFFSET(Zdroj!C$16,'k rozhodnutí detailní'!$A753,0),"
","Anonymizováno","
",OFFSET(Zdroj!E$16,'k rozhodnutí detailní'!$A753,0),"
",OFFSET(Zdroj!F$16,'k rozhodnutí detailní'!$A753,0)),CONCATENATE(OFFSET(Zdroj!C$16,'k rozhodnutí detailní'!$A753,0),"
",OFFSET(Zdroj!D$16,'k rozhodnutí detailní'!$A753,0),"
",OFFSET(Zdroj!E$16,'k rozhodnutí detailní'!$A753,0),"
",OFFSET(Zdroj!F$16,'k rozhodnutí detailní'!$A753,0))))</f>
        <v/>
      </c>
      <c r="D754" s="20" t="str">
        <f ca="1">IF($B754="","",OFFSET(Zdroj!N$16,'k rozhodnutí detailní'!$A753,0))</f>
        <v/>
      </c>
      <c r="E754" s="426" t="str">
        <f ca="1">IF($B754="","",OFFSET(Zdroj!T$16,'k rozhodnutí detailní'!$A753,0))</f>
        <v/>
      </c>
      <c r="F754" s="32" t="str">
        <f ca="1">IF($B754="","",OFFSET(Zdroj!U$16,'k rozhodnutí detailní'!$A753,0))</f>
        <v/>
      </c>
      <c r="G754" s="429" t="str">
        <f ca="1">IF($B754="","",OFFSET(Zdroj!W$16,'k rozhodnutí detailní'!$A753,0))</f>
        <v/>
      </c>
      <c r="H754" s="427" t="str">
        <f ca="1">IF($B754="","",OFFSET(Zdroj!Y$16,'k rozhodnutí detailní'!$A753,0))</f>
        <v/>
      </c>
      <c r="I754" s="419" t="str">
        <f ca="1">IF($B754="","",OFFSET(Zdroj!BW$16,'k rozhodnutí detailní'!$A753,0))</f>
        <v/>
      </c>
      <c r="J754" s="419" t="str">
        <f ca="1">IF($B754="","",OFFSET(Zdroj!BX$16,'k rozhodnutí detailní'!$A753,0))</f>
        <v/>
      </c>
      <c r="K754" s="419" t="str">
        <f ca="1">IF($B754="","",OFFSET(Zdroj!BY$16,'k rozhodnutí detailní'!$A753,0))</f>
        <v/>
      </c>
      <c r="L754" s="419" t="str">
        <f ca="1">IF($B754="","",CONCATENATE(OFFSET(Zdroj!BZ$16,'k rozhodnutí detailní'!$A753,0)," ze 100"))</f>
        <v/>
      </c>
      <c r="M754" s="435" t="str">
        <f t="shared" ref="M754" ca="1" si="496">IF($B754="","",SUM((I754+J754+K754)/100))</f>
        <v/>
      </c>
      <c r="N754" s="425" t="str">
        <f ca="1">IF(B754="","",IF(Zdroj!$AS$1=Zdroj!$AT$9,IF(ROUND(G754*M754,Zdroj!$AT$8)&lt;Zdroj!$AU$1,Zdroj!$AU$1,ROUND(G754*M754,Zdroj!$AT$8)),OFFSET(Zdroj!CE$16,'k rozhodnutí detailní'!A753,0)))</f>
        <v/>
      </c>
      <c r="O754" s="419" t="str">
        <f ca="1">IF($B754="","",OFFSET(Zdroj!Z$16,'k rozhodnutí detailní'!$A753,0))</f>
        <v/>
      </c>
      <c r="P754" s="419" t="str">
        <f ca="1">IF($B754="","",OFFSET(Zdroj!AC$16,'k rozhodnutí detailní'!$A753,0))</f>
        <v/>
      </c>
      <c r="Q754" s="419" t="str">
        <f ca="1">IF($B754="","",OFFSET(Zdroj!AD$16,'k rozhodnutí detailní'!$A753,0))</f>
        <v/>
      </c>
      <c r="R754" s="419" t="str">
        <f ca="1">IF($B754="","",OFFSET(Zdroj!AE$16,'k rozhodnutí detailní'!$A753,0))</f>
        <v/>
      </c>
      <c r="S754" s="419" t="str">
        <f ca="1">IF($B754="","",OFFSET(Zdroj!AF$16,'k rozhodnutí detailní'!$A753,0))</f>
        <v/>
      </c>
      <c r="T754" s="419" t="str">
        <f ca="1">IF($B754="","",OFFSET(Zdroj!AG$16,'k rozhodnutí detailní'!$A753,0))</f>
        <v/>
      </c>
      <c r="U754" s="419" t="str">
        <f ca="1">IF($B754="","",OFFSET(Zdroj!AH$16,'k rozhodnutí detailní'!$A753,0))</f>
        <v/>
      </c>
    </row>
    <row r="755" spans="1:21" hidden="1" x14ac:dyDescent="0.25">
      <c r="A755" s="25"/>
      <c r="B755" s="424" t="str">
        <f ca="1">IF(OFFSET(Zdroj!$B$16,A753,0)&gt;0,OFFSET(Zdroj!$B$16,A753,0)+0,"")</f>
        <v/>
      </c>
      <c r="C755" s="2" t="str">
        <f ca="1">IF($B754="","",IF(Zdroj!$AS$9="ano",CONCATENATE("Okres:","
",OFFSET(Zdroj!CH$16,'k rozhodnutí detailní'!$A753,0),"
","Právní forma","
",OFFSET(Zdroj!H$16,'k rozhodnutí detailní'!$A753,0),"
",IF(OFFSET(Zdroj!I$16,'k rozhodnutí detailní'!$A753,0)="","","IČO: "),OFFSET(Zdroj!I$16,'k rozhodnutí detailní'!$A753,0),"
","B.Ú. ",IF(OFFSET(Zdroj!J$16,'k rozhodnutí detailní'!$A753,0)="","","Anonymizováno")),CONCATENATE("Okres:","
",OFFSET(Zdroj!CH$16,'k rozhodnutí detailní'!$A753,0),"
","Právní forma","
",OFFSET(Zdroj!H$16,'k rozhodnutí detailní'!$A753,0),"
",IF(OFFSET(Zdroj!I$16,'k rozhodnutí detailní'!$A753,0)="","","IČO: "),OFFSET(Zdroj!I$16,'k rozhodnutí detailní'!$A753,0),"
","B.Ú. ",OFFSET(Zdroj!J$16,'k rozhodnutí detailní'!$A753,0))))</f>
        <v/>
      </c>
      <c r="D755" s="3" t="str">
        <f ca="1">IF($B754="","",OFFSET(Zdroj!O$16,'k rozhodnutí detailní'!$A753,0))</f>
        <v/>
      </c>
      <c r="E755" s="426"/>
      <c r="F755" s="31"/>
      <c r="G755" s="429"/>
      <c r="H755" s="427"/>
      <c r="I755" s="419"/>
      <c r="J755" s="419"/>
      <c r="K755" s="419"/>
      <c r="L755" s="419"/>
      <c r="M755" s="435"/>
      <c r="N755" s="425"/>
      <c r="O755" s="419"/>
      <c r="P755" s="419"/>
      <c r="Q755" s="419"/>
      <c r="R755" s="419"/>
      <c r="S755" s="419"/>
      <c r="T755" s="419"/>
      <c r="U755" s="419"/>
    </row>
    <row r="756" spans="1:21" hidden="1" x14ac:dyDescent="0.25">
      <c r="A756" s="25">
        <f>ROW()/3-1</f>
        <v>251</v>
      </c>
      <c r="B756" s="424"/>
      <c r="C756" s="29" t="str">
        <f ca="1">IF($B754="","",IF(Zdroj!$AS$9="ano",IF(OFFSET(Zdroj!M$16,'k rozhodnutí detailní'!A753,0)="","","Anonymizováno"),IF(OFFSET(Zdroj!M$16,'k rozhodnutí detailní'!A753,0)="","",OFFSET(Zdroj!M$16,'k rozhodnutí detailní'!A753,0))))</f>
        <v/>
      </c>
      <c r="D756" s="3" t="str">
        <f ca="1">IF($B754="","",CONCATENATE("Dotace bude použita na:","
",OFFSET(Zdroj!P$16,'k rozhodnutí detailní'!$A753,0)))</f>
        <v/>
      </c>
      <c r="E756" s="426"/>
      <c r="F756" s="32" t="str">
        <f ca="1">IF($B754="","",OFFSET(Zdroj!V$16,'k rozhodnutí detailní'!$A753,0))</f>
        <v/>
      </c>
      <c r="G756" s="49" t="str">
        <f ca="1">IF($B754="","",OFFSET(Zdroj!CC$16,'k rozhodnutí'!#REF!,0))</f>
        <v/>
      </c>
      <c r="H756" s="427"/>
      <c r="I756" s="419"/>
      <c r="J756" s="419"/>
      <c r="K756" s="419"/>
      <c r="L756" s="419"/>
      <c r="M756" s="435"/>
      <c r="N756" s="33" t="str">
        <f t="shared" ref="N756" ca="1" si="497">IF(B754="","",N754/G754)</f>
        <v/>
      </c>
      <c r="O756" s="419"/>
      <c r="P756" s="419"/>
      <c r="Q756" s="419"/>
      <c r="R756" s="419"/>
      <c r="S756" s="419"/>
      <c r="T756" s="419"/>
      <c r="U756" s="419"/>
    </row>
    <row r="757" spans="1:21" hidden="1" x14ac:dyDescent="0.25">
      <c r="A757" s="25"/>
      <c r="B757" s="144" t="str">
        <f ca="1">IF(OFFSET(Zdroj!$B$16,A756,0)&gt;0,A759,"")</f>
        <v/>
      </c>
      <c r="C757" s="2" t="str">
        <f ca="1">IF($B757="","",IF(Zdroj!$AS$9="ano",CONCATENATE(OFFSET(Zdroj!C$16,'k rozhodnutí detailní'!$A756,0),"
","Anonymizováno","
",OFFSET(Zdroj!E$16,'k rozhodnutí detailní'!$A756,0),"
",OFFSET(Zdroj!F$16,'k rozhodnutí detailní'!$A756,0)),CONCATENATE(OFFSET(Zdroj!C$16,'k rozhodnutí detailní'!$A756,0),"
",OFFSET(Zdroj!D$16,'k rozhodnutí detailní'!$A756,0),"
",OFFSET(Zdroj!E$16,'k rozhodnutí detailní'!$A756,0),"
",OFFSET(Zdroj!F$16,'k rozhodnutí detailní'!$A756,0))))</f>
        <v/>
      </c>
      <c r="D757" s="20" t="str">
        <f ca="1">IF($B757="","",OFFSET(Zdroj!N$16,'k rozhodnutí detailní'!$A756,0))</f>
        <v/>
      </c>
      <c r="E757" s="426" t="str">
        <f ca="1">IF($B757="","",OFFSET(Zdroj!T$16,'k rozhodnutí detailní'!$A756,0))</f>
        <v/>
      </c>
      <c r="F757" s="32" t="str">
        <f ca="1">IF($B757="","",OFFSET(Zdroj!U$16,'k rozhodnutí detailní'!$A756,0))</f>
        <v/>
      </c>
      <c r="G757" s="429" t="str">
        <f ca="1">IF($B757="","",OFFSET(Zdroj!W$16,'k rozhodnutí detailní'!$A756,0))</f>
        <v/>
      </c>
      <c r="H757" s="427" t="str">
        <f ca="1">IF($B757="","",OFFSET(Zdroj!Y$16,'k rozhodnutí detailní'!$A756,0))</f>
        <v/>
      </c>
      <c r="I757" s="419" t="str">
        <f ca="1">IF($B757="","",OFFSET(Zdroj!BW$16,'k rozhodnutí detailní'!$A756,0))</f>
        <v/>
      </c>
      <c r="J757" s="419" t="str">
        <f ca="1">IF($B757="","",OFFSET(Zdroj!BX$16,'k rozhodnutí detailní'!$A756,0))</f>
        <v/>
      </c>
      <c r="K757" s="419" t="str">
        <f ca="1">IF($B757="","",OFFSET(Zdroj!BY$16,'k rozhodnutí detailní'!$A756,0))</f>
        <v/>
      </c>
      <c r="L757" s="419" t="str">
        <f ca="1">IF($B757="","",CONCATENATE(OFFSET(Zdroj!BZ$16,'k rozhodnutí detailní'!$A756,0)," ze 100"))</f>
        <v/>
      </c>
      <c r="M757" s="435" t="str">
        <f t="shared" ref="M757" ca="1" si="498">IF($B757="","",SUM((I757+J757+K757)/100))</f>
        <v/>
      </c>
      <c r="N757" s="425" t="str">
        <f ca="1">IF(B757="","",IF(Zdroj!$AS$1=Zdroj!$AT$9,IF(ROUND(G757*M757,Zdroj!$AT$8)&lt;Zdroj!$AU$1,Zdroj!$AU$1,ROUND(G757*M757,Zdroj!$AT$8)),OFFSET(Zdroj!CE$16,'k rozhodnutí detailní'!A756,0)))</f>
        <v/>
      </c>
      <c r="O757" s="419" t="str">
        <f ca="1">IF($B757="","",OFFSET(Zdroj!Z$16,'k rozhodnutí detailní'!$A756,0))</f>
        <v/>
      </c>
      <c r="P757" s="419" t="str">
        <f ca="1">IF($B757="","",OFFSET(Zdroj!AC$16,'k rozhodnutí detailní'!$A756,0))</f>
        <v/>
      </c>
      <c r="Q757" s="419" t="str">
        <f ca="1">IF($B757="","",OFFSET(Zdroj!AD$16,'k rozhodnutí detailní'!$A756,0))</f>
        <v/>
      </c>
      <c r="R757" s="419" t="str">
        <f ca="1">IF($B757="","",OFFSET(Zdroj!AE$16,'k rozhodnutí detailní'!$A756,0))</f>
        <v/>
      </c>
      <c r="S757" s="419" t="str">
        <f ca="1">IF($B757="","",OFFSET(Zdroj!AF$16,'k rozhodnutí detailní'!$A756,0))</f>
        <v/>
      </c>
      <c r="T757" s="419" t="str">
        <f ca="1">IF($B757="","",OFFSET(Zdroj!AG$16,'k rozhodnutí detailní'!$A756,0))</f>
        <v/>
      </c>
      <c r="U757" s="419" t="str">
        <f ca="1">IF($B757="","",OFFSET(Zdroj!AH$16,'k rozhodnutí detailní'!$A756,0))</f>
        <v/>
      </c>
    </row>
    <row r="758" spans="1:21" hidden="1" x14ac:dyDescent="0.25">
      <c r="A758" s="25"/>
      <c r="B758" s="424" t="str">
        <f ca="1">IF(OFFSET(Zdroj!$B$16,A756,0)&gt;0,OFFSET(Zdroj!$B$16,A756,0)+0,"")</f>
        <v/>
      </c>
      <c r="C758" s="2" t="str">
        <f ca="1">IF($B757="","",IF(Zdroj!$AS$9="ano",CONCATENATE("Okres:","
",OFFSET(Zdroj!CH$16,'k rozhodnutí detailní'!$A756,0),"
","Právní forma","
",OFFSET(Zdroj!H$16,'k rozhodnutí detailní'!$A756,0),"
",IF(OFFSET(Zdroj!I$16,'k rozhodnutí detailní'!$A756,0)="","","IČO: "),OFFSET(Zdroj!I$16,'k rozhodnutí detailní'!$A756,0),"
","B.Ú. ",IF(OFFSET(Zdroj!J$16,'k rozhodnutí detailní'!$A756,0)="","","Anonymizováno")),CONCATENATE("Okres:","
",OFFSET(Zdroj!CH$16,'k rozhodnutí detailní'!$A756,0),"
","Právní forma","
",OFFSET(Zdroj!H$16,'k rozhodnutí detailní'!$A756,0),"
",IF(OFFSET(Zdroj!I$16,'k rozhodnutí detailní'!$A756,0)="","","IČO: "),OFFSET(Zdroj!I$16,'k rozhodnutí detailní'!$A756,0),"
","B.Ú. ",OFFSET(Zdroj!J$16,'k rozhodnutí detailní'!$A756,0))))</f>
        <v/>
      </c>
      <c r="D758" s="3" t="str">
        <f ca="1">IF($B757="","",OFFSET(Zdroj!O$16,'k rozhodnutí detailní'!$A756,0))</f>
        <v/>
      </c>
      <c r="E758" s="426"/>
      <c r="F758" s="31"/>
      <c r="G758" s="429"/>
      <c r="H758" s="427"/>
      <c r="I758" s="419"/>
      <c r="J758" s="419"/>
      <c r="K758" s="419"/>
      <c r="L758" s="419"/>
      <c r="M758" s="435"/>
      <c r="N758" s="425"/>
      <c r="O758" s="419"/>
      <c r="P758" s="419"/>
      <c r="Q758" s="419"/>
      <c r="R758" s="419"/>
      <c r="S758" s="419"/>
      <c r="T758" s="419"/>
      <c r="U758" s="419"/>
    </row>
    <row r="759" spans="1:21" hidden="1" x14ac:dyDescent="0.25">
      <c r="A759" s="25">
        <f>ROW()/3-1</f>
        <v>252</v>
      </c>
      <c r="B759" s="424"/>
      <c r="C759" s="29" t="str">
        <f ca="1">IF($B757="","",IF(Zdroj!$AS$9="ano",IF(OFFSET(Zdroj!M$16,'k rozhodnutí detailní'!A756,0)="","","Anonymizováno"),IF(OFFSET(Zdroj!M$16,'k rozhodnutí detailní'!A756,0)="","",OFFSET(Zdroj!M$16,'k rozhodnutí detailní'!A756,0))))</f>
        <v/>
      </c>
      <c r="D759" s="3" t="str">
        <f ca="1">IF($B757="","",CONCATENATE("Dotace bude použita na:","
",OFFSET(Zdroj!P$16,'k rozhodnutí detailní'!$A756,0)))</f>
        <v/>
      </c>
      <c r="E759" s="426"/>
      <c r="F759" s="32" t="str">
        <f ca="1">IF($B757="","",OFFSET(Zdroj!V$16,'k rozhodnutí detailní'!$A756,0))</f>
        <v/>
      </c>
      <c r="G759" s="49" t="str">
        <f ca="1">IF($B757="","",OFFSET(Zdroj!CC$16,'k rozhodnutí'!#REF!,0))</f>
        <v/>
      </c>
      <c r="H759" s="427"/>
      <c r="I759" s="419"/>
      <c r="J759" s="419"/>
      <c r="K759" s="419"/>
      <c r="L759" s="419"/>
      <c r="M759" s="435"/>
      <c r="N759" s="33" t="str">
        <f t="shared" ref="N759" ca="1" si="499">IF(B757="","",N757/G757)</f>
        <v/>
      </c>
      <c r="O759" s="419"/>
      <c r="P759" s="419"/>
      <c r="Q759" s="419"/>
      <c r="R759" s="419"/>
      <c r="S759" s="419"/>
      <c r="T759" s="419"/>
      <c r="U759" s="419"/>
    </row>
    <row r="760" spans="1:21" hidden="1" x14ac:dyDescent="0.25">
      <c r="A760" s="25"/>
      <c r="B760" s="144" t="str">
        <f ca="1">IF(OFFSET(Zdroj!$B$16,A759,0)&gt;0,A762,"")</f>
        <v/>
      </c>
      <c r="C760" s="2" t="str">
        <f ca="1">IF($B760="","",IF(Zdroj!$AS$9="ano",CONCATENATE(OFFSET(Zdroj!C$16,'k rozhodnutí detailní'!$A759,0),"
","Anonymizováno","
",OFFSET(Zdroj!E$16,'k rozhodnutí detailní'!$A759,0),"
",OFFSET(Zdroj!F$16,'k rozhodnutí detailní'!$A759,0)),CONCATENATE(OFFSET(Zdroj!C$16,'k rozhodnutí detailní'!$A759,0),"
",OFFSET(Zdroj!D$16,'k rozhodnutí detailní'!$A759,0),"
",OFFSET(Zdroj!E$16,'k rozhodnutí detailní'!$A759,0),"
",OFFSET(Zdroj!F$16,'k rozhodnutí detailní'!$A759,0))))</f>
        <v/>
      </c>
      <c r="D760" s="20" t="str">
        <f ca="1">IF($B760="","",OFFSET(Zdroj!N$16,'k rozhodnutí detailní'!$A759,0))</f>
        <v/>
      </c>
      <c r="E760" s="426" t="str">
        <f ca="1">IF($B760="","",OFFSET(Zdroj!T$16,'k rozhodnutí detailní'!$A759,0))</f>
        <v/>
      </c>
      <c r="F760" s="32" t="str">
        <f ca="1">IF($B760="","",OFFSET(Zdroj!U$16,'k rozhodnutí detailní'!$A759,0))</f>
        <v/>
      </c>
      <c r="G760" s="429" t="str">
        <f ca="1">IF($B760="","",OFFSET(Zdroj!W$16,'k rozhodnutí detailní'!$A759,0))</f>
        <v/>
      </c>
      <c r="H760" s="427" t="str">
        <f ca="1">IF($B760="","",OFFSET(Zdroj!Y$16,'k rozhodnutí detailní'!$A759,0))</f>
        <v/>
      </c>
      <c r="I760" s="419" t="str">
        <f ca="1">IF($B760="","",OFFSET(Zdroj!BW$16,'k rozhodnutí detailní'!$A759,0))</f>
        <v/>
      </c>
      <c r="J760" s="419" t="str">
        <f ca="1">IF($B760="","",OFFSET(Zdroj!BX$16,'k rozhodnutí detailní'!$A759,0))</f>
        <v/>
      </c>
      <c r="K760" s="419" t="str">
        <f ca="1">IF($B760="","",OFFSET(Zdroj!BY$16,'k rozhodnutí detailní'!$A759,0))</f>
        <v/>
      </c>
      <c r="L760" s="419" t="str">
        <f ca="1">IF($B760="","",CONCATENATE(OFFSET(Zdroj!BZ$16,'k rozhodnutí detailní'!$A759,0)," ze 100"))</f>
        <v/>
      </c>
      <c r="M760" s="435" t="str">
        <f t="shared" ref="M760" ca="1" si="500">IF($B760="","",SUM((I760+J760+K760)/100))</f>
        <v/>
      </c>
      <c r="N760" s="425" t="str">
        <f ca="1">IF(B760="","",IF(Zdroj!$AS$1=Zdroj!$AT$9,IF(ROUND(G760*M760,Zdroj!$AT$8)&lt;Zdroj!$AU$1,Zdroj!$AU$1,ROUND(G760*M760,Zdroj!$AT$8)),OFFSET(Zdroj!CE$16,'k rozhodnutí detailní'!A759,0)))</f>
        <v/>
      </c>
      <c r="O760" s="419" t="str">
        <f ca="1">IF($B760="","",OFFSET(Zdroj!Z$16,'k rozhodnutí detailní'!$A759,0))</f>
        <v/>
      </c>
      <c r="P760" s="419" t="str">
        <f ca="1">IF($B760="","",OFFSET(Zdroj!AC$16,'k rozhodnutí detailní'!$A759,0))</f>
        <v/>
      </c>
      <c r="Q760" s="419" t="str">
        <f ca="1">IF($B760="","",OFFSET(Zdroj!AD$16,'k rozhodnutí detailní'!$A759,0))</f>
        <v/>
      </c>
      <c r="R760" s="419" t="str">
        <f ca="1">IF($B760="","",OFFSET(Zdroj!AE$16,'k rozhodnutí detailní'!$A759,0))</f>
        <v/>
      </c>
      <c r="S760" s="419" t="str">
        <f ca="1">IF($B760="","",OFFSET(Zdroj!AF$16,'k rozhodnutí detailní'!$A759,0))</f>
        <v/>
      </c>
      <c r="T760" s="419" t="str">
        <f ca="1">IF($B760="","",OFFSET(Zdroj!AG$16,'k rozhodnutí detailní'!$A759,0))</f>
        <v/>
      </c>
      <c r="U760" s="419" t="str">
        <f ca="1">IF($B760="","",OFFSET(Zdroj!AH$16,'k rozhodnutí detailní'!$A759,0))</f>
        <v/>
      </c>
    </row>
    <row r="761" spans="1:21" hidden="1" x14ac:dyDescent="0.25">
      <c r="A761" s="25"/>
      <c r="B761" s="424" t="str">
        <f ca="1">IF(OFFSET(Zdroj!$B$16,A759,0)&gt;0,OFFSET(Zdroj!$B$16,A759,0)+0,"")</f>
        <v/>
      </c>
      <c r="C761" s="2" t="str">
        <f ca="1">IF($B760="","",IF(Zdroj!$AS$9="ano",CONCATENATE("Okres:","
",OFFSET(Zdroj!CH$16,'k rozhodnutí detailní'!$A759,0),"
","Právní forma","
",OFFSET(Zdroj!H$16,'k rozhodnutí detailní'!$A759,0),"
",IF(OFFSET(Zdroj!I$16,'k rozhodnutí detailní'!$A759,0)="","","IČO: "),OFFSET(Zdroj!I$16,'k rozhodnutí detailní'!$A759,0),"
","B.Ú. ",IF(OFFSET(Zdroj!J$16,'k rozhodnutí detailní'!$A759,0)="","","Anonymizováno")),CONCATENATE("Okres:","
",OFFSET(Zdroj!CH$16,'k rozhodnutí detailní'!$A759,0),"
","Právní forma","
",OFFSET(Zdroj!H$16,'k rozhodnutí detailní'!$A759,0),"
",IF(OFFSET(Zdroj!I$16,'k rozhodnutí detailní'!$A759,0)="","","IČO: "),OFFSET(Zdroj!I$16,'k rozhodnutí detailní'!$A759,0),"
","B.Ú. ",OFFSET(Zdroj!J$16,'k rozhodnutí detailní'!$A759,0))))</f>
        <v/>
      </c>
      <c r="D761" s="3" t="str">
        <f ca="1">IF($B760="","",OFFSET(Zdroj!O$16,'k rozhodnutí detailní'!$A759,0))</f>
        <v/>
      </c>
      <c r="E761" s="426"/>
      <c r="F761" s="31"/>
      <c r="G761" s="429"/>
      <c r="H761" s="427"/>
      <c r="I761" s="419"/>
      <c r="J761" s="419"/>
      <c r="K761" s="419"/>
      <c r="L761" s="419"/>
      <c r="M761" s="435"/>
      <c r="N761" s="425"/>
      <c r="O761" s="419"/>
      <c r="P761" s="419"/>
      <c r="Q761" s="419"/>
      <c r="R761" s="419"/>
      <c r="S761" s="419"/>
      <c r="T761" s="419"/>
      <c r="U761" s="419"/>
    </row>
    <row r="762" spans="1:21" hidden="1" x14ac:dyDescent="0.25">
      <c r="A762" s="25">
        <f>ROW()/3-1</f>
        <v>253</v>
      </c>
      <c r="B762" s="424"/>
      <c r="C762" s="29" t="str">
        <f ca="1">IF($B760="","",IF(Zdroj!$AS$9="ano",IF(OFFSET(Zdroj!M$16,'k rozhodnutí detailní'!A759,0)="","","Anonymizováno"),IF(OFFSET(Zdroj!M$16,'k rozhodnutí detailní'!A759,0)="","",OFFSET(Zdroj!M$16,'k rozhodnutí detailní'!A759,0))))</f>
        <v/>
      </c>
      <c r="D762" s="3" t="str">
        <f ca="1">IF($B760="","",CONCATENATE("Dotace bude použita na:","
",OFFSET(Zdroj!P$16,'k rozhodnutí detailní'!$A759,0)))</f>
        <v/>
      </c>
      <c r="E762" s="426"/>
      <c r="F762" s="32" t="str">
        <f ca="1">IF($B760="","",OFFSET(Zdroj!V$16,'k rozhodnutí detailní'!$A759,0))</f>
        <v/>
      </c>
      <c r="G762" s="49" t="str">
        <f ca="1">IF($B760="","",OFFSET(Zdroj!CC$16,'k rozhodnutí'!#REF!,0))</f>
        <v/>
      </c>
      <c r="H762" s="427"/>
      <c r="I762" s="419"/>
      <c r="J762" s="419"/>
      <c r="K762" s="419"/>
      <c r="L762" s="419"/>
      <c r="M762" s="435"/>
      <c r="N762" s="33" t="str">
        <f t="shared" ref="N762" ca="1" si="501">IF(B760="","",N760/G760)</f>
        <v/>
      </c>
      <c r="O762" s="419"/>
      <c r="P762" s="419"/>
      <c r="Q762" s="419"/>
      <c r="R762" s="419"/>
      <c r="S762" s="419"/>
      <c r="T762" s="419"/>
      <c r="U762" s="419"/>
    </row>
    <row r="763" spans="1:21" hidden="1" x14ac:dyDescent="0.25">
      <c r="A763" s="25"/>
      <c r="B763" s="144" t="str">
        <f ca="1">IF(OFFSET(Zdroj!$B$16,A762,0)&gt;0,A765,"")</f>
        <v/>
      </c>
      <c r="C763" s="2" t="str">
        <f ca="1">IF($B763="","",IF(Zdroj!$AS$9="ano",CONCATENATE(OFFSET(Zdroj!C$16,'k rozhodnutí detailní'!$A762,0),"
","Anonymizováno","
",OFFSET(Zdroj!E$16,'k rozhodnutí detailní'!$A762,0),"
",OFFSET(Zdroj!F$16,'k rozhodnutí detailní'!$A762,0)),CONCATENATE(OFFSET(Zdroj!C$16,'k rozhodnutí detailní'!$A762,0),"
",OFFSET(Zdroj!D$16,'k rozhodnutí detailní'!$A762,0),"
",OFFSET(Zdroj!E$16,'k rozhodnutí detailní'!$A762,0),"
",OFFSET(Zdroj!F$16,'k rozhodnutí detailní'!$A762,0))))</f>
        <v/>
      </c>
      <c r="D763" s="20" t="str">
        <f ca="1">IF($B763="","",OFFSET(Zdroj!N$16,'k rozhodnutí detailní'!$A762,0))</f>
        <v/>
      </c>
      <c r="E763" s="426" t="str">
        <f ca="1">IF($B763="","",OFFSET(Zdroj!T$16,'k rozhodnutí detailní'!$A762,0))</f>
        <v/>
      </c>
      <c r="F763" s="32" t="str">
        <f ca="1">IF($B763="","",OFFSET(Zdroj!U$16,'k rozhodnutí detailní'!$A762,0))</f>
        <v/>
      </c>
      <c r="G763" s="429" t="str">
        <f ca="1">IF($B763="","",OFFSET(Zdroj!W$16,'k rozhodnutí detailní'!$A762,0))</f>
        <v/>
      </c>
      <c r="H763" s="427" t="str">
        <f ca="1">IF($B763="","",OFFSET(Zdroj!Y$16,'k rozhodnutí detailní'!$A762,0))</f>
        <v/>
      </c>
      <c r="I763" s="419" t="str">
        <f ca="1">IF($B763="","",OFFSET(Zdroj!BW$16,'k rozhodnutí detailní'!$A762,0))</f>
        <v/>
      </c>
      <c r="J763" s="419" t="str">
        <f ca="1">IF($B763="","",OFFSET(Zdroj!BX$16,'k rozhodnutí detailní'!$A762,0))</f>
        <v/>
      </c>
      <c r="K763" s="419" t="str">
        <f ca="1">IF($B763="","",OFFSET(Zdroj!BY$16,'k rozhodnutí detailní'!$A762,0))</f>
        <v/>
      </c>
      <c r="L763" s="419" t="str">
        <f ca="1">IF($B763="","",CONCATENATE(OFFSET(Zdroj!BZ$16,'k rozhodnutí detailní'!$A762,0)," ze 100"))</f>
        <v/>
      </c>
      <c r="M763" s="435" t="str">
        <f t="shared" ref="M763" ca="1" si="502">IF($B763="","",SUM((I763+J763+K763)/100))</f>
        <v/>
      </c>
      <c r="N763" s="425" t="str">
        <f ca="1">IF(B763="","",IF(Zdroj!$AS$1=Zdroj!$AT$9,IF(ROUND(G763*M763,Zdroj!$AT$8)&lt;Zdroj!$AU$1,Zdroj!$AU$1,ROUND(G763*M763,Zdroj!$AT$8)),OFFSET(Zdroj!CE$16,'k rozhodnutí detailní'!A762,0)))</f>
        <v/>
      </c>
      <c r="O763" s="419" t="str">
        <f ca="1">IF($B763="","",OFFSET(Zdroj!Z$16,'k rozhodnutí detailní'!$A762,0))</f>
        <v/>
      </c>
      <c r="P763" s="419" t="str">
        <f ca="1">IF($B763="","",OFFSET(Zdroj!AC$16,'k rozhodnutí detailní'!$A762,0))</f>
        <v/>
      </c>
      <c r="Q763" s="419" t="str">
        <f ca="1">IF($B763="","",OFFSET(Zdroj!AD$16,'k rozhodnutí detailní'!$A762,0))</f>
        <v/>
      </c>
      <c r="R763" s="419" t="str">
        <f ca="1">IF($B763="","",OFFSET(Zdroj!AE$16,'k rozhodnutí detailní'!$A762,0))</f>
        <v/>
      </c>
      <c r="S763" s="419" t="str">
        <f ca="1">IF($B763="","",OFFSET(Zdroj!AF$16,'k rozhodnutí detailní'!$A762,0))</f>
        <v/>
      </c>
      <c r="T763" s="419" t="str">
        <f ca="1">IF($B763="","",OFFSET(Zdroj!AG$16,'k rozhodnutí detailní'!$A762,0))</f>
        <v/>
      </c>
      <c r="U763" s="419" t="str">
        <f ca="1">IF($B763="","",OFFSET(Zdroj!AH$16,'k rozhodnutí detailní'!$A762,0))</f>
        <v/>
      </c>
    </row>
    <row r="764" spans="1:21" hidden="1" x14ac:dyDescent="0.25">
      <c r="A764" s="25"/>
      <c r="B764" s="424" t="str">
        <f ca="1">IF(OFFSET(Zdroj!$B$16,A762,0)&gt;0,OFFSET(Zdroj!$B$16,A762,0)+0,"")</f>
        <v/>
      </c>
      <c r="C764" s="2" t="str">
        <f ca="1">IF($B763="","",IF(Zdroj!$AS$9="ano",CONCATENATE("Okres:","
",OFFSET(Zdroj!CH$16,'k rozhodnutí detailní'!$A762,0),"
","Právní forma","
",OFFSET(Zdroj!H$16,'k rozhodnutí detailní'!$A762,0),"
",IF(OFFSET(Zdroj!I$16,'k rozhodnutí detailní'!$A762,0)="","","IČO: "),OFFSET(Zdroj!I$16,'k rozhodnutí detailní'!$A762,0),"
","B.Ú. ",IF(OFFSET(Zdroj!J$16,'k rozhodnutí detailní'!$A762,0)="","","Anonymizováno")),CONCATENATE("Okres:","
",OFFSET(Zdroj!CH$16,'k rozhodnutí detailní'!$A762,0),"
","Právní forma","
",OFFSET(Zdroj!H$16,'k rozhodnutí detailní'!$A762,0),"
",IF(OFFSET(Zdroj!I$16,'k rozhodnutí detailní'!$A762,0)="","","IČO: "),OFFSET(Zdroj!I$16,'k rozhodnutí detailní'!$A762,0),"
","B.Ú. ",OFFSET(Zdroj!J$16,'k rozhodnutí detailní'!$A762,0))))</f>
        <v/>
      </c>
      <c r="D764" s="3" t="str">
        <f ca="1">IF($B763="","",OFFSET(Zdroj!O$16,'k rozhodnutí detailní'!$A762,0))</f>
        <v/>
      </c>
      <c r="E764" s="426"/>
      <c r="F764" s="31"/>
      <c r="G764" s="429"/>
      <c r="H764" s="427"/>
      <c r="I764" s="419"/>
      <c r="J764" s="419"/>
      <c r="K764" s="419"/>
      <c r="L764" s="419"/>
      <c r="M764" s="435"/>
      <c r="N764" s="425"/>
      <c r="O764" s="419"/>
      <c r="P764" s="419"/>
      <c r="Q764" s="419"/>
      <c r="R764" s="419"/>
      <c r="S764" s="419"/>
      <c r="T764" s="419"/>
      <c r="U764" s="419"/>
    </row>
    <row r="765" spans="1:21" hidden="1" x14ac:dyDescent="0.25">
      <c r="A765" s="25">
        <f>ROW()/3-1</f>
        <v>254</v>
      </c>
      <c r="B765" s="424"/>
      <c r="C765" s="29" t="str">
        <f ca="1">IF($B763="","",IF(Zdroj!$AS$9="ano",IF(OFFSET(Zdroj!M$16,'k rozhodnutí detailní'!A762,0)="","","Anonymizováno"),IF(OFFSET(Zdroj!M$16,'k rozhodnutí detailní'!A762,0)="","",OFFSET(Zdroj!M$16,'k rozhodnutí detailní'!A762,0))))</f>
        <v/>
      </c>
      <c r="D765" s="3" t="str">
        <f ca="1">IF($B763="","",CONCATENATE("Dotace bude použita na:","
",OFFSET(Zdroj!P$16,'k rozhodnutí detailní'!$A762,0)))</f>
        <v/>
      </c>
      <c r="E765" s="426"/>
      <c r="F765" s="32" t="str">
        <f ca="1">IF($B763="","",OFFSET(Zdroj!V$16,'k rozhodnutí detailní'!$A762,0))</f>
        <v/>
      </c>
      <c r="G765" s="49" t="str">
        <f ca="1">IF($B763="","",OFFSET(Zdroj!CC$16,'k rozhodnutí'!#REF!,0))</f>
        <v/>
      </c>
      <c r="H765" s="427"/>
      <c r="I765" s="419"/>
      <c r="J765" s="419"/>
      <c r="K765" s="419"/>
      <c r="L765" s="419"/>
      <c r="M765" s="435"/>
      <c r="N765" s="33" t="str">
        <f t="shared" ref="N765" ca="1" si="503">IF(B763="","",N763/G763)</f>
        <v/>
      </c>
      <c r="O765" s="419"/>
      <c r="P765" s="419"/>
      <c r="Q765" s="419"/>
      <c r="R765" s="419"/>
      <c r="S765" s="419"/>
      <c r="T765" s="419"/>
      <c r="U765" s="419"/>
    </row>
    <row r="766" spans="1:21" hidden="1" x14ac:dyDescent="0.25">
      <c r="A766" s="25"/>
      <c r="B766" s="144" t="str">
        <f ca="1">IF(OFFSET(Zdroj!$B$16,A765,0)&gt;0,A768,"")</f>
        <v/>
      </c>
      <c r="C766" s="2" t="str">
        <f ca="1">IF($B766="","",IF(Zdroj!$AS$9="ano",CONCATENATE(OFFSET(Zdroj!C$16,'k rozhodnutí detailní'!$A765,0),"
","Anonymizováno","
",OFFSET(Zdroj!E$16,'k rozhodnutí detailní'!$A765,0),"
",OFFSET(Zdroj!F$16,'k rozhodnutí detailní'!$A765,0)),CONCATENATE(OFFSET(Zdroj!C$16,'k rozhodnutí detailní'!$A765,0),"
",OFFSET(Zdroj!D$16,'k rozhodnutí detailní'!$A765,0),"
",OFFSET(Zdroj!E$16,'k rozhodnutí detailní'!$A765,0),"
",OFFSET(Zdroj!F$16,'k rozhodnutí detailní'!$A765,0))))</f>
        <v/>
      </c>
      <c r="D766" s="20" t="str">
        <f ca="1">IF($B766="","",OFFSET(Zdroj!N$16,'k rozhodnutí detailní'!$A765,0))</f>
        <v/>
      </c>
      <c r="E766" s="426" t="str">
        <f ca="1">IF($B766="","",OFFSET(Zdroj!T$16,'k rozhodnutí detailní'!$A765,0))</f>
        <v/>
      </c>
      <c r="F766" s="32" t="str">
        <f ca="1">IF($B766="","",OFFSET(Zdroj!U$16,'k rozhodnutí detailní'!$A765,0))</f>
        <v/>
      </c>
      <c r="G766" s="429" t="str">
        <f ca="1">IF($B766="","",OFFSET(Zdroj!W$16,'k rozhodnutí detailní'!$A765,0))</f>
        <v/>
      </c>
      <c r="H766" s="427" t="str">
        <f ca="1">IF($B766="","",OFFSET(Zdroj!Y$16,'k rozhodnutí detailní'!$A765,0))</f>
        <v/>
      </c>
      <c r="I766" s="419" t="str">
        <f ca="1">IF($B766="","",OFFSET(Zdroj!BW$16,'k rozhodnutí detailní'!$A765,0))</f>
        <v/>
      </c>
      <c r="J766" s="419" t="str">
        <f ca="1">IF($B766="","",OFFSET(Zdroj!BX$16,'k rozhodnutí detailní'!$A765,0))</f>
        <v/>
      </c>
      <c r="K766" s="419" t="str">
        <f ca="1">IF($B766="","",OFFSET(Zdroj!BY$16,'k rozhodnutí detailní'!$A765,0))</f>
        <v/>
      </c>
      <c r="L766" s="419" t="str">
        <f ca="1">IF($B766="","",CONCATENATE(OFFSET(Zdroj!BZ$16,'k rozhodnutí detailní'!$A765,0)," ze 100"))</f>
        <v/>
      </c>
      <c r="M766" s="435" t="str">
        <f t="shared" ref="M766" ca="1" si="504">IF($B766="","",SUM((I766+J766+K766)/100))</f>
        <v/>
      </c>
      <c r="N766" s="425" t="str">
        <f ca="1">IF(B766="","",IF(Zdroj!$AS$1=Zdroj!$AT$9,IF(ROUND(G766*M766,Zdroj!$AT$8)&lt;Zdroj!$AU$1,Zdroj!$AU$1,ROUND(G766*M766,Zdroj!$AT$8)),OFFSET(Zdroj!CE$16,'k rozhodnutí detailní'!A765,0)))</f>
        <v/>
      </c>
      <c r="O766" s="419" t="str">
        <f ca="1">IF($B766="","",OFFSET(Zdroj!Z$16,'k rozhodnutí detailní'!$A765,0))</f>
        <v/>
      </c>
      <c r="P766" s="419" t="str">
        <f ca="1">IF($B766="","",OFFSET(Zdroj!AC$16,'k rozhodnutí detailní'!$A765,0))</f>
        <v/>
      </c>
      <c r="Q766" s="419" t="str">
        <f ca="1">IF($B766="","",OFFSET(Zdroj!AD$16,'k rozhodnutí detailní'!$A765,0))</f>
        <v/>
      </c>
      <c r="R766" s="419" t="str">
        <f ca="1">IF($B766="","",OFFSET(Zdroj!AE$16,'k rozhodnutí detailní'!$A765,0))</f>
        <v/>
      </c>
      <c r="S766" s="419" t="str">
        <f ca="1">IF($B766="","",OFFSET(Zdroj!AF$16,'k rozhodnutí detailní'!$A765,0))</f>
        <v/>
      </c>
      <c r="T766" s="419" t="str">
        <f ca="1">IF($B766="","",OFFSET(Zdroj!AG$16,'k rozhodnutí detailní'!$A765,0))</f>
        <v/>
      </c>
      <c r="U766" s="419" t="str">
        <f ca="1">IF($B766="","",OFFSET(Zdroj!AH$16,'k rozhodnutí detailní'!$A765,0))</f>
        <v/>
      </c>
    </row>
    <row r="767" spans="1:21" hidden="1" x14ac:dyDescent="0.25">
      <c r="A767" s="25"/>
      <c r="B767" s="424" t="str">
        <f ca="1">IF(OFFSET(Zdroj!$B$16,A765,0)&gt;0,OFFSET(Zdroj!$B$16,A765,0)+0,"")</f>
        <v/>
      </c>
      <c r="C767" s="2" t="str">
        <f ca="1">IF($B766="","",IF(Zdroj!$AS$9="ano",CONCATENATE("Okres:","
",OFFSET(Zdroj!CH$16,'k rozhodnutí detailní'!$A765,0),"
","Právní forma","
",OFFSET(Zdroj!H$16,'k rozhodnutí detailní'!$A765,0),"
",IF(OFFSET(Zdroj!I$16,'k rozhodnutí detailní'!$A765,0)="","","IČO: "),OFFSET(Zdroj!I$16,'k rozhodnutí detailní'!$A765,0),"
","B.Ú. ",IF(OFFSET(Zdroj!J$16,'k rozhodnutí detailní'!$A765,0)="","","Anonymizováno")),CONCATENATE("Okres:","
",OFFSET(Zdroj!CH$16,'k rozhodnutí detailní'!$A765,0),"
","Právní forma","
",OFFSET(Zdroj!H$16,'k rozhodnutí detailní'!$A765,0),"
",IF(OFFSET(Zdroj!I$16,'k rozhodnutí detailní'!$A765,0)="","","IČO: "),OFFSET(Zdroj!I$16,'k rozhodnutí detailní'!$A765,0),"
","B.Ú. ",OFFSET(Zdroj!J$16,'k rozhodnutí detailní'!$A765,0))))</f>
        <v/>
      </c>
      <c r="D767" s="3" t="str">
        <f ca="1">IF($B766="","",OFFSET(Zdroj!O$16,'k rozhodnutí detailní'!$A765,0))</f>
        <v/>
      </c>
      <c r="E767" s="426"/>
      <c r="F767" s="31"/>
      <c r="G767" s="429"/>
      <c r="H767" s="427"/>
      <c r="I767" s="419"/>
      <c r="J767" s="419"/>
      <c r="K767" s="419"/>
      <c r="L767" s="419"/>
      <c r="M767" s="435"/>
      <c r="N767" s="425"/>
      <c r="O767" s="419"/>
      <c r="P767" s="419"/>
      <c r="Q767" s="419"/>
      <c r="R767" s="419"/>
      <c r="S767" s="419"/>
      <c r="T767" s="419"/>
      <c r="U767" s="419"/>
    </row>
    <row r="768" spans="1:21" hidden="1" x14ac:dyDescent="0.25">
      <c r="A768" s="25">
        <f>ROW()/3-1</f>
        <v>255</v>
      </c>
      <c r="B768" s="424"/>
      <c r="C768" s="29" t="str">
        <f ca="1">IF($B766="","",IF(Zdroj!$AS$9="ano",IF(OFFSET(Zdroj!M$16,'k rozhodnutí detailní'!A765,0)="","","Anonymizováno"),IF(OFFSET(Zdroj!M$16,'k rozhodnutí detailní'!A765,0)="","",OFFSET(Zdroj!M$16,'k rozhodnutí detailní'!A765,0))))</f>
        <v/>
      </c>
      <c r="D768" s="3" t="str">
        <f ca="1">IF($B766="","",CONCATENATE("Dotace bude použita na:","
",OFFSET(Zdroj!P$16,'k rozhodnutí detailní'!$A765,0)))</f>
        <v/>
      </c>
      <c r="E768" s="426"/>
      <c r="F768" s="32" t="str">
        <f ca="1">IF($B766="","",OFFSET(Zdroj!V$16,'k rozhodnutí detailní'!$A765,0))</f>
        <v/>
      </c>
      <c r="G768" s="49" t="str">
        <f ca="1">IF($B766="","",OFFSET(Zdroj!CC$16,'k rozhodnutí'!#REF!,0))</f>
        <v/>
      </c>
      <c r="H768" s="427"/>
      <c r="I768" s="419"/>
      <c r="J768" s="419"/>
      <c r="K768" s="419"/>
      <c r="L768" s="419"/>
      <c r="M768" s="435"/>
      <c r="N768" s="33" t="str">
        <f t="shared" ref="N768" ca="1" si="505">IF(B766="","",N766/G766)</f>
        <v/>
      </c>
      <c r="O768" s="419"/>
      <c r="P768" s="419"/>
      <c r="Q768" s="419"/>
      <c r="R768" s="419"/>
      <c r="S768" s="419"/>
      <c r="T768" s="419"/>
      <c r="U768" s="419"/>
    </row>
    <row r="769" spans="1:21" hidden="1" x14ac:dyDescent="0.25">
      <c r="A769" s="25"/>
      <c r="B769" s="144" t="str">
        <f ca="1">IF(OFFSET(Zdroj!$B$16,A768,0)&gt;0,A771,"")</f>
        <v/>
      </c>
      <c r="C769" s="2" t="str">
        <f ca="1">IF($B769="","",IF(Zdroj!$AS$9="ano",CONCATENATE(OFFSET(Zdroj!C$16,'k rozhodnutí detailní'!$A768,0),"
","Anonymizováno","
",OFFSET(Zdroj!E$16,'k rozhodnutí detailní'!$A768,0),"
",OFFSET(Zdroj!F$16,'k rozhodnutí detailní'!$A768,0)),CONCATENATE(OFFSET(Zdroj!C$16,'k rozhodnutí detailní'!$A768,0),"
",OFFSET(Zdroj!D$16,'k rozhodnutí detailní'!$A768,0),"
",OFFSET(Zdroj!E$16,'k rozhodnutí detailní'!$A768,0),"
",OFFSET(Zdroj!F$16,'k rozhodnutí detailní'!$A768,0))))</f>
        <v/>
      </c>
      <c r="D769" s="20" t="str">
        <f ca="1">IF($B769="","",OFFSET(Zdroj!N$16,'k rozhodnutí detailní'!$A768,0))</f>
        <v/>
      </c>
      <c r="E769" s="426" t="str">
        <f ca="1">IF($B769="","",OFFSET(Zdroj!T$16,'k rozhodnutí detailní'!$A768,0))</f>
        <v/>
      </c>
      <c r="F769" s="32" t="str">
        <f ca="1">IF($B769="","",OFFSET(Zdroj!U$16,'k rozhodnutí detailní'!$A768,0))</f>
        <v/>
      </c>
      <c r="G769" s="429" t="str">
        <f ca="1">IF($B769="","",OFFSET(Zdroj!W$16,'k rozhodnutí detailní'!$A768,0))</f>
        <v/>
      </c>
      <c r="H769" s="427" t="str">
        <f ca="1">IF($B769="","",OFFSET(Zdroj!Y$16,'k rozhodnutí detailní'!$A768,0))</f>
        <v/>
      </c>
      <c r="I769" s="419" t="str">
        <f ca="1">IF($B769="","",OFFSET(Zdroj!BW$16,'k rozhodnutí detailní'!$A768,0))</f>
        <v/>
      </c>
      <c r="J769" s="419" t="str">
        <f ca="1">IF($B769="","",OFFSET(Zdroj!BX$16,'k rozhodnutí detailní'!$A768,0))</f>
        <v/>
      </c>
      <c r="K769" s="419" t="str">
        <f ca="1">IF($B769="","",OFFSET(Zdroj!BY$16,'k rozhodnutí detailní'!$A768,0))</f>
        <v/>
      </c>
      <c r="L769" s="419" t="str">
        <f ca="1">IF($B769="","",CONCATENATE(OFFSET(Zdroj!BZ$16,'k rozhodnutí detailní'!$A768,0)," ze 100"))</f>
        <v/>
      </c>
      <c r="M769" s="435" t="str">
        <f t="shared" ref="M769" ca="1" si="506">IF($B769="","",SUM((I769+J769+K769)/100))</f>
        <v/>
      </c>
      <c r="N769" s="425" t="str">
        <f ca="1">IF(B769="","",IF(Zdroj!$AS$1=Zdroj!$AT$9,IF(ROUND(G769*M769,Zdroj!$AT$8)&lt;Zdroj!$AU$1,Zdroj!$AU$1,ROUND(G769*M769,Zdroj!$AT$8)),OFFSET(Zdroj!CE$16,'k rozhodnutí detailní'!A768,0)))</f>
        <v/>
      </c>
      <c r="O769" s="419" t="str">
        <f ca="1">IF($B769="","",OFFSET(Zdroj!Z$16,'k rozhodnutí detailní'!$A768,0))</f>
        <v/>
      </c>
      <c r="P769" s="419" t="str">
        <f ca="1">IF($B769="","",OFFSET(Zdroj!AC$16,'k rozhodnutí detailní'!$A768,0))</f>
        <v/>
      </c>
      <c r="Q769" s="419" t="str">
        <f ca="1">IF($B769="","",OFFSET(Zdroj!AD$16,'k rozhodnutí detailní'!$A768,0))</f>
        <v/>
      </c>
      <c r="R769" s="419" t="str">
        <f ca="1">IF($B769="","",OFFSET(Zdroj!AE$16,'k rozhodnutí detailní'!$A768,0))</f>
        <v/>
      </c>
      <c r="S769" s="419" t="str">
        <f ca="1">IF($B769="","",OFFSET(Zdroj!AF$16,'k rozhodnutí detailní'!$A768,0))</f>
        <v/>
      </c>
      <c r="T769" s="419" t="str">
        <f ca="1">IF($B769="","",OFFSET(Zdroj!AG$16,'k rozhodnutí detailní'!$A768,0))</f>
        <v/>
      </c>
      <c r="U769" s="419" t="str">
        <f ca="1">IF($B769="","",OFFSET(Zdroj!AH$16,'k rozhodnutí detailní'!$A768,0))</f>
        <v/>
      </c>
    </row>
    <row r="770" spans="1:21" hidden="1" x14ac:dyDescent="0.25">
      <c r="A770" s="25"/>
      <c r="B770" s="424" t="str">
        <f ca="1">IF(OFFSET(Zdroj!$B$16,A768,0)&gt;0,OFFSET(Zdroj!$B$16,A768,0)+0,"")</f>
        <v/>
      </c>
      <c r="C770" s="2" t="str">
        <f ca="1">IF($B769="","",IF(Zdroj!$AS$9="ano",CONCATENATE("Okres:","
",OFFSET(Zdroj!CH$16,'k rozhodnutí detailní'!$A768,0),"
","Právní forma","
",OFFSET(Zdroj!H$16,'k rozhodnutí detailní'!$A768,0),"
",IF(OFFSET(Zdroj!I$16,'k rozhodnutí detailní'!$A768,0)="","","IČO: "),OFFSET(Zdroj!I$16,'k rozhodnutí detailní'!$A768,0),"
","B.Ú. ",IF(OFFSET(Zdroj!J$16,'k rozhodnutí detailní'!$A768,0)="","","Anonymizováno")),CONCATENATE("Okres:","
",OFFSET(Zdroj!CH$16,'k rozhodnutí detailní'!$A768,0),"
","Právní forma","
",OFFSET(Zdroj!H$16,'k rozhodnutí detailní'!$A768,0),"
",IF(OFFSET(Zdroj!I$16,'k rozhodnutí detailní'!$A768,0)="","","IČO: "),OFFSET(Zdroj!I$16,'k rozhodnutí detailní'!$A768,0),"
","B.Ú. ",OFFSET(Zdroj!J$16,'k rozhodnutí detailní'!$A768,0))))</f>
        <v/>
      </c>
      <c r="D770" s="3" t="str">
        <f ca="1">IF($B769="","",OFFSET(Zdroj!O$16,'k rozhodnutí detailní'!$A768,0))</f>
        <v/>
      </c>
      <c r="E770" s="426"/>
      <c r="F770" s="31"/>
      <c r="G770" s="429"/>
      <c r="H770" s="427"/>
      <c r="I770" s="419"/>
      <c r="J770" s="419"/>
      <c r="K770" s="419"/>
      <c r="L770" s="419"/>
      <c r="M770" s="435"/>
      <c r="N770" s="425"/>
      <c r="O770" s="419"/>
      <c r="P770" s="419"/>
      <c r="Q770" s="419"/>
      <c r="R770" s="419"/>
      <c r="S770" s="419"/>
      <c r="T770" s="419"/>
      <c r="U770" s="419"/>
    </row>
    <row r="771" spans="1:21" hidden="1" x14ac:dyDescent="0.25">
      <c r="A771" s="25">
        <f>ROW()/3-1</f>
        <v>256</v>
      </c>
      <c r="B771" s="424"/>
      <c r="C771" s="29" t="str">
        <f ca="1">IF($B769="","",IF(Zdroj!$AS$9="ano",IF(OFFSET(Zdroj!M$16,'k rozhodnutí detailní'!A768,0)="","","Anonymizováno"),IF(OFFSET(Zdroj!M$16,'k rozhodnutí detailní'!A768,0)="","",OFFSET(Zdroj!M$16,'k rozhodnutí detailní'!A768,0))))</f>
        <v/>
      </c>
      <c r="D771" s="3" t="str">
        <f ca="1">IF($B769="","",CONCATENATE("Dotace bude použita na:","
",OFFSET(Zdroj!P$16,'k rozhodnutí detailní'!$A768,0)))</f>
        <v/>
      </c>
      <c r="E771" s="426"/>
      <c r="F771" s="32" t="str">
        <f ca="1">IF($B769="","",OFFSET(Zdroj!V$16,'k rozhodnutí detailní'!$A768,0))</f>
        <v/>
      </c>
      <c r="G771" s="49" t="str">
        <f ca="1">IF($B769="","",OFFSET(Zdroj!CC$16,'k rozhodnutí'!#REF!,0))</f>
        <v/>
      </c>
      <c r="H771" s="427"/>
      <c r="I771" s="419"/>
      <c r="J771" s="419"/>
      <c r="K771" s="419"/>
      <c r="L771" s="419"/>
      <c r="M771" s="435"/>
      <c r="N771" s="33" t="str">
        <f t="shared" ref="N771" ca="1" si="507">IF(B769="","",N769/G769)</f>
        <v/>
      </c>
      <c r="O771" s="419"/>
      <c r="P771" s="419"/>
      <c r="Q771" s="419"/>
      <c r="R771" s="419"/>
      <c r="S771" s="419"/>
      <c r="T771" s="419"/>
      <c r="U771" s="419"/>
    </row>
    <row r="772" spans="1:21" hidden="1" x14ac:dyDescent="0.25">
      <c r="A772" s="25"/>
      <c r="B772" s="144" t="str">
        <f ca="1">IF(OFFSET(Zdroj!$B$16,A771,0)&gt;0,A774,"")</f>
        <v/>
      </c>
      <c r="C772" s="2" t="str">
        <f ca="1">IF($B772="","",IF(Zdroj!$AS$9="ano",CONCATENATE(OFFSET(Zdroj!C$16,'k rozhodnutí detailní'!$A771,0),"
","Anonymizováno","
",OFFSET(Zdroj!E$16,'k rozhodnutí detailní'!$A771,0),"
",OFFSET(Zdroj!F$16,'k rozhodnutí detailní'!$A771,0)),CONCATENATE(OFFSET(Zdroj!C$16,'k rozhodnutí detailní'!$A771,0),"
",OFFSET(Zdroj!D$16,'k rozhodnutí detailní'!$A771,0),"
",OFFSET(Zdroj!E$16,'k rozhodnutí detailní'!$A771,0),"
",OFFSET(Zdroj!F$16,'k rozhodnutí detailní'!$A771,0))))</f>
        <v/>
      </c>
      <c r="D772" s="20" t="str">
        <f ca="1">IF($B772="","",OFFSET(Zdroj!N$16,'k rozhodnutí detailní'!$A771,0))</f>
        <v/>
      </c>
      <c r="E772" s="426" t="str">
        <f ca="1">IF($B772="","",OFFSET(Zdroj!T$16,'k rozhodnutí detailní'!$A771,0))</f>
        <v/>
      </c>
      <c r="F772" s="32" t="str">
        <f ca="1">IF($B772="","",OFFSET(Zdroj!U$16,'k rozhodnutí detailní'!$A771,0))</f>
        <v/>
      </c>
      <c r="G772" s="429" t="str">
        <f ca="1">IF($B772="","",OFFSET(Zdroj!W$16,'k rozhodnutí detailní'!$A771,0))</f>
        <v/>
      </c>
      <c r="H772" s="427" t="str">
        <f ca="1">IF($B772="","",OFFSET(Zdroj!Y$16,'k rozhodnutí detailní'!$A771,0))</f>
        <v/>
      </c>
      <c r="I772" s="419" t="str">
        <f ca="1">IF($B772="","",OFFSET(Zdroj!BW$16,'k rozhodnutí detailní'!$A771,0))</f>
        <v/>
      </c>
      <c r="J772" s="419" t="str">
        <f ca="1">IF($B772="","",OFFSET(Zdroj!BX$16,'k rozhodnutí detailní'!$A771,0))</f>
        <v/>
      </c>
      <c r="K772" s="419" t="str">
        <f ca="1">IF($B772="","",OFFSET(Zdroj!BY$16,'k rozhodnutí detailní'!$A771,0))</f>
        <v/>
      </c>
      <c r="L772" s="419" t="str">
        <f ca="1">IF($B772="","",CONCATENATE(OFFSET(Zdroj!BZ$16,'k rozhodnutí detailní'!$A771,0)," ze 100"))</f>
        <v/>
      </c>
      <c r="M772" s="435" t="str">
        <f t="shared" ref="M772" ca="1" si="508">IF($B772="","",SUM((I772+J772+K772)/100))</f>
        <v/>
      </c>
      <c r="N772" s="425" t="str">
        <f ca="1">IF(B772="","",IF(Zdroj!$AS$1=Zdroj!$AT$9,IF(ROUND(G772*M772,Zdroj!$AT$8)&lt;Zdroj!$AU$1,Zdroj!$AU$1,ROUND(G772*M772,Zdroj!$AT$8)),OFFSET(Zdroj!CE$16,'k rozhodnutí detailní'!A771,0)))</f>
        <v/>
      </c>
      <c r="O772" s="419" t="str">
        <f ca="1">IF($B772="","",OFFSET(Zdroj!Z$16,'k rozhodnutí detailní'!$A771,0))</f>
        <v/>
      </c>
      <c r="P772" s="419" t="str">
        <f ca="1">IF($B772="","",OFFSET(Zdroj!AC$16,'k rozhodnutí detailní'!$A771,0))</f>
        <v/>
      </c>
      <c r="Q772" s="419" t="str">
        <f ca="1">IF($B772="","",OFFSET(Zdroj!AD$16,'k rozhodnutí detailní'!$A771,0))</f>
        <v/>
      </c>
      <c r="R772" s="419" t="str">
        <f ca="1">IF($B772="","",OFFSET(Zdroj!AE$16,'k rozhodnutí detailní'!$A771,0))</f>
        <v/>
      </c>
      <c r="S772" s="419" t="str">
        <f ca="1">IF($B772="","",OFFSET(Zdroj!AF$16,'k rozhodnutí detailní'!$A771,0))</f>
        <v/>
      </c>
      <c r="T772" s="419" t="str">
        <f ca="1">IF($B772="","",OFFSET(Zdroj!AG$16,'k rozhodnutí detailní'!$A771,0))</f>
        <v/>
      </c>
      <c r="U772" s="419" t="str">
        <f ca="1">IF($B772="","",OFFSET(Zdroj!AH$16,'k rozhodnutí detailní'!$A771,0))</f>
        <v/>
      </c>
    </row>
    <row r="773" spans="1:21" hidden="1" x14ac:dyDescent="0.25">
      <c r="A773" s="25"/>
      <c r="B773" s="424" t="str">
        <f ca="1">IF(OFFSET(Zdroj!$B$16,A771,0)&gt;0,OFFSET(Zdroj!$B$16,A771,0)+0,"")</f>
        <v/>
      </c>
      <c r="C773" s="2" t="str">
        <f ca="1">IF($B772="","",IF(Zdroj!$AS$9="ano",CONCATENATE("Okres:","
",OFFSET(Zdroj!CH$16,'k rozhodnutí detailní'!$A771,0),"
","Právní forma","
",OFFSET(Zdroj!H$16,'k rozhodnutí detailní'!$A771,0),"
",IF(OFFSET(Zdroj!I$16,'k rozhodnutí detailní'!$A771,0)="","","IČO: "),OFFSET(Zdroj!I$16,'k rozhodnutí detailní'!$A771,0),"
","B.Ú. ",IF(OFFSET(Zdroj!J$16,'k rozhodnutí detailní'!$A771,0)="","","Anonymizováno")),CONCATENATE("Okres:","
",OFFSET(Zdroj!CH$16,'k rozhodnutí detailní'!$A771,0),"
","Právní forma","
",OFFSET(Zdroj!H$16,'k rozhodnutí detailní'!$A771,0),"
",IF(OFFSET(Zdroj!I$16,'k rozhodnutí detailní'!$A771,0)="","","IČO: "),OFFSET(Zdroj!I$16,'k rozhodnutí detailní'!$A771,0),"
","B.Ú. ",OFFSET(Zdroj!J$16,'k rozhodnutí detailní'!$A771,0))))</f>
        <v/>
      </c>
      <c r="D773" s="3" t="str">
        <f ca="1">IF($B772="","",OFFSET(Zdroj!O$16,'k rozhodnutí detailní'!$A771,0))</f>
        <v/>
      </c>
      <c r="E773" s="426"/>
      <c r="F773" s="31"/>
      <c r="G773" s="429"/>
      <c r="H773" s="427"/>
      <c r="I773" s="419"/>
      <c r="J773" s="419"/>
      <c r="K773" s="419"/>
      <c r="L773" s="419"/>
      <c r="M773" s="435"/>
      <c r="N773" s="425"/>
      <c r="O773" s="419"/>
      <c r="P773" s="419"/>
      <c r="Q773" s="419"/>
      <c r="R773" s="419"/>
      <c r="S773" s="419"/>
      <c r="T773" s="419"/>
      <c r="U773" s="419"/>
    </row>
    <row r="774" spans="1:21" hidden="1" x14ac:dyDescent="0.25">
      <c r="A774" s="25">
        <f>ROW()/3-1</f>
        <v>257</v>
      </c>
      <c r="B774" s="424"/>
      <c r="C774" s="29" t="str">
        <f ca="1">IF($B772="","",IF(Zdroj!$AS$9="ano",IF(OFFSET(Zdroj!M$16,'k rozhodnutí detailní'!A771,0)="","","Anonymizováno"),IF(OFFSET(Zdroj!M$16,'k rozhodnutí detailní'!A771,0)="","",OFFSET(Zdroj!M$16,'k rozhodnutí detailní'!A771,0))))</f>
        <v/>
      </c>
      <c r="D774" s="3" t="str">
        <f ca="1">IF($B772="","",CONCATENATE("Dotace bude použita na:","
",OFFSET(Zdroj!P$16,'k rozhodnutí detailní'!$A771,0)))</f>
        <v/>
      </c>
      <c r="E774" s="426"/>
      <c r="F774" s="32" t="str">
        <f ca="1">IF($B772="","",OFFSET(Zdroj!V$16,'k rozhodnutí detailní'!$A771,0))</f>
        <v/>
      </c>
      <c r="G774" s="49" t="str">
        <f ca="1">IF($B772="","",OFFSET(Zdroj!CC$16,'k rozhodnutí'!#REF!,0))</f>
        <v/>
      </c>
      <c r="H774" s="427"/>
      <c r="I774" s="419"/>
      <c r="J774" s="419"/>
      <c r="K774" s="419"/>
      <c r="L774" s="419"/>
      <c r="M774" s="435"/>
      <c r="N774" s="33" t="str">
        <f t="shared" ref="N774" ca="1" si="509">IF(B772="","",N772/G772)</f>
        <v/>
      </c>
      <c r="O774" s="419"/>
      <c r="P774" s="419"/>
      <c r="Q774" s="419"/>
      <c r="R774" s="419"/>
      <c r="S774" s="419"/>
      <c r="T774" s="419"/>
      <c r="U774" s="419"/>
    </row>
    <row r="775" spans="1:21" hidden="1" x14ac:dyDescent="0.25">
      <c r="A775" s="25"/>
      <c r="B775" s="144" t="str">
        <f ca="1">IF(OFFSET(Zdroj!$B$16,A774,0)&gt;0,A777,"")</f>
        <v/>
      </c>
      <c r="C775" s="2" t="str">
        <f ca="1">IF($B775="","",IF(Zdroj!$AS$9="ano",CONCATENATE(OFFSET(Zdroj!C$16,'k rozhodnutí detailní'!$A774,0),"
","Anonymizováno","
",OFFSET(Zdroj!E$16,'k rozhodnutí detailní'!$A774,0),"
",OFFSET(Zdroj!F$16,'k rozhodnutí detailní'!$A774,0)),CONCATENATE(OFFSET(Zdroj!C$16,'k rozhodnutí detailní'!$A774,0),"
",OFFSET(Zdroj!D$16,'k rozhodnutí detailní'!$A774,0),"
",OFFSET(Zdroj!E$16,'k rozhodnutí detailní'!$A774,0),"
",OFFSET(Zdroj!F$16,'k rozhodnutí detailní'!$A774,0))))</f>
        <v/>
      </c>
      <c r="D775" s="20" t="str">
        <f ca="1">IF($B775="","",OFFSET(Zdroj!N$16,'k rozhodnutí detailní'!$A774,0))</f>
        <v/>
      </c>
      <c r="E775" s="426" t="str">
        <f ca="1">IF($B775="","",OFFSET(Zdroj!T$16,'k rozhodnutí detailní'!$A774,0))</f>
        <v/>
      </c>
      <c r="F775" s="32" t="str">
        <f ca="1">IF($B775="","",OFFSET(Zdroj!U$16,'k rozhodnutí detailní'!$A774,0))</f>
        <v/>
      </c>
      <c r="G775" s="429" t="str">
        <f ca="1">IF($B775="","",OFFSET(Zdroj!W$16,'k rozhodnutí detailní'!$A774,0))</f>
        <v/>
      </c>
      <c r="H775" s="427" t="str">
        <f ca="1">IF($B775="","",OFFSET(Zdroj!Y$16,'k rozhodnutí detailní'!$A774,0))</f>
        <v/>
      </c>
      <c r="I775" s="419" t="str">
        <f ca="1">IF($B775="","",OFFSET(Zdroj!BW$16,'k rozhodnutí detailní'!$A774,0))</f>
        <v/>
      </c>
      <c r="J775" s="419" t="str">
        <f ca="1">IF($B775="","",OFFSET(Zdroj!BX$16,'k rozhodnutí detailní'!$A774,0))</f>
        <v/>
      </c>
      <c r="K775" s="419" t="str">
        <f ca="1">IF($B775="","",OFFSET(Zdroj!BY$16,'k rozhodnutí detailní'!$A774,0))</f>
        <v/>
      </c>
      <c r="L775" s="419" t="str">
        <f ca="1">IF($B775="","",CONCATENATE(OFFSET(Zdroj!BZ$16,'k rozhodnutí detailní'!$A774,0)," ze 100"))</f>
        <v/>
      </c>
      <c r="M775" s="435" t="str">
        <f t="shared" ref="M775" ca="1" si="510">IF($B775="","",SUM((I775+J775+K775)/100))</f>
        <v/>
      </c>
      <c r="N775" s="425" t="str">
        <f ca="1">IF(B775="","",IF(Zdroj!$AS$1=Zdroj!$AT$9,IF(ROUND(G775*M775,Zdroj!$AT$8)&lt;Zdroj!$AU$1,Zdroj!$AU$1,ROUND(G775*M775,Zdroj!$AT$8)),OFFSET(Zdroj!CE$16,'k rozhodnutí detailní'!A774,0)))</f>
        <v/>
      </c>
      <c r="O775" s="419" t="str">
        <f ca="1">IF($B775="","",OFFSET(Zdroj!Z$16,'k rozhodnutí detailní'!$A774,0))</f>
        <v/>
      </c>
      <c r="P775" s="419" t="str">
        <f ca="1">IF($B775="","",OFFSET(Zdroj!AC$16,'k rozhodnutí detailní'!$A774,0))</f>
        <v/>
      </c>
      <c r="Q775" s="419" t="str">
        <f ca="1">IF($B775="","",OFFSET(Zdroj!AD$16,'k rozhodnutí detailní'!$A774,0))</f>
        <v/>
      </c>
      <c r="R775" s="419" t="str">
        <f ca="1">IF($B775="","",OFFSET(Zdroj!AE$16,'k rozhodnutí detailní'!$A774,0))</f>
        <v/>
      </c>
      <c r="S775" s="419" t="str">
        <f ca="1">IF($B775="","",OFFSET(Zdroj!AF$16,'k rozhodnutí detailní'!$A774,0))</f>
        <v/>
      </c>
      <c r="T775" s="419" t="str">
        <f ca="1">IF($B775="","",OFFSET(Zdroj!AG$16,'k rozhodnutí detailní'!$A774,0))</f>
        <v/>
      </c>
      <c r="U775" s="419" t="str">
        <f ca="1">IF($B775="","",OFFSET(Zdroj!AH$16,'k rozhodnutí detailní'!$A774,0))</f>
        <v/>
      </c>
    </row>
    <row r="776" spans="1:21" hidden="1" x14ac:dyDescent="0.25">
      <c r="A776" s="25"/>
      <c r="B776" s="424" t="str">
        <f ca="1">IF(OFFSET(Zdroj!$B$16,A774,0)&gt;0,OFFSET(Zdroj!$B$16,A774,0)+0,"")</f>
        <v/>
      </c>
      <c r="C776" s="2" t="str">
        <f ca="1">IF($B775="","",IF(Zdroj!$AS$9="ano",CONCATENATE("Okres:","
",OFFSET(Zdroj!CH$16,'k rozhodnutí detailní'!$A774,0),"
","Právní forma","
",OFFSET(Zdroj!H$16,'k rozhodnutí detailní'!$A774,0),"
",IF(OFFSET(Zdroj!I$16,'k rozhodnutí detailní'!$A774,0)="","","IČO: "),OFFSET(Zdroj!I$16,'k rozhodnutí detailní'!$A774,0),"
","B.Ú. ",IF(OFFSET(Zdroj!J$16,'k rozhodnutí detailní'!$A774,0)="","","Anonymizováno")),CONCATENATE("Okres:","
",OFFSET(Zdroj!CH$16,'k rozhodnutí detailní'!$A774,0),"
","Právní forma","
",OFFSET(Zdroj!H$16,'k rozhodnutí detailní'!$A774,0),"
",IF(OFFSET(Zdroj!I$16,'k rozhodnutí detailní'!$A774,0)="","","IČO: "),OFFSET(Zdroj!I$16,'k rozhodnutí detailní'!$A774,0),"
","B.Ú. ",OFFSET(Zdroj!J$16,'k rozhodnutí detailní'!$A774,0))))</f>
        <v/>
      </c>
      <c r="D776" s="3" t="str">
        <f ca="1">IF($B775="","",OFFSET(Zdroj!O$16,'k rozhodnutí detailní'!$A774,0))</f>
        <v/>
      </c>
      <c r="E776" s="426"/>
      <c r="F776" s="31"/>
      <c r="G776" s="429"/>
      <c r="H776" s="427"/>
      <c r="I776" s="419"/>
      <c r="J776" s="419"/>
      <c r="K776" s="419"/>
      <c r="L776" s="419"/>
      <c r="M776" s="435"/>
      <c r="N776" s="425"/>
      <c r="O776" s="419"/>
      <c r="P776" s="419"/>
      <c r="Q776" s="419"/>
      <c r="R776" s="419"/>
      <c r="S776" s="419"/>
      <c r="T776" s="419"/>
      <c r="U776" s="419"/>
    </row>
    <row r="777" spans="1:21" hidden="1" x14ac:dyDescent="0.25">
      <c r="A777" s="25">
        <f>ROW()/3-1</f>
        <v>258</v>
      </c>
      <c r="B777" s="424"/>
      <c r="C777" s="29" t="str">
        <f ca="1">IF($B775="","",IF(Zdroj!$AS$9="ano",IF(OFFSET(Zdroj!M$16,'k rozhodnutí detailní'!A774,0)="","","Anonymizováno"),IF(OFFSET(Zdroj!M$16,'k rozhodnutí detailní'!A774,0)="","",OFFSET(Zdroj!M$16,'k rozhodnutí detailní'!A774,0))))</f>
        <v/>
      </c>
      <c r="D777" s="3" t="str">
        <f ca="1">IF($B775="","",CONCATENATE("Dotace bude použita na:","
",OFFSET(Zdroj!P$16,'k rozhodnutí detailní'!$A774,0)))</f>
        <v/>
      </c>
      <c r="E777" s="426"/>
      <c r="F777" s="32" t="str">
        <f ca="1">IF($B775="","",OFFSET(Zdroj!V$16,'k rozhodnutí detailní'!$A774,0))</f>
        <v/>
      </c>
      <c r="G777" s="49" t="str">
        <f ca="1">IF($B775="","",OFFSET(Zdroj!CC$16,'k rozhodnutí'!#REF!,0))</f>
        <v/>
      </c>
      <c r="H777" s="427"/>
      <c r="I777" s="419"/>
      <c r="J777" s="419"/>
      <c r="K777" s="419"/>
      <c r="L777" s="419"/>
      <c r="M777" s="435"/>
      <c r="N777" s="33" t="str">
        <f t="shared" ref="N777" ca="1" si="511">IF(B775="","",N775/G775)</f>
        <v/>
      </c>
      <c r="O777" s="419"/>
      <c r="P777" s="419"/>
      <c r="Q777" s="419"/>
      <c r="R777" s="419"/>
      <c r="S777" s="419"/>
      <c r="T777" s="419"/>
      <c r="U777" s="419"/>
    </row>
    <row r="778" spans="1:21" hidden="1" x14ac:dyDescent="0.25">
      <c r="A778" s="25"/>
      <c r="B778" s="144" t="str">
        <f ca="1">IF(OFFSET(Zdroj!$B$16,A777,0)&gt;0,A780,"")</f>
        <v/>
      </c>
      <c r="C778" s="2" t="str">
        <f ca="1">IF($B778="","",IF(Zdroj!$AS$9="ano",CONCATENATE(OFFSET(Zdroj!C$16,'k rozhodnutí detailní'!$A777,0),"
","Anonymizováno","
",OFFSET(Zdroj!E$16,'k rozhodnutí detailní'!$A777,0),"
",OFFSET(Zdroj!F$16,'k rozhodnutí detailní'!$A777,0)),CONCATENATE(OFFSET(Zdroj!C$16,'k rozhodnutí detailní'!$A777,0),"
",OFFSET(Zdroj!D$16,'k rozhodnutí detailní'!$A777,0),"
",OFFSET(Zdroj!E$16,'k rozhodnutí detailní'!$A777,0),"
",OFFSET(Zdroj!F$16,'k rozhodnutí detailní'!$A777,0))))</f>
        <v/>
      </c>
      <c r="D778" s="20" t="str">
        <f ca="1">IF($B778="","",OFFSET(Zdroj!N$16,'k rozhodnutí detailní'!$A777,0))</f>
        <v/>
      </c>
      <c r="E778" s="426" t="str">
        <f ca="1">IF($B778="","",OFFSET(Zdroj!T$16,'k rozhodnutí detailní'!$A777,0))</f>
        <v/>
      </c>
      <c r="F778" s="32" t="str">
        <f ca="1">IF($B778="","",OFFSET(Zdroj!U$16,'k rozhodnutí detailní'!$A777,0))</f>
        <v/>
      </c>
      <c r="G778" s="429" t="str">
        <f ca="1">IF($B778="","",OFFSET(Zdroj!W$16,'k rozhodnutí detailní'!$A777,0))</f>
        <v/>
      </c>
      <c r="H778" s="427" t="str">
        <f ca="1">IF($B778="","",OFFSET(Zdroj!Y$16,'k rozhodnutí detailní'!$A777,0))</f>
        <v/>
      </c>
      <c r="I778" s="419" t="str">
        <f ca="1">IF($B778="","",OFFSET(Zdroj!BW$16,'k rozhodnutí detailní'!$A777,0))</f>
        <v/>
      </c>
      <c r="J778" s="419" t="str">
        <f ca="1">IF($B778="","",OFFSET(Zdroj!BX$16,'k rozhodnutí detailní'!$A777,0))</f>
        <v/>
      </c>
      <c r="K778" s="419" t="str">
        <f ca="1">IF($B778="","",OFFSET(Zdroj!BY$16,'k rozhodnutí detailní'!$A777,0))</f>
        <v/>
      </c>
      <c r="L778" s="419" t="str">
        <f ca="1">IF($B778="","",CONCATENATE(OFFSET(Zdroj!BZ$16,'k rozhodnutí detailní'!$A777,0)," ze 100"))</f>
        <v/>
      </c>
      <c r="M778" s="435" t="str">
        <f t="shared" ref="M778" ca="1" si="512">IF($B778="","",SUM((I778+J778+K778)/100))</f>
        <v/>
      </c>
      <c r="N778" s="425" t="str">
        <f ca="1">IF(B778="","",IF(Zdroj!$AS$1=Zdroj!$AT$9,IF(ROUND(G778*M778,Zdroj!$AT$8)&lt;Zdroj!$AU$1,Zdroj!$AU$1,ROUND(G778*M778,Zdroj!$AT$8)),OFFSET(Zdroj!CE$16,'k rozhodnutí detailní'!A777,0)))</f>
        <v/>
      </c>
      <c r="O778" s="419" t="str">
        <f ca="1">IF($B778="","",OFFSET(Zdroj!Z$16,'k rozhodnutí detailní'!$A777,0))</f>
        <v/>
      </c>
      <c r="P778" s="419" t="str">
        <f ca="1">IF($B778="","",OFFSET(Zdroj!AC$16,'k rozhodnutí detailní'!$A777,0))</f>
        <v/>
      </c>
      <c r="Q778" s="419" t="str">
        <f ca="1">IF($B778="","",OFFSET(Zdroj!AD$16,'k rozhodnutí detailní'!$A777,0))</f>
        <v/>
      </c>
      <c r="R778" s="419" t="str">
        <f ca="1">IF($B778="","",OFFSET(Zdroj!AE$16,'k rozhodnutí detailní'!$A777,0))</f>
        <v/>
      </c>
      <c r="S778" s="419" t="str">
        <f ca="1">IF($B778="","",OFFSET(Zdroj!AF$16,'k rozhodnutí detailní'!$A777,0))</f>
        <v/>
      </c>
      <c r="T778" s="419" t="str">
        <f ca="1">IF($B778="","",OFFSET(Zdroj!AG$16,'k rozhodnutí detailní'!$A777,0))</f>
        <v/>
      </c>
      <c r="U778" s="419" t="str">
        <f ca="1">IF($B778="","",OFFSET(Zdroj!AH$16,'k rozhodnutí detailní'!$A777,0))</f>
        <v/>
      </c>
    </row>
    <row r="779" spans="1:21" hidden="1" x14ac:dyDescent="0.25">
      <c r="A779" s="25"/>
      <c r="B779" s="424" t="str">
        <f ca="1">IF(OFFSET(Zdroj!$B$16,A777,0)&gt;0,OFFSET(Zdroj!$B$16,A777,0)+0,"")</f>
        <v/>
      </c>
      <c r="C779" s="2" t="str">
        <f ca="1">IF($B778="","",IF(Zdroj!$AS$9="ano",CONCATENATE("Okres:","
",OFFSET(Zdroj!CH$16,'k rozhodnutí detailní'!$A777,0),"
","Právní forma","
",OFFSET(Zdroj!H$16,'k rozhodnutí detailní'!$A777,0),"
",IF(OFFSET(Zdroj!I$16,'k rozhodnutí detailní'!$A777,0)="","","IČO: "),OFFSET(Zdroj!I$16,'k rozhodnutí detailní'!$A777,0),"
","B.Ú. ",IF(OFFSET(Zdroj!J$16,'k rozhodnutí detailní'!$A777,0)="","","Anonymizováno")),CONCATENATE("Okres:","
",OFFSET(Zdroj!CH$16,'k rozhodnutí detailní'!$A777,0),"
","Právní forma","
",OFFSET(Zdroj!H$16,'k rozhodnutí detailní'!$A777,0),"
",IF(OFFSET(Zdroj!I$16,'k rozhodnutí detailní'!$A777,0)="","","IČO: "),OFFSET(Zdroj!I$16,'k rozhodnutí detailní'!$A777,0),"
","B.Ú. ",OFFSET(Zdroj!J$16,'k rozhodnutí detailní'!$A777,0))))</f>
        <v/>
      </c>
      <c r="D779" s="3" t="str">
        <f ca="1">IF($B778="","",OFFSET(Zdroj!O$16,'k rozhodnutí detailní'!$A777,0))</f>
        <v/>
      </c>
      <c r="E779" s="426"/>
      <c r="F779" s="31"/>
      <c r="G779" s="429"/>
      <c r="H779" s="427"/>
      <c r="I779" s="419"/>
      <c r="J779" s="419"/>
      <c r="K779" s="419"/>
      <c r="L779" s="419"/>
      <c r="M779" s="435"/>
      <c r="N779" s="425"/>
      <c r="O779" s="419"/>
      <c r="P779" s="419"/>
      <c r="Q779" s="419"/>
      <c r="R779" s="419"/>
      <c r="S779" s="419"/>
      <c r="T779" s="419"/>
      <c r="U779" s="419"/>
    </row>
    <row r="780" spans="1:21" hidden="1" x14ac:dyDescent="0.25">
      <c r="A780" s="25">
        <f>ROW()/3-1</f>
        <v>259</v>
      </c>
      <c r="B780" s="424"/>
      <c r="C780" s="29" t="str">
        <f ca="1">IF($B778="","",IF(Zdroj!$AS$9="ano",IF(OFFSET(Zdroj!M$16,'k rozhodnutí detailní'!A777,0)="","","Anonymizováno"),IF(OFFSET(Zdroj!M$16,'k rozhodnutí detailní'!A777,0)="","",OFFSET(Zdroj!M$16,'k rozhodnutí detailní'!A777,0))))</f>
        <v/>
      </c>
      <c r="D780" s="3" t="str">
        <f ca="1">IF($B778="","",CONCATENATE("Dotace bude použita na:","
",OFFSET(Zdroj!P$16,'k rozhodnutí detailní'!$A777,0)))</f>
        <v/>
      </c>
      <c r="E780" s="426"/>
      <c r="F780" s="32" t="str">
        <f ca="1">IF($B778="","",OFFSET(Zdroj!V$16,'k rozhodnutí detailní'!$A777,0))</f>
        <v/>
      </c>
      <c r="G780" s="49" t="str">
        <f ca="1">IF($B778="","",OFFSET(Zdroj!CC$16,'k rozhodnutí'!#REF!,0))</f>
        <v/>
      </c>
      <c r="H780" s="427"/>
      <c r="I780" s="419"/>
      <c r="J780" s="419"/>
      <c r="K780" s="419"/>
      <c r="L780" s="419"/>
      <c r="M780" s="435"/>
      <c r="N780" s="33" t="str">
        <f t="shared" ref="N780" ca="1" si="513">IF(B778="","",N778/G778)</f>
        <v/>
      </c>
      <c r="O780" s="419"/>
      <c r="P780" s="419"/>
      <c r="Q780" s="419"/>
      <c r="R780" s="419"/>
      <c r="S780" s="419"/>
      <c r="T780" s="419"/>
      <c r="U780" s="419"/>
    </row>
    <row r="781" spans="1:21" hidden="1" x14ac:dyDescent="0.25">
      <c r="A781" s="25"/>
      <c r="B781" s="144" t="str">
        <f ca="1">IF(OFFSET(Zdroj!$B$16,A780,0)&gt;0,A783,"")</f>
        <v/>
      </c>
      <c r="C781" s="2" t="str">
        <f ca="1">IF($B781="","",IF(Zdroj!$AS$9="ano",CONCATENATE(OFFSET(Zdroj!C$16,'k rozhodnutí detailní'!$A780,0),"
","Anonymizováno","
",OFFSET(Zdroj!E$16,'k rozhodnutí detailní'!$A780,0),"
",OFFSET(Zdroj!F$16,'k rozhodnutí detailní'!$A780,0)),CONCATENATE(OFFSET(Zdroj!C$16,'k rozhodnutí detailní'!$A780,0),"
",OFFSET(Zdroj!D$16,'k rozhodnutí detailní'!$A780,0),"
",OFFSET(Zdroj!E$16,'k rozhodnutí detailní'!$A780,0),"
",OFFSET(Zdroj!F$16,'k rozhodnutí detailní'!$A780,0))))</f>
        <v/>
      </c>
      <c r="D781" s="20" t="str">
        <f ca="1">IF($B781="","",OFFSET(Zdroj!N$16,'k rozhodnutí detailní'!$A780,0))</f>
        <v/>
      </c>
      <c r="E781" s="426" t="str">
        <f ca="1">IF($B781="","",OFFSET(Zdroj!T$16,'k rozhodnutí detailní'!$A780,0))</f>
        <v/>
      </c>
      <c r="F781" s="32" t="str">
        <f ca="1">IF($B781="","",OFFSET(Zdroj!U$16,'k rozhodnutí detailní'!$A780,0))</f>
        <v/>
      </c>
      <c r="G781" s="429" t="str">
        <f ca="1">IF($B781="","",OFFSET(Zdroj!W$16,'k rozhodnutí detailní'!$A780,0))</f>
        <v/>
      </c>
      <c r="H781" s="427" t="str">
        <f ca="1">IF($B781="","",OFFSET(Zdroj!Y$16,'k rozhodnutí detailní'!$A780,0))</f>
        <v/>
      </c>
      <c r="I781" s="419" t="str">
        <f ca="1">IF($B781="","",OFFSET(Zdroj!BW$16,'k rozhodnutí detailní'!$A780,0))</f>
        <v/>
      </c>
      <c r="J781" s="419" t="str">
        <f ca="1">IF($B781="","",OFFSET(Zdroj!BX$16,'k rozhodnutí detailní'!$A780,0))</f>
        <v/>
      </c>
      <c r="K781" s="419" t="str">
        <f ca="1">IF($B781="","",OFFSET(Zdroj!BY$16,'k rozhodnutí detailní'!$A780,0))</f>
        <v/>
      </c>
      <c r="L781" s="419" t="str">
        <f ca="1">IF($B781="","",CONCATENATE(OFFSET(Zdroj!BZ$16,'k rozhodnutí detailní'!$A780,0)," ze 100"))</f>
        <v/>
      </c>
      <c r="M781" s="435" t="str">
        <f t="shared" ref="M781" ca="1" si="514">IF($B781="","",SUM((I781+J781+K781)/100))</f>
        <v/>
      </c>
      <c r="N781" s="425" t="str">
        <f ca="1">IF(B781="","",IF(Zdroj!$AS$1=Zdroj!$AT$9,IF(ROUND(G781*M781,Zdroj!$AT$8)&lt;Zdroj!$AU$1,Zdroj!$AU$1,ROUND(G781*M781,Zdroj!$AT$8)),OFFSET(Zdroj!CE$16,'k rozhodnutí detailní'!A780,0)))</f>
        <v/>
      </c>
      <c r="O781" s="419" t="str">
        <f ca="1">IF($B781="","",OFFSET(Zdroj!Z$16,'k rozhodnutí detailní'!$A780,0))</f>
        <v/>
      </c>
      <c r="P781" s="419" t="str">
        <f ca="1">IF($B781="","",OFFSET(Zdroj!AC$16,'k rozhodnutí detailní'!$A780,0))</f>
        <v/>
      </c>
      <c r="Q781" s="419" t="str">
        <f ca="1">IF($B781="","",OFFSET(Zdroj!AD$16,'k rozhodnutí detailní'!$A780,0))</f>
        <v/>
      </c>
      <c r="R781" s="419" t="str">
        <f ca="1">IF($B781="","",OFFSET(Zdroj!AE$16,'k rozhodnutí detailní'!$A780,0))</f>
        <v/>
      </c>
      <c r="S781" s="419" t="str">
        <f ca="1">IF($B781="","",OFFSET(Zdroj!AF$16,'k rozhodnutí detailní'!$A780,0))</f>
        <v/>
      </c>
      <c r="T781" s="419" t="str">
        <f ca="1">IF($B781="","",OFFSET(Zdroj!AG$16,'k rozhodnutí detailní'!$A780,0))</f>
        <v/>
      </c>
      <c r="U781" s="419" t="str">
        <f ca="1">IF($B781="","",OFFSET(Zdroj!AH$16,'k rozhodnutí detailní'!$A780,0))</f>
        <v/>
      </c>
    </row>
    <row r="782" spans="1:21" hidden="1" x14ac:dyDescent="0.25">
      <c r="A782" s="25"/>
      <c r="B782" s="424" t="str">
        <f ca="1">IF(OFFSET(Zdroj!$B$16,A780,0)&gt;0,OFFSET(Zdroj!$B$16,A780,0)+0,"")</f>
        <v/>
      </c>
      <c r="C782" s="2" t="str">
        <f ca="1">IF($B781="","",IF(Zdroj!$AS$9="ano",CONCATENATE("Okres:","
",OFFSET(Zdroj!CH$16,'k rozhodnutí detailní'!$A780,0),"
","Právní forma","
",OFFSET(Zdroj!H$16,'k rozhodnutí detailní'!$A780,0),"
",IF(OFFSET(Zdroj!I$16,'k rozhodnutí detailní'!$A780,0)="","","IČO: "),OFFSET(Zdroj!I$16,'k rozhodnutí detailní'!$A780,0),"
","B.Ú. ",IF(OFFSET(Zdroj!J$16,'k rozhodnutí detailní'!$A780,0)="","","Anonymizováno")),CONCATENATE("Okres:","
",OFFSET(Zdroj!CH$16,'k rozhodnutí detailní'!$A780,0),"
","Právní forma","
",OFFSET(Zdroj!H$16,'k rozhodnutí detailní'!$A780,0),"
",IF(OFFSET(Zdroj!I$16,'k rozhodnutí detailní'!$A780,0)="","","IČO: "),OFFSET(Zdroj!I$16,'k rozhodnutí detailní'!$A780,0),"
","B.Ú. ",OFFSET(Zdroj!J$16,'k rozhodnutí detailní'!$A780,0))))</f>
        <v/>
      </c>
      <c r="D782" s="3" t="str">
        <f ca="1">IF($B781="","",OFFSET(Zdroj!O$16,'k rozhodnutí detailní'!$A780,0))</f>
        <v/>
      </c>
      <c r="E782" s="426"/>
      <c r="F782" s="31"/>
      <c r="G782" s="429"/>
      <c r="H782" s="427"/>
      <c r="I782" s="419"/>
      <c r="J782" s="419"/>
      <c r="K782" s="419"/>
      <c r="L782" s="419"/>
      <c r="M782" s="435"/>
      <c r="N782" s="425"/>
      <c r="O782" s="419"/>
      <c r="P782" s="419"/>
      <c r="Q782" s="419"/>
      <c r="R782" s="419"/>
      <c r="S782" s="419"/>
      <c r="T782" s="419"/>
      <c r="U782" s="419"/>
    </row>
    <row r="783" spans="1:21" hidden="1" x14ac:dyDescent="0.25">
      <c r="A783" s="25">
        <f>ROW()/3-1</f>
        <v>260</v>
      </c>
      <c r="B783" s="424"/>
      <c r="C783" s="29" t="str">
        <f ca="1">IF($B781="","",IF(Zdroj!$AS$9="ano",IF(OFFSET(Zdroj!M$16,'k rozhodnutí detailní'!A780,0)="","","Anonymizováno"),IF(OFFSET(Zdroj!M$16,'k rozhodnutí detailní'!A780,0)="","",OFFSET(Zdroj!M$16,'k rozhodnutí detailní'!A780,0))))</f>
        <v/>
      </c>
      <c r="D783" s="3" t="str">
        <f ca="1">IF($B781="","",CONCATENATE("Dotace bude použita na:","
",OFFSET(Zdroj!P$16,'k rozhodnutí detailní'!$A780,0)))</f>
        <v/>
      </c>
      <c r="E783" s="426"/>
      <c r="F783" s="32" t="str">
        <f ca="1">IF($B781="","",OFFSET(Zdroj!V$16,'k rozhodnutí detailní'!$A780,0))</f>
        <v/>
      </c>
      <c r="G783" s="49" t="str">
        <f ca="1">IF($B781="","",OFFSET(Zdroj!CC$16,'k rozhodnutí'!#REF!,0))</f>
        <v/>
      </c>
      <c r="H783" s="427"/>
      <c r="I783" s="419"/>
      <c r="J783" s="419"/>
      <c r="K783" s="419"/>
      <c r="L783" s="419"/>
      <c r="M783" s="435"/>
      <c r="N783" s="33" t="str">
        <f t="shared" ref="N783" ca="1" si="515">IF(B781="","",N781/G781)</f>
        <v/>
      </c>
      <c r="O783" s="419"/>
      <c r="P783" s="419"/>
      <c r="Q783" s="419"/>
      <c r="R783" s="419"/>
      <c r="S783" s="419"/>
      <c r="T783" s="419"/>
      <c r="U783" s="419"/>
    </row>
    <row r="784" spans="1:21" hidden="1" x14ac:dyDescent="0.25">
      <c r="A784" s="25"/>
      <c r="B784" s="144" t="str">
        <f ca="1">IF(OFFSET(Zdroj!$B$16,A783,0)&gt;0,A786,"")</f>
        <v/>
      </c>
      <c r="C784" s="2" t="str">
        <f ca="1">IF($B784="","",IF(Zdroj!$AS$9="ano",CONCATENATE(OFFSET(Zdroj!C$16,'k rozhodnutí detailní'!$A783,0),"
","Anonymizováno","
",OFFSET(Zdroj!E$16,'k rozhodnutí detailní'!$A783,0),"
",OFFSET(Zdroj!F$16,'k rozhodnutí detailní'!$A783,0)),CONCATENATE(OFFSET(Zdroj!C$16,'k rozhodnutí detailní'!$A783,0),"
",OFFSET(Zdroj!D$16,'k rozhodnutí detailní'!$A783,0),"
",OFFSET(Zdroj!E$16,'k rozhodnutí detailní'!$A783,0),"
",OFFSET(Zdroj!F$16,'k rozhodnutí detailní'!$A783,0))))</f>
        <v/>
      </c>
      <c r="D784" s="20" t="str">
        <f ca="1">IF($B784="","",OFFSET(Zdroj!N$16,'k rozhodnutí detailní'!$A783,0))</f>
        <v/>
      </c>
      <c r="E784" s="426" t="str">
        <f ca="1">IF($B784="","",OFFSET(Zdroj!T$16,'k rozhodnutí detailní'!$A783,0))</f>
        <v/>
      </c>
      <c r="F784" s="32" t="str">
        <f ca="1">IF($B784="","",OFFSET(Zdroj!U$16,'k rozhodnutí detailní'!$A783,0))</f>
        <v/>
      </c>
      <c r="G784" s="429" t="str">
        <f ca="1">IF($B784="","",OFFSET(Zdroj!W$16,'k rozhodnutí detailní'!$A783,0))</f>
        <v/>
      </c>
      <c r="H784" s="427" t="str">
        <f ca="1">IF($B784="","",OFFSET(Zdroj!Y$16,'k rozhodnutí detailní'!$A783,0))</f>
        <v/>
      </c>
      <c r="I784" s="419" t="str">
        <f ca="1">IF($B784="","",OFFSET(Zdroj!BW$16,'k rozhodnutí detailní'!$A783,0))</f>
        <v/>
      </c>
      <c r="J784" s="419" t="str">
        <f ca="1">IF($B784="","",OFFSET(Zdroj!BX$16,'k rozhodnutí detailní'!$A783,0))</f>
        <v/>
      </c>
      <c r="K784" s="419" t="str">
        <f ca="1">IF($B784="","",OFFSET(Zdroj!BY$16,'k rozhodnutí detailní'!$A783,0))</f>
        <v/>
      </c>
      <c r="L784" s="419" t="str">
        <f ca="1">IF($B784="","",CONCATENATE(OFFSET(Zdroj!BZ$16,'k rozhodnutí detailní'!$A783,0)," ze 100"))</f>
        <v/>
      </c>
      <c r="M784" s="435" t="str">
        <f t="shared" ref="M784" ca="1" si="516">IF($B784="","",SUM((I784+J784+K784)/100))</f>
        <v/>
      </c>
      <c r="N784" s="425" t="str">
        <f ca="1">IF(B784="","",IF(Zdroj!$AS$1=Zdroj!$AT$9,IF(ROUND(G784*M784,Zdroj!$AT$8)&lt;Zdroj!$AU$1,Zdroj!$AU$1,ROUND(G784*M784,Zdroj!$AT$8)),OFFSET(Zdroj!CE$16,'k rozhodnutí detailní'!A783,0)))</f>
        <v/>
      </c>
      <c r="O784" s="419" t="str">
        <f ca="1">IF($B784="","",OFFSET(Zdroj!Z$16,'k rozhodnutí detailní'!$A783,0))</f>
        <v/>
      </c>
      <c r="P784" s="419" t="str">
        <f ca="1">IF($B784="","",OFFSET(Zdroj!AC$16,'k rozhodnutí detailní'!$A783,0))</f>
        <v/>
      </c>
      <c r="Q784" s="419" t="str">
        <f ca="1">IF($B784="","",OFFSET(Zdroj!AD$16,'k rozhodnutí detailní'!$A783,0))</f>
        <v/>
      </c>
      <c r="R784" s="419" t="str">
        <f ca="1">IF($B784="","",OFFSET(Zdroj!AE$16,'k rozhodnutí detailní'!$A783,0))</f>
        <v/>
      </c>
      <c r="S784" s="419" t="str">
        <f ca="1">IF($B784="","",OFFSET(Zdroj!AF$16,'k rozhodnutí detailní'!$A783,0))</f>
        <v/>
      </c>
      <c r="T784" s="419" t="str">
        <f ca="1">IF($B784="","",OFFSET(Zdroj!AG$16,'k rozhodnutí detailní'!$A783,0))</f>
        <v/>
      </c>
      <c r="U784" s="419" t="str">
        <f ca="1">IF($B784="","",OFFSET(Zdroj!AH$16,'k rozhodnutí detailní'!$A783,0))</f>
        <v/>
      </c>
    </row>
    <row r="785" spans="1:21" hidden="1" x14ac:dyDescent="0.25">
      <c r="A785" s="25"/>
      <c r="B785" s="424" t="str">
        <f ca="1">IF(OFFSET(Zdroj!$B$16,A783,0)&gt;0,OFFSET(Zdroj!$B$16,A783,0)+0,"")</f>
        <v/>
      </c>
      <c r="C785" s="2" t="str">
        <f ca="1">IF($B784="","",IF(Zdroj!$AS$9="ano",CONCATENATE("Okres:","
",OFFSET(Zdroj!CH$16,'k rozhodnutí detailní'!$A783,0),"
","Právní forma","
",OFFSET(Zdroj!H$16,'k rozhodnutí detailní'!$A783,0),"
",IF(OFFSET(Zdroj!I$16,'k rozhodnutí detailní'!$A783,0)="","","IČO: "),OFFSET(Zdroj!I$16,'k rozhodnutí detailní'!$A783,0),"
","B.Ú. ",IF(OFFSET(Zdroj!J$16,'k rozhodnutí detailní'!$A783,0)="","","Anonymizováno")),CONCATENATE("Okres:","
",OFFSET(Zdroj!CH$16,'k rozhodnutí detailní'!$A783,0),"
","Právní forma","
",OFFSET(Zdroj!H$16,'k rozhodnutí detailní'!$A783,0),"
",IF(OFFSET(Zdroj!I$16,'k rozhodnutí detailní'!$A783,0)="","","IČO: "),OFFSET(Zdroj!I$16,'k rozhodnutí detailní'!$A783,0),"
","B.Ú. ",OFFSET(Zdroj!J$16,'k rozhodnutí detailní'!$A783,0))))</f>
        <v/>
      </c>
      <c r="D785" s="3" t="str">
        <f ca="1">IF($B784="","",OFFSET(Zdroj!O$16,'k rozhodnutí detailní'!$A783,0))</f>
        <v/>
      </c>
      <c r="E785" s="426"/>
      <c r="F785" s="31"/>
      <c r="G785" s="429"/>
      <c r="H785" s="427"/>
      <c r="I785" s="419"/>
      <c r="J785" s="419"/>
      <c r="K785" s="419"/>
      <c r="L785" s="419"/>
      <c r="M785" s="435"/>
      <c r="N785" s="425"/>
      <c r="O785" s="419"/>
      <c r="P785" s="419"/>
      <c r="Q785" s="419"/>
      <c r="R785" s="419"/>
      <c r="S785" s="419"/>
      <c r="T785" s="419"/>
      <c r="U785" s="419"/>
    </row>
    <row r="786" spans="1:21" hidden="1" x14ac:dyDescent="0.25">
      <c r="A786" s="25">
        <f>ROW()/3-1</f>
        <v>261</v>
      </c>
      <c r="B786" s="424"/>
      <c r="C786" s="29" t="str">
        <f ca="1">IF($B784="","",IF(Zdroj!$AS$9="ano",IF(OFFSET(Zdroj!M$16,'k rozhodnutí detailní'!A783,0)="","","Anonymizováno"),IF(OFFSET(Zdroj!M$16,'k rozhodnutí detailní'!A783,0)="","",OFFSET(Zdroj!M$16,'k rozhodnutí detailní'!A783,0))))</f>
        <v/>
      </c>
      <c r="D786" s="3" t="str">
        <f ca="1">IF($B784="","",CONCATENATE("Dotace bude použita na:","
",OFFSET(Zdroj!P$16,'k rozhodnutí detailní'!$A783,0)))</f>
        <v/>
      </c>
      <c r="E786" s="426"/>
      <c r="F786" s="32" t="str">
        <f ca="1">IF($B784="","",OFFSET(Zdroj!V$16,'k rozhodnutí detailní'!$A783,0))</f>
        <v/>
      </c>
      <c r="G786" s="49" t="str">
        <f ca="1">IF($B784="","",OFFSET(Zdroj!CC$16,'k rozhodnutí'!#REF!,0))</f>
        <v/>
      </c>
      <c r="H786" s="427"/>
      <c r="I786" s="419"/>
      <c r="J786" s="419"/>
      <c r="K786" s="419"/>
      <c r="L786" s="419"/>
      <c r="M786" s="435"/>
      <c r="N786" s="33" t="str">
        <f t="shared" ref="N786" ca="1" si="517">IF(B784="","",N784/G784)</f>
        <v/>
      </c>
      <c r="O786" s="419"/>
      <c r="P786" s="419"/>
      <c r="Q786" s="419"/>
      <c r="R786" s="419"/>
      <c r="S786" s="419"/>
      <c r="T786" s="419"/>
      <c r="U786" s="419"/>
    </row>
    <row r="787" spans="1:21" hidden="1" x14ac:dyDescent="0.25">
      <c r="A787" s="25"/>
      <c r="B787" s="144" t="str">
        <f ca="1">IF(OFFSET(Zdroj!$B$16,A786,0)&gt;0,A789,"")</f>
        <v/>
      </c>
      <c r="C787" s="2" t="str">
        <f ca="1">IF($B787="","",IF(Zdroj!$AS$9="ano",CONCATENATE(OFFSET(Zdroj!C$16,'k rozhodnutí detailní'!$A786,0),"
","Anonymizováno","
",OFFSET(Zdroj!E$16,'k rozhodnutí detailní'!$A786,0),"
",OFFSET(Zdroj!F$16,'k rozhodnutí detailní'!$A786,0)),CONCATENATE(OFFSET(Zdroj!C$16,'k rozhodnutí detailní'!$A786,0),"
",OFFSET(Zdroj!D$16,'k rozhodnutí detailní'!$A786,0),"
",OFFSET(Zdroj!E$16,'k rozhodnutí detailní'!$A786,0),"
",OFFSET(Zdroj!F$16,'k rozhodnutí detailní'!$A786,0))))</f>
        <v/>
      </c>
      <c r="D787" s="20" t="str">
        <f ca="1">IF($B787="","",OFFSET(Zdroj!N$16,'k rozhodnutí detailní'!$A786,0))</f>
        <v/>
      </c>
      <c r="E787" s="426" t="str">
        <f ca="1">IF($B787="","",OFFSET(Zdroj!T$16,'k rozhodnutí detailní'!$A786,0))</f>
        <v/>
      </c>
      <c r="F787" s="32" t="str">
        <f ca="1">IF($B787="","",OFFSET(Zdroj!U$16,'k rozhodnutí detailní'!$A786,0))</f>
        <v/>
      </c>
      <c r="G787" s="429" t="str">
        <f ca="1">IF($B787="","",OFFSET(Zdroj!W$16,'k rozhodnutí detailní'!$A786,0))</f>
        <v/>
      </c>
      <c r="H787" s="427" t="str">
        <f ca="1">IF($B787="","",OFFSET(Zdroj!Y$16,'k rozhodnutí detailní'!$A786,0))</f>
        <v/>
      </c>
      <c r="I787" s="419" t="str">
        <f ca="1">IF($B787="","",OFFSET(Zdroj!BW$16,'k rozhodnutí detailní'!$A786,0))</f>
        <v/>
      </c>
      <c r="J787" s="419" t="str">
        <f ca="1">IF($B787="","",OFFSET(Zdroj!BX$16,'k rozhodnutí detailní'!$A786,0))</f>
        <v/>
      </c>
      <c r="K787" s="419" t="str">
        <f ca="1">IF($B787="","",OFFSET(Zdroj!BY$16,'k rozhodnutí detailní'!$A786,0))</f>
        <v/>
      </c>
      <c r="L787" s="419" t="str">
        <f ca="1">IF($B787="","",CONCATENATE(OFFSET(Zdroj!BZ$16,'k rozhodnutí detailní'!$A786,0)," ze 100"))</f>
        <v/>
      </c>
      <c r="M787" s="435" t="str">
        <f t="shared" ref="M787" ca="1" si="518">IF($B787="","",SUM((I787+J787+K787)/100))</f>
        <v/>
      </c>
      <c r="N787" s="425" t="str">
        <f ca="1">IF(B787="","",IF(Zdroj!$AS$1=Zdroj!$AT$9,IF(ROUND(G787*M787,Zdroj!$AT$8)&lt;Zdroj!$AU$1,Zdroj!$AU$1,ROUND(G787*M787,Zdroj!$AT$8)),OFFSET(Zdroj!CE$16,'k rozhodnutí detailní'!A786,0)))</f>
        <v/>
      </c>
      <c r="O787" s="419" t="str">
        <f ca="1">IF($B787="","",OFFSET(Zdroj!Z$16,'k rozhodnutí detailní'!$A786,0))</f>
        <v/>
      </c>
      <c r="P787" s="419" t="str">
        <f ca="1">IF($B787="","",OFFSET(Zdroj!AC$16,'k rozhodnutí detailní'!$A786,0))</f>
        <v/>
      </c>
      <c r="Q787" s="419" t="str">
        <f ca="1">IF($B787="","",OFFSET(Zdroj!AD$16,'k rozhodnutí detailní'!$A786,0))</f>
        <v/>
      </c>
      <c r="R787" s="419" t="str">
        <f ca="1">IF($B787="","",OFFSET(Zdroj!AE$16,'k rozhodnutí detailní'!$A786,0))</f>
        <v/>
      </c>
      <c r="S787" s="419" t="str">
        <f ca="1">IF($B787="","",OFFSET(Zdroj!AF$16,'k rozhodnutí detailní'!$A786,0))</f>
        <v/>
      </c>
      <c r="T787" s="419" t="str">
        <f ca="1">IF($B787="","",OFFSET(Zdroj!AG$16,'k rozhodnutí detailní'!$A786,0))</f>
        <v/>
      </c>
      <c r="U787" s="419" t="str">
        <f ca="1">IF($B787="","",OFFSET(Zdroj!AH$16,'k rozhodnutí detailní'!$A786,0))</f>
        <v/>
      </c>
    </row>
    <row r="788" spans="1:21" hidden="1" x14ac:dyDescent="0.25">
      <c r="A788" s="25"/>
      <c r="B788" s="424" t="str">
        <f ca="1">IF(OFFSET(Zdroj!$B$16,A786,0)&gt;0,OFFSET(Zdroj!$B$16,A786,0)+0,"")</f>
        <v/>
      </c>
      <c r="C788" s="2" t="str">
        <f ca="1">IF($B787="","",IF(Zdroj!$AS$9="ano",CONCATENATE("Okres:","
",OFFSET(Zdroj!CH$16,'k rozhodnutí detailní'!$A786,0),"
","Právní forma","
",OFFSET(Zdroj!H$16,'k rozhodnutí detailní'!$A786,0),"
",IF(OFFSET(Zdroj!I$16,'k rozhodnutí detailní'!$A786,0)="","","IČO: "),OFFSET(Zdroj!I$16,'k rozhodnutí detailní'!$A786,0),"
","B.Ú. ",IF(OFFSET(Zdroj!J$16,'k rozhodnutí detailní'!$A786,0)="","","Anonymizováno")),CONCATENATE("Okres:","
",OFFSET(Zdroj!CH$16,'k rozhodnutí detailní'!$A786,0),"
","Právní forma","
",OFFSET(Zdroj!H$16,'k rozhodnutí detailní'!$A786,0),"
",IF(OFFSET(Zdroj!I$16,'k rozhodnutí detailní'!$A786,0)="","","IČO: "),OFFSET(Zdroj!I$16,'k rozhodnutí detailní'!$A786,0),"
","B.Ú. ",OFFSET(Zdroj!J$16,'k rozhodnutí detailní'!$A786,0))))</f>
        <v/>
      </c>
      <c r="D788" s="3" t="str">
        <f ca="1">IF($B787="","",OFFSET(Zdroj!O$16,'k rozhodnutí detailní'!$A786,0))</f>
        <v/>
      </c>
      <c r="E788" s="426"/>
      <c r="F788" s="31"/>
      <c r="G788" s="429"/>
      <c r="H788" s="427"/>
      <c r="I788" s="419"/>
      <c r="J788" s="419"/>
      <c r="K788" s="419"/>
      <c r="L788" s="419"/>
      <c r="M788" s="435"/>
      <c r="N788" s="425"/>
      <c r="O788" s="419"/>
      <c r="P788" s="419"/>
      <c r="Q788" s="419"/>
      <c r="R788" s="419"/>
      <c r="S788" s="419"/>
      <c r="T788" s="419"/>
      <c r="U788" s="419"/>
    </row>
    <row r="789" spans="1:21" hidden="1" x14ac:dyDescent="0.25">
      <c r="A789" s="25">
        <f>ROW()/3-1</f>
        <v>262</v>
      </c>
      <c r="B789" s="424"/>
      <c r="C789" s="29" t="str">
        <f ca="1">IF($B787="","",IF(Zdroj!$AS$9="ano",IF(OFFSET(Zdroj!M$16,'k rozhodnutí detailní'!A786,0)="","","Anonymizováno"),IF(OFFSET(Zdroj!M$16,'k rozhodnutí detailní'!A786,0)="","",OFFSET(Zdroj!M$16,'k rozhodnutí detailní'!A786,0))))</f>
        <v/>
      </c>
      <c r="D789" s="3" t="str">
        <f ca="1">IF($B787="","",CONCATENATE("Dotace bude použita na:","
",OFFSET(Zdroj!P$16,'k rozhodnutí detailní'!$A786,0)))</f>
        <v/>
      </c>
      <c r="E789" s="426"/>
      <c r="F789" s="32" t="str">
        <f ca="1">IF($B787="","",OFFSET(Zdroj!V$16,'k rozhodnutí detailní'!$A786,0))</f>
        <v/>
      </c>
      <c r="G789" s="49" t="str">
        <f ca="1">IF($B787="","",OFFSET(Zdroj!CC$16,'k rozhodnutí'!#REF!,0))</f>
        <v/>
      </c>
      <c r="H789" s="427"/>
      <c r="I789" s="419"/>
      <c r="J789" s="419"/>
      <c r="K789" s="419"/>
      <c r="L789" s="419"/>
      <c r="M789" s="435"/>
      <c r="N789" s="33" t="str">
        <f t="shared" ref="N789" ca="1" si="519">IF(B787="","",N787/G787)</f>
        <v/>
      </c>
      <c r="O789" s="419"/>
      <c r="P789" s="419"/>
      <c r="Q789" s="419"/>
      <c r="R789" s="419"/>
      <c r="S789" s="419"/>
      <c r="T789" s="419"/>
      <c r="U789" s="419"/>
    </row>
    <row r="790" spans="1:21" hidden="1" x14ac:dyDescent="0.25">
      <c r="A790" s="25"/>
      <c r="B790" s="144" t="str">
        <f ca="1">IF(OFFSET(Zdroj!$B$16,A789,0)&gt;0,A792,"")</f>
        <v/>
      </c>
      <c r="C790" s="2" t="str">
        <f ca="1">IF($B790="","",IF(Zdroj!$AS$9="ano",CONCATENATE(OFFSET(Zdroj!C$16,'k rozhodnutí detailní'!$A789,0),"
","Anonymizováno","
",OFFSET(Zdroj!E$16,'k rozhodnutí detailní'!$A789,0),"
",OFFSET(Zdroj!F$16,'k rozhodnutí detailní'!$A789,0)),CONCATENATE(OFFSET(Zdroj!C$16,'k rozhodnutí detailní'!$A789,0),"
",OFFSET(Zdroj!D$16,'k rozhodnutí detailní'!$A789,0),"
",OFFSET(Zdroj!E$16,'k rozhodnutí detailní'!$A789,0),"
",OFFSET(Zdroj!F$16,'k rozhodnutí detailní'!$A789,0))))</f>
        <v/>
      </c>
      <c r="D790" s="20" t="str">
        <f ca="1">IF($B790="","",OFFSET(Zdroj!N$16,'k rozhodnutí detailní'!$A789,0))</f>
        <v/>
      </c>
      <c r="E790" s="426" t="str">
        <f ca="1">IF($B790="","",OFFSET(Zdroj!T$16,'k rozhodnutí detailní'!$A789,0))</f>
        <v/>
      </c>
      <c r="F790" s="32" t="str">
        <f ca="1">IF($B790="","",OFFSET(Zdroj!U$16,'k rozhodnutí detailní'!$A789,0))</f>
        <v/>
      </c>
      <c r="G790" s="429" t="str">
        <f ca="1">IF($B790="","",OFFSET(Zdroj!W$16,'k rozhodnutí detailní'!$A789,0))</f>
        <v/>
      </c>
      <c r="H790" s="427" t="str">
        <f ca="1">IF($B790="","",OFFSET(Zdroj!Y$16,'k rozhodnutí detailní'!$A789,0))</f>
        <v/>
      </c>
      <c r="I790" s="419" t="str">
        <f ca="1">IF($B790="","",OFFSET(Zdroj!BW$16,'k rozhodnutí detailní'!$A789,0))</f>
        <v/>
      </c>
      <c r="J790" s="419" t="str">
        <f ca="1">IF($B790="","",OFFSET(Zdroj!BX$16,'k rozhodnutí detailní'!$A789,0))</f>
        <v/>
      </c>
      <c r="K790" s="419" t="str">
        <f ca="1">IF($B790="","",OFFSET(Zdroj!BY$16,'k rozhodnutí detailní'!$A789,0))</f>
        <v/>
      </c>
      <c r="L790" s="419" t="str">
        <f ca="1">IF($B790="","",CONCATENATE(OFFSET(Zdroj!BZ$16,'k rozhodnutí detailní'!$A789,0)," ze 100"))</f>
        <v/>
      </c>
      <c r="M790" s="435" t="str">
        <f t="shared" ref="M790" ca="1" si="520">IF($B790="","",SUM((I790+J790+K790)/100))</f>
        <v/>
      </c>
      <c r="N790" s="425" t="str">
        <f ca="1">IF(B790="","",IF(Zdroj!$AS$1=Zdroj!$AT$9,IF(ROUND(G790*M790,Zdroj!$AT$8)&lt;Zdroj!$AU$1,Zdroj!$AU$1,ROUND(G790*M790,Zdroj!$AT$8)),OFFSET(Zdroj!CE$16,'k rozhodnutí detailní'!A789,0)))</f>
        <v/>
      </c>
      <c r="O790" s="419" t="str">
        <f ca="1">IF($B790="","",OFFSET(Zdroj!Z$16,'k rozhodnutí detailní'!$A789,0))</f>
        <v/>
      </c>
      <c r="P790" s="419" t="str">
        <f ca="1">IF($B790="","",OFFSET(Zdroj!AC$16,'k rozhodnutí detailní'!$A789,0))</f>
        <v/>
      </c>
      <c r="Q790" s="419" t="str">
        <f ca="1">IF($B790="","",OFFSET(Zdroj!AD$16,'k rozhodnutí detailní'!$A789,0))</f>
        <v/>
      </c>
      <c r="R790" s="419" t="str">
        <f ca="1">IF($B790="","",OFFSET(Zdroj!AE$16,'k rozhodnutí detailní'!$A789,0))</f>
        <v/>
      </c>
      <c r="S790" s="419" t="str">
        <f ca="1">IF($B790="","",OFFSET(Zdroj!AF$16,'k rozhodnutí detailní'!$A789,0))</f>
        <v/>
      </c>
      <c r="T790" s="419" t="str">
        <f ca="1">IF($B790="","",OFFSET(Zdroj!AG$16,'k rozhodnutí detailní'!$A789,0))</f>
        <v/>
      </c>
      <c r="U790" s="419" t="str">
        <f ca="1">IF($B790="","",OFFSET(Zdroj!AH$16,'k rozhodnutí detailní'!$A789,0))</f>
        <v/>
      </c>
    </row>
    <row r="791" spans="1:21" hidden="1" x14ac:dyDescent="0.25">
      <c r="A791" s="25"/>
      <c r="B791" s="424" t="str">
        <f ca="1">IF(OFFSET(Zdroj!$B$16,A789,0)&gt;0,OFFSET(Zdroj!$B$16,A789,0)+0,"")</f>
        <v/>
      </c>
      <c r="C791" s="2" t="str">
        <f ca="1">IF($B790="","",IF(Zdroj!$AS$9="ano",CONCATENATE("Okres:","
",OFFSET(Zdroj!CH$16,'k rozhodnutí detailní'!$A789,0),"
","Právní forma","
",OFFSET(Zdroj!H$16,'k rozhodnutí detailní'!$A789,0),"
",IF(OFFSET(Zdroj!I$16,'k rozhodnutí detailní'!$A789,0)="","","IČO: "),OFFSET(Zdroj!I$16,'k rozhodnutí detailní'!$A789,0),"
","B.Ú. ",IF(OFFSET(Zdroj!J$16,'k rozhodnutí detailní'!$A789,0)="","","Anonymizováno")),CONCATENATE("Okres:","
",OFFSET(Zdroj!CH$16,'k rozhodnutí detailní'!$A789,0),"
","Právní forma","
",OFFSET(Zdroj!H$16,'k rozhodnutí detailní'!$A789,0),"
",IF(OFFSET(Zdroj!I$16,'k rozhodnutí detailní'!$A789,0)="","","IČO: "),OFFSET(Zdroj!I$16,'k rozhodnutí detailní'!$A789,0),"
","B.Ú. ",OFFSET(Zdroj!J$16,'k rozhodnutí detailní'!$A789,0))))</f>
        <v/>
      </c>
      <c r="D791" s="3" t="str">
        <f ca="1">IF($B790="","",OFFSET(Zdroj!O$16,'k rozhodnutí detailní'!$A789,0))</f>
        <v/>
      </c>
      <c r="E791" s="426"/>
      <c r="F791" s="31"/>
      <c r="G791" s="429"/>
      <c r="H791" s="427"/>
      <c r="I791" s="419"/>
      <c r="J791" s="419"/>
      <c r="K791" s="419"/>
      <c r="L791" s="419"/>
      <c r="M791" s="435"/>
      <c r="N791" s="425"/>
      <c r="O791" s="419"/>
      <c r="P791" s="419"/>
      <c r="Q791" s="419"/>
      <c r="R791" s="419"/>
      <c r="S791" s="419"/>
      <c r="T791" s="419"/>
      <c r="U791" s="419"/>
    </row>
    <row r="792" spans="1:21" hidden="1" x14ac:dyDescent="0.25">
      <c r="A792" s="25">
        <f>ROW()/3-1</f>
        <v>263</v>
      </c>
      <c r="B792" s="424"/>
      <c r="C792" s="29" t="str">
        <f ca="1">IF($B790="","",IF(Zdroj!$AS$9="ano",IF(OFFSET(Zdroj!M$16,'k rozhodnutí detailní'!A789,0)="","","Anonymizováno"),IF(OFFSET(Zdroj!M$16,'k rozhodnutí detailní'!A789,0)="","",OFFSET(Zdroj!M$16,'k rozhodnutí detailní'!A789,0))))</f>
        <v/>
      </c>
      <c r="D792" s="3" t="str">
        <f ca="1">IF($B790="","",CONCATENATE("Dotace bude použita na:","
",OFFSET(Zdroj!P$16,'k rozhodnutí detailní'!$A789,0)))</f>
        <v/>
      </c>
      <c r="E792" s="426"/>
      <c r="F792" s="32" t="str">
        <f ca="1">IF($B790="","",OFFSET(Zdroj!V$16,'k rozhodnutí detailní'!$A789,0))</f>
        <v/>
      </c>
      <c r="G792" s="49" t="str">
        <f ca="1">IF($B790="","",OFFSET(Zdroj!CC$16,'k rozhodnutí'!#REF!,0))</f>
        <v/>
      </c>
      <c r="H792" s="427"/>
      <c r="I792" s="419"/>
      <c r="J792" s="419"/>
      <c r="K792" s="419"/>
      <c r="L792" s="419"/>
      <c r="M792" s="435"/>
      <c r="N792" s="33" t="str">
        <f t="shared" ref="N792" ca="1" si="521">IF(B790="","",N790/G790)</f>
        <v/>
      </c>
      <c r="O792" s="419"/>
      <c r="P792" s="419"/>
      <c r="Q792" s="419"/>
      <c r="R792" s="419"/>
      <c r="S792" s="419"/>
      <c r="T792" s="419"/>
      <c r="U792" s="419"/>
    </row>
    <row r="793" spans="1:21" hidden="1" x14ac:dyDescent="0.25">
      <c r="A793" s="25"/>
      <c r="B793" s="144" t="str">
        <f ca="1">IF(OFFSET(Zdroj!$B$16,A792,0)&gt;0,A795,"")</f>
        <v/>
      </c>
      <c r="C793" s="2" t="str">
        <f ca="1">IF($B793="","",IF(Zdroj!$AS$9="ano",CONCATENATE(OFFSET(Zdroj!C$16,'k rozhodnutí detailní'!$A792,0),"
","Anonymizováno","
",OFFSET(Zdroj!E$16,'k rozhodnutí detailní'!$A792,0),"
",OFFSET(Zdroj!F$16,'k rozhodnutí detailní'!$A792,0)),CONCATENATE(OFFSET(Zdroj!C$16,'k rozhodnutí detailní'!$A792,0),"
",OFFSET(Zdroj!D$16,'k rozhodnutí detailní'!$A792,0),"
",OFFSET(Zdroj!E$16,'k rozhodnutí detailní'!$A792,0),"
",OFFSET(Zdroj!F$16,'k rozhodnutí detailní'!$A792,0))))</f>
        <v/>
      </c>
      <c r="D793" s="20" t="str">
        <f ca="1">IF($B793="","",OFFSET(Zdroj!N$16,'k rozhodnutí detailní'!$A792,0))</f>
        <v/>
      </c>
      <c r="E793" s="426" t="str">
        <f ca="1">IF($B793="","",OFFSET(Zdroj!T$16,'k rozhodnutí detailní'!$A792,0))</f>
        <v/>
      </c>
      <c r="F793" s="32" t="str">
        <f ca="1">IF($B793="","",OFFSET(Zdroj!U$16,'k rozhodnutí detailní'!$A792,0))</f>
        <v/>
      </c>
      <c r="G793" s="429" t="str">
        <f ca="1">IF($B793="","",OFFSET(Zdroj!W$16,'k rozhodnutí detailní'!$A792,0))</f>
        <v/>
      </c>
      <c r="H793" s="427" t="str">
        <f ca="1">IF($B793="","",OFFSET(Zdroj!Y$16,'k rozhodnutí detailní'!$A792,0))</f>
        <v/>
      </c>
      <c r="I793" s="419" t="str">
        <f ca="1">IF($B793="","",OFFSET(Zdroj!BW$16,'k rozhodnutí detailní'!$A792,0))</f>
        <v/>
      </c>
      <c r="J793" s="419" t="str">
        <f ca="1">IF($B793="","",OFFSET(Zdroj!BX$16,'k rozhodnutí detailní'!$A792,0))</f>
        <v/>
      </c>
      <c r="K793" s="419" t="str">
        <f ca="1">IF($B793="","",OFFSET(Zdroj!BY$16,'k rozhodnutí detailní'!$A792,0))</f>
        <v/>
      </c>
      <c r="L793" s="419" t="str">
        <f ca="1">IF($B793="","",CONCATENATE(OFFSET(Zdroj!BZ$16,'k rozhodnutí detailní'!$A792,0)," ze 100"))</f>
        <v/>
      </c>
      <c r="M793" s="435" t="str">
        <f t="shared" ref="M793" ca="1" si="522">IF($B793="","",SUM((I793+J793+K793)/100))</f>
        <v/>
      </c>
      <c r="N793" s="425" t="str">
        <f ca="1">IF(B793="","",IF(Zdroj!$AS$1=Zdroj!$AT$9,IF(ROUND(G793*M793,Zdroj!$AT$8)&lt;Zdroj!$AU$1,Zdroj!$AU$1,ROUND(G793*M793,Zdroj!$AT$8)),OFFSET(Zdroj!CE$16,'k rozhodnutí detailní'!A792,0)))</f>
        <v/>
      </c>
      <c r="O793" s="419" t="str">
        <f ca="1">IF($B793="","",OFFSET(Zdroj!Z$16,'k rozhodnutí detailní'!$A792,0))</f>
        <v/>
      </c>
      <c r="P793" s="419" t="str">
        <f ca="1">IF($B793="","",OFFSET(Zdroj!AC$16,'k rozhodnutí detailní'!$A792,0))</f>
        <v/>
      </c>
      <c r="Q793" s="419" t="str">
        <f ca="1">IF($B793="","",OFFSET(Zdroj!AD$16,'k rozhodnutí detailní'!$A792,0))</f>
        <v/>
      </c>
      <c r="R793" s="419" t="str">
        <f ca="1">IF($B793="","",OFFSET(Zdroj!AE$16,'k rozhodnutí detailní'!$A792,0))</f>
        <v/>
      </c>
      <c r="S793" s="419" t="str">
        <f ca="1">IF($B793="","",OFFSET(Zdroj!AF$16,'k rozhodnutí detailní'!$A792,0))</f>
        <v/>
      </c>
      <c r="T793" s="419" t="str">
        <f ca="1">IF($B793="","",OFFSET(Zdroj!AG$16,'k rozhodnutí detailní'!$A792,0))</f>
        <v/>
      </c>
      <c r="U793" s="419" t="str">
        <f ca="1">IF($B793="","",OFFSET(Zdroj!AH$16,'k rozhodnutí detailní'!$A792,0))</f>
        <v/>
      </c>
    </row>
    <row r="794" spans="1:21" hidden="1" x14ac:dyDescent="0.25">
      <c r="A794" s="25"/>
      <c r="B794" s="424" t="str">
        <f ca="1">IF(OFFSET(Zdroj!$B$16,A792,0)&gt;0,OFFSET(Zdroj!$B$16,A792,0)+0,"")</f>
        <v/>
      </c>
      <c r="C794" s="2" t="str">
        <f ca="1">IF($B793="","",IF(Zdroj!$AS$9="ano",CONCATENATE("Okres:","
",OFFSET(Zdroj!CH$16,'k rozhodnutí detailní'!$A792,0),"
","Právní forma","
",OFFSET(Zdroj!H$16,'k rozhodnutí detailní'!$A792,0),"
",IF(OFFSET(Zdroj!I$16,'k rozhodnutí detailní'!$A792,0)="","","IČO: "),OFFSET(Zdroj!I$16,'k rozhodnutí detailní'!$A792,0),"
","B.Ú. ",IF(OFFSET(Zdroj!J$16,'k rozhodnutí detailní'!$A792,0)="","","Anonymizováno")),CONCATENATE("Okres:","
",OFFSET(Zdroj!CH$16,'k rozhodnutí detailní'!$A792,0),"
","Právní forma","
",OFFSET(Zdroj!H$16,'k rozhodnutí detailní'!$A792,0),"
",IF(OFFSET(Zdroj!I$16,'k rozhodnutí detailní'!$A792,0)="","","IČO: "),OFFSET(Zdroj!I$16,'k rozhodnutí detailní'!$A792,0),"
","B.Ú. ",OFFSET(Zdroj!J$16,'k rozhodnutí detailní'!$A792,0))))</f>
        <v/>
      </c>
      <c r="D794" s="3" t="str">
        <f ca="1">IF($B793="","",OFFSET(Zdroj!O$16,'k rozhodnutí detailní'!$A792,0))</f>
        <v/>
      </c>
      <c r="E794" s="426"/>
      <c r="F794" s="31"/>
      <c r="G794" s="429"/>
      <c r="H794" s="427"/>
      <c r="I794" s="419"/>
      <c r="J794" s="419"/>
      <c r="K794" s="419"/>
      <c r="L794" s="419"/>
      <c r="M794" s="435"/>
      <c r="N794" s="425"/>
      <c r="O794" s="419"/>
      <c r="P794" s="419"/>
      <c r="Q794" s="419"/>
      <c r="R794" s="419"/>
      <c r="S794" s="419"/>
      <c r="T794" s="419"/>
      <c r="U794" s="419"/>
    </row>
    <row r="795" spans="1:21" hidden="1" x14ac:dyDescent="0.25">
      <c r="A795" s="25">
        <f>ROW()/3-1</f>
        <v>264</v>
      </c>
      <c r="B795" s="424"/>
      <c r="C795" s="29" t="str">
        <f ca="1">IF($B793="","",IF(Zdroj!$AS$9="ano",IF(OFFSET(Zdroj!M$16,'k rozhodnutí detailní'!A792,0)="","","Anonymizováno"),IF(OFFSET(Zdroj!M$16,'k rozhodnutí detailní'!A792,0)="","",OFFSET(Zdroj!M$16,'k rozhodnutí detailní'!A792,0))))</f>
        <v/>
      </c>
      <c r="D795" s="3" t="str">
        <f ca="1">IF($B793="","",CONCATENATE("Dotace bude použita na:","
",OFFSET(Zdroj!P$16,'k rozhodnutí detailní'!$A792,0)))</f>
        <v/>
      </c>
      <c r="E795" s="426"/>
      <c r="F795" s="32" t="str">
        <f ca="1">IF($B793="","",OFFSET(Zdroj!V$16,'k rozhodnutí detailní'!$A792,0))</f>
        <v/>
      </c>
      <c r="G795" s="49" t="str">
        <f ca="1">IF($B793="","",OFFSET(Zdroj!CC$16,'k rozhodnutí'!#REF!,0))</f>
        <v/>
      </c>
      <c r="H795" s="427"/>
      <c r="I795" s="419"/>
      <c r="J795" s="419"/>
      <c r="K795" s="419"/>
      <c r="L795" s="419"/>
      <c r="M795" s="435"/>
      <c r="N795" s="33" t="str">
        <f t="shared" ref="N795" ca="1" si="523">IF(B793="","",N793/G793)</f>
        <v/>
      </c>
      <c r="O795" s="419"/>
      <c r="P795" s="419"/>
      <c r="Q795" s="419"/>
      <c r="R795" s="419"/>
      <c r="S795" s="419"/>
      <c r="T795" s="419"/>
      <c r="U795" s="419"/>
    </row>
    <row r="796" spans="1:21" hidden="1" x14ac:dyDescent="0.25">
      <c r="A796" s="25"/>
      <c r="B796" s="144" t="str">
        <f ca="1">IF(OFFSET(Zdroj!$B$16,A795,0)&gt;0,A798,"")</f>
        <v/>
      </c>
      <c r="C796" s="2" t="str">
        <f ca="1">IF($B796="","",IF(Zdroj!$AS$9="ano",CONCATENATE(OFFSET(Zdroj!C$16,'k rozhodnutí detailní'!$A795,0),"
","Anonymizováno","
",OFFSET(Zdroj!E$16,'k rozhodnutí detailní'!$A795,0),"
",OFFSET(Zdroj!F$16,'k rozhodnutí detailní'!$A795,0)),CONCATENATE(OFFSET(Zdroj!C$16,'k rozhodnutí detailní'!$A795,0),"
",OFFSET(Zdroj!D$16,'k rozhodnutí detailní'!$A795,0),"
",OFFSET(Zdroj!E$16,'k rozhodnutí detailní'!$A795,0),"
",OFFSET(Zdroj!F$16,'k rozhodnutí detailní'!$A795,0))))</f>
        <v/>
      </c>
      <c r="D796" s="20" t="str">
        <f ca="1">IF($B796="","",OFFSET(Zdroj!N$16,'k rozhodnutí detailní'!$A795,0))</f>
        <v/>
      </c>
      <c r="E796" s="426" t="str">
        <f ca="1">IF($B796="","",OFFSET(Zdroj!T$16,'k rozhodnutí detailní'!$A795,0))</f>
        <v/>
      </c>
      <c r="F796" s="32" t="str">
        <f ca="1">IF($B796="","",OFFSET(Zdroj!U$16,'k rozhodnutí detailní'!$A795,0))</f>
        <v/>
      </c>
      <c r="G796" s="429" t="str">
        <f ca="1">IF($B796="","",OFFSET(Zdroj!W$16,'k rozhodnutí detailní'!$A795,0))</f>
        <v/>
      </c>
      <c r="H796" s="427" t="str">
        <f ca="1">IF($B796="","",OFFSET(Zdroj!Y$16,'k rozhodnutí detailní'!$A795,0))</f>
        <v/>
      </c>
      <c r="I796" s="419" t="str">
        <f ca="1">IF($B796="","",OFFSET(Zdroj!BW$16,'k rozhodnutí detailní'!$A795,0))</f>
        <v/>
      </c>
      <c r="J796" s="419" t="str">
        <f ca="1">IF($B796="","",OFFSET(Zdroj!BX$16,'k rozhodnutí detailní'!$A795,0))</f>
        <v/>
      </c>
      <c r="K796" s="419" t="str">
        <f ca="1">IF($B796="","",OFFSET(Zdroj!BY$16,'k rozhodnutí detailní'!$A795,0))</f>
        <v/>
      </c>
      <c r="L796" s="419" t="str">
        <f ca="1">IF($B796="","",CONCATENATE(OFFSET(Zdroj!BZ$16,'k rozhodnutí detailní'!$A795,0)," ze 100"))</f>
        <v/>
      </c>
      <c r="M796" s="435" t="str">
        <f t="shared" ref="M796" ca="1" si="524">IF($B796="","",SUM((I796+J796+K796)/100))</f>
        <v/>
      </c>
      <c r="N796" s="425" t="str">
        <f ca="1">IF(B796="","",IF(Zdroj!$AS$1=Zdroj!$AT$9,IF(ROUND(G796*M796,Zdroj!$AT$8)&lt;Zdroj!$AU$1,Zdroj!$AU$1,ROUND(G796*M796,Zdroj!$AT$8)),OFFSET(Zdroj!CE$16,'k rozhodnutí detailní'!A795,0)))</f>
        <v/>
      </c>
      <c r="O796" s="419" t="str">
        <f ca="1">IF($B796="","",OFFSET(Zdroj!Z$16,'k rozhodnutí detailní'!$A795,0))</f>
        <v/>
      </c>
      <c r="P796" s="419" t="str">
        <f ca="1">IF($B796="","",OFFSET(Zdroj!AC$16,'k rozhodnutí detailní'!$A795,0))</f>
        <v/>
      </c>
      <c r="Q796" s="419" t="str">
        <f ca="1">IF($B796="","",OFFSET(Zdroj!AD$16,'k rozhodnutí detailní'!$A795,0))</f>
        <v/>
      </c>
      <c r="R796" s="419" t="str">
        <f ca="1">IF($B796="","",OFFSET(Zdroj!AE$16,'k rozhodnutí detailní'!$A795,0))</f>
        <v/>
      </c>
      <c r="S796" s="419" t="str">
        <f ca="1">IF($B796="","",OFFSET(Zdroj!AF$16,'k rozhodnutí detailní'!$A795,0))</f>
        <v/>
      </c>
      <c r="T796" s="419" t="str">
        <f ca="1">IF($B796="","",OFFSET(Zdroj!AG$16,'k rozhodnutí detailní'!$A795,0))</f>
        <v/>
      </c>
      <c r="U796" s="419" t="str">
        <f ca="1">IF($B796="","",OFFSET(Zdroj!AH$16,'k rozhodnutí detailní'!$A795,0))</f>
        <v/>
      </c>
    </row>
    <row r="797" spans="1:21" hidden="1" x14ac:dyDescent="0.25">
      <c r="A797" s="25"/>
      <c r="B797" s="424" t="str">
        <f ca="1">IF(OFFSET(Zdroj!$B$16,A795,0)&gt;0,OFFSET(Zdroj!$B$16,A795,0)+0,"")</f>
        <v/>
      </c>
      <c r="C797" s="2" t="str">
        <f ca="1">IF($B796="","",IF(Zdroj!$AS$9="ano",CONCATENATE("Okres:","
",OFFSET(Zdroj!CH$16,'k rozhodnutí detailní'!$A795,0),"
","Právní forma","
",OFFSET(Zdroj!H$16,'k rozhodnutí detailní'!$A795,0),"
",IF(OFFSET(Zdroj!I$16,'k rozhodnutí detailní'!$A795,0)="","","IČO: "),OFFSET(Zdroj!I$16,'k rozhodnutí detailní'!$A795,0),"
","B.Ú. ",IF(OFFSET(Zdroj!J$16,'k rozhodnutí detailní'!$A795,0)="","","Anonymizováno")),CONCATENATE("Okres:","
",OFFSET(Zdroj!CH$16,'k rozhodnutí detailní'!$A795,0),"
","Právní forma","
",OFFSET(Zdroj!H$16,'k rozhodnutí detailní'!$A795,0),"
",IF(OFFSET(Zdroj!I$16,'k rozhodnutí detailní'!$A795,0)="","","IČO: "),OFFSET(Zdroj!I$16,'k rozhodnutí detailní'!$A795,0),"
","B.Ú. ",OFFSET(Zdroj!J$16,'k rozhodnutí detailní'!$A795,0))))</f>
        <v/>
      </c>
      <c r="D797" s="3" t="str">
        <f ca="1">IF($B796="","",OFFSET(Zdroj!O$16,'k rozhodnutí detailní'!$A795,0))</f>
        <v/>
      </c>
      <c r="E797" s="426"/>
      <c r="F797" s="31"/>
      <c r="G797" s="429"/>
      <c r="H797" s="427"/>
      <c r="I797" s="419"/>
      <c r="J797" s="419"/>
      <c r="K797" s="419"/>
      <c r="L797" s="419"/>
      <c r="M797" s="435"/>
      <c r="N797" s="425"/>
      <c r="O797" s="419"/>
      <c r="P797" s="419"/>
      <c r="Q797" s="419"/>
      <c r="R797" s="419"/>
      <c r="S797" s="419"/>
      <c r="T797" s="419"/>
      <c r="U797" s="419"/>
    </row>
    <row r="798" spans="1:21" hidden="1" x14ac:dyDescent="0.25">
      <c r="A798" s="25">
        <f>ROW()/3-1</f>
        <v>265</v>
      </c>
      <c r="B798" s="424"/>
      <c r="C798" s="29" t="str">
        <f ca="1">IF($B796="","",IF(Zdroj!$AS$9="ano",IF(OFFSET(Zdroj!M$16,'k rozhodnutí detailní'!A795,0)="","","Anonymizováno"),IF(OFFSET(Zdroj!M$16,'k rozhodnutí detailní'!A795,0)="","",OFFSET(Zdroj!M$16,'k rozhodnutí detailní'!A795,0))))</f>
        <v/>
      </c>
      <c r="D798" s="3" t="str">
        <f ca="1">IF($B796="","",CONCATENATE("Dotace bude použita na:","
",OFFSET(Zdroj!P$16,'k rozhodnutí detailní'!$A795,0)))</f>
        <v/>
      </c>
      <c r="E798" s="426"/>
      <c r="F798" s="32" t="str">
        <f ca="1">IF($B796="","",OFFSET(Zdroj!V$16,'k rozhodnutí detailní'!$A795,0))</f>
        <v/>
      </c>
      <c r="G798" s="49" t="str">
        <f ca="1">IF($B796="","",OFFSET(Zdroj!CC$16,'k rozhodnutí'!#REF!,0))</f>
        <v/>
      </c>
      <c r="H798" s="427"/>
      <c r="I798" s="419"/>
      <c r="J798" s="419"/>
      <c r="K798" s="419"/>
      <c r="L798" s="419"/>
      <c r="M798" s="435"/>
      <c r="N798" s="33" t="str">
        <f t="shared" ref="N798" ca="1" si="525">IF(B796="","",N796/G796)</f>
        <v/>
      </c>
      <c r="O798" s="419"/>
      <c r="P798" s="419"/>
      <c r="Q798" s="419"/>
      <c r="R798" s="419"/>
      <c r="S798" s="419"/>
      <c r="T798" s="419"/>
      <c r="U798" s="419"/>
    </row>
    <row r="799" spans="1:21" hidden="1" x14ac:dyDescent="0.25">
      <c r="A799" s="25"/>
      <c r="B799" s="144" t="str">
        <f ca="1">IF(OFFSET(Zdroj!$B$16,A798,0)&gt;0,A801,"")</f>
        <v/>
      </c>
      <c r="C799" s="2" t="str">
        <f ca="1">IF($B799="","",IF(Zdroj!$AS$9="ano",CONCATENATE(OFFSET(Zdroj!C$16,'k rozhodnutí detailní'!$A798,0),"
","Anonymizováno","
",OFFSET(Zdroj!E$16,'k rozhodnutí detailní'!$A798,0),"
",OFFSET(Zdroj!F$16,'k rozhodnutí detailní'!$A798,0)),CONCATENATE(OFFSET(Zdroj!C$16,'k rozhodnutí detailní'!$A798,0),"
",OFFSET(Zdroj!D$16,'k rozhodnutí detailní'!$A798,0),"
",OFFSET(Zdroj!E$16,'k rozhodnutí detailní'!$A798,0),"
",OFFSET(Zdroj!F$16,'k rozhodnutí detailní'!$A798,0))))</f>
        <v/>
      </c>
      <c r="D799" s="20" t="str">
        <f ca="1">IF($B799="","",OFFSET(Zdroj!N$16,'k rozhodnutí detailní'!$A798,0))</f>
        <v/>
      </c>
      <c r="E799" s="426" t="str">
        <f ca="1">IF($B799="","",OFFSET(Zdroj!T$16,'k rozhodnutí detailní'!$A798,0))</f>
        <v/>
      </c>
      <c r="F799" s="32" t="str">
        <f ca="1">IF($B799="","",OFFSET(Zdroj!U$16,'k rozhodnutí detailní'!$A798,0))</f>
        <v/>
      </c>
      <c r="G799" s="429" t="str">
        <f ca="1">IF($B799="","",OFFSET(Zdroj!W$16,'k rozhodnutí detailní'!$A798,0))</f>
        <v/>
      </c>
      <c r="H799" s="427" t="str">
        <f ca="1">IF($B799="","",OFFSET(Zdroj!Y$16,'k rozhodnutí detailní'!$A798,0))</f>
        <v/>
      </c>
      <c r="I799" s="419" t="str">
        <f ca="1">IF($B799="","",OFFSET(Zdroj!BW$16,'k rozhodnutí detailní'!$A798,0))</f>
        <v/>
      </c>
      <c r="J799" s="419" t="str">
        <f ca="1">IF($B799="","",OFFSET(Zdroj!BX$16,'k rozhodnutí detailní'!$A798,0))</f>
        <v/>
      </c>
      <c r="K799" s="419" t="str">
        <f ca="1">IF($B799="","",OFFSET(Zdroj!BY$16,'k rozhodnutí detailní'!$A798,0))</f>
        <v/>
      </c>
      <c r="L799" s="419" t="str">
        <f ca="1">IF($B799="","",CONCATENATE(OFFSET(Zdroj!BZ$16,'k rozhodnutí detailní'!$A798,0)," ze 100"))</f>
        <v/>
      </c>
      <c r="M799" s="435" t="str">
        <f t="shared" ref="M799" ca="1" si="526">IF($B799="","",SUM((I799+J799+K799)/100))</f>
        <v/>
      </c>
      <c r="N799" s="425" t="str">
        <f ca="1">IF(B799="","",IF(Zdroj!$AS$1=Zdroj!$AT$9,IF(ROUND(G799*M799,Zdroj!$AT$8)&lt;Zdroj!$AU$1,Zdroj!$AU$1,ROUND(G799*M799,Zdroj!$AT$8)),OFFSET(Zdroj!CE$16,'k rozhodnutí detailní'!A798,0)))</f>
        <v/>
      </c>
      <c r="O799" s="419" t="str">
        <f ca="1">IF($B799="","",OFFSET(Zdroj!Z$16,'k rozhodnutí detailní'!$A798,0))</f>
        <v/>
      </c>
      <c r="P799" s="419" t="str">
        <f ca="1">IF($B799="","",OFFSET(Zdroj!AC$16,'k rozhodnutí detailní'!$A798,0))</f>
        <v/>
      </c>
      <c r="Q799" s="419" t="str">
        <f ca="1">IF($B799="","",OFFSET(Zdroj!AD$16,'k rozhodnutí detailní'!$A798,0))</f>
        <v/>
      </c>
      <c r="R799" s="419" t="str">
        <f ca="1">IF($B799="","",OFFSET(Zdroj!AE$16,'k rozhodnutí detailní'!$A798,0))</f>
        <v/>
      </c>
      <c r="S799" s="419" t="str">
        <f ca="1">IF($B799="","",OFFSET(Zdroj!AF$16,'k rozhodnutí detailní'!$A798,0))</f>
        <v/>
      </c>
      <c r="T799" s="419" t="str">
        <f ca="1">IF($B799="","",OFFSET(Zdroj!AG$16,'k rozhodnutí detailní'!$A798,0))</f>
        <v/>
      </c>
      <c r="U799" s="419" t="str">
        <f ca="1">IF($B799="","",OFFSET(Zdroj!AH$16,'k rozhodnutí detailní'!$A798,0))</f>
        <v/>
      </c>
    </row>
    <row r="800" spans="1:21" hidden="1" x14ac:dyDescent="0.25">
      <c r="A800" s="25"/>
      <c r="B800" s="424" t="str">
        <f ca="1">IF(OFFSET(Zdroj!$B$16,A798,0)&gt;0,OFFSET(Zdroj!$B$16,A798,0)+0,"")</f>
        <v/>
      </c>
      <c r="C800" s="2" t="str">
        <f ca="1">IF($B799="","",IF(Zdroj!$AS$9="ano",CONCATENATE("Okres:","
",OFFSET(Zdroj!CH$16,'k rozhodnutí detailní'!$A798,0),"
","Právní forma","
",OFFSET(Zdroj!H$16,'k rozhodnutí detailní'!$A798,0),"
",IF(OFFSET(Zdroj!I$16,'k rozhodnutí detailní'!$A798,0)="","","IČO: "),OFFSET(Zdroj!I$16,'k rozhodnutí detailní'!$A798,0),"
","B.Ú. ",IF(OFFSET(Zdroj!J$16,'k rozhodnutí detailní'!$A798,0)="","","Anonymizováno")),CONCATENATE("Okres:","
",OFFSET(Zdroj!CH$16,'k rozhodnutí detailní'!$A798,0),"
","Právní forma","
",OFFSET(Zdroj!H$16,'k rozhodnutí detailní'!$A798,0),"
",IF(OFFSET(Zdroj!I$16,'k rozhodnutí detailní'!$A798,0)="","","IČO: "),OFFSET(Zdroj!I$16,'k rozhodnutí detailní'!$A798,0),"
","B.Ú. ",OFFSET(Zdroj!J$16,'k rozhodnutí detailní'!$A798,0))))</f>
        <v/>
      </c>
      <c r="D800" s="3" t="str">
        <f ca="1">IF($B799="","",OFFSET(Zdroj!O$16,'k rozhodnutí detailní'!$A798,0))</f>
        <v/>
      </c>
      <c r="E800" s="426"/>
      <c r="F800" s="31"/>
      <c r="G800" s="429"/>
      <c r="H800" s="427"/>
      <c r="I800" s="419"/>
      <c r="J800" s="419"/>
      <c r="K800" s="419"/>
      <c r="L800" s="419"/>
      <c r="M800" s="435"/>
      <c r="N800" s="425"/>
      <c r="O800" s="419"/>
      <c r="P800" s="419"/>
      <c r="Q800" s="419"/>
      <c r="R800" s="419"/>
      <c r="S800" s="419"/>
      <c r="T800" s="419"/>
      <c r="U800" s="419"/>
    </row>
    <row r="801" spans="1:21" hidden="1" x14ac:dyDescent="0.25">
      <c r="A801" s="25">
        <f>ROW()/3-1</f>
        <v>266</v>
      </c>
      <c r="B801" s="424"/>
      <c r="C801" s="29" t="str">
        <f ca="1">IF($B799="","",IF(Zdroj!$AS$9="ano",IF(OFFSET(Zdroj!M$16,'k rozhodnutí detailní'!A798,0)="","","Anonymizováno"),IF(OFFSET(Zdroj!M$16,'k rozhodnutí detailní'!A798,0)="","",OFFSET(Zdroj!M$16,'k rozhodnutí detailní'!A798,0))))</f>
        <v/>
      </c>
      <c r="D801" s="3" t="str">
        <f ca="1">IF($B799="","",CONCATENATE("Dotace bude použita na:","
",OFFSET(Zdroj!P$16,'k rozhodnutí detailní'!$A798,0)))</f>
        <v/>
      </c>
      <c r="E801" s="426"/>
      <c r="F801" s="32" t="str">
        <f ca="1">IF($B799="","",OFFSET(Zdroj!V$16,'k rozhodnutí detailní'!$A798,0))</f>
        <v/>
      </c>
      <c r="G801" s="49" t="str">
        <f ca="1">IF($B799="","",OFFSET(Zdroj!CC$16,'k rozhodnutí'!#REF!,0))</f>
        <v/>
      </c>
      <c r="H801" s="427"/>
      <c r="I801" s="419"/>
      <c r="J801" s="419"/>
      <c r="K801" s="419"/>
      <c r="L801" s="419"/>
      <c r="M801" s="435"/>
      <c r="N801" s="33" t="str">
        <f t="shared" ref="N801" ca="1" si="527">IF(B799="","",N799/G799)</f>
        <v/>
      </c>
      <c r="O801" s="419"/>
      <c r="P801" s="419"/>
      <c r="Q801" s="419"/>
      <c r="R801" s="419"/>
      <c r="S801" s="419"/>
      <c r="T801" s="419"/>
      <c r="U801" s="419"/>
    </row>
    <row r="802" spans="1:21" hidden="1" x14ac:dyDescent="0.25">
      <c r="A802" s="25"/>
      <c r="B802" s="144" t="str">
        <f ca="1">IF(OFFSET(Zdroj!$B$16,A801,0)&gt;0,A804,"")</f>
        <v/>
      </c>
      <c r="C802" s="2" t="str">
        <f ca="1">IF($B802="","",IF(Zdroj!$AS$9="ano",CONCATENATE(OFFSET(Zdroj!C$16,'k rozhodnutí detailní'!$A801,0),"
","Anonymizováno","
",OFFSET(Zdroj!E$16,'k rozhodnutí detailní'!$A801,0),"
",OFFSET(Zdroj!F$16,'k rozhodnutí detailní'!$A801,0)),CONCATENATE(OFFSET(Zdroj!C$16,'k rozhodnutí detailní'!$A801,0),"
",OFFSET(Zdroj!D$16,'k rozhodnutí detailní'!$A801,0),"
",OFFSET(Zdroj!E$16,'k rozhodnutí detailní'!$A801,0),"
",OFFSET(Zdroj!F$16,'k rozhodnutí detailní'!$A801,0))))</f>
        <v/>
      </c>
      <c r="D802" s="20" t="str">
        <f ca="1">IF($B802="","",OFFSET(Zdroj!N$16,'k rozhodnutí detailní'!$A801,0))</f>
        <v/>
      </c>
      <c r="E802" s="426" t="str">
        <f ca="1">IF($B802="","",OFFSET(Zdroj!T$16,'k rozhodnutí detailní'!$A801,0))</f>
        <v/>
      </c>
      <c r="F802" s="32" t="str">
        <f ca="1">IF($B802="","",OFFSET(Zdroj!U$16,'k rozhodnutí detailní'!$A801,0))</f>
        <v/>
      </c>
      <c r="G802" s="429" t="str">
        <f ca="1">IF($B802="","",OFFSET(Zdroj!W$16,'k rozhodnutí detailní'!$A801,0))</f>
        <v/>
      </c>
      <c r="H802" s="427" t="str">
        <f ca="1">IF($B802="","",OFFSET(Zdroj!Y$16,'k rozhodnutí detailní'!$A801,0))</f>
        <v/>
      </c>
      <c r="I802" s="419" t="str">
        <f ca="1">IF($B802="","",OFFSET(Zdroj!BW$16,'k rozhodnutí detailní'!$A801,0))</f>
        <v/>
      </c>
      <c r="J802" s="419" t="str">
        <f ca="1">IF($B802="","",OFFSET(Zdroj!BX$16,'k rozhodnutí detailní'!$A801,0))</f>
        <v/>
      </c>
      <c r="K802" s="419" t="str">
        <f ca="1">IF($B802="","",OFFSET(Zdroj!BY$16,'k rozhodnutí detailní'!$A801,0))</f>
        <v/>
      </c>
      <c r="L802" s="419" t="str">
        <f ca="1">IF($B802="","",CONCATENATE(OFFSET(Zdroj!BZ$16,'k rozhodnutí detailní'!$A801,0)," ze 100"))</f>
        <v/>
      </c>
      <c r="M802" s="435" t="str">
        <f t="shared" ref="M802" ca="1" si="528">IF($B802="","",SUM((I802+J802+K802)/100))</f>
        <v/>
      </c>
      <c r="N802" s="425" t="str">
        <f ca="1">IF(B802="","",IF(Zdroj!$AS$1=Zdroj!$AT$9,IF(ROUND(G802*M802,Zdroj!$AT$8)&lt;Zdroj!$AU$1,Zdroj!$AU$1,ROUND(G802*M802,Zdroj!$AT$8)),OFFSET(Zdroj!CE$16,'k rozhodnutí detailní'!A801,0)))</f>
        <v/>
      </c>
      <c r="O802" s="419" t="str">
        <f ca="1">IF($B802="","",OFFSET(Zdroj!Z$16,'k rozhodnutí detailní'!$A801,0))</f>
        <v/>
      </c>
      <c r="P802" s="419" t="str">
        <f ca="1">IF($B802="","",OFFSET(Zdroj!AC$16,'k rozhodnutí detailní'!$A801,0))</f>
        <v/>
      </c>
      <c r="Q802" s="419" t="str">
        <f ca="1">IF($B802="","",OFFSET(Zdroj!AD$16,'k rozhodnutí detailní'!$A801,0))</f>
        <v/>
      </c>
      <c r="R802" s="419" t="str">
        <f ca="1">IF($B802="","",OFFSET(Zdroj!AE$16,'k rozhodnutí detailní'!$A801,0))</f>
        <v/>
      </c>
      <c r="S802" s="419" t="str">
        <f ca="1">IF($B802="","",OFFSET(Zdroj!AF$16,'k rozhodnutí detailní'!$A801,0))</f>
        <v/>
      </c>
      <c r="T802" s="419" t="str">
        <f ca="1">IF($B802="","",OFFSET(Zdroj!AG$16,'k rozhodnutí detailní'!$A801,0))</f>
        <v/>
      </c>
      <c r="U802" s="419" t="str">
        <f ca="1">IF($B802="","",OFFSET(Zdroj!AH$16,'k rozhodnutí detailní'!$A801,0))</f>
        <v/>
      </c>
    </row>
    <row r="803" spans="1:21" hidden="1" x14ac:dyDescent="0.25">
      <c r="A803" s="25"/>
      <c r="B803" s="424" t="str">
        <f ca="1">IF(OFFSET(Zdroj!$B$16,A801,0)&gt;0,OFFSET(Zdroj!$B$16,A801,0)+0,"")</f>
        <v/>
      </c>
      <c r="C803" s="2" t="str">
        <f ca="1">IF($B802="","",IF(Zdroj!$AS$9="ano",CONCATENATE("Okres:","
",OFFSET(Zdroj!CH$16,'k rozhodnutí detailní'!$A801,0),"
","Právní forma","
",OFFSET(Zdroj!H$16,'k rozhodnutí detailní'!$A801,0),"
",IF(OFFSET(Zdroj!I$16,'k rozhodnutí detailní'!$A801,0)="","","IČO: "),OFFSET(Zdroj!I$16,'k rozhodnutí detailní'!$A801,0),"
","B.Ú. ",IF(OFFSET(Zdroj!J$16,'k rozhodnutí detailní'!$A801,0)="","","Anonymizováno")),CONCATENATE("Okres:","
",OFFSET(Zdroj!CH$16,'k rozhodnutí detailní'!$A801,0),"
","Právní forma","
",OFFSET(Zdroj!H$16,'k rozhodnutí detailní'!$A801,0),"
",IF(OFFSET(Zdroj!I$16,'k rozhodnutí detailní'!$A801,0)="","","IČO: "),OFFSET(Zdroj!I$16,'k rozhodnutí detailní'!$A801,0),"
","B.Ú. ",OFFSET(Zdroj!J$16,'k rozhodnutí detailní'!$A801,0))))</f>
        <v/>
      </c>
      <c r="D803" s="3" t="str">
        <f ca="1">IF($B802="","",OFFSET(Zdroj!O$16,'k rozhodnutí detailní'!$A801,0))</f>
        <v/>
      </c>
      <c r="E803" s="426"/>
      <c r="F803" s="31"/>
      <c r="G803" s="429"/>
      <c r="H803" s="427"/>
      <c r="I803" s="419"/>
      <c r="J803" s="419"/>
      <c r="K803" s="419"/>
      <c r="L803" s="419"/>
      <c r="M803" s="435"/>
      <c r="N803" s="425"/>
      <c r="O803" s="419"/>
      <c r="P803" s="419"/>
      <c r="Q803" s="419"/>
      <c r="R803" s="419"/>
      <c r="S803" s="419"/>
      <c r="T803" s="419"/>
      <c r="U803" s="419"/>
    </row>
    <row r="804" spans="1:21" hidden="1" x14ac:dyDescent="0.25">
      <c r="A804" s="25">
        <f>ROW()/3-1</f>
        <v>267</v>
      </c>
      <c r="B804" s="424"/>
      <c r="C804" s="29" t="str">
        <f ca="1">IF($B802="","",IF(Zdroj!$AS$9="ano",IF(OFFSET(Zdroj!M$16,'k rozhodnutí detailní'!A801,0)="","","Anonymizováno"),IF(OFFSET(Zdroj!M$16,'k rozhodnutí detailní'!A801,0)="","",OFFSET(Zdroj!M$16,'k rozhodnutí detailní'!A801,0))))</f>
        <v/>
      </c>
      <c r="D804" s="3" t="str">
        <f ca="1">IF($B802="","",CONCATENATE("Dotace bude použita na:","
",OFFSET(Zdroj!P$16,'k rozhodnutí detailní'!$A801,0)))</f>
        <v/>
      </c>
      <c r="E804" s="426"/>
      <c r="F804" s="32" t="str">
        <f ca="1">IF($B802="","",OFFSET(Zdroj!V$16,'k rozhodnutí detailní'!$A801,0))</f>
        <v/>
      </c>
      <c r="G804" s="49" t="str">
        <f ca="1">IF($B802="","",OFFSET(Zdroj!CC$16,'k rozhodnutí'!#REF!,0))</f>
        <v/>
      </c>
      <c r="H804" s="427"/>
      <c r="I804" s="419"/>
      <c r="J804" s="419"/>
      <c r="K804" s="419"/>
      <c r="L804" s="419"/>
      <c r="M804" s="435"/>
      <c r="N804" s="33" t="str">
        <f t="shared" ref="N804" ca="1" si="529">IF(B802="","",N802/G802)</f>
        <v/>
      </c>
      <c r="O804" s="419"/>
      <c r="P804" s="419"/>
      <c r="Q804" s="419"/>
      <c r="R804" s="419"/>
      <c r="S804" s="419"/>
      <c r="T804" s="419"/>
      <c r="U804" s="419"/>
    </row>
    <row r="805" spans="1:21" hidden="1" x14ac:dyDescent="0.25">
      <c r="A805" s="25"/>
      <c r="B805" s="144" t="str">
        <f ca="1">IF(OFFSET(Zdroj!$B$16,A804,0)&gt;0,A807,"")</f>
        <v/>
      </c>
      <c r="C805" s="2" t="str">
        <f ca="1">IF($B805="","",IF(Zdroj!$AS$9="ano",CONCATENATE(OFFSET(Zdroj!C$16,'k rozhodnutí detailní'!$A804,0),"
","Anonymizováno","
",OFFSET(Zdroj!E$16,'k rozhodnutí detailní'!$A804,0),"
",OFFSET(Zdroj!F$16,'k rozhodnutí detailní'!$A804,0)),CONCATENATE(OFFSET(Zdroj!C$16,'k rozhodnutí detailní'!$A804,0),"
",OFFSET(Zdroj!D$16,'k rozhodnutí detailní'!$A804,0),"
",OFFSET(Zdroj!E$16,'k rozhodnutí detailní'!$A804,0),"
",OFFSET(Zdroj!F$16,'k rozhodnutí detailní'!$A804,0))))</f>
        <v/>
      </c>
      <c r="D805" s="20" t="str">
        <f ca="1">IF($B805="","",OFFSET(Zdroj!N$16,'k rozhodnutí detailní'!$A804,0))</f>
        <v/>
      </c>
      <c r="E805" s="426" t="str">
        <f ca="1">IF($B805="","",OFFSET(Zdroj!T$16,'k rozhodnutí detailní'!$A804,0))</f>
        <v/>
      </c>
      <c r="F805" s="32" t="str">
        <f ca="1">IF($B805="","",OFFSET(Zdroj!U$16,'k rozhodnutí detailní'!$A804,0))</f>
        <v/>
      </c>
      <c r="G805" s="429" t="str">
        <f ca="1">IF($B805="","",OFFSET(Zdroj!W$16,'k rozhodnutí detailní'!$A804,0))</f>
        <v/>
      </c>
      <c r="H805" s="427" t="str">
        <f ca="1">IF($B805="","",OFFSET(Zdroj!Y$16,'k rozhodnutí detailní'!$A804,0))</f>
        <v/>
      </c>
      <c r="I805" s="419" t="str">
        <f ca="1">IF($B805="","",OFFSET(Zdroj!BW$16,'k rozhodnutí detailní'!$A804,0))</f>
        <v/>
      </c>
      <c r="J805" s="419" t="str">
        <f ca="1">IF($B805="","",OFFSET(Zdroj!BX$16,'k rozhodnutí detailní'!$A804,0))</f>
        <v/>
      </c>
      <c r="K805" s="419" t="str">
        <f ca="1">IF($B805="","",OFFSET(Zdroj!BY$16,'k rozhodnutí detailní'!$A804,0))</f>
        <v/>
      </c>
      <c r="L805" s="419" t="str">
        <f ca="1">IF($B805="","",CONCATENATE(OFFSET(Zdroj!BZ$16,'k rozhodnutí detailní'!$A804,0)," ze 100"))</f>
        <v/>
      </c>
      <c r="M805" s="435" t="str">
        <f t="shared" ref="M805" ca="1" si="530">IF($B805="","",SUM((I805+J805+K805)/100))</f>
        <v/>
      </c>
      <c r="N805" s="425" t="str">
        <f ca="1">IF(B805="","",IF(Zdroj!$AS$1=Zdroj!$AT$9,IF(ROUND(G805*M805,Zdroj!$AT$8)&lt;Zdroj!$AU$1,Zdroj!$AU$1,ROUND(G805*M805,Zdroj!$AT$8)),OFFSET(Zdroj!CE$16,'k rozhodnutí detailní'!A804,0)))</f>
        <v/>
      </c>
      <c r="O805" s="419" t="str">
        <f ca="1">IF($B805="","",OFFSET(Zdroj!Z$16,'k rozhodnutí detailní'!$A804,0))</f>
        <v/>
      </c>
      <c r="P805" s="419" t="str">
        <f ca="1">IF($B805="","",OFFSET(Zdroj!AC$16,'k rozhodnutí detailní'!$A804,0))</f>
        <v/>
      </c>
      <c r="Q805" s="419" t="str">
        <f ca="1">IF($B805="","",OFFSET(Zdroj!AD$16,'k rozhodnutí detailní'!$A804,0))</f>
        <v/>
      </c>
      <c r="R805" s="419" t="str">
        <f ca="1">IF($B805="","",OFFSET(Zdroj!AE$16,'k rozhodnutí detailní'!$A804,0))</f>
        <v/>
      </c>
      <c r="S805" s="419" t="str">
        <f ca="1">IF($B805="","",OFFSET(Zdroj!AF$16,'k rozhodnutí detailní'!$A804,0))</f>
        <v/>
      </c>
      <c r="T805" s="419" t="str">
        <f ca="1">IF($B805="","",OFFSET(Zdroj!AG$16,'k rozhodnutí detailní'!$A804,0))</f>
        <v/>
      </c>
      <c r="U805" s="419" t="str">
        <f ca="1">IF($B805="","",OFFSET(Zdroj!AH$16,'k rozhodnutí detailní'!$A804,0))</f>
        <v/>
      </c>
    </row>
    <row r="806" spans="1:21" hidden="1" x14ac:dyDescent="0.25">
      <c r="A806" s="25"/>
      <c r="B806" s="424" t="str">
        <f ca="1">IF(OFFSET(Zdroj!$B$16,A804,0)&gt;0,OFFSET(Zdroj!$B$16,A804,0)+0,"")</f>
        <v/>
      </c>
      <c r="C806" s="2" t="str">
        <f ca="1">IF($B805="","",IF(Zdroj!$AS$9="ano",CONCATENATE("Okres:","
",OFFSET(Zdroj!CH$16,'k rozhodnutí detailní'!$A804,0),"
","Právní forma","
",OFFSET(Zdroj!H$16,'k rozhodnutí detailní'!$A804,0),"
",IF(OFFSET(Zdroj!I$16,'k rozhodnutí detailní'!$A804,0)="","","IČO: "),OFFSET(Zdroj!I$16,'k rozhodnutí detailní'!$A804,0),"
","B.Ú. ",IF(OFFSET(Zdroj!J$16,'k rozhodnutí detailní'!$A804,0)="","","Anonymizováno")),CONCATENATE("Okres:","
",OFFSET(Zdroj!CH$16,'k rozhodnutí detailní'!$A804,0),"
","Právní forma","
",OFFSET(Zdroj!H$16,'k rozhodnutí detailní'!$A804,0),"
",IF(OFFSET(Zdroj!I$16,'k rozhodnutí detailní'!$A804,0)="","","IČO: "),OFFSET(Zdroj!I$16,'k rozhodnutí detailní'!$A804,0),"
","B.Ú. ",OFFSET(Zdroj!J$16,'k rozhodnutí detailní'!$A804,0))))</f>
        <v/>
      </c>
      <c r="D806" s="3" t="str">
        <f ca="1">IF($B805="","",OFFSET(Zdroj!O$16,'k rozhodnutí detailní'!$A804,0))</f>
        <v/>
      </c>
      <c r="E806" s="426"/>
      <c r="F806" s="31"/>
      <c r="G806" s="429"/>
      <c r="H806" s="427"/>
      <c r="I806" s="419"/>
      <c r="J806" s="419"/>
      <c r="K806" s="419"/>
      <c r="L806" s="419"/>
      <c r="M806" s="435"/>
      <c r="N806" s="425"/>
      <c r="O806" s="419"/>
      <c r="P806" s="419"/>
      <c r="Q806" s="419"/>
      <c r="R806" s="419"/>
      <c r="S806" s="419"/>
      <c r="T806" s="419"/>
      <c r="U806" s="419"/>
    </row>
    <row r="807" spans="1:21" hidden="1" x14ac:dyDescent="0.25">
      <c r="A807" s="25">
        <f>ROW()/3-1</f>
        <v>268</v>
      </c>
      <c r="B807" s="424"/>
      <c r="C807" s="29" t="str">
        <f ca="1">IF($B805="","",IF(Zdroj!$AS$9="ano",IF(OFFSET(Zdroj!M$16,'k rozhodnutí detailní'!A804,0)="","","Anonymizováno"),IF(OFFSET(Zdroj!M$16,'k rozhodnutí detailní'!A804,0)="","",OFFSET(Zdroj!M$16,'k rozhodnutí detailní'!A804,0))))</f>
        <v/>
      </c>
      <c r="D807" s="3" t="str">
        <f ca="1">IF($B805="","",CONCATENATE("Dotace bude použita na:","
",OFFSET(Zdroj!P$16,'k rozhodnutí detailní'!$A804,0)))</f>
        <v/>
      </c>
      <c r="E807" s="426"/>
      <c r="F807" s="32" t="str">
        <f ca="1">IF($B805="","",OFFSET(Zdroj!V$16,'k rozhodnutí detailní'!$A804,0))</f>
        <v/>
      </c>
      <c r="G807" s="49" t="str">
        <f ca="1">IF($B805="","",OFFSET(Zdroj!CC$16,'k rozhodnutí'!#REF!,0))</f>
        <v/>
      </c>
      <c r="H807" s="427"/>
      <c r="I807" s="419"/>
      <c r="J807" s="419"/>
      <c r="K807" s="419"/>
      <c r="L807" s="419"/>
      <c r="M807" s="435"/>
      <c r="N807" s="33" t="str">
        <f t="shared" ref="N807" ca="1" si="531">IF(B805="","",N805/G805)</f>
        <v/>
      </c>
      <c r="O807" s="419"/>
      <c r="P807" s="419"/>
      <c r="Q807" s="419"/>
      <c r="R807" s="419"/>
      <c r="S807" s="419"/>
      <c r="T807" s="419"/>
      <c r="U807" s="419"/>
    </row>
    <row r="808" spans="1:21" hidden="1" x14ac:dyDescent="0.25">
      <c r="A808" s="25"/>
      <c r="B808" s="144" t="str">
        <f ca="1">IF(OFFSET(Zdroj!$B$16,A807,0)&gt;0,A810,"")</f>
        <v/>
      </c>
      <c r="C808" s="2" t="str">
        <f ca="1">IF($B808="","",IF(Zdroj!$AS$9="ano",CONCATENATE(OFFSET(Zdroj!C$16,'k rozhodnutí detailní'!$A807,0),"
","Anonymizováno","
",OFFSET(Zdroj!E$16,'k rozhodnutí detailní'!$A807,0),"
",OFFSET(Zdroj!F$16,'k rozhodnutí detailní'!$A807,0)),CONCATENATE(OFFSET(Zdroj!C$16,'k rozhodnutí detailní'!$A807,0),"
",OFFSET(Zdroj!D$16,'k rozhodnutí detailní'!$A807,0),"
",OFFSET(Zdroj!E$16,'k rozhodnutí detailní'!$A807,0),"
",OFFSET(Zdroj!F$16,'k rozhodnutí detailní'!$A807,0))))</f>
        <v/>
      </c>
      <c r="D808" s="20" t="str">
        <f ca="1">IF($B808="","",OFFSET(Zdroj!N$16,'k rozhodnutí detailní'!$A807,0))</f>
        <v/>
      </c>
      <c r="E808" s="426" t="str">
        <f ca="1">IF($B808="","",OFFSET(Zdroj!T$16,'k rozhodnutí detailní'!$A807,0))</f>
        <v/>
      </c>
      <c r="F808" s="32" t="str">
        <f ca="1">IF($B808="","",OFFSET(Zdroj!U$16,'k rozhodnutí detailní'!$A807,0))</f>
        <v/>
      </c>
      <c r="G808" s="429" t="str">
        <f ca="1">IF($B808="","",OFFSET(Zdroj!W$16,'k rozhodnutí detailní'!$A807,0))</f>
        <v/>
      </c>
      <c r="H808" s="427" t="str">
        <f ca="1">IF($B808="","",OFFSET(Zdroj!Y$16,'k rozhodnutí detailní'!$A807,0))</f>
        <v/>
      </c>
      <c r="I808" s="419" t="str">
        <f ca="1">IF($B808="","",OFFSET(Zdroj!BW$16,'k rozhodnutí detailní'!$A807,0))</f>
        <v/>
      </c>
      <c r="J808" s="419" t="str">
        <f ca="1">IF($B808="","",OFFSET(Zdroj!BX$16,'k rozhodnutí detailní'!$A807,0))</f>
        <v/>
      </c>
      <c r="K808" s="419" t="str">
        <f ca="1">IF($B808="","",OFFSET(Zdroj!BY$16,'k rozhodnutí detailní'!$A807,0))</f>
        <v/>
      </c>
      <c r="L808" s="419" t="str">
        <f ca="1">IF($B808="","",CONCATENATE(OFFSET(Zdroj!BZ$16,'k rozhodnutí detailní'!$A807,0)," ze 100"))</f>
        <v/>
      </c>
      <c r="M808" s="435" t="str">
        <f t="shared" ref="M808" ca="1" si="532">IF($B808="","",SUM((I808+J808+K808)/100))</f>
        <v/>
      </c>
      <c r="N808" s="425" t="str">
        <f ca="1">IF(B808="","",IF(Zdroj!$AS$1=Zdroj!$AT$9,IF(ROUND(G808*M808,Zdroj!$AT$8)&lt;Zdroj!$AU$1,Zdroj!$AU$1,ROUND(G808*M808,Zdroj!$AT$8)),OFFSET(Zdroj!CE$16,'k rozhodnutí detailní'!A807,0)))</f>
        <v/>
      </c>
      <c r="O808" s="419" t="str">
        <f ca="1">IF($B808="","",OFFSET(Zdroj!Z$16,'k rozhodnutí detailní'!$A807,0))</f>
        <v/>
      </c>
      <c r="P808" s="419" t="str">
        <f ca="1">IF($B808="","",OFFSET(Zdroj!AC$16,'k rozhodnutí detailní'!$A807,0))</f>
        <v/>
      </c>
      <c r="Q808" s="419" t="str">
        <f ca="1">IF($B808="","",OFFSET(Zdroj!AD$16,'k rozhodnutí detailní'!$A807,0))</f>
        <v/>
      </c>
      <c r="R808" s="419" t="str">
        <f ca="1">IF($B808="","",OFFSET(Zdroj!AE$16,'k rozhodnutí detailní'!$A807,0))</f>
        <v/>
      </c>
      <c r="S808" s="419" t="str">
        <f ca="1">IF($B808="","",OFFSET(Zdroj!AF$16,'k rozhodnutí detailní'!$A807,0))</f>
        <v/>
      </c>
      <c r="T808" s="419" t="str">
        <f ca="1">IF($B808="","",OFFSET(Zdroj!AG$16,'k rozhodnutí detailní'!$A807,0))</f>
        <v/>
      </c>
      <c r="U808" s="419" t="str">
        <f ca="1">IF($B808="","",OFFSET(Zdroj!AH$16,'k rozhodnutí detailní'!$A807,0))</f>
        <v/>
      </c>
    </row>
    <row r="809" spans="1:21" hidden="1" x14ac:dyDescent="0.25">
      <c r="A809" s="25"/>
      <c r="B809" s="424" t="str">
        <f ca="1">IF(OFFSET(Zdroj!$B$16,A807,0)&gt;0,OFFSET(Zdroj!$B$16,A807,0)+0,"")</f>
        <v/>
      </c>
      <c r="C809" s="2" t="str">
        <f ca="1">IF($B808="","",IF(Zdroj!$AS$9="ano",CONCATENATE("Okres:","
",OFFSET(Zdroj!CH$16,'k rozhodnutí detailní'!$A807,0),"
","Právní forma","
",OFFSET(Zdroj!H$16,'k rozhodnutí detailní'!$A807,0),"
",IF(OFFSET(Zdroj!I$16,'k rozhodnutí detailní'!$A807,0)="","","IČO: "),OFFSET(Zdroj!I$16,'k rozhodnutí detailní'!$A807,0),"
","B.Ú. ",IF(OFFSET(Zdroj!J$16,'k rozhodnutí detailní'!$A807,0)="","","Anonymizováno")),CONCATENATE("Okres:","
",OFFSET(Zdroj!CH$16,'k rozhodnutí detailní'!$A807,0),"
","Právní forma","
",OFFSET(Zdroj!H$16,'k rozhodnutí detailní'!$A807,0),"
",IF(OFFSET(Zdroj!I$16,'k rozhodnutí detailní'!$A807,0)="","","IČO: "),OFFSET(Zdroj!I$16,'k rozhodnutí detailní'!$A807,0),"
","B.Ú. ",OFFSET(Zdroj!J$16,'k rozhodnutí detailní'!$A807,0))))</f>
        <v/>
      </c>
      <c r="D809" s="3" t="str">
        <f ca="1">IF($B808="","",OFFSET(Zdroj!O$16,'k rozhodnutí detailní'!$A807,0))</f>
        <v/>
      </c>
      <c r="E809" s="426"/>
      <c r="F809" s="31"/>
      <c r="G809" s="429"/>
      <c r="H809" s="427"/>
      <c r="I809" s="419"/>
      <c r="J809" s="419"/>
      <c r="K809" s="419"/>
      <c r="L809" s="419"/>
      <c r="M809" s="435"/>
      <c r="N809" s="425"/>
      <c r="O809" s="419"/>
      <c r="P809" s="419"/>
      <c r="Q809" s="419"/>
      <c r="R809" s="419"/>
      <c r="S809" s="419"/>
      <c r="T809" s="419"/>
      <c r="U809" s="419"/>
    </row>
    <row r="810" spans="1:21" hidden="1" x14ac:dyDescent="0.25">
      <c r="A810" s="25">
        <f>ROW()/3-1</f>
        <v>269</v>
      </c>
      <c r="B810" s="424"/>
      <c r="C810" s="29" t="str">
        <f ca="1">IF($B808="","",IF(Zdroj!$AS$9="ano",IF(OFFSET(Zdroj!M$16,'k rozhodnutí detailní'!A807,0)="","","Anonymizováno"),IF(OFFSET(Zdroj!M$16,'k rozhodnutí detailní'!A807,0)="","",OFFSET(Zdroj!M$16,'k rozhodnutí detailní'!A807,0))))</f>
        <v/>
      </c>
      <c r="D810" s="3" t="str">
        <f ca="1">IF($B808="","",CONCATENATE("Dotace bude použita na:","
",OFFSET(Zdroj!P$16,'k rozhodnutí detailní'!$A807,0)))</f>
        <v/>
      </c>
      <c r="E810" s="426"/>
      <c r="F810" s="32" t="str">
        <f ca="1">IF($B808="","",OFFSET(Zdroj!V$16,'k rozhodnutí detailní'!$A807,0))</f>
        <v/>
      </c>
      <c r="G810" s="49" t="str">
        <f ca="1">IF($B808="","",OFFSET(Zdroj!CC$16,'k rozhodnutí'!#REF!,0))</f>
        <v/>
      </c>
      <c r="H810" s="427"/>
      <c r="I810" s="419"/>
      <c r="J810" s="419"/>
      <c r="K810" s="419"/>
      <c r="L810" s="419"/>
      <c r="M810" s="435"/>
      <c r="N810" s="33" t="str">
        <f t="shared" ref="N810" ca="1" si="533">IF(B808="","",N808/G808)</f>
        <v/>
      </c>
      <c r="O810" s="419"/>
      <c r="P810" s="419"/>
      <c r="Q810" s="419"/>
      <c r="R810" s="419"/>
      <c r="S810" s="419"/>
      <c r="T810" s="419"/>
      <c r="U810" s="419"/>
    </row>
    <row r="811" spans="1:21" hidden="1" x14ac:dyDescent="0.25">
      <c r="A811" s="25"/>
      <c r="B811" s="144" t="str">
        <f ca="1">IF(OFFSET(Zdroj!$B$16,A810,0)&gt;0,A813,"")</f>
        <v/>
      </c>
      <c r="C811" s="2" t="str">
        <f ca="1">IF($B811="","",IF(Zdroj!$AS$9="ano",CONCATENATE(OFFSET(Zdroj!C$16,'k rozhodnutí detailní'!$A810,0),"
","Anonymizováno","
",OFFSET(Zdroj!E$16,'k rozhodnutí detailní'!$A810,0),"
",OFFSET(Zdroj!F$16,'k rozhodnutí detailní'!$A810,0)),CONCATENATE(OFFSET(Zdroj!C$16,'k rozhodnutí detailní'!$A810,0),"
",OFFSET(Zdroj!D$16,'k rozhodnutí detailní'!$A810,0),"
",OFFSET(Zdroj!E$16,'k rozhodnutí detailní'!$A810,0),"
",OFFSET(Zdroj!F$16,'k rozhodnutí detailní'!$A810,0))))</f>
        <v/>
      </c>
      <c r="D811" s="20" t="str">
        <f ca="1">IF($B811="","",OFFSET(Zdroj!N$16,'k rozhodnutí detailní'!$A810,0))</f>
        <v/>
      </c>
      <c r="E811" s="426" t="str">
        <f ca="1">IF($B811="","",OFFSET(Zdroj!T$16,'k rozhodnutí detailní'!$A810,0))</f>
        <v/>
      </c>
      <c r="F811" s="32" t="str">
        <f ca="1">IF($B811="","",OFFSET(Zdroj!U$16,'k rozhodnutí detailní'!$A810,0))</f>
        <v/>
      </c>
      <c r="G811" s="429" t="str">
        <f ca="1">IF($B811="","",OFFSET(Zdroj!W$16,'k rozhodnutí detailní'!$A810,0))</f>
        <v/>
      </c>
      <c r="H811" s="427" t="str">
        <f ca="1">IF($B811="","",OFFSET(Zdroj!Y$16,'k rozhodnutí detailní'!$A810,0))</f>
        <v/>
      </c>
      <c r="I811" s="419" t="str">
        <f ca="1">IF($B811="","",OFFSET(Zdroj!BW$16,'k rozhodnutí detailní'!$A810,0))</f>
        <v/>
      </c>
      <c r="J811" s="419" t="str">
        <f ca="1">IF($B811="","",OFFSET(Zdroj!BX$16,'k rozhodnutí detailní'!$A810,0))</f>
        <v/>
      </c>
      <c r="K811" s="419" t="str">
        <f ca="1">IF($B811="","",OFFSET(Zdroj!BY$16,'k rozhodnutí detailní'!$A810,0))</f>
        <v/>
      </c>
      <c r="L811" s="419" t="str">
        <f ca="1">IF($B811="","",CONCATENATE(OFFSET(Zdroj!BZ$16,'k rozhodnutí detailní'!$A810,0)," ze 100"))</f>
        <v/>
      </c>
      <c r="M811" s="435" t="str">
        <f t="shared" ref="M811" ca="1" si="534">IF($B811="","",SUM((I811+J811+K811)/100))</f>
        <v/>
      </c>
      <c r="N811" s="425" t="str">
        <f ca="1">IF(B811="","",IF(Zdroj!$AS$1=Zdroj!$AT$9,IF(ROUND(G811*M811,Zdroj!$AT$8)&lt;Zdroj!$AU$1,Zdroj!$AU$1,ROUND(G811*M811,Zdroj!$AT$8)),OFFSET(Zdroj!CE$16,'k rozhodnutí detailní'!A810,0)))</f>
        <v/>
      </c>
      <c r="O811" s="419" t="str">
        <f ca="1">IF($B811="","",OFFSET(Zdroj!Z$16,'k rozhodnutí detailní'!$A810,0))</f>
        <v/>
      </c>
      <c r="P811" s="419" t="str">
        <f ca="1">IF($B811="","",OFFSET(Zdroj!AC$16,'k rozhodnutí detailní'!$A810,0))</f>
        <v/>
      </c>
      <c r="Q811" s="419" t="str">
        <f ca="1">IF($B811="","",OFFSET(Zdroj!AD$16,'k rozhodnutí detailní'!$A810,0))</f>
        <v/>
      </c>
      <c r="R811" s="419" t="str">
        <f ca="1">IF($B811="","",OFFSET(Zdroj!AE$16,'k rozhodnutí detailní'!$A810,0))</f>
        <v/>
      </c>
      <c r="S811" s="419" t="str">
        <f ca="1">IF($B811="","",OFFSET(Zdroj!AF$16,'k rozhodnutí detailní'!$A810,0))</f>
        <v/>
      </c>
      <c r="T811" s="419" t="str">
        <f ca="1">IF($B811="","",OFFSET(Zdroj!AG$16,'k rozhodnutí detailní'!$A810,0))</f>
        <v/>
      </c>
      <c r="U811" s="419" t="str">
        <f ca="1">IF($B811="","",OFFSET(Zdroj!AH$16,'k rozhodnutí detailní'!$A810,0))</f>
        <v/>
      </c>
    </row>
    <row r="812" spans="1:21" hidden="1" x14ac:dyDescent="0.25">
      <c r="A812" s="25"/>
      <c r="B812" s="424" t="str">
        <f ca="1">IF(OFFSET(Zdroj!$B$16,A810,0)&gt;0,OFFSET(Zdroj!$B$16,A810,0)+0,"")</f>
        <v/>
      </c>
      <c r="C812" s="2" t="str">
        <f ca="1">IF($B811="","",IF(Zdroj!$AS$9="ano",CONCATENATE("Okres:","
",OFFSET(Zdroj!CH$16,'k rozhodnutí detailní'!$A810,0),"
","Právní forma","
",OFFSET(Zdroj!H$16,'k rozhodnutí detailní'!$A810,0),"
",IF(OFFSET(Zdroj!I$16,'k rozhodnutí detailní'!$A810,0)="","","IČO: "),OFFSET(Zdroj!I$16,'k rozhodnutí detailní'!$A810,0),"
","B.Ú. ",IF(OFFSET(Zdroj!J$16,'k rozhodnutí detailní'!$A810,0)="","","Anonymizováno")),CONCATENATE("Okres:","
",OFFSET(Zdroj!CH$16,'k rozhodnutí detailní'!$A810,0),"
","Právní forma","
",OFFSET(Zdroj!H$16,'k rozhodnutí detailní'!$A810,0),"
",IF(OFFSET(Zdroj!I$16,'k rozhodnutí detailní'!$A810,0)="","","IČO: "),OFFSET(Zdroj!I$16,'k rozhodnutí detailní'!$A810,0),"
","B.Ú. ",OFFSET(Zdroj!J$16,'k rozhodnutí detailní'!$A810,0))))</f>
        <v/>
      </c>
      <c r="D812" s="3" t="str">
        <f ca="1">IF($B811="","",OFFSET(Zdroj!O$16,'k rozhodnutí detailní'!$A810,0))</f>
        <v/>
      </c>
      <c r="E812" s="426"/>
      <c r="F812" s="31"/>
      <c r="G812" s="429"/>
      <c r="H812" s="427"/>
      <c r="I812" s="419"/>
      <c r="J812" s="419"/>
      <c r="K812" s="419"/>
      <c r="L812" s="419"/>
      <c r="M812" s="435"/>
      <c r="N812" s="425"/>
      <c r="O812" s="419"/>
      <c r="P812" s="419"/>
      <c r="Q812" s="419"/>
      <c r="R812" s="419"/>
      <c r="S812" s="419"/>
      <c r="T812" s="419"/>
      <c r="U812" s="419"/>
    </row>
    <row r="813" spans="1:21" hidden="1" x14ac:dyDescent="0.25">
      <c r="A813" s="25">
        <f>ROW()/3-1</f>
        <v>270</v>
      </c>
      <c r="B813" s="424"/>
      <c r="C813" s="29" t="str">
        <f ca="1">IF($B811="","",IF(Zdroj!$AS$9="ano",IF(OFFSET(Zdroj!M$16,'k rozhodnutí detailní'!A810,0)="","","Anonymizováno"),IF(OFFSET(Zdroj!M$16,'k rozhodnutí detailní'!A810,0)="","",OFFSET(Zdroj!M$16,'k rozhodnutí detailní'!A810,0))))</f>
        <v/>
      </c>
      <c r="D813" s="3" t="str">
        <f ca="1">IF($B811="","",CONCATENATE("Dotace bude použita na:","
",OFFSET(Zdroj!P$16,'k rozhodnutí detailní'!$A810,0)))</f>
        <v/>
      </c>
      <c r="E813" s="426"/>
      <c r="F813" s="32" t="str">
        <f ca="1">IF($B811="","",OFFSET(Zdroj!V$16,'k rozhodnutí detailní'!$A810,0))</f>
        <v/>
      </c>
      <c r="G813" s="49" t="str">
        <f ca="1">IF($B811="","",OFFSET(Zdroj!CC$16,'k rozhodnutí'!#REF!,0))</f>
        <v/>
      </c>
      <c r="H813" s="427"/>
      <c r="I813" s="419"/>
      <c r="J813" s="419"/>
      <c r="K813" s="419"/>
      <c r="L813" s="419"/>
      <c r="M813" s="435"/>
      <c r="N813" s="33" t="str">
        <f t="shared" ref="N813" ca="1" si="535">IF(B811="","",N811/G811)</f>
        <v/>
      </c>
      <c r="O813" s="419"/>
      <c r="P813" s="419"/>
      <c r="Q813" s="419"/>
      <c r="R813" s="419"/>
      <c r="S813" s="419"/>
      <c r="T813" s="419"/>
      <c r="U813" s="419"/>
    </row>
    <row r="814" spans="1:21" hidden="1" x14ac:dyDescent="0.25">
      <c r="A814" s="25"/>
      <c r="B814" s="144" t="str">
        <f ca="1">IF(OFFSET(Zdroj!$B$16,A813,0)&gt;0,A816,"")</f>
        <v/>
      </c>
      <c r="C814" s="2" t="str">
        <f ca="1">IF($B814="","",IF(Zdroj!$AS$9="ano",CONCATENATE(OFFSET(Zdroj!C$16,'k rozhodnutí detailní'!$A813,0),"
","Anonymizováno","
",OFFSET(Zdroj!E$16,'k rozhodnutí detailní'!$A813,0),"
",OFFSET(Zdroj!F$16,'k rozhodnutí detailní'!$A813,0)),CONCATENATE(OFFSET(Zdroj!C$16,'k rozhodnutí detailní'!$A813,0),"
",OFFSET(Zdroj!D$16,'k rozhodnutí detailní'!$A813,0),"
",OFFSET(Zdroj!E$16,'k rozhodnutí detailní'!$A813,0),"
",OFFSET(Zdroj!F$16,'k rozhodnutí detailní'!$A813,0))))</f>
        <v/>
      </c>
      <c r="D814" s="20" t="str">
        <f ca="1">IF($B814="","",OFFSET(Zdroj!N$16,'k rozhodnutí detailní'!$A813,0))</f>
        <v/>
      </c>
      <c r="E814" s="426" t="str">
        <f ca="1">IF($B814="","",OFFSET(Zdroj!T$16,'k rozhodnutí detailní'!$A813,0))</f>
        <v/>
      </c>
      <c r="F814" s="32" t="str">
        <f ca="1">IF($B814="","",OFFSET(Zdroj!U$16,'k rozhodnutí detailní'!$A813,0))</f>
        <v/>
      </c>
      <c r="G814" s="429" t="str">
        <f ca="1">IF($B814="","",OFFSET(Zdroj!W$16,'k rozhodnutí detailní'!$A813,0))</f>
        <v/>
      </c>
      <c r="H814" s="427" t="str">
        <f ca="1">IF($B814="","",OFFSET(Zdroj!Y$16,'k rozhodnutí detailní'!$A813,0))</f>
        <v/>
      </c>
      <c r="I814" s="419" t="str">
        <f ca="1">IF($B814="","",OFFSET(Zdroj!BW$16,'k rozhodnutí detailní'!$A813,0))</f>
        <v/>
      </c>
      <c r="J814" s="419" t="str">
        <f ca="1">IF($B814="","",OFFSET(Zdroj!BX$16,'k rozhodnutí detailní'!$A813,0))</f>
        <v/>
      </c>
      <c r="K814" s="419" t="str">
        <f ca="1">IF($B814="","",OFFSET(Zdroj!BY$16,'k rozhodnutí detailní'!$A813,0))</f>
        <v/>
      </c>
      <c r="L814" s="419" t="str">
        <f ca="1">IF($B814="","",CONCATENATE(OFFSET(Zdroj!BZ$16,'k rozhodnutí detailní'!$A813,0)," ze 100"))</f>
        <v/>
      </c>
      <c r="M814" s="435" t="str">
        <f t="shared" ref="M814" ca="1" si="536">IF($B814="","",SUM((I814+J814+K814)/100))</f>
        <v/>
      </c>
      <c r="N814" s="425" t="str">
        <f ca="1">IF(B814="","",IF(Zdroj!$AS$1=Zdroj!$AT$9,IF(ROUND(G814*M814,Zdroj!$AT$8)&lt;Zdroj!$AU$1,Zdroj!$AU$1,ROUND(G814*M814,Zdroj!$AT$8)),OFFSET(Zdroj!CE$16,'k rozhodnutí detailní'!A813,0)))</f>
        <v/>
      </c>
      <c r="O814" s="419" t="str">
        <f ca="1">IF($B814="","",OFFSET(Zdroj!Z$16,'k rozhodnutí detailní'!$A813,0))</f>
        <v/>
      </c>
      <c r="P814" s="419" t="str">
        <f ca="1">IF($B814="","",OFFSET(Zdroj!AC$16,'k rozhodnutí detailní'!$A813,0))</f>
        <v/>
      </c>
      <c r="Q814" s="419" t="str">
        <f ca="1">IF($B814="","",OFFSET(Zdroj!AD$16,'k rozhodnutí detailní'!$A813,0))</f>
        <v/>
      </c>
      <c r="R814" s="419" t="str">
        <f ca="1">IF($B814="","",OFFSET(Zdroj!AE$16,'k rozhodnutí detailní'!$A813,0))</f>
        <v/>
      </c>
      <c r="S814" s="419" t="str">
        <f ca="1">IF($B814="","",OFFSET(Zdroj!AF$16,'k rozhodnutí detailní'!$A813,0))</f>
        <v/>
      </c>
      <c r="T814" s="419" t="str">
        <f ca="1">IF($B814="","",OFFSET(Zdroj!AG$16,'k rozhodnutí detailní'!$A813,0))</f>
        <v/>
      </c>
      <c r="U814" s="419" t="str">
        <f ca="1">IF($B814="","",OFFSET(Zdroj!AH$16,'k rozhodnutí detailní'!$A813,0))</f>
        <v/>
      </c>
    </row>
    <row r="815" spans="1:21" hidden="1" x14ac:dyDescent="0.25">
      <c r="A815" s="25"/>
      <c r="B815" s="424" t="str">
        <f ca="1">IF(OFFSET(Zdroj!$B$16,A813,0)&gt;0,OFFSET(Zdroj!$B$16,A813,0)+0,"")</f>
        <v/>
      </c>
      <c r="C815" s="2" t="str">
        <f ca="1">IF($B814="","",IF(Zdroj!$AS$9="ano",CONCATENATE("Okres:","
",OFFSET(Zdroj!CH$16,'k rozhodnutí detailní'!$A813,0),"
","Právní forma","
",OFFSET(Zdroj!H$16,'k rozhodnutí detailní'!$A813,0),"
",IF(OFFSET(Zdroj!I$16,'k rozhodnutí detailní'!$A813,0)="","","IČO: "),OFFSET(Zdroj!I$16,'k rozhodnutí detailní'!$A813,0),"
","B.Ú. ",IF(OFFSET(Zdroj!J$16,'k rozhodnutí detailní'!$A813,0)="","","Anonymizováno")),CONCATENATE("Okres:","
",OFFSET(Zdroj!CH$16,'k rozhodnutí detailní'!$A813,0),"
","Právní forma","
",OFFSET(Zdroj!H$16,'k rozhodnutí detailní'!$A813,0),"
",IF(OFFSET(Zdroj!I$16,'k rozhodnutí detailní'!$A813,0)="","","IČO: "),OFFSET(Zdroj!I$16,'k rozhodnutí detailní'!$A813,0),"
","B.Ú. ",OFFSET(Zdroj!J$16,'k rozhodnutí detailní'!$A813,0))))</f>
        <v/>
      </c>
      <c r="D815" s="3" t="str">
        <f ca="1">IF($B814="","",OFFSET(Zdroj!O$16,'k rozhodnutí detailní'!$A813,0))</f>
        <v/>
      </c>
      <c r="E815" s="426"/>
      <c r="F815" s="31"/>
      <c r="G815" s="429"/>
      <c r="H815" s="427"/>
      <c r="I815" s="419"/>
      <c r="J815" s="419"/>
      <c r="K815" s="419"/>
      <c r="L815" s="419"/>
      <c r="M815" s="435"/>
      <c r="N815" s="425"/>
      <c r="O815" s="419"/>
      <c r="P815" s="419"/>
      <c r="Q815" s="419"/>
      <c r="R815" s="419"/>
      <c r="S815" s="419"/>
      <c r="T815" s="419"/>
      <c r="U815" s="419"/>
    </row>
    <row r="816" spans="1:21" hidden="1" x14ac:dyDescent="0.25">
      <c r="A816" s="25">
        <f>ROW()/3-1</f>
        <v>271</v>
      </c>
      <c r="B816" s="424"/>
      <c r="C816" s="29" t="str">
        <f ca="1">IF($B814="","",IF(Zdroj!$AS$9="ano",IF(OFFSET(Zdroj!M$16,'k rozhodnutí detailní'!A813,0)="","","Anonymizováno"),IF(OFFSET(Zdroj!M$16,'k rozhodnutí detailní'!A813,0)="","",OFFSET(Zdroj!M$16,'k rozhodnutí detailní'!A813,0))))</f>
        <v/>
      </c>
      <c r="D816" s="3" t="str">
        <f ca="1">IF($B814="","",CONCATENATE("Dotace bude použita na:","
",OFFSET(Zdroj!P$16,'k rozhodnutí detailní'!$A813,0)))</f>
        <v/>
      </c>
      <c r="E816" s="426"/>
      <c r="F816" s="32" t="str">
        <f ca="1">IF($B814="","",OFFSET(Zdroj!V$16,'k rozhodnutí detailní'!$A813,0))</f>
        <v/>
      </c>
      <c r="G816" s="49" t="str">
        <f ca="1">IF($B814="","",OFFSET(Zdroj!CC$16,'k rozhodnutí'!#REF!,0))</f>
        <v/>
      </c>
      <c r="H816" s="427"/>
      <c r="I816" s="419"/>
      <c r="J816" s="419"/>
      <c r="K816" s="419"/>
      <c r="L816" s="419"/>
      <c r="M816" s="435"/>
      <c r="N816" s="33" t="str">
        <f t="shared" ref="N816" ca="1" si="537">IF(B814="","",N814/G814)</f>
        <v/>
      </c>
      <c r="O816" s="419"/>
      <c r="P816" s="419"/>
      <c r="Q816" s="419"/>
      <c r="R816" s="419"/>
      <c r="S816" s="419"/>
      <c r="T816" s="419"/>
      <c r="U816" s="419"/>
    </row>
    <row r="817" spans="1:21" hidden="1" x14ac:dyDescent="0.25">
      <c r="A817" s="25"/>
      <c r="B817" s="144" t="str">
        <f ca="1">IF(OFFSET(Zdroj!$B$16,A816,0)&gt;0,A819,"")</f>
        <v/>
      </c>
      <c r="C817" s="2" t="str">
        <f ca="1">IF($B817="","",IF(Zdroj!$AS$9="ano",CONCATENATE(OFFSET(Zdroj!C$16,'k rozhodnutí detailní'!$A816,0),"
","Anonymizováno","
",OFFSET(Zdroj!E$16,'k rozhodnutí detailní'!$A816,0),"
",OFFSET(Zdroj!F$16,'k rozhodnutí detailní'!$A816,0)),CONCATENATE(OFFSET(Zdroj!C$16,'k rozhodnutí detailní'!$A816,0),"
",OFFSET(Zdroj!D$16,'k rozhodnutí detailní'!$A816,0),"
",OFFSET(Zdroj!E$16,'k rozhodnutí detailní'!$A816,0),"
",OFFSET(Zdroj!F$16,'k rozhodnutí detailní'!$A816,0))))</f>
        <v/>
      </c>
      <c r="D817" s="20" t="str">
        <f ca="1">IF($B817="","",OFFSET(Zdroj!N$16,'k rozhodnutí detailní'!$A816,0))</f>
        <v/>
      </c>
      <c r="E817" s="426" t="str">
        <f ca="1">IF($B817="","",OFFSET(Zdroj!T$16,'k rozhodnutí detailní'!$A816,0))</f>
        <v/>
      </c>
      <c r="F817" s="32" t="str">
        <f ca="1">IF($B817="","",OFFSET(Zdroj!U$16,'k rozhodnutí detailní'!$A816,0))</f>
        <v/>
      </c>
      <c r="G817" s="429" t="str">
        <f ca="1">IF($B817="","",OFFSET(Zdroj!W$16,'k rozhodnutí detailní'!$A816,0))</f>
        <v/>
      </c>
      <c r="H817" s="427" t="str">
        <f ca="1">IF($B817="","",OFFSET(Zdroj!Y$16,'k rozhodnutí detailní'!$A816,0))</f>
        <v/>
      </c>
      <c r="I817" s="419" t="str">
        <f ca="1">IF($B817="","",OFFSET(Zdroj!BW$16,'k rozhodnutí detailní'!$A816,0))</f>
        <v/>
      </c>
      <c r="J817" s="419" t="str">
        <f ca="1">IF($B817="","",OFFSET(Zdroj!BX$16,'k rozhodnutí detailní'!$A816,0))</f>
        <v/>
      </c>
      <c r="K817" s="419" t="str">
        <f ca="1">IF($B817="","",OFFSET(Zdroj!BY$16,'k rozhodnutí detailní'!$A816,0))</f>
        <v/>
      </c>
      <c r="L817" s="419" t="str">
        <f ca="1">IF($B817="","",CONCATENATE(OFFSET(Zdroj!BZ$16,'k rozhodnutí detailní'!$A816,0)," ze 100"))</f>
        <v/>
      </c>
      <c r="M817" s="435" t="str">
        <f t="shared" ref="M817" ca="1" si="538">IF($B817="","",SUM((I817+J817+K817)/100))</f>
        <v/>
      </c>
      <c r="N817" s="425" t="str">
        <f ca="1">IF(B817="","",IF(Zdroj!$AS$1=Zdroj!$AT$9,IF(ROUND(G817*M817,Zdroj!$AT$8)&lt;Zdroj!$AU$1,Zdroj!$AU$1,ROUND(G817*M817,Zdroj!$AT$8)),OFFSET(Zdroj!CE$16,'k rozhodnutí detailní'!A816,0)))</f>
        <v/>
      </c>
      <c r="O817" s="419" t="str">
        <f ca="1">IF($B817="","",OFFSET(Zdroj!Z$16,'k rozhodnutí detailní'!$A816,0))</f>
        <v/>
      </c>
      <c r="P817" s="419" t="str">
        <f ca="1">IF($B817="","",OFFSET(Zdroj!AC$16,'k rozhodnutí detailní'!$A816,0))</f>
        <v/>
      </c>
      <c r="Q817" s="419" t="str">
        <f ca="1">IF($B817="","",OFFSET(Zdroj!AD$16,'k rozhodnutí detailní'!$A816,0))</f>
        <v/>
      </c>
      <c r="R817" s="419" t="str">
        <f ca="1">IF($B817="","",OFFSET(Zdroj!AE$16,'k rozhodnutí detailní'!$A816,0))</f>
        <v/>
      </c>
      <c r="S817" s="419" t="str">
        <f ca="1">IF($B817="","",OFFSET(Zdroj!AF$16,'k rozhodnutí detailní'!$A816,0))</f>
        <v/>
      </c>
      <c r="T817" s="419" t="str">
        <f ca="1">IF($B817="","",OFFSET(Zdroj!AG$16,'k rozhodnutí detailní'!$A816,0))</f>
        <v/>
      </c>
      <c r="U817" s="419" t="str">
        <f ca="1">IF($B817="","",OFFSET(Zdroj!AH$16,'k rozhodnutí detailní'!$A816,0))</f>
        <v/>
      </c>
    </row>
    <row r="818" spans="1:21" hidden="1" x14ac:dyDescent="0.25">
      <c r="A818" s="25"/>
      <c r="B818" s="424" t="str">
        <f ca="1">IF(OFFSET(Zdroj!$B$16,A816,0)&gt;0,OFFSET(Zdroj!$B$16,A816,0)+0,"")</f>
        <v/>
      </c>
      <c r="C818" s="2" t="str">
        <f ca="1">IF($B817="","",IF(Zdroj!$AS$9="ano",CONCATENATE("Okres:","
",OFFSET(Zdroj!CH$16,'k rozhodnutí detailní'!$A816,0),"
","Právní forma","
",OFFSET(Zdroj!H$16,'k rozhodnutí detailní'!$A816,0),"
",IF(OFFSET(Zdroj!I$16,'k rozhodnutí detailní'!$A816,0)="","","IČO: "),OFFSET(Zdroj!I$16,'k rozhodnutí detailní'!$A816,0),"
","B.Ú. ",IF(OFFSET(Zdroj!J$16,'k rozhodnutí detailní'!$A816,0)="","","Anonymizováno")),CONCATENATE("Okres:","
",OFFSET(Zdroj!CH$16,'k rozhodnutí detailní'!$A816,0),"
","Právní forma","
",OFFSET(Zdroj!H$16,'k rozhodnutí detailní'!$A816,0),"
",IF(OFFSET(Zdroj!I$16,'k rozhodnutí detailní'!$A816,0)="","","IČO: "),OFFSET(Zdroj!I$16,'k rozhodnutí detailní'!$A816,0),"
","B.Ú. ",OFFSET(Zdroj!J$16,'k rozhodnutí detailní'!$A816,0))))</f>
        <v/>
      </c>
      <c r="D818" s="3" t="str">
        <f ca="1">IF($B817="","",OFFSET(Zdroj!O$16,'k rozhodnutí detailní'!$A816,0))</f>
        <v/>
      </c>
      <c r="E818" s="426"/>
      <c r="F818" s="31"/>
      <c r="G818" s="429"/>
      <c r="H818" s="427"/>
      <c r="I818" s="419"/>
      <c r="J818" s="419"/>
      <c r="K818" s="419"/>
      <c r="L818" s="419"/>
      <c r="M818" s="435"/>
      <c r="N818" s="425"/>
      <c r="O818" s="419"/>
      <c r="P818" s="419"/>
      <c r="Q818" s="419"/>
      <c r="R818" s="419"/>
      <c r="S818" s="419"/>
      <c r="T818" s="419"/>
      <c r="U818" s="419"/>
    </row>
    <row r="819" spans="1:21" hidden="1" x14ac:dyDescent="0.25">
      <c r="A819" s="25">
        <f>ROW()/3-1</f>
        <v>272</v>
      </c>
      <c r="B819" s="424"/>
      <c r="C819" s="29" t="str">
        <f ca="1">IF($B817="","",IF(Zdroj!$AS$9="ano",IF(OFFSET(Zdroj!M$16,'k rozhodnutí detailní'!A816,0)="","","Anonymizováno"),IF(OFFSET(Zdroj!M$16,'k rozhodnutí detailní'!A816,0)="","",OFFSET(Zdroj!M$16,'k rozhodnutí detailní'!A816,0))))</f>
        <v/>
      </c>
      <c r="D819" s="3" t="str">
        <f ca="1">IF($B817="","",CONCATENATE("Dotace bude použita na:","
",OFFSET(Zdroj!P$16,'k rozhodnutí detailní'!$A816,0)))</f>
        <v/>
      </c>
      <c r="E819" s="426"/>
      <c r="F819" s="32" t="str">
        <f ca="1">IF($B817="","",OFFSET(Zdroj!V$16,'k rozhodnutí detailní'!$A816,0))</f>
        <v/>
      </c>
      <c r="G819" s="49" t="str">
        <f ca="1">IF($B817="","",OFFSET(Zdroj!CC$16,'k rozhodnutí'!#REF!,0))</f>
        <v/>
      </c>
      <c r="H819" s="427"/>
      <c r="I819" s="419"/>
      <c r="J819" s="419"/>
      <c r="K819" s="419"/>
      <c r="L819" s="419"/>
      <c r="M819" s="435"/>
      <c r="N819" s="33" t="str">
        <f t="shared" ref="N819" ca="1" si="539">IF(B817="","",N817/G817)</f>
        <v/>
      </c>
      <c r="O819" s="419"/>
      <c r="P819" s="419"/>
      <c r="Q819" s="419"/>
      <c r="R819" s="419"/>
      <c r="S819" s="419"/>
      <c r="T819" s="419"/>
      <c r="U819" s="419"/>
    </row>
    <row r="820" spans="1:21" hidden="1" x14ac:dyDescent="0.25">
      <c r="A820" s="25"/>
      <c r="B820" s="144" t="str">
        <f ca="1">IF(OFFSET(Zdroj!$B$16,A819,0)&gt;0,A822,"")</f>
        <v/>
      </c>
      <c r="C820" s="2" t="str">
        <f ca="1">IF($B820="","",IF(Zdroj!$AS$9="ano",CONCATENATE(OFFSET(Zdroj!C$16,'k rozhodnutí detailní'!$A819,0),"
","Anonymizováno","
",OFFSET(Zdroj!E$16,'k rozhodnutí detailní'!$A819,0),"
",OFFSET(Zdroj!F$16,'k rozhodnutí detailní'!$A819,0)),CONCATENATE(OFFSET(Zdroj!C$16,'k rozhodnutí detailní'!$A819,0),"
",OFFSET(Zdroj!D$16,'k rozhodnutí detailní'!$A819,0),"
",OFFSET(Zdroj!E$16,'k rozhodnutí detailní'!$A819,0),"
",OFFSET(Zdroj!F$16,'k rozhodnutí detailní'!$A819,0))))</f>
        <v/>
      </c>
      <c r="D820" s="20" t="str">
        <f ca="1">IF($B820="","",OFFSET(Zdroj!N$16,'k rozhodnutí detailní'!$A819,0))</f>
        <v/>
      </c>
      <c r="E820" s="426" t="str">
        <f ca="1">IF($B820="","",OFFSET(Zdroj!T$16,'k rozhodnutí detailní'!$A819,0))</f>
        <v/>
      </c>
      <c r="F820" s="32" t="str">
        <f ca="1">IF($B820="","",OFFSET(Zdroj!U$16,'k rozhodnutí detailní'!$A819,0))</f>
        <v/>
      </c>
      <c r="G820" s="429" t="str">
        <f ca="1">IF($B820="","",OFFSET(Zdroj!W$16,'k rozhodnutí detailní'!$A819,0))</f>
        <v/>
      </c>
      <c r="H820" s="427" t="str">
        <f ca="1">IF($B820="","",OFFSET(Zdroj!Y$16,'k rozhodnutí detailní'!$A819,0))</f>
        <v/>
      </c>
      <c r="I820" s="419" t="str">
        <f ca="1">IF($B820="","",OFFSET(Zdroj!BW$16,'k rozhodnutí detailní'!$A819,0))</f>
        <v/>
      </c>
      <c r="J820" s="419" t="str">
        <f ca="1">IF($B820="","",OFFSET(Zdroj!BX$16,'k rozhodnutí detailní'!$A819,0))</f>
        <v/>
      </c>
      <c r="K820" s="419" t="str">
        <f ca="1">IF($B820="","",OFFSET(Zdroj!BY$16,'k rozhodnutí detailní'!$A819,0))</f>
        <v/>
      </c>
      <c r="L820" s="419" t="str">
        <f ca="1">IF($B820="","",CONCATENATE(OFFSET(Zdroj!BZ$16,'k rozhodnutí detailní'!$A819,0)," ze 100"))</f>
        <v/>
      </c>
      <c r="M820" s="435" t="str">
        <f t="shared" ref="M820" ca="1" si="540">IF($B820="","",SUM((I820+J820+K820)/100))</f>
        <v/>
      </c>
      <c r="N820" s="425" t="str">
        <f ca="1">IF(B820="","",IF(Zdroj!$AS$1=Zdroj!$AT$9,IF(ROUND(G820*M820,Zdroj!$AT$8)&lt;Zdroj!$AU$1,Zdroj!$AU$1,ROUND(G820*M820,Zdroj!$AT$8)),OFFSET(Zdroj!CE$16,'k rozhodnutí detailní'!A819,0)))</f>
        <v/>
      </c>
      <c r="O820" s="419" t="str">
        <f ca="1">IF($B820="","",OFFSET(Zdroj!Z$16,'k rozhodnutí detailní'!$A819,0))</f>
        <v/>
      </c>
      <c r="P820" s="419" t="str">
        <f ca="1">IF($B820="","",OFFSET(Zdroj!AC$16,'k rozhodnutí detailní'!$A819,0))</f>
        <v/>
      </c>
      <c r="Q820" s="419" t="str">
        <f ca="1">IF($B820="","",OFFSET(Zdroj!AD$16,'k rozhodnutí detailní'!$A819,0))</f>
        <v/>
      </c>
      <c r="R820" s="419" t="str">
        <f ca="1">IF($B820="","",OFFSET(Zdroj!AE$16,'k rozhodnutí detailní'!$A819,0))</f>
        <v/>
      </c>
      <c r="S820" s="419" t="str">
        <f ca="1">IF($B820="","",OFFSET(Zdroj!AF$16,'k rozhodnutí detailní'!$A819,0))</f>
        <v/>
      </c>
      <c r="T820" s="419" t="str">
        <f ca="1">IF($B820="","",OFFSET(Zdroj!AG$16,'k rozhodnutí detailní'!$A819,0))</f>
        <v/>
      </c>
      <c r="U820" s="419" t="str">
        <f ca="1">IF($B820="","",OFFSET(Zdroj!AH$16,'k rozhodnutí detailní'!$A819,0))</f>
        <v/>
      </c>
    </row>
    <row r="821" spans="1:21" hidden="1" x14ac:dyDescent="0.25">
      <c r="A821" s="25"/>
      <c r="B821" s="424" t="str">
        <f ca="1">IF(OFFSET(Zdroj!$B$16,A819,0)&gt;0,OFFSET(Zdroj!$B$16,A819,0)+0,"")</f>
        <v/>
      </c>
      <c r="C821" s="2" t="str">
        <f ca="1">IF($B820="","",IF(Zdroj!$AS$9="ano",CONCATENATE("Okres:","
",OFFSET(Zdroj!CH$16,'k rozhodnutí detailní'!$A819,0),"
","Právní forma","
",OFFSET(Zdroj!H$16,'k rozhodnutí detailní'!$A819,0),"
",IF(OFFSET(Zdroj!I$16,'k rozhodnutí detailní'!$A819,0)="","","IČO: "),OFFSET(Zdroj!I$16,'k rozhodnutí detailní'!$A819,0),"
","B.Ú. ",IF(OFFSET(Zdroj!J$16,'k rozhodnutí detailní'!$A819,0)="","","Anonymizováno")),CONCATENATE("Okres:","
",OFFSET(Zdroj!CH$16,'k rozhodnutí detailní'!$A819,0),"
","Právní forma","
",OFFSET(Zdroj!H$16,'k rozhodnutí detailní'!$A819,0),"
",IF(OFFSET(Zdroj!I$16,'k rozhodnutí detailní'!$A819,0)="","","IČO: "),OFFSET(Zdroj!I$16,'k rozhodnutí detailní'!$A819,0),"
","B.Ú. ",OFFSET(Zdroj!J$16,'k rozhodnutí detailní'!$A819,0))))</f>
        <v/>
      </c>
      <c r="D821" s="3" t="str">
        <f ca="1">IF($B820="","",OFFSET(Zdroj!O$16,'k rozhodnutí detailní'!$A819,0))</f>
        <v/>
      </c>
      <c r="E821" s="426"/>
      <c r="F821" s="31"/>
      <c r="G821" s="429"/>
      <c r="H821" s="427"/>
      <c r="I821" s="419"/>
      <c r="J821" s="419"/>
      <c r="K821" s="419"/>
      <c r="L821" s="419"/>
      <c r="M821" s="435"/>
      <c r="N821" s="425"/>
      <c r="O821" s="419"/>
      <c r="P821" s="419"/>
      <c r="Q821" s="419"/>
      <c r="R821" s="419"/>
      <c r="S821" s="419"/>
      <c r="T821" s="419"/>
      <c r="U821" s="419"/>
    </row>
    <row r="822" spans="1:21" hidden="1" x14ac:dyDescent="0.25">
      <c r="A822" s="25">
        <f>ROW()/3-1</f>
        <v>273</v>
      </c>
      <c r="B822" s="424"/>
      <c r="C822" s="29" t="str">
        <f ca="1">IF($B820="","",IF(Zdroj!$AS$9="ano",IF(OFFSET(Zdroj!M$16,'k rozhodnutí detailní'!A819,0)="","","Anonymizováno"),IF(OFFSET(Zdroj!M$16,'k rozhodnutí detailní'!A819,0)="","",OFFSET(Zdroj!M$16,'k rozhodnutí detailní'!A819,0))))</f>
        <v/>
      </c>
      <c r="D822" s="3" t="str">
        <f ca="1">IF($B820="","",CONCATENATE("Dotace bude použita na:","
",OFFSET(Zdroj!P$16,'k rozhodnutí detailní'!$A819,0)))</f>
        <v/>
      </c>
      <c r="E822" s="426"/>
      <c r="F822" s="32" t="str">
        <f ca="1">IF($B820="","",OFFSET(Zdroj!V$16,'k rozhodnutí detailní'!$A819,0))</f>
        <v/>
      </c>
      <c r="G822" s="49" t="str">
        <f ca="1">IF($B820="","",OFFSET(Zdroj!CC$16,'k rozhodnutí'!#REF!,0))</f>
        <v/>
      </c>
      <c r="H822" s="427"/>
      <c r="I822" s="419"/>
      <c r="J822" s="419"/>
      <c r="K822" s="419"/>
      <c r="L822" s="419"/>
      <c r="M822" s="435"/>
      <c r="N822" s="33" t="str">
        <f t="shared" ref="N822" ca="1" si="541">IF(B820="","",N820/G820)</f>
        <v/>
      </c>
      <c r="O822" s="419"/>
      <c r="P822" s="419"/>
      <c r="Q822" s="419"/>
      <c r="R822" s="419"/>
      <c r="S822" s="419"/>
      <c r="T822" s="419"/>
      <c r="U822" s="419"/>
    </row>
    <row r="823" spans="1:21" hidden="1" x14ac:dyDescent="0.25">
      <c r="A823" s="25"/>
      <c r="B823" s="144" t="str">
        <f ca="1">IF(OFFSET(Zdroj!$B$16,A822,0)&gt;0,A825,"")</f>
        <v/>
      </c>
      <c r="C823" s="2" t="str">
        <f ca="1">IF($B823="","",IF(Zdroj!$AS$9="ano",CONCATENATE(OFFSET(Zdroj!C$16,'k rozhodnutí detailní'!$A822,0),"
","Anonymizováno","
",OFFSET(Zdroj!E$16,'k rozhodnutí detailní'!$A822,0),"
",OFFSET(Zdroj!F$16,'k rozhodnutí detailní'!$A822,0)),CONCATENATE(OFFSET(Zdroj!C$16,'k rozhodnutí detailní'!$A822,0),"
",OFFSET(Zdroj!D$16,'k rozhodnutí detailní'!$A822,0),"
",OFFSET(Zdroj!E$16,'k rozhodnutí detailní'!$A822,0),"
",OFFSET(Zdroj!F$16,'k rozhodnutí detailní'!$A822,0))))</f>
        <v/>
      </c>
      <c r="D823" s="20" t="str">
        <f ca="1">IF($B823="","",OFFSET(Zdroj!N$16,'k rozhodnutí detailní'!$A822,0))</f>
        <v/>
      </c>
      <c r="E823" s="426" t="str">
        <f ca="1">IF($B823="","",OFFSET(Zdroj!T$16,'k rozhodnutí detailní'!$A822,0))</f>
        <v/>
      </c>
      <c r="F823" s="32" t="str">
        <f ca="1">IF($B823="","",OFFSET(Zdroj!U$16,'k rozhodnutí detailní'!$A822,0))</f>
        <v/>
      </c>
      <c r="G823" s="429" t="str">
        <f ca="1">IF($B823="","",OFFSET(Zdroj!W$16,'k rozhodnutí detailní'!$A822,0))</f>
        <v/>
      </c>
      <c r="H823" s="427" t="str">
        <f ca="1">IF($B823="","",OFFSET(Zdroj!Y$16,'k rozhodnutí detailní'!$A822,0))</f>
        <v/>
      </c>
      <c r="I823" s="419" t="str">
        <f ca="1">IF($B823="","",OFFSET(Zdroj!BW$16,'k rozhodnutí detailní'!$A822,0))</f>
        <v/>
      </c>
      <c r="J823" s="419" t="str">
        <f ca="1">IF($B823="","",OFFSET(Zdroj!BX$16,'k rozhodnutí detailní'!$A822,0))</f>
        <v/>
      </c>
      <c r="K823" s="419" t="str">
        <f ca="1">IF($B823="","",OFFSET(Zdroj!BY$16,'k rozhodnutí detailní'!$A822,0))</f>
        <v/>
      </c>
      <c r="L823" s="419" t="str">
        <f ca="1">IF($B823="","",CONCATENATE(OFFSET(Zdroj!BZ$16,'k rozhodnutí detailní'!$A822,0)," ze 100"))</f>
        <v/>
      </c>
      <c r="M823" s="435" t="str">
        <f t="shared" ref="M823" ca="1" si="542">IF($B823="","",SUM((I823+J823+K823)/100))</f>
        <v/>
      </c>
      <c r="N823" s="425" t="str">
        <f ca="1">IF(B823="","",IF(Zdroj!$AS$1=Zdroj!$AT$9,IF(ROUND(G823*M823,Zdroj!$AT$8)&lt;Zdroj!$AU$1,Zdroj!$AU$1,ROUND(G823*M823,Zdroj!$AT$8)),OFFSET(Zdroj!CE$16,'k rozhodnutí detailní'!A822,0)))</f>
        <v/>
      </c>
      <c r="O823" s="419" t="str">
        <f ca="1">IF($B823="","",OFFSET(Zdroj!Z$16,'k rozhodnutí detailní'!$A822,0))</f>
        <v/>
      </c>
      <c r="P823" s="419" t="str">
        <f ca="1">IF($B823="","",OFFSET(Zdroj!AC$16,'k rozhodnutí detailní'!$A822,0))</f>
        <v/>
      </c>
      <c r="Q823" s="419" t="str">
        <f ca="1">IF($B823="","",OFFSET(Zdroj!AD$16,'k rozhodnutí detailní'!$A822,0))</f>
        <v/>
      </c>
      <c r="R823" s="419" t="str">
        <f ca="1">IF($B823="","",OFFSET(Zdroj!AE$16,'k rozhodnutí detailní'!$A822,0))</f>
        <v/>
      </c>
      <c r="S823" s="419" t="str">
        <f ca="1">IF($B823="","",OFFSET(Zdroj!AF$16,'k rozhodnutí detailní'!$A822,0))</f>
        <v/>
      </c>
      <c r="T823" s="419" t="str">
        <f ca="1">IF($B823="","",OFFSET(Zdroj!AG$16,'k rozhodnutí detailní'!$A822,0))</f>
        <v/>
      </c>
      <c r="U823" s="419" t="str">
        <f ca="1">IF($B823="","",OFFSET(Zdroj!AH$16,'k rozhodnutí detailní'!$A822,0))</f>
        <v/>
      </c>
    </row>
    <row r="824" spans="1:21" hidden="1" x14ac:dyDescent="0.25">
      <c r="A824" s="25"/>
      <c r="B824" s="424" t="str">
        <f ca="1">IF(OFFSET(Zdroj!$B$16,A822,0)&gt;0,OFFSET(Zdroj!$B$16,A822,0)+0,"")</f>
        <v/>
      </c>
      <c r="C824" s="2" t="str">
        <f ca="1">IF($B823="","",IF(Zdroj!$AS$9="ano",CONCATENATE("Okres:","
",OFFSET(Zdroj!CH$16,'k rozhodnutí detailní'!$A822,0),"
","Právní forma","
",OFFSET(Zdroj!H$16,'k rozhodnutí detailní'!$A822,0),"
",IF(OFFSET(Zdroj!I$16,'k rozhodnutí detailní'!$A822,0)="","","IČO: "),OFFSET(Zdroj!I$16,'k rozhodnutí detailní'!$A822,0),"
","B.Ú. ",IF(OFFSET(Zdroj!J$16,'k rozhodnutí detailní'!$A822,0)="","","Anonymizováno")),CONCATENATE("Okres:","
",OFFSET(Zdroj!CH$16,'k rozhodnutí detailní'!$A822,0),"
","Právní forma","
",OFFSET(Zdroj!H$16,'k rozhodnutí detailní'!$A822,0),"
",IF(OFFSET(Zdroj!I$16,'k rozhodnutí detailní'!$A822,0)="","","IČO: "),OFFSET(Zdroj!I$16,'k rozhodnutí detailní'!$A822,0),"
","B.Ú. ",OFFSET(Zdroj!J$16,'k rozhodnutí detailní'!$A822,0))))</f>
        <v/>
      </c>
      <c r="D824" s="3" t="str">
        <f ca="1">IF($B823="","",OFFSET(Zdroj!O$16,'k rozhodnutí detailní'!$A822,0))</f>
        <v/>
      </c>
      <c r="E824" s="426"/>
      <c r="F824" s="31"/>
      <c r="G824" s="429"/>
      <c r="H824" s="427"/>
      <c r="I824" s="419"/>
      <c r="J824" s="419"/>
      <c r="K824" s="419"/>
      <c r="L824" s="419"/>
      <c r="M824" s="435"/>
      <c r="N824" s="425"/>
      <c r="O824" s="419"/>
      <c r="P824" s="419"/>
      <c r="Q824" s="419"/>
      <c r="R824" s="419"/>
      <c r="S824" s="419"/>
      <c r="T824" s="419"/>
      <c r="U824" s="419"/>
    </row>
    <row r="825" spans="1:21" hidden="1" x14ac:dyDescent="0.25">
      <c r="A825" s="25">
        <f>ROW()/3-1</f>
        <v>274</v>
      </c>
      <c r="B825" s="424"/>
      <c r="C825" s="29" t="str">
        <f ca="1">IF($B823="","",IF(Zdroj!$AS$9="ano",IF(OFFSET(Zdroj!M$16,'k rozhodnutí detailní'!A822,0)="","","Anonymizováno"),IF(OFFSET(Zdroj!M$16,'k rozhodnutí detailní'!A822,0)="","",OFFSET(Zdroj!M$16,'k rozhodnutí detailní'!A822,0))))</f>
        <v/>
      </c>
      <c r="D825" s="3" t="str">
        <f ca="1">IF($B823="","",CONCATENATE("Dotace bude použita na:","
",OFFSET(Zdroj!P$16,'k rozhodnutí detailní'!$A822,0)))</f>
        <v/>
      </c>
      <c r="E825" s="426"/>
      <c r="F825" s="32" t="str">
        <f ca="1">IF($B823="","",OFFSET(Zdroj!V$16,'k rozhodnutí detailní'!$A822,0))</f>
        <v/>
      </c>
      <c r="G825" s="49" t="str">
        <f ca="1">IF($B823="","",OFFSET(Zdroj!CC$16,'k rozhodnutí'!#REF!,0))</f>
        <v/>
      </c>
      <c r="H825" s="427"/>
      <c r="I825" s="419"/>
      <c r="J825" s="419"/>
      <c r="K825" s="419"/>
      <c r="L825" s="419"/>
      <c r="M825" s="435"/>
      <c r="N825" s="33" t="str">
        <f t="shared" ref="N825" ca="1" si="543">IF(B823="","",N823/G823)</f>
        <v/>
      </c>
      <c r="O825" s="419"/>
      <c r="P825" s="419"/>
      <c r="Q825" s="419"/>
      <c r="R825" s="419"/>
      <c r="S825" s="419"/>
      <c r="T825" s="419"/>
      <c r="U825" s="419"/>
    </row>
    <row r="826" spans="1:21" hidden="1" x14ac:dyDescent="0.25">
      <c r="A826" s="25"/>
      <c r="B826" s="144" t="str">
        <f ca="1">IF(OFFSET(Zdroj!$B$16,A825,0)&gt;0,A828,"")</f>
        <v/>
      </c>
      <c r="C826" s="2" t="str">
        <f ca="1">IF($B826="","",IF(Zdroj!$AS$9="ano",CONCATENATE(OFFSET(Zdroj!C$16,'k rozhodnutí detailní'!$A825,0),"
","Anonymizováno","
",OFFSET(Zdroj!E$16,'k rozhodnutí detailní'!$A825,0),"
",OFFSET(Zdroj!F$16,'k rozhodnutí detailní'!$A825,0)),CONCATENATE(OFFSET(Zdroj!C$16,'k rozhodnutí detailní'!$A825,0),"
",OFFSET(Zdroj!D$16,'k rozhodnutí detailní'!$A825,0),"
",OFFSET(Zdroj!E$16,'k rozhodnutí detailní'!$A825,0),"
",OFFSET(Zdroj!F$16,'k rozhodnutí detailní'!$A825,0))))</f>
        <v/>
      </c>
      <c r="D826" s="20" t="str">
        <f ca="1">IF($B826="","",OFFSET(Zdroj!N$16,'k rozhodnutí detailní'!$A825,0))</f>
        <v/>
      </c>
      <c r="E826" s="426" t="str">
        <f ca="1">IF($B826="","",OFFSET(Zdroj!T$16,'k rozhodnutí detailní'!$A825,0))</f>
        <v/>
      </c>
      <c r="F826" s="32" t="str">
        <f ca="1">IF($B826="","",OFFSET(Zdroj!U$16,'k rozhodnutí detailní'!$A825,0))</f>
        <v/>
      </c>
      <c r="G826" s="429" t="str">
        <f ca="1">IF($B826="","",OFFSET(Zdroj!W$16,'k rozhodnutí detailní'!$A825,0))</f>
        <v/>
      </c>
      <c r="H826" s="427" t="str">
        <f ca="1">IF($B826="","",OFFSET(Zdroj!Y$16,'k rozhodnutí detailní'!$A825,0))</f>
        <v/>
      </c>
      <c r="I826" s="419" t="str">
        <f ca="1">IF($B826="","",OFFSET(Zdroj!BW$16,'k rozhodnutí detailní'!$A825,0))</f>
        <v/>
      </c>
      <c r="J826" s="419" t="str">
        <f ca="1">IF($B826="","",OFFSET(Zdroj!BX$16,'k rozhodnutí detailní'!$A825,0))</f>
        <v/>
      </c>
      <c r="K826" s="419" t="str">
        <f ca="1">IF($B826="","",OFFSET(Zdroj!BY$16,'k rozhodnutí detailní'!$A825,0))</f>
        <v/>
      </c>
      <c r="L826" s="419" t="str">
        <f ca="1">IF($B826="","",CONCATENATE(OFFSET(Zdroj!BZ$16,'k rozhodnutí detailní'!$A825,0)," ze 100"))</f>
        <v/>
      </c>
      <c r="M826" s="435" t="str">
        <f t="shared" ref="M826" ca="1" si="544">IF($B826="","",SUM((I826+J826+K826)/100))</f>
        <v/>
      </c>
      <c r="N826" s="425" t="str">
        <f ca="1">IF(B826="","",IF(Zdroj!$AS$1=Zdroj!$AT$9,IF(ROUND(G826*M826,Zdroj!$AT$8)&lt;Zdroj!$AU$1,Zdroj!$AU$1,ROUND(G826*M826,Zdroj!$AT$8)),OFFSET(Zdroj!CE$16,'k rozhodnutí detailní'!A825,0)))</f>
        <v/>
      </c>
      <c r="O826" s="419" t="str">
        <f ca="1">IF($B826="","",OFFSET(Zdroj!Z$16,'k rozhodnutí detailní'!$A825,0))</f>
        <v/>
      </c>
      <c r="P826" s="419" t="str">
        <f ca="1">IF($B826="","",OFFSET(Zdroj!AC$16,'k rozhodnutí detailní'!$A825,0))</f>
        <v/>
      </c>
      <c r="Q826" s="419" t="str">
        <f ca="1">IF($B826="","",OFFSET(Zdroj!AD$16,'k rozhodnutí detailní'!$A825,0))</f>
        <v/>
      </c>
      <c r="R826" s="419" t="str">
        <f ca="1">IF($B826="","",OFFSET(Zdroj!AE$16,'k rozhodnutí detailní'!$A825,0))</f>
        <v/>
      </c>
      <c r="S826" s="419" t="str">
        <f ca="1">IF($B826="","",OFFSET(Zdroj!AF$16,'k rozhodnutí detailní'!$A825,0))</f>
        <v/>
      </c>
      <c r="T826" s="419" t="str">
        <f ca="1">IF($B826="","",OFFSET(Zdroj!AG$16,'k rozhodnutí detailní'!$A825,0))</f>
        <v/>
      </c>
      <c r="U826" s="419" t="str">
        <f ca="1">IF($B826="","",OFFSET(Zdroj!AH$16,'k rozhodnutí detailní'!$A825,0))</f>
        <v/>
      </c>
    </row>
    <row r="827" spans="1:21" hidden="1" x14ac:dyDescent="0.25">
      <c r="A827" s="25"/>
      <c r="B827" s="424" t="str">
        <f ca="1">IF(OFFSET(Zdroj!$B$16,A825,0)&gt;0,OFFSET(Zdroj!$B$16,A825,0)+0,"")</f>
        <v/>
      </c>
      <c r="C827" s="2" t="str">
        <f ca="1">IF($B826="","",IF(Zdroj!$AS$9="ano",CONCATENATE("Okres:","
",OFFSET(Zdroj!CH$16,'k rozhodnutí detailní'!$A825,0),"
","Právní forma","
",OFFSET(Zdroj!H$16,'k rozhodnutí detailní'!$A825,0),"
",IF(OFFSET(Zdroj!I$16,'k rozhodnutí detailní'!$A825,0)="","","IČO: "),OFFSET(Zdroj!I$16,'k rozhodnutí detailní'!$A825,0),"
","B.Ú. ",IF(OFFSET(Zdroj!J$16,'k rozhodnutí detailní'!$A825,0)="","","Anonymizováno")),CONCATENATE("Okres:","
",OFFSET(Zdroj!CH$16,'k rozhodnutí detailní'!$A825,0),"
","Právní forma","
",OFFSET(Zdroj!H$16,'k rozhodnutí detailní'!$A825,0),"
",IF(OFFSET(Zdroj!I$16,'k rozhodnutí detailní'!$A825,0)="","","IČO: "),OFFSET(Zdroj!I$16,'k rozhodnutí detailní'!$A825,0),"
","B.Ú. ",OFFSET(Zdroj!J$16,'k rozhodnutí detailní'!$A825,0))))</f>
        <v/>
      </c>
      <c r="D827" s="3" t="str">
        <f ca="1">IF($B826="","",OFFSET(Zdroj!O$16,'k rozhodnutí detailní'!$A825,0))</f>
        <v/>
      </c>
      <c r="E827" s="426"/>
      <c r="F827" s="31"/>
      <c r="G827" s="429"/>
      <c r="H827" s="427"/>
      <c r="I827" s="419"/>
      <c r="J827" s="419"/>
      <c r="K827" s="419"/>
      <c r="L827" s="419"/>
      <c r="M827" s="435"/>
      <c r="N827" s="425"/>
      <c r="O827" s="419"/>
      <c r="P827" s="419"/>
      <c r="Q827" s="419"/>
      <c r="R827" s="419"/>
      <c r="S827" s="419"/>
      <c r="T827" s="419"/>
      <c r="U827" s="419"/>
    </row>
    <row r="828" spans="1:21" hidden="1" x14ac:dyDescent="0.25">
      <c r="A828" s="25">
        <f>ROW()/3-1</f>
        <v>275</v>
      </c>
      <c r="B828" s="424"/>
      <c r="C828" s="29" t="str">
        <f ca="1">IF($B826="","",IF(Zdroj!$AS$9="ano",IF(OFFSET(Zdroj!M$16,'k rozhodnutí detailní'!A825,0)="","","Anonymizováno"),IF(OFFSET(Zdroj!M$16,'k rozhodnutí detailní'!A825,0)="","",OFFSET(Zdroj!M$16,'k rozhodnutí detailní'!A825,0))))</f>
        <v/>
      </c>
      <c r="D828" s="3" t="str">
        <f ca="1">IF($B826="","",CONCATENATE("Dotace bude použita na:","
",OFFSET(Zdroj!P$16,'k rozhodnutí detailní'!$A825,0)))</f>
        <v/>
      </c>
      <c r="E828" s="426"/>
      <c r="F828" s="32" t="str">
        <f ca="1">IF($B826="","",OFFSET(Zdroj!V$16,'k rozhodnutí detailní'!$A825,0))</f>
        <v/>
      </c>
      <c r="G828" s="49" t="str">
        <f ca="1">IF($B826="","",OFFSET(Zdroj!CC$16,'k rozhodnutí'!#REF!,0))</f>
        <v/>
      </c>
      <c r="H828" s="427"/>
      <c r="I828" s="419"/>
      <c r="J828" s="419"/>
      <c r="K828" s="419"/>
      <c r="L828" s="419"/>
      <c r="M828" s="435"/>
      <c r="N828" s="33" t="str">
        <f t="shared" ref="N828" ca="1" si="545">IF(B826="","",N826/G826)</f>
        <v/>
      </c>
      <c r="O828" s="419"/>
      <c r="P828" s="419"/>
      <c r="Q828" s="419"/>
      <c r="R828" s="419"/>
      <c r="S828" s="419"/>
      <c r="T828" s="419"/>
      <c r="U828" s="419"/>
    </row>
    <row r="829" spans="1:21" hidden="1" x14ac:dyDescent="0.25">
      <c r="A829" s="25"/>
      <c r="B829" s="144" t="str">
        <f ca="1">IF(OFFSET(Zdroj!$B$16,A828,0)&gt;0,A831,"")</f>
        <v/>
      </c>
      <c r="C829" s="2" t="str">
        <f ca="1">IF($B829="","",IF(Zdroj!$AS$9="ano",CONCATENATE(OFFSET(Zdroj!C$16,'k rozhodnutí detailní'!$A828,0),"
","Anonymizováno","
",OFFSET(Zdroj!E$16,'k rozhodnutí detailní'!$A828,0),"
",OFFSET(Zdroj!F$16,'k rozhodnutí detailní'!$A828,0)),CONCATENATE(OFFSET(Zdroj!C$16,'k rozhodnutí detailní'!$A828,0),"
",OFFSET(Zdroj!D$16,'k rozhodnutí detailní'!$A828,0),"
",OFFSET(Zdroj!E$16,'k rozhodnutí detailní'!$A828,0),"
",OFFSET(Zdroj!F$16,'k rozhodnutí detailní'!$A828,0))))</f>
        <v/>
      </c>
      <c r="D829" s="20" t="str">
        <f ca="1">IF($B829="","",OFFSET(Zdroj!N$16,'k rozhodnutí detailní'!$A828,0))</f>
        <v/>
      </c>
      <c r="E829" s="426" t="str">
        <f ca="1">IF($B829="","",OFFSET(Zdroj!T$16,'k rozhodnutí detailní'!$A828,0))</f>
        <v/>
      </c>
      <c r="F829" s="32" t="str">
        <f ca="1">IF($B829="","",OFFSET(Zdroj!U$16,'k rozhodnutí detailní'!$A828,0))</f>
        <v/>
      </c>
      <c r="G829" s="429" t="str">
        <f ca="1">IF($B829="","",OFFSET(Zdroj!W$16,'k rozhodnutí detailní'!$A828,0))</f>
        <v/>
      </c>
      <c r="H829" s="427" t="str">
        <f ca="1">IF($B829="","",OFFSET(Zdroj!Y$16,'k rozhodnutí detailní'!$A828,0))</f>
        <v/>
      </c>
      <c r="I829" s="419" t="str">
        <f ca="1">IF($B829="","",OFFSET(Zdroj!BW$16,'k rozhodnutí detailní'!$A828,0))</f>
        <v/>
      </c>
      <c r="J829" s="419" t="str">
        <f ca="1">IF($B829="","",OFFSET(Zdroj!BX$16,'k rozhodnutí detailní'!$A828,0))</f>
        <v/>
      </c>
      <c r="K829" s="419" t="str">
        <f ca="1">IF($B829="","",OFFSET(Zdroj!BY$16,'k rozhodnutí detailní'!$A828,0))</f>
        <v/>
      </c>
      <c r="L829" s="419" t="str">
        <f ca="1">IF($B829="","",CONCATENATE(OFFSET(Zdroj!BZ$16,'k rozhodnutí detailní'!$A828,0)," ze 100"))</f>
        <v/>
      </c>
      <c r="M829" s="435" t="str">
        <f t="shared" ref="M829" ca="1" si="546">IF($B829="","",SUM((I829+J829+K829)/100))</f>
        <v/>
      </c>
      <c r="N829" s="425" t="str">
        <f ca="1">IF(B829="","",IF(Zdroj!$AS$1=Zdroj!$AT$9,IF(ROUND(G829*M829,Zdroj!$AT$8)&lt;Zdroj!$AU$1,Zdroj!$AU$1,ROUND(G829*M829,Zdroj!$AT$8)),OFFSET(Zdroj!CE$16,'k rozhodnutí detailní'!A828,0)))</f>
        <v/>
      </c>
      <c r="O829" s="419" t="str">
        <f ca="1">IF($B829="","",OFFSET(Zdroj!Z$16,'k rozhodnutí detailní'!$A828,0))</f>
        <v/>
      </c>
      <c r="P829" s="419" t="str">
        <f ca="1">IF($B829="","",OFFSET(Zdroj!AC$16,'k rozhodnutí detailní'!$A828,0))</f>
        <v/>
      </c>
      <c r="Q829" s="419" t="str">
        <f ca="1">IF($B829="","",OFFSET(Zdroj!AD$16,'k rozhodnutí detailní'!$A828,0))</f>
        <v/>
      </c>
      <c r="R829" s="419" t="str">
        <f ca="1">IF($B829="","",OFFSET(Zdroj!AE$16,'k rozhodnutí detailní'!$A828,0))</f>
        <v/>
      </c>
      <c r="S829" s="419" t="str">
        <f ca="1">IF($B829="","",OFFSET(Zdroj!AF$16,'k rozhodnutí detailní'!$A828,0))</f>
        <v/>
      </c>
      <c r="T829" s="419" t="str">
        <f ca="1">IF($B829="","",OFFSET(Zdroj!AG$16,'k rozhodnutí detailní'!$A828,0))</f>
        <v/>
      </c>
      <c r="U829" s="419" t="str">
        <f ca="1">IF($B829="","",OFFSET(Zdroj!AH$16,'k rozhodnutí detailní'!$A828,0))</f>
        <v/>
      </c>
    </row>
    <row r="830" spans="1:21" hidden="1" x14ac:dyDescent="0.25">
      <c r="A830" s="25"/>
      <c r="B830" s="424" t="str">
        <f ca="1">IF(OFFSET(Zdroj!$B$16,A828,0)&gt;0,OFFSET(Zdroj!$B$16,A828,0)+0,"")</f>
        <v/>
      </c>
      <c r="C830" s="2" t="str">
        <f ca="1">IF($B829="","",IF(Zdroj!$AS$9="ano",CONCATENATE("Okres:","
",OFFSET(Zdroj!CH$16,'k rozhodnutí detailní'!$A828,0),"
","Právní forma","
",OFFSET(Zdroj!H$16,'k rozhodnutí detailní'!$A828,0),"
",IF(OFFSET(Zdroj!I$16,'k rozhodnutí detailní'!$A828,0)="","","IČO: "),OFFSET(Zdroj!I$16,'k rozhodnutí detailní'!$A828,0),"
","B.Ú. ",IF(OFFSET(Zdroj!J$16,'k rozhodnutí detailní'!$A828,0)="","","Anonymizováno")),CONCATENATE("Okres:","
",OFFSET(Zdroj!CH$16,'k rozhodnutí detailní'!$A828,0),"
","Právní forma","
",OFFSET(Zdroj!H$16,'k rozhodnutí detailní'!$A828,0),"
",IF(OFFSET(Zdroj!I$16,'k rozhodnutí detailní'!$A828,0)="","","IČO: "),OFFSET(Zdroj!I$16,'k rozhodnutí detailní'!$A828,0),"
","B.Ú. ",OFFSET(Zdroj!J$16,'k rozhodnutí detailní'!$A828,0))))</f>
        <v/>
      </c>
      <c r="D830" s="3" t="str">
        <f ca="1">IF($B829="","",OFFSET(Zdroj!O$16,'k rozhodnutí detailní'!$A828,0))</f>
        <v/>
      </c>
      <c r="E830" s="426"/>
      <c r="F830" s="31"/>
      <c r="G830" s="429"/>
      <c r="H830" s="427"/>
      <c r="I830" s="419"/>
      <c r="J830" s="419"/>
      <c r="K830" s="419"/>
      <c r="L830" s="419"/>
      <c r="M830" s="435"/>
      <c r="N830" s="425"/>
      <c r="O830" s="419"/>
      <c r="P830" s="419"/>
      <c r="Q830" s="419"/>
      <c r="R830" s="419"/>
      <c r="S830" s="419"/>
      <c r="T830" s="419"/>
      <c r="U830" s="419"/>
    </row>
    <row r="831" spans="1:21" hidden="1" x14ac:dyDescent="0.25">
      <c r="A831" s="25">
        <f>ROW()/3-1</f>
        <v>276</v>
      </c>
      <c r="B831" s="424"/>
      <c r="C831" s="29" t="str">
        <f ca="1">IF($B829="","",IF(Zdroj!$AS$9="ano",IF(OFFSET(Zdroj!M$16,'k rozhodnutí detailní'!A828,0)="","","Anonymizováno"),IF(OFFSET(Zdroj!M$16,'k rozhodnutí detailní'!A828,0)="","",OFFSET(Zdroj!M$16,'k rozhodnutí detailní'!A828,0))))</f>
        <v/>
      </c>
      <c r="D831" s="3" t="str">
        <f ca="1">IF($B829="","",CONCATENATE("Dotace bude použita na:","
",OFFSET(Zdroj!P$16,'k rozhodnutí detailní'!$A828,0)))</f>
        <v/>
      </c>
      <c r="E831" s="426"/>
      <c r="F831" s="32" t="str">
        <f ca="1">IF($B829="","",OFFSET(Zdroj!V$16,'k rozhodnutí detailní'!$A828,0))</f>
        <v/>
      </c>
      <c r="G831" s="49" t="str">
        <f ca="1">IF($B829="","",OFFSET(Zdroj!CC$16,'k rozhodnutí'!#REF!,0))</f>
        <v/>
      </c>
      <c r="H831" s="427"/>
      <c r="I831" s="419"/>
      <c r="J831" s="419"/>
      <c r="K831" s="419"/>
      <c r="L831" s="419"/>
      <c r="M831" s="435"/>
      <c r="N831" s="33" t="str">
        <f t="shared" ref="N831" ca="1" si="547">IF(B829="","",N829/G829)</f>
        <v/>
      </c>
      <c r="O831" s="419"/>
      <c r="P831" s="419"/>
      <c r="Q831" s="419"/>
      <c r="R831" s="419"/>
      <c r="S831" s="419"/>
      <c r="T831" s="419"/>
      <c r="U831" s="419"/>
    </row>
    <row r="832" spans="1:21" hidden="1" x14ac:dyDescent="0.25">
      <c r="A832" s="25"/>
      <c r="B832" s="144" t="str">
        <f ca="1">IF(OFFSET(Zdroj!$B$16,A831,0)&gt;0,A834,"")</f>
        <v/>
      </c>
      <c r="C832" s="2" t="str">
        <f ca="1">IF($B832="","",IF(Zdroj!$AS$9="ano",CONCATENATE(OFFSET(Zdroj!C$16,'k rozhodnutí detailní'!$A831,0),"
","Anonymizováno","
",OFFSET(Zdroj!E$16,'k rozhodnutí detailní'!$A831,0),"
",OFFSET(Zdroj!F$16,'k rozhodnutí detailní'!$A831,0)),CONCATENATE(OFFSET(Zdroj!C$16,'k rozhodnutí detailní'!$A831,0),"
",OFFSET(Zdroj!D$16,'k rozhodnutí detailní'!$A831,0),"
",OFFSET(Zdroj!E$16,'k rozhodnutí detailní'!$A831,0),"
",OFFSET(Zdroj!F$16,'k rozhodnutí detailní'!$A831,0))))</f>
        <v/>
      </c>
      <c r="D832" s="20" t="str">
        <f ca="1">IF($B832="","",OFFSET(Zdroj!N$16,'k rozhodnutí detailní'!$A831,0))</f>
        <v/>
      </c>
      <c r="E832" s="426" t="str">
        <f ca="1">IF($B832="","",OFFSET(Zdroj!T$16,'k rozhodnutí detailní'!$A831,0))</f>
        <v/>
      </c>
      <c r="F832" s="32" t="str">
        <f ca="1">IF($B832="","",OFFSET(Zdroj!U$16,'k rozhodnutí detailní'!$A831,0))</f>
        <v/>
      </c>
      <c r="G832" s="429" t="str">
        <f ca="1">IF($B832="","",OFFSET(Zdroj!W$16,'k rozhodnutí detailní'!$A831,0))</f>
        <v/>
      </c>
      <c r="H832" s="427" t="str">
        <f ca="1">IF($B832="","",OFFSET(Zdroj!Y$16,'k rozhodnutí detailní'!$A831,0))</f>
        <v/>
      </c>
      <c r="I832" s="419" t="str">
        <f ca="1">IF($B832="","",OFFSET(Zdroj!BW$16,'k rozhodnutí detailní'!$A831,0))</f>
        <v/>
      </c>
      <c r="J832" s="419" t="str">
        <f ca="1">IF($B832="","",OFFSET(Zdroj!BX$16,'k rozhodnutí detailní'!$A831,0))</f>
        <v/>
      </c>
      <c r="K832" s="419" t="str">
        <f ca="1">IF($B832="","",OFFSET(Zdroj!BY$16,'k rozhodnutí detailní'!$A831,0))</f>
        <v/>
      </c>
      <c r="L832" s="419" t="str">
        <f ca="1">IF($B832="","",CONCATENATE(OFFSET(Zdroj!BZ$16,'k rozhodnutí detailní'!$A831,0)," ze 100"))</f>
        <v/>
      </c>
      <c r="M832" s="435" t="str">
        <f t="shared" ref="M832" ca="1" si="548">IF($B832="","",SUM((I832+J832+K832)/100))</f>
        <v/>
      </c>
      <c r="N832" s="425" t="str">
        <f ca="1">IF(B832="","",IF(Zdroj!$AS$1=Zdroj!$AT$9,IF(ROUND(G832*M832,Zdroj!$AT$8)&lt;Zdroj!$AU$1,Zdroj!$AU$1,ROUND(G832*M832,Zdroj!$AT$8)),OFFSET(Zdroj!CE$16,'k rozhodnutí detailní'!A831,0)))</f>
        <v/>
      </c>
      <c r="O832" s="419" t="str">
        <f ca="1">IF($B832="","",OFFSET(Zdroj!Z$16,'k rozhodnutí detailní'!$A831,0))</f>
        <v/>
      </c>
      <c r="P832" s="419" t="str">
        <f ca="1">IF($B832="","",OFFSET(Zdroj!AC$16,'k rozhodnutí detailní'!$A831,0))</f>
        <v/>
      </c>
      <c r="Q832" s="419" t="str">
        <f ca="1">IF($B832="","",OFFSET(Zdroj!AD$16,'k rozhodnutí detailní'!$A831,0))</f>
        <v/>
      </c>
      <c r="R832" s="419" t="str">
        <f ca="1">IF($B832="","",OFFSET(Zdroj!AE$16,'k rozhodnutí detailní'!$A831,0))</f>
        <v/>
      </c>
      <c r="S832" s="419" t="str">
        <f ca="1">IF($B832="","",OFFSET(Zdroj!AF$16,'k rozhodnutí detailní'!$A831,0))</f>
        <v/>
      </c>
      <c r="T832" s="419" t="str">
        <f ca="1">IF($B832="","",OFFSET(Zdroj!AG$16,'k rozhodnutí detailní'!$A831,0))</f>
        <v/>
      </c>
      <c r="U832" s="419" t="str">
        <f ca="1">IF($B832="","",OFFSET(Zdroj!AH$16,'k rozhodnutí detailní'!$A831,0))</f>
        <v/>
      </c>
    </row>
    <row r="833" spans="1:21" hidden="1" x14ac:dyDescent="0.25">
      <c r="A833" s="25"/>
      <c r="B833" s="424" t="str">
        <f ca="1">IF(OFFSET(Zdroj!$B$16,A831,0)&gt;0,OFFSET(Zdroj!$B$16,A831,0)+0,"")</f>
        <v/>
      </c>
      <c r="C833" s="2" t="str">
        <f ca="1">IF($B832="","",IF(Zdroj!$AS$9="ano",CONCATENATE("Okres:","
",OFFSET(Zdroj!CH$16,'k rozhodnutí detailní'!$A831,0),"
","Právní forma","
",OFFSET(Zdroj!H$16,'k rozhodnutí detailní'!$A831,0),"
",IF(OFFSET(Zdroj!I$16,'k rozhodnutí detailní'!$A831,0)="","","IČO: "),OFFSET(Zdroj!I$16,'k rozhodnutí detailní'!$A831,0),"
","B.Ú. ",IF(OFFSET(Zdroj!J$16,'k rozhodnutí detailní'!$A831,0)="","","Anonymizováno")),CONCATENATE("Okres:","
",OFFSET(Zdroj!CH$16,'k rozhodnutí detailní'!$A831,0),"
","Právní forma","
",OFFSET(Zdroj!H$16,'k rozhodnutí detailní'!$A831,0),"
",IF(OFFSET(Zdroj!I$16,'k rozhodnutí detailní'!$A831,0)="","","IČO: "),OFFSET(Zdroj!I$16,'k rozhodnutí detailní'!$A831,0),"
","B.Ú. ",OFFSET(Zdroj!J$16,'k rozhodnutí detailní'!$A831,0))))</f>
        <v/>
      </c>
      <c r="D833" s="3" t="str">
        <f ca="1">IF($B832="","",OFFSET(Zdroj!O$16,'k rozhodnutí detailní'!$A831,0))</f>
        <v/>
      </c>
      <c r="E833" s="426"/>
      <c r="F833" s="31"/>
      <c r="G833" s="429"/>
      <c r="H833" s="427"/>
      <c r="I833" s="419"/>
      <c r="J833" s="419"/>
      <c r="K833" s="419"/>
      <c r="L833" s="419"/>
      <c r="M833" s="435"/>
      <c r="N833" s="425"/>
      <c r="O833" s="419"/>
      <c r="P833" s="419"/>
      <c r="Q833" s="419"/>
      <c r="R833" s="419"/>
      <c r="S833" s="419"/>
      <c r="T833" s="419"/>
      <c r="U833" s="419"/>
    </row>
    <row r="834" spans="1:21" hidden="1" x14ac:dyDescent="0.25">
      <c r="A834" s="25">
        <f>ROW()/3-1</f>
        <v>277</v>
      </c>
      <c r="B834" s="424"/>
      <c r="C834" s="29" t="str">
        <f ca="1">IF($B832="","",IF(Zdroj!$AS$9="ano",IF(OFFSET(Zdroj!M$16,'k rozhodnutí detailní'!A831,0)="","","Anonymizováno"),IF(OFFSET(Zdroj!M$16,'k rozhodnutí detailní'!A831,0)="","",OFFSET(Zdroj!M$16,'k rozhodnutí detailní'!A831,0))))</f>
        <v/>
      </c>
      <c r="D834" s="3" t="str">
        <f ca="1">IF($B832="","",CONCATENATE("Dotace bude použita na:","
",OFFSET(Zdroj!P$16,'k rozhodnutí detailní'!$A831,0)))</f>
        <v/>
      </c>
      <c r="E834" s="426"/>
      <c r="F834" s="32" t="str">
        <f ca="1">IF($B832="","",OFFSET(Zdroj!V$16,'k rozhodnutí detailní'!$A831,0))</f>
        <v/>
      </c>
      <c r="G834" s="49" t="str">
        <f ca="1">IF($B832="","",OFFSET(Zdroj!CC$16,'k rozhodnutí'!#REF!,0))</f>
        <v/>
      </c>
      <c r="H834" s="427"/>
      <c r="I834" s="419"/>
      <c r="J834" s="419"/>
      <c r="K834" s="419"/>
      <c r="L834" s="419"/>
      <c r="M834" s="435"/>
      <c r="N834" s="33" t="str">
        <f t="shared" ref="N834" ca="1" si="549">IF(B832="","",N832/G832)</f>
        <v/>
      </c>
      <c r="O834" s="419"/>
      <c r="P834" s="419"/>
      <c r="Q834" s="419"/>
      <c r="R834" s="419"/>
      <c r="S834" s="419"/>
      <c r="T834" s="419"/>
      <c r="U834" s="419"/>
    </row>
    <row r="835" spans="1:21" hidden="1" x14ac:dyDescent="0.25">
      <c r="A835" s="25"/>
      <c r="B835" s="144" t="str">
        <f ca="1">IF(OFFSET(Zdroj!$B$16,A834,0)&gt;0,A837,"")</f>
        <v/>
      </c>
      <c r="C835" s="2" t="str">
        <f ca="1">IF($B835="","",IF(Zdroj!$AS$9="ano",CONCATENATE(OFFSET(Zdroj!C$16,'k rozhodnutí detailní'!$A834,0),"
","Anonymizováno","
",OFFSET(Zdroj!E$16,'k rozhodnutí detailní'!$A834,0),"
",OFFSET(Zdroj!F$16,'k rozhodnutí detailní'!$A834,0)),CONCATENATE(OFFSET(Zdroj!C$16,'k rozhodnutí detailní'!$A834,0),"
",OFFSET(Zdroj!D$16,'k rozhodnutí detailní'!$A834,0),"
",OFFSET(Zdroj!E$16,'k rozhodnutí detailní'!$A834,0),"
",OFFSET(Zdroj!F$16,'k rozhodnutí detailní'!$A834,0))))</f>
        <v/>
      </c>
      <c r="D835" s="20" t="str">
        <f ca="1">IF($B835="","",OFFSET(Zdroj!N$16,'k rozhodnutí detailní'!$A834,0))</f>
        <v/>
      </c>
      <c r="E835" s="426" t="str">
        <f ca="1">IF($B835="","",OFFSET(Zdroj!T$16,'k rozhodnutí detailní'!$A834,0))</f>
        <v/>
      </c>
      <c r="F835" s="32" t="str">
        <f ca="1">IF($B835="","",OFFSET(Zdroj!U$16,'k rozhodnutí detailní'!$A834,0))</f>
        <v/>
      </c>
      <c r="G835" s="429" t="str">
        <f ca="1">IF($B835="","",OFFSET(Zdroj!W$16,'k rozhodnutí detailní'!$A834,0))</f>
        <v/>
      </c>
      <c r="H835" s="427" t="str">
        <f ca="1">IF($B835="","",OFFSET(Zdroj!Y$16,'k rozhodnutí detailní'!$A834,0))</f>
        <v/>
      </c>
      <c r="I835" s="419" t="str">
        <f ca="1">IF($B835="","",OFFSET(Zdroj!BW$16,'k rozhodnutí detailní'!$A834,0))</f>
        <v/>
      </c>
      <c r="J835" s="419" t="str">
        <f ca="1">IF($B835="","",OFFSET(Zdroj!BX$16,'k rozhodnutí detailní'!$A834,0))</f>
        <v/>
      </c>
      <c r="K835" s="419" t="str">
        <f ca="1">IF($B835="","",OFFSET(Zdroj!BY$16,'k rozhodnutí detailní'!$A834,0))</f>
        <v/>
      </c>
      <c r="L835" s="419" t="str">
        <f ca="1">IF($B835="","",CONCATENATE(OFFSET(Zdroj!BZ$16,'k rozhodnutí detailní'!$A834,0)," ze 100"))</f>
        <v/>
      </c>
      <c r="M835" s="435" t="str">
        <f t="shared" ref="M835" ca="1" si="550">IF($B835="","",SUM((I835+J835+K835)/100))</f>
        <v/>
      </c>
      <c r="N835" s="425" t="str">
        <f ca="1">IF(B835="","",IF(Zdroj!$AS$1=Zdroj!$AT$9,IF(ROUND(G835*M835,Zdroj!$AT$8)&lt;Zdroj!$AU$1,Zdroj!$AU$1,ROUND(G835*M835,Zdroj!$AT$8)),OFFSET(Zdroj!CE$16,'k rozhodnutí detailní'!A834,0)))</f>
        <v/>
      </c>
      <c r="O835" s="419" t="str">
        <f ca="1">IF($B835="","",OFFSET(Zdroj!Z$16,'k rozhodnutí detailní'!$A834,0))</f>
        <v/>
      </c>
      <c r="P835" s="419" t="str">
        <f ca="1">IF($B835="","",OFFSET(Zdroj!AC$16,'k rozhodnutí detailní'!$A834,0))</f>
        <v/>
      </c>
      <c r="Q835" s="419" t="str">
        <f ca="1">IF($B835="","",OFFSET(Zdroj!AD$16,'k rozhodnutí detailní'!$A834,0))</f>
        <v/>
      </c>
      <c r="R835" s="419" t="str">
        <f ca="1">IF($B835="","",OFFSET(Zdroj!AE$16,'k rozhodnutí detailní'!$A834,0))</f>
        <v/>
      </c>
      <c r="S835" s="419" t="str">
        <f ca="1">IF($B835="","",OFFSET(Zdroj!AF$16,'k rozhodnutí detailní'!$A834,0))</f>
        <v/>
      </c>
      <c r="T835" s="419" t="str">
        <f ca="1">IF($B835="","",OFFSET(Zdroj!AG$16,'k rozhodnutí detailní'!$A834,0))</f>
        <v/>
      </c>
      <c r="U835" s="419" t="str">
        <f ca="1">IF($B835="","",OFFSET(Zdroj!AH$16,'k rozhodnutí detailní'!$A834,0))</f>
        <v/>
      </c>
    </row>
    <row r="836" spans="1:21" hidden="1" x14ac:dyDescent="0.25">
      <c r="A836" s="25"/>
      <c r="B836" s="424" t="str">
        <f ca="1">IF(OFFSET(Zdroj!$B$16,A834,0)&gt;0,OFFSET(Zdroj!$B$16,A834,0)+0,"")</f>
        <v/>
      </c>
      <c r="C836" s="2" t="str">
        <f ca="1">IF($B835="","",IF(Zdroj!$AS$9="ano",CONCATENATE("Okres:","
",OFFSET(Zdroj!CH$16,'k rozhodnutí detailní'!$A834,0),"
","Právní forma","
",OFFSET(Zdroj!H$16,'k rozhodnutí detailní'!$A834,0),"
",IF(OFFSET(Zdroj!I$16,'k rozhodnutí detailní'!$A834,0)="","","IČO: "),OFFSET(Zdroj!I$16,'k rozhodnutí detailní'!$A834,0),"
","B.Ú. ",IF(OFFSET(Zdroj!J$16,'k rozhodnutí detailní'!$A834,0)="","","Anonymizováno")),CONCATENATE("Okres:","
",OFFSET(Zdroj!CH$16,'k rozhodnutí detailní'!$A834,0),"
","Právní forma","
",OFFSET(Zdroj!H$16,'k rozhodnutí detailní'!$A834,0),"
",IF(OFFSET(Zdroj!I$16,'k rozhodnutí detailní'!$A834,0)="","","IČO: "),OFFSET(Zdroj!I$16,'k rozhodnutí detailní'!$A834,0),"
","B.Ú. ",OFFSET(Zdroj!J$16,'k rozhodnutí detailní'!$A834,0))))</f>
        <v/>
      </c>
      <c r="D836" s="3" t="str">
        <f ca="1">IF($B835="","",OFFSET(Zdroj!O$16,'k rozhodnutí detailní'!$A834,0))</f>
        <v/>
      </c>
      <c r="E836" s="426"/>
      <c r="F836" s="31"/>
      <c r="G836" s="429"/>
      <c r="H836" s="427"/>
      <c r="I836" s="419"/>
      <c r="J836" s="419"/>
      <c r="K836" s="419"/>
      <c r="L836" s="419"/>
      <c r="M836" s="435"/>
      <c r="N836" s="425"/>
      <c r="O836" s="419"/>
      <c r="P836" s="419"/>
      <c r="Q836" s="419"/>
      <c r="R836" s="419"/>
      <c r="S836" s="419"/>
      <c r="T836" s="419"/>
      <c r="U836" s="419"/>
    </row>
    <row r="837" spans="1:21" hidden="1" x14ac:dyDescent="0.25">
      <c r="A837" s="25">
        <f>ROW()/3-1</f>
        <v>278</v>
      </c>
      <c r="B837" s="424"/>
      <c r="C837" s="29" t="str">
        <f ca="1">IF($B835="","",IF(Zdroj!$AS$9="ano",IF(OFFSET(Zdroj!M$16,'k rozhodnutí detailní'!A834,0)="","","Anonymizováno"),IF(OFFSET(Zdroj!M$16,'k rozhodnutí detailní'!A834,0)="","",OFFSET(Zdroj!M$16,'k rozhodnutí detailní'!A834,0))))</f>
        <v/>
      </c>
      <c r="D837" s="3" t="str">
        <f ca="1">IF($B835="","",CONCATENATE("Dotace bude použita na:","
",OFFSET(Zdroj!P$16,'k rozhodnutí detailní'!$A834,0)))</f>
        <v/>
      </c>
      <c r="E837" s="426"/>
      <c r="F837" s="32" t="str">
        <f ca="1">IF($B835="","",OFFSET(Zdroj!V$16,'k rozhodnutí detailní'!$A834,0))</f>
        <v/>
      </c>
      <c r="G837" s="49" t="str">
        <f ca="1">IF($B835="","",OFFSET(Zdroj!CC$16,'k rozhodnutí'!#REF!,0))</f>
        <v/>
      </c>
      <c r="H837" s="427"/>
      <c r="I837" s="419"/>
      <c r="J837" s="419"/>
      <c r="K837" s="419"/>
      <c r="L837" s="419"/>
      <c r="M837" s="435"/>
      <c r="N837" s="33" t="str">
        <f t="shared" ref="N837" ca="1" si="551">IF(B835="","",N835/G835)</f>
        <v/>
      </c>
      <c r="O837" s="419"/>
      <c r="P837" s="419"/>
      <c r="Q837" s="419"/>
      <c r="R837" s="419"/>
      <c r="S837" s="419"/>
      <c r="T837" s="419"/>
      <c r="U837" s="419"/>
    </row>
    <row r="838" spans="1:21" hidden="1" x14ac:dyDescent="0.25">
      <c r="A838" s="25"/>
      <c r="B838" s="144" t="str">
        <f ca="1">IF(OFFSET(Zdroj!$B$16,A837,0)&gt;0,A840,"")</f>
        <v/>
      </c>
      <c r="C838" s="2" t="str">
        <f ca="1">IF($B838="","",IF(Zdroj!$AS$9="ano",CONCATENATE(OFFSET(Zdroj!C$16,'k rozhodnutí detailní'!$A837,0),"
","Anonymizováno","
",OFFSET(Zdroj!E$16,'k rozhodnutí detailní'!$A837,0),"
",OFFSET(Zdroj!F$16,'k rozhodnutí detailní'!$A837,0)),CONCATENATE(OFFSET(Zdroj!C$16,'k rozhodnutí detailní'!$A837,0),"
",OFFSET(Zdroj!D$16,'k rozhodnutí detailní'!$A837,0),"
",OFFSET(Zdroj!E$16,'k rozhodnutí detailní'!$A837,0),"
",OFFSET(Zdroj!F$16,'k rozhodnutí detailní'!$A837,0))))</f>
        <v/>
      </c>
      <c r="D838" s="20" t="str">
        <f ca="1">IF($B838="","",OFFSET(Zdroj!N$16,'k rozhodnutí detailní'!$A837,0))</f>
        <v/>
      </c>
      <c r="E838" s="426" t="str">
        <f ca="1">IF($B838="","",OFFSET(Zdroj!T$16,'k rozhodnutí detailní'!$A837,0))</f>
        <v/>
      </c>
      <c r="F838" s="32" t="str">
        <f ca="1">IF($B838="","",OFFSET(Zdroj!U$16,'k rozhodnutí detailní'!$A837,0))</f>
        <v/>
      </c>
      <c r="G838" s="429" t="str">
        <f ca="1">IF($B838="","",OFFSET(Zdroj!W$16,'k rozhodnutí detailní'!$A837,0))</f>
        <v/>
      </c>
      <c r="H838" s="427" t="str">
        <f ca="1">IF($B838="","",OFFSET(Zdroj!Y$16,'k rozhodnutí detailní'!$A837,0))</f>
        <v/>
      </c>
      <c r="I838" s="419" t="str">
        <f ca="1">IF($B838="","",OFFSET(Zdroj!BW$16,'k rozhodnutí detailní'!$A837,0))</f>
        <v/>
      </c>
      <c r="J838" s="419" t="str">
        <f ca="1">IF($B838="","",OFFSET(Zdroj!BX$16,'k rozhodnutí detailní'!$A837,0))</f>
        <v/>
      </c>
      <c r="K838" s="419" t="str">
        <f ca="1">IF($B838="","",OFFSET(Zdroj!BY$16,'k rozhodnutí detailní'!$A837,0))</f>
        <v/>
      </c>
      <c r="L838" s="419" t="str">
        <f ca="1">IF($B838="","",CONCATENATE(OFFSET(Zdroj!BZ$16,'k rozhodnutí detailní'!$A837,0)," ze 100"))</f>
        <v/>
      </c>
      <c r="M838" s="435" t="str">
        <f t="shared" ref="M838" ca="1" si="552">IF($B838="","",SUM((I838+J838+K838)/100))</f>
        <v/>
      </c>
      <c r="N838" s="425" t="str">
        <f ca="1">IF(B838="","",IF(Zdroj!$AS$1=Zdroj!$AT$9,IF(ROUND(G838*M838,Zdroj!$AT$8)&lt;Zdroj!$AU$1,Zdroj!$AU$1,ROUND(G838*M838,Zdroj!$AT$8)),OFFSET(Zdroj!CE$16,'k rozhodnutí detailní'!A837,0)))</f>
        <v/>
      </c>
      <c r="O838" s="419" t="str">
        <f ca="1">IF($B838="","",OFFSET(Zdroj!Z$16,'k rozhodnutí detailní'!$A837,0))</f>
        <v/>
      </c>
      <c r="P838" s="419" t="str">
        <f ca="1">IF($B838="","",OFFSET(Zdroj!AC$16,'k rozhodnutí detailní'!$A837,0))</f>
        <v/>
      </c>
      <c r="Q838" s="419" t="str">
        <f ca="1">IF($B838="","",OFFSET(Zdroj!AD$16,'k rozhodnutí detailní'!$A837,0))</f>
        <v/>
      </c>
      <c r="R838" s="419" t="str">
        <f ca="1">IF($B838="","",OFFSET(Zdroj!AE$16,'k rozhodnutí detailní'!$A837,0))</f>
        <v/>
      </c>
      <c r="S838" s="419" t="str">
        <f ca="1">IF($B838="","",OFFSET(Zdroj!AF$16,'k rozhodnutí detailní'!$A837,0))</f>
        <v/>
      </c>
      <c r="T838" s="419" t="str">
        <f ca="1">IF($B838="","",OFFSET(Zdroj!AG$16,'k rozhodnutí detailní'!$A837,0))</f>
        <v/>
      </c>
      <c r="U838" s="419" t="str">
        <f ca="1">IF($B838="","",OFFSET(Zdroj!AH$16,'k rozhodnutí detailní'!$A837,0))</f>
        <v/>
      </c>
    </row>
    <row r="839" spans="1:21" hidden="1" x14ac:dyDescent="0.25">
      <c r="A839" s="25"/>
      <c r="B839" s="424" t="str">
        <f ca="1">IF(OFFSET(Zdroj!$B$16,A837,0)&gt;0,OFFSET(Zdroj!$B$16,A837,0)+0,"")</f>
        <v/>
      </c>
      <c r="C839" s="2" t="str">
        <f ca="1">IF($B838="","",IF(Zdroj!$AS$9="ano",CONCATENATE("Okres:","
",OFFSET(Zdroj!CH$16,'k rozhodnutí detailní'!$A837,0),"
","Právní forma","
",OFFSET(Zdroj!H$16,'k rozhodnutí detailní'!$A837,0),"
",IF(OFFSET(Zdroj!I$16,'k rozhodnutí detailní'!$A837,0)="","","IČO: "),OFFSET(Zdroj!I$16,'k rozhodnutí detailní'!$A837,0),"
","B.Ú. ",IF(OFFSET(Zdroj!J$16,'k rozhodnutí detailní'!$A837,0)="","","Anonymizováno")),CONCATENATE("Okres:","
",OFFSET(Zdroj!CH$16,'k rozhodnutí detailní'!$A837,0),"
","Právní forma","
",OFFSET(Zdroj!H$16,'k rozhodnutí detailní'!$A837,0),"
",IF(OFFSET(Zdroj!I$16,'k rozhodnutí detailní'!$A837,0)="","","IČO: "),OFFSET(Zdroj!I$16,'k rozhodnutí detailní'!$A837,0),"
","B.Ú. ",OFFSET(Zdroj!J$16,'k rozhodnutí detailní'!$A837,0))))</f>
        <v/>
      </c>
      <c r="D839" s="3" t="str">
        <f ca="1">IF($B838="","",OFFSET(Zdroj!O$16,'k rozhodnutí detailní'!$A837,0))</f>
        <v/>
      </c>
      <c r="E839" s="426"/>
      <c r="F839" s="31"/>
      <c r="G839" s="429"/>
      <c r="H839" s="427"/>
      <c r="I839" s="419"/>
      <c r="J839" s="419"/>
      <c r="K839" s="419"/>
      <c r="L839" s="419"/>
      <c r="M839" s="435"/>
      <c r="N839" s="425"/>
      <c r="O839" s="419"/>
      <c r="P839" s="419"/>
      <c r="Q839" s="419"/>
      <c r="R839" s="419"/>
      <c r="S839" s="419"/>
      <c r="T839" s="419"/>
      <c r="U839" s="419"/>
    </row>
    <row r="840" spans="1:21" hidden="1" x14ac:dyDescent="0.25">
      <c r="A840" s="25">
        <f>ROW()/3-1</f>
        <v>279</v>
      </c>
      <c r="B840" s="424"/>
      <c r="C840" s="29" t="str">
        <f ca="1">IF($B838="","",IF(Zdroj!$AS$9="ano",IF(OFFSET(Zdroj!M$16,'k rozhodnutí detailní'!A837,0)="","","Anonymizováno"),IF(OFFSET(Zdroj!M$16,'k rozhodnutí detailní'!A837,0)="","",OFFSET(Zdroj!M$16,'k rozhodnutí detailní'!A837,0))))</f>
        <v/>
      </c>
      <c r="D840" s="3" t="str">
        <f ca="1">IF($B838="","",CONCATENATE("Dotace bude použita na:","
",OFFSET(Zdroj!P$16,'k rozhodnutí detailní'!$A837,0)))</f>
        <v/>
      </c>
      <c r="E840" s="426"/>
      <c r="F840" s="32" t="str">
        <f ca="1">IF($B838="","",OFFSET(Zdroj!V$16,'k rozhodnutí detailní'!$A837,0))</f>
        <v/>
      </c>
      <c r="G840" s="49" t="str">
        <f ca="1">IF($B838="","",OFFSET(Zdroj!CC$16,'k rozhodnutí'!#REF!,0))</f>
        <v/>
      </c>
      <c r="H840" s="427"/>
      <c r="I840" s="419"/>
      <c r="J840" s="419"/>
      <c r="K840" s="419"/>
      <c r="L840" s="419"/>
      <c r="M840" s="435"/>
      <c r="N840" s="33" t="str">
        <f t="shared" ref="N840" ca="1" si="553">IF(B838="","",N838/G838)</f>
        <v/>
      </c>
      <c r="O840" s="419"/>
      <c r="P840" s="419"/>
      <c r="Q840" s="419"/>
      <c r="R840" s="419"/>
      <c r="S840" s="419"/>
      <c r="T840" s="419"/>
      <c r="U840" s="419"/>
    </row>
    <row r="841" spans="1:21" hidden="1" x14ac:dyDescent="0.25">
      <c r="A841" s="25"/>
      <c r="B841" s="144" t="str">
        <f ca="1">IF(OFFSET(Zdroj!$B$16,A840,0)&gt;0,A843,"")</f>
        <v/>
      </c>
      <c r="C841" s="2" t="str">
        <f ca="1">IF($B841="","",IF(Zdroj!$AS$9="ano",CONCATENATE(OFFSET(Zdroj!C$16,'k rozhodnutí detailní'!$A840,0),"
","Anonymizováno","
",OFFSET(Zdroj!E$16,'k rozhodnutí detailní'!$A840,0),"
",OFFSET(Zdroj!F$16,'k rozhodnutí detailní'!$A840,0)),CONCATENATE(OFFSET(Zdroj!C$16,'k rozhodnutí detailní'!$A840,0),"
",OFFSET(Zdroj!D$16,'k rozhodnutí detailní'!$A840,0),"
",OFFSET(Zdroj!E$16,'k rozhodnutí detailní'!$A840,0),"
",OFFSET(Zdroj!F$16,'k rozhodnutí detailní'!$A840,0))))</f>
        <v/>
      </c>
      <c r="D841" s="20" t="str">
        <f ca="1">IF($B841="","",OFFSET(Zdroj!N$16,'k rozhodnutí detailní'!$A840,0))</f>
        <v/>
      </c>
      <c r="E841" s="426" t="str">
        <f ca="1">IF($B841="","",OFFSET(Zdroj!T$16,'k rozhodnutí detailní'!$A840,0))</f>
        <v/>
      </c>
      <c r="F841" s="32" t="str">
        <f ca="1">IF($B841="","",OFFSET(Zdroj!U$16,'k rozhodnutí detailní'!$A840,0))</f>
        <v/>
      </c>
      <c r="G841" s="429" t="str">
        <f ca="1">IF($B841="","",OFFSET(Zdroj!W$16,'k rozhodnutí detailní'!$A840,0))</f>
        <v/>
      </c>
      <c r="H841" s="427" t="str">
        <f ca="1">IF($B841="","",OFFSET(Zdroj!Y$16,'k rozhodnutí detailní'!$A840,0))</f>
        <v/>
      </c>
      <c r="I841" s="419" t="str">
        <f ca="1">IF($B841="","",OFFSET(Zdroj!BW$16,'k rozhodnutí detailní'!$A840,0))</f>
        <v/>
      </c>
      <c r="J841" s="419" t="str">
        <f ca="1">IF($B841="","",OFFSET(Zdroj!BX$16,'k rozhodnutí detailní'!$A840,0))</f>
        <v/>
      </c>
      <c r="K841" s="419" t="str">
        <f ca="1">IF($B841="","",OFFSET(Zdroj!BY$16,'k rozhodnutí detailní'!$A840,0))</f>
        <v/>
      </c>
      <c r="L841" s="419" t="str">
        <f ca="1">IF($B841="","",CONCATENATE(OFFSET(Zdroj!BZ$16,'k rozhodnutí detailní'!$A840,0)," ze 100"))</f>
        <v/>
      </c>
      <c r="M841" s="435" t="str">
        <f t="shared" ref="M841" ca="1" si="554">IF($B841="","",SUM((I841+J841+K841)/100))</f>
        <v/>
      </c>
      <c r="N841" s="425" t="str">
        <f ca="1">IF(B841="","",IF(Zdroj!$AS$1=Zdroj!$AT$9,IF(ROUND(G841*M841,Zdroj!$AT$8)&lt;Zdroj!$AU$1,Zdroj!$AU$1,ROUND(G841*M841,Zdroj!$AT$8)),OFFSET(Zdroj!CE$16,'k rozhodnutí detailní'!A840,0)))</f>
        <v/>
      </c>
      <c r="O841" s="419" t="str">
        <f ca="1">IF($B841="","",OFFSET(Zdroj!Z$16,'k rozhodnutí detailní'!$A840,0))</f>
        <v/>
      </c>
      <c r="P841" s="419" t="str">
        <f ca="1">IF($B841="","",OFFSET(Zdroj!AC$16,'k rozhodnutí detailní'!$A840,0))</f>
        <v/>
      </c>
      <c r="Q841" s="419" t="str">
        <f ca="1">IF($B841="","",OFFSET(Zdroj!AD$16,'k rozhodnutí detailní'!$A840,0))</f>
        <v/>
      </c>
      <c r="R841" s="419" t="str">
        <f ca="1">IF($B841="","",OFFSET(Zdroj!AE$16,'k rozhodnutí detailní'!$A840,0))</f>
        <v/>
      </c>
      <c r="S841" s="419" t="str">
        <f ca="1">IF($B841="","",OFFSET(Zdroj!AF$16,'k rozhodnutí detailní'!$A840,0))</f>
        <v/>
      </c>
      <c r="T841" s="419" t="str">
        <f ca="1">IF($B841="","",OFFSET(Zdroj!AG$16,'k rozhodnutí detailní'!$A840,0))</f>
        <v/>
      </c>
      <c r="U841" s="419" t="str">
        <f ca="1">IF($B841="","",OFFSET(Zdroj!AH$16,'k rozhodnutí detailní'!$A840,0))</f>
        <v/>
      </c>
    </row>
    <row r="842" spans="1:21" hidden="1" x14ac:dyDescent="0.25">
      <c r="A842" s="25"/>
      <c r="B842" s="424" t="str">
        <f ca="1">IF(OFFSET(Zdroj!$B$16,A840,0)&gt;0,OFFSET(Zdroj!$B$16,A840,0)+0,"")</f>
        <v/>
      </c>
      <c r="C842" s="2" t="str">
        <f ca="1">IF($B841="","",IF(Zdroj!$AS$9="ano",CONCATENATE("Okres:","
",OFFSET(Zdroj!CH$16,'k rozhodnutí detailní'!$A840,0),"
","Právní forma","
",OFFSET(Zdroj!H$16,'k rozhodnutí detailní'!$A840,0),"
",IF(OFFSET(Zdroj!I$16,'k rozhodnutí detailní'!$A840,0)="","","IČO: "),OFFSET(Zdroj!I$16,'k rozhodnutí detailní'!$A840,0),"
","B.Ú. ",IF(OFFSET(Zdroj!J$16,'k rozhodnutí detailní'!$A840,0)="","","Anonymizováno")),CONCATENATE("Okres:","
",OFFSET(Zdroj!CH$16,'k rozhodnutí detailní'!$A840,0),"
","Právní forma","
",OFFSET(Zdroj!H$16,'k rozhodnutí detailní'!$A840,0),"
",IF(OFFSET(Zdroj!I$16,'k rozhodnutí detailní'!$A840,0)="","","IČO: "),OFFSET(Zdroj!I$16,'k rozhodnutí detailní'!$A840,0),"
","B.Ú. ",OFFSET(Zdroj!J$16,'k rozhodnutí detailní'!$A840,0))))</f>
        <v/>
      </c>
      <c r="D842" s="3" t="str">
        <f ca="1">IF($B841="","",OFFSET(Zdroj!O$16,'k rozhodnutí detailní'!$A840,0))</f>
        <v/>
      </c>
      <c r="E842" s="426"/>
      <c r="F842" s="31"/>
      <c r="G842" s="429"/>
      <c r="H842" s="427"/>
      <c r="I842" s="419"/>
      <c r="J842" s="419"/>
      <c r="K842" s="419"/>
      <c r="L842" s="419"/>
      <c r="M842" s="435"/>
      <c r="N842" s="425"/>
      <c r="O842" s="419"/>
      <c r="P842" s="419"/>
      <c r="Q842" s="419"/>
      <c r="R842" s="419"/>
      <c r="S842" s="419"/>
      <c r="T842" s="419"/>
      <c r="U842" s="419"/>
    </row>
    <row r="843" spans="1:21" hidden="1" x14ac:dyDescent="0.25">
      <c r="A843" s="25">
        <f>ROW()/3-1</f>
        <v>280</v>
      </c>
      <c r="B843" s="424"/>
      <c r="C843" s="29" t="str">
        <f ca="1">IF($B841="","",IF(Zdroj!$AS$9="ano",IF(OFFSET(Zdroj!M$16,'k rozhodnutí detailní'!A840,0)="","","Anonymizováno"),IF(OFFSET(Zdroj!M$16,'k rozhodnutí detailní'!A840,0)="","",OFFSET(Zdroj!M$16,'k rozhodnutí detailní'!A840,0))))</f>
        <v/>
      </c>
      <c r="D843" s="3" t="str">
        <f ca="1">IF($B841="","",CONCATENATE("Dotace bude použita na:","
",OFFSET(Zdroj!P$16,'k rozhodnutí detailní'!$A840,0)))</f>
        <v/>
      </c>
      <c r="E843" s="426"/>
      <c r="F843" s="32" t="str">
        <f ca="1">IF($B841="","",OFFSET(Zdroj!V$16,'k rozhodnutí detailní'!$A840,0))</f>
        <v/>
      </c>
      <c r="G843" s="49" t="str">
        <f ca="1">IF($B841="","",OFFSET(Zdroj!CC$16,'k rozhodnutí'!#REF!,0))</f>
        <v/>
      </c>
      <c r="H843" s="427"/>
      <c r="I843" s="419"/>
      <c r="J843" s="419"/>
      <c r="K843" s="419"/>
      <c r="L843" s="419"/>
      <c r="M843" s="435"/>
      <c r="N843" s="33" t="str">
        <f t="shared" ref="N843" ca="1" si="555">IF(B841="","",N841/G841)</f>
        <v/>
      </c>
      <c r="O843" s="419"/>
      <c r="P843" s="419"/>
      <c r="Q843" s="419"/>
      <c r="R843" s="419"/>
      <c r="S843" s="419"/>
      <c r="T843" s="419"/>
      <c r="U843" s="419"/>
    </row>
    <row r="844" spans="1:21" hidden="1" x14ac:dyDescent="0.25">
      <c r="A844" s="25"/>
      <c r="B844" s="144" t="str">
        <f ca="1">IF(OFFSET(Zdroj!$B$16,A843,0)&gt;0,A846,"")</f>
        <v/>
      </c>
      <c r="C844" s="2" t="str">
        <f ca="1">IF($B844="","",IF(Zdroj!$AS$9="ano",CONCATENATE(OFFSET(Zdroj!C$16,'k rozhodnutí detailní'!$A843,0),"
","Anonymizováno","
",OFFSET(Zdroj!E$16,'k rozhodnutí detailní'!$A843,0),"
",OFFSET(Zdroj!F$16,'k rozhodnutí detailní'!$A843,0)),CONCATENATE(OFFSET(Zdroj!C$16,'k rozhodnutí detailní'!$A843,0),"
",OFFSET(Zdroj!D$16,'k rozhodnutí detailní'!$A843,0),"
",OFFSET(Zdroj!E$16,'k rozhodnutí detailní'!$A843,0),"
",OFFSET(Zdroj!F$16,'k rozhodnutí detailní'!$A843,0))))</f>
        <v/>
      </c>
      <c r="D844" s="20" t="str">
        <f ca="1">IF($B844="","",OFFSET(Zdroj!N$16,'k rozhodnutí detailní'!$A843,0))</f>
        <v/>
      </c>
      <c r="E844" s="426" t="str">
        <f ca="1">IF($B844="","",OFFSET(Zdroj!T$16,'k rozhodnutí detailní'!$A843,0))</f>
        <v/>
      </c>
      <c r="F844" s="32" t="str">
        <f ca="1">IF($B844="","",OFFSET(Zdroj!U$16,'k rozhodnutí detailní'!$A843,0))</f>
        <v/>
      </c>
      <c r="G844" s="429" t="str">
        <f ca="1">IF($B844="","",OFFSET(Zdroj!W$16,'k rozhodnutí detailní'!$A843,0))</f>
        <v/>
      </c>
      <c r="H844" s="427" t="str">
        <f ca="1">IF($B844="","",OFFSET(Zdroj!Y$16,'k rozhodnutí detailní'!$A843,0))</f>
        <v/>
      </c>
      <c r="I844" s="419" t="str">
        <f ca="1">IF($B844="","",OFFSET(Zdroj!BW$16,'k rozhodnutí detailní'!$A843,0))</f>
        <v/>
      </c>
      <c r="J844" s="419" t="str">
        <f ca="1">IF($B844="","",OFFSET(Zdroj!BX$16,'k rozhodnutí detailní'!$A843,0))</f>
        <v/>
      </c>
      <c r="K844" s="419" t="str">
        <f ca="1">IF($B844="","",OFFSET(Zdroj!BY$16,'k rozhodnutí detailní'!$A843,0))</f>
        <v/>
      </c>
      <c r="L844" s="419" t="str">
        <f ca="1">IF($B844="","",CONCATENATE(OFFSET(Zdroj!BZ$16,'k rozhodnutí detailní'!$A843,0)," ze 100"))</f>
        <v/>
      </c>
      <c r="M844" s="435" t="str">
        <f t="shared" ref="M844" ca="1" si="556">IF($B844="","",SUM((I844+J844+K844)/100))</f>
        <v/>
      </c>
      <c r="N844" s="425" t="str">
        <f ca="1">IF(B844="","",IF(Zdroj!$AS$1=Zdroj!$AT$9,IF(ROUND(G844*M844,Zdroj!$AT$8)&lt;Zdroj!$AU$1,Zdroj!$AU$1,ROUND(G844*M844,Zdroj!$AT$8)),OFFSET(Zdroj!CE$16,'k rozhodnutí detailní'!A843,0)))</f>
        <v/>
      </c>
      <c r="O844" s="419" t="str">
        <f ca="1">IF($B844="","",OFFSET(Zdroj!Z$16,'k rozhodnutí detailní'!$A843,0))</f>
        <v/>
      </c>
      <c r="P844" s="419" t="str">
        <f ca="1">IF($B844="","",OFFSET(Zdroj!AC$16,'k rozhodnutí detailní'!$A843,0))</f>
        <v/>
      </c>
      <c r="Q844" s="419" t="str">
        <f ca="1">IF($B844="","",OFFSET(Zdroj!AD$16,'k rozhodnutí detailní'!$A843,0))</f>
        <v/>
      </c>
      <c r="R844" s="419" t="str">
        <f ca="1">IF($B844="","",OFFSET(Zdroj!AE$16,'k rozhodnutí detailní'!$A843,0))</f>
        <v/>
      </c>
      <c r="S844" s="419" t="str">
        <f ca="1">IF($B844="","",OFFSET(Zdroj!AF$16,'k rozhodnutí detailní'!$A843,0))</f>
        <v/>
      </c>
      <c r="T844" s="419" t="str">
        <f ca="1">IF($B844="","",OFFSET(Zdroj!AG$16,'k rozhodnutí detailní'!$A843,0))</f>
        <v/>
      </c>
      <c r="U844" s="419" t="str">
        <f ca="1">IF($B844="","",OFFSET(Zdroj!AH$16,'k rozhodnutí detailní'!$A843,0))</f>
        <v/>
      </c>
    </row>
    <row r="845" spans="1:21" hidden="1" x14ac:dyDescent="0.25">
      <c r="A845" s="25"/>
      <c r="B845" s="424" t="str">
        <f ca="1">IF(OFFSET(Zdroj!$B$16,A843,0)&gt;0,OFFSET(Zdroj!$B$16,A843,0)+0,"")</f>
        <v/>
      </c>
      <c r="C845" s="2" t="str">
        <f ca="1">IF($B844="","",IF(Zdroj!$AS$9="ano",CONCATENATE("Okres:","
",OFFSET(Zdroj!CH$16,'k rozhodnutí detailní'!$A843,0),"
","Právní forma","
",OFFSET(Zdroj!H$16,'k rozhodnutí detailní'!$A843,0),"
",IF(OFFSET(Zdroj!I$16,'k rozhodnutí detailní'!$A843,0)="","","IČO: "),OFFSET(Zdroj!I$16,'k rozhodnutí detailní'!$A843,0),"
","B.Ú. ",IF(OFFSET(Zdroj!J$16,'k rozhodnutí detailní'!$A843,0)="","","Anonymizováno")),CONCATENATE("Okres:","
",OFFSET(Zdroj!CH$16,'k rozhodnutí detailní'!$A843,0),"
","Právní forma","
",OFFSET(Zdroj!H$16,'k rozhodnutí detailní'!$A843,0),"
",IF(OFFSET(Zdroj!I$16,'k rozhodnutí detailní'!$A843,0)="","","IČO: "),OFFSET(Zdroj!I$16,'k rozhodnutí detailní'!$A843,0),"
","B.Ú. ",OFFSET(Zdroj!J$16,'k rozhodnutí detailní'!$A843,0))))</f>
        <v/>
      </c>
      <c r="D845" s="3" t="str">
        <f ca="1">IF($B844="","",OFFSET(Zdroj!O$16,'k rozhodnutí detailní'!$A843,0))</f>
        <v/>
      </c>
      <c r="E845" s="426"/>
      <c r="F845" s="31"/>
      <c r="G845" s="429"/>
      <c r="H845" s="427"/>
      <c r="I845" s="419"/>
      <c r="J845" s="419"/>
      <c r="K845" s="419"/>
      <c r="L845" s="419"/>
      <c r="M845" s="435"/>
      <c r="N845" s="425"/>
      <c r="O845" s="419"/>
      <c r="P845" s="419"/>
      <c r="Q845" s="419"/>
      <c r="R845" s="419"/>
      <c r="S845" s="419"/>
      <c r="T845" s="419"/>
      <c r="U845" s="419"/>
    </row>
    <row r="846" spans="1:21" hidden="1" x14ac:dyDescent="0.25">
      <c r="A846" s="25">
        <f>ROW()/3-1</f>
        <v>281</v>
      </c>
      <c r="B846" s="424"/>
      <c r="C846" s="29" t="str">
        <f ca="1">IF($B844="","",IF(Zdroj!$AS$9="ano",IF(OFFSET(Zdroj!M$16,'k rozhodnutí detailní'!A843,0)="","","Anonymizováno"),IF(OFFSET(Zdroj!M$16,'k rozhodnutí detailní'!A843,0)="","",OFFSET(Zdroj!M$16,'k rozhodnutí detailní'!A843,0))))</f>
        <v/>
      </c>
      <c r="D846" s="3" t="str">
        <f ca="1">IF($B844="","",CONCATENATE("Dotace bude použita na:","
",OFFSET(Zdroj!P$16,'k rozhodnutí detailní'!$A843,0)))</f>
        <v/>
      </c>
      <c r="E846" s="426"/>
      <c r="F846" s="32" t="str">
        <f ca="1">IF($B844="","",OFFSET(Zdroj!V$16,'k rozhodnutí detailní'!$A843,0))</f>
        <v/>
      </c>
      <c r="G846" s="49" t="str">
        <f ca="1">IF($B844="","",OFFSET(Zdroj!CC$16,'k rozhodnutí'!#REF!,0))</f>
        <v/>
      </c>
      <c r="H846" s="427"/>
      <c r="I846" s="419"/>
      <c r="J846" s="419"/>
      <c r="K846" s="419"/>
      <c r="L846" s="419"/>
      <c r="M846" s="435"/>
      <c r="N846" s="33" t="str">
        <f t="shared" ref="N846" ca="1" si="557">IF(B844="","",N844/G844)</f>
        <v/>
      </c>
      <c r="O846" s="419"/>
      <c r="P846" s="419"/>
      <c r="Q846" s="419"/>
      <c r="R846" s="419"/>
      <c r="S846" s="419"/>
      <c r="T846" s="419"/>
      <c r="U846" s="419"/>
    </row>
    <row r="847" spans="1:21" hidden="1" x14ac:dyDescent="0.25">
      <c r="A847" s="25"/>
      <c r="B847" s="144" t="str">
        <f ca="1">IF(OFFSET(Zdroj!$B$16,A846,0)&gt;0,A849,"")</f>
        <v/>
      </c>
      <c r="C847" s="2" t="str">
        <f ca="1">IF($B847="","",IF(Zdroj!$AS$9="ano",CONCATENATE(OFFSET(Zdroj!C$16,'k rozhodnutí detailní'!$A846,0),"
","Anonymizováno","
",OFFSET(Zdroj!E$16,'k rozhodnutí detailní'!$A846,0),"
",OFFSET(Zdroj!F$16,'k rozhodnutí detailní'!$A846,0)),CONCATENATE(OFFSET(Zdroj!C$16,'k rozhodnutí detailní'!$A846,0),"
",OFFSET(Zdroj!D$16,'k rozhodnutí detailní'!$A846,0),"
",OFFSET(Zdroj!E$16,'k rozhodnutí detailní'!$A846,0),"
",OFFSET(Zdroj!F$16,'k rozhodnutí detailní'!$A846,0))))</f>
        <v/>
      </c>
      <c r="D847" s="20" t="str">
        <f ca="1">IF($B847="","",OFFSET(Zdroj!N$16,'k rozhodnutí detailní'!$A846,0))</f>
        <v/>
      </c>
      <c r="E847" s="426" t="str">
        <f ca="1">IF($B847="","",OFFSET(Zdroj!T$16,'k rozhodnutí detailní'!$A846,0))</f>
        <v/>
      </c>
      <c r="F847" s="32" t="str">
        <f ca="1">IF($B847="","",OFFSET(Zdroj!U$16,'k rozhodnutí detailní'!$A846,0))</f>
        <v/>
      </c>
      <c r="G847" s="429" t="str">
        <f ca="1">IF($B847="","",OFFSET(Zdroj!W$16,'k rozhodnutí detailní'!$A846,0))</f>
        <v/>
      </c>
      <c r="H847" s="427" t="str">
        <f ca="1">IF($B847="","",OFFSET(Zdroj!Y$16,'k rozhodnutí detailní'!$A846,0))</f>
        <v/>
      </c>
      <c r="I847" s="419" t="str">
        <f ca="1">IF($B847="","",OFFSET(Zdroj!BW$16,'k rozhodnutí detailní'!$A846,0))</f>
        <v/>
      </c>
      <c r="J847" s="419" t="str">
        <f ca="1">IF($B847="","",OFFSET(Zdroj!BX$16,'k rozhodnutí detailní'!$A846,0))</f>
        <v/>
      </c>
      <c r="K847" s="419" t="str">
        <f ca="1">IF($B847="","",OFFSET(Zdroj!BY$16,'k rozhodnutí detailní'!$A846,0))</f>
        <v/>
      </c>
      <c r="L847" s="419" t="str">
        <f ca="1">IF($B847="","",CONCATENATE(OFFSET(Zdroj!BZ$16,'k rozhodnutí detailní'!$A846,0)," ze 100"))</f>
        <v/>
      </c>
      <c r="M847" s="435" t="str">
        <f t="shared" ref="M847" ca="1" si="558">IF($B847="","",SUM((I847+J847+K847)/100))</f>
        <v/>
      </c>
      <c r="N847" s="425" t="str">
        <f ca="1">IF(B847="","",IF(Zdroj!$AS$1=Zdroj!$AT$9,IF(ROUND(G847*M847,Zdroj!$AT$8)&lt;Zdroj!$AU$1,Zdroj!$AU$1,ROUND(G847*M847,Zdroj!$AT$8)),OFFSET(Zdroj!CE$16,'k rozhodnutí detailní'!A846,0)))</f>
        <v/>
      </c>
      <c r="O847" s="419" t="str">
        <f ca="1">IF($B847="","",OFFSET(Zdroj!Z$16,'k rozhodnutí detailní'!$A846,0))</f>
        <v/>
      </c>
      <c r="P847" s="419" t="str">
        <f ca="1">IF($B847="","",OFFSET(Zdroj!AC$16,'k rozhodnutí detailní'!$A846,0))</f>
        <v/>
      </c>
      <c r="Q847" s="419" t="str">
        <f ca="1">IF($B847="","",OFFSET(Zdroj!AD$16,'k rozhodnutí detailní'!$A846,0))</f>
        <v/>
      </c>
      <c r="R847" s="419" t="str">
        <f ca="1">IF($B847="","",OFFSET(Zdroj!AE$16,'k rozhodnutí detailní'!$A846,0))</f>
        <v/>
      </c>
      <c r="S847" s="419" t="str">
        <f ca="1">IF($B847="","",OFFSET(Zdroj!AF$16,'k rozhodnutí detailní'!$A846,0))</f>
        <v/>
      </c>
      <c r="T847" s="419" t="str">
        <f ca="1">IF($B847="","",OFFSET(Zdroj!AG$16,'k rozhodnutí detailní'!$A846,0))</f>
        <v/>
      </c>
      <c r="U847" s="419" t="str">
        <f ca="1">IF($B847="","",OFFSET(Zdroj!AH$16,'k rozhodnutí detailní'!$A846,0))</f>
        <v/>
      </c>
    </row>
    <row r="848" spans="1:21" hidden="1" x14ac:dyDescent="0.25">
      <c r="A848" s="25"/>
      <c r="B848" s="424" t="str">
        <f ca="1">IF(OFFSET(Zdroj!$B$16,A846,0)&gt;0,OFFSET(Zdroj!$B$16,A846,0)+0,"")</f>
        <v/>
      </c>
      <c r="C848" s="2" t="str">
        <f ca="1">IF($B847="","",IF(Zdroj!$AS$9="ano",CONCATENATE("Okres:","
",OFFSET(Zdroj!CH$16,'k rozhodnutí detailní'!$A846,0),"
","Právní forma","
",OFFSET(Zdroj!H$16,'k rozhodnutí detailní'!$A846,0),"
",IF(OFFSET(Zdroj!I$16,'k rozhodnutí detailní'!$A846,0)="","","IČO: "),OFFSET(Zdroj!I$16,'k rozhodnutí detailní'!$A846,0),"
","B.Ú. ",IF(OFFSET(Zdroj!J$16,'k rozhodnutí detailní'!$A846,0)="","","Anonymizováno")),CONCATENATE("Okres:","
",OFFSET(Zdroj!CH$16,'k rozhodnutí detailní'!$A846,0),"
","Právní forma","
",OFFSET(Zdroj!H$16,'k rozhodnutí detailní'!$A846,0),"
",IF(OFFSET(Zdroj!I$16,'k rozhodnutí detailní'!$A846,0)="","","IČO: "),OFFSET(Zdroj!I$16,'k rozhodnutí detailní'!$A846,0),"
","B.Ú. ",OFFSET(Zdroj!J$16,'k rozhodnutí detailní'!$A846,0))))</f>
        <v/>
      </c>
      <c r="D848" s="3" t="str">
        <f ca="1">IF($B847="","",OFFSET(Zdroj!O$16,'k rozhodnutí detailní'!$A846,0))</f>
        <v/>
      </c>
      <c r="E848" s="426"/>
      <c r="F848" s="31"/>
      <c r="G848" s="429"/>
      <c r="H848" s="427"/>
      <c r="I848" s="419"/>
      <c r="J848" s="419"/>
      <c r="K848" s="419"/>
      <c r="L848" s="419"/>
      <c r="M848" s="435"/>
      <c r="N848" s="425"/>
      <c r="O848" s="419"/>
      <c r="P848" s="419"/>
      <c r="Q848" s="419"/>
      <c r="R848" s="419"/>
      <c r="S848" s="419"/>
      <c r="T848" s="419"/>
      <c r="U848" s="419"/>
    </row>
    <row r="849" spans="1:21" hidden="1" x14ac:dyDescent="0.25">
      <c r="A849" s="25">
        <f>ROW()/3-1</f>
        <v>282</v>
      </c>
      <c r="B849" s="424"/>
      <c r="C849" s="29" t="str">
        <f ca="1">IF($B847="","",IF(Zdroj!$AS$9="ano",IF(OFFSET(Zdroj!M$16,'k rozhodnutí detailní'!A846,0)="","","Anonymizováno"),IF(OFFSET(Zdroj!M$16,'k rozhodnutí detailní'!A846,0)="","",OFFSET(Zdroj!M$16,'k rozhodnutí detailní'!A846,0))))</f>
        <v/>
      </c>
      <c r="D849" s="3" t="str">
        <f ca="1">IF($B847="","",CONCATENATE("Dotace bude použita na:","
",OFFSET(Zdroj!P$16,'k rozhodnutí detailní'!$A846,0)))</f>
        <v/>
      </c>
      <c r="E849" s="426"/>
      <c r="F849" s="32" t="str">
        <f ca="1">IF($B847="","",OFFSET(Zdroj!V$16,'k rozhodnutí detailní'!$A846,0))</f>
        <v/>
      </c>
      <c r="G849" s="49" t="str">
        <f ca="1">IF($B847="","",OFFSET(Zdroj!CC$16,'k rozhodnutí'!#REF!,0))</f>
        <v/>
      </c>
      <c r="H849" s="427"/>
      <c r="I849" s="419"/>
      <c r="J849" s="419"/>
      <c r="K849" s="419"/>
      <c r="L849" s="419"/>
      <c r="M849" s="435"/>
      <c r="N849" s="33" t="str">
        <f t="shared" ref="N849" ca="1" si="559">IF(B847="","",N847/G847)</f>
        <v/>
      </c>
      <c r="O849" s="419"/>
      <c r="P849" s="419"/>
      <c r="Q849" s="419"/>
      <c r="R849" s="419"/>
      <c r="S849" s="419"/>
      <c r="T849" s="419"/>
      <c r="U849" s="419"/>
    </row>
    <row r="850" spans="1:21" hidden="1" x14ac:dyDescent="0.25">
      <c r="A850" s="25"/>
      <c r="B850" s="144" t="str">
        <f ca="1">IF(OFFSET(Zdroj!$B$16,A849,0)&gt;0,A852,"")</f>
        <v/>
      </c>
      <c r="C850" s="2" t="str">
        <f ca="1">IF($B850="","",IF(Zdroj!$AS$9="ano",CONCATENATE(OFFSET(Zdroj!C$16,'k rozhodnutí detailní'!$A849,0),"
","Anonymizováno","
",OFFSET(Zdroj!E$16,'k rozhodnutí detailní'!$A849,0),"
",OFFSET(Zdroj!F$16,'k rozhodnutí detailní'!$A849,0)),CONCATENATE(OFFSET(Zdroj!C$16,'k rozhodnutí detailní'!$A849,0),"
",OFFSET(Zdroj!D$16,'k rozhodnutí detailní'!$A849,0),"
",OFFSET(Zdroj!E$16,'k rozhodnutí detailní'!$A849,0),"
",OFFSET(Zdroj!F$16,'k rozhodnutí detailní'!$A849,0))))</f>
        <v/>
      </c>
      <c r="D850" s="20" t="str">
        <f ca="1">IF($B850="","",OFFSET(Zdroj!N$16,'k rozhodnutí detailní'!$A849,0))</f>
        <v/>
      </c>
      <c r="E850" s="426" t="str">
        <f ca="1">IF($B850="","",OFFSET(Zdroj!T$16,'k rozhodnutí detailní'!$A849,0))</f>
        <v/>
      </c>
      <c r="F850" s="32" t="str">
        <f ca="1">IF($B850="","",OFFSET(Zdroj!U$16,'k rozhodnutí detailní'!$A849,0))</f>
        <v/>
      </c>
      <c r="G850" s="429" t="str">
        <f ca="1">IF($B850="","",OFFSET(Zdroj!W$16,'k rozhodnutí detailní'!$A849,0))</f>
        <v/>
      </c>
      <c r="H850" s="427" t="str">
        <f ca="1">IF($B850="","",OFFSET(Zdroj!Y$16,'k rozhodnutí detailní'!$A849,0))</f>
        <v/>
      </c>
      <c r="I850" s="419" t="str">
        <f ca="1">IF($B850="","",OFFSET(Zdroj!BW$16,'k rozhodnutí detailní'!$A849,0))</f>
        <v/>
      </c>
      <c r="J850" s="419" t="str">
        <f ca="1">IF($B850="","",OFFSET(Zdroj!BX$16,'k rozhodnutí detailní'!$A849,0))</f>
        <v/>
      </c>
      <c r="K850" s="419" t="str">
        <f ca="1">IF($B850="","",OFFSET(Zdroj!BY$16,'k rozhodnutí detailní'!$A849,0))</f>
        <v/>
      </c>
      <c r="L850" s="419" t="str">
        <f ca="1">IF($B850="","",CONCATENATE(OFFSET(Zdroj!BZ$16,'k rozhodnutí detailní'!$A849,0)," ze 100"))</f>
        <v/>
      </c>
      <c r="M850" s="435" t="str">
        <f t="shared" ref="M850" ca="1" si="560">IF($B850="","",SUM((I850+J850+K850)/100))</f>
        <v/>
      </c>
      <c r="N850" s="425" t="str">
        <f ca="1">IF(B850="","",IF(Zdroj!$AS$1=Zdroj!$AT$9,IF(ROUND(G850*M850,Zdroj!$AT$8)&lt;Zdroj!$AU$1,Zdroj!$AU$1,ROUND(G850*M850,Zdroj!$AT$8)),OFFSET(Zdroj!CE$16,'k rozhodnutí detailní'!A849,0)))</f>
        <v/>
      </c>
      <c r="O850" s="419" t="str">
        <f ca="1">IF($B850="","",OFFSET(Zdroj!Z$16,'k rozhodnutí detailní'!$A849,0))</f>
        <v/>
      </c>
      <c r="P850" s="419" t="str">
        <f ca="1">IF($B850="","",OFFSET(Zdroj!AC$16,'k rozhodnutí detailní'!$A849,0))</f>
        <v/>
      </c>
      <c r="Q850" s="419" t="str">
        <f ca="1">IF($B850="","",OFFSET(Zdroj!AD$16,'k rozhodnutí detailní'!$A849,0))</f>
        <v/>
      </c>
      <c r="R850" s="419" t="str">
        <f ca="1">IF($B850="","",OFFSET(Zdroj!AE$16,'k rozhodnutí detailní'!$A849,0))</f>
        <v/>
      </c>
      <c r="S850" s="419" t="str">
        <f ca="1">IF($B850="","",OFFSET(Zdroj!AF$16,'k rozhodnutí detailní'!$A849,0))</f>
        <v/>
      </c>
      <c r="T850" s="419" t="str">
        <f ca="1">IF($B850="","",OFFSET(Zdroj!AG$16,'k rozhodnutí detailní'!$A849,0))</f>
        <v/>
      </c>
      <c r="U850" s="419" t="str">
        <f ca="1">IF($B850="","",OFFSET(Zdroj!AH$16,'k rozhodnutí detailní'!$A849,0))</f>
        <v/>
      </c>
    </row>
    <row r="851" spans="1:21" hidden="1" x14ac:dyDescent="0.25">
      <c r="A851" s="25"/>
      <c r="B851" s="424" t="str">
        <f ca="1">IF(OFFSET(Zdroj!$B$16,A849,0)&gt;0,OFFSET(Zdroj!$B$16,A849,0)+0,"")</f>
        <v/>
      </c>
      <c r="C851" s="2" t="str">
        <f ca="1">IF($B850="","",IF(Zdroj!$AS$9="ano",CONCATENATE("Okres:","
",OFFSET(Zdroj!CH$16,'k rozhodnutí detailní'!$A849,0),"
","Právní forma","
",OFFSET(Zdroj!H$16,'k rozhodnutí detailní'!$A849,0),"
",IF(OFFSET(Zdroj!I$16,'k rozhodnutí detailní'!$A849,0)="","","IČO: "),OFFSET(Zdroj!I$16,'k rozhodnutí detailní'!$A849,0),"
","B.Ú. ",IF(OFFSET(Zdroj!J$16,'k rozhodnutí detailní'!$A849,0)="","","Anonymizováno")),CONCATENATE("Okres:","
",OFFSET(Zdroj!CH$16,'k rozhodnutí detailní'!$A849,0),"
","Právní forma","
",OFFSET(Zdroj!H$16,'k rozhodnutí detailní'!$A849,0),"
",IF(OFFSET(Zdroj!I$16,'k rozhodnutí detailní'!$A849,0)="","","IČO: "),OFFSET(Zdroj!I$16,'k rozhodnutí detailní'!$A849,0),"
","B.Ú. ",OFFSET(Zdroj!J$16,'k rozhodnutí detailní'!$A849,0))))</f>
        <v/>
      </c>
      <c r="D851" s="3" t="str">
        <f ca="1">IF($B850="","",OFFSET(Zdroj!O$16,'k rozhodnutí detailní'!$A849,0))</f>
        <v/>
      </c>
      <c r="E851" s="426"/>
      <c r="F851" s="31"/>
      <c r="G851" s="429"/>
      <c r="H851" s="427"/>
      <c r="I851" s="419"/>
      <c r="J851" s="419"/>
      <c r="K851" s="419"/>
      <c r="L851" s="419"/>
      <c r="M851" s="435"/>
      <c r="N851" s="425"/>
      <c r="O851" s="419"/>
      <c r="P851" s="419"/>
      <c r="Q851" s="419"/>
      <c r="R851" s="419"/>
      <c r="S851" s="419"/>
      <c r="T851" s="419"/>
      <c r="U851" s="419"/>
    </row>
    <row r="852" spans="1:21" hidden="1" x14ac:dyDescent="0.25">
      <c r="A852" s="25">
        <f>ROW()/3-1</f>
        <v>283</v>
      </c>
      <c r="B852" s="424"/>
      <c r="C852" s="29" t="str">
        <f ca="1">IF($B850="","",IF(Zdroj!$AS$9="ano",IF(OFFSET(Zdroj!M$16,'k rozhodnutí detailní'!A849,0)="","","Anonymizováno"),IF(OFFSET(Zdroj!M$16,'k rozhodnutí detailní'!A849,0)="","",OFFSET(Zdroj!M$16,'k rozhodnutí detailní'!A849,0))))</f>
        <v/>
      </c>
      <c r="D852" s="3" t="str">
        <f ca="1">IF($B850="","",CONCATENATE("Dotace bude použita na:","
",OFFSET(Zdroj!P$16,'k rozhodnutí detailní'!$A849,0)))</f>
        <v/>
      </c>
      <c r="E852" s="426"/>
      <c r="F852" s="32" t="str">
        <f ca="1">IF($B850="","",OFFSET(Zdroj!V$16,'k rozhodnutí detailní'!$A849,0))</f>
        <v/>
      </c>
      <c r="G852" s="49" t="str">
        <f ca="1">IF($B850="","",OFFSET(Zdroj!CC$16,'k rozhodnutí'!#REF!,0))</f>
        <v/>
      </c>
      <c r="H852" s="427"/>
      <c r="I852" s="419"/>
      <c r="J852" s="419"/>
      <c r="K852" s="419"/>
      <c r="L852" s="419"/>
      <c r="M852" s="435"/>
      <c r="N852" s="33" t="str">
        <f t="shared" ref="N852" ca="1" si="561">IF(B850="","",N850/G850)</f>
        <v/>
      </c>
      <c r="O852" s="419"/>
      <c r="P852" s="419"/>
      <c r="Q852" s="419"/>
      <c r="R852" s="419"/>
      <c r="S852" s="419"/>
      <c r="T852" s="419"/>
      <c r="U852" s="419"/>
    </row>
    <row r="853" spans="1:21" hidden="1" x14ac:dyDescent="0.25">
      <c r="A853" s="25"/>
      <c r="B853" s="144" t="str">
        <f ca="1">IF(OFFSET(Zdroj!$B$16,A852,0)&gt;0,A855,"")</f>
        <v/>
      </c>
      <c r="C853" s="2" t="str">
        <f ca="1">IF($B853="","",IF(Zdroj!$AS$9="ano",CONCATENATE(OFFSET(Zdroj!C$16,'k rozhodnutí detailní'!$A852,0),"
","Anonymizováno","
",OFFSET(Zdroj!E$16,'k rozhodnutí detailní'!$A852,0),"
",OFFSET(Zdroj!F$16,'k rozhodnutí detailní'!$A852,0)),CONCATENATE(OFFSET(Zdroj!C$16,'k rozhodnutí detailní'!$A852,0),"
",OFFSET(Zdroj!D$16,'k rozhodnutí detailní'!$A852,0),"
",OFFSET(Zdroj!E$16,'k rozhodnutí detailní'!$A852,0),"
",OFFSET(Zdroj!F$16,'k rozhodnutí detailní'!$A852,0))))</f>
        <v/>
      </c>
      <c r="D853" s="20" t="str">
        <f ca="1">IF($B853="","",OFFSET(Zdroj!N$16,'k rozhodnutí detailní'!$A852,0))</f>
        <v/>
      </c>
      <c r="E853" s="426" t="str">
        <f ca="1">IF($B853="","",OFFSET(Zdroj!T$16,'k rozhodnutí detailní'!$A852,0))</f>
        <v/>
      </c>
      <c r="F853" s="32" t="str">
        <f ca="1">IF($B853="","",OFFSET(Zdroj!U$16,'k rozhodnutí detailní'!$A852,0))</f>
        <v/>
      </c>
      <c r="G853" s="429" t="str">
        <f ca="1">IF($B853="","",OFFSET(Zdroj!W$16,'k rozhodnutí detailní'!$A852,0))</f>
        <v/>
      </c>
      <c r="H853" s="427" t="str">
        <f ca="1">IF($B853="","",OFFSET(Zdroj!Y$16,'k rozhodnutí detailní'!$A852,0))</f>
        <v/>
      </c>
      <c r="I853" s="419" t="str">
        <f ca="1">IF($B853="","",OFFSET(Zdroj!BW$16,'k rozhodnutí detailní'!$A852,0))</f>
        <v/>
      </c>
      <c r="J853" s="419" t="str">
        <f ca="1">IF($B853="","",OFFSET(Zdroj!BX$16,'k rozhodnutí detailní'!$A852,0))</f>
        <v/>
      </c>
      <c r="K853" s="419" t="str">
        <f ca="1">IF($B853="","",OFFSET(Zdroj!BY$16,'k rozhodnutí detailní'!$A852,0))</f>
        <v/>
      </c>
      <c r="L853" s="419" t="str">
        <f ca="1">IF($B853="","",CONCATENATE(OFFSET(Zdroj!BZ$16,'k rozhodnutí detailní'!$A852,0)," ze 100"))</f>
        <v/>
      </c>
      <c r="M853" s="435" t="str">
        <f t="shared" ref="M853" ca="1" si="562">IF($B853="","",SUM((I853+J853+K853)/100))</f>
        <v/>
      </c>
      <c r="N853" s="425" t="str">
        <f ca="1">IF(B853="","",IF(Zdroj!$AS$1=Zdroj!$AT$9,IF(ROUND(G853*M853,Zdroj!$AT$8)&lt;Zdroj!$AU$1,Zdroj!$AU$1,ROUND(G853*M853,Zdroj!$AT$8)),OFFSET(Zdroj!CE$16,'k rozhodnutí detailní'!A852,0)))</f>
        <v/>
      </c>
      <c r="O853" s="419" t="str">
        <f ca="1">IF($B853="","",OFFSET(Zdroj!Z$16,'k rozhodnutí detailní'!$A852,0))</f>
        <v/>
      </c>
      <c r="P853" s="419" t="str">
        <f ca="1">IF($B853="","",OFFSET(Zdroj!AC$16,'k rozhodnutí detailní'!$A852,0))</f>
        <v/>
      </c>
      <c r="Q853" s="419" t="str">
        <f ca="1">IF($B853="","",OFFSET(Zdroj!AD$16,'k rozhodnutí detailní'!$A852,0))</f>
        <v/>
      </c>
      <c r="R853" s="419" t="str">
        <f ca="1">IF($B853="","",OFFSET(Zdroj!AE$16,'k rozhodnutí detailní'!$A852,0))</f>
        <v/>
      </c>
      <c r="S853" s="419" t="str">
        <f ca="1">IF($B853="","",OFFSET(Zdroj!AF$16,'k rozhodnutí detailní'!$A852,0))</f>
        <v/>
      </c>
      <c r="T853" s="419" t="str">
        <f ca="1">IF($B853="","",OFFSET(Zdroj!AG$16,'k rozhodnutí detailní'!$A852,0))</f>
        <v/>
      </c>
      <c r="U853" s="419" t="str">
        <f ca="1">IF($B853="","",OFFSET(Zdroj!AH$16,'k rozhodnutí detailní'!$A852,0))</f>
        <v/>
      </c>
    </row>
    <row r="854" spans="1:21" hidden="1" x14ac:dyDescent="0.25">
      <c r="A854" s="25"/>
      <c r="B854" s="424" t="str">
        <f ca="1">IF(OFFSET(Zdroj!$B$16,A852,0)&gt;0,OFFSET(Zdroj!$B$16,A852,0)+0,"")</f>
        <v/>
      </c>
      <c r="C854" s="2" t="str">
        <f ca="1">IF($B853="","",IF(Zdroj!$AS$9="ano",CONCATENATE("Okres:","
",OFFSET(Zdroj!CH$16,'k rozhodnutí detailní'!$A852,0),"
","Právní forma","
",OFFSET(Zdroj!H$16,'k rozhodnutí detailní'!$A852,0),"
",IF(OFFSET(Zdroj!I$16,'k rozhodnutí detailní'!$A852,0)="","","IČO: "),OFFSET(Zdroj!I$16,'k rozhodnutí detailní'!$A852,0),"
","B.Ú. ",IF(OFFSET(Zdroj!J$16,'k rozhodnutí detailní'!$A852,0)="","","Anonymizováno")),CONCATENATE("Okres:","
",OFFSET(Zdroj!CH$16,'k rozhodnutí detailní'!$A852,0),"
","Právní forma","
",OFFSET(Zdroj!H$16,'k rozhodnutí detailní'!$A852,0),"
",IF(OFFSET(Zdroj!I$16,'k rozhodnutí detailní'!$A852,0)="","","IČO: "),OFFSET(Zdroj!I$16,'k rozhodnutí detailní'!$A852,0),"
","B.Ú. ",OFFSET(Zdroj!J$16,'k rozhodnutí detailní'!$A852,0))))</f>
        <v/>
      </c>
      <c r="D854" s="3" t="str">
        <f ca="1">IF($B853="","",OFFSET(Zdroj!O$16,'k rozhodnutí detailní'!$A852,0))</f>
        <v/>
      </c>
      <c r="E854" s="426"/>
      <c r="F854" s="31"/>
      <c r="G854" s="429"/>
      <c r="H854" s="427"/>
      <c r="I854" s="419"/>
      <c r="J854" s="419"/>
      <c r="K854" s="419"/>
      <c r="L854" s="419"/>
      <c r="M854" s="435"/>
      <c r="N854" s="425"/>
      <c r="O854" s="419"/>
      <c r="P854" s="419"/>
      <c r="Q854" s="419"/>
      <c r="R854" s="419"/>
      <c r="S854" s="419"/>
      <c r="T854" s="419"/>
      <c r="U854" s="419"/>
    </row>
    <row r="855" spans="1:21" hidden="1" x14ac:dyDescent="0.25">
      <c r="A855" s="25">
        <f>ROW()/3-1</f>
        <v>284</v>
      </c>
      <c r="B855" s="424"/>
      <c r="C855" s="29" t="str">
        <f ca="1">IF($B853="","",IF(Zdroj!$AS$9="ano",IF(OFFSET(Zdroj!M$16,'k rozhodnutí detailní'!A852,0)="","","Anonymizováno"),IF(OFFSET(Zdroj!M$16,'k rozhodnutí detailní'!A852,0)="","",OFFSET(Zdroj!M$16,'k rozhodnutí detailní'!A852,0))))</f>
        <v/>
      </c>
      <c r="D855" s="3" t="str">
        <f ca="1">IF($B853="","",CONCATENATE("Dotace bude použita na:","
",OFFSET(Zdroj!P$16,'k rozhodnutí detailní'!$A852,0)))</f>
        <v/>
      </c>
      <c r="E855" s="426"/>
      <c r="F855" s="32" t="str">
        <f ca="1">IF($B853="","",OFFSET(Zdroj!V$16,'k rozhodnutí detailní'!$A852,0))</f>
        <v/>
      </c>
      <c r="G855" s="49" t="str">
        <f ca="1">IF($B853="","",OFFSET(Zdroj!CC$16,'k rozhodnutí'!#REF!,0))</f>
        <v/>
      </c>
      <c r="H855" s="427"/>
      <c r="I855" s="419"/>
      <c r="J855" s="419"/>
      <c r="K855" s="419"/>
      <c r="L855" s="419"/>
      <c r="M855" s="435"/>
      <c r="N855" s="33" t="str">
        <f t="shared" ref="N855" ca="1" si="563">IF(B853="","",N853/G853)</f>
        <v/>
      </c>
      <c r="O855" s="419"/>
      <c r="P855" s="419"/>
      <c r="Q855" s="419"/>
      <c r="R855" s="419"/>
      <c r="S855" s="419"/>
      <c r="T855" s="419"/>
      <c r="U855" s="419"/>
    </row>
    <row r="856" spans="1:21" hidden="1" x14ac:dyDescent="0.25">
      <c r="A856" s="25"/>
      <c r="B856" s="144" t="str">
        <f ca="1">IF(OFFSET(Zdroj!$B$16,A855,0)&gt;0,A858,"")</f>
        <v/>
      </c>
      <c r="C856" s="2" t="str">
        <f ca="1">IF($B856="","",IF(Zdroj!$AS$9="ano",CONCATENATE(OFFSET(Zdroj!C$16,'k rozhodnutí detailní'!$A855,0),"
","Anonymizováno","
",OFFSET(Zdroj!E$16,'k rozhodnutí detailní'!$A855,0),"
",OFFSET(Zdroj!F$16,'k rozhodnutí detailní'!$A855,0)),CONCATENATE(OFFSET(Zdroj!C$16,'k rozhodnutí detailní'!$A855,0),"
",OFFSET(Zdroj!D$16,'k rozhodnutí detailní'!$A855,0),"
",OFFSET(Zdroj!E$16,'k rozhodnutí detailní'!$A855,0),"
",OFFSET(Zdroj!F$16,'k rozhodnutí detailní'!$A855,0))))</f>
        <v/>
      </c>
      <c r="D856" s="20" t="str">
        <f ca="1">IF($B856="","",OFFSET(Zdroj!N$16,'k rozhodnutí detailní'!$A855,0))</f>
        <v/>
      </c>
      <c r="E856" s="426" t="str">
        <f ca="1">IF($B856="","",OFFSET(Zdroj!T$16,'k rozhodnutí detailní'!$A855,0))</f>
        <v/>
      </c>
      <c r="F856" s="32" t="str">
        <f ca="1">IF($B856="","",OFFSET(Zdroj!U$16,'k rozhodnutí detailní'!$A855,0))</f>
        <v/>
      </c>
      <c r="G856" s="429" t="str">
        <f ca="1">IF($B856="","",OFFSET(Zdroj!W$16,'k rozhodnutí detailní'!$A855,0))</f>
        <v/>
      </c>
      <c r="H856" s="427" t="str">
        <f ca="1">IF($B856="","",OFFSET(Zdroj!Y$16,'k rozhodnutí detailní'!$A855,0))</f>
        <v/>
      </c>
      <c r="I856" s="419" t="str">
        <f ca="1">IF($B856="","",OFFSET(Zdroj!BW$16,'k rozhodnutí detailní'!$A855,0))</f>
        <v/>
      </c>
      <c r="J856" s="419" t="str">
        <f ca="1">IF($B856="","",OFFSET(Zdroj!BX$16,'k rozhodnutí detailní'!$A855,0))</f>
        <v/>
      </c>
      <c r="K856" s="419" t="str">
        <f ca="1">IF($B856="","",OFFSET(Zdroj!BY$16,'k rozhodnutí detailní'!$A855,0))</f>
        <v/>
      </c>
      <c r="L856" s="419" t="str">
        <f ca="1">IF($B856="","",CONCATENATE(OFFSET(Zdroj!BZ$16,'k rozhodnutí detailní'!$A855,0)," ze 100"))</f>
        <v/>
      </c>
      <c r="M856" s="435" t="str">
        <f t="shared" ref="M856" ca="1" si="564">IF($B856="","",SUM((I856+J856+K856)/100))</f>
        <v/>
      </c>
      <c r="N856" s="425" t="str">
        <f ca="1">IF(B856="","",IF(Zdroj!$AS$1=Zdroj!$AT$9,IF(ROUND(G856*M856,Zdroj!$AT$8)&lt;Zdroj!$AU$1,Zdroj!$AU$1,ROUND(G856*M856,Zdroj!$AT$8)),OFFSET(Zdroj!CE$16,'k rozhodnutí detailní'!A855,0)))</f>
        <v/>
      </c>
      <c r="O856" s="419" t="str">
        <f ca="1">IF($B856="","",OFFSET(Zdroj!Z$16,'k rozhodnutí detailní'!$A855,0))</f>
        <v/>
      </c>
      <c r="P856" s="419" t="str">
        <f ca="1">IF($B856="","",OFFSET(Zdroj!AC$16,'k rozhodnutí detailní'!$A855,0))</f>
        <v/>
      </c>
      <c r="Q856" s="419" t="str">
        <f ca="1">IF($B856="","",OFFSET(Zdroj!AD$16,'k rozhodnutí detailní'!$A855,0))</f>
        <v/>
      </c>
      <c r="R856" s="419" t="str">
        <f ca="1">IF($B856="","",OFFSET(Zdroj!AE$16,'k rozhodnutí detailní'!$A855,0))</f>
        <v/>
      </c>
      <c r="S856" s="419" t="str">
        <f ca="1">IF($B856="","",OFFSET(Zdroj!AF$16,'k rozhodnutí detailní'!$A855,0))</f>
        <v/>
      </c>
      <c r="T856" s="419" t="str">
        <f ca="1">IF($B856="","",OFFSET(Zdroj!AG$16,'k rozhodnutí detailní'!$A855,0))</f>
        <v/>
      </c>
      <c r="U856" s="419" t="str">
        <f ca="1">IF($B856="","",OFFSET(Zdroj!AH$16,'k rozhodnutí detailní'!$A855,0))</f>
        <v/>
      </c>
    </row>
    <row r="857" spans="1:21" hidden="1" x14ac:dyDescent="0.25">
      <c r="A857" s="25"/>
      <c r="B857" s="424" t="str">
        <f ca="1">IF(OFFSET(Zdroj!$B$16,A855,0)&gt;0,OFFSET(Zdroj!$B$16,A855,0)+0,"")</f>
        <v/>
      </c>
      <c r="C857" s="2" t="str">
        <f ca="1">IF($B856="","",IF(Zdroj!$AS$9="ano",CONCATENATE("Okres:","
",OFFSET(Zdroj!CH$16,'k rozhodnutí detailní'!$A855,0),"
","Právní forma","
",OFFSET(Zdroj!H$16,'k rozhodnutí detailní'!$A855,0),"
",IF(OFFSET(Zdroj!I$16,'k rozhodnutí detailní'!$A855,0)="","","IČO: "),OFFSET(Zdroj!I$16,'k rozhodnutí detailní'!$A855,0),"
","B.Ú. ",IF(OFFSET(Zdroj!J$16,'k rozhodnutí detailní'!$A855,0)="","","Anonymizováno")),CONCATENATE("Okres:","
",OFFSET(Zdroj!CH$16,'k rozhodnutí detailní'!$A855,0),"
","Právní forma","
",OFFSET(Zdroj!H$16,'k rozhodnutí detailní'!$A855,0),"
",IF(OFFSET(Zdroj!I$16,'k rozhodnutí detailní'!$A855,0)="","","IČO: "),OFFSET(Zdroj!I$16,'k rozhodnutí detailní'!$A855,0),"
","B.Ú. ",OFFSET(Zdroj!J$16,'k rozhodnutí detailní'!$A855,0))))</f>
        <v/>
      </c>
      <c r="D857" s="3" t="str">
        <f ca="1">IF($B856="","",OFFSET(Zdroj!O$16,'k rozhodnutí detailní'!$A855,0))</f>
        <v/>
      </c>
      <c r="E857" s="426"/>
      <c r="F857" s="31"/>
      <c r="G857" s="429"/>
      <c r="H857" s="427"/>
      <c r="I857" s="419"/>
      <c r="J857" s="419"/>
      <c r="K857" s="419"/>
      <c r="L857" s="419"/>
      <c r="M857" s="435"/>
      <c r="N857" s="425"/>
      <c r="O857" s="419"/>
      <c r="P857" s="419"/>
      <c r="Q857" s="419"/>
      <c r="R857" s="419"/>
      <c r="S857" s="419"/>
      <c r="T857" s="419"/>
      <c r="U857" s="419"/>
    </row>
    <row r="858" spans="1:21" hidden="1" x14ac:dyDescent="0.25">
      <c r="A858" s="25">
        <f>ROW()/3-1</f>
        <v>285</v>
      </c>
      <c r="B858" s="424"/>
      <c r="C858" s="29" t="str">
        <f ca="1">IF($B856="","",IF(Zdroj!$AS$9="ano",IF(OFFSET(Zdroj!M$16,'k rozhodnutí detailní'!A855,0)="","","Anonymizováno"),IF(OFFSET(Zdroj!M$16,'k rozhodnutí detailní'!A855,0)="","",OFFSET(Zdroj!M$16,'k rozhodnutí detailní'!A855,0))))</f>
        <v/>
      </c>
      <c r="D858" s="3" t="str">
        <f ca="1">IF($B856="","",CONCATENATE("Dotace bude použita na:","
",OFFSET(Zdroj!P$16,'k rozhodnutí detailní'!$A855,0)))</f>
        <v/>
      </c>
      <c r="E858" s="426"/>
      <c r="F858" s="32" t="str">
        <f ca="1">IF($B856="","",OFFSET(Zdroj!V$16,'k rozhodnutí detailní'!$A855,0))</f>
        <v/>
      </c>
      <c r="G858" s="49" t="str">
        <f ca="1">IF($B856="","",OFFSET(Zdroj!CC$16,'k rozhodnutí'!#REF!,0))</f>
        <v/>
      </c>
      <c r="H858" s="427"/>
      <c r="I858" s="419"/>
      <c r="J858" s="419"/>
      <c r="K858" s="419"/>
      <c r="L858" s="419"/>
      <c r="M858" s="435"/>
      <c r="N858" s="33" t="str">
        <f t="shared" ref="N858" ca="1" si="565">IF(B856="","",N856/G856)</f>
        <v/>
      </c>
      <c r="O858" s="419"/>
      <c r="P858" s="419"/>
      <c r="Q858" s="419"/>
      <c r="R858" s="419"/>
      <c r="S858" s="419"/>
      <c r="T858" s="419"/>
      <c r="U858" s="419"/>
    </row>
    <row r="859" spans="1:21" hidden="1" x14ac:dyDescent="0.25">
      <c r="A859" s="25"/>
      <c r="B859" s="144" t="str">
        <f ca="1">IF(OFFSET(Zdroj!$B$16,A858,0)&gt;0,A861,"")</f>
        <v/>
      </c>
      <c r="C859" s="2" t="str">
        <f ca="1">IF($B859="","",IF(Zdroj!$AS$9="ano",CONCATENATE(OFFSET(Zdroj!C$16,'k rozhodnutí detailní'!$A858,0),"
","Anonymizováno","
",OFFSET(Zdroj!E$16,'k rozhodnutí detailní'!$A858,0),"
",OFFSET(Zdroj!F$16,'k rozhodnutí detailní'!$A858,0)),CONCATENATE(OFFSET(Zdroj!C$16,'k rozhodnutí detailní'!$A858,0),"
",OFFSET(Zdroj!D$16,'k rozhodnutí detailní'!$A858,0),"
",OFFSET(Zdroj!E$16,'k rozhodnutí detailní'!$A858,0),"
",OFFSET(Zdroj!F$16,'k rozhodnutí detailní'!$A858,0))))</f>
        <v/>
      </c>
      <c r="D859" s="20" t="str">
        <f ca="1">IF($B859="","",OFFSET(Zdroj!N$16,'k rozhodnutí detailní'!$A858,0))</f>
        <v/>
      </c>
      <c r="E859" s="426" t="str">
        <f ca="1">IF($B859="","",OFFSET(Zdroj!T$16,'k rozhodnutí detailní'!$A858,0))</f>
        <v/>
      </c>
      <c r="F859" s="32" t="str">
        <f ca="1">IF($B859="","",OFFSET(Zdroj!U$16,'k rozhodnutí detailní'!$A858,0))</f>
        <v/>
      </c>
      <c r="G859" s="429" t="str">
        <f ca="1">IF($B859="","",OFFSET(Zdroj!W$16,'k rozhodnutí detailní'!$A858,0))</f>
        <v/>
      </c>
      <c r="H859" s="427" t="str">
        <f ca="1">IF($B859="","",OFFSET(Zdroj!Y$16,'k rozhodnutí detailní'!$A858,0))</f>
        <v/>
      </c>
      <c r="I859" s="419" t="str">
        <f ca="1">IF($B859="","",OFFSET(Zdroj!BW$16,'k rozhodnutí detailní'!$A858,0))</f>
        <v/>
      </c>
      <c r="J859" s="419" t="str">
        <f ca="1">IF($B859="","",OFFSET(Zdroj!BX$16,'k rozhodnutí detailní'!$A858,0))</f>
        <v/>
      </c>
      <c r="K859" s="419" t="str">
        <f ca="1">IF($B859="","",OFFSET(Zdroj!BY$16,'k rozhodnutí detailní'!$A858,0))</f>
        <v/>
      </c>
      <c r="L859" s="419" t="str">
        <f ca="1">IF($B859="","",CONCATENATE(OFFSET(Zdroj!BZ$16,'k rozhodnutí detailní'!$A858,0)," ze 100"))</f>
        <v/>
      </c>
      <c r="M859" s="435" t="str">
        <f t="shared" ref="M859" ca="1" si="566">IF($B859="","",SUM((I859+J859+K859)/100))</f>
        <v/>
      </c>
      <c r="N859" s="425" t="str">
        <f ca="1">IF(B859="","",IF(Zdroj!$AS$1=Zdroj!$AT$9,IF(ROUND(G859*M859,Zdroj!$AT$8)&lt;Zdroj!$AU$1,Zdroj!$AU$1,ROUND(G859*M859,Zdroj!$AT$8)),OFFSET(Zdroj!CE$16,'k rozhodnutí detailní'!A858,0)))</f>
        <v/>
      </c>
      <c r="O859" s="419" t="str">
        <f ca="1">IF($B859="","",OFFSET(Zdroj!Z$16,'k rozhodnutí detailní'!$A858,0))</f>
        <v/>
      </c>
      <c r="P859" s="419" t="str">
        <f ca="1">IF($B859="","",OFFSET(Zdroj!AC$16,'k rozhodnutí detailní'!$A858,0))</f>
        <v/>
      </c>
      <c r="Q859" s="419" t="str">
        <f ca="1">IF($B859="","",OFFSET(Zdroj!AD$16,'k rozhodnutí detailní'!$A858,0))</f>
        <v/>
      </c>
      <c r="R859" s="419" t="str">
        <f ca="1">IF($B859="","",OFFSET(Zdroj!AE$16,'k rozhodnutí detailní'!$A858,0))</f>
        <v/>
      </c>
      <c r="S859" s="419" t="str">
        <f ca="1">IF($B859="","",OFFSET(Zdroj!AF$16,'k rozhodnutí detailní'!$A858,0))</f>
        <v/>
      </c>
      <c r="T859" s="419" t="str">
        <f ca="1">IF($B859="","",OFFSET(Zdroj!AG$16,'k rozhodnutí detailní'!$A858,0))</f>
        <v/>
      </c>
      <c r="U859" s="419" t="str">
        <f ca="1">IF($B859="","",OFFSET(Zdroj!AH$16,'k rozhodnutí detailní'!$A858,0))</f>
        <v/>
      </c>
    </row>
    <row r="860" spans="1:21" hidden="1" x14ac:dyDescent="0.25">
      <c r="A860" s="25"/>
      <c r="B860" s="424" t="str">
        <f ca="1">IF(OFFSET(Zdroj!$B$16,A858,0)&gt;0,OFFSET(Zdroj!$B$16,A858,0)+0,"")</f>
        <v/>
      </c>
      <c r="C860" s="2" t="str">
        <f ca="1">IF($B859="","",IF(Zdroj!$AS$9="ano",CONCATENATE("Okres:","
",OFFSET(Zdroj!CH$16,'k rozhodnutí detailní'!$A858,0),"
","Právní forma","
",OFFSET(Zdroj!H$16,'k rozhodnutí detailní'!$A858,0),"
",IF(OFFSET(Zdroj!I$16,'k rozhodnutí detailní'!$A858,0)="","","IČO: "),OFFSET(Zdroj!I$16,'k rozhodnutí detailní'!$A858,0),"
","B.Ú. ",IF(OFFSET(Zdroj!J$16,'k rozhodnutí detailní'!$A858,0)="","","Anonymizováno")),CONCATENATE("Okres:","
",OFFSET(Zdroj!CH$16,'k rozhodnutí detailní'!$A858,0),"
","Právní forma","
",OFFSET(Zdroj!H$16,'k rozhodnutí detailní'!$A858,0),"
",IF(OFFSET(Zdroj!I$16,'k rozhodnutí detailní'!$A858,0)="","","IČO: "),OFFSET(Zdroj!I$16,'k rozhodnutí detailní'!$A858,0),"
","B.Ú. ",OFFSET(Zdroj!J$16,'k rozhodnutí detailní'!$A858,0))))</f>
        <v/>
      </c>
      <c r="D860" s="3" t="str">
        <f ca="1">IF($B859="","",OFFSET(Zdroj!O$16,'k rozhodnutí detailní'!$A858,0))</f>
        <v/>
      </c>
      <c r="E860" s="426"/>
      <c r="F860" s="31"/>
      <c r="G860" s="429"/>
      <c r="H860" s="427"/>
      <c r="I860" s="419"/>
      <c r="J860" s="419"/>
      <c r="K860" s="419"/>
      <c r="L860" s="419"/>
      <c r="M860" s="435"/>
      <c r="N860" s="425"/>
      <c r="O860" s="419"/>
      <c r="P860" s="419"/>
      <c r="Q860" s="419"/>
      <c r="R860" s="419"/>
      <c r="S860" s="419"/>
      <c r="T860" s="419"/>
      <c r="U860" s="419"/>
    </row>
    <row r="861" spans="1:21" hidden="1" x14ac:dyDescent="0.25">
      <c r="A861" s="25">
        <f>ROW()/3-1</f>
        <v>286</v>
      </c>
      <c r="B861" s="424"/>
      <c r="C861" s="29" t="str">
        <f ca="1">IF($B859="","",IF(Zdroj!$AS$9="ano",IF(OFFSET(Zdroj!M$16,'k rozhodnutí detailní'!A858,0)="","","Anonymizováno"),IF(OFFSET(Zdroj!M$16,'k rozhodnutí detailní'!A858,0)="","",OFFSET(Zdroj!M$16,'k rozhodnutí detailní'!A858,0))))</f>
        <v/>
      </c>
      <c r="D861" s="3" t="str">
        <f ca="1">IF($B859="","",CONCATENATE("Dotace bude použita na:","
",OFFSET(Zdroj!P$16,'k rozhodnutí detailní'!$A858,0)))</f>
        <v/>
      </c>
      <c r="E861" s="426"/>
      <c r="F861" s="32" t="str">
        <f ca="1">IF($B859="","",OFFSET(Zdroj!V$16,'k rozhodnutí detailní'!$A858,0))</f>
        <v/>
      </c>
      <c r="G861" s="49" t="str">
        <f ca="1">IF($B859="","",OFFSET(Zdroj!CC$16,'k rozhodnutí'!#REF!,0))</f>
        <v/>
      </c>
      <c r="H861" s="427"/>
      <c r="I861" s="419"/>
      <c r="J861" s="419"/>
      <c r="K861" s="419"/>
      <c r="L861" s="419"/>
      <c r="M861" s="435"/>
      <c r="N861" s="33" t="str">
        <f t="shared" ref="N861" ca="1" si="567">IF(B859="","",N859/G859)</f>
        <v/>
      </c>
      <c r="O861" s="419"/>
      <c r="P861" s="419"/>
      <c r="Q861" s="419"/>
      <c r="R861" s="419"/>
      <c r="S861" s="419"/>
      <c r="T861" s="419"/>
      <c r="U861" s="419"/>
    </row>
    <row r="862" spans="1:21" hidden="1" x14ac:dyDescent="0.25">
      <c r="A862" s="25"/>
      <c r="B862" s="144" t="str">
        <f ca="1">IF(OFFSET(Zdroj!$B$16,A861,0)&gt;0,A864,"")</f>
        <v/>
      </c>
      <c r="C862" s="2" t="str">
        <f ca="1">IF($B862="","",IF(Zdroj!$AS$9="ano",CONCATENATE(OFFSET(Zdroj!C$16,'k rozhodnutí detailní'!$A861,0),"
","Anonymizováno","
",OFFSET(Zdroj!E$16,'k rozhodnutí detailní'!$A861,0),"
",OFFSET(Zdroj!F$16,'k rozhodnutí detailní'!$A861,0)),CONCATENATE(OFFSET(Zdroj!C$16,'k rozhodnutí detailní'!$A861,0),"
",OFFSET(Zdroj!D$16,'k rozhodnutí detailní'!$A861,0),"
",OFFSET(Zdroj!E$16,'k rozhodnutí detailní'!$A861,0),"
",OFFSET(Zdroj!F$16,'k rozhodnutí detailní'!$A861,0))))</f>
        <v/>
      </c>
      <c r="D862" s="20" t="str">
        <f ca="1">IF($B862="","",OFFSET(Zdroj!N$16,'k rozhodnutí detailní'!$A861,0))</f>
        <v/>
      </c>
      <c r="E862" s="426" t="str">
        <f ca="1">IF($B862="","",OFFSET(Zdroj!T$16,'k rozhodnutí detailní'!$A861,0))</f>
        <v/>
      </c>
      <c r="F862" s="32" t="str">
        <f ca="1">IF($B862="","",OFFSET(Zdroj!U$16,'k rozhodnutí detailní'!$A861,0))</f>
        <v/>
      </c>
      <c r="G862" s="429" t="str">
        <f ca="1">IF($B862="","",OFFSET(Zdroj!W$16,'k rozhodnutí detailní'!$A861,0))</f>
        <v/>
      </c>
      <c r="H862" s="427" t="str">
        <f ca="1">IF($B862="","",OFFSET(Zdroj!Y$16,'k rozhodnutí detailní'!$A861,0))</f>
        <v/>
      </c>
      <c r="I862" s="419" t="str">
        <f ca="1">IF($B862="","",OFFSET(Zdroj!BW$16,'k rozhodnutí detailní'!$A861,0))</f>
        <v/>
      </c>
      <c r="J862" s="419" t="str">
        <f ca="1">IF($B862="","",OFFSET(Zdroj!BX$16,'k rozhodnutí detailní'!$A861,0))</f>
        <v/>
      </c>
      <c r="K862" s="419" t="str">
        <f ca="1">IF($B862="","",OFFSET(Zdroj!BY$16,'k rozhodnutí detailní'!$A861,0))</f>
        <v/>
      </c>
      <c r="L862" s="419" t="str">
        <f ca="1">IF($B862="","",CONCATENATE(OFFSET(Zdroj!BZ$16,'k rozhodnutí detailní'!$A861,0)," ze 100"))</f>
        <v/>
      </c>
      <c r="M862" s="435" t="str">
        <f t="shared" ref="M862" ca="1" si="568">IF($B862="","",SUM((I862+J862+K862)/100))</f>
        <v/>
      </c>
      <c r="N862" s="425" t="str">
        <f ca="1">IF(B862="","",IF(Zdroj!$AS$1=Zdroj!$AT$9,IF(ROUND(G862*M862,Zdroj!$AT$8)&lt;Zdroj!$AU$1,Zdroj!$AU$1,ROUND(G862*M862,Zdroj!$AT$8)),OFFSET(Zdroj!CE$16,'k rozhodnutí detailní'!A861,0)))</f>
        <v/>
      </c>
      <c r="O862" s="419" t="str">
        <f ca="1">IF($B862="","",OFFSET(Zdroj!Z$16,'k rozhodnutí detailní'!$A861,0))</f>
        <v/>
      </c>
      <c r="P862" s="419" t="str">
        <f ca="1">IF($B862="","",OFFSET(Zdroj!AC$16,'k rozhodnutí detailní'!$A861,0))</f>
        <v/>
      </c>
      <c r="Q862" s="419" t="str">
        <f ca="1">IF($B862="","",OFFSET(Zdroj!AD$16,'k rozhodnutí detailní'!$A861,0))</f>
        <v/>
      </c>
      <c r="R862" s="419" t="str">
        <f ca="1">IF($B862="","",OFFSET(Zdroj!AE$16,'k rozhodnutí detailní'!$A861,0))</f>
        <v/>
      </c>
      <c r="S862" s="419" t="str">
        <f ca="1">IF($B862="","",OFFSET(Zdroj!AF$16,'k rozhodnutí detailní'!$A861,0))</f>
        <v/>
      </c>
      <c r="T862" s="419" t="str">
        <f ca="1">IF($B862="","",OFFSET(Zdroj!AG$16,'k rozhodnutí detailní'!$A861,0))</f>
        <v/>
      </c>
      <c r="U862" s="419" t="str">
        <f ca="1">IF($B862="","",OFFSET(Zdroj!AH$16,'k rozhodnutí detailní'!$A861,0))</f>
        <v/>
      </c>
    </row>
    <row r="863" spans="1:21" hidden="1" x14ac:dyDescent="0.25">
      <c r="A863" s="25"/>
      <c r="B863" s="424" t="str">
        <f ca="1">IF(OFFSET(Zdroj!$B$16,A861,0)&gt;0,OFFSET(Zdroj!$B$16,A861,0)+0,"")</f>
        <v/>
      </c>
      <c r="C863" s="2" t="str">
        <f ca="1">IF($B862="","",IF(Zdroj!$AS$9="ano",CONCATENATE("Okres:","
",OFFSET(Zdroj!CH$16,'k rozhodnutí detailní'!$A861,0),"
","Právní forma","
",OFFSET(Zdroj!H$16,'k rozhodnutí detailní'!$A861,0),"
",IF(OFFSET(Zdroj!I$16,'k rozhodnutí detailní'!$A861,0)="","","IČO: "),OFFSET(Zdroj!I$16,'k rozhodnutí detailní'!$A861,0),"
","B.Ú. ",IF(OFFSET(Zdroj!J$16,'k rozhodnutí detailní'!$A861,0)="","","Anonymizováno")),CONCATENATE("Okres:","
",OFFSET(Zdroj!CH$16,'k rozhodnutí detailní'!$A861,0),"
","Právní forma","
",OFFSET(Zdroj!H$16,'k rozhodnutí detailní'!$A861,0),"
",IF(OFFSET(Zdroj!I$16,'k rozhodnutí detailní'!$A861,0)="","","IČO: "),OFFSET(Zdroj!I$16,'k rozhodnutí detailní'!$A861,0),"
","B.Ú. ",OFFSET(Zdroj!J$16,'k rozhodnutí detailní'!$A861,0))))</f>
        <v/>
      </c>
      <c r="D863" s="3" t="str">
        <f ca="1">IF($B862="","",OFFSET(Zdroj!O$16,'k rozhodnutí detailní'!$A861,0))</f>
        <v/>
      </c>
      <c r="E863" s="426"/>
      <c r="F863" s="31"/>
      <c r="G863" s="429"/>
      <c r="H863" s="427"/>
      <c r="I863" s="419"/>
      <c r="J863" s="419"/>
      <c r="K863" s="419"/>
      <c r="L863" s="419"/>
      <c r="M863" s="435"/>
      <c r="N863" s="425"/>
      <c r="O863" s="419"/>
      <c r="P863" s="419"/>
      <c r="Q863" s="419"/>
      <c r="R863" s="419"/>
      <c r="S863" s="419"/>
      <c r="T863" s="419"/>
      <c r="U863" s="419"/>
    </row>
    <row r="864" spans="1:21" hidden="1" x14ac:dyDescent="0.25">
      <c r="A864" s="25">
        <f>ROW()/3-1</f>
        <v>287</v>
      </c>
      <c r="B864" s="424"/>
      <c r="C864" s="29" t="str">
        <f ca="1">IF($B862="","",IF(Zdroj!$AS$9="ano",IF(OFFSET(Zdroj!M$16,'k rozhodnutí detailní'!A861,0)="","","Anonymizováno"),IF(OFFSET(Zdroj!M$16,'k rozhodnutí detailní'!A861,0)="","",OFFSET(Zdroj!M$16,'k rozhodnutí detailní'!A861,0))))</f>
        <v/>
      </c>
      <c r="D864" s="3" t="str">
        <f ca="1">IF($B862="","",CONCATENATE("Dotace bude použita na:","
",OFFSET(Zdroj!P$16,'k rozhodnutí detailní'!$A861,0)))</f>
        <v/>
      </c>
      <c r="E864" s="426"/>
      <c r="F864" s="32" t="str">
        <f ca="1">IF($B862="","",OFFSET(Zdroj!V$16,'k rozhodnutí detailní'!$A861,0))</f>
        <v/>
      </c>
      <c r="G864" s="49" t="str">
        <f ca="1">IF($B862="","",OFFSET(Zdroj!CC$16,'k rozhodnutí'!#REF!,0))</f>
        <v/>
      </c>
      <c r="H864" s="427"/>
      <c r="I864" s="419"/>
      <c r="J864" s="419"/>
      <c r="K864" s="419"/>
      <c r="L864" s="419"/>
      <c r="M864" s="435"/>
      <c r="N864" s="33" t="str">
        <f t="shared" ref="N864" ca="1" si="569">IF(B862="","",N862/G862)</f>
        <v/>
      </c>
      <c r="O864" s="419"/>
      <c r="P864" s="419"/>
      <c r="Q864" s="419"/>
      <c r="R864" s="419"/>
      <c r="S864" s="419"/>
      <c r="T864" s="419"/>
      <c r="U864" s="419"/>
    </row>
    <row r="865" spans="1:21" hidden="1" x14ac:dyDescent="0.25">
      <c r="A865" s="25"/>
      <c r="B865" s="144" t="str">
        <f ca="1">IF(OFFSET(Zdroj!$B$16,A864,0)&gt;0,A867,"")</f>
        <v/>
      </c>
      <c r="C865" s="2" t="str">
        <f ca="1">IF($B865="","",IF(Zdroj!$AS$9="ano",CONCATENATE(OFFSET(Zdroj!C$16,'k rozhodnutí detailní'!$A864,0),"
","Anonymizováno","
",OFFSET(Zdroj!E$16,'k rozhodnutí detailní'!$A864,0),"
",OFFSET(Zdroj!F$16,'k rozhodnutí detailní'!$A864,0)),CONCATENATE(OFFSET(Zdroj!C$16,'k rozhodnutí detailní'!$A864,0),"
",OFFSET(Zdroj!D$16,'k rozhodnutí detailní'!$A864,0),"
",OFFSET(Zdroj!E$16,'k rozhodnutí detailní'!$A864,0),"
",OFFSET(Zdroj!F$16,'k rozhodnutí detailní'!$A864,0))))</f>
        <v/>
      </c>
      <c r="D865" s="20" t="str">
        <f ca="1">IF($B865="","",OFFSET(Zdroj!N$16,'k rozhodnutí detailní'!$A864,0))</f>
        <v/>
      </c>
      <c r="E865" s="426" t="str">
        <f ca="1">IF($B865="","",OFFSET(Zdroj!T$16,'k rozhodnutí detailní'!$A864,0))</f>
        <v/>
      </c>
      <c r="F865" s="32" t="str">
        <f ca="1">IF($B865="","",OFFSET(Zdroj!U$16,'k rozhodnutí detailní'!$A864,0))</f>
        <v/>
      </c>
      <c r="G865" s="429" t="str">
        <f ca="1">IF($B865="","",OFFSET(Zdroj!W$16,'k rozhodnutí detailní'!$A864,0))</f>
        <v/>
      </c>
      <c r="H865" s="427" t="str">
        <f ca="1">IF($B865="","",OFFSET(Zdroj!Y$16,'k rozhodnutí detailní'!$A864,0))</f>
        <v/>
      </c>
      <c r="I865" s="419" t="str">
        <f ca="1">IF($B865="","",OFFSET(Zdroj!BW$16,'k rozhodnutí detailní'!$A864,0))</f>
        <v/>
      </c>
      <c r="J865" s="419" t="str">
        <f ca="1">IF($B865="","",OFFSET(Zdroj!BX$16,'k rozhodnutí detailní'!$A864,0))</f>
        <v/>
      </c>
      <c r="K865" s="419" t="str">
        <f ca="1">IF($B865="","",OFFSET(Zdroj!BY$16,'k rozhodnutí detailní'!$A864,0))</f>
        <v/>
      </c>
      <c r="L865" s="419" t="str">
        <f ca="1">IF($B865="","",CONCATENATE(OFFSET(Zdroj!BZ$16,'k rozhodnutí detailní'!$A864,0)," ze 100"))</f>
        <v/>
      </c>
      <c r="M865" s="435" t="str">
        <f t="shared" ref="M865" ca="1" si="570">IF($B865="","",SUM((I865+J865+K865)/100))</f>
        <v/>
      </c>
      <c r="N865" s="425" t="str">
        <f ca="1">IF(B865="","",IF(Zdroj!$AS$1=Zdroj!$AT$9,IF(ROUND(G865*M865,Zdroj!$AT$8)&lt;Zdroj!$AU$1,Zdroj!$AU$1,ROUND(G865*M865,Zdroj!$AT$8)),OFFSET(Zdroj!CE$16,'k rozhodnutí detailní'!A864,0)))</f>
        <v/>
      </c>
      <c r="O865" s="419" t="str">
        <f ca="1">IF($B865="","",OFFSET(Zdroj!Z$16,'k rozhodnutí detailní'!$A864,0))</f>
        <v/>
      </c>
      <c r="P865" s="419" t="str">
        <f ca="1">IF($B865="","",OFFSET(Zdroj!AC$16,'k rozhodnutí detailní'!$A864,0))</f>
        <v/>
      </c>
      <c r="Q865" s="419" t="str">
        <f ca="1">IF($B865="","",OFFSET(Zdroj!AD$16,'k rozhodnutí detailní'!$A864,0))</f>
        <v/>
      </c>
      <c r="R865" s="419" t="str">
        <f ca="1">IF($B865="","",OFFSET(Zdroj!AE$16,'k rozhodnutí detailní'!$A864,0))</f>
        <v/>
      </c>
      <c r="S865" s="419" t="str">
        <f ca="1">IF($B865="","",OFFSET(Zdroj!AF$16,'k rozhodnutí detailní'!$A864,0))</f>
        <v/>
      </c>
      <c r="T865" s="419" t="str">
        <f ca="1">IF($B865="","",OFFSET(Zdroj!AG$16,'k rozhodnutí detailní'!$A864,0))</f>
        <v/>
      </c>
      <c r="U865" s="419" t="str">
        <f ca="1">IF($B865="","",OFFSET(Zdroj!AH$16,'k rozhodnutí detailní'!$A864,0))</f>
        <v/>
      </c>
    </row>
    <row r="866" spans="1:21" hidden="1" x14ac:dyDescent="0.25">
      <c r="A866" s="25"/>
      <c r="B866" s="424" t="str">
        <f ca="1">IF(OFFSET(Zdroj!$B$16,A864,0)&gt;0,OFFSET(Zdroj!$B$16,A864,0)+0,"")</f>
        <v/>
      </c>
      <c r="C866" s="2" t="str">
        <f ca="1">IF($B865="","",IF(Zdroj!$AS$9="ano",CONCATENATE("Okres:","
",OFFSET(Zdroj!CH$16,'k rozhodnutí detailní'!$A864,0),"
","Právní forma","
",OFFSET(Zdroj!H$16,'k rozhodnutí detailní'!$A864,0),"
",IF(OFFSET(Zdroj!I$16,'k rozhodnutí detailní'!$A864,0)="","","IČO: "),OFFSET(Zdroj!I$16,'k rozhodnutí detailní'!$A864,0),"
","B.Ú. ",IF(OFFSET(Zdroj!J$16,'k rozhodnutí detailní'!$A864,0)="","","Anonymizováno")),CONCATENATE("Okres:","
",OFFSET(Zdroj!CH$16,'k rozhodnutí detailní'!$A864,0),"
","Právní forma","
",OFFSET(Zdroj!H$16,'k rozhodnutí detailní'!$A864,0),"
",IF(OFFSET(Zdroj!I$16,'k rozhodnutí detailní'!$A864,0)="","","IČO: "),OFFSET(Zdroj!I$16,'k rozhodnutí detailní'!$A864,0),"
","B.Ú. ",OFFSET(Zdroj!J$16,'k rozhodnutí detailní'!$A864,0))))</f>
        <v/>
      </c>
      <c r="D866" s="3" t="str">
        <f ca="1">IF($B865="","",OFFSET(Zdroj!O$16,'k rozhodnutí detailní'!$A864,0))</f>
        <v/>
      </c>
      <c r="E866" s="426"/>
      <c r="F866" s="31"/>
      <c r="G866" s="429"/>
      <c r="H866" s="427"/>
      <c r="I866" s="419"/>
      <c r="J866" s="419"/>
      <c r="K866" s="419"/>
      <c r="L866" s="419"/>
      <c r="M866" s="435"/>
      <c r="N866" s="425"/>
      <c r="O866" s="419"/>
      <c r="P866" s="419"/>
      <c r="Q866" s="419"/>
      <c r="R866" s="419"/>
      <c r="S866" s="419"/>
      <c r="T866" s="419"/>
      <c r="U866" s="419"/>
    </row>
    <row r="867" spans="1:21" hidden="1" x14ac:dyDescent="0.25">
      <c r="A867" s="25">
        <f>ROW()/3-1</f>
        <v>288</v>
      </c>
      <c r="B867" s="424"/>
      <c r="C867" s="29" t="str">
        <f ca="1">IF($B865="","",IF(Zdroj!$AS$9="ano",IF(OFFSET(Zdroj!M$16,'k rozhodnutí detailní'!A864,0)="","","Anonymizováno"),IF(OFFSET(Zdroj!M$16,'k rozhodnutí detailní'!A864,0)="","",OFFSET(Zdroj!M$16,'k rozhodnutí detailní'!A864,0))))</f>
        <v/>
      </c>
      <c r="D867" s="3" t="str">
        <f ca="1">IF($B865="","",CONCATENATE("Dotace bude použita na:","
",OFFSET(Zdroj!P$16,'k rozhodnutí detailní'!$A864,0)))</f>
        <v/>
      </c>
      <c r="E867" s="426"/>
      <c r="F867" s="32" t="str">
        <f ca="1">IF($B865="","",OFFSET(Zdroj!V$16,'k rozhodnutí detailní'!$A864,0))</f>
        <v/>
      </c>
      <c r="G867" s="49" t="str">
        <f ca="1">IF($B865="","",OFFSET(Zdroj!CC$16,'k rozhodnutí'!#REF!,0))</f>
        <v/>
      </c>
      <c r="H867" s="427"/>
      <c r="I867" s="419"/>
      <c r="J867" s="419"/>
      <c r="K867" s="419"/>
      <c r="L867" s="419"/>
      <c r="M867" s="435"/>
      <c r="N867" s="33" t="str">
        <f t="shared" ref="N867" ca="1" si="571">IF(B865="","",N865/G865)</f>
        <v/>
      </c>
      <c r="O867" s="419"/>
      <c r="P867" s="419"/>
      <c r="Q867" s="419"/>
      <c r="R867" s="419"/>
      <c r="S867" s="419"/>
      <c r="T867" s="419"/>
      <c r="U867" s="419"/>
    </row>
    <row r="868" spans="1:21" hidden="1" x14ac:dyDescent="0.25">
      <c r="A868" s="25"/>
      <c r="B868" s="144" t="str">
        <f ca="1">IF(OFFSET(Zdroj!$B$16,A867,0)&gt;0,A870,"")</f>
        <v/>
      </c>
      <c r="C868" s="2" t="str">
        <f ca="1">IF($B868="","",IF(Zdroj!$AS$9="ano",CONCATENATE(OFFSET(Zdroj!C$16,'k rozhodnutí detailní'!$A867,0),"
","Anonymizováno","
",OFFSET(Zdroj!E$16,'k rozhodnutí detailní'!$A867,0),"
",OFFSET(Zdroj!F$16,'k rozhodnutí detailní'!$A867,0)),CONCATENATE(OFFSET(Zdroj!C$16,'k rozhodnutí detailní'!$A867,0),"
",OFFSET(Zdroj!D$16,'k rozhodnutí detailní'!$A867,0),"
",OFFSET(Zdroj!E$16,'k rozhodnutí detailní'!$A867,0),"
",OFFSET(Zdroj!F$16,'k rozhodnutí detailní'!$A867,0))))</f>
        <v/>
      </c>
      <c r="D868" s="20" t="str">
        <f ca="1">IF($B868="","",OFFSET(Zdroj!N$16,'k rozhodnutí detailní'!$A867,0))</f>
        <v/>
      </c>
      <c r="E868" s="426" t="str">
        <f ca="1">IF($B868="","",OFFSET(Zdroj!T$16,'k rozhodnutí detailní'!$A867,0))</f>
        <v/>
      </c>
      <c r="F868" s="32" t="str">
        <f ca="1">IF($B868="","",OFFSET(Zdroj!U$16,'k rozhodnutí detailní'!$A867,0))</f>
        <v/>
      </c>
      <c r="G868" s="429" t="str">
        <f ca="1">IF($B868="","",OFFSET(Zdroj!W$16,'k rozhodnutí detailní'!$A867,0))</f>
        <v/>
      </c>
      <c r="H868" s="427" t="str">
        <f ca="1">IF($B868="","",OFFSET(Zdroj!Y$16,'k rozhodnutí detailní'!$A867,0))</f>
        <v/>
      </c>
      <c r="I868" s="419" t="str">
        <f ca="1">IF($B868="","",OFFSET(Zdroj!BW$16,'k rozhodnutí detailní'!$A867,0))</f>
        <v/>
      </c>
      <c r="J868" s="419" t="str">
        <f ca="1">IF($B868="","",OFFSET(Zdroj!BX$16,'k rozhodnutí detailní'!$A867,0))</f>
        <v/>
      </c>
      <c r="K868" s="419" t="str">
        <f ca="1">IF($B868="","",OFFSET(Zdroj!BY$16,'k rozhodnutí detailní'!$A867,0))</f>
        <v/>
      </c>
      <c r="L868" s="419" t="str">
        <f ca="1">IF($B868="","",CONCATENATE(OFFSET(Zdroj!BZ$16,'k rozhodnutí detailní'!$A867,0)," ze 100"))</f>
        <v/>
      </c>
      <c r="M868" s="435" t="str">
        <f t="shared" ref="M868" ca="1" si="572">IF($B868="","",SUM((I868+J868+K868)/100))</f>
        <v/>
      </c>
      <c r="N868" s="425" t="str">
        <f ca="1">IF(B868="","",IF(Zdroj!$AS$1=Zdroj!$AT$9,IF(ROUND(G868*M868,Zdroj!$AT$8)&lt;Zdroj!$AU$1,Zdroj!$AU$1,ROUND(G868*M868,Zdroj!$AT$8)),OFFSET(Zdroj!CE$16,'k rozhodnutí detailní'!A867,0)))</f>
        <v/>
      </c>
      <c r="O868" s="419" t="str">
        <f ca="1">IF($B868="","",OFFSET(Zdroj!Z$16,'k rozhodnutí detailní'!$A867,0))</f>
        <v/>
      </c>
      <c r="P868" s="419" t="str">
        <f ca="1">IF($B868="","",OFFSET(Zdroj!AC$16,'k rozhodnutí detailní'!$A867,0))</f>
        <v/>
      </c>
      <c r="Q868" s="419" t="str">
        <f ca="1">IF($B868="","",OFFSET(Zdroj!AD$16,'k rozhodnutí detailní'!$A867,0))</f>
        <v/>
      </c>
      <c r="R868" s="419" t="str">
        <f ca="1">IF($B868="","",OFFSET(Zdroj!AE$16,'k rozhodnutí detailní'!$A867,0))</f>
        <v/>
      </c>
      <c r="S868" s="419" t="str">
        <f ca="1">IF($B868="","",OFFSET(Zdroj!AF$16,'k rozhodnutí detailní'!$A867,0))</f>
        <v/>
      </c>
      <c r="T868" s="419" t="str">
        <f ca="1">IF($B868="","",OFFSET(Zdroj!AG$16,'k rozhodnutí detailní'!$A867,0))</f>
        <v/>
      </c>
      <c r="U868" s="419" t="str">
        <f ca="1">IF($B868="","",OFFSET(Zdroj!AH$16,'k rozhodnutí detailní'!$A867,0))</f>
        <v/>
      </c>
    </row>
    <row r="869" spans="1:21" hidden="1" x14ac:dyDescent="0.25">
      <c r="A869" s="25"/>
      <c r="B869" s="424" t="str">
        <f ca="1">IF(OFFSET(Zdroj!$B$16,A867,0)&gt;0,OFFSET(Zdroj!$B$16,A867,0)+0,"")</f>
        <v/>
      </c>
      <c r="C869" s="2" t="str">
        <f ca="1">IF($B868="","",IF(Zdroj!$AS$9="ano",CONCATENATE("Okres:","
",OFFSET(Zdroj!CH$16,'k rozhodnutí detailní'!$A867,0),"
","Právní forma","
",OFFSET(Zdroj!H$16,'k rozhodnutí detailní'!$A867,0),"
",IF(OFFSET(Zdroj!I$16,'k rozhodnutí detailní'!$A867,0)="","","IČO: "),OFFSET(Zdroj!I$16,'k rozhodnutí detailní'!$A867,0),"
","B.Ú. ",IF(OFFSET(Zdroj!J$16,'k rozhodnutí detailní'!$A867,0)="","","Anonymizováno")),CONCATENATE("Okres:","
",OFFSET(Zdroj!CH$16,'k rozhodnutí detailní'!$A867,0),"
","Právní forma","
",OFFSET(Zdroj!H$16,'k rozhodnutí detailní'!$A867,0),"
",IF(OFFSET(Zdroj!I$16,'k rozhodnutí detailní'!$A867,0)="","","IČO: "),OFFSET(Zdroj!I$16,'k rozhodnutí detailní'!$A867,0),"
","B.Ú. ",OFFSET(Zdroj!J$16,'k rozhodnutí detailní'!$A867,0))))</f>
        <v/>
      </c>
      <c r="D869" s="3" t="str">
        <f ca="1">IF($B868="","",OFFSET(Zdroj!O$16,'k rozhodnutí detailní'!$A867,0))</f>
        <v/>
      </c>
      <c r="E869" s="426"/>
      <c r="F869" s="31"/>
      <c r="G869" s="429"/>
      <c r="H869" s="427"/>
      <c r="I869" s="419"/>
      <c r="J869" s="419"/>
      <c r="K869" s="419"/>
      <c r="L869" s="419"/>
      <c r="M869" s="435"/>
      <c r="N869" s="425"/>
      <c r="O869" s="419"/>
      <c r="P869" s="419"/>
      <c r="Q869" s="419"/>
      <c r="R869" s="419"/>
      <c r="S869" s="419"/>
      <c r="T869" s="419"/>
      <c r="U869" s="419"/>
    </row>
    <row r="870" spans="1:21" hidden="1" x14ac:dyDescent="0.25">
      <c r="A870" s="25">
        <f>ROW()/3-1</f>
        <v>289</v>
      </c>
      <c r="B870" s="424"/>
      <c r="C870" s="29" t="str">
        <f ca="1">IF($B868="","",IF(Zdroj!$AS$9="ano",IF(OFFSET(Zdroj!M$16,'k rozhodnutí detailní'!A867,0)="","","Anonymizováno"),IF(OFFSET(Zdroj!M$16,'k rozhodnutí detailní'!A867,0)="","",OFFSET(Zdroj!M$16,'k rozhodnutí detailní'!A867,0))))</f>
        <v/>
      </c>
      <c r="D870" s="3" t="str">
        <f ca="1">IF($B868="","",CONCATENATE("Dotace bude použita na:","
",OFFSET(Zdroj!P$16,'k rozhodnutí detailní'!$A867,0)))</f>
        <v/>
      </c>
      <c r="E870" s="426"/>
      <c r="F870" s="32" t="str">
        <f ca="1">IF($B868="","",OFFSET(Zdroj!V$16,'k rozhodnutí detailní'!$A867,0))</f>
        <v/>
      </c>
      <c r="G870" s="49" t="str">
        <f ca="1">IF($B868="","",OFFSET(Zdroj!CC$16,'k rozhodnutí'!#REF!,0))</f>
        <v/>
      </c>
      <c r="H870" s="427"/>
      <c r="I870" s="419"/>
      <c r="J870" s="419"/>
      <c r="K870" s="419"/>
      <c r="L870" s="419"/>
      <c r="M870" s="435"/>
      <c r="N870" s="33" t="str">
        <f t="shared" ref="N870" ca="1" si="573">IF(B868="","",N868/G868)</f>
        <v/>
      </c>
      <c r="O870" s="419"/>
      <c r="P870" s="419"/>
      <c r="Q870" s="419"/>
      <c r="R870" s="419"/>
      <c r="S870" s="419"/>
      <c r="T870" s="419"/>
      <c r="U870" s="419"/>
    </row>
    <row r="871" spans="1:21" hidden="1" x14ac:dyDescent="0.25">
      <c r="A871" s="25"/>
      <c r="B871" s="144" t="str">
        <f ca="1">IF(OFFSET(Zdroj!$B$16,A870,0)&gt;0,A873,"")</f>
        <v/>
      </c>
      <c r="C871" s="2" t="str">
        <f ca="1">IF($B871="","",IF(Zdroj!$AS$9="ano",CONCATENATE(OFFSET(Zdroj!C$16,'k rozhodnutí detailní'!$A870,0),"
","Anonymizováno","
",OFFSET(Zdroj!E$16,'k rozhodnutí detailní'!$A870,0),"
",OFFSET(Zdroj!F$16,'k rozhodnutí detailní'!$A870,0)),CONCATENATE(OFFSET(Zdroj!C$16,'k rozhodnutí detailní'!$A870,0),"
",OFFSET(Zdroj!D$16,'k rozhodnutí detailní'!$A870,0),"
",OFFSET(Zdroj!E$16,'k rozhodnutí detailní'!$A870,0),"
",OFFSET(Zdroj!F$16,'k rozhodnutí detailní'!$A870,0))))</f>
        <v/>
      </c>
      <c r="D871" s="20" t="str">
        <f ca="1">IF($B871="","",OFFSET(Zdroj!N$16,'k rozhodnutí detailní'!$A870,0))</f>
        <v/>
      </c>
      <c r="E871" s="426" t="str">
        <f ca="1">IF($B871="","",OFFSET(Zdroj!T$16,'k rozhodnutí detailní'!$A870,0))</f>
        <v/>
      </c>
      <c r="F871" s="32" t="str">
        <f ca="1">IF($B871="","",OFFSET(Zdroj!U$16,'k rozhodnutí detailní'!$A870,0))</f>
        <v/>
      </c>
      <c r="G871" s="429" t="str">
        <f ca="1">IF($B871="","",OFFSET(Zdroj!W$16,'k rozhodnutí detailní'!$A870,0))</f>
        <v/>
      </c>
      <c r="H871" s="427" t="str">
        <f ca="1">IF($B871="","",OFFSET(Zdroj!Y$16,'k rozhodnutí detailní'!$A870,0))</f>
        <v/>
      </c>
      <c r="I871" s="419" t="str">
        <f ca="1">IF($B871="","",OFFSET(Zdroj!BW$16,'k rozhodnutí detailní'!$A870,0))</f>
        <v/>
      </c>
      <c r="J871" s="419" t="str">
        <f ca="1">IF($B871="","",OFFSET(Zdroj!BX$16,'k rozhodnutí detailní'!$A870,0))</f>
        <v/>
      </c>
      <c r="K871" s="419" t="str">
        <f ca="1">IF($B871="","",OFFSET(Zdroj!BY$16,'k rozhodnutí detailní'!$A870,0))</f>
        <v/>
      </c>
      <c r="L871" s="419" t="str">
        <f ca="1">IF($B871="","",CONCATENATE(OFFSET(Zdroj!BZ$16,'k rozhodnutí detailní'!$A870,0)," ze 100"))</f>
        <v/>
      </c>
      <c r="M871" s="435" t="str">
        <f t="shared" ref="M871" ca="1" si="574">IF($B871="","",SUM((I871+J871+K871)/100))</f>
        <v/>
      </c>
      <c r="N871" s="425" t="str">
        <f ca="1">IF(B871="","",IF(Zdroj!$AS$1=Zdroj!$AT$9,IF(ROUND(G871*M871,Zdroj!$AT$8)&lt;Zdroj!$AU$1,Zdroj!$AU$1,ROUND(G871*M871,Zdroj!$AT$8)),OFFSET(Zdroj!CE$16,'k rozhodnutí detailní'!A870,0)))</f>
        <v/>
      </c>
      <c r="O871" s="419" t="str">
        <f ca="1">IF($B871="","",OFFSET(Zdroj!Z$16,'k rozhodnutí detailní'!$A870,0))</f>
        <v/>
      </c>
      <c r="P871" s="419" t="str">
        <f ca="1">IF($B871="","",OFFSET(Zdroj!AC$16,'k rozhodnutí detailní'!$A870,0))</f>
        <v/>
      </c>
      <c r="Q871" s="419" t="str">
        <f ca="1">IF($B871="","",OFFSET(Zdroj!AD$16,'k rozhodnutí detailní'!$A870,0))</f>
        <v/>
      </c>
      <c r="R871" s="419" t="str">
        <f ca="1">IF($B871="","",OFFSET(Zdroj!AE$16,'k rozhodnutí detailní'!$A870,0))</f>
        <v/>
      </c>
      <c r="S871" s="419" t="str">
        <f ca="1">IF($B871="","",OFFSET(Zdroj!AF$16,'k rozhodnutí detailní'!$A870,0))</f>
        <v/>
      </c>
      <c r="T871" s="419" t="str">
        <f ca="1">IF($B871="","",OFFSET(Zdroj!AG$16,'k rozhodnutí detailní'!$A870,0))</f>
        <v/>
      </c>
      <c r="U871" s="419" t="str">
        <f ca="1">IF($B871="","",OFFSET(Zdroj!AH$16,'k rozhodnutí detailní'!$A870,0))</f>
        <v/>
      </c>
    </row>
    <row r="872" spans="1:21" hidden="1" x14ac:dyDescent="0.25">
      <c r="A872" s="25"/>
      <c r="B872" s="424" t="str">
        <f ca="1">IF(OFFSET(Zdroj!$B$16,A870,0)&gt;0,OFFSET(Zdroj!$B$16,A870,0)+0,"")</f>
        <v/>
      </c>
      <c r="C872" s="2" t="str">
        <f ca="1">IF($B871="","",IF(Zdroj!$AS$9="ano",CONCATENATE("Okres:","
",OFFSET(Zdroj!CH$16,'k rozhodnutí detailní'!$A870,0),"
","Právní forma","
",OFFSET(Zdroj!H$16,'k rozhodnutí detailní'!$A870,0),"
",IF(OFFSET(Zdroj!I$16,'k rozhodnutí detailní'!$A870,0)="","","IČO: "),OFFSET(Zdroj!I$16,'k rozhodnutí detailní'!$A870,0),"
","B.Ú. ",IF(OFFSET(Zdroj!J$16,'k rozhodnutí detailní'!$A870,0)="","","Anonymizováno")),CONCATENATE("Okres:","
",OFFSET(Zdroj!CH$16,'k rozhodnutí detailní'!$A870,0),"
","Právní forma","
",OFFSET(Zdroj!H$16,'k rozhodnutí detailní'!$A870,0),"
",IF(OFFSET(Zdroj!I$16,'k rozhodnutí detailní'!$A870,0)="","","IČO: "),OFFSET(Zdroj!I$16,'k rozhodnutí detailní'!$A870,0),"
","B.Ú. ",OFFSET(Zdroj!J$16,'k rozhodnutí detailní'!$A870,0))))</f>
        <v/>
      </c>
      <c r="D872" s="3" t="str">
        <f ca="1">IF($B871="","",OFFSET(Zdroj!O$16,'k rozhodnutí detailní'!$A870,0))</f>
        <v/>
      </c>
      <c r="E872" s="426"/>
      <c r="F872" s="31"/>
      <c r="G872" s="429"/>
      <c r="H872" s="427"/>
      <c r="I872" s="419"/>
      <c r="J872" s="419"/>
      <c r="K872" s="419"/>
      <c r="L872" s="419"/>
      <c r="M872" s="435"/>
      <c r="N872" s="425"/>
      <c r="O872" s="419"/>
      <c r="P872" s="419"/>
      <c r="Q872" s="419"/>
      <c r="R872" s="419"/>
      <c r="S872" s="419"/>
      <c r="T872" s="419"/>
      <c r="U872" s="419"/>
    </row>
    <row r="873" spans="1:21" hidden="1" x14ac:dyDescent="0.25">
      <c r="A873" s="25">
        <f>ROW()/3-1</f>
        <v>290</v>
      </c>
      <c r="B873" s="424"/>
      <c r="C873" s="29" t="str">
        <f ca="1">IF($B871="","",IF(Zdroj!$AS$9="ano",IF(OFFSET(Zdroj!M$16,'k rozhodnutí detailní'!A870,0)="","","Anonymizováno"),IF(OFFSET(Zdroj!M$16,'k rozhodnutí detailní'!A870,0)="","",OFFSET(Zdroj!M$16,'k rozhodnutí detailní'!A870,0))))</f>
        <v/>
      </c>
      <c r="D873" s="3" t="str">
        <f ca="1">IF($B871="","",CONCATENATE("Dotace bude použita na:","
",OFFSET(Zdroj!P$16,'k rozhodnutí detailní'!$A870,0)))</f>
        <v/>
      </c>
      <c r="E873" s="426"/>
      <c r="F873" s="32" t="str">
        <f ca="1">IF($B871="","",OFFSET(Zdroj!V$16,'k rozhodnutí detailní'!$A870,0))</f>
        <v/>
      </c>
      <c r="G873" s="49" t="str">
        <f ca="1">IF($B871="","",OFFSET(Zdroj!CC$16,'k rozhodnutí'!#REF!,0))</f>
        <v/>
      </c>
      <c r="H873" s="427"/>
      <c r="I873" s="419"/>
      <c r="J873" s="419"/>
      <c r="K873" s="419"/>
      <c r="L873" s="419"/>
      <c r="M873" s="435"/>
      <c r="N873" s="33" t="str">
        <f t="shared" ref="N873" ca="1" si="575">IF(B871="","",N871/G871)</f>
        <v/>
      </c>
      <c r="O873" s="419"/>
      <c r="P873" s="419"/>
      <c r="Q873" s="419"/>
      <c r="R873" s="419"/>
      <c r="S873" s="419"/>
      <c r="T873" s="419"/>
      <c r="U873" s="419"/>
    </row>
    <row r="874" spans="1:21" hidden="1" x14ac:dyDescent="0.25">
      <c r="A874" s="25"/>
      <c r="B874" s="144" t="str">
        <f ca="1">IF(OFFSET(Zdroj!$B$16,A873,0)&gt;0,A876,"")</f>
        <v/>
      </c>
      <c r="C874" s="2" t="str">
        <f ca="1">IF($B874="","",IF(Zdroj!$AS$9="ano",CONCATENATE(OFFSET(Zdroj!C$16,'k rozhodnutí detailní'!$A873,0),"
","Anonymizováno","
",OFFSET(Zdroj!E$16,'k rozhodnutí detailní'!$A873,0),"
",OFFSET(Zdroj!F$16,'k rozhodnutí detailní'!$A873,0)),CONCATENATE(OFFSET(Zdroj!C$16,'k rozhodnutí detailní'!$A873,0),"
",OFFSET(Zdroj!D$16,'k rozhodnutí detailní'!$A873,0),"
",OFFSET(Zdroj!E$16,'k rozhodnutí detailní'!$A873,0),"
",OFFSET(Zdroj!F$16,'k rozhodnutí detailní'!$A873,0))))</f>
        <v/>
      </c>
      <c r="D874" s="20" t="str">
        <f ca="1">IF($B874="","",OFFSET(Zdroj!N$16,'k rozhodnutí detailní'!$A873,0))</f>
        <v/>
      </c>
      <c r="E874" s="426" t="str">
        <f ca="1">IF($B874="","",OFFSET(Zdroj!T$16,'k rozhodnutí detailní'!$A873,0))</f>
        <v/>
      </c>
      <c r="F874" s="32" t="str">
        <f ca="1">IF($B874="","",OFFSET(Zdroj!U$16,'k rozhodnutí detailní'!$A873,0))</f>
        <v/>
      </c>
      <c r="G874" s="429" t="str">
        <f ca="1">IF($B874="","",OFFSET(Zdroj!W$16,'k rozhodnutí detailní'!$A873,0))</f>
        <v/>
      </c>
      <c r="H874" s="427" t="str">
        <f ca="1">IF($B874="","",OFFSET(Zdroj!Y$16,'k rozhodnutí detailní'!$A873,0))</f>
        <v/>
      </c>
      <c r="I874" s="419" t="str">
        <f ca="1">IF($B874="","",OFFSET(Zdroj!BW$16,'k rozhodnutí detailní'!$A873,0))</f>
        <v/>
      </c>
      <c r="J874" s="419" t="str">
        <f ca="1">IF($B874="","",OFFSET(Zdroj!BX$16,'k rozhodnutí detailní'!$A873,0))</f>
        <v/>
      </c>
      <c r="K874" s="419" t="str">
        <f ca="1">IF($B874="","",OFFSET(Zdroj!BY$16,'k rozhodnutí detailní'!$A873,0))</f>
        <v/>
      </c>
      <c r="L874" s="419" t="str">
        <f ca="1">IF($B874="","",CONCATENATE(OFFSET(Zdroj!BZ$16,'k rozhodnutí detailní'!$A873,0)," ze 100"))</f>
        <v/>
      </c>
      <c r="M874" s="435" t="str">
        <f t="shared" ref="M874" ca="1" si="576">IF($B874="","",SUM((I874+J874+K874)/100))</f>
        <v/>
      </c>
      <c r="N874" s="425" t="str">
        <f ca="1">IF(B874="","",IF(Zdroj!$AS$1=Zdroj!$AT$9,IF(ROUND(G874*M874,Zdroj!$AT$8)&lt;Zdroj!$AU$1,Zdroj!$AU$1,ROUND(G874*M874,Zdroj!$AT$8)),OFFSET(Zdroj!CE$16,'k rozhodnutí detailní'!A873,0)))</f>
        <v/>
      </c>
      <c r="O874" s="419" t="str">
        <f ca="1">IF($B874="","",OFFSET(Zdroj!Z$16,'k rozhodnutí detailní'!$A873,0))</f>
        <v/>
      </c>
      <c r="P874" s="419" t="str">
        <f ca="1">IF($B874="","",OFFSET(Zdroj!AC$16,'k rozhodnutí detailní'!$A873,0))</f>
        <v/>
      </c>
      <c r="Q874" s="419" t="str">
        <f ca="1">IF($B874="","",OFFSET(Zdroj!AD$16,'k rozhodnutí detailní'!$A873,0))</f>
        <v/>
      </c>
      <c r="R874" s="419" t="str">
        <f ca="1">IF($B874="","",OFFSET(Zdroj!AE$16,'k rozhodnutí detailní'!$A873,0))</f>
        <v/>
      </c>
      <c r="S874" s="419" t="str">
        <f ca="1">IF($B874="","",OFFSET(Zdroj!AF$16,'k rozhodnutí detailní'!$A873,0))</f>
        <v/>
      </c>
      <c r="T874" s="419" t="str">
        <f ca="1">IF($B874="","",OFFSET(Zdroj!AG$16,'k rozhodnutí detailní'!$A873,0))</f>
        <v/>
      </c>
      <c r="U874" s="419" t="str">
        <f ca="1">IF($B874="","",OFFSET(Zdroj!AH$16,'k rozhodnutí detailní'!$A873,0))</f>
        <v/>
      </c>
    </row>
    <row r="875" spans="1:21" hidden="1" x14ac:dyDescent="0.25">
      <c r="A875" s="25"/>
      <c r="B875" s="424" t="str">
        <f ca="1">IF(OFFSET(Zdroj!$B$16,A873,0)&gt;0,OFFSET(Zdroj!$B$16,A873,0)+0,"")</f>
        <v/>
      </c>
      <c r="C875" s="2" t="str">
        <f ca="1">IF($B874="","",IF(Zdroj!$AS$9="ano",CONCATENATE("Okres:","
",OFFSET(Zdroj!CH$16,'k rozhodnutí detailní'!$A873,0),"
","Právní forma","
",OFFSET(Zdroj!H$16,'k rozhodnutí detailní'!$A873,0),"
",IF(OFFSET(Zdroj!I$16,'k rozhodnutí detailní'!$A873,0)="","","IČO: "),OFFSET(Zdroj!I$16,'k rozhodnutí detailní'!$A873,0),"
","B.Ú. ",IF(OFFSET(Zdroj!J$16,'k rozhodnutí detailní'!$A873,0)="","","Anonymizováno")),CONCATENATE("Okres:","
",OFFSET(Zdroj!CH$16,'k rozhodnutí detailní'!$A873,0),"
","Právní forma","
",OFFSET(Zdroj!H$16,'k rozhodnutí detailní'!$A873,0),"
",IF(OFFSET(Zdroj!I$16,'k rozhodnutí detailní'!$A873,0)="","","IČO: "),OFFSET(Zdroj!I$16,'k rozhodnutí detailní'!$A873,0),"
","B.Ú. ",OFFSET(Zdroj!J$16,'k rozhodnutí detailní'!$A873,0))))</f>
        <v/>
      </c>
      <c r="D875" s="3" t="str">
        <f ca="1">IF($B874="","",OFFSET(Zdroj!O$16,'k rozhodnutí detailní'!$A873,0))</f>
        <v/>
      </c>
      <c r="E875" s="426"/>
      <c r="F875" s="31"/>
      <c r="G875" s="429"/>
      <c r="H875" s="427"/>
      <c r="I875" s="419"/>
      <c r="J875" s="419"/>
      <c r="K875" s="419"/>
      <c r="L875" s="419"/>
      <c r="M875" s="435"/>
      <c r="N875" s="425"/>
      <c r="O875" s="419"/>
      <c r="P875" s="419"/>
      <c r="Q875" s="419"/>
      <c r="R875" s="419"/>
      <c r="S875" s="419"/>
      <c r="T875" s="419"/>
      <c r="U875" s="419"/>
    </row>
    <row r="876" spans="1:21" hidden="1" x14ac:dyDescent="0.25">
      <c r="A876" s="25">
        <f>ROW()/3-1</f>
        <v>291</v>
      </c>
      <c r="B876" s="424"/>
      <c r="C876" s="29" t="str">
        <f ca="1">IF($B874="","",IF(Zdroj!$AS$9="ano",IF(OFFSET(Zdroj!M$16,'k rozhodnutí detailní'!A873,0)="","","Anonymizováno"),IF(OFFSET(Zdroj!M$16,'k rozhodnutí detailní'!A873,0)="","",OFFSET(Zdroj!M$16,'k rozhodnutí detailní'!A873,0))))</f>
        <v/>
      </c>
      <c r="D876" s="3" t="str">
        <f ca="1">IF($B874="","",CONCATENATE("Dotace bude použita na:","
",OFFSET(Zdroj!P$16,'k rozhodnutí detailní'!$A873,0)))</f>
        <v/>
      </c>
      <c r="E876" s="426"/>
      <c r="F876" s="32" t="str">
        <f ca="1">IF($B874="","",OFFSET(Zdroj!V$16,'k rozhodnutí detailní'!$A873,0))</f>
        <v/>
      </c>
      <c r="G876" s="49" t="str">
        <f ca="1">IF($B874="","",OFFSET(Zdroj!CC$16,'k rozhodnutí'!#REF!,0))</f>
        <v/>
      </c>
      <c r="H876" s="427"/>
      <c r="I876" s="419"/>
      <c r="J876" s="419"/>
      <c r="K876" s="419"/>
      <c r="L876" s="419"/>
      <c r="M876" s="435"/>
      <c r="N876" s="33" t="str">
        <f t="shared" ref="N876" ca="1" si="577">IF(B874="","",N874/G874)</f>
        <v/>
      </c>
      <c r="O876" s="419"/>
      <c r="P876" s="419"/>
      <c r="Q876" s="419"/>
      <c r="R876" s="419"/>
      <c r="S876" s="419"/>
      <c r="T876" s="419"/>
      <c r="U876" s="419"/>
    </row>
    <row r="877" spans="1:21" hidden="1" x14ac:dyDescent="0.25">
      <c r="A877" s="25"/>
      <c r="B877" s="144" t="str">
        <f ca="1">IF(OFFSET(Zdroj!$B$16,A876,0)&gt;0,A879,"")</f>
        <v/>
      </c>
      <c r="C877" s="2" t="str">
        <f ca="1">IF($B877="","",IF(Zdroj!$AS$9="ano",CONCATENATE(OFFSET(Zdroj!C$16,'k rozhodnutí detailní'!$A876,0),"
","Anonymizováno","
",OFFSET(Zdroj!E$16,'k rozhodnutí detailní'!$A876,0),"
",OFFSET(Zdroj!F$16,'k rozhodnutí detailní'!$A876,0)),CONCATENATE(OFFSET(Zdroj!C$16,'k rozhodnutí detailní'!$A876,0),"
",OFFSET(Zdroj!D$16,'k rozhodnutí detailní'!$A876,0),"
",OFFSET(Zdroj!E$16,'k rozhodnutí detailní'!$A876,0),"
",OFFSET(Zdroj!F$16,'k rozhodnutí detailní'!$A876,0))))</f>
        <v/>
      </c>
      <c r="D877" s="20" t="str">
        <f ca="1">IF($B877="","",OFFSET(Zdroj!N$16,'k rozhodnutí detailní'!$A876,0))</f>
        <v/>
      </c>
      <c r="E877" s="426" t="str">
        <f ca="1">IF($B877="","",OFFSET(Zdroj!T$16,'k rozhodnutí detailní'!$A876,0))</f>
        <v/>
      </c>
      <c r="F877" s="32" t="str">
        <f ca="1">IF($B877="","",OFFSET(Zdroj!U$16,'k rozhodnutí detailní'!$A876,0))</f>
        <v/>
      </c>
      <c r="G877" s="429" t="str">
        <f ca="1">IF($B877="","",OFFSET(Zdroj!W$16,'k rozhodnutí detailní'!$A876,0))</f>
        <v/>
      </c>
      <c r="H877" s="427" t="str">
        <f ca="1">IF($B877="","",OFFSET(Zdroj!Y$16,'k rozhodnutí detailní'!$A876,0))</f>
        <v/>
      </c>
      <c r="I877" s="419" t="str">
        <f ca="1">IF($B877="","",OFFSET(Zdroj!BW$16,'k rozhodnutí detailní'!$A876,0))</f>
        <v/>
      </c>
      <c r="J877" s="419" t="str">
        <f ca="1">IF($B877="","",OFFSET(Zdroj!BX$16,'k rozhodnutí detailní'!$A876,0))</f>
        <v/>
      </c>
      <c r="K877" s="419" t="str">
        <f ca="1">IF($B877="","",OFFSET(Zdroj!BY$16,'k rozhodnutí detailní'!$A876,0))</f>
        <v/>
      </c>
      <c r="L877" s="419" t="str">
        <f ca="1">IF($B877="","",CONCATENATE(OFFSET(Zdroj!BZ$16,'k rozhodnutí detailní'!$A876,0)," ze 100"))</f>
        <v/>
      </c>
      <c r="M877" s="435" t="str">
        <f t="shared" ref="M877" ca="1" si="578">IF($B877="","",SUM((I877+J877+K877)/100))</f>
        <v/>
      </c>
      <c r="N877" s="425" t="str">
        <f ca="1">IF(B877="","",IF(Zdroj!$AS$1=Zdroj!$AT$9,IF(ROUND(G877*M877,Zdroj!$AT$8)&lt;Zdroj!$AU$1,Zdroj!$AU$1,ROUND(G877*M877,Zdroj!$AT$8)),OFFSET(Zdroj!CE$16,'k rozhodnutí detailní'!A876,0)))</f>
        <v/>
      </c>
      <c r="O877" s="419" t="str">
        <f ca="1">IF($B877="","",OFFSET(Zdroj!Z$16,'k rozhodnutí detailní'!$A876,0))</f>
        <v/>
      </c>
      <c r="P877" s="419" t="str">
        <f ca="1">IF($B877="","",OFFSET(Zdroj!AC$16,'k rozhodnutí detailní'!$A876,0))</f>
        <v/>
      </c>
      <c r="Q877" s="419" t="str">
        <f ca="1">IF($B877="","",OFFSET(Zdroj!AD$16,'k rozhodnutí detailní'!$A876,0))</f>
        <v/>
      </c>
      <c r="R877" s="419" t="str">
        <f ca="1">IF($B877="","",OFFSET(Zdroj!AE$16,'k rozhodnutí detailní'!$A876,0))</f>
        <v/>
      </c>
      <c r="S877" s="419" t="str">
        <f ca="1">IF($B877="","",OFFSET(Zdroj!AF$16,'k rozhodnutí detailní'!$A876,0))</f>
        <v/>
      </c>
      <c r="T877" s="419" t="str">
        <f ca="1">IF($B877="","",OFFSET(Zdroj!AG$16,'k rozhodnutí detailní'!$A876,0))</f>
        <v/>
      </c>
      <c r="U877" s="419" t="str">
        <f ca="1">IF($B877="","",OFFSET(Zdroj!AH$16,'k rozhodnutí detailní'!$A876,0))</f>
        <v/>
      </c>
    </row>
    <row r="878" spans="1:21" hidden="1" x14ac:dyDescent="0.25">
      <c r="A878" s="25"/>
      <c r="B878" s="424" t="str">
        <f ca="1">IF(OFFSET(Zdroj!$B$16,A876,0)&gt;0,OFFSET(Zdroj!$B$16,A876,0)+0,"")</f>
        <v/>
      </c>
      <c r="C878" s="2" t="str">
        <f ca="1">IF($B877="","",IF(Zdroj!$AS$9="ano",CONCATENATE("Okres:","
",OFFSET(Zdroj!CH$16,'k rozhodnutí detailní'!$A876,0),"
","Právní forma","
",OFFSET(Zdroj!H$16,'k rozhodnutí detailní'!$A876,0),"
",IF(OFFSET(Zdroj!I$16,'k rozhodnutí detailní'!$A876,0)="","","IČO: "),OFFSET(Zdroj!I$16,'k rozhodnutí detailní'!$A876,0),"
","B.Ú. ",IF(OFFSET(Zdroj!J$16,'k rozhodnutí detailní'!$A876,0)="","","Anonymizováno")),CONCATENATE("Okres:","
",OFFSET(Zdroj!CH$16,'k rozhodnutí detailní'!$A876,0),"
","Právní forma","
",OFFSET(Zdroj!H$16,'k rozhodnutí detailní'!$A876,0),"
",IF(OFFSET(Zdroj!I$16,'k rozhodnutí detailní'!$A876,0)="","","IČO: "),OFFSET(Zdroj!I$16,'k rozhodnutí detailní'!$A876,0),"
","B.Ú. ",OFFSET(Zdroj!J$16,'k rozhodnutí detailní'!$A876,0))))</f>
        <v/>
      </c>
      <c r="D878" s="3" t="str">
        <f ca="1">IF($B877="","",OFFSET(Zdroj!O$16,'k rozhodnutí detailní'!$A876,0))</f>
        <v/>
      </c>
      <c r="E878" s="426"/>
      <c r="F878" s="31"/>
      <c r="G878" s="429"/>
      <c r="H878" s="427"/>
      <c r="I878" s="419"/>
      <c r="J878" s="419"/>
      <c r="K878" s="419"/>
      <c r="L878" s="419"/>
      <c r="M878" s="435"/>
      <c r="N878" s="425"/>
      <c r="O878" s="419"/>
      <c r="P878" s="419"/>
      <c r="Q878" s="419"/>
      <c r="R878" s="419"/>
      <c r="S878" s="419"/>
      <c r="T878" s="419"/>
      <c r="U878" s="419"/>
    </row>
    <row r="879" spans="1:21" hidden="1" x14ac:dyDescent="0.25">
      <c r="A879" s="25">
        <f>ROW()/3-1</f>
        <v>292</v>
      </c>
      <c r="B879" s="424"/>
      <c r="C879" s="29" t="str">
        <f ca="1">IF($B877="","",IF(Zdroj!$AS$9="ano",IF(OFFSET(Zdroj!M$16,'k rozhodnutí detailní'!A876,0)="","","Anonymizováno"),IF(OFFSET(Zdroj!M$16,'k rozhodnutí detailní'!A876,0)="","",OFFSET(Zdroj!M$16,'k rozhodnutí detailní'!A876,0))))</f>
        <v/>
      </c>
      <c r="D879" s="3" t="str">
        <f ca="1">IF($B877="","",CONCATENATE("Dotace bude použita na:","
",OFFSET(Zdroj!P$16,'k rozhodnutí detailní'!$A876,0)))</f>
        <v/>
      </c>
      <c r="E879" s="426"/>
      <c r="F879" s="32" t="str">
        <f ca="1">IF($B877="","",OFFSET(Zdroj!V$16,'k rozhodnutí detailní'!$A876,0))</f>
        <v/>
      </c>
      <c r="G879" s="49" t="str">
        <f ca="1">IF($B877="","",OFFSET(Zdroj!CC$16,'k rozhodnutí'!#REF!,0))</f>
        <v/>
      </c>
      <c r="H879" s="427"/>
      <c r="I879" s="419"/>
      <c r="J879" s="419"/>
      <c r="K879" s="419"/>
      <c r="L879" s="419"/>
      <c r="M879" s="435"/>
      <c r="N879" s="33" t="str">
        <f t="shared" ref="N879" ca="1" si="579">IF(B877="","",N877/G877)</f>
        <v/>
      </c>
      <c r="O879" s="419"/>
      <c r="P879" s="419"/>
      <c r="Q879" s="419"/>
      <c r="R879" s="419"/>
      <c r="S879" s="419"/>
      <c r="T879" s="419"/>
      <c r="U879" s="419"/>
    </row>
    <row r="880" spans="1:21" hidden="1" x14ac:dyDescent="0.25">
      <c r="A880" s="25"/>
      <c r="B880" s="144" t="str">
        <f ca="1">IF(OFFSET(Zdroj!$B$16,A879,0)&gt;0,A882,"")</f>
        <v/>
      </c>
      <c r="C880" s="2" t="str">
        <f ca="1">IF($B880="","",IF(Zdroj!$AS$9="ano",CONCATENATE(OFFSET(Zdroj!C$16,'k rozhodnutí detailní'!$A879,0),"
","Anonymizováno","
",OFFSET(Zdroj!E$16,'k rozhodnutí detailní'!$A879,0),"
",OFFSET(Zdroj!F$16,'k rozhodnutí detailní'!$A879,0)),CONCATENATE(OFFSET(Zdroj!C$16,'k rozhodnutí detailní'!$A879,0),"
",OFFSET(Zdroj!D$16,'k rozhodnutí detailní'!$A879,0),"
",OFFSET(Zdroj!E$16,'k rozhodnutí detailní'!$A879,0),"
",OFFSET(Zdroj!F$16,'k rozhodnutí detailní'!$A879,0))))</f>
        <v/>
      </c>
      <c r="D880" s="20" t="str">
        <f ca="1">IF($B880="","",OFFSET(Zdroj!N$16,'k rozhodnutí detailní'!$A879,0))</f>
        <v/>
      </c>
      <c r="E880" s="426" t="str">
        <f ca="1">IF($B880="","",OFFSET(Zdroj!T$16,'k rozhodnutí detailní'!$A879,0))</f>
        <v/>
      </c>
      <c r="F880" s="32" t="str">
        <f ca="1">IF($B880="","",OFFSET(Zdroj!U$16,'k rozhodnutí detailní'!$A879,0))</f>
        <v/>
      </c>
      <c r="G880" s="429" t="str">
        <f ca="1">IF($B880="","",OFFSET(Zdroj!W$16,'k rozhodnutí detailní'!$A879,0))</f>
        <v/>
      </c>
      <c r="H880" s="427" t="str">
        <f ca="1">IF($B880="","",OFFSET(Zdroj!Y$16,'k rozhodnutí detailní'!$A879,0))</f>
        <v/>
      </c>
      <c r="I880" s="419" t="str">
        <f ca="1">IF($B880="","",OFFSET(Zdroj!BW$16,'k rozhodnutí detailní'!$A879,0))</f>
        <v/>
      </c>
      <c r="J880" s="419" t="str">
        <f ca="1">IF($B880="","",OFFSET(Zdroj!BX$16,'k rozhodnutí detailní'!$A879,0))</f>
        <v/>
      </c>
      <c r="K880" s="419" t="str">
        <f ca="1">IF($B880="","",OFFSET(Zdroj!BY$16,'k rozhodnutí detailní'!$A879,0))</f>
        <v/>
      </c>
      <c r="L880" s="419" t="str">
        <f ca="1">IF($B880="","",CONCATENATE(OFFSET(Zdroj!BZ$16,'k rozhodnutí detailní'!$A879,0)," ze 100"))</f>
        <v/>
      </c>
      <c r="M880" s="435" t="str">
        <f t="shared" ref="M880" ca="1" si="580">IF($B880="","",SUM((I880+J880+K880)/100))</f>
        <v/>
      </c>
      <c r="N880" s="425" t="str">
        <f ca="1">IF(B880="","",IF(Zdroj!$AS$1=Zdroj!$AT$9,IF(ROUND(G880*M880,Zdroj!$AT$8)&lt;Zdroj!$AU$1,Zdroj!$AU$1,ROUND(G880*M880,Zdroj!$AT$8)),OFFSET(Zdroj!CE$16,'k rozhodnutí detailní'!A879,0)))</f>
        <v/>
      </c>
      <c r="O880" s="419" t="str">
        <f ca="1">IF($B880="","",OFFSET(Zdroj!Z$16,'k rozhodnutí detailní'!$A879,0))</f>
        <v/>
      </c>
      <c r="P880" s="419" t="str">
        <f ca="1">IF($B880="","",OFFSET(Zdroj!AC$16,'k rozhodnutí detailní'!$A879,0))</f>
        <v/>
      </c>
      <c r="Q880" s="419" t="str">
        <f ca="1">IF($B880="","",OFFSET(Zdroj!AD$16,'k rozhodnutí detailní'!$A879,0))</f>
        <v/>
      </c>
      <c r="R880" s="419" t="str">
        <f ca="1">IF($B880="","",OFFSET(Zdroj!AE$16,'k rozhodnutí detailní'!$A879,0))</f>
        <v/>
      </c>
      <c r="S880" s="419" t="str">
        <f ca="1">IF($B880="","",OFFSET(Zdroj!AF$16,'k rozhodnutí detailní'!$A879,0))</f>
        <v/>
      </c>
      <c r="T880" s="419" t="str">
        <f ca="1">IF($B880="","",OFFSET(Zdroj!AG$16,'k rozhodnutí detailní'!$A879,0))</f>
        <v/>
      </c>
      <c r="U880" s="419" t="str">
        <f ca="1">IF($B880="","",OFFSET(Zdroj!AH$16,'k rozhodnutí detailní'!$A879,0))</f>
        <v/>
      </c>
    </row>
    <row r="881" spans="1:21" hidden="1" x14ac:dyDescent="0.25">
      <c r="A881" s="25"/>
      <c r="B881" s="424" t="str">
        <f ca="1">IF(OFFSET(Zdroj!$B$16,A879,0)&gt;0,OFFSET(Zdroj!$B$16,A879,0)+0,"")</f>
        <v/>
      </c>
      <c r="C881" s="2" t="str">
        <f ca="1">IF($B880="","",IF(Zdroj!$AS$9="ano",CONCATENATE("Okres:","
",OFFSET(Zdroj!CH$16,'k rozhodnutí detailní'!$A879,0),"
","Právní forma","
",OFFSET(Zdroj!H$16,'k rozhodnutí detailní'!$A879,0),"
",IF(OFFSET(Zdroj!I$16,'k rozhodnutí detailní'!$A879,0)="","","IČO: "),OFFSET(Zdroj!I$16,'k rozhodnutí detailní'!$A879,0),"
","B.Ú. ",IF(OFFSET(Zdroj!J$16,'k rozhodnutí detailní'!$A879,0)="","","Anonymizováno")),CONCATENATE("Okres:","
",OFFSET(Zdroj!CH$16,'k rozhodnutí detailní'!$A879,0),"
","Právní forma","
",OFFSET(Zdroj!H$16,'k rozhodnutí detailní'!$A879,0),"
",IF(OFFSET(Zdroj!I$16,'k rozhodnutí detailní'!$A879,0)="","","IČO: "),OFFSET(Zdroj!I$16,'k rozhodnutí detailní'!$A879,0),"
","B.Ú. ",OFFSET(Zdroj!J$16,'k rozhodnutí detailní'!$A879,0))))</f>
        <v/>
      </c>
      <c r="D881" s="3" t="str">
        <f ca="1">IF($B880="","",OFFSET(Zdroj!O$16,'k rozhodnutí detailní'!$A879,0))</f>
        <v/>
      </c>
      <c r="E881" s="426"/>
      <c r="F881" s="31"/>
      <c r="G881" s="429"/>
      <c r="H881" s="427"/>
      <c r="I881" s="419"/>
      <c r="J881" s="419"/>
      <c r="K881" s="419"/>
      <c r="L881" s="419"/>
      <c r="M881" s="435"/>
      <c r="N881" s="425"/>
      <c r="O881" s="419"/>
      <c r="P881" s="419"/>
      <c r="Q881" s="419"/>
      <c r="R881" s="419"/>
      <c r="S881" s="419"/>
      <c r="T881" s="419"/>
      <c r="U881" s="419"/>
    </row>
    <row r="882" spans="1:21" hidden="1" x14ac:dyDescent="0.25">
      <c r="A882" s="25">
        <f>ROW()/3-1</f>
        <v>293</v>
      </c>
      <c r="B882" s="424"/>
      <c r="C882" s="29" t="str">
        <f ca="1">IF($B880="","",IF(Zdroj!$AS$9="ano",IF(OFFSET(Zdroj!M$16,'k rozhodnutí detailní'!A879,0)="","","Anonymizováno"),IF(OFFSET(Zdroj!M$16,'k rozhodnutí detailní'!A879,0)="","",OFFSET(Zdroj!M$16,'k rozhodnutí detailní'!A879,0))))</f>
        <v/>
      </c>
      <c r="D882" s="3" t="str">
        <f ca="1">IF($B880="","",CONCATENATE("Dotace bude použita na:","
",OFFSET(Zdroj!P$16,'k rozhodnutí detailní'!$A879,0)))</f>
        <v/>
      </c>
      <c r="E882" s="426"/>
      <c r="F882" s="32" t="str">
        <f ca="1">IF($B880="","",OFFSET(Zdroj!V$16,'k rozhodnutí detailní'!$A879,0))</f>
        <v/>
      </c>
      <c r="G882" s="49" t="str">
        <f ca="1">IF($B880="","",OFFSET(Zdroj!CC$16,'k rozhodnutí'!#REF!,0))</f>
        <v/>
      </c>
      <c r="H882" s="427"/>
      <c r="I882" s="419"/>
      <c r="J882" s="419"/>
      <c r="K882" s="419"/>
      <c r="L882" s="419"/>
      <c r="M882" s="435"/>
      <c r="N882" s="33" t="str">
        <f t="shared" ref="N882" ca="1" si="581">IF(B880="","",N880/G880)</f>
        <v/>
      </c>
      <c r="O882" s="419"/>
      <c r="P882" s="419"/>
      <c r="Q882" s="419"/>
      <c r="R882" s="419"/>
      <c r="S882" s="419"/>
      <c r="T882" s="419"/>
      <c r="U882" s="419"/>
    </row>
    <row r="883" spans="1:21" hidden="1" x14ac:dyDescent="0.25">
      <c r="A883" s="25"/>
      <c r="B883" s="144" t="str">
        <f ca="1">IF(OFFSET(Zdroj!$B$16,A882,0)&gt;0,A885,"")</f>
        <v/>
      </c>
      <c r="C883" s="2" t="str">
        <f ca="1">IF($B883="","",IF(Zdroj!$AS$9="ano",CONCATENATE(OFFSET(Zdroj!C$16,'k rozhodnutí detailní'!$A882,0),"
","Anonymizováno","
",OFFSET(Zdroj!E$16,'k rozhodnutí detailní'!$A882,0),"
",OFFSET(Zdroj!F$16,'k rozhodnutí detailní'!$A882,0)),CONCATENATE(OFFSET(Zdroj!C$16,'k rozhodnutí detailní'!$A882,0),"
",OFFSET(Zdroj!D$16,'k rozhodnutí detailní'!$A882,0),"
",OFFSET(Zdroj!E$16,'k rozhodnutí detailní'!$A882,0),"
",OFFSET(Zdroj!F$16,'k rozhodnutí detailní'!$A882,0))))</f>
        <v/>
      </c>
      <c r="D883" s="20" t="str">
        <f ca="1">IF($B883="","",OFFSET(Zdroj!N$16,'k rozhodnutí detailní'!$A882,0))</f>
        <v/>
      </c>
      <c r="E883" s="426" t="str">
        <f ca="1">IF($B883="","",OFFSET(Zdroj!T$16,'k rozhodnutí detailní'!$A882,0))</f>
        <v/>
      </c>
      <c r="F883" s="32" t="str">
        <f ca="1">IF($B883="","",OFFSET(Zdroj!U$16,'k rozhodnutí detailní'!$A882,0))</f>
        <v/>
      </c>
      <c r="G883" s="429" t="str">
        <f ca="1">IF($B883="","",OFFSET(Zdroj!W$16,'k rozhodnutí detailní'!$A882,0))</f>
        <v/>
      </c>
      <c r="H883" s="427" t="str">
        <f ca="1">IF($B883="","",OFFSET(Zdroj!Y$16,'k rozhodnutí detailní'!$A882,0))</f>
        <v/>
      </c>
      <c r="I883" s="419" t="str">
        <f ca="1">IF($B883="","",OFFSET(Zdroj!BW$16,'k rozhodnutí detailní'!$A882,0))</f>
        <v/>
      </c>
      <c r="J883" s="419" t="str">
        <f ca="1">IF($B883="","",OFFSET(Zdroj!BX$16,'k rozhodnutí detailní'!$A882,0))</f>
        <v/>
      </c>
      <c r="K883" s="419" t="str">
        <f ca="1">IF($B883="","",OFFSET(Zdroj!BY$16,'k rozhodnutí detailní'!$A882,0))</f>
        <v/>
      </c>
      <c r="L883" s="419" t="str">
        <f ca="1">IF($B883="","",CONCATENATE(OFFSET(Zdroj!BZ$16,'k rozhodnutí detailní'!$A882,0)," ze 100"))</f>
        <v/>
      </c>
      <c r="M883" s="435" t="str">
        <f t="shared" ref="M883" ca="1" si="582">IF($B883="","",SUM((I883+J883+K883)/100))</f>
        <v/>
      </c>
      <c r="N883" s="425" t="str">
        <f ca="1">IF(B883="","",IF(Zdroj!$AS$1=Zdroj!$AT$9,IF(ROUND(G883*M883,Zdroj!$AT$8)&lt;Zdroj!$AU$1,Zdroj!$AU$1,ROUND(G883*M883,Zdroj!$AT$8)),OFFSET(Zdroj!CE$16,'k rozhodnutí detailní'!A882,0)))</f>
        <v/>
      </c>
      <c r="O883" s="419" t="str">
        <f ca="1">IF($B883="","",OFFSET(Zdroj!Z$16,'k rozhodnutí detailní'!$A882,0))</f>
        <v/>
      </c>
      <c r="P883" s="419" t="str">
        <f ca="1">IF($B883="","",OFFSET(Zdroj!AC$16,'k rozhodnutí detailní'!$A882,0))</f>
        <v/>
      </c>
      <c r="Q883" s="419" t="str">
        <f ca="1">IF($B883="","",OFFSET(Zdroj!AD$16,'k rozhodnutí detailní'!$A882,0))</f>
        <v/>
      </c>
      <c r="R883" s="419" t="str">
        <f ca="1">IF($B883="","",OFFSET(Zdroj!AE$16,'k rozhodnutí detailní'!$A882,0))</f>
        <v/>
      </c>
      <c r="S883" s="419" t="str">
        <f ca="1">IF($B883="","",OFFSET(Zdroj!AF$16,'k rozhodnutí detailní'!$A882,0))</f>
        <v/>
      </c>
      <c r="T883" s="419" t="str">
        <f ca="1">IF($B883="","",OFFSET(Zdroj!AG$16,'k rozhodnutí detailní'!$A882,0))</f>
        <v/>
      </c>
      <c r="U883" s="419" t="str">
        <f ca="1">IF($B883="","",OFFSET(Zdroj!AH$16,'k rozhodnutí detailní'!$A882,0))</f>
        <v/>
      </c>
    </row>
    <row r="884" spans="1:21" hidden="1" x14ac:dyDescent="0.25">
      <c r="A884" s="25"/>
      <c r="B884" s="424" t="str">
        <f ca="1">IF(OFFSET(Zdroj!$B$16,A882,0)&gt;0,OFFSET(Zdroj!$B$16,A882,0)+0,"")</f>
        <v/>
      </c>
      <c r="C884" s="2" t="str">
        <f ca="1">IF($B883="","",IF(Zdroj!$AS$9="ano",CONCATENATE("Okres:","
",OFFSET(Zdroj!CH$16,'k rozhodnutí detailní'!$A882,0),"
","Právní forma","
",OFFSET(Zdroj!H$16,'k rozhodnutí detailní'!$A882,0),"
",IF(OFFSET(Zdroj!I$16,'k rozhodnutí detailní'!$A882,0)="","","IČO: "),OFFSET(Zdroj!I$16,'k rozhodnutí detailní'!$A882,0),"
","B.Ú. ",IF(OFFSET(Zdroj!J$16,'k rozhodnutí detailní'!$A882,0)="","","Anonymizováno")),CONCATENATE("Okres:","
",OFFSET(Zdroj!CH$16,'k rozhodnutí detailní'!$A882,0),"
","Právní forma","
",OFFSET(Zdroj!H$16,'k rozhodnutí detailní'!$A882,0),"
",IF(OFFSET(Zdroj!I$16,'k rozhodnutí detailní'!$A882,0)="","","IČO: "),OFFSET(Zdroj!I$16,'k rozhodnutí detailní'!$A882,0),"
","B.Ú. ",OFFSET(Zdroj!J$16,'k rozhodnutí detailní'!$A882,0))))</f>
        <v/>
      </c>
      <c r="D884" s="3" t="str">
        <f ca="1">IF($B883="","",OFFSET(Zdroj!O$16,'k rozhodnutí detailní'!$A882,0))</f>
        <v/>
      </c>
      <c r="E884" s="426"/>
      <c r="F884" s="31"/>
      <c r="G884" s="429"/>
      <c r="H884" s="427"/>
      <c r="I884" s="419"/>
      <c r="J884" s="419"/>
      <c r="K884" s="419"/>
      <c r="L884" s="419"/>
      <c r="M884" s="435"/>
      <c r="N884" s="425"/>
      <c r="O884" s="419"/>
      <c r="P884" s="419"/>
      <c r="Q884" s="419"/>
      <c r="R884" s="419"/>
      <c r="S884" s="419"/>
      <c r="T884" s="419"/>
      <c r="U884" s="419"/>
    </row>
    <row r="885" spans="1:21" hidden="1" x14ac:dyDescent="0.25">
      <c r="A885" s="25">
        <f>ROW()/3-1</f>
        <v>294</v>
      </c>
      <c r="B885" s="424"/>
      <c r="C885" s="29" t="str">
        <f ca="1">IF($B883="","",IF(Zdroj!$AS$9="ano",IF(OFFSET(Zdroj!M$16,'k rozhodnutí detailní'!A882,0)="","","Anonymizováno"),IF(OFFSET(Zdroj!M$16,'k rozhodnutí detailní'!A882,0)="","",OFFSET(Zdroj!M$16,'k rozhodnutí detailní'!A882,0))))</f>
        <v/>
      </c>
      <c r="D885" s="3" t="str">
        <f ca="1">IF($B883="","",CONCATENATE("Dotace bude použita na:","
",OFFSET(Zdroj!P$16,'k rozhodnutí detailní'!$A882,0)))</f>
        <v/>
      </c>
      <c r="E885" s="426"/>
      <c r="F885" s="32" t="str">
        <f ca="1">IF($B883="","",OFFSET(Zdroj!V$16,'k rozhodnutí detailní'!$A882,0))</f>
        <v/>
      </c>
      <c r="G885" s="49" t="str">
        <f ca="1">IF($B883="","",OFFSET(Zdroj!CC$16,'k rozhodnutí'!#REF!,0))</f>
        <v/>
      </c>
      <c r="H885" s="427"/>
      <c r="I885" s="419"/>
      <c r="J885" s="419"/>
      <c r="K885" s="419"/>
      <c r="L885" s="419"/>
      <c r="M885" s="435"/>
      <c r="N885" s="33" t="str">
        <f t="shared" ref="N885" ca="1" si="583">IF(B883="","",N883/G883)</f>
        <v/>
      </c>
      <c r="O885" s="419"/>
      <c r="P885" s="419"/>
      <c r="Q885" s="419"/>
      <c r="R885" s="419"/>
      <c r="S885" s="419"/>
      <c r="T885" s="419"/>
      <c r="U885" s="419"/>
    </row>
    <row r="886" spans="1:21" hidden="1" x14ac:dyDescent="0.25">
      <c r="A886" s="25"/>
      <c r="B886" s="144" t="str">
        <f ca="1">IF(OFFSET(Zdroj!$B$16,A885,0)&gt;0,A888,"")</f>
        <v/>
      </c>
      <c r="C886" s="2" t="str">
        <f ca="1">IF($B886="","",IF(Zdroj!$AS$9="ano",CONCATENATE(OFFSET(Zdroj!C$16,'k rozhodnutí detailní'!$A885,0),"
","Anonymizováno","
",OFFSET(Zdroj!E$16,'k rozhodnutí detailní'!$A885,0),"
",OFFSET(Zdroj!F$16,'k rozhodnutí detailní'!$A885,0)),CONCATENATE(OFFSET(Zdroj!C$16,'k rozhodnutí detailní'!$A885,0),"
",OFFSET(Zdroj!D$16,'k rozhodnutí detailní'!$A885,0),"
",OFFSET(Zdroj!E$16,'k rozhodnutí detailní'!$A885,0),"
",OFFSET(Zdroj!F$16,'k rozhodnutí detailní'!$A885,0))))</f>
        <v/>
      </c>
      <c r="D886" s="20" t="str">
        <f ca="1">IF($B886="","",OFFSET(Zdroj!N$16,'k rozhodnutí detailní'!$A885,0))</f>
        <v/>
      </c>
      <c r="E886" s="426" t="str">
        <f ca="1">IF($B886="","",OFFSET(Zdroj!T$16,'k rozhodnutí detailní'!$A885,0))</f>
        <v/>
      </c>
      <c r="F886" s="32" t="str">
        <f ca="1">IF($B886="","",OFFSET(Zdroj!U$16,'k rozhodnutí detailní'!$A885,0))</f>
        <v/>
      </c>
      <c r="G886" s="429" t="str">
        <f ca="1">IF($B886="","",OFFSET(Zdroj!W$16,'k rozhodnutí detailní'!$A885,0))</f>
        <v/>
      </c>
      <c r="H886" s="427" t="str">
        <f ca="1">IF($B886="","",OFFSET(Zdroj!Y$16,'k rozhodnutí detailní'!$A885,0))</f>
        <v/>
      </c>
      <c r="I886" s="419" t="str">
        <f ca="1">IF($B886="","",OFFSET(Zdroj!BW$16,'k rozhodnutí detailní'!$A885,0))</f>
        <v/>
      </c>
      <c r="J886" s="419" t="str">
        <f ca="1">IF($B886="","",OFFSET(Zdroj!BX$16,'k rozhodnutí detailní'!$A885,0))</f>
        <v/>
      </c>
      <c r="K886" s="419" t="str">
        <f ca="1">IF($B886="","",OFFSET(Zdroj!BY$16,'k rozhodnutí detailní'!$A885,0))</f>
        <v/>
      </c>
      <c r="L886" s="419" t="str">
        <f ca="1">IF($B886="","",CONCATENATE(OFFSET(Zdroj!BZ$16,'k rozhodnutí detailní'!$A885,0)," ze 100"))</f>
        <v/>
      </c>
      <c r="M886" s="435" t="str">
        <f t="shared" ref="M886" ca="1" si="584">IF($B886="","",SUM((I886+J886+K886)/100))</f>
        <v/>
      </c>
      <c r="N886" s="425" t="str">
        <f ca="1">IF(B886="","",IF(Zdroj!$AS$1=Zdroj!$AT$9,IF(ROUND(G886*M886,Zdroj!$AT$8)&lt;Zdroj!$AU$1,Zdroj!$AU$1,ROUND(G886*M886,Zdroj!$AT$8)),OFFSET(Zdroj!CE$16,'k rozhodnutí detailní'!A885,0)))</f>
        <v/>
      </c>
      <c r="O886" s="419" t="str">
        <f ca="1">IF($B886="","",OFFSET(Zdroj!Z$16,'k rozhodnutí detailní'!$A885,0))</f>
        <v/>
      </c>
      <c r="P886" s="419" t="str">
        <f ca="1">IF($B886="","",OFFSET(Zdroj!AC$16,'k rozhodnutí detailní'!$A885,0))</f>
        <v/>
      </c>
      <c r="Q886" s="419" t="str">
        <f ca="1">IF($B886="","",OFFSET(Zdroj!AD$16,'k rozhodnutí detailní'!$A885,0))</f>
        <v/>
      </c>
      <c r="R886" s="419" t="str">
        <f ca="1">IF($B886="","",OFFSET(Zdroj!AE$16,'k rozhodnutí detailní'!$A885,0))</f>
        <v/>
      </c>
      <c r="S886" s="419" t="str">
        <f ca="1">IF($B886="","",OFFSET(Zdroj!AF$16,'k rozhodnutí detailní'!$A885,0))</f>
        <v/>
      </c>
      <c r="T886" s="419" t="str">
        <f ca="1">IF($B886="","",OFFSET(Zdroj!AG$16,'k rozhodnutí detailní'!$A885,0))</f>
        <v/>
      </c>
      <c r="U886" s="419" t="str">
        <f ca="1">IF($B886="","",OFFSET(Zdroj!AH$16,'k rozhodnutí detailní'!$A885,0))</f>
        <v/>
      </c>
    </row>
    <row r="887" spans="1:21" hidden="1" x14ac:dyDescent="0.25">
      <c r="A887" s="25"/>
      <c r="B887" s="424" t="str">
        <f ca="1">IF(OFFSET(Zdroj!$B$16,A885,0)&gt;0,OFFSET(Zdroj!$B$16,A885,0)+0,"")</f>
        <v/>
      </c>
      <c r="C887" s="2" t="str">
        <f ca="1">IF($B886="","",IF(Zdroj!$AS$9="ano",CONCATENATE("Okres:","
",OFFSET(Zdroj!CH$16,'k rozhodnutí detailní'!$A885,0),"
","Právní forma","
",OFFSET(Zdroj!H$16,'k rozhodnutí detailní'!$A885,0),"
",IF(OFFSET(Zdroj!I$16,'k rozhodnutí detailní'!$A885,0)="","","IČO: "),OFFSET(Zdroj!I$16,'k rozhodnutí detailní'!$A885,0),"
","B.Ú. ",IF(OFFSET(Zdroj!J$16,'k rozhodnutí detailní'!$A885,0)="","","Anonymizováno")),CONCATENATE("Okres:","
",OFFSET(Zdroj!CH$16,'k rozhodnutí detailní'!$A885,0),"
","Právní forma","
",OFFSET(Zdroj!H$16,'k rozhodnutí detailní'!$A885,0),"
",IF(OFFSET(Zdroj!I$16,'k rozhodnutí detailní'!$A885,0)="","","IČO: "),OFFSET(Zdroj!I$16,'k rozhodnutí detailní'!$A885,0),"
","B.Ú. ",OFFSET(Zdroj!J$16,'k rozhodnutí detailní'!$A885,0))))</f>
        <v/>
      </c>
      <c r="D887" s="3" t="str">
        <f ca="1">IF($B886="","",OFFSET(Zdroj!O$16,'k rozhodnutí detailní'!$A885,0))</f>
        <v/>
      </c>
      <c r="E887" s="426"/>
      <c r="F887" s="31"/>
      <c r="G887" s="429"/>
      <c r="H887" s="427"/>
      <c r="I887" s="419"/>
      <c r="J887" s="419"/>
      <c r="K887" s="419"/>
      <c r="L887" s="419"/>
      <c r="M887" s="435"/>
      <c r="N887" s="425"/>
      <c r="O887" s="419"/>
      <c r="P887" s="419"/>
      <c r="Q887" s="419"/>
      <c r="R887" s="419"/>
      <c r="S887" s="419"/>
      <c r="T887" s="419"/>
      <c r="U887" s="419"/>
    </row>
    <row r="888" spans="1:21" hidden="1" x14ac:dyDescent="0.25">
      <c r="A888" s="25">
        <f>ROW()/3-1</f>
        <v>295</v>
      </c>
      <c r="B888" s="424"/>
      <c r="C888" s="29" t="str">
        <f ca="1">IF($B886="","",IF(Zdroj!$AS$9="ano",IF(OFFSET(Zdroj!M$16,'k rozhodnutí detailní'!A885,0)="","","Anonymizováno"),IF(OFFSET(Zdroj!M$16,'k rozhodnutí detailní'!A885,0)="","",OFFSET(Zdroj!M$16,'k rozhodnutí detailní'!A885,0))))</f>
        <v/>
      </c>
      <c r="D888" s="3" t="str">
        <f ca="1">IF($B886="","",CONCATENATE("Dotace bude použita na:","
",OFFSET(Zdroj!P$16,'k rozhodnutí detailní'!$A885,0)))</f>
        <v/>
      </c>
      <c r="E888" s="426"/>
      <c r="F888" s="32" t="str">
        <f ca="1">IF($B886="","",OFFSET(Zdroj!V$16,'k rozhodnutí detailní'!$A885,0))</f>
        <v/>
      </c>
      <c r="G888" s="49" t="str">
        <f ca="1">IF($B886="","",OFFSET(Zdroj!CC$16,'k rozhodnutí'!#REF!,0))</f>
        <v/>
      </c>
      <c r="H888" s="427"/>
      <c r="I888" s="419"/>
      <c r="J888" s="419"/>
      <c r="K888" s="419"/>
      <c r="L888" s="419"/>
      <c r="M888" s="435"/>
      <c r="N888" s="33" t="str">
        <f t="shared" ref="N888" ca="1" si="585">IF(B886="","",N886/G886)</f>
        <v/>
      </c>
      <c r="O888" s="419"/>
      <c r="P888" s="419"/>
      <c r="Q888" s="419"/>
      <c r="R888" s="419"/>
      <c r="S888" s="419"/>
      <c r="T888" s="419"/>
      <c r="U888" s="419"/>
    </row>
    <row r="889" spans="1:21" hidden="1" x14ac:dyDescent="0.25">
      <c r="A889" s="25"/>
      <c r="B889" s="144" t="str">
        <f ca="1">IF(OFFSET(Zdroj!$B$16,A888,0)&gt;0,A891,"")</f>
        <v/>
      </c>
      <c r="C889" s="2" t="str">
        <f ca="1">IF($B889="","",IF(Zdroj!$AS$9="ano",CONCATENATE(OFFSET(Zdroj!C$16,'k rozhodnutí detailní'!$A888,0),"
","Anonymizováno","
",OFFSET(Zdroj!E$16,'k rozhodnutí detailní'!$A888,0),"
",OFFSET(Zdroj!F$16,'k rozhodnutí detailní'!$A888,0)),CONCATENATE(OFFSET(Zdroj!C$16,'k rozhodnutí detailní'!$A888,0),"
",OFFSET(Zdroj!D$16,'k rozhodnutí detailní'!$A888,0),"
",OFFSET(Zdroj!E$16,'k rozhodnutí detailní'!$A888,0),"
",OFFSET(Zdroj!F$16,'k rozhodnutí detailní'!$A888,0))))</f>
        <v/>
      </c>
      <c r="D889" s="20" t="str">
        <f ca="1">IF($B889="","",OFFSET(Zdroj!N$16,'k rozhodnutí detailní'!$A888,0))</f>
        <v/>
      </c>
      <c r="E889" s="426" t="str">
        <f ca="1">IF($B889="","",OFFSET(Zdroj!T$16,'k rozhodnutí detailní'!$A888,0))</f>
        <v/>
      </c>
      <c r="F889" s="32" t="str">
        <f ca="1">IF($B889="","",OFFSET(Zdroj!U$16,'k rozhodnutí detailní'!$A888,0))</f>
        <v/>
      </c>
      <c r="G889" s="429" t="str">
        <f ca="1">IF($B889="","",OFFSET(Zdroj!W$16,'k rozhodnutí detailní'!$A888,0))</f>
        <v/>
      </c>
      <c r="H889" s="427" t="str">
        <f ca="1">IF($B889="","",OFFSET(Zdroj!Y$16,'k rozhodnutí detailní'!$A888,0))</f>
        <v/>
      </c>
      <c r="I889" s="419" t="str">
        <f ca="1">IF($B889="","",OFFSET(Zdroj!BW$16,'k rozhodnutí detailní'!$A888,0))</f>
        <v/>
      </c>
      <c r="J889" s="419" t="str">
        <f ca="1">IF($B889="","",OFFSET(Zdroj!BX$16,'k rozhodnutí detailní'!$A888,0))</f>
        <v/>
      </c>
      <c r="K889" s="419" t="str">
        <f ca="1">IF($B889="","",OFFSET(Zdroj!BY$16,'k rozhodnutí detailní'!$A888,0))</f>
        <v/>
      </c>
      <c r="L889" s="419" t="str">
        <f ca="1">IF($B889="","",CONCATENATE(OFFSET(Zdroj!BZ$16,'k rozhodnutí detailní'!$A888,0)," ze 100"))</f>
        <v/>
      </c>
      <c r="M889" s="435" t="str">
        <f t="shared" ref="M889" ca="1" si="586">IF($B889="","",SUM((I889+J889+K889)/100))</f>
        <v/>
      </c>
      <c r="N889" s="425" t="str">
        <f ca="1">IF(B889="","",IF(Zdroj!$AS$1=Zdroj!$AT$9,IF(ROUND(G889*M889,Zdroj!$AT$8)&lt;Zdroj!$AU$1,Zdroj!$AU$1,ROUND(G889*M889,Zdroj!$AT$8)),OFFSET(Zdroj!CE$16,'k rozhodnutí detailní'!A888,0)))</f>
        <v/>
      </c>
      <c r="O889" s="419" t="str">
        <f ca="1">IF($B889="","",OFFSET(Zdroj!Z$16,'k rozhodnutí detailní'!$A888,0))</f>
        <v/>
      </c>
      <c r="P889" s="419" t="str">
        <f ca="1">IF($B889="","",OFFSET(Zdroj!AC$16,'k rozhodnutí detailní'!$A888,0))</f>
        <v/>
      </c>
      <c r="Q889" s="419" t="str">
        <f ca="1">IF($B889="","",OFFSET(Zdroj!AD$16,'k rozhodnutí detailní'!$A888,0))</f>
        <v/>
      </c>
      <c r="R889" s="419" t="str">
        <f ca="1">IF($B889="","",OFFSET(Zdroj!AE$16,'k rozhodnutí detailní'!$A888,0))</f>
        <v/>
      </c>
      <c r="S889" s="419" t="str">
        <f ca="1">IF($B889="","",OFFSET(Zdroj!AF$16,'k rozhodnutí detailní'!$A888,0))</f>
        <v/>
      </c>
      <c r="T889" s="419" t="str">
        <f ca="1">IF($B889="","",OFFSET(Zdroj!AG$16,'k rozhodnutí detailní'!$A888,0))</f>
        <v/>
      </c>
      <c r="U889" s="419" t="str">
        <f ca="1">IF($B889="","",OFFSET(Zdroj!AH$16,'k rozhodnutí detailní'!$A888,0))</f>
        <v/>
      </c>
    </row>
    <row r="890" spans="1:21" hidden="1" x14ac:dyDescent="0.25">
      <c r="A890" s="25"/>
      <c r="B890" s="424" t="str">
        <f ca="1">IF(OFFSET(Zdroj!$B$16,A888,0)&gt;0,OFFSET(Zdroj!$B$16,A888,0)+0,"")</f>
        <v/>
      </c>
      <c r="C890" s="2" t="str">
        <f ca="1">IF($B889="","",IF(Zdroj!$AS$9="ano",CONCATENATE("Okres:","
",OFFSET(Zdroj!CH$16,'k rozhodnutí detailní'!$A888,0),"
","Právní forma","
",OFFSET(Zdroj!H$16,'k rozhodnutí detailní'!$A888,0),"
",IF(OFFSET(Zdroj!I$16,'k rozhodnutí detailní'!$A888,0)="","","IČO: "),OFFSET(Zdroj!I$16,'k rozhodnutí detailní'!$A888,0),"
","B.Ú. ",IF(OFFSET(Zdroj!J$16,'k rozhodnutí detailní'!$A888,0)="","","Anonymizováno")),CONCATENATE("Okres:","
",OFFSET(Zdroj!CH$16,'k rozhodnutí detailní'!$A888,0),"
","Právní forma","
",OFFSET(Zdroj!H$16,'k rozhodnutí detailní'!$A888,0),"
",IF(OFFSET(Zdroj!I$16,'k rozhodnutí detailní'!$A888,0)="","","IČO: "),OFFSET(Zdroj!I$16,'k rozhodnutí detailní'!$A888,0),"
","B.Ú. ",OFFSET(Zdroj!J$16,'k rozhodnutí detailní'!$A888,0))))</f>
        <v/>
      </c>
      <c r="D890" s="3" t="str">
        <f ca="1">IF($B889="","",OFFSET(Zdroj!O$16,'k rozhodnutí detailní'!$A888,0))</f>
        <v/>
      </c>
      <c r="E890" s="426"/>
      <c r="F890" s="31"/>
      <c r="G890" s="429"/>
      <c r="H890" s="427"/>
      <c r="I890" s="419"/>
      <c r="J890" s="419"/>
      <c r="K890" s="419"/>
      <c r="L890" s="419"/>
      <c r="M890" s="435"/>
      <c r="N890" s="425"/>
      <c r="O890" s="419"/>
      <c r="P890" s="419"/>
      <c r="Q890" s="419"/>
      <c r="R890" s="419"/>
      <c r="S890" s="419"/>
      <c r="T890" s="419"/>
      <c r="U890" s="419"/>
    </row>
    <row r="891" spans="1:21" hidden="1" x14ac:dyDescent="0.25">
      <c r="A891" s="25">
        <f>ROW()/3-1</f>
        <v>296</v>
      </c>
      <c r="B891" s="424"/>
      <c r="C891" s="29" t="str">
        <f ca="1">IF($B889="","",IF(Zdroj!$AS$9="ano",IF(OFFSET(Zdroj!M$16,'k rozhodnutí detailní'!A888,0)="","","Anonymizováno"),IF(OFFSET(Zdroj!M$16,'k rozhodnutí detailní'!A888,0)="","",OFFSET(Zdroj!M$16,'k rozhodnutí detailní'!A888,0))))</f>
        <v/>
      </c>
      <c r="D891" s="3" t="str">
        <f ca="1">IF($B889="","",CONCATENATE("Dotace bude použita na:","
",OFFSET(Zdroj!P$16,'k rozhodnutí detailní'!$A888,0)))</f>
        <v/>
      </c>
      <c r="E891" s="426"/>
      <c r="F891" s="32" t="str">
        <f ca="1">IF($B889="","",OFFSET(Zdroj!V$16,'k rozhodnutí detailní'!$A888,0))</f>
        <v/>
      </c>
      <c r="G891" s="49" t="str">
        <f ca="1">IF($B889="","",OFFSET(Zdroj!CC$16,'k rozhodnutí'!#REF!,0))</f>
        <v/>
      </c>
      <c r="H891" s="427"/>
      <c r="I891" s="419"/>
      <c r="J891" s="419"/>
      <c r="K891" s="419"/>
      <c r="L891" s="419"/>
      <c r="M891" s="435"/>
      <c r="N891" s="33" t="str">
        <f t="shared" ref="N891" ca="1" si="587">IF(B889="","",N889/G889)</f>
        <v/>
      </c>
      <c r="O891" s="419"/>
      <c r="P891" s="419"/>
      <c r="Q891" s="419"/>
      <c r="R891" s="419"/>
      <c r="S891" s="419"/>
      <c r="T891" s="419"/>
      <c r="U891" s="419"/>
    </row>
    <row r="892" spans="1:21" hidden="1" x14ac:dyDescent="0.25">
      <c r="A892" s="25"/>
      <c r="B892" s="144" t="str">
        <f ca="1">IF(OFFSET(Zdroj!$B$16,A891,0)&gt;0,A894,"")</f>
        <v/>
      </c>
      <c r="C892" s="2" t="str">
        <f ca="1">IF($B892="","",IF(Zdroj!$AS$9="ano",CONCATENATE(OFFSET(Zdroj!C$16,'k rozhodnutí detailní'!$A891,0),"
","Anonymizováno","
",OFFSET(Zdroj!E$16,'k rozhodnutí detailní'!$A891,0),"
",OFFSET(Zdroj!F$16,'k rozhodnutí detailní'!$A891,0)),CONCATENATE(OFFSET(Zdroj!C$16,'k rozhodnutí detailní'!$A891,0),"
",OFFSET(Zdroj!D$16,'k rozhodnutí detailní'!$A891,0),"
",OFFSET(Zdroj!E$16,'k rozhodnutí detailní'!$A891,0),"
",OFFSET(Zdroj!F$16,'k rozhodnutí detailní'!$A891,0))))</f>
        <v/>
      </c>
      <c r="D892" s="20" t="str">
        <f ca="1">IF($B892="","",OFFSET(Zdroj!N$16,'k rozhodnutí detailní'!$A891,0))</f>
        <v/>
      </c>
      <c r="E892" s="426" t="str">
        <f ca="1">IF($B892="","",OFFSET(Zdroj!T$16,'k rozhodnutí detailní'!$A891,0))</f>
        <v/>
      </c>
      <c r="F892" s="32" t="str">
        <f ca="1">IF($B892="","",OFFSET(Zdroj!U$16,'k rozhodnutí detailní'!$A891,0))</f>
        <v/>
      </c>
      <c r="G892" s="429" t="str">
        <f ca="1">IF($B892="","",OFFSET(Zdroj!W$16,'k rozhodnutí detailní'!$A891,0))</f>
        <v/>
      </c>
      <c r="H892" s="427" t="str">
        <f ca="1">IF($B892="","",OFFSET(Zdroj!Y$16,'k rozhodnutí detailní'!$A891,0))</f>
        <v/>
      </c>
      <c r="I892" s="419" t="str">
        <f ca="1">IF($B892="","",OFFSET(Zdroj!BW$16,'k rozhodnutí detailní'!$A891,0))</f>
        <v/>
      </c>
      <c r="J892" s="419" t="str">
        <f ca="1">IF($B892="","",OFFSET(Zdroj!BX$16,'k rozhodnutí detailní'!$A891,0))</f>
        <v/>
      </c>
      <c r="K892" s="419" t="str">
        <f ca="1">IF($B892="","",OFFSET(Zdroj!BY$16,'k rozhodnutí detailní'!$A891,0))</f>
        <v/>
      </c>
      <c r="L892" s="419" t="str">
        <f ca="1">IF($B892="","",CONCATENATE(OFFSET(Zdroj!BZ$16,'k rozhodnutí detailní'!$A891,0)," ze 100"))</f>
        <v/>
      </c>
      <c r="M892" s="435" t="str">
        <f t="shared" ref="M892" ca="1" si="588">IF($B892="","",SUM((I892+J892+K892)/100))</f>
        <v/>
      </c>
      <c r="N892" s="425" t="str">
        <f ca="1">IF(B892="","",IF(Zdroj!$AS$1=Zdroj!$AT$9,IF(ROUND(G892*M892,Zdroj!$AT$8)&lt;Zdroj!$AU$1,Zdroj!$AU$1,ROUND(G892*M892,Zdroj!$AT$8)),OFFSET(Zdroj!CE$16,'k rozhodnutí detailní'!A891,0)))</f>
        <v/>
      </c>
      <c r="O892" s="419" t="str">
        <f ca="1">IF($B892="","",OFFSET(Zdroj!Z$16,'k rozhodnutí detailní'!$A891,0))</f>
        <v/>
      </c>
      <c r="P892" s="419" t="str">
        <f ca="1">IF($B892="","",OFFSET(Zdroj!AC$16,'k rozhodnutí detailní'!$A891,0))</f>
        <v/>
      </c>
      <c r="Q892" s="419" t="str">
        <f ca="1">IF($B892="","",OFFSET(Zdroj!AD$16,'k rozhodnutí detailní'!$A891,0))</f>
        <v/>
      </c>
      <c r="R892" s="419" t="str">
        <f ca="1">IF($B892="","",OFFSET(Zdroj!AE$16,'k rozhodnutí detailní'!$A891,0))</f>
        <v/>
      </c>
      <c r="S892" s="419" t="str">
        <f ca="1">IF($B892="","",OFFSET(Zdroj!AF$16,'k rozhodnutí detailní'!$A891,0))</f>
        <v/>
      </c>
      <c r="T892" s="419" t="str">
        <f ca="1">IF($B892="","",OFFSET(Zdroj!AG$16,'k rozhodnutí detailní'!$A891,0))</f>
        <v/>
      </c>
      <c r="U892" s="419" t="str">
        <f ca="1">IF($B892="","",OFFSET(Zdroj!AH$16,'k rozhodnutí detailní'!$A891,0))</f>
        <v/>
      </c>
    </row>
    <row r="893" spans="1:21" hidden="1" x14ac:dyDescent="0.25">
      <c r="A893" s="25"/>
      <c r="B893" s="424" t="str">
        <f ca="1">IF(OFFSET(Zdroj!$B$16,A891,0)&gt;0,OFFSET(Zdroj!$B$16,A891,0)+0,"")</f>
        <v/>
      </c>
      <c r="C893" s="2" t="str">
        <f ca="1">IF($B892="","",IF(Zdroj!$AS$9="ano",CONCATENATE("Okres:","
",OFFSET(Zdroj!CH$16,'k rozhodnutí detailní'!$A891,0),"
","Právní forma","
",OFFSET(Zdroj!H$16,'k rozhodnutí detailní'!$A891,0),"
",IF(OFFSET(Zdroj!I$16,'k rozhodnutí detailní'!$A891,0)="","","IČO: "),OFFSET(Zdroj!I$16,'k rozhodnutí detailní'!$A891,0),"
","B.Ú. ",IF(OFFSET(Zdroj!J$16,'k rozhodnutí detailní'!$A891,0)="","","Anonymizováno")),CONCATENATE("Okres:","
",OFFSET(Zdroj!CH$16,'k rozhodnutí detailní'!$A891,0),"
","Právní forma","
",OFFSET(Zdroj!H$16,'k rozhodnutí detailní'!$A891,0),"
",IF(OFFSET(Zdroj!I$16,'k rozhodnutí detailní'!$A891,0)="","","IČO: "),OFFSET(Zdroj!I$16,'k rozhodnutí detailní'!$A891,0),"
","B.Ú. ",OFFSET(Zdroj!J$16,'k rozhodnutí detailní'!$A891,0))))</f>
        <v/>
      </c>
      <c r="D893" s="3" t="str">
        <f ca="1">IF($B892="","",OFFSET(Zdroj!O$16,'k rozhodnutí detailní'!$A891,0))</f>
        <v/>
      </c>
      <c r="E893" s="426"/>
      <c r="F893" s="31"/>
      <c r="G893" s="429"/>
      <c r="H893" s="427"/>
      <c r="I893" s="419"/>
      <c r="J893" s="419"/>
      <c r="K893" s="419"/>
      <c r="L893" s="419"/>
      <c r="M893" s="435"/>
      <c r="N893" s="425"/>
      <c r="O893" s="419"/>
      <c r="P893" s="419"/>
      <c r="Q893" s="419"/>
      <c r="R893" s="419"/>
      <c r="S893" s="419"/>
      <c r="T893" s="419"/>
      <c r="U893" s="419"/>
    </row>
    <row r="894" spans="1:21" hidden="1" x14ac:dyDescent="0.25">
      <c r="A894" s="25">
        <f>ROW()/3-1</f>
        <v>297</v>
      </c>
      <c r="B894" s="424"/>
      <c r="C894" s="29" t="str">
        <f ca="1">IF($B892="","",IF(Zdroj!$AS$9="ano",IF(OFFSET(Zdroj!M$16,'k rozhodnutí detailní'!A891,0)="","","Anonymizováno"),IF(OFFSET(Zdroj!M$16,'k rozhodnutí detailní'!A891,0)="","",OFFSET(Zdroj!M$16,'k rozhodnutí detailní'!A891,0))))</f>
        <v/>
      </c>
      <c r="D894" s="3" t="str">
        <f ca="1">IF($B892="","",CONCATENATE("Dotace bude použita na:","
",OFFSET(Zdroj!P$16,'k rozhodnutí detailní'!$A891,0)))</f>
        <v/>
      </c>
      <c r="E894" s="426"/>
      <c r="F894" s="32" t="str">
        <f ca="1">IF($B892="","",OFFSET(Zdroj!V$16,'k rozhodnutí detailní'!$A891,0))</f>
        <v/>
      </c>
      <c r="G894" s="49" t="str">
        <f ca="1">IF($B892="","",OFFSET(Zdroj!CC$16,'k rozhodnutí'!#REF!,0))</f>
        <v/>
      </c>
      <c r="H894" s="427"/>
      <c r="I894" s="419"/>
      <c r="J894" s="419"/>
      <c r="K894" s="419"/>
      <c r="L894" s="419"/>
      <c r="M894" s="435"/>
      <c r="N894" s="33" t="str">
        <f t="shared" ref="N894" ca="1" si="589">IF(B892="","",N892/G892)</f>
        <v/>
      </c>
      <c r="O894" s="419"/>
      <c r="P894" s="419"/>
      <c r="Q894" s="419"/>
      <c r="R894" s="419"/>
      <c r="S894" s="419"/>
      <c r="T894" s="419"/>
      <c r="U894" s="419"/>
    </row>
    <row r="895" spans="1:21" hidden="1" x14ac:dyDescent="0.25">
      <c r="A895" s="25"/>
      <c r="B895" s="144" t="str">
        <f ca="1">IF(OFFSET(Zdroj!$B$16,A894,0)&gt;0,A897,"")</f>
        <v/>
      </c>
      <c r="C895" s="2" t="str">
        <f ca="1">IF($B895="","",IF(Zdroj!$AS$9="ano",CONCATENATE(OFFSET(Zdroj!C$16,'k rozhodnutí detailní'!$A894,0),"
","Anonymizováno","
",OFFSET(Zdroj!E$16,'k rozhodnutí detailní'!$A894,0),"
",OFFSET(Zdroj!F$16,'k rozhodnutí detailní'!$A894,0)),CONCATENATE(OFFSET(Zdroj!C$16,'k rozhodnutí detailní'!$A894,0),"
",OFFSET(Zdroj!D$16,'k rozhodnutí detailní'!$A894,0),"
",OFFSET(Zdroj!E$16,'k rozhodnutí detailní'!$A894,0),"
",OFFSET(Zdroj!F$16,'k rozhodnutí detailní'!$A894,0))))</f>
        <v/>
      </c>
      <c r="D895" s="20" t="str">
        <f ca="1">IF($B895="","",OFFSET(Zdroj!N$16,'k rozhodnutí detailní'!$A894,0))</f>
        <v/>
      </c>
      <c r="E895" s="426" t="str">
        <f ca="1">IF($B895="","",OFFSET(Zdroj!T$16,'k rozhodnutí detailní'!$A894,0))</f>
        <v/>
      </c>
      <c r="F895" s="32" t="str">
        <f ca="1">IF($B895="","",OFFSET(Zdroj!U$16,'k rozhodnutí detailní'!$A894,0))</f>
        <v/>
      </c>
      <c r="G895" s="429" t="str">
        <f ca="1">IF($B895="","",OFFSET(Zdroj!W$16,'k rozhodnutí detailní'!$A894,0))</f>
        <v/>
      </c>
      <c r="H895" s="427" t="str">
        <f ca="1">IF($B895="","",OFFSET(Zdroj!Y$16,'k rozhodnutí detailní'!$A894,0))</f>
        <v/>
      </c>
      <c r="I895" s="419" t="str">
        <f ca="1">IF($B895="","",OFFSET(Zdroj!BW$16,'k rozhodnutí detailní'!$A894,0))</f>
        <v/>
      </c>
      <c r="J895" s="419" t="str">
        <f ca="1">IF($B895="","",OFFSET(Zdroj!BX$16,'k rozhodnutí detailní'!$A894,0))</f>
        <v/>
      </c>
      <c r="K895" s="419" t="str">
        <f ca="1">IF($B895="","",OFFSET(Zdroj!BY$16,'k rozhodnutí detailní'!$A894,0))</f>
        <v/>
      </c>
      <c r="L895" s="419" t="str">
        <f ca="1">IF($B895="","",CONCATENATE(OFFSET(Zdroj!BZ$16,'k rozhodnutí detailní'!$A894,0)," ze 100"))</f>
        <v/>
      </c>
      <c r="M895" s="435" t="str">
        <f t="shared" ref="M895" ca="1" si="590">IF($B895="","",SUM((I895+J895+K895)/100))</f>
        <v/>
      </c>
      <c r="N895" s="425" t="str">
        <f ca="1">IF(B895="","",IF(Zdroj!$AS$1=Zdroj!$AT$9,IF(ROUND(G895*M895,Zdroj!$AT$8)&lt;Zdroj!$AU$1,Zdroj!$AU$1,ROUND(G895*M895,Zdroj!$AT$8)),OFFSET(Zdroj!CE$16,'k rozhodnutí detailní'!A894,0)))</f>
        <v/>
      </c>
      <c r="O895" s="419" t="str">
        <f ca="1">IF($B895="","",OFFSET(Zdroj!Z$16,'k rozhodnutí detailní'!$A894,0))</f>
        <v/>
      </c>
      <c r="P895" s="419" t="str">
        <f ca="1">IF($B895="","",OFFSET(Zdroj!AC$16,'k rozhodnutí detailní'!$A894,0))</f>
        <v/>
      </c>
      <c r="Q895" s="419" t="str">
        <f ca="1">IF($B895="","",OFFSET(Zdroj!AD$16,'k rozhodnutí detailní'!$A894,0))</f>
        <v/>
      </c>
      <c r="R895" s="419" t="str">
        <f ca="1">IF($B895="","",OFFSET(Zdroj!AE$16,'k rozhodnutí detailní'!$A894,0))</f>
        <v/>
      </c>
      <c r="S895" s="419" t="str">
        <f ca="1">IF($B895="","",OFFSET(Zdroj!AF$16,'k rozhodnutí detailní'!$A894,0))</f>
        <v/>
      </c>
      <c r="T895" s="419" t="str">
        <f ca="1">IF($B895="","",OFFSET(Zdroj!AG$16,'k rozhodnutí detailní'!$A894,0))</f>
        <v/>
      </c>
      <c r="U895" s="419" t="str">
        <f ca="1">IF($B895="","",OFFSET(Zdroj!AH$16,'k rozhodnutí detailní'!$A894,0))</f>
        <v/>
      </c>
    </row>
    <row r="896" spans="1:21" hidden="1" x14ac:dyDescent="0.25">
      <c r="A896" s="25"/>
      <c r="B896" s="424" t="str">
        <f ca="1">IF(OFFSET(Zdroj!$B$16,A894,0)&gt;0,OFFSET(Zdroj!$B$16,A894,0)+0,"")</f>
        <v/>
      </c>
      <c r="C896" s="2" t="str">
        <f ca="1">IF($B895="","",IF(Zdroj!$AS$9="ano",CONCATENATE("Okres:","
",OFFSET(Zdroj!CH$16,'k rozhodnutí detailní'!$A894,0),"
","Právní forma","
",OFFSET(Zdroj!H$16,'k rozhodnutí detailní'!$A894,0),"
",IF(OFFSET(Zdroj!I$16,'k rozhodnutí detailní'!$A894,0)="","","IČO: "),OFFSET(Zdroj!I$16,'k rozhodnutí detailní'!$A894,0),"
","B.Ú. ",IF(OFFSET(Zdroj!J$16,'k rozhodnutí detailní'!$A894,0)="","","Anonymizováno")),CONCATENATE("Okres:","
",OFFSET(Zdroj!CH$16,'k rozhodnutí detailní'!$A894,0),"
","Právní forma","
",OFFSET(Zdroj!H$16,'k rozhodnutí detailní'!$A894,0),"
",IF(OFFSET(Zdroj!I$16,'k rozhodnutí detailní'!$A894,0)="","","IČO: "),OFFSET(Zdroj!I$16,'k rozhodnutí detailní'!$A894,0),"
","B.Ú. ",OFFSET(Zdroj!J$16,'k rozhodnutí detailní'!$A894,0))))</f>
        <v/>
      </c>
      <c r="D896" s="3" t="str">
        <f ca="1">IF($B895="","",OFFSET(Zdroj!O$16,'k rozhodnutí detailní'!$A894,0))</f>
        <v/>
      </c>
      <c r="E896" s="426"/>
      <c r="F896" s="31"/>
      <c r="G896" s="429"/>
      <c r="H896" s="427"/>
      <c r="I896" s="419"/>
      <c r="J896" s="419"/>
      <c r="K896" s="419"/>
      <c r="L896" s="419"/>
      <c r="M896" s="435"/>
      <c r="N896" s="425"/>
      <c r="O896" s="419"/>
      <c r="P896" s="419"/>
      <c r="Q896" s="419"/>
      <c r="R896" s="419"/>
      <c r="S896" s="419"/>
      <c r="T896" s="419"/>
      <c r="U896" s="419"/>
    </row>
    <row r="897" spans="1:21" hidden="1" x14ac:dyDescent="0.25">
      <c r="A897" s="25">
        <f>ROW()/3-1</f>
        <v>298</v>
      </c>
      <c r="B897" s="424"/>
      <c r="C897" s="29" t="str">
        <f ca="1">IF($B895="","",IF(Zdroj!$AS$9="ano",IF(OFFSET(Zdroj!M$16,'k rozhodnutí detailní'!A894,0)="","","Anonymizováno"),IF(OFFSET(Zdroj!M$16,'k rozhodnutí detailní'!A894,0)="","",OFFSET(Zdroj!M$16,'k rozhodnutí detailní'!A894,0))))</f>
        <v/>
      </c>
      <c r="D897" s="3" t="str">
        <f ca="1">IF($B895="","",CONCATENATE("Dotace bude použita na:","
",OFFSET(Zdroj!P$16,'k rozhodnutí detailní'!$A894,0)))</f>
        <v/>
      </c>
      <c r="E897" s="426"/>
      <c r="F897" s="32" t="str">
        <f ca="1">IF($B895="","",OFFSET(Zdroj!V$16,'k rozhodnutí detailní'!$A894,0))</f>
        <v/>
      </c>
      <c r="G897" s="49" t="str">
        <f ca="1">IF($B895="","",OFFSET(Zdroj!CC$16,'k rozhodnutí'!#REF!,0))</f>
        <v/>
      </c>
      <c r="H897" s="427"/>
      <c r="I897" s="419"/>
      <c r="J897" s="419"/>
      <c r="K897" s="419"/>
      <c r="L897" s="419"/>
      <c r="M897" s="435"/>
      <c r="N897" s="33" t="str">
        <f t="shared" ref="N897" ca="1" si="591">IF(B895="","",N895/G895)</f>
        <v/>
      </c>
      <c r="O897" s="419"/>
      <c r="P897" s="419"/>
      <c r="Q897" s="419"/>
      <c r="R897" s="419"/>
      <c r="S897" s="419"/>
      <c r="T897" s="419"/>
      <c r="U897" s="419"/>
    </row>
    <row r="898" spans="1:21" hidden="1" x14ac:dyDescent="0.25">
      <c r="A898" s="25"/>
      <c r="B898" s="144" t="str">
        <f ca="1">IF(OFFSET(Zdroj!$B$16,A897,0)&gt;0,A900,"")</f>
        <v/>
      </c>
      <c r="C898" s="2" t="str">
        <f ca="1">IF($B898="","",IF(Zdroj!$AS$9="ano",CONCATENATE(OFFSET(Zdroj!C$16,'k rozhodnutí detailní'!$A897,0),"
","Anonymizováno","
",OFFSET(Zdroj!E$16,'k rozhodnutí detailní'!$A897,0),"
",OFFSET(Zdroj!F$16,'k rozhodnutí detailní'!$A897,0)),CONCATENATE(OFFSET(Zdroj!C$16,'k rozhodnutí detailní'!$A897,0),"
",OFFSET(Zdroj!D$16,'k rozhodnutí detailní'!$A897,0),"
",OFFSET(Zdroj!E$16,'k rozhodnutí detailní'!$A897,0),"
",OFFSET(Zdroj!F$16,'k rozhodnutí detailní'!$A897,0))))</f>
        <v/>
      </c>
      <c r="D898" s="20" t="str">
        <f ca="1">IF($B898="","",OFFSET(Zdroj!N$16,'k rozhodnutí detailní'!$A897,0))</f>
        <v/>
      </c>
      <c r="E898" s="426" t="str">
        <f ca="1">IF($B898="","",OFFSET(Zdroj!T$16,'k rozhodnutí detailní'!$A897,0))</f>
        <v/>
      </c>
      <c r="F898" s="32" t="str">
        <f ca="1">IF($B898="","",OFFSET(Zdroj!U$16,'k rozhodnutí detailní'!$A897,0))</f>
        <v/>
      </c>
      <c r="G898" s="429" t="str">
        <f ca="1">IF($B898="","",OFFSET(Zdroj!W$16,'k rozhodnutí detailní'!$A897,0))</f>
        <v/>
      </c>
      <c r="H898" s="427" t="str">
        <f ca="1">IF($B898="","",OFFSET(Zdroj!Y$16,'k rozhodnutí detailní'!$A897,0))</f>
        <v/>
      </c>
      <c r="I898" s="419" t="str">
        <f ca="1">IF($B898="","",OFFSET(Zdroj!BW$16,'k rozhodnutí detailní'!$A897,0))</f>
        <v/>
      </c>
      <c r="J898" s="419" t="str">
        <f ca="1">IF($B898="","",OFFSET(Zdroj!BX$16,'k rozhodnutí detailní'!$A897,0))</f>
        <v/>
      </c>
      <c r="K898" s="419" t="str">
        <f ca="1">IF($B898="","",OFFSET(Zdroj!BY$16,'k rozhodnutí detailní'!$A897,0))</f>
        <v/>
      </c>
      <c r="L898" s="419" t="str">
        <f ca="1">IF($B898="","",CONCATENATE(OFFSET(Zdroj!BZ$16,'k rozhodnutí detailní'!$A897,0)," ze 100"))</f>
        <v/>
      </c>
      <c r="M898" s="435" t="str">
        <f t="shared" ref="M898" ca="1" si="592">IF($B898="","",SUM((I898+J898+K898)/100))</f>
        <v/>
      </c>
      <c r="N898" s="425" t="str">
        <f ca="1">IF(B898="","",IF(Zdroj!$AS$1=Zdroj!$AT$9,IF(ROUND(G898*M898,Zdroj!$AT$8)&lt;Zdroj!$AU$1,Zdroj!$AU$1,ROUND(G898*M898,Zdroj!$AT$8)),OFFSET(Zdroj!CE$16,'k rozhodnutí detailní'!A897,0)))</f>
        <v/>
      </c>
      <c r="O898" s="419" t="str">
        <f ca="1">IF($B898="","",OFFSET(Zdroj!Z$16,'k rozhodnutí detailní'!$A897,0))</f>
        <v/>
      </c>
      <c r="P898" s="419" t="str">
        <f ca="1">IF($B898="","",OFFSET(Zdroj!AC$16,'k rozhodnutí detailní'!$A897,0))</f>
        <v/>
      </c>
      <c r="Q898" s="419" t="str">
        <f ca="1">IF($B898="","",OFFSET(Zdroj!AD$16,'k rozhodnutí detailní'!$A897,0))</f>
        <v/>
      </c>
      <c r="R898" s="419" t="str">
        <f ca="1">IF($B898="","",OFFSET(Zdroj!AE$16,'k rozhodnutí detailní'!$A897,0))</f>
        <v/>
      </c>
      <c r="S898" s="419" t="str">
        <f ca="1">IF($B898="","",OFFSET(Zdroj!AF$16,'k rozhodnutí detailní'!$A897,0))</f>
        <v/>
      </c>
      <c r="T898" s="419" t="str">
        <f ca="1">IF($B898="","",OFFSET(Zdroj!AG$16,'k rozhodnutí detailní'!$A897,0))</f>
        <v/>
      </c>
      <c r="U898" s="419" t="str">
        <f ca="1">IF($B898="","",OFFSET(Zdroj!AH$16,'k rozhodnutí detailní'!$A897,0))</f>
        <v/>
      </c>
    </row>
    <row r="899" spans="1:21" hidden="1" x14ac:dyDescent="0.25">
      <c r="A899" s="25"/>
      <c r="B899" s="424" t="str">
        <f ca="1">IF(OFFSET(Zdroj!$B$16,A897,0)&gt;0,OFFSET(Zdroj!$B$16,A897,0)+0,"")</f>
        <v/>
      </c>
      <c r="C899" s="2" t="str">
        <f ca="1">IF($B898="","",IF(Zdroj!$AS$9="ano",CONCATENATE("Okres:","
",OFFSET(Zdroj!CH$16,'k rozhodnutí detailní'!$A897,0),"
","Právní forma","
",OFFSET(Zdroj!H$16,'k rozhodnutí detailní'!$A897,0),"
",IF(OFFSET(Zdroj!I$16,'k rozhodnutí detailní'!$A897,0)="","","IČO: "),OFFSET(Zdroj!I$16,'k rozhodnutí detailní'!$A897,0),"
","B.Ú. ",IF(OFFSET(Zdroj!J$16,'k rozhodnutí detailní'!$A897,0)="","","Anonymizováno")),CONCATENATE("Okres:","
",OFFSET(Zdroj!CH$16,'k rozhodnutí detailní'!$A897,0),"
","Právní forma","
",OFFSET(Zdroj!H$16,'k rozhodnutí detailní'!$A897,0),"
",IF(OFFSET(Zdroj!I$16,'k rozhodnutí detailní'!$A897,0)="","","IČO: "),OFFSET(Zdroj!I$16,'k rozhodnutí detailní'!$A897,0),"
","B.Ú. ",OFFSET(Zdroj!J$16,'k rozhodnutí detailní'!$A897,0))))</f>
        <v/>
      </c>
      <c r="D899" s="3" t="str">
        <f ca="1">IF($B898="","",OFFSET(Zdroj!O$16,'k rozhodnutí detailní'!$A897,0))</f>
        <v/>
      </c>
      <c r="E899" s="426"/>
      <c r="F899" s="31"/>
      <c r="G899" s="429"/>
      <c r="H899" s="427"/>
      <c r="I899" s="419"/>
      <c r="J899" s="419"/>
      <c r="K899" s="419"/>
      <c r="L899" s="419"/>
      <c r="M899" s="435"/>
      <c r="N899" s="425"/>
      <c r="O899" s="419"/>
      <c r="P899" s="419"/>
      <c r="Q899" s="419"/>
      <c r="R899" s="419"/>
      <c r="S899" s="419"/>
      <c r="T899" s="419"/>
      <c r="U899" s="419"/>
    </row>
    <row r="900" spans="1:21" hidden="1" x14ac:dyDescent="0.25">
      <c r="A900" s="25">
        <f>ROW()/3-1</f>
        <v>299</v>
      </c>
      <c r="B900" s="424"/>
      <c r="C900" s="29" t="str">
        <f ca="1">IF($B898="","",IF(Zdroj!$AS$9="ano",IF(OFFSET(Zdroj!M$16,'k rozhodnutí detailní'!A897,0)="","","Anonymizováno"),IF(OFFSET(Zdroj!M$16,'k rozhodnutí detailní'!A897,0)="","",OFFSET(Zdroj!M$16,'k rozhodnutí detailní'!A897,0))))</f>
        <v/>
      </c>
      <c r="D900" s="3" t="str">
        <f ca="1">IF($B898="","",CONCATENATE("Dotace bude použita na:","
",OFFSET(Zdroj!P$16,'k rozhodnutí detailní'!$A897,0)))</f>
        <v/>
      </c>
      <c r="E900" s="426"/>
      <c r="F900" s="32" t="str">
        <f ca="1">IF($B898="","",OFFSET(Zdroj!V$16,'k rozhodnutí detailní'!$A897,0))</f>
        <v/>
      </c>
      <c r="G900" s="49" t="str">
        <f ca="1">IF($B898="","",OFFSET(Zdroj!CC$16,'k rozhodnutí'!#REF!,0))</f>
        <v/>
      </c>
      <c r="H900" s="427"/>
      <c r="I900" s="419"/>
      <c r="J900" s="419"/>
      <c r="K900" s="419"/>
      <c r="L900" s="419"/>
      <c r="M900" s="435"/>
      <c r="N900" s="33" t="str">
        <f t="shared" ref="N900" ca="1" si="593">IF(B898="","",N898/G898)</f>
        <v/>
      </c>
      <c r="O900" s="419"/>
      <c r="P900" s="419"/>
      <c r="Q900" s="419"/>
      <c r="R900" s="419"/>
      <c r="S900" s="419"/>
      <c r="T900" s="419"/>
      <c r="U900" s="419"/>
    </row>
    <row r="901" spans="1:21" hidden="1" x14ac:dyDescent="0.25">
      <c r="A901" s="25"/>
      <c r="B901" s="144" t="str">
        <f ca="1">IF(OFFSET(Zdroj!$B$16,A900,0)&gt;0,A903,"")</f>
        <v/>
      </c>
      <c r="C901" s="2" t="str">
        <f ca="1">IF($B901="","",IF(Zdroj!$AS$9="ano",CONCATENATE(OFFSET(Zdroj!C$16,'k rozhodnutí detailní'!$A900,0),"
","Anonymizováno","
",OFFSET(Zdroj!E$16,'k rozhodnutí detailní'!$A900,0),"
",OFFSET(Zdroj!F$16,'k rozhodnutí detailní'!$A900,0)),CONCATENATE(OFFSET(Zdroj!C$16,'k rozhodnutí detailní'!$A900,0),"
",OFFSET(Zdroj!D$16,'k rozhodnutí detailní'!$A900,0),"
",OFFSET(Zdroj!E$16,'k rozhodnutí detailní'!$A900,0),"
",OFFSET(Zdroj!F$16,'k rozhodnutí detailní'!$A900,0))))</f>
        <v/>
      </c>
      <c r="D901" s="20" t="str">
        <f ca="1">IF($B901="","",OFFSET(Zdroj!N$16,'k rozhodnutí detailní'!$A900,0))</f>
        <v/>
      </c>
      <c r="E901" s="426" t="str">
        <f ca="1">IF($B901="","",OFFSET(Zdroj!T$16,'k rozhodnutí detailní'!$A900,0))</f>
        <v/>
      </c>
      <c r="F901" s="32" t="str">
        <f ca="1">IF($B901="","",OFFSET(Zdroj!U$16,'k rozhodnutí detailní'!$A900,0))</f>
        <v/>
      </c>
      <c r="G901" s="429" t="str">
        <f ca="1">IF($B901="","",OFFSET(Zdroj!W$16,'k rozhodnutí detailní'!$A900,0))</f>
        <v/>
      </c>
      <c r="H901" s="427" t="str">
        <f ca="1">IF($B901="","",OFFSET(Zdroj!Y$16,'k rozhodnutí detailní'!$A900,0))</f>
        <v/>
      </c>
      <c r="I901" s="419" t="str">
        <f ca="1">IF($B901="","",OFFSET(Zdroj!BW$16,'k rozhodnutí detailní'!$A900,0))</f>
        <v/>
      </c>
      <c r="J901" s="419" t="str">
        <f ca="1">IF($B901="","",OFFSET(Zdroj!BX$16,'k rozhodnutí detailní'!$A900,0))</f>
        <v/>
      </c>
      <c r="K901" s="419" t="str">
        <f ca="1">IF($B901="","",OFFSET(Zdroj!BY$16,'k rozhodnutí detailní'!$A900,0))</f>
        <v/>
      </c>
      <c r="L901" s="419" t="str">
        <f ca="1">IF($B901="","",CONCATENATE(OFFSET(Zdroj!BZ$16,'k rozhodnutí detailní'!$A900,0)," ze 100"))</f>
        <v/>
      </c>
      <c r="M901" s="435" t="str">
        <f t="shared" ref="M901" ca="1" si="594">IF($B901="","",SUM((I901+J901+K901)/100))</f>
        <v/>
      </c>
      <c r="N901" s="425" t="str">
        <f ca="1">IF(B901="","",IF(Zdroj!$AS$1=Zdroj!$AT$9,IF(ROUND(G901*M901,Zdroj!$AT$8)&lt;Zdroj!$AU$1,Zdroj!$AU$1,ROUND(G901*M901,Zdroj!$AT$8)),OFFSET(Zdroj!CE$16,'k rozhodnutí detailní'!A900,0)))</f>
        <v/>
      </c>
      <c r="O901" s="419" t="str">
        <f ca="1">IF($B901="","",OFFSET(Zdroj!Z$16,'k rozhodnutí detailní'!$A900,0))</f>
        <v/>
      </c>
      <c r="P901" s="419" t="str">
        <f ca="1">IF($B901="","",OFFSET(Zdroj!AC$16,'k rozhodnutí detailní'!$A900,0))</f>
        <v/>
      </c>
      <c r="Q901" s="419" t="str">
        <f ca="1">IF($B901="","",OFFSET(Zdroj!AD$16,'k rozhodnutí detailní'!$A900,0))</f>
        <v/>
      </c>
      <c r="R901" s="419" t="str">
        <f ca="1">IF($B901="","",OFFSET(Zdroj!AE$16,'k rozhodnutí detailní'!$A900,0))</f>
        <v/>
      </c>
      <c r="S901" s="419" t="str">
        <f ca="1">IF($B901="","",OFFSET(Zdroj!AF$16,'k rozhodnutí detailní'!$A900,0))</f>
        <v/>
      </c>
      <c r="T901" s="419" t="str">
        <f ca="1">IF($B901="","",OFFSET(Zdroj!AG$16,'k rozhodnutí detailní'!$A900,0))</f>
        <v/>
      </c>
      <c r="U901" s="419" t="str">
        <f ca="1">IF($B901="","",OFFSET(Zdroj!AH$16,'k rozhodnutí detailní'!$A900,0))</f>
        <v/>
      </c>
    </row>
    <row r="902" spans="1:21" hidden="1" x14ac:dyDescent="0.25">
      <c r="A902" s="25"/>
      <c r="B902" s="424" t="str">
        <f ca="1">IF(OFFSET(Zdroj!$B$16,A900,0)&gt;0,OFFSET(Zdroj!$B$16,A900,0)+0,"")</f>
        <v/>
      </c>
      <c r="C902" s="2" t="str">
        <f ca="1">IF($B901="","",IF(Zdroj!$AS$9="ano",CONCATENATE("Okres:","
",OFFSET(Zdroj!CH$16,'k rozhodnutí detailní'!$A900,0),"
","Právní forma","
",OFFSET(Zdroj!H$16,'k rozhodnutí detailní'!$A900,0),"
",IF(OFFSET(Zdroj!I$16,'k rozhodnutí detailní'!$A900,0)="","","IČO: "),OFFSET(Zdroj!I$16,'k rozhodnutí detailní'!$A900,0),"
","B.Ú. ",IF(OFFSET(Zdroj!J$16,'k rozhodnutí detailní'!$A900,0)="","","Anonymizováno")),CONCATENATE("Okres:","
",OFFSET(Zdroj!CH$16,'k rozhodnutí detailní'!$A900,0),"
","Právní forma","
",OFFSET(Zdroj!H$16,'k rozhodnutí detailní'!$A900,0),"
",IF(OFFSET(Zdroj!I$16,'k rozhodnutí detailní'!$A900,0)="","","IČO: "),OFFSET(Zdroj!I$16,'k rozhodnutí detailní'!$A900,0),"
","B.Ú. ",OFFSET(Zdroj!J$16,'k rozhodnutí detailní'!$A900,0))))</f>
        <v/>
      </c>
      <c r="D902" s="3" t="str">
        <f ca="1">IF($B901="","",OFFSET(Zdroj!O$16,'k rozhodnutí detailní'!$A900,0))</f>
        <v/>
      </c>
      <c r="E902" s="426"/>
      <c r="F902" s="31"/>
      <c r="G902" s="429"/>
      <c r="H902" s="427"/>
      <c r="I902" s="419"/>
      <c r="J902" s="419"/>
      <c r="K902" s="419"/>
      <c r="L902" s="419"/>
      <c r="M902" s="435"/>
      <c r="N902" s="425"/>
      <c r="O902" s="419"/>
      <c r="P902" s="419"/>
      <c r="Q902" s="419"/>
      <c r="R902" s="419"/>
      <c r="S902" s="419"/>
      <c r="T902" s="419"/>
      <c r="U902" s="419"/>
    </row>
    <row r="903" spans="1:21" hidden="1" x14ac:dyDescent="0.25">
      <c r="A903" s="25">
        <f>ROW()/3-1</f>
        <v>300</v>
      </c>
      <c r="B903" s="424"/>
      <c r="C903" s="29" t="str">
        <f ca="1">IF($B901="","",IF(Zdroj!$AS$9="ano",IF(OFFSET(Zdroj!M$16,'k rozhodnutí detailní'!A900,0)="","","Anonymizováno"),IF(OFFSET(Zdroj!M$16,'k rozhodnutí detailní'!A900,0)="","",OFFSET(Zdroj!M$16,'k rozhodnutí detailní'!A900,0))))</f>
        <v/>
      </c>
      <c r="D903" s="3" t="str">
        <f ca="1">IF($B901="","",CONCATENATE("Dotace bude použita na:","
",OFFSET(Zdroj!P$16,'k rozhodnutí detailní'!$A900,0)))</f>
        <v/>
      </c>
      <c r="E903" s="426"/>
      <c r="F903" s="32" t="str">
        <f ca="1">IF($B901="","",OFFSET(Zdroj!V$16,'k rozhodnutí detailní'!$A900,0))</f>
        <v/>
      </c>
      <c r="G903" s="49" t="str">
        <f ca="1">IF($B901="","",OFFSET(Zdroj!CC$16,'k rozhodnutí'!#REF!,0))</f>
        <v/>
      </c>
      <c r="H903" s="427"/>
      <c r="I903" s="419"/>
      <c r="J903" s="419"/>
      <c r="K903" s="419"/>
      <c r="L903" s="419"/>
      <c r="M903" s="435"/>
      <c r="N903" s="33" t="str">
        <f t="shared" ref="N903" ca="1" si="595">IF(B901="","",N901/G901)</f>
        <v/>
      </c>
      <c r="O903" s="419"/>
      <c r="P903" s="419"/>
      <c r="Q903" s="419"/>
      <c r="R903" s="419"/>
      <c r="S903" s="419"/>
      <c r="T903" s="419"/>
      <c r="U903" s="419"/>
    </row>
    <row r="904" spans="1:21" hidden="1" x14ac:dyDescent="0.25">
      <c r="A904" s="25"/>
      <c r="B904" s="144" t="str">
        <f ca="1">IF(OFFSET(Zdroj!$B$16,A903,0)&gt;0,A906,"")</f>
        <v/>
      </c>
      <c r="C904" s="2" t="str">
        <f ca="1">IF($B904="","",IF(Zdroj!$AS$9="ano",CONCATENATE(OFFSET(Zdroj!C$16,'k rozhodnutí detailní'!$A903,0),"
","Anonymizováno","
",OFFSET(Zdroj!E$16,'k rozhodnutí detailní'!$A903,0),"
",OFFSET(Zdroj!F$16,'k rozhodnutí detailní'!$A903,0)),CONCATENATE(OFFSET(Zdroj!C$16,'k rozhodnutí detailní'!$A903,0),"
",OFFSET(Zdroj!D$16,'k rozhodnutí detailní'!$A903,0),"
",OFFSET(Zdroj!E$16,'k rozhodnutí detailní'!$A903,0),"
",OFFSET(Zdroj!F$16,'k rozhodnutí detailní'!$A903,0))))</f>
        <v/>
      </c>
      <c r="D904" s="20" t="str">
        <f ca="1">IF($B904="","",OFFSET(Zdroj!N$16,'k rozhodnutí detailní'!$A903,0))</f>
        <v/>
      </c>
      <c r="E904" s="426" t="str">
        <f ca="1">IF($B904="","",OFFSET(Zdroj!T$16,'k rozhodnutí detailní'!$A903,0))</f>
        <v/>
      </c>
      <c r="F904" s="32" t="str">
        <f ca="1">IF($B904="","",OFFSET(Zdroj!U$16,'k rozhodnutí detailní'!$A903,0))</f>
        <v/>
      </c>
      <c r="G904" s="429" t="str">
        <f ca="1">IF($B904="","",OFFSET(Zdroj!W$16,'k rozhodnutí detailní'!$A903,0))</f>
        <v/>
      </c>
      <c r="H904" s="427" t="str">
        <f ca="1">IF($B904="","",OFFSET(Zdroj!Y$16,'k rozhodnutí detailní'!$A903,0))</f>
        <v/>
      </c>
      <c r="I904" s="419" t="str">
        <f ca="1">IF($B904="","",OFFSET(Zdroj!BW$16,'k rozhodnutí detailní'!$A903,0))</f>
        <v/>
      </c>
      <c r="J904" s="419" t="str">
        <f ca="1">IF($B904="","",OFFSET(Zdroj!BX$16,'k rozhodnutí detailní'!$A903,0))</f>
        <v/>
      </c>
      <c r="K904" s="419" t="str">
        <f ca="1">IF($B904="","",OFFSET(Zdroj!BY$16,'k rozhodnutí detailní'!$A903,0))</f>
        <v/>
      </c>
      <c r="L904" s="419" t="str">
        <f ca="1">IF($B904="","",CONCATENATE(OFFSET(Zdroj!BZ$16,'k rozhodnutí detailní'!$A903,0)," ze 100"))</f>
        <v/>
      </c>
      <c r="M904" s="435" t="str">
        <f t="shared" ref="M904" ca="1" si="596">IF($B904="","",SUM((I904+J904+K904)/100))</f>
        <v/>
      </c>
      <c r="N904" s="425" t="str">
        <f ca="1">IF(B904="","",IF(Zdroj!$AS$1=Zdroj!$AT$9,IF(ROUND(G904*M904,Zdroj!$AT$8)&lt;Zdroj!$AU$1,Zdroj!$AU$1,ROUND(G904*M904,Zdroj!$AT$8)),OFFSET(Zdroj!CE$16,'k rozhodnutí detailní'!A903,0)))</f>
        <v/>
      </c>
      <c r="O904" s="419" t="str">
        <f ca="1">IF($B904="","",OFFSET(Zdroj!Z$16,'k rozhodnutí detailní'!$A903,0))</f>
        <v/>
      </c>
      <c r="P904" s="419" t="str">
        <f ca="1">IF($B904="","",OFFSET(Zdroj!AC$16,'k rozhodnutí detailní'!$A903,0))</f>
        <v/>
      </c>
      <c r="Q904" s="419" t="str">
        <f ca="1">IF($B904="","",OFFSET(Zdroj!AD$16,'k rozhodnutí detailní'!$A903,0))</f>
        <v/>
      </c>
      <c r="R904" s="419" t="str">
        <f ca="1">IF($B904="","",OFFSET(Zdroj!AE$16,'k rozhodnutí detailní'!$A903,0))</f>
        <v/>
      </c>
      <c r="S904" s="419" t="str">
        <f ca="1">IF($B904="","",OFFSET(Zdroj!AF$16,'k rozhodnutí detailní'!$A903,0))</f>
        <v/>
      </c>
      <c r="T904" s="419" t="str">
        <f ca="1">IF($B904="","",OFFSET(Zdroj!AG$16,'k rozhodnutí detailní'!$A903,0))</f>
        <v/>
      </c>
      <c r="U904" s="419" t="str">
        <f ca="1">IF($B904="","",OFFSET(Zdroj!AH$16,'k rozhodnutí detailní'!$A903,0))</f>
        <v/>
      </c>
    </row>
    <row r="905" spans="1:21" hidden="1" x14ac:dyDescent="0.25">
      <c r="A905" s="25"/>
      <c r="B905" s="424" t="str">
        <f ca="1">IF(OFFSET(Zdroj!$B$16,A903,0)&gt;0,OFFSET(Zdroj!$B$16,A903,0)+0,"")</f>
        <v/>
      </c>
      <c r="C905" s="2" t="str">
        <f ca="1">IF($B904="","",IF(Zdroj!$AS$9="ano",CONCATENATE("Okres:","
",OFFSET(Zdroj!CH$16,'k rozhodnutí detailní'!$A903,0),"
","Právní forma","
",OFFSET(Zdroj!H$16,'k rozhodnutí detailní'!$A903,0),"
",IF(OFFSET(Zdroj!I$16,'k rozhodnutí detailní'!$A903,0)="","","IČO: "),OFFSET(Zdroj!I$16,'k rozhodnutí detailní'!$A903,0),"
","B.Ú. ",IF(OFFSET(Zdroj!J$16,'k rozhodnutí detailní'!$A903,0)="","","Anonymizováno")),CONCATENATE("Okres:","
",OFFSET(Zdroj!CH$16,'k rozhodnutí detailní'!$A903,0),"
","Právní forma","
",OFFSET(Zdroj!H$16,'k rozhodnutí detailní'!$A903,0),"
",IF(OFFSET(Zdroj!I$16,'k rozhodnutí detailní'!$A903,0)="","","IČO: "),OFFSET(Zdroj!I$16,'k rozhodnutí detailní'!$A903,0),"
","B.Ú. ",OFFSET(Zdroj!J$16,'k rozhodnutí detailní'!$A903,0))))</f>
        <v/>
      </c>
      <c r="D905" s="3" t="str">
        <f ca="1">IF($B904="","",OFFSET(Zdroj!O$16,'k rozhodnutí detailní'!$A903,0))</f>
        <v/>
      </c>
      <c r="E905" s="426"/>
      <c r="F905" s="31"/>
      <c r="G905" s="429"/>
      <c r="H905" s="427"/>
      <c r="I905" s="419"/>
      <c r="J905" s="419"/>
      <c r="K905" s="419"/>
      <c r="L905" s="419"/>
      <c r="M905" s="435"/>
      <c r="N905" s="425"/>
      <c r="O905" s="419"/>
      <c r="P905" s="419"/>
      <c r="Q905" s="419"/>
      <c r="R905" s="419"/>
      <c r="S905" s="419"/>
      <c r="T905" s="419"/>
      <c r="U905" s="419"/>
    </row>
    <row r="906" spans="1:21" hidden="1" x14ac:dyDescent="0.25">
      <c r="A906" s="25">
        <f>ROW()/3-1</f>
        <v>301</v>
      </c>
      <c r="B906" s="424"/>
      <c r="C906" s="29" t="str">
        <f ca="1">IF($B904="","",IF(Zdroj!$AS$9="ano",IF(OFFSET(Zdroj!M$16,'k rozhodnutí detailní'!A903,0)="","","Anonymizováno"),IF(OFFSET(Zdroj!M$16,'k rozhodnutí detailní'!A903,0)="","",OFFSET(Zdroj!M$16,'k rozhodnutí detailní'!A903,0))))</f>
        <v/>
      </c>
      <c r="D906" s="3" t="str">
        <f ca="1">IF($B904="","",CONCATENATE("Dotace bude použita na:","
",OFFSET(Zdroj!P$16,'k rozhodnutí detailní'!$A903,0)))</f>
        <v/>
      </c>
      <c r="E906" s="426"/>
      <c r="F906" s="32" t="str">
        <f ca="1">IF($B904="","",OFFSET(Zdroj!V$16,'k rozhodnutí detailní'!$A903,0))</f>
        <v/>
      </c>
      <c r="G906" s="49" t="str">
        <f ca="1">IF($B904="","",OFFSET(Zdroj!CC$16,'k rozhodnutí'!#REF!,0))</f>
        <v/>
      </c>
      <c r="H906" s="427"/>
      <c r="I906" s="419"/>
      <c r="J906" s="419"/>
      <c r="K906" s="419"/>
      <c r="L906" s="419"/>
      <c r="M906" s="435"/>
      <c r="N906" s="33" t="str">
        <f t="shared" ref="N906" ca="1" si="597">IF(B904="","",N904/G904)</f>
        <v/>
      </c>
      <c r="O906" s="419"/>
      <c r="P906" s="419"/>
      <c r="Q906" s="419"/>
      <c r="R906" s="419"/>
      <c r="S906" s="419"/>
      <c r="T906" s="419"/>
      <c r="U906" s="419"/>
    </row>
    <row r="907" spans="1:21" hidden="1" x14ac:dyDescent="0.25">
      <c r="A907" s="25"/>
      <c r="B907" s="144" t="str">
        <f ca="1">IF(OFFSET(Zdroj!$B$16,A906,0)&gt;0,A909,"")</f>
        <v/>
      </c>
      <c r="C907" s="2" t="str">
        <f ca="1">IF($B907="","",IF(Zdroj!$AS$9="ano",CONCATENATE(OFFSET(Zdroj!C$16,'k rozhodnutí detailní'!$A906,0),"
","Anonymizováno","
",OFFSET(Zdroj!E$16,'k rozhodnutí detailní'!$A906,0),"
",OFFSET(Zdroj!F$16,'k rozhodnutí detailní'!$A906,0)),CONCATENATE(OFFSET(Zdroj!C$16,'k rozhodnutí detailní'!$A906,0),"
",OFFSET(Zdroj!D$16,'k rozhodnutí detailní'!$A906,0),"
",OFFSET(Zdroj!E$16,'k rozhodnutí detailní'!$A906,0),"
",OFFSET(Zdroj!F$16,'k rozhodnutí detailní'!$A906,0))))</f>
        <v/>
      </c>
      <c r="D907" s="20" t="str">
        <f ca="1">IF($B907="","",OFFSET(Zdroj!N$16,'k rozhodnutí detailní'!$A906,0))</f>
        <v/>
      </c>
      <c r="E907" s="426" t="str">
        <f ca="1">IF($B907="","",OFFSET(Zdroj!T$16,'k rozhodnutí detailní'!$A906,0))</f>
        <v/>
      </c>
      <c r="F907" s="32" t="str">
        <f ca="1">IF($B907="","",OFFSET(Zdroj!U$16,'k rozhodnutí detailní'!$A906,0))</f>
        <v/>
      </c>
      <c r="G907" s="429" t="str">
        <f ca="1">IF($B907="","",OFFSET(Zdroj!W$16,'k rozhodnutí detailní'!$A906,0))</f>
        <v/>
      </c>
      <c r="H907" s="427" t="str">
        <f ca="1">IF($B907="","",OFFSET(Zdroj!Y$16,'k rozhodnutí detailní'!$A906,0))</f>
        <v/>
      </c>
      <c r="I907" s="419" t="str">
        <f ca="1">IF($B907="","",OFFSET(Zdroj!BW$16,'k rozhodnutí detailní'!$A906,0))</f>
        <v/>
      </c>
      <c r="J907" s="419" t="str">
        <f ca="1">IF($B907="","",OFFSET(Zdroj!BX$16,'k rozhodnutí detailní'!$A906,0))</f>
        <v/>
      </c>
      <c r="K907" s="419" t="str">
        <f ca="1">IF($B907="","",OFFSET(Zdroj!BY$16,'k rozhodnutí detailní'!$A906,0))</f>
        <v/>
      </c>
      <c r="L907" s="419" t="str">
        <f ca="1">IF($B907="","",CONCATENATE(OFFSET(Zdroj!BZ$16,'k rozhodnutí detailní'!$A906,0)," ze 100"))</f>
        <v/>
      </c>
      <c r="M907" s="435" t="str">
        <f t="shared" ref="M907" ca="1" si="598">IF($B907="","",SUM((I907+J907+K907)/100))</f>
        <v/>
      </c>
      <c r="N907" s="425" t="str">
        <f ca="1">IF(B907="","",IF(Zdroj!$AS$1=Zdroj!$AT$9,IF(ROUND(G907*M907,Zdroj!$AT$8)&lt;Zdroj!$AU$1,Zdroj!$AU$1,ROUND(G907*M907,Zdroj!$AT$8)),OFFSET(Zdroj!CE$16,'k rozhodnutí detailní'!A906,0)))</f>
        <v/>
      </c>
      <c r="O907" s="419" t="str">
        <f ca="1">IF($B907="","",OFFSET(Zdroj!Z$16,'k rozhodnutí detailní'!$A906,0))</f>
        <v/>
      </c>
      <c r="P907" s="419" t="str">
        <f ca="1">IF($B907="","",OFFSET(Zdroj!AC$16,'k rozhodnutí detailní'!$A906,0))</f>
        <v/>
      </c>
      <c r="Q907" s="419" t="str">
        <f ca="1">IF($B907="","",OFFSET(Zdroj!AD$16,'k rozhodnutí detailní'!$A906,0))</f>
        <v/>
      </c>
      <c r="R907" s="419" t="str">
        <f ca="1">IF($B907="","",OFFSET(Zdroj!AE$16,'k rozhodnutí detailní'!$A906,0))</f>
        <v/>
      </c>
      <c r="S907" s="419" t="str">
        <f ca="1">IF($B907="","",OFFSET(Zdroj!AF$16,'k rozhodnutí detailní'!$A906,0))</f>
        <v/>
      </c>
      <c r="T907" s="419" t="str">
        <f ca="1">IF($B907="","",OFFSET(Zdroj!AG$16,'k rozhodnutí detailní'!$A906,0))</f>
        <v/>
      </c>
      <c r="U907" s="419" t="str">
        <f ca="1">IF($B907="","",OFFSET(Zdroj!AH$16,'k rozhodnutí detailní'!$A906,0))</f>
        <v/>
      </c>
    </row>
    <row r="908" spans="1:21" hidden="1" x14ac:dyDescent="0.25">
      <c r="A908" s="25"/>
      <c r="B908" s="424" t="str">
        <f ca="1">IF(OFFSET(Zdroj!$B$16,A906,0)&gt;0,OFFSET(Zdroj!$B$16,A906,0)+0,"")</f>
        <v/>
      </c>
      <c r="C908" s="2" t="str">
        <f ca="1">IF($B907="","",IF(Zdroj!$AS$9="ano",CONCATENATE("Okres:","
",OFFSET(Zdroj!CH$16,'k rozhodnutí detailní'!$A906,0),"
","Právní forma","
",OFFSET(Zdroj!H$16,'k rozhodnutí detailní'!$A906,0),"
",IF(OFFSET(Zdroj!I$16,'k rozhodnutí detailní'!$A906,0)="","","IČO: "),OFFSET(Zdroj!I$16,'k rozhodnutí detailní'!$A906,0),"
","B.Ú. ",IF(OFFSET(Zdroj!J$16,'k rozhodnutí detailní'!$A906,0)="","","Anonymizováno")),CONCATENATE("Okres:","
",OFFSET(Zdroj!CH$16,'k rozhodnutí detailní'!$A906,0),"
","Právní forma","
",OFFSET(Zdroj!H$16,'k rozhodnutí detailní'!$A906,0),"
",IF(OFFSET(Zdroj!I$16,'k rozhodnutí detailní'!$A906,0)="","","IČO: "),OFFSET(Zdroj!I$16,'k rozhodnutí detailní'!$A906,0),"
","B.Ú. ",OFFSET(Zdroj!J$16,'k rozhodnutí detailní'!$A906,0))))</f>
        <v/>
      </c>
      <c r="D908" s="3" t="str">
        <f ca="1">IF($B907="","",OFFSET(Zdroj!O$16,'k rozhodnutí detailní'!$A906,0))</f>
        <v/>
      </c>
      <c r="E908" s="426"/>
      <c r="F908" s="31"/>
      <c r="G908" s="429"/>
      <c r="H908" s="427"/>
      <c r="I908" s="419"/>
      <c r="J908" s="419"/>
      <c r="K908" s="419"/>
      <c r="L908" s="419"/>
      <c r="M908" s="435"/>
      <c r="N908" s="425"/>
      <c r="O908" s="419"/>
      <c r="P908" s="419"/>
      <c r="Q908" s="419"/>
      <c r="R908" s="419"/>
      <c r="S908" s="419"/>
      <c r="T908" s="419"/>
      <c r="U908" s="419"/>
    </row>
    <row r="909" spans="1:21" hidden="1" x14ac:dyDescent="0.25">
      <c r="A909" s="25">
        <f>ROW()/3-1</f>
        <v>302</v>
      </c>
      <c r="B909" s="424"/>
      <c r="C909" s="29" t="str">
        <f ca="1">IF($B907="","",IF(Zdroj!$AS$9="ano",IF(OFFSET(Zdroj!M$16,'k rozhodnutí detailní'!A906,0)="","","Anonymizováno"),IF(OFFSET(Zdroj!M$16,'k rozhodnutí detailní'!A906,0)="","",OFFSET(Zdroj!M$16,'k rozhodnutí detailní'!A906,0))))</f>
        <v/>
      </c>
      <c r="D909" s="3" t="str">
        <f ca="1">IF($B907="","",CONCATENATE("Dotace bude použita na:","
",OFFSET(Zdroj!P$16,'k rozhodnutí detailní'!$A906,0)))</f>
        <v/>
      </c>
      <c r="E909" s="426"/>
      <c r="F909" s="32" t="str">
        <f ca="1">IF($B907="","",OFFSET(Zdroj!V$16,'k rozhodnutí detailní'!$A906,0))</f>
        <v/>
      </c>
      <c r="G909" s="49" t="str">
        <f ca="1">IF($B907="","",OFFSET(Zdroj!CC$16,'k rozhodnutí'!#REF!,0))</f>
        <v/>
      </c>
      <c r="H909" s="427"/>
      <c r="I909" s="419"/>
      <c r="J909" s="419"/>
      <c r="K909" s="419"/>
      <c r="L909" s="419"/>
      <c r="M909" s="435"/>
      <c r="N909" s="33" t="str">
        <f t="shared" ref="N909" ca="1" si="599">IF(B907="","",N907/G907)</f>
        <v/>
      </c>
      <c r="O909" s="419"/>
      <c r="P909" s="419"/>
      <c r="Q909" s="419"/>
      <c r="R909" s="419"/>
      <c r="S909" s="419"/>
      <c r="T909" s="419"/>
      <c r="U909" s="419"/>
    </row>
    <row r="910" spans="1:21" hidden="1" x14ac:dyDescent="0.25">
      <c r="A910" s="25"/>
      <c r="B910" s="144" t="str">
        <f ca="1">IF(OFFSET(Zdroj!$B$16,A909,0)&gt;0,A912,"")</f>
        <v/>
      </c>
      <c r="C910" s="2" t="str">
        <f ca="1">IF($B910="","",IF(Zdroj!$AS$9="ano",CONCATENATE(OFFSET(Zdroj!C$16,'k rozhodnutí detailní'!$A909,0),"
","Anonymizováno","
",OFFSET(Zdroj!E$16,'k rozhodnutí detailní'!$A909,0),"
",OFFSET(Zdroj!F$16,'k rozhodnutí detailní'!$A909,0)),CONCATENATE(OFFSET(Zdroj!C$16,'k rozhodnutí detailní'!$A909,0),"
",OFFSET(Zdroj!D$16,'k rozhodnutí detailní'!$A909,0),"
",OFFSET(Zdroj!E$16,'k rozhodnutí detailní'!$A909,0),"
",OFFSET(Zdroj!F$16,'k rozhodnutí detailní'!$A909,0))))</f>
        <v/>
      </c>
      <c r="D910" s="20" t="str">
        <f ca="1">IF($B910="","",OFFSET(Zdroj!N$16,'k rozhodnutí detailní'!$A909,0))</f>
        <v/>
      </c>
      <c r="E910" s="426" t="str">
        <f ca="1">IF($B910="","",OFFSET(Zdroj!T$16,'k rozhodnutí detailní'!$A909,0))</f>
        <v/>
      </c>
      <c r="F910" s="32" t="str">
        <f ca="1">IF($B910="","",OFFSET(Zdroj!U$16,'k rozhodnutí detailní'!$A909,0))</f>
        <v/>
      </c>
      <c r="G910" s="429" t="str">
        <f ca="1">IF($B910="","",OFFSET(Zdroj!W$16,'k rozhodnutí detailní'!$A909,0))</f>
        <v/>
      </c>
      <c r="H910" s="427" t="str">
        <f ca="1">IF($B910="","",OFFSET(Zdroj!Y$16,'k rozhodnutí detailní'!$A909,0))</f>
        <v/>
      </c>
      <c r="I910" s="419" t="str">
        <f ca="1">IF($B910="","",OFFSET(Zdroj!BW$16,'k rozhodnutí detailní'!$A909,0))</f>
        <v/>
      </c>
      <c r="J910" s="419" t="str">
        <f ca="1">IF($B910="","",OFFSET(Zdroj!BX$16,'k rozhodnutí detailní'!$A909,0))</f>
        <v/>
      </c>
      <c r="K910" s="419" t="str">
        <f ca="1">IF($B910="","",OFFSET(Zdroj!BY$16,'k rozhodnutí detailní'!$A909,0))</f>
        <v/>
      </c>
      <c r="L910" s="419" t="str">
        <f ca="1">IF($B910="","",CONCATENATE(OFFSET(Zdroj!BZ$16,'k rozhodnutí detailní'!$A909,0)," ze 100"))</f>
        <v/>
      </c>
      <c r="M910" s="435" t="str">
        <f t="shared" ref="M910" ca="1" si="600">IF($B910="","",SUM((I910+J910+K910)/100))</f>
        <v/>
      </c>
      <c r="N910" s="425" t="str">
        <f ca="1">IF(B910="","",IF(Zdroj!$AS$1=Zdroj!$AT$9,IF(ROUND(G910*M910,Zdroj!$AT$8)&lt;Zdroj!$AU$1,Zdroj!$AU$1,ROUND(G910*M910,Zdroj!$AT$8)),OFFSET(Zdroj!CE$16,'k rozhodnutí detailní'!A909,0)))</f>
        <v/>
      </c>
      <c r="O910" s="419" t="str">
        <f ca="1">IF($B910="","",OFFSET(Zdroj!Z$16,'k rozhodnutí detailní'!$A909,0))</f>
        <v/>
      </c>
      <c r="P910" s="419" t="str">
        <f ca="1">IF($B910="","",OFFSET(Zdroj!AC$16,'k rozhodnutí detailní'!$A909,0))</f>
        <v/>
      </c>
      <c r="Q910" s="419" t="str">
        <f ca="1">IF($B910="","",OFFSET(Zdroj!AD$16,'k rozhodnutí detailní'!$A909,0))</f>
        <v/>
      </c>
      <c r="R910" s="419" t="str">
        <f ca="1">IF($B910="","",OFFSET(Zdroj!AE$16,'k rozhodnutí detailní'!$A909,0))</f>
        <v/>
      </c>
      <c r="S910" s="419" t="str">
        <f ca="1">IF($B910="","",OFFSET(Zdroj!AF$16,'k rozhodnutí detailní'!$A909,0))</f>
        <v/>
      </c>
      <c r="T910" s="419" t="str">
        <f ca="1">IF($B910="","",OFFSET(Zdroj!AG$16,'k rozhodnutí detailní'!$A909,0))</f>
        <v/>
      </c>
      <c r="U910" s="419" t="str">
        <f ca="1">IF($B910="","",OFFSET(Zdroj!AH$16,'k rozhodnutí detailní'!$A909,0))</f>
        <v/>
      </c>
    </row>
    <row r="911" spans="1:21" hidden="1" x14ac:dyDescent="0.25">
      <c r="A911" s="25"/>
      <c r="B911" s="424" t="str">
        <f ca="1">IF(OFFSET(Zdroj!$B$16,A909,0)&gt;0,OFFSET(Zdroj!$B$16,A909,0)+0,"")</f>
        <v/>
      </c>
      <c r="C911" s="2" t="str">
        <f ca="1">IF($B910="","",IF(Zdroj!$AS$9="ano",CONCATENATE("Okres:","
",OFFSET(Zdroj!CH$16,'k rozhodnutí detailní'!$A909,0),"
","Právní forma","
",OFFSET(Zdroj!H$16,'k rozhodnutí detailní'!$A909,0),"
",IF(OFFSET(Zdroj!I$16,'k rozhodnutí detailní'!$A909,0)="","","IČO: "),OFFSET(Zdroj!I$16,'k rozhodnutí detailní'!$A909,0),"
","B.Ú. ",IF(OFFSET(Zdroj!J$16,'k rozhodnutí detailní'!$A909,0)="","","Anonymizováno")),CONCATENATE("Okres:","
",OFFSET(Zdroj!CH$16,'k rozhodnutí detailní'!$A909,0),"
","Právní forma","
",OFFSET(Zdroj!H$16,'k rozhodnutí detailní'!$A909,0),"
",IF(OFFSET(Zdroj!I$16,'k rozhodnutí detailní'!$A909,0)="","","IČO: "),OFFSET(Zdroj!I$16,'k rozhodnutí detailní'!$A909,0),"
","B.Ú. ",OFFSET(Zdroj!J$16,'k rozhodnutí detailní'!$A909,0))))</f>
        <v/>
      </c>
      <c r="D911" s="3" t="str">
        <f ca="1">IF($B910="","",OFFSET(Zdroj!O$16,'k rozhodnutí detailní'!$A909,0))</f>
        <v/>
      </c>
      <c r="E911" s="426"/>
      <c r="F911" s="31"/>
      <c r="G911" s="429"/>
      <c r="H911" s="427"/>
      <c r="I911" s="419"/>
      <c r="J911" s="419"/>
      <c r="K911" s="419"/>
      <c r="L911" s="419"/>
      <c r="M911" s="435"/>
      <c r="N911" s="425"/>
      <c r="O911" s="419"/>
      <c r="P911" s="419"/>
      <c r="Q911" s="419"/>
      <c r="R911" s="419"/>
      <c r="S911" s="419"/>
      <c r="T911" s="419"/>
      <c r="U911" s="419"/>
    </row>
    <row r="912" spans="1:21" hidden="1" x14ac:dyDescent="0.25">
      <c r="A912" s="25">
        <f>ROW()/3-1</f>
        <v>303</v>
      </c>
      <c r="B912" s="424"/>
      <c r="C912" s="29" t="str">
        <f ca="1">IF($B910="","",IF(Zdroj!$AS$9="ano",IF(OFFSET(Zdroj!M$16,'k rozhodnutí detailní'!A909,0)="","","Anonymizováno"),IF(OFFSET(Zdroj!M$16,'k rozhodnutí detailní'!A909,0)="","",OFFSET(Zdroj!M$16,'k rozhodnutí detailní'!A909,0))))</f>
        <v/>
      </c>
      <c r="D912" s="3" t="str">
        <f ca="1">IF($B910="","",CONCATENATE("Dotace bude použita na:","
",OFFSET(Zdroj!P$16,'k rozhodnutí detailní'!$A909,0)))</f>
        <v/>
      </c>
      <c r="E912" s="426"/>
      <c r="F912" s="32" t="str">
        <f ca="1">IF($B910="","",OFFSET(Zdroj!V$16,'k rozhodnutí detailní'!$A909,0))</f>
        <v/>
      </c>
      <c r="G912" s="49" t="str">
        <f ca="1">IF($B910="","",OFFSET(Zdroj!CC$16,'k rozhodnutí'!#REF!,0))</f>
        <v/>
      </c>
      <c r="H912" s="427"/>
      <c r="I912" s="419"/>
      <c r="J912" s="419"/>
      <c r="K912" s="419"/>
      <c r="L912" s="419"/>
      <c r="M912" s="435"/>
      <c r="N912" s="33" t="str">
        <f t="shared" ref="N912" ca="1" si="601">IF(B910="","",N910/G910)</f>
        <v/>
      </c>
      <c r="O912" s="419"/>
      <c r="P912" s="419"/>
      <c r="Q912" s="419"/>
      <c r="R912" s="419"/>
      <c r="S912" s="419"/>
      <c r="T912" s="419"/>
      <c r="U912" s="419"/>
    </row>
    <row r="913" spans="1:21" hidden="1" x14ac:dyDescent="0.25">
      <c r="A913" s="25"/>
      <c r="B913" s="144" t="str">
        <f ca="1">IF(OFFSET(Zdroj!$B$16,A912,0)&gt;0,A915,"")</f>
        <v/>
      </c>
      <c r="C913" s="2" t="str">
        <f ca="1">IF($B913="","",IF(Zdroj!$AS$9="ano",CONCATENATE(OFFSET(Zdroj!C$16,'k rozhodnutí detailní'!$A912,0),"
","Anonymizováno","
",OFFSET(Zdroj!E$16,'k rozhodnutí detailní'!$A912,0),"
",OFFSET(Zdroj!F$16,'k rozhodnutí detailní'!$A912,0)),CONCATENATE(OFFSET(Zdroj!C$16,'k rozhodnutí detailní'!$A912,0),"
",OFFSET(Zdroj!D$16,'k rozhodnutí detailní'!$A912,0),"
",OFFSET(Zdroj!E$16,'k rozhodnutí detailní'!$A912,0),"
",OFFSET(Zdroj!F$16,'k rozhodnutí detailní'!$A912,0))))</f>
        <v/>
      </c>
      <c r="D913" s="20" t="str">
        <f ca="1">IF($B913="","",OFFSET(Zdroj!N$16,'k rozhodnutí detailní'!$A912,0))</f>
        <v/>
      </c>
      <c r="E913" s="426" t="str">
        <f ca="1">IF($B913="","",OFFSET(Zdroj!T$16,'k rozhodnutí detailní'!$A912,0))</f>
        <v/>
      </c>
      <c r="F913" s="32" t="str">
        <f ca="1">IF($B913="","",OFFSET(Zdroj!U$16,'k rozhodnutí detailní'!$A912,0))</f>
        <v/>
      </c>
      <c r="G913" s="429" t="str">
        <f ca="1">IF($B913="","",OFFSET(Zdroj!W$16,'k rozhodnutí detailní'!$A912,0))</f>
        <v/>
      </c>
      <c r="H913" s="427" t="str">
        <f ca="1">IF($B913="","",OFFSET(Zdroj!Y$16,'k rozhodnutí detailní'!$A912,0))</f>
        <v/>
      </c>
      <c r="I913" s="419" t="str">
        <f ca="1">IF($B913="","",OFFSET(Zdroj!BW$16,'k rozhodnutí detailní'!$A912,0))</f>
        <v/>
      </c>
      <c r="J913" s="419" t="str">
        <f ca="1">IF($B913="","",OFFSET(Zdroj!BX$16,'k rozhodnutí detailní'!$A912,0))</f>
        <v/>
      </c>
      <c r="K913" s="419" t="str">
        <f ca="1">IF($B913="","",OFFSET(Zdroj!BY$16,'k rozhodnutí detailní'!$A912,0))</f>
        <v/>
      </c>
      <c r="L913" s="419" t="str">
        <f ca="1">IF($B913="","",CONCATENATE(OFFSET(Zdroj!BZ$16,'k rozhodnutí detailní'!$A912,0)," ze 100"))</f>
        <v/>
      </c>
      <c r="M913" s="435" t="str">
        <f t="shared" ref="M913" ca="1" si="602">IF($B913="","",SUM((I913+J913+K913)/100))</f>
        <v/>
      </c>
      <c r="N913" s="425" t="str">
        <f ca="1">IF(B913="","",IF(Zdroj!$AS$1=Zdroj!$AT$9,IF(ROUND(G913*M913,Zdroj!$AT$8)&lt;Zdroj!$AU$1,Zdroj!$AU$1,ROUND(G913*M913,Zdroj!$AT$8)),OFFSET(Zdroj!CE$16,'k rozhodnutí detailní'!A912,0)))</f>
        <v/>
      </c>
      <c r="O913" s="419" t="str">
        <f ca="1">IF($B913="","",OFFSET(Zdroj!Z$16,'k rozhodnutí detailní'!$A912,0))</f>
        <v/>
      </c>
      <c r="P913" s="419" t="str">
        <f ca="1">IF($B913="","",OFFSET(Zdroj!AC$16,'k rozhodnutí detailní'!$A912,0))</f>
        <v/>
      </c>
      <c r="Q913" s="419" t="str">
        <f ca="1">IF($B913="","",OFFSET(Zdroj!AD$16,'k rozhodnutí detailní'!$A912,0))</f>
        <v/>
      </c>
      <c r="R913" s="419" t="str">
        <f ca="1">IF($B913="","",OFFSET(Zdroj!AE$16,'k rozhodnutí detailní'!$A912,0))</f>
        <v/>
      </c>
      <c r="S913" s="419" t="str">
        <f ca="1">IF($B913="","",OFFSET(Zdroj!AF$16,'k rozhodnutí detailní'!$A912,0))</f>
        <v/>
      </c>
      <c r="T913" s="419" t="str">
        <f ca="1">IF($B913="","",OFFSET(Zdroj!AG$16,'k rozhodnutí detailní'!$A912,0))</f>
        <v/>
      </c>
      <c r="U913" s="419" t="str">
        <f ca="1">IF($B913="","",OFFSET(Zdroj!AH$16,'k rozhodnutí detailní'!$A912,0))</f>
        <v/>
      </c>
    </row>
    <row r="914" spans="1:21" hidden="1" x14ac:dyDescent="0.25">
      <c r="A914" s="25"/>
      <c r="B914" s="424" t="str">
        <f ca="1">IF(OFFSET(Zdroj!$B$16,A912,0)&gt;0,OFFSET(Zdroj!$B$16,A912,0)+0,"")</f>
        <v/>
      </c>
      <c r="C914" s="2" t="str">
        <f ca="1">IF($B913="","",IF(Zdroj!$AS$9="ano",CONCATENATE("Okres:","
",OFFSET(Zdroj!CH$16,'k rozhodnutí detailní'!$A912,0),"
","Právní forma","
",OFFSET(Zdroj!H$16,'k rozhodnutí detailní'!$A912,0),"
",IF(OFFSET(Zdroj!I$16,'k rozhodnutí detailní'!$A912,0)="","","IČO: "),OFFSET(Zdroj!I$16,'k rozhodnutí detailní'!$A912,0),"
","B.Ú. ",IF(OFFSET(Zdroj!J$16,'k rozhodnutí detailní'!$A912,0)="","","Anonymizováno")),CONCATENATE("Okres:","
",OFFSET(Zdroj!CH$16,'k rozhodnutí detailní'!$A912,0),"
","Právní forma","
",OFFSET(Zdroj!H$16,'k rozhodnutí detailní'!$A912,0),"
",IF(OFFSET(Zdroj!I$16,'k rozhodnutí detailní'!$A912,0)="","","IČO: "),OFFSET(Zdroj!I$16,'k rozhodnutí detailní'!$A912,0),"
","B.Ú. ",OFFSET(Zdroj!J$16,'k rozhodnutí detailní'!$A912,0))))</f>
        <v/>
      </c>
      <c r="D914" s="3" t="str">
        <f ca="1">IF($B913="","",OFFSET(Zdroj!O$16,'k rozhodnutí detailní'!$A912,0))</f>
        <v/>
      </c>
      <c r="E914" s="426"/>
      <c r="F914" s="31"/>
      <c r="G914" s="429"/>
      <c r="H914" s="427"/>
      <c r="I914" s="419"/>
      <c r="J914" s="419"/>
      <c r="K914" s="419"/>
      <c r="L914" s="419"/>
      <c r="M914" s="435"/>
      <c r="N914" s="425"/>
      <c r="O914" s="419"/>
      <c r="P914" s="419"/>
      <c r="Q914" s="419"/>
      <c r="R914" s="419"/>
      <c r="S914" s="419"/>
      <c r="T914" s="419"/>
      <c r="U914" s="419"/>
    </row>
    <row r="915" spans="1:21" hidden="1" x14ac:dyDescent="0.25">
      <c r="A915" s="25">
        <f>ROW()/3-1</f>
        <v>304</v>
      </c>
      <c r="B915" s="424"/>
      <c r="C915" s="29" t="str">
        <f ca="1">IF($B913="","",IF(Zdroj!$AS$9="ano",IF(OFFSET(Zdroj!M$16,'k rozhodnutí detailní'!A912,0)="","","Anonymizováno"),IF(OFFSET(Zdroj!M$16,'k rozhodnutí detailní'!A912,0)="","",OFFSET(Zdroj!M$16,'k rozhodnutí detailní'!A912,0))))</f>
        <v/>
      </c>
      <c r="D915" s="3" t="str">
        <f ca="1">IF($B913="","",CONCATENATE("Dotace bude použita na:","
",OFFSET(Zdroj!P$16,'k rozhodnutí detailní'!$A912,0)))</f>
        <v/>
      </c>
      <c r="E915" s="426"/>
      <c r="F915" s="32" t="str">
        <f ca="1">IF($B913="","",OFFSET(Zdroj!V$16,'k rozhodnutí detailní'!$A912,0))</f>
        <v/>
      </c>
      <c r="G915" s="49" t="str">
        <f ca="1">IF($B913="","",OFFSET(Zdroj!CC$16,'k rozhodnutí'!#REF!,0))</f>
        <v/>
      </c>
      <c r="H915" s="427"/>
      <c r="I915" s="419"/>
      <c r="J915" s="419"/>
      <c r="K915" s="419"/>
      <c r="L915" s="419"/>
      <c r="M915" s="435"/>
      <c r="N915" s="33" t="str">
        <f t="shared" ref="N915" ca="1" si="603">IF(B913="","",N913/G913)</f>
        <v/>
      </c>
      <c r="O915" s="419"/>
      <c r="P915" s="419"/>
      <c r="Q915" s="419"/>
      <c r="R915" s="419"/>
      <c r="S915" s="419"/>
      <c r="T915" s="419"/>
      <c r="U915" s="419"/>
    </row>
    <row r="916" spans="1:21" hidden="1" x14ac:dyDescent="0.25">
      <c r="A916" s="25"/>
      <c r="B916" s="144" t="str">
        <f ca="1">IF(OFFSET(Zdroj!$B$16,A915,0)&gt;0,A918,"")</f>
        <v/>
      </c>
      <c r="C916" s="2" t="str">
        <f ca="1">IF($B916="","",IF(Zdroj!$AS$9="ano",CONCATENATE(OFFSET(Zdroj!C$16,'k rozhodnutí detailní'!$A915,0),"
","Anonymizováno","
",OFFSET(Zdroj!E$16,'k rozhodnutí detailní'!$A915,0),"
",OFFSET(Zdroj!F$16,'k rozhodnutí detailní'!$A915,0)),CONCATENATE(OFFSET(Zdroj!C$16,'k rozhodnutí detailní'!$A915,0),"
",OFFSET(Zdroj!D$16,'k rozhodnutí detailní'!$A915,0),"
",OFFSET(Zdroj!E$16,'k rozhodnutí detailní'!$A915,0),"
",OFFSET(Zdroj!F$16,'k rozhodnutí detailní'!$A915,0))))</f>
        <v/>
      </c>
      <c r="D916" s="20" t="str">
        <f ca="1">IF($B916="","",OFFSET(Zdroj!N$16,'k rozhodnutí detailní'!$A915,0))</f>
        <v/>
      </c>
      <c r="E916" s="426" t="str">
        <f ca="1">IF($B916="","",OFFSET(Zdroj!T$16,'k rozhodnutí detailní'!$A915,0))</f>
        <v/>
      </c>
      <c r="F916" s="32" t="str">
        <f ca="1">IF($B916="","",OFFSET(Zdroj!U$16,'k rozhodnutí detailní'!$A915,0))</f>
        <v/>
      </c>
      <c r="G916" s="429" t="str">
        <f ca="1">IF($B916="","",OFFSET(Zdroj!W$16,'k rozhodnutí detailní'!$A915,0))</f>
        <v/>
      </c>
      <c r="H916" s="427" t="str">
        <f ca="1">IF($B916="","",OFFSET(Zdroj!Y$16,'k rozhodnutí detailní'!$A915,0))</f>
        <v/>
      </c>
      <c r="I916" s="419" t="str">
        <f ca="1">IF($B916="","",OFFSET(Zdroj!BW$16,'k rozhodnutí detailní'!$A915,0))</f>
        <v/>
      </c>
      <c r="J916" s="419" t="str">
        <f ca="1">IF($B916="","",OFFSET(Zdroj!BX$16,'k rozhodnutí detailní'!$A915,0))</f>
        <v/>
      </c>
      <c r="K916" s="419" t="str">
        <f ca="1">IF($B916="","",OFFSET(Zdroj!BY$16,'k rozhodnutí detailní'!$A915,0))</f>
        <v/>
      </c>
      <c r="L916" s="419" t="str">
        <f ca="1">IF($B916="","",CONCATENATE(OFFSET(Zdroj!BZ$16,'k rozhodnutí detailní'!$A915,0)," ze 100"))</f>
        <v/>
      </c>
      <c r="M916" s="435" t="str">
        <f t="shared" ref="M916" ca="1" si="604">IF($B916="","",SUM((I916+J916+K916)/100))</f>
        <v/>
      </c>
      <c r="N916" s="425" t="str">
        <f ca="1">IF(B916="","",IF(Zdroj!$AS$1=Zdroj!$AT$9,IF(ROUND(G916*M916,Zdroj!$AT$8)&lt;Zdroj!$AU$1,Zdroj!$AU$1,ROUND(G916*M916,Zdroj!$AT$8)),OFFSET(Zdroj!CE$16,'k rozhodnutí detailní'!A915,0)))</f>
        <v/>
      </c>
      <c r="O916" s="419" t="str">
        <f ca="1">IF($B916="","",OFFSET(Zdroj!Z$16,'k rozhodnutí detailní'!$A915,0))</f>
        <v/>
      </c>
      <c r="P916" s="419" t="str">
        <f ca="1">IF($B916="","",OFFSET(Zdroj!AC$16,'k rozhodnutí detailní'!$A915,0))</f>
        <v/>
      </c>
      <c r="Q916" s="419" t="str">
        <f ca="1">IF($B916="","",OFFSET(Zdroj!AD$16,'k rozhodnutí detailní'!$A915,0))</f>
        <v/>
      </c>
      <c r="R916" s="419" t="str">
        <f ca="1">IF($B916="","",OFFSET(Zdroj!AE$16,'k rozhodnutí detailní'!$A915,0))</f>
        <v/>
      </c>
      <c r="S916" s="419" t="str">
        <f ca="1">IF($B916="","",OFFSET(Zdroj!AF$16,'k rozhodnutí detailní'!$A915,0))</f>
        <v/>
      </c>
      <c r="T916" s="419" t="str">
        <f ca="1">IF($B916="","",OFFSET(Zdroj!AG$16,'k rozhodnutí detailní'!$A915,0))</f>
        <v/>
      </c>
      <c r="U916" s="419" t="str">
        <f ca="1">IF($B916="","",OFFSET(Zdroj!AH$16,'k rozhodnutí detailní'!$A915,0))</f>
        <v/>
      </c>
    </row>
    <row r="917" spans="1:21" hidden="1" x14ac:dyDescent="0.25">
      <c r="A917" s="25"/>
      <c r="B917" s="424" t="str">
        <f ca="1">IF(OFFSET(Zdroj!$B$16,A915,0)&gt;0,OFFSET(Zdroj!$B$16,A915,0)+0,"")</f>
        <v/>
      </c>
      <c r="C917" s="2" t="str">
        <f ca="1">IF($B916="","",IF(Zdroj!$AS$9="ano",CONCATENATE("Okres:","
",OFFSET(Zdroj!CH$16,'k rozhodnutí detailní'!$A915,0),"
","Právní forma","
",OFFSET(Zdroj!H$16,'k rozhodnutí detailní'!$A915,0),"
",IF(OFFSET(Zdroj!I$16,'k rozhodnutí detailní'!$A915,0)="","","IČO: "),OFFSET(Zdroj!I$16,'k rozhodnutí detailní'!$A915,0),"
","B.Ú. ",IF(OFFSET(Zdroj!J$16,'k rozhodnutí detailní'!$A915,0)="","","Anonymizováno")),CONCATENATE("Okres:","
",OFFSET(Zdroj!CH$16,'k rozhodnutí detailní'!$A915,0),"
","Právní forma","
",OFFSET(Zdroj!H$16,'k rozhodnutí detailní'!$A915,0),"
",IF(OFFSET(Zdroj!I$16,'k rozhodnutí detailní'!$A915,0)="","","IČO: "),OFFSET(Zdroj!I$16,'k rozhodnutí detailní'!$A915,0),"
","B.Ú. ",OFFSET(Zdroj!J$16,'k rozhodnutí detailní'!$A915,0))))</f>
        <v/>
      </c>
      <c r="D917" s="3" t="str">
        <f ca="1">IF($B916="","",OFFSET(Zdroj!O$16,'k rozhodnutí detailní'!$A915,0))</f>
        <v/>
      </c>
      <c r="E917" s="426"/>
      <c r="F917" s="31"/>
      <c r="G917" s="429"/>
      <c r="H917" s="427"/>
      <c r="I917" s="419"/>
      <c r="J917" s="419"/>
      <c r="K917" s="419"/>
      <c r="L917" s="419"/>
      <c r="M917" s="435"/>
      <c r="N917" s="425"/>
      <c r="O917" s="419"/>
      <c r="P917" s="419"/>
      <c r="Q917" s="419"/>
      <c r="R917" s="419"/>
      <c r="S917" s="419"/>
      <c r="T917" s="419"/>
      <c r="U917" s="419"/>
    </row>
    <row r="918" spans="1:21" hidden="1" x14ac:dyDescent="0.25">
      <c r="A918" s="25">
        <f>ROW()/3-1</f>
        <v>305</v>
      </c>
      <c r="B918" s="424"/>
      <c r="C918" s="29" t="str">
        <f ca="1">IF($B916="","",IF(Zdroj!$AS$9="ano",IF(OFFSET(Zdroj!M$16,'k rozhodnutí detailní'!A915,0)="","","Anonymizováno"),IF(OFFSET(Zdroj!M$16,'k rozhodnutí detailní'!A915,0)="","",OFFSET(Zdroj!M$16,'k rozhodnutí detailní'!A915,0))))</f>
        <v/>
      </c>
      <c r="D918" s="3" t="str">
        <f ca="1">IF($B916="","",CONCATENATE("Dotace bude použita na:","
",OFFSET(Zdroj!P$16,'k rozhodnutí detailní'!$A915,0)))</f>
        <v/>
      </c>
      <c r="E918" s="426"/>
      <c r="F918" s="32" t="str">
        <f ca="1">IF($B916="","",OFFSET(Zdroj!V$16,'k rozhodnutí detailní'!$A915,0))</f>
        <v/>
      </c>
      <c r="G918" s="49" t="str">
        <f ca="1">IF($B916="","",OFFSET(Zdroj!CC$16,'k rozhodnutí'!#REF!,0))</f>
        <v/>
      </c>
      <c r="H918" s="427"/>
      <c r="I918" s="419"/>
      <c r="J918" s="419"/>
      <c r="K918" s="419"/>
      <c r="L918" s="419"/>
      <c r="M918" s="435"/>
      <c r="N918" s="33" t="str">
        <f t="shared" ref="N918" ca="1" si="605">IF(B916="","",N916/G916)</f>
        <v/>
      </c>
      <c r="O918" s="419"/>
      <c r="P918" s="419"/>
      <c r="Q918" s="419"/>
      <c r="R918" s="419"/>
      <c r="S918" s="419"/>
      <c r="T918" s="419"/>
      <c r="U918" s="419"/>
    </row>
    <row r="919" spans="1:21" hidden="1" x14ac:dyDescent="0.25">
      <c r="A919" s="25"/>
      <c r="B919" s="144" t="str">
        <f ca="1">IF(OFFSET(Zdroj!$B$16,A918,0)&gt;0,A921,"")</f>
        <v/>
      </c>
      <c r="C919" s="2" t="str">
        <f ca="1">IF($B919="","",IF(Zdroj!$AS$9="ano",CONCATENATE(OFFSET(Zdroj!C$16,'k rozhodnutí detailní'!$A918,0),"
","Anonymizováno","
",OFFSET(Zdroj!E$16,'k rozhodnutí detailní'!$A918,0),"
",OFFSET(Zdroj!F$16,'k rozhodnutí detailní'!$A918,0)),CONCATENATE(OFFSET(Zdroj!C$16,'k rozhodnutí detailní'!$A918,0),"
",OFFSET(Zdroj!D$16,'k rozhodnutí detailní'!$A918,0),"
",OFFSET(Zdroj!E$16,'k rozhodnutí detailní'!$A918,0),"
",OFFSET(Zdroj!F$16,'k rozhodnutí detailní'!$A918,0))))</f>
        <v/>
      </c>
      <c r="D919" s="20" t="str">
        <f ca="1">IF($B919="","",OFFSET(Zdroj!N$16,'k rozhodnutí detailní'!$A918,0))</f>
        <v/>
      </c>
      <c r="E919" s="426" t="str">
        <f ca="1">IF($B919="","",OFFSET(Zdroj!T$16,'k rozhodnutí detailní'!$A918,0))</f>
        <v/>
      </c>
      <c r="F919" s="32" t="str">
        <f ca="1">IF($B919="","",OFFSET(Zdroj!U$16,'k rozhodnutí detailní'!$A918,0))</f>
        <v/>
      </c>
      <c r="G919" s="429" t="str">
        <f ca="1">IF($B919="","",OFFSET(Zdroj!W$16,'k rozhodnutí detailní'!$A918,0))</f>
        <v/>
      </c>
      <c r="H919" s="427" t="str">
        <f ca="1">IF($B919="","",OFFSET(Zdroj!Y$16,'k rozhodnutí detailní'!$A918,0))</f>
        <v/>
      </c>
      <c r="I919" s="419" t="str">
        <f ca="1">IF($B919="","",OFFSET(Zdroj!BW$16,'k rozhodnutí detailní'!$A918,0))</f>
        <v/>
      </c>
      <c r="J919" s="419" t="str">
        <f ca="1">IF($B919="","",OFFSET(Zdroj!BX$16,'k rozhodnutí detailní'!$A918,0))</f>
        <v/>
      </c>
      <c r="K919" s="419" t="str">
        <f ca="1">IF($B919="","",OFFSET(Zdroj!BY$16,'k rozhodnutí detailní'!$A918,0))</f>
        <v/>
      </c>
      <c r="L919" s="419" t="str">
        <f ca="1">IF($B919="","",CONCATENATE(OFFSET(Zdroj!BZ$16,'k rozhodnutí detailní'!$A918,0)," ze 100"))</f>
        <v/>
      </c>
      <c r="M919" s="435" t="str">
        <f t="shared" ref="M919" ca="1" si="606">IF($B919="","",SUM((I919+J919+K919)/100))</f>
        <v/>
      </c>
      <c r="N919" s="425" t="str">
        <f ca="1">IF(B919="","",IF(Zdroj!$AS$1=Zdroj!$AT$9,IF(ROUND(G919*M919,Zdroj!$AT$8)&lt;Zdroj!$AU$1,Zdroj!$AU$1,ROUND(G919*M919,Zdroj!$AT$8)),OFFSET(Zdroj!CE$16,'k rozhodnutí detailní'!A918,0)))</f>
        <v/>
      </c>
      <c r="O919" s="419" t="str">
        <f ca="1">IF($B919="","",OFFSET(Zdroj!Z$16,'k rozhodnutí detailní'!$A918,0))</f>
        <v/>
      </c>
      <c r="P919" s="419" t="str">
        <f ca="1">IF($B919="","",OFFSET(Zdroj!AC$16,'k rozhodnutí detailní'!$A918,0))</f>
        <v/>
      </c>
      <c r="Q919" s="419" t="str">
        <f ca="1">IF($B919="","",OFFSET(Zdroj!AD$16,'k rozhodnutí detailní'!$A918,0))</f>
        <v/>
      </c>
      <c r="R919" s="419" t="str">
        <f ca="1">IF($B919="","",OFFSET(Zdroj!AE$16,'k rozhodnutí detailní'!$A918,0))</f>
        <v/>
      </c>
      <c r="S919" s="419" t="str">
        <f ca="1">IF($B919="","",OFFSET(Zdroj!AF$16,'k rozhodnutí detailní'!$A918,0))</f>
        <v/>
      </c>
      <c r="T919" s="419" t="str">
        <f ca="1">IF($B919="","",OFFSET(Zdroj!AG$16,'k rozhodnutí detailní'!$A918,0))</f>
        <v/>
      </c>
      <c r="U919" s="419" t="str">
        <f ca="1">IF($B919="","",OFFSET(Zdroj!AH$16,'k rozhodnutí detailní'!$A918,0))</f>
        <v/>
      </c>
    </row>
    <row r="920" spans="1:21" hidden="1" x14ac:dyDescent="0.25">
      <c r="A920" s="25"/>
      <c r="B920" s="424" t="str">
        <f ca="1">IF(OFFSET(Zdroj!$B$16,A918,0)&gt;0,OFFSET(Zdroj!$B$16,A918,0)+0,"")</f>
        <v/>
      </c>
      <c r="C920" s="2" t="str">
        <f ca="1">IF($B919="","",IF(Zdroj!$AS$9="ano",CONCATENATE("Okres:","
",OFFSET(Zdroj!CH$16,'k rozhodnutí detailní'!$A918,0),"
","Právní forma","
",OFFSET(Zdroj!H$16,'k rozhodnutí detailní'!$A918,0),"
",IF(OFFSET(Zdroj!I$16,'k rozhodnutí detailní'!$A918,0)="","","IČO: "),OFFSET(Zdroj!I$16,'k rozhodnutí detailní'!$A918,0),"
","B.Ú. ",IF(OFFSET(Zdroj!J$16,'k rozhodnutí detailní'!$A918,0)="","","Anonymizováno")),CONCATENATE("Okres:","
",OFFSET(Zdroj!CH$16,'k rozhodnutí detailní'!$A918,0),"
","Právní forma","
",OFFSET(Zdroj!H$16,'k rozhodnutí detailní'!$A918,0),"
",IF(OFFSET(Zdroj!I$16,'k rozhodnutí detailní'!$A918,0)="","","IČO: "),OFFSET(Zdroj!I$16,'k rozhodnutí detailní'!$A918,0),"
","B.Ú. ",OFFSET(Zdroj!J$16,'k rozhodnutí detailní'!$A918,0))))</f>
        <v/>
      </c>
      <c r="D920" s="3" t="str">
        <f ca="1">IF($B919="","",OFFSET(Zdroj!O$16,'k rozhodnutí detailní'!$A918,0))</f>
        <v/>
      </c>
      <c r="E920" s="426"/>
      <c r="F920" s="31"/>
      <c r="G920" s="429"/>
      <c r="H920" s="427"/>
      <c r="I920" s="419"/>
      <c r="J920" s="419"/>
      <c r="K920" s="419"/>
      <c r="L920" s="419"/>
      <c r="M920" s="435"/>
      <c r="N920" s="425"/>
      <c r="O920" s="419"/>
      <c r="P920" s="419"/>
      <c r="Q920" s="419"/>
      <c r="R920" s="419"/>
      <c r="S920" s="419"/>
      <c r="T920" s="419"/>
      <c r="U920" s="419"/>
    </row>
    <row r="921" spans="1:21" hidden="1" x14ac:dyDescent="0.25">
      <c r="A921" s="25">
        <f>ROW()/3-1</f>
        <v>306</v>
      </c>
      <c r="B921" s="424"/>
      <c r="C921" s="29" t="str">
        <f ca="1">IF($B919="","",IF(Zdroj!$AS$9="ano",IF(OFFSET(Zdroj!M$16,'k rozhodnutí detailní'!A918,0)="","","Anonymizováno"),IF(OFFSET(Zdroj!M$16,'k rozhodnutí detailní'!A918,0)="","",OFFSET(Zdroj!M$16,'k rozhodnutí detailní'!A918,0))))</f>
        <v/>
      </c>
      <c r="D921" s="3" t="str">
        <f ca="1">IF($B919="","",CONCATENATE("Dotace bude použita na:","
",OFFSET(Zdroj!P$16,'k rozhodnutí detailní'!$A918,0)))</f>
        <v/>
      </c>
      <c r="E921" s="426"/>
      <c r="F921" s="32" t="str">
        <f ca="1">IF($B919="","",OFFSET(Zdroj!V$16,'k rozhodnutí detailní'!$A918,0))</f>
        <v/>
      </c>
      <c r="G921" s="49" t="str">
        <f ca="1">IF($B919="","",OFFSET(Zdroj!CC$16,'k rozhodnutí'!#REF!,0))</f>
        <v/>
      </c>
      <c r="H921" s="427"/>
      <c r="I921" s="419"/>
      <c r="J921" s="419"/>
      <c r="K921" s="419"/>
      <c r="L921" s="419"/>
      <c r="M921" s="435"/>
      <c r="N921" s="33" t="str">
        <f t="shared" ref="N921" ca="1" si="607">IF(B919="","",N919/G919)</f>
        <v/>
      </c>
      <c r="O921" s="419"/>
      <c r="P921" s="419"/>
      <c r="Q921" s="419"/>
      <c r="R921" s="419"/>
      <c r="S921" s="419"/>
      <c r="T921" s="419"/>
      <c r="U921" s="419"/>
    </row>
    <row r="922" spans="1:21" hidden="1" x14ac:dyDescent="0.25">
      <c r="A922" s="25"/>
      <c r="B922" s="144" t="str">
        <f ca="1">IF(OFFSET(Zdroj!$B$16,A921,0)&gt;0,A924,"")</f>
        <v/>
      </c>
      <c r="C922" s="2" t="str">
        <f ca="1">IF($B922="","",IF(Zdroj!$AS$9="ano",CONCATENATE(OFFSET(Zdroj!C$16,'k rozhodnutí detailní'!$A921,0),"
","Anonymizováno","
",OFFSET(Zdroj!E$16,'k rozhodnutí detailní'!$A921,0),"
",OFFSET(Zdroj!F$16,'k rozhodnutí detailní'!$A921,0)),CONCATENATE(OFFSET(Zdroj!C$16,'k rozhodnutí detailní'!$A921,0),"
",OFFSET(Zdroj!D$16,'k rozhodnutí detailní'!$A921,0),"
",OFFSET(Zdroj!E$16,'k rozhodnutí detailní'!$A921,0),"
",OFFSET(Zdroj!F$16,'k rozhodnutí detailní'!$A921,0))))</f>
        <v/>
      </c>
      <c r="D922" s="20" t="str">
        <f ca="1">IF($B922="","",OFFSET(Zdroj!N$16,'k rozhodnutí detailní'!$A921,0))</f>
        <v/>
      </c>
      <c r="E922" s="426" t="str">
        <f ca="1">IF($B922="","",OFFSET(Zdroj!T$16,'k rozhodnutí detailní'!$A921,0))</f>
        <v/>
      </c>
      <c r="F922" s="32" t="str">
        <f ca="1">IF($B922="","",OFFSET(Zdroj!U$16,'k rozhodnutí detailní'!$A921,0))</f>
        <v/>
      </c>
      <c r="G922" s="429" t="str">
        <f ca="1">IF($B922="","",OFFSET(Zdroj!W$16,'k rozhodnutí detailní'!$A921,0))</f>
        <v/>
      </c>
      <c r="H922" s="427" t="str">
        <f ca="1">IF($B922="","",OFFSET(Zdroj!Y$16,'k rozhodnutí detailní'!$A921,0))</f>
        <v/>
      </c>
      <c r="I922" s="419" t="str">
        <f ca="1">IF($B922="","",OFFSET(Zdroj!BW$16,'k rozhodnutí detailní'!$A921,0))</f>
        <v/>
      </c>
      <c r="J922" s="419" t="str">
        <f ca="1">IF($B922="","",OFFSET(Zdroj!BX$16,'k rozhodnutí detailní'!$A921,0))</f>
        <v/>
      </c>
      <c r="K922" s="419" t="str">
        <f ca="1">IF($B922="","",OFFSET(Zdroj!BY$16,'k rozhodnutí detailní'!$A921,0))</f>
        <v/>
      </c>
      <c r="L922" s="419" t="str">
        <f ca="1">IF($B922="","",CONCATENATE(OFFSET(Zdroj!BZ$16,'k rozhodnutí detailní'!$A921,0)," ze 100"))</f>
        <v/>
      </c>
      <c r="M922" s="435" t="str">
        <f t="shared" ref="M922" ca="1" si="608">IF($B922="","",SUM((I922+J922+K922)/100))</f>
        <v/>
      </c>
      <c r="N922" s="425" t="str">
        <f ca="1">IF(B922="","",IF(Zdroj!$AS$1=Zdroj!$AT$9,IF(ROUND(G922*M922,Zdroj!$AT$8)&lt;Zdroj!$AU$1,Zdroj!$AU$1,ROUND(G922*M922,Zdroj!$AT$8)),OFFSET(Zdroj!CE$16,'k rozhodnutí detailní'!A921,0)))</f>
        <v/>
      </c>
      <c r="O922" s="419" t="str">
        <f ca="1">IF($B922="","",OFFSET(Zdroj!Z$16,'k rozhodnutí detailní'!$A921,0))</f>
        <v/>
      </c>
      <c r="P922" s="419" t="str">
        <f ca="1">IF($B922="","",OFFSET(Zdroj!AC$16,'k rozhodnutí detailní'!$A921,0))</f>
        <v/>
      </c>
      <c r="Q922" s="419" t="str">
        <f ca="1">IF($B922="","",OFFSET(Zdroj!AD$16,'k rozhodnutí detailní'!$A921,0))</f>
        <v/>
      </c>
      <c r="R922" s="419" t="str">
        <f ca="1">IF($B922="","",OFFSET(Zdroj!AE$16,'k rozhodnutí detailní'!$A921,0))</f>
        <v/>
      </c>
      <c r="S922" s="419" t="str">
        <f ca="1">IF($B922="","",OFFSET(Zdroj!AF$16,'k rozhodnutí detailní'!$A921,0))</f>
        <v/>
      </c>
      <c r="T922" s="419" t="str">
        <f ca="1">IF($B922="","",OFFSET(Zdroj!AG$16,'k rozhodnutí detailní'!$A921,0))</f>
        <v/>
      </c>
      <c r="U922" s="419" t="str">
        <f ca="1">IF($B922="","",OFFSET(Zdroj!AH$16,'k rozhodnutí detailní'!$A921,0))</f>
        <v/>
      </c>
    </row>
    <row r="923" spans="1:21" hidden="1" x14ac:dyDescent="0.25">
      <c r="A923" s="25"/>
      <c r="B923" s="424" t="str">
        <f ca="1">IF(OFFSET(Zdroj!$B$16,A921,0)&gt;0,OFFSET(Zdroj!$B$16,A921,0)+0,"")</f>
        <v/>
      </c>
      <c r="C923" s="2" t="str">
        <f ca="1">IF($B922="","",IF(Zdroj!$AS$9="ano",CONCATENATE("Okres:","
",OFFSET(Zdroj!CH$16,'k rozhodnutí detailní'!$A921,0),"
","Právní forma","
",OFFSET(Zdroj!H$16,'k rozhodnutí detailní'!$A921,0),"
",IF(OFFSET(Zdroj!I$16,'k rozhodnutí detailní'!$A921,0)="","","IČO: "),OFFSET(Zdroj!I$16,'k rozhodnutí detailní'!$A921,0),"
","B.Ú. ",IF(OFFSET(Zdroj!J$16,'k rozhodnutí detailní'!$A921,0)="","","Anonymizováno")),CONCATENATE("Okres:","
",OFFSET(Zdroj!CH$16,'k rozhodnutí detailní'!$A921,0),"
","Právní forma","
",OFFSET(Zdroj!H$16,'k rozhodnutí detailní'!$A921,0),"
",IF(OFFSET(Zdroj!I$16,'k rozhodnutí detailní'!$A921,0)="","","IČO: "),OFFSET(Zdroj!I$16,'k rozhodnutí detailní'!$A921,0),"
","B.Ú. ",OFFSET(Zdroj!J$16,'k rozhodnutí detailní'!$A921,0))))</f>
        <v/>
      </c>
      <c r="D923" s="3" t="str">
        <f ca="1">IF($B922="","",OFFSET(Zdroj!O$16,'k rozhodnutí detailní'!$A921,0))</f>
        <v/>
      </c>
      <c r="E923" s="426"/>
      <c r="F923" s="31"/>
      <c r="G923" s="429"/>
      <c r="H923" s="427"/>
      <c r="I923" s="419"/>
      <c r="J923" s="419"/>
      <c r="K923" s="419"/>
      <c r="L923" s="419"/>
      <c r="M923" s="435"/>
      <c r="N923" s="425"/>
      <c r="O923" s="419"/>
      <c r="P923" s="419"/>
      <c r="Q923" s="419"/>
      <c r="R923" s="419"/>
      <c r="S923" s="419"/>
      <c r="T923" s="419"/>
      <c r="U923" s="419"/>
    </row>
    <row r="924" spans="1:21" hidden="1" x14ac:dyDescent="0.25">
      <c r="A924" s="25">
        <f>ROW()/3-1</f>
        <v>307</v>
      </c>
      <c r="B924" s="424"/>
      <c r="C924" s="29" t="str">
        <f ca="1">IF($B922="","",IF(Zdroj!$AS$9="ano",IF(OFFSET(Zdroj!M$16,'k rozhodnutí detailní'!A921,0)="","","Anonymizováno"),IF(OFFSET(Zdroj!M$16,'k rozhodnutí detailní'!A921,0)="","",OFFSET(Zdroj!M$16,'k rozhodnutí detailní'!A921,0))))</f>
        <v/>
      </c>
      <c r="D924" s="3" t="str">
        <f ca="1">IF($B922="","",CONCATENATE("Dotace bude použita na:","
",OFFSET(Zdroj!P$16,'k rozhodnutí detailní'!$A921,0)))</f>
        <v/>
      </c>
      <c r="E924" s="426"/>
      <c r="F924" s="32" t="str">
        <f ca="1">IF($B922="","",OFFSET(Zdroj!V$16,'k rozhodnutí detailní'!$A921,0))</f>
        <v/>
      </c>
      <c r="G924" s="49" t="str">
        <f ca="1">IF($B922="","",OFFSET(Zdroj!CC$16,'k rozhodnutí'!#REF!,0))</f>
        <v/>
      </c>
      <c r="H924" s="427"/>
      <c r="I924" s="419"/>
      <c r="J924" s="419"/>
      <c r="K924" s="419"/>
      <c r="L924" s="419"/>
      <c r="M924" s="435"/>
      <c r="N924" s="33" t="str">
        <f t="shared" ref="N924" ca="1" si="609">IF(B922="","",N922/G922)</f>
        <v/>
      </c>
      <c r="O924" s="419"/>
      <c r="P924" s="419"/>
      <c r="Q924" s="419"/>
      <c r="R924" s="419"/>
      <c r="S924" s="419"/>
      <c r="T924" s="419"/>
      <c r="U924" s="419"/>
    </row>
    <row r="925" spans="1:21" hidden="1" x14ac:dyDescent="0.25">
      <c r="A925" s="25"/>
      <c r="B925" s="144" t="str">
        <f ca="1">IF(OFFSET(Zdroj!$B$16,A924,0)&gt;0,A927,"")</f>
        <v/>
      </c>
      <c r="C925" s="2" t="str">
        <f ca="1">IF($B925="","",IF(Zdroj!$AS$9="ano",CONCATENATE(OFFSET(Zdroj!C$16,'k rozhodnutí detailní'!$A924,0),"
","Anonymizováno","
",OFFSET(Zdroj!E$16,'k rozhodnutí detailní'!$A924,0),"
",OFFSET(Zdroj!F$16,'k rozhodnutí detailní'!$A924,0)),CONCATENATE(OFFSET(Zdroj!C$16,'k rozhodnutí detailní'!$A924,0),"
",OFFSET(Zdroj!D$16,'k rozhodnutí detailní'!$A924,0),"
",OFFSET(Zdroj!E$16,'k rozhodnutí detailní'!$A924,0),"
",OFFSET(Zdroj!F$16,'k rozhodnutí detailní'!$A924,0))))</f>
        <v/>
      </c>
      <c r="D925" s="20" t="str">
        <f ca="1">IF($B925="","",OFFSET(Zdroj!N$16,'k rozhodnutí detailní'!$A924,0))</f>
        <v/>
      </c>
      <c r="E925" s="426" t="str">
        <f ca="1">IF($B925="","",OFFSET(Zdroj!T$16,'k rozhodnutí detailní'!$A924,0))</f>
        <v/>
      </c>
      <c r="F925" s="32" t="str">
        <f ca="1">IF($B925="","",OFFSET(Zdroj!U$16,'k rozhodnutí detailní'!$A924,0))</f>
        <v/>
      </c>
      <c r="G925" s="429" t="str">
        <f ca="1">IF($B925="","",OFFSET(Zdroj!W$16,'k rozhodnutí detailní'!$A924,0))</f>
        <v/>
      </c>
      <c r="H925" s="427" t="str">
        <f ca="1">IF($B925="","",OFFSET(Zdroj!Y$16,'k rozhodnutí detailní'!$A924,0))</f>
        <v/>
      </c>
      <c r="I925" s="419" t="str">
        <f ca="1">IF($B925="","",OFFSET(Zdroj!BW$16,'k rozhodnutí detailní'!$A924,0))</f>
        <v/>
      </c>
      <c r="J925" s="419" t="str">
        <f ca="1">IF($B925="","",OFFSET(Zdroj!BX$16,'k rozhodnutí detailní'!$A924,0))</f>
        <v/>
      </c>
      <c r="K925" s="419" t="str">
        <f ca="1">IF($B925="","",OFFSET(Zdroj!BY$16,'k rozhodnutí detailní'!$A924,0))</f>
        <v/>
      </c>
      <c r="L925" s="419" t="str">
        <f ca="1">IF($B925="","",CONCATENATE(OFFSET(Zdroj!BZ$16,'k rozhodnutí detailní'!$A924,0)," ze 100"))</f>
        <v/>
      </c>
      <c r="M925" s="435" t="str">
        <f t="shared" ref="M925" ca="1" si="610">IF($B925="","",SUM((I925+J925+K925)/100))</f>
        <v/>
      </c>
      <c r="N925" s="425" t="str">
        <f ca="1">IF(B925="","",IF(Zdroj!$AS$1=Zdroj!$AT$9,IF(ROUND(G925*M925,Zdroj!$AT$8)&lt;Zdroj!$AU$1,Zdroj!$AU$1,ROUND(G925*M925,Zdroj!$AT$8)),OFFSET(Zdroj!CE$16,'k rozhodnutí detailní'!A924,0)))</f>
        <v/>
      </c>
      <c r="O925" s="419" t="str">
        <f ca="1">IF($B925="","",OFFSET(Zdroj!Z$16,'k rozhodnutí detailní'!$A924,0))</f>
        <v/>
      </c>
      <c r="P925" s="419" t="str">
        <f ca="1">IF($B925="","",OFFSET(Zdroj!AC$16,'k rozhodnutí detailní'!$A924,0))</f>
        <v/>
      </c>
      <c r="Q925" s="419" t="str">
        <f ca="1">IF($B925="","",OFFSET(Zdroj!AD$16,'k rozhodnutí detailní'!$A924,0))</f>
        <v/>
      </c>
      <c r="R925" s="419" t="str">
        <f ca="1">IF($B925="","",OFFSET(Zdroj!AE$16,'k rozhodnutí detailní'!$A924,0))</f>
        <v/>
      </c>
      <c r="S925" s="419" t="str">
        <f ca="1">IF($B925="","",OFFSET(Zdroj!AF$16,'k rozhodnutí detailní'!$A924,0))</f>
        <v/>
      </c>
      <c r="T925" s="419" t="str">
        <f ca="1">IF($B925="","",OFFSET(Zdroj!AG$16,'k rozhodnutí detailní'!$A924,0))</f>
        <v/>
      </c>
      <c r="U925" s="419" t="str">
        <f ca="1">IF($B925="","",OFFSET(Zdroj!AH$16,'k rozhodnutí detailní'!$A924,0))</f>
        <v/>
      </c>
    </row>
    <row r="926" spans="1:21" hidden="1" x14ac:dyDescent="0.25">
      <c r="A926" s="25"/>
      <c r="B926" s="424" t="str">
        <f ca="1">IF(OFFSET(Zdroj!$B$16,A924,0)&gt;0,OFFSET(Zdroj!$B$16,A924,0)+0,"")</f>
        <v/>
      </c>
      <c r="C926" s="2" t="str">
        <f ca="1">IF($B925="","",IF(Zdroj!$AS$9="ano",CONCATENATE("Okres:","
",OFFSET(Zdroj!CH$16,'k rozhodnutí detailní'!$A924,0),"
","Právní forma","
",OFFSET(Zdroj!H$16,'k rozhodnutí detailní'!$A924,0),"
",IF(OFFSET(Zdroj!I$16,'k rozhodnutí detailní'!$A924,0)="","","IČO: "),OFFSET(Zdroj!I$16,'k rozhodnutí detailní'!$A924,0),"
","B.Ú. ",IF(OFFSET(Zdroj!J$16,'k rozhodnutí detailní'!$A924,0)="","","Anonymizováno")),CONCATENATE("Okres:","
",OFFSET(Zdroj!CH$16,'k rozhodnutí detailní'!$A924,0),"
","Právní forma","
",OFFSET(Zdroj!H$16,'k rozhodnutí detailní'!$A924,0),"
",IF(OFFSET(Zdroj!I$16,'k rozhodnutí detailní'!$A924,0)="","","IČO: "),OFFSET(Zdroj!I$16,'k rozhodnutí detailní'!$A924,0),"
","B.Ú. ",OFFSET(Zdroj!J$16,'k rozhodnutí detailní'!$A924,0))))</f>
        <v/>
      </c>
      <c r="D926" s="3" t="str">
        <f ca="1">IF($B925="","",OFFSET(Zdroj!O$16,'k rozhodnutí detailní'!$A924,0))</f>
        <v/>
      </c>
      <c r="E926" s="426"/>
      <c r="F926" s="31"/>
      <c r="G926" s="429"/>
      <c r="H926" s="427"/>
      <c r="I926" s="419"/>
      <c r="J926" s="419"/>
      <c r="K926" s="419"/>
      <c r="L926" s="419"/>
      <c r="M926" s="435"/>
      <c r="N926" s="425"/>
      <c r="O926" s="419"/>
      <c r="P926" s="419"/>
      <c r="Q926" s="419"/>
      <c r="R926" s="419"/>
      <c r="S926" s="419"/>
      <c r="T926" s="419"/>
      <c r="U926" s="419"/>
    </row>
    <row r="927" spans="1:21" hidden="1" x14ac:dyDescent="0.25">
      <c r="A927" s="25">
        <f>ROW()/3-1</f>
        <v>308</v>
      </c>
      <c r="B927" s="424"/>
      <c r="C927" s="29" t="str">
        <f ca="1">IF($B925="","",IF(Zdroj!$AS$9="ano",IF(OFFSET(Zdroj!M$16,'k rozhodnutí detailní'!A924,0)="","","Anonymizováno"),IF(OFFSET(Zdroj!M$16,'k rozhodnutí detailní'!A924,0)="","",OFFSET(Zdroj!M$16,'k rozhodnutí detailní'!A924,0))))</f>
        <v/>
      </c>
      <c r="D927" s="3" t="str">
        <f ca="1">IF($B925="","",CONCATENATE("Dotace bude použita na:","
",OFFSET(Zdroj!P$16,'k rozhodnutí detailní'!$A924,0)))</f>
        <v/>
      </c>
      <c r="E927" s="426"/>
      <c r="F927" s="32" t="str">
        <f ca="1">IF($B925="","",OFFSET(Zdroj!V$16,'k rozhodnutí detailní'!$A924,0))</f>
        <v/>
      </c>
      <c r="G927" s="49" t="str">
        <f ca="1">IF($B925="","",OFFSET(Zdroj!CC$16,'k rozhodnutí'!#REF!,0))</f>
        <v/>
      </c>
      <c r="H927" s="427"/>
      <c r="I927" s="419"/>
      <c r="J927" s="419"/>
      <c r="K927" s="419"/>
      <c r="L927" s="419"/>
      <c r="M927" s="435"/>
      <c r="N927" s="33" t="str">
        <f t="shared" ref="N927" ca="1" si="611">IF(B925="","",N925/G925)</f>
        <v/>
      </c>
      <c r="O927" s="419"/>
      <c r="P927" s="419"/>
      <c r="Q927" s="419"/>
      <c r="R927" s="419"/>
      <c r="S927" s="419"/>
      <c r="T927" s="419"/>
      <c r="U927" s="419"/>
    </row>
    <row r="928" spans="1:21" hidden="1" x14ac:dyDescent="0.25">
      <c r="A928" s="25"/>
      <c r="B928" s="144" t="str">
        <f ca="1">IF(OFFSET(Zdroj!$B$16,A927,0)&gt;0,A930,"")</f>
        <v/>
      </c>
      <c r="C928" s="2" t="str">
        <f ca="1">IF($B928="","",IF(Zdroj!$AS$9="ano",CONCATENATE(OFFSET(Zdroj!C$16,'k rozhodnutí detailní'!$A927,0),"
","Anonymizováno","
",OFFSET(Zdroj!E$16,'k rozhodnutí detailní'!$A927,0),"
",OFFSET(Zdroj!F$16,'k rozhodnutí detailní'!$A927,0)),CONCATENATE(OFFSET(Zdroj!C$16,'k rozhodnutí detailní'!$A927,0),"
",OFFSET(Zdroj!D$16,'k rozhodnutí detailní'!$A927,0),"
",OFFSET(Zdroj!E$16,'k rozhodnutí detailní'!$A927,0),"
",OFFSET(Zdroj!F$16,'k rozhodnutí detailní'!$A927,0))))</f>
        <v/>
      </c>
      <c r="D928" s="20" t="str">
        <f ca="1">IF($B928="","",OFFSET(Zdroj!N$16,'k rozhodnutí detailní'!$A927,0))</f>
        <v/>
      </c>
      <c r="E928" s="426" t="str">
        <f ca="1">IF($B928="","",OFFSET(Zdroj!T$16,'k rozhodnutí detailní'!$A927,0))</f>
        <v/>
      </c>
      <c r="F928" s="32" t="str">
        <f ca="1">IF($B928="","",OFFSET(Zdroj!U$16,'k rozhodnutí detailní'!$A927,0))</f>
        <v/>
      </c>
      <c r="G928" s="429" t="str">
        <f ca="1">IF($B928="","",OFFSET(Zdroj!W$16,'k rozhodnutí detailní'!$A927,0))</f>
        <v/>
      </c>
      <c r="H928" s="427" t="str">
        <f ca="1">IF($B928="","",OFFSET(Zdroj!Y$16,'k rozhodnutí detailní'!$A927,0))</f>
        <v/>
      </c>
      <c r="I928" s="419" t="str">
        <f ca="1">IF($B928="","",OFFSET(Zdroj!BW$16,'k rozhodnutí detailní'!$A927,0))</f>
        <v/>
      </c>
      <c r="J928" s="419" t="str">
        <f ca="1">IF($B928="","",OFFSET(Zdroj!BX$16,'k rozhodnutí detailní'!$A927,0))</f>
        <v/>
      </c>
      <c r="K928" s="419" t="str">
        <f ca="1">IF($B928="","",OFFSET(Zdroj!BY$16,'k rozhodnutí detailní'!$A927,0))</f>
        <v/>
      </c>
      <c r="L928" s="419" t="str">
        <f ca="1">IF($B928="","",CONCATENATE(OFFSET(Zdroj!BZ$16,'k rozhodnutí detailní'!$A927,0)," ze 100"))</f>
        <v/>
      </c>
      <c r="M928" s="435" t="str">
        <f t="shared" ref="M928" ca="1" si="612">IF($B928="","",SUM((I928+J928+K928)/100))</f>
        <v/>
      </c>
      <c r="N928" s="425" t="str">
        <f ca="1">IF(B928="","",IF(Zdroj!$AS$1=Zdroj!$AT$9,IF(ROUND(G928*M928,Zdroj!$AT$8)&lt;Zdroj!$AU$1,Zdroj!$AU$1,ROUND(G928*M928,Zdroj!$AT$8)),OFFSET(Zdroj!CE$16,'k rozhodnutí detailní'!A927,0)))</f>
        <v/>
      </c>
      <c r="O928" s="419" t="str">
        <f ca="1">IF($B928="","",OFFSET(Zdroj!Z$16,'k rozhodnutí detailní'!$A927,0))</f>
        <v/>
      </c>
      <c r="P928" s="419" t="str">
        <f ca="1">IF($B928="","",OFFSET(Zdroj!AC$16,'k rozhodnutí detailní'!$A927,0))</f>
        <v/>
      </c>
      <c r="Q928" s="419" t="str">
        <f ca="1">IF($B928="","",OFFSET(Zdroj!AD$16,'k rozhodnutí detailní'!$A927,0))</f>
        <v/>
      </c>
      <c r="R928" s="419" t="str">
        <f ca="1">IF($B928="","",OFFSET(Zdroj!AE$16,'k rozhodnutí detailní'!$A927,0))</f>
        <v/>
      </c>
      <c r="S928" s="419" t="str">
        <f ca="1">IF($B928="","",OFFSET(Zdroj!AF$16,'k rozhodnutí detailní'!$A927,0))</f>
        <v/>
      </c>
      <c r="T928" s="419" t="str">
        <f ca="1">IF($B928="","",OFFSET(Zdroj!AG$16,'k rozhodnutí detailní'!$A927,0))</f>
        <v/>
      </c>
      <c r="U928" s="419" t="str">
        <f ca="1">IF($B928="","",OFFSET(Zdroj!AH$16,'k rozhodnutí detailní'!$A927,0))</f>
        <v/>
      </c>
    </row>
    <row r="929" spans="1:21" hidden="1" x14ac:dyDescent="0.25">
      <c r="A929" s="25"/>
      <c r="B929" s="424" t="str">
        <f ca="1">IF(OFFSET(Zdroj!$B$16,A927,0)&gt;0,OFFSET(Zdroj!$B$16,A927,0)+0,"")</f>
        <v/>
      </c>
      <c r="C929" s="2" t="str">
        <f ca="1">IF($B928="","",IF(Zdroj!$AS$9="ano",CONCATENATE("Okres:","
",OFFSET(Zdroj!CH$16,'k rozhodnutí detailní'!$A927,0),"
","Právní forma","
",OFFSET(Zdroj!H$16,'k rozhodnutí detailní'!$A927,0),"
",IF(OFFSET(Zdroj!I$16,'k rozhodnutí detailní'!$A927,0)="","","IČO: "),OFFSET(Zdroj!I$16,'k rozhodnutí detailní'!$A927,0),"
","B.Ú. ",IF(OFFSET(Zdroj!J$16,'k rozhodnutí detailní'!$A927,0)="","","Anonymizováno")),CONCATENATE("Okres:","
",OFFSET(Zdroj!CH$16,'k rozhodnutí detailní'!$A927,0),"
","Právní forma","
",OFFSET(Zdroj!H$16,'k rozhodnutí detailní'!$A927,0),"
",IF(OFFSET(Zdroj!I$16,'k rozhodnutí detailní'!$A927,0)="","","IČO: "),OFFSET(Zdroj!I$16,'k rozhodnutí detailní'!$A927,0),"
","B.Ú. ",OFFSET(Zdroj!J$16,'k rozhodnutí detailní'!$A927,0))))</f>
        <v/>
      </c>
      <c r="D929" s="3" t="str">
        <f ca="1">IF($B928="","",OFFSET(Zdroj!O$16,'k rozhodnutí detailní'!$A927,0))</f>
        <v/>
      </c>
      <c r="E929" s="426"/>
      <c r="F929" s="31"/>
      <c r="G929" s="429"/>
      <c r="H929" s="427"/>
      <c r="I929" s="419"/>
      <c r="J929" s="419"/>
      <c r="K929" s="419"/>
      <c r="L929" s="419"/>
      <c r="M929" s="435"/>
      <c r="N929" s="425"/>
      <c r="O929" s="419"/>
      <c r="P929" s="419"/>
      <c r="Q929" s="419"/>
      <c r="R929" s="419"/>
      <c r="S929" s="419"/>
      <c r="T929" s="419"/>
      <c r="U929" s="419"/>
    </row>
    <row r="930" spans="1:21" hidden="1" x14ac:dyDescent="0.25">
      <c r="A930" s="25">
        <f>ROW()/3-1</f>
        <v>309</v>
      </c>
      <c r="B930" s="424"/>
      <c r="C930" s="29" t="str">
        <f ca="1">IF($B928="","",IF(Zdroj!$AS$9="ano",IF(OFFSET(Zdroj!M$16,'k rozhodnutí detailní'!A927,0)="","","Anonymizováno"),IF(OFFSET(Zdroj!M$16,'k rozhodnutí detailní'!A927,0)="","",OFFSET(Zdroj!M$16,'k rozhodnutí detailní'!A927,0))))</f>
        <v/>
      </c>
      <c r="D930" s="3" t="str">
        <f ca="1">IF($B928="","",CONCATENATE("Dotace bude použita na:","
",OFFSET(Zdroj!P$16,'k rozhodnutí detailní'!$A927,0)))</f>
        <v/>
      </c>
      <c r="E930" s="426"/>
      <c r="F930" s="32" t="str">
        <f ca="1">IF($B928="","",OFFSET(Zdroj!V$16,'k rozhodnutí detailní'!$A927,0))</f>
        <v/>
      </c>
      <c r="G930" s="49" t="str">
        <f ca="1">IF($B928="","",OFFSET(Zdroj!CC$16,'k rozhodnutí'!#REF!,0))</f>
        <v/>
      </c>
      <c r="H930" s="427"/>
      <c r="I930" s="419"/>
      <c r="J930" s="419"/>
      <c r="K930" s="419"/>
      <c r="L930" s="419"/>
      <c r="M930" s="435"/>
      <c r="N930" s="33" t="str">
        <f t="shared" ref="N930" ca="1" si="613">IF(B928="","",N928/G928)</f>
        <v/>
      </c>
      <c r="O930" s="419"/>
      <c r="P930" s="419"/>
      <c r="Q930" s="419"/>
      <c r="R930" s="419"/>
      <c r="S930" s="419"/>
      <c r="T930" s="419"/>
      <c r="U930" s="419"/>
    </row>
    <row r="931" spans="1:21" hidden="1" x14ac:dyDescent="0.25">
      <c r="A931" s="25"/>
      <c r="B931" s="144" t="str">
        <f ca="1">IF(OFFSET(Zdroj!$B$16,A930,0)&gt;0,A933,"")</f>
        <v/>
      </c>
      <c r="C931" s="2" t="str">
        <f ca="1">IF($B931="","",IF(Zdroj!$AS$9="ano",CONCATENATE(OFFSET(Zdroj!C$16,'k rozhodnutí detailní'!$A930,0),"
","Anonymizováno","
",OFFSET(Zdroj!E$16,'k rozhodnutí detailní'!$A930,0),"
",OFFSET(Zdroj!F$16,'k rozhodnutí detailní'!$A930,0)),CONCATENATE(OFFSET(Zdroj!C$16,'k rozhodnutí detailní'!$A930,0),"
",OFFSET(Zdroj!D$16,'k rozhodnutí detailní'!$A930,0),"
",OFFSET(Zdroj!E$16,'k rozhodnutí detailní'!$A930,0),"
",OFFSET(Zdroj!F$16,'k rozhodnutí detailní'!$A930,0))))</f>
        <v/>
      </c>
      <c r="D931" s="20" t="str">
        <f ca="1">IF($B931="","",OFFSET(Zdroj!N$16,'k rozhodnutí detailní'!$A930,0))</f>
        <v/>
      </c>
      <c r="E931" s="426" t="str">
        <f ca="1">IF($B931="","",OFFSET(Zdroj!T$16,'k rozhodnutí detailní'!$A930,0))</f>
        <v/>
      </c>
      <c r="F931" s="32" t="str">
        <f ca="1">IF($B931="","",OFFSET(Zdroj!U$16,'k rozhodnutí detailní'!$A930,0))</f>
        <v/>
      </c>
      <c r="G931" s="429" t="str">
        <f ca="1">IF($B931="","",OFFSET(Zdroj!W$16,'k rozhodnutí detailní'!$A930,0))</f>
        <v/>
      </c>
      <c r="H931" s="427" t="str">
        <f ca="1">IF($B931="","",OFFSET(Zdroj!Y$16,'k rozhodnutí detailní'!$A930,0))</f>
        <v/>
      </c>
      <c r="I931" s="419" t="str">
        <f ca="1">IF($B931="","",OFFSET(Zdroj!BW$16,'k rozhodnutí detailní'!$A930,0))</f>
        <v/>
      </c>
      <c r="J931" s="419" t="str">
        <f ca="1">IF($B931="","",OFFSET(Zdroj!BX$16,'k rozhodnutí detailní'!$A930,0))</f>
        <v/>
      </c>
      <c r="K931" s="419" t="str">
        <f ca="1">IF($B931="","",OFFSET(Zdroj!BY$16,'k rozhodnutí detailní'!$A930,0))</f>
        <v/>
      </c>
      <c r="L931" s="419" t="str">
        <f ca="1">IF($B931="","",CONCATENATE(OFFSET(Zdroj!BZ$16,'k rozhodnutí detailní'!$A930,0)," ze 100"))</f>
        <v/>
      </c>
      <c r="M931" s="435" t="str">
        <f t="shared" ref="M931" ca="1" si="614">IF($B931="","",SUM((I931+J931+K931)/100))</f>
        <v/>
      </c>
      <c r="N931" s="425" t="str">
        <f ca="1">IF(B931="","",IF(Zdroj!$AS$1=Zdroj!$AT$9,IF(ROUND(G931*M931,Zdroj!$AT$8)&lt;Zdroj!$AU$1,Zdroj!$AU$1,ROUND(G931*M931,Zdroj!$AT$8)),OFFSET(Zdroj!CE$16,'k rozhodnutí detailní'!A930,0)))</f>
        <v/>
      </c>
      <c r="O931" s="419" t="str">
        <f ca="1">IF($B931="","",OFFSET(Zdroj!Z$16,'k rozhodnutí detailní'!$A930,0))</f>
        <v/>
      </c>
      <c r="P931" s="419" t="str">
        <f ca="1">IF($B931="","",OFFSET(Zdroj!AC$16,'k rozhodnutí detailní'!$A930,0))</f>
        <v/>
      </c>
      <c r="Q931" s="419" t="str">
        <f ca="1">IF($B931="","",OFFSET(Zdroj!AD$16,'k rozhodnutí detailní'!$A930,0))</f>
        <v/>
      </c>
      <c r="R931" s="419" t="str">
        <f ca="1">IF($B931="","",OFFSET(Zdroj!AE$16,'k rozhodnutí detailní'!$A930,0))</f>
        <v/>
      </c>
      <c r="S931" s="419" t="str">
        <f ca="1">IF($B931="","",OFFSET(Zdroj!AF$16,'k rozhodnutí detailní'!$A930,0))</f>
        <v/>
      </c>
      <c r="T931" s="419" t="str">
        <f ca="1">IF($B931="","",OFFSET(Zdroj!AG$16,'k rozhodnutí detailní'!$A930,0))</f>
        <v/>
      </c>
      <c r="U931" s="419" t="str">
        <f ca="1">IF($B931="","",OFFSET(Zdroj!AH$16,'k rozhodnutí detailní'!$A930,0))</f>
        <v/>
      </c>
    </row>
    <row r="932" spans="1:21" hidden="1" x14ac:dyDescent="0.25">
      <c r="A932" s="25"/>
      <c r="B932" s="424" t="str">
        <f ca="1">IF(OFFSET(Zdroj!$B$16,A930,0)&gt;0,OFFSET(Zdroj!$B$16,A930,0)+0,"")</f>
        <v/>
      </c>
      <c r="C932" s="2" t="str">
        <f ca="1">IF($B931="","",IF(Zdroj!$AS$9="ano",CONCATENATE("Okres:","
",OFFSET(Zdroj!CH$16,'k rozhodnutí detailní'!$A930,0),"
","Právní forma","
",OFFSET(Zdroj!H$16,'k rozhodnutí detailní'!$A930,0),"
",IF(OFFSET(Zdroj!I$16,'k rozhodnutí detailní'!$A930,0)="","","IČO: "),OFFSET(Zdroj!I$16,'k rozhodnutí detailní'!$A930,0),"
","B.Ú. ",IF(OFFSET(Zdroj!J$16,'k rozhodnutí detailní'!$A930,0)="","","Anonymizováno")),CONCATENATE("Okres:","
",OFFSET(Zdroj!CH$16,'k rozhodnutí detailní'!$A930,0),"
","Právní forma","
",OFFSET(Zdroj!H$16,'k rozhodnutí detailní'!$A930,0),"
",IF(OFFSET(Zdroj!I$16,'k rozhodnutí detailní'!$A930,0)="","","IČO: "),OFFSET(Zdroj!I$16,'k rozhodnutí detailní'!$A930,0),"
","B.Ú. ",OFFSET(Zdroj!J$16,'k rozhodnutí detailní'!$A930,0))))</f>
        <v/>
      </c>
      <c r="D932" s="3" t="str">
        <f ca="1">IF($B931="","",OFFSET(Zdroj!O$16,'k rozhodnutí detailní'!$A930,0))</f>
        <v/>
      </c>
      <c r="E932" s="426"/>
      <c r="F932" s="31"/>
      <c r="G932" s="429"/>
      <c r="H932" s="427"/>
      <c r="I932" s="419"/>
      <c r="J932" s="419"/>
      <c r="K932" s="419"/>
      <c r="L932" s="419"/>
      <c r="M932" s="435"/>
      <c r="N932" s="425"/>
      <c r="O932" s="419"/>
      <c r="P932" s="419"/>
      <c r="Q932" s="419"/>
      <c r="R932" s="419"/>
      <c r="S932" s="419"/>
      <c r="T932" s="419"/>
      <c r="U932" s="419"/>
    </row>
    <row r="933" spans="1:21" hidden="1" x14ac:dyDescent="0.25">
      <c r="A933" s="25">
        <f>ROW()/3-1</f>
        <v>310</v>
      </c>
      <c r="B933" s="424"/>
      <c r="C933" s="29" t="str">
        <f ca="1">IF($B931="","",IF(Zdroj!$AS$9="ano",IF(OFFSET(Zdroj!M$16,'k rozhodnutí detailní'!A930,0)="","","Anonymizováno"),IF(OFFSET(Zdroj!M$16,'k rozhodnutí detailní'!A930,0)="","",OFFSET(Zdroj!M$16,'k rozhodnutí detailní'!A930,0))))</f>
        <v/>
      </c>
      <c r="D933" s="3" t="str">
        <f ca="1">IF($B931="","",CONCATENATE("Dotace bude použita na:","
",OFFSET(Zdroj!P$16,'k rozhodnutí detailní'!$A930,0)))</f>
        <v/>
      </c>
      <c r="E933" s="426"/>
      <c r="F933" s="32" t="str">
        <f ca="1">IF($B931="","",OFFSET(Zdroj!V$16,'k rozhodnutí detailní'!$A930,0))</f>
        <v/>
      </c>
      <c r="G933" s="49" t="str">
        <f ca="1">IF($B931="","",OFFSET(Zdroj!CC$16,'k rozhodnutí'!#REF!,0))</f>
        <v/>
      </c>
      <c r="H933" s="427"/>
      <c r="I933" s="419"/>
      <c r="J933" s="419"/>
      <c r="K933" s="419"/>
      <c r="L933" s="419"/>
      <c r="M933" s="435"/>
      <c r="N933" s="33" t="str">
        <f t="shared" ref="N933" ca="1" si="615">IF(B931="","",N931/G931)</f>
        <v/>
      </c>
      <c r="O933" s="419"/>
      <c r="P933" s="419"/>
      <c r="Q933" s="419"/>
      <c r="R933" s="419"/>
      <c r="S933" s="419"/>
      <c r="T933" s="419"/>
      <c r="U933" s="419"/>
    </row>
    <row r="934" spans="1:21" hidden="1" x14ac:dyDescent="0.25">
      <c r="A934" s="25"/>
      <c r="B934" s="144" t="str">
        <f ca="1">IF(OFFSET(Zdroj!$B$16,A933,0)&gt;0,A936,"")</f>
        <v/>
      </c>
      <c r="C934" s="2" t="str">
        <f ca="1">IF($B934="","",IF(Zdroj!$AS$9="ano",CONCATENATE(OFFSET(Zdroj!C$16,'k rozhodnutí detailní'!$A933,0),"
","Anonymizováno","
",OFFSET(Zdroj!E$16,'k rozhodnutí detailní'!$A933,0),"
",OFFSET(Zdroj!F$16,'k rozhodnutí detailní'!$A933,0)),CONCATENATE(OFFSET(Zdroj!C$16,'k rozhodnutí detailní'!$A933,0),"
",OFFSET(Zdroj!D$16,'k rozhodnutí detailní'!$A933,0),"
",OFFSET(Zdroj!E$16,'k rozhodnutí detailní'!$A933,0),"
",OFFSET(Zdroj!F$16,'k rozhodnutí detailní'!$A933,0))))</f>
        <v/>
      </c>
      <c r="D934" s="20" t="str">
        <f ca="1">IF($B934="","",OFFSET(Zdroj!N$16,'k rozhodnutí detailní'!$A933,0))</f>
        <v/>
      </c>
      <c r="E934" s="426" t="str">
        <f ca="1">IF($B934="","",OFFSET(Zdroj!T$16,'k rozhodnutí detailní'!$A933,0))</f>
        <v/>
      </c>
      <c r="F934" s="32" t="str">
        <f ca="1">IF($B934="","",OFFSET(Zdroj!U$16,'k rozhodnutí detailní'!$A933,0))</f>
        <v/>
      </c>
      <c r="G934" s="429" t="str">
        <f ca="1">IF($B934="","",OFFSET(Zdroj!W$16,'k rozhodnutí detailní'!$A933,0))</f>
        <v/>
      </c>
      <c r="H934" s="427" t="str">
        <f ca="1">IF($B934="","",OFFSET(Zdroj!Y$16,'k rozhodnutí detailní'!$A933,0))</f>
        <v/>
      </c>
      <c r="I934" s="419" t="str">
        <f ca="1">IF($B934="","",OFFSET(Zdroj!BW$16,'k rozhodnutí detailní'!$A933,0))</f>
        <v/>
      </c>
      <c r="J934" s="419" t="str">
        <f ca="1">IF($B934="","",OFFSET(Zdroj!BX$16,'k rozhodnutí detailní'!$A933,0))</f>
        <v/>
      </c>
      <c r="K934" s="419" t="str">
        <f ca="1">IF($B934="","",OFFSET(Zdroj!BY$16,'k rozhodnutí detailní'!$A933,0))</f>
        <v/>
      </c>
      <c r="L934" s="419" t="str">
        <f ca="1">IF($B934="","",CONCATENATE(OFFSET(Zdroj!BZ$16,'k rozhodnutí detailní'!$A933,0)," ze 100"))</f>
        <v/>
      </c>
      <c r="M934" s="435" t="str">
        <f t="shared" ref="M934" ca="1" si="616">IF($B934="","",SUM((I934+J934+K934)/100))</f>
        <v/>
      </c>
      <c r="N934" s="425" t="str">
        <f ca="1">IF(B934="","",IF(Zdroj!$AS$1=Zdroj!$AT$9,IF(ROUND(G934*M934,Zdroj!$AT$8)&lt;Zdroj!$AU$1,Zdroj!$AU$1,ROUND(G934*M934,Zdroj!$AT$8)),OFFSET(Zdroj!CE$16,'k rozhodnutí detailní'!A933,0)))</f>
        <v/>
      </c>
      <c r="O934" s="419" t="str">
        <f ca="1">IF($B934="","",OFFSET(Zdroj!Z$16,'k rozhodnutí detailní'!$A933,0))</f>
        <v/>
      </c>
      <c r="P934" s="419" t="str">
        <f ca="1">IF($B934="","",OFFSET(Zdroj!AC$16,'k rozhodnutí detailní'!$A933,0))</f>
        <v/>
      </c>
      <c r="Q934" s="419" t="str">
        <f ca="1">IF($B934="","",OFFSET(Zdroj!AD$16,'k rozhodnutí detailní'!$A933,0))</f>
        <v/>
      </c>
      <c r="R934" s="419" t="str">
        <f ca="1">IF($B934="","",OFFSET(Zdroj!AE$16,'k rozhodnutí detailní'!$A933,0))</f>
        <v/>
      </c>
      <c r="S934" s="419" t="str">
        <f ca="1">IF($B934="","",OFFSET(Zdroj!AF$16,'k rozhodnutí detailní'!$A933,0))</f>
        <v/>
      </c>
      <c r="T934" s="419" t="str">
        <f ca="1">IF($B934="","",OFFSET(Zdroj!AG$16,'k rozhodnutí detailní'!$A933,0))</f>
        <v/>
      </c>
      <c r="U934" s="419" t="str">
        <f ca="1">IF($B934="","",OFFSET(Zdroj!AH$16,'k rozhodnutí detailní'!$A933,0))</f>
        <v/>
      </c>
    </row>
    <row r="935" spans="1:21" hidden="1" x14ac:dyDescent="0.25">
      <c r="A935" s="25"/>
      <c r="B935" s="424" t="str">
        <f ca="1">IF(OFFSET(Zdroj!$B$16,A933,0)&gt;0,OFFSET(Zdroj!$B$16,A933,0)+0,"")</f>
        <v/>
      </c>
      <c r="C935" s="2" t="str">
        <f ca="1">IF($B934="","",IF(Zdroj!$AS$9="ano",CONCATENATE("Okres:","
",OFFSET(Zdroj!CH$16,'k rozhodnutí detailní'!$A933,0),"
","Právní forma","
",OFFSET(Zdroj!H$16,'k rozhodnutí detailní'!$A933,0),"
",IF(OFFSET(Zdroj!I$16,'k rozhodnutí detailní'!$A933,0)="","","IČO: "),OFFSET(Zdroj!I$16,'k rozhodnutí detailní'!$A933,0),"
","B.Ú. ",IF(OFFSET(Zdroj!J$16,'k rozhodnutí detailní'!$A933,0)="","","Anonymizováno")),CONCATENATE("Okres:","
",OFFSET(Zdroj!CH$16,'k rozhodnutí detailní'!$A933,0),"
","Právní forma","
",OFFSET(Zdroj!H$16,'k rozhodnutí detailní'!$A933,0),"
",IF(OFFSET(Zdroj!I$16,'k rozhodnutí detailní'!$A933,0)="","","IČO: "),OFFSET(Zdroj!I$16,'k rozhodnutí detailní'!$A933,0),"
","B.Ú. ",OFFSET(Zdroj!J$16,'k rozhodnutí detailní'!$A933,0))))</f>
        <v/>
      </c>
      <c r="D935" s="3" t="str">
        <f ca="1">IF($B934="","",OFFSET(Zdroj!O$16,'k rozhodnutí detailní'!$A933,0))</f>
        <v/>
      </c>
      <c r="E935" s="426"/>
      <c r="F935" s="31"/>
      <c r="G935" s="429"/>
      <c r="H935" s="427"/>
      <c r="I935" s="419"/>
      <c r="J935" s="419"/>
      <c r="K935" s="419"/>
      <c r="L935" s="419"/>
      <c r="M935" s="435"/>
      <c r="N935" s="425"/>
      <c r="O935" s="419"/>
      <c r="P935" s="419"/>
      <c r="Q935" s="419"/>
      <c r="R935" s="419"/>
      <c r="S935" s="419"/>
      <c r="T935" s="419"/>
      <c r="U935" s="419"/>
    </row>
    <row r="936" spans="1:21" hidden="1" x14ac:dyDescent="0.25">
      <c r="A936" s="25">
        <f>ROW()/3-1</f>
        <v>311</v>
      </c>
      <c r="B936" s="424"/>
      <c r="C936" s="29" t="str">
        <f ca="1">IF($B934="","",IF(Zdroj!$AS$9="ano",IF(OFFSET(Zdroj!M$16,'k rozhodnutí detailní'!A933,0)="","","Anonymizováno"),IF(OFFSET(Zdroj!M$16,'k rozhodnutí detailní'!A933,0)="","",OFFSET(Zdroj!M$16,'k rozhodnutí detailní'!A933,0))))</f>
        <v/>
      </c>
      <c r="D936" s="3" t="str">
        <f ca="1">IF($B934="","",CONCATENATE("Dotace bude použita na:","
",OFFSET(Zdroj!P$16,'k rozhodnutí detailní'!$A933,0)))</f>
        <v/>
      </c>
      <c r="E936" s="426"/>
      <c r="F936" s="32" t="str">
        <f ca="1">IF($B934="","",OFFSET(Zdroj!V$16,'k rozhodnutí detailní'!$A933,0))</f>
        <v/>
      </c>
      <c r="G936" s="49" t="str">
        <f ca="1">IF($B934="","",OFFSET(Zdroj!CC$16,'k rozhodnutí'!#REF!,0))</f>
        <v/>
      </c>
      <c r="H936" s="427"/>
      <c r="I936" s="419"/>
      <c r="J936" s="419"/>
      <c r="K936" s="419"/>
      <c r="L936" s="419"/>
      <c r="M936" s="435"/>
      <c r="N936" s="33" t="str">
        <f t="shared" ref="N936" ca="1" si="617">IF(B934="","",N934/G934)</f>
        <v/>
      </c>
      <c r="O936" s="419"/>
      <c r="P936" s="419"/>
      <c r="Q936" s="419"/>
      <c r="R936" s="419"/>
      <c r="S936" s="419"/>
      <c r="T936" s="419"/>
      <c r="U936" s="419"/>
    </row>
    <row r="937" spans="1:21" hidden="1" x14ac:dyDescent="0.25">
      <c r="A937" s="25"/>
      <c r="B937" s="144" t="str">
        <f ca="1">IF(OFFSET(Zdroj!$B$16,A936,0)&gt;0,A939,"")</f>
        <v/>
      </c>
      <c r="C937" s="2" t="str">
        <f ca="1">IF($B937="","",IF(Zdroj!$AS$9="ano",CONCATENATE(OFFSET(Zdroj!C$16,'k rozhodnutí detailní'!$A936,0),"
","Anonymizováno","
",OFFSET(Zdroj!E$16,'k rozhodnutí detailní'!$A936,0),"
",OFFSET(Zdroj!F$16,'k rozhodnutí detailní'!$A936,0)),CONCATENATE(OFFSET(Zdroj!C$16,'k rozhodnutí detailní'!$A936,0),"
",OFFSET(Zdroj!D$16,'k rozhodnutí detailní'!$A936,0),"
",OFFSET(Zdroj!E$16,'k rozhodnutí detailní'!$A936,0),"
",OFFSET(Zdroj!F$16,'k rozhodnutí detailní'!$A936,0))))</f>
        <v/>
      </c>
      <c r="D937" s="20" t="str">
        <f ca="1">IF($B937="","",OFFSET(Zdroj!N$16,'k rozhodnutí detailní'!$A936,0))</f>
        <v/>
      </c>
      <c r="E937" s="426" t="str">
        <f ca="1">IF($B937="","",OFFSET(Zdroj!T$16,'k rozhodnutí detailní'!$A936,0))</f>
        <v/>
      </c>
      <c r="F937" s="32" t="str">
        <f ca="1">IF($B937="","",OFFSET(Zdroj!U$16,'k rozhodnutí detailní'!$A936,0))</f>
        <v/>
      </c>
      <c r="G937" s="429" t="str">
        <f ca="1">IF($B937="","",OFFSET(Zdroj!W$16,'k rozhodnutí detailní'!$A936,0))</f>
        <v/>
      </c>
      <c r="H937" s="427" t="str">
        <f ca="1">IF($B937="","",OFFSET(Zdroj!Y$16,'k rozhodnutí detailní'!$A936,0))</f>
        <v/>
      </c>
      <c r="I937" s="419" t="str">
        <f ca="1">IF($B937="","",OFFSET(Zdroj!BW$16,'k rozhodnutí detailní'!$A936,0))</f>
        <v/>
      </c>
      <c r="J937" s="419" t="str">
        <f ca="1">IF($B937="","",OFFSET(Zdroj!BX$16,'k rozhodnutí detailní'!$A936,0))</f>
        <v/>
      </c>
      <c r="K937" s="419" t="str">
        <f ca="1">IF($B937="","",OFFSET(Zdroj!BY$16,'k rozhodnutí detailní'!$A936,0))</f>
        <v/>
      </c>
      <c r="L937" s="419" t="str">
        <f ca="1">IF($B937="","",CONCATENATE(OFFSET(Zdroj!BZ$16,'k rozhodnutí detailní'!$A936,0)," ze 100"))</f>
        <v/>
      </c>
      <c r="M937" s="435" t="str">
        <f t="shared" ref="M937" ca="1" si="618">IF($B937="","",SUM((I937+J937+K937)/100))</f>
        <v/>
      </c>
      <c r="N937" s="425" t="str">
        <f ca="1">IF(B937="","",IF(Zdroj!$AS$1=Zdroj!$AT$9,IF(ROUND(G937*M937,Zdroj!$AT$8)&lt;Zdroj!$AU$1,Zdroj!$AU$1,ROUND(G937*M937,Zdroj!$AT$8)),OFFSET(Zdroj!CE$16,'k rozhodnutí detailní'!A936,0)))</f>
        <v/>
      </c>
      <c r="O937" s="419" t="str">
        <f ca="1">IF($B937="","",OFFSET(Zdroj!Z$16,'k rozhodnutí detailní'!$A936,0))</f>
        <v/>
      </c>
      <c r="P937" s="419" t="str">
        <f ca="1">IF($B937="","",OFFSET(Zdroj!AC$16,'k rozhodnutí detailní'!$A936,0))</f>
        <v/>
      </c>
      <c r="Q937" s="419" t="str">
        <f ca="1">IF($B937="","",OFFSET(Zdroj!AD$16,'k rozhodnutí detailní'!$A936,0))</f>
        <v/>
      </c>
      <c r="R937" s="419" t="str">
        <f ca="1">IF($B937="","",OFFSET(Zdroj!AE$16,'k rozhodnutí detailní'!$A936,0))</f>
        <v/>
      </c>
      <c r="S937" s="419" t="str">
        <f ca="1">IF($B937="","",OFFSET(Zdroj!AF$16,'k rozhodnutí detailní'!$A936,0))</f>
        <v/>
      </c>
      <c r="T937" s="419" t="str">
        <f ca="1">IF($B937="","",OFFSET(Zdroj!AG$16,'k rozhodnutí detailní'!$A936,0))</f>
        <v/>
      </c>
      <c r="U937" s="419" t="str">
        <f ca="1">IF($B937="","",OFFSET(Zdroj!AH$16,'k rozhodnutí detailní'!$A936,0))</f>
        <v/>
      </c>
    </row>
    <row r="938" spans="1:21" hidden="1" x14ac:dyDescent="0.25">
      <c r="A938" s="25"/>
      <c r="B938" s="424" t="str">
        <f ca="1">IF(OFFSET(Zdroj!$B$16,A936,0)&gt;0,OFFSET(Zdroj!$B$16,A936,0)+0,"")</f>
        <v/>
      </c>
      <c r="C938" s="2" t="str">
        <f ca="1">IF($B937="","",IF(Zdroj!$AS$9="ano",CONCATENATE("Okres:","
",OFFSET(Zdroj!CH$16,'k rozhodnutí detailní'!$A936,0),"
","Právní forma","
",OFFSET(Zdroj!H$16,'k rozhodnutí detailní'!$A936,0),"
",IF(OFFSET(Zdroj!I$16,'k rozhodnutí detailní'!$A936,0)="","","IČO: "),OFFSET(Zdroj!I$16,'k rozhodnutí detailní'!$A936,0),"
","B.Ú. ",IF(OFFSET(Zdroj!J$16,'k rozhodnutí detailní'!$A936,0)="","","Anonymizováno")),CONCATENATE("Okres:","
",OFFSET(Zdroj!CH$16,'k rozhodnutí detailní'!$A936,0),"
","Právní forma","
",OFFSET(Zdroj!H$16,'k rozhodnutí detailní'!$A936,0),"
",IF(OFFSET(Zdroj!I$16,'k rozhodnutí detailní'!$A936,0)="","","IČO: "),OFFSET(Zdroj!I$16,'k rozhodnutí detailní'!$A936,0),"
","B.Ú. ",OFFSET(Zdroj!J$16,'k rozhodnutí detailní'!$A936,0))))</f>
        <v/>
      </c>
      <c r="D938" s="3" t="str">
        <f ca="1">IF($B937="","",OFFSET(Zdroj!O$16,'k rozhodnutí detailní'!$A936,0))</f>
        <v/>
      </c>
      <c r="E938" s="426"/>
      <c r="F938" s="31"/>
      <c r="G938" s="429"/>
      <c r="H938" s="427"/>
      <c r="I938" s="419"/>
      <c r="J938" s="419"/>
      <c r="K938" s="419"/>
      <c r="L938" s="419"/>
      <c r="M938" s="435"/>
      <c r="N938" s="425"/>
      <c r="O938" s="419"/>
      <c r="P938" s="419"/>
      <c r="Q938" s="419"/>
      <c r="R938" s="419"/>
      <c r="S938" s="419"/>
      <c r="T938" s="419"/>
      <c r="U938" s="419"/>
    </row>
    <row r="939" spans="1:21" hidden="1" x14ac:dyDescent="0.25">
      <c r="A939" s="25">
        <f>ROW()/3-1</f>
        <v>312</v>
      </c>
      <c r="B939" s="424"/>
      <c r="C939" s="29" t="str">
        <f ca="1">IF($B937="","",IF(Zdroj!$AS$9="ano",IF(OFFSET(Zdroj!M$16,'k rozhodnutí detailní'!A936,0)="","","Anonymizováno"),IF(OFFSET(Zdroj!M$16,'k rozhodnutí detailní'!A936,0)="","",OFFSET(Zdroj!M$16,'k rozhodnutí detailní'!A936,0))))</f>
        <v/>
      </c>
      <c r="D939" s="3" t="str">
        <f ca="1">IF($B937="","",CONCATENATE("Dotace bude použita na:","
",OFFSET(Zdroj!P$16,'k rozhodnutí detailní'!$A936,0)))</f>
        <v/>
      </c>
      <c r="E939" s="426"/>
      <c r="F939" s="32" t="str">
        <f ca="1">IF($B937="","",OFFSET(Zdroj!V$16,'k rozhodnutí detailní'!$A936,0))</f>
        <v/>
      </c>
      <c r="G939" s="49" t="str">
        <f ca="1">IF($B937="","",OFFSET(Zdroj!CC$16,'k rozhodnutí'!#REF!,0))</f>
        <v/>
      </c>
      <c r="H939" s="427"/>
      <c r="I939" s="419"/>
      <c r="J939" s="419"/>
      <c r="K939" s="419"/>
      <c r="L939" s="419"/>
      <c r="M939" s="435"/>
      <c r="N939" s="33" t="str">
        <f t="shared" ref="N939" ca="1" si="619">IF(B937="","",N937/G937)</f>
        <v/>
      </c>
      <c r="O939" s="419"/>
      <c r="P939" s="419"/>
      <c r="Q939" s="419"/>
      <c r="R939" s="419"/>
      <c r="S939" s="419"/>
      <c r="T939" s="419"/>
      <c r="U939" s="419"/>
    </row>
    <row r="940" spans="1:21" hidden="1" x14ac:dyDescent="0.25">
      <c r="A940" s="25"/>
      <c r="B940" s="144" t="str">
        <f ca="1">IF(OFFSET(Zdroj!$B$16,A939,0)&gt;0,A942,"")</f>
        <v/>
      </c>
      <c r="C940" s="2" t="str">
        <f ca="1">IF($B940="","",IF(Zdroj!$AS$9="ano",CONCATENATE(OFFSET(Zdroj!C$16,'k rozhodnutí detailní'!$A939,0),"
","Anonymizováno","
",OFFSET(Zdroj!E$16,'k rozhodnutí detailní'!$A939,0),"
",OFFSET(Zdroj!F$16,'k rozhodnutí detailní'!$A939,0)),CONCATENATE(OFFSET(Zdroj!C$16,'k rozhodnutí detailní'!$A939,0),"
",OFFSET(Zdroj!D$16,'k rozhodnutí detailní'!$A939,0),"
",OFFSET(Zdroj!E$16,'k rozhodnutí detailní'!$A939,0),"
",OFFSET(Zdroj!F$16,'k rozhodnutí detailní'!$A939,0))))</f>
        <v/>
      </c>
      <c r="D940" s="20" t="str">
        <f ca="1">IF($B940="","",OFFSET(Zdroj!N$16,'k rozhodnutí detailní'!$A939,0))</f>
        <v/>
      </c>
      <c r="E940" s="426" t="str">
        <f ca="1">IF($B940="","",OFFSET(Zdroj!T$16,'k rozhodnutí detailní'!$A939,0))</f>
        <v/>
      </c>
      <c r="F940" s="32" t="str">
        <f ca="1">IF($B940="","",OFFSET(Zdroj!U$16,'k rozhodnutí detailní'!$A939,0))</f>
        <v/>
      </c>
      <c r="G940" s="429" t="str">
        <f ca="1">IF($B940="","",OFFSET(Zdroj!W$16,'k rozhodnutí detailní'!$A939,0))</f>
        <v/>
      </c>
      <c r="H940" s="427" t="str">
        <f ca="1">IF($B940="","",OFFSET(Zdroj!Y$16,'k rozhodnutí detailní'!$A939,0))</f>
        <v/>
      </c>
      <c r="I940" s="419" t="str">
        <f ca="1">IF($B940="","",OFFSET(Zdroj!BW$16,'k rozhodnutí detailní'!$A939,0))</f>
        <v/>
      </c>
      <c r="J940" s="419" t="str">
        <f ca="1">IF($B940="","",OFFSET(Zdroj!BX$16,'k rozhodnutí detailní'!$A939,0))</f>
        <v/>
      </c>
      <c r="K940" s="419" t="str">
        <f ca="1">IF($B940="","",OFFSET(Zdroj!BY$16,'k rozhodnutí detailní'!$A939,0))</f>
        <v/>
      </c>
      <c r="L940" s="419" t="str">
        <f ca="1">IF($B940="","",CONCATENATE(OFFSET(Zdroj!BZ$16,'k rozhodnutí detailní'!$A939,0)," ze 100"))</f>
        <v/>
      </c>
      <c r="M940" s="435" t="str">
        <f t="shared" ref="M940" ca="1" si="620">IF($B940="","",SUM((I940+J940+K940)/100))</f>
        <v/>
      </c>
      <c r="N940" s="425" t="str">
        <f ca="1">IF(B940="","",IF(Zdroj!$AS$1=Zdroj!$AT$9,IF(ROUND(G940*M940,Zdroj!$AT$8)&lt;Zdroj!$AU$1,Zdroj!$AU$1,ROUND(G940*M940,Zdroj!$AT$8)),OFFSET(Zdroj!CE$16,'k rozhodnutí detailní'!A939,0)))</f>
        <v/>
      </c>
      <c r="O940" s="419" t="str">
        <f ca="1">IF($B940="","",OFFSET(Zdroj!Z$16,'k rozhodnutí detailní'!$A939,0))</f>
        <v/>
      </c>
      <c r="P940" s="419" t="str">
        <f ca="1">IF($B940="","",OFFSET(Zdroj!AC$16,'k rozhodnutí detailní'!$A939,0))</f>
        <v/>
      </c>
      <c r="Q940" s="419" t="str">
        <f ca="1">IF($B940="","",OFFSET(Zdroj!AD$16,'k rozhodnutí detailní'!$A939,0))</f>
        <v/>
      </c>
      <c r="R940" s="419" t="str">
        <f ca="1">IF($B940="","",OFFSET(Zdroj!AE$16,'k rozhodnutí detailní'!$A939,0))</f>
        <v/>
      </c>
      <c r="S940" s="419" t="str">
        <f ca="1">IF($B940="","",OFFSET(Zdroj!AF$16,'k rozhodnutí detailní'!$A939,0))</f>
        <v/>
      </c>
      <c r="T940" s="419" t="str">
        <f ca="1">IF($B940="","",OFFSET(Zdroj!AG$16,'k rozhodnutí detailní'!$A939,0))</f>
        <v/>
      </c>
      <c r="U940" s="419" t="str">
        <f ca="1">IF($B940="","",OFFSET(Zdroj!AH$16,'k rozhodnutí detailní'!$A939,0))</f>
        <v/>
      </c>
    </row>
    <row r="941" spans="1:21" hidden="1" x14ac:dyDescent="0.25">
      <c r="A941" s="25"/>
      <c r="B941" s="424" t="str">
        <f ca="1">IF(OFFSET(Zdroj!$B$16,A939,0)&gt;0,OFFSET(Zdroj!$B$16,A939,0)+0,"")</f>
        <v/>
      </c>
      <c r="C941" s="2" t="str">
        <f ca="1">IF($B940="","",IF(Zdroj!$AS$9="ano",CONCATENATE("Okres:","
",OFFSET(Zdroj!CH$16,'k rozhodnutí detailní'!$A939,0),"
","Právní forma","
",OFFSET(Zdroj!H$16,'k rozhodnutí detailní'!$A939,0),"
",IF(OFFSET(Zdroj!I$16,'k rozhodnutí detailní'!$A939,0)="","","IČO: "),OFFSET(Zdroj!I$16,'k rozhodnutí detailní'!$A939,0),"
","B.Ú. ",IF(OFFSET(Zdroj!J$16,'k rozhodnutí detailní'!$A939,0)="","","Anonymizováno")),CONCATENATE("Okres:","
",OFFSET(Zdroj!CH$16,'k rozhodnutí detailní'!$A939,0),"
","Právní forma","
",OFFSET(Zdroj!H$16,'k rozhodnutí detailní'!$A939,0),"
",IF(OFFSET(Zdroj!I$16,'k rozhodnutí detailní'!$A939,0)="","","IČO: "),OFFSET(Zdroj!I$16,'k rozhodnutí detailní'!$A939,0),"
","B.Ú. ",OFFSET(Zdroj!J$16,'k rozhodnutí detailní'!$A939,0))))</f>
        <v/>
      </c>
      <c r="D941" s="3" t="str">
        <f ca="1">IF($B940="","",OFFSET(Zdroj!O$16,'k rozhodnutí detailní'!$A939,0))</f>
        <v/>
      </c>
      <c r="E941" s="426"/>
      <c r="F941" s="31"/>
      <c r="G941" s="429"/>
      <c r="H941" s="427"/>
      <c r="I941" s="419"/>
      <c r="J941" s="419"/>
      <c r="K941" s="419"/>
      <c r="L941" s="419"/>
      <c r="M941" s="435"/>
      <c r="N941" s="425"/>
      <c r="O941" s="419"/>
      <c r="P941" s="419"/>
      <c r="Q941" s="419"/>
      <c r="R941" s="419"/>
      <c r="S941" s="419"/>
      <c r="T941" s="419"/>
      <c r="U941" s="419"/>
    </row>
    <row r="942" spans="1:21" hidden="1" x14ac:dyDescent="0.25">
      <c r="A942" s="25">
        <f>ROW()/3-1</f>
        <v>313</v>
      </c>
      <c r="B942" s="424"/>
      <c r="C942" s="29" t="str">
        <f ca="1">IF($B940="","",IF(Zdroj!$AS$9="ano",IF(OFFSET(Zdroj!M$16,'k rozhodnutí detailní'!A939,0)="","","Anonymizováno"),IF(OFFSET(Zdroj!M$16,'k rozhodnutí detailní'!A939,0)="","",OFFSET(Zdroj!M$16,'k rozhodnutí detailní'!A939,0))))</f>
        <v/>
      </c>
      <c r="D942" s="3" t="str">
        <f ca="1">IF($B940="","",CONCATENATE("Dotace bude použita na:","
",OFFSET(Zdroj!P$16,'k rozhodnutí detailní'!$A939,0)))</f>
        <v/>
      </c>
      <c r="E942" s="426"/>
      <c r="F942" s="32" t="str">
        <f ca="1">IF($B940="","",OFFSET(Zdroj!V$16,'k rozhodnutí detailní'!$A939,0))</f>
        <v/>
      </c>
      <c r="G942" s="49" t="str">
        <f ca="1">IF($B940="","",OFFSET(Zdroj!CC$16,'k rozhodnutí'!#REF!,0))</f>
        <v/>
      </c>
      <c r="H942" s="427"/>
      <c r="I942" s="419"/>
      <c r="J942" s="419"/>
      <c r="K942" s="419"/>
      <c r="L942" s="419"/>
      <c r="M942" s="435"/>
      <c r="N942" s="33" t="str">
        <f t="shared" ref="N942" ca="1" si="621">IF(B940="","",N940/G940)</f>
        <v/>
      </c>
      <c r="O942" s="419"/>
      <c r="P942" s="419"/>
      <c r="Q942" s="419"/>
      <c r="R942" s="419"/>
      <c r="S942" s="419"/>
      <c r="T942" s="419"/>
      <c r="U942" s="419"/>
    </row>
    <row r="943" spans="1:21" hidden="1" x14ac:dyDescent="0.25">
      <c r="A943" s="25"/>
      <c r="B943" s="144" t="str">
        <f ca="1">IF(OFFSET(Zdroj!$B$16,A942,0)&gt;0,A945,"")</f>
        <v/>
      </c>
      <c r="C943" s="2" t="str">
        <f ca="1">IF($B943="","",IF(Zdroj!$AS$9="ano",CONCATENATE(OFFSET(Zdroj!C$16,'k rozhodnutí detailní'!$A942,0),"
","Anonymizováno","
",OFFSET(Zdroj!E$16,'k rozhodnutí detailní'!$A942,0),"
",OFFSET(Zdroj!F$16,'k rozhodnutí detailní'!$A942,0)),CONCATENATE(OFFSET(Zdroj!C$16,'k rozhodnutí detailní'!$A942,0),"
",OFFSET(Zdroj!D$16,'k rozhodnutí detailní'!$A942,0),"
",OFFSET(Zdroj!E$16,'k rozhodnutí detailní'!$A942,0),"
",OFFSET(Zdroj!F$16,'k rozhodnutí detailní'!$A942,0))))</f>
        <v/>
      </c>
      <c r="D943" s="20" t="str">
        <f ca="1">IF($B943="","",OFFSET(Zdroj!N$16,'k rozhodnutí detailní'!$A942,0))</f>
        <v/>
      </c>
      <c r="E943" s="426" t="str">
        <f ca="1">IF($B943="","",OFFSET(Zdroj!T$16,'k rozhodnutí detailní'!$A942,0))</f>
        <v/>
      </c>
      <c r="F943" s="32" t="str">
        <f ca="1">IF($B943="","",OFFSET(Zdroj!U$16,'k rozhodnutí detailní'!$A942,0))</f>
        <v/>
      </c>
      <c r="G943" s="429" t="str">
        <f ca="1">IF($B943="","",OFFSET(Zdroj!W$16,'k rozhodnutí detailní'!$A942,0))</f>
        <v/>
      </c>
      <c r="H943" s="427" t="str">
        <f ca="1">IF($B943="","",OFFSET(Zdroj!Y$16,'k rozhodnutí detailní'!$A942,0))</f>
        <v/>
      </c>
      <c r="I943" s="419" t="str">
        <f ca="1">IF($B943="","",OFFSET(Zdroj!BW$16,'k rozhodnutí detailní'!$A942,0))</f>
        <v/>
      </c>
      <c r="J943" s="419" t="str">
        <f ca="1">IF($B943="","",OFFSET(Zdroj!BX$16,'k rozhodnutí detailní'!$A942,0))</f>
        <v/>
      </c>
      <c r="K943" s="419" t="str">
        <f ca="1">IF($B943="","",OFFSET(Zdroj!BY$16,'k rozhodnutí detailní'!$A942,0))</f>
        <v/>
      </c>
      <c r="L943" s="419" t="str">
        <f ca="1">IF($B943="","",CONCATENATE(OFFSET(Zdroj!BZ$16,'k rozhodnutí detailní'!$A942,0)," ze 100"))</f>
        <v/>
      </c>
      <c r="M943" s="435" t="str">
        <f t="shared" ref="M943" ca="1" si="622">IF($B943="","",SUM((I943+J943+K943)/100))</f>
        <v/>
      </c>
      <c r="N943" s="425" t="str">
        <f ca="1">IF(B943="","",IF(Zdroj!$AS$1=Zdroj!$AT$9,IF(ROUND(G943*M943,Zdroj!$AT$8)&lt;Zdroj!$AU$1,Zdroj!$AU$1,ROUND(G943*M943,Zdroj!$AT$8)),OFFSET(Zdroj!CE$16,'k rozhodnutí detailní'!A942,0)))</f>
        <v/>
      </c>
      <c r="O943" s="419" t="str">
        <f ca="1">IF($B943="","",OFFSET(Zdroj!Z$16,'k rozhodnutí detailní'!$A942,0))</f>
        <v/>
      </c>
      <c r="P943" s="419" t="str">
        <f ca="1">IF($B943="","",OFFSET(Zdroj!AC$16,'k rozhodnutí detailní'!$A942,0))</f>
        <v/>
      </c>
      <c r="Q943" s="419" t="str">
        <f ca="1">IF($B943="","",OFFSET(Zdroj!AD$16,'k rozhodnutí detailní'!$A942,0))</f>
        <v/>
      </c>
      <c r="R943" s="419" t="str">
        <f ca="1">IF($B943="","",OFFSET(Zdroj!AE$16,'k rozhodnutí detailní'!$A942,0))</f>
        <v/>
      </c>
      <c r="S943" s="419" t="str">
        <f ca="1">IF($B943="","",OFFSET(Zdroj!AF$16,'k rozhodnutí detailní'!$A942,0))</f>
        <v/>
      </c>
      <c r="T943" s="419" t="str">
        <f ca="1">IF($B943="","",OFFSET(Zdroj!AG$16,'k rozhodnutí detailní'!$A942,0))</f>
        <v/>
      </c>
      <c r="U943" s="419" t="str">
        <f ca="1">IF($B943="","",OFFSET(Zdroj!AH$16,'k rozhodnutí detailní'!$A942,0))</f>
        <v/>
      </c>
    </row>
    <row r="944" spans="1:21" hidden="1" x14ac:dyDescent="0.25">
      <c r="A944" s="25"/>
      <c r="B944" s="424" t="str">
        <f ca="1">IF(OFFSET(Zdroj!$B$16,A942,0)&gt;0,OFFSET(Zdroj!$B$16,A942,0)+0,"")</f>
        <v/>
      </c>
      <c r="C944" s="2" t="str">
        <f ca="1">IF($B943="","",IF(Zdroj!$AS$9="ano",CONCATENATE("Okres:","
",OFFSET(Zdroj!CH$16,'k rozhodnutí detailní'!$A942,0),"
","Právní forma","
",OFFSET(Zdroj!H$16,'k rozhodnutí detailní'!$A942,0),"
",IF(OFFSET(Zdroj!I$16,'k rozhodnutí detailní'!$A942,0)="","","IČO: "),OFFSET(Zdroj!I$16,'k rozhodnutí detailní'!$A942,0),"
","B.Ú. ",IF(OFFSET(Zdroj!J$16,'k rozhodnutí detailní'!$A942,0)="","","Anonymizováno")),CONCATENATE("Okres:","
",OFFSET(Zdroj!CH$16,'k rozhodnutí detailní'!$A942,0),"
","Právní forma","
",OFFSET(Zdroj!H$16,'k rozhodnutí detailní'!$A942,0),"
",IF(OFFSET(Zdroj!I$16,'k rozhodnutí detailní'!$A942,0)="","","IČO: "),OFFSET(Zdroj!I$16,'k rozhodnutí detailní'!$A942,0),"
","B.Ú. ",OFFSET(Zdroj!J$16,'k rozhodnutí detailní'!$A942,0))))</f>
        <v/>
      </c>
      <c r="D944" s="3" t="str">
        <f ca="1">IF($B943="","",OFFSET(Zdroj!O$16,'k rozhodnutí detailní'!$A942,0))</f>
        <v/>
      </c>
      <c r="E944" s="426"/>
      <c r="F944" s="31"/>
      <c r="G944" s="429"/>
      <c r="H944" s="427"/>
      <c r="I944" s="419"/>
      <c r="J944" s="419"/>
      <c r="K944" s="419"/>
      <c r="L944" s="419"/>
      <c r="M944" s="435"/>
      <c r="N944" s="425"/>
      <c r="O944" s="419"/>
      <c r="P944" s="419"/>
      <c r="Q944" s="419"/>
      <c r="R944" s="419"/>
      <c r="S944" s="419"/>
      <c r="T944" s="419"/>
      <c r="U944" s="419"/>
    </row>
    <row r="945" spans="1:21" hidden="1" x14ac:dyDescent="0.25">
      <c r="A945" s="25">
        <f>ROW()/3-1</f>
        <v>314</v>
      </c>
      <c r="B945" s="424"/>
      <c r="C945" s="29" t="str">
        <f ca="1">IF($B943="","",IF(Zdroj!$AS$9="ano",IF(OFFSET(Zdroj!M$16,'k rozhodnutí detailní'!A942,0)="","","Anonymizováno"),IF(OFFSET(Zdroj!M$16,'k rozhodnutí detailní'!A942,0)="","",OFFSET(Zdroj!M$16,'k rozhodnutí detailní'!A942,0))))</f>
        <v/>
      </c>
      <c r="D945" s="3" t="str">
        <f ca="1">IF($B943="","",CONCATENATE("Dotace bude použita na:","
",OFFSET(Zdroj!P$16,'k rozhodnutí detailní'!$A942,0)))</f>
        <v/>
      </c>
      <c r="E945" s="426"/>
      <c r="F945" s="32" t="str">
        <f ca="1">IF($B943="","",OFFSET(Zdroj!V$16,'k rozhodnutí detailní'!$A942,0))</f>
        <v/>
      </c>
      <c r="G945" s="49" t="str">
        <f ca="1">IF($B943="","",OFFSET(Zdroj!CC$16,'k rozhodnutí'!#REF!,0))</f>
        <v/>
      </c>
      <c r="H945" s="427"/>
      <c r="I945" s="419"/>
      <c r="J945" s="419"/>
      <c r="K945" s="419"/>
      <c r="L945" s="419"/>
      <c r="M945" s="435"/>
      <c r="N945" s="33" t="str">
        <f t="shared" ref="N945" ca="1" si="623">IF(B943="","",N943/G943)</f>
        <v/>
      </c>
      <c r="O945" s="419"/>
      <c r="P945" s="419"/>
      <c r="Q945" s="419"/>
      <c r="R945" s="419"/>
      <c r="S945" s="419"/>
      <c r="T945" s="419"/>
      <c r="U945" s="419"/>
    </row>
    <row r="946" spans="1:21" hidden="1" x14ac:dyDescent="0.25">
      <c r="A946" s="25"/>
      <c r="B946" s="144" t="str">
        <f ca="1">IF(OFFSET(Zdroj!$B$16,A945,0)&gt;0,A948,"")</f>
        <v/>
      </c>
      <c r="C946" s="2" t="str">
        <f ca="1">IF($B946="","",IF(Zdroj!$AS$9="ano",CONCATENATE(OFFSET(Zdroj!C$16,'k rozhodnutí detailní'!$A945,0),"
","Anonymizováno","
",OFFSET(Zdroj!E$16,'k rozhodnutí detailní'!$A945,0),"
",OFFSET(Zdroj!F$16,'k rozhodnutí detailní'!$A945,0)),CONCATENATE(OFFSET(Zdroj!C$16,'k rozhodnutí detailní'!$A945,0),"
",OFFSET(Zdroj!D$16,'k rozhodnutí detailní'!$A945,0),"
",OFFSET(Zdroj!E$16,'k rozhodnutí detailní'!$A945,0),"
",OFFSET(Zdroj!F$16,'k rozhodnutí detailní'!$A945,0))))</f>
        <v/>
      </c>
      <c r="D946" s="20" t="str">
        <f ca="1">IF($B946="","",OFFSET(Zdroj!N$16,'k rozhodnutí detailní'!$A945,0))</f>
        <v/>
      </c>
      <c r="E946" s="426" t="str">
        <f ca="1">IF($B946="","",OFFSET(Zdroj!T$16,'k rozhodnutí detailní'!$A945,0))</f>
        <v/>
      </c>
      <c r="F946" s="32" t="str">
        <f ca="1">IF($B946="","",OFFSET(Zdroj!U$16,'k rozhodnutí detailní'!$A945,0))</f>
        <v/>
      </c>
      <c r="G946" s="429" t="str">
        <f ca="1">IF($B946="","",OFFSET(Zdroj!W$16,'k rozhodnutí detailní'!$A945,0))</f>
        <v/>
      </c>
      <c r="H946" s="427" t="str">
        <f ca="1">IF($B946="","",OFFSET(Zdroj!Y$16,'k rozhodnutí detailní'!$A945,0))</f>
        <v/>
      </c>
      <c r="I946" s="419" t="str">
        <f ca="1">IF($B946="","",OFFSET(Zdroj!BW$16,'k rozhodnutí detailní'!$A945,0))</f>
        <v/>
      </c>
      <c r="J946" s="419" t="str">
        <f ca="1">IF($B946="","",OFFSET(Zdroj!BX$16,'k rozhodnutí detailní'!$A945,0))</f>
        <v/>
      </c>
      <c r="K946" s="419" t="str">
        <f ca="1">IF($B946="","",OFFSET(Zdroj!BY$16,'k rozhodnutí detailní'!$A945,0))</f>
        <v/>
      </c>
      <c r="L946" s="419" t="str">
        <f ca="1">IF($B946="","",CONCATENATE(OFFSET(Zdroj!BZ$16,'k rozhodnutí detailní'!$A945,0)," ze 100"))</f>
        <v/>
      </c>
      <c r="M946" s="435" t="str">
        <f t="shared" ref="M946" ca="1" si="624">IF($B946="","",SUM((I946+J946+K946)/100))</f>
        <v/>
      </c>
      <c r="N946" s="425" t="str">
        <f ca="1">IF(B946="","",IF(Zdroj!$AS$1=Zdroj!$AT$9,IF(ROUND(G946*M946,Zdroj!$AT$8)&lt;Zdroj!$AU$1,Zdroj!$AU$1,ROUND(G946*M946,Zdroj!$AT$8)),OFFSET(Zdroj!CE$16,'k rozhodnutí detailní'!A945,0)))</f>
        <v/>
      </c>
      <c r="O946" s="419" t="str">
        <f ca="1">IF($B946="","",OFFSET(Zdroj!Z$16,'k rozhodnutí detailní'!$A945,0))</f>
        <v/>
      </c>
      <c r="P946" s="419" t="str">
        <f ca="1">IF($B946="","",OFFSET(Zdroj!AC$16,'k rozhodnutí detailní'!$A945,0))</f>
        <v/>
      </c>
      <c r="Q946" s="419" t="str">
        <f ca="1">IF($B946="","",OFFSET(Zdroj!AD$16,'k rozhodnutí detailní'!$A945,0))</f>
        <v/>
      </c>
      <c r="R946" s="419" t="str">
        <f ca="1">IF($B946="","",OFFSET(Zdroj!AE$16,'k rozhodnutí detailní'!$A945,0))</f>
        <v/>
      </c>
      <c r="S946" s="419" t="str">
        <f ca="1">IF($B946="","",OFFSET(Zdroj!AF$16,'k rozhodnutí detailní'!$A945,0))</f>
        <v/>
      </c>
      <c r="T946" s="419" t="str">
        <f ca="1">IF($B946="","",OFFSET(Zdroj!AG$16,'k rozhodnutí detailní'!$A945,0))</f>
        <v/>
      </c>
      <c r="U946" s="419" t="str">
        <f ca="1">IF($B946="","",OFFSET(Zdroj!AH$16,'k rozhodnutí detailní'!$A945,0))</f>
        <v/>
      </c>
    </row>
    <row r="947" spans="1:21" hidden="1" x14ac:dyDescent="0.25">
      <c r="A947" s="25"/>
      <c r="B947" s="424" t="str">
        <f ca="1">IF(OFFSET(Zdroj!$B$16,A945,0)&gt;0,OFFSET(Zdroj!$B$16,A945,0)+0,"")</f>
        <v/>
      </c>
      <c r="C947" s="2" t="str">
        <f ca="1">IF($B946="","",IF(Zdroj!$AS$9="ano",CONCATENATE("Okres:","
",OFFSET(Zdroj!CH$16,'k rozhodnutí detailní'!$A945,0),"
","Právní forma","
",OFFSET(Zdroj!H$16,'k rozhodnutí detailní'!$A945,0),"
",IF(OFFSET(Zdroj!I$16,'k rozhodnutí detailní'!$A945,0)="","","IČO: "),OFFSET(Zdroj!I$16,'k rozhodnutí detailní'!$A945,0),"
","B.Ú. ",IF(OFFSET(Zdroj!J$16,'k rozhodnutí detailní'!$A945,0)="","","Anonymizováno")),CONCATENATE("Okres:","
",OFFSET(Zdroj!CH$16,'k rozhodnutí detailní'!$A945,0),"
","Právní forma","
",OFFSET(Zdroj!H$16,'k rozhodnutí detailní'!$A945,0),"
",IF(OFFSET(Zdroj!I$16,'k rozhodnutí detailní'!$A945,0)="","","IČO: "),OFFSET(Zdroj!I$16,'k rozhodnutí detailní'!$A945,0),"
","B.Ú. ",OFFSET(Zdroj!J$16,'k rozhodnutí detailní'!$A945,0))))</f>
        <v/>
      </c>
      <c r="D947" s="3" t="str">
        <f ca="1">IF($B946="","",OFFSET(Zdroj!O$16,'k rozhodnutí detailní'!$A945,0))</f>
        <v/>
      </c>
      <c r="E947" s="426"/>
      <c r="F947" s="31"/>
      <c r="G947" s="429"/>
      <c r="H947" s="427"/>
      <c r="I947" s="419"/>
      <c r="J947" s="419"/>
      <c r="K947" s="419"/>
      <c r="L947" s="419"/>
      <c r="M947" s="435"/>
      <c r="N947" s="425"/>
      <c r="O947" s="419"/>
      <c r="P947" s="419"/>
      <c r="Q947" s="419"/>
      <c r="R947" s="419"/>
      <c r="S947" s="419"/>
      <c r="T947" s="419"/>
      <c r="U947" s="419"/>
    </row>
    <row r="948" spans="1:21" hidden="1" x14ac:dyDescent="0.25">
      <c r="A948" s="25">
        <f>ROW()/3-1</f>
        <v>315</v>
      </c>
      <c r="B948" s="424"/>
      <c r="C948" s="29" t="str">
        <f ca="1">IF($B946="","",IF(Zdroj!$AS$9="ano",IF(OFFSET(Zdroj!M$16,'k rozhodnutí detailní'!A945,0)="","","Anonymizováno"),IF(OFFSET(Zdroj!M$16,'k rozhodnutí detailní'!A945,0)="","",OFFSET(Zdroj!M$16,'k rozhodnutí detailní'!A945,0))))</f>
        <v/>
      </c>
      <c r="D948" s="3" t="str">
        <f ca="1">IF($B946="","",CONCATENATE("Dotace bude použita na:","
",OFFSET(Zdroj!P$16,'k rozhodnutí detailní'!$A945,0)))</f>
        <v/>
      </c>
      <c r="E948" s="426"/>
      <c r="F948" s="32" t="str">
        <f ca="1">IF($B946="","",OFFSET(Zdroj!V$16,'k rozhodnutí detailní'!$A945,0))</f>
        <v/>
      </c>
      <c r="G948" s="49" t="str">
        <f ca="1">IF($B946="","",OFFSET(Zdroj!CC$16,'k rozhodnutí'!#REF!,0))</f>
        <v/>
      </c>
      <c r="H948" s="427"/>
      <c r="I948" s="419"/>
      <c r="J948" s="419"/>
      <c r="K948" s="419"/>
      <c r="L948" s="419"/>
      <c r="M948" s="435"/>
      <c r="N948" s="33" t="str">
        <f t="shared" ref="N948" ca="1" si="625">IF(B946="","",N946/G946)</f>
        <v/>
      </c>
      <c r="O948" s="419"/>
      <c r="P948" s="419"/>
      <c r="Q948" s="419"/>
      <c r="R948" s="419"/>
      <c r="S948" s="419"/>
      <c r="T948" s="419"/>
      <c r="U948" s="419"/>
    </row>
    <row r="949" spans="1:21" hidden="1" x14ac:dyDescent="0.25">
      <c r="A949" s="25"/>
      <c r="B949" s="144" t="str">
        <f ca="1">IF(OFFSET(Zdroj!$B$16,A948,0)&gt;0,A951,"")</f>
        <v/>
      </c>
      <c r="C949" s="2" t="str">
        <f ca="1">IF($B949="","",IF(Zdroj!$AS$9="ano",CONCATENATE(OFFSET(Zdroj!C$16,'k rozhodnutí detailní'!$A948,0),"
","Anonymizováno","
",OFFSET(Zdroj!E$16,'k rozhodnutí detailní'!$A948,0),"
",OFFSET(Zdroj!F$16,'k rozhodnutí detailní'!$A948,0)),CONCATENATE(OFFSET(Zdroj!C$16,'k rozhodnutí detailní'!$A948,0),"
",OFFSET(Zdroj!D$16,'k rozhodnutí detailní'!$A948,0),"
",OFFSET(Zdroj!E$16,'k rozhodnutí detailní'!$A948,0),"
",OFFSET(Zdroj!F$16,'k rozhodnutí detailní'!$A948,0))))</f>
        <v/>
      </c>
      <c r="D949" s="20" t="str">
        <f ca="1">IF($B949="","",OFFSET(Zdroj!N$16,'k rozhodnutí detailní'!$A948,0))</f>
        <v/>
      </c>
      <c r="E949" s="426" t="str">
        <f ca="1">IF($B949="","",OFFSET(Zdroj!T$16,'k rozhodnutí detailní'!$A948,0))</f>
        <v/>
      </c>
      <c r="F949" s="32" t="str">
        <f ca="1">IF($B949="","",OFFSET(Zdroj!U$16,'k rozhodnutí detailní'!$A948,0))</f>
        <v/>
      </c>
      <c r="G949" s="429" t="str">
        <f ca="1">IF($B949="","",OFFSET(Zdroj!W$16,'k rozhodnutí detailní'!$A948,0))</f>
        <v/>
      </c>
      <c r="H949" s="427" t="str">
        <f ca="1">IF($B949="","",OFFSET(Zdroj!Y$16,'k rozhodnutí detailní'!$A948,0))</f>
        <v/>
      </c>
      <c r="I949" s="419" t="str">
        <f ca="1">IF($B949="","",OFFSET(Zdroj!BW$16,'k rozhodnutí detailní'!$A948,0))</f>
        <v/>
      </c>
      <c r="J949" s="419" t="str">
        <f ca="1">IF($B949="","",OFFSET(Zdroj!BX$16,'k rozhodnutí detailní'!$A948,0))</f>
        <v/>
      </c>
      <c r="K949" s="419" t="str">
        <f ca="1">IF($B949="","",OFFSET(Zdroj!BY$16,'k rozhodnutí detailní'!$A948,0))</f>
        <v/>
      </c>
      <c r="L949" s="419" t="str">
        <f ca="1">IF($B949="","",CONCATENATE(OFFSET(Zdroj!BZ$16,'k rozhodnutí detailní'!$A948,0)," ze 100"))</f>
        <v/>
      </c>
      <c r="M949" s="435" t="str">
        <f t="shared" ref="M949" ca="1" si="626">IF($B949="","",SUM((I949+J949+K949)/100))</f>
        <v/>
      </c>
      <c r="N949" s="425" t="str">
        <f ca="1">IF(B949="","",IF(Zdroj!$AS$1=Zdroj!$AT$9,IF(ROUND(G949*M949,Zdroj!$AT$8)&lt;Zdroj!$AU$1,Zdroj!$AU$1,ROUND(G949*M949,Zdroj!$AT$8)),OFFSET(Zdroj!CE$16,'k rozhodnutí detailní'!A948,0)))</f>
        <v/>
      </c>
      <c r="O949" s="419" t="str">
        <f ca="1">IF($B949="","",OFFSET(Zdroj!Z$16,'k rozhodnutí detailní'!$A948,0))</f>
        <v/>
      </c>
      <c r="P949" s="419" t="str">
        <f ca="1">IF($B949="","",OFFSET(Zdroj!AC$16,'k rozhodnutí detailní'!$A948,0))</f>
        <v/>
      </c>
      <c r="Q949" s="419" t="str">
        <f ca="1">IF($B949="","",OFFSET(Zdroj!AD$16,'k rozhodnutí detailní'!$A948,0))</f>
        <v/>
      </c>
      <c r="R949" s="419" t="str">
        <f ca="1">IF($B949="","",OFFSET(Zdroj!AE$16,'k rozhodnutí detailní'!$A948,0))</f>
        <v/>
      </c>
      <c r="S949" s="419" t="str">
        <f ca="1">IF($B949="","",OFFSET(Zdroj!AF$16,'k rozhodnutí detailní'!$A948,0))</f>
        <v/>
      </c>
      <c r="T949" s="419" t="str">
        <f ca="1">IF($B949="","",OFFSET(Zdroj!AG$16,'k rozhodnutí detailní'!$A948,0))</f>
        <v/>
      </c>
      <c r="U949" s="419" t="str">
        <f ca="1">IF($B949="","",OFFSET(Zdroj!AH$16,'k rozhodnutí detailní'!$A948,0))</f>
        <v/>
      </c>
    </row>
    <row r="950" spans="1:21" hidden="1" x14ac:dyDescent="0.25">
      <c r="A950" s="25"/>
      <c r="B950" s="424" t="str">
        <f ca="1">IF(OFFSET(Zdroj!$B$16,A948,0)&gt;0,OFFSET(Zdroj!$B$16,A948,0)+0,"")</f>
        <v/>
      </c>
      <c r="C950" s="2" t="str">
        <f ca="1">IF($B949="","",IF(Zdroj!$AS$9="ano",CONCATENATE("Okres:","
",OFFSET(Zdroj!CH$16,'k rozhodnutí detailní'!$A948,0),"
","Právní forma","
",OFFSET(Zdroj!H$16,'k rozhodnutí detailní'!$A948,0),"
",IF(OFFSET(Zdroj!I$16,'k rozhodnutí detailní'!$A948,0)="","","IČO: "),OFFSET(Zdroj!I$16,'k rozhodnutí detailní'!$A948,0),"
","B.Ú. ",IF(OFFSET(Zdroj!J$16,'k rozhodnutí detailní'!$A948,0)="","","Anonymizováno")),CONCATENATE("Okres:","
",OFFSET(Zdroj!CH$16,'k rozhodnutí detailní'!$A948,0),"
","Právní forma","
",OFFSET(Zdroj!H$16,'k rozhodnutí detailní'!$A948,0),"
",IF(OFFSET(Zdroj!I$16,'k rozhodnutí detailní'!$A948,0)="","","IČO: "),OFFSET(Zdroj!I$16,'k rozhodnutí detailní'!$A948,0),"
","B.Ú. ",OFFSET(Zdroj!J$16,'k rozhodnutí detailní'!$A948,0))))</f>
        <v/>
      </c>
      <c r="D950" s="3" t="str">
        <f ca="1">IF($B949="","",OFFSET(Zdroj!O$16,'k rozhodnutí detailní'!$A948,0))</f>
        <v/>
      </c>
      <c r="E950" s="426"/>
      <c r="F950" s="31"/>
      <c r="G950" s="429"/>
      <c r="H950" s="427"/>
      <c r="I950" s="419"/>
      <c r="J950" s="419"/>
      <c r="K950" s="419"/>
      <c r="L950" s="419"/>
      <c r="M950" s="435"/>
      <c r="N950" s="425"/>
      <c r="O950" s="419"/>
      <c r="P950" s="419"/>
      <c r="Q950" s="419"/>
      <c r="R950" s="419"/>
      <c r="S950" s="419"/>
      <c r="T950" s="419"/>
      <c r="U950" s="419"/>
    </row>
    <row r="951" spans="1:21" hidden="1" x14ac:dyDescent="0.25">
      <c r="A951" s="25">
        <f>ROW()/3-1</f>
        <v>316</v>
      </c>
      <c r="B951" s="424"/>
      <c r="C951" s="29" t="str">
        <f ca="1">IF($B949="","",IF(Zdroj!$AS$9="ano",IF(OFFSET(Zdroj!M$16,'k rozhodnutí detailní'!A948,0)="","","Anonymizováno"),IF(OFFSET(Zdroj!M$16,'k rozhodnutí detailní'!A948,0)="","",OFFSET(Zdroj!M$16,'k rozhodnutí detailní'!A948,0))))</f>
        <v/>
      </c>
      <c r="D951" s="3" t="str">
        <f ca="1">IF($B949="","",CONCATENATE("Dotace bude použita na:","
",OFFSET(Zdroj!P$16,'k rozhodnutí detailní'!$A948,0)))</f>
        <v/>
      </c>
      <c r="E951" s="426"/>
      <c r="F951" s="32" t="str">
        <f ca="1">IF($B949="","",OFFSET(Zdroj!V$16,'k rozhodnutí detailní'!$A948,0))</f>
        <v/>
      </c>
      <c r="G951" s="49" t="str">
        <f ca="1">IF($B949="","",OFFSET(Zdroj!CC$16,'k rozhodnutí'!#REF!,0))</f>
        <v/>
      </c>
      <c r="H951" s="427"/>
      <c r="I951" s="419"/>
      <c r="J951" s="419"/>
      <c r="K951" s="419"/>
      <c r="L951" s="419"/>
      <c r="M951" s="435"/>
      <c r="N951" s="33" t="str">
        <f t="shared" ref="N951" ca="1" si="627">IF(B949="","",N949/G949)</f>
        <v/>
      </c>
      <c r="O951" s="419"/>
      <c r="P951" s="419"/>
      <c r="Q951" s="419"/>
      <c r="R951" s="419"/>
      <c r="S951" s="419"/>
      <c r="T951" s="419"/>
      <c r="U951" s="419"/>
    </row>
    <row r="952" spans="1:21" hidden="1" x14ac:dyDescent="0.25">
      <c r="A952" s="25"/>
      <c r="B952" s="144" t="str">
        <f ca="1">IF(OFFSET(Zdroj!$B$16,A951,0)&gt;0,A954,"")</f>
        <v/>
      </c>
      <c r="C952" s="2" t="str">
        <f ca="1">IF($B952="","",IF(Zdroj!$AS$9="ano",CONCATENATE(OFFSET(Zdroj!C$16,'k rozhodnutí detailní'!$A951,0),"
","Anonymizováno","
",OFFSET(Zdroj!E$16,'k rozhodnutí detailní'!$A951,0),"
",OFFSET(Zdroj!F$16,'k rozhodnutí detailní'!$A951,0)),CONCATENATE(OFFSET(Zdroj!C$16,'k rozhodnutí detailní'!$A951,0),"
",OFFSET(Zdroj!D$16,'k rozhodnutí detailní'!$A951,0),"
",OFFSET(Zdroj!E$16,'k rozhodnutí detailní'!$A951,0),"
",OFFSET(Zdroj!F$16,'k rozhodnutí detailní'!$A951,0))))</f>
        <v/>
      </c>
      <c r="D952" s="20" t="str">
        <f ca="1">IF($B952="","",OFFSET(Zdroj!N$16,'k rozhodnutí detailní'!$A951,0))</f>
        <v/>
      </c>
      <c r="E952" s="426" t="str">
        <f ca="1">IF($B952="","",OFFSET(Zdroj!T$16,'k rozhodnutí detailní'!$A951,0))</f>
        <v/>
      </c>
      <c r="F952" s="32" t="str">
        <f ca="1">IF($B952="","",OFFSET(Zdroj!U$16,'k rozhodnutí detailní'!$A951,0))</f>
        <v/>
      </c>
      <c r="G952" s="429" t="str">
        <f ca="1">IF($B952="","",OFFSET(Zdroj!W$16,'k rozhodnutí detailní'!$A951,0))</f>
        <v/>
      </c>
      <c r="H952" s="427" t="str">
        <f ca="1">IF($B952="","",OFFSET(Zdroj!Y$16,'k rozhodnutí detailní'!$A951,0))</f>
        <v/>
      </c>
      <c r="I952" s="419" t="str">
        <f ca="1">IF($B952="","",OFFSET(Zdroj!BW$16,'k rozhodnutí detailní'!$A951,0))</f>
        <v/>
      </c>
      <c r="J952" s="419" t="str">
        <f ca="1">IF($B952="","",OFFSET(Zdroj!BX$16,'k rozhodnutí detailní'!$A951,0))</f>
        <v/>
      </c>
      <c r="K952" s="419" t="str">
        <f ca="1">IF($B952="","",OFFSET(Zdroj!BY$16,'k rozhodnutí detailní'!$A951,0))</f>
        <v/>
      </c>
      <c r="L952" s="419" t="str">
        <f ca="1">IF($B952="","",CONCATENATE(OFFSET(Zdroj!BZ$16,'k rozhodnutí detailní'!$A951,0)," ze 100"))</f>
        <v/>
      </c>
      <c r="M952" s="435" t="str">
        <f t="shared" ref="M952" ca="1" si="628">IF($B952="","",SUM((I952+J952+K952)/100))</f>
        <v/>
      </c>
      <c r="N952" s="425" t="str">
        <f ca="1">IF(B952="","",IF(Zdroj!$AS$1=Zdroj!$AT$9,IF(ROUND(G952*M952,Zdroj!$AT$8)&lt;Zdroj!$AU$1,Zdroj!$AU$1,ROUND(G952*M952,Zdroj!$AT$8)),OFFSET(Zdroj!CE$16,'k rozhodnutí detailní'!A951,0)))</f>
        <v/>
      </c>
      <c r="O952" s="419" t="str">
        <f ca="1">IF($B952="","",OFFSET(Zdroj!Z$16,'k rozhodnutí detailní'!$A951,0))</f>
        <v/>
      </c>
      <c r="P952" s="419" t="str">
        <f ca="1">IF($B952="","",OFFSET(Zdroj!AC$16,'k rozhodnutí detailní'!$A951,0))</f>
        <v/>
      </c>
      <c r="Q952" s="419" t="str">
        <f ca="1">IF($B952="","",OFFSET(Zdroj!AD$16,'k rozhodnutí detailní'!$A951,0))</f>
        <v/>
      </c>
      <c r="R952" s="419" t="str">
        <f ca="1">IF($B952="","",OFFSET(Zdroj!AE$16,'k rozhodnutí detailní'!$A951,0))</f>
        <v/>
      </c>
      <c r="S952" s="419" t="str">
        <f ca="1">IF($B952="","",OFFSET(Zdroj!AF$16,'k rozhodnutí detailní'!$A951,0))</f>
        <v/>
      </c>
      <c r="T952" s="419" t="str">
        <f ca="1">IF($B952="","",OFFSET(Zdroj!AG$16,'k rozhodnutí detailní'!$A951,0))</f>
        <v/>
      </c>
      <c r="U952" s="419" t="str">
        <f ca="1">IF($B952="","",OFFSET(Zdroj!AH$16,'k rozhodnutí detailní'!$A951,0))</f>
        <v/>
      </c>
    </row>
    <row r="953" spans="1:21" hidden="1" x14ac:dyDescent="0.25">
      <c r="A953" s="25"/>
      <c r="B953" s="424" t="str">
        <f ca="1">IF(OFFSET(Zdroj!$B$16,A951,0)&gt;0,OFFSET(Zdroj!$B$16,A951,0)+0,"")</f>
        <v/>
      </c>
      <c r="C953" s="2" t="str">
        <f ca="1">IF($B952="","",IF(Zdroj!$AS$9="ano",CONCATENATE("Okres:","
",OFFSET(Zdroj!CH$16,'k rozhodnutí detailní'!$A951,0),"
","Právní forma","
",OFFSET(Zdroj!H$16,'k rozhodnutí detailní'!$A951,0),"
",IF(OFFSET(Zdroj!I$16,'k rozhodnutí detailní'!$A951,0)="","","IČO: "),OFFSET(Zdroj!I$16,'k rozhodnutí detailní'!$A951,0),"
","B.Ú. ",IF(OFFSET(Zdroj!J$16,'k rozhodnutí detailní'!$A951,0)="","","Anonymizováno")),CONCATENATE("Okres:","
",OFFSET(Zdroj!CH$16,'k rozhodnutí detailní'!$A951,0),"
","Právní forma","
",OFFSET(Zdroj!H$16,'k rozhodnutí detailní'!$A951,0),"
",IF(OFFSET(Zdroj!I$16,'k rozhodnutí detailní'!$A951,0)="","","IČO: "),OFFSET(Zdroj!I$16,'k rozhodnutí detailní'!$A951,0),"
","B.Ú. ",OFFSET(Zdroj!J$16,'k rozhodnutí detailní'!$A951,0))))</f>
        <v/>
      </c>
      <c r="D953" s="3" t="str">
        <f ca="1">IF($B952="","",OFFSET(Zdroj!O$16,'k rozhodnutí detailní'!$A951,0))</f>
        <v/>
      </c>
      <c r="E953" s="426"/>
      <c r="F953" s="31"/>
      <c r="G953" s="429"/>
      <c r="H953" s="427"/>
      <c r="I953" s="419"/>
      <c r="J953" s="419"/>
      <c r="K953" s="419"/>
      <c r="L953" s="419"/>
      <c r="M953" s="435"/>
      <c r="N953" s="425"/>
      <c r="O953" s="419"/>
      <c r="P953" s="419"/>
      <c r="Q953" s="419"/>
      <c r="R953" s="419"/>
      <c r="S953" s="419"/>
      <c r="T953" s="419"/>
      <c r="U953" s="419"/>
    </row>
    <row r="954" spans="1:21" hidden="1" x14ac:dyDescent="0.25">
      <c r="A954" s="25">
        <f>ROW()/3-1</f>
        <v>317</v>
      </c>
      <c r="B954" s="424"/>
      <c r="C954" s="29" t="str">
        <f ca="1">IF($B952="","",IF(Zdroj!$AS$9="ano",IF(OFFSET(Zdroj!M$16,'k rozhodnutí detailní'!A951,0)="","","Anonymizováno"),IF(OFFSET(Zdroj!M$16,'k rozhodnutí detailní'!A951,0)="","",OFFSET(Zdroj!M$16,'k rozhodnutí detailní'!A951,0))))</f>
        <v/>
      </c>
      <c r="D954" s="3" t="str">
        <f ca="1">IF($B952="","",CONCATENATE("Dotace bude použita na:","
",OFFSET(Zdroj!P$16,'k rozhodnutí detailní'!$A951,0)))</f>
        <v/>
      </c>
      <c r="E954" s="426"/>
      <c r="F954" s="32" t="str">
        <f ca="1">IF($B952="","",OFFSET(Zdroj!V$16,'k rozhodnutí detailní'!$A951,0))</f>
        <v/>
      </c>
      <c r="G954" s="49" t="str">
        <f ca="1">IF($B952="","",OFFSET(Zdroj!CC$16,'k rozhodnutí'!#REF!,0))</f>
        <v/>
      </c>
      <c r="H954" s="427"/>
      <c r="I954" s="419"/>
      <c r="J954" s="419"/>
      <c r="K954" s="419"/>
      <c r="L954" s="419"/>
      <c r="M954" s="435"/>
      <c r="N954" s="33" t="str">
        <f t="shared" ref="N954" ca="1" si="629">IF(B952="","",N952/G952)</f>
        <v/>
      </c>
      <c r="O954" s="419"/>
      <c r="P954" s="419"/>
      <c r="Q954" s="419"/>
      <c r="R954" s="419"/>
      <c r="S954" s="419"/>
      <c r="T954" s="419"/>
      <c r="U954" s="419"/>
    </row>
    <row r="955" spans="1:21" hidden="1" x14ac:dyDescent="0.25">
      <c r="A955" s="25"/>
      <c r="B955" s="144" t="str">
        <f ca="1">IF(OFFSET(Zdroj!$B$16,A954,0)&gt;0,A957,"")</f>
        <v/>
      </c>
      <c r="C955" s="2" t="str">
        <f ca="1">IF($B955="","",IF(Zdroj!$AS$9="ano",CONCATENATE(OFFSET(Zdroj!C$16,'k rozhodnutí detailní'!$A954,0),"
","Anonymizováno","
",OFFSET(Zdroj!E$16,'k rozhodnutí detailní'!$A954,0),"
",OFFSET(Zdroj!F$16,'k rozhodnutí detailní'!$A954,0)),CONCATENATE(OFFSET(Zdroj!C$16,'k rozhodnutí detailní'!$A954,0),"
",OFFSET(Zdroj!D$16,'k rozhodnutí detailní'!$A954,0),"
",OFFSET(Zdroj!E$16,'k rozhodnutí detailní'!$A954,0),"
",OFFSET(Zdroj!F$16,'k rozhodnutí detailní'!$A954,0))))</f>
        <v/>
      </c>
      <c r="D955" s="20" t="str">
        <f ca="1">IF($B955="","",OFFSET(Zdroj!N$16,'k rozhodnutí detailní'!$A954,0))</f>
        <v/>
      </c>
      <c r="E955" s="426" t="str">
        <f ca="1">IF($B955="","",OFFSET(Zdroj!T$16,'k rozhodnutí detailní'!$A954,0))</f>
        <v/>
      </c>
      <c r="F955" s="32" t="str">
        <f ca="1">IF($B955="","",OFFSET(Zdroj!U$16,'k rozhodnutí detailní'!$A954,0))</f>
        <v/>
      </c>
      <c r="G955" s="429" t="str">
        <f ca="1">IF($B955="","",OFFSET(Zdroj!W$16,'k rozhodnutí detailní'!$A954,0))</f>
        <v/>
      </c>
      <c r="H955" s="427" t="str">
        <f ca="1">IF($B955="","",OFFSET(Zdroj!Y$16,'k rozhodnutí detailní'!$A954,0))</f>
        <v/>
      </c>
      <c r="I955" s="419" t="str">
        <f ca="1">IF($B955="","",OFFSET(Zdroj!BW$16,'k rozhodnutí detailní'!$A954,0))</f>
        <v/>
      </c>
      <c r="J955" s="419" t="str">
        <f ca="1">IF($B955="","",OFFSET(Zdroj!BX$16,'k rozhodnutí detailní'!$A954,0))</f>
        <v/>
      </c>
      <c r="K955" s="419" t="str">
        <f ca="1">IF($B955="","",OFFSET(Zdroj!BY$16,'k rozhodnutí detailní'!$A954,0))</f>
        <v/>
      </c>
      <c r="L955" s="419" t="str">
        <f ca="1">IF($B955="","",CONCATENATE(OFFSET(Zdroj!BZ$16,'k rozhodnutí detailní'!$A954,0)," ze 100"))</f>
        <v/>
      </c>
      <c r="M955" s="435" t="str">
        <f t="shared" ref="M955" ca="1" si="630">IF($B955="","",SUM((I955+J955+K955)/100))</f>
        <v/>
      </c>
      <c r="N955" s="425" t="str">
        <f ca="1">IF(B955="","",IF(Zdroj!$AS$1=Zdroj!$AT$9,IF(ROUND(G955*M955,Zdroj!$AT$8)&lt;Zdroj!$AU$1,Zdroj!$AU$1,ROUND(G955*M955,Zdroj!$AT$8)),OFFSET(Zdroj!CE$16,'k rozhodnutí detailní'!A954,0)))</f>
        <v/>
      </c>
      <c r="O955" s="419" t="str">
        <f ca="1">IF($B955="","",OFFSET(Zdroj!Z$16,'k rozhodnutí detailní'!$A954,0))</f>
        <v/>
      </c>
      <c r="P955" s="419" t="str">
        <f ca="1">IF($B955="","",OFFSET(Zdroj!AC$16,'k rozhodnutí detailní'!$A954,0))</f>
        <v/>
      </c>
      <c r="Q955" s="419" t="str">
        <f ca="1">IF($B955="","",OFFSET(Zdroj!AD$16,'k rozhodnutí detailní'!$A954,0))</f>
        <v/>
      </c>
      <c r="R955" s="419" t="str">
        <f ca="1">IF($B955="","",OFFSET(Zdroj!AE$16,'k rozhodnutí detailní'!$A954,0))</f>
        <v/>
      </c>
      <c r="S955" s="419" t="str">
        <f ca="1">IF($B955="","",OFFSET(Zdroj!AF$16,'k rozhodnutí detailní'!$A954,0))</f>
        <v/>
      </c>
      <c r="T955" s="419" t="str">
        <f ca="1">IF($B955="","",OFFSET(Zdroj!AG$16,'k rozhodnutí detailní'!$A954,0))</f>
        <v/>
      </c>
      <c r="U955" s="419" t="str">
        <f ca="1">IF($B955="","",OFFSET(Zdroj!AH$16,'k rozhodnutí detailní'!$A954,0))</f>
        <v/>
      </c>
    </row>
    <row r="956" spans="1:21" hidden="1" x14ac:dyDescent="0.25">
      <c r="A956" s="25"/>
      <c r="B956" s="424" t="str">
        <f ca="1">IF(OFFSET(Zdroj!$B$16,A954,0)&gt;0,OFFSET(Zdroj!$B$16,A954,0)+0,"")</f>
        <v/>
      </c>
      <c r="C956" s="2" t="str">
        <f ca="1">IF($B955="","",IF(Zdroj!$AS$9="ano",CONCATENATE("Okres:","
",OFFSET(Zdroj!CH$16,'k rozhodnutí detailní'!$A954,0),"
","Právní forma","
",OFFSET(Zdroj!H$16,'k rozhodnutí detailní'!$A954,0),"
",IF(OFFSET(Zdroj!I$16,'k rozhodnutí detailní'!$A954,0)="","","IČO: "),OFFSET(Zdroj!I$16,'k rozhodnutí detailní'!$A954,0),"
","B.Ú. ",IF(OFFSET(Zdroj!J$16,'k rozhodnutí detailní'!$A954,0)="","","Anonymizováno")),CONCATENATE("Okres:","
",OFFSET(Zdroj!CH$16,'k rozhodnutí detailní'!$A954,0),"
","Právní forma","
",OFFSET(Zdroj!H$16,'k rozhodnutí detailní'!$A954,0),"
",IF(OFFSET(Zdroj!I$16,'k rozhodnutí detailní'!$A954,0)="","","IČO: "),OFFSET(Zdroj!I$16,'k rozhodnutí detailní'!$A954,0),"
","B.Ú. ",OFFSET(Zdroj!J$16,'k rozhodnutí detailní'!$A954,0))))</f>
        <v/>
      </c>
      <c r="D956" s="3" t="str">
        <f ca="1">IF($B955="","",OFFSET(Zdroj!O$16,'k rozhodnutí detailní'!$A954,0))</f>
        <v/>
      </c>
      <c r="E956" s="426"/>
      <c r="F956" s="31"/>
      <c r="G956" s="429"/>
      <c r="H956" s="427"/>
      <c r="I956" s="419"/>
      <c r="J956" s="419"/>
      <c r="K956" s="419"/>
      <c r="L956" s="419"/>
      <c r="M956" s="435"/>
      <c r="N956" s="425"/>
      <c r="O956" s="419"/>
      <c r="P956" s="419"/>
      <c r="Q956" s="419"/>
      <c r="R956" s="419"/>
      <c r="S956" s="419"/>
      <c r="T956" s="419"/>
      <c r="U956" s="419"/>
    </row>
    <row r="957" spans="1:21" hidden="1" x14ac:dyDescent="0.25">
      <c r="A957" s="25">
        <f>ROW()/3-1</f>
        <v>318</v>
      </c>
      <c r="B957" s="424"/>
      <c r="C957" s="29" t="str">
        <f ca="1">IF($B955="","",IF(Zdroj!$AS$9="ano",IF(OFFSET(Zdroj!M$16,'k rozhodnutí detailní'!A954,0)="","","Anonymizováno"),IF(OFFSET(Zdroj!M$16,'k rozhodnutí detailní'!A954,0)="","",OFFSET(Zdroj!M$16,'k rozhodnutí detailní'!A954,0))))</f>
        <v/>
      </c>
      <c r="D957" s="3" t="str">
        <f ca="1">IF($B955="","",CONCATENATE("Dotace bude použita na:","
",OFFSET(Zdroj!P$16,'k rozhodnutí detailní'!$A954,0)))</f>
        <v/>
      </c>
      <c r="E957" s="426"/>
      <c r="F957" s="32" t="str">
        <f ca="1">IF($B955="","",OFFSET(Zdroj!V$16,'k rozhodnutí detailní'!$A954,0))</f>
        <v/>
      </c>
      <c r="G957" s="49" t="str">
        <f ca="1">IF($B955="","",OFFSET(Zdroj!CC$16,'k rozhodnutí'!#REF!,0))</f>
        <v/>
      </c>
      <c r="H957" s="427"/>
      <c r="I957" s="419"/>
      <c r="J957" s="419"/>
      <c r="K957" s="419"/>
      <c r="L957" s="419"/>
      <c r="M957" s="435"/>
      <c r="N957" s="33" t="str">
        <f t="shared" ref="N957" ca="1" si="631">IF(B955="","",N955/G955)</f>
        <v/>
      </c>
      <c r="O957" s="419"/>
      <c r="P957" s="419"/>
      <c r="Q957" s="419"/>
      <c r="R957" s="419"/>
      <c r="S957" s="419"/>
      <c r="T957" s="419"/>
      <c r="U957" s="419"/>
    </row>
    <row r="958" spans="1:21" hidden="1" x14ac:dyDescent="0.25">
      <c r="A958" s="25"/>
      <c r="B958" s="144" t="str">
        <f ca="1">IF(OFFSET(Zdroj!$B$16,A957,0)&gt;0,A960,"")</f>
        <v/>
      </c>
      <c r="C958" s="2" t="str">
        <f ca="1">IF($B958="","",IF(Zdroj!$AS$9="ano",CONCATENATE(OFFSET(Zdroj!C$16,'k rozhodnutí detailní'!$A957,0),"
","Anonymizováno","
",OFFSET(Zdroj!E$16,'k rozhodnutí detailní'!$A957,0),"
",OFFSET(Zdroj!F$16,'k rozhodnutí detailní'!$A957,0)),CONCATENATE(OFFSET(Zdroj!C$16,'k rozhodnutí detailní'!$A957,0),"
",OFFSET(Zdroj!D$16,'k rozhodnutí detailní'!$A957,0),"
",OFFSET(Zdroj!E$16,'k rozhodnutí detailní'!$A957,0),"
",OFFSET(Zdroj!F$16,'k rozhodnutí detailní'!$A957,0))))</f>
        <v/>
      </c>
      <c r="D958" s="20" t="str">
        <f ca="1">IF($B958="","",OFFSET(Zdroj!N$16,'k rozhodnutí detailní'!$A957,0))</f>
        <v/>
      </c>
      <c r="E958" s="426" t="str">
        <f ca="1">IF($B958="","",OFFSET(Zdroj!T$16,'k rozhodnutí detailní'!$A957,0))</f>
        <v/>
      </c>
      <c r="F958" s="32" t="str">
        <f ca="1">IF($B958="","",OFFSET(Zdroj!U$16,'k rozhodnutí detailní'!$A957,0))</f>
        <v/>
      </c>
      <c r="G958" s="429" t="str">
        <f ca="1">IF($B958="","",OFFSET(Zdroj!W$16,'k rozhodnutí detailní'!$A957,0))</f>
        <v/>
      </c>
      <c r="H958" s="427" t="str">
        <f ca="1">IF($B958="","",OFFSET(Zdroj!Y$16,'k rozhodnutí detailní'!$A957,0))</f>
        <v/>
      </c>
      <c r="I958" s="419" t="str">
        <f ca="1">IF($B958="","",OFFSET(Zdroj!BW$16,'k rozhodnutí detailní'!$A957,0))</f>
        <v/>
      </c>
      <c r="J958" s="419" t="str">
        <f ca="1">IF($B958="","",OFFSET(Zdroj!BX$16,'k rozhodnutí detailní'!$A957,0))</f>
        <v/>
      </c>
      <c r="K958" s="419" t="str">
        <f ca="1">IF($B958="","",OFFSET(Zdroj!BY$16,'k rozhodnutí detailní'!$A957,0))</f>
        <v/>
      </c>
      <c r="L958" s="419" t="str">
        <f ca="1">IF($B958="","",CONCATENATE(OFFSET(Zdroj!BZ$16,'k rozhodnutí detailní'!$A957,0)," ze 100"))</f>
        <v/>
      </c>
      <c r="M958" s="435" t="str">
        <f t="shared" ref="M958" ca="1" si="632">IF($B958="","",SUM((I958+J958+K958)/100))</f>
        <v/>
      </c>
      <c r="N958" s="425" t="str">
        <f ca="1">IF(B958="","",IF(Zdroj!$AS$1=Zdroj!$AT$9,IF(ROUND(G958*M958,Zdroj!$AT$8)&lt;Zdroj!$AU$1,Zdroj!$AU$1,ROUND(G958*M958,Zdroj!$AT$8)),OFFSET(Zdroj!CE$16,'k rozhodnutí detailní'!A957,0)))</f>
        <v/>
      </c>
      <c r="O958" s="419" t="str">
        <f ca="1">IF($B958="","",OFFSET(Zdroj!Z$16,'k rozhodnutí detailní'!$A957,0))</f>
        <v/>
      </c>
      <c r="P958" s="419" t="str">
        <f ca="1">IF($B958="","",OFFSET(Zdroj!AC$16,'k rozhodnutí detailní'!$A957,0))</f>
        <v/>
      </c>
      <c r="Q958" s="419" t="str">
        <f ca="1">IF($B958="","",OFFSET(Zdroj!AD$16,'k rozhodnutí detailní'!$A957,0))</f>
        <v/>
      </c>
      <c r="R958" s="419" t="str">
        <f ca="1">IF($B958="","",OFFSET(Zdroj!AE$16,'k rozhodnutí detailní'!$A957,0))</f>
        <v/>
      </c>
      <c r="S958" s="419" t="str">
        <f ca="1">IF($B958="","",OFFSET(Zdroj!AF$16,'k rozhodnutí detailní'!$A957,0))</f>
        <v/>
      </c>
      <c r="T958" s="419" t="str">
        <f ca="1">IF($B958="","",OFFSET(Zdroj!AG$16,'k rozhodnutí detailní'!$A957,0))</f>
        <v/>
      </c>
      <c r="U958" s="419" t="str">
        <f ca="1">IF($B958="","",OFFSET(Zdroj!AH$16,'k rozhodnutí detailní'!$A957,0))</f>
        <v/>
      </c>
    </row>
    <row r="959" spans="1:21" hidden="1" x14ac:dyDescent="0.25">
      <c r="A959" s="25"/>
      <c r="B959" s="424" t="str">
        <f ca="1">IF(OFFSET(Zdroj!$B$16,A957,0)&gt;0,OFFSET(Zdroj!$B$16,A957,0)+0,"")</f>
        <v/>
      </c>
      <c r="C959" s="2" t="str">
        <f ca="1">IF($B958="","",IF(Zdroj!$AS$9="ano",CONCATENATE("Okres:","
",OFFSET(Zdroj!CH$16,'k rozhodnutí detailní'!$A957,0),"
","Právní forma","
",OFFSET(Zdroj!H$16,'k rozhodnutí detailní'!$A957,0),"
",IF(OFFSET(Zdroj!I$16,'k rozhodnutí detailní'!$A957,0)="","","IČO: "),OFFSET(Zdroj!I$16,'k rozhodnutí detailní'!$A957,0),"
","B.Ú. ",IF(OFFSET(Zdroj!J$16,'k rozhodnutí detailní'!$A957,0)="","","Anonymizováno")),CONCATENATE("Okres:","
",OFFSET(Zdroj!CH$16,'k rozhodnutí detailní'!$A957,0),"
","Právní forma","
",OFFSET(Zdroj!H$16,'k rozhodnutí detailní'!$A957,0),"
",IF(OFFSET(Zdroj!I$16,'k rozhodnutí detailní'!$A957,0)="","","IČO: "),OFFSET(Zdroj!I$16,'k rozhodnutí detailní'!$A957,0),"
","B.Ú. ",OFFSET(Zdroj!J$16,'k rozhodnutí detailní'!$A957,0))))</f>
        <v/>
      </c>
      <c r="D959" s="3" t="str">
        <f ca="1">IF($B958="","",OFFSET(Zdroj!O$16,'k rozhodnutí detailní'!$A957,0))</f>
        <v/>
      </c>
      <c r="E959" s="426"/>
      <c r="F959" s="31"/>
      <c r="G959" s="429"/>
      <c r="H959" s="427"/>
      <c r="I959" s="419"/>
      <c r="J959" s="419"/>
      <c r="K959" s="419"/>
      <c r="L959" s="419"/>
      <c r="M959" s="435"/>
      <c r="N959" s="425"/>
      <c r="O959" s="419"/>
      <c r="P959" s="419"/>
      <c r="Q959" s="419"/>
      <c r="R959" s="419"/>
      <c r="S959" s="419"/>
      <c r="T959" s="419"/>
      <c r="U959" s="419"/>
    </row>
    <row r="960" spans="1:21" hidden="1" x14ac:dyDescent="0.25">
      <c r="A960" s="25">
        <f>ROW()/3-1</f>
        <v>319</v>
      </c>
      <c r="B960" s="424"/>
      <c r="C960" s="29" t="str">
        <f ca="1">IF($B958="","",IF(Zdroj!$AS$9="ano",IF(OFFSET(Zdroj!M$16,'k rozhodnutí detailní'!A957,0)="","","Anonymizováno"),IF(OFFSET(Zdroj!M$16,'k rozhodnutí detailní'!A957,0)="","",OFFSET(Zdroj!M$16,'k rozhodnutí detailní'!A957,0))))</f>
        <v/>
      </c>
      <c r="D960" s="3" t="str">
        <f ca="1">IF($B958="","",CONCATENATE("Dotace bude použita na:","
",OFFSET(Zdroj!P$16,'k rozhodnutí detailní'!$A957,0)))</f>
        <v/>
      </c>
      <c r="E960" s="426"/>
      <c r="F960" s="32" t="str">
        <f ca="1">IF($B958="","",OFFSET(Zdroj!V$16,'k rozhodnutí detailní'!$A957,0))</f>
        <v/>
      </c>
      <c r="G960" s="49" t="str">
        <f ca="1">IF($B958="","",OFFSET(Zdroj!CC$16,'k rozhodnutí'!#REF!,0))</f>
        <v/>
      </c>
      <c r="H960" s="427"/>
      <c r="I960" s="419"/>
      <c r="J960" s="419"/>
      <c r="K960" s="419"/>
      <c r="L960" s="419"/>
      <c r="M960" s="435"/>
      <c r="N960" s="33" t="str">
        <f t="shared" ref="N960" ca="1" si="633">IF(B958="","",N958/G958)</f>
        <v/>
      </c>
      <c r="O960" s="419"/>
      <c r="P960" s="419"/>
      <c r="Q960" s="419"/>
      <c r="R960" s="419"/>
      <c r="S960" s="419"/>
      <c r="T960" s="419"/>
      <c r="U960" s="419"/>
    </row>
    <row r="961" spans="1:21" hidden="1" x14ac:dyDescent="0.25">
      <c r="A961" s="25"/>
      <c r="B961" s="144" t="str">
        <f ca="1">IF(OFFSET(Zdroj!$B$16,A960,0)&gt;0,A963,"")</f>
        <v/>
      </c>
      <c r="C961" s="2" t="str">
        <f ca="1">IF($B961="","",IF(Zdroj!$AS$9="ano",CONCATENATE(OFFSET(Zdroj!C$16,'k rozhodnutí detailní'!$A960,0),"
","Anonymizováno","
",OFFSET(Zdroj!E$16,'k rozhodnutí detailní'!$A960,0),"
",OFFSET(Zdroj!F$16,'k rozhodnutí detailní'!$A960,0)),CONCATENATE(OFFSET(Zdroj!C$16,'k rozhodnutí detailní'!$A960,0),"
",OFFSET(Zdroj!D$16,'k rozhodnutí detailní'!$A960,0),"
",OFFSET(Zdroj!E$16,'k rozhodnutí detailní'!$A960,0),"
",OFFSET(Zdroj!F$16,'k rozhodnutí detailní'!$A960,0))))</f>
        <v/>
      </c>
      <c r="D961" s="20" t="str">
        <f ca="1">IF($B961="","",OFFSET(Zdroj!N$16,'k rozhodnutí detailní'!$A960,0))</f>
        <v/>
      </c>
      <c r="E961" s="426" t="str">
        <f ca="1">IF($B961="","",OFFSET(Zdroj!T$16,'k rozhodnutí detailní'!$A960,0))</f>
        <v/>
      </c>
      <c r="F961" s="32" t="str">
        <f ca="1">IF($B961="","",OFFSET(Zdroj!U$16,'k rozhodnutí detailní'!$A960,0))</f>
        <v/>
      </c>
      <c r="G961" s="429" t="str">
        <f ca="1">IF($B961="","",OFFSET(Zdroj!W$16,'k rozhodnutí detailní'!$A960,0))</f>
        <v/>
      </c>
      <c r="H961" s="427" t="str">
        <f ca="1">IF($B961="","",OFFSET(Zdroj!Y$16,'k rozhodnutí detailní'!$A960,0))</f>
        <v/>
      </c>
      <c r="I961" s="419" t="str">
        <f ca="1">IF($B961="","",OFFSET(Zdroj!BW$16,'k rozhodnutí detailní'!$A960,0))</f>
        <v/>
      </c>
      <c r="J961" s="419" t="str">
        <f ca="1">IF($B961="","",OFFSET(Zdroj!BX$16,'k rozhodnutí detailní'!$A960,0))</f>
        <v/>
      </c>
      <c r="K961" s="419" t="str">
        <f ca="1">IF($B961="","",OFFSET(Zdroj!BY$16,'k rozhodnutí detailní'!$A960,0))</f>
        <v/>
      </c>
      <c r="L961" s="419" t="str">
        <f ca="1">IF($B961="","",CONCATENATE(OFFSET(Zdroj!BZ$16,'k rozhodnutí detailní'!$A960,0)," ze 100"))</f>
        <v/>
      </c>
      <c r="M961" s="435" t="str">
        <f t="shared" ref="M961" ca="1" si="634">IF($B961="","",SUM((I961+J961+K961)/100))</f>
        <v/>
      </c>
      <c r="N961" s="425" t="str">
        <f ca="1">IF(B961="","",IF(Zdroj!$AS$1=Zdroj!$AT$9,IF(ROUND(G961*M961,Zdroj!$AT$8)&lt;Zdroj!$AU$1,Zdroj!$AU$1,ROUND(G961*M961,Zdroj!$AT$8)),OFFSET(Zdroj!CE$16,'k rozhodnutí detailní'!A960,0)))</f>
        <v/>
      </c>
      <c r="O961" s="419" t="str">
        <f ca="1">IF($B961="","",OFFSET(Zdroj!Z$16,'k rozhodnutí detailní'!$A960,0))</f>
        <v/>
      </c>
      <c r="P961" s="419" t="str">
        <f ca="1">IF($B961="","",OFFSET(Zdroj!AC$16,'k rozhodnutí detailní'!$A960,0))</f>
        <v/>
      </c>
      <c r="Q961" s="419" t="str">
        <f ca="1">IF($B961="","",OFFSET(Zdroj!AD$16,'k rozhodnutí detailní'!$A960,0))</f>
        <v/>
      </c>
      <c r="R961" s="419" t="str">
        <f ca="1">IF($B961="","",OFFSET(Zdroj!AE$16,'k rozhodnutí detailní'!$A960,0))</f>
        <v/>
      </c>
      <c r="S961" s="419" t="str">
        <f ca="1">IF($B961="","",OFFSET(Zdroj!AF$16,'k rozhodnutí detailní'!$A960,0))</f>
        <v/>
      </c>
      <c r="T961" s="419" t="str">
        <f ca="1">IF($B961="","",OFFSET(Zdroj!AG$16,'k rozhodnutí detailní'!$A960,0))</f>
        <v/>
      </c>
      <c r="U961" s="419" t="str">
        <f ca="1">IF($B961="","",OFFSET(Zdroj!AH$16,'k rozhodnutí detailní'!$A960,0))</f>
        <v/>
      </c>
    </row>
    <row r="962" spans="1:21" hidden="1" x14ac:dyDescent="0.25">
      <c r="A962" s="25"/>
      <c r="B962" s="424" t="str">
        <f ca="1">IF(OFFSET(Zdroj!$B$16,A960,0)&gt;0,OFFSET(Zdroj!$B$16,A960,0)+0,"")</f>
        <v/>
      </c>
      <c r="C962" s="2" t="str">
        <f ca="1">IF($B961="","",IF(Zdroj!$AS$9="ano",CONCATENATE("Okres:","
",OFFSET(Zdroj!CH$16,'k rozhodnutí detailní'!$A960,0),"
","Právní forma","
",OFFSET(Zdroj!H$16,'k rozhodnutí detailní'!$A960,0),"
",IF(OFFSET(Zdroj!I$16,'k rozhodnutí detailní'!$A960,0)="","","IČO: "),OFFSET(Zdroj!I$16,'k rozhodnutí detailní'!$A960,0),"
","B.Ú. ",IF(OFFSET(Zdroj!J$16,'k rozhodnutí detailní'!$A960,0)="","","Anonymizováno")),CONCATENATE("Okres:","
",OFFSET(Zdroj!CH$16,'k rozhodnutí detailní'!$A960,0),"
","Právní forma","
",OFFSET(Zdroj!H$16,'k rozhodnutí detailní'!$A960,0),"
",IF(OFFSET(Zdroj!I$16,'k rozhodnutí detailní'!$A960,0)="","","IČO: "),OFFSET(Zdroj!I$16,'k rozhodnutí detailní'!$A960,0),"
","B.Ú. ",OFFSET(Zdroj!J$16,'k rozhodnutí detailní'!$A960,0))))</f>
        <v/>
      </c>
      <c r="D962" s="3" t="str">
        <f ca="1">IF($B961="","",OFFSET(Zdroj!O$16,'k rozhodnutí detailní'!$A960,0))</f>
        <v/>
      </c>
      <c r="E962" s="426"/>
      <c r="F962" s="31"/>
      <c r="G962" s="429"/>
      <c r="H962" s="427"/>
      <c r="I962" s="419"/>
      <c r="J962" s="419"/>
      <c r="K962" s="419"/>
      <c r="L962" s="419"/>
      <c r="M962" s="435"/>
      <c r="N962" s="425"/>
      <c r="O962" s="419"/>
      <c r="P962" s="419"/>
      <c r="Q962" s="419"/>
      <c r="R962" s="419"/>
      <c r="S962" s="419"/>
      <c r="T962" s="419"/>
      <c r="U962" s="419"/>
    </row>
    <row r="963" spans="1:21" hidden="1" x14ac:dyDescent="0.25">
      <c r="A963" s="25">
        <f>ROW()/3-1</f>
        <v>320</v>
      </c>
      <c r="B963" s="424"/>
      <c r="C963" s="29" t="str">
        <f ca="1">IF($B961="","",IF(Zdroj!$AS$9="ano",IF(OFFSET(Zdroj!M$16,'k rozhodnutí detailní'!A960,0)="","","Anonymizováno"),IF(OFFSET(Zdroj!M$16,'k rozhodnutí detailní'!A960,0)="","",OFFSET(Zdroj!M$16,'k rozhodnutí detailní'!A960,0))))</f>
        <v/>
      </c>
      <c r="D963" s="3" t="str">
        <f ca="1">IF($B961="","",CONCATENATE("Dotace bude použita na:","
",OFFSET(Zdroj!P$16,'k rozhodnutí detailní'!$A960,0)))</f>
        <v/>
      </c>
      <c r="E963" s="426"/>
      <c r="F963" s="32" t="str">
        <f ca="1">IF($B961="","",OFFSET(Zdroj!V$16,'k rozhodnutí detailní'!$A960,0))</f>
        <v/>
      </c>
      <c r="G963" s="49" t="str">
        <f ca="1">IF($B961="","",OFFSET(Zdroj!CC$16,'k rozhodnutí'!#REF!,0))</f>
        <v/>
      </c>
      <c r="H963" s="427"/>
      <c r="I963" s="419"/>
      <c r="J963" s="419"/>
      <c r="K963" s="419"/>
      <c r="L963" s="419"/>
      <c r="M963" s="435"/>
      <c r="N963" s="33" t="str">
        <f t="shared" ref="N963" ca="1" si="635">IF(B961="","",N961/G961)</f>
        <v/>
      </c>
      <c r="O963" s="419"/>
      <c r="P963" s="419"/>
      <c r="Q963" s="419"/>
      <c r="R963" s="419"/>
      <c r="S963" s="419"/>
      <c r="T963" s="419"/>
      <c r="U963" s="419"/>
    </row>
    <row r="964" spans="1:21" hidden="1" x14ac:dyDescent="0.25">
      <c r="A964" s="25"/>
      <c r="B964" s="144" t="str">
        <f ca="1">IF(OFFSET(Zdroj!$B$16,A963,0)&gt;0,A966,"")</f>
        <v/>
      </c>
      <c r="C964" s="2" t="str">
        <f ca="1">IF($B964="","",IF(Zdroj!$AS$9="ano",CONCATENATE(OFFSET(Zdroj!C$16,'k rozhodnutí detailní'!$A963,0),"
","Anonymizováno","
",OFFSET(Zdroj!E$16,'k rozhodnutí detailní'!$A963,0),"
",OFFSET(Zdroj!F$16,'k rozhodnutí detailní'!$A963,0)),CONCATENATE(OFFSET(Zdroj!C$16,'k rozhodnutí detailní'!$A963,0),"
",OFFSET(Zdroj!D$16,'k rozhodnutí detailní'!$A963,0),"
",OFFSET(Zdroj!E$16,'k rozhodnutí detailní'!$A963,0),"
",OFFSET(Zdroj!F$16,'k rozhodnutí detailní'!$A963,0))))</f>
        <v/>
      </c>
      <c r="D964" s="20" t="str">
        <f ca="1">IF($B964="","",OFFSET(Zdroj!N$16,'k rozhodnutí detailní'!$A963,0))</f>
        <v/>
      </c>
      <c r="E964" s="426" t="str">
        <f ca="1">IF($B964="","",OFFSET(Zdroj!T$16,'k rozhodnutí detailní'!$A963,0))</f>
        <v/>
      </c>
      <c r="F964" s="32" t="str">
        <f ca="1">IF($B964="","",OFFSET(Zdroj!U$16,'k rozhodnutí detailní'!$A963,0))</f>
        <v/>
      </c>
      <c r="G964" s="429" t="str">
        <f ca="1">IF($B964="","",OFFSET(Zdroj!W$16,'k rozhodnutí detailní'!$A963,0))</f>
        <v/>
      </c>
      <c r="H964" s="427" t="str">
        <f ca="1">IF($B964="","",OFFSET(Zdroj!Y$16,'k rozhodnutí detailní'!$A963,0))</f>
        <v/>
      </c>
      <c r="I964" s="419" t="str">
        <f ca="1">IF($B964="","",OFFSET(Zdroj!BW$16,'k rozhodnutí detailní'!$A963,0))</f>
        <v/>
      </c>
      <c r="J964" s="419" t="str">
        <f ca="1">IF($B964="","",OFFSET(Zdroj!BX$16,'k rozhodnutí detailní'!$A963,0))</f>
        <v/>
      </c>
      <c r="K964" s="419" t="str">
        <f ca="1">IF($B964="","",OFFSET(Zdroj!BY$16,'k rozhodnutí detailní'!$A963,0))</f>
        <v/>
      </c>
      <c r="L964" s="419" t="str">
        <f ca="1">IF($B964="","",CONCATENATE(OFFSET(Zdroj!BZ$16,'k rozhodnutí detailní'!$A963,0)," ze 100"))</f>
        <v/>
      </c>
      <c r="M964" s="435" t="str">
        <f t="shared" ref="M964" ca="1" si="636">IF($B964="","",SUM((I964+J964+K964)/100))</f>
        <v/>
      </c>
      <c r="N964" s="425" t="str">
        <f ca="1">IF(B964="","",IF(Zdroj!$AS$1=Zdroj!$AT$9,IF(ROUND(G964*M964,Zdroj!$AT$8)&lt;Zdroj!$AU$1,Zdroj!$AU$1,ROUND(G964*M964,Zdroj!$AT$8)),OFFSET(Zdroj!CE$16,'k rozhodnutí detailní'!A963,0)))</f>
        <v/>
      </c>
      <c r="O964" s="419" t="str">
        <f ca="1">IF($B964="","",OFFSET(Zdroj!Z$16,'k rozhodnutí detailní'!$A963,0))</f>
        <v/>
      </c>
      <c r="P964" s="419" t="str">
        <f ca="1">IF($B964="","",OFFSET(Zdroj!AC$16,'k rozhodnutí detailní'!$A963,0))</f>
        <v/>
      </c>
      <c r="Q964" s="419" t="str">
        <f ca="1">IF($B964="","",OFFSET(Zdroj!AD$16,'k rozhodnutí detailní'!$A963,0))</f>
        <v/>
      </c>
      <c r="R964" s="419" t="str">
        <f ca="1">IF($B964="","",OFFSET(Zdroj!AE$16,'k rozhodnutí detailní'!$A963,0))</f>
        <v/>
      </c>
      <c r="S964" s="419" t="str">
        <f ca="1">IF($B964="","",OFFSET(Zdroj!AF$16,'k rozhodnutí detailní'!$A963,0))</f>
        <v/>
      </c>
      <c r="T964" s="419" t="str">
        <f ca="1">IF($B964="","",OFFSET(Zdroj!AG$16,'k rozhodnutí detailní'!$A963,0))</f>
        <v/>
      </c>
      <c r="U964" s="419" t="str">
        <f ca="1">IF($B964="","",OFFSET(Zdroj!AH$16,'k rozhodnutí detailní'!$A963,0))</f>
        <v/>
      </c>
    </row>
    <row r="965" spans="1:21" hidden="1" x14ac:dyDescent="0.25">
      <c r="A965" s="25"/>
      <c r="B965" s="424" t="str">
        <f ca="1">IF(OFFSET(Zdroj!$B$16,A963,0)&gt;0,OFFSET(Zdroj!$B$16,A963,0)+0,"")</f>
        <v/>
      </c>
      <c r="C965" s="2" t="str">
        <f ca="1">IF($B964="","",IF(Zdroj!$AS$9="ano",CONCATENATE("Okres:","
",OFFSET(Zdroj!CH$16,'k rozhodnutí detailní'!$A963,0),"
","Právní forma","
",OFFSET(Zdroj!H$16,'k rozhodnutí detailní'!$A963,0),"
",IF(OFFSET(Zdroj!I$16,'k rozhodnutí detailní'!$A963,0)="","","IČO: "),OFFSET(Zdroj!I$16,'k rozhodnutí detailní'!$A963,0),"
","B.Ú. ",IF(OFFSET(Zdroj!J$16,'k rozhodnutí detailní'!$A963,0)="","","Anonymizováno")),CONCATENATE("Okres:","
",OFFSET(Zdroj!CH$16,'k rozhodnutí detailní'!$A963,0),"
","Právní forma","
",OFFSET(Zdroj!H$16,'k rozhodnutí detailní'!$A963,0),"
",IF(OFFSET(Zdroj!I$16,'k rozhodnutí detailní'!$A963,0)="","","IČO: "),OFFSET(Zdroj!I$16,'k rozhodnutí detailní'!$A963,0),"
","B.Ú. ",OFFSET(Zdroj!J$16,'k rozhodnutí detailní'!$A963,0))))</f>
        <v/>
      </c>
      <c r="D965" s="3" t="str">
        <f ca="1">IF($B964="","",OFFSET(Zdroj!O$16,'k rozhodnutí detailní'!$A963,0))</f>
        <v/>
      </c>
      <c r="E965" s="426"/>
      <c r="F965" s="31"/>
      <c r="G965" s="429"/>
      <c r="H965" s="427"/>
      <c r="I965" s="419"/>
      <c r="J965" s="419"/>
      <c r="K965" s="419"/>
      <c r="L965" s="419"/>
      <c r="M965" s="435"/>
      <c r="N965" s="425"/>
      <c r="O965" s="419"/>
      <c r="P965" s="419"/>
      <c r="Q965" s="419"/>
      <c r="R965" s="419"/>
      <c r="S965" s="419"/>
      <c r="T965" s="419"/>
      <c r="U965" s="419"/>
    </row>
    <row r="966" spans="1:21" hidden="1" x14ac:dyDescent="0.25">
      <c r="A966" s="25">
        <f>ROW()/3-1</f>
        <v>321</v>
      </c>
      <c r="B966" s="424"/>
      <c r="C966" s="29" t="str">
        <f ca="1">IF($B964="","",IF(Zdroj!$AS$9="ano",IF(OFFSET(Zdroj!M$16,'k rozhodnutí detailní'!A963,0)="","","Anonymizováno"),IF(OFFSET(Zdroj!M$16,'k rozhodnutí detailní'!A963,0)="","",OFFSET(Zdroj!M$16,'k rozhodnutí detailní'!A963,0))))</f>
        <v/>
      </c>
      <c r="D966" s="3" t="str">
        <f ca="1">IF($B964="","",CONCATENATE("Dotace bude použita na:","
",OFFSET(Zdroj!P$16,'k rozhodnutí detailní'!$A963,0)))</f>
        <v/>
      </c>
      <c r="E966" s="426"/>
      <c r="F966" s="32" t="str">
        <f ca="1">IF($B964="","",OFFSET(Zdroj!V$16,'k rozhodnutí detailní'!$A963,0))</f>
        <v/>
      </c>
      <c r="G966" s="49" t="str">
        <f ca="1">IF($B964="","",OFFSET(Zdroj!CC$16,'k rozhodnutí'!#REF!,0))</f>
        <v/>
      </c>
      <c r="H966" s="427"/>
      <c r="I966" s="419"/>
      <c r="J966" s="419"/>
      <c r="K966" s="419"/>
      <c r="L966" s="419"/>
      <c r="M966" s="435"/>
      <c r="N966" s="33" t="str">
        <f t="shared" ref="N966" ca="1" si="637">IF(B964="","",N964/G964)</f>
        <v/>
      </c>
      <c r="O966" s="419"/>
      <c r="P966" s="419"/>
      <c r="Q966" s="419"/>
      <c r="R966" s="419"/>
      <c r="S966" s="419"/>
      <c r="T966" s="419"/>
      <c r="U966" s="419"/>
    </row>
    <row r="967" spans="1:21" hidden="1" x14ac:dyDescent="0.25">
      <c r="A967" s="25"/>
      <c r="B967" s="144" t="str">
        <f ca="1">IF(OFFSET(Zdroj!$B$16,A966,0)&gt;0,A969,"")</f>
        <v/>
      </c>
      <c r="C967" s="2" t="str">
        <f ca="1">IF($B967="","",IF(Zdroj!$AS$9="ano",CONCATENATE(OFFSET(Zdroj!C$16,'k rozhodnutí detailní'!$A966,0),"
","Anonymizováno","
",OFFSET(Zdroj!E$16,'k rozhodnutí detailní'!$A966,0),"
",OFFSET(Zdroj!F$16,'k rozhodnutí detailní'!$A966,0)),CONCATENATE(OFFSET(Zdroj!C$16,'k rozhodnutí detailní'!$A966,0),"
",OFFSET(Zdroj!D$16,'k rozhodnutí detailní'!$A966,0),"
",OFFSET(Zdroj!E$16,'k rozhodnutí detailní'!$A966,0),"
",OFFSET(Zdroj!F$16,'k rozhodnutí detailní'!$A966,0))))</f>
        <v/>
      </c>
      <c r="D967" s="20" t="str">
        <f ca="1">IF($B967="","",OFFSET(Zdroj!N$16,'k rozhodnutí detailní'!$A966,0))</f>
        <v/>
      </c>
      <c r="E967" s="426" t="str">
        <f ca="1">IF($B967="","",OFFSET(Zdroj!T$16,'k rozhodnutí detailní'!$A966,0))</f>
        <v/>
      </c>
      <c r="F967" s="32" t="str">
        <f ca="1">IF($B967="","",OFFSET(Zdroj!U$16,'k rozhodnutí detailní'!$A966,0))</f>
        <v/>
      </c>
      <c r="G967" s="429" t="str">
        <f ca="1">IF($B967="","",OFFSET(Zdroj!W$16,'k rozhodnutí detailní'!$A966,0))</f>
        <v/>
      </c>
      <c r="H967" s="427" t="str">
        <f ca="1">IF($B967="","",OFFSET(Zdroj!Y$16,'k rozhodnutí detailní'!$A966,0))</f>
        <v/>
      </c>
      <c r="I967" s="419" t="str">
        <f ca="1">IF($B967="","",OFFSET(Zdroj!BW$16,'k rozhodnutí detailní'!$A966,0))</f>
        <v/>
      </c>
      <c r="J967" s="419" t="str">
        <f ca="1">IF($B967="","",OFFSET(Zdroj!BX$16,'k rozhodnutí detailní'!$A966,0))</f>
        <v/>
      </c>
      <c r="K967" s="419" t="str">
        <f ca="1">IF($B967="","",OFFSET(Zdroj!BY$16,'k rozhodnutí detailní'!$A966,0))</f>
        <v/>
      </c>
      <c r="L967" s="419" t="str">
        <f ca="1">IF($B967="","",CONCATENATE(OFFSET(Zdroj!BZ$16,'k rozhodnutí detailní'!$A966,0)," ze 100"))</f>
        <v/>
      </c>
      <c r="M967" s="435" t="str">
        <f t="shared" ref="M967" ca="1" si="638">IF($B967="","",SUM((I967+J967+K967)/100))</f>
        <v/>
      </c>
      <c r="N967" s="425" t="str">
        <f ca="1">IF(B967="","",IF(Zdroj!$AS$1=Zdroj!$AT$9,IF(ROUND(G967*M967,Zdroj!$AT$8)&lt;Zdroj!$AU$1,Zdroj!$AU$1,ROUND(G967*M967,Zdroj!$AT$8)),OFFSET(Zdroj!CE$16,'k rozhodnutí detailní'!A966,0)))</f>
        <v/>
      </c>
      <c r="O967" s="419" t="str">
        <f ca="1">IF($B967="","",OFFSET(Zdroj!Z$16,'k rozhodnutí detailní'!$A966,0))</f>
        <v/>
      </c>
      <c r="P967" s="419" t="str">
        <f ca="1">IF($B967="","",OFFSET(Zdroj!AC$16,'k rozhodnutí detailní'!$A966,0))</f>
        <v/>
      </c>
      <c r="Q967" s="419" t="str">
        <f ca="1">IF($B967="","",OFFSET(Zdroj!AD$16,'k rozhodnutí detailní'!$A966,0))</f>
        <v/>
      </c>
      <c r="R967" s="419" t="str">
        <f ca="1">IF($B967="","",OFFSET(Zdroj!AE$16,'k rozhodnutí detailní'!$A966,0))</f>
        <v/>
      </c>
      <c r="S967" s="419" t="str">
        <f ca="1">IF($B967="","",OFFSET(Zdroj!AF$16,'k rozhodnutí detailní'!$A966,0))</f>
        <v/>
      </c>
      <c r="T967" s="419" t="str">
        <f ca="1">IF($B967="","",OFFSET(Zdroj!AG$16,'k rozhodnutí detailní'!$A966,0))</f>
        <v/>
      </c>
      <c r="U967" s="419" t="str">
        <f ca="1">IF($B967="","",OFFSET(Zdroj!AH$16,'k rozhodnutí detailní'!$A966,0))</f>
        <v/>
      </c>
    </row>
    <row r="968" spans="1:21" hidden="1" x14ac:dyDescent="0.25">
      <c r="A968" s="25"/>
      <c r="B968" s="424" t="str">
        <f ca="1">IF(OFFSET(Zdroj!$B$16,A966,0)&gt;0,OFFSET(Zdroj!$B$16,A966,0)+0,"")</f>
        <v/>
      </c>
      <c r="C968" s="2" t="str">
        <f ca="1">IF($B967="","",IF(Zdroj!$AS$9="ano",CONCATENATE("Okres:","
",OFFSET(Zdroj!CH$16,'k rozhodnutí detailní'!$A966,0),"
","Právní forma","
",OFFSET(Zdroj!H$16,'k rozhodnutí detailní'!$A966,0),"
",IF(OFFSET(Zdroj!I$16,'k rozhodnutí detailní'!$A966,0)="","","IČO: "),OFFSET(Zdroj!I$16,'k rozhodnutí detailní'!$A966,0),"
","B.Ú. ",IF(OFFSET(Zdroj!J$16,'k rozhodnutí detailní'!$A966,0)="","","Anonymizováno")),CONCATENATE("Okres:","
",OFFSET(Zdroj!CH$16,'k rozhodnutí detailní'!$A966,0),"
","Právní forma","
",OFFSET(Zdroj!H$16,'k rozhodnutí detailní'!$A966,0),"
",IF(OFFSET(Zdroj!I$16,'k rozhodnutí detailní'!$A966,0)="","","IČO: "),OFFSET(Zdroj!I$16,'k rozhodnutí detailní'!$A966,0),"
","B.Ú. ",OFFSET(Zdroj!J$16,'k rozhodnutí detailní'!$A966,0))))</f>
        <v/>
      </c>
      <c r="D968" s="3" t="str">
        <f ca="1">IF($B967="","",OFFSET(Zdroj!O$16,'k rozhodnutí detailní'!$A966,0))</f>
        <v/>
      </c>
      <c r="E968" s="426"/>
      <c r="F968" s="31"/>
      <c r="G968" s="429"/>
      <c r="H968" s="427"/>
      <c r="I968" s="419"/>
      <c r="J968" s="419"/>
      <c r="K968" s="419"/>
      <c r="L968" s="419"/>
      <c r="M968" s="435"/>
      <c r="N968" s="425"/>
      <c r="O968" s="419"/>
      <c r="P968" s="419"/>
      <c r="Q968" s="419"/>
      <c r="R968" s="419"/>
      <c r="S968" s="419"/>
      <c r="T968" s="419"/>
      <c r="U968" s="419"/>
    </row>
    <row r="969" spans="1:21" hidden="1" x14ac:dyDescent="0.25">
      <c r="A969" s="25">
        <f>ROW()/3-1</f>
        <v>322</v>
      </c>
      <c r="B969" s="424"/>
      <c r="C969" s="29" t="str">
        <f ca="1">IF($B967="","",IF(Zdroj!$AS$9="ano",IF(OFFSET(Zdroj!M$16,'k rozhodnutí detailní'!A966,0)="","","Anonymizováno"),IF(OFFSET(Zdroj!M$16,'k rozhodnutí detailní'!A966,0)="","",OFFSET(Zdroj!M$16,'k rozhodnutí detailní'!A966,0))))</f>
        <v/>
      </c>
      <c r="D969" s="3" t="str">
        <f ca="1">IF($B967="","",CONCATENATE("Dotace bude použita na:","
",OFFSET(Zdroj!P$16,'k rozhodnutí detailní'!$A966,0)))</f>
        <v/>
      </c>
      <c r="E969" s="426"/>
      <c r="F969" s="32" t="str">
        <f ca="1">IF($B967="","",OFFSET(Zdroj!V$16,'k rozhodnutí detailní'!$A966,0))</f>
        <v/>
      </c>
      <c r="G969" s="49" t="str">
        <f ca="1">IF($B967="","",OFFSET(Zdroj!CC$16,'k rozhodnutí'!#REF!,0))</f>
        <v/>
      </c>
      <c r="H969" s="427"/>
      <c r="I969" s="419"/>
      <c r="J969" s="419"/>
      <c r="K969" s="419"/>
      <c r="L969" s="419"/>
      <c r="M969" s="435"/>
      <c r="N969" s="33" t="str">
        <f t="shared" ref="N969" ca="1" si="639">IF(B967="","",N967/G967)</f>
        <v/>
      </c>
      <c r="O969" s="419"/>
      <c r="P969" s="419"/>
      <c r="Q969" s="419"/>
      <c r="R969" s="419"/>
      <c r="S969" s="419"/>
      <c r="T969" s="419"/>
      <c r="U969" s="419"/>
    </row>
    <row r="970" spans="1:21" hidden="1" x14ac:dyDescent="0.25">
      <c r="A970" s="25"/>
      <c r="B970" s="144" t="str">
        <f ca="1">IF(OFFSET(Zdroj!$B$16,A969,0)&gt;0,A972,"")</f>
        <v/>
      </c>
      <c r="C970" s="2" t="str">
        <f ca="1">IF($B970="","",IF(Zdroj!$AS$9="ano",CONCATENATE(OFFSET(Zdroj!C$16,'k rozhodnutí detailní'!$A969,0),"
","Anonymizováno","
",OFFSET(Zdroj!E$16,'k rozhodnutí detailní'!$A969,0),"
",OFFSET(Zdroj!F$16,'k rozhodnutí detailní'!$A969,0)),CONCATENATE(OFFSET(Zdroj!C$16,'k rozhodnutí detailní'!$A969,0),"
",OFFSET(Zdroj!D$16,'k rozhodnutí detailní'!$A969,0),"
",OFFSET(Zdroj!E$16,'k rozhodnutí detailní'!$A969,0),"
",OFFSET(Zdroj!F$16,'k rozhodnutí detailní'!$A969,0))))</f>
        <v/>
      </c>
      <c r="D970" s="20" t="str">
        <f ca="1">IF($B970="","",OFFSET(Zdroj!N$16,'k rozhodnutí detailní'!$A969,0))</f>
        <v/>
      </c>
      <c r="E970" s="426" t="str">
        <f ca="1">IF($B970="","",OFFSET(Zdroj!T$16,'k rozhodnutí detailní'!$A969,0))</f>
        <v/>
      </c>
      <c r="F970" s="32" t="str">
        <f ca="1">IF($B970="","",OFFSET(Zdroj!U$16,'k rozhodnutí detailní'!$A969,0))</f>
        <v/>
      </c>
      <c r="G970" s="429" t="str">
        <f ca="1">IF($B970="","",OFFSET(Zdroj!W$16,'k rozhodnutí detailní'!$A969,0))</f>
        <v/>
      </c>
      <c r="H970" s="427" t="str">
        <f ca="1">IF($B970="","",OFFSET(Zdroj!Y$16,'k rozhodnutí detailní'!$A969,0))</f>
        <v/>
      </c>
      <c r="I970" s="419" t="str">
        <f ca="1">IF($B970="","",OFFSET(Zdroj!BW$16,'k rozhodnutí detailní'!$A969,0))</f>
        <v/>
      </c>
      <c r="J970" s="419" t="str">
        <f ca="1">IF($B970="","",OFFSET(Zdroj!BX$16,'k rozhodnutí detailní'!$A969,0))</f>
        <v/>
      </c>
      <c r="K970" s="419" t="str">
        <f ca="1">IF($B970="","",OFFSET(Zdroj!BY$16,'k rozhodnutí detailní'!$A969,0))</f>
        <v/>
      </c>
      <c r="L970" s="419" t="str">
        <f ca="1">IF($B970="","",CONCATENATE(OFFSET(Zdroj!BZ$16,'k rozhodnutí detailní'!$A969,0)," ze 100"))</f>
        <v/>
      </c>
      <c r="M970" s="435" t="str">
        <f t="shared" ref="M970" ca="1" si="640">IF($B970="","",SUM((I970+J970+K970)/100))</f>
        <v/>
      </c>
      <c r="N970" s="425" t="str">
        <f ca="1">IF(B970="","",IF(Zdroj!$AS$1=Zdroj!$AT$9,IF(ROUND(G970*M970,Zdroj!$AT$8)&lt;Zdroj!$AU$1,Zdroj!$AU$1,ROUND(G970*M970,Zdroj!$AT$8)),OFFSET(Zdroj!CE$16,'k rozhodnutí detailní'!A969,0)))</f>
        <v/>
      </c>
      <c r="O970" s="419" t="str">
        <f ca="1">IF($B970="","",OFFSET(Zdroj!Z$16,'k rozhodnutí detailní'!$A969,0))</f>
        <v/>
      </c>
      <c r="P970" s="419" t="str">
        <f ca="1">IF($B970="","",OFFSET(Zdroj!AC$16,'k rozhodnutí detailní'!$A969,0))</f>
        <v/>
      </c>
      <c r="Q970" s="419" t="str">
        <f ca="1">IF($B970="","",OFFSET(Zdroj!AD$16,'k rozhodnutí detailní'!$A969,0))</f>
        <v/>
      </c>
      <c r="R970" s="419" t="str">
        <f ca="1">IF($B970="","",OFFSET(Zdroj!AE$16,'k rozhodnutí detailní'!$A969,0))</f>
        <v/>
      </c>
      <c r="S970" s="419" t="str">
        <f ca="1">IF($B970="","",OFFSET(Zdroj!AF$16,'k rozhodnutí detailní'!$A969,0))</f>
        <v/>
      </c>
      <c r="T970" s="419" t="str">
        <f ca="1">IF($B970="","",OFFSET(Zdroj!AG$16,'k rozhodnutí detailní'!$A969,0))</f>
        <v/>
      </c>
      <c r="U970" s="419" t="str">
        <f ca="1">IF($B970="","",OFFSET(Zdroj!AH$16,'k rozhodnutí detailní'!$A969,0))</f>
        <v/>
      </c>
    </row>
    <row r="971" spans="1:21" hidden="1" x14ac:dyDescent="0.25">
      <c r="A971" s="25"/>
      <c r="B971" s="424" t="str">
        <f ca="1">IF(OFFSET(Zdroj!$B$16,A969,0)&gt;0,OFFSET(Zdroj!$B$16,A969,0)+0,"")</f>
        <v/>
      </c>
      <c r="C971" s="2" t="str">
        <f ca="1">IF($B970="","",IF(Zdroj!$AS$9="ano",CONCATENATE("Okres:","
",OFFSET(Zdroj!CH$16,'k rozhodnutí detailní'!$A969,0),"
","Právní forma","
",OFFSET(Zdroj!H$16,'k rozhodnutí detailní'!$A969,0),"
",IF(OFFSET(Zdroj!I$16,'k rozhodnutí detailní'!$A969,0)="","","IČO: "),OFFSET(Zdroj!I$16,'k rozhodnutí detailní'!$A969,0),"
","B.Ú. ",IF(OFFSET(Zdroj!J$16,'k rozhodnutí detailní'!$A969,0)="","","Anonymizováno")),CONCATENATE("Okres:","
",OFFSET(Zdroj!CH$16,'k rozhodnutí detailní'!$A969,0),"
","Právní forma","
",OFFSET(Zdroj!H$16,'k rozhodnutí detailní'!$A969,0),"
",IF(OFFSET(Zdroj!I$16,'k rozhodnutí detailní'!$A969,0)="","","IČO: "),OFFSET(Zdroj!I$16,'k rozhodnutí detailní'!$A969,0),"
","B.Ú. ",OFFSET(Zdroj!J$16,'k rozhodnutí detailní'!$A969,0))))</f>
        <v/>
      </c>
      <c r="D971" s="3" t="str">
        <f ca="1">IF($B970="","",OFFSET(Zdroj!O$16,'k rozhodnutí detailní'!$A969,0))</f>
        <v/>
      </c>
      <c r="E971" s="426"/>
      <c r="F971" s="31"/>
      <c r="G971" s="429"/>
      <c r="H971" s="427"/>
      <c r="I971" s="419"/>
      <c r="J971" s="419"/>
      <c r="K971" s="419"/>
      <c r="L971" s="419"/>
      <c r="M971" s="435"/>
      <c r="N971" s="425"/>
      <c r="O971" s="419"/>
      <c r="P971" s="419"/>
      <c r="Q971" s="419"/>
      <c r="R971" s="419"/>
      <c r="S971" s="419"/>
      <c r="T971" s="419"/>
      <c r="U971" s="419"/>
    </row>
    <row r="972" spans="1:21" hidden="1" x14ac:dyDescent="0.25">
      <c r="A972" s="25">
        <f>ROW()/3-1</f>
        <v>323</v>
      </c>
      <c r="B972" s="424"/>
      <c r="C972" s="29" t="str">
        <f ca="1">IF($B970="","",IF(Zdroj!$AS$9="ano",IF(OFFSET(Zdroj!M$16,'k rozhodnutí detailní'!A969,0)="","","Anonymizováno"),IF(OFFSET(Zdroj!M$16,'k rozhodnutí detailní'!A969,0)="","",OFFSET(Zdroj!M$16,'k rozhodnutí detailní'!A969,0))))</f>
        <v/>
      </c>
      <c r="D972" s="3" t="str">
        <f ca="1">IF($B970="","",CONCATENATE("Dotace bude použita na:","
",OFFSET(Zdroj!P$16,'k rozhodnutí detailní'!$A969,0)))</f>
        <v/>
      </c>
      <c r="E972" s="426"/>
      <c r="F972" s="32" t="str">
        <f ca="1">IF($B970="","",OFFSET(Zdroj!V$16,'k rozhodnutí detailní'!$A969,0))</f>
        <v/>
      </c>
      <c r="G972" s="49" t="str">
        <f ca="1">IF($B970="","",OFFSET(Zdroj!CC$16,'k rozhodnutí'!#REF!,0))</f>
        <v/>
      </c>
      <c r="H972" s="427"/>
      <c r="I972" s="419"/>
      <c r="J972" s="419"/>
      <c r="K972" s="419"/>
      <c r="L972" s="419"/>
      <c r="M972" s="435"/>
      <c r="N972" s="33" t="str">
        <f t="shared" ref="N972" ca="1" si="641">IF(B970="","",N970/G970)</f>
        <v/>
      </c>
      <c r="O972" s="419"/>
      <c r="P972" s="419"/>
      <c r="Q972" s="419"/>
      <c r="R972" s="419"/>
      <c r="S972" s="419"/>
      <c r="T972" s="419"/>
      <c r="U972" s="419"/>
    </row>
    <row r="973" spans="1:21" hidden="1" x14ac:dyDescent="0.25">
      <c r="A973" s="25"/>
      <c r="B973" s="144" t="str">
        <f ca="1">IF(OFFSET(Zdroj!$B$16,A972,0)&gt;0,A975,"")</f>
        <v/>
      </c>
      <c r="C973" s="2" t="str">
        <f ca="1">IF($B973="","",IF(Zdroj!$AS$9="ano",CONCATENATE(OFFSET(Zdroj!C$16,'k rozhodnutí detailní'!$A972,0),"
","Anonymizováno","
",OFFSET(Zdroj!E$16,'k rozhodnutí detailní'!$A972,0),"
",OFFSET(Zdroj!F$16,'k rozhodnutí detailní'!$A972,0)),CONCATENATE(OFFSET(Zdroj!C$16,'k rozhodnutí detailní'!$A972,0),"
",OFFSET(Zdroj!D$16,'k rozhodnutí detailní'!$A972,0),"
",OFFSET(Zdroj!E$16,'k rozhodnutí detailní'!$A972,0),"
",OFFSET(Zdroj!F$16,'k rozhodnutí detailní'!$A972,0))))</f>
        <v/>
      </c>
      <c r="D973" s="20" t="str">
        <f ca="1">IF($B973="","",OFFSET(Zdroj!N$16,'k rozhodnutí detailní'!$A972,0))</f>
        <v/>
      </c>
      <c r="E973" s="426" t="str">
        <f ca="1">IF($B973="","",OFFSET(Zdroj!T$16,'k rozhodnutí detailní'!$A972,0))</f>
        <v/>
      </c>
      <c r="F973" s="32" t="str">
        <f ca="1">IF($B973="","",OFFSET(Zdroj!U$16,'k rozhodnutí detailní'!$A972,0))</f>
        <v/>
      </c>
      <c r="G973" s="429" t="str">
        <f ca="1">IF($B973="","",OFFSET(Zdroj!W$16,'k rozhodnutí detailní'!$A972,0))</f>
        <v/>
      </c>
      <c r="H973" s="427" t="str">
        <f ca="1">IF($B973="","",OFFSET(Zdroj!Y$16,'k rozhodnutí detailní'!$A972,0))</f>
        <v/>
      </c>
      <c r="I973" s="419" t="str">
        <f ca="1">IF($B973="","",OFFSET(Zdroj!BW$16,'k rozhodnutí detailní'!$A972,0))</f>
        <v/>
      </c>
      <c r="J973" s="419" t="str">
        <f ca="1">IF($B973="","",OFFSET(Zdroj!BX$16,'k rozhodnutí detailní'!$A972,0))</f>
        <v/>
      </c>
      <c r="K973" s="419" t="str">
        <f ca="1">IF($B973="","",OFFSET(Zdroj!BY$16,'k rozhodnutí detailní'!$A972,0))</f>
        <v/>
      </c>
      <c r="L973" s="419" t="str">
        <f ca="1">IF($B973="","",CONCATENATE(OFFSET(Zdroj!BZ$16,'k rozhodnutí detailní'!$A972,0)," ze 100"))</f>
        <v/>
      </c>
      <c r="M973" s="435" t="str">
        <f t="shared" ref="M973" ca="1" si="642">IF($B973="","",SUM((I973+J973+K973)/100))</f>
        <v/>
      </c>
      <c r="N973" s="425" t="str">
        <f ca="1">IF(B973="","",IF(Zdroj!$AS$1=Zdroj!$AT$9,IF(ROUND(G973*M973,Zdroj!$AT$8)&lt;Zdroj!$AU$1,Zdroj!$AU$1,ROUND(G973*M973,Zdroj!$AT$8)),OFFSET(Zdroj!CE$16,'k rozhodnutí detailní'!A972,0)))</f>
        <v/>
      </c>
      <c r="O973" s="419" t="str">
        <f ca="1">IF($B973="","",OFFSET(Zdroj!Z$16,'k rozhodnutí detailní'!$A972,0))</f>
        <v/>
      </c>
      <c r="P973" s="419" t="str">
        <f ca="1">IF($B973="","",OFFSET(Zdroj!AC$16,'k rozhodnutí detailní'!$A972,0))</f>
        <v/>
      </c>
      <c r="Q973" s="419" t="str">
        <f ca="1">IF($B973="","",OFFSET(Zdroj!AD$16,'k rozhodnutí detailní'!$A972,0))</f>
        <v/>
      </c>
      <c r="R973" s="419" t="str">
        <f ca="1">IF($B973="","",OFFSET(Zdroj!AE$16,'k rozhodnutí detailní'!$A972,0))</f>
        <v/>
      </c>
      <c r="S973" s="419" t="str">
        <f ca="1">IF($B973="","",OFFSET(Zdroj!AF$16,'k rozhodnutí detailní'!$A972,0))</f>
        <v/>
      </c>
      <c r="T973" s="419" t="str">
        <f ca="1">IF($B973="","",OFFSET(Zdroj!AG$16,'k rozhodnutí detailní'!$A972,0))</f>
        <v/>
      </c>
      <c r="U973" s="419" t="str">
        <f ca="1">IF($B973="","",OFFSET(Zdroj!AH$16,'k rozhodnutí detailní'!$A972,0))</f>
        <v/>
      </c>
    </row>
    <row r="974" spans="1:21" hidden="1" x14ac:dyDescent="0.25">
      <c r="A974" s="25"/>
      <c r="B974" s="424" t="str">
        <f ca="1">IF(OFFSET(Zdroj!$B$16,A972,0)&gt;0,OFFSET(Zdroj!$B$16,A972,0)+0,"")</f>
        <v/>
      </c>
      <c r="C974" s="2" t="str">
        <f ca="1">IF($B973="","",IF(Zdroj!$AS$9="ano",CONCATENATE("Okres:","
",OFFSET(Zdroj!CH$16,'k rozhodnutí detailní'!$A972,0),"
","Právní forma","
",OFFSET(Zdroj!H$16,'k rozhodnutí detailní'!$A972,0),"
",IF(OFFSET(Zdroj!I$16,'k rozhodnutí detailní'!$A972,0)="","","IČO: "),OFFSET(Zdroj!I$16,'k rozhodnutí detailní'!$A972,0),"
","B.Ú. ",IF(OFFSET(Zdroj!J$16,'k rozhodnutí detailní'!$A972,0)="","","Anonymizováno")),CONCATENATE("Okres:","
",OFFSET(Zdroj!CH$16,'k rozhodnutí detailní'!$A972,0),"
","Právní forma","
",OFFSET(Zdroj!H$16,'k rozhodnutí detailní'!$A972,0),"
",IF(OFFSET(Zdroj!I$16,'k rozhodnutí detailní'!$A972,0)="","","IČO: "),OFFSET(Zdroj!I$16,'k rozhodnutí detailní'!$A972,0),"
","B.Ú. ",OFFSET(Zdroj!J$16,'k rozhodnutí detailní'!$A972,0))))</f>
        <v/>
      </c>
      <c r="D974" s="3" t="str">
        <f ca="1">IF($B973="","",OFFSET(Zdroj!O$16,'k rozhodnutí detailní'!$A972,0))</f>
        <v/>
      </c>
      <c r="E974" s="426"/>
      <c r="F974" s="31"/>
      <c r="G974" s="429"/>
      <c r="H974" s="427"/>
      <c r="I974" s="419"/>
      <c r="J974" s="419"/>
      <c r="K974" s="419"/>
      <c r="L974" s="419"/>
      <c r="M974" s="435"/>
      <c r="N974" s="425"/>
      <c r="O974" s="419"/>
      <c r="P974" s="419"/>
      <c r="Q974" s="419"/>
      <c r="R974" s="419"/>
      <c r="S974" s="419"/>
      <c r="T974" s="419"/>
      <c r="U974" s="419"/>
    </row>
    <row r="975" spans="1:21" hidden="1" x14ac:dyDescent="0.25">
      <c r="A975" s="25">
        <f>ROW()/3-1</f>
        <v>324</v>
      </c>
      <c r="B975" s="424"/>
      <c r="C975" s="29" t="str">
        <f ca="1">IF($B973="","",IF(Zdroj!$AS$9="ano",IF(OFFSET(Zdroj!M$16,'k rozhodnutí detailní'!A972,0)="","","Anonymizováno"),IF(OFFSET(Zdroj!M$16,'k rozhodnutí detailní'!A972,0)="","",OFFSET(Zdroj!M$16,'k rozhodnutí detailní'!A972,0))))</f>
        <v/>
      </c>
      <c r="D975" s="3" t="str">
        <f ca="1">IF($B973="","",CONCATENATE("Dotace bude použita na:","
",OFFSET(Zdroj!P$16,'k rozhodnutí detailní'!$A972,0)))</f>
        <v/>
      </c>
      <c r="E975" s="426"/>
      <c r="F975" s="32" t="str">
        <f ca="1">IF($B973="","",OFFSET(Zdroj!V$16,'k rozhodnutí detailní'!$A972,0))</f>
        <v/>
      </c>
      <c r="G975" s="49" t="str">
        <f ca="1">IF($B973="","",OFFSET(Zdroj!CC$16,'k rozhodnutí'!#REF!,0))</f>
        <v/>
      </c>
      <c r="H975" s="427"/>
      <c r="I975" s="419"/>
      <c r="J975" s="419"/>
      <c r="K975" s="419"/>
      <c r="L975" s="419"/>
      <c r="M975" s="435"/>
      <c r="N975" s="33" t="str">
        <f t="shared" ref="N975" ca="1" si="643">IF(B973="","",N973/G973)</f>
        <v/>
      </c>
      <c r="O975" s="419"/>
      <c r="P975" s="419"/>
      <c r="Q975" s="419"/>
      <c r="R975" s="419"/>
      <c r="S975" s="419"/>
      <c r="T975" s="419"/>
      <c r="U975" s="419"/>
    </row>
    <row r="976" spans="1:21" hidden="1" x14ac:dyDescent="0.25">
      <c r="A976" s="25"/>
      <c r="B976" s="144" t="str">
        <f ca="1">IF(OFFSET(Zdroj!$B$16,A975,0)&gt;0,A978,"")</f>
        <v/>
      </c>
      <c r="C976" s="2" t="str">
        <f ca="1">IF($B976="","",IF(Zdroj!$AS$9="ano",CONCATENATE(OFFSET(Zdroj!C$16,'k rozhodnutí detailní'!$A975,0),"
","Anonymizováno","
",OFFSET(Zdroj!E$16,'k rozhodnutí detailní'!$A975,0),"
",OFFSET(Zdroj!F$16,'k rozhodnutí detailní'!$A975,0)),CONCATENATE(OFFSET(Zdroj!C$16,'k rozhodnutí detailní'!$A975,0),"
",OFFSET(Zdroj!D$16,'k rozhodnutí detailní'!$A975,0),"
",OFFSET(Zdroj!E$16,'k rozhodnutí detailní'!$A975,0),"
",OFFSET(Zdroj!F$16,'k rozhodnutí detailní'!$A975,0))))</f>
        <v/>
      </c>
      <c r="D976" s="20" t="str">
        <f ca="1">IF($B976="","",OFFSET(Zdroj!N$16,'k rozhodnutí detailní'!$A975,0))</f>
        <v/>
      </c>
      <c r="E976" s="426" t="str">
        <f ca="1">IF($B976="","",OFFSET(Zdroj!T$16,'k rozhodnutí detailní'!$A975,0))</f>
        <v/>
      </c>
      <c r="F976" s="32" t="str">
        <f ca="1">IF($B976="","",OFFSET(Zdroj!U$16,'k rozhodnutí detailní'!$A975,0))</f>
        <v/>
      </c>
      <c r="G976" s="429" t="str">
        <f ca="1">IF($B976="","",OFFSET(Zdroj!W$16,'k rozhodnutí detailní'!$A975,0))</f>
        <v/>
      </c>
      <c r="H976" s="427" t="str">
        <f ca="1">IF($B976="","",OFFSET(Zdroj!Y$16,'k rozhodnutí detailní'!$A975,0))</f>
        <v/>
      </c>
      <c r="I976" s="419" t="str">
        <f ca="1">IF($B976="","",OFFSET(Zdroj!BW$16,'k rozhodnutí detailní'!$A975,0))</f>
        <v/>
      </c>
      <c r="J976" s="419" t="str">
        <f ca="1">IF($B976="","",OFFSET(Zdroj!BX$16,'k rozhodnutí detailní'!$A975,0))</f>
        <v/>
      </c>
      <c r="K976" s="419" t="str">
        <f ca="1">IF($B976="","",OFFSET(Zdroj!BY$16,'k rozhodnutí detailní'!$A975,0))</f>
        <v/>
      </c>
      <c r="L976" s="419" t="str">
        <f ca="1">IF($B976="","",CONCATENATE(OFFSET(Zdroj!BZ$16,'k rozhodnutí detailní'!$A975,0)," ze 100"))</f>
        <v/>
      </c>
      <c r="M976" s="435" t="str">
        <f t="shared" ref="M976" ca="1" si="644">IF($B976="","",SUM((I976+J976+K976)/100))</f>
        <v/>
      </c>
      <c r="N976" s="425" t="str">
        <f ca="1">IF(B976="","",IF(Zdroj!$AS$1=Zdroj!$AT$9,IF(ROUND(G976*M976,Zdroj!$AT$8)&lt;Zdroj!$AU$1,Zdroj!$AU$1,ROUND(G976*M976,Zdroj!$AT$8)),OFFSET(Zdroj!CE$16,'k rozhodnutí detailní'!A975,0)))</f>
        <v/>
      </c>
      <c r="O976" s="419" t="str">
        <f ca="1">IF($B976="","",OFFSET(Zdroj!Z$16,'k rozhodnutí detailní'!$A975,0))</f>
        <v/>
      </c>
      <c r="P976" s="419" t="str">
        <f ca="1">IF($B976="","",OFFSET(Zdroj!AC$16,'k rozhodnutí detailní'!$A975,0))</f>
        <v/>
      </c>
      <c r="Q976" s="419" t="str">
        <f ca="1">IF($B976="","",OFFSET(Zdroj!AD$16,'k rozhodnutí detailní'!$A975,0))</f>
        <v/>
      </c>
      <c r="R976" s="419" t="str">
        <f ca="1">IF($B976="","",OFFSET(Zdroj!AE$16,'k rozhodnutí detailní'!$A975,0))</f>
        <v/>
      </c>
      <c r="S976" s="419" t="str">
        <f ca="1">IF($B976="","",OFFSET(Zdroj!AF$16,'k rozhodnutí detailní'!$A975,0))</f>
        <v/>
      </c>
      <c r="T976" s="419" t="str">
        <f ca="1">IF($B976="","",OFFSET(Zdroj!AG$16,'k rozhodnutí detailní'!$A975,0))</f>
        <v/>
      </c>
      <c r="U976" s="419" t="str">
        <f ca="1">IF($B976="","",OFFSET(Zdroj!AH$16,'k rozhodnutí detailní'!$A975,0))</f>
        <v/>
      </c>
    </row>
    <row r="977" spans="1:21" hidden="1" x14ac:dyDescent="0.25">
      <c r="A977" s="25"/>
      <c r="B977" s="424" t="str">
        <f ca="1">IF(OFFSET(Zdroj!$B$16,A975,0)&gt;0,OFFSET(Zdroj!$B$16,A975,0)+0,"")</f>
        <v/>
      </c>
      <c r="C977" s="2" t="str">
        <f ca="1">IF($B976="","",IF(Zdroj!$AS$9="ano",CONCATENATE("Okres:","
",OFFSET(Zdroj!CH$16,'k rozhodnutí detailní'!$A975,0),"
","Právní forma","
",OFFSET(Zdroj!H$16,'k rozhodnutí detailní'!$A975,0),"
",IF(OFFSET(Zdroj!I$16,'k rozhodnutí detailní'!$A975,0)="","","IČO: "),OFFSET(Zdroj!I$16,'k rozhodnutí detailní'!$A975,0),"
","B.Ú. ",IF(OFFSET(Zdroj!J$16,'k rozhodnutí detailní'!$A975,0)="","","Anonymizováno")),CONCATENATE("Okres:","
",OFFSET(Zdroj!CH$16,'k rozhodnutí detailní'!$A975,0),"
","Právní forma","
",OFFSET(Zdroj!H$16,'k rozhodnutí detailní'!$A975,0),"
",IF(OFFSET(Zdroj!I$16,'k rozhodnutí detailní'!$A975,0)="","","IČO: "),OFFSET(Zdroj!I$16,'k rozhodnutí detailní'!$A975,0),"
","B.Ú. ",OFFSET(Zdroj!J$16,'k rozhodnutí detailní'!$A975,0))))</f>
        <v/>
      </c>
      <c r="D977" s="3" t="str">
        <f ca="1">IF($B976="","",OFFSET(Zdroj!O$16,'k rozhodnutí detailní'!$A975,0))</f>
        <v/>
      </c>
      <c r="E977" s="426"/>
      <c r="F977" s="31"/>
      <c r="G977" s="429"/>
      <c r="H977" s="427"/>
      <c r="I977" s="419"/>
      <c r="J977" s="419"/>
      <c r="K977" s="419"/>
      <c r="L977" s="419"/>
      <c r="M977" s="435"/>
      <c r="N977" s="425"/>
      <c r="O977" s="419"/>
      <c r="P977" s="419"/>
      <c r="Q977" s="419"/>
      <c r="R977" s="419"/>
      <c r="S977" s="419"/>
      <c r="T977" s="419"/>
      <c r="U977" s="419"/>
    </row>
    <row r="978" spans="1:21" hidden="1" x14ac:dyDescent="0.25">
      <c r="A978" s="25">
        <f>ROW()/3-1</f>
        <v>325</v>
      </c>
      <c r="B978" s="424"/>
      <c r="C978" s="29" t="str">
        <f ca="1">IF($B976="","",IF(Zdroj!$AS$9="ano",IF(OFFSET(Zdroj!M$16,'k rozhodnutí detailní'!A975,0)="","","Anonymizováno"),IF(OFFSET(Zdroj!M$16,'k rozhodnutí detailní'!A975,0)="","",OFFSET(Zdroj!M$16,'k rozhodnutí detailní'!A975,0))))</f>
        <v/>
      </c>
      <c r="D978" s="3" t="str">
        <f ca="1">IF($B976="","",CONCATENATE("Dotace bude použita na:","
",OFFSET(Zdroj!P$16,'k rozhodnutí detailní'!$A975,0)))</f>
        <v/>
      </c>
      <c r="E978" s="426"/>
      <c r="F978" s="32" t="str">
        <f ca="1">IF($B976="","",OFFSET(Zdroj!V$16,'k rozhodnutí detailní'!$A975,0))</f>
        <v/>
      </c>
      <c r="G978" s="49" t="str">
        <f ca="1">IF($B976="","",OFFSET(Zdroj!CC$16,'k rozhodnutí'!#REF!,0))</f>
        <v/>
      </c>
      <c r="H978" s="427"/>
      <c r="I978" s="419"/>
      <c r="J978" s="419"/>
      <c r="K978" s="419"/>
      <c r="L978" s="419"/>
      <c r="M978" s="435"/>
      <c r="N978" s="33" t="str">
        <f t="shared" ref="N978" ca="1" si="645">IF(B976="","",N976/G976)</f>
        <v/>
      </c>
      <c r="O978" s="419"/>
      <c r="P978" s="419"/>
      <c r="Q978" s="419"/>
      <c r="R978" s="419"/>
      <c r="S978" s="419"/>
      <c r="T978" s="419"/>
      <c r="U978" s="419"/>
    </row>
    <row r="979" spans="1:21" hidden="1" x14ac:dyDescent="0.25">
      <c r="A979" s="25"/>
      <c r="B979" s="144" t="str">
        <f ca="1">IF(OFFSET(Zdroj!$B$16,A978,0)&gt;0,A981,"")</f>
        <v/>
      </c>
      <c r="C979" s="2" t="str">
        <f ca="1">IF($B979="","",IF(Zdroj!$AS$9="ano",CONCATENATE(OFFSET(Zdroj!C$16,'k rozhodnutí detailní'!$A978,0),"
","Anonymizováno","
",OFFSET(Zdroj!E$16,'k rozhodnutí detailní'!$A978,0),"
",OFFSET(Zdroj!F$16,'k rozhodnutí detailní'!$A978,0)),CONCATENATE(OFFSET(Zdroj!C$16,'k rozhodnutí detailní'!$A978,0),"
",OFFSET(Zdroj!D$16,'k rozhodnutí detailní'!$A978,0),"
",OFFSET(Zdroj!E$16,'k rozhodnutí detailní'!$A978,0),"
",OFFSET(Zdroj!F$16,'k rozhodnutí detailní'!$A978,0))))</f>
        <v/>
      </c>
      <c r="D979" s="20" t="str">
        <f ca="1">IF($B979="","",OFFSET(Zdroj!N$16,'k rozhodnutí detailní'!$A978,0))</f>
        <v/>
      </c>
      <c r="E979" s="426" t="str">
        <f ca="1">IF($B979="","",OFFSET(Zdroj!T$16,'k rozhodnutí detailní'!$A978,0))</f>
        <v/>
      </c>
      <c r="F979" s="32" t="str">
        <f ca="1">IF($B979="","",OFFSET(Zdroj!U$16,'k rozhodnutí detailní'!$A978,0))</f>
        <v/>
      </c>
      <c r="G979" s="429" t="str">
        <f ca="1">IF($B979="","",OFFSET(Zdroj!W$16,'k rozhodnutí detailní'!$A978,0))</f>
        <v/>
      </c>
      <c r="H979" s="427" t="str">
        <f ca="1">IF($B979="","",OFFSET(Zdroj!Y$16,'k rozhodnutí detailní'!$A978,0))</f>
        <v/>
      </c>
      <c r="I979" s="419" t="str">
        <f ca="1">IF($B979="","",OFFSET(Zdroj!BW$16,'k rozhodnutí detailní'!$A978,0))</f>
        <v/>
      </c>
      <c r="J979" s="419" t="str">
        <f ca="1">IF($B979="","",OFFSET(Zdroj!BX$16,'k rozhodnutí detailní'!$A978,0))</f>
        <v/>
      </c>
      <c r="K979" s="419" t="str">
        <f ca="1">IF($B979="","",OFFSET(Zdroj!BY$16,'k rozhodnutí detailní'!$A978,0))</f>
        <v/>
      </c>
      <c r="L979" s="419" t="str">
        <f ca="1">IF($B979="","",CONCATENATE(OFFSET(Zdroj!BZ$16,'k rozhodnutí detailní'!$A978,0)," ze 100"))</f>
        <v/>
      </c>
      <c r="M979" s="435" t="str">
        <f t="shared" ref="M979" ca="1" si="646">IF($B979="","",SUM((I979+J979+K979)/100))</f>
        <v/>
      </c>
      <c r="N979" s="425" t="str">
        <f ca="1">IF(B979="","",IF(Zdroj!$AS$1=Zdroj!$AT$9,IF(ROUND(G979*M979,Zdroj!$AT$8)&lt;Zdroj!$AU$1,Zdroj!$AU$1,ROUND(G979*M979,Zdroj!$AT$8)),OFFSET(Zdroj!CE$16,'k rozhodnutí detailní'!A978,0)))</f>
        <v/>
      </c>
      <c r="O979" s="419" t="str">
        <f ca="1">IF($B979="","",OFFSET(Zdroj!Z$16,'k rozhodnutí detailní'!$A978,0))</f>
        <v/>
      </c>
      <c r="P979" s="419" t="str">
        <f ca="1">IF($B979="","",OFFSET(Zdroj!AC$16,'k rozhodnutí detailní'!$A978,0))</f>
        <v/>
      </c>
      <c r="Q979" s="419" t="str">
        <f ca="1">IF($B979="","",OFFSET(Zdroj!AD$16,'k rozhodnutí detailní'!$A978,0))</f>
        <v/>
      </c>
      <c r="R979" s="419" t="str">
        <f ca="1">IF($B979="","",OFFSET(Zdroj!AE$16,'k rozhodnutí detailní'!$A978,0))</f>
        <v/>
      </c>
      <c r="S979" s="419" t="str">
        <f ca="1">IF($B979="","",OFFSET(Zdroj!AF$16,'k rozhodnutí detailní'!$A978,0))</f>
        <v/>
      </c>
      <c r="T979" s="419" t="str">
        <f ca="1">IF($B979="","",OFFSET(Zdroj!AG$16,'k rozhodnutí detailní'!$A978,0))</f>
        <v/>
      </c>
      <c r="U979" s="419" t="str">
        <f ca="1">IF($B979="","",OFFSET(Zdroj!AH$16,'k rozhodnutí detailní'!$A978,0))</f>
        <v/>
      </c>
    </row>
    <row r="980" spans="1:21" hidden="1" x14ac:dyDescent="0.25">
      <c r="A980" s="25"/>
      <c r="B980" s="424" t="str">
        <f ca="1">IF(OFFSET(Zdroj!$B$16,A978,0)&gt;0,OFFSET(Zdroj!$B$16,A978,0)+0,"")</f>
        <v/>
      </c>
      <c r="C980" s="2" t="str">
        <f ca="1">IF($B979="","",IF(Zdroj!$AS$9="ano",CONCATENATE("Okres:","
",OFFSET(Zdroj!CH$16,'k rozhodnutí detailní'!$A978,0),"
","Právní forma","
",OFFSET(Zdroj!H$16,'k rozhodnutí detailní'!$A978,0),"
",IF(OFFSET(Zdroj!I$16,'k rozhodnutí detailní'!$A978,0)="","","IČO: "),OFFSET(Zdroj!I$16,'k rozhodnutí detailní'!$A978,0),"
","B.Ú. ",IF(OFFSET(Zdroj!J$16,'k rozhodnutí detailní'!$A978,0)="","","Anonymizováno")),CONCATENATE("Okres:","
",OFFSET(Zdroj!CH$16,'k rozhodnutí detailní'!$A978,0),"
","Právní forma","
",OFFSET(Zdroj!H$16,'k rozhodnutí detailní'!$A978,0),"
",IF(OFFSET(Zdroj!I$16,'k rozhodnutí detailní'!$A978,0)="","","IČO: "),OFFSET(Zdroj!I$16,'k rozhodnutí detailní'!$A978,0),"
","B.Ú. ",OFFSET(Zdroj!J$16,'k rozhodnutí detailní'!$A978,0))))</f>
        <v/>
      </c>
      <c r="D980" s="3" t="str">
        <f ca="1">IF($B979="","",OFFSET(Zdroj!O$16,'k rozhodnutí detailní'!$A978,0))</f>
        <v/>
      </c>
      <c r="E980" s="426"/>
      <c r="F980" s="31"/>
      <c r="G980" s="429"/>
      <c r="H980" s="427"/>
      <c r="I980" s="419"/>
      <c r="J980" s="419"/>
      <c r="K980" s="419"/>
      <c r="L980" s="419"/>
      <c r="M980" s="435"/>
      <c r="N980" s="425"/>
      <c r="O980" s="419"/>
      <c r="P980" s="419"/>
      <c r="Q980" s="419"/>
      <c r="R980" s="419"/>
      <c r="S980" s="419"/>
      <c r="T980" s="419"/>
      <c r="U980" s="419"/>
    </row>
    <row r="981" spans="1:21" hidden="1" x14ac:dyDescent="0.25">
      <c r="A981" s="25">
        <f>ROW()/3-1</f>
        <v>326</v>
      </c>
      <c r="B981" s="424"/>
      <c r="C981" s="29" t="str">
        <f ca="1">IF($B979="","",IF(Zdroj!$AS$9="ano",IF(OFFSET(Zdroj!M$16,'k rozhodnutí detailní'!A978,0)="","","Anonymizováno"),IF(OFFSET(Zdroj!M$16,'k rozhodnutí detailní'!A978,0)="","",OFFSET(Zdroj!M$16,'k rozhodnutí detailní'!A978,0))))</f>
        <v/>
      </c>
      <c r="D981" s="3" t="str">
        <f ca="1">IF($B979="","",CONCATENATE("Dotace bude použita na:","
",OFFSET(Zdroj!P$16,'k rozhodnutí detailní'!$A978,0)))</f>
        <v/>
      </c>
      <c r="E981" s="426"/>
      <c r="F981" s="32" t="str">
        <f ca="1">IF($B979="","",OFFSET(Zdroj!V$16,'k rozhodnutí detailní'!$A978,0))</f>
        <v/>
      </c>
      <c r="G981" s="49" t="str">
        <f ca="1">IF($B979="","",OFFSET(Zdroj!CC$16,'k rozhodnutí'!#REF!,0))</f>
        <v/>
      </c>
      <c r="H981" s="427"/>
      <c r="I981" s="419"/>
      <c r="J981" s="419"/>
      <c r="K981" s="419"/>
      <c r="L981" s="419"/>
      <c r="M981" s="435"/>
      <c r="N981" s="33" t="str">
        <f t="shared" ref="N981" ca="1" si="647">IF(B979="","",N979/G979)</f>
        <v/>
      </c>
      <c r="O981" s="419"/>
      <c r="P981" s="419"/>
      <c r="Q981" s="419"/>
      <c r="R981" s="419"/>
      <c r="S981" s="419"/>
      <c r="T981" s="419"/>
      <c r="U981" s="419"/>
    </row>
    <row r="982" spans="1:21" hidden="1" x14ac:dyDescent="0.25">
      <c r="A982" s="25"/>
      <c r="B982" s="144" t="str">
        <f ca="1">IF(OFFSET(Zdroj!$B$16,A981,0)&gt;0,A984,"")</f>
        <v/>
      </c>
      <c r="C982" s="2" t="str">
        <f ca="1">IF($B982="","",IF(Zdroj!$AS$9="ano",CONCATENATE(OFFSET(Zdroj!C$16,'k rozhodnutí detailní'!$A981,0),"
","Anonymizováno","
",OFFSET(Zdroj!E$16,'k rozhodnutí detailní'!$A981,0),"
",OFFSET(Zdroj!F$16,'k rozhodnutí detailní'!$A981,0)),CONCATENATE(OFFSET(Zdroj!C$16,'k rozhodnutí detailní'!$A981,0),"
",OFFSET(Zdroj!D$16,'k rozhodnutí detailní'!$A981,0),"
",OFFSET(Zdroj!E$16,'k rozhodnutí detailní'!$A981,0),"
",OFFSET(Zdroj!F$16,'k rozhodnutí detailní'!$A981,0))))</f>
        <v/>
      </c>
      <c r="D982" s="20" t="str">
        <f ca="1">IF($B982="","",OFFSET(Zdroj!N$16,'k rozhodnutí detailní'!$A981,0))</f>
        <v/>
      </c>
      <c r="E982" s="426" t="str">
        <f ca="1">IF($B982="","",OFFSET(Zdroj!T$16,'k rozhodnutí detailní'!$A981,0))</f>
        <v/>
      </c>
      <c r="F982" s="32" t="str">
        <f ca="1">IF($B982="","",OFFSET(Zdroj!U$16,'k rozhodnutí detailní'!$A981,0))</f>
        <v/>
      </c>
      <c r="G982" s="429" t="str">
        <f ca="1">IF($B982="","",OFFSET(Zdroj!W$16,'k rozhodnutí detailní'!$A981,0))</f>
        <v/>
      </c>
      <c r="H982" s="427" t="str">
        <f ca="1">IF($B982="","",OFFSET(Zdroj!Y$16,'k rozhodnutí detailní'!$A981,0))</f>
        <v/>
      </c>
      <c r="I982" s="419" t="str">
        <f ca="1">IF($B982="","",OFFSET(Zdroj!BW$16,'k rozhodnutí detailní'!$A981,0))</f>
        <v/>
      </c>
      <c r="J982" s="419" t="str">
        <f ca="1">IF($B982="","",OFFSET(Zdroj!BX$16,'k rozhodnutí detailní'!$A981,0))</f>
        <v/>
      </c>
      <c r="K982" s="419" t="str">
        <f ca="1">IF($B982="","",OFFSET(Zdroj!BY$16,'k rozhodnutí detailní'!$A981,0))</f>
        <v/>
      </c>
      <c r="L982" s="419" t="str">
        <f ca="1">IF($B982="","",CONCATENATE(OFFSET(Zdroj!BZ$16,'k rozhodnutí detailní'!$A981,0)," ze 100"))</f>
        <v/>
      </c>
      <c r="M982" s="435" t="str">
        <f t="shared" ref="M982" ca="1" si="648">IF($B982="","",SUM((I982+J982+K982)/100))</f>
        <v/>
      </c>
      <c r="N982" s="425" t="str">
        <f ca="1">IF(B982="","",IF(Zdroj!$AS$1=Zdroj!$AT$9,IF(ROUND(G982*M982,Zdroj!$AT$8)&lt;Zdroj!$AU$1,Zdroj!$AU$1,ROUND(G982*M982,Zdroj!$AT$8)),OFFSET(Zdroj!CE$16,'k rozhodnutí detailní'!A981,0)))</f>
        <v/>
      </c>
      <c r="O982" s="419" t="str">
        <f ca="1">IF($B982="","",OFFSET(Zdroj!Z$16,'k rozhodnutí detailní'!$A981,0))</f>
        <v/>
      </c>
      <c r="P982" s="419" t="str">
        <f ca="1">IF($B982="","",OFFSET(Zdroj!AC$16,'k rozhodnutí detailní'!$A981,0))</f>
        <v/>
      </c>
      <c r="Q982" s="419" t="str">
        <f ca="1">IF($B982="","",OFFSET(Zdroj!AD$16,'k rozhodnutí detailní'!$A981,0))</f>
        <v/>
      </c>
      <c r="R982" s="419" t="str">
        <f ca="1">IF($B982="","",OFFSET(Zdroj!AE$16,'k rozhodnutí detailní'!$A981,0))</f>
        <v/>
      </c>
      <c r="S982" s="419" t="str">
        <f ca="1">IF($B982="","",OFFSET(Zdroj!AF$16,'k rozhodnutí detailní'!$A981,0))</f>
        <v/>
      </c>
      <c r="T982" s="419" t="str">
        <f ca="1">IF($B982="","",OFFSET(Zdroj!AG$16,'k rozhodnutí detailní'!$A981,0))</f>
        <v/>
      </c>
      <c r="U982" s="419" t="str">
        <f ca="1">IF($B982="","",OFFSET(Zdroj!AH$16,'k rozhodnutí detailní'!$A981,0))</f>
        <v/>
      </c>
    </row>
    <row r="983" spans="1:21" hidden="1" x14ac:dyDescent="0.25">
      <c r="A983" s="25"/>
      <c r="B983" s="424" t="str">
        <f ca="1">IF(OFFSET(Zdroj!$B$16,A981,0)&gt;0,OFFSET(Zdroj!$B$16,A981,0)+0,"")</f>
        <v/>
      </c>
      <c r="C983" s="2" t="str">
        <f ca="1">IF($B982="","",IF(Zdroj!$AS$9="ano",CONCATENATE("Okres:","
",OFFSET(Zdroj!CH$16,'k rozhodnutí detailní'!$A981,0),"
","Právní forma","
",OFFSET(Zdroj!H$16,'k rozhodnutí detailní'!$A981,0),"
",IF(OFFSET(Zdroj!I$16,'k rozhodnutí detailní'!$A981,0)="","","IČO: "),OFFSET(Zdroj!I$16,'k rozhodnutí detailní'!$A981,0),"
","B.Ú. ",IF(OFFSET(Zdroj!J$16,'k rozhodnutí detailní'!$A981,0)="","","Anonymizováno")),CONCATENATE("Okres:","
",OFFSET(Zdroj!CH$16,'k rozhodnutí detailní'!$A981,0),"
","Právní forma","
",OFFSET(Zdroj!H$16,'k rozhodnutí detailní'!$A981,0),"
",IF(OFFSET(Zdroj!I$16,'k rozhodnutí detailní'!$A981,0)="","","IČO: "),OFFSET(Zdroj!I$16,'k rozhodnutí detailní'!$A981,0),"
","B.Ú. ",OFFSET(Zdroj!J$16,'k rozhodnutí detailní'!$A981,0))))</f>
        <v/>
      </c>
      <c r="D983" s="3" t="str">
        <f ca="1">IF($B982="","",OFFSET(Zdroj!O$16,'k rozhodnutí detailní'!$A981,0))</f>
        <v/>
      </c>
      <c r="E983" s="426"/>
      <c r="F983" s="31"/>
      <c r="G983" s="429"/>
      <c r="H983" s="427"/>
      <c r="I983" s="419"/>
      <c r="J983" s="419"/>
      <c r="K983" s="419"/>
      <c r="L983" s="419"/>
      <c r="M983" s="435"/>
      <c r="N983" s="425"/>
      <c r="O983" s="419"/>
      <c r="P983" s="419"/>
      <c r="Q983" s="419"/>
      <c r="R983" s="419"/>
      <c r="S983" s="419"/>
      <c r="T983" s="419"/>
      <c r="U983" s="419"/>
    </row>
    <row r="984" spans="1:21" hidden="1" x14ac:dyDescent="0.25">
      <c r="A984" s="25">
        <f>ROW()/3-1</f>
        <v>327</v>
      </c>
      <c r="B984" s="424"/>
      <c r="C984" s="29" t="str">
        <f ca="1">IF($B982="","",IF(Zdroj!$AS$9="ano",IF(OFFSET(Zdroj!M$16,'k rozhodnutí detailní'!A981,0)="","","Anonymizováno"),IF(OFFSET(Zdroj!M$16,'k rozhodnutí detailní'!A981,0)="","",OFFSET(Zdroj!M$16,'k rozhodnutí detailní'!A981,0))))</f>
        <v/>
      </c>
      <c r="D984" s="3" t="str">
        <f ca="1">IF($B982="","",CONCATENATE("Dotace bude použita na:","
",OFFSET(Zdroj!P$16,'k rozhodnutí detailní'!$A981,0)))</f>
        <v/>
      </c>
      <c r="E984" s="426"/>
      <c r="F984" s="32" t="str">
        <f ca="1">IF($B982="","",OFFSET(Zdroj!V$16,'k rozhodnutí detailní'!$A981,0))</f>
        <v/>
      </c>
      <c r="G984" s="49" t="str">
        <f ca="1">IF($B982="","",OFFSET(Zdroj!CC$16,'k rozhodnutí'!#REF!,0))</f>
        <v/>
      </c>
      <c r="H984" s="427"/>
      <c r="I984" s="419"/>
      <c r="J984" s="419"/>
      <c r="K984" s="419"/>
      <c r="L984" s="419"/>
      <c r="M984" s="435"/>
      <c r="N984" s="33" t="str">
        <f t="shared" ref="N984" ca="1" si="649">IF(B982="","",N982/G982)</f>
        <v/>
      </c>
      <c r="O984" s="419"/>
      <c r="P984" s="419"/>
      <c r="Q984" s="419"/>
      <c r="R984" s="419"/>
      <c r="S984" s="419"/>
      <c r="T984" s="419"/>
      <c r="U984" s="419"/>
    </row>
    <row r="985" spans="1:21" hidden="1" x14ac:dyDescent="0.25">
      <c r="A985" s="25"/>
      <c r="B985" s="144" t="str">
        <f ca="1">IF(OFFSET(Zdroj!$B$16,A984,0)&gt;0,A987,"")</f>
        <v/>
      </c>
      <c r="C985" s="2" t="str">
        <f ca="1">IF($B985="","",IF(Zdroj!$AS$9="ano",CONCATENATE(OFFSET(Zdroj!C$16,'k rozhodnutí detailní'!$A984,0),"
","Anonymizováno","
",OFFSET(Zdroj!E$16,'k rozhodnutí detailní'!$A984,0),"
",OFFSET(Zdroj!F$16,'k rozhodnutí detailní'!$A984,0)),CONCATENATE(OFFSET(Zdroj!C$16,'k rozhodnutí detailní'!$A984,0),"
",OFFSET(Zdroj!D$16,'k rozhodnutí detailní'!$A984,0),"
",OFFSET(Zdroj!E$16,'k rozhodnutí detailní'!$A984,0),"
",OFFSET(Zdroj!F$16,'k rozhodnutí detailní'!$A984,0))))</f>
        <v/>
      </c>
      <c r="D985" s="20" t="str">
        <f ca="1">IF($B985="","",OFFSET(Zdroj!N$16,'k rozhodnutí detailní'!$A984,0))</f>
        <v/>
      </c>
      <c r="E985" s="426" t="str">
        <f ca="1">IF($B985="","",OFFSET(Zdroj!T$16,'k rozhodnutí detailní'!$A984,0))</f>
        <v/>
      </c>
      <c r="F985" s="32" t="str">
        <f ca="1">IF($B985="","",OFFSET(Zdroj!U$16,'k rozhodnutí detailní'!$A984,0))</f>
        <v/>
      </c>
      <c r="G985" s="429" t="str">
        <f ca="1">IF($B985="","",OFFSET(Zdroj!W$16,'k rozhodnutí detailní'!$A984,0))</f>
        <v/>
      </c>
      <c r="H985" s="427" t="str">
        <f ca="1">IF($B985="","",OFFSET(Zdroj!Y$16,'k rozhodnutí detailní'!$A984,0))</f>
        <v/>
      </c>
      <c r="I985" s="419" t="str">
        <f ca="1">IF($B985="","",OFFSET(Zdroj!BW$16,'k rozhodnutí detailní'!$A984,0))</f>
        <v/>
      </c>
      <c r="J985" s="419" t="str">
        <f ca="1">IF($B985="","",OFFSET(Zdroj!BX$16,'k rozhodnutí detailní'!$A984,0))</f>
        <v/>
      </c>
      <c r="K985" s="419" t="str">
        <f ca="1">IF($B985="","",OFFSET(Zdroj!BY$16,'k rozhodnutí detailní'!$A984,0))</f>
        <v/>
      </c>
      <c r="L985" s="419" t="str">
        <f ca="1">IF($B985="","",CONCATENATE(OFFSET(Zdroj!BZ$16,'k rozhodnutí detailní'!$A984,0)," ze 100"))</f>
        <v/>
      </c>
      <c r="M985" s="435" t="str">
        <f t="shared" ref="M985" ca="1" si="650">IF($B985="","",SUM((I985+J985+K985)/100))</f>
        <v/>
      </c>
      <c r="N985" s="425" t="str">
        <f ca="1">IF(B985="","",IF(Zdroj!$AS$1=Zdroj!$AT$9,IF(ROUND(G985*M985,Zdroj!$AT$8)&lt;Zdroj!$AU$1,Zdroj!$AU$1,ROUND(G985*M985,Zdroj!$AT$8)),OFFSET(Zdroj!CE$16,'k rozhodnutí detailní'!A984,0)))</f>
        <v/>
      </c>
      <c r="O985" s="419" t="str">
        <f ca="1">IF($B985="","",OFFSET(Zdroj!Z$16,'k rozhodnutí detailní'!$A984,0))</f>
        <v/>
      </c>
      <c r="P985" s="419" t="str">
        <f ca="1">IF($B985="","",OFFSET(Zdroj!AC$16,'k rozhodnutí detailní'!$A984,0))</f>
        <v/>
      </c>
      <c r="Q985" s="419" t="str">
        <f ca="1">IF($B985="","",OFFSET(Zdroj!AD$16,'k rozhodnutí detailní'!$A984,0))</f>
        <v/>
      </c>
      <c r="R985" s="419" t="str">
        <f ca="1">IF($B985="","",OFFSET(Zdroj!AE$16,'k rozhodnutí detailní'!$A984,0))</f>
        <v/>
      </c>
      <c r="S985" s="419" t="str">
        <f ca="1">IF($B985="","",OFFSET(Zdroj!AF$16,'k rozhodnutí detailní'!$A984,0))</f>
        <v/>
      </c>
      <c r="T985" s="419" t="str">
        <f ca="1">IF($B985="","",OFFSET(Zdroj!AG$16,'k rozhodnutí detailní'!$A984,0))</f>
        <v/>
      </c>
      <c r="U985" s="419" t="str">
        <f ca="1">IF($B985="","",OFFSET(Zdroj!AH$16,'k rozhodnutí detailní'!$A984,0))</f>
        <v/>
      </c>
    </row>
    <row r="986" spans="1:21" hidden="1" x14ac:dyDescent="0.25">
      <c r="A986" s="25"/>
      <c r="B986" s="424" t="str">
        <f ca="1">IF(OFFSET(Zdroj!$B$16,A984,0)&gt;0,OFFSET(Zdroj!$B$16,A984,0)+0,"")</f>
        <v/>
      </c>
      <c r="C986" s="2" t="str">
        <f ca="1">IF($B985="","",IF(Zdroj!$AS$9="ano",CONCATENATE("Okres:","
",OFFSET(Zdroj!CH$16,'k rozhodnutí detailní'!$A984,0),"
","Právní forma","
",OFFSET(Zdroj!H$16,'k rozhodnutí detailní'!$A984,0),"
",IF(OFFSET(Zdroj!I$16,'k rozhodnutí detailní'!$A984,0)="","","IČO: "),OFFSET(Zdroj!I$16,'k rozhodnutí detailní'!$A984,0),"
","B.Ú. ",IF(OFFSET(Zdroj!J$16,'k rozhodnutí detailní'!$A984,0)="","","Anonymizováno")),CONCATENATE("Okres:","
",OFFSET(Zdroj!CH$16,'k rozhodnutí detailní'!$A984,0),"
","Právní forma","
",OFFSET(Zdroj!H$16,'k rozhodnutí detailní'!$A984,0),"
",IF(OFFSET(Zdroj!I$16,'k rozhodnutí detailní'!$A984,0)="","","IČO: "),OFFSET(Zdroj!I$16,'k rozhodnutí detailní'!$A984,0),"
","B.Ú. ",OFFSET(Zdroj!J$16,'k rozhodnutí detailní'!$A984,0))))</f>
        <v/>
      </c>
      <c r="D986" s="3" t="str">
        <f ca="1">IF($B985="","",OFFSET(Zdroj!O$16,'k rozhodnutí detailní'!$A984,0))</f>
        <v/>
      </c>
      <c r="E986" s="426"/>
      <c r="F986" s="31"/>
      <c r="G986" s="429"/>
      <c r="H986" s="427"/>
      <c r="I986" s="419"/>
      <c r="J986" s="419"/>
      <c r="K986" s="419"/>
      <c r="L986" s="419"/>
      <c r="M986" s="435"/>
      <c r="N986" s="425"/>
      <c r="O986" s="419"/>
      <c r="P986" s="419"/>
      <c r="Q986" s="419"/>
      <c r="R986" s="419"/>
      <c r="S986" s="419"/>
      <c r="T986" s="419"/>
      <c r="U986" s="419"/>
    </row>
    <row r="987" spans="1:21" hidden="1" x14ac:dyDescent="0.25">
      <c r="A987" s="25">
        <f>ROW()/3-1</f>
        <v>328</v>
      </c>
      <c r="B987" s="424"/>
      <c r="C987" s="29" t="str">
        <f ca="1">IF($B985="","",IF(Zdroj!$AS$9="ano",IF(OFFSET(Zdroj!M$16,'k rozhodnutí detailní'!A984,0)="","","Anonymizováno"),IF(OFFSET(Zdroj!M$16,'k rozhodnutí detailní'!A984,0)="","",OFFSET(Zdroj!M$16,'k rozhodnutí detailní'!A984,0))))</f>
        <v/>
      </c>
      <c r="D987" s="3" t="str">
        <f ca="1">IF($B985="","",CONCATENATE("Dotace bude použita na:","
",OFFSET(Zdroj!P$16,'k rozhodnutí detailní'!$A984,0)))</f>
        <v/>
      </c>
      <c r="E987" s="426"/>
      <c r="F987" s="32" t="str">
        <f ca="1">IF($B985="","",OFFSET(Zdroj!V$16,'k rozhodnutí detailní'!$A984,0))</f>
        <v/>
      </c>
      <c r="G987" s="49" t="str">
        <f ca="1">IF($B985="","",OFFSET(Zdroj!CC$16,'k rozhodnutí'!#REF!,0))</f>
        <v/>
      </c>
      <c r="H987" s="427"/>
      <c r="I987" s="419"/>
      <c r="J987" s="419"/>
      <c r="K987" s="419"/>
      <c r="L987" s="419"/>
      <c r="M987" s="435"/>
      <c r="N987" s="33" t="str">
        <f t="shared" ref="N987" ca="1" si="651">IF(B985="","",N985/G985)</f>
        <v/>
      </c>
      <c r="O987" s="419"/>
      <c r="P987" s="419"/>
      <c r="Q987" s="419"/>
      <c r="R987" s="419"/>
      <c r="S987" s="419"/>
      <c r="T987" s="419"/>
      <c r="U987" s="419"/>
    </row>
    <row r="988" spans="1:21" hidden="1" x14ac:dyDescent="0.25">
      <c r="A988" s="25"/>
      <c r="B988" s="144" t="str">
        <f ca="1">IF(OFFSET(Zdroj!$B$16,A987,0)&gt;0,A990,"")</f>
        <v/>
      </c>
      <c r="C988" s="2" t="str">
        <f ca="1">IF($B988="","",IF(Zdroj!$AS$9="ano",CONCATENATE(OFFSET(Zdroj!C$16,'k rozhodnutí detailní'!$A987,0),"
","Anonymizováno","
",OFFSET(Zdroj!E$16,'k rozhodnutí detailní'!$A987,0),"
",OFFSET(Zdroj!F$16,'k rozhodnutí detailní'!$A987,0)),CONCATENATE(OFFSET(Zdroj!C$16,'k rozhodnutí detailní'!$A987,0),"
",OFFSET(Zdroj!D$16,'k rozhodnutí detailní'!$A987,0),"
",OFFSET(Zdroj!E$16,'k rozhodnutí detailní'!$A987,0),"
",OFFSET(Zdroj!F$16,'k rozhodnutí detailní'!$A987,0))))</f>
        <v/>
      </c>
      <c r="D988" s="20" t="str">
        <f ca="1">IF($B988="","",OFFSET(Zdroj!N$16,'k rozhodnutí detailní'!$A987,0))</f>
        <v/>
      </c>
      <c r="E988" s="426" t="str">
        <f ca="1">IF($B988="","",OFFSET(Zdroj!T$16,'k rozhodnutí detailní'!$A987,0))</f>
        <v/>
      </c>
      <c r="F988" s="32" t="str">
        <f ca="1">IF($B988="","",OFFSET(Zdroj!U$16,'k rozhodnutí detailní'!$A987,0))</f>
        <v/>
      </c>
      <c r="G988" s="429" t="str">
        <f ca="1">IF($B988="","",OFFSET(Zdroj!W$16,'k rozhodnutí detailní'!$A987,0))</f>
        <v/>
      </c>
      <c r="H988" s="427" t="str">
        <f ca="1">IF($B988="","",OFFSET(Zdroj!Y$16,'k rozhodnutí detailní'!$A987,0))</f>
        <v/>
      </c>
      <c r="I988" s="419" t="str">
        <f ca="1">IF($B988="","",OFFSET(Zdroj!BW$16,'k rozhodnutí detailní'!$A987,0))</f>
        <v/>
      </c>
      <c r="J988" s="419" t="str">
        <f ca="1">IF($B988="","",OFFSET(Zdroj!BX$16,'k rozhodnutí detailní'!$A987,0))</f>
        <v/>
      </c>
      <c r="K988" s="419" t="str">
        <f ca="1">IF($B988="","",OFFSET(Zdroj!BY$16,'k rozhodnutí detailní'!$A987,0))</f>
        <v/>
      </c>
      <c r="L988" s="419" t="str">
        <f ca="1">IF($B988="","",CONCATENATE(OFFSET(Zdroj!BZ$16,'k rozhodnutí detailní'!$A987,0)," ze 100"))</f>
        <v/>
      </c>
      <c r="M988" s="435" t="str">
        <f t="shared" ref="M988" ca="1" si="652">IF($B988="","",SUM((I988+J988+K988)/100))</f>
        <v/>
      </c>
      <c r="N988" s="425" t="str">
        <f ca="1">IF(B988="","",IF(Zdroj!$AS$1=Zdroj!$AT$9,IF(ROUND(G988*M988,Zdroj!$AT$8)&lt;Zdroj!$AU$1,Zdroj!$AU$1,ROUND(G988*M988,Zdroj!$AT$8)),OFFSET(Zdroj!CE$16,'k rozhodnutí detailní'!A987,0)))</f>
        <v/>
      </c>
      <c r="O988" s="419" t="str">
        <f ca="1">IF($B988="","",OFFSET(Zdroj!Z$16,'k rozhodnutí detailní'!$A987,0))</f>
        <v/>
      </c>
      <c r="P988" s="419" t="str">
        <f ca="1">IF($B988="","",OFFSET(Zdroj!AC$16,'k rozhodnutí detailní'!$A987,0))</f>
        <v/>
      </c>
      <c r="Q988" s="419" t="str">
        <f ca="1">IF($B988="","",OFFSET(Zdroj!AD$16,'k rozhodnutí detailní'!$A987,0))</f>
        <v/>
      </c>
      <c r="R988" s="419" t="str">
        <f ca="1">IF($B988="","",OFFSET(Zdroj!AE$16,'k rozhodnutí detailní'!$A987,0))</f>
        <v/>
      </c>
      <c r="S988" s="419" t="str">
        <f ca="1">IF($B988="","",OFFSET(Zdroj!AF$16,'k rozhodnutí detailní'!$A987,0))</f>
        <v/>
      </c>
      <c r="T988" s="419" t="str">
        <f ca="1">IF($B988="","",OFFSET(Zdroj!AG$16,'k rozhodnutí detailní'!$A987,0))</f>
        <v/>
      </c>
      <c r="U988" s="419" t="str">
        <f ca="1">IF($B988="","",OFFSET(Zdroj!AH$16,'k rozhodnutí detailní'!$A987,0))</f>
        <v/>
      </c>
    </row>
    <row r="989" spans="1:21" hidden="1" x14ac:dyDescent="0.25">
      <c r="A989" s="25"/>
      <c r="B989" s="424" t="str">
        <f ca="1">IF(OFFSET(Zdroj!$B$16,A987,0)&gt;0,OFFSET(Zdroj!$B$16,A987,0)+0,"")</f>
        <v/>
      </c>
      <c r="C989" s="2" t="str">
        <f ca="1">IF($B988="","",IF(Zdroj!$AS$9="ano",CONCATENATE("Okres:","
",OFFSET(Zdroj!CH$16,'k rozhodnutí detailní'!$A987,0),"
","Právní forma","
",OFFSET(Zdroj!H$16,'k rozhodnutí detailní'!$A987,0),"
",IF(OFFSET(Zdroj!I$16,'k rozhodnutí detailní'!$A987,0)="","","IČO: "),OFFSET(Zdroj!I$16,'k rozhodnutí detailní'!$A987,0),"
","B.Ú. ",IF(OFFSET(Zdroj!J$16,'k rozhodnutí detailní'!$A987,0)="","","Anonymizováno")),CONCATENATE("Okres:","
",OFFSET(Zdroj!CH$16,'k rozhodnutí detailní'!$A987,0),"
","Právní forma","
",OFFSET(Zdroj!H$16,'k rozhodnutí detailní'!$A987,0),"
",IF(OFFSET(Zdroj!I$16,'k rozhodnutí detailní'!$A987,0)="","","IČO: "),OFFSET(Zdroj!I$16,'k rozhodnutí detailní'!$A987,0),"
","B.Ú. ",OFFSET(Zdroj!J$16,'k rozhodnutí detailní'!$A987,0))))</f>
        <v/>
      </c>
      <c r="D989" s="3" t="str">
        <f ca="1">IF($B988="","",OFFSET(Zdroj!O$16,'k rozhodnutí detailní'!$A987,0))</f>
        <v/>
      </c>
      <c r="E989" s="426"/>
      <c r="F989" s="31"/>
      <c r="G989" s="429"/>
      <c r="H989" s="427"/>
      <c r="I989" s="419"/>
      <c r="J989" s="419"/>
      <c r="K989" s="419"/>
      <c r="L989" s="419"/>
      <c r="M989" s="435"/>
      <c r="N989" s="425"/>
      <c r="O989" s="419"/>
      <c r="P989" s="419"/>
      <c r="Q989" s="419"/>
      <c r="R989" s="419"/>
      <c r="S989" s="419"/>
      <c r="T989" s="419"/>
      <c r="U989" s="419"/>
    </row>
    <row r="990" spans="1:21" hidden="1" x14ac:dyDescent="0.25">
      <c r="A990" s="25">
        <f>ROW()/3-1</f>
        <v>329</v>
      </c>
      <c r="B990" s="424"/>
      <c r="C990" s="29" t="str">
        <f ca="1">IF($B988="","",IF(Zdroj!$AS$9="ano",IF(OFFSET(Zdroj!M$16,'k rozhodnutí detailní'!A987,0)="","","Anonymizováno"),IF(OFFSET(Zdroj!M$16,'k rozhodnutí detailní'!A987,0)="","",OFFSET(Zdroj!M$16,'k rozhodnutí detailní'!A987,0))))</f>
        <v/>
      </c>
      <c r="D990" s="3" t="str">
        <f ca="1">IF($B988="","",CONCATENATE("Dotace bude použita na:","
",OFFSET(Zdroj!P$16,'k rozhodnutí detailní'!$A987,0)))</f>
        <v/>
      </c>
      <c r="E990" s="426"/>
      <c r="F990" s="32" t="str">
        <f ca="1">IF($B988="","",OFFSET(Zdroj!V$16,'k rozhodnutí detailní'!$A987,0))</f>
        <v/>
      </c>
      <c r="G990" s="49" t="str">
        <f ca="1">IF($B988="","",OFFSET(Zdroj!CC$16,'k rozhodnutí'!#REF!,0))</f>
        <v/>
      </c>
      <c r="H990" s="427"/>
      <c r="I990" s="419"/>
      <c r="J990" s="419"/>
      <c r="K990" s="419"/>
      <c r="L990" s="419"/>
      <c r="M990" s="435"/>
      <c r="N990" s="33" t="str">
        <f t="shared" ref="N990" ca="1" si="653">IF(B988="","",N988/G988)</f>
        <v/>
      </c>
      <c r="O990" s="419"/>
      <c r="P990" s="419"/>
      <c r="Q990" s="419"/>
      <c r="R990" s="419"/>
      <c r="S990" s="419"/>
      <c r="T990" s="419"/>
      <c r="U990" s="419"/>
    </row>
    <row r="991" spans="1:21" hidden="1" x14ac:dyDescent="0.25">
      <c r="A991" s="25"/>
      <c r="B991" s="144" t="str">
        <f ca="1">IF(OFFSET(Zdroj!$B$16,A990,0)&gt;0,A993,"")</f>
        <v/>
      </c>
      <c r="C991" s="2" t="str">
        <f ca="1">IF($B991="","",IF(Zdroj!$AS$9="ano",CONCATENATE(OFFSET(Zdroj!C$16,'k rozhodnutí detailní'!$A990,0),"
","Anonymizováno","
",OFFSET(Zdroj!E$16,'k rozhodnutí detailní'!$A990,0),"
",OFFSET(Zdroj!F$16,'k rozhodnutí detailní'!$A990,0)),CONCATENATE(OFFSET(Zdroj!C$16,'k rozhodnutí detailní'!$A990,0),"
",OFFSET(Zdroj!D$16,'k rozhodnutí detailní'!$A990,0),"
",OFFSET(Zdroj!E$16,'k rozhodnutí detailní'!$A990,0),"
",OFFSET(Zdroj!F$16,'k rozhodnutí detailní'!$A990,0))))</f>
        <v/>
      </c>
      <c r="D991" s="20" t="str">
        <f ca="1">IF($B991="","",OFFSET(Zdroj!N$16,'k rozhodnutí detailní'!$A990,0))</f>
        <v/>
      </c>
      <c r="E991" s="426" t="str">
        <f ca="1">IF($B991="","",OFFSET(Zdroj!T$16,'k rozhodnutí detailní'!$A990,0))</f>
        <v/>
      </c>
      <c r="F991" s="32" t="str">
        <f ca="1">IF($B991="","",OFFSET(Zdroj!U$16,'k rozhodnutí detailní'!$A990,0))</f>
        <v/>
      </c>
      <c r="G991" s="429" t="str">
        <f ca="1">IF($B991="","",OFFSET(Zdroj!W$16,'k rozhodnutí detailní'!$A990,0))</f>
        <v/>
      </c>
      <c r="H991" s="427" t="str">
        <f ca="1">IF($B991="","",OFFSET(Zdroj!Y$16,'k rozhodnutí detailní'!$A990,0))</f>
        <v/>
      </c>
      <c r="I991" s="419" t="str">
        <f ca="1">IF($B991="","",OFFSET(Zdroj!BW$16,'k rozhodnutí detailní'!$A990,0))</f>
        <v/>
      </c>
      <c r="J991" s="419" t="str">
        <f ca="1">IF($B991="","",OFFSET(Zdroj!BX$16,'k rozhodnutí detailní'!$A990,0))</f>
        <v/>
      </c>
      <c r="K991" s="419" t="str">
        <f ca="1">IF($B991="","",OFFSET(Zdroj!BY$16,'k rozhodnutí detailní'!$A990,0))</f>
        <v/>
      </c>
      <c r="L991" s="419" t="str">
        <f ca="1">IF($B991="","",CONCATENATE(OFFSET(Zdroj!BZ$16,'k rozhodnutí detailní'!$A990,0)," ze 100"))</f>
        <v/>
      </c>
      <c r="M991" s="435" t="str">
        <f t="shared" ref="M991" ca="1" si="654">IF($B991="","",SUM((I991+J991+K991)/100))</f>
        <v/>
      </c>
      <c r="N991" s="425" t="str">
        <f ca="1">IF(B991="","",IF(Zdroj!$AS$1=Zdroj!$AT$9,IF(ROUND(G991*M991,Zdroj!$AT$8)&lt;Zdroj!$AU$1,Zdroj!$AU$1,ROUND(G991*M991,Zdroj!$AT$8)),OFFSET(Zdroj!CE$16,'k rozhodnutí detailní'!A990,0)))</f>
        <v/>
      </c>
      <c r="O991" s="419" t="str">
        <f ca="1">IF($B991="","",OFFSET(Zdroj!Z$16,'k rozhodnutí detailní'!$A990,0))</f>
        <v/>
      </c>
      <c r="P991" s="419" t="str">
        <f ca="1">IF($B991="","",OFFSET(Zdroj!AC$16,'k rozhodnutí detailní'!$A990,0))</f>
        <v/>
      </c>
      <c r="Q991" s="419" t="str">
        <f ca="1">IF($B991="","",OFFSET(Zdroj!AD$16,'k rozhodnutí detailní'!$A990,0))</f>
        <v/>
      </c>
      <c r="R991" s="419" t="str">
        <f ca="1">IF($B991="","",OFFSET(Zdroj!AE$16,'k rozhodnutí detailní'!$A990,0))</f>
        <v/>
      </c>
      <c r="S991" s="419" t="str">
        <f ca="1">IF($B991="","",OFFSET(Zdroj!AF$16,'k rozhodnutí detailní'!$A990,0))</f>
        <v/>
      </c>
      <c r="T991" s="419" t="str">
        <f ca="1">IF($B991="","",OFFSET(Zdroj!AG$16,'k rozhodnutí detailní'!$A990,0))</f>
        <v/>
      </c>
      <c r="U991" s="419" t="str">
        <f ca="1">IF($B991="","",OFFSET(Zdroj!AH$16,'k rozhodnutí detailní'!$A990,0))</f>
        <v/>
      </c>
    </row>
    <row r="992" spans="1:21" hidden="1" x14ac:dyDescent="0.25">
      <c r="A992" s="25"/>
      <c r="B992" s="424" t="str">
        <f ca="1">IF(OFFSET(Zdroj!$B$16,A990,0)&gt;0,OFFSET(Zdroj!$B$16,A990,0)+0,"")</f>
        <v/>
      </c>
      <c r="C992" s="2" t="str">
        <f ca="1">IF($B991="","",IF(Zdroj!$AS$9="ano",CONCATENATE("Okres:","
",OFFSET(Zdroj!CH$16,'k rozhodnutí detailní'!$A990,0),"
","Právní forma","
",OFFSET(Zdroj!H$16,'k rozhodnutí detailní'!$A990,0),"
",IF(OFFSET(Zdroj!I$16,'k rozhodnutí detailní'!$A990,0)="","","IČO: "),OFFSET(Zdroj!I$16,'k rozhodnutí detailní'!$A990,0),"
","B.Ú. ",IF(OFFSET(Zdroj!J$16,'k rozhodnutí detailní'!$A990,0)="","","Anonymizováno")),CONCATENATE("Okres:","
",OFFSET(Zdroj!CH$16,'k rozhodnutí detailní'!$A990,0),"
","Právní forma","
",OFFSET(Zdroj!H$16,'k rozhodnutí detailní'!$A990,0),"
",IF(OFFSET(Zdroj!I$16,'k rozhodnutí detailní'!$A990,0)="","","IČO: "),OFFSET(Zdroj!I$16,'k rozhodnutí detailní'!$A990,0),"
","B.Ú. ",OFFSET(Zdroj!J$16,'k rozhodnutí detailní'!$A990,0))))</f>
        <v/>
      </c>
      <c r="D992" s="3" t="str">
        <f ca="1">IF($B991="","",OFFSET(Zdroj!O$16,'k rozhodnutí detailní'!$A990,0))</f>
        <v/>
      </c>
      <c r="E992" s="426"/>
      <c r="F992" s="31"/>
      <c r="G992" s="429"/>
      <c r="H992" s="427"/>
      <c r="I992" s="419"/>
      <c r="J992" s="419"/>
      <c r="K992" s="419"/>
      <c r="L992" s="419"/>
      <c r="M992" s="435"/>
      <c r="N992" s="425"/>
      <c r="O992" s="419"/>
      <c r="P992" s="419"/>
      <c r="Q992" s="419"/>
      <c r="R992" s="419"/>
      <c r="S992" s="419"/>
      <c r="T992" s="419"/>
      <c r="U992" s="419"/>
    </row>
    <row r="993" spans="1:21" hidden="1" x14ac:dyDescent="0.25">
      <c r="A993" s="25">
        <f>ROW()/3-1</f>
        <v>330</v>
      </c>
      <c r="B993" s="424"/>
      <c r="C993" s="29" t="str">
        <f ca="1">IF($B991="","",IF(Zdroj!$AS$9="ano",IF(OFFSET(Zdroj!M$16,'k rozhodnutí detailní'!A990,0)="","","Anonymizováno"),IF(OFFSET(Zdroj!M$16,'k rozhodnutí detailní'!A990,0)="","",OFFSET(Zdroj!M$16,'k rozhodnutí detailní'!A990,0))))</f>
        <v/>
      </c>
      <c r="D993" s="3" t="str">
        <f ca="1">IF($B991="","",CONCATENATE("Dotace bude použita na:","
",OFFSET(Zdroj!P$16,'k rozhodnutí detailní'!$A990,0)))</f>
        <v/>
      </c>
      <c r="E993" s="426"/>
      <c r="F993" s="32" t="str">
        <f ca="1">IF($B991="","",OFFSET(Zdroj!V$16,'k rozhodnutí detailní'!$A990,0))</f>
        <v/>
      </c>
      <c r="G993" s="49" t="str">
        <f ca="1">IF($B991="","",OFFSET(Zdroj!CC$16,'k rozhodnutí'!#REF!,0))</f>
        <v/>
      </c>
      <c r="H993" s="427"/>
      <c r="I993" s="419"/>
      <c r="J993" s="419"/>
      <c r="K993" s="419"/>
      <c r="L993" s="419"/>
      <c r="M993" s="435"/>
      <c r="N993" s="33" t="str">
        <f t="shared" ref="N993" ca="1" si="655">IF(B991="","",N991/G991)</f>
        <v/>
      </c>
      <c r="O993" s="419"/>
      <c r="P993" s="419"/>
      <c r="Q993" s="419"/>
      <c r="R993" s="419"/>
      <c r="S993" s="419"/>
      <c r="T993" s="419"/>
      <c r="U993" s="419"/>
    </row>
    <row r="994" spans="1:21" hidden="1" x14ac:dyDescent="0.25">
      <c r="A994" s="25"/>
      <c r="B994" s="144" t="str">
        <f ca="1">IF(OFFSET(Zdroj!$B$16,A993,0)&gt;0,A996,"")</f>
        <v/>
      </c>
      <c r="C994" s="2" t="str">
        <f ca="1">IF($B994="","",IF(Zdroj!$AS$9="ano",CONCATENATE(OFFSET(Zdroj!C$16,'k rozhodnutí detailní'!$A993,0),"
","Anonymizováno","
",OFFSET(Zdroj!E$16,'k rozhodnutí detailní'!$A993,0),"
",OFFSET(Zdroj!F$16,'k rozhodnutí detailní'!$A993,0)),CONCATENATE(OFFSET(Zdroj!C$16,'k rozhodnutí detailní'!$A993,0),"
",OFFSET(Zdroj!D$16,'k rozhodnutí detailní'!$A993,0),"
",OFFSET(Zdroj!E$16,'k rozhodnutí detailní'!$A993,0),"
",OFFSET(Zdroj!F$16,'k rozhodnutí detailní'!$A993,0))))</f>
        <v/>
      </c>
      <c r="D994" s="20" t="str">
        <f ca="1">IF($B994="","",OFFSET(Zdroj!N$16,'k rozhodnutí detailní'!$A993,0))</f>
        <v/>
      </c>
      <c r="E994" s="426" t="str">
        <f ca="1">IF($B994="","",OFFSET(Zdroj!T$16,'k rozhodnutí detailní'!$A993,0))</f>
        <v/>
      </c>
      <c r="F994" s="32" t="str">
        <f ca="1">IF($B994="","",OFFSET(Zdroj!U$16,'k rozhodnutí detailní'!$A993,0))</f>
        <v/>
      </c>
      <c r="G994" s="429" t="str">
        <f ca="1">IF($B994="","",OFFSET(Zdroj!W$16,'k rozhodnutí detailní'!$A993,0))</f>
        <v/>
      </c>
      <c r="H994" s="427" t="str">
        <f ca="1">IF($B994="","",OFFSET(Zdroj!Y$16,'k rozhodnutí detailní'!$A993,0))</f>
        <v/>
      </c>
      <c r="I994" s="419" t="str">
        <f ca="1">IF($B994="","",OFFSET(Zdroj!BW$16,'k rozhodnutí detailní'!$A993,0))</f>
        <v/>
      </c>
      <c r="J994" s="419" t="str">
        <f ca="1">IF($B994="","",OFFSET(Zdroj!BX$16,'k rozhodnutí detailní'!$A993,0))</f>
        <v/>
      </c>
      <c r="K994" s="419" t="str">
        <f ca="1">IF($B994="","",OFFSET(Zdroj!BY$16,'k rozhodnutí detailní'!$A993,0))</f>
        <v/>
      </c>
      <c r="L994" s="419" t="str">
        <f ca="1">IF($B994="","",CONCATENATE(OFFSET(Zdroj!BZ$16,'k rozhodnutí detailní'!$A993,0)," ze 100"))</f>
        <v/>
      </c>
      <c r="M994" s="435" t="str">
        <f t="shared" ref="M994" ca="1" si="656">IF($B994="","",SUM((I994+J994+K994)/100))</f>
        <v/>
      </c>
      <c r="N994" s="425" t="str">
        <f ca="1">IF(B994="","",IF(Zdroj!$AS$1=Zdroj!$AT$9,IF(ROUND(G994*M994,Zdroj!$AT$8)&lt;Zdroj!$AU$1,Zdroj!$AU$1,ROUND(G994*M994,Zdroj!$AT$8)),OFFSET(Zdroj!CE$16,'k rozhodnutí detailní'!A993,0)))</f>
        <v/>
      </c>
      <c r="O994" s="419" t="str">
        <f ca="1">IF($B994="","",OFFSET(Zdroj!Z$16,'k rozhodnutí detailní'!$A993,0))</f>
        <v/>
      </c>
      <c r="P994" s="419" t="str">
        <f ca="1">IF($B994="","",OFFSET(Zdroj!AC$16,'k rozhodnutí detailní'!$A993,0))</f>
        <v/>
      </c>
      <c r="Q994" s="419" t="str">
        <f ca="1">IF($B994="","",OFFSET(Zdroj!AD$16,'k rozhodnutí detailní'!$A993,0))</f>
        <v/>
      </c>
      <c r="R994" s="419" t="str">
        <f ca="1">IF($B994="","",OFFSET(Zdroj!AE$16,'k rozhodnutí detailní'!$A993,0))</f>
        <v/>
      </c>
      <c r="S994" s="419" t="str">
        <f ca="1">IF($B994="","",OFFSET(Zdroj!AF$16,'k rozhodnutí detailní'!$A993,0))</f>
        <v/>
      </c>
      <c r="T994" s="419" t="str">
        <f ca="1">IF($B994="","",OFFSET(Zdroj!AG$16,'k rozhodnutí detailní'!$A993,0))</f>
        <v/>
      </c>
      <c r="U994" s="419" t="str">
        <f ca="1">IF($B994="","",OFFSET(Zdroj!AH$16,'k rozhodnutí detailní'!$A993,0))</f>
        <v/>
      </c>
    </row>
    <row r="995" spans="1:21" hidden="1" x14ac:dyDescent="0.25">
      <c r="A995" s="25"/>
      <c r="B995" s="424" t="str">
        <f ca="1">IF(OFFSET(Zdroj!$B$16,A993,0)&gt;0,OFFSET(Zdroj!$B$16,A993,0)+0,"")</f>
        <v/>
      </c>
      <c r="C995" s="2" t="str">
        <f ca="1">IF($B994="","",IF(Zdroj!$AS$9="ano",CONCATENATE("Okres:","
",OFFSET(Zdroj!CH$16,'k rozhodnutí detailní'!$A993,0),"
","Právní forma","
",OFFSET(Zdroj!H$16,'k rozhodnutí detailní'!$A993,0),"
",IF(OFFSET(Zdroj!I$16,'k rozhodnutí detailní'!$A993,0)="","","IČO: "),OFFSET(Zdroj!I$16,'k rozhodnutí detailní'!$A993,0),"
","B.Ú. ",IF(OFFSET(Zdroj!J$16,'k rozhodnutí detailní'!$A993,0)="","","Anonymizováno")),CONCATENATE("Okres:","
",OFFSET(Zdroj!CH$16,'k rozhodnutí detailní'!$A993,0),"
","Právní forma","
",OFFSET(Zdroj!H$16,'k rozhodnutí detailní'!$A993,0),"
",IF(OFFSET(Zdroj!I$16,'k rozhodnutí detailní'!$A993,0)="","","IČO: "),OFFSET(Zdroj!I$16,'k rozhodnutí detailní'!$A993,0),"
","B.Ú. ",OFFSET(Zdroj!J$16,'k rozhodnutí detailní'!$A993,0))))</f>
        <v/>
      </c>
      <c r="D995" s="3" t="str">
        <f ca="1">IF($B994="","",OFFSET(Zdroj!O$16,'k rozhodnutí detailní'!$A993,0))</f>
        <v/>
      </c>
      <c r="E995" s="426"/>
      <c r="F995" s="31"/>
      <c r="G995" s="429"/>
      <c r="H995" s="427"/>
      <c r="I995" s="419"/>
      <c r="J995" s="419"/>
      <c r="K995" s="419"/>
      <c r="L995" s="419"/>
      <c r="M995" s="435"/>
      <c r="N995" s="425"/>
      <c r="O995" s="419"/>
      <c r="P995" s="419"/>
      <c r="Q995" s="419"/>
      <c r="R995" s="419"/>
      <c r="S995" s="419"/>
      <c r="T995" s="419"/>
      <c r="U995" s="419"/>
    </row>
    <row r="996" spans="1:21" hidden="1" x14ac:dyDescent="0.25">
      <c r="A996" s="25">
        <f>ROW()/3-1</f>
        <v>331</v>
      </c>
      <c r="B996" s="424"/>
      <c r="C996" s="29" t="str">
        <f ca="1">IF($B994="","",IF(Zdroj!$AS$9="ano",IF(OFFSET(Zdroj!M$16,'k rozhodnutí detailní'!A993,0)="","","Anonymizováno"),IF(OFFSET(Zdroj!M$16,'k rozhodnutí detailní'!A993,0)="","",OFFSET(Zdroj!M$16,'k rozhodnutí detailní'!A993,0))))</f>
        <v/>
      </c>
      <c r="D996" s="3" t="str">
        <f ca="1">IF($B994="","",CONCATENATE("Dotace bude použita na:","
",OFFSET(Zdroj!P$16,'k rozhodnutí detailní'!$A993,0)))</f>
        <v/>
      </c>
      <c r="E996" s="426"/>
      <c r="F996" s="32" t="str">
        <f ca="1">IF($B994="","",OFFSET(Zdroj!V$16,'k rozhodnutí detailní'!$A993,0))</f>
        <v/>
      </c>
      <c r="G996" s="49" t="str">
        <f ca="1">IF($B994="","",OFFSET(Zdroj!CC$16,'k rozhodnutí'!#REF!,0))</f>
        <v/>
      </c>
      <c r="H996" s="427"/>
      <c r="I996" s="419"/>
      <c r="J996" s="419"/>
      <c r="K996" s="419"/>
      <c r="L996" s="419"/>
      <c r="M996" s="435"/>
      <c r="N996" s="33" t="str">
        <f t="shared" ref="N996" ca="1" si="657">IF(B994="","",N994/G994)</f>
        <v/>
      </c>
      <c r="O996" s="419"/>
      <c r="P996" s="419"/>
      <c r="Q996" s="419"/>
      <c r="R996" s="419"/>
      <c r="S996" s="419"/>
      <c r="T996" s="419"/>
      <c r="U996" s="419"/>
    </row>
    <row r="997" spans="1:21" hidden="1" x14ac:dyDescent="0.25">
      <c r="A997" s="25"/>
      <c r="B997" s="144" t="str">
        <f ca="1">IF(OFFSET(Zdroj!$B$16,A996,0)&gt;0,A999,"")</f>
        <v/>
      </c>
      <c r="C997" s="2" t="str">
        <f ca="1">IF($B997="","",IF(Zdroj!$AS$9="ano",CONCATENATE(OFFSET(Zdroj!C$16,'k rozhodnutí detailní'!$A996,0),"
","Anonymizováno","
",OFFSET(Zdroj!E$16,'k rozhodnutí detailní'!$A996,0),"
",OFFSET(Zdroj!F$16,'k rozhodnutí detailní'!$A996,0)),CONCATENATE(OFFSET(Zdroj!C$16,'k rozhodnutí detailní'!$A996,0),"
",OFFSET(Zdroj!D$16,'k rozhodnutí detailní'!$A996,0),"
",OFFSET(Zdroj!E$16,'k rozhodnutí detailní'!$A996,0),"
",OFFSET(Zdroj!F$16,'k rozhodnutí detailní'!$A996,0))))</f>
        <v/>
      </c>
      <c r="D997" s="20" t="str">
        <f ca="1">IF($B997="","",OFFSET(Zdroj!N$16,'k rozhodnutí detailní'!$A996,0))</f>
        <v/>
      </c>
      <c r="E997" s="426" t="str">
        <f ca="1">IF($B997="","",OFFSET(Zdroj!T$16,'k rozhodnutí detailní'!$A996,0))</f>
        <v/>
      </c>
      <c r="F997" s="32" t="str">
        <f ca="1">IF($B997="","",OFFSET(Zdroj!U$16,'k rozhodnutí detailní'!$A996,0))</f>
        <v/>
      </c>
      <c r="G997" s="429" t="str">
        <f ca="1">IF($B997="","",OFFSET(Zdroj!W$16,'k rozhodnutí detailní'!$A996,0))</f>
        <v/>
      </c>
      <c r="H997" s="427" t="str">
        <f ca="1">IF($B997="","",OFFSET(Zdroj!Y$16,'k rozhodnutí detailní'!$A996,0))</f>
        <v/>
      </c>
      <c r="I997" s="419" t="str">
        <f ca="1">IF($B997="","",OFFSET(Zdroj!BW$16,'k rozhodnutí detailní'!$A996,0))</f>
        <v/>
      </c>
      <c r="J997" s="419" t="str">
        <f ca="1">IF($B997="","",OFFSET(Zdroj!BX$16,'k rozhodnutí detailní'!$A996,0))</f>
        <v/>
      </c>
      <c r="K997" s="419" t="str">
        <f ca="1">IF($B997="","",OFFSET(Zdroj!BY$16,'k rozhodnutí detailní'!$A996,0))</f>
        <v/>
      </c>
      <c r="L997" s="419" t="str">
        <f ca="1">IF($B997="","",CONCATENATE(OFFSET(Zdroj!BZ$16,'k rozhodnutí detailní'!$A996,0)," ze 100"))</f>
        <v/>
      </c>
      <c r="M997" s="435" t="str">
        <f t="shared" ref="M997" ca="1" si="658">IF($B997="","",SUM((I997+J997+K997)/100))</f>
        <v/>
      </c>
      <c r="N997" s="425" t="str">
        <f ca="1">IF(B997="","",IF(Zdroj!$AS$1=Zdroj!$AT$9,IF(ROUND(G997*M997,Zdroj!$AT$8)&lt;Zdroj!$AU$1,Zdroj!$AU$1,ROUND(G997*M997,Zdroj!$AT$8)),OFFSET(Zdroj!CE$16,'k rozhodnutí detailní'!A996,0)))</f>
        <v/>
      </c>
      <c r="O997" s="419" t="str">
        <f ca="1">IF($B997="","",OFFSET(Zdroj!Z$16,'k rozhodnutí detailní'!$A996,0))</f>
        <v/>
      </c>
      <c r="P997" s="419" t="str">
        <f ca="1">IF($B997="","",OFFSET(Zdroj!AC$16,'k rozhodnutí detailní'!$A996,0))</f>
        <v/>
      </c>
      <c r="Q997" s="419" t="str">
        <f ca="1">IF($B997="","",OFFSET(Zdroj!AD$16,'k rozhodnutí detailní'!$A996,0))</f>
        <v/>
      </c>
      <c r="R997" s="419" t="str">
        <f ca="1">IF($B997="","",OFFSET(Zdroj!AE$16,'k rozhodnutí detailní'!$A996,0))</f>
        <v/>
      </c>
      <c r="S997" s="419" t="str">
        <f ca="1">IF($B997="","",OFFSET(Zdroj!AF$16,'k rozhodnutí detailní'!$A996,0))</f>
        <v/>
      </c>
      <c r="T997" s="419" t="str">
        <f ca="1">IF($B997="","",OFFSET(Zdroj!AG$16,'k rozhodnutí detailní'!$A996,0))</f>
        <v/>
      </c>
      <c r="U997" s="419" t="str">
        <f ca="1">IF($B997="","",OFFSET(Zdroj!AH$16,'k rozhodnutí detailní'!$A996,0))</f>
        <v/>
      </c>
    </row>
    <row r="998" spans="1:21" hidden="1" x14ac:dyDescent="0.25">
      <c r="A998" s="25"/>
      <c r="B998" s="424" t="str">
        <f ca="1">IF(OFFSET(Zdroj!$B$16,A996,0)&gt;0,OFFSET(Zdroj!$B$16,A996,0)+0,"")</f>
        <v/>
      </c>
      <c r="C998" s="2" t="str">
        <f ca="1">IF($B997="","",IF(Zdroj!$AS$9="ano",CONCATENATE("Okres:","
",OFFSET(Zdroj!CH$16,'k rozhodnutí detailní'!$A996,0),"
","Právní forma","
",OFFSET(Zdroj!H$16,'k rozhodnutí detailní'!$A996,0),"
",IF(OFFSET(Zdroj!I$16,'k rozhodnutí detailní'!$A996,0)="","","IČO: "),OFFSET(Zdroj!I$16,'k rozhodnutí detailní'!$A996,0),"
","B.Ú. ",IF(OFFSET(Zdroj!J$16,'k rozhodnutí detailní'!$A996,0)="","","Anonymizováno")),CONCATENATE("Okres:","
",OFFSET(Zdroj!CH$16,'k rozhodnutí detailní'!$A996,0),"
","Právní forma","
",OFFSET(Zdroj!H$16,'k rozhodnutí detailní'!$A996,0),"
",IF(OFFSET(Zdroj!I$16,'k rozhodnutí detailní'!$A996,0)="","","IČO: "),OFFSET(Zdroj!I$16,'k rozhodnutí detailní'!$A996,0),"
","B.Ú. ",OFFSET(Zdroj!J$16,'k rozhodnutí detailní'!$A996,0))))</f>
        <v/>
      </c>
      <c r="D998" s="3" t="str">
        <f ca="1">IF($B997="","",OFFSET(Zdroj!O$16,'k rozhodnutí detailní'!$A996,0))</f>
        <v/>
      </c>
      <c r="E998" s="426"/>
      <c r="F998" s="31"/>
      <c r="G998" s="429"/>
      <c r="H998" s="427"/>
      <c r="I998" s="419"/>
      <c r="J998" s="419"/>
      <c r="K998" s="419"/>
      <c r="L998" s="419"/>
      <c r="M998" s="435"/>
      <c r="N998" s="425"/>
      <c r="O998" s="419"/>
      <c r="P998" s="419"/>
      <c r="Q998" s="419"/>
      <c r="R998" s="419"/>
      <c r="S998" s="419"/>
      <c r="T998" s="419"/>
      <c r="U998" s="419"/>
    </row>
    <row r="999" spans="1:21" hidden="1" x14ac:dyDescent="0.25">
      <c r="A999" s="25">
        <f>ROW()/3-1</f>
        <v>332</v>
      </c>
      <c r="B999" s="424"/>
      <c r="C999" s="29" t="str">
        <f ca="1">IF($B997="","",IF(Zdroj!$AS$9="ano",IF(OFFSET(Zdroj!M$16,'k rozhodnutí detailní'!A996,0)="","","Anonymizováno"),IF(OFFSET(Zdroj!M$16,'k rozhodnutí detailní'!A996,0)="","",OFFSET(Zdroj!M$16,'k rozhodnutí detailní'!A996,0))))</f>
        <v/>
      </c>
      <c r="D999" s="3" t="str">
        <f ca="1">IF($B997="","",CONCATENATE("Dotace bude použita na:","
",OFFSET(Zdroj!P$16,'k rozhodnutí detailní'!$A996,0)))</f>
        <v/>
      </c>
      <c r="E999" s="426"/>
      <c r="F999" s="32" t="str">
        <f ca="1">IF($B997="","",OFFSET(Zdroj!V$16,'k rozhodnutí detailní'!$A996,0))</f>
        <v/>
      </c>
      <c r="G999" s="49" t="str">
        <f ca="1">IF($B997="","",OFFSET(Zdroj!CC$16,'k rozhodnutí'!#REF!,0))</f>
        <v/>
      </c>
      <c r="H999" s="427"/>
      <c r="I999" s="419"/>
      <c r="J999" s="419"/>
      <c r="K999" s="419"/>
      <c r="L999" s="419"/>
      <c r="M999" s="435"/>
      <c r="N999" s="33" t="str">
        <f t="shared" ref="N999" ca="1" si="659">IF(B997="","",N997/G997)</f>
        <v/>
      </c>
      <c r="O999" s="419"/>
      <c r="P999" s="419"/>
      <c r="Q999" s="419"/>
      <c r="R999" s="419"/>
      <c r="S999" s="419"/>
      <c r="T999" s="419"/>
      <c r="U999" s="419"/>
    </row>
    <row r="1000" spans="1:21" hidden="1" x14ac:dyDescent="0.25">
      <c r="A1000" s="25"/>
      <c r="B1000" s="144" t="str">
        <f ca="1">IF(OFFSET(Zdroj!$B$16,A999,0)&gt;0,A1002,"")</f>
        <v/>
      </c>
      <c r="C1000" s="2" t="str">
        <f ca="1">IF($B1000="","",IF(Zdroj!$AS$9="ano",CONCATENATE(OFFSET(Zdroj!C$16,'k rozhodnutí detailní'!$A999,0),"
","Anonymizováno","
",OFFSET(Zdroj!E$16,'k rozhodnutí detailní'!$A999,0),"
",OFFSET(Zdroj!F$16,'k rozhodnutí detailní'!$A999,0)),CONCATENATE(OFFSET(Zdroj!C$16,'k rozhodnutí detailní'!$A999,0),"
",OFFSET(Zdroj!D$16,'k rozhodnutí detailní'!$A999,0),"
",OFFSET(Zdroj!E$16,'k rozhodnutí detailní'!$A999,0),"
",OFFSET(Zdroj!F$16,'k rozhodnutí detailní'!$A999,0))))</f>
        <v/>
      </c>
      <c r="D1000" s="20" t="str">
        <f ca="1">IF($B1000="","",OFFSET(Zdroj!N$16,'k rozhodnutí detailní'!$A999,0))</f>
        <v/>
      </c>
      <c r="E1000" s="426" t="str">
        <f ca="1">IF($B1000="","",OFFSET(Zdroj!T$16,'k rozhodnutí detailní'!$A999,0))</f>
        <v/>
      </c>
      <c r="F1000" s="32" t="str">
        <f ca="1">IF($B1000="","",OFFSET(Zdroj!U$16,'k rozhodnutí detailní'!$A999,0))</f>
        <v/>
      </c>
      <c r="G1000" s="429" t="str">
        <f ca="1">IF($B1000="","",OFFSET(Zdroj!W$16,'k rozhodnutí detailní'!$A999,0))</f>
        <v/>
      </c>
      <c r="H1000" s="427" t="str">
        <f ca="1">IF($B1000="","",OFFSET(Zdroj!Y$16,'k rozhodnutí detailní'!$A999,0))</f>
        <v/>
      </c>
      <c r="I1000" s="419" t="str">
        <f ca="1">IF($B1000="","",OFFSET(Zdroj!BW$16,'k rozhodnutí detailní'!$A999,0))</f>
        <v/>
      </c>
      <c r="J1000" s="419" t="str">
        <f ca="1">IF($B1000="","",OFFSET(Zdroj!BX$16,'k rozhodnutí detailní'!$A999,0))</f>
        <v/>
      </c>
      <c r="K1000" s="419" t="str">
        <f ca="1">IF($B1000="","",OFFSET(Zdroj!BY$16,'k rozhodnutí detailní'!$A999,0))</f>
        <v/>
      </c>
      <c r="L1000" s="419" t="str">
        <f ca="1">IF($B1000="","",CONCATENATE(OFFSET(Zdroj!BZ$16,'k rozhodnutí detailní'!$A999,0)," ze 100"))</f>
        <v/>
      </c>
      <c r="M1000" s="435" t="str">
        <f t="shared" ref="M1000" ca="1" si="660">IF($B1000="","",SUM((I1000+J1000+K1000)/100))</f>
        <v/>
      </c>
      <c r="N1000" s="425" t="str">
        <f ca="1">IF(B1000="","",IF(Zdroj!$AS$1=Zdroj!$AT$9,IF(ROUND(G1000*M1000,Zdroj!$AT$8)&lt;Zdroj!$AU$1,Zdroj!$AU$1,ROUND(G1000*M1000,Zdroj!$AT$8)),OFFSET(Zdroj!CE$16,'k rozhodnutí detailní'!A999,0)))</f>
        <v/>
      </c>
      <c r="O1000" s="419" t="str">
        <f ca="1">IF($B1000="","",OFFSET(Zdroj!Z$16,'k rozhodnutí detailní'!$A999,0))</f>
        <v/>
      </c>
      <c r="P1000" s="419" t="str">
        <f ca="1">IF($B1000="","",OFFSET(Zdroj!AC$16,'k rozhodnutí detailní'!$A999,0))</f>
        <v/>
      </c>
      <c r="Q1000" s="419" t="str">
        <f ca="1">IF($B1000="","",OFFSET(Zdroj!AD$16,'k rozhodnutí detailní'!$A999,0))</f>
        <v/>
      </c>
      <c r="R1000" s="419" t="str">
        <f ca="1">IF($B1000="","",OFFSET(Zdroj!AE$16,'k rozhodnutí detailní'!$A999,0))</f>
        <v/>
      </c>
      <c r="S1000" s="419" t="str">
        <f ca="1">IF($B1000="","",OFFSET(Zdroj!AF$16,'k rozhodnutí detailní'!$A999,0))</f>
        <v/>
      </c>
      <c r="T1000" s="419" t="str">
        <f ca="1">IF($B1000="","",OFFSET(Zdroj!AG$16,'k rozhodnutí detailní'!$A999,0))</f>
        <v/>
      </c>
      <c r="U1000" s="419" t="str">
        <f ca="1">IF($B1000="","",OFFSET(Zdroj!AH$16,'k rozhodnutí detailní'!$A999,0))</f>
        <v/>
      </c>
    </row>
    <row r="1001" spans="1:21" hidden="1" x14ac:dyDescent="0.25">
      <c r="A1001" s="25"/>
      <c r="B1001" s="424" t="str">
        <f ca="1">IF(OFFSET(Zdroj!$B$16,A999,0)&gt;0,OFFSET(Zdroj!$B$16,A999,0)+0,"")</f>
        <v/>
      </c>
      <c r="C1001" s="2" t="str">
        <f ca="1">IF($B1000="","",IF(Zdroj!$AS$9="ano",CONCATENATE("Okres:","
",OFFSET(Zdroj!CH$16,'k rozhodnutí detailní'!$A999,0),"
","Právní forma","
",OFFSET(Zdroj!H$16,'k rozhodnutí detailní'!$A999,0),"
",IF(OFFSET(Zdroj!I$16,'k rozhodnutí detailní'!$A999,0)="","","IČO: "),OFFSET(Zdroj!I$16,'k rozhodnutí detailní'!$A999,0),"
","B.Ú. ",IF(OFFSET(Zdroj!J$16,'k rozhodnutí detailní'!$A999,0)="","","Anonymizováno")),CONCATENATE("Okres:","
",OFFSET(Zdroj!CH$16,'k rozhodnutí detailní'!$A999,0),"
","Právní forma","
",OFFSET(Zdroj!H$16,'k rozhodnutí detailní'!$A999,0),"
",IF(OFFSET(Zdroj!I$16,'k rozhodnutí detailní'!$A999,0)="","","IČO: "),OFFSET(Zdroj!I$16,'k rozhodnutí detailní'!$A999,0),"
","B.Ú. ",OFFSET(Zdroj!J$16,'k rozhodnutí detailní'!$A999,0))))</f>
        <v/>
      </c>
      <c r="D1001" s="3" t="str">
        <f ca="1">IF($B1000="","",OFFSET(Zdroj!O$16,'k rozhodnutí detailní'!$A999,0))</f>
        <v/>
      </c>
      <c r="E1001" s="426"/>
      <c r="F1001" s="31"/>
      <c r="G1001" s="429"/>
      <c r="H1001" s="427"/>
      <c r="I1001" s="419"/>
      <c r="J1001" s="419"/>
      <c r="K1001" s="419"/>
      <c r="L1001" s="419"/>
      <c r="M1001" s="435"/>
      <c r="N1001" s="425"/>
      <c r="O1001" s="419"/>
      <c r="P1001" s="419"/>
      <c r="Q1001" s="419"/>
      <c r="R1001" s="419"/>
      <c r="S1001" s="419"/>
      <c r="T1001" s="419"/>
      <c r="U1001" s="419"/>
    </row>
    <row r="1002" spans="1:21" hidden="1" x14ac:dyDescent="0.25">
      <c r="A1002" s="25">
        <f>ROW()/3-1</f>
        <v>333</v>
      </c>
      <c r="B1002" s="424"/>
      <c r="C1002" s="29" t="str">
        <f ca="1">IF($B1000="","",IF(Zdroj!$AS$9="ano",IF(OFFSET(Zdroj!M$16,'k rozhodnutí detailní'!A999,0)="","","Anonymizováno"),IF(OFFSET(Zdroj!M$16,'k rozhodnutí detailní'!A999,0)="","",OFFSET(Zdroj!M$16,'k rozhodnutí detailní'!A999,0))))</f>
        <v/>
      </c>
      <c r="D1002" s="3" t="str">
        <f ca="1">IF($B1000="","",CONCATENATE("Dotace bude použita na:","
",OFFSET(Zdroj!P$16,'k rozhodnutí detailní'!$A999,0)))</f>
        <v/>
      </c>
      <c r="E1002" s="426"/>
      <c r="F1002" s="32" t="str">
        <f ca="1">IF($B1000="","",OFFSET(Zdroj!V$16,'k rozhodnutí detailní'!$A999,0))</f>
        <v/>
      </c>
      <c r="G1002" s="49" t="str">
        <f ca="1">IF($B1000="","",OFFSET(Zdroj!CC$16,'k rozhodnutí'!#REF!,0))</f>
        <v/>
      </c>
      <c r="H1002" s="427"/>
      <c r="I1002" s="419"/>
      <c r="J1002" s="419"/>
      <c r="K1002" s="419"/>
      <c r="L1002" s="419"/>
      <c r="M1002" s="435"/>
      <c r="N1002" s="33" t="str">
        <f t="shared" ref="N1002" ca="1" si="661">IF(B1000="","",N1000/G1000)</f>
        <v/>
      </c>
      <c r="O1002" s="419"/>
      <c r="P1002" s="419"/>
      <c r="Q1002" s="419"/>
      <c r="R1002" s="419"/>
      <c r="S1002" s="419"/>
      <c r="T1002" s="419"/>
      <c r="U1002" s="419"/>
    </row>
    <row r="1003" spans="1:21" hidden="1" x14ac:dyDescent="0.25">
      <c r="A1003" s="25"/>
      <c r="B1003" s="144" t="str">
        <f ca="1">IF(OFFSET(Zdroj!$B$16,A1002,0)&gt;0,A1005,"")</f>
        <v/>
      </c>
      <c r="C1003" s="2" t="str">
        <f ca="1">IF($B1003="","",IF(Zdroj!$AS$9="ano",CONCATENATE(OFFSET(Zdroj!C$16,'k rozhodnutí detailní'!$A1002,0),"
","Anonymizováno","
",OFFSET(Zdroj!E$16,'k rozhodnutí detailní'!$A1002,0),"
",OFFSET(Zdroj!F$16,'k rozhodnutí detailní'!$A1002,0)),CONCATENATE(OFFSET(Zdroj!C$16,'k rozhodnutí detailní'!$A1002,0),"
",OFFSET(Zdroj!D$16,'k rozhodnutí detailní'!$A1002,0),"
",OFFSET(Zdroj!E$16,'k rozhodnutí detailní'!$A1002,0),"
",OFFSET(Zdroj!F$16,'k rozhodnutí detailní'!$A1002,0))))</f>
        <v/>
      </c>
      <c r="D1003" s="20" t="str">
        <f ca="1">IF($B1003="","",OFFSET(Zdroj!N$16,'k rozhodnutí detailní'!$A1002,0))</f>
        <v/>
      </c>
      <c r="E1003" s="426" t="str">
        <f ca="1">IF($B1003="","",OFFSET(Zdroj!T$16,'k rozhodnutí detailní'!$A1002,0))</f>
        <v/>
      </c>
      <c r="F1003" s="32" t="str">
        <f ca="1">IF($B1003="","",OFFSET(Zdroj!U$16,'k rozhodnutí detailní'!$A1002,0))</f>
        <v/>
      </c>
      <c r="G1003" s="429" t="str">
        <f ca="1">IF($B1003="","",OFFSET(Zdroj!W$16,'k rozhodnutí detailní'!$A1002,0))</f>
        <v/>
      </c>
      <c r="H1003" s="427" t="str">
        <f ca="1">IF($B1003="","",OFFSET(Zdroj!Y$16,'k rozhodnutí detailní'!$A1002,0))</f>
        <v/>
      </c>
      <c r="I1003" s="419" t="str">
        <f ca="1">IF($B1003="","",OFFSET(Zdroj!BW$16,'k rozhodnutí detailní'!$A1002,0))</f>
        <v/>
      </c>
      <c r="J1003" s="419" t="str">
        <f ca="1">IF($B1003="","",OFFSET(Zdroj!BX$16,'k rozhodnutí detailní'!$A1002,0))</f>
        <v/>
      </c>
      <c r="K1003" s="419" t="str">
        <f ca="1">IF($B1003="","",OFFSET(Zdroj!BY$16,'k rozhodnutí detailní'!$A1002,0))</f>
        <v/>
      </c>
      <c r="L1003" s="419" t="str">
        <f ca="1">IF($B1003="","",CONCATENATE(OFFSET(Zdroj!BZ$16,'k rozhodnutí detailní'!$A1002,0)," ze 100"))</f>
        <v/>
      </c>
      <c r="M1003" s="435" t="str">
        <f t="shared" ref="M1003" ca="1" si="662">IF($B1003="","",SUM((I1003+J1003+K1003)/100))</f>
        <v/>
      </c>
      <c r="N1003" s="425" t="str">
        <f ca="1">IF(B1003="","",IF(Zdroj!$AS$1=Zdroj!$AT$9,IF(ROUND(G1003*M1003,Zdroj!$AT$8)&lt;Zdroj!$AU$1,Zdroj!$AU$1,ROUND(G1003*M1003,Zdroj!$AT$8)),OFFSET(Zdroj!CE$16,'k rozhodnutí detailní'!A1002,0)))</f>
        <v/>
      </c>
      <c r="O1003" s="419" t="str">
        <f ca="1">IF($B1003="","",OFFSET(Zdroj!Z$16,'k rozhodnutí detailní'!$A1002,0))</f>
        <v/>
      </c>
      <c r="P1003" s="419" t="str">
        <f ca="1">IF($B1003="","",OFFSET(Zdroj!AC$16,'k rozhodnutí detailní'!$A1002,0))</f>
        <v/>
      </c>
      <c r="Q1003" s="419" t="str">
        <f ca="1">IF($B1003="","",OFFSET(Zdroj!AD$16,'k rozhodnutí detailní'!$A1002,0))</f>
        <v/>
      </c>
      <c r="R1003" s="419" t="str">
        <f ca="1">IF($B1003="","",OFFSET(Zdroj!AE$16,'k rozhodnutí detailní'!$A1002,0))</f>
        <v/>
      </c>
      <c r="S1003" s="419" t="str">
        <f ca="1">IF($B1003="","",OFFSET(Zdroj!AF$16,'k rozhodnutí detailní'!$A1002,0))</f>
        <v/>
      </c>
      <c r="T1003" s="419" t="str">
        <f ca="1">IF($B1003="","",OFFSET(Zdroj!AG$16,'k rozhodnutí detailní'!$A1002,0))</f>
        <v/>
      </c>
      <c r="U1003" s="419" t="str">
        <f ca="1">IF($B1003="","",OFFSET(Zdroj!AH$16,'k rozhodnutí detailní'!$A1002,0))</f>
        <v/>
      </c>
    </row>
    <row r="1004" spans="1:21" hidden="1" x14ac:dyDescent="0.25">
      <c r="A1004" s="25"/>
      <c r="B1004" s="424" t="str">
        <f ca="1">IF(OFFSET(Zdroj!$B$16,A1002,0)&gt;0,OFFSET(Zdroj!$B$16,A1002,0)+0,"")</f>
        <v/>
      </c>
      <c r="C1004" s="2" t="str">
        <f ca="1">IF($B1003="","",IF(Zdroj!$AS$9="ano",CONCATENATE("Okres:","
",OFFSET(Zdroj!CH$16,'k rozhodnutí detailní'!$A1002,0),"
","Právní forma","
",OFFSET(Zdroj!H$16,'k rozhodnutí detailní'!$A1002,0),"
",IF(OFFSET(Zdroj!I$16,'k rozhodnutí detailní'!$A1002,0)="","","IČO: "),OFFSET(Zdroj!I$16,'k rozhodnutí detailní'!$A1002,0),"
","B.Ú. ",IF(OFFSET(Zdroj!J$16,'k rozhodnutí detailní'!$A1002,0)="","","Anonymizováno")),CONCATENATE("Okres:","
",OFFSET(Zdroj!CH$16,'k rozhodnutí detailní'!$A1002,0),"
","Právní forma","
",OFFSET(Zdroj!H$16,'k rozhodnutí detailní'!$A1002,0),"
",IF(OFFSET(Zdroj!I$16,'k rozhodnutí detailní'!$A1002,0)="","","IČO: "),OFFSET(Zdroj!I$16,'k rozhodnutí detailní'!$A1002,0),"
","B.Ú. ",OFFSET(Zdroj!J$16,'k rozhodnutí detailní'!$A1002,0))))</f>
        <v/>
      </c>
      <c r="D1004" s="3" t="str">
        <f ca="1">IF($B1003="","",OFFSET(Zdroj!O$16,'k rozhodnutí detailní'!$A1002,0))</f>
        <v/>
      </c>
      <c r="E1004" s="426"/>
      <c r="F1004" s="31"/>
      <c r="G1004" s="429"/>
      <c r="H1004" s="427"/>
      <c r="I1004" s="419"/>
      <c r="J1004" s="419"/>
      <c r="K1004" s="419"/>
      <c r="L1004" s="419"/>
      <c r="M1004" s="435"/>
      <c r="N1004" s="425"/>
      <c r="O1004" s="419"/>
      <c r="P1004" s="419"/>
      <c r="Q1004" s="419"/>
      <c r="R1004" s="419"/>
      <c r="S1004" s="419"/>
      <c r="T1004" s="419"/>
      <c r="U1004" s="419"/>
    </row>
    <row r="1005" spans="1:21" hidden="1" x14ac:dyDescent="0.25">
      <c r="A1005" s="25">
        <f>ROW()/3-1</f>
        <v>334</v>
      </c>
      <c r="B1005" s="424"/>
      <c r="C1005" s="29" t="str">
        <f ca="1">IF($B1003="","",IF(Zdroj!$AS$9="ano",IF(OFFSET(Zdroj!M$16,'k rozhodnutí detailní'!A1002,0)="","","Anonymizováno"),IF(OFFSET(Zdroj!M$16,'k rozhodnutí detailní'!A1002,0)="","",OFFSET(Zdroj!M$16,'k rozhodnutí detailní'!A1002,0))))</f>
        <v/>
      </c>
      <c r="D1005" s="3" t="str">
        <f ca="1">IF($B1003="","",CONCATENATE("Dotace bude použita na:","
",OFFSET(Zdroj!P$16,'k rozhodnutí detailní'!$A1002,0)))</f>
        <v/>
      </c>
      <c r="E1005" s="426"/>
      <c r="F1005" s="32" t="str">
        <f ca="1">IF($B1003="","",OFFSET(Zdroj!V$16,'k rozhodnutí detailní'!$A1002,0))</f>
        <v/>
      </c>
      <c r="G1005" s="49" t="str">
        <f ca="1">IF($B1003="","",OFFSET(Zdroj!CC$16,'k rozhodnutí'!#REF!,0))</f>
        <v/>
      </c>
      <c r="H1005" s="427"/>
      <c r="I1005" s="419"/>
      <c r="J1005" s="419"/>
      <c r="K1005" s="419"/>
      <c r="L1005" s="419"/>
      <c r="M1005" s="435"/>
      <c r="N1005" s="33" t="str">
        <f t="shared" ref="N1005" ca="1" si="663">IF(B1003="","",N1003/G1003)</f>
        <v/>
      </c>
      <c r="O1005" s="419"/>
      <c r="P1005" s="419"/>
      <c r="Q1005" s="419"/>
      <c r="R1005" s="419"/>
      <c r="S1005" s="419"/>
      <c r="T1005" s="419"/>
      <c r="U1005" s="419"/>
    </row>
    <row r="1006" spans="1:21" hidden="1" x14ac:dyDescent="0.25">
      <c r="A1006" s="25"/>
      <c r="B1006" s="144" t="str">
        <f ca="1">IF(OFFSET(Zdroj!$B$16,A1005,0)&gt;0,A1008,"")</f>
        <v/>
      </c>
      <c r="C1006" s="2" t="str">
        <f ca="1">IF($B1006="","",IF(Zdroj!$AS$9="ano",CONCATENATE(OFFSET(Zdroj!C$16,'k rozhodnutí detailní'!$A1005,0),"
","Anonymizováno","
",OFFSET(Zdroj!E$16,'k rozhodnutí detailní'!$A1005,0),"
",OFFSET(Zdroj!F$16,'k rozhodnutí detailní'!$A1005,0)),CONCATENATE(OFFSET(Zdroj!C$16,'k rozhodnutí detailní'!$A1005,0),"
",OFFSET(Zdroj!D$16,'k rozhodnutí detailní'!$A1005,0),"
",OFFSET(Zdroj!E$16,'k rozhodnutí detailní'!$A1005,0),"
",OFFSET(Zdroj!F$16,'k rozhodnutí detailní'!$A1005,0))))</f>
        <v/>
      </c>
      <c r="D1006" s="20" t="str">
        <f ca="1">IF($B1006="","",OFFSET(Zdroj!N$16,'k rozhodnutí detailní'!$A1005,0))</f>
        <v/>
      </c>
      <c r="E1006" s="426" t="str">
        <f ca="1">IF($B1006="","",OFFSET(Zdroj!T$16,'k rozhodnutí detailní'!$A1005,0))</f>
        <v/>
      </c>
      <c r="F1006" s="32" t="str">
        <f ca="1">IF($B1006="","",OFFSET(Zdroj!U$16,'k rozhodnutí detailní'!$A1005,0))</f>
        <v/>
      </c>
      <c r="G1006" s="429" t="str">
        <f ca="1">IF($B1006="","",OFFSET(Zdroj!W$16,'k rozhodnutí detailní'!$A1005,0))</f>
        <v/>
      </c>
      <c r="H1006" s="427" t="str">
        <f ca="1">IF($B1006="","",OFFSET(Zdroj!Y$16,'k rozhodnutí detailní'!$A1005,0))</f>
        <v/>
      </c>
      <c r="I1006" s="419" t="str">
        <f ca="1">IF($B1006="","",OFFSET(Zdroj!BW$16,'k rozhodnutí detailní'!$A1005,0))</f>
        <v/>
      </c>
      <c r="J1006" s="419" t="str">
        <f ca="1">IF($B1006="","",OFFSET(Zdroj!BX$16,'k rozhodnutí detailní'!$A1005,0))</f>
        <v/>
      </c>
      <c r="K1006" s="419" t="str">
        <f ca="1">IF($B1006="","",OFFSET(Zdroj!BY$16,'k rozhodnutí detailní'!$A1005,0))</f>
        <v/>
      </c>
      <c r="L1006" s="419" t="str">
        <f ca="1">IF($B1006="","",CONCATENATE(OFFSET(Zdroj!BZ$16,'k rozhodnutí detailní'!$A1005,0)," ze 100"))</f>
        <v/>
      </c>
      <c r="M1006" s="435" t="str">
        <f t="shared" ref="M1006" ca="1" si="664">IF($B1006="","",SUM((I1006+J1006+K1006)/100))</f>
        <v/>
      </c>
      <c r="N1006" s="425" t="str">
        <f ca="1">IF(B1006="","",IF(Zdroj!$AS$1=Zdroj!$AT$9,IF(ROUND(G1006*M1006,Zdroj!$AT$8)&lt;Zdroj!$AU$1,Zdroj!$AU$1,ROUND(G1006*M1006,Zdroj!$AT$8)),OFFSET(Zdroj!CE$16,'k rozhodnutí detailní'!A1005,0)))</f>
        <v/>
      </c>
      <c r="O1006" s="419" t="str">
        <f ca="1">IF($B1006="","",OFFSET(Zdroj!Z$16,'k rozhodnutí detailní'!$A1005,0))</f>
        <v/>
      </c>
      <c r="P1006" s="419" t="str">
        <f ca="1">IF($B1006="","",OFFSET(Zdroj!AC$16,'k rozhodnutí detailní'!$A1005,0))</f>
        <v/>
      </c>
      <c r="Q1006" s="419" t="str">
        <f ca="1">IF($B1006="","",OFFSET(Zdroj!AD$16,'k rozhodnutí detailní'!$A1005,0))</f>
        <v/>
      </c>
      <c r="R1006" s="419" t="str">
        <f ca="1">IF($B1006="","",OFFSET(Zdroj!AE$16,'k rozhodnutí detailní'!$A1005,0))</f>
        <v/>
      </c>
      <c r="S1006" s="419" t="str">
        <f ca="1">IF($B1006="","",OFFSET(Zdroj!AF$16,'k rozhodnutí detailní'!$A1005,0))</f>
        <v/>
      </c>
      <c r="T1006" s="419" t="str">
        <f ca="1">IF($B1006="","",OFFSET(Zdroj!AG$16,'k rozhodnutí detailní'!$A1005,0))</f>
        <v/>
      </c>
      <c r="U1006" s="419" t="str">
        <f ca="1">IF($B1006="","",OFFSET(Zdroj!AH$16,'k rozhodnutí detailní'!$A1005,0))</f>
        <v/>
      </c>
    </row>
    <row r="1007" spans="1:21" hidden="1" x14ac:dyDescent="0.25">
      <c r="A1007" s="25"/>
      <c r="B1007" s="424" t="str">
        <f ca="1">IF(OFFSET(Zdroj!$B$16,A1005,0)&gt;0,OFFSET(Zdroj!$B$16,A1005,0)+0,"")</f>
        <v/>
      </c>
      <c r="C1007" s="2" t="str">
        <f ca="1">IF($B1006="","",IF(Zdroj!$AS$9="ano",CONCATENATE("Okres:","
",OFFSET(Zdroj!CH$16,'k rozhodnutí detailní'!$A1005,0),"
","Právní forma","
",OFFSET(Zdroj!H$16,'k rozhodnutí detailní'!$A1005,0),"
",IF(OFFSET(Zdroj!I$16,'k rozhodnutí detailní'!$A1005,0)="","","IČO: "),OFFSET(Zdroj!I$16,'k rozhodnutí detailní'!$A1005,0),"
","B.Ú. ",IF(OFFSET(Zdroj!J$16,'k rozhodnutí detailní'!$A1005,0)="","","Anonymizováno")),CONCATENATE("Okres:","
",OFFSET(Zdroj!CH$16,'k rozhodnutí detailní'!$A1005,0),"
","Právní forma","
",OFFSET(Zdroj!H$16,'k rozhodnutí detailní'!$A1005,0),"
",IF(OFFSET(Zdroj!I$16,'k rozhodnutí detailní'!$A1005,0)="","","IČO: "),OFFSET(Zdroj!I$16,'k rozhodnutí detailní'!$A1005,0),"
","B.Ú. ",OFFSET(Zdroj!J$16,'k rozhodnutí detailní'!$A1005,0))))</f>
        <v/>
      </c>
      <c r="D1007" s="3" t="str">
        <f ca="1">IF($B1006="","",OFFSET(Zdroj!O$16,'k rozhodnutí detailní'!$A1005,0))</f>
        <v/>
      </c>
      <c r="E1007" s="426"/>
      <c r="F1007" s="31"/>
      <c r="G1007" s="429"/>
      <c r="H1007" s="427"/>
      <c r="I1007" s="419"/>
      <c r="J1007" s="419"/>
      <c r="K1007" s="419"/>
      <c r="L1007" s="419"/>
      <c r="M1007" s="435"/>
      <c r="N1007" s="425"/>
      <c r="O1007" s="419"/>
      <c r="P1007" s="419"/>
      <c r="Q1007" s="419"/>
      <c r="R1007" s="419"/>
      <c r="S1007" s="419"/>
      <c r="T1007" s="419"/>
      <c r="U1007" s="419"/>
    </row>
    <row r="1008" spans="1:21" hidden="1" x14ac:dyDescent="0.25">
      <c r="A1008" s="25">
        <f>ROW()/3-1</f>
        <v>335</v>
      </c>
      <c r="B1008" s="424"/>
      <c r="C1008" s="29" t="str">
        <f ca="1">IF($B1006="","",IF(Zdroj!$AS$9="ano",IF(OFFSET(Zdroj!M$16,'k rozhodnutí detailní'!A1005,0)="","","Anonymizováno"),IF(OFFSET(Zdroj!M$16,'k rozhodnutí detailní'!A1005,0)="","",OFFSET(Zdroj!M$16,'k rozhodnutí detailní'!A1005,0))))</f>
        <v/>
      </c>
      <c r="D1008" s="3" t="str">
        <f ca="1">IF($B1006="","",CONCATENATE("Dotace bude použita na:","
",OFFSET(Zdroj!P$16,'k rozhodnutí detailní'!$A1005,0)))</f>
        <v/>
      </c>
      <c r="E1008" s="426"/>
      <c r="F1008" s="32" t="str">
        <f ca="1">IF($B1006="","",OFFSET(Zdroj!V$16,'k rozhodnutí detailní'!$A1005,0))</f>
        <v/>
      </c>
      <c r="G1008" s="49" t="str">
        <f ca="1">IF($B1006="","",OFFSET(Zdroj!CC$16,'k rozhodnutí'!#REF!,0))</f>
        <v/>
      </c>
      <c r="H1008" s="427"/>
      <c r="I1008" s="419"/>
      <c r="J1008" s="419"/>
      <c r="K1008" s="419"/>
      <c r="L1008" s="419"/>
      <c r="M1008" s="435"/>
      <c r="N1008" s="33" t="str">
        <f t="shared" ref="N1008" ca="1" si="665">IF(B1006="","",N1006/G1006)</f>
        <v/>
      </c>
      <c r="O1008" s="419"/>
      <c r="P1008" s="419"/>
      <c r="Q1008" s="419"/>
      <c r="R1008" s="419"/>
      <c r="S1008" s="419"/>
      <c r="T1008" s="419"/>
      <c r="U1008" s="419"/>
    </row>
    <row r="1009" spans="1:21" hidden="1" x14ac:dyDescent="0.25">
      <c r="A1009" s="25"/>
      <c r="B1009" s="144" t="str">
        <f ca="1">IF(OFFSET(Zdroj!$B$16,A1008,0)&gt;0,A1011,"")</f>
        <v/>
      </c>
      <c r="C1009" s="2" t="str">
        <f ca="1">IF($B1009="","",IF(Zdroj!$AS$9="ano",CONCATENATE(OFFSET(Zdroj!C$16,'k rozhodnutí detailní'!$A1008,0),"
","Anonymizováno","
",OFFSET(Zdroj!E$16,'k rozhodnutí detailní'!$A1008,0),"
",OFFSET(Zdroj!F$16,'k rozhodnutí detailní'!$A1008,0)),CONCATENATE(OFFSET(Zdroj!C$16,'k rozhodnutí detailní'!$A1008,0),"
",OFFSET(Zdroj!D$16,'k rozhodnutí detailní'!$A1008,0),"
",OFFSET(Zdroj!E$16,'k rozhodnutí detailní'!$A1008,0),"
",OFFSET(Zdroj!F$16,'k rozhodnutí detailní'!$A1008,0))))</f>
        <v/>
      </c>
      <c r="D1009" s="20" t="str">
        <f ca="1">IF($B1009="","",OFFSET(Zdroj!N$16,'k rozhodnutí detailní'!$A1008,0))</f>
        <v/>
      </c>
      <c r="E1009" s="426" t="str">
        <f ca="1">IF($B1009="","",OFFSET(Zdroj!T$16,'k rozhodnutí detailní'!$A1008,0))</f>
        <v/>
      </c>
      <c r="F1009" s="32" t="str">
        <f ca="1">IF($B1009="","",OFFSET(Zdroj!U$16,'k rozhodnutí detailní'!$A1008,0))</f>
        <v/>
      </c>
      <c r="G1009" s="429" t="str">
        <f ca="1">IF($B1009="","",OFFSET(Zdroj!W$16,'k rozhodnutí detailní'!$A1008,0))</f>
        <v/>
      </c>
      <c r="H1009" s="427" t="str">
        <f ca="1">IF($B1009="","",OFFSET(Zdroj!Y$16,'k rozhodnutí detailní'!$A1008,0))</f>
        <v/>
      </c>
      <c r="I1009" s="419" t="str">
        <f ca="1">IF($B1009="","",OFFSET(Zdroj!BW$16,'k rozhodnutí detailní'!$A1008,0))</f>
        <v/>
      </c>
      <c r="J1009" s="419" t="str">
        <f ca="1">IF($B1009="","",OFFSET(Zdroj!BX$16,'k rozhodnutí detailní'!$A1008,0))</f>
        <v/>
      </c>
      <c r="K1009" s="419" t="str">
        <f ca="1">IF($B1009="","",OFFSET(Zdroj!BY$16,'k rozhodnutí detailní'!$A1008,0))</f>
        <v/>
      </c>
      <c r="L1009" s="419" t="str">
        <f ca="1">IF($B1009="","",CONCATENATE(OFFSET(Zdroj!BZ$16,'k rozhodnutí detailní'!$A1008,0)," ze 100"))</f>
        <v/>
      </c>
      <c r="M1009" s="435" t="str">
        <f t="shared" ref="M1009" ca="1" si="666">IF($B1009="","",SUM((I1009+J1009+K1009)/100))</f>
        <v/>
      </c>
      <c r="N1009" s="425" t="str">
        <f ca="1">IF(B1009="","",IF(Zdroj!$AS$1=Zdroj!$AT$9,IF(ROUND(G1009*M1009,Zdroj!$AT$8)&lt;Zdroj!$AU$1,Zdroj!$AU$1,ROUND(G1009*M1009,Zdroj!$AT$8)),OFFSET(Zdroj!CE$16,'k rozhodnutí detailní'!A1008,0)))</f>
        <v/>
      </c>
      <c r="O1009" s="419" t="str">
        <f ca="1">IF($B1009="","",OFFSET(Zdroj!Z$16,'k rozhodnutí detailní'!$A1008,0))</f>
        <v/>
      </c>
      <c r="P1009" s="419" t="str">
        <f ca="1">IF($B1009="","",OFFSET(Zdroj!AC$16,'k rozhodnutí detailní'!$A1008,0))</f>
        <v/>
      </c>
      <c r="Q1009" s="419" t="str">
        <f ca="1">IF($B1009="","",OFFSET(Zdroj!AD$16,'k rozhodnutí detailní'!$A1008,0))</f>
        <v/>
      </c>
      <c r="R1009" s="419" t="str">
        <f ca="1">IF($B1009="","",OFFSET(Zdroj!AE$16,'k rozhodnutí detailní'!$A1008,0))</f>
        <v/>
      </c>
      <c r="S1009" s="419" t="str">
        <f ca="1">IF($B1009="","",OFFSET(Zdroj!AF$16,'k rozhodnutí detailní'!$A1008,0))</f>
        <v/>
      </c>
      <c r="T1009" s="419" t="str">
        <f ca="1">IF($B1009="","",OFFSET(Zdroj!AG$16,'k rozhodnutí detailní'!$A1008,0))</f>
        <v/>
      </c>
      <c r="U1009" s="419" t="str">
        <f ca="1">IF($B1009="","",OFFSET(Zdroj!AH$16,'k rozhodnutí detailní'!$A1008,0))</f>
        <v/>
      </c>
    </row>
    <row r="1010" spans="1:21" hidden="1" x14ac:dyDescent="0.25">
      <c r="A1010" s="25"/>
      <c r="B1010" s="424" t="str">
        <f ca="1">IF(OFFSET(Zdroj!$B$16,A1008,0)&gt;0,OFFSET(Zdroj!$B$16,A1008,0)+0,"")</f>
        <v/>
      </c>
      <c r="C1010" s="2" t="str">
        <f ca="1">IF($B1009="","",IF(Zdroj!$AS$9="ano",CONCATENATE("Okres:","
",OFFSET(Zdroj!CH$16,'k rozhodnutí detailní'!$A1008,0),"
","Právní forma","
",OFFSET(Zdroj!H$16,'k rozhodnutí detailní'!$A1008,0),"
",IF(OFFSET(Zdroj!I$16,'k rozhodnutí detailní'!$A1008,0)="","","IČO: "),OFFSET(Zdroj!I$16,'k rozhodnutí detailní'!$A1008,0),"
","B.Ú. ",IF(OFFSET(Zdroj!J$16,'k rozhodnutí detailní'!$A1008,0)="","","Anonymizováno")),CONCATENATE("Okres:","
",OFFSET(Zdroj!CH$16,'k rozhodnutí detailní'!$A1008,0),"
","Právní forma","
",OFFSET(Zdroj!H$16,'k rozhodnutí detailní'!$A1008,0),"
",IF(OFFSET(Zdroj!I$16,'k rozhodnutí detailní'!$A1008,0)="","","IČO: "),OFFSET(Zdroj!I$16,'k rozhodnutí detailní'!$A1008,0),"
","B.Ú. ",OFFSET(Zdroj!J$16,'k rozhodnutí detailní'!$A1008,0))))</f>
        <v/>
      </c>
      <c r="D1010" s="3" t="str">
        <f ca="1">IF($B1009="","",OFFSET(Zdroj!O$16,'k rozhodnutí detailní'!$A1008,0))</f>
        <v/>
      </c>
      <c r="E1010" s="426"/>
      <c r="F1010" s="31"/>
      <c r="G1010" s="429"/>
      <c r="H1010" s="427"/>
      <c r="I1010" s="419"/>
      <c r="J1010" s="419"/>
      <c r="K1010" s="419"/>
      <c r="L1010" s="419"/>
      <c r="M1010" s="435"/>
      <c r="N1010" s="425"/>
      <c r="O1010" s="419"/>
      <c r="P1010" s="419"/>
      <c r="Q1010" s="419"/>
      <c r="R1010" s="419"/>
      <c r="S1010" s="419"/>
      <c r="T1010" s="419"/>
      <c r="U1010" s="419"/>
    </row>
    <row r="1011" spans="1:21" hidden="1" x14ac:dyDescent="0.25">
      <c r="A1011" s="25">
        <f>ROW()/3-1</f>
        <v>336</v>
      </c>
      <c r="B1011" s="424"/>
      <c r="C1011" s="29" t="str">
        <f ca="1">IF($B1009="","",IF(Zdroj!$AS$9="ano",IF(OFFSET(Zdroj!M$16,'k rozhodnutí detailní'!A1008,0)="","","Anonymizováno"),IF(OFFSET(Zdroj!M$16,'k rozhodnutí detailní'!A1008,0)="","",OFFSET(Zdroj!M$16,'k rozhodnutí detailní'!A1008,0))))</f>
        <v/>
      </c>
      <c r="D1011" s="3" t="str">
        <f ca="1">IF($B1009="","",CONCATENATE("Dotace bude použita na:","
",OFFSET(Zdroj!P$16,'k rozhodnutí detailní'!$A1008,0)))</f>
        <v/>
      </c>
      <c r="E1011" s="426"/>
      <c r="F1011" s="32" t="str">
        <f ca="1">IF($B1009="","",OFFSET(Zdroj!V$16,'k rozhodnutí detailní'!$A1008,0))</f>
        <v/>
      </c>
      <c r="G1011" s="49" t="str">
        <f ca="1">IF($B1009="","",OFFSET(Zdroj!CC$16,'k rozhodnutí'!#REF!,0))</f>
        <v/>
      </c>
      <c r="H1011" s="427"/>
      <c r="I1011" s="419"/>
      <c r="J1011" s="419"/>
      <c r="K1011" s="419"/>
      <c r="L1011" s="419"/>
      <c r="M1011" s="435"/>
      <c r="N1011" s="33" t="str">
        <f t="shared" ref="N1011" ca="1" si="667">IF(B1009="","",N1009/G1009)</f>
        <v/>
      </c>
      <c r="O1011" s="419"/>
      <c r="P1011" s="419"/>
      <c r="Q1011" s="419"/>
      <c r="R1011" s="419"/>
      <c r="S1011" s="419"/>
      <c r="T1011" s="419"/>
      <c r="U1011" s="419"/>
    </row>
    <row r="1012" spans="1:21" hidden="1" x14ac:dyDescent="0.25">
      <c r="A1012" s="25"/>
      <c r="B1012" s="144" t="str">
        <f ca="1">IF(OFFSET(Zdroj!$B$16,A1011,0)&gt;0,A1014,"")</f>
        <v/>
      </c>
      <c r="C1012" s="2" t="str">
        <f ca="1">IF($B1012="","",IF(Zdroj!$AS$9="ano",CONCATENATE(OFFSET(Zdroj!C$16,'k rozhodnutí detailní'!$A1011,0),"
","Anonymizováno","
",OFFSET(Zdroj!E$16,'k rozhodnutí detailní'!$A1011,0),"
",OFFSET(Zdroj!F$16,'k rozhodnutí detailní'!$A1011,0)),CONCATENATE(OFFSET(Zdroj!C$16,'k rozhodnutí detailní'!$A1011,0),"
",OFFSET(Zdroj!D$16,'k rozhodnutí detailní'!$A1011,0),"
",OFFSET(Zdroj!E$16,'k rozhodnutí detailní'!$A1011,0),"
",OFFSET(Zdroj!F$16,'k rozhodnutí detailní'!$A1011,0))))</f>
        <v/>
      </c>
      <c r="D1012" s="20" t="str">
        <f ca="1">IF($B1012="","",OFFSET(Zdroj!N$16,'k rozhodnutí detailní'!$A1011,0))</f>
        <v/>
      </c>
      <c r="E1012" s="426" t="str">
        <f ca="1">IF($B1012="","",OFFSET(Zdroj!T$16,'k rozhodnutí detailní'!$A1011,0))</f>
        <v/>
      </c>
      <c r="F1012" s="32" t="str">
        <f ca="1">IF($B1012="","",OFFSET(Zdroj!U$16,'k rozhodnutí detailní'!$A1011,0))</f>
        <v/>
      </c>
      <c r="G1012" s="429" t="str">
        <f ca="1">IF($B1012="","",OFFSET(Zdroj!W$16,'k rozhodnutí detailní'!$A1011,0))</f>
        <v/>
      </c>
      <c r="H1012" s="427" t="str">
        <f ca="1">IF($B1012="","",OFFSET(Zdroj!Y$16,'k rozhodnutí detailní'!$A1011,0))</f>
        <v/>
      </c>
      <c r="I1012" s="419" t="str">
        <f ca="1">IF($B1012="","",OFFSET(Zdroj!BW$16,'k rozhodnutí detailní'!$A1011,0))</f>
        <v/>
      </c>
      <c r="J1012" s="419" t="str">
        <f ca="1">IF($B1012="","",OFFSET(Zdroj!BX$16,'k rozhodnutí detailní'!$A1011,0))</f>
        <v/>
      </c>
      <c r="K1012" s="419" t="str">
        <f ca="1">IF($B1012="","",OFFSET(Zdroj!BY$16,'k rozhodnutí detailní'!$A1011,0))</f>
        <v/>
      </c>
      <c r="L1012" s="419" t="str">
        <f ca="1">IF($B1012="","",CONCATENATE(OFFSET(Zdroj!BZ$16,'k rozhodnutí detailní'!$A1011,0)," ze 100"))</f>
        <v/>
      </c>
      <c r="M1012" s="435" t="str">
        <f t="shared" ref="M1012" ca="1" si="668">IF($B1012="","",SUM((I1012+J1012+K1012)/100))</f>
        <v/>
      </c>
      <c r="N1012" s="425" t="str">
        <f ca="1">IF(B1012="","",IF(Zdroj!$AS$1=Zdroj!$AT$9,IF(ROUND(G1012*M1012,Zdroj!$AT$8)&lt;Zdroj!$AU$1,Zdroj!$AU$1,ROUND(G1012*M1012,Zdroj!$AT$8)),OFFSET(Zdroj!CE$16,'k rozhodnutí detailní'!A1011,0)))</f>
        <v/>
      </c>
      <c r="O1012" s="419" t="str">
        <f ca="1">IF($B1012="","",OFFSET(Zdroj!Z$16,'k rozhodnutí detailní'!$A1011,0))</f>
        <v/>
      </c>
      <c r="P1012" s="419" t="str">
        <f ca="1">IF($B1012="","",OFFSET(Zdroj!AC$16,'k rozhodnutí detailní'!$A1011,0))</f>
        <v/>
      </c>
      <c r="Q1012" s="419" t="str">
        <f ca="1">IF($B1012="","",OFFSET(Zdroj!AD$16,'k rozhodnutí detailní'!$A1011,0))</f>
        <v/>
      </c>
      <c r="R1012" s="419" t="str">
        <f ca="1">IF($B1012="","",OFFSET(Zdroj!AE$16,'k rozhodnutí detailní'!$A1011,0))</f>
        <v/>
      </c>
      <c r="S1012" s="419" t="str">
        <f ca="1">IF($B1012="","",OFFSET(Zdroj!AF$16,'k rozhodnutí detailní'!$A1011,0))</f>
        <v/>
      </c>
      <c r="T1012" s="419" t="str">
        <f ca="1">IF($B1012="","",OFFSET(Zdroj!AG$16,'k rozhodnutí detailní'!$A1011,0))</f>
        <v/>
      </c>
      <c r="U1012" s="419" t="str">
        <f ca="1">IF($B1012="","",OFFSET(Zdroj!AH$16,'k rozhodnutí detailní'!$A1011,0))</f>
        <v/>
      </c>
    </row>
    <row r="1013" spans="1:21" hidden="1" x14ac:dyDescent="0.25">
      <c r="A1013" s="25"/>
      <c r="B1013" s="424" t="str">
        <f ca="1">IF(OFFSET(Zdroj!$B$16,A1011,0)&gt;0,OFFSET(Zdroj!$B$16,A1011,0)+0,"")</f>
        <v/>
      </c>
      <c r="C1013" s="2" t="str">
        <f ca="1">IF($B1012="","",IF(Zdroj!$AS$9="ano",CONCATENATE("Okres:","
",OFFSET(Zdroj!CH$16,'k rozhodnutí detailní'!$A1011,0),"
","Právní forma","
",OFFSET(Zdroj!H$16,'k rozhodnutí detailní'!$A1011,0),"
",IF(OFFSET(Zdroj!I$16,'k rozhodnutí detailní'!$A1011,0)="","","IČO: "),OFFSET(Zdroj!I$16,'k rozhodnutí detailní'!$A1011,0),"
","B.Ú. ",IF(OFFSET(Zdroj!J$16,'k rozhodnutí detailní'!$A1011,0)="","","Anonymizováno")),CONCATENATE("Okres:","
",OFFSET(Zdroj!CH$16,'k rozhodnutí detailní'!$A1011,0),"
","Právní forma","
",OFFSET(Zdroj!H$16,'k rozhodnutí detailní'!$A1011,0),"
",IF(OFFSET(Zdroj!I$16,'k rozhodnutí detailní'!$A1011,0)="","","IČO: "),OFFSET(Zdroj!I$16,'k rozhodnutí detailní'!$A1011,0),"
","B.Ú. ",OFFSET(Zdroj!J$16,'k rozhodnutí detailní'!$A1011,0))))</f>
        <v/>
      </c>
      <c r="D1013" s="3" t="str">
        <f ca="1">IF($B1012="","",OFFSET(Zdroj!O$16,'k rozhodnutí detailní'!$A1011,0))</f>
        <v/>
      </c>
      <c r="E1013" s="426"/>
      <c r="F1013" s="31"/>
      <c r="G1013" s="429"/>
      <c r="H1013" s="427"/>
      <c r="I1013" s="419"/>
      <c r="J1013" s="419"/>
      <c r="K1013" s="419"/>
      <c r="L1013" s="419"/>
      <c r="M1013" s="435"/>
      <c r="N1013" s="425"/>
      <c r="O1013" s="419"/>
      <c r="P1013" s="419"/>
      <c r="Q1013" s="419"/>
      <c r="R1013" s="419"/>
      <c r="S1013" s="419"/>
      <c r="T1013" s="419"/>
      <c r="U1013" s="419"/>
    </row>
    <row r="1014" spans="1:21" hidden="1" x14ac:dyDescent="0.25">
      <c r="A1014" s="25">
        <f>ROW()/3-1</f>
        <v>337</v>
      </c>
      <c r="B1014" s="424"/>
      <c r="C1014" s="29" t="str">
        <f ca="1">IF($B1012="","",IF(Zdroj!$AS$9="ano",IF(OFFSET(Zdroj!M$16,'k rozhodnutí detailní'!A1011,0)="","","Anonymizováno"),IF(OFFSET(Zdroj!M$16,'k rozhodnutí detailní'!A1011,0)="","",OFFSET(Zdroj!M$16,'k rozhodnutí detailní'!A1011,0))))</f>
        <v/>
      </c>
      <c r="D1014" s="3" t="str">
        <f ca="1">IF($B1012="","",CONCATENATE("Dotace bude použita na:","
",OFFSET(Zdroj!P$16,'k rozhodnutí detailní'!$A1011,0)))</f>
        <v/>
      </c>
      <c r="E1014" s="426"/>
      <c r="F1014" s="32" t="str">
        <f ca="1">IF($B1012="","",OFFSET(Zdroj!V$16,'k rozhodnutí detailní'!$A1011,0))</f>
        <v/>
      </c>
      <c r="G1014" s="49" t="str">
        <f ca="1">IF($B1012="","",OFFSET(Zdroj!CC$16,'k rozhodnutí'!#REF!,0))</f>
        <v/>
      </c>
      <c r="H1014" s="427"/>
      <c r="I1014" s="419"/>
      <c r="J1014" s="419"/>
      <c r="K1014" s="419"/>
      <c r="L1014" s="419"/>
      <c r="M1014" s="435"/>
      <c r="N1014" s="33" t="str">
        <f t="shared" ref="N1014" ca="1" si="669">IF(B1012="","",N1012/G1012)</f>
        <v/>
      </c>
      <c r="O1014" s="419"/>
      <c r="P1014" s="419"/>
      <c r="Q1014" s="419"/>
      <c r="R1014" s="419"/>
      <c r="S1014" s="419"/>
      <c r="T1014" s="419"/>
      <c r="U1014" s="419"/>
    </row>
    <row r="1015" spans="1:21" hidden="1" x14ac:dyDescent="0.25">
      <c r="A1015" s="25"/>
      <c r="B1015" s="144" t="str">
        <f ca="1">IF(OFFSET(Zdroj!$B$16,A1014,0)&gt;0,A1017,"")</f>
        <v/>
      </c>
      <c r="C1015" s="2" t="str">
        <f ca="1">IF($B1015="","",IF(Zdroj!$AS$9="ano",CONCATENATE(OFFSET(Zdroj!C$16,'k rozhodnutí detailní'!$A1014,0),"
","Anonymizováno","
",OFFSET(Zdroj!E$16,'k rozhodnutí detailní'!$A1014,0),"
",OFFSET(Zdroj!F$16,'k rozhodnutí detailní'!$A1014,0)),CONCATENATE(OFFSET(Zdroj!C$16,'k rozhodnutí detailní'!$A1014,0),"
",OFFSET(Zdroj!D$16,'k rozhodnutí detailní'!$A1014,0),"
",OFFSET(Zdroj!E$16,'k rozhodnutí detailní'!$A1014,0),"
",OFFSET(Zdroj!F$16,'k rozhodnutí detailní'!$A1014,0))))</f>
        <v/>
      </c>
      <c r="D1015" s="20" t="str">
        <f ca="1">IF($B1015="","",OFFSET(Zdroj!N$16,'k rozhodnutí detailní'!$A1014,0))</f>
        <v/>
      </c>
      <c r="E1015" s="426" t="str">
        <f ca="1">IF($B1015="","",OFFSET(Zdroj!T$16,'k rozhodnutí detailní'!$A1014,0))</f>
        <v/>
      </c>
      <c r="F1015" s="32" t="str">
        <f ca="1">IF($B1015="","",OFFSET(Zdroj!U$16,'k rozhodnutí detailní'!$A1014,0))</f>
        <v/>
      </c>
      <c r="G1015" s="429" t="str">
        <f ca="1">IF($B1015="","",OFFSET(Zdroj!W$16,'k rozhodnutí detailní'!$A1014,0))</f>
        <v/>
      </c>
      <c r="H1015" s="427" t="str">
        <f ca="1">IF($B1015="","",OFFSET(Zdroj!Y$16,'k rozhodnutí detailní'!$A1014,0))</f>
        <v/>
      </c>
      <c r="I1015" s="419" t="str">
        <f ca="1">IF($B1015="","",OFFSET(Zdroj!BW$16,'k rozhodnutí detailní'!$A1014,0))</f>
        <v/>
      </c>
      <c r="J1015" s="419" t="str">
        <f ca="1">IF($B1015="","",OFFSET(Zdroj!BX$16,'k rozhodnutí detailní'!$A1014,0))</f>
        <v/>
      </c>
      <c r="K1015" s="419" t="str">
        <f ca="1">IF($B1015="","",OFFSET(Zdroj!BY$16,'k rozhodnutí detailní'!$A1014,0))</f>
        <v/>
      </c>
      <c r="L1015" s="419" t="str">
        <f ca="1">IF($B1015="","",CONCATENATE(OFFSET(Zdroj!BZ$16,'k rozhodnutí detailní'!$A1014,0)," ze 100"))</f>
        <v/>
      </c>
      <c r="M1015" s="435" t="str">
        <f t="shared" ref="M1015" ca="1" si="670">IF($B1015="","",SUM((I1015+J1015+K1015)/100))</f>
        <v/>
      </c>
      <c r="N1015" s="425" t="str">
        <f ca="1">IF(B1015="","",IF(Zdroj!$AS$1=Zdroj!$AT$9,IF(ROUND(G1015*M1015,Zdroj!$AT$8)&lt;Zdroj!$AU$1,Zdroj!$AU$1,ROUND(G1015*M1015,Zdroj!$AT$8)),OFFSET(Zdroj!CE$16,'k rozhodnutí detailní'!A1014,0)))</f>
        <v/>
      </c>
      <c r="O1015" s="419" t="str">
        <f ca="1">IF($B1015="","",OFFSET(Zdroj!Z$16,'k rozhodnutí detailní'!$A1014,0))</f>
        <v/>
      </c>
      <c r="P1015" s="419" t="str">
        <f ca="1">IF($B1015="","",OFFSET(Zdroj!AC$16,'k rozhodnutí detailní'!$A1014,0))</f>
        <v/>
      </c>
      <c r="Q1015" s="419" t="str">
        <f ca="1">IF($B1015="","",OFFSET(Zdroj!AD$16,'k rozhodnutí detailní'!$A1014,0))</f>
        <v/>
      </c>
      <c r="R1015" s="419" t="str">
        <f ca="1">IF($B1015="","",OFFSET(Zdroj!AE$16,'k rozhodnutí detailní'!$A1014,0))</f>
        <v/>
      </c>
      <c r="S1015" s="419" t="str">
        <f ca="1">IF($B1015="","",OFFSET(Zdroj!AF$16,'k rozhodnutí detailní'!$A1014,0))</f>
        <v/>
      </c>
      <c r="T1015" s="419" t="str">
        <f ca="1">IF($B1015="","",OFFSET(Zdroj!AG$16,'k rozhodnutí detailní'!$A1014,0))</f>
        <v/>
      </c>
      <c r="U1015" s="419" t="str">
        <f ca="1">IF($B1015="","",OFFSET(Zdroj!AH$16,'k rozhodnutí detailní'!$A1014,0))</f>
        <v/>
      </c>
    </row>
    <row r="1016" spans="1:21" hidden="1" x14ac:dyDescent="0.25">
      <c r="A1016" s="25"/>
      <c r="B1016" s="424" t="str">
        <f ca="1">IF(OFFSET(Zdroj!$B$16,A1014,0)&gt;0,OFFSET(Zdroj!$B$16,A1014,0)+0,"")</f>
        <v/>
      </c>
      <c r="C1016" s="2" t="str">
        <f ca="1">IF($B1015="","",IF(Zdroj!$AS$9="ano",CONCATENATE("Okres:","
",OFFSET(Zdroj!CH$16,'k rozhodnutí detailní'!$A1014,0),"
","Právní forma","
",OFFSET(Zdroj!H$16,'k rozhodnutí detailní'!$A1014,0),"
",IF(OFFSET(Zdroj!I$16,'k rozhodnutí detailní'!$A1014,0)="","","IČO: "),OFFSET(Zdroj!I$16,'k rozhodnutí detailní'!$A1014,0),"
","B.Ú. ",IF(OFFSET(Zdroj!J$16,'k rozhodnutí detailní'!$A1014,0)="","","Anonymizováno")),CONCATENATE("Okres:","
",OFFSET(Zdroj!CH$16,'k rozhodnutí detailní'!$A1014,0),"
","Právní forma","
",OFFSET(Zdroj!H$16,'k rozhodnutí detailní'!$A1014,0),"
",IF(OFFSET(Zdroj!I$16,'k rozhodnutí detailní'!$A1014,0)="","","IČO: "),OFFSET(Zdroj!I$16,'k rozhodnutí detailní'!$A1014,0),"
","B.Ú. ",OFFSET(Zdroj!J$16,'k rozhodnutí detailní'!$A1014,0))))</f>
        <v/>
      </c>
      <c r="D1016" s="3" t="str">
        <f ca="1">IF($B1015="","",OFFSET(Zdroj!O$16,'k rozhodnutí detailní'!$A1014,0))</f>
        <v/>
      </c>
      <c r="E1016" s="426"/>
      <c r="F1016" s="31"/>
      <c r="G1016" s="429"/>
      <c r="H1016" s="427"/>
      <c r="I1016" s="419"/>
      <c r="J1016" s="419"/>
      <c r="K1016" s="419"/>
      <c r="L1016" s="419"/>
      <c r="M1016" s="435"/>
      <c r="N1016" s="425"/>
      <c r="O1016" s="419"/>
      <c r="P1016" s="419"/>
      <c r="Q1016" s="419"/>
      <c r="R1016" s="419"/>
      <c r="S1016" s="419"/>
      <c r="T1016" s="419"/>
      <c r="U1016" s="419"/>
    </row>
    <row r="1017" spans="1:21" hidden="1" x14ac:dyDescent="0.25">
      <c r="A1017" s="25">
        <f>ROW()/3-1</f>
        <v>338</v>
      </c>
      <c r="B1017" s="424"/>
      <c r="C1017" s="29" t="str">
        <f ca="1">IF($B1015="","",IF(Zdroj!$AS$9="ano",IF(OFFSET(Zdroj!M$16,'k rozhodnutí detailní'!A1014,0)="","","Anonymizováno"),IF(OFFSET(Zdroj!M$16,'k rozhodnutí detailní'!A1014,0)="","",OFFSET(Zdroj!M$16,'k rozhodnutí detailní'!A1014,0))))</f>
        <v/>
      </c>
      <c r="D1017" s="3" t="str">
        <f ca="1">IF($B1015="","",CONCATENATE("Dotace bude použita na:","
",OFFSET(Zdroj!P$16,'k rozhodnutí detailní'!$A1014,0)))</f>
        <v/>
      </c>
      <c r="E1017" s="426"/>
      <c r="F1017" s="32" t="str">
        <f ca="1">IF($B1015="","",OFFSET(Zdroj!V$16,'k rozhodnutí detailní'!$A1014,0))</f>
        <v/>
      </c>
      <c r="G1017" s="49" t="str">
        <f ca="1">IF($B1015="","",OFFSET(Zdroj!CC$16,'k rozhodnutí'!#REF!,0))</f>
        <v/>
      </c>
      <c r="H1017" s="427"/>
      <c r="I1017" s="419"/>
      <c r="J1017" s="419"/>
      <c r="K1017" s="419"/>
      <c r="L1017" s="419"/>
      <c r="M1017" s="435"/>
      <c r="N1017" s="33" t="str">
        <f t="shared" ref="N1017" ca="1" si="671">IF(B1015="","",N1015/G1015)</f>
        <v/>
      </c>
      <c r="O1017" s="419"/>
      <c r="P1017" s="419"/>
      <c r="Q1017" s="419"/>
      <c r="R1017" s="419"/>
      <c r="S1017" s="419"/>
      <c r="T1017" s="419"/>
      <c r="U1017" s="419"/>
    </row>
    <row r="1018" spans="1:21" hidden="1" x14ac:dyDescent="0.25">
      <c r="A1018" s="25"/>
      <c r="B1018" s="144" t="str">
        <f ca="1">IF(OFFSET(Zdroj!$B$16,A1017,0)&gt;0,A1020,"")</f>
        <v/>
      </c>
      <c r="C1018" s="2" t="str">
        <f ca="1">IF($B1018="","",IF(Zdroj!$AS$9="ano",CONCATENATE(OFFSET(Zdroj!C$16,'k rozhodnutí detailní'!$A1017,0),"
","Anonymizováno","
",OFFSET(Zdroj!E$16,'k rozhodnutí detailní'!$A1017,0),"
",OFFSET(Zdroj!F$16,'k rozhodnutí detailní'!$A1017,0)),CONCATENATE(OFFSET(Zdroj!C$16,'k rozhodnutí detailní'!$A1017,0),"
",OFFSET(Zdroj!D$16,'k rozhodnutí detailní'!$A1017,0),"
",OFFSET(Zdroj!E$16,'k rozhodnutí detailní'!$A1017,0),"
",OFFSET(Zdroj!F$16,'k rozhodnutí detailní'!$A1017,0))))</f>
        <v/>
      </c>
      <c r="D1018" s="20" t="str">
        <f ca="1">IF($B1018="","",OFFSET(Zdroj!N$16,'k rozhodnutí detailní'!$A1017,0))</f>
        <v/>
      </c>
      <c r="E1018" s="426" t="str">
        <f ca="1">IF($B1018="","",OFFSET(Zdroj!T$16,'k rozhodnutí detailní'!$A1017,0))</f>
        <v/>
      </c>
      <c r="F1018" s="32" t="str">
        <f ca="1">IF($B1018="","",OFFSET(Zdroj!U$16,'k rozhodnutí detailní'!$A1017,0))</f>
        <v/>
      </c>
      <c r="G1018" s="429" t="str">
        <f ca="1">IF($B1018="","",OFFSET(Zdroj!W$16,'k rozhodnutí detailní'!$A1017,0))</f>
        <v/>
      </c>
      <c r="H1018" s="427" t="str">
        <f ca="1">IF($B1018="","",OFFSET(Zdroj!Y$16,'k rozhodnutí detailní'!$A1017,0))</f>
        <v/>
      </c>
      <c r="I1018" s="419" t="str">
        <f ca="1">IF($B1018="","",OFFSET(Zdroj!BW$16,'k rozhodnutí detailní'!$A1017,0))</f>
        <v/>
      </c>
      <c r="J1018" s="419" t="str">
        <f ca="1">IF($B1018="","",OFFSET(Zdroj!BX$16,'k rozhodnutí detailní'!$A1017,0))</f>
        <v/>
      </c>
      <c r="K1018" s="419" t="str">
        <f ca="1">IF($B1018="","",OFFSET(Zdroj!BY$16,'k rozhodnutí detailní'!$A1017,0))</f>
        <v/>
      </c>
      <c r="L1018" s="419" t="str">
        <f ca="1">IF($B1018="","",CONCATENATE(OFFSET(Zdroj!BZ$16,'k rozhodnutí detailní'!$A1017,0)," ze 100"))</f>
        <v/>
      </c>
      <c r="M1018" s="435" t="str">
        <f t="shared" ref="M1018" ca="1" si="672">IF($B1018="","",SUM((I1018+J1018+K1018)/100))</f>
        <v/>
      </c>
      <c r="N1018" s="425" t="str">
        <f ca="1">IF(B1018="","",IF(Zdroj!$AS$1=Zdroj!$AT$9,IF(ROUND(G1018*M1018,Zdroj!$AT$8)&lt;Zdroj!$AU$1,Zdroj!$AU$1,ROUND(G1018*M1018,Zdroj!$AT$8)),OFFSET(Zdroj!CE$16,'k rozhodnutí detailní'!A1017,0)))</f>
        <v/>
      </c>
      <c r="O1018" s="419" t="str">
        <f ca="1">IF($B1018="","",OFFSET(Zdroj!Z$16,'k rozhodnutí detailní'!$A1017,0))</f>
        <v/>
      </c>
      <c r="P1018" s="419" t="str">
        <f ca="1">IF($B1018="","",OFFSET(Zdroj!AC$16,'k rozhodnutí detailní'!$A1017,0))</f>
        <v/>
      </c>
      <c r="Q1018" s="419" t="str">
        <f ca="1">IF($B1018="","",OFFSET(Zdroj!AD$16,'k rozhodnutí detailní'!$A1017,0))</f>
        <v/>
      </c>
      <c r="R1018" s="419" t="str">
        <f ca="1">IF($B1018="","",OFFSET(Zdroj!AE$16,'k rozhodnutí detailní'!$A1017,0))</f>
        <v/>
      </c>
      <c r="S1018" s="419" t="str">
        <f ca="1">IF($B1018="","",OFFSET(Zdroj!AF$16,'k rozhodnutí detailní'!$A1017,0))</f>
        <v/>
      </c>
      <c r="T1018" s="419" t="str">
        <f ca="1">IF($B1018="","",OFFSET(Zdroj!AG$16,'k rozhodnutí detailní'!$A1017,0))</f>
        <v/>
      </c>
      <c r="U1018" s="419" t="str">
        <f ca="1">IF($B1018="","",OFFSET(Zdroj!AH$16,'k rozhodnutí detailní'!$A1017,0))</f>
        <v/>
      </c>
    </row>
    <row r="1019" spans="1:21" hidden="1" x14ac:dyDescent="0.25">
      <c r="A1019" s="25"/>
      <c r="B1019" s="424" t="str">
        <f ca="1">IF(OFFSET(Zdroj!$B$16,A1017,0)&gt;0,OFFSET(Zdroj!$B$16,A1017,0)+0,"")</f>
        <v/>
      </c>
      <c r="C1019" s="2" t="str">
        <f ca="1">IF($B1018="","",IF(Zdroj!$AS$9="ano",CONCATENATE("Okres:","
",OFFSET(Zdroj!CH$16,'k rozhodnutí detailní'!$A1017,0),"
","Právní forma","
",OFFSET(Zdroj!H$16,'k rozhodnutí detailní'!$A1017,0),"
",IF(OFFSET(Zdroj!I$16,'k rozhodnutí detailní'!$A1017,0)="","","IČO: "),OFFSET(Zdroj!I$16,'k rozhodnutí detailní'!$A1017,0),"
","B.Ú. ",IF(OFFSET(Zdroj!J$16,'k rozhodnutí detailní'!$A1017,0)="","","Anonymizováno")),CONCATENATE("Okres:","
",OFFSET(Zdroj!CH$16,'k rozhodnutí detailní'!$A1017,0),"
","Právní forma","
",OFFSET(Zdroj!H$16,'k rozhodnutí detailní'!$A1017,0),"
",IF(OFFSET(Zdroj!I$16,'k rozhodnutí detailní'!$A1017,0)="","","IČO: "),OFFSET(Zdroj!I$16,'k rozhodnutí detailní'!$A1017,0),"
","B.Ú. ",OFFSET(Zdroj!J$16,'k rozhodnutí detailní'!$A1017,0))))</f>
        <v/>
      </c>
      <c r="D1019" s="3" t="str">
        <f ca="1">IF($B1018="","",OFFSET(Zdroj!O$16,'k rozhodnutí detailní'!$A1017,0))</f>
        <v/>
      </c>
      <c r="E1019" s="426"/>
      <c r="F1019" s="31"/>
      <c r="G1019" s="429"/>
      <c r="H1019" s="427"/>
      <c r="I1019" s="419"/>
      <c r="J1019" s="419"/>
      <c r="K1019" s="419"/>
      <c r="L1019" s="419"/>
      <c r="M1019" s="435"/>
      <c r="N1019" s="425"/>
      <c r="O1019" s="419"/>
      <c r="P1019" s="419"/>
      <c r="Q1019" s="419"/>
      <c r="R1019" s="419"/>
      <c r="S1019" s="419"/>
      <c r="T1019" s="419"/>
      <c r="U1019" s="419"/>
    </row>
    <row r="1020" spans="1:21" hidden="1" x14ac:dyDescent="0.25">
      <c r="A1020" s="25">
        <f>ROW()/3-1</f>
        <v>339</v>
      </c>
      <c r="B1020" s="424"/>
      <c r="C1020" s="29" t="str">
        <f ca="1">IF($B1018="","",IF(Zdroj!$AS$9="ano",IF(OFFSET(Zdroj!M$16,'k rozhodnutí detailní'!A1017,0)="","","Anonymizováno"),IF(OFFSET(Zdroj!M$16,'k rozhodnutí detailní'!A1017,0)="","",OFFSET(Zdroj!M$16,'k rozhodnutí detailní'!A1017,0))))</f>
        <v/>
      </c>
      <c r="D1020" s="3" t="str">
        <f ca="1">IF($B1018="","",CONCATENATE("Dotace bude použita na:","
",OFFSET(Zdroj!P$16,'k rozhodnutí detailní'!$A1017,0)))</f>
        <v/>
      </c>
      <c r="E1020" s="426"/>
      <c r="F1020" s="32" t="str">
        <f ca="1">IF($B1018="","",OFFSET(Zdroj!V$16,'k rozhodnutí detailní'!$A1017,0))</f>
        <v/>
      </c>
      <c r="G1020" s="49" t="str">
        <f ca="1">IF($B1018="","",OFFSET(Zdroj!CC$16,'k rozhodnutí'!#REF!,0))</f>
        <v/>
      </c>
      <c r="H1020" s="427"/>
      <c r="I1020" s="419"/>
      <c r="J1020" s="419"/>
      <c r="K1020" s="419"/>
      <c r="L1020" s="419"/>
      <c r="M1020" s="435"/>
      <c r="N1020" s="33" t="str">
        <f t="shared" ref="N1020" ca="1" si="673">IF(B1018="","",N1018/G1018)</f>
        <v/>
      </c>
      <c r="O1020" s="419"/>
      <c r="P1020" s="419"/>
      <c r="Q1020" s="419"/>
      <c r="R1020" s="419"/>
      <c r="S1020" s="419"/>
      <c r="T1020" s="419"/>
      <c r="U1020" s="419"/>
    </row>
    <row r="1021" spans="1:21" hidden="1" x14ac:dyDescent="0.25">
      <c r="A1021" s="25"/>
      <c r="B1021" s="144" t="str">
        <f ca="1">IF(OFFSET(Zdroj!$B$16,A1020,0)&gt;0,A1023,"")</f>
        <v/>
      </c>
      <c r="C1021" s="2" t="str">
        <f ca="1">IF($B1021="","",IF(Zdroj!$AS$9="ano",CONCATENATE(OFFSET(Zdroj!C$16,'k rozhodnutí detailní'!$A1020,0),"
","Anonymizováno","
",OFFSET(Zdroj!E$16,'k rozhodnutí detailní'!$A1020,0),"
",OFFSET(Zdroj!F$16,'k rozhodnutí detailní'!$A1020,0)),CONCATENATE(OFFSET(Zdroj!C$16,'k rozhodnutí detailní'!$A1020,0),"
",OFFSET(Zdroj!D$16,'k rozhodnutí detailní'!$A1020,0),"
",OFFSET(Zdroj!E$16,'k rozhodnutí detailní'!$A1020,0),"
",OFFSET(Zdroj!F$16,'k rozhodnutí detailní'!$A1020,0))))</f>
        <v/>
      </c>
      <c r="D1021" s="20" t="str">
        <f ca="1">IF($B1021="","",OFFSET(Zdroj!N$16,'k rozhodnutí detailní'!$A1020,0))</f>
        <v/>
      </c>
      <c r="E1021" s="426" t="str">
        <f ca="1">IF($B1021="","",OFFSET(Zdroj!T$16,'k rozhodnutí detailní'!$A1020,0))</f>
        <v/>
      </c>
      <c r="F1021" s="32" t="str">
        <f ca="1">IF($B1021="","",OFFSET(Zdroj!U$16,'k rozhodnutí detailní'!$A1020,0))</f>
        <v/>
      </c>
      <c r="G1021" s="429" t="str">
        <f ca="1">IF($B1021="","",OFFSET(Zdroj!W$16,'k rozhodnutí detailní'!$A1020,0))</f>
        <v/>
      </c>
      <c r="H1021" s="427" t="str">
        <f ca="1">IF($B1021="","",OFFSET(Zdroj!Y$16,'k rozhodnutí detailní'!$A1020,0))</f>
        <v/>
      </c>
      <c r="I1021" s="419" t="str">
        <f ca="1">IF($B1021="","",OFFSET(Zdroj!BW$16,'k rozhodnutí detailní'!$A1020,0))</f>
        <v/>
      </c>
      <c r="J1021" s="419" t="str">
        <f ca="1">IF($B1021="","",OFFSET(Zdroj!BX$16,'k rozhodnutí detailní'!$A1020,0))</f>
        <v/>
      </c>
      <c r="K1021" s="419" t="str">
        <f ca="1">IF($B1021="","",OFFSET(Zdroj!BY$16,'k rozhodnutí detailní'!$A1020,0))</f>
        <v/>
      </c>
      <c r="L1021" s="419" t="str">
        <f ca="1">IF($B1021="","",CONCATENATE(OFFSET(Zdroj!BZ$16,'k rozhodnutí detailní'!$A1020,0)," ze 100"))</f>
        <v/>
      </c>
      <c r="M1021" s="435" t="str">
        <f t="shared" ref="M1021" ca="1" si="674">IF($B1021="","",SUM((I1021+J1021+K1021)/100))</f>
        <v/>
      </c>
      <c r="N1021" s="425" t="str">
        <f ca="1">IF(B1021="","",IF(Zdroj!$AS$1=Zdroj!$AT$9,IF(ROUND(G1021*M1021,Zdroj!$AT$8)&lt;Zdroj!$AU$1,Zdroj!$AU$1,ROUND(G1021*M1021,Zdroj!$AT$8)),OFFSET(Zdroj!CE$16,'k rozhodnutí detailní'!A1020,0)))</f>
        <v/>
      </c>
      <c r="O1021" s="419" t="str">
        <f ca="1">IF($B1021="","",OFFSET(Zdroj!Z$16,'k rozhodnutí detailní'!$A1020,0))</f>
        <v/>
      </c>
      <c r="P1021" s="419" t="str">
        <f ca="1">IF($B1021="","",OFFSET(Zdroj!AC$16,'k rozhodnutí detailní'!$A1020,0))</f>
        <v/>
      </c>
      <c r="Q1021" s="419" t="str">
        <f ca="1">IF($B1021="","",OFFSET(Zdroj!AD$16,'k rozhodnutí detailní'!$A1020,0))</f>
        <v/>
      </c>
      <c r="R1021" s="419" t="str">
        <f ca="1">IF($B1021="","",OFFSET(Zdroj!AE$16,'k rozhodnutí detailní'!$A1020,0))</f>
        <v/>
      </c>
      <c r="S1021" s="419" t="str">
        <f ca="1">IF($B1021="","",OFFSET(Zdroj!AF$16,'k rozhodnutí detailní'!$A1020,0))</f>
        <v/>
      </c>
      <c r="T1021" s="419" t="str">
        <f ca="1">IF($B1021="","",OFFSET(Zdroj!AG$16,'k rozhodnutí detailní'!$A1020,0))</f>
        <v/>
      </c>
      <c r="U1021" s="419" t="str">
        <f ca="1">IF($B1021="","",OFFSET(Zdroj!AH$16,'k rozhodnutí detailní'!$A1020,0))</f>
        <v/>
      </c>
    </row>
    <row r="1022" spans="1:21" hidden="1" x14ac:dyDescent="0.25">
      <c r="A1022" s="25"/>
      <c r="B1022" s="424" t="str">
        <f ca="1">IF(OFFSET(Zdroj!$B$16,A1020,0)&gt;0,OFFSET(Zdroj!$B$16,A1020,0)+0,"")</f>
        <v/>
      </c>
      <c r="C1022" s="2" t="str">
        <f ca="1">IF($B1021="","",IF(Zdroj!$AS$9="ano",CONCATENATE("Okres:","
",OFFSET(Zdroj!CH$16,'k rozhodnutí detailní'!$A1020,0),"
","Právní forma","
",OFFSET(Zdroj!H$16,'k rozhodnutí detailní'!$A1020,0),"
",IF(OFFSET(Zdroj!I$16,'k rozhodnutí detailní'!$A1020,0)="","","IČO: "),OFFSET(Zdroj!I$16,'k rozhodnutí detailní'!$A1020,0),"
","B.Ú. ",IF(OFFSET(Zdroj!J$16,'k rozhodnutí detailní'!$A1020,0)="","","Anonymizováno")),CONCATENATE("Okres:","
",OFFSET(Zdroj!CH$16,'k rozhodnutí detailní'!$A1020,0),"
","Právní forma","
",OFFSET(Zdroj!H$16,'k rozhodnutí detailní'!$A1020,0),"
",IF(OFFSET(Zdroj!I$16,'k rozhodnutí detailní'!$A1020,0)="","","IČO: "),OFFSET(Zdroj!I$16,'k rozhodnutí detailní'!$A1020,0),"
","B.Ú. ",OFFSET(Zdroj!J$16,'k rozhodnutí detailní'!$A1020,0))))</f>
        <v/>
      </c>
      <c r="D1022" s="3" t="str">
        <f ca="1">IF($B1021="","",OFFSET(Zdroj!O$16,'k rozhodnutí detailní'!$A1020,0))</f>
        <v/>
      </c>
      <c r="E1022" s="426"/>
      <c r="F1022" s="31"/>
      <c r="G1022" s="429"/>
      <c r="H1022" s="427"/>
      <c r="I1022" s="419"/>
      <c r="J1022" s="419"/>
      <c r="K1022" s="419"/>
      <c r="L1022" s="419"/>
      <c r="M1022" s="435"/>
      <c r="N1022" s="425"/>
      <c r="O1022" s="419"/>
      <c r="P1022" s="419"/>
      <c r="Q1022" s="419"/>
      <c r="R1022" s="419"/>
      <c r="S1022" s="419"/>
      <c r="T1022" s="419"/>
      <c r="U1022" s="419"/>
    </row>
    <row r="1023" spans="1:21" hidden="1" x14ac:dyDescent="0.25">
      <c r="A1023" s="25">
        <f>ROW()/3-1</f>
        <v>340</v>
      </c>
      <c r="B1023" s="424"/>
      <c r="C1023" s="29" t="str">
        <f ca="1">IF($B1021="","",IF(Zdroj!$AS$9="ano",IF(OFFSET(Zdroj!M$16,'k rozhodnutí detailní'!A1020,0)="","","Anonymizováno"),IF(OFFSET(Zdroj!M$16,'k rozhodnutí detailní'!A1020,0)="","",OFFSET(Zdroj!M$16,'k rozhodnutí detailní'!A1020,0))))</f>
        <v/>
      </c>
      <c r="D1023" s="3" t="str">
        <f ca="1">IF($B1021="","",CONCATENATE("Dotace bude použita na:","
",OFFSET(Zdroj!P$16,'k rozhodnutí detailní'!$A1020,0)))</f>
        <v/>
      </c>
      <c r="E1023" s="426"/>
      <c r="F1023" s="32" t="str">
        <f ca="1">IF($B1021="","",OFFSET(Zdroj!V$16,'k rozhodnutí detailní'!$A1020,0))</f>
        <v/>
      </c>
      <c r="G1023" s="49" t="str">
        <f ca="1">IF($B1021="","",OFFSET(Zdroj!CC$16,'k rozhodnutí'!#REF!,0))</f>
        <v/>
      </c>
      <c r="H1023" s="427"/>
      <c r="I1023" s="419"/>
      <c r="J1023" s="419"/>
      <c r="K1023" s="419"/>
      <c r="L1023" s="419"/>
      <c r="M1023" s="435"/>
      <c r="N1023" s="33" t="str">
        <f t="shared" ref="N1023" ca="1" si="675">IF(B1021="","",N1021/G1021)</f>
        <v/>
      </c>
      <c r="O1023" s="419"/>
      <c r="P1023" s="419"/>
      <c r="Q1023" s="419"/>
      <c r="R1023" s="419"/>
      <c r="S1023" s="419"/>
      <c r="T1023" s="419"/>
      <c r="U1023" s="419"/>
    </row>
    <row r="1024" spans="1:21" hidden="1" x14ac:dyDescent="0.25">
      <c r="A1024" s="25"/>
      <c r="B1024" s="144" t="str">
        <f ca="1">IF(OFFSET(Zdroj!$B$16,A1023,0)&gt;0,A1026,"")</f>
        <v/>
      </c>
      <c r="C1024" s="2" t="str">
        <f ca="1">IF($B1024="","",IF(Zdroj!$AS$9="ano",CONCATENATE(OFFSET(Zdroj!C$16,'k rozhodnutí detailní'!$A1023,0),"
","Anonymizováno","
",OFFSET(Zdroj!E$16,'k rozhodnutí detailní'!$A1023,0),"
",OFFSET(Zdroj!F$16,'k rozhodnutí detailní'!$A1023,0)),CONCATENATE(OFFSET(Zdroj!C$16,'k rozhodnutí detailní'!$A1023,0),"
",OFFSET(Zdroj!D$16,'k rozhodnutí detailní'!$A1023,0),"
",OFFSET(Zdroj!E$16,'k rozhodnutí detailní'!$A1023,0),"
",OFFSET(Zdroj!F$16,'k rozhodnutí detailní'!$A1023,0))))</f>
        <v/>
      </c>
      <c r="D1024" s="20" t="str">
        <f ca="1">IF($B1024="","",OFFSET(Zdroj!N$16,'k rozhodnutí detailní'!$A1023,0))</f>
        <v/>
      </c>
      <c r="E1024" s="426" t="str">
        <f ca="1">IF($B1024="","",OFFSET(Zdroj!T$16,'k rozhodnutí detailní'!$A1023,0))</f>
        <v/>
      </c>
      <c r="F1024" s="32" t="str">
        <f ca="1">IF($B1024="","",OFFSET(Zdroj!U$16,'k rozhodnutí detailní'!$A1023,0))</f>
        <v/>
      </c>
      <c r="G1024" s="429" t="str">
        <f ca="1">IF($B1024="","",OFFSET(Zdroj!W$16,'k rozhodnutí detailní'!$A1023,0))</f>
        <v/>
      </c>
      <c r="H1024" s="427" t="str">
        <f ca="1">IF($B1024="","",OFFSET(Zdroj!Y$16,'k rozhodnutí detailní'!$A1023,0))</f>
        <v/>
      </c>
      <c r="I1024" s="419" t="str">
        <f ca="1">IF($B1024="","",OFFSET(Zdroj!BW$16,'k rozhodnutí detailní'!$A1023,0))</f>
        <v/>
      </c>
      <c r="J1024" s="419" t="str">
        <f ca="1">IF($B1024="","",OFFSET(Zdroj!BX$16,'k rozhodnutí detailní'!$A1023,0))</f>
        <v/>
      </c>
      <c r="K1024" s="419" t="str">
        <f ca="1">IF($B1024="","",OFFSET(Zdroj!BY$16,'k rozhodnutí detailní'!$A1023,0))</f>
        <v/>
      </c>
      <c r="L1024" s="419" t="str">
        <f ca="1">IF($B1024="","",CONCATENATE(OFFSET(Zdroj!BZ$16,'k rozhodnutí detailní'!$A1023,0)," ze 100"))</f>
        <v/>
      </c>
      <c r="M1024" s="435" t="str">
        <f t="shared" ref="M1024" ca="1" si="676">IF($B1024="","",SUM((I1024+J1024+K1024)/100))</f>
        <v/>
      </c>
      <c r="N1024" s="425" t="str">
        <f ca="1">IF(B1024="","",IF(Zdroj!$AS$1=Zdroj!$AT$9,IF(ROUND(G1024*M1024,Zdroj!$AT$8)&lt;Zdroj!$AU$1,Zdroj!$AU$1,ROUND(G1024*M1024,Zdroj!$AT$8)),OFFSET(Zdroj!CE$16,'k rozhodnutí detailní'!A1023,0)))</f>
        <v/>
      </c>
      <c r="O1024" s="419" t="str">
        <f ca="1">IF($B1024="","",OFFSET(Zdroj!Z$16,'k rozhodnutí detailní'!$A1023,0))</f>
        <v/>
      </c>
      <c r="P1024" s="419" t="str">
        <f ca="1">IF($B1024="","",OFFSET(Zdroj!AC$16,'k rozhodnutí detailní'!$A1023,0))</f>
        <v/>
      </c>
      <c r="Q1024" s="419" t="str">
        <f ca="1">IF($B1024="","",OFFSET(Zdroj!AD$16,'k rozhodnutí detailní'!$A1023,0))</f>
        <v/>
      </c>
      <c r="R1024" s="419" t="str">
        <f ca="1">IF($B1024="","",OFFSET(Zdroj!AE$16,'k rozhodnutí detailní'!$A1023,0))</f>
        <v/>
      </c>
      <c r="S1024" s="419" t="str">
        <f ca="1">IF($B1024="","",OFFSET(Zdroj!AF$16,'k rozhodnutí detailní'!$A1023,0))</f>
        <v/>
      </c>
      <c r="T1024" s="419" t="str">
        <f ca="1">IF($B1024="","",OFFSET(Zdroj!AG$16,'k rozhodnutí detailní'!$A1023,0))</f>
        <v/>
      </c>
      <c r="U1024" s="419" t="str">
        <f ca="1">IF($B1024="","",OFFSET(Zdroj!AH$16,'k rozhodnutí detailní'!$A1023,0))</f>
        <v/>
      </c>
    </row>
    <row r="1025" spans="1:21" hidden="1" x14ac:dyDescent="0.25">
      <c r="A1025" s="25"/>
      <c r="B1025" s="424" t="str">
        <f ca="1">IF(OFFSET(Zdroj!$B$16,A1023,0)&gt;0,OFFSET(Zdroj!$B$16,A1023,0)+0,"")</f>
        <v/>
      </c>
      <c r="C1025" s="2" t="str">
        <f ca="1">IF($B1024="","",IF(Zdroj!$AS$9="ano",CONCATENATE("Okres:","
",OFFSET(Zdroj!CH$16,'k rozhodnutí detailní'!$A1023,0),"
","Právní forma","
",OFFSET(Zdroj!H$16,'k rozhodnutí detailní'!$A1023,0),"
",IF(OFFSET(Zdroj!I$16,'k rozhodnutí detailní'!$A1023,0)="","","IČO: "),OFFSET(Zdroj!I$16,'k rozhodnutí detailní'!$A1023,0),"
","B.Ú. ",IF(OFFSET(Zdroj!J$16,'k rozhodnutí detailní'!$A1023,0)="","","Anonymizováno")),CONCATENATE("Okres:","
",OFFSET(Zdroj!CH$16,'k rozhodnutí detailní'!$A1023,0),"
","Právní forma","
",OFFSET(Zdroj!H$16,'k rozhodnutí detailní'!$A1023,0),"
",IF(OFFSET(Zdroj!I$16,'k rozhodnutí detailní'!$A1023,0)="","","IČO: "),OFFSET(Zdroj!I$16,'k rozhodnutí detailní'!$A1023,0),"
","B.Ú. ",OFFSET(Zdroj!J$16,'k rozhodnutí detailní'!$A1023,0))))</f>
        <v/>
      </c>
      <c r="D1025" s="3" t="str">
        <f ca="1">IF($B1024="","",OFFSET(Zdroj!O$16,'k rozhodnutí detailní'!$A1023,0))</f>
        <v/>
      </c>
      <c r="E1025" s="426"/>
      <c r="F1025" s="31"/>
      <c r="G1025" s="429"/>
      <c r="H1025" s="427"/>
      <c r="I1025" s="419"/>
      <c r="J1025" s="419"/>
      <c r="K1025" s="419"/>
      <c r="L1025" s="419"/>
      <c r="M1025" s="435"/>
      <c r="N1025" s="425"/>
      <c r="O1025" s="419"/>
      <c r="P1025" s="419"/>
      <c r="Q1025" s="419"/>
      <c r="R1025" s="419"/>
      <c r="S1025" s="419"/>
      <c r="T1025" s="419"/>
      <c r="U1025" s="419"/>
    </row>
    <row r="1026" spans="1:21" hidden="1" x14ac:dyDescent="0.25">
      <c r="A1026" s="25">
        <f>ROW()/3-1</f>
        <v>341</v>
      </c>
      <c r="B1026" s="424"/>
      <c r="C1026" s="29" t="str">
        <f ca="1">IF($B1024="","",IF(Zdroj!$AS$9="ano",IF(OFFSET(Zdroj!M$16,'k rozhodnutí detailní'!A1023,0)="","","Anonymizováno"),IF(OFFSET(Zdroj!M$16,'k rozhodnutí detailní'!A1023,0)="","",OFFSET(Zdroj!M$16,'k rozhodnutí detailní'!A1023,0))))</f>
        <v/>
      </c>
      <c r="D1026" s="3" t="str">
        <f ca="1">IF($B1024="","",CONCATENATE("Dotace bude použita na:","
",OFFSET(Zdroj!P$16,'k rozhodnutí detailní'!$A1023,0)))</f>
        <v/>
      </c>
      <c r="E1026" s="426"/>
      <c r="F1026" s="32" t="str">
        <f ca="1">IF($B1024="","",OFFSET(Zdroj!V$16,'k rozhodnutí detailní'!$A1023,0))</f>
        <v/>
      </c>
      <c r="G1026" s="49" t="str">
        <f ca="1">IF($B1024="","",OFFSET(Zdroj!CC$16,'k rozhodnutí'!#REF!,0))</f>
        <v/>
      </c>
      <c r="H1026" s="427"/>
      <c r="I1026" s="419"/>
      <c r="J1026" s="419"/>
      <c r="K1026" s="419"/>
      <c r="L1026" s="419"/>
      <c r="M1026" s="435"/>
      <c r="N1026" s="33" t="str">
        <f t="shared" ref="N1026" ca="1" si="677">IF(B1024="","",N1024/G1024)</f>
        <v/>
      </c>
      <c r="O1026" s="419"/>
      <c r="P1026" s="419"/>
      <c r="Q1026" s="419"/>
      <c r="R1026" s="419"/>
      <c r="S1026" s="419"/>
      <c r="T1026" s="419"/>
      <c r="U1026" s="419"/>
    </row>
    <row r="1027" spans="1:21" hidden="1" x14ac:dyDescent="0.25">
      <c r="A1027" s="25"/>
      <c r="B1027" s="144" t="str">
        <f ca="1">IF(OFFSET(Zdroj!$B$16,A1026,0)&gt;0,A1029,"")</f>
        <v/>
      </c>
      <c r="C1027" s="2" t="str">
        <f ca="1">IF($B1027="","",IF(Zdroj!$AS$9="ano",CONCATENATE(OFFSET(Zdroj!C$16,'k rozhodnutí detailní'!$A1026,0),"
","Anonymizováno","
",OFFSET(Zdroj!E$16,'k rozhodnutí detailní'!$A1026,0),"
",OFFSET(Zdroj!F$16,'k rozhodnutí detailní'!$A1026,0)),CONCATENATE(OFFSET(Zdroj!C$16,'k rozhodnutí detailní'!$A1026,0),"
",OFFSET(Zdroj!D$16,'k rozhodnutí detailní'!$A1026,0),"
",OFFSET(Zdroj!E$16,'k rozhodnutí detailní'!$A1026,0),"
",OFFSET(Zdroj!F$16,'k rozhodnutí detailní'!$A1026,0))))</f>
        <v/>
      </c>
      <c r="D1027" s="20" t="str">
        <f ca="1">IF($B1027="","",OFFSET(Zdroj!N$16,'k rozhodnutí detailní'!$A1026,0))</f>
        <v/>
      </c>
      <c r="E1027" s="426" t="str">
        <f ca="1">IF($B1027="","",OFFSET(Zdroj!T$16,'k rozhodnutí detailní'!$A1026,0))</f>
        <v/>
      </c>
      <c r="F1027" s="32" t="str">
        <f ca="1">IF($B1027="","",OFFSET(Zdroj!U$16,'k rozhodnutí detailní'!$A1026,0))</f>
        <v/>
      </c>
      <c r="G1027" s="429" t="str">
        <f ca="1">IF($B1027="","",OFFSET(Zdroj!W$16,'k rozhodnutí detailní'!$A1026,0))</f>
        <v/>
      </c>
      <c r="H1027" s="427" t="str">
        <f ca="1">IF($B1027="","",OFFSET(Zdroj!Y$16,'k rozhodnutí detailní'!$A1026,0))</f>
        <v/>
      </c>
      <c r="I1027" s="419" t="str">
        <f ca="1">IF($B1027="","",OFFSET(Zdroj!BW$16,'k rozhodnutí detailní'!$A1026,0))</f>
        <v/>
      </c>
      <c r="J1027" s="419" t="str">
        <f ca="1">IF($B1027="","",OFFSET(Zdroj!BX$16,'k rozhodnutí detailní'!$A1026,0))</f>
        <v/>
      </c>
      <c r="K1027" s="419" t="str">
        <f ca="1">IF($B1027="","",OFFSET(Zdroj!BY$16,'k rozhodnutí detailní'!$A1026,0))</f>
        <v/>
      </c>
      <c r="L1027" s="419" t="str">
        <f ca="1">IF($B1027="","",CONCATENATE(OFFSET(Zdroj!BZ$16,'k rozhodnutí detailní'!$A1026,0)," ze 100"))</f>
        <v/>
      </c>
      <c r="M1027" s="435" t="str">
        <f t="shared" ref="M1027" ca="1" si="678">IF($B1027="","",SUM((I1027+J1027+K1027)/100))</f>
        <v/>
      </c>
      <c r="N1027" s="425" t="str">
        <f ca="1">IF(B1027="","",IF(Zdroj!$AS$1=Zdroj!$AT$9,IF(ROUND(G1027*M1027,Zdroj!$AT$8)&lt;Zdroj!$AU$1,Zdroj!$AU$1,ROUND(G1027*M1027,Zdroj!$AT$8)),OFFSET(Zdroj!CE$16,'k rozhodnutí detailní'!A1026,0)))</f>
        <v/>
      </c>
      <c r="O1027" s="419" t="str">
        <f ca="1">IF($B1027="","",OFFSET(Zdroj!Z$16,'k rozhodnutí detailní'!$A1026,0))</f>
        <v/>
      </c>
      <c r="P1027" s="419" t="str">
        <f ca="1">IF($B1027="","",OFFSET(Zdroj!AC$16,'k rozhodnutí detailní'!$A1026,0))</f>
        <v/>
      </c>
      <c r="Q1027" s="419" t="str">
        <f ca="1">IF($B1027="","",OFFSET(Zdroj!AD$16,'k rozhodnutí detailní'!$A1026,0))</f>
        <v/>
      </c>
      <c r="R1027" s="419" t="str">
        <f ca="1">IF($B1027="","",OFFSET(Zdroj!AE$16,'k rozhodnutí detailní'!$A1026,0))</f>
        <v/>
      </c>
      <c r="S1027" s="419" t="str">
        <f ca="1">IF($B1027="","",OFFSET(Zdroj!AF$16,'k rozhodnutí detailní'!$A1026,0))</f>
        <v/>
      </c>
      <c r="T1027" s="419" t="str">
        <f ca="1">IF($B1027="","",OFFSET(Zdroj!AG$16,'k rozhodnutí detailní'!$A1026,0))</f>
        <v/>
      </c>
      <c r="U1027" s="419" t="str">
        <f ca="1">IF($B1027="","",OFFSET(Zdroj!AH$16,'k rozhodnutí detailní'!$A1026,0))</f>
        <v/>
      </c>
    </row>
    <row r="1028" spans="1:21" hidden="1" x14ac:dyDescent="0.25">
      <c r="A1028" s="25"/>
      <c r="B1028" s="424" t="str">
        <f ca="1">IF(OFFSET(Zdroj!$B$16,A1026,0)&gt;0,OFFSET(Zdroj!$B$16,A1026,0)+0,"")</f>
        <v/>
      </c>
      <c r="C1028" s="2" t="str">
        <f ca="1">IF($B1027="","",IF(Zdroj!$AS$9="ano",CONCATENATE("Okres:","
",OFFSET(Zdroj!CH$16,'k rozhodnutí detailní'!$A1026,0),"
","Právní forma","
",OFFSET(Zdroj!H$16,'k rozhodnutí detailní'!$A1026,0),"
",IF(OFFSET(Zdroj!I$16,'k rozhodnutí detailní'!$A1026,0)="","","IČO: "),OFFSET(Zdroj!I$16,'k rozhodnutí detailní'!$A1026,0),"
","B.Ú. ",IF(OFFSET(Zdroj!J$16,'k rozhodnutí detailní'!$A1026,0)="","","Anonymizováno")),CONCATENATE("Okres:","
",OFFSET(Zdroj!CH$16,'k rozhodnutí detailní'!$A1026,0),"
","Právní forma","
",OFFSET(Zdroj!H$16,'k rozhodnutí detailní'!$A1026,0),"
",IF(OFFSET(Zdroj!I$16,'k rozhodnutí detailní'!$A1026,0)="","","IČO: "),OFFSET(Zdroj!I$16,'k rozhodnutí detailní'!$A1026,0),"
","B.Ú. ",OFFSET(Zdroj!J$16,'k rozhodnutí detailní'!$A1026,0))))</f>
        <v/>
      </c>
      <c r="D1028" s="3" t="str">
        <f ca="1">IF($B1027="","",OFFSET(Zdroj!O$16,'k rozhodnutí detailní'!$A1026,0))</f>
        <v/>
      </c>
      <c r="E1028" s="426"/>
      <c r="F1028" s="31"/>
      <c r="G1028" s="429"/>
      <c r="H1028" s="427"/>
      <c r="I1028" s="419"/>
      <c r="J1028" s="419"/>
      <c r="K1028" s="419"/>
      <c r="L1028" s="419"/>
      <c r="M1028" s="435"/>
      <c r="N1028" s="425"/>
      <c r="O1028" s="419"/>
      <c r="P1028" s="419"/>
      <c r="Q1028" s="419"/>
      <c r="R1028" s="419"/>
      <c r="S1028" s="419"/>
      <c r="T1028" s="419"/>
      <c r="U1028" s="419"/>
    </row>
    <row r="1029" spans="1:21" hidden="1" x14ac:dyDescent="0.25">
      <c r="A1029" s="25">
        <f>ROW()/3-1</f>
        <v>342</v>
      </c>
      <c r="B1029" s="424"/>
      <c r="C1029" s="29" t="str">
        <f ca="1">IF($B1027="","",IF(Zdroj!$AS$9="ano",IF(OFFSET(Zdroj!M$16,'k rozhodnutí detailní'!A1026,0)="","","Anonymizováno"),IF(OFFSET(Zdroj!M$16,'k rozhodnutí detailní'!A1026,0)="","",OFFSET(Zdroj!M$16,'k rozhodnutí detailní'!A1026,0))))</f>
        <v/>
      </c>
      <c r="D1029" s="3" t="str">
        <f ca="1">IF($B1027="","",CONCATENATE("Dotace bude použita na:","
",OFFSET(Zdroj!P$16,'k rozhodnutí detailní'!$A1026,0)))</f>
        <v/>
      </c>
      <c r="E1029" s="426"/>
      <c r="F1029" s="32" t="str">
        <f ca="1">IF($B1027="","",OFFSET(Zdroj!V$16,'k rozhodnutí detailní'!$A1026,0))</f>
        <v/>
      </c>
      <c r="G1029" s="49" t="str">
        <f ca="1">IF($B1027="","",OFFSET(Zdroj!CC$16,'k rozhodnutí'!#REF!,0))</f>
        <v/>
      </c>
      <c r="H1029" s="427"/>
      <c r="I1029" s="419"/>
      <c r="J1029" s="419"/>
      <c r="K1029" s="419"/>
      <c r="L1029" s="419"/>
      <c r="M1029" s="435"/>
      <c r="N1029" s="33" t="str">
        <f t="shared" ref="N1029" ca="1" si="679">IF(B1027="","",N1027/G1027)</f>
        <v/>
      </c>
      <c r="O1029" s="419"/>
      <c r="P1029" s="419"/>
      <c r="Q1029" s="419"/>
      <c r="R1029" s="419"/>
      <c r="S1029" s="419"/>
      <c r="T1029" s="419"/>
      <c r="U1029" s="419"/>
    </row>
    <row r="1030" spans="1:21" hidden="1" x14ac:dyDescent="0.25">
      <c r="A1030" s="25"/>
      <c r="B1030" s="144" t="str">
        <f ca="1">IF(OFFSET(Zdroj!$B$16,A1029,0)&gt;0,A1032,"")</f>
        <v/>
      </c>
      <c r="C1030" s="2" t="str">
        <f ca="1">IF($B1030="","",IF(Zdroj!$AS$9="ano",CONCATENATE(OFFSET(Zdroj!C$16,'k rozhodnutí detailní'!$A1029,0),"
","Anonymizováno","
",OFFSET(Zdroj!E$16,'k rozhodnutí detailní'!$A1029,0),"
",OFFSET(Zdroj!F$16,'k rozhodnutí detailní'!$A1029,0)),CONCATENATE(OFFSET(Zdroj!C$16,'k rozhodnutí detailní'!$A1029,0),"
",OFFSET(Zdroj!D$16,'k rozhodnutí detailní'!$A1029,0),"
",OFFSET(Zdroj!E$16,'k rozhodnutí detailní'!$A1029,0),"
",OFFSET(Zdroj!F$16,'k rozhodnutí detailní'!$A1029,0))))</f>
        <v/>
      </c>
      <c r="D1030" s="20" t="str">
        <f ca="1">IF($B1030="","",OFFSET(Zdroj!N$16,'k rozhodnutí detailní'!$A1029,0))</f>
        <v/>
      </c>
      <c r="E1030" s="426" t="str">
        <f ca="1">IF($B1030="","",OFFSET(Zdroj!T$16,'k rozhodnutí detailní'!$A1029,0))</f>
        <v/>
      </c>
      <c r="F1030" s="32" t="str">
        <f ca="1">IF($B1030="","",OFFSET(Zdroj!U$16,'k rozhodnutí detailní'!$A1029,0))</f>
        <v/>
      </c>
      <c r="G1030" s="429" t="str">
        <f ca="1">IF($B1030="","",OFFSET(Zdroj!W$16,'k rozhodnutí detailní'!$A1029,0))</f>
        <v/>
      </c>
      <c r="H1030" s="427" t="str">
        <f ca="1">IF($B1030="","",OFFSET(Zdroj!Y$16,'k rozhodnutí detailní'!$A1029,0))</f>
        <v/>
      </c>
      <c r="I1030" s="419" t="str">
        <f ca="1">IF($B1030="","",OFFSET(Zdroj!BW$16,'k rozhodnutí detailní'!$A1029,0))</f>
        <v/>
      </c>
      <c r="J1030" s="419" t="str">
        <f ca="1">IF($B1030="","",OFFSET(Zdroj!BX$16,'k rozhodnutí detailní'!$A1029,0))</f>
        <v/>
      </c>
      <c r="K1030" s="419" t="str">
        <f ca="1">IF($B1030="","",OFFSET(Zdroj!BY$16,'k rozhodnutí detailní'!$A1029,0))</f>
        <v/>
      </c>
      <c r="L1030" s="419" t="str">
        <f ca="1">IF($B1030="","",CONCATENATE(OFFSET(Zdroj!BZ$16,'k rozhodnutí detailní'!$A1029,0)," ze 100"))</f>
        <v/>
      </c>
      <c r="M1030" s="435" t="str">
        <f t="shared" ref="M1030" ca="1" si="680">IF($B1030="","",SUM((I1030+J1030+K1030)/100))</f>
        <v/>
      </c>
      <c r="N1030" s="425" t="str">
        <f ca="1">IF(B1030="","",IF(Zdroj!$AS$1=Zdroj!$AT$9,IF(ROUND(G1030*M1030,Zdroj!$AT$8)&lt;Zdroj!$AU$1,Zdroj!$AU$1,ROUND(G1030*M1030,Zdroj!$AT$8)),OFFSET(Zdroj!CE$16,'k rozhodnutí detailní'!A1029,0)))</f>
        <v/>
      </c>
      <c r="O1030" s="419" t="str">
        <f ca="1">IF($B1030="","",OFFSET(Zdroj!Z$16,'k rozhodnutí detailní'!$A1029,0))</f>
        <v/>
      </c>
      <c r="P1030" s="419" t="str">
        <f ca="1">IF($B1030="","",OFFSET(Zdroj!AC$16,'k rozhodnutí detailní'!$A1029,0))</f>
        <v/>
      </c>
      <c r="Q1030" s="419" t="str">
        <f ca="1">IF($B1030="","",OFFSET(Zdroj!AD$16,'k rozhodnutí detailní'!$A1029,0))</f>
        <v/>
      </c>
      <c r="R1030" s="419" t="str">
        <f ca="1">IF($B1030="","",OFFSET(Zdroj!AE$16,'k rozhodnutí detailní'!$A1029,0))</f>
        <v/>
      </c>
      <c r="S1030" s="419" t="str">
        <f ca="1">IF($B1030="","",OFFSET(Zdroj!AF$16,'k rozhodnutí detailní'!$A1029,0))</f>
        <v/>
      </c>
      <c r="T1030" s="419" t="str">
        <f ca="1">IF($B1030="","",OFFSET(Zdroj!AG$16,'k rozhodnutí detailní'!$A1029,0))</f>
        <v/>
      </c>
      <c r="U1030" s="419" t="str">
        <f ca="1">IF($B1030="","",OFFSET(Zdroj!AH$16,'k rozhodnutí detailní'!$A1029,0))</f>
        <v/>
      </c>
    </row>
    <row r="1031" spans="1:21" hidden="1" x14ac:dyDescent="0.25">
      <c r="A1031" s="25"/>
      <c r="B1031" s="424" t="str">
        <f ca="1">IF(OFFSET(Zdroj!$B$16,A1029,0)&gt;0,OFFSET(Zdroj!$B$16,A1029,0)+0,"")</f>
        <v/>
      </c>
      <c r="C1031" s="2" t="str">
        <f ca="1">IF($B1030="","",IF(Zdroj!$AS$9="ano",CONCATENATE("Okres:","
",OFFSET(Zdroj!CH$16,'k rozhodnutí detailní'!$A1029,0),"
","Právní forma","
",OFFSET(Zdroj!H$16,'k rozhodnutí detailní'!$A1029,0),"
",IF(OFFSET(Zdroj!I$16,'k rozhodnutí detailní'!$A1029,0)="","","IČO: "),OFFSET(Zdroj!I$16,'k rozhodnutí detailní'!$A1029,0),"
","B.Ú. ",IF(OFFSET(Zdroj!J$16,'k rozhodnutí detailní'!$A1029,0)="","","Anonymizováno")),CONCATENATE("Okres:","
",OFFSET(Zdroj!CH$16,'k rozhodnutí detailní'!$A1029,0),"
","Právní forma","
",OFFSET(Zdroj!H$16,'k rozhodnutí detailní'!$A1029,0),"
",IF(OFFSET(Zdroj!I$16,'k rozhodnutí detailní'!$A1029,0)="","","IČO: "),OFFSET(Zdroj!I$16,'k rozhodnutí detailní'!$A1029,0),"
","B.Ú. ",OFFSET(Zdroj!J$16,'k rozhodnutí detailní'!$A1029,0))))</f>
        <v/>
      </c>
      <c r="D1031" s="3" t="str">
        <f ca="1">IF($B1030="","",OFFSET(Zdroj!O$16,'k rozhodnutí detailní'!$A1029,0))</f>
        <v/>
      </c>
      <c r="E1031" s="426"/>
      <c r="F1031" s="31"/>
      <c r="G1031" s="429"/>
      <c r="H1031" s="427"/>
      <c r="I1031" s="419"/>
      <c r="J1031" s="419"/>
      <c r="K1031" s="419"/>
      <c r="L1031" s="419"/>
      <c r="M1031" s="435"/>
      <c r="N1031" s="425"/>
      <c r="O1031" s="419"/>
      <c r="P1031" s="419"/>
      <c r="Q1031" s="419"/>
      <c r="R1031" s="419"/>
      <c r="S1031" s="419"/>
      <c r="T1031" s="419"/>
      <c r="U1031" s="419"/>
    </row>
    <row r="1032" spans="1:21" hidden="1" x14ac:dyDescent="0.25">
      <c r="A1032" s="25">
        <f>ROW()/3-1</f>
        <v>343</v>
      </c>
      <c r="B1032" s="424"/>
      <c r="C1032" s="29" t="str">
        <f ca="1">IF($B1030="","",IF(Zdroj!$AS$9="ano",IF(OFFSET(Zdroj!M$16,'k rozhodnutí detailní'!A1029,0)="","","Anonymizováno"),IF(OFFSET(Zdroj!M$16,'k rozhodnutí detailní'!A1029,0)="","",OFFSET(Zdroj!M$16,'k rozhodnutí detailní'!A1029,0))))</f>
        <v/>
      </c>
      <c r="D1032" s="3" t="str">
        <f ca="1">IF($B1030="","",CONCATENATE("Dotace bude použita na:","
",OFFSET(Zdroj!P$16,'k rozhodnutí detailní'!$A1029,0)))</f>
        <v/>
      </c>
      <c r="E1032" s="426"/>
      <c r="F1032" s="32" t="str">
        <f ca="1">IF($B1030="","",OFFSET(Zdroj!V$16,'k rozhodnutí detailní'!$A1029,0))</f>
        <v/>
      </c>
      <c r="G1032" s="49" t="str">
        <f ca="1">IF($B1030="","",OFFSET(Zdroj!CC$16,'k rozhodnutí'!#REF!,0))</f>
        <v/>
      </c>
      <c r="H1032" s="427"/>
      <c r="I1032" s="419"/>
      <c r="J1032" s="419"/>
      <c r="K1032" s="419"/>
      <c r="L1032" s="419"/>
      <c r="M1032" s="435"/>
      <c r="N1032" s="33" t="str">
        <f t="shared" ref="N1032" ca="1" si="681">IF(B1030="","",N1030/G1030)</f>
        <v/>
      </c>
      <c r="O1032" s="419"/>
      <c r="P1032" s="419"/>
      <c r="Q1032" s="419"/>
      <c r="R1032" s="419"/>
      <c r="S1032" s="419"/>
      <c r="T1032" s="419"/>
      <c r="U1032" s="419"/>
    </row>
    <row r="1033" spans="1:21" hidden="1" x14ac:dyDescent="0.25">
      <c r="A1033" s="25"/>
      <c r="B1033" s="144" t="str">
        <f ca="1">IF(OFFSET(Zdroj!$B$16,A1032,0)&gt;0,A1035,"")</f>
        <v/>
      </c>
      <c r="C1033" s="2" t="str">
        <f ca="1">IF($B1033="","",IF(Zdroj!$AS$9="ano",CONCATENATE(OFFSET(Zdroj!C$16,'k rozhodnutí detailní'!$A1032,0),"
","Anonymizováno","
",OFFSET(Zdroj!E$16,'k rozhodnutí detailní'!$A1032,0),"
",OFFSET(Zdroj!F$16,'k rozhodnutí detailní'!$A1032,0)),CONCATENATE(OFFSET(Zdroj!C$16,'k rozhodnutí detailní'!$A1032,0),"
",OFFSET(Zdroj!D$16,'k rozhodnutí detailní'!$A1032,0),"
",OFFSET(Zdroj!E$16,'k rozhodnutí detailní'!$A1032,0),"
",OFFSET(Zdroj!F$16,'k rozhodnutí detailní'!$A1032,0))))</f>
        <v/>
      </c>
      <c r="D1033" s="20" t="str">
        <f ca="1">IF($B1033="","",OFFSET(Zdroj!N$16,'k rozhodnutí detailní'!$A1032,0))</f>
        <v/>
      </c>
      <c r="E1033" s="426" t="str">
        <f ca="1">IF($B1033="","",OFFSET(Zdroj!T$16,'k rozhodnutí detailní'!$A1032,0))</f>
        <v/>
      </c>
      <c r="F1033" s="32" t="str">
        <f ca="1">IF($B1033="","",OFFSET(Zdroj!U$16,'k rozhodnutí detailní'!$A1032,0))</f>
        <v/>
      </c>
      <c r="G1033" s="429" t="str">
        <f ca="1">IF($B1033="","",OFFSET(Zdroj!W$16,'k rozhodnutí detailní'!$A1032,0))</f>
        <v/>
      </c>
      <c r="H1033" s="427" t="str">
        <f ca="1">IF($B1033="","",OFFSET(Zdroj!Y$16,'k rozhodnutí detailní'!$A1032,0))</f>
        <v/>
      </c>
      <c r="I1033" s="419" t="str">
        <f ca="1">IF($B1033="","",OFFSET(Zdroj!BW$16,'k rozhodnutí detailní'!$A1032,0))</f>
        <v/>
      </c>
      <c r="J1033" s="419" t="str">
        <f ca="1">IF($B1033="","",OFFSET(Zdroj!BX$16,'k rozhodnutí detailní'!$A1032,0))</f>
        <v/>
      </c>
      <c r="K1033" s="419" t="str">
        <f ca="1">IF($B1033="","",OFFSET(Zdroj!BY$16,'k rozhodnutí detailní'!$A1032,0))</f>
        <v/>
      </c>
      <c r="L1033" s="419" t="str">
        <f ca="1">IF($B1033="","",CONCATENATE(OFFSET(Zdroj!BZ$16,'k rozhodnutí detailní'!$A1032,0)," ze 100"))</f>
        <v/>
      </c>
      <c r="M1033" s="435" t="str">
        <f t="shared" ref="M1033" ca="1" si="682">IF($B1033="","",SUM((I1033+J1033+K1033)/100))</f>
        <v/>
      </c>
      <c r="N1033" s="425" t="str">
        <f ca="1">IF(B1033="","",IF(Zdroj!$AS$1=Zdroj!$AT$9,IF(ROUND(G1033*M1033,Zdroj!$AT$8)&lt;Zdroj!$AU$1,Zdroj!$AU$1,ROUND(G1033*M1033,Zdroj!$AT$8)),OFFSET(Zdroj!CE$16,'k rozhodnutí detailní'!A1032,0)))</f>
        <v/>
      </c>
      <c r="O1033" s="419" t="str">
        <f ca="1">IF($B1033="","",OFFSET(Zdroj!Z$16,'k rozhodnutí detailní'!$A1032,0))</f>
        <v/>
      </c>
      <c r="P1033" s="419" t="str">
        <f ca="1">IF($B1033="","",OFFSET(Zdroj!AC$16,'k rozhodnutí detailní'!$A1032,0))</f>
        <v/>
      </c>
      <c r="Q1033" s="419" t="str">
        <f ca="1">IF($B1033="","",OFFSET(Zdroj!AD$16,'k rozhodnutí detailní'!$A1032,0))</f>
        <v/>
      </c>
      <c r="R1033" s="419" t="str">
        <f ca="1">IF($B1033="","",OFFSET(Zdroj!AE$16,'k rozhodnutí detailní'!$A1032,0))</f>
        <v/>
      </c>
      <c r="S1033" s="419" t="str">
        <f ca="1">IF($B1033="","",OFFSET(Zdroj!AF$16,'k rozhodnutí detailní'!$A1032,0))</f>
        <v/>
      </c>
      <c r="T1033" s="419" t="str">
        <f ca="1">IF($B1033="","",OFFSET(Zdroj!AG$16,'k rozhodnutí detailní'!$A1032,0))</f>
        <v/>
      </c>
      <c r="U1033" s="419" t="str">
        <f ca="1">IF($B1033="","",OFFSET(Zdroj!AH$16,'k rozhodnutí detailní'!$A1032,0))</f>
        <v/>
      </c>
    </row>
    <row r="1034" spans="1:21" hidden="1" x14ac:dyDescent="0.25">
      <c r="A1034" s="25"/>
      <c r="B1034" s="424" t="str">
        <f ca="1">IF(OFFSET(Zdroj!$B$16,A1032,0)&gt;0,OFFSET(Zdroj!$B$16,A1032,0)+0,"")</f>
        <v/>
      </c>
      <c r="C1034" s="2" t="str">
        <f ca="1">IF($B1033="","",IF(Zdroj!$AS$9="ano",CONCATENATE("Okres:","
",OFFSET(Zdroj!CH$16,'k rozhodnutí detailní'!$A1032,0),"
","Právní forma","
",OFFSET(Zdroj!H$16,'k rozhodnutí detailní'!$A1032,0),"
",IF(OFFSET(Zdroj!I$16,'k rozhodnutí detailní'!$A1032,0)="","","IČO: "),OFFSET(Zdroj!I$16,'k rozhodnutí detailní'!$A1032,0),"
","B.Ú. ",IF(OFFSET(Zdroj!J$16,'k rozhodnutí detailní'!$A1032,0)="","","Anonymizováno")),CONCATENATE("Okres:","
",OFFSET(Zdroj!CH$16,'k rozhodnutí detailní'!$A1032,0),"
","Právní forma","
",OFFSET(Zdroj!H$16,'k rozhodnutí detailní'!$A1032,0),"
",IF(OFFSET(Zdroj!I$16,'k rozhodnutí detailní'!$A1032,0)="","","IČO: "),OFFSET(Zdroj!I$16,'k rozhodnutí detailní'!$A1032,0),"
","B.Ú. ",OFFSET(Zdroj!J$16,'k rozhodnutí detailní'!$A1032,0))))</f>
        <v/>
      </c>
      <c r="D1034" s="3" t="str">
        <f ca="1">IF($B1033="","",OFFSET(Zdroj!O$16,'k rozhodnutí detailní'!$A1032,0))</f>
        <v/>
      </c>
      <c r="E1034" s="426"/>
      <c r="F1034" s="31"/>
      <c r="G1034" s="429"/>
      <c r="H1034" s="427"/>
      <c r="I1034" s="419"/>
      <c r="J1034" s="419"/>
      <c r="K1034" s="419"/>
      <c r="L1034" s="419"/>
      <c r="M1034" s="435"/>
      <c r="N1034" s="425"/>
      <c r="O1034" s="419"/>
      <c r="P1034" s="419"/>
      <c r="Q1034" s="419"/>
      <c r="R1034" s="419"/>
      <c r="S1034" s="419"/>
      <c r="T1034" s="419"/>
      <c r="U1034" s="419"/>
    </row>
    <row r="1035" spans="1:21" hidden="1" x14ac:dyDescent="0.25">
      <c r="A1035" s="25">
        <f>ROW()/3-1</f>
        <v>344</v>
      </c>
      <c r="B1035" s="424"/>
      <c r="C1035" s="29" t="str">
        <f ca="1">IF($B1033="","",IF(Zdroj!$AS$9="ano",IF(OFFSET(Zdroj!M$16,'k rozhodnutí detailní'!A1032,0)="","","Anonymizováno"),IF(OFFSET(Zdroj!M$16,'k rozhodnutí detailní'!A1032,0)="","",OFFSET(Zdroj!M$16,'k rozhodnutí detailní'!A1032,0))))</f>
        <v/>
      </c>
      <c r="D1035" s="3" t="str">
        <f ca="1">IF($B1033="","",CONCATENATE("Dotace bude použita na:","
",OFFSET(Zdroj!P$16,'k rozhodnutí detailní'!$A1032,0)))</f>
        <v/>
      </c>
      <c r="E1035" s="426"/>
      <c r="F1035" s="32" t="str">
        <f ca="1">IF($B1033="","",OFFSET(Zdroj!V$16,'k rozhodnutí detailní'!$A1032,0))</f>
        <v/>
      </c>
      <c r="G1035" s="49" t="str">
        <f ca="1">IF($B1033="","",OFFSET(Zdroj!CC$16,'k rozhodnutí'!#REF!,0))</f>
        <v/>
      </c>
      <c r="H1035" s="427"/>
      <c r="I1035" s="419"/>
      <c r="J1035" s="419"/>
      <c r="K1035" s="419"/>
      <c r="L1035" s="419"/>
      <c r="M1035" s="435"/>
      <c r="N1035" s="33" t="str">
        <f t="shared" ref="N1035" ca="1" si="683">IF(B1033="","",N1033/G1033)</f>
        <v/>
      </c>
      <c r="O1035" s="419"/>
      <c r="P1035" s="419"/>
      <c r="Q1035" s="419"/>
      <c r="R1035" s="419"/>
      <c r="S1035" s="419"/>
      <c r="T1035" s="419"/>
      <c r="U1035" s="419"/>
    </row>
    <row r="1036" spans="1:21" hidden="1" x14ac:dyDescent="0.25">
      <c r="A1036" s="25"/>
      <c r="B1036" s="144" t="str">
        <f ca="1">IF(OFFSET(Zdroj!$B$16,A1035,0)&gt;0,A1038,"")</f>
        <v/>
      </c>
      <c r="C1036" s="2" t="str">
        <f ca="1">IF($B1036="","",IF(Zdroj!$AS$9="ano",CONCATENATE(OFFSET(Zdroj!C$16,'k rozhodnutí detailní'!$A1035,0),"
","Anonymizováno","
",OFFSET(Zdroj!E$16,'k rozhodnutí detailní'!$A1035,0),"
",OFFSET(Zdroj!F$16,'k rozhodnutí detailní'!$A1035,0)),CONCATENATE(OFFSET(Zdroj!C$16,'k rozhodnutí detailní'!$A1035,0),"
",OFFSET(Zdroj!D$16,'k rozhodnutí detailní'!$A1035,0),"
",OFFSET(Zdroj!E$16,'k rozhodnutí detailní'!$A1035,0),"
",OFFSET(Zdroj!F$16,'k rozhodnutí detailní'!$A1035,0))))</f>
        <v/>
      </c>
      <c r="D1036" s="20" t="str">
        <f ca="1">IF($B1036="","",OFFSET(Zdroj!N$16,'k rozhodnutí detailní'!$A1035,0))</f>
        <v/>
      </c>
      <c r="E1036" s="426" t="str">
        <f ca="1">IF($B1036="","",OFFSET(Zdroj!T$16,'k rozhodnutí detailní'!$A1035,0))</f>
        <v/>
      </c>
      <c r="F1036" s="32" t="str">
        <f ca="1">IF($B1036="","",OFFSET(Zdroj!U$16,'k rozhodnutí detailní'!$A1035,0))</f>
        <v/>
      </c>
      <c r="G1036" s="429" t="str">
        <f ca="1">IF($B1036="","",OFFSET(Zdroj!W$16,'k rozhodnutí detailní'!$A1035,0))</f>
        <v/>
      </c>
      <c r="H1036" s="427" t="str">
        <f ca="1">IF($B1036="","",OFFSET(Zdroj!Y$16,'k rozhodnutí detailní'!$A1035,0))</f>
        <v/>
      </c>
      <c r="I1036" s="419" t="str">
        <f ca="1">IF($B1036="","",OFFSET(Zdroj!BW$16,'k rozhodnutí detailní'!$A1035,0))</f>
        <v/>
      </c>
      <c r="J1036" s="419" t="str">
        <f ca="1">IF($B1036="","",OFFSET(Zdroj!BX$16,'k rozhodnutí detailní'!$A1035,0))</f>
        <v/>
      </c>
      <c r="K1036" s="419" t="str">
        <f ca="1">IF($B1036="","",OFFSET(Zdroj!BY$16,'k rozhodnutí detailní'!$A1035,0))</f>
        <v/>
      </c>
      <c r="L1036" s="419" t="str">
        <f ca="1">IF($B1036="","",CONCATENATE(OFFSET(Zdroj!BZ$16,'k rozhodnutí detailní'!$A1035,0)," ze 100"))</f>
        <v/>
      </c>
      <c r="M1036" s="435" t="str">
        <f t="shared" ref="M1036" ca="1" si="684">IF($B1036="","",SUM((I1036+J1036+K1036)/100))</f>
        <v/>
      </c>
      <c r="N1036" s="425" t="str">
        <f ca="1">IF(B1036="","",IF(Zdroj!$AS$1=Zdroj!$AT$9,IF(ROUND(G1036*M1036,Zdroj!$AT$8)&lt;Zdroj!$AU$1,Zdroj!$AU$1,ROUND(G1036*M1036,Zdroj!$AT$8)),OFFSET(Zdroj!CE$16,'k rozhodnutí detailní'!A1035,0)))</f>
        <v/>
      </c>
      <c r="O1036" s="419" t="str">
        <f ca="1">IF($B1036="","",OFFSET(Zdroj!Z$16,'k rozhodnutí detailní'!$A1035,0))</f>
        <v/>
      </c>
      <c r="P1036" s="419" t="str">
        <f ca="1">IF($B1036="","",OFFSET(Zdroj!AC$16,'k rozhodnutí detailní'!$A1035,0))</f>
        <v/>
      </c>
      <c r="Q1036" s="419" t="str">
        <f ca="1">IF($B1036="","",OFFSET(Zdroj!AD$16,'k rozhodnutí detailní'!$A1035,0))</f>
        <v/>
      </c>
      <c r="R1036" s="419" t="str">
        <f ca="1">IF($B1036="","",OFFSET(Zdroj!AE$16,'k rozhodnutí detailní'!$A1035,0))</f>
        <v/>
      </c>
      <c r="S1036" s="419" t="str">
        <f ca="1">IF($B1036="","",OFFSET(Zdroj!AF$16,'k rozhodnutí detailní'!$A1035,0))</f>
        <v/>
      </c>
      <c r="T1036" s="419" t="str">
        <f ca="1">IF($B1036="","",OFFSET(Zdroj!AG$16,'k rozhodnutí detailní'!$A1035,0))</f>
        <v/>
      </c>
      <c r="U1036" s="419" t="str">
        <f ca="1">IF($B1036="","",OFFSET(Zdroj!AH$16,'k rozhodnutí detailní'!$A1035,0))</f>
        <v/>
      </c>
    </row>
    <row r="1037" spans="1:21" hidden="1" x14ac:dyDescent="0.25">
      <c r="A1037" s="25"/>
      <c r="B1037" s="424" t="str">
        <f ca="1">IF(OFFSET(Zdroj!$B$16,A1035,0)&gt;0,OFFSET(Zdroj!$B$16,A1035,0)+0,"")</f>
        <v/>
      </c>
      <c r="C1037" s="2" t="str">
        <f ca="1">IF($B1036="","",IF(Zdroj!$AS$9="ano",CONCATENATE("Okres:","
",OFFSET(Zdroj!CH$16,'k rozhodnutí detailní'!$A1035,0),"
","Právní forma","
",OFFSET(Zdroj!H$16,'k rozhodnutí detailní'!$A1035,0),"
",IF(OFFSET(Zdroj!I$16,'k rozhodnutí detailní'!$A1035,0)="","","IČO: "),OFFSET(Zdroj!I$16,'k rozhodnutí detailní'!$A1035,0),"
","B.Ú. ",IF(OFFSET(Zdroj!J$16,'k rozhodnutí detailní'!$A1035,0)="","","Anonymizováno")),CONCATENATE("Okres:","
",OFFSET(Zdroj!CH$16,'k rozhodnutí detailní'!$A1035,0),"
","Právní forma","
",OFFSET(Zdroj!H$16,'k rozhodnutí detailní'!$A1035,0),"
",IF(OFFSET(Zdroj!I$16,'k rozhodnutí detailní'!$A1035,0)="","","IČO: "),OFFSET(Zdroj!I$16,'k rozhodnutí detailní'!$A1035,0),"
","B.Ú. ",OFFSET(Zdroj!J$16,'k rozhodnutí detailní'!$A1035,0))))</f>
        <v/>
      </c>
      <c r="D1037" s="3" t="str">
        <f ca="1">IF($B1036="","",OFFSET(Zdroj!O$16,'k rozhodnutí detailní'!$A1035,0))</f>
        <v/>
      </c>
      <c r="E1037" s="426"/>
      <c r="F1037" s="31"/>
      <c r="G1037" s="429"/>
      <c r="H1037" s="427"/>
      <c r="I1037" s="419"/>
      <c r="J1037" s="419"/>
      <c r="K1037" s="419"/>
      <c r="L1037" s="419"/>
      <c r="M1037" s="435"/>
      <c r="N1037" s="425"/>
      <c r="O1037" s="419"/>
      <c r="P1037" s="419"/>
      <c r="Q1037" s="419"/>
      <c r="R1037" s="419"/>
      <c r="S1037" s="419"/>
      <c r="T1037" s="419"/>
      <c r="U1037" s="419"/>
    </row>
    <row r="1038" spans="1:21" hidden="1" x14ac:dyDescent="0.25">
      <c r="A1038" s="25">
        <f>ROW()/3-1</f>
        <v>345</v>
      </c>
      <c r="B1038" s="424"/>
      <c r="C1038" s="29" t="str">
        <f ca="1">IF($B1036="","",IF(Zdroj!$AS$9="ano",IF(OFFSET(Zdroj!M$16,'k rozhodnutí detailní'!A1035,0)="","","Anonymizováno"),IF(OFFSET(Zdroj!M$16,'k rozhodnutí detailní'!A1035,0)="","",OFFSET(Zdroj!M$16,'k rozhodnutí detailní'!A1035,0))))</f>
        <v/>
      </c>
      <c r="D1038" s="3" t="str">
        <f ca="1">IF($B1036="","",CONCATENATE("Dotace bude použita na:","
",OFFSET(Zdroj!P$16,'k rozhodnutí detailní'!$A1035,0)))</f>
        <v/>
      </c>
      <c r="E1038" s="426"/>
      <c r="F1038" s="32" t="str">
        <f ca="1">IF($B1036="","",OFFSET(Zdroj!V$16,'k rozhodnutí detailní'!$A1035,0))</f>
        <v/>
      </c>
      <c r="G1038" s="49" t="str">
        <f ca="1">IF($B1036="","",OFFSET(Zdroj!CC$16,'k rozhodnutí'!#REF!,0))</f>
        <v/>
      </c>
      <c r="H1038" s="427"/>
      <c r="I1038" s="419"/>
      <c r="J1038" s="419"/>
      <c r="K1038" s="419"/>
      <c r="L1038" s="419"/>
      <c r="M1038" s="435"/>
      <c r="N1038" s="33" t="str">
        <f t="shared" ref="N1038" ca="1" si="685">IF(B1036="","",N1036/G1036)</f>
        <v/>
      </c>
      <c r="O1038" s="419"/>
      <c r="P1038" s="419"/>
      <c r="Q1038" s="419"/>
      <c r="R1038" s="419"/>
      <c r="S1038" s="419"/>
      <c r="T1038" s="419"/>
      <c r="U1038" s="419"/>
    </row>
    <row r="1039" spans="1:21" hidden="1" x14ac:dyDescent="0.25">
      <c r="A1039" s="25"/>
      <c r="B1039" s="144" t="str">
        <f ca="1">IF(OFFSET(Zdroj!$B$16,A1038,0)&gt;0,A1041,"")</f>
        <v/>
      </c>
      <c r="C1039" s="2" t="str">
        <f ca="1">IF($B1039="","",IF(Zdroj!$AS$9="ano",CONCATENATE(OFFSET(Zdroj!C$16,'k rozhodnutí detailní'!$A1038,0),"
","Anonymizováno","
",OFFSET(Zdroj!E$16,'k rozhodnutí detailní'!$A1038,0),"
",OFFSET(Zdroj!F$16,'k rozhodnutí detailní'!$A1038,0)),CONCATENATE(OFFSET(Zdroj!C$16,'k rozhodnutí detailní'!$A1038,0),"
",OFFSET(Zdroj!D$16,'k rozhodnutí detailní'!$A1038,0),"
",OFFSET(Zdroj!E$16,'k rozhodnutí detailní'!$A1038,0),"
",OFFSET(Zdroj!F$16,'k rozhodnutí detailní'!$A1038,0))))</f>
        <v/>
      </c>
      <c r="D1039" s="20" t="str">
        <f ca="1">IF($B1039="","",OFFSET(Zdroj!N$16,'k rozhodnutí detailní'!$A1038,0))</f>
        <v/>
      </c>
      <c r="E1039" s="426" t="str">
        <f ca="1">IF($B1039="","",OFFSET(Zdroj!T$16,'k rozhodnutí detailní'!$A1038,0))</f>
        <v/>
      </c>
      <c r="F1039" s="32" t="str">
        <f ca="1">IF($B1039="","",OFFSET(Zdroj!U$16,'k rozhodnutí detailní'!$A1038,0))</f>
        <v/>
      </c>
      <c r="G1039" s="429" t="str">
        <f ca="1">IF($B1039="","",OFFSET(Zdroj!W$16,'k rozhodnutí detailní'!$A1038,0))</f>
        <v/>
      </c>
      <c r="H1039" s="427" t="str">
        <f ca="1">IF($B1039="","",OFFSET(Zdroj!Y$16,'k rozhodnutí detailní'!$A1038,0))</f>
        <v/>
      </c>
      <c r="I1039" s="419" t="str">
        <f ca="1">IF($B1039="","",OFFSET(Zdroj!BW$16,'k rozhodnutí detailní'!$A1038,0))</f>
        <v/>
      </c>
      <c r="J1039" s="419" t="str">
        <f ca="1">IF($B1039="","",OFFSET(Zdroj!BX$16,'k rozhodnutí detailní'!$A1038,0))</f>
        <v/>
      </c>
      <c r="K1039" s="419" t="str">
        <f ca="1">IF($B1039="","",OFFSET(Zdroj!BY$16,'k rozhodnutí detailní'!$A1038,0))</f>
        <v/>
      </c>
      <c r="L1039" s="419" t="str">
        <f ca="1">IF($B1039="","",CONCATENATE(OFFSET(Zdroj!BZ$16,'k rozhodnutí detailní'!$A1038,0)," ze 100"))</f>
        <v/>
      </c>
      <c r="M1039" s="435" t="str">
        <f t="shared" ref="M1039" ca="1" si="686">IF($B1039="","",SUM((I1039+J1039+K1039)/100))</f>
        <v/>
      </c>
      <c r="N1039" s="425" t="str">
        <f ca="1">IF(B1039="","",IF(Zdroj!$AS$1=Zdroj!$AT$9,IF(ROUND(G1039*M1039,Zdroj!$AT$8)&lt;Zdroj!$AU$1,Zdroj!$AU$1,ROUND(G1039*M1039,Zdroj!$AT$8)),OFFSET(Zdroj!CE$16,'k rozhodnutí detailní'!A1038,0)))</f>
        <v/>
      </c>
      <c r="O1039" s="419" t="str">
        <f ca="1">IF($B1039="","",OFFSET(Zdroj!Z$16,'k rozhodnutí detailní'!$A1038,0))</f>
        <v/>
      </c>
      <c r="P1039" s="419" t="str">
        <f ca="1">IF($B1039="","",OFFSET(Zdroj!AC$16,'k rozhodnutí detailní'!$A1038,0))</f>
        <v/>
      </c>
      <c r="Q1039" s="419" t="str">
        <f ca="1">IF($B1039="","",OFFSET(Zdroj!AD$16,'k rozhodnutí detailní'!$A1038,0))</f>
        <v/>
      </c>
      <c r="R1039" s="419" t="str">
        <f ca="1">IF($B1039="","",OFFSET(Zdroj!AE$16,'k rozhodnutí detailní'!$A1038,0))</f>
        <v/>
      </c>
      <c r="S1039" s="419" t="str">
        <f ca="1">IF($B1039="","",OFFSET(Zdroj!AF$16,'k rozhodnutí detailní'!$A1038,0))</f>
        <v/>
      </c>
      <c r="T1039" s="419" t="str">
        <f ca="1">IF($B1039="","",OFFSET(Zdroj!AG$16,'k rozhodnutí detailní'!$A1038,0))</f>
        <v/>
      </c>
      <c r="U1039" s="419" t="str">
        <f ca="1">IF($B1039="","",OFFSET(Zdroj!AH$16,'k rozhodnutí detailní'!$A1038,0))</f>
        <v/>
      </c>
    </row>
    <row r="1040" spans="1:21" hidden="1" x14ac:dyDescent="0.25">
      <c r="A1040" s="25"/>
      <c r="B1040" s="424" t="str">
        <f ca="1">IF(OFFSET(Zdroj!$B$16,A1038,0)&gt;0,OFFSET(Zdroj!$B$16,A1038,0)+0,"")</f>
        <v/>
      </c>
      <c r="C1040" s="2" t="str">
        <f ca="1">IF($B1039="","",IF(Zdroj!$AS$9="ano",CONCATENATE("Okres:","
",OFFSET(Zdroj!CH$16,'k rozhodnutí detailní'!$A1038,0),"
","Právní forma","
",OFFSET(Zdroj!H$16,'k rozhodnutí detailní'!$A1038,0),"
",IF(OFFSET(Zdroj!I$16,'k rozhodnutí detailní'!$A1038,0)="","","IČO: "),OFFSET(Zdroj!I$16,'k rozhodnutí detailní'!$A1038,0),"
","B.Ú. ",IF(OFFSET(Zdroj!J$16,'k rozhodnutí detailní'!$A1038,0)="","","Anonymizováno")),CONCATENATE("Okres:","
",OFFSET(Zdroj!CH$16,'k rozhodnutí detailní'!$A1038,0),"
","Právní forma","
",OFFSET(Zdroj!H$16,'k rozhodnutí detailní'!$A1038,0),"
",IF(OFFSET(Zdroj!I$16,'k rozhodnutí detailní'!$A1038,0)="","","IČO: "),OFFSET(Zdroj!I$16,'k rozhodnutí detailní'!$A1038,0),"
","B.Ú. ",OFFSET(Zdroj!J$16,'k rozhodnutí detailní'!$A1038,0))))</f>
        <v/>
      </c>
      <c r="D1040" s="3" t="str">
        <f ca="1">IF($B1039="","",OFFSET(Zdroj!O$16,'k rozhodnutí detailní'!$A1038,0))</f>
        <v/>
      </c>
      <c r="E1040" s="426"/>
      <c r="F1040" s="31"/>
      <c r="G1040" s="429"/>
      <c r="H1040" s="427"/>
      <c r="I1040" s="419"/>
      <c r="J1040" s="419"/>
      <c r="K1040" s="419"/>
      <c r="L1040" s="419"/>
      <c r="M1040" s="435"/>
      <c r="N1040" s="425"/>
      <c r="O1040" s="419"/>
      <c r="P1040" s="419"/>
      <c r="Q1040" s="419"/>
      <c r="R1040" s="419"/>
      <c r="S1040" s="419"/>
      <c r="T1040" s="419"/>
      <c r="U1040" s="419"/>
    </row>
    <row r="1041" spans="1:21" hidden="1" x14ac:dyDescent="0.25">
      <c r="A1041" s="25">
        <f>ROW()/3-1</f>
        <v>346</v>
      </c>
      <c r="B1041" s="424"/>
      <c r="C1041" s="29" t="str">
        <f ca="1">IF($B1039="","",IF(Zdroj!$AS$9="ano",IF(OFFSET(Zdroj!M$16,'k rozhodnutí detailní'!A1038,0)="","","Anonymizováno"),IF(OFFSET(Zdroj!M$16,'k rozhodnutí detailní'!A1038,0)="","",OFFSET(Zdroj!M$16,'k rozhodnutí detailní'!A1038,0))))</f>
        <v/>
      </c>
      <c r="D1041" s="3" t="str">
        <f ca="1">IF($B1039="","",CONCATENATE("Dotace bude použita na:","
",OFFSET(Zdroj!P$16,'k rozhodnutí detailní'!$A1038,0)))</f>
        <v/>
      </c>
      <c r="E1041" s="426"/>
      <c r="F1041" s="32" t="str">
        <f ca="1">IF($B1039="","",OFFSET(Zdroj!V$16,'k rozhodnutí detailní'!$A1038,0))</f>
        <v/>
      </c>
      <c r="G1041" s="49" t="str">
        <f ca="1">IF($B1039="","",OFFSET(Zdroj!CC$16,'k rozhodnutí'!#REF!,0))</f>
        <v/>
      </c>
      <c r="H1041" s="427"/>
      <c r="I1041" s="419"/>
      <c r="J1041" s="419"/>
      <c r="K1041" s="419"/>
      <c r="L1041" s="419"/>
      <c r="M1041" s="435"/>
      <c r="N1041" s="33" t="str">
        <f t="shared" ref="N1041" ca="1" si="687">IF(B1039="","",N1039/G1039)</f>
        <v/>
      </c>
      <c r="O1041" s="419"/>
      <c r="P1041" s="419"/>
      <c r="Q1041" s="419"/>
      <c r="R1041" s="419"/>
      <c r="S1041" s="419"/>
      <c r="T1041" s="419"/>
      <c r="U1041" s="419"/>
    </row>
    <row r="1042" spans="1:21" hidden="1" x14ac:dyDescent="0.25">
      <c r="A1042" s="25"/>
      <c r="B1042" s="144" t="str">
        <f ca="1">IF(OFFSET(Zdroj!$B$16,A1041,0)&gt;0,A1044,"")</f>
        <v/>
      </c>
      <c r="C1042" s="2" t="str">
        <f ca="1">IF($B1042="","",IF(Zdroj!$AS$9="ano",CONCATENATE(OFFSET(Zdroj!C$16,'k rozhodnutí detailní'!$A1041,0),"
","Anonymizováno","
",OFFSET(Zdroj!E$16,'k rozhodnutí detailní'!$A1041,0),"
",OFFSET(Zdroj!F$16,'k rozhodnutí detailní'!$A1041,0)),CONCATENATE(OFFSET(Zdroj!C$16,'k rozhodnutí detailní'!$A1041,0),"
",OFFSET(Zdroj!D$16,'k rozhodnutí detailní'!$A1041,0),"
",OFFSET(Zdroj!E$16,'k rozhodnutí detailní'!$A1041,0),"
",OFFSET(Zdroj!F$16,'k rozhodnutí detailní'!$A1041,0))))</f>
        <v/>
      </c>
      <c r="D1042" s="20" t="str">
        <f ca="1">IF($B1042="","",OFFSET(Zdroj!N$16,'k rozhodnutí detailní'!$A1041,0))</f>
        <v/>
      </c>
      <c r="E1042" s="426" t="str">
        <f ca="1">IF($B1042="","",OFFSET(Zdroj!T$16,'k rozhodnutí detailní'!$A1041,0))</f>
        <v/>
      </c>
      <c r="F1042" s="32" t="str">
        <f ca="1">IF($B1042="","",OFFSET(Zdroj!U$16,'k rozhodnutí detailní'!$A1041,0))</f>
        <v/>
      </c>
      <c r="G1042" s="429" t="str">
        <f ca="1">IF($B1042="","",OFFSET(Zdroj!W$16,'k rozhodnutí detailní'!$A1041,0))</f>
        <v/>
      </c>
      <c r="H1042" s="427" t="str">
        <f ca="1">IF($B1042="","",OFFSET(Zdroj!Y$16,'k rozhodnutí detailní'!$A1041,0))</f>
        <v/>
      </c>
      <c r="I1042" s="419" t="str">
        <f ca="1">IF($B1042="","",OFFSET(Zdroj!BW$16,'k rozhodnutí detailní'!$A1041,0))</f>
        <v/>
      </c>
      <c r="J1042" s="419" t="str">
        <f ca="1">IF($B1042="","",OFFSET(Zdroj!BX$16,'k rozhodnutí detailní'!$A1041,0))</f>
        <v/>
      </c>
      <c r="K1042" s="419" t="str">
        <f ca="1">IF($B1042="","",OFFSET(Zdroj!BY$16,'k rozhodnutí detailní'!$A1041,0))</f>
        <v/>
      </c>
      <c r="L1042" s="419" t="str">
        <f ca="1">IF($B1042="","",CONCATENATE(OFFSET(Zdroj!BZ$16,'k rozhodnutí detailní'!$A1041,0)," ze 100"))</f>
        <v/>
      </c>
      <c r="M1042" s="435" t="str">
        <f t="shared" ref="M1042" ca="1" si="688">IF($B1042="","",SUM((I1042+J1042+K1042)/100))</f>
        <v/>
      </c>
      <c r="N1042" s="425" t="str">
        <f ca="1">IF(B1042="","",IF(Zdroj!$AS$1=Zdroj!$AT$9,IF(ROUND(G1042*M1042,Zdroj!$AT$8)&lt;Zdroj!$AU$1,Zdroj!$AU$1,ROUND(G1042*M1042,Zdroj!$AT$8)),OFFSET(Zdroj!CE$16,'k rozhodnutí detailní'!A1041,0)))</f>
        <v/>
      </c>
      <c r="O1042" s="419" t="str">
        <f ca="1">IF($B1042="","",OFFSET(Zdroj!Z$16,'k rozhodnutí detailní'!$A1041,0))</f>
        <v/>
      </c>
      <c r="P1042" s="419" t="str">
        <f ca="1">IF($B1042="","",OFFSET(Zdroj!AC$16,'k rozhodnutí detailní'!$A1041,0))</f>
        <v/>
      </c>
      <c r="Q1042" s="419" t="str">
        <f ca="1">IF($B1042="","",OFFSET(Zdroj!AD$16,'k rozhodnutí detailní'!$A1041,0))</f>
        <v/>
      </c>
      <c r="R1042" s="419" t="str">
        <f ca="1">IF($B1042="","",OFFSET(Zdroj!AE$16,'k rozhodnutí detailní'!$A1041,0))</f>
        <v/>
      </c>
      <c r="S1042" s="419" t="str">
        <f ca="1">IF($B1042="","",OFFSET(Zdroj!AF$16,'k rozhodnutí detailní'!$A1041,0))</f>
        <v/>
      </c>
      <c r="T1042" s="419" t="str">
        <f ca="1">IF($B1042="","",OFFSET(Zdroj!AG$16,'k rozhodnutí detailní'!$A1041,0))</f>
        <v/>
      </c>
      <c r="U1042" s="419" t="str">
        <f ca="1">IF($B1042="","",OFFSET(Zdroj!AH$16,'k rozhodnutí detailní'!$A1041,0))</f>
        <v/>
      </c>
    </row>
    <row r="1043" spans="1:21" hidden="1" x14ac:dyDescent="0.25">
      <c r="A1043" s="25"/>
      <c r="B1043" s="424" t="str">
        <f ca="1">IF(OFFSET(Zdroj!$B$16,A1041,0)&gt;0,OFFSET(Zdroj!$B$16,A1041,0)+0,"")</f>
        <v/>
      </c>
      <c r="C1043" s="2" t="str">
        <f ca="1">IF($B1042="","",IF(Zdroj!$AS$9="ano",CONCATENATE("Okres:","
",OFFSET(Zdroj!CH$16,'k rozhodnutí detailní'!$A1041,0),"
","Právní forma","
",OFFSET(Zdroj!H$16,'k rozhodnutí detailní'!$A1041,0),"
",IF(OFFSET(Zdroj!I$16,'k rozhodnutí detailní'!$A1041,0)="","","IČO: "),OFFSET(Zdroj!I$16,'k rozhodnutí detailní'!$A1041,0),"
","B.Ú. ",IF(OFFSET(Zdroj!J$16,'k rozhodnutí detailní'!$A1041,0)="","","Anonymizováno")),CONCATENATE("Okres:","
",OFFSET(Zdroj!CH$16,'k rozhodnutí detailní'!$A1041,0),"
","Právní forma","
",OFFSET(Zdroj!H$16,'k rozhodnutí detailní'!$A1041,0),"
",IF(OFFSET(Zdroj!I$16,'k rozhodnutí detailní'!$A1041,0)="","","IČO: "),OFFSET(Zdroj!I$16,'k rozhodnutí detailní'!$A1041,0),"
","B.Ú. ",OFFSET(Zdroj!J$16,'k rozhodnutí detailní'!$A1041,0))))</f>
        <v/>
      </c>
      <c r="D1043" s="3" t="str">
        <f ca="1">IF($B1042="","",OFFSET(Zdroj!O$16,'k rozhodnutí detailní'!$A1041,0))</f>
        <v/>
      </c>
      <c r="E1043" s="426"/>
      <c r="F1043" s="31"/>
      <c r="G1043" s="429"/>
      <c r="H1043" s="427"/>
      <c r="I1043" s="419"/>
      <c r="J1043" s="419"/>
      <c r="K1043" s="419"/>
      <c r="L1043" s="419"/>
      <c r="M1043" s="435"/>
      <c r="N1043" s="425"/>
      <c r="O1043" s="419"/>
      <c r="P1043" s="419"/>
      <c r="Q1043" s="419"/>
      <c r="R1043" s="419"/>
      <c r="S1043" s="419"/>
      <c r="T1043" s="419"/>
      <c r="U1043" s="419"/>
    </row>
    <row r="1044" spans="1:21" hidden="1" x14ac:dyDescent="0.25">
      <c r="A1044" s="25">
        <f>ROW()/3-1</f>
        <v>347</v>
      </c>
      <c r="B1044" s="424"/>
      <c r="C1044" s="29" t="str">
        <f ca="1">IF($B1042="","",IF(Zdroj!$AS$9="ano",IF(OFFSET(Zdroj!M$16,'k rozhodnutí detailní'!A1041,0)="","","Anonymizováno"),IF(OFFSET(Zdroj!M$16,'k rozhodnutí detailní'!A1041,0)="","",OFFSET(Zdroj!M$16,'k rozhodnutí detailní'!A1041,0))))</f>
        <v/>
      </c>
      <c r="D1044" s="3" t="str">
        <f ca="1">IF($B1042="","",CONCATENATE("Dotace bude použita na:","
",OFFSET(Zdroj!P$16,'k rozhodnutí detailní'!$A1041,0)))</f>
        <v/>
      </c>
      <c r="E1044" s="426"/>
      <c r="F1044" s="32" t="str">
        <f ca="1">IF($B1042="","",OFFSET(Zdroj!V$16,'k rozhodnutí detailní'!$A1041,0))</f>
        <v/>
      </c>
      <c r="G1044" s="49" t="str">
        <f ca="1">IF($B1042="","",OFFSET(Zdroj!CC$16,'k rozhodnutí'!#REF!,0))</f>
        <v/>
      </c>
      <c r="H1044" s="427"/>
      <c r="I1044" s="419"/>
      <c r="J1044" s="419"/>
      <c r="K1044" s="419"/>
      <c r="L1044" s="419"/>
      <c r="M1044" s="435"/>
      <c r="N1044" s="33" t="str">
        <f t="shared" ref="N1044" ca="1" si="689">IF(B1042="","",N1042/G1042)</f>
        <v/>
      </c>
      <c r="O1044" s="419"/>
      <c r="P1044" s="419"/>
      <c r="Q1044" s="419"/>
      <c r="R1044" s="419"/>
      <c r="S1044" s="419"/>
      <c r="T1044" s="419"/>
      <c r="U1044" s="419"/>
    </row>
    <row r="1045" spans="1:21" hidden="1" x14ac:dyDescent="0.25">
      <c r="A1045" s="25"/>
      <c r="B1045" s="144" t="str">
        <f ca="1">IF(OFFSET(Zdroj!$B$16,A1044,0)&gt;0,A1047,"")</f>
        <v/>
      </c>
      <c r="C1045" s="2" t="str">
        <f ca="1">IF($B1045="","",IF(Zdroj!$AS$9="ano",CONCATENATE(OFFSET(Zdroj!C$16,'k rozhodnutí detailní'!$A1044,0),"
","Anonymizováno","
",OFFSET(Zdroj!E$16,'k rozhodnutí detailní'!$A1044,0),"
",OFFSET(Zdroj!F$16,'k rozhodnutí detailní'!$A1044,0)),CONCATENATE(OFFSET(Zdroj!C$16,'k rozhodnutí detailní'!$A1044,0),"
",OFFSET(Zdroj!D$16,'k rozhodnutí detailní'!$A1044,0),"
",OFFSET(Zdroj!E$16,'k rozhodnutí detailní'!$A1044,0),"
",OFFSET(Zdroj!F$16,'k rozhodnutí detailní'!$A1044,0))))</f>
        <v/>
      </c>
      <c r="D1045" s="20" t="str">
        <f ca="1">IF($B1045="","",OFFSET(Zdroj!N$16,'k rozhodnutí detailní'!$A1044,0))</f>
        <v/>
      </c>
      <c r="E1045" s="426" t="str">
        <f ca="1">IF($B1045="","",OFFSET(Zdroj!T$16,'k rozhodnutí detailní'!$A1044,0))</f>
        <v/>
      </c>
      <c r="F1045" s="32" t="str">
        <f ca="1">IF($B1045="","",OFFSET(Zdroj!U$16,'k rozhodnutí detailní'!$A1044,0))</f>
        <v/>
      </c>
      <c r="G1045" s="429" t="str">
        <f ca="1">IF($B1045="","",OFFSET(Zdroj!W$16,'k rozhodnutí detailní'!$A1044,0))</f>
        <v/>
      </c>
      <c r="H1045" s="427" t="str">
        <f ca="1">IF($B1045="","",OFFSET(Zdroj!Y$16,'k rozhodnutí detailní'!$A1044,0))</f>
        <v/>
      </c>
      <c r="I1045" s="419" t="str">
        <f ca="1">IF($B1045="","",OFFSET(Zdroj!BW$16,'k rozhodnutí detailní'!$A1044,0))</f>
        <v/>
      </c>
      <c r="J1045" s="419" t="str">
        <f ca="1">IF($B1045="","",OFFSET(Zdroj!BX$16,'k rozhodnutí detailní'!$A1044,0))</f>
        <v/>
      </c>
      <c r="K1045" s="419" t="str">
        <f ca="1">IF($B1045="","",OFFSET(Zdroj!BY$16,'k rozhodnutí detailní'!$A1044,0))</f>
        <v/>
      </c>
      <c r="L1045" s="419" t="str">
        <f ca="1">IF($B1045="","",CONCATENATE(OFFSET(Zdroj!BZ$16,'k rozhodnutí detailní'!$A1044,0)," ze 100"))</f>
        <v/>
      </c>
      <c r="M1045" s="435" t="str">
        <f t="shared" ref="M1045" ca="1" si="690">IF($B1045="","",SUM((I1045+J1045+K1045)/100))</f>
        <v/>
      </c>
      <c r="N1045" s="425" t="str">
        <f ca="1">IF(B1045="","",IF(Zdroj!$AS$1=Zdroj!$AT$9,IF(ROUND(G1045*M1045,Zdroj!$AT$8)&lt;Zdroj!$AU$1,Zdroj!$AU$1,ROUND(G1045*M1045,Zdroj!$AT$8)),OFFSET(Zdroj!CE$16,'k rozhodnutí detailní'!A1044,0)))</f>
        <v/>
      </c>
      <c r="O1045" s="419" t="str">
        <f ca="1">IF($B1045="","",OFFSET(Zdroj!Z$16,'k rozhodnutí detailní'!$A1044,0))</f>
        <v/>
      </c>
      <c r="P1045" s="419" t="str">
        <f ca="1">IF($B1045="","",OFFSET(Zdroj!AC$16,'k rozhodnutí detailní'!$A1044,0))</f>
        <v/>
      </c>
      <c r="Q1045" s="419" t="str">
        <f ca="1">IF($B1045="","",OFFSET(Zdroj!AD$16,'k rozhodnutí detailní'!$A1044,0))</f>
        <v/>
      </c>
      <c r="R1045" s="419" t="str">
        <f ca="1">IF($B1045="","",OFFSET(Zdroj!AE$16,'k rozhodnutí detailní'!$A1044,0))</f>
        <v/>
      </c>
      <c r="S1045" s="419" t="str">
        <f ca="1">IF($B1045="","",OFFSET(Zdroj!AF$16,'k rozhodnutí detailní'!$A1044,0))</f>
        <v/>
      </c>
      <c r="T1045" s="419" t="str">
        <f ca="1">IF($B1045="","",OFFSET(Zdroj!AG$16,'k rozhodnutí detailní'!$A1044,0))</f>
        <v/>
      </c>
      <c r="U1045" s="419" t="str">
        <f ca="1">IF($B1045="","",OFFSET(Zdroj!AH$16,'k rozhodnutí detailní'!$A1044,0))</f>
        <v/>
      </c>
    </row>
    <row r="1046" spans="1:21" hidden="1" x14ac:dyDescent="0.25">
      <c r="A1046" s="25"/>
      <c r="B1046" s="424" t="str">
        <f ca="1">IF(OFFSET(Zdroj!$B$16,A1044,0)&gt;0,OFFSET(Zdroj!$B$16,A1044,0)+0,"")</f>
        <v/>
      </c>
      <c r="C1046" s="2" t="str">
        <f ca="1">IF($B1045="","",IF(Zdroj!$AS$9="ano",CONCATENATE("Okres:","
",OFFSET(Zdroj!CH$16,'k rozhodnutí detailní'!$A1044,0),"
","Právní forma","
",OFFSET(Zdroj!H$16,'k rozhodnutí detailní'!$A1044,0),"
",IF(OFFSET(Zdroj!I$16,'k rozhodnutí detailní'!$A1044,0)="","","IČO: "),OFFSET(Zdroj!I$16,'k rozhodnutí detailní'!$A1044,0),"
","B.Ú. ",IF(OFFSET(Zdroj!J$16,'k rozhodnutí detailní'!$A1044,0)="","","Anonymizováno")),CONCATENATE("Okres:","
",OFFSET(Zdroj!CH$16,'k rozhodnutí detailní'!$A1044,0),"
","Právní forma","
",OFFSET(Zdroj!H$16,'k rozhodnutí detailní'!$A1044,0),"
",IF(OFFSET(Zdroj!I$16,'k rozhodnutí detailní'!$A1044,0)="","","IČO: "),OFFSET(Zdroj!I$16,'k rozhodnutí detailní'!$A1044,0),"
","B.Ú. ",OFFSET(Zdroj!J$16,'k rozhodnutí detailní'!$A1044,0))))</f>
        <v/>
      </c>
      <c r="D1046" s="3" t="str">
        <f ca="1">IF($B1045="","",OFFSET(Zdroj!O$16,'k rozhodnutí detailní'!$A1044,0))</f>
        <v/>
      </c>
      <c r="E1046" s="426"/>
      <c r="F1046" s="31"/>
      <c r="G1046" s="429"/>
      <c r="H1046" s="427"/>
      <c r="I1046" s="419"/>
      <c r="J1046" s="419"/>
      <c r="K1046" s="419"/>
      <c r="L1046" s="419"/>
      <c r="M1046" s="435"/>
      <c r="N1046" s="425"/>
      <c r="O1046" s="419"/>
      <c r="P1046" s="419"/>
      <c r="Q1046" s="419"/>
      <c r="R1046" s="419"/>
      <c r="S1046" s="419"/>
      <c r="T1046" s="419"/>
      <c r="U1046" s="419"/>
    </row>
    <row r="1047" spans="1:21" hidden="1" x14ac:dyDescent="0.25">
      <c r="A1047" s="25">
        <f>ROW()/3-1</f>
        <v>348</v>
      </c>
      <c r="B1047" s="424"/>
      <c r="C1047" s="29" t="str">
        <f ca="1">IF($B1045="","",IF(Zdroj!$AS$9="ano",IF(OFFSET(Zdroj!M$16,'k rozhodnutí detailní'!A1044,0)="","","Anonymizováno"),IF(OFFSET(Zdroj!M$16,'k rozhodnutí detailní'!A1044,0)="","",OFFSET(Zdroj!M$16,'k rozhodnutí detailní'!A1044,0))))</f>
        <v/>
      </c>
      <c r="D1047" s="3" t="str">
        <f ca="1">IF($B1045="","",CONCATENATE("Dotace bude použita na:","
",OFFSET(Zdroj!P$16,'k rozhodnutí detailní'!$A1044,0)))</f>
        <v/>
      </c>
      <c r="E1047" s="426"/>
      <c r="F1047" s="32" t="str">
        <f ca="1">IF($B1045="","",OFFSET(Zdroj!V$16,'k rozhodnutí detailní'!$A1044,0))</f>
        <v/>
      </c>
      <c r="G1047" s="49" t="str">
        <f ca="1">IF($B1045="","",OFFSET(Zdroj!CC$16,'k rozhodnutí'!#REF!,0))</f>
        <v/>
      </c>
      <c r="H1047" s="427"/>
      <c r="I1047" s="419"/>
      <c r="J1047" s="419"/>
      <c r="K1047" s="419"/>
      <c r="L1047" s="419"/>
      <c r="M1047" s="435"/>
      <c r="N1047" s="33" t="str">
        <f t="shared" ref="N1047" ca="1" si="691">IF(B1045="","",N1045/G1045)</f>
        <v/>
      </c>
      <c r="O1047" s="419"/>
      <c r="P1047" s="419"/>
      <c r="Q1047" s="419"/>
      <c r="R1047" s="419"/>
      <c r="S1047" s="419"/>
      <c r="T1047" s="419"/>
      <c r="U1047" s="419"/>
    </row>
    <row r="1048" spans="1:21" hidden="1" x14ac:dyDescent="0.25">
      <c r="A1048" s="25"/>
      <c r="B1048" s="144" t="str">
        <f ca="1">IF(OFFSET(Zdroj!$B$16,A1047,0)&gt;0,A1050,"")</f>
        <v/>
      </c>
      <c r="C1048" s="2" t="str">
        <f ca="1">IF($B1048="","",IF(Zdroj!$AS$9="ano",CONCATENATE(OFFSET(Zdroj!C$16,'k rozhodnutí detailní'!$A1047,0),"
","Anonymizováno","
",OFFSET(Zdroj!E$16,'k rozhodnutí detailní'!$A1047,0),"
",OFFSET(Zdroj!F$16,'k rozhodnutí detailní'!$A1047,0)),CONCATENATE(OFFSET(Zdroj!C$16,'k rozhodnutí detailní'!$A1047,0),"
",OFFSET(Zdroj!D$16,'k rozhodnutí detailní'!$A1047,0),"
",OFFSET(Zdroj!E$16,'k rozhodnutí detailní'!$A1047,0),"
",OFFSET(Zdroj!F$16,'k rozhodnutí detailní'!$A1047,0))))</f>
        <v/>
      </c>
      <c r="D1048" s="20" t="str">
        <f ca="1">IF($B1048="","",OFFSET(Zdroj!N$16,'k rozhodnutí detailní'!$A1047,0))</f>
        <v/>
      </c>
      <c r="E1048" s="426" t="str">
        <f ca="1">IF($B1048="","",OFFSET(Zdroj!T$16,'k rozhodnutí detailní'!$A1047,0))</f>
        <v/>
      </c>
      <c r="F1048" s="32" t="str">
        <f ca="1">IF($B1048="","",OFFSET(Zdroj!U$16,'k rozhodnutí detailní'!$A1047,0))</f>
        <v/>
      </c>
      <c r="G1048" s="429" t="str">
        <f ca="1">IF($B1048="","",OFFSET(Zdroj!W$16,'k rozhodnutí detailní'!$A1047,0))</f>
        <v/>
      </c>
      <c r="H1048" s="427" t="str">
        <f ca="1">IF($B1048="","",OFFSET(Zdroj!Y$16,'k rozhodnutí detailní'!$A1047,0))</f>
        <v/>
      </c>
      <c r="I1048" s="419" t="str">
        <f ca="1">IF($B1048="","",OFFSET(Zdroj!BW$16,'k rozhodnutí detailní'!$A1047,0))</f>
        <v/>
      </c>
      <c r="J1048" s="419" t="str">
        <f ca="1">IF($B1048="","",OFFSET(Zdroj!BX$16,'k rozhodnutí detailní'!$A1047,0))</f>
        <v/>
      </c>
      <c r="K1048" s="419" t="str">
        <f ca="1">IF($B1048="","",OFFSET(Zdroj!BY$16,'k rozhodnutí detailní'!$A1047,0))</f>
        <v/>
      </c>
      <c r="L1048" s="419" t="str">
        <f ca="1">IF($B1048="","",CONCATENATE(OFFSET(Zdroj!BZ$16,'k rozhodnutí detailní'!$A1047,0)," ze 100"))</f>
        <v/>
      </c>
      <c r="M1048" s="435" t="str">
        <f t="shared" ref="M1048" ca="1" si="692">IF($B1048="","",SUM((I1048+J1048+K1048)/100))</f>
        <v/>
      </c>
      <c r="N1048" s="425" t="str">
        <f ca="1">IF(B1048="","",IF(Zdroj!$AS$1=Zdroj!$AT$9,IF(ROUND(G1048*M1048,Zdroj!$AT$8)&lt;Zdroj!$AU$1,Zdroj!$AU$1,ROUND(G1048*M1048,Zdroj!$AT$8)),OFFSET(Zdroj!CE$16,'k rozhodnutí detailní'!A1047,0)))</f>
        <v/>
      </c>
      <c r="O1048" s="419" t="str">
        <f ca="1">IF($B1048="","",OFFSET(Zdroj!Z$16,'k rozhodnutí detailní'!$A1047,0))</f>
        <v/>
      </c>
      <c r="P1048" s="419" t="str">
        <f ca="1">IF($B1048="","",OFFSET(Zdroj!AC$16,'k rozhodnutí detailní'!$A1047,0))</f>
        <v/>
      </c>
      <c r="Q1048" s="419" t="str">
        <f ca="1">IF($B1048="","",OFFSET(Zdroj!AD$16,'k rozhodnutí detailní'!$A1047,0))</f>
        <v/>
      </c>
      <c r="R1048" s="419" t="str">
        <f ca="1">IF($B1048="","",OFFSET(Zdroj!AE$16,'k rozhodnutí detailní'!$A1047,0))</f>
        <v/>
      </c>
      <c r="S1048" s="419" t="str">
        <f ca="1">IF($B1048="","",OFFSET(Zdroj!AF$16,'k rozhodnutí detailní'!$A1047,0))</f>
        <v/>
      </c>
      <c r="T1048" s="419" t="str">
        <f ca="1">IF($B1048="","",OFFSET(Zdroj!AG$16,'k rozhodnutí detailní'!$A1047,0))</f>
        <v/>
      </c>
      <c r="U1048" s="419" t="str">
        <f ca="1">IF($B1048="","",OFFSET(Zdroj!AH$16,'k rozhodnutí detailní'!$A1047,0))</f>
        <v/>
      </c>
    </row>
    <row r="1049" spans="1:21" hidden="1" x14ac:dyDescent="0.25">
      <c r="A1049" s="25"/>
      <c r="B1049" s="424" t="str">
        <f ca="1">IF(OFFSET(Zdroj!$B$16,A1047,0)&gt;0,OFFSET(Zdroj!$B$16,A1047,0)+0,"")</f>
        <v/>
      </c>
      <c r="C1049" s="2" t="str">
        <f ca="1">IF($B1048="","",IF(Zdroj!$AS$9="ano",CONCATENATE("Okres:","
",OFFSET(Zdroj!CH$16,'k rozhodnutí detailní'!$A1047,0),"
","Právní forma","
",OFFSET(Zdroj!H$16,'k rozhodnutí detailní'!$A1047,0),"
",IF(OFFSET(Zdroj!I$16,'k rozhodnutí detailní'!$A1047,0)="","","IČO: "),OFFSET(Zdroj!I$16,'k rozhodnutí detailní'!$A1047,0),"
","B.Ú. ",IF(OFFSET(Zdroj!J$16,'k rozhodnutí detailní'!$A1047,0)="","","Anonymizováno")),CONCATENATE("Okres:","
",OFFSET(Zdroj!CH$16,'k rozhodnutí detailní'!$A1047,0),"
","Právní forma","
",OFFSET(Zdroj!H$16,'k rozhodnutí detailní'!$A1047,0),"
",IF(OFFSET(Zdroj!I$16,'k rozhodnutí detailní'!$A1047,0)="","","IČO: "),OFFSET(Zdroj!I$16,'k rozhodnutí detailní'!$A1047,0),"
","B.Ú. ",OFFSET(Zdroj!J$16,'k rozhodnutí detailní'!$A1047,0))))</f>
        <v/>
      </c>
      <c r="D1049" s="3" t="str">
        <f ca="1">IF($B1048="","",OFFSET(Zdroj!O$16,'k rozhodnutí detailní'!$A1047,0))</f>
        <v/>
      </c>
      <c r="E1049" s="426"/>
      <c r="F1049" s="31"/>
      <c r="G1049" s="429"/>
      <c r="H1049" s="427"/>
      <c r="I1049" s="419"/>
      <c r="J1049" s="419"/>
      <c r="K1049" s="419"/>
      <c r="L1049" s="419"/>
      <c r="M1049" s="435"/>
      <c r="N1049" s="425"/>
      <c r="O1049" s="419"/>
      <c r="P1049" s="419"/>
      <c r="Q1049" s="419"/>
      <c r="R1049" s="419"/>
      <c r="S1049" s="419"/>
      <c r="T1049" s="419"/>
      <c r="U1049" s="419"/>
    </row>
    <row r="1050" spans="1:21" hidden="1" x14ac:dyDescent="0.25">
      <c r="A1050" s="25">
        <f>ROW()/3-1</f>
        <v>349</v>
      </c>
      <c r="B1050" s="424"/>
      <c r="C1050" s="29" t="str">
        <f ca="1">IF($B1048="","",IF(Zdroj!$AS$9="ano",IF(OFFSET(Zdroj!M$16,'k rozhodnutí detailní'!A1047,0)="","","Anonymizováno"),IF(OFFSET(Zdroj!M$16,'k rozhodnutí detailní'!A1047,0)="","",OFFSET(Zdroj!M$16,'k rozhodnutí detailní'!A1047,0))))</f>
        <v/>
      </c>
      <c r="D1050" s="3" t="str">
        <f ca="1">IF($B1048="","",CONCATENATE("Dotace bude použita na:","
",OFFSET(Zdroj!P$16,'k rozhodnutí detailní'!$A1047,0)))</f>
        <v/>
      </c>
      <c r="E1050" s="426"/>
      <c r="F1050" s="32" t="str">
        <f ca="1">IF($B1048="","",OFFSET(Zdroj!V$16,'k rozhodnutí detailní'!$A1047,0))</f>
        <v/>
      </c>
      <c r="G1050" s="49" t="str">
        <f ca="1">IF($B1048="","",OFFSET(Zdroj!CC$16,'k rozhodnutí'!#REF!,0))</f>
        <v/>
      </c>
      <c r="H1050" s="427"/>
      <c r="I1050" s="419"/>
      <c r="J1050" s="419"/>
      <c r="K1050" s="419"/>
      <c r="L1050" s="419"/>
      <c r="M1050" s="435"/>
      <c r="N1050" s="33" t="str">
        <f t="shared" ref="N1050" ca="1" si="693">IF(B1048="","",N1048/G1048)</f>
        <v/>
      </c>
      <c r="O1050" s="419"/>
      <c r="P1050" s="419"/>
      <c r="Q1050" s="419"/>
      <c r="R1050" s="419"/>
      <c r="S1050" s="419"/>
      <c r="T1050" s="419"/>
      <c r="U1050" s="419"/>
    </row>
    <row r="1051" spans="1:21" hidden="1" x14ac:dyDescent="0.25">
      <c r="A1051" s="25"/>
      <c r="B1051" s="144" t="str">
        <f ca="1">IF(OFFSET(Zdroj!$B$16,A1050,0)&gt;0,A1053,"")</f>
        <v/>
      </c>
      <c r="C1051" s="2" t="str">
        <f ca="1">IF($B1051="","",IF(Zdroj!$AS$9="ano",CONCATENATE(OFFSET(Zdroj!C$16,'k rozhodnutí detailní'!$A1050,0),"
","Anonymizováno","
",OFFSET(Zdroj!E$16,'k rozhodnutí detailní'!$A1050,0),"
",OFFSET(Zdroj!F$16,'k rozhodnutí detailní'!$A1050,0)),CONCATENATE(OFFSET(Zdroj!C$16,'k rozhodnutí detailní'!$A1050,0),"
",OFFSET(Zdroj!D$16,'k rozhodnutí detailní'!$A1050,0),"
",OFFSET(Zdroj!E$16,'k rozhodnutí detailní'!$A1050,0),"
",OFFSET(Zdroj!F$16,'k rozhodnutí detailní'!$A1050,0))))</f>
        <v/>
      </c>
      <c r="D1051" s="20" t="str">
        <f ca="1">IF($B1051="","",OFFSET(Zdroj!N$16,'k rozhodnutí detailní'!$A1050,0))</f>
        <v/>
      </c>
      <c r="E1051" s="426" t="str">
        <f ca="1">IF($B1051="","",OFFSET(Zdroj!T$16,'k rozhodnutí detailní'!$A1050,0))</f>
        <v/>
      </c>
      <c r="F1051" s="32" t="str">
        <f ca="1">IF($B1051="","",OFFSET(Zdroj!U$16,'k rozhodnutí detailní'!$A1050,0))</f>
        <v/>
      </c>
      <c r="G1051" s="429" t="str">
        <f ca="1">IF($B1051="","",OFFSET(Zdroj!W$16,'k rozhodnutí detailní'!$A1050,0))</f>
        <v/>
      </c>
      <c r="H1051" s="427" t="str">
        <f ca="1">IF($B1051="","",OFFSET(Zdroj!Y$16,'k rozhodnutí detailní'!$A1050,0))</f>
        <v/>
      </c>
      <c r="I1051" s="419" t="str">
        <f ca="1">IF($B1051="","",OFFSET(Zdroj!BW$16,'k rozhodnutí detailní'!$A1050,0))</f>
        <v/>
      </c>
      <c r="J1051" s="419" t="str">
        <f ca="1">IF($B1051="","",OFFSET(Zdroj!BX$16,'k rozhodnutí detailní'!$A1050,0))</f>
        <v/>
      </c>
      <c r="K1051" s="419" t="str">
        <f ca="1">IF($B1051="","",OFFSET(Zdroj!BY$16,'k rozhodnutí detailní'!$A1050,0))</f>
        <v/>
      </c>
      <c r="L1051" s="419" t="str">
        <f ca="1">IF($B1051="","",CONCATENATE(OFFSET(Zdroj!BZ$16,'k rozhodnutí detailní'!$A1050,0)," ze 100"))</f>
        <v/>
      </c>
      <c r="M1051" s="435" t="str">
        <f t="shared" ref="M1051" ca="1" si="694">IF($B1051="","",SUM((I1051+J1051+K1051)/100))</f>
        <v/>
      </c>
      <c r="N1051" s="425" t="str">
        <f ca="1">IF(B1051="","",IF(Zdroj!$AS$1=Zdroj!$AT$9,IF(ROUND(G1051*M1051,Zdroj!$AT$8)&lt;Zdroj!$AU$1,Zdroj!$AU$1,ROUND(G1051*M1051,Zdroj!$AT$8)),OFFSET(Zdroj!CE$16,'k rozhodnutí detailní'!A1050,0)))</f>
        <v/>
      </c>
      <c r="O1051" s="419" t="str">
        <f ca="1">IF($B1051="","",OFFSET(Zdroj!Z$16,'k rozhodnutí detailní'!$A1050,0))</f>
        <v/>
      </c>
      <c r="P1051" s="419" t="str">
        <f ca="1">IF($B1051="","",OFFSET(Zdroj!AC$16,'k rozhodnutí detailní'!$A1050,0))</f>
        <v/>
      </c>
      <c r="Q1051" s="419" t="str">
        <f ca="1">IF($B1051="","",OFFSET(Zdroj!AD$16,'k rozhodnutí detailní'!$A1050,0))</f>
        <v/>
      </c>
      <c r="R1051" s="419" t="str">
        <f ca="1">IF($B1051="","",OFFSET(Zdroj!AE$16,'k rozhodnutí detailní'!$A1050,0))</f>
        <v/>
      </c>
      <c r="S1051" s="419" t="str">
        <f ca="1">IF($B1051="","",OFFSET(Zdroj!AF$16,'k rozhodnutí detailní'!$A1050,0))</f>
        <v/>
      </c>
      <c r="T1051" s="419" t="str">
        <f ca="1">IF($B1051="","",OFFSET(Zdroj!AG$16,'k rozhodnutí detailní'!$A1050,0))</f>
        <v/>
      </c>
      <c r="U1051" s="419" t="str">
        <f ca="1">IF($B1051="","",OFFSET(Zdroj!AH$16,'k rozhodnutí detailní'!$A1050,0))</f>
        <v/>
      </c>
    </row>
    <row r="1052" spans="1:21" hidden="1" x14ac:dyDescent="0.25">
      <c r="A1052" s="25"/>
      <c r="B1052" s="424" t="str">
        <f ca="1">IF(OFFSET(Zdroj!$B$16,A1050,0)&gt;0,OFFSET(Zdroj!$B$16,A1050,0)+0,"")</f>
        <v/>
      </c>
      <c r="C1052" s="2" t="str">
        <f ca="1">IF($B1051="","",IF(Zdroj!$AS$9="ano",CONCATENATE("Okres:","
",OFFSET(Zdroj!CH$16,'k rozhodnutí detailní'!$A1050,0),"
","Právní forma","
",OFFSET(Zdroj!H$16,'k rozhodnutí detailní'!$A1050,0),"
",IF(OFFSET(Zdroj!I$16,'k rozhodnutí detailní'!$A1050,0)="","","IČO: "),OFFSET(Zdroj!I$16,'k rozhodnutí detailní'!$A1050,0),"
","B.Ú. ",IF(OFFSET(Zdroj!J$16,'k rozhodnutí detailní'!$A1050,0)="","","Anonymizováno")),CONCATENATE("Okres:","
",OFFSET(Zdroj!CH$16,'k rozhodnutí detailní'!$A1050,0),"
","Právní forma","
",OFFSET(Zdroj!H$16,'k rozhodnutí detailní'!$A1050,0),"
",IF(OFFSET(Zdroj!I$16,'k rozhodnutí detailní'!$A1050,0)="","","IČO: "),OFFSET(Zdroj!I$16,'k rozhodnutí detailní'!$A1050,0),"
","B.Ú. ",OFFSET(Zdroj!J$16,'k rozhodnutí detailní'!$A1050,0))))</f>
        <v/>
      </c>
      <c r="D1052" s="3" t="str">
        <f ca="1">IF($B1051="","",OFFSET(Zdroj!O$16,'k rozhodnutí detailní'!$A1050,0))</f>
        <v/>
      </c>
      <c r="E1052" s="426"/>
      <c r="F1052" s="31"/>
      <c r="G1052" s="429"/>
      <c r="H1052" s="427"/>
      <c r="I1052" s="419"/>
      <c r="J1052" s="419"/>
      <c r="K1052" s="419"/>
      <c r="L1052" s="419"/>
      <c r="M1052" s="435"/>
      <c r="N1052" s="425"/>
      <c r="O1052" s="419"/>
      <c r="P1052" s="419"/>
      <c r="Q1052" s="419"/>
      <c r="R1052" s="419"/>
      <c r="S1052" s="419"/>
      <c r="T1052" s="419"/>
      <c r="U1052" s="419"/>
    </row>
    <row r="1053" spans="1:21" hidden="1" x14ac:dyDescent="0.25">
      <c r="A1053" s="25">
        <f>ROW()/3-1</f>
        <v>350</v>
      </c>
      <c r="B1053" s="424"/>
      <c r="C1053" s="29" t="str">
        <f ca="1">IF($B1051="","",IF(Zdroj!$AS$9="ano",IF(OFFSET(Zdroj!M$16,'k rozhodnutí detailní'!A1050,0)="","","Anonymizováno"),IF(OFFSET(Zdroj!M$16,'k rozhodnutí detailní'!A1050,0)="","",OFFSET(Zdroj!M$16,'k rozhodnutí detailní'!A1050,0))))</f>
        <v/>
      </c>
      <c r="D1053" s="3" t="str">
        <f ca="1">IF($B1051="","",CONCATENATE("Dotace bude použita na:","
",OFFSET(Zdroj!P$16,'k rozhodnutí detailní'!$A1050,0)))</f>
        <v/>
      </c>
      <c r="E1053" s="426"/>
      <c r="F1053" s="32" t="str">
        <f ca="1">IF($B1051="","",OFFSET(Zdroj!V$16,'k rozhodnutí detailní'!$A1050,0))</f>
        <v/>
      </c>
      <c r="G1053" s="49" t="str">
        <f ca="1">IF($B1051="","",OFFSET(Zdroj!CC$16,'k rozhodnutí'!#REF!,0))</f>
        <v/>
      </c>
      <c r="H1053" s="427"/>
      <c r="I1053" s="419"/>
      <c r="J1053" s="419"/>
      <c r="K1053" s="419"/>
      <c r="L1053" s="419"/>
      <c r="M1053" s="435"/>
      <c r="N1053" s="33" t="str">
        <f t="shared" ref="N1053" ca="1" si="695">IF(B1051="","",N1051/G1051)</f>
        <v/>
      </c>
      <c r="O1053" s="419"/>
      <c r="P1053" s="419"/>
      <c r="Q1053" s="419"/>
      <c r="R1053" s="419"/>
      <c r="S1053" s="419"/>
      <c r="T1053" s="419"/>
      <c r="U1053" s="419"/>
    </row>
    <row r="1054" spans="1:21" hidden="1" x14ac:dyDescent="0.25">
      <c r="A1054" s="25"/>
      <c r="B1054" s="144" t="str">
        <f ca="1">IF(OFFSET(Zdroj!$B$16,A1053,0)&gt;0,A1056,"")</f>
        <v/>
      </c>
      <c r="C1054" s="2" t="str">
        <f ca="1">IF($B1054="","",IF(Zdroj!$AS$9="ano",CONCATENATE(OFFSET(Zdroj!C$16,'k rozhodnutí detailní'!$A1053,0),"
","Anonymizováno","
",OFFSET(Zdroj!E$16,'k rozhodnutí detailní'!$A1053,0),"
",OFFSET(Zdroj!F$16,'k rozhodnutí detailní'!$A1053,0)),CONCATENATE(OFFSET(Zdroj!C$16,'k rozhodnutí detailní'!$A1053,0),"
",OFFSET(Zdroj!D$16,'k rozhodnutí detailní'!$A1053,0),"
",OFFSET(Zdroj!E$16,'k rozhodnutí detailní'!$A1053,0),"
",OFFSET(Zdroj!F$16,'k rozhodnutí detailní'!$A1053,0))))</f>
        <v/>
      </c>
      <c r="D1054" s="20" t="str">
        <f ca="1">IF($B1054="","",OFFSET(Zdroj!N$16,'k rozhodnutí detailní'!$A1053,0))</f>
        <v/>
      </c>
      <c r="E1054" s="426" t="str">
        <f ca="1">IF($B1054="","",OFFSET(Zdroj!T$16,'k rozhodnutí detailní'!$A1053,0))</f>
        <v/>
      </c>
      <c r="F1054" s="32" t="str">
        <f ca="1">IF($B1054="","",OFFSET(Zdroj!U$16,'k rozhodnutí detailní'!$A1053,0))</f>
        <v/>
      </c>
      <c r="G1054" s="429" t="str">
        <f ca="1">IF($B1054="","",OFFSET(Zdroj!W$16,'k rozhodnutí detailní'!$A1053,0))</f>
        <v/>
      </c>
      <c r="H1054" s="427" t="str">
        <f ca="1">IF($B1054="","",OFFSET(Zdroj!Y$16,'k rozhodnutí detailní'!$A1053,0))</f>
        <v/>
      </c>
      <c r="I1054" s="419" t="str">
        <f ca="1">IF($B1054="","",OFFSET(Zdroj!BW$16,'k rozhodnutí detailní'!$A1053,0))</f>
        <v/>
      </c>
      <c r="J1054" s="419" t="str">
        <f ca="1">IF($B1054="","",OFFSET(Zdroj!BX$16,'k rozhodnutí detailní'!$A1053,0))</f>
        <v/>
      </c>
      <c r="K1054" s="419" t="str">
        <f ca="1">IF($B1054="","",OFFSET(Zdroj!BY$16,'k rozhodnutí detailní'!$A1053,0))</f>
        <v/>
      </c>
      <c r="L1054" s="419" t="str">
        <f ca="1">IF($B1054="","",CONCATENATE(OFFSET(Zdroj!BZ$16,'k rozhodnutí detailní'!$A1053,0)," ze 100"))</f>
        <v/>
      </c>
      <c r="M1054" s="435" t="str">
        <f t="shared" ref="M1054" ca="1" si="696">IF($B1054="","",SUM((I1054+J1054+K1054)/100))</f>
        <v/>
      </c>
      <c r="N1054" s="425" t="str">
        <f ca="1">IF(B1054="","",IF(Zdroj!$AS$1=Zdroj!$AT$9,IF(ROUND(G1054*M1054,Zdroj!$AT$8)&lt;Zdroj!$AU$1,Zdroj!$AU$1,ROUND(G1054*M1054,Zdroj!$AT$8)),OFFSET(Zdroj!CE$16,'k rozhodnutí detailní'!A1053,0)))</f>
        <v/>
      </c>
      <c r="O1054" s="419" t="str">
        <f ca="1">IF($B1054="","",OFFSET(Zdroj!Z$16,'k rozhodnutí detailní'!$A1053,0))</f>
        <v/>
      </c>
      <c r="P1054" s="419" t="str">
        <f ca="1">IF($B1054="","",OFFSET(Zdroj!AC$16,'k rozhodnutí detailní'!$A1053,0))</f>
        <v/>
      </c>
      <c r="Q1054" s="419" t="str">
        <f ca="1">IF($B1054="","",OFFSET(Zdroj!AD$16,'k rozhodnutí detailní'!$A1053,0))</f>
        <v/>
      </c>
      <c r="R1054" s="419" t="str">
        <f ca="1">IF($B1054="","",OFFSET(Zdroj!AE$16,'k rozhodnutí detailní'!$A1053,0))</f>
        <v/>
      </c>
      <c r="S1054" s="419" t="str">
        <f ca="1">IF($B1054="","",OFFSET(Zdroj!AF$16,'k rozhodnutí detailní'!$A1053,0))</f>
        <v/>
      </c>
      <c r="T1054" s="419" t="str">
        <f ca="1">IF($B1054="","",OFFSET(Zdroj!AG$16,'k rozhodnutí detailní'!$A1053,0))</f>
        <v/>
      </c>
      <c r="U1054" s="419" t="str">
        <f ca="1">IF($B1054="","",OFFSET(Zdroj!AH$16,'k rozhodnutí detailní'!$A1053,0))</f>
        <v/>
      </c>
    </row>
    <row r="1055" spans="1:21" hidden="1" x14ac:dyDescent="0.25">
      <c r="A1055" s="25"/>
      <c r="B1055" s="424" t="str">
        <f ca="1">IF(OFFSET(Zdroj!$B$16,A1053,0)&gt;0,OFFSET(Zdroj!$B$16,A1053,0)+0,"")</f>
        <v/>
      </c>
      <c r="C1055" s="2" t="str">
        <f ca="1">IF($B1054="","",IF(Zdroj!$AS$9="ano",CONCATENATE("Okres:","
",OFFSET(Zdroj!CH$16,'k rozhodnutí detailní'!$A1053,0),"
","Právní forma","
",OFFSET(Zdroj!H$16,'k rozhodnutí detailní'!$A1053,0),"
",IF(OFFSET(Zdroj!I$16,'k rozhodnutí detailní'!$A1053,0)="","","IČO: "),OFFSET(Zdroj!I$16,'k rozhodnutí detailní'!$A1053,0),"
","B.Ú. ",IF(OFFSET(Zdroj!J$16,'k rozhodnutí detailní'!$A1053,0)="","","Anonymizováno")),CONCATENATE("Okres:","
",OFFSET(Zdroj!CH$16,'k rozhodnutí detailní'!$A1053,0),"
","Právní forma","
",OFFSET(Zdroj!H$16,'k rozhodnutí detailní'!$A1053,0),"
",IF(OFFSET(Zdroj!I$16,'k rozhodnutí detailní'!$A1053,0)="","","IČO: "),OFFSET(Zdroj!I$16,'k rozhodnutí detailní'!$A1053,0),"
","B.Ú. ",OFFSET(Zdroj!J$16,'k rozhodnutí detailní'!$A1053,0))))</f>
        <v/>
      </c>
      <c r="D1055" s="3" t="str">
        <f ca="1">IF($B1054="","",OFFSET(Zdroj!O$16,'k rozhodnutí detailní'!$A1053,0))</f>
        <v/>
      </c>
      <c r="E1055" s="426"/>
      <c r="F1055" s="31"/>
      <c r="G1055" s="429"/>
      <c r="H1055" s="427"/>
      <c r="I1055" s="419"/>
      <c r="J1055" s="419"/>
      <c r="K1055" s="419"/>
      <c r="L1055" s="419"/>
      <c r="M1055" s="435"/>
      <c r="N1055" s="425"/>
      <c r="O1055" s="419"/>
      <c r="P1055" s="419"/>
      <c r="Q1055" s="419"/>
      <c r="R1055" s="419"/>
      <c r="S1055" s="419"/>
      <c r="T1055" s="419"/>
      <c r="U1055" s="419"/>
    </row>
    <row r="1056" spans="1:21" hidden="1" x14ac:dyDescent="0.25">
      <c r="A1056" s="25">
        <f>ROW()/3-1</f>
        <v>351</v>
      </c>
      <c r="B1056" s="424"/>
      <c r="C1056" s="29" t="str">
        <f ca="1">IF($B1054="","",IF(Zdroj!$AS$9="ano",IF(OFFSET(Zdroj!M$16,'k rozhodnutí detailní'!A1053,0)="","","Anonymizováno"),IF(OFFSET(Zdroj!M$16,'k rozhodnutí detailní'!A1053,0)="","",OFFSET(Zdroj!M$16,'k rozhodnutí detailní'!A1053,0))))</f>
        <v/>
      </c>
      <c r="D1056" s="3" t="str">
        <f ca="1">IF($B1054="","",CONCATENATE("Dotace bude použita na:","
",OFFSET(Zdroj!P$16,'k rozhodnutí detailní'!$A1053,0)))</f>
        <v/>
      </c>
      <c r="E1056" s="426"/>
      <c r="F1056" s="32" t="str">
        <f ca="1">IF($B1054="","",OFFSET(Zdroj!V$16,'k rozhodnutí detailní'!$A1053,0))</f>
        <v/>
      </c>
      <c r="G1056" s="49" t="str">
        <f ca="1">IF($B1054="","",OFFSET(Zdroj!CC$16,'k rozhodnutí'!#REF!,0))</f>
        <v/>
      </c>
      <c r="H1056" s="427"/>
      <c r="I1056" s="419"/>
      <c r="J1056" s="419"/>
      <c r="K1056" s="419"/>
      <c r="L1056" s="419"/>
      <c r="M1056" s="435"/>
      <c r="N1056" s="33" t="str">
        <f t="shared" ref="N1056" ca="1" si="697">IF(B1054="","",N1054/G1054)</f>
        <v/>
      </c>
      <c r="O1056" s="419"/>
      <c r="P1056" s="419"/>
      <c r="Q1056" s="419"/>
      <c r="R1056" s="419"/>
      <c r="S1056" s="419"/>
      <c r="T1056" s="419"/>
      <c r="U1056" s="419"/>
    </row>
    <row r="1057" spans="1:21" hidden="1" x14ac:dyDescent="0.25">
      <c r="A1057" s="25"/>
      <c r="B1057" s="144" t="str">
        <f ca="1">IF(OFFSET(Zdroj!$B$16,A1056,0)&gt;0,A1059,"")</f>
        <v/>
      </c>
      <c r="C1057" s="2" t="str">
        <f ca="1">IF($B1057="","",IF(Zdroj!$AS$9="ano",CONCATENATE(OFFSET(Zdroj!C$16,'k rozhodnutí detailní'!$A1056,0),"
","Anonymizováno","
",OFFSET(Zdroj!E$16,'k rozhodnutí detailní'!$A1056,0),"
",OFFSET(Zdroj!F$16,'k rozhodnutí detailní'!$A1056,0)),CONCATENATE(OFFSET(Zdroj!C$16,'k rozhodnutí detailní'!$A1056,0),"
",OFFSET(Zdroj!D$16,'k rozhodnutí detailní'!$A1056,0),"
",OFFSET(Zdroj!E$16,'k rozhodnutí detailní'!$A1056,0),"
",OFFSET(Zdroj!F$16,'k rozhodnutí detailní'!$A1056,0))))</f>
        <v/>
      </c>
      <c r="D1057" s="20" t="str">
        <f ca="1">IF($B1057="","",OFFSET(Zdroj!N$16,'k rozhodnutí detailní'!$A1056,0))</f>
        <v/>
      </c>
      <c r="E1057" s="426" t="str">
        <f ca="1">IF($B1057="","",OFFSET(Zdroj!T$16,'k rozhodnutí detailní'!$A1056,0))</f>
        <v/>
      </c>
      <c r="F1057" s="32" t="str">
        <f ca="1">IF($B1057="","",OFFSET(Zdroj!U$16,'k rozhodnutí detailní'!$A1056,0))</f>
        <v/>
      </c>
      <c r="G1057" s="429" t="str">
        <f ca="1">IF($B1057="","",OFFSET(Zdroj!W$16,'k rozhodnutí detailní'!$A1056,0))</f>
        <v/>
      </c>
      <c r="H1057" s="427" t="str">
        <f ca="1">IF($B1057="","",OFFSET(Zdroj!Y$16,'k rozhodnutí detailní'!$A1056,0))</f>
        <v/>
      </c>
      <c r="I1057" s="419" t="str">
        <f ca="1">IF($B1057="","",OFFSET(Zdroj!BW$16,'k rozhodnutí detailní'!$A1056,0))</f>
        <v/>
      </c>
      <c r="J1057" s="419" t="str">
        <f ca="1">IF($B1057="","",OFFSET(Zdroj!BX$16,'k rozhodnutí detailní'!$A1056,0))</f>
        <v/>
      </c>
      <c r="K1057" s="419" t="str">
        <f ca="1">IF($B1057="","",OFFSET(Zdroj!BY$16,'k rozhodnutí detailní'!$A1056,0))</f>
        <v/>
      </c>
      <c r="L1057" s="419" t="str">
        <f ca="1">IF($B1057="","",CONCATENATE(OFFSET(Zdroj!BZ$16,'k rozhodnutí detailní'!$A1056,0)," ze 100"))</f>
        <v/>
      </c>
      <c r="M1057" s="435" t="str">
        <f t="shared" ref="M1057" ca="1" si="698">IF($B1057="","",SUM((I1057+J1057+K1057)/100))</f>
        <v/>
      </c>
      <c r="N1057" s="425" t="str">
        <f ca="1">IF(B1057="","",IF(Zdroj!$AS$1=Zdroj!$AT$9,IF(ROUND(G1057*M1057,Zdroj!$AT$8)&lt;Zdroj!$AU$1,Zdroj!$AU$1,ROUND(G1057*M1057,Zdroj!$AT$8)),OFFSET(Zdroj!CE$16,'k rozhodnutí detailní'!A1056,0)))</f>
        <v/>
      </c>
      <c r="O1057" s="419" t="str">
        <f ca="1">IF($B1057="","",OFFSET(Zdroj!Z$16,'k rozhodnutí detailní'!$A1056,0))</f>
        <v/>
      </c>
      <c r="P1057" s="419" t="str">
        <f ca="1">IF($B1057="","",OFFSET(Zdroj!AC$16,'k rozhodnutí detailní'!$A1056,0))</f>
        <v/>
      </c>
      <c r="Q1057" s="419" t="str">
        <f ca="1">IF($B1057="","",OFFSET(Zdroj!AD$16,'k rozhodnutí detailní'!$A1056,0))</f>
        <v/>
      </c>
      <c r="R1057" s="419" t="str">
        <f ca="1">IF($B1057="","",OFFSET(Zdroj!AE$16,'k rozhodnutí detailní'!$A1056,0))</f>
        <v/>
      </c>
      <c r="S1057" s="419" t="str">
        <f ca="1">IF($B1057="","",OFFSET(Zdroj!AF$16,'k rozhodnutí detailní'!$A1056,0))</f>
        <v/>
      </c>
      <c r="T1057" s="419" t="str">
        <f ca="1">IF($B1057="","",OFFSET(Zdroj!AG$16,'k rozhodnutí detailní'!$A1056,0))</f>
        <v/>
      </c>
      <c r="U1057" s="419" t="str">
        <f ca="1">IF($B1057="","",OFFSET(Zdroj!AH$16,'k rozhodnutí detailní'!$A1056,0))</f>
        <v/>
      </c>
    </row>
    <row r="1058" spans="1:21" hidden="1" x14ac:dyDescent="0.25">
      <c r="A1058" s="25"/>
      <c r="B1058" s="424" t="str">
        <f ca="1">IF(OFFSET(Zdroj!$B$16,A1056,0)&gt;0,OFFSET(Zdroj!$B$16,A1056,0)+0,"")</f>
        <v/>
      </c>
      <c r="C1058" s="2" t="str">
        <f ca="1">IF($B1057="","",IF(Zdroj!$AS$9="ano",CONCATENATE("Okres:","
",OFFSET(Zdroj!CH$16,'k rozhodnutí detailní'!$A1056,0),"
","Právní forma","
",OFFSET(Zdroj!H$16,'k rozhodnutí detailní'!$A1056,0),"
",IF(OFFSET(Zdroj!I$16,'k rozhodnutí detailní'!$A1056,0)="","","IČO: "),OFFSET(Zdroj!I$16,'k rozhodnutí detailní'!$A1056,0),"
","B.Ú. ",IF(OFFSET(Zdroj!J$16,'k rozhodnutí detailní'!$A1056,0)="","","Anonymizováno")),CONCATENATE("Okres:","
",OFFSET(Zdroj!CH$16,'k rozhodnutí detailní'!$A1056,0),"
","Právní forma","
",OFFSET(Zdroj!H$16,'k rozhodnutí detailní'!$A1056,0),"
",IF(OFFSET(Zdroj!I$16,'k rozhodnutí detailní'!$A1056,0)="","","IČO: "),OFFSET(Zdroj!I$16,'k rozhodnutí detailní'!$A1056,0),"
","B.Ú. ",OFFSET(Zdroj!J$16,'k rozhodnutí detailní'!$A1056,0))))</f>
        <v/>
      </c>
      <c r="D1058" s="3" t="str">
        <f ca="1">IF($B1057="","",OFFSET(Zdroj!O$16,'k rozhodnutí detailní'!$A1056,0))</f>
        <v/>
      </c>
      <c r="E1058" s="426"/>
      <c r="F1058" s="31"/>
      <c r="G1058" s="429"/>
      <c r="H1058" s="427"/>
      <c r="I1058" s="419"/>
      <c r="J1058" s="419"/>
      <c r="K1058" s="419"/>
      <c r="L1058" s="419"/>
      <c r="M1058" s="435"/>
      <c r="N1058" s="425"/>
      <c r="O1058" s="419"/>
      <c r="P1058" s="419"/>
      <c r="Q1058" s="419"/>
      <c r="R1058" s="419"/>
      <c r="S1058" s="419"/>
      <c r="T1058" s="419"/>
      <c r="U1058" s="419"/>
    </row>
    <row r="1059" spans="1:21" hidden="1" x14ac:dyDescent="0.25">
      <c r="A1059" s="25">
        <f>ROW()/3-1</f>
        <v>352</v>
      </c>
      <c r="B1059" s="424"/>
      <c r="C1059" s="29" t="str">
        <f ca="1">IF($B1057="","",IF(Zdroj!$AS$9="ano",IF(OFFSET(Zdroj!M$16,'k rozhodnutí detailní'!A1056,0)="","","Anonymizováno"),IF(OFFSET(Zdroj!M$16,'k rozhodnutí detailní'!A1056,0)="","",OFFSET(Zdroj!M$16,'k rozhodnutí detailní'!A1056,0))))</f>
        <v/>
      </c>
      <c r="D1059" s="3" t="str">
        <f ca="1">IF($B1057="","",CONCATENATE("Dotace bude použita na:","
",OFFSET(Zdroj!P$16,'k rozhodnutí detailní'!$A1056,0)))</f>
        <v/>
      </c>
      <c r="E1059" s="426"/>
      <c r="F1059" s="32" t="str">
        <f ca="1">IF($B1057="","",OFFSET(Zdroj!V$16,'k rozhodnutí detailní'!$A1056,0))</f>
        <v/>
      </c>
      <c r="G1059" s="49" t="str">
        <f ca="1">IF($B1057="","",OFFSET(Zdroj!CC$16,'k rozhodnutí'!#REF!,0))</f>
        <v/>
      </c>
      <c r="H1059" s="427"/>
      <c r="I1059" s="419"/>
      <c r="J1059" s="419"/>
      <c r="K1059" s="419"/>
      <c r="L1059" s="419"/>
      <c r="M1059" s="435"/>
      <c r="N1059" s="33" t="str">
        <f t="shared" ref="N1059" ca="1" si="699">IF(B1057="","",N1057/G1057)</f>
        <v/>
      </c>
      <c r="O1059" s="419"/>
      <c r="P1059" s="419"/>
      <c r="Q1059" s="419"/>
      <c r="R1059" s="419"/>
      <c r="S1059" s="419"/>
      <c r="T1059" s="419"/>
      <c r="U1059" s="419"/>
    </row>
    <row r="1060" spans="1:21" hidden="1" x14ac:dyDescent="0.25">
      <c r="A1060" s="25"/>
      <c r="B1060" s="144" t="str">
        <f ca="1">IF(OFFSET(Zdroj!$B$16,A1059,0)&gt;0,A1062,"")</f>
        <v/>
      </c>
      <c r="C1060" s="2" t="str">
        <f ca="1">IF($B1060="","",IF(Zdroj!$AS$9="ano",CONCATENATE(OFFSET(Zdroj!C$16,'k rozhodnutí detailní'!$A1059,0),"
","Anonymizováno","
",OFFSET(Zdroj!E$16,'k rozhodnutí detailní'!$A1059,0),"
",OFFSET(Zdroj!F$16,'k rozhodnutí detailní'!$A1059,0)),CONCATENATE(OFFSET(Zdroj!C$16,'k rozhodnutí detailní'!$A1059,0),"
",OFFSET(Zdroj!D$16,'k rozhodnutí detailní'!$A1059,0),"
",OFFSET(Zdroj!E$16,'k rozhodnutí detailní'!$A1059,0),"
",OFFSET(Zdroj!F$16,'k rozhodnutí detailní'!$A1059,0))))</f>
        <v/>
      </c>
      <c r="D1060" s="20" t="str">
        <f ca="1">IF($B1060="","",OFFSET(Zdroj!N$16,'k rozhodnutí detailní'!$A1059,0))</f>
        <v/>
      </c>
      <c r="E1060" s="426" t="str">
        <f ca="1">IF($B1060="","",OFFSET(Zdroj!T$16,'k rozhodnutí detailní'!$A1059,0))</f>
        <v/>
      </c>
      <c r="F1060" s="32" t="str">
        <f ca="1">IF($B1060="","",OFFSET(Zdroj!U$16,'k rozhodnutí detailní'!$A1059,0))</f>
        <v/>
      </c>
      <c r="G1060" s="429" t="str">
        <f ca="1">IF($B1060="","",OFFSET(Zdroj!W$16,'k rozhodnutí detailní'!$A1059,0))</f>
        <v/>
      </c>
      <c r="H1060" s="427" t="str">
        <f ca="1">IF($B1060="","",OFFSET(Zdroj!Y$16,'k rozhodnutí detailní'!$A1059,0))</f>
        <v/>
      </c>
      <c r="I1060" s="419" t="str">
        <f ca="1">IF($B1060="","",OFFSET(Zdroj!BW$16,'k rozhodnutí detailní'!$A1059,0))</f>
        <v/>
      </c>
      <c r="J1060" s="419" t="str">
        <f ca="1">IF($B1060="","",OFFSET(Zdroj!BX$16,'k rozhodnutí detailní'!$A1059,0))</f>
        <v/>
      </c>
      <c r="K1060" s="419" t="str">
        <f ca="1">IF($B1060="","",OFFSET(Zdroj!BY$16,'k rozhodnutí detailní'!$A1059,0))</f>
        <v/>
      </c>
      <c r="L1060" s="419" t="str">
        <f ca="1">IF($B1060="","",CONCATENATE(OFFSET(Zdroj!BZ$16,'k rozhodnutí detailní'!$A1059,0)," ze 100"))</f>
        <v/>
      </c>
      <c r="M1060" s="435" t="str">
        <f t="shared" ref="M1060" ca="1" si="700">IF($B1060="","",SUM((I1060+J1060+K1060)/100))</f>
        <v/>
      </c>
      <c r="N1060" s="425" t="str">
        <f ca="1">IF(B1060="","",IF(Zdroj!$AS$1=Zdroj!$AT$9,IF(ROUND(G1060*M1060,Zdroj!$AT$8)&lt;Zdroj!$AU$1,Zdroj!$AU$1,ROUND(G1060*M1060,Zdroj!$AT$8)),OFFSET(Zdroj!CE$16,'k rozhodnutí detailní'!A1059,0)))</f>
        <v/>
      </c>
      <c r="O1060" s="419" t="str">
        <f ca="1">IF($B1060="","",OFFSET(Zdroj!Z$16,'k rozhodnutí detailní'!$A1059,0))</f>
        <v/>
      </c>
      <c r="P1060" s="419" t="str">
        <f ca="1">IF($B1060="","",OFFSET(Zdroj!AC$16,'k rozhodnutí detailní'!$A1059,0))</f>
        <v/>
      </c>
      <c r="Q1060" s="419" t="str">
        <f ca="1">IF($B1060="","",OFFSET(Zdroj!AD$16,'k rozhodnutí detailní'!$A1059,0))</f>
        <v/>
      </c>
      <c r="R1060" s="419" t="str">
        <f ca="1">IF($B1060="","",OFFSET(Zdroj!AE$16,'k rozhodnutí detailní'!$A1059,0))</f>
        <v/>
      </c>
      <c r="S1060" s="419" t="str">
        <f ca="1">IF($B1060="","",OFFSET(Zdroj!AF$16,'k rozhodnutí detailní'!$A1059,0))</f>
        <v/>
      </c>
      <c r="T1060" s="419" t="str">
        <f ca="1">IF($B1060="","",OFFSET(Zdroj!AG$16,'k rozhodnutí detailní'!$A1059,0))</f>
        <v/>
      </c>
      <c r="U1060" s="419" t="str">
        <f ca="1">IF($B1060="","",OFFSET(Zdroj!AH$16,'k rozhodnutí detailní'!$A1059,0))</f>
        <v/>
      </c>
    </row>
    <row r="1061" spans="1:21" hidden="1" x14ac:dyDescent="0.25">
      <c r="A1061" s="25"/>
      <c r="B1061" s="424" t="str">
        <f ca="1">IF(OFFSET(Zdroj!$B$16,A1059,0)&gt;0,OFFSET(Zdroj!$B$16,A1059,0)+0,"")</f>
        <v/>
      </c>
      <c r="C1061" s="2" t="str">
        <f ca="1">IF($B1060="","",IF(Zdroj!$AS$9="ano",CONCATENATE("Okres:","
",OFFSET(Zdroj!CH$16,'k rozhodnutí detailní'!$A1059,0),"
","Právní forma","
",OFFSET(Zdroj!H$16,'k rozhodnutí detailní'!$A1059,0),"
",IF(OFFSET(Zdroj!I$16,'k rozhodnutí detailní'!$A1059,0)="","","IČO: "),OFFSET(Zdroj!I$16,'k rozhodnutí detailní'!$A1059,0),"
","B.Ú. ",IF(OFFSET(Zdroj!J$16,'k rozhodnutí detailní'!$A1059,0)="","","Anonymizováno")),CONCATENATE("Okres:","
",OFFSET(Zdroj!CH$16,'k rozhodnutí detailní'!$A1059,0),"
","Právní forma","
",OFFSET(Zdroj!H$16,'k rozhodnutí detailní'!$A1059,0),"
",IF(OFFSET(Zdroj!I$16,'k rozhodnutí detailní'!$A1059,0)="","","IČO: "),OFFSET(Zdroj!I$16,'k rozhodnutí detailní'!$A1059,0),"
","B.Ú. ",OFFSET(Zdroj!J$16,'k rozhodnutí detailní'!$A1059,0))))</f>
        <v/>
      </c>
      <c r="D1061" s="3" t="str">
        <f ca="1">IF($B1060="","",OFFSET(Zdroj!O$16,'k rozhodnutí detailní'!$A1059,0))</f>
        <v/>
      </c>
      <c r="E1061" s="426"/>
      <c r="F1061" s="31"/>
      <c r="G1061" s="429"/>
      <c r="H1061" s="427"/>
      <c r="I1061" s="419"/>
      <c r="J1061" s="419"/>
      <c r="K1061" s="419"/>
      <c r="L1061" s="419"/>
      <c r="M1061" s="435"/>
      <c r="N1061" s="425"/>
      <c r="O1061" s="419"/>
      <c r="P1061" s="419"/>
      <c r="Q1061" s="419"/>
      <c r="R1061" s="419"/>
      <c r="S1061" s="419"/>
      <c r="T1061" s="419"/>
      <c r="U1061" s="419"/>
    </row>
    <row r="1062" spans="1:21" hidden="1" x14ac:dyDescent="0.25">
      <c r="A1062" s="25">
        <f>ROW()/3-1</f>
        <v>353</v>
      </c>
      <c r="B1062" s="424"/>
      <c r="C1062" s="29" t="str">
        <f ca="1">IF($B1060="","",IF(Zdroj!$AS$9="ano",IF(OFFSET(Zdroj!M$16,'k rozhodnutí detailní'!A1059,0)="","","Anonymizováno"),IF(OFFSET(Zdroj!M$16,'k rozhodnutí detailní'!A1059,0)="","",OFFSET(Zdroj!M$16,'k rozhodnutí detailní'!A1059,0))))</f>
        <v/>
      </c>
      <c r="D1062" s="3" t="str">
        <f ca="1">IF($B1060="","",CONCATENATE("Dotace bude použita na:","
",OFFSET(Zdroj!P$16,'k rozhodnutí detailní'!$A1059,0)))</f>
        <v/>
      </c>
      <c r="E1062" s="426"/>
      <c r="F1062" s="32" t="str">
        <f ca="1">IF($B1060="","",OFFSET(Zdroj!V$16,'k rozhodnutí detailní'!$A1059,0))</f>
        <v/>
      </c>
      <c r="G1062" s="49" t="str">
        <f ca="1">IF($B1060="","",OFFSET(Zdroj!CC$16,'k rozhodnutí'!#REF!,0))</f>
        <v/>
      </c>
      <c r="H1062" s="427"/>
      <c r="I1062" s="419"/>
      <c r="J1062" s="419"/>
      <c r="K1062" s="419"/>
      <c r="L1062" s="419"/>
      <c r="M1062" s="435"/>
      <c r="N1062" s="33" t="str">
        <f t="shared" ref="N1062" ca="1" si="701">IF(B1060="","",N1060/G1060)</f>
        <v/>
      </c>
      <c r="O1062" s="419"/>
      <c r="P1062" s="419"/>
      <c r="Q1062" s="419"/>
      <c r="R1062" s="419"/>
      <c r="S1062" s="419"/>
      <c r="T1062" s="419"/>
      <c r="U1062" s="419"/>
    </row>
    <row r="1063" spans="1:21" hidden="1" x14ac:dyDescent="0.25">
      <c r="A1063" s="25"/>
      <c r="B1063" s="144" t="str">
        <f ca="1">IF(OFFSET(Zdroj!$B$16,A1062,0)&gt;0,A1065,"")</f>
        <v/>
      </c>
      <c r="C1063" s="2" t="str">
        <f ca="1">IF($B1063="","",IF(Zdroj!$AS$9="ano",CONCATENATE(OFFSET(Zdroj!C$16,'k rozhodnutí detailní'!$A1062,0),"
","Anonymizováno","
",OFFSET(Zdroj!E$16,'k rozhodnutí detailní'!$A1062,0),"
",OFFSET(Zdroj!F$16,'k rozhodnutí detailní'!$A1062,0)),CONCATENATE(OFFSET(Zdroj!C$16,'k rozhodnutí detailní'!$A1062,0),"
",OFFSET(Zdroj!D$16,'k rozhodnutí detailní'!$A1062,0),"
",OFFSET(Zdroj!E$16,'k rozhodnutí detailní'!$A1062,0),"
",OFFSET(Zdroj!F$16,'k rozhodnutí detailní'!$A1062,0))))</f>
        <v/>
      </c>
      <c r="D1063" s="20" t="str">
        <f ca="1">IF($B1063="","",OFFSET(Zdroj!N$16,'k rozhodnutí detailní'!$A1062,0))</f>
        <v/>
      </c>
      <c r="E1063" s="426" t="str">
        <f ca="1">IF($B1063="","",OFFSET(Zdroj!T$16,'k rozhodnutí detailní'!$A1062,0))</f>
        <v/>
      </c>
      <c r="F1063" s="32" t="str">
        <f ca="1">IF($B1063="","",OFFSET(Zdroj!U$16,'k rozhodnutí detailní'!$A1062,0))</f>
        <v/>
      </c>
      <c r="G1063" s="429" t="str">
        <f ca="1">IF($B1063="","",OFFSET(Zdroj!W$16,'k rozhodnutí detailní'!$A1062,0))</f>
        <v/>
      </c>
      <c r="H1063" s="427" t="str">
        <f ca="1">IF($B1063="","",OFFSET(Zdroj!Y$16,'k rozhodnutí detailní'!$A1062,0))</f>
        <v/>
      </c>
      <c r="I1063" s="419" t="str">
        <f ca="1">IF($B1063="","",OFFSET(Zdroj!BW$16,'k rozhodnutí detailní'!$A1062,0))</f>
        <v/>
      </c>
      <c r="J1063" s="419" t="str">
        <f ca="1">IF($B1063="","",OFFSET(Zdroj!BX$16,'k rozhodnutí detailní'!$A1062,0))</f>
        <v/>
      </c>
      <c r="K1063" s="419" t="str">
        <f ca="1">IF($B1063="","",OFFSET(Zdroj!BY$16,'k rozhodnutí detailní'!$A1062,0))</f>
        <v/>
      </c>
      <c r="L1063" s="419" t="str">
        <f ca="1">IF($B1063="","",CONCATENATE(OFFSET(Zdroj!BZ$16,'k rozhodnutí detailní'!$A1062,0)," ze 100"))</f>
        <v/>
      </c>
      <c r="M1063" s="435" t="str">
        <f t="shared" ref="M1063" ca="1" si="702">IF($B1063="","",SUM((I1063+J1063+K1063)/100))</f>
        <v/>
      </c>
      <c r="N1063" s="425" t="str">
        <f ca="1">IF(B1063="","",IF(Zdroj!$AS$1=Zdroj!$AT$9,IF(ROUND(G1063*M1063,Zdroj!$AT$8)&lt;Zdroj!$AU$1,Zdroj!$AU$1,ROUND(G1063*M1063,Zdroj!$AT$8)),OFFSET(Zdroj!CE$16,'k rozhodnutí detailní'!A1062,0)))</f>
        <v/>
      </c>
      <c r="O1063" s="419" t="str">
        <f ca="1">IF($B1063="","",OFFSET(Zdroj!Z$16,'k rozhodnutí detailní'!$A1062,0))</f>
        <v/>
      </c>
      <c r="P1063" s="419" t="str">
        <f ca="1">IF($B1063="","",OFFSET(Zdroj!AC$16,'k rozhodnutí detailní'!$A1062,0))</f>
        <v/>
      </c>
      <c r="Q1063" s="419" t="str">
        <f ca="1">IF($B1063="","",OFFSET(Zdroj!AD$16,'k rozhodnutí detailní'!$A1062,0))</f>
        <v/>
      </c>
      <c r="R1063" s="419" t="str">
        <f ca="1">IF($B1063="","",OFFSET(Zdroj!AE$16,'k rozhodnutí detailní'!$A1062,0))</f>
        <v/>
      </c>
      <c r="S1063" s="419" t="str">
        <f ca="1">IF($B1063="","",OFFSET(Zdroj!AF$16,'k rozhodnutí detailní'!$A1062,0))</f>
        <v/>
      </c>
      <c r="T1063" s="419" t="str">
        <f ca="1">IF($B1063="","",OFFSET(Zdroj!AG$16,'k rozhodnutí detailní'!$A1062,0))</f>
        <v/>
      </c>
      <c r="U1063" s="419" t="str">
        <f ca="1">IF($B1063="","",OFFSET(Zdroj!AH$16,'k rozhodnutí detailní'!$A1062,0))</f>
        <v/>
      </c>
    </row>
    <row r="1064" spans="1:21" hidden="1" x14ac:dyDescent="0.25">
      <c r="A1064" s="25"/>
      <c r="B1064" s="424" t="str">
        <f ca="1">IF(OFFSET(Zdroj!$B$16,A1062,0)&gt;0,OFFSET(Zdroj!$B$16,A1062,0)+0,"")</f>
        <v/>
      </c>
      <c r="C1064" s="2" t="str">
        <f ca="1">IF($B1063="","",IF(Zdroj!$AS$9="ano",CONCATENATE("Okres:","
",OFFSET(Zdroj!CH$16,'k rozhodnutí detailní'!$A1062,0),"
","Právní forma","
",OFFSET(Zdroj!H$16,'k rozhodnutí detailní'!$A1062,0),"
",IF(OFFSET(Zdroj!I$16,'k rozhodnutí detailní'!$A1062,0)="","","IČO: "),OFFSET(Zdroj!I$16,'k rozhodnutí detailní'!$A1062,0),"
","B.Ú. ",IF(OFFSET(Zdroj!J$16,'k rozhodnutí detailní'!$A1062,0)="","","Anonymizováno")),CONCATENATE("Okres:","
",OFFSET(Zdroj!CH$16,'k rozhodnutí detailní'!$A1062,0),"
","Právní forma","
",OFFSET(Zdroj!H$16,'k rozhodnutí detailní'!$A1062,0),"
",IF(OFFSET(Zdroj!I$16,'k rozhodnutí detailní'!$A1062,0)="","","IČO: "),OFFSET(Zdroj!I$16,'k rozhodnutí detailní'!$A1062,0),"
","B.Ú. ",OFFSET(Zdroj!J$16,'k rozhodnutí detailní'!$A1062,0))))</f>
        <v/>
      </c>
      <c r="D1064" s="3" t="str">
        <f ca="1">IF($B1063="","",OFFSET(Zdroj!O$16,'k rozhodnutí detailní'!$A1062,0))</f>
        <v/>
      </c>
      <c r="E1064" s="426"/>
      <c r="F1064" s="31"/>
      <c r="G1064" s="429"/>
      <c r="H1064" s="427"/>
      <c r="I1064" s="419"/>
      <c r="J1064" s="419"/>
      <c r="K1064" s="419"/>
      <c r="L1064" s="419"/>
      <c r="M1064" s="435"/>
      <c r="N1064" s="425"/>
      <c r="O1064" s="419"/>
      <c r="P1064" s="419"/>
      <c r="Q1064" s="419"/>
      <c r="R1064" s="419"/>
      <c r="S1064" s="419"/>
      <c r="T1064" s="419"/>
      <c r="U1064" s="419"/>
    </row>
    <row r="1065" spans="1:21" hidden="1" x14ac:dyDescent="0.25">
      <c r="A1065" s="25">
        <f>ROW()/3-1</f>
        <v>354</v>
      </c>
      <c r="B1065" s="424"/>
      <c r="C1065" s="29" t="str">
        <f ca="1">IF($B1063="","",IF(Zdroj!$AS$9="ano",IF(OFFSET(Zdroj!M$16,'k rozhodnutí detailní'!A1062,0)="","","Anonymizováno"),IF(OFFSET(Zdroj!M$16,'k rozhodnutí detailní'!A1062,0)="","",OFFSET(Zdroj!M$16,'k rozhodnutí detailní'!A1062,0))))</f>
        <v/>
      </c>
      <c r="D1065" s="3" t="str">
        <f ca="1">IF($B1063="","",CONCATENATE("Dotace bude použita na:","
",OFFSET(Zdroj!P$16,'k rozhodnutí detailní'!$A1062,0)))</f>
        <v/>
      </c>
      <c r="E1065" s="426"/>
      <c r="F1065" s="32" t="str">
        <f ca="1">IF($B1063="","",OFFSET(Zdroj!V$16,'k rozhodnutí detailní'!$A1062,0))</f>
        <v/>
      </c>
      <c r="G1065" s="49" t="str">
        <f ca="1">IF($B1063="","",OFFSET(Zdroj!CC$16,'k rozhodnutí'!#REF!,0))</f>
        <v/>
      </c>
      <c r="H1065" s="427"/>
      <c r="I1065" s="419"/>
      <c r="J1065" s="419"/>
      <c r="K1065" s="419"/>
      <c r="L1065" s="419"/>
      <c r="M1065" s="435"/>
      <c r="N1065" s="33" t="str">
        <f t="shared" ref="N1065" ca="1" si="703">IF(B1063="","",N1063/G1063)</f>
        <v/>
      </c>
      <c r="O1065" s="419"/>
      <c r="P1065" s="419"/>
      <c r="Q1065" s="419"/>
      <c r="R1065" s="419"/>
      <c r="S1065" s="419"/>
      <c r="T1065" s="419"/>
      <c r="U1065" s="419"/>
    </row>
    <row r="1066" spans="1:21" hidden="1" x14ac:dyDescent="0.25">
      <c r="A1066" s="25"/>
      <c r="B1066" s="144" t="str">
        <f ca="1">IF(OFFSET(Zdroj!$B$16,A1065,0)&gt;0,A1068,"")</f>
        <v/>
      </c>
      <c r="C1066" s="2" t="str">
        <f ca="1">IF($B1066="","",IF(Zdroj!$AS$9="ano",CONCATENATE(OFFSET(Zdroj!C$16,'k rozhodnutí detailní'!$A1065,0),"
","Anonymizováno","
",OFFSET(Zdroj!E$16,'k rozhodnutí detailní'!$A1065,0),"
",OFFSET(Zdroj!F$16,'k rozhodnutí detailní'!$A1065,0)),CONCATENATE(OFFSET(Zdroj!C$16,'k rozhodnutí detailní'!$A1065,0),"
",OFFSET(Zdroj!D$16,'k rozhodnutí detailní'!$A1065,0),"
",OFFSET(Zdroj!E$16,'k rozhodnutí detailní'!$A1065,0),"
",OFFSET(Zdroj!F$16,'k rozhodnutí detailní'!$A1065,0))))</f>
        <v/>
      </c>
      <c r="D1066" s="20" t="str">
        <f ca="1">IF($B1066="","",OFFSET(Zdroj!N$16,'k rozhodnutí detailní'!$A1065,0))</f>
        <v/>
      </c>
      <c r="E1066" s="426" t="str">
        <f ca="1">IF($B1066="","",OFFSET(Zdroj!T$16,'k rozhodnutí detailní'!$A1065,0))</f>
        <v/>
      </c>
      <c r="F1066" s="32" t="str">
        <f ca="1">IF($B1066="","",OFFSET(Zdroj!U$16,'k rozhodnutí detailní'!$A1065,0))</f>
        <v/>
      </c>
      <c r="G1066" s="429" t="str">
        <f ca="1">IF($B1066="","",OFFSET(Zdroj!W$16,'k rozhodnutí detailní'!$A1065,0))</f>
        <v/>
      </c>
      <c r="H1066" s="427" t="str">
        <f ca="1">IF($B1066="","",OFFSET(Zdroj!Y$16,'k rozhodnutí detailní'!$A1065,0))</f>
        <v/>
      </c>
      <c r="I1066" s="419" t="str">
        <f ca="1">IF($B1066="","",OFFSET(Zdroj!BW$16,'k rozhodnutí detailní'!$A1065,0))</f>
        <v/>
      </c>
      <c r="J1066" s="419" t="str">
        <f ca="1">IF($B1066="","",OFFSET(Zdroj!BX$16,'k rozhodnutí detailní'!$A1065,0))</f>
        <v/>
      </c>
      <c r="K1066" s="419" t="str">
        <f ca="1">IF($B1066="","",OFFSET(Zdroj!BY$16,'k rozhodnutí detailní'!$A1065,0))</f>
        <v/>
      </c>
      <c r="L1066" s="419" t="str">
        <f ca="1">IF($B1066="","",CONCATENATE(OFFSET(Zdroj!BZ$16,'k rozhodnutí detailní'!$A1065,0)," ze 100"))</f>
        <v/>
      </c>
      <c r="M1066" s="435" t="str">
        <f t="shared" ref="M1066" ca="1" si="704">IF($B1066="","",SUM((I1066+J1066+K1066)/100))</f>
        <v/>
      </c>
      <c r="N1066" s="425" t="str">
        <f ca="1">IF(B1066="","",IF(Zdroj!$AS$1=Zdroj!$AT$9,IF(ROUND(G1066*M1066,Zdroj!$AT$8)&lt;Zdroj!$AU$1,Zdroj!$AU$1,ROUND(G1066*M1066,Zdroj!$AT$8)),OFFSET(Zdroj!CE$16,'k rozhodnutí detailní'!A1065,0)))</f>
        <v/>
      </c>
      <c r="O1066" s="419" t="str">
        <f ca="1">IF($B1066="","",OFFSET(Zdroj!Z$16,'k rozhodnutí detailní'!$A1065,0))</f>
        <v/>
      </c>
      <c r="P1066" s="419" t="str">
        <f ca="1">IF($B1066="","",OFFSET(Zdroj!AC$16,'k rozhodnutí detailní'!$A1065,0))</f>
        <v/>
      </c>
      <c r="Q1066" s="419" t="str">
        <f ca="1">IF($B1066="","",OFFSET(Zdroj!AD$16,'k rozhodnutí detailní'!$A1065,0))</f>
        <v/>
      </c>
      <c r="R1066" s="419" t="str">
        <f ca="1">IF($B1066="","",OFFSET(Zdroj!AE$16,'k rozhodnutí detailní'!$A1065,0))</f>
        <v/>
      </c>
      <c r="S1066" s="419" t="str">
        <f ca="1">IF($B1066="","",OFFSET(Zdroj!AF$16,'k rozhodnutí detailní'!$A1065,0))</f>
        <v/>
      </c>
      <c r="T1066" s="419" t="str">
        <f ca="1">IF($B1066="","",OFFSET(Zdroj!AG$16,'k rozhodnutí detailní'!$A1065,0))</f>
        <v/>
      </c>
      <c r="U1066" s="419" t="str">
        <f ca="1">IF($B1066="","",OFFSET(Zdroj!AH$16,'k rozhodnutí detailní'!$A1065,0))</f>
        <v/>
      </c>
    </row>
    <row r="1067" spans="1:21" hidden="1" x14ac:dyDescent="0.25">
      <c r="A1067" s="25"/>
      <c r="B1067" s="424" t="str">
        <f ca="1">IF(OFFSET(Zdroj!$B$16,A1065,0)&gt;0,OFFSET(Zdroj!$B$16,A1065,0)+0,"")</f>
        <v/>
      </c>
      <c r="C1067" s="2" t="str">
        <f ca="1">IF($B1066="","",IF(Zdroj!$AS$9="ano",CONCATENATE("Okres:","
",OFFSET(Zdroj!CH$16,'k rozhodnutí detailní'!$A1065,0),"
","Právní forma","
",OFFSET(Zdroj!H$16,'k rozhodnutí detailní'!$A1065,0),"
",IF(OFFSET(Zdroj!I$16,'k rozhodnutí detailní'!$A1065,0)="","","IČO: "),OFFSET(Zdroj!I$16,'k rozhodnutí detailní'!$A1065,0),"
","B.Ú. ",IF(OFFSET(Zdroj!J$16,'k rozhodnutí detailní'!$A1065,0)="","","Anonymizováno")),CONCATENATE("Okres:","
",OFFSET(Zdroj!CH$16,'k rozhodnutí detailní'!$A1065,0),"
","Právní forma","
",OFFSET(Zdroj!H$16,'k rozhodnutí detailní'!$A1065,0),"
",IF(OFFSET(Zdroj!I$16,'k rozhodnutí detailní'!$A1065,0)="","","IČO: "),OFFSET(Zdroj!I$16,'k rozhodnutí detailní'!$A1065,0),"
","B.Ú. ",OFFSET(Zdroj!J$16,'k rozhodnutí detailní'!$A1065,0))))</f>
        <v/>
      </c>
      <c r="D1067" s="3" t="str">
        <f ca="1">IF($B1066="","",OFFSET(Zdroj!O$16,'k rozhodnutí detailní'!$A1065,0))</f>
        <v/>
      </c>
      <c r="E1067" s="426"/>
      <c r="F1067" s="31"/>
      <c r="G1067" s="429"/>
      <c r="H1067" s="427"/>
      <c r="I1067" s="419"/>
      <c r="J1067" s="419"/>
      <c r="K1067" s="419"/>
      <c r="L1067" s="419"/>
      <c r="M1067" s="435"/>
      <c r="N1067" s="425"/>
      <c r="O1067" s="419"/>
      <c r="P1067" s="419"/>
      <c r="Q1067" s="419"/>
      <c r="R1067" s="419"/>
      <c r="S1067" s="419"/>
      <c r="T1067" s="419"/>
      <c r="U1067" s="419"/>
    </row>
    <row r="1068" spans="1:21" hidden="1" x14ac:dyDescent="0.25">
      <c r="A1068" s="25">
        <f>ROW()/3-1</f>
        <v>355</v>
      </c>
      <c r="B1068" s="424"/>
      <c r="C1068" s="29" t="str">
        <f ca="1">IF($B1066="","",IF(Zdroj!$AS$9="ano",IF(OFFSET(Zdroj!M$16,'k rozhodnutí detailní'!A1065,0)="","","Anonymizováno"),IF(OFFSET(Zdroj!M$16,'k rozhodnutí detailní'!A1065,0)="","",OFFSET(Zdroj!M$16,'k rozhodnutí detailní'!A1065,0))))</f>
        <v/>
      </c>
      <c r="D1068" s="3" t="str">
        <f ca="1">IF($B1066="","",CONCATENATE("Dotace bude použita na:","
",OFFSET(Zdroj!P$16,'k rozhodnutí detailní'!$A1065,0)))</f>
        <v/>
      </c>
      <c r="E1068" s="426"/>
      <c r="F1068" s="32" t="str">
        <f ca="1">IF($B1066="","",OFFSET(Zdroj!V$16,'k rozhodnutí detailní'!$A1065,0))</f>
        <v/>
      </c>
      <c r="G1068" s="49" t="str">
        <f ca="1">IF($B1066="","",OFFSET(Zdroj!CC$16,'k rozhodnutí'!#REF!,0))</f>
        <v/>
      </c>
      <c r="H1068" s="427"/>
      <c r="I1068" s="419"/>
      <c r="J1068" s="419"/>
      <c r="K1068" s="419"/>
      <c r="L1068" s="419"/>
      <c r="M1068" s="435"/>
      <c r="N1068" s="33" t="str">
        <f t="shared" ref="N1068" ca="1" si="705">IF(B1066="","",N1066/G1066)</f>
        <v/>
      </c>
      <c r="O1068" s="419"/>
      <c r="P1068" s="419"/>
      <c r="Q1068" s="419"/>
      <c r="R1068" s="419"/>
      <c r="S1068" s="419"/>
      <c r="T1068" s="419"/>
      <c r="U1068" s="419"/>
    </row>
    <row r="1069" spans="1:21" hidden="1" x14ac:dyDescent="0.25">
      <c r="A1069" s="25"/>
      <c r="B1069" s="144" t="str">
        <f ca="1">IF(OFFSET(Zdroj!$B$16,A1068,0)&gt;0,A1071,"")</f>
        <v/>
      </c>
      <c r="C1069" s="2" t="str">
        <f ca="1">IF($B1069="","",IF(Zdroj!$AS$9="ano",CONCATENATE(OFFSET(Zdroj!C$16,'k rozhodnutí detailní'!$A1068,0),"
","Anonymizováno","
",OFFSET(Zdroj!E$16,'k rozhodnutí detailní'!$A1068,0),"
",OFFSET(Zdroj!F$16,'k rozhodnutí detailní'!$A1068,0)),CONCATENATE(OFFSET(Zdroj!C$16,'k rozhodnutí detailní'!$A1068,0),"
",OFFSET(Zdroj!D$16,'k rozhodnutí detailní'!$A1068,0),"
",OFFSET(Zdroj!E$16,'k rozhodnutí detailní'!$A1068,0),"
",OFFSET(Zdroj!F$16,'k rozhodnutí detailní'!$A1068,0))))</f>
        <v/>
      </c>
      <c r="D1069" s="20" t="str">
        <f ca="1">IF($B1069="","",OFFSET(Zdroj!N$16,'k rozhodnutí detailní'!$A1068,0))</f>
        <v/>
      </c>
      <c r="E1069" s="426" t="str">
        <f ca="1">IF($B1069="","",OFFSET(Zdroj!T$16,'k rozhodnutí detailní'!$A1068,0))</f>
        <v/>
      </c>
      <c r="F1069" s="32" t="str">
        <f ca="1">IF($B1069="","",OFFSET(Zdroj!U$16,'k rozhodnutí detailní'!$A1068,0))</f>
        <v/>
      </c>
      <c r="G1069" s="429" t="str">
        <f ca="1">IF($B1069="","",OFFSET(Zdroj!W$16,'k rozhodnutí detailní'!$A1068,0))</f>
        <v/>
      </c>
      <c r="H1069" s="427" t="str">
        <f ca="1">IF($B1069="","",OFFSET(Zdroj!Y$16,'k rozhodnutí detailní'!$A1068,0))</f>
        <v/>
      </c>
      <c r="I1069" s="419" t="str">
        <f ca="1">IF($B1069="","",OFFSET(Zdroj!BW$16,'k rozhodnutí detailní'!$A1068,0))</f>
        <v/>
      </c>
      <c r="J1069" s="419" t="str">
        <f ca="1">IF($B1069="","",OFFSET(Zdroj!BX$16,'k rozhodnutí detailní'!$A1068,0))</f>
        <v/>
      </c>
      <c r="K1069" s="419" t="str">
        <f ca="1">IF($B1069="","",OFFSET(Zdroj!BY$16,'k rozhodnutí detailní'!$A1068,0))</f>
        <v/>
      </c>
      <c r="L1069" s="419" t="str">
        <f ca="1">IF($B1069="","",CONCATENATE(OFFSET(Zdroj!BZ$16,'k rozhodnutí detailní'!$A1068,0)," ze 100"))</f>
        <v/>
      </c>
      <c r="M1069" s="435" t="str">
        <f t="shared" ref="M1069" ca="1" si="706">IF($B1069="","",SUM((I1069+J1069+K1069)/100))</f>
        <v/>
      </c>
      <c r="N1069" s="425" t="str">
        <f ca="1">IF(B1069="","",IF(Zdroj!$AS$1=Zdroj!$AT$9,IF(ROUND(G1069*M1069,Zdroj!$AT$8)&lt;Zdroj!$AU$1,Zdroj!$AU$1,ROUND(G1069*M1069,Zdroj!$AT$8)),OFFSET(Zdroj!CE$16,'k rozhodnutí detailní'!A1068,0)))</f>
        <v/>
      </c>
      <c r="O1069" s="419" t="str">
        <f ca="1">IF($B1069="","",OFFSET(Zdroj!Z$16,'k rozhodnutí detailní'!$A1068,0))</f>
        <v/>
      </c>
      <c r="P1069" s="419" t="str">
        <f ca="1">IF($B1069="","",OFFSET(Zdroj!AC$16,'k rozhodnutí detailní'!$A1068,0))</f>
        <v/>
      </c>
      <c r="Q1069" s="419" t="str">
        <f ca="1">IF($B1069="","",OFFSET(Zdroj!AD$16,'k rozhodnutí detailní'!$A1068,0))</f>
        <v/>
      </c>
      <c r="R1069" s="419" t="str">
        <f ca="1">IF($B1069="","",OFFSET(Zdroj!AE$16,'k rozhodnutí detailní'!$A1068,0))</f>
        <v/>
      </c>
      <c r="S1069" s="419" t="str">
        <f ca="1">IF($B1069="","",OFFSET(Zdroj!AF$16,'k rozhodnutí detailní'!$A1068,0))</f>
        <v/>
      </c>
      <c r="T1069" s="419" t="str">
        <f ca="1">IF($B1069="","",OFFSET(Zdroj!AG$16,'k rozhodnutí detailní'!$A1068,0))</f>
        <v/>
      </c>
      <c r="U1069" s="419" t="str">
        <f ca="1">IF($B1069="","",OFFSET(Zdroj!AH$16,'k rozhodnutí detailní'!$A1068,0))</f>
        <v/>
      </c>
    </row>
    <row r="1070" spans="1:21" hidden="1" x14ac:dyDescent="0.25">
      <c r="A1070" s="25"/>
      <c r="B1070" s="424" t="str">
        <f ca="1">IF(OFFSET(Zdroj!$B$16,A1068,0)&gt;0,OFFSET(Zdroj!$B$16,A1068,0)+0,"")</f>
        <v/>
      </c>
      <c r="C1070" s="2" t="str">
        <f ca="1">IF($B1069="","",IF(Zdroj!$AS$9="ano",CONCATENATE("Okres:","
",OFFSET(Zdroj!CH$16,'k rozhodnutí detailní'!$A1068,0),"
","Právní forma","
",OFFSET(Zdroj!H$16,'k rozhodnutí detailní'!$A1068,0),"
",IF(OFFSET(Zdroj!I$16,'k rozhodnutí detailní'!$A1068,0)="","","IČO: "),OFFSET(Zdroj!I$16,'k rozhodnutí detailní'!$A1068,0),"
","B.Ú. ",IF(OFFSET(Zdroj!J$16,'k rozhodnutí detailní'!$A1068,0)="","","Anonymizováno")),CONCATENATE("Okres:","
",OFFSET(Zdroj!CH$16,'k rozhodnutí detailní'!$A1068,0),"
","Právní forma","
",OFFSET(Zdroj!H$16,'k rozhodnutí detailní'!$A1068,0),"
",IF(OFFSET(Zdroj!I$16,'k rozhodnutí detailní'!$A1068,0)="","","IČO: "),OFFSET(Zdroj!I$16,'k rozhodnutí detailní'!$A1068,0),"
","B.Ú. ",OFFSET(Zdroj!J$16,'k rozhodnutí detailní'!$A1068,0))))</f>
        <v/>
      </c>
      <c r="D1070" s="3" t="str">
        <f ca="1">IF($B1069="","",OFFSET(Zdroj!O$16,'k rozhodnutí detailní'!$A1068,0))</f>
        <v/>
      </c>
      <c r="E1070" s="426"/>
      <c r="F1070" s="31"/>
      <c r="G1070" s="429"/>
      <c r="H1070" s="427"/>
      <c r="I1070" s="419"/>
      <c r="J1070" s="419"/>
      <c r="K1070" s="419"/>
      <c r="L1070" s="419"/>
      <c r="M1070" s="435"/>
      <c r="N1070" s="425"/>
      <c r="O1070" s="419"/>
      <c r="P1070" s="419"/>
      <c r="Q1070" s="419"/>
      <c r="R1070" s="419"/>
      <c r="S1070" s="419"/>
      <c r="T1070" s="419"/>
      <c r="U1070" s="419"/>
    </row>
    <row r="1071" spans="1:21" hidden="1" x14ac:dyDescent="0.25">
      <c r="A1071" s="25">
        <f>ROW()/3-1</f>
        <v>356</v>
      </c>
      <c r="B1071" s="424"/>
      <c r="C1071" s="29" t="str">
        <f ca="1">IF($B1069="","",IF(Zdroj!$AS$9="ano",IF(OFFSET(Zdroj!M$16,'k rozhodnutí detailní'!A1068,0)="","","Anonymizováno"),IF(OFFSET(Zdroj!M$16,'k rozhodnutí detailní'!A1068,0)="","",OFFSET(Zdroj!M$16,'k rozhodnutí detailní'!A1068,0))))</f>
        <v/>
      </c>
      <c r="D1071" s="3" t="str">
        <f ca="1">IF($B1069="","",CONCATENATE("Dotace bude použita na:","
",OFFSET(Zdroj!P$16,'k rozhodnutí detailní'!$A1068,0)))</f>
        <v/>
      </c>
      <c r="E1071" s="426"/>
      <c r="F1071" s="32" t="str">
        <f ca="1">IF($B1069="","",OFFSET(Zdroj!V$16,'k rozhodnutí detailní'!$A1068,0))</f>
        <v/>
      </c>
      <c r="G1071" s="49" t="str">
        <f ca="1">IF($B1069="","",OFFSET(Zdroj!CC$16,'k rozhodnutí'!#REF!,0))</f>
        <v/>
      </c>
      <c r="H1071" s="427"/>
      <c r="I1071" s="419"/>
      <c r="J1071" s="419"/>
      <c r="K1071" s="419"/>
      <c r="L1071" s="419"/>
      <c r="M1071" s="435"/>
      <c r="N1071" s="33" t="str">
        <f t="shared" ref="N1071" ca="1" si="707">IF(B1069="","",N1069/G1069)</f>
        <v/>
      </c>
      <c r="O1071" s="419"/>
      <c r="P1071" s="419"/>
      <c r="Q1071" s="419"/>
      <c r="R1071" s="419"/>
      <c r="S1071" s="419"/>
      <c r="T1071" s="419"/>
      <c r="U1071" s="419"/>
    </row>
    <row r="1072" spans="1:21" hidden="1" x14ac:dyDescent="0.25">
      <c r="A1072" s="25"/>
      <c r="B1072" s="144" t="str">
        <f ca="1">IF(OFFSET(Zdroj!$B$16,A1071,0)&gt;0,A1074,"")</f>
        <v/>
      </c>
      <c r="C1072" s="2" t="str">
        <f ca="1">IF($B1072="","",IF(Zdroj!$AS$9="ano",CONCATENATE(OFFSET(Zdroj!C$16,'k rozhodnutí detailní'!$A1071,0),"
","Anonymizováno","
",OFFSET(Zdroj!E$16,'k rozhodnutí detailní'!$A1071,0),"
",OFFSET(Zdroj!F$16,'k rozhodnutí detailní'!$A1071,0)),CONCATENATE(OFFSET(Zdroj!C$16,'k rozhodnutí detailní'!$A1071,0),"
",OFFSET(Zdroj!D$16,'k rozhodnutí detailní'!$A1071,0),"
",OFFSET(Zdroj!E$16,'k rozhodnutí detailní'!$A1071,0),"
",OFFSET(Zdroj!F$16,'k rozhodnutí detailní'!$A1071,0))))</f>
        <v/>
      </c>
      <c r="D1072" s="20" t="str">
        <f ca="1">IF($B1072="","",OFFSET(Zdroj!N$16,'k rozhodnutí detailní'!$A1071,0))</f>
        <v/>
      </c>
      <c r="E1072" s="426" t="str">
        <f ca="1">IF($B1072="","",OFFSET(Zdroj!T$16,'k rozhodnutí detailní'!$A1071,0))</f>
        <v/>
      </c>
      <c r="F1072" s="32" t="str">
        <f ca="1">IF($B1072="","",OFFSET(Zdroj!U$16,'k rozhodnutí detailní'!$A1071,0))</f>
        <v/>
      </c>
      <c r="G1072" s="429" t="str">
        <f ca="1">IF($B1072="","",OFFSET(Zdroj!W$16,'k rozhodnutí detailní'!$A1071,0))</f>
        <v/>
      </c>
      <c r="H1072" s="427" t="str">
        <f ca="1">IF($B1072="","",OFFSET(Zdroj!Y$16,'k rozhodnutí detailní'!$A1071,0))</f>
        <v/>
      </c>
      <c r="I1072" s="419" t="str">
        <f ca="1">IF($B1072="","",OFFSET(Zdroj!BW$16,'k rozhodnutí detailní'!$A1071,0))</f>
        <v/>
      </c>
      <c r="J1072" s="419" t="str">
        <f ca="1">IF($B1072="","",OFFSET(Zdroj!BX$16,'k rozhodnutí detailní'!$A1071,0))</f>
        <v/>
      </c>
      <c r="K1072" s="419" t="str">
        <f ca="1">IF($B1072="","",OFFSET(Zdroj!BY$16,'k rozhodnutí detailní'!$A1071,0))</f>
        <v/>
      </c>
      <c r="L1072" s="419" t="str">
        <f ca="1">IF($B1072="","",CONCATENATE(OFFSET(Zdroj!BZ$16,'k rozhodnutí detailní'!$A1071,0)," ze 100"))</f>
        <v/>
      </c>
      <c r="M1072" s="435" t="str">
        <f t="shared" ref="M1072" ca="1" si="708">IF($B1072="","",SUM((I1072+J1072+K1072)/100))</f>
        <v/>
      </c>
      <c r="N1072" s="425" t="str">
        <f ca="1">IF(B1072="","",IF(Zdroj!$AS$1=Zdroj!$AT$9,IF(ROUND(G1072*M1072,Zdroj!$AT$8)&lt;Zdroj!$AU$1,Zdroj!$AU$1,ROUND(G1072*M1072,Zdroj!$AT$8)),OFFSET(Zdroj!CE$16,'k rozhodnutí detailní'!A1071,0)))</f>
        <v/>
      </c>
      <c r="O1072" s="419" t="str">
        <f ca="1">IF($B1072="","",OFFSET(Zdroj!Z$16,'k rozhodnutí detailní'!$A1071,0))</f>
        <v/>
      </c>
      <c r="P1072" s="419" t="str">
        <f ca="1">IF($B1072="","",OFFSET(Zdroj!AC$16,'k rozhodnutí detailní'!$A1071,0))</f>
        <v/>
      </c>
      <c r="Q1072" s="419" t="str">
        <f ca="1">IF($B1072="","",OFFSET(Zdroj!AD$16,'k rozhodnutí detailní'!$A1071,0))</f>
        <v/>
      </c>
      <c r="R1072" s="419" t="str">
        <f ca="1">IF($B1072="","",OFFSET(Zdroj!AE$16,'k rozhodnutí detailní'!$A1071,0))</f>
        <v/>
      </c>
      <c r="S1072" s="419" t="str">
        <f ca="1">IF($B1072="","",OFFSET(Zdroj!AF$16,'k rozhodnutí detailní'!$A1071,0))</f>
        <v/>
      </c>
      <c r="T1072" s="419" t="str">
        <f ca="1">IF($B1072="","",OFFSET(Zdroj!AG$16,'k rozhodnutí detailní'!$A1071,0))</f>
        <v/>
      </c>
      <c r="U1072" s="419" t="str">
        <f ca="1">IF($B1072="","",OFFSET(Zdroj!AH$16,'k rozhodnutí detailní'!$A1071,0))</f>
        <v/>
      </c>
    </row>
    <row r="1073" spans="1:21" hidden="1" x14ac:dyDescent="0.25">
      <c r="A1073" s="25"/>
      <c r="B1073" s="424" t="str">
        <f ca="1">IF(OFFSET(Zdroj!$B$16,A1071,0)&gt;0,OFFSET(Zdroj!$B$16,A1071,0)+0,"")</f>
        <v/>
      </c>
      <c r="C1073" s="2" t="str">
        <f ca="1">IF($B1072="","",IF(Zdroj!$AS$9="ano",CONCATENATE("Okres:","
",OFFSET(Zdroj!CH$16,'k rozhodnutí detailní'!$A1071,0),"
","Právní forma","
",OFFSET(Zdroj!H$16,'k rozhodnutí detailní'!$A1071,0),"
",IF(OFFSET(Zdroj!I$16,'k rozhodnutí detailní'!$A1071,0)="","","IČO: "),OFFSET(Zdroj!I$16,'k rozhodnutí detailní'!$A1071,0),"
","B.Ú. ",IF(OFFSET(Zdroj!J$16,'k rozhodnutí detailní'!$A1071,0)="","","Anonymizováno")),CONCATENATE("Okres:","
",OFFSET(Zdroj!CH$16,'k rozhodnutí detailní'!$A1071,0),"
","Právní forma","
",OFFSET(Zdroj!H$16,'k rozhodnutí detailní'!$A1071,0),"
",IF(OFFSET(Zdroj!I$16,'k rozhodnutí detailní'!$A1071,0)="","","IČO: "),OFFSET(Zdroj!I$16,'k rozhodnutí detailní'!$A1071,0),"
","B.Ú. ",OFFSET(Zdroj!J$16,'k rozhodnutí detailní'!$A1071,0))))</f>
        <v/>
      </c>
      <c r="D1073" s="3" t="str">
        <f ca="1">IF($B1072="","",OFFSET(Zdroj!O$16,'k rozhodnutí detailní'!$A1071,0))</f>
        <v/>
      </c>
      <c r="E1073" s="426"/>
      <c r="F1073" s="31"/>
      <c r="G1073" s="429"/>
      <c r="H1073" s="427"/>
      <c r="I1073" s="419"/>
      <c r="J1073" s="419"/>
      <c r="K1073" s="419"/>
      <c r="L1073" s="419"/>
      <c r="M1073" s="435"/>
      <c r="N1073" s="425"/>
      <c r="O1073" s="419"/>
      <c r="P1073" s="419"/>
      <c r="Q1073" s="419"/>
      <c r="R1073" s="419"/>
      <c r="S1073" s="419"/>
      <c r="T1073" s="419"/>
      <c r="U1073" s="419"/>
    </row>
    <row r="1074" spans="1:21" hidden="1" x14ac:dyDescent="0.25">
      <c r="A1074" s="25">
        <f>ROW()/3-1</f>
        <v>357</v>
      </c>
      <c r="B1074" s="424"/>
      <c r="C1074" s="29" t="str">
        <f ca="1">IF($B1072="","",IF(Zdroj!$AS$9="ano",IF(OFFSET(Zdroj!M$16,'k rozhodnutí detailní'!A1071,0)="","","Anonymizováno"),IF(OFFSET(Zdroj!M$16,'k rozhodnutí detailní'!A1071,0)="","",OFFSET(Zdroj!M$16,'k rozhodnutí detailní'!A1071,0))))</f>
        <v/>
      </c>
      <c r="D1074" s="3" t="str">
        <f ca="1">IF($B1072="","",CONCATENATE("Dotace bude použita na:","
",OFFSET(Zdroj!P$16,'k rozhodnutí detailní'!$A1071,0)))</f>
        <v/>
      </c>
      <c r="E1074" s="426"/>
      <c r="F1074" s="32" t="str">
        <f ca="1">IF($B1072="","",OFFSET(Zdroj!V$16,'k rozhodnutí detailní'!$A1071,0))</f>
        <v/>
      </c>
      <c r="G1074" s="49" t="str">
        <f ca="1">IF($B1072="","",OFFSET(Zdroj!CC$16,'k rozhodnutí'!#REF!,0))</f>
        <v/>
      </c>
      <c r="H1074" s="427"/>
      <c r="I1074" s="419"/>
      <c r="J1074" s="419"/>
      <c r="K1074" s="419"/>
      <c r="L1074" s="419"/>
      <c r="M1074" s="435"/>
      <c r="N1074" s="33" t="str">
        <f t="shared" ref="N1074" ca="1" si="709">IF(B1072="","",N1072/G1072)</f>
        <v/>
      </c>
      <c r="O1074" s="419"/>
      <c r="P1074" s="419"/>
      <c r="Q1074" s="419"/>
      <c r="R1074" s="419"/>
      <c r="S1074" s="419"/>
      <c r="T1074" s="419"/>
      <c r="U1074" s="419"/>
    </row>
    <row r="1075" spans="1:21" hidden="1" x14ac:dyDescent="0.25">
      <c r="A1075" s="25"/>
      <c r="B1075" s="144" t="str">
        <f ca="1">IF(OFFSET(Zdroj!$B$16,A1074,0)&gt;0,A1077,"")</f>
        <v/>
      </c>
      <c r="C1075" s="2" t="str">
        <f ca="1">IF($B1075="","",IF(Zdroj!$AS$9="ano",CONCATENATE(OFFSET(Zdroj!C$16,'k rozhodnutí detailní'!$A1074,0),"
","Anonymizováno","
",OFFSET(Zdroj!E$16,'k rozhodnutí detailní'!$A1074,0),"
",OFFSET(Zdroj!F$16,'k rozhodnutí detailní'!$A1074,0)),CONCATENATE(OFFSET(Zdroj!C$16,'k rozhodnutí detailní'!$A1074,0),"
",OFFSET(Zdroj!D$16,'k rozhodnutí detailní'!$A1074,0),"
",OFFSET(Zdroj!E$16,'k rozhodnutí detailní'!$A1074,0),"
",OFFSET(Zdroj!F$16,'k rozhodnutí detailní'!$A1074,0))))</f>
        <v/>
      </c>
      <c r="D1075" s="20" t="str">
        <f ca="1">IF($B1075="","",OFFSET(Zdroj!N$16,'k rozhodnutí detailní'!$A1074,0))</f>
        <v/>
      </c>
      <c r="E1075" s="426" t="str">
        <f ca="1">IF($B1075="","",OFFSET(Zdroj!T$16,'k rozhodnutí detailní'!$A1074,0))</f>
        <v/>
      </c>
      <c r="F1075" s="32" t="str">
        <f ca="1">IF($B1075="","",OFFSET(Zdroj!U$16,'k rozhodnutí detailní'!$A1074,0))</f>
        <v/>
      </c>
      <c r="G1075" s="429" t="str">
        <f ca="1">IF($B1075="","",OFFSET(Zdroj!W$16,'k rozhodnutí detailní'!$A1074,0))</f>
        <v/>
      </c>
      <c r="H1075" s="427" t="str">
        <f ca="1">IF($B1075="","",OFFSET(Zdroj!Y$16,'k rozhodnutí detailní'!$A1074,0))</f>
        <v/>
      </c>
      <c r="I1075" s="419" t="str">
        <f ca="1">IF($B1075="","",OFFSET(Zdroj!BW$16,'k rozhodnutí detailní'!$A1074,0))</f>
        <v/>
      </c>
      <c r="J1075" s="419" t="str">
        <f ca="1">IF($B1075="","",OFFSET(Zdroj!BX$16,'k rozhodnutí detailní'!$A1074,0))</f>
        <v/>
      </c>
      <c r="K1075" s="419" t="str">
        <f ca="1">IF($B1075="","",OFFSET(Zdroj!BY$16,'k rozhodnutí detailní'!$A1074,0))</f>
        <v/>
      </c>
      <c r="L1075" s="419" t="str">
        <f ca="1">IF($B1075="","",CONCATENATE(OFFSET(Zdroj!BZ$16,'k rozhodnutí detailní'!$A1074,0)," ze 100"))</f>
        <v/>
      </c>
      <c r="M1075" s="435" t="str">
        <f t="shared" ref="M1075" ca="1" si="710">IF($B1075="","",SUM((I1075+J1075+K1075)/100))</f>
        <v/>
      </c>
      <c r="N1075" s="425" t="str">
        <f ca="1">IF(B1075="","",IF(Zdroj!$AS$1=Zdroj!$AT$9,IF(ROUND(G1075*M1075,Zdroj!$AT$8)&lt;Zdroj!$AU$1,Zdroj!$AU$1,ROUND(G1075*M1075,Zdroj!$AT$8)),OFFSET(Zdroj!CE$16,'k rozhodnutí detailní'!A1074,0)))</f>
        <v/>
      </c>
      <c r="O1075" s="419" t="str">
        <f ca="1">IF($B1075="","",OFFSET(Zdroj!Z$16,'k rozhodnutí detailní'!$A1074,0))</f>
        <v/>
      </c>
      <c r="P1075" s="419" t="str">
        <f ca="1">IF($B1075="","",OFFSET(Zdroj!AC$16,'k rozhodnutí detailní'!$A1074,0))</f>
        <v/>
      </c>
      <c r="Q1075" s="419" t="str">
        <f ca="1">IF($B1075="","",OFFSET(Zdroj!AD$16,'k rozhodnutí detailní'!$A1074,0))</f>
        <v/>
      </c>
      <c r="R1075" s="419" t="str">
        <f ca="1">IF($B1075="","",OFFSET(Zdroj!AE$16,'k rozhodnutí detailní'!$A1074,0))</f>
        <v/>
      </c>
      <c r="S1075" s="419" t="str">
        <f ca="1">IF($B1075="","",OFFSET(Zdroj!AF$16,'k rozhodnutí detailní'!$A1074,0))</f>
        <v/>
      </c>
      <c r="T1075" s="419" t="str">
        <f ca="1">IF($B1075="","",OFFSET(Zdroj!AG$16,'k rozhodnutí detailní'!$A1074,0))</f>
        <v/>
      </c>
      <c r="U1075" s="419" t="str">
        <f ca="1">IF($B1075="","",OFFSET(Zdroj!AH$16,'k rozhodnutí detailní'!$A1074,0))</f>
        <v/>
      </c>
    </row>
    <row r="1076" spans="1:21" hidden="1" x14ac:dyDescent="0.25">
      <c r="A1076" s="25"/>
      <c r="B1076" s="424" t="str">
        <f ca="1">IF(OFFSET(Zdroj!$B$16,A1074,0)&gt;0,OFFSET(Zdroj!$B$16,A1074,0)+0,"")</f>
        <v/>
      </c>
      <c r="C1076" s="2" t="str">
        <f ca="1">IF($B1075="","",IF(Zdroj!$AS$9="ano",CONCATENATE("Okres:","
",OFFSET(Zdroj!CH$16,'k rozhodnutí detailní'!$A1074,0),"
","Právní forma","
",OFFSET(Zdroj!H$16,'k rozhodnutí detailní'!$A1074,0),"
",IF(OFFSET(Zdroj!I$16,'k rozhodnutí detailní'!$A1074,0)="","","IČO: "),OFFSET(Zdroj!I$16,'k rozhodnutí detailní'!$A1074,0),"
","B.Ú. ",IF(OFFSET(Zdroj!J$16,'k rozhodnutí detailní'!$A1074,0)="","","Anonymizováno")),CONCATENATE("Okres:","
",OFFSET(Zdroj!CH$16,'k rozhodnutí detailní'!$A1074,0),"
","Právní forma","
",OFFSET(Zdroj!H$16,'k rozhodnutí detailní'!$A1074,0),"
",IF(OFFSET(Zdroj!I$16,'k rozhodnutí detailní'!$A1074,0)="","","IČO: "),OFFSET(Zdroj!I$16,'k rozhodnutí detailní'!$A1074,0),"
","B.Ú. ",OFFSET(Zdroj!J$16,'k rozhodnutí detailní'!$A1074,0))))</f>
        <v/>
      </c>
      <c r="D1076" s="3" t="str">
        <f ca="1">IF($B1075="","",OFFSET(Zdroj!O$16,'k rozhodnutí detailní'!$A1074,0))</f>
        <v/>
      </c>
      <c r="E1076" s="426"/>
      <c r="F1076" s="31"/>
      <c r="G1076" s="429"/>
      <c r="H1076" s="427"/>
      <c r="I1076" s="419"/>
      <c r="J1076" s="419"/>
      <c r="K1076" s="419"/>
      <c r="L1076" s="419"/>
      <c r="M1076" s="435"/>
      <c r="N1076" s="425"/>
      <c r="O1076" s="419"/>
      <c r="P1076" s="419"/>
      <c r="Q1076" s="419"/>
      <c r="R1076" s="419"/>
      <c r="S1076" s="419"/>
      <c r="T1076" s="419"/>
      <c r="U1076" s="419"/>
    </row>
    <row r="1077" spans="1:21" hidden="1" x14ac:dyDescent="0.25">
      <c r="A1077" s="25">
        <f>ROW()/3-1</f>
        <v>358</v>
      </c>
      <c r="B1077" s="424"/>
      <c r="C1077" s="29" t="str">
        <f ca="1">IF($B1075="","",IF(Zdroj!$AS$9="ano",IF(OFFSET(Zdroj!M$16,'k rozhodnutí detailní'!A1074,0)="","","Anonymizováno"),IF(OFFSET(Zdroj!M$16,'k rozhodnutí detailní'!A1074,0)="","",OFFSET(Zdroj!M$16,'k rozhodnutí detailní'!A1074,0))))</f>
        <v/>
      </c>
      <c r="D1077" s="3" t="str">
        <f ca="1">IF($B1075="","",CONCATENATE("Dotace bude použita na:","
",OFFSET(Zdroj!P$16,'k rozhodnutí detailní'!$A1074,0)))</f>
        <v/>
      </c>
      <c r="E1077" s="426"/>
      <c r="F1077" s="32" t="str">
        <f ca="1">IF($B1075="","",OFFSET(Zdroj!V$16,'k rozhodnutí detailní'!$A1074,0))</f>
        <v/>
      </c>
      <c r="G1077" s="49" t="str">
        <f ca="1">IF($B1075="","",OFFSET(Zdroj!CC$16,'k rozhodnutí'!#REF!,0))</f>
        <v/>
      </c>
      <c r="H1077" s="427"/>
      <c r="I1077" s="419"/>
      <c r="J1077" s="419"/>
      <c r="K1077" s="419"/>
      <c r="L1077" s="419"/>
      <c r="M1077" s="435"/>
      <c r="N1077" s="33" t="str">
        <f t="shared" ref="N1077" ca="1" si="711">IF(B1075="","",N1075/G1075)</f>
        <v/>
      </c>
      <c r="O1077" s="419"/>
      <c r="P1077" s="419"/>
      <c r="Q1077" s="419"/>
      <c r="R1077" s="419"/>
      <c r="S1077" s="419"/>
      <c r="T1077" s="419"/>
      <c r="U1077" s="419"/>
    </row>
    <row r="1078" spans="1:21" hidden="1" x14ac:dyDescent="0.25">
      <c r="A1078" s="25"/>
      <c r="B1078" s="144" t="str">
        <f ca="1">IF(OFFSET(Zdroj!$B$16,A1077,0)&gt;0,A1080,"")</f>
        <v/>
      </c>
      <c r="C1078" s="2" t="str">
        <f ca="1">IF($B1078="","",IF(Zdroj!$AS$9="ano",CONCATENATE(OFFSET(Zdroj!C$16,'k rozhodnutí detailní'!$A1077,0),"
","Anonymizováno","
",OFFSET(Zdroj!E$16,'k rozhodnutí detailní'!$A1077,0),"
",OFFSET(Zdroj!F$16,'k rozhodnutí detailní'!$A1077,0)),CONCATENATE(OFFSET(Zdroj!C$16,'k rozhodnutí detailní'!$A1077,0),"
",OFFSET(Zdroj!D$16,'k rozhodnutí detailní'!$A1077,0),"
",OFFSET(Zdroj!E$16,'k rozhodnutí detailní'!$A1077,0),"
",OFFSET(Zdroj!F$16,'k rozhodnutí detailní'!$A1077,0))))</f>
        <v/>
      </c>
      <c r="D1078" s="20" t="str">
        <f ca="1">IF($B1078="","",OFFSET(Zdroj!N$16,'k rozhodnutí detailní'!$A1077,0))</f>
        <v/>
      </c>
      <c r="E1078" s="426" t="str">
        <f ca="1">IF($B1078="","",OFFSET(Zdroj!T$16,'k rozhodnutí detailní'!$A1077,0))</f>
        <v/>
      </c>
      <c r="F1078" s="32" t="str">
        <f ca="1">IF($B1078="","",OFFSET(Zdroj!U$16,'k rozhodnutí detailní'!$A1077,0))</f>
        <v/>
      </c>
      <c r="G1078" s="429" t="str">
        <f ca="1">IF($B1078="","",OFFSET(Zdroj!W$16,'k rozhodnutí detailní'!$A1077,0))</f>
        <v/>
      </c>
      <c r="H1078" s="427" t="str">
        <f ca="1">IF($B1078="","",OFFSET(Zdroj!Y$16,'k rozhodnutí detailní'!$A1077,0))</f>
        <v/>
      </c>
      <c r="I1078" s="419" t="str">
        <f ca="1">IF($B1078="","",OFFSET(Zdroj!BW$16,'k rozhodnutí detailní'!$A1077,0))</f>
        <v/>
      </c>
      <c r="J1078" s="419" t="str">
        <f ca="1">IF($B1078="","",OFFSET(Zdroj!BX$16,'k rozhodnutí detailní'!$A1077,0))</f>
        <v/>
      </c>
      <c r="K1078" s="419" t="str">
        <f ca="1">IF($B1078="","",OFFSET(Zdroj!BY$16,'k rozhodnutí detailní'!$A1077,0))</f>
        <v/>
      </c>
      <c r="L1078" s="419" t="str">
        <f ca="1">IF($B1078="","",CONCATENATE(OFFSET(Zdroj!BZ$16,'k rozhodnutí detailní'!$A1077,0)," ze 100"))</f>
        <v/>
      </c>
      <c r="M1078" s="435" t="str">
        <f t="shared" ref="M1078" ca="1" si="712">IF($B1078="","",SUM((I1078+J1078+K1078)/100))</f>
        <v/>
      </c>
      <c r="N1078" s="425" t="str">
        <f ca="1">IF(B1078="","",IF(Zdroj!$AS$1=Zdroj!$AT$9,IF(ROUND(G1078*M1078,Zdroj!$AT$8)&lt;Zdroj!$AU$1,Zdroj!$AU$1,ROUND(G1078*M1078,Zdroj!$AT$8)),OFFSET(Zdroj!CE$16,'k rozhodnutí detailní'!A1077,0)))</f>
        <v/>
      </c>
      <c r="O1078" s="419" t="str">
        <f ca="1">IF($B1078="","",OFFSET(Zdroj!Z$16,'k rozhodnutí detailní'!$A1077,0))</f>
        <v/>
      </c>
      <c r="P1078" s="419" t="str">
        <f ca="1">IF($B1078="","",OFFSET(Zdroj!AC$16,'k rozhodnutí detailní'!$A1077,0))</f>
        <v/>
      </c>
      <c r="Q1078" s="419" t="str">
        <f ca="1">IF($B1078="","",OFFSET(Zdroj!AD$16,'k rozhodnutí detailní'!$A1077,0))</f>
        <v/>
      </c>
      <c r="R1078" s="419" t="str">
        <f ca="1">IF($B1078="","",OFFSET(Zdroj!AE$16,'k rozhodnutí detailní'!$A1077,0))</f>
        <v/>
      </c>
      <c r="S1078" s="419" t="str">
        <f ca="1">IF($B1078="","",OFFSET(Zdroj!AF$16,'k rozhodnutí detailní'!$A1077,0))</f>
        <v/>
      </c>
      <c r="T1078" s="419" t="str">
        <f ca="1">IF($B1078="","",OFFSET(Zdroj!AG$16,'k rozhodnutí detailní'!$A1077,0))</f>
        <v/>
      </c>
      <c r="U1078" s="419" t="str">
        <f ca="1">IF($B1078="","",OFFSET(Zdroj!AH$16,'k rozhodnutí detailní'!$A1077,0))</f>
        <v/>
      </c>
    </row>
    <row r="1079" spans="1:21" hidden="1" x14ac:dyDescent="0.25">
      <c r="A1079" s="25"/>
      <c r="B1079" s="424" t="str">
        <f ca="1">IF(OFFSET(Zdroj!$B$16,A1077,0)&gt;0,OFFSET(Zdroj!$B$16,A1077,0)+0,"")</f>
        <v/>
      </c>
      <c r="C1079" s="2" t="str">
        <f ca="1">IF($B1078="","",IF(Zdroj!$AS$9="ano",CONCATENATE("Okres:","
",OFFSET(Zdroj!CH$16,'k rozhodnutí detailní'!$A1077,0),"
","Právní forma","
",OFFSET(Zdroj!H$16,'k rozhodnutí detailní'!$A1077,0),"
",IF(OFFSET(Zdroj!I$16,'k rozhodnutí detailní'!$A1077,0)="","","IČO: "),OFFSET(Zdroj!I$16,'k rozhodnutí detailní'!$A1077,0),"
","B.Ú. ",IF(OFFSET(Zdroj!J$16,'k rozhodnutí detailní'!$A1077,0)="","","Anonymizováno")),CONCATENATE("Okres:","
",OFFSET(Zdroj!CH$16,'k rozhodnutí detailní'!$A1077,0),"
","Právní forma","
",OFFSET(Zdroj!H$16,'k rozhodnutí detailní'!$A1077,0),"
",IF(OFFSET(Zdroj!I$16,'k rozhodnutí detailní'!$A1077,0)="","","IČO: "),OFFSET(Zdroj!I$16,'k rozhodnutí detailní'!$A1077,0),"
","B.Ú. ",OFFSET(Zdroj!J$16,'k rozhodnutí detailní'!$A1077,0))))</f>
        <v/>
      </c>
      <c r="D1079" s="3" t="str">
        <f ca="1">IF($B1078="","",OFFSET(Zdroj!O$16,'k rozhodnutí detailní'!$A1077,0))</f>
        <v/>
      </c>
      <c r="E1079" s="426"/>
      <c r="F1079" s="31"/>
      <c r="G1079" s="429"/>
      <c r="H1079" s="427"/>
      <c r="I1079" s="419"/>
      <c r="J1079" s="419"/>
      <c r="K1079" s="419"/>
      <c r="L1079" s="419"/>
      <c r="M1079" s="435"/>
      <c r="N1079" s="425"/>
      <c r="O1079" s="419"/>
      <c r="P1079" s="419"/>
      <c r="Q1079" s="419"/>
      <c r="R1079" s="419"/>
      <c r="S1079" s="419"/>
      <c r="T1079" s="419"/>
      <c r="U1079" s="419"/>
    </row>
    <row r="1080" spans="1:21" hidden="1" x14ac:dyDescent="0.25">
      <c r="A1080" s="25">
        <f>ROW()/3-1</f>
        <v>359</v>
      </c>
      <c r="B1080" s="424"/>
      <c r="C1080" s="29" t="str">
        <f ca="1">IF($B1078="","",IF(Zdroj!$AS$9="ano",IF(OFFSET(Zdroj!M$16,'k rozhodnutí detailní'!A1077,0)="","","Anonymizováno"),IF(OFFSET(Zdroj!M$16,'k rozhodnutí detailní'!A1077,0)="","",OFFSET(Zdroj!M$16,'k rozhodnutí detailní'!A1077,0))))</f>
        <v/>
      </c>
      <c r="D1080" s="3" t="str">
        <f ca="1">IF($B1078="","",CONCATENATE("Dotace bude použita na:","
",OFFSET(Zdroj!P$16,'k rozhodnutí detailní'!$A1077,0)))</f>
        <v/>
      </c>
      <c r="E1080" s="426"/>
      <c r="F1080" s="32" t="str">
        <f ca="1">IF($B1078="","",OFFSET(Zdroj!V$16,'k rozhodnutí detailní'!$A1077,0))</f>
        <v/>
      </c>
      <c r="G1080" s="49" t="str">
        <f ca="1">IF($B1078="","",OFFSET(Zdroj!CC$16,'k rozhodnutí'!#REF!,0))</f>
        <v/>
      </c>
      <c r="H1080" s="427"/>
      <c r="I1080" s="419"/>
      <c r="J1080" s="419"/>
      <c r="K1080" s="419"/>
      <c r="L1080" s="419"/>
      <c r="M1080" s="435"/>
      <c r="N1080" s="33" t="str">
        <f t="shared" ref="N1080" ca="1" si="713">IF(B1078="","",N1078/G1078)</f>
        <v/>
      </c>
      <c r="O1080" s="419"/>
      <c r="P1080" s="419"/>
      <c r="Q1080" s="419"/>
      <c r="R1080" s="419"/>
      <c r="S1080" s="419"/>
      <c r="T1080" s="419"/>
      <c r="U1080" s="419"/>
    </row>
    <row r="1081" spans="1:21" hidden="1" x14ac:dyDescent="0.25">
      <c r="A1081" s="25"/>
      <c r="B1081" s="144" t="str">
        <f ca="1">IF(OFFSET(Zdroj!$B$16,A1080,0)&gt;0,A1083,"")</f>
        <v/>
      </c>
      <c r="C1081" s="2" t="str">
        <f ca="1">IF($B1081="","",IF(Zdroj!$AS$9="ano",CONCATENATE(OFFSET(Zdroj!C$16,'k rozhodnutí detailní'!$A1080,0),"
","Anonymizováno","
",OFFSET(Zdroj!E$16,'k rozhodnutí detailní'!$A1080,0),"
",OFFSET(Zdroj!F$16,'k rozhodnutí detailní'!$A1080,0)),CONCATENATE(OFFSET(Zdroj!C$16,'k rozhodnutí detailní'!$A1080,0),"
",OFFSET(Zdroj!D$16,'k rozhodnutí detailní'!$A1080,0),"
",OFFSET(Zdroj!E$16,'k rozhodnutí detailní'!$A1080,0),"
",OFFSET(Zdroj!F$16,'k rozhodnutí detailní'!$A1080,0))))</f>
        <v/>
      </c>
      <c r="D1081" s="20" t="str">
        <f ca="1">IF($B1081="","",OFFSET(Zdroj!N$16,'k rozhodnutí detailní'!$A1080,0))</f>
        <v/>
      </c>
      <c r="E1081" s="426" t="str">
        <f ca="1">IF($B1081="","",OFFSET(Zdroj!T$16,'k rozhodnutí detailní'!$A1080,0))</f>
        <v/>
      </c>
      <c r="F1081" s="32" t="str">
        <f ca="1">IF($B1081="","",OFFSET(Zdroj!U$16,'k rozhodnutí detailní'!$A1080,0))</f>
        <v/>
      </c>
      <c r="G1081" s="429" t="str">
        <f ca="1">IF($B1081="","",OFFSET(Zdroj!W$16,'k rozhodnutí detailní'!$A1080,0))</f>
        <v/>
      </c>
      <c r="H1081" s="427" t="str">
        <f ca="1">IF($B1081="","",OFFSET(Zdroj!Y$16,'k rozhodnutí detailní'!$A1080,0))</f>
        <v/>
      </c>
      <c r="I1081" s="419" t="str">
        <f ca="1">IF($B1081="","",OFFSET(Zdroj!BW$16,'k rozhodnutí detailní'!$A1080,0))</f>
        <v/>
      </c>
      <c r="J1081" s="419" t="str">
        <f ca="1">IF($B1081="","",OFFSET(Zdroj!BX$16,'k rozhodnutí detailní'!$A1080,0))</f>
        <v/>
      </c>
      <c r="K1081" s="419" t="str">
        <f ca="1">IF($B1081="","",OFFSET(Zdroj!BY$16,'k rozhodnutí detailní'!$A1080,0))</f>
        <v/>
      </c>
      <c r="L1081" s="419" t="str">
        <f ca="1">IF($B1081="","",CONCATENATE(OFFSET(Zdroj!BZ$16,'k rozhodnutí detailní'!$A1080,0)," ze 100"))</f>
        <v/>
      </c>
      <c r="M1081" s="435" t="str">
        <f t="shared" ref="M1081" ca="1" si="714">IF($B1081="","",SUM((I1081+J1081+K1081)/100))</f>
        <v/>
      </c>
      <c r="N1081" s="425" t="str">
        <f ca="1">IF(B1081="","",IF(Zdroj!$AS$1=Zdroj!$AT$9,IF(ROUND(G1081*M1081,Zdroj!$AT$8)&lt;Zdroj!$AU$1,Zdroj!$AU$1,ROUND(G1081*M1081,Zdroj!$AT$8)),OFFSET(Zdroj!CE$16,'k rozhodnutí detailní'!A1080,0)))</f>
        <v/>
      </c>
      <c r="O1081" s="419" t="str">
        <f ca="1">IF($B1081="","",OFFSET(Zdroj!Z$16,'k rozhodnutí detailní'!$A1080,0))</f>
        <v/>
      </c>
      <c r="P1081" s="419" t="str">
        <f ca="1">IF($B1081="","",OFFSET(Zdroj!AC$16,'k rozhodnutí detailní'!$A1080,0))</f>
        <v/>
      </c>
      <c r="Q1081" s="419" t="str">
        <f ca="1">IF($B1081="","",OFFSET(Zdroj!AD$16,'k rozhodnutí detailní'!$A1080,0))</f>
        <v/>
      </c>
      <c r="R1081" s="419" t="str">
        <f ca="1">IF($B1081="","",OFFSET(Zdroj!AE$16,'k rozhodnutí detailní'!$A1080,0))</f>
        <v/>
      </c>
      <c r="S1081" s="419" t="str">
        <f ca="1">IF($B1081="","",OFFSET(Zdroj!AF$16,'k rozhodnutí detailní'!$A1080,0))</f>
        <v/>
      </c>
      <c r="T1081" s="419" t="str">
        <f ca="1">IF($B1081="","",OFFSET(Zdroj!AG$16,'k rozhodnutí detailní'!$A1080,0))</f>
        <v/>
      </c>
      <c r="U1081" s="419" t="str">
        <f ca="1">IF($B1081="","",OFFSET(Zdroj!AH$16,'k rozhodnutí detailní'!$A1080,0))</f>
        <v/>
      </c>
    </row>
    <row r="1082" spans="1:21" hidden="1" x14ac:dyDescent="0.25">
      <c r="A1082" s="25"/>
      <c r="B1082" s="424" t="str">
        <f ca="1">IF(OFFSET(Zdroj!$B$16,A1080,0)&gt;0,OFFSET(Zdroj!$B$16,A1080,0)+0,"")</f>
        <v/>
      </c>
      <c r="C1082" s="2" t="str">
        <f ca="1">IF($B1081="","",IF(Zdroj!$AS$9="ano",CONCATENATE("Okres:","
",OFFSET(Zdroj!CH$16,'k rozhodnutí detailní'!$A1080,0),"
","Právní forma","
",OFFSET(Zdroj!H$16,'k rozhodnutí detailní'!$A1080,0),"
",IF(OFFSET(Zdroj!I$16,'k rozhodnutí detailní'!$A1080,0)="","","IČO: "),OFFSET(Zdroj!I$16,'k rozhodnutí detailní'!$A1080,0),"
","B.Ú. ",IF(OFFSET(Zdroj!J$16,'k rozhodnutí detailní'!$A1080,0)="","","Anonymizováno")),CONCATENATE("Okres:","
",OFFSET(Zdroj!CH$16,'k rozhodnutí detailní'!$A1080,0),"
","Právní forma","
",OFFSET(Zdroj!H$16,'k rozhodnutí detailní'!$A1080,0),"
",IF(OFFSET(Zdroj!I$16,'k rozhodnutí detailní'!$A1080,0)="","","IČO: "),OFFSET(Zdroj!I$16,'k rozhodnutí detailní'!$A1080,0),"
","B.Ú. ",OFFSET(Zdroj!J$16,'k rozhodnutí detailní'!$A1080,0))))</f>
        <v/>
      </c>
      <c r="D1082" s="3" t="str">
        <f ca="1">IF($B1081="","",OFFSET(Zdroj!O$16,'k rozhodnutí detailní'!$A1080,0))</f>
        <v/>
      </c>
      <c r="E1082" s="426"/>
      <c r="F1082" s="31"/>
      <c r="G1082" s="429"/>
      <c r="H1082" s="427"/>
      <c r="I1082" s="419"/>
      <c r="J1082" s="419"/>
      <c r="K1082" s="419"/>
      <c r="L1082" s="419"/>
      <c r="M1082" s="435"/>
      <c r="N1082" s="425"/>
      <c r="O1082" s="419"/>
      <c r="P1082" s="419"/>
      <c r="Q1082" s="419"/>
      <c r="R1082" s="419"/>
      <c r="S1082" s="419"/>
      <c r="T1082" s="419"/>
      <c r="U1082" s="419"/>
    </row>
    <row r="1083" spans="1:21" hidden="1" x14ac:dyDescent="0.25">
      <c r="A1083" s="25">
        <f>ROW()/3-1</f>
        <v>360</v>
      </c>
      <c r="B1083" s="424"/>
      <c r="C1083" s="29" t="str">
        <f ca="1">IF($B1081="","",IF(Zdroj!$AS$9="ano",IF(OFFSET(Zdroj!M$16,'k rozhodnutí detailní'!A1080,0)="","","Anonymizováno"),IF(OFFSET(Zdroj!M$16,'k rozhodnutí detailní'!A1080,0)="","",OFFSET(Zdroj!M$16,'k rozhodnutí detailní'!A1080,0))))</f>
        <v/>
      </c>
      <c r="D1083" s="3" t="str">
        <f ca="1">IF($B1081="","",CONCATENATE("Dotace bude použita na:","
",OFFSET(Zdroj!P$16,'k rozhodnutí detailní'!$A1080,0)))</f>
        <v/>
      </c>
      <c r="E1083" s="426"/>
      <c r="F1083" s="32" t="str">
        <f ca="1">IF($B1081="","",OFFSET(Zdroj!V$16,'k rozhodnutí detailní'!$A1080,0))</f>
        <v/>
      </c>
      <c r="G1083" s="49" t="str">
        <f ca="1">IF($B1081="","",OFFSET(Zdroj!CC$16,'k rozhodnutí'!#REF!,0))</f>
        <v/>
      </c>
      <c r="H1083" s="427"/>
      <c r="I1083" s="419"/>
      <c r="J1083" s="419"/>
      <c r="K1083" s="419"/>
      <c r="L1083" s="419"/>
      <c r="M1083" s="435"/>
      <c r="N1083" s="33" t="str">
        <f t="shared" ref="N1083" ca="1" si="715">IF(B1081="","",N1081/G1081)</f>
        <v/>
      </c>
      <c r="O1083" s="419"/>
      <c r="P1083" s="419"/>
      <c r="Q1083" s="419"/>
      <c r="R1083" s="419"/>
      <c r="S1083" s="419"/>
      <c r="T1083" s="419"/>
      <c r="U1083" s="419"/>
    </row>
    <row r="1084" spans="1:21" hidden="1" x14ac:dyDescent="0.25">
      <c r="A1084" s="25"/>
      <c r="B1084" s="144" t="str">
        <f ca="1">IF(OFFSET(Zdroj!$B$16,A1083,0)&gt;0,A1086,"")</f>
        <v/>
      </c>
      <c r="C1084" s="2" t="str">
        <f ca="1">IF($B1084="","",IF(Zdroj!$AS$9="ano",CONCATENATE(OFFSET(Zdroj!C$16,'k rozhodnutí detailní'!$A1083,0),"
","Anonymizováno","
",OFFSET(Zdroj!E$16,'k rozhodnutí detailní'!$A1083,0),"
",OFFSET(Zdroj!F$16,'k rozhodnutí detailní'!$A1083,0)),CONCATENATE(OFFSET(Zdroj!C$16,'k rozhodnutí detailní'!$A1083,0),"
",OFFSET(Zdroj!D$16,'k rozhodnutí detailní'!$A1083,0),"
",OFFSET(Zdroj!E$16,'k rozhodnutí detailní'!$A1083,0),"
",OFFSET(Zdroj!F$16,'k rozhodnutí detailní'!$A1083,0))))</f>
        <v/>
      </c>
      <c r="D1084" s="20" t="str">
        <f ca="1">IF($B1084="","",OFFSET(Zdroj!N$16,'k rozhodnutí detailní'!$A1083,0))</f>
        <v/>
      </c>
      <c r="E1084" s="426" t="str">
        <f ca="1">IF($B1084="","",OFFSET(Zdroj!T$16,'k rozhodnutí detailní'!$A1083,0))</f>
        <v/>
      </c>
      <c r="F1084" s="32" t="str">
        <f ca="1">IF($B1084="","",OFFSET(Zdroj!U$16,'k rozhodnutí detailní'!$A1083,0))</f>
        <v/>
      </c>
      <c r="G1084" s="429" t="str">
        <f ca="1">IF($B1084="","",OFFSET(Zdroj!W$16,'k rozhodnutí detailní'!$A1083,0))</f>
        <v/>
      </c>
      <c r="H1084" s="427" t="str">
        <f ca="1">IF($B1084="","",OFFSET(Zdroj!Y$16,'k rozhodnutí detailní'!$A1083,0))</f>
        <v/>
      </c>
      <c r="I1084" s="419" t="str">
        <f ca="1">IF($B1084="","",OFFSET(Zdroj!BW$16,'k rozhodnutí detailní'!$A1083,0))</f>
        <v/>
      </c>
      <c r="J1084" s="419" t="str">
        <f ca="1">IF($B1084="","",OFFSET(Zdroj!BX$16,'k rozhodnutí detailní'!$A1083,0))</f>
        <v/>
      </c>
      <c r="K1084" s="419" t="str">
        <f ca="1">IF($B1084="","",OFFSET(Zdroj!BY$16,'k rozhodnutí detailní'!$A1083,0))</f>
        <v/>
      </c>
      <c r="L1084" s="419" t="str">
        <f ca="1">IF($B1084="","",CONCATENATE(OFFSET(Zdroj!BZ$16,'k rozhodnutí detailní'!$A1083,0)," ze 100"))</f>
        <v/>
      </c>
      <c r="M1084" s="435" t="str">
        <f t="shared" ref="M1084" ca="1" si="716">IF($B1084="","",SUM((I1084+J1084+K1084)/100))</f>
        <v/>
      </c>
      <c r="N1084" s="425" t="str">
        <f ca="1">IF(B1084="","",IF(Zdroj!$AS$1=Zdroj!$AT$9,IF(ROUND(G1084*M1084,Zdroj!$AT$8)&lt;Zdroj!$AU$1,Zdroj!$AU$1,ROUND(G1084*M1084,Zdroj!$AT$8)),OFFSET(Zdroj!CE$16,'k rozhodnutí detailní'!A1083,0)))</f>
        <v/>
      </c>
      <c r="O1084" s="419" t="str">
        <f ca="1">IF($B1084="","",OFFSET(Zdroj!Z$16,'k rozhodnutí detailní'!$A1083,0))</f>
        <v/>
      </c>
      <c r="P1084" s="419" t="str">
        <f ca="1">IF($B1084="","",OFFSET(Zdroj!AC$16,'k rozhodnutí detailní'!$A1083,0))</f>
        <v/>
      </c>
      <c r="Q1084" s="419" t="str">
        <f ca="1">IF($B1084="","",OFFSET(Zdroj!AD$16,'k rozhodnutí detailní'!$A1083,0))</f>
        <v/>
      </c>
      <c r="R1084" s="419" t="str">
        <f ca="1">IF($B1084="","",OFFSET(Zdroj!AE$16,'k rozhodnutí detailní'!$A1083,0))</f>
        <v/>
      </c>
      <c r="S1084" s="419" t="str">
        <f ca="1">IF($B1084="","",OFFSET(Zdroj!AF$16,'k rozhodnutí detailní'!$A1083,0))</f>
        <v/>
      </c>
      <c r="T1084" s="419" t="str">
        <f ca="1">IF($B1084="","",OFFSET(Zdroj!AG$16,'k rozhodnutí detailní'!$A1083,0))</f>
        <v/>
      </c>
      <c r="U1084" s="419" t="str">
        <f ca="1">IF($B1084="","",OFFSET(Zdroj!AH$16,'k rozhodnutí detailní'!$A1083,0))</f>
        <v/>
      </c>
    </row>
    <row r="1085" spans="1:21" hidden="1" x14ac:dyDescent="0.25">
      <c r="A1085" s="25"/>
      <c r="B1085" s="424" t="str">
        <f ca="1">IF(OFFSET(Zdroj!$B$16,A1083,0)&gt;0,OFFSET(Zdroj!$B$16,A1083,0)+0,"")</f>
        <v/>
      </c>
      <c r="C1085" s="2" t="str">
        <f ca="1">IF($B1084="","",IF(Zdroj!$AS$9="ano",CONCATENATE("Okres:","
",OFFSET(Zdroj!CH$16,'k rozhodnutí detailní'!$A1083,0),"
","Právní forma","
",OFFSET(Zdroj!H$16,'k rozhodnutí detailní'!$A1083,0),"
",IF(OFFSET(Zdroj!I$16,'k rozhodnutí detailní'!$A1083,0)="","","IČO: "),OFFSET(Zdroj!I$16,'k rozhodnutí detailní'!$A1083,0),"
","B.Ú. ",IF(OFFSET(Zdroj!J$16,'k rozhodnutí detailní'!$A1083,0)="","","Anonymizováno")),CONCATENATE("Okres:","
",OFFSET(Zdroj!CH$16,'k rozhodnutí detailní'!$A1083,0),"
","Právní forma","
",OFFSET(Zdroj!H$16,'k rozhodnutí detailní'!$A1083,0),"
",IF(OFFSET(Zdroj!I$16,'k rozhodnutí detailní'!$A1083,0)="","","IČO: "),OFFSET(Zdroj!I$16,'k rozhodnutí detailní'!$A1083,0),"
","B.Ú. ",OFFSET(Zdroj!J$16,'k rozhodnutí detailní'!$A1083,0))))</f>
        <v/>
      </c>
      <c r="D1085" s="3" t="str">
        <f ca="1">IF($B1084="","",OFFSET(Zdroj!O$16,'k rozhodnutí detailní'!$A1083,0))</f>
        <v/>
      </c>
      <c r="E1085" s="426"/>
      <c r="F1085" s="31"/>
      <c r="G1085" s="429"/>
      <c r="H1085" s="427"/>
      <c r="I1085" s="419"/>
      <c r="J1085" s="419"/>
      <c r="K1085" s="419"/>
      <c r="L1085" s="419"/>
      <c r="M1085" s="435"/>
      <c r="N1085" s="425"/>
      <c r="O1085" s="419"/>
      <c r="P1085" s="419"/>
      <c r="Q1085" s="419"/>
      <c r="R1085" s="419"/>
      <c r="S1085" s="419"/>
      <c r="T1085" s="419"/>
      <c r="U1085" s="419"/>
    </row>
    <row r="1086" spans="1:21" hidden="1" x14ac:dyDescent="0.25">
      <c r="A1086" s="25">
        <f>ROW()/3-1</f>
        <v>361</v>
      </c>
      <c r="B1086" s="424"/>
      <c r="C1086" s="29" t="str">
        <f ca="1">IF($B1084="","",IF(Zdroj!$AS$9="ano",IF(OFFSET(Zdroj!M$16,'k rozhodnutí detailní'!A1083,0)="","","Anonymizováno"),IF(OFFSET(Zdroj!M$16,'k rozhodnutí detailní'!A1083,0)="","",OFFSET(Zdroj!M$16,'k rozhodnutí detailní'!A1083,0))))</f>
        <v/>
      </c>
      <c r="D1086" s="3" t="str">
        <f ca="1">IF($B1084="","",CONCATENATE("Dotace bude použita na:","
",OFFSET(Zdroj!P$16,'k rozhodnutí detailní'!$A1083,0)))</f>
        <v/>
      </c>
      <c r="E1086" s="426"/>
      <c r="F1086" s="32" t="str">
        <f ca="1">IF($B1084="","",OFFSET(Zdroj!V$16,'k rozhodnutí detailní'!$A1083,0))</f>
        <v/>
      </c>
      <c r="G1086" s="49" t="str">
        <f ca="1">IF($B1084="","",OFFSET(Zdroj!CC$16,'k rozhodnutí'!#REF!,0))</f>
        <v/>
      </c>
      <c r="H1086" s="427"/>
      <c r="I1086" s="419"/>
      <c r="J1086" s="419"/>
      <c r="K1086" s="419"/>
      <c r="L1086" s="419"/>
      <c r="M1086" s="435"/>
      <c r="N1086" s="33" t="str">
        <f t="shared" ref="N1086" ca="1" si="717">IF(B1084="","",N1084/G1084)</f>
        <v/>
      </c>
      <c r="O1086" s="419"/>
      <c r="P1086" s="419"/>
      <c r="Q1086" s="419"/>
      <c r="R1086" s="419"/>
      <c r="S1086" s="419"/>
      <c r="T1086" s="419"/>
      <c r="U1086" s="419"/>
    </row>
    <row r="1087" spans="1:21" hidden="1" x14ac:dyDescent="0.25">
      <c r="A1087" s="25"/>
      <c r="B1087" s="144" t="str">
        <f ca="1">IF(OFFSET(Zdroj!$B$16,A1086,0)&gt;0,A1089,"")</f>
        <v/>
      </c>
      <c r="C1087" s="2" t="str">
        <f ca="1">IF($B1087="","",IF(Zdroj!$AS$9="ano",CONCATENATE(OFFSET(Zdroj!C$16,'k rozhodnutí detailní'!$A1086,0),"
","Anonymizováno","
",OFFSET(Zdroj!E$16,'k rozhodnutí detailní'!$A1086,0),"
",OFFSET(Zdroj!F$16,'k rozhodnutí detailní'!$A1086,0)),CONCATENATE(OFFSET(Zdroj!C$16,'k rozhodnutí detailní'!$A1086,0),"
",OFFSET(Zdroj!D$16,'k rozhodnutí detailní'!$A1086,0),"
",OFFSET(Zdroj!E$16,'k rozhodnutí detailní'!$A1086,0),"
",OFFSET(Zdroj!F$16,'k rozhodnutí detailní'!$A1086,0))))</f>
        <v/>
      </c>
      <c r="D1087" s="20" t="str">
        <f ca="1">IF($B1087="","",OFFSET(Zdroj!N$16,'k rozhodnutí detailní'!$A1086,0))</f>
        <v/>
      </c>
      <c r="E1087" s="426" t="str">
        <f ca="1">IF($B1087="","",OFFSET(Zdroj!T$16,'k rozhodnutí detailní'!$A1086,0))</f>
        <v/>
      </c>
      <c r="F1087" s="32" t="str">
        <f ca="1">IF($B1087="","",OFFSET(Zdroj!U$16,'k rozhodnutí detailní'!$A1086,0))</f>
        <v/>
      </c>
      <c r="G1087" s="429" t="str">
        <f ca="1">IF($B1087="","",OFFSET(Zdroj!W$16,'k rozhodnutí detailní'!$A1086,0))</f>
        <v/>
      </c>
      <c r="H1087" s="427" t="str">
        <f ca="1">IF($B1087="","",OFFSET(Zdroj!Y$16,'k rozhodnutí detailní'!$A1086,0))</f>
        <v/>
      </c>
      <c r="I1087" s="419" t="str">
        <f ca="1">IF($B1087="","",OFFSET(Zdroj!BW$16,'k rozhodnutí detailní'!$A1086,0))</f>
        <v/>
      </c>
      <c r="J1087" s="419" t="str">
        <f ca="1">IF($B1087="","",OFFSET(Zdroj!BX$16,'k rozhodnutí detailní'!$A1086,0))</f>
        <v/>
      </c>
      <c r="K1087" s="419" t="str">
        <f ca="1">IF($B1087="","",OFFSET(Zdroj!BY$16,'k rozhodnutí detailní'!$A1086,0))</f>
        <v/>
      </c>
      <c r="L1087" s="419" t="str">
        <f ca="1">IF($B1087="","",CONCATENATE(OFFSET(Zdroj!BZ$16,'k rozhodnutí detailní'!$A1086,0)," ze 100"))</f>
        <v/>
      </c>
      <c r="M1087" s="435" t="str">
        <f t="shared" ref="M1087" ca="1" si="718">IF($B1087="","",SUM((I1087+J1087+K1087)/100))</f>
        <v/>
      </c>
      <c r="N1087" s="425" t="str">
        <f ca="1">IF(B1087="","",IF(Zdroj!$AS$1=Zdroj!$AT$9,IF(ROUND(G1087*M1087,Zdroj!$AT$8)&lt;Zdroj!$AU$1,Zdroj!$AU$1,ROUND(G1087*M1087,Zdroj!$AT$8)),OFFSET(Zdroj!CE$16,'k rozhodnutí detailní'!A1086,0)))</f>
        <v/>
      </c>
      <c r="O1087" s="419" t="str">
        <f ca="1">IF($B1087="","",OFFSET(Zdroj!Z$16,'k rozhodnutí detailní'!$A1086,0))</f>
        <v/>
      </c>
      <c r="P1087" s="419" t="str">
        <f ca="1">IF($B1087="","",OFFSET(Zdroj!AC$16,'k rozhodnutí detailní'!$A1086,0))</f>
        <v/>
      </c>
      <c r="Q1087" s="419" t="str">
        <f ca="1">IF($B1087="","",OFFSET(Zdroj!AD$16,'k rozhodnutí detailní'!$A1086,0))</f>
        <v/>
      </c>
      <c r="R1087" s="419" t="str">
        <f ca="1">IF($B1087="","",OFFSET(Zdroj!AE$16,'k rozhodnutí detailní'!$A1086,0))</f>
        <v/>
      </c>
      <c r="S1087" s="419" t="str">
        <f ca="1">IF($B1087="","",OFFSET(Zdroj!AF$16,'k rozhodnutí detailní'!$A1086,0))</f>
        <v/>
      </c>
      <c r="T1087" s="419" t="str">
        <f ca="1">IF($B1087="","",OFFSET(Zdroj!AG$16,'k rozhodnutí detailní'!$A1086,0))</f>
        <v/>
      </c>
      <c r="U1087" s="419" t="str">
        <f ca="1">IF($B1087="","",OFFSET(Zdroj!AH$16,'k rozhodnutí detailní'!$A1086,0))</f>
        <v/>
      </c>
    </row>
    <row r="1088" spans="1:21" hidden="1" x14ac:dyDescent="0.25">
      <c r="A1088" s="25"/>
      <c r="B1088" s="424" t="str">
        <f ca="1">IF(OFFSET(Zdroj!$B$16,A1086,0)&gt;0,OFFSET(Zdroj!$B$16,A1086,0)+0,"")</f>
        <v/>
      </c>
      <c r="C1088" s="2" t="str">
        <f ca="1">IF($B1087="","",IF(Zdroj!$AS$9="ano",CONCATENATE("Okres:","
",OFFSET(Zdroj!CH$16,'k rozhodnutí detailní'!$A1086,0),"
","Právní forma","
",OFFSET(Zdroj!H$16,'k rozhodnutí detailní'!$A1086,0),"
",IF(OFFSET(Zdroj!I$16,'k rozhodnutí detailní'!$A1086,0)="","","IČO: "),OFFSET(Zdroj!I$16,'k rozhodnutí detailní'!$A1086,0),"
","B.Ú. ",IF(OFFSET(Zdroj!J$16,'k rozhodnutí detailní'!$A1086,0)="","","Anonymizováno")),CONCATENATE("Okres:","
",OFFSET(Zdroj!CH$16,'k rozhodnutí detailní'!$A1086,0),"
","Právní forma","
",OFFSET(Zdroj!H$16,'k rozhodnutí detailní'!$A1086,0),"
",IF(OFFSET(Zdroj!I$16,'k rozhodnutí detailní'!$A1086,0)="","","IČO: "),OFFSET(Zdroj!I$16,'k rozhodnutí detailní'!$A1086,0),"
","B.Ú. ",OFFSET(Zdroj!J$16,'k rozhodnutí detailní'!$A1086,0))))</f>
        <v/>
      </c>
      <c r="D1088" s="3" t="str">
        <f ca="1">IF($B1087="","",OFFSET(Zdroj!O$16,'k rozhodnutí detailní'!$A1086,0))</f>
        <v/>
      </c>
      <c r="E1088" s="426"/>
      <c r="F1088" s="31"/>
      <c r="G1088" s="429"/>
      <c r="H1088" s="427"/>
      <c r="I1088" s="419"/>
      <c r="J1088" s="419"/>
      <c r="K1088" s="419"/>
      <c r="L1088" s="419"/>
      <c r="M1088" s="435"/>
      <c r="N1088" s="425"/>
      <c r="O1088" s="419"/>
      <c r="P1088" s="419"/>
      <c r="Q1088" s="419"/>
      <c r="R1088" s="419"/>
      <c r="S1088" s="419"/>
      <c r="T1088" s="419"/>
      <c r="U1088" s="419"/>
    </row>
    <row r="1089" spans="1:21" hidden="1" x14ac:dyDescent="0.25">
      <c r="A1089" s="25">
        <f>ROW()/3-1</f>
        <v>362</v>
      </c>
      <c r="B1089" s="424"/>
      <c r="C1089" s="29" t="str">
        <f ca="1">IF($B1087="","",IF(Zdroj!$AS$9="ano",IF(OFFSET(Zdroj!M$16,'k rozhodnutí detailní'!A1086,0)="","","Anonymizováno"),IF(OFFSET(Zdroj!M$16,'k rozhodnutí detailní'!A1086,0)="","",OFFSET(Zdroj!M$16,'k rozhodnutí detailní'!A1086,0))))</f>
        <v/>
      </c>
      <c r="D1089" s="3" t="str">
        <f ca="1">IF($B1087="","",CONCATENATE("Dotace bude použita na:","
",OFFSET(Zdroj!P$16,'k rozhodnutí detailní'!$A1086,0)))</f>
        <v/>
      </c>
      <c r="E1089" s="426"/>
      <c r="F1089" s="32" t="str">
        <f ca="1">IF($B1087="","",OFFSET(Zdroj!V$16,'k rozhodnutí detailní'!$A1086,0))</f>
        <v/>
      </c>
      <c r="G1089" s="49" t="str">
        <f ca="1">IF($B1087="","",OFFSET(Zdroj!CC$16,'k rozhodnutí'!#REF!,0))</f>
        <v/>
      </c>
      <c r="H1089" s="427"/>
      <c r="I1089" s="419"/>
      <c r="J1089" s="419"/>
      <c r="K1089" s="419"/>
      <c r="L1089" s="419"/>
      <c r="M1089" s="435"/>
      <c r="N1089" s="33" t="str">
        <f t="shared" ref="N1089" ca="1" si="719">IF(B1087="","",N1087/G1087)</f>
        <v/>
      </c>
      <c r="O1089" s="419"/>
      <c r="P1089" s="419"/>
      <c r="Q1089" s="419"/>
      <c r="R1089" s="419"/>
      <c r="S1089" s="419"/>
      <c r="T1089" s="419"/>
      <c r="U1089" s="419"/>
    </row>
    <row r="1090" spans="1:21" hidden="1" x14ac:dyDescent="0.25">
      <c r="A1090" s="25"/>
      <c r="B1090" s="144" t="str">
        <f ca="1">IF(OFFSET(Zdroj!$B$16,A1089,0)&gt;0,A1092,"")</f>
        <v/>
      </c>
      <c r="C1090" s="2" t="str">
        <f ca="1">IF($B1090="","",IF(Zdroj!$AS$9="ano",CONCATENATE(OFFSET(Zdroj!C$16,'k rozhodnutí detailní'!$A1089,0),"
","Anonymizováno","
",OFFSET(Zdroj!E$16,'k rozhodnutí detailní'!$A1089,0),"
",OFFSET(Zdroj!F$16,'k rozhodnutí detailní'!$A1089,0)),CONCATENATE(OFFSET(Zdroj!C$16,'k rozhodnutí detailní'!$A1089,0),"
",OFFSET(Zdroj!D$16,'k rozhodnutí detailní'!$A1089,0),"
",OFFSET(Zdroj!E$16,'k rozhodnutí detailní'!$A1089,0),"
",OFFSET(Zdroj!F$16,'k rozhodnutí detailní'!$A1089,0))))</f>
        <v/>
      </c>
      <c r="D1090" s="20" t="str">
        <f ca="1">IF($B1090="","",OFFSET(Zdroj!N$16,'k rozhodnutí detailní'!$A1089,0))</f>
        <v/>
      </c>
      <c r="E1090" s="426" t="str">
        <f ca="1">IF($B1090="","",OFFSET(Zdroj!T$16,'k rozhodnutí detailní'!$A1089,0))</f>
        <v/>
      </c>
      <c r="F1090" s="32" t="str">
        <f ca="1">IF($B1090="","",OFFSET(Zdroj!U$16,'k rozhodnutí detailní'!$A1089,0))</f>
        <v/>
      </c>
      <c r="G1090" s="429" t="str">
        <f ca="1">IF($B1090="","",OFFSET(Zdroj!W$16,'k rozhodnutí detailní'!$A1089,0))</f>
        <v/>
      </c>
      <c r="H1090" s="427" t="str">
        <f ca="1">IF($B1090="","",OFFSET(Zdroj!Y$16,'k rozhodnutí detailní'!$A1089,0))</f>
        <v/>
      </c>
      <c r="I1090" s="419" t="str">
        <f ca="1">IF($B1090="","",OFFSET(Zdroj!BW$16,'k rozhodnutí detailní'!$A1089,0))</f>
        <v/>
      </c>
      <c r="J1090" s="419" t="str">
        <f ca="1">IF($B1090="","",OFFSET(Zdroj!BX$16,'k rozhodnutí detailní'!$A1089,0))</f>
        <v/>
      </c>
      <c r="K1090" s="419" t="str">
        <f ca="1">IF($B1090="","",OFFSET(Zdroj!BY$16,'k rozhodnutí detailní'!$A1089,0))</f>
        <v/>
      </c>
      <c r="L1090" s="419" t="str">
        <f ca="1">IF($B1090="","",CONCATENATE(OFFSET(Zdroj!BZ$16,'k rozhodnutí detailní'!$A1089,0)," ze 100"))</f>
        <v/>
      </c>
      <c r="M1090" s="435" t="str">
        <f t="shared" ref="M1090" ca="1" si="720">IF($B1090="","",SUM((I1090+J1090+K1090)/100))</f>
        <v/>
      </c>
      <c r="N1090" s="425" t="str">
        <f ca="1">IF(B1090="","",IF(Zdroj!$AS$1=Zdroj!$AT$9,IF(ROUND(G1090*M1090,Zdroj!$AT$8)&lt;Zdroj!$AU$1,Zdroj!$AU$1,ROUND(G1090*M1090,Zdroj!$AT$8)),OFFSET(Zdroj!CE$16,'k rozhodnutí detailní'!A1089,0)))</f>
        <v/>
      </c>
      <c r="O1090" s="419" t="str">
        <f ca="1">IF($B1090="","",OFFSET(Zdroj!Z$16,'k rozhodnutí detailní'!$A1089,0))</f>
        <v/>
      </c>
      <c r="P1090" s="419" t="str">
        <f ca="1">IF($B1090="","",OFFSET(Zdroj!AC$16,'k rozhodnutí detailní'!$A1089,0))</f>
        <v/>
      </c>
      <c r="Q1090" s="419" t="str">
        <f ca="1">IF($B1090="","",OFFSET(Zdroj!AD$16,'k rozhodnutí detailní'!$A1089,0))</f>
        <v/>
      </c>
      <c r="R1090" s="419" t="str">
        <f ca="1">IF($B1090="","",OFFSET(Zdroj!AE$16,'k rozhodnutí detailní'!$A1089,0))</f>
        <v/>
      </c>
      <c r="S1090" s="419" t="str">
        <f ca="1">IF($B1090="","",OFFSET(Zdroj!AF$16,'k rozhodnutí detailní'!$A1089,0))</f>
        <v/>
      </c>
      <c r="T1090" s="419" t="str">
        <f ca="1">IF($B1090="","",OFFSET(Zdroj!AG$16,'k rozhodnutí detailní'!$A1089,0))</f>
        <v/>
      </c>
      <c r="U1090" s="419" t="str">
        <f ca="1">IF($B1090="","",OFFSET(Zdroj!AH$16,'k rozhodnutí detailní'!$A1089,0))</f>
        <v/>
      </c>
    </row>
    <row r="1091" spans="1:21" hidden="1" x14ac:dyDescent="0.25">
      <c r="A1091" s="25"/>
      <c r="B1091" s="424" t="str">
        <f ca="1">IF(OFFSET(Zdroj!$B$16,A1089,0)&gt;0,OFFSET(Zdroj!$B$16,A1089,0)+0,"")</f>
        <v/>
      </c>
      <c r="C1091" s="2" t="str">
        <f ca="1">IF($B1090="","",IF(Zdroj!$AS$9="ano",CONCATENATE("Okres:","
",OFFSET(Zdroj!CH$16,'k rozhodnutí detailní'!$A1089,0),"
","Právní forma","
",OFFSET(Zdroj!H$16,'k rozhodnutí detailní'!$A1089,0),"
",IF(OFFSET(Zdroj!I$16,'k rozhodnutí detailní'!$A1089,0)="","","IČO: "),OFFSET(Zdroj!I$16,'k rozhodnutí detailní'!$A1089,0),"
","B.Ú. ",IF(OFFSET(Zdroj!J$16,'k rozhodnutí detailní'!$A1089,0)="","","Anonymizováno")),CONCATENATE("Okres:","
",OFFSET(Zdroj!CH$16,'k rozhodnutí detailní'!$A1089,0),"
","Právní forma","
",OFFSET(Zdroj!H$16,'k rozhodnutí detailní'!$A1089,0),"
",IF(OFFSET(Zdroj!I$16,'k rozhodnutí detailní'!$A1089,0)="","","IČO: "),OFFSET(Zdroj!I$16,'k rozhodnutí detailní'!$A1089,0),"
","B.Ú. ",OFFSET(Zdroj!J$16,'k rozhodnutí detailní'!$A1089,0))))</f>
        <v/>
      </c>
      <c r="D1091" s="3" t="str">
        <f ca="1">IF($B1090="","",OFFSET(Zdroj!O$16,'k rozhodnutí detailní'!$A1089,0))</f>
        <v/>
      </c>
      <c r="E1091" s="426"/>
      <c r="F1091" s="31"/>
      <c r="G1091" s="429"/>
      <c r="H1091" s="427"/>
      <c r="I1091" s="419"/>
      <c r="J1091" s="419"/>
      <c r="K1091" s="419"/>
      <c r="L1091" s="419"/>
      <c r="M1091" s="435"/>
      <c r="N1091" s="425"/>
      <c r="O1091" s="419"/>
      <c r="P1091" s="419"/>
      <c r="Q1091" s="419"/>
      <c r="R1091" s="419"/>
      <c r="S1091" s="419"/>
      <c r="T1091" s="419"/>
      <c r="U1091" s="419"/>
    </row>
    <row r="1092" spans="1:21" hidden="1" x14ac:dyDescent="0.25">
      <c r="A1092" s="25">
        <f>ROW()/3-1</f>
        <v>363</v>
      </c>
      <c r="B1092" s="424"/>
      <c r="C1092" s="29" t="str">
        <f ca="1">IF($B1090="","",IF(Zdroj!$AS$9="ano",IF(OFFSET(Zdroj!M$16,'k rozhodnutí detailní'!A1089,0)="","","Anonymizováno"),IF(OFFSET(Zdroj!M$16,'k rozhodnutí detailní'!A1089,0)="","",OFFSET(Zdroj!M$16,'k rozhodnutí detailní'!A1089,0))))</f>
        <v/>
      </c>
      <c r="D1092" s="3" t="str">
        <f ca="1">IF($B1090="","",CONCATENATE("Dotace bude použita na:","
",OFFSET(Zdroj!P$16,'k rozhodnutí detailní'!$A1089,0)))</f>
        <v/>
      </c>
      <c r="E1092" s="426"/>
      <c r="F1092" s="32" t="str">
        <f ca="1">IF($B1090="","",OFFSET(Zdroj!V$16,'k rozhodnutí detailní'!$A1089,0))</f>
        <v/>
      </c>
      <c r="G1092" s="49" t="str">
        <f ca="1">IF($B1090="","",OFFSET(Zdroj!CC$16,'k rozhodnutí'!#REF!,0))</f>
        <v/>
      </c>
      <c r="H1092" s="427"/>
      <c r="I1092" s="419"/>
      <c r="J1092" s="419"/>
      <c r="K1092" s="419"/>
      <c r="L1092" s="419"/>
      <c r="M1092" s="435"/>
      <c r="N1092" s="33" t="str">
        <f t="shared" ref="N1092" ca="1" si="721">IF(B1090="","",N1090/G1090)</f>
        <v/>
      </c>
      <c r="O1092" s="419"/>
      <c r="P1092" s="419"/>
      <c r="Q1092" s="419"/>
      <c r="R1092" s="419"/>
      <c r="S1092" s="419"/>
      <c r="T1092" s="419"/>
      <c r="U1092" s="419"/>
    </row>
    <row r="1093" spans="1:21" hidden="1" x14ac:dyDescent="0.25">
      <c r="A1093" s="25"/>
      <c r="B1093" s="144" t="str">
        <f ca="1">IF(OFFSET(Zdroj!$B$16,A1092,0)&gt;0,A1095,"")</f>
        <v/>
      </c>
      <c r="C1093" s="2" t="str">
        <f ca="1">IF($B1093="","",IF(Zdroj!$AS$9="ano",CONCATENATE(OFFSET(Zdroj!C$16,'k rozhodnutí detailní'!$A1092,0),"
","Anonymizováno","
",OFFSET(Zdroj!E$16,'k rozhodnutí detailní'!$A1092,0),"
",OFFSET(Zdroj!F$16,'k rozhodnutí detailní'!$A1092,0)),CONCATENATE(OFFSET(Zdroj!C$16,'k rozhodnutí detailní'!$A1092,0),"
",OFFSET(Zdroj!D$16,'k rozhodnutí detailní'!$A1092,0),"
",OFFSET(Zdroj!E$16,'k rozhodnutí detailní'!$A1092,0),"
",OFFSET(Zdroj!F$16,'k rozhodnutí detailní'!$A1092,0))))</f>
        <v/>
      </c>
      <c r="D1093" s="20" t="str">
        <f ca="1">IF($B1093="","",OFFSET(Zdroj!N$16,'k rozhodnutí detailní'!$A1092,0))</f>
        <v/>
      </c>
      <c r="E1093" s="426" t="str">
        <f ca="1">IF($B1093="","",OFFSET(Zdroj!T$16,'k rozhodnutí detailní'!$A1092,0))</f>
        <v/>
      </c>
      <c r="F1093" s="32" t="str">
        <f ca="1">IF($B1093="","",OFFSET(Zdroj!U$16,'k rozhodnutí detailní'!$A1092,0))</f>
        <v/>
      </c>
      <c r="G1093" s="429" t="str">
        <f ca="1">IF($B1093="","",OFFSET(Zdroj!W$16,'k rozhodnutí detailní'!$A1092,0))</f>
        <v/>
      </c>
      <c r="H1093" s="427" t="str">
        <f ca="1">IF($B1093="","",OFFSET(Zdroj!Y$16,'k rozhodnutí detailní'!$A1092,0))</f>
        <v/>
      </c>
      <c r="I1093" s="419" t="str">
        <f ca="1">IF($B1093="","",OFFSET(Zdroj!BW$16,'k rozhodnutí detailní'!$A1092,0))</f>
        <v/>
      </c>
      <c r="J1093" s="419" t="str">
        <f ca="1">IF($B1093="","",OFFSET(Zdroj!BX$16,'k rozhodnutí detailní'!$A1092,0))</f>
        <v/>
      </c>
      <c r="K1093" s="419" t="str">
        <f ca="1">IF($B1093="","",OFFSET(Zdroj!BY$16,'k rozhodnutí detailní'!$A1092,0))</f>
        <v/>
      </c>
      <c r="L1093" s="419" t="str">
        <f ca="1">IF($B1093="","",CONCATENATE(OFFSET(Zdroj!BZ$16,'k rozhodnutí detailní'!$A1092,0)," ze 100"))</f>
        <v/>
      </c>
      <c r="M1093" s="435" t="str">
        <f t="shared" ref="M1093" ca="1" si="722">IF($B1093="","",SUM((I1093+J1093+K1093)/100))</f>
        <v/>
      </c>
      <c r="N1093" s="425" t="str">
        <f ca="1">IF(B1093="","",IF(Zdroj!$AS$1=Zdroj!$AT$9,IF(ROUND(G1093*M1093,Zdroj!$AT$8)&lt;Zdroj!$AU$1,Zdroj!$AU$1,ROUND(G1093*M1093,Zdroj!$AT$8)),OFFSET(Zdroj!CE$16,'k rozhodnutí detailní'!A1092,0)))</f>
        <v/>
      </c>
      <c r="O1093" s="419" t="str">
        <f ca="1">IF($B1093="","",OFFSET(Zdroj!Z$16,'k rozhodnutí detailní'!$A1092,0))</f>
        <v/>
      </c>
      <c r="P1093" s="419" t="str">
        <f ca="1">IF($B1093="","",OFFSET(Zdroj!AC$16,'k rozhodnutí detailní'!$A1092,0))</f>
        <v/>
      </c>
      <c r="Q1093" s="419" t="str">
        <f ca="1">IF($B1093="","",OFFSET(Zdroj!AD$16,'k rozhodnutí detailní'!$A1092,0))</f>
        <v/>
      </c>
      <c r="R1093" s="419" t="str">
        <f ca="1">IF($B1093="","",OFFSET(Zdroj!AE$16,'k rozhodnutí detailní'!$A1092,0))</f>
        <v/>
      </c>
      <c r="S1093" s="419" t="str">
        <f ca="1">IF($B1093="","",OFFSET(Zdroj!AF$16,'k rozhodnutí detailní'!$A1092,0))</f>
        <v/>
      </c>
      <c r="T1093" s="419" t="str">
        <f ca="1">IF($B1093="","",OFFSET(Zdroj!AG$16,'k rozhodnutí detailní'!$A1092,0))</f>
        <v/>
      </c>
      <c r="U1093" s="419" t="str">
        <f ca="1">IF($B1093="","",OFFSET(Zdroj!AH$16,'k rozhodnutí detailní'!$A1092,0))</f>
        <v/>
      </c>
    </row>
    <row r="1094" spans="1:21" hidden="1" x14ac:dyDescent="0.25">
      <c r="A1094" s="25"/>
      <c r="B1094" s="424" t="str">
        <f ca="1">IF(OFFSET(Zdroj!$B$16,A1092,0)&gt;0,OFFSET(Zdroj!$B$16,A1092,0)+0,"")</f>
        <v/>
      </c>
      <c r="C1094" s="2" t="str">
        <f ca="1">IF($B1093="","",IF(Zdroj!$AS$9="ano",CONCATENATE("Okres:","
",OFFSET(Zdroj!CH$16,'k rozhodnutí detailní'!$A1092,0),"
","Právní forma","
",OFFSET(Zdroj!H$16,'k rozhodnutí detailní'!$A1092,0),"
",IF(OFFSET(Zdroj!I$16,'k rozhodnutí detailní'!$A1092,0)="","","IČO: "),OFFSET(Zdroj!I$16,'k rozhodnutí detailní'!$A1092,0),"
","B.Ú. ",IF(OFFSET(Zdroj!J$16,'k rozhodnutí detailní'!$A1092,0)="","","Anonymizováno")),CONCATENATE("Okres:","
",OFFSET(Zdroj!CH$16,'k rozhodnutí detailní'!$A1092,0),"
","Právní forma","
",OFFSET(Zdroj!H$16,'k rozhodnutí detailní'!$A1092,0),"
",IF(OFFSET(Zdroj!I$16,'k rozhodnutí detailní'!$A1092,0)="","","IČO: "),OFFSET(Zdroj!I$16,'k rozhodnutí detailní'!$A1092,0),"
","B.Ú. ",OFFSET(Zdroj!J$16,'k rozhodnutí detailní'!$A1092,0))))</f>
        <v/>
      </c>
      <c r="D1094" s="3" t="str">
        <f ca="1">IF($B1093="","",OFFSET(Zdroj!O$16,'k rozhodnutí detailní'!$A1092,0))</f>
        <v/>
      </c>
      <c r="E1094" s="426"/>
      <c r="F1094" s="31"/>
      <c r="G1094" s="429"/>
      <c r="H1094" s="427"/>
      <c r="I1094" s="419"/>
      <c r="J1094" s="419"/>
      <c r="K1094" s="419"/>
      <c r="L1094" s="419"/>
      <c r="M1094" s="435"/>
      <c r="N1094" s="425"/>
      <c r="O1094" s="419"/>
      <c r="P1094" s="419"/>
      <c r="Q1094" s="419"/>
      <c r="R1094" s="419"/>
      <c r="S1094" s="419"/>
      <c r="T1094" s="419"/>
      <c r="U1094" s="419"/>
    </row>
    <row r="1095" spans="1:21" hidden="1" x14ac:dyDescent="0.25">
      <c r="A1095" s="25">
        <f>ROW()/3-1</f>
        <v>364</v>
      </c>
      <c r="B1095" s="424"/>
      <c r="C1095" s="29" t="str">
        <f ca="1">IF($B1093="","",IF(Zdroj!$AS$9="ano",IF(OFFSET(Zdroj!M$16,'k rozhodnutí detailní'!A1092,0)="","","Anonymizováno"),IF(OFFSET(Zdroj!M$16,'k rozhodnutí detailní'!A1092,0)="","",OFFSET(Zdroj!M$16,'k rozhodnutí detailní'!A1092,0))))</f>
        <v/>
      </c>
      <c r="D1095" s="3" t="str">
        <f ca="1">IF($B1093="","",CONCATENATE("Dotace bude použita na:","
",OFFSET(Zdroj!P$16,'k rozhodnutí detailní'!$A1092,0)))</f>
        <v/>
      </c>
      <c r="E1095" s="426"/>
      <c r="F1095" s="32" t="str">
        <f ca="1">IF($B1093="","",OFFSET(Zdroj!V$16,'k rozhodnutí detailní'!$A1092,0))</f>
        <v/>
      </c>
      <c r="G1095" s="49" t="str">
        <f ca="1">IF($B1093="","",OFFSET(Zdroj!CC$16,'k rozhodnutí'!#REF!,0))</f>
        <v/>
      </c>
      <c r="H1095" s="427"/>
      <c r="I1095" s="419"/>
      <c r="J1095" s="419"/>
      <c r="K1095" s="419"/>
      <c r="L1095" s="419"/>
      <c r="M1095" s="435"/>
      <c r="N1095" s="33" t="str">
        <f t="shared" ref="N1095" ca="1" si="723">IF(B1093="","",N1093/G1093)</f>
        <v/>
      </c>
      <c r="O1095" s="419"/>
      <c r="P1095" s="419"/>
      <c r="Q1095" s="419"/>
      <c r="R1095" s="419"/>
      <c r="S1095" s="419"/>
      <c r="T1095" s="419"/>
      <c r="U1095" s="419"/>
    </row>
    <row r="1096" spans="1:21" hidden="1" x14ac:dyDescent="0.25">
      <c r="A1096" s="25"/>
      <c r="B1096" s="144" t="str">
        <f ca="1">IF(OFFSET(Zdroj!$B$16,A1095,0)&gt;0,A1098,"")</f>
        <v/>
      </c>
      <c r="C1096" s="2" t="str">
        <f ca="1">IF($B1096="","",IF(Zdroj!$AS$9="ano",CONCATENATE(OFFSET(Zdroj!C$16,'k rozhodnutí detailní'!$A1095,0),"
","Anonymizováno","
",OFFSET(Zdroj!E$16,'k rozhodnutí detailní'!$A1095,0),"
",OFFSET(Zdroj!F$16,'k rozhodnutí detailní'!$A1095,0)),CONCATENATE(OFFSET(Zdroj!C$16,'k rozhodnutí detailní'!$A1095,0),"
",OFFSET(Zdroj!D$16,'k rozhodnutí detailní'!$A1095,0),"
",OFFSET(Zdroj!E$16,'k rozhodnutí detailní'!$A1095,0),"
",OFFSET(Zdroj!F$16,'k rozhodnutí detailní'!$A1095,0))))</f>
        <v/>
      </c>
      <c r="D1096" s="20" t="str">
        <f ca="1">IF($B1096="","",OFFSET(Zdroj!N$16,'k rozhodnutí detailní'!$A1095,0))</f>
        <v/>
      </c>
      <c r="E1096" s="426" t="str">
        <f ca="1">IF($B1096="","",OFFSET(Zdroj!T$16,'k rozhodnutí detailní'!$A1095,0))</f>
        <v/>
      </c>
      <c r="F1096" s="32" t="str">
        <f ca="1">IF($B1096="","",OFFSET(Zdroj!U$16,'k rozhodnutí detailní'!$A1095,0))</f>
        <v/>
      </c>
      <c r="G1096" s="429" t="str">
        <f ca="1">IF($B1096="","",OFFSET(Zdroj!W$16,'k rozhodnutí detailní'!$A1095,0))</f>
        <v/>
      </c>
      <c r="H1096" s="427" t="str">
        <f ca="1">IF($B1096="","",OFFSET(Zdroj!Y$16,'k rozhodnutí detailní'!$A1095,0))</f>
        <v/>
      </c>
      <c r="I1096" s="419" t="str">
        <f ca="1">IF($B1096="","",OFFSET(Zdroj!BW$16,'k rozhodnutí detailní'!$A1095,0))</f>
        <v/>
      </c>
      <c r="J1096" s="419" t="str">
        <f ca="1">IF($B1096="","",OFFSET(Zdroj!BX$16,'k rozhodnutí detailní'!$A1095,0))</f>
        <v/>
      </c>
      <c r="K1096" s="419" t="str">
        <f ca="1">IF($B1096="","",OFFSET(Zdroj!BY$16,'k rozhodnutí detailní'!$A1095,0))</f>
        <v/>
      </c>
      <c r="L1096" s="419" t="str">
        <f ca="1">IF($B1096="","",CONCATENATE(OFFSET(Zdroj!BZ$16,'k rozhodnutí detailní'!$A1095,0)," ze 100"))</f>
        <v/>
      </c>
      <c r="M1096" s="435" t="str">
        <f t="shared" ref="M1096" ca="1" si="724">IF($B1096="","",SUM((I1096+J1096+K1096)/100))</f>
        <v/>
      </c>
      <c r="N1096" s="425" t="str">
        <f ca="1">IF(B1096="","",IF(Zdroj!$AS$1=Zdroj!$AT$9,IF(ROUND(G1096*M1096,Zdroj!$AT$8)&lt;Zdroj!$AU$1,Zdroj!$AU$1,ROUND(G1096*M1096,Zdroj!$AT$8)),OFFSET(Zdroj!CE$16,'k rozhodnutí detailní'!A1095,0)))</f>
        <v/>
      </c>
      <c r="O1096" s="419" t="str">
        <f ca="1">IF($B1096="","",OFFSET(Zdroj!Z$16,'k rozhodnutí detailní'!$A1095,0))</f>
        <v/>
      </c>
      <c r="P1096" s="419" t="str">
        <f ca="1">IF($B1096="","",OFFSET(Zdroj!AC$16,'k rozhodnutí detailní'!$A1095,0))</f>
        <v/>
      </c>
      <c r="Q1096" s="419" t="str">
        <f ca="1">IF($B1096="","",OFFSET(Zdroj!AD$16,'k rozhodnutí detailní'!$A1095,0))</f>
        <v/>
      </c>
      <c r="R1096" s="419" t="str">
        <f ca="1">IF($B1096="","",OFFSET(Zdroj!AE$16,'k rozhodnutí detailní'!$A1095,0))</f>
        <v/>
      </c>
      <c r="S1096" s="419" t="str">
        <f ca="1">IF($B1096="","",OFFSET(Zdroj!AF$16,'k rozhodnutí detailní'!$A1095,0))</f>
        <v/>
      </c>
      <c r="T1096" s="419" t="str">
        <f ca="1">IF($B1096="","",OFFSET(Zdroj!AG$16,'k rozhodnutí detailní'!$A1095,0))</f>
        <v/>
      </c>
      <c r="U1096" s="419" t="str">
        <f ca="1">IF($B1096="","",OFFSET(Zdroj!AH$16,'k rozhodnutí detailní'!$A1095,0))</f>
        <v/>
      </c>
    </row>
    <row r="1097" spans="1:21" hidden="1" x14ac:dyDescent="0.25">
      <c r="A1097" s="25"/>
      <c r="B1097" s="424" t="str">
        <f ca="1">IF(OFFSET(Zdroj!$B$16,A1095,0)&gt;0,OFFSET(Zdroj!$B$16,A1095,0)+0,"")</f>
        <v/>
      </c>
      <c r="C1097" s="2" t="str">
        <f ca="1">IF($B1096="","",IF(Zdroj!$AS$9="ano",CONCATENATE("Okres:","
",OFFSET(Zdroj!CH$16,'k rozhodnutí detailní'!$A1095,0),"
","Právní forma","
",OFFSET(Zdroj!H$16,'k rozhodnutí detailní'!$A1095,0),"
",IF(OFFSET(Zdroj!I$16,'k rozhodnutí detailní'!$A1095,0)="","","IČO: "),OFFSET(Zdroj!I$16,'k rozhodnutí detailní'!$A1095,0),"
","B.Ú. ",IF(OFFSET(Zdroj!J$16,'k rozhodnutí detailní'!$A1095,0)="","","Anonymizováno")),CONCATENATE("Okres:","
",OFFSET(Zdroj!CH$16,'k rozhodnutí detailní'!$A1095,0),"
","Právní forma","
",OFFSET(Zdroj!H$16,'k rozhodnutí detailní'!$A1095,0),"
",IF(OFFSET(Zdroj!I$16,'k rozhodnutí detailní'!$A1095,0)="","","IČO: "),OFFSET(Zdroj!I$16,'k rozhodnutí detailní'!$A1095,0),"
","B.Ú. ",OFFSET(Zdroj!J$16,'k rozhodnutí detailní'!$A1095,0))))</f>
        <v/>
      </c>
      <c r="D1097" s="3" t="str">
        <f ca="1">IF($B1096="","",OFFSET(Zdroj!O$16,'k rozhodnutí detailní'!$A1095,0))</f>
        <v/>
      </c>
      <c r="E1097" s="426"/>
      <c r="F1097" s="31"/>
      <c r="G1097" s="429"/>
      <c r="H1097" s="427"/>
      <c r="I1097" s="419"/>
      <c r="J1097" s="419"/>
      <c r="K1097" s="419"/>
      <c r="L1097" s="419"/>
      <c r="M1097" s="435"/>
      <c r="N1097" s="425"/>
      <c r="O1097" s="419"/>
      <c r="P1097" s="419"/>
      <c r="Q1097" s="419"/>
      <c r="R1097" s="419"/>
      <c r="S1097" s="419"/>
      <c r="T1097" s="419"/>
      <c r="U1097" s="419"/>
    </row>
    <row r="1098" spans="1:21" hidden="1" x14ac:dyDescent="0.25">
      <c r="A1098" s="25">
        <f>ROW()/3-1</f>
        <v>365</v>
      </c>
      <c r="B1098" s="424"/>
      <c r="C1098" s="29" t="str">
        <f ca="1">IF($B1096="","",IF(Zdroj!$AS$9="ano",IF(OFFSET(Zdroj!M$16,'k rozhodnutí detailní'!A1095,0)="","","Anonymizováno"),IF(OFFSET(Zdroj!M$16,'k rozhodnutí detailní'!A1095,0)="","",OFFSET(Zdroj!M$16,'k rozhodnutí detailní'!A1095,0))))</f>
        <v/>
      </c>
      <c r="D1098" s="3" t="str">
        <f ca="1">IF($B1096="","",CONCATENATE("Dotace bude použita na:","
",OFFSET(Zdroj!P$16,'k rozhodnutí detailní'!$A1095,0)))</f>
        <v/>
      </c>
      <c r="E1098" s="426"/>
      <c r="F1098" s="32" t="str">
        <f ca="1">IF($B1096="","",OFFSET(Zdroj!V$16,'k rozhodnutí detailní'!$A1095,0))</f>
        <v/>
      </c>
      <c r="G1098" s="49" t="str">
        <f ca="1">IF($B1096="","",OFFSET(Zdroj!CC$16,'k rozhodnutí'!#REF!,0))</f>
        <v/>
      </c>
      <c r="H1098" s="427"/>
      <c r="I1098" s="419"/>
      <c r="J1098" s="419"/>
      <c r="K1098" s="419"/>
      <c r="L1098" s="419"/>
      <c r="M1098" s="435"/>
      <c r="N1098" s="33" t="str">
        <f t="shared" ref="N1098" ca="1" si="725">IF(B1096="","",N1096/G1096)</f>
        <v/>
      </c>
      <c r="O1098" s="419"/>
      <c r="P1098" s="419"/>
      <c r="Q1098" s="419"/>
      <c r="R1098" s="419"/>
      <c r="S1098" s="419"/>
      <c r="T1098" s="419"/>
      <c r="U1098" s="419"/>
    </row>
    <row r="1099" spans="1:21" hidden="1" x14ac:dyDescent="0.25">
      <c r="A1099" s="25"/>
      <c r="B1099" s="144" t="str">
        <f ca="1">IF(OFFSET(Zdroj!$B$16,A1098,0)&gt;0,A1101,"")</f>
        <v/>
      </c>
      <c r="C1099" s="2" t="str">
        <f ca="1">IF($B1099="","",IF(Zdroj!$AS$9="ano",CONCATENATE(OFFSET(Zdroj!C$16,'k rozhodnutí detailní'!$A1098,0),"
","Anonymizováno","
",OFFSET(Zdroj!E$16,'k rozhodnutí detailní'!$A1098,0),"
",OFFSET(Zdroj!F$16,'k rozhodnutí detailní'!$A1098,0)),CONCATENATE(OFFSET(Zdroj!C$16,'k rozhodnutí detailní'!$A1098,0),"
",OFFSET(Zdroj!D$16,'k rozhodnutí detailní'!$A1098,0),"
",OFFSET(Zdroj!E$16,'k rozhodnutí detailní'!$A1098,0),"
",OFFSET(Zdroj!F$16,'k rozhodnutí detailní'!$A1098,0))))</f>
        <v/>
      </c>
      <c r="D1099" s="20" t="str">
        <f ca="1">IF($B1099="","",OFFSET(Zdroj!N$16,'k rozhodnutí detailní'!$A1098,0))</f>
        <v/>
      </c>
      <c r="E1099" s="426" t="str">
        <f ca="1">IF($B1099="","",OFFSET(Zdroj!T$16,'k rozhodnutí detailní'!$A1098,0))</f>
        <v/>
      </c>
      <c r="F1099" s="32" t="str">
        <f ca="1">IF($B1099="","",OFFSET(Zdroj!U$16,'k rozhodnutí detailní'!$A1098,0))</f>
        <v/>
      </c>
      <c r="G1099" s="429" t="str">
        <f ca="1">IF($B1099="","",OFFSET(Zdroj!W$16,'k rozhodnutí detailní'!$A1098,0))</f>
        <v/>
      </c>
      <c r="H1099" s="427" t="str">
        <f ca="1">IF($B1099="","",OFFSET(Zdroj!Y$16,'k rozhodnutí detailní'!$A1098,0))</f>
        <v/>
      </c>
      <c r="I1099" s="419" t="str">
        <f ca="1">IF($B1099="","",OFFSET(Zdroj!BW$16,'k rozhodnutí detailní'!$A1098,0))</f>
        <v/>
      </c>
      <c r="J1099" s="419" t="str">
        <f ca="1">IF($B1099="","",OFFSET(Zdroj!BX$16,'k rozhodnutí detailní'!$A1098,0))</f>
        <v/>
      </c>
      <c r="K1099" s="419" t="str">
        <f ca="1">IF($B1099="","",OFFSET(Zdroj!BY$16,'k rozhodnutí detailní'!$A1098,0))</f>
        <v/>
      </c>
      <c r="L1099" s="419" t="str">
        <f ca="1">IF($B1099="","",CONCATENATE(OFFSET(Zdroj!BZ$16,'k rozhodnutí detailní'!$A1098,0)," ze 100"))</f>
        <v/>
      </c>
      <c r="M1099" s="435" t="str">
        <f t="shared" ref="M1099" ca="1" si="726">IF($B1099="","",SUM((I1099+J1099+K1099)/100))</f>
        <v/>
      </c>
      <c r="N1099" s="425" t="str">
        <f ca="1">IF(B1099="","",IF(Zdroj!$AS$1=Zdroj!$AT$9,IF(ROUND(G1099*M1099,Zdroj!$AT$8)&lt;Zdroj!$AU$1,Zdroj!$AU$1,ROUND(G1099*M1099,Zdroj!$AT$8)),OFFSET(Zdroj!CE$16,'k rozhodnutí detailní'!A1098,0)))</f>
        <v/>
      </c>
      <c r="O1099" s="419" t="str">
        <f ca="1">IF($B1099="","",OFFSET(Zdroj!Z$16,'k rozhodnutí detailní'!$A1098,0))</f>
        <v/>
      </c>
      <c r="P1099" s="419" t="str">
        <f ca="1">IF($B1099="","",OFFSET(Zdroj!AC$16,'k rozhodnutí detailní'!$A1098,0))</f>
        <v/>
      </c>
      <c r="Q1099" s="419" t="str">
        <f ca="1">IF($B1099="","",OFFSET(Zdroj!AD$16,'k rozhodnutí detailní'!$A1098,0))</f>
        <v/>
      </c>
      <c r="R1099" s="419" t="str">
        <f ca="1">IF($B1099="","",OFFSET(Zdroj!AE$16,'k rozhodnutí detailní'!$A1098,0))</f>
        <v/>
      </c>
      <c r="S1099" s="419" t="str">
        <f ca="1">IF($B1099="","",OFFSET(Zdroj!AF$16,'k rozhodnutí detailní'!$A1098,0))</f>
        <v/>
      </c>
      <c r="T1099" s="419" t="str">
        <f ca="1">IF($B1099="","",OFFSET(Zdroj!AG$16,'k rozhodnutí detailní'!$A1098,0))</f>
        <v/>
      </c>
      <c r="U1099" s="419" t="str">
        <f ca="1">IF($B1099="","",OFFSET(Zdroj!AH$16,'k rozhodnutí detailní'!$A1098,0))</f>
        <v/>
      </c>
    </row>
    <row r="1100" spans="1:21" hidden="1" x14ac:dyDescent="0.25">
      <c r="A1100" s="25"/>
      <c r="B1100" s="424" t="str">
        <f ca="1">IF(OFFSET(Zdroj!$B$16,A1098,0)&gt;0,OFFSET(Zdroj!$B$16,A1098,0)+0,"")</f>
        <v/>
      </c>
      <c r="C1100" s="2" t="str">
        <f ca="1">IF($B1099="","",IF(Zdroj!$AS$9="ano",CONCATENATE("Okres:","
",OFFSET(Zdroj!CH$16,'k rozhodnutí detailní'!$A1098,0),"
","Právní forma","
",OFFSET(Zdroj!H$16,'k rozhodnutí detailní'!$A1098,0),"
",IF(OFFSET(Zdroj!I$16,'k rozhodnutí detailní'!$A1098,0)="","","IČO: "),OFFSET(Zdroj!I$16,'k rozhodnutí detailní'!$A1098,0),"
","B.Ú. ",IF(OFFSET(Zdroj!J$16,'k rozhodnutí detailní'!$A1098,0)="","","Anonymizováno")),CONCATENATE("Okres:","
",OFFSET(Zdroj!CH$16,'k rozhodnutí detailní'!$A1098,0),"
","Právní forma","
",OFFSET(Zdroj!H$16,'k rozhodnutí detailní'!$A1098,0),"
",IF(OFFSET(Zdroj!I$16,'k rozhodnutí detailní'!$A1098,0)="","","IČO: "),OFFSET(Zdroj!I$16,'k rozhodnutí detailní'!$A1098,0),"
","B.Ú. ",OFFSET(Zdroj!J$16,'k rozhodnutí detailní'!$A1098,0))))</f>
        <v/>
      </c>
      <c r="D1100" s="3" t="str">
        <f ca="1">IF($B1099="","",OFFSET(Zdroj!O$16,'k rozhodnutí detailní'!$A1098,0))</f>
        <v/>
      </c>
      <c r="E1100" s="426"/>
      <c r="F1100" s="31"/>
      <c r="G1100" s="429"/>
      <c r="H1100" s="427"/>
      <c r="I1100" s="419"/>
      <c r="J1100" s="419"/>
      <c r="K1100" s="419"/>
      <c r="L1100" s="419"/>
      <c r="M1100" s="435"/>
      <c r="N1100" s="425"/>
      <c r="O1100" s="419"/>
      <c r="P1100" s="419"/>
      <c r="Q1100" s="419"/>
      <c r="R1100" s="419"/>
      <c r="S1100" s="419"/>
      <c r="T1100" s="419"/>
      <c r="U1100" s="419"/>
    </row>
    <row r="1101" spans="1:21" hidden="1" x14ac:dyDescent="0.25">
      <c r="A1101" s="25">
        <f>ROW()/3-1</f>
        <v>366</v>
      </c>
      <c r="B1101" s="424"/>
      <c r="C1101" s="29" t="str">
        <f ca="1">IF($B1099="","",IF(Zdroj!$AS$9="ano",IF(OFFSET(Zdroj!M$16,'k rozhodnutí detailní'!A1098,0)="","","Anonymizováno"),IF(OFFSET(Zdroj!M$16,'k rozhodnutí detailní'!A1098,0)="","",OFFSET(Zdroj!M$16,'k rozhodnutí detailní'!A1098,0))))</f>
        <v/>
      </c>
      <c r="D1101" s="3" t="str">
        <f ca="1">IF($B1099="","",CONCATENATE("Dotace bude použita na:","
",OFFSET(Zdroj!P$16,'k rozhodnutí detailní'!$A1098,0)))</f>
        <v/>
      </c>
      <c r="E1101" s="426"/>
      <c r="F1101" s="32" t="str">
        <f ca="1">IF($B1099="","",OFFSET(Zdroj!V$16,'k rozhodnutí detailní'!$A1098,0))</f>
        <v/>
      </c>
      <c r="G1101" s="49" t="str">
        <f ca="1">IF($B1099="","",OFFSET(Zdroj!CC$16,'k rozhodnutí'!#REF!,0))</f>
        <v/>
      </c>
      <c r="H1101" s="427"/>
      <c r="I1101" s="419"/>
      <c r="J1101" s="419"/>
      <c r="K1101" s="419"/>
      <c r="L1101" s="419"/>
      <c r="M1101" s="435"/>
      <c r="N1101" s="33" t="str">
        <f t="shared" ref="N1101" ca="1" si="727">IF(B1099="","",N1099/G1099)</f>
        <v/>
      </c>
      <c r="O1101" s="419"/>
      <c r="P1101" s="419"/>
      <c r="Q1101" s="419"/>
      <c r="R1101" s="419"/>
      <c r="S1101" s="419"/>
      <c r="T1101" s="419"/>
      <c r="U1101" s="419"/>
    </row>
    <row r="1102" spans="1:21" hidden="1" x14ac:dyDescent="0.25">
      <c r="A1102" s="25"/>
      <c r="B1102" s="144" t="str">
        <f ca="1">IF(OFFSET(Zdroj!$B$16,A1101,0)&gt;0,A1104,"")</f>
        <v/>
      </c>
      <c r="C1102" s="2" t="str">
        <f ca="1">IF($B1102="","",IF(Zdroj!$AS$9="ano",CONCATENATE(OFFSET(Zdroj!C$16,'k rozhodnutí detailní'!$A1101,0),"
","Anonymizováno","
",OFFSET(Zdroj!E$16,'k rozhodnutí detailní'!$A1101,0),"
",OFFSET(Zdroj!F$16,'k rozhodnutí detailní'!$A1101,0)),CONCATENATE(OFFSET(Zdroj!C$16,'k rozhodnutí detailní'!$A1101,0),"
",OFFSET(Zdroj!D$16,'k rozhodnutí detailní'!$A1101,0),"
",OFFSET(Zdroj!E$16,'k rozhodnutí detailní'!$A1101,0),"
",OFFSET(Zdroj!F$16,'k rozhodnutí detailní'!$A1101,0))))</f>
        <v/>
      </c>
      <c r="D1102" s="20" t="str">
        <f ca="1">IF($B1102="","",OFFSET(Zdroj!N$16,'k rozhodnutí detailní'!$A1101,0))</f>
        <v/>
      </c>
      <c r="E1102" s="426" t="str">
        <f ca="1">IF($B1102="","",OFFSET(Zdroj!T$16,'k rozhodnutí detailní'!$A1101,0))</f>
        <v/>
      </c>
      <c r="F1102" s="32" t="str">
        <f ca="1">IF($B1102="","",OFFSET(Zdroj!U$16,'k rozhodnutí detailní'!$A1101,0))</f>
        <v/>
      </c>
      <c r="G1102" s="429" t="str">
        <f ca="1">IF($B1102="","",OFFSET(Zdroj!W$16,'k rozhodnutí detailní'!$A1101,0))</f>
        <v/>
      </c>
      <c r="H1102" s="427" t="str">
        <f ca="1">IF($B1102="","",OFFSET(Zdroj!Y$16,'k rozhodnutí detailní'!$A1101,0))</f>
        <v/>
      </c>
      <c r="I1102" s="419" t="str">
        <f ca="1">IF($B1102="","",OFFSET(Zdroj!BW$16,'k rozhodnutí detailní'!$A1101,0))</f>
        <v/>
      </c>
      <c r="J1102" s="419" t="str">
        <f ca="1">IF($B1102="","",OFFSET(Zdroj!BX$16,'k rozhodnutí detailní'!$A1101,0))</f>
        <v/>
      </c>
      <c r="K1102" s="419" t="str">
        <f ca="1">IF($B1102="","",OFFSET(Zdroj!BY$16,'k rozhodnutí detailní'!$A1101,0))</f>
        <v/>
      </c>
      <c r="L1102" s="419" t="str">
        <f ca="1">IF($B1102="","",CONCATENATE(OFFSET(Zdroj!BZ$16,'k rozhodnutí detailní'!$A1101,0)," ze 100"))</f>
        <v/>
      </c>
      <c r="M1102" s="435" t="str">
        <f t="shared" ref="M1102" ca="1" si="728">IF($B1102="","",SUM((I1102+J1102+K1102)/100))</f>
        <v/>
      </c>
      <c r="N1102" s="425" t="str">
        <f ca="1">IF(B1102="","",IF(Zdroj!$AS$1=Zdroj!$AT$9,IF(ROUND(G1102*M1102,Zdroj!$AT$8)&lt;Zdroj!$AU$1,Zdroj!$AU$1,ROUND(G1102*M1102,Zdroj!$AT$8)),OFFSET(Zdroj!CE$16,'k rozhodnutí detailní'!A1101,0)))</f>
        <v/>
      </c>
      <c r="O1102" s="419" t="str">
        <f ca="1">IF($B1102="","",OFFSET(Zdroj!Z$16,'k rozhodnutí detailní'!$A1101,0))</f>
        <v/>
      </c>
      <c r="P1102" s="419" t="str">
        <f ca="1">IF($B1102="","",OFFSET(Zdroj!AC$16,'k rozhodnutí detailní'!$A1101,0))</f>
        <v/>
      </c>
      <c r="Q1102" s="419" t="str">
        <f ca="1">IF($B1102="","",OFFSET(Zdroj!AD$16,'k rozhodnutí detailní'!$A1101,0))</f>
        <v/>
      </c>
      <c r="R1102" s="419" t="str">
        <f ca="1">IF($B1102="","",OFFSET(Zdroj!AE$16,'k rozhodnutí detailní'!$A1101,0))</f>
        <v/>
      </c>
      <c r="S1102" s="419" t="str">
        <f ca="1">IF($B1102="","",OFFSET(Zdroj!AF$16,'k rozhodnutí detailní'!$A1101,0))</f>
        <v/>
      </c>
      <c r="T1102" s="419" t="str">
        <f ca="1">IF($B1102="","",OFFSET(Zdroj!AG$16,'k rozhodnutí detailní'!$A1101,0))</f>
        <v/>
      </c>
      <c r="U1102" s="419" t="str">
        <f ca="1">IF($B1102="","",OFFSET(Zdroj!AH$16,'k rozhodnutí detailní'!$A1101,0))</f>
        <v/>
      </c>
    </row>
    <row r="1103" spans="1:21" hidden="1" x14ac:dyDescent="0.25">
      <c r="A1103" s="25"/>
      <c r="B1103" s="424" t="str">
        <f ca="1">IF(OFFSET(Zdroj!$B$16,A1101,0)&gt;0,OFFSET(Zdroj!$B$16,A1101,0)+0,"")</f>
        <v/>
      </c>
      <c r="C1103" s="2" t="str">
        <f ca="1">IF($B1102="","",IF(Zdroj!$AS$9="ano",CONCATENATE("Okres:","
",OFFSET(Zdroj!CH$16,'k rozhodnutí detailní'!$A1101,0),"
","Právní forma","
",OFFSET(Zdroj!H$16,'k rozhodnutí detailní'!$A1101,0),"
",IF(OFFSET(Zdroj!I$16,'k rozhodnutí detailní'!$A1101,0)="","","IČO: "),OFFSET(Zdroj!I$16,'k rozhodnutí detailní'!$A1101,0),"
","B.Ú. ",IF(OFFSET(Zdroj!J$16,'k rozhodnutí detailní'!$A1101,0)="","","Anonymizováno")),CONCATENATE("Okres:","
",OFFSET(Zdroj!CH$16,'k rozhodnutí detailní'!$A1101,0),"
","Právní forma","
",OFFSET(Zdroj!H$16,'k rozhodnutí detailní'!$A1101,0),"
",IF(OFFSET(Zdroj!I$16,'k rozhodnutí detailní'!$A1101,0)="","","IČO: "),OFFSET(Zdroj!I$16,'k rozhodnutí detailní'!$A1101,0),"
","B.Ú. ",OFFSET(Zdroj!J$16,'k rozhodnutí detailní'!$A1101,0))))</f>
        <v/>
      </c>
      <c r="D1103" s="3" t="str">
        <f ca="1">IF($B1102="","",OFFSET(Zdroj!O$16,'k rozhodnutí detailní'!$A1101,0))</f>
        <v/>
      </c>
      <c r="E1103" s="426"/>
      <c r="F1103" s="31"/>
      <c r="G1103" s="429"/>
      <c r="H1103" s="427"/>
      <c r="I1103" s="419"/>
      <c r="J1103" s="419"/>
      <c r="K1103" s="419"/>
      <c r="L1103" s="419"/>
      <c r="M1103" s="435"/>
      <c r="N1103" s="425"/>
      <c r="O1103" s="419"/>
      <c r="P1103" s="419"/>
      <c r="Q1103" s="419"/>
      <c r="R1103" s="419"/>
      <c r="S1103" s="419"/>
      <c r="T1103" s="419"/>
      <c r="U1103" s="419"/>
    </row>
    <row r="1104" spans="1:21" hidden="1" x14ac:dyDescent="0.25">
      <c r="A1104" s="25">
        <f>ROW()/3-1</f>
        <v>367</v>
      </c>
      <c r="B1104" s="424"/>
      <c r="C1104" s="29" t="str">
        <f ca="1">IF($B1102="","",IF(Zdroj!$AS$9="ano",IF(OFFSET(Zdroj!M$16,'k rozhodnutí detailní'!A1101,0)="","","Anonymizováno"),IF(OFFSET(Zdroj!M$16,'k rozhodnutí detailní'!A1101,0)="","",OFFSET(Zdroj!M$16,'k rozhodnutí detailní'!A1101,0))))</f>
        <v/>
      </c>
      <c r="D1104" s="3" t="str">
        <f ca="1">IF($B1102="","",CONCATENATE("Dotace bude použita na:","
",OFFSET(Zdroj!P$16,'k rozhodnutí detailní'!$A1101,0)))</f>
        <v/>
      </c>
      <c r="E1104" s="426"/>
      <c r="F1104" s="32" t="str">
        <f ca="1">IF($B1102="","",OFFSET(Zdroj!V$16,'k rozhodnutí detailní'!$A1101,0))</f>
        <v/>
      </c>
      <c r="G1104" s="49" t="str">
        <f ca="1">IF($B1102="","",OFFSET(Zdroj!CC$16,'k rozhodnutí'!#REF!,0))</f>
        <v/>
      </c>
      <c r="H1104" s="427"/>
      <c r="I1104" s="419"/>
      <c r="J1104" s="419"/>
      <c r="K1104" s="419"/>
      <c r="L1104" s="419"/>
      <c r="M1104" s="435"/>
      <c r="N1104" s="33" t="str">
        <f t="shared" ref="N1104" ca="1" si="729">IF(B1102="","",N1102/G1102)</f>
        <v/>
      </c>
      <c r="O1104" s="419"/>
      <c r="P1104" s="419"/>
      <c r="Q1104" s="419"/>
      <c r="R1104" s="419"/>
      <c r="S1104" s="419"/>
      <c r="T1104" s="419"/>
      <c r="U1104" s="419"/>
    </row>
    <row r="1105" spans="1:21" hidden="1" x14ac:dyDescent="0.25">
      <c r="A1105" s="25"/>
      <c r="B1105" s="144" t="str">
        <f ca="1">IF(OFFSET(Zdroj!$B$16,A1104,0)&gt;0,A1107,"")</f>
        <v/>
      </c>
      <c r="C1105" s="2" t="str">
        <f ca="1">IF($B1105="","",IF(Zdroj!$AS$9="ano",CONCATENATE(OFFSET(Zdroj!C$16,'k rozhodnutí detailní'!$A1104,0),"
","Anonymizováno","
",OFFSET(Zdroj!E$16,'k rozhodnutí detailní'!$A1104,0),"
",OFFSET(Zdroj!F$16,'k rozhodnutí detailní'!$A1104,0)),CONCATENATE(OFFSET(Zdroj!C$16,'k rozhodnutí detailní'!$A1104,0),"
",OFFSET(Zdroj!D$16,'k rozhodnutí detailní'!$A1104,0),"
",OFFSET(Zdroj!E$16,'k rozhodnutí detailní'!$A1104,0),"
",OFFSET(Zdroj!F$16,'k rozhodnutí detailní'!$A1104,0))))</f>
        <v/>
      </c>
      <c r="D1105" s="20" t="str">
        <f ca="1">IF($B1105="","",OFFSET(Zdroj!N$16,'k rozhodnutí detailní'!$A1104,0))</f>
        <v/>
      </c>
      <c r="E1105" s="426" t="str">
        <f ca="1">IF($B1105="","",OFFSET(Zdroj!T$16,'k rozhodnutí detailní'!$A1104,0))</f>
        <v/>
      </c>
      <c r="F1105" s="32" t="str">
        <f ca="1">IF($B1105="","",OFFSET(Zdroj!U$16,'k rozhodnutí detailní'!$A1104,0))</f>
        <v/>
      </c>
      <c r="G1105" s="429" t="str">
        <f ca="1">IF($B1105="","",OFFSET(Zdroj!W$16,'k rozhodnutí detailní'!$A1104,0))</f>
        <v/>
      </c>
      <c r="H1105" s="427" t="str">
        <f ca="1">IF($B1105="","",OFFSET(Zdroj!Y$16,'k rozhodnutí detailní'!$A1104,0))</f>
        <v/>
      </c>
      <c r="I1105" s="419" t="str">
        <f ca="1">IF($B1105="","",OFFSET(Zdroj!BW$16,'k rozhodnutí detailní'!$A1104,0))</f>
        <v/>
      </c>
      <c r="J1105" s="419" t="str">
        <f ca="1">IF($B1105="","",OFFSET(Zdroj!BX$16,'k rozhodnutí detailní'!$A1104,0))</f>
        <v/>
      </c>
      <c r="K1105" s="419" t="str">
        <f ca="1">IF($B1105="","",OFFSET(Zdroj!BY$16,'k rozhodnutí detailní'!$A1104,0))</f>
        <v/>
      </c>
      <c r="L1105" s="419" t="str">
        <f ca="1">IF($B1105="","",CONCATENATE(OFFSET(Zdroj!BZ$16,'k rozhodnutí detailní'!$A1104,0)," ze 100"))</f>
        <v/>
      </c>
      <c r="M1105" s="435" t="str">
        <f t="shared" ref="M1105" ca="1" si="730">IF($B1105="","",SUM((I1105+J1105+K1105)/100))</f>
        <v/>
      </c>
      <c r="N1105" s="425" t="str">
        <f ca="1">IF(B1105="","",IF(Zdroj!$AS$1=Zdroj!$AT$9,IF(ROUND(G1105*M1105,Zdroj!$AT$8)&lt;Zdroj!$AU$1,Zdroj!$AU$1,ROUND(G1105*M1105,Zdroj!$AT$8)),OFFSET(Zdroj!CE$16,'k rozhodnutí detailní'!A1104,0)))</f>
        <v/>
      </c>
      <c r="O1105" s="419" t="str">
        <f ca="1">IF($B1105="","",OFFSET(Zdroj!Z$16,'k rozhodnutí detailní'!$A1104,0))</f>
        <v/>
      </c>
      <c r="P1105" s="419" t="str">
        <f ca="1">IF($B1105="","",OFFSET(Zdroj!AC$16,'k rozhodnutí detailní'!$A1104,0))</f>
        <v/>
      </c>
      <c r="Q1105" s="419" t="str">
        <f ca="1">IF($B1105="","",OFFSET(Zdroj!AD$16,'k rozhodnutí detailní'!$A1104,0))</f>
        <v/>
      </c>
      <c r="R1105" s="419" t="str">
        <f ca="1">IF($B1105="","",OFFSET(Zdroj!AE$16,'k rozhodnutí detailní'!$A1104,0))</f>
        <v/>
      </c>
      <c r="S1105" s="419" t="str">
        <f ca="1">IF($B1105="","",OFFSET(Zdroj!AF$16,'k rozhodnutí detailní'!$A1104,0))</f>
        <v/>
      </c>
      <c r="T1105" s="419" t="str">
        <f ca="1">IF($B1105="","",OFFSET(Zdroj!AG$16,'k rozhodnutí detailní'!$A1104,0))</f>
        <v/>
      </c>
      <c r="U1105" s="419" t="str">
        <f ca="1">IF($B1105="","",OFFSET(Zdroj!AH$16,'k rozhodnutí detailní'!$A1104,0))</f>
        <v/>
      </c>
    </row>
    <row r="1106" spans="1:21" hidden="1" x14ac:dyDescent="0.25">
      <c r="A1106" s="25"/>
      <c r="B1106" s="424" t="str">
        <f ca="1">IF(OFFSET(Zdroj!$B$16,A1104,0)&gt;0,OFFSET(Zdroj!$B$16,A1104,0)+0,"")</f>
        <v/>
      </c>
      <c r="C1106" s="2" t="str">
        <f ca="1">IF($B1105="","",IF(Zdroj!$AS$9="ano",CONCATENATE("Okres:","
",OFFSET(Zdroj!CH$16,'k rozhodnutí detailní'!$A1104,0),"
","Právní forma","
",OFFSET(Zdroj!H$16,'k rozhodnutí detailní'!$A1104,0),"
",IF(OFFSET(Zdroj!I$16,'k rozhodnutí detailní'!$A1104,0)="","","IČO: "),OFFSET(Zdroj!I$16,'k rozhodnutí detailní'!$A1104,0),"
","B.Ú. ",IF(OFFSET(Zdroj!J$16,'k rozhodnutí detailní'!$A1104,0)="","","Anonymizováno")),CONCATENATE("Okres:","
",OFFSET(Zdroj!CH$16,'k rozhodnutí detailní'!$A1104,0),"
","Právní forma","
",OFFSET(Zdroj!H$16,'k rozhodnutí detailní'!$A1104,0),"
",IF(OFFSET(Zdroj!I$16,'k rozhodnutí detailní'!$A1104,0)="","","IČO: "),OFFSET(Zdroj!I$16,'k rozhodnutí detailní'!$A1104,0),"
","B.Ú. ",OFFSET(Zdroj!J$16,'k rozhodnutí detailní'!$A1104,0))))</f>
        <v/>
      </c>
      <c r="D1106" s="3" t="str">
        <f ca="1">IF($B1105="","",OFFSET(Zdroj!O$16,'k rozhodnutí detailní'!$A1104,0))</f>
        <v/>
      </c>
      <c r="E1106" s="426"/>
      <c r="F1106" s="31"/>
      <c r="G1106" s="429"/>
      <c r="H1106" s="427"/>
      <c r="I1106" s="419"/>
      <c r="J1106" s="419"/>
      <c r="K1106" s="419"/>
      <c r="L1106" s="419"/>
      <c r="M1106" s="435"/>
      <c r="N1106" s="425"/>
      <c r="O1106" s="419"/>
      <c r="P1106" s="419"/>
      <c r="Q1106" s="419"/>
      <c r="R1106" s="419"/>
      <c r="S1106" s="419"/>
      <c r="T1106" s="419"/>
      <c r="U1106" s="419"/>
    </row>
    <row r="1107" spans="1:21" hidden="1" x14ac:dyDescent="0.25">
      <c r="A1107" s="25">
        <f>ROW()/3-1</f>
        <v>368</v>
      </c>
      <c r="B1107" s="424"/>
      <c r="C1107" s="29" t="str">
        <f ca="1">IF($B1105="","",IF(Zdroj!$AS$9="ano",IF(OFFSET(Zdroj!M$16,'k rozhodnutí detailní'!A1104,0)="","","Anonymizováno"),IF(OFFSET(Zdroj!M$16,'k rozhodnutí detailní'!A1104,0)="","",OFFSET(Zdroj!M$16,'k rozhodnutí detailní'!A1104,0))))</f>
        <v/>
      </c>
      <c r="D1107" s="3" t="str">
        <f ca="1">IF($B1105="","",CONCATENATE("Dotace bude použita na:","
",OFFSET(Zdroj!P$16,'k rozhodnutí detailní'!$A1104,0)))</f>
        <v/>
      </c>
      <c r="E1107" s="426"/>
      <c r="F1107" s="32" t="str">
        <f ca="1">IF($B1105="","",OFFSET(Zdroj!V$16,'k rozhodnutí detailní'!$A1104,0))</f>
        <v/>
      </c>
      <c r="G1107" s="49" t="str">
        <f ca="1">IF($B1105="","",OFFSET(Zdroj!CC$16,'k rozhodnutí'!#REF!,0))</f>
        <v/>
      </c>
      <c r="H1107" s="427"/>
      <c r="I1107" s="419"/>
      <c r="J1107" s="419"/>
      <c r="K1107" s="419"/>
      <c r="L1107" s="419"/>
      <c r="M1107" s="435"/>
      <c r="N1107" s="33" t="str">
        <f t="shared" ref="N1107" ca="1" si="731">IF(B1105="","",N1105/G1105)</f>
        <v/>
      </c>
      <c r="O1107" s="419"/>
      <c r="P1107" s="419"/>
      <c r="Q1107" s="419"/>
      <c r="R1107" s="419"/>
      <c r="S1107" s="419"/>
      <c r="T1107" s="419"/>
      <c r="U1107" s="419"/>
    </row>
    <row r="1108" spans="1:21" hidden="1" x14ac:dyDescent="0.25">
      <c r="A1108" s="25"/>
      <c r="B1108" s="144" t="str">
        <f ca="1">IF(OFFSET(Zdroj!$B$16,A1107,0)&gt;0,A1110,"")</f>
        <v/>
      </c>
      <c r="C1108" s="2" t="str">
        <f ca="1">IF($B1108="","",IF(Zdroj!$AS$9="ano",CONCATENATE(OFFSET(Zdroj!C$16,'k rozhodnutí detailní'!$A1107,0),"
","Anonymizováno","
",OFFSET(Zdroj!E$16,'k rozhodnutí detailní'!$A1107,0),"
",OFFSET(Zdroj!F$16,'k rozhodnutí detailní'!$A1107,0)),CONCATENATE(OFFSET(Zdroj!C$16,'k rozhodnutí detailní'!$A1107,0),"
",OFFSET(Zdroj!D$16,'k rozhodnutí detailní'!$A1107,0),"
",OFFSET(Zdroj!E$16,'k rozhodnutí detailní'!$A1107,0),"
",OFFSET(Zdroj!F$16,'k rozhodnutí detailní'!$A1107,0))))</f>
        <v/>
      </c>
      <c r="D1108" s="20" t="str">
        <f ca="1">IF($B1108="","",OFFSET(Zdroj!N$16,'k rozhodnutí detailní'!$A1107,0))</f>
        <v/>
      </c>
      <c r="E1108" s="426" t="str">
        <f ca="1">IF($B1108="","",OFFSET(Zdroj!T$16,'k rozhodnutí detailní'!$A1107,0))</f>
        <v/>
      </c>
      <c r="F1108" s="32" t="str">
        <f ca="1">IF($B1108="","",OFFSET(Zdroj!U$16,'k rozhodnutí detailní'!$A1107,0))</f>
        <v/>
      </c>
      <c r="G1108" s="429" t="str">
        <f ca="1">IF($B1108="","",OFFSET(Zdroj!W$16,'k rozhodnutí detailní'!$A1107,0))</f>
        <v/>
      </c>
      <c r="H1108" s="427" t="str">
        <f ca="1">IF($B1108="","",OFFSET(Zdroj!Y$16,'k rozhodnutí detailní'!$A1107,0))</f>
        <v/>
      </c>
      <c r="I1108" s="419" t="str">
        <f ca="1">IF($B1108="","",OFFSET(Zdroj!BW$16,'k rozhodnutí detailní'!$A1107,0))</f>
        <v/>
      </c>
      <c r="J1108" s="419" t="str">
        <f ca="1">IF($B1108="","",OFFSET(Zdroj!BX$16,'k rozhodnutí detailní'!$A1107,0))</f>
        <v/>
      </c>
      <c r="K1108" s="419" t="str">
        <f ca="1">IF($B1108="","",OFFSET(Zdroj!BY$16,'k rozhodnutí detailní'!$A1107,0))</f>
        <v/>
      </c>
      <c r="L1108" s="419" t="str">
        <f ca="1">IF($B1108="","",CONCATENATE(OFFSET(Zdroj!BZ$16,'k rozhodnutí detailní'!$A1107,0)," ze 100"))</f>
        <v/>
      </c>
      <c r="M1108" s="435" t="str">
        <f t="shared" ref="M1108" ca="1" si="732">IF($B1108="","",SUM((I1108+J1108+K1108)/100))</f>
        <v/>
      </c>
      <c r="N1108" s="425" t="str">
        <f ca="1">IF(B1108="","",IF(Zdroj!$AS$1=Zdroj!$AT$9,IF(ROUND(G1108*M1108,Zdroj!$AT$8)&lt;Zdroj!$AU$1,Zdroj!$AU$1,ROUND(G1108*M1108,Zdroj!$AT$8)),OFFSET(Zdroj!CE$16,'k rozhodnutí detailní'!A1107,0)))</f>
        <v/>
      </c>
      <c r="O1108" s="419" t="str">
        <f ca="1">IF($B1108="","",OFFSET(Zdroj!Z$16,'k rozhodnutí detailní'!$A1107,0))</f>
        <v/>
      </c>
      <c r="P1108" s="419" t="str">
        <f ca="1">IF($B1108="","",OFFSET(Zdroj!AC$16,'k rozhodnutí detailní'!$A1107,0))</f>
        <v/>
      </c>
      <c r="Q1108" s="419" t="str">
        <f ca="1">IF($B1108="","",OFFSET(Zdroj!AD$16,'k rozhodnutí detailní'!$A1107,0))</f>
        <v/>
      </c>
      <c r="R1108" s="419" t="str">
        <f ca="1">IF($B1108="","",OFFSET(Zdroj!AE$16,'k rozhodnutí detailní'!$A1107,0))</f>
        <v/>
      </c>
      <c r="S1108" s="419" t="str">
        <f ca="1">IF($B1108="","",OFFSET(Zdroj!AF$16,'k rozhodnutí detailní'!$A1107,0))</f>
        <v/>
      </c>
      <c r="T1108" s="419" t="str">
        <f ca="1">IF($B1108="","",OFFSET(Zdroj!AG$16,'k rozhodnutí detailní'!$A1107,0))</f>
        <v/>
      </c>
      <c r="U1108" s="419" t="str">
        <f ca="1">IF($B1108="","",OFFSET(Zdroj!AH$16,'k rozhodnutí detailní'!$A1107,0))</f>
        <v/>
      </c>
    </row>
    <row r="1109" spans="1:21" hidden="1" x14ac:dyDescent="0.25">
      <c r="A1109" s="25"/>
      <c r="B1109" s="424" t="str">
        <f ca="1">IF(OFFSET(Zdroj!$B$16,A1107,0)&gt;0,OFFSET(Zdroj!$B$16,A1107,0)+0,"")</f>
        <v/>
      </c>
      <c r="C1109" s="2" t="str">
        <f ca="1">IF($B1108="","",IF(Zdroj!$AS$9="ano",CONCATENATE("Okres:","
",OFFSET(Zdroj!CH$16,'k rozhodnutí detailní'!$A1107,0),"
","Právní forma","
",OFFSET(Zdroj!H$16,'k rozhodnutí detailní'!$A1107,0),"
",IF(OFFSET(Zdroj!I$16,'k rozhodnutí detailní'!$A1107,0)="","","IČO: "),OFFSET(Zdroj!I$16,'k rozhodnutí detailní'!$A1107,0),"
","B.Ú. ",IF(OFFSET(Zdroj!J$16,'k rozhodnutí detailní'!$A1107,0)="","","Anonymizováno")),CONCATENATE("Okres:","
",OFFSET(Zdroj!CH$16,'k rozhodnutí detailní'!$A1107,0),"
","Právní forma","
",OFFSET(Zdroj!H$16,'k rozhodnutí detailní'!$A1107,0),"
",IF(OFFSET(Zdroj!I$16,'k rozhodnutí detailní'!$A1107,0)="","","IČO: "),OFFSET(Zdroj!I$16,'k rozhodnutí detailní'!$A1107,0),"
","B.Ú. ",OFFSET(Zdroj!J$16,'k rozhodnutí detailní'!$A1107,0))))</f>
        <v/>
      </c>
      <c r="D1109" s="3" t="str">
        <f ca="1">IF($B1108="","",OFFSET(Zdroj!O$16,'k rozhodnutí detailní'!$A1107,0))</f>
        <v/>
      </c>
      <c r="E1109" s="426"/>
      <c r="F1109" s="31"/>
      <c r="G1109" s="429"/>
      <c r="H1109" s="427"/>
      <c r="I1109" s="419"/>
      <c r="J1109" s="419"/>
      <c r="K1109" s="419"/>
      <c r="L1109" s="419"/>
      <c r="M1109" s="435"/>
      <c r="N1109" s="425"/>
      <c r="O1109" s="419"/>
      <c r="P1109" s="419"/>
      <c r="Q1109" s="419"/>
      <c r="R1109" s="419"/>
      <c r="S1109" s="419"/>
      <c r="T1109" s="419"/>
      <c r="U1109" s="419"/>
    </row>
    <row r="1110" spans="1:21" hidden="1" x14ac:dyDescent="0.25">
      <c r="A1110" s="25">
        <f>ROW()/3-1</f>
        <v>369</v>
      </c>
      <c r="B1110" s="424"/>
      <c r="C1110" s="29" t="str">
        <f ca="1">IF($B1108="","",IF(Zdroj!$AS$9="ano",IF(OFFSET(Zdroj!M$16,'k rozhodnutí detailní'!A1107,0)="","","Anonymizováno"),IF(OFFSET(Zdroj!M$16,'k rozhodnutí detailní'!A1107,0)="","",OFFSET(Zdroj!M$16,'k rozhodnutí detailní'!A1107,0))))</f>
        <v/>
      </c>
      <c r="D1110" s="3" t="str">
        <f ca="1">IF($B1108="","",CONCATENATE("Dotace bude použita na:","
",OFFSET(Zdroj!P$16,'k rozhodnutí detailní'!$A1107,0)))</f>
        <v/>
      </c>
      <c r="E1110" s="426"/>
      <c r="F1110" s="32" t="str">
        <f ca="1">IF($B1108="","",OFFSET(Zdroj!V$16,'k rozhodnutí detailní'!$A1107,0))</f>
        <v/>
      </c>
      <c r="G1110" s="49" t="str">
        <f ca="1">IF($B1108="","",OFFSET(Zdroj!CC$16,'k rozhodnutí'!#REF!,0))</f>
        <v/>
      </c>
      <c r="H1110" s="427"/>
      <c r="I1110" s="419"/>
      <c r="J1110" s="419"/>
      <c r="K1110" s="419"/>
      <c r="L1110" s="419"/>
      <c r="M1110" s="435"/>
      <c r="N1110" s="33" t="str">
        <f t="shared" ref="N1110" ca="1" si="733">IF(B1108="","",N1108/G1108)</f>
        <v/>
      </c>
      <c r="O1110" s="419"/>
      <c r="P1110" s="419"/>
      <c r="Q1110" s="419"/>
      <c r="R1110" s="419"/>
      <c r="S1110" s="419"/>
      <c r="T1110" s="419"/>
      <c r="U1110" s="419"/>
    </row>
    <row r="1111" spans="1:21" hidden="1" x14ac:dyDescent="0.25">
      <c r="A1111" s="25"/>
      <c r="B1111" s="144" t="str">
        <f ca="1">IF(OFFSET(Zdroj!$B$16,A1110,0)&gt;0,A1113,"")</f>
        <v/>
      </c>
      <c r="C1111" s="2" t="str">
        <f ca="1">IF($B1111="","",IF(Zdroj!$AS$9="ano",CONCATENATE(OFFSET(Zdroj!C$16,'k rozhodnutí detailní'!$A1110,0),"
","Anonymizováno","
",OFFSET(Zdroj!E$16,'k rozhodnutí detailní'!$A1110,0),"
",OFFSET(Zdroj!F$16,'k rozhodnutí detailní'!$A1110,0)),CONCATENATE(OFFSET(Zdroj!C$16,'k rozhodnutí detailní'!$A1110,0),"
",OFFSET(Zdroj!D$16,'k rozhodnutí detailní'!$A1110,0),"
",OFFSET(Zdroj!E$16,'k rozhodnutí detailní'!$A1110,0),"
",OFFSET(Zdroj!F$16,'k rozhodnutí detailní'!$A1110,0))))</f>
        <v/>
      </c>
      <c r="D1111" s="20" t="str">
        <f ca="1">IF($B1111="","",OFFSET(Zdroj!N$16,'k rozhodnutí detailní'!$A1110,0))</f>
        <v/>
      </c>
      <c r="E1111" s="426" t="str">
        <f ca="1">IF($B1111="","",OFFSET(Zdroj!T$16,'k rozhodnutí detailní'!$A1110,0))</f>
        <v/>
      </c>
      <c r="F1111" s="32" t="str">
        <f ca="1">IF($B1111="","",OFFSET(Zdroj!U$16,'k rozhodnutí detailní'!$A1110,0))</f>
        <v/>
      </c>
      <c r="G1111" s="429" t="str">
        <f ca="1">IF($B1111="","",OFFSET(Zdroj!W$16,'k rozhodnutí detailní'!$A1110,0))</f>
        <v/>
      </c>
      <c r="H1111" s="427" t="str">
        <f ca="1">IF($B1111="","",OFFSET(Zdroj!Y$16,'k rozhodnutí detailní'!$A1110,0))</f>
        <v/>
      </c>
      <c r="I1111" s="419" t="str">
        <f ca="1">IF($B1111="","",OFFSET(Zdroj!BW$16,'k rozhodnutí detailní'!$A1110,0))</f>
        <v/>
      </c>
      <c r="J1111" s="419" t="str">
        <f ca="1">IF($B1111="","",OFFSET(Zdroj!BX$16,'k rozhodnutí detailní'!$A1110,0))</f>
        <v/>
      </c>
      <c r="K1111" s="419" t="str">
        <f ca="1">IF($B1111="","",OFFSET(Zdroj!BY$16,'k rozhodnutí detailní'!$A1110,0))</f>
        <v/>
      </c>
      <c r="L1111" s="419" t="str">
        <f ca="1">IF($B1111="","",CONCATENATE(OFFSET(Zdroj!BZ$16,'k rozhodnutí detailní'!$A1110,0)," ze 100"))</f>
        <v/>
      </c>
      <c r="M1111" s="435" t="str">
        <f t="shared" ref="M1111" ca="1" si="734">IF($B1111="","",SUM((I1111+J1111+K1111)/100))</f>
        <v/>
      </c>
      <c r="N1111" s="425" t="str">
        <f ca="1">IF(B1111="","",IF(Zdroj!$AS$1=Zdroj!$AT$9,IF(ROUND(G1111*M1111,Zdroj!$AT$8)&lt;Zdroj!$AU$1,Zdroj!$AU$1,ROUND(G1111*M1111,Zdroj!$AT$8)),OFFSET(Zdroj!CE$16,'k rozhodnutí detailní'!A1110,0)))</f>
        <v/>
      </c>
      <c r="O1111" s="419" t="str">
        <f ca="1">IF($B1111="","",OFFSET(Zdroj!Z$16,'k rozhodnutí detailní'!$A1110,0))</f>
        <v/>
      </c>
      <c r="P1111" s="419" t="str">
        <f ca="1">IF($B1111="","",OFFSET(Zdroj!AC$16,'k rozhodnutí detailní'!$A1110,0))</f>
        <v/>
      </c>
      <c r="Q1111" s="419" t="str">
        <f ca="1">IF($B1111="","",OFFSET(Zdroj!AD$16,'k rozhodnutí detailní'!$A1110,0))</f>
        <v/>
      </c>
      <c r="R1111" s="419" t="str">
        <f ca="1">IF($B1111="","",OFFSET(Zdroj!AE$16,'k rozhodnutí detailní'!$A1110,0))</f>
        <v/>
      </c>
      <c r="S1111" s="419" t="str">
        <f ca="1">IF($B1111="","",OFFSET(Zdroj!AF$16,'k rozhodnutí detailní'!$A1110,0))</f>
        <v/>
      </c>
      <c r="T1111" s="419" t="str">
        <f ca="1">IF($B1111="","",OFFSET(Zdroj!AG$16,'k rozhodnutí detailní'!$A1110,0))</f>
        <v/>
      </c>
      <c r="U1111" s="419" t="str">
        <f ca="1">IF($B1111="","",OFFSET(Zdroj!AH$16,'k rozhodnutí detailní'!$A1110,0))</f>
        <v/>
      </c>
    </row>
    <row r="1112" spans="1:21" hidden="1" x14ac:dyDescent="0.25">
      <c r="A1112" s="25"/>
      <c r="B1112" s="424" t="str">
        <f ca="1">IF(OFFSET(Zdroj!$B$16,A1110,0)&gt;0,OFFSET(Zdroj!$B$16,A1110,0)+0,"")</f>
        <v/>
      </c>
      <c r="C1112" s="2" t="str">
        <f ca="1">IF($B1111="","",IF(Zdroj!$AS$9="ano",CONCATENATE("Okres:","
",OFFSET(Zdroj!CH$16,'k rozhodnutí detailní'!$A1110,0),"
","Právní forma","
",OFFSET(Zdroj!H$16,'k rozhodnutí detailní'!$A1110,0),"
",IF(OFFSET(Zdroj!I$16,'k rozhodnutí detailní'!$A1110,0)="","","IČO: "),OFFSET(Zdroj!I$16,'k rozhodnutí detailní'!$A1110,0),"
","B.Ú. ",IF(OFFSET(Zdroj!J$16,'k rozhodnutí detailní'!$A1110,0)="","","Anonymizováno")),CONCATENATE("Okres:","
",OFFSET(Zdroj!CH$16,'k rozhodnutí detailní'!$A1110,0),"
","Právní forma","
",OFFSET(Zdroj!H$16,'k rozhodnutí detailní'!$A1110,0),"
",IF(OFFSET(Zdroj!I$16,'k rozhodnutí detailní'!$A1110,0)="","","IČO: "),OFFSET(Zdroj!I$16,'k rozhodnutí detailní'!$A1110,0),"
","B.Ú. ",OFFSET(Zdroj!J$16,'k rozhodnutí detailní'!$A1110,0))))</f>
        <v/>
      </c>
      <c r="D1112" s="3" t="str">
        <f ca="1">IF($B1111="","",OFFSET(Zdroj!O$16,'k rozhodnutí detailní'!$A1110,0))</f>
        <v/>
      </c>
      <c r="E1112" s="426"/>
      <c r="F1112" s="31"/>
      <c r="G1112" s="429"/>
      <c r="H1112" s="427"/>
      <c r="I1112" s="419"/>
      <c r="J1112" s="419"/>
      <c r="K1112" s="419"/>
      <c r="L1112" s="419"/>
      <c r="M1112" s="435"/>
      <c r="N1112" s="425"/>
      <c r="O1112" s="419"/>
      <c r="P1112" s="419"/>
      <c r="Q1112" s="419"/>
      <c r="R1112" s="419"/>
      <c r="S1112" s="419"/>
      <c r="T1112" s="419"/>
      <c r="U1112" s="419"/>
    </row>
    <row r="1113" spans="1:21" hidden="1" x14ac:dyDescent="0.25">
      <c r="A1113" s="25">
        <f>ROW()/3-1</f>
        <v>370</v>
      </c>
      <c r="B1113" s="424"/>
      <c r="C1113" s="29" t="str">
        <f ca="1">IF($B1111="","",IF(Zdroj!$AS$9="ano",IF(OFFSET(Zdroj!M$16,'k rozhodnutí detailní'!A1110,0)="","","Anonymizováno"),IF(OFFSET(Zdroj!M$16,'k rozhodnutí detailní'!A1110,0)="","",OFFSET(Zdroj!M$16,'k rozhodnutí detailní'!A1110,0))))</f>
        <v/>
      </c>
      <c r="D1113" s="3" t="str">
        <f ca="1">IF($B1111="","",CONCATENATE("Dotace bude použita na:","
",OFFSET(Zdroj!P$16,'k rozhodnutí detailní'!$A1110,0)))</f>
        <v/>
      </c>
      <c r="E1113" s="426"/>
      <c r="F1113" s="32" t="str">
        <f ca="1">IF($B1111="","",OFFSET(Zdroj!V$16,'k rozhodnutí detailní'!$A1110,0))</f>
        <v/>
      </c>
      <c r="G1113" s="49" t="str">
        <f ca="1">IF($B1111="","",OFFSET(Zdroj!CC$16,'k rozhodnutí'!#REF!,0))</f>
        <v/>
      </c>
      <c r="H1113" s="427"/>
      <c r="I1113" s="419"/>
      <c r="J1113" s="419"/>
      <c r="K1113" s="419"/>
      <c r="L1113" s="419"/>
      <c r="M1113" s="435"/>
      <c r="N1113" s="33" t="str">
        <f t="shared" ref="N1113" ca="1" si="735">IF(B1111="","",N1111/G1111)</f>
        <v/>
      </c>
      <c r="O1113" s="419"/>
      <c r="P1113" s="419"/>
      <c r="Q1113" s="419"/>
      <c r="R1113" s="419"/>
      <c r="S1113" s="419"/>
      <c r="T1113" s="419"/>
      <c r="U1113" s="419"/>
    </row>
    <row r="1114" spans="1:21" hidden="1" x14ac:dyDescent="0.25">
      <c r="A1114" s="25"/>
      <c r="B1114" s="144" t="str">
        <f ca="1">IF(OFFSET(Zdroj!$B$16,A1113,0)&gt;0,A1116,"")</f>
        <v/>
      </c>
      <c r="C1114" s="2" t="str">
        <f ca="1">IF($B1114="","",IF(Zdroj!$AS$9="ano",CONCATENATE(OFFSET(Zdroj!C$16,'k rozhodnutí detailní'!$A1113,0),"
","Anonymizováno","
",OFFSET(Zdroj!E$16,'k rozhodnutí detailní'!$A1113,0),"
",OFFSET(Zdroj!F$16,'k rozhodnutí detailní'!$A1113,0)),CONCATENATE(OFFSET(Zdroj!C$16,'k rozhodnutí detailní'!$A1113,0),"
",OFFSET(Zdroj!D$16,'k rozhodnutí detailní'!$A1113,0),"
",OFFSET(Zdroj!E$16,'k rozhodnutí detailní'!$A1113,0),"
",OFFSET(Zdroj!F$16,'k rozhodnutí detailní'!$A1113,0))))</f>
        <v/>
      </c>
      <c r="D1114" s="20" t="str">
        <f ca="1">IF($B1114="","",OFFSET(Zdroj!N$16,'k rozhodnutí detailní'!$A1113,0))</f>
        <v/>
      </c>
      <c r="E1114" s="426" t="str">
        <f ca="1">IF($B1114="","",OFFSET(Zdroj!T$16,'k rozhodnutí detailní'!$A1113,0))</f>
        <v/>
      </c>
      <c r="F1114" s="32" t="str">
        <f ca="1">IF($B1114="","",OFFSET(Zdroj!U$16,'k rozhodnutí detailní'!$A1113,0))</f>
        <v/>
      </c>
      <c r="G1114" s="429" t="str">
        <f ca="1">IF($B1114="","",OFFSET(Zdroj!W$16,'k rozhodnutí detailní'!$A1113,0))</f>
        <v/>
      </c>
      <c r="H1114" s="427" t="str">
        <f ca="1">IF($B1114="","",OFFSET(Zdroj!Y$16,'k rozhodnutí detailní'!$A1113,0))</f>
        <v/>
      </c>
      <c r="I1114" s="419" t="str">
        <f ca="1">IF($B1114="","",OFFSET(Zdroj!BW$16,'k rozhodnutí detailní'!$A1113,0))</f>
        <v/>
      </c>
      <c r="J1114" s="419" t="str">
        <f ca="1">IF($B1114="","",OFFSET(Zdroj!BX$16,'k rozhodnutí detailní'!$A1113,0))</f>
        <v/>
      </c>
      <c r="K1114" s="419" t="str">
        <f ca="1">IF($B1114="","",OFFSET(Zdroj!BY$16,'k rozhodnutí detailní'!$A1113,0))</f>
        <v/>
      </c>
      <c r="L1114" s="419" t="str">
        <f ca="1">IF($B1114="","",CONCATENATE(OFFSET(Zdroj!BZ$16,'k rozhodnutí detailní'!$A1113,0)," ze 100"))</f>
        <v/>
      </c>
      <c r="M1114" s="435" t="str">
        <f t="shared" ref="M1114" ca="1" si="736">IF($B1114="","",SUM((I1114+J1114+K1114)/100))</f>
        <v/>
      </c>
      <c r="N1114" s="425" t="str">
        <f ca="1">IF(B1114="","",IF(Zdroj!$AS$1=Zdroj!$AT$9,IF(ROUND(G1114*M1114,Zdroj!$AT$8)&lt;Zdroj!$AU$1,Zdroj!$AU$1,ROUND(G1114*M1114,Zdroj!$AT$8)),OFFSET(Zdroj!CE$16,'k rozhodnutí detailní'!A1113,0)))</f>
        <v/>
      </c>
      <c r="O1114" s="419" t="str">
        <f ca="1">IF($B1114="","",OFFSET(Zdroj!Z$16,'k rozhodnutí detailní'!$A1113,0))</f>
        <v/>
      </c>
      <c r="P1114" s="419" t="str">
        <f ca="1">IF($B1114="","",OFFSET(Zdroj!AC$16,'k rozhodnutí detailní'!$A1113,0))</f>
        <v/>
      </c>
      <c r="Q1114" s="419" t="str">
        <f ca="1">IF($B1114="","",OFFSET(Zdroj!AD$16,'k rozhodnutí detailní'!$A1113,0))</f>
        <v/>
      </c>
      <c r="R1114" s="419" t="str">
        <f ca="1">IF($B1114="","",OFFSET(Zdroj!AE$16,'k rozhodnutí detailní'!$A1113,0))</f>
        <v/>
      </c>
      <c r="S1114" s="419" t="str">
        <f ca="1">IF($B1114="","",OFFSET(Zdroj!AF$16,'k rozhodnutí detailní'!$A1113,0))</f>
        <v/>
      </c>
      <c r="T1114" s="419" t="str">
        <f ca="1">IF($B1114="","",OFFSET(Zdroj!AG$16,'k rozhodnutí detailní'!$A1113,0))</f>
        <v/>
      </c>
      <c r="U1114" s="419" t="str">
        <f ca="1">IF($B1114="","",OFFSET(Zdroj!AH$16,'k rozhodnutí detailní'!$A1113,0))</f>
        <v/>
      </c>
    </row>
    <row r="1115" spans="1:21" hidden="1" x14ac:dyDescent="0.25">
      <c r="A1115" s="25"/>
      <c r="B1115" s="424" t="str">
        <f ca="1">IF(OFFSET(Zdroj!$B$16,A1113,0)&gt;0,OFFSET(Zdroj!$B$16,A1113,0)+0,"")</f>
        <v/>
      </c>
      <c r="C1115" s="2" t="str">
        <f ca="1">IF($B1114="","",IF(Zdroj!$AS$9="ano",CONCATENATE("Okres:","
",OFFSET(Zdroj!CH$16,'k rozhodnutí detailní'!$A1113,0),"
","Právní forma","
",OFFSET(Zdroj!H$16,'k rozhodnutí detailní'!$A1113,0),"
",IF(OFFSET(Zdroj!I$16,'k rozhodnutí detailní'!$A1113,0)="","","IČO: "),OFFSET(Zdroj!I$16,'k rozhodnutí detailní'!$A1113,0),"
","B.Ú. ",IF(OFFSET(Zdroj!J$16,'k rozhodnutí detailní'!$A1113,0)="","","Anonymizováno")),CONCATENATE("Okres:","
",OFFSET(Zdroj!CH$16,'k rozhodnutí detailní'!$A1113,0),"
","Právní forma","
",OFFSET(Zdroj!H$16,'k rozhodnutí detailní'!$A1113,0),"
",IF(OFFSET(Zdroj!I$16,'k rozhodnutí detailní'!$A1113,0)="","","IČO: "),OFFSET(Zdroj!I$16,'k rozhodnutí detailní'!$A1113,0),"
","B.Ú. ",OFFSET(Zdroj!J$16,'k rozhodnutí detailní'!$A1113,0))))</f>
        <v/>
      </c>
      <c r="D1115" s="3" t="str">
        <f ca="1">IF($B1114="","",OFFSET(Zdroj!O$16,'k rozhodnutí detailní'!$A1113,0))</f>
        <v/>
      </c>
      <c r="E1115" s="426"/>
      <c r="F1115" s="31"/>
      <c r="G1115" s="429"/>
      <c r="H1115" s="427"/>
      <c r="I1115" s="419"/>
      <c r="J1115" s="419"/>
      <c r="K1115" s="419"/>
      <c r="L1115" s="419"/>
      <c r="M1115" s="435"/>
      <c r="N1115" s="425"/>
      <c r="O1115" s="419"/>
      <c r="P1115" s="419"/>
      <c r="Q1115" s="419"/>
      <c r="R1115" s="419"/>
      <c r="S1115" s="419"/>
      <c r="T1115" s="419"/>
      <c r="U1115" s="419"/>
    </row>
    <row r="1116" spans="1:21" hidden="1" x14ac:dyDescent="0.25">
      <c r="A1116" s="25">
        <f>ROW()/3-1</f>
        <v>371</v>
      </c>
      <c r="B1116" s="424"/>
      <c r="C1116" s="29" t="str">
        <f ca="1">IF($B1114="","",IF(Zdroj!$AS$9="ano",IF(OFFSET(Zdroj!M$16,'k rozhodnutí detailní'!A1113,0)="","","Anonymizováno"),IF(OFFSET(Zdroj!M$16,'k rozhodnutí detailní'!A1113,0)="","",OFFSET(Zdroj!M$16,'k rozhodnutí detailní'!A1113,0))))</f>
        <v/>
      </c>
      <c r="D1116" s="3" t="str">
        <f ca="1">IF($B1114="","",CONCATENATE("Dotace bude použita na:","
",OFFSET(Zdroj!P$16,'k rozhodnutí detailní'!$A1113,0)))</f>
        <v/>
      </c>
      <c r="E1116" s="426"/>
      <c r="F1116" s="32" t="str">
        <f ca="1">IF($B1114="","",OFFSET(Zdroj!V$16,'k rozhodnutí detailní'!$A1113,0))</f>
        <v/>
      </c>
      <c r="G1116" s="49" t="str">
        <f ca="1">IF($B1114="","",OFFSET(Zdroj!CC$16,'k rozhodnutí'!#REF!,0))</f>
        <v/>
      </c>
      <c r="H1116" s="427"/>
      <c r="I1116" s="419"/>
      <c r="J1116" s="419"/>
      <c r="K1116" s="419"/>
      <c r="L1116" s="419"/>
      <c r="M1116" s="435"/>
      <c r="N1116" s="33" t="str">
        <f t="shared" ref="N1116" ca="1" si="737">IF(B1114="","",N1114/G1114)</f>
        <v/>
      </c>
      <c r="O1116" s="419"/>
      <c r="P1116" s="419"/>
      <c r="Q1116" s="419"/>
      <c r="R1116" s="419"/>
      <c r="S1116" s="419"/>
      <c r="T1116" s="419"/>
      <c r="U1116" s="419"/>
    </row>
    <row r="1117" spans="1:21" hidden="1" x14ac:dyDescent="0.25">
      <c r="A1117" s="25"/>
      <c r="B1117" s="144" t="str">
        <f ca="1">IF(OFFSET(Zdroj!$B$16,A1116,0)&gt;0,A1119,"")</f>
        <v/>
      </c>
      <c r="C1117" s="2" t="str">
        <f ca="1">IF($B1117="","",IF(Zdroj!$AS$9="ano",CONCATENATE(OFFSET(Zdroj!C$16,'k rozhodnutí detailní'!$A1116,0),"
","Anonymizováno","
",OFFSET(Zdroj!E$16,'k rozhodnutí detailní'!$A1116,0),"
",OFFSET(Zdroj!F$16,'k rozhodnutí detailní'!$A1116,0)),CONCATENATE(OFFSET(Zdroj!C$16,'k rozhodnutí detailní'!$A1116,0),"
",OFFSET(Zdroj!D$16,'k rozhodnutí detailní'!$A1116,0),"
",OFFSET(Zdroj!E$16,'k rozhodnutí detailní'!$A1116,0),"
",OFFSET(Zdroj!F$16,'k rozhodnutí detailní'!$A1116,0))))</f>
        <v/>
      </c>
      <c r="D1117" s="20" t="str">
        <f ca="1">IF($B1117="","",OFFSET(Zdroj!N$16,'k rozhodnutí detailní'!$A1116,0))</f>
        <v/>
      </c>
      <c r="E1117" s="426" t="str">
        <f ca="1">IF($B1117="","",OFFSET(Zdroj!T$16,'k rozhodnutí detailní'!$A1116,0))</f>
        <v/>
      </c>
      <c r="F1117" s="32" t="str">
        <f ca="1">IF($B1117="","",OFFSET(Zdroj!U$16,'k rozhodnutí detailní'!$A1116,0))</f>
        <v/>
      </c>
      <c r="G1117" s="429" t="str">
        <f ca="1">IF($B1117="","",OFFSET(Zdroj!W$16,'k rozhodnutí detailní'!$A1116,0))</f>
        <v/>
      </c>
      <c r="H1117" s="427" t="str">
        <f ca="1">IF($B1117="","",OFFSET(Zdroj!Y$16,'k rozhodnutí detailní'!$A1116,0))</f>
        <v/>
      </c>
      <c r="I1117" s="419" t="str">
        <f ca="1">IF($B1117="","",OFFSET(Zdroj!BW$16,'k rozhodnutí detailní'!$A1116,0))</f>
        <v/>
      </c>
      <c r="J1117" s="419" t="str">
        <f ca="1">IF($B1117="","",OFFSET(Zdroj!BX$16,'k rozhodnutí detailní'!$A1116,0))</f>
        <v/>
      </c>
      <c r="K1117" s="419" t="str">
        <f ca="1">IF($B1117="","",OFFSET(Zdroj!BY$16,'k rozhodnutí detailní'!$A1116,0))</f>
        <v/>
      </c>
      <c r="L1117" s="419" t="str">
        <f ca="1">IF($B1117="","",CONCATENATE(OFFSET(Zdroj!BZ$16,'k rozhodnutí detailní'!$A1116,0)," ze 100"))</f>
        <v/>
      </c>
      <c r="M1117" s="435" t="str">
        <f t="shared" ref="M1117" ca="1" si="738">IF($B1117="","",SUM((I1117+J1117+K1117)/100))</f>
        <v/>
      </c>
      <c r="N1117" s="425" t="str">
        <f ca="1">IF(B1117="","",IF(Zdroj!$AS$1=Zdroj!$AT$9,IF(ROUND(G1117*M1117,Zdroj!$AT$8)&lt;Zdroj!$AU$1,Zdroj!$AU$1,ROUND(G1117*M1117,Zdroj!$AT$8)),OFFSET(Zdroj!CE$16,'k rozhodnutí detailní'!A1116,0)))</f>
        <v/>
      </c>
      <c r="O1117" s="419" t="str">
        <f ca="1">IF($B1117="","",OFFSET(Zdroj!Z$16,'k rozhodnutí detailní'!$A1116,0))</f>
        <v/>
      </c>
      <c r="P1117" s="419" t="str">
        <f ca="1">IF($B1117="","",OFFSET(Zdroj!AC$16,'k rozhodnutí detailní'!$A1116,0))</f>
        <v/>
      </c>
      <c r="Q1117" s="419" t="str">
        <f ca="1">IF($B1117="","",OFFSET(Zdroj!AD$16,'k rozhodnutí detailní'!$A1116,0))</f>
        <v/>
      </c>
      <c r="R1117" s="419" t="str">
        <f ca="1">IF($B1117="","",OFFSET(Zdroj!AE$16,'k rozhodnutí detailní'!$A1116,0))</f>
        <v/>
      </c>
      <c r="S1117" s="419" t="str">
        <f ca="1">IF($B1117="","",OFFSET(Zdroj!AF$16,'k rozhodnutí detailní'!$A1116,0))</f>
        <v/>
      </c>
      <c r="T1117" s="419" t="str">
        <f ca="1">IF($B1117="","",OFFSET(Zdroj!AG$16,'k rozhodnutí detailní'!$A1116,0))</f>
        <v/>
      </c>
      <c r="U1117" s="419" t="str">
        <f ca="1">IF($B1117="","",OFFSET(Zdroj!AH$16,'k rozhodnutí detailní'!$A1116,0))</f>
        <v/>
      </c>
    </row>
    <row r="1118" spans="1:21" hidden="1" x14ac:dyDescent="0.25">
      <c r="A1118" s="25"/>
      <c r="B1118" s="424" t="str">
        <f ca="1">IF(OFFSET(Zdroj!$B$16,A1116,0)&gt;0,OFFSET(Zdroj!$B$16,A1116,0)+0,"")</f>
        <v/>
      </c>
      <c r="C1118" s="2" t="str">
        <f ca="1">IF($B1117="","",IF(Zdroj!$AS$9="ano",CONCATENATE("Okres:","
",OFFSET(Zdroj!CH$16,'k rozhodnutí detailní'!$A1116,0),"
","Právní forma","
",OFFSET(Zdroj!H$16,'k rozhodnutí detailní'!$A1116,0),"
",IF(OFFSET(Zdroj!I$16,'k rozhodnutí detailní'!$A1116,0)="","","IČO: "),OFFSET(Zdroj!I$16,'k rozhodnutí detailní'!$A1116,0),"
","B.Ú. ",IF(OFFSET(Zdroj!J$16,'k rozhodnutí detailní'!$A1116,0)="","","Anonymizováno")),CONCATENATE("Okres:","
",OFFSET(Zdroj!CH$16,'k rozhodnutí detailní'!$A1116,0),"
","Právní forma","
",OFFSET(Zdroj!H$16,'k rozhodnutí detailní'!$A1116,0),"
",IF(OFFSET(Zdroj!I$16,'k rozhodnutí detailní'!$A1116,0)="","","IČO: "),OFFSET(Zdroj!I$16,'k rozhodnutí detailní'!$A1116,0),"
","B.Ú. ",OFFSET(Zdroj!J$16,'k rozhodnutí detailní'!$A1116,0))))</f>
        <v/>
      </c>
      <c r="D1118" s="3" t="str">
        <f ca="1">IF($B1117="","",OFFSET(Zdroj!O$16,'k rozhodnutí detailní'!$A1116,0))</f>
        <v/>
      </c>
      <c r="E1118" s="426"/>
      <c r="F1118" s="31"/>
      <c r="G1118" s="429"/>
      <c r="H1118" s="427"/>
      <c r="I1118" s="419"/>
      <c r="J1118" s="419"/>
      <c r="K1118" s="419"/>
      <c r="L1118" s="419"/>
      <c r="M1118" s="435"/>
      <c r="N1118" s="425"/>
      <c r="O1118" s="419"/>
      <c r="P1118" s="419"/>
      <c r="Q1118" s="419"/>
      <c r="R1118" s="419"/>
      <c r="S1118" s="419"/>
      <c r="T1118" s="419"/>
      <c r="U1118" s="419"/>
    </row>
    <row r="1119" spans="1:21" hidden="1" x14ac:dyDescent="0.25">
      <c r="A1119" s="25">
        <f>ROW()/3-1</f>
        <v>372</v>
      </c>
      <c r="B1119" s="424"/>
      <c r="C1119" s="29" t="str">
        <f ca="1">IF($B1117="","",IF(Zdroj!$AS$9="ano",IF(OFFSET(Zdroj!M$16,'k rozhodnutí detailní'!A1116,0)="","","Anonymizováno"),IF(OFFSET(Zdroj!M$16,'k rozhodnutí detailní'!A1116,0)="","",OFFSET(Zdroj!M$16,'k rozhodnutí detailní'!A1116,0))))</f>
        <v/>
      </c>
      <c r="D1119" s="3" t="str">
        <f ca="1">IF($B1117="","",CONCATENATE("Dotace bude použita na:","
",OFFSET(Zdroj!P$16,'k rozhodnutí detailní'!$A1116,0)))</f>
        <v/>
      </c>
      <c r="E1119" s="426"/>
      <c r="F1119" s="32" t="str">
        <f ca="1">IF($B1117="","",OFFSET(Zdroj!V$16,'k rozhodnutí detailní'!$A1116,0))</f>
        <v/>
      </c>
      <c r="G1119" s="49" t="str">
        <f ca="1">IF($B1117="","",OFFSET(Zdroj!CC$16,'k rozhodnutí'!#REF!,0))</f>
        <v/>
      </c>
      <c r="H1119" s="427"/>
      <c r="I1119" s="419"/>
      <c r="J1119" s="419"/>
      <c r="K1119" s="419"/>
      <c r="L1119" s="419"/>
      <c r="M1119" s="435"/>
      <c r="N1119" s="33" t="str">
        <f t="shared" ref="N1119" ca="1" si="739">IF(B1117="","",N1117/G1117)</f>
        <v/>
      </c>
      <c r="O1119" s="419"/>
      <c r="P1119" s="419"/>
      <c r="Q1119" s="419"/>
      <c r="R1119" s="419"/>
      <c r="S1119" s="419"/>
      <c r="T1119" s="419"/>
      <c r="U1119" s="419"/>
    </row>
    <row r="1120" spans="1:21" hidden="1" x14ac:dyDescent="0.25">
      <c r="A1120" s="25"/>
      <c r="B1120" s="144" t="str">
        <f ca="1">IF(OFFSET(Zdroj!$B$16,A1119,0)&gt;0,A1122,"")</f>
        <v/>
      </c>
      <c r="C1120" s="2" t="str">
        <f ca="1">IF($B1120="","",IF(Zdroj!$AS$9="ano",CONCATENATE(OFFSET(Zdroj!C$16,'k rozhodnutí detailní'!$A1119,0),"
","Anonymizováno","
",OFFSET(Zdroj!E$16,'k rozhodnutí detailní'!$A1119,0),"
",OFFSET(Zdroj!F$16,'k rozhodnutí detailní'!$A1119,0)),CONCATENATE(OFFSET(Zdroj!C$16,'k rozhodnutí detailní'!$A1119,0),"
",OFFSET(Zdroj!D$16,'k rozhodnutí detailní'!$A1119,0),"
",OFFSET(Zdroj!E$16,'k rozhodnutí detailní'!$A1119,0),"
",OFFSET(Zdroj!F$16,'k rozhodnutí detailní'!$A1119,0))))</f>
        <v/>
      </c>
      <c r="D1120" s="20" t="str">
        <f ca="1">IF($B1120="","",OFFSET(Zdroj!N$16,'k rozhodnutí detailní'!$A1119,0))</f>
        <v/>
      </c>
      <c r="E1120" s="426" t="str">
        <f ca="1">IF($B1120="","",OFFSET(Zdroj!T$16,'k rozhodnutí detailní'!$A1119,0))</f>
        <v/>
      </c>
      <c r="F1120" s="32" t="str">
        <f ca="1">IF($B1120="","",OFFSET(Zdroj!U$16,'k rozhodnutí detailní'!$A1119,0))</f>
        <v/>
      </c>
      <c r="G1120" s="429" t="str">
        <f ca="1">IF($B1120="","",OFFSET(Zdroj!W$16,'k rozhodnutí detailní'!$A1119,0))</f>
        <v/>
      </c>
      <c r="H1120" s="427" t="str">
        <f ca="1">IF($B1120="","",OFFSET(Zdroj!Y$16,'k rozhodnutí detailní'!$A1119,0))</f>
        <v/>
      </c>
      <c r="I1120" s="419" t="str">
        <f ca="1">IF($B1120="","",OFFSET(Zdroj!BW$16,'k rozhodnutí detailní'!$A1119,0))</f>
        <v/>
      </c>
      <c r="J1120" s="419" t="str">
        <f ca="1">IF($B1120="","",OFFSET(Zdroj!BX$16,'k rozhodnutí detailní'!$A1119,0))</f>
        <v/>
      </c>
      <c r="K1120" s="419" t="str">
        <f ca="1">IF($B1120="","",OFFSET(Zdroj!BY$16,'k rozhodnutí detailní'!$A1119,0))</f>
        <v/>
      </c>
      <c r="L1120" s="419" t="str">
        <f ca="1">IF($B1120="","",CONCATENATE(OFFSET(Zdroj!BZ$16,'k rozhodnutí detailní'!$A1119,0)," ze 100"))</f>
        <v/>
      </c>
      <c r="M1120" s="435" t="str">
        <f t="shared" ref="M1120" ca="1" si="740">IF($B1120="","",SUM((I1120+J1120+K1120)/100))</f>
        <v/>
      </c>
      <c r="N1120" s="425" t="str">
        <f ca="1">IF(B1120="","",IF(Zdroj!$AS$1=Zdroj!$AT$9,IF(ROUND(G1120*M1120,Zdroj!$AT$8)&lt;Zdroj!$AU$1,Zdroj!$AU$1,ROUND(G1120*M1120,Zdroj!$AT$8)),OFFSET(Zdroj!CE$16,'k rozhodnutí detailní'!A1119,0)))</f>
        <v/>
      </c>
      <c r="O1120" s="419" t="str">
        <f ca="1">IF($B1120="","",OFFSET(Zdroj!Z$16,'k rozhodnutí detailní'!$A1119,0))</f>
        <v/>
      </c>
      <c r="P1120" s="419" t="str">
        <f ca="1">IF($B1120="","",OFFSET(Zdroj!AC$16,'k rozhodnutí detailní'!$A1119,0))</f>
        <v/>
      </c>
      <c r="Q1120" s="419" t="str">
        <f ca="1">IF($B1120="","",OFFSET(Zdroj!AD$16,'k rozhodnutí detailní'!$A1119,0))</f>
        <v/>
      </c>
      <c r="R1120" s="419" t="str">
        <f ca="1">IF($B1120="","",OFFSET(Zdroj!AE$16,'k rozhodnutí detailní'!$A1119,0))</f>
        <v/>
      </c>
      <c r="S1120" s="419" t="str">
        <f ca="1">IF($B1120="","",OFFSET(Zdroj!AF$16,'k rozhodnutí detailní'!$A1119,0))</f>
        <v/>
      </c>
      <c r="T1120" s="419" t="str">
        <f ca="1">IF($B1120="","",OFFSET(Zdroj!AG$16,'k rozhodnutí detailní'!$A1119,0))</f>
        <v/>
      </c>
      <c r="U1120" s="419" t="str">
        <f ca="1">IF($B1120="","",OFFSET(Zdroj!AH$16,'k rozhodnutí detailní'!$A1119,0))</f>
        <v/>
      </c>
    </row>
    <row r="1121" spans="1:21" hidden="1" x14ac:dyDescent="0.25">
      <c r="A1121" s="25"/>
      <c r="B1121" s="424" t="str">
        <f ca="1">IF(OFFSET(Zdroj!$B$16,A1119,0)&gt;0,OFFSET(Zdroj!$B$16,A1119,0)+0,"")</f>
        <v/>
      </c>
      <c r="C1121" s="2" t="str">
        <f ca="1">IF($B1120="","",IF(Zdroj!$AS$9="ano",CONCATENATE("Okres:","
",OFFSET(Zdroj!CH$16,'k rozhodnutí detailní'!$A1119,0),"
","Právní forma","
",OFFSET(Zdroj!H$16,'k rozhodnutí detailní'!$A1119,0),"
",IF(OFFSET(Zdroj!I$16,'k rozhodnutí detailní'!$A1119,0)="","","IČO: "),OFFSET(Zdroj!I$16,'k rozhodnutí detailní'!$A1119,0),"
","B.Ú. ",IF(OFFSET(Zdroj!J$16,'k rozhodnutí detailní'!$A1119,0)="","","Anonymizováno")),CONCATENATE("Okres:","
",OFFSET(Zdroj!CH$16,'k rozhodnutí detailní'!$A1119,0),"
","Právní forma","
",OFFSET(Zdroj!H$16,'k rozhodnutí detailní'!$A1119,0),"
",IF(OFFSET(Zdroj!I$16,'k rozhodnutí detailní'!$A1119,0)="","","IČO: "),OFFSET(Zdroj!I$16,'k rozhodnutí detailní'!$A1119,0),"
","B.Ú. ",OFFSET(Zdroj!J$16,'k rozhodnutí detailní'!$A1119,0))))</f>
        <v/>
      </c>
      <c r="D1121" s="3" t="str">
        <f ca="1">IF($B1120="","",OFFSET(Zdroj!O$16,'k rozhodnutí detailní'!$A1119,0))</f>
        <v/>
      </c>
      <c r="E1121" s="426"/>
      <c r="F1121" s="31"/>
      <c r="G1121" s="429"/>
      <c r="H1121" s="427"/>
      <c r="I1121" s="419"/>
      <c r="J1121" s="419"/>
      <c r="K1121" s="419"/>
      <c r="L1121" s="419"/>
      <c r="M1121" s="435"/>
      <c r="N1121" s="425"/>
      <c r="O1121" s="419"/>
      <c r="P1121" s="419"/>
      <c r="Q1121" s="419"/>
      <c r="R1121" s="419"/>
      <c r="S1121" s="419"/>
      <c r="T1121" s="419"/>
      <c r="U1121" s="419"/>
    </row>
    <row r="1122" spans="1:21" hidden="1" x14ac:dyDescent="0.25">
      <c r="A1122" s="25">
        <f>ROW()/3-1</f>
        <v>373</v>
      </c>
      <c r="B1122" s="424"/>
      <c r="C1122" s="29" t="str">
        <f ca="1">IF($B1120="","",IF(Zdroj!$AS$9="ano",IF(OFFSET(Zdroj!M$16,'k rozhodnutí detailní'!A1119,0)="","","Anonymizováno"),IF(OFFSET(Zdroj!M$16,'k rozhodnutí detailní'!A1119,0)="","",OFFSET(Zdroj!M$16,'k rozhodnutí detailní'!A1119,0))))</f>
        <v/>
      </c>
      <c r="D1122" s="3" t="str">
        <f ca="1">IF($B1120="","",CONCATENATE("Dotace bude použita na:","
",OFFSET(Zdroj!P$16,'k rozhodnutí detailní'!$A1119,0)))</f>
        <v/>
      </c>
      <c r="E1122" s="426"/>
      <c r="F1122" s="32" t="str">
        <f ca="1">IF($B1120="","",OFFSET(Zdroj!V$16,'k rozhodnutí detailní'!$A1119,0))</f>
        <v/>
      </c>
      <c r="G1122" s="49" t="str">
        <f ca="1">IF($B1120="","",OFFSET(Zdroj!CC$16,'k rozhodnutí'!#REF!,0))</f>
        <v/>
      </c>
      <c r="H1122" s="427"/>
      <c r="I1122" s="419"/>
      <c r="J1122" s="419"/>
      <c r="K1122" s="419"/>
      <c r="L1122" s="419"/>
      <c r="M1122" s="435"/>
      <c r="N1122" s="33" t="str">
        <f t="shared" ref="N1122" ca="1" si="741">IF(B1120="","",N1120/G1120)</f>
        <v/>
      </c>
      <c r="O1122" s="419"/>
      <c r="P1122" s="419"/>
      <c r="Q1122" s="419"/>
      <c r="R1122" s="419"/>
      <c r="S1122" s="419"/>
      <c r="T1122" s="419"/>
      <c r="U1122" s="419"/>
    </row>
    <row r="1123" spans="1:21" hidden="1" x14ac:dyDescent="0.25">
      <c r="A1123" s="25"/>
      <c r="B1123" s="144" t="str">
        <f ca="1">IF(OFFSET(Zdroj!$B$16,A1122,0)&gt;0,A1125,"")</f>
        <v/>
      </c>
      <c r="C1123" s="2" t="str">
        <f ca="1">IF($B1123="","",IF(Zdroj!$AS$9="ano",CONCATENATE(OFFSET(Zdroj!C$16,'k rozhodnutí detailní'!$A1122,0),"
","Anonymizováno","
",OFFSET(Zdroj!E$16,'k rozhodnutí detailní'!$A1122,0),"
",OFFSET(Zdroj!F$16,'k rozhodnutí detailní'!$A1122,0)),CONCATENATE(OFFSET(Zdroj!C$16,'k rozhodnutí detailní'!$A1122,0),"
",OFFSET(Zdroj!D$16,'k rozhodnutí detailní'!$A1122,0),"
",OFFSET(Zdroj!E$16,'k rozhodnutí detailní'!$A1122,0),"
",OFFSET(Zdroj!F$16,'k rozhodnutí detailní'!$A1122,0))))</f>
        <v/>
      </c>
      <c r="D1123" s="20" t="str">
        <f ca="1">IF($B1123="","",OFFSET(Zdroj!N$16,'k rozhodnutí detailní'!$A1122,0))</f>
        <v/>
      </c>
      <c r="E1123" s="426" t="str">
        <f ca="1">IF($B1123="","",OFFSET(Zdroj!T$16,'k rozhodnutí detailní'!$A1122,0))</f>
        <v/>
      </c>
      <c r="F1123" s="32" t="str">
        <f ca="1">IF($B1123="","",OFFSET(Zdroj!U$16,'k rozhodnutí detailní'!$A1122,0))</f>
        <v/>
      </c>
      <c r="G1123" s="429" t="str">
        <f ca="1">IF($B1123="","",OFFSET(Zdroj!W$16,'k rozhodnutí detailní'!$A1122,0))</f>
        <v/>
      </c>
      <c r="H1123" s="427" t="str">
        <f ca="1">IF($B1123="","",OFFSET(Zdroj!Y$16,'k rozhodnutí detailní'!$A1122,0))</f>
        <v/>
      </c>
      <c r="I1123" s="419" t="str">
        <f ca="1">IF($B1123="","",OFFSET(Zdroj!BW$16,'k rozhodnutí detailní'!$A1122,0))</f>
        <v/>
      </c>
      <c r="J1123" s="419" t="str">
        <f ca="1">IF($B1123="","",OFFSET(Zdroj!BX$16,'k rozhodnutí detailní'!$A1122,0))</f>
        <v/>
      </c>
      <c r="K1123" s="419" t="str">
        <f ca="1">IF($B1123="","",OFFSET(Zdroj!BY$16,'k rozhodnutí detailní'!$A1122,0))</f>
        <v/>
      </c>
      <c r="L1123" s="419" t="str">
        <f ca="1">IF($B1123="","",CONCATENATE(OFFSET(Zdroj!BZ$16,'k rozhodnutí detailní'!$A1122,0)," ze 100"))</f>
        <v/>
      </c>
      <c r="M1123" s="435" t="str">
        <f t="shared" ref="M1123" ca="1" si="742">IF($B1123="","",SUM((I1123+J1123+K1123)/100))</f>
        <v/>
      </c>
      <c r="N1123" s="425" t="str">
        <f ca="1">IF(B1123="","",IF(Zdroj!$AS$1=Zdroj!$AT$9,IF(ROUND(G1123*M1123,Zdroj!$AT$8)&lt;Zdroj!$AU$1,Zdroj!$AU$1,ROUND(G1123*M1123,Zdroj!$AT$8)),OFFSET(Zdroj!CE$16,'k rozhodnutí detailní'!A1122,0)))</f>
        <v/>
      </c>
      <c r="O1123" s="419" t="str">
        <f ca="1">IF($B1123="","",OFFSET(Zdroj!Z$16,'k rozhodnutí detailní'!$A1122,0))</f>
        <v/>
      </c>
      <c r="P1123" s="419" t="str">
        <f ca="1">IF($B1123="","",OFFSET(Zdroj!AC$16,'k rozhodnutí detailní'!$A1122,0))</f>
        <v/>
      </c>
      <c r="Q1123" s="419" t="str">
        <f ca="1">IF($B1123="","",OFFSET(Zdroj!AD$16,'k rozhodnutí detailní'!$A1122,0))</f>
        <v/>
      </c>
      <c r="R1123" s="419" t="str">
        <f ca="1">IF($B1123="","",OFFSET(Zdroj!AE$16,'k rozhodnutí detailní'!$A1122,0))</f>
        <v/>
      </c>
      <c r="S1123" s="419" t="str">
        <f ca="1">IF($B1123="","",OFFSET(Zdroj!AF$16,'k rozhodnutí detailní'!$A1122,0))</f>
        <v/>
      </c>
      <c r="T1123" s="419" t="str">
        <f ca="1">IF($B1123="","",OFFSET(Zdroj!AG$16,'k rozhodnutí detailní'!$A1122,0))</f>
        <v/>
      </c>
      <c r="U1123" s="419" t="str">
        <f ca="1">IF($B1123="","",OFFSET(Zdroj!AH$16,'k rozhodnutí detailní'!$A1122,0))</f>
        <v/>
      </c>
    </row>
    <row r="1124" spans="1:21" hidden="1" x14ac:dyDescent="0.25">
      <c r="A1124" s="25"/>
      <c r="B1124" s="424" t="str">
        <f ca="1">IF(OFFSET(Zdroj!$B$16,A1122,0)&gt;0,OFFSET(Zdroj!$B$16,A1122,0)+0,"")</f>
        <v/>
      </c>
      <c r="C1124" s="2" t="str">
        <f ca="1">IF($B1123="","",IF(Zdroj!$AS$9="ano",CONCATENATE("Okres:","
",OFFSET(Zdroj!CH$16,'k rozhodnutí detailní'!$A1122,0),"
","Právní forma","
",OFFSET(Zdroj!H$16,'k rozhodnutí detailní'!$A1122,0),"
",IF(OFFSET(Zdroj!I$16,'k rozhodnutí detailní'!$A1122,0)="","","IČO: "),OFFSET(Zdroj!I$16,'k rozhodnutí detailní'!$A1122,0),"
","B.Ú. ",IF(OFFSET(Zdroj!J$16,'k rozhodnutí detailní'!$A1122,0)="","","Anonymizováno")),CONCATENATE("Okres:","
",OFFSET(Zdroj!CH$16,'k rozhodnutí detailní'!$A1122,0),"
","Právní forma","
",OFFSET(Zdroj!H$16,'k rozhodnutí detailní'!$A1122,0),"
",IF(OFFSET(Zdroj!I$16,'k rozhodnutí detailní'!$A1122,0)="","","IČO: "),OFFSET(Zdroj!I$16,'k rozhodnutí detailní'!$A1122,0),"
","B.Ú. ",OFFSET(Zdroj!J$16,'k rozhodnutí detailní'!$A1122,0))))</f>
        <v/>
      </c>
      <c r="D1124" s="3" t="str">
        <f ca="1">IF($B1123="","",OFFSET(Zdroj!O$16,'k rozhodnutí detailní'!$A1122,0))</f>
        <v/>
      </c>
      <c r="E1124" s="426"/>
      <c r="F1124" s="31"/>
      <c r="G1124" s="429"/>
      <c r="H1124" s="427"/>
      <c r="I1124" s="419"/>
      <c r="J1124" s="419"/>
      <c r="K1124" s="419"/>
      <c r="L1124" s="419"/>
      <c r="M1124" s="435"/>
      <c r="N1124" s="425"/>
      <c r="O1124" s="419"/>
      <c r="P1124" s="419"/>
      <c r="Q1124" s="419"/>
      <c r="R1124" s="419"/>
      <c r="S1124" s="419"/>
      <c r="T1124" s="419"/>
      <c r="U1124" s="419"/>
    </row>
    <row r="1125" spans="1:21" hidden="1" x14ac:dyDescent="0.25">
      <c r="A1125" s="25">
        <f>ROW()/3-1</f>
        <v>374</v>
      </c>
      <c r="B1125" s="424"/>
      <c r="C1125" s="29" t="str">
        <f ca="1">IF($B1123="","",IF(Zdroj!$AS$9="ano",IF(OFFSET(Zdroj!M$16,'k rozhodnutí detailní'!A1122,0)="","","Anonymizováno"),IF(OFFSET(Zdroj!M$16,'k rozhodnutí detailní'!A1122,0)="","",OFFSET(Zdroj!M$16,'k rozhodnutí detailní'!A1122,0))))</f>
        <v/>
      </c>
      <c r="D1125" s="3" t="str">
        <f ca="1">IF($B1123="","",CONCATENATE("Dotace bude použita na:","
",OFFSET(Zdroj!P$16,'k rozhodnutí detailní'!$A1122,0)))</f>
        <v/>
      </c>
      <c r="E1125" s="426"/>
      <c r="F1125" s="32" t="str">
        <f ca="1">IF($B1123="","",OFFSET(Zdroj!V$16,'k rozhodnutí detailní'!$A1122,0))</f>
        <v/>
      </c>
      <c r="G1125" s="49" t="str">
        <f ca="1">IF($B1123="","",OFFSET(Zdroj!CC$16,'k rozhodnutí'!#REF!,0))</f>
        <v/>
      </c>
      <c r="H1125" s="427"/>
      <c r="I1125" s="419"/>
      <c r="J1125" s="419"/>
      <c r="K1125" s="419"/>
      <c r="L1125" s="419"/>
      <c r="M1125" s="435"/>
      <c r="N1125" s="33" t="str">
        <f t="shared" ref="N1125" ca="1" si="743">IF(B1123="","",N1123/G1123)</f>
        <v/>
      </c>
      <c r="O1125" s="419"/>
      <c r="P1125" s="419"/>
      <c r="Q1125" s="419"/>
      <c r="R1125" s="419"/>
      <c r="S1125" s="419"/>
      <c r="T1125" s="419"/>
      <c r="U1125" s="419"/>
    </row>
    <row r="1126" spans="1:21" hidden="1" x14ac:dyDescent="0.25">
      <c r="A1126" s="25"/>
      <c r="B1126" s="144" t="str">
        <f ca="1">IF(OFFSET(Zdroj!$B$16,A1125,0)&gt;0,A1128,"")</f>
        <v/>
      </c>
      <c r="C1126" s="2" t="str">
        <f ca="1">IF($B1126="","",IF(Zdroj!$AS$9="ano",CONCATENATE(OFFSET(Zdroj!C$16,'k rozhodnutí detailní'!$A1125,0),"
","Anonymizováno","
",OFFSET(Zdroj!E$16,'k rozhodnutí detailní'!$A1125,0),"
",OFFSET(Zdroj!F$16,'k rozhodnutí detailní'!$A1125,0)),CONCATENATE(OFFSET(Zdroj!C$16,'k rozhodnutí detailní'!$A1125,0),"
",OFFSET(Zdroj!D$16,'k rozhodnutí detailní'!$A1125,0),"
",OFFSET(Zdroj!E$16,'k rozhodnutí detailní'!$A1125,0),"
",OFFSET(Zdroj!F$16,'k rozhodnutí detailní'!$A1125,0))))</f>
        <v/>
      </c>
      <c r="D1126" s="20" t="str">
        <f ca="1">IF($B1126="","",OFFSET(Zdroj!N$16,'k rozhodnutí detailní'!$A1125,0))</f>
        <v/>
      </c>
      <c r="E1126" s="426" t="str">
        <f ca="1">IF($B1126="","",OFFSET(Zdroj!T$16,'k rozhodnutí detailní'!$A1125,0))</f>
        <v/>
      </c>
      <c r="F1126" s="32" t="str">
        <f ca="1">IF($B1126="","",OFFSET(Zdroj!U$16,'k rozhodnutí detailní'!$A1125,0))</f>
        <v/>
      </c>
      <c r="G1126" s="429" t="str">
        <f ca="1">IF($B1126="","",OFFSET(Zdroj!W$16,'k rozhodnutí detailní'!$A1125,0))</f>
        <v/>
      </c>
      <c r="H1126" s="427" t="str">
        <f ca="1">IF($B1126="","",OFFSET(Zdroj!Y$16,'k rozhodnutí detailní'!$A1125,0))</f>
        <v/>
      </c>
      <c r="I1126" s="419" t="str">
        <f ca="1">IF($B1126="","",OFFSET(Zdroj!BW$16,'k rozhodnutí detailní'!$A1125,0))</f>
        <v/>
      </c>
      <c r="J1126" s="419" t="str">
        <f ca="1">IF($B1126="","",OFFSET(Zdroj!BX$16,'k rozhodnutí detailní'!$A1125,0))</f>
        <v/>
      </c>
      <c r="K1126" s="419" t="str">
        <f ca="1">IF($B1126="","",OFFSET(Zdroj!BY$16,'k rozhodnutí detailní'!$A1125,0))</f>
        <v/>
      </c>
      <c r="L1126" s="419" t="str">
        <f ca="1">IF($B1126="","",CONCATENATE(OFFSET(Zdroj!BZ$16,'k rozhodnutí detailní'!$A1125,0)," ze 100"))</f>
        <v/>
      </c>
      <c r="M1126" s="435" t="str">
        <f t="shared" ref="M1126" ca="1" si="744">IF($B1126="","",SUM((I1126+J1126+K1126)/100))</f>
        <v/>
      </c>
      <c r="N1126" s="425" t="str">
        <f ca="1">IF(B1126="","",IF(Zdroj!$AS$1=Zdroj!$AT$9,IF(ROUND(G1126*M1126,Zdroj!$AT$8)&lt;Zdroj!$AU$1,Zdroj!$AU$1,ROUND(G1126*M1126,Zdroj!$AT$8)),OFFSET(Zdroj!CE$16,'k rozhodnutí detailní'!A1125,0)))</f>
        <v/>
      </c>
      <c r="O1126" s="419" t="str">
        <f ca="1">IF($B1126="","",OFFSET(Zdroj!Z$16,'k rozhodnutí detailní'!$A1125,0))</f>
        <v/>
      </c>
      <c r="P1126" s="419" t="str">
        <f ca="1">IF($B1126="","",OFFSET(Zdroj!AC$16,'k rozhodnutí detailní'!$A1125,0))</f>
        <v/>
      </c>
      <c r="Q1126" s="419" t="str">
        <f ca="1">IF($B1126="","",OFFSET(Zdroj!AD$16,'k rozhodnutí detailní'!$A1125,0))</f>
        <v/>
      </c>
      <c r="R1126" s="419" t="str">
        <f ca="1">IF($B1126="","",OFFSET(Zdroj!AE$16,'k rozhodnutí detailní'!$A1125,0))</f>
        <v/>
      </c>
      <c r="S1126" s="419" t="str">
        <f ca="1">IF($B1126="","",OFFSET(Zdroj!AF$16,'k rozhodnutí detailní'!$A1125,0))</f>
        <v/>
      </c>
      <c r="T1126" s="419" t="str">
        <f ca="1">IF($B1126="","",OFFSET(Zdroj!AG$16,'k rozhodnutí detailní'!$A1125,0))</f>
        <v/>
      </c>
      <c r="U1126" s="419" t="str">
        <f ca="1">IF($B1126="","",OFFSET(Zdroj!AH$16,'k rozhodnutí detailní'!$A1125,0))</f>
        <v/>
      </c>
    </row>
    <row r="1127" spans="1:21" hidden="1" x14ac:dyDescent="0.25">
      <c r="A1127" s="25"/>
      <c r="B1127" s="424" t="str">
        <f ca="1">IF(OFFSET(Zdroj!$B$16,A1125,0)&gt;0,OFFSET(Zdroj!$B$16,A1125,0)+0,"")</f>
        <v/>
      </c>
      <c r="C1127" s="2" t="str">
        <f ca="1">IF($B1126="","",IF(Zdroj!$AS$9="ano",CONCATENATE("Okres:","
",OFFSET(Zdroj!CH$16,'k rozhodnutí detailní'!$A1125,0),"
","Právní forma","
",OFFSET(Zdroj!H$16,'k rozhodnutí detailní'!$A1125,0),"
",IF(OFFSET(Zdroj!I$16,'k rozhodnutí detailní'!$A1125,0)="","","IČO: "),OFFSET(Zdroj!I$16,'k rozhodnutí detailní'!$A1125,0),"
","B.Ú. ",IF(OFFSET(Zdroj!J$16,'k rozhodnutí detailní'!$A1125,0)="","","Anonymizováno")),CONCATENATE("Okres:","
",OFFSET(Zdroj!CH$16,'k rozhodnutí detailní'!$A1125,0),"
","Právní forma","
",OFFSET(Zdroj!H$16,'k rozhodnutí detailní'!$A1125,0),"
",IF(OFFSET(Zdroj!I$16,'k rozhodnutí detailní'!$A1125,0)="","","IČO: "),OFFSET(Zdroj!I$16,'k rozhodnutí detailní'!$A1125,0),"
","B.Ú. ",OFFSET(Zdroj!J$16,'k rozhodnutí detailní'!$A1125,0))))</f>
        <v/>
      </c>
      <c r="D1127" s="3" t="str">
        <f ca="1">IF($B1126="","",OFFSET(Zdroj!O$16,'k rozhodnutí detailní'!$A1125,0))</f>
        <v/>
      </c>
      <c r="E1127" s="426"/>
      <c r="F1127" s="31"/>
      <c r="G1127" s="429"/>
      <c r="H1127" s="427"/>
      <c r="I1127" s="419"/>
      <c r="J1127" s="419"/>
      <c r="K1127" s="419"/>
      <c r="L1127" s="419"/>
      <c r="M1127" s="435"/>
      <c r="N1127" s="425"/>
      <c r="O1127" s="419"/>
      <c r="P1127" s="419"/>
      <c r="Q1127" s="419"/>
      <c r="R1127" s="419"/>
      <c r="S1127" s="419"/>
      <c r="T1127" s="419"/>
      <c r="U1127" s="419"/>
    </row>
    <row r="1128" spans="1:21" hidden="1" x14ac:dyDescent="0.25">
      <c r="A1128" s="25">
        <f>ROW()/3-1</f>
        <v>375</v>
      </c>
      <c r="B1128" s="424"/>
      <c r="C1128" s="29" t="str">
        <f ca="1">IF($B1126="","",IF(Zdroj!$AS$9="ano",IF(OFFSET(Zdroj!M$16,'k rozhodnutí detailní'!A1125,0)="","","Anonymizováno"),IF(OFFSET(Zdroj!M$16,'k rozhodnutí detailní'!A1125,0)="","",OFFSET(Zdroj!M$16,'k rozhodnutí detailní'!A1125,0))))</f>
        <v/>
      </c>
      <c r="D1128" s="3" t="str">
        <f ca="1">IF($B1126="","",CONCATENATE("Dotace bude použita na:","
",OFFSET(Zdroj!P$16,'k rozhodnutí detailní'!$A1125,0)))</f>
        <v/>
      </c>
      <c r="E1128" s="426"/>
      <c r="F1128" s="32" t="str">
        <f ca="1">IF($B1126="","",OFFSET(Zdroj!V$16,'k rozhodnutí detailní'!$A1125,0))</f>
        <v/>
      </c>
      <c r="G1128" s="49" t="str">
        <f ca="1">IF($B1126="","",OFFSET(Zdroj!CC$16,'k rozhodnutí'!#REF!,0))</f>
        <v/>
      </c>
      <c r="H1128" s="427"/>
      <c r="I1128" s="419"/>
      <c r="J1128" s="419"/>
      <c r="K1128" s="419"/>
      <c r="L1128" s="419"/>
      <c r="M1128" s="435"/>
      <c r="N1128" s="33" t="str">
        <f t="shared" ref="N1128" ca="1" si="745">IF(B1126="","",N1126/G1126)</f>
        <v/>
      </c>
      <c r="O1128" s="419"/>
      <c r="P1128" s="419"/>
      <c r="Q1128" s="419"/>
      <c r="R1128" s="419"/>
      <c r="S1128" s="419"/>
      <c r="T1128" s="419"/>
      <c r="U1128" s="419"/>
    </row>
    <row r="1129" spans="1:21" hidden="1" x14ac:dyDescent="0.25">
      <c r="A1129" s="25"/>
      <c r="B1129" s="144" t="str">
        <f ca="1">IF(OFFSET(Zdroj!$B$16,A1128,0)&gt;0,A1131,"")</f>
        <v/>
      </c>
      <c r="C1129" s="2" t="str">
        <f ca="1">IF($B1129="","",IF(Zdroj!$AS$9="ano",CONCATENATE(OFFSET(Zdroj!C$16,'k rozhodnutí detailní'!$A1128,0),"
","Anonymizováno","
",OFFSET(Zdroj!E$16,'k rozhodnutí detailní'!$A1128,0),"
",OFFSET(Zdroj!F$16,'k rozhodnutí detailní'!$A1128,0)),CONCATENATE(OFFSET(Zdroj!C$16,'k rozhodnutí detailní'!$A1128,0),"
",OFFSET(Zdroj!D$16,'k rozhodnutí detailní'!$A1128,0),"
",OFFSET(Zdroj!E$16,'k rozhodnutí detailní'!$A1128,0),"
",OFFSET(Zdroj!F$16,'k rozhodnutí detailní'!$A1128,0))))</f>
        <v/>
      </c>
      <c r="D1129" s="20" t="str">
        <f ca="1">IF($B1129="","",OFFSET(Zdroj!N$16,'k rozhodnutí detailní'!$A1128,0))</f>
        <v/>
      </c>
      <c r="E1129" s="426" t="str">
        <f ca="1">IF($B1129="","",OFFSET(Zdroj!T$16,'k rozhodnutí detailní'!$A1128,0))</f>
        <v/>
      </c>
      <c r="F1129" s="32" t="str">
        <f ca="1">IF($B1129="","",OFFSET(Zdroj!U$16,'k rozhodnutí detailní'!$A1128,0))</f>
        <v/>
      </c>
      <c r="G1129" s="429" t="str">
        <f ca="1">IF($B1129="","",OFFSET(Zdroj!W$16,'k rozhodnutí detailní'!$A1128,0))</f>
        <v/>
      </c>
      <c r="H1129" s="427" t="str">
        <f ca="1">IF($B1129="","",OFFSET(Zdroj!Y$16,'k rozhodnutí detailní'!$A1128,0))</f>
        <v/>
      </c>
      <c r="I1129" s="419" t="str">
        <f ca="1">IF($B1129="","",OFFSET(Zdroj!BW$16,'k rozhodnutí detailní'!$A1128,0))</f>
        <v/>
      </c>
      <c r="J1129" s="419" t="str">
        <f ca="1">IF($B1129="","",OFFSET(Zdroj!BX$16,'k rozhodnutí detailní'!$A1128,0))</f>
        <v/>
      </c>
      <c r="K1129" s="419" t="str">
        <f ca="1">IF($B1129="","",OFFSET(Zdroj!BY$16,'k rozhodnutí detailní'!$A1128,0))</f>
        <v/>
      </c>
      <c r="L1129" s="419" t="str">
        <f ca="1">IF($B1129="","",CONCATENATE(OFFSET(Zdroj!BZ$16,'k rozhodnutí detailní'!$A1128,0)," ze 100"))</f>
        <v/>
      </c>
      <c r="M1129" s="435" t="str">
        <f t="shared" ref="M1129" ca="1" si="746">IF($B1129="","",SUM((I1129+J1129+K1129)/100))</f>
        <v/>
      </c>
      <c r="N1129" s="425" t="str">
        <f ca="1">IF(B1129="","",IF(Zdroj!$AS$1=Zdroj!$AT$9,IF(ROUND(G1129*M1129,Zdroj!$AT$8)&lt;Zdroj!$AU$1,Zdroj!$AU$1,ROUND(G1129*M1129,Zdroj!$AT$8)),OFFSET(Zdroj!CE$16,'k rozhodnutí detailní'!A1128,0)))</f>
        <v/>
      </c>
      <c r="O1129" s="419" t="str">
        <f ca="1">IF($B1129="","",OFFSET(Zdroj!Z$16,'k rozhodnutí detailní'!$A1128,0))</f>
        <v/>
      </c>
      <c r="P1129" s="419" t="str">
        <f ca="1">IF($B1129="","",OFFSET(Zdroj!AC$16,'k rozhodnutí detailní'!$A1128,0))</f>
        <v/>
      </c>
      <c r="Q1129" s="419" t="str">
        <f ca="1">IF($B1129="","",OFFSET(Zdroj!AD$16,'k rozhodnutí detailní'!$A1128,0))</f>
        <v/>
      </c>
      <c r="R1129" s="419" t="str">
        <f ca="1">IF($B1129="","",OFFSET(Zdroj!AE$16,'k rozhodnutí detailní'!$A1128,0))</f>
        <v/>
      </c>
      <c r="S1129" s="419" t="str">
        <f ca="1">IF($B1129="","",OFFSET(Zdroj!AF$16,'k rozhodnutí detailní'!$A1128,0))</f>
        <v/>
      </c>
      <c r="T1129" s="419" t="str">
        <f ca="1">IF($B1129="","",OFFSET(Zdroj!AG$16,'k rozhodnutí detailní'!$A1128,0))</f>
        <v/>
      </c>
      <c r="U1129" s="419" t="str">
        <f ca="1">IF($B1129="","",OFFSET(Zdroj!AH$16,'k rozhodnutí detailní'!$A1128,0))</f>
        <v/>
      </c>
    </row>
    <row r="1130" spans="1:21" hidden="1" x14ac:dyDescent="0.25">
      <c r="A1130" s="25"/>
      <c r="B1130" s="424" t="str">
        <f ca="1">IF(OFFSET(Zdroj!$B$16,A1128,0)&gt;0,OFFSET(Zdroj!$B$16,A1128,0)+0,"")</f>
        <v/>
      </c>
      <c r="C1130" s="2" t="str">
        <f ca="1">IF($B1129="","",IF(Zdroj!$AS$9="ano",CONCATENATE("Okres:","
",OFFSET(Zdroj!CH$16,'k rozhodnutí detailní'!$A1128,0),"
","Právní forma","
",OFFSET(Zdroj!H$16,'k rozhodnutí detailní'!$A1128,0),"
",IF(OFFSET(Zdroj!I$16,'k rozhodnutí detailní'!$A1128,0)="","","IČO: "),OFFSET(Zdroj!I$16,'k rozhodnutí detailní'!$A1128,0),"
","B.Ú. ",IF(OFFSET(Zdroj!J$16,'k rozhodnutí detailní'!$A1128,0)="","","Anonymizováno")),CONCATENATE("Okres:","
",OFFSET(Zdroj!CH$16,'k rozhodnutí detailní'!$A1128,0),"
","Právní forma","
",OFFSET(Zdroj!H$16,'k rozhodnutí detailní'!$A1128,0),"
",IF(OFFSET(Zdroj!I$16,'k rozhodnutí detailní'!$A1128,0)="","","IČO: "),OFFSET(Zdroj!I$16,'k rozhodnutí detailní'!$A1128,0),"
","B.Ú. ",OFFSET(Zdroj!J$16,'k rozhodnutí detailní'!$A1128,0))))</f>
        <v/>
      </c>
      <c r="D1130" s="3" t="str">
        <f ca="1">IF($B1129="","",OFFSET(Zdroj!O$16,'k rozhodnutí detailní'!$A1128,0))</f>
        <v/>
      </c>
      <c r="E1130" s="426"/>
      <c r="F1130" s="31"/>
      <c r="G1130" s="429"/>
      <c r="H1130" s="427"/>
      <c r="I1130" s="419"/>
      <c r="J1130" s="419"/>
      <c r="K1130" s="419"/>
      <c r="L1130" s="419"/>
      <c r="M1130" s="435"/>
      <c r="N1130" s="425"/>
      <c r="O1130" s="419"/>
      <c r="P1130" s="419"/>
      <c r="Q1130" s="419"/>
      <c r="R1130" s="419"/>
      <c r="S1130" s="419"/>
      <c r="T1130" s="419"/>
      <c r="U1130" s="419"/>
    </row>
    <row r="1131" spans="1:21" hidden="1" x14ac:dyDescent="0.25">
      <c r="A1131" s="25">
        <f>ROW()/3-1</f>
        <v>376</v>
      </c>
      <c r="B1131" s="424"/>
      <c r="C1131" s="29" t="str">
        <f ca="1">IF($B1129="","",IF(Zdroj!$AS$9="ano",IF(OFFSET(Zdroj!M$16,'k rozhodnutí detailní'!A1128,0)="","","Anonymizováno"),IF(OFFSET(Zdroj!M$16,'k rozhodnutí detailní'!A1128,0)="","",OFFSET(Zdroj!M$16,'k rozhodnutí detailní'!A1128,0))))</f>
        <v/>
      </c>
      <c r="D1131" s="3" t="str">
        <f ca="1">IF($B1129="","",CONCATENATE("Dotace bude použita na:","
",OFFSET(Zdroj!P$16,'k rozhodnutí detailní'!$A1128,0)))</f>
        <v/>
      </c>
      <c r="E1131" s="426"/>
      <c r="F1131" s="32" t="str">
        <f ca="1">IF($B1129="","",OFFSET(Zdroj!V$16,'k rozhodnutí detailní'!$A1128,0))</f>
        <v/>
      </c>
      <c r="G1131" s="49" t="str">
        <f ca="1">IF($B1129="","",OFFSET(Zdroj!CC$16,'k rozhodnutí'!#REF!,0))</f>
        <v/>
      </c>
      <c r="H1131" s="427"/>
      <c r="I1131" s="419"/>
      <c r="J1131" s="419"/>
      <c r="K1131" s="419"/>
      <c r="L1131" s="419"/>
      <c r="M1131" s="435"/>
      <c r="N1131" s="33" t="str">
        <f t="shared" ref="N1131" ca="1" si="747">IF(B1129="","",N1129/G1129)</f>
        <v/>
      </c>
      <c r="O1131" s="419"/>
      <c r="P1131" s="419"/>
      <c r="Q1131" s="419"/>
      <c r="R1131" s="419"/>
      <c r="S1131" s="419"/>
      <c r="T1131" s="419"/>
      <c r="U1131" s="419"/>
    </row>
    <row r="1132" spans="1:21" hidden="1" x14ac:dyDescent="0.25">
      <c r="A1132" s="25"/>
      <c r="B1132" s="144" t="str">
        <f ca="1">IF(OFFSET(Zdroj!$B$16,A1131,0)&gt;0,A1134,"")</f>
        <v/>
      </c>
      <c r="C1132" s="2" t="str">
        <f ca="1">IF($B1132="","",IF(Zdroj!$AS$9="ano",CONCATENATE(OFFSET(Zdroj!C$16,'k rozhodnutí detailní'!$A1131,0),"
","Anonymizováno","
",OFFSET(Zdroj!E$16,'k rozhodnutí detailní'!$A1131,0),"
",OFFSET(Zdroj!F$16,'k rozhodnutí detailní'!$A1131,0)),CONCATENATE(OFFSET(Zdroj!C$16,'k rozhodnutí detailní'!$A1131,0),"
",OFFSET(Zdroj!D$16,'k rozhodnutí detailní'!$A1131,0),"
",OFFSET(Zdroj!E$16,'k rozhodnutí detailní'!$A1131,0),"
",OFFSET(Zdroj!F$16,'k rozhodnutí detailní'!$A1131,0))))</f>
        <v/>
      </c>
      <c r="D1132" s="20" t="str">
        <f ca="1">IF($B1132="","",OFFSET(Zdroj!N$16,'k rozhodnutí detailní'!$A1131,0))</f>
        <v/>
      </c>
      <c r="E1132" s="426" t="str">
        <f ca="1">IF($B1132="","",OFFSET(Zdroj!T$16,'k rozhodnutí detailní'!$A1131,0))</f>
        <v/>
      </c>
      <c r="F1132" s="32" t="str">
        <f ca="1">IF($B1132="","",OFFSET(Zdroj!U$16,'k rozhodnutí detailní'!$A1131,0))</f>
        <v/>
      </c>
      <c r="G1132" s="429" t="str">
        <f ca="1">IF($B1132="","",OFFSET(Zdroj!W$16,'k rozhodnutí detailní'!$A1131,0))</f>
        <v/>
      </c>
      <c r="H1132" s="427" t="str">
        <f ca="1">IF($B1132="","",OFFSET(Zdroj!Y$16,'k rozhodnutí detailní'!$A1131,0))</f>
        <v/>
      </c>
      <c r="I1132" s="419" t="str">
        <f ca="1">IF($B1132="","",OFFSET(Zdroj!BW$16,'k rozhodnutí detailní'!$A1131,0))</f>
        <v/>
      </c>
      <c r="J1132" s="419" t="str">
        <f ca="1">IF($B1132="","",OFFSET(Zdroj!BX$16,'k rozhodnutí detailní'!$A1131,0))</f>
        <v/>
      </c>
      <c r="K1132" s="419" t="str">
        <f ca="1">IF($B1132="","",OFFSET(Zdroj!BY$16,'k rozhodnutí detailní'!$A1131,0))</f>
        <v/>
      </c>
      <c r="L1132" s="419" t="str">
        <f ca="1">IF($B1132="","",CONCATENATE(OFFSET(Zdroj!BZ$16,'k rozhodnutí detailní'!$A1131,0)," ze 100"))</f>
        <v/>
      </c>
      <c r="M1132" s="435" t="str">
        <f t="shared" ref="M1132" ca="1" si="748">IF($B1132="","",SUM((I1132+J1132+K1132)/100))</f>
        <v/>
      </c>
      <c r="N1132" s="425" t="str">
        <f ca="1">IF(B1132="","",IF(Zdroj!$AS$1=Zdroj!$AT$9,IF(ROUND(G1132*M1132,Zdroj!$AT$8)&lt;Zdroj!$AU$1,Zdroj!$AU$1,ROUND(G1132*M1132,Zdroj!$AT$8)),OFFSET(Zdroj!CE$16,'k rozhodnutí detailní'!A1131,0)))</f>
        <v/>
      </c>
      <c r="O1132" s="419" t="str">
        <f ca="1">IF($B1132="","",OFFSET(Zdroj!Z$16,'k rozhodnutí detailní'!$A1131,0))</f>
        <v/>
      </c>
      <c r="P1132" s="419" t="str">
        <f ca="1">IF($B1132="","",OFFSET(Zdroj!AC$16,'k rozhodnutí detailní'!$A1131,0))</f>
        <v/>
      </c>
      <c r="Q1132" s="419" t="str">
        <f ca="1">IF($B1132="","",OFFSET(Zdroj!AD$16,'k rozhodnutí detailní'!$A1131,0))</f>
        <v/>
      </c>
      <c r="R1132" s="419" t="str">
        <f ca="1">IF($B1132="","",OFFSET(Zdroj!AE$16,'k rozhodnutí detailní'!$A1131,0))</f>
        <v/>
      </c>
      <c r="S1132" s="419" t="str">
        <f ca="1">IF($B1132="","",OFFSET(Zdroj!AF$16,'k rozhodnutí detailní'!$A1131,0))</f>
        <v/>
      </c>
      <c r="T1132" s="419" t="str">
        <f ca="1">IF($B1132="","",OFFSET(Zdroj!AG$16,'k rozhodnutí detailní'!$A1131,0))</f>
        <v/>
      </c>
      <c r="U1132" s="419" t="str">
        <f ca="1">IF($B1132="","",OFFSET(Zdroj!AH$16,'k rozhodnutí detailní'!$A1131,0))</f>
        <v/>
      </c>
    </row>
    <row r="1133" spans="1:21" hidden="1" x14ac:dyDescent="0.25">
      <c r="A1133" s="25"/>
      <c r="B1133" s="424" t="str">
        <f ca="1">IF(OFFSET(Zdroj!$B$16,A1131,0)&gt;0,OFFSET(Zdroj!$B$16,A1131,0)+0,"")</f>
        <v/>
      </c>
      <c r="C1133" s="2" t="str">
        <f ca="1">IF($B1132="","",IF(Zdroj!$AS$9="ano",CONCATENATE("Okres:","
",OFFSET(Zdroj!CH$16,'k rozhodnutí detailní'!$A1131,0),"
","Právní forma","
",OFFSET(Zdroj!H$16,'k rozhodnutí detailní'!$A1131,0),"
",IF(OFFSET(Zdroj!I$16,'k rozhodnutí detailní'!$A1131,0)="","","IČO: "),OFFSET(Zdroj!I$16,'k rozhodnutí detailní'!$A1131,0),"
","B.Ú. ",IF(OFFSET(Zdroj!J$16,'k rozhodnutí detailní'!$A1131,0)="","","Anonymizováno")),CONCATENATE("Okres:","
",OFFSET(Zdroj!CH$16,'k rozhodnutí detailní'!$A1131,0),"
","Právní forma","
",OFFSET(Zdroj!H$16,'k rozhodnutí detailní'!$A1131,0),"
",IF(OFFSET(Zdroj!I$16,'k rozhodnutí detailní'!$A1131,0)="","","IČO: "),OFFSET(Zdroj!I$16,'k rozhodnutí detailní'!$A1131,0),"
","B.Ú. ",OFFSET(Zdroj!J$16,'k rozhodnutí detailní'!$A1131,0))))</f>
        <v/>
      </c>
      <c r="D1133" s="3" t="str">
        <f ca="1">IF($B1132="","",OFFSET(Zdroj!O$16,'k rozhodnutí detailní'!$A1131,0))</f>
        <v/>
      </c>
      <c r="E1133" s="426"/>
      <c r="F1133" s="31"/>
      <c r="G1133" s="429"/>
      <c r="H1133" s="427"/>
      <c r="I1133" s="419"/>
      <c r="J1133" s="419"/>
      <c r="K1133" s="419"/>
      <c r="L1133" s="419"/>
      <c r="M1133" s="435"/>
      <c r="N1133" s="425"/>
      <c r="O1133" s="419"/>
      <c r="P1133" s="419"/>
      <c r="Q1133" s="419"/>
      <c r="R1133" s="419"/>
      <c r="S1133" s="419"/>
      <c r="T1133" s="419"/>
      <c r="U1133" s="419"/>
    </row>
    <row r="1134" spans="1:21" hidden="1" x14ac:dyDescent="0.25">
      <c r="A1134" s="25">
        <f>ROW()/3-1</f>
        <v>377</v>
      </c>
      <c r="B1134" s="424"/>
      <c r="C1134" s="29" t="str">
        <f ca="1">IF($B1132="","",IF(Zdroj!$AS$9="ano",IF(OFFSET(Zdroj!M$16,'k rozhodnutí detailní'!A1131,0)="","","Anonymizováno"),IF(OFFSET(Zdroj!M$16,'k rozhodnutí detailní'!A1131,0)="","",OFFSET(Zdroj!M$16,'k rozhodnutí detailní'!A1131,0))))</f>
        <v/>
      </c>
      <c r="D1134" s="3" t="str">
        <f ca="1">IF($B1132="","",CONCATENATE("Dotace bude použita na:","
",OFFSET(Zdroj!P$16,'k rozhodnutí detailní'!$A1131,0)))</f>
        <v/>
      </c>
      <c r="E1134" s="426"/>
      <c r="F1134" s="32" t="str">
        <f ca="1">IF($B1132="","",OFFSET(Zdroj!V$16,'k rozhodnutí detailní'!$A1131,0))</f>
        <v/>
      </c>
      <c r="G1134" s="49" t="str">
        <f ca="1">IF($B1132="","",OFFSET(Zdroj!CC$16,'k rozhodnutí'!#REF!,0))</f>
        <v/>
      </c>
      <c r="H1134" s="427"/>
      <c r="I1134" s="419"/>
      <c r="J1134" s="419"/>
      <c r="K1134" s="419"/>
      <c r="L1134" s="419"/>
      <c r="M1134" s="435"/>
      <c r="N1134" s="33" t="str">
        <f t="shared" ref="N1134" ca="1" si="749">IF(B1132="","",N1132/G1132)</f>
        <v/>
      </c>
      <c r="O1134" s="419"/>
      <c r="P1134" s="419"/>
      <c r="Q1134" s="419"/>
      <c r="R1134" s="419"/>
      <c r="S1134" s="419"/>
      <c r="T1134" s="419"/>
      <c r="U1134" s="419"/>
    </row>
    <row r="1135" spans="1:21" hidden="1" x14ac:dyDescent="0.25">
      <c r="A1135" s="25"/>
      <c r="B1135" s="144" t="str">
        <f ca="1">IF(OFFSET(Zdroj!$B$16,A1134,0)&gt;0,A1137,"")</f>
        <v/>
      </c>
      <c r="C1135" s="2" t="str">
        <f ca="1">IF($B1135="","",IF(Zdroj!$AS$9="ano",CONCATENATE(OFFSET(Zdroj!C$16,'k rozhodnutí detailní'!$A1134,0),"
","Anonymizováno","
",OFFSET(Zdroj!E$16,'k rozhodnutí detailní'!$A1134,0),"
",OFFSET(Zdroj!F$16,'k rozhodnutí detailní'!$A1134,0)),CONCATENATE(OFFSET(Zdroj!C$16,'k rozhodnutí detailní'!$A1134,0),"
",OFFSET(Zdroj!D$16,'k rozhodnutí detailní'!$A1134,0),"
",OFFSET(Zdroj!E$16,'k rozhodnutí detailní'!$A1134,0),"
",OFFSET(Zdroj!F$16,'k rozhodnutí detailní'!$A1134,0))))</f>
        <v/>
      </c>
      <c r="D1135" s="20" t="str">
        <f ca="1">IF($B1135="","",OFFSET(Zdroj!N$16,'k rozhodnutí detailní'!$A1134,0))</f>
        <v/>
      </c>
      <c r="E1135" s="426" t="str">
        <f ca="1">IF($B1135="","",OFFSET(Zdroj!T$16,'k rozhodnutí detailní'!$A1134,0))</f>
        <v/>
      </c>
      <c r="F1135" s="32" t="str">
        <f ca="1">IF($B1135="","",OFFSET(Zdroj!U$16,'k rozhodnutí detailní'!$A1134,0))</f>
        <v/>
      </c>
      <c r="G1135" s="429" t="str">
        <f ca="1">IF($B1135="","",OFFSET(Zdroj!W$16,'k rozhodnutí detailní'!$A1134,0))</f>
        <v/>
      </c>
      <c r="H1135" s="427" t="str">
        <f ca="1">IF($B1135="","",OFFSET(Zdroj!Y$16,'k rozhodnutí detailní'!$A1134,0))</f>
        <v/>
      </c>
      <c r="I1135" s="419" t="str">
        <f ca="1">IF($B1135="","",OFFSET(Zdroj!BW$16,'k rozhodnutí detailní'!$A1134,0))</f>
        <v/>
      </c>
      <c r="J1135" s="419" t="str">
        <f ca="1">IF($B1135="","",OFFSET(Zdroj!BX$16,'k rozhodnutí detailní'!$A1134,0))</f>
        <v/>
      </c>
      <c r="K1135" s="419" t="str">
        <f ca="1">IF($B1135="","",OFFSET(Zdroj!BY$16,'k rozhodnutí detailní'!$A1134,0))</f>
        <v/>
      </c>
      <c r="L1135" s="419" t="str">
        <f ca="1">IF($B1135="","",CONCATENATE(OFFSET(Zdroj!BZ$16,'k rozhodnutí detailní'!$A1134,0)," ze 100"))</f>
        <v/>
      </c>
      <c r="M1135" s="435" t="str">
        <f t="shared" ref="M1135" ca="1" si="750">IF($B1135="","",SUM((I1135+J1135+K1135)/100))</f>
        <v/>
      </c>
      <c r="N1135" s="425" t="str">
        <f ca="1">IF(B1135="","",IF(Zdroj!$AS$1=Zdroj!$AT$9,IF(ROUND(G1135*M1135,Zdroj!$AT$8)&lt;Zdroj!$AU$1,Zdroj!$AU$1,ROUND(G1135*M1135,Zdroj!$AT$8)),OFFSET(Zdroj!CE$16,'k rozhodnutí detailní'!A1134,0)))</f>
        <v/>
      </c>
      <c r="O1135" s="419" t="str">
        <f ca="1">IF($B1135="","",OFFSET(Zdroj!Z$16,'k rozhodnutí detailní'!$A1134,0))</f>
        <v/>
      </c>
      <c r="P1135" s="419" t="str">
        <f ca="1">IF($B1135="","",OFFSET(Zdroj!AC$16,'k rozhodnutí detailní'!$A1134,0))</f>
        <v/>
      </c>
      <c r="Q1135" s="419" t="str">
        <f ca="1">IF($B1135="","",OFFSET(Zdroj!AD$16,'k rozhodnutí detailní'!$A1134,0))</f>
        <v/>
      </c>
      <c r="R1135" s="419" t="str">
        <f ca="1">IF($B1135="","",OFFSET(Zdroj!AE$16,'k rozhodnutí detailní'!$A1134,0))</f>
        <v/>
      </c>
      <c r="S1135" s="419" t="str">
        <f ca="1">IF($B1135="","",OFFSET(Zdroj!AF$16,'k rozhodnutí detailní'!$A1134,0))</f>
        <v/>
      </c>
      <c r="T1135" s="419" t="str">
        <f ca="1">IF($B1135="","",OFFSET(Zdroj!AG$16,'k rozhodnutí detailní'!$A1134,0))</f>
        <v/>
      </c>
      <c r="U1135" s="419" t="str">
        <f ca="1">IF($B1135="","",OFFSET(Zdroj!AH$16,'k rozhodnutí detailní'!$A1134,0))</f>
        <v/>
      </c>
    </row>
    <row r="1136" spans="1:21" hidden="1" x14ac:dyDescent="0.25">
      <c r="A1136" s="25"/>
      <c r="B1136" s="424" t="str">
        <f ca="1">IF(OFFSET(Zdroj!$B$16,A1134,0)&gt;0,OFFSET(Zdroj!$B$16,A1134,0)+0,"")</f>
        <v/>
      </c>
      <c r="C1136" s="2" t="str">
        <f ca="1">IF($B1135="","",IF(Zdroj!$AS$9="ano",CONCATENATE("Okres:","
",OFFSET(Zdroj!CH$16,'k rozhodnutí detailní'!$A1134,0),"
","Právní forma","
",OFFSET(Zdroj!H$16,'k rozhodnutí detailní'!$A1134,0),"
",IF(OFFSET(Zdroj!I$16,'k rozhodnutí detailní'!$A1134,0)="","","IČO: "),OFFSET(Zdroj!I$16,'k rozhodnutí detailní'!$A1134,0),"
","B.Ú. ",IF(OFFSET(Zdroj!J$16,'k rozhodnutí detailní'!$A1134,0)="","","Anonymizováno")),CONCATENATE("Okres:","
",OFFSET(Zdroj!CH$16,'k rozhodnutí detailní'!$A1134,0),"
","Právní forma","
",OFFSET(Zdroj!H$16,'k rozhodnutí detailní'!$A1134,0),"
",IF(OFFSET(Zdroj!I$16,'k rozhodnutí detailní'!$A1134,0)="","","IČO: "),OFFSET(Zdroj!I$16,'k rozhodnutí detailní'!$A1134,0),"
","B.Ú. ",OFFSET(Zdroj!J$16,'k rozhodnutí detailní'!$A1134,0))))</f>
        <v/>
      </c>
      <c r="D1136" s="3" t="str">
        <f ca="1">IF($B1135="","",OFFSET(Zdroj!O$16,'k rozhodnutí detailní'!$A1134,0))</f>
        <v/>
      </c>
      <c r="E1136" s="426"/>
      <c r="F1136" s="31"/>
      <c r="G1136" s="429"/>
      <c r="H1136" s="427"/>
      <c r="I1136" s="419"/>
      <c r="J1136" s="419"/>
      <c r="K1136" s="419"/>
      <c r="L1136" s="419"/>
      <c r="M1136" s="435"/>
      <c r="N1136" s="425"/>
      <c r="O1136" s="419"/>
      <c r="P1136" s="419"/>
      <c r="Q1136" s="419"/>
      <c r="R1136" s="419"/>
      <c r="S1136" s="419"/>
      <c r="T1136" s="419"/>
      <c r="U1136" s="419"/>
    </row>
    <row r="1137" spans="1:21" hidden="1" x14ac:dyDescent="0.25">
      <c r="A1137" s="25">
        <f>ROW()/3-1</f>
        <v>378</v>
      </c>
      <c r="B1137" s="424"/>
      <c r="C1137" s="29" t="str">
        <f ca="1">IF($B1135="","",IF(Zdroj!$AS$9="ano",IF(OFFSET(Zdroj!M$16,'k rozhodnutí detailní'!A1134,0)="","","Anonymizováno"),IF(OFFSET(Zdroj!M$16,'k rozhodnutí detailní'!A1134,0)="","",OFFSET(Zdroj!M$16,'k rozhodnutí detailní'!A1134,0))))</f>
        <v/>
      </c>
      <c r="D1137" s="3" t="str">
        <f ca="1">IF($B1135="","",CONCATENATE("Dotace bude použita na:","
",OFFSET(Zdroj!P$16,'k rozhodnutí detailní'!$A1134,0)))</f>
        <v/>
      </c>
      <c r="E1137" s="426"/>
      <c r="F1137" s="32" t="str">
        <f ca="1">IF($B1135="","",OFFSET(Zdroj!V$16,'k rozhodnutí detailní'!$A1134,0))</f>
        <v/>
      </c>
      <c r="G1137" s="49" t="str">
        <f ca="1">IF($B1135="","",OFFSET(Zdroj!CC$16,'k rozhodnutí'!#REF!,0))</f>
        <v/>
      </c>
      <c r="H1137" s="427"/>
      <c r="I1137" s="419"/>
      <c r="J1137" s="419"/>
      <c r="K1137" s="419"/>
      <c r="L1137" s="419"/>
      <c r="M1137" s="435"/>
      <c r="N1137" s="33" t="str">
        <f t="shared" ref="N1137" ca="1" si="751">IF(B1135="","",N1135/G1135)</f>
        <v/>
      </c>
      <c r="O1137" s="419"/>
      <c r="P1137" s="419"/>
      <c r="Q1137" s="419"/>
      <c r="R1137" s="419"/>
      <c r="S1137" s="419"/>
      <c r="T1137" s="419"/>
      <c r="U1137" s="419"/>
    </row>
    <row r="1138" spans="1:21" hidden="1" x14ac:dyDescent="0.25">
      <c r="A1138" s="25"/>
      <c r="B1138" s="144" t="str">
        <f ca="1">IF(OFFSET(Zdroj!$B$16,A1137,0)&gt;0,A1140,"")</f>
        <v/>
      </c>
      <c r="C1138" s="2" t="str">
        <f ca="1">IF($B1138="","",IF(Zdroj!$AS$9="ano",CONCATENATE(OFFSET(Zdroj!C$16,'k rozhodnutí detailní'!$A1137,0),"
","Anonymizováno","
",OFFSET(Zdroj!E$16,'k rozhodnutí detailní'!$A1137,0),"
",OFFSET(Zdroj!F$16,'k rozhodnutí detailní'!$A1137,0)),CONCATENATE(OFFSET(Zdroj!C$16,'k rozhodnutí detailní'!$A1137,0),"
",OFFSET(Zdroj!D$16,'k rozhodnutí detailní'!$A1137,0),"
",OFFSET(Zdroj!E$16,'k rozhodnutí detailní'!$A1137,0),"
",OFFSET(Zdroj!F$16,'k rozhodnutí detailní'!$A1137,0))))</f>
        <v/>
      </c>
      <c r="D1138" s="20" t="str">
        <f ca="1">IF($B1138="","",OFFSET(Zdroj!N$16,'k rozhodnutí detailní'!$A1137,0))</f>
        <v/>
      </c>
      <c r="E1138" s="426" t="str">
        <f ca="1">IF($B1138="","",OFFSET(Zdroj!T$16,'k rozhodnutí detailní'!$A1137,0))</f>
        <v/>
      </c>
      <c r="F1138" s="32" t="str">
        <f ca="1">IF($B1138="","",OFFSET(Zdroj!U$16,'k rozhodnutí detailní'!$A1137,0))</f>
        <v/>
      </c>
      <c r="G1138" s="429" t="str">
        <f ca="1">IF($B1138="","",OFFSET(Zdroj!W$16,'k rozhodnutí detailní'!$A1137,0))</f>
        <v/>
      </c>
      <c r="H1138" s="427" t="str">
        <f ca="1">IF($B1138="","",OFFSET(Zdroj!Y$16,'k rozhodnutí detailní'!$A1137,0))</f>
        <v/>
      </c>
      <c r="I1138" s="419" t="str">
        <f ca="1">IF($B1138="","",OFFSET(Zdroj!BW$16,'k rozhodnutí detailní'!$A1137,0))</f>
        <v/>
      </c>
      <c r="J1138" s="419" t="str">
        <f ca="1">IF($B1138="","",OFFSET(Zdroj!BX$16,'k rozhodnutí detailní'!$A1137,0))</f>
        <v/>
      </c>
      <c r="K1138" s="419" t="str">
        <f ca="1">IF($B1138="","",OFFSET(Zdroj!BY$16,'k rozhodnutí detailní'!$A1137,0))</f>
        <v/>
      </c>
      <c r="L1138" s="419" t="str">
        <f ca="1">IF($B1138="","",CONCATENATE(OFFSET(Zdroj!BZ$16,'k rozhodnutí detailní'!$A1137,0)," ze 100"))</f>
        <v/>
      </c>
      <c r="M1138" s="435" t="str">
        <f t="shared" ref="M1138" ca="1" si="752">IF($B1138="","",SUM((I1138+J1138+K1138)/100))</f>
        <v/>
      </c>
      <c r="N1138" s="425" t="str">
        <f ca="1">IF(B1138="","",IF(Zdroj!$AS$1=Zdroj!$AT$9,IF(ROUND(G1138*M1138,Zdroj!$AT$8)&lt;Zdroj!$AU$1,Zdroj!$AU$1,ROUND(G1138*M1138,Zdroj!$AT$8)),OFFSET(Zdroj!CE$16,'k rozhodnutí detailní'!A1137,0)))</f>
        <v/>
      </c>
      <c r="O1138" s="419" t="str">
        <f ca="1">IF($B1138="","",OFFSET(Zdroj!Z$16,'k rozhodnutí detailní'!$A1137,0))</f>
        <v/>
      </c>
      <c r="P1138" s="419" t="str">
        <f ca="1">IF($B1138="","",OFFSET(Zdroj!AC$16,'k rozhodnutí detailní'!$A1137,0))</f>
        <v/>
      </c>
      <c r="Q1138" s="419" t="str">
        <f ca="1">IF($B1138="","",OFFSET(Zdroj!AD$16,'k rozhodnutí detailní'!$A1137,0))</f>
        <v/>
      </c>
      <c r="R1138" s="419" t="str">
        <f ca="1">IF($B1138="","",OFFSET(Zdroj!AE$16,'k rozhodnutí detailní'!$A1137,0))</f>
        <v/>
      </c>
      <c r="S1138" s="419" t="str">
        <f ca="1">IF($B1138="","",OFFSET(Zdroj!AF$16,'k rozhodnutí detailní'!$A1137,0))</f>
        <v/>
      </c>
      <c r="T1138" s="419" t="str">
        <f ca="1">IF($B1138="","",OFFSET(Zdroj!AG$16,'k rozhodnutí detailní'!$A1137,0))</f>
        <v/>
      </c>
      <c r="U1138" s="419" t="str">
        <f ca="1">IF($B1138="","",OFFSET(Zdroj!AH$16,'k rozhodnutí detailní'!$A1137,0))</f>
        <v/>
      </c>
    </row>
    <row r="1139" spans="1:21" hidden="1" x14ac:dyDescent="0.25">
      <c r="A1139" s="25"/>
      <c r="B1139" s="424" t="str">
        <f ca="1">IF(OFFSET(Zdroj!$B$16,A1137,0)&gt;0,OFFSET(Zdroj!$B$16,A1137,0)+0,"")</f>
        <v/>
      </c>
      <c r="C1139" s="2" t="str">
        <f ca="1">IF($B1138="","",IF(Zdroj!$AS$9="ano",CONCATENATE("Okres:","
",OFFSET(Zdroj!CH$16,'k rozhodnutí detailní'!$A1137,0),"
","Právní forma","
",OFFSET(Zdroj!H$16,'k rozhodnutí detailní'!$A1137,0),"
",IF(OFFSET(Zdroj!I$16,'k rozhodnutí detailní'!$A1137,0)="","","IČO: "),OFFSET(Zdroj!I$16,'k rozhodnutí detailní'!$A1137,0),"
","B.Ú. ",IF(OFFSET(Zdroj!J$16,'k rozhodnutí detailní'!$A1137,0)="","","Anonymizováno")),CONCATENATE("Okres:","
",OFFSET(Zdroj!CH$16,'k rozhodnutí detailní'!$A1137,0),"
","Právní forma","
",OFFSET(Zdroj!H$16,'k rozhodnutí detailní'!$A1137,0),"
",IF(OFFSET(Zdroj!I$16,'k rozhodnutí detailní'!$A1137,0)="","","IČO: "),OFFSET(Zdroj!I$16,'k rozhodnutí detailní'!$A1137,0),"
","B.Ú. ",OFFSET(Zdroj!J$16,'k rozhodnutí detailní'!$A1137,0))))</f>
        <v/>
      </c>
      <c r="D1139" s="3" t="str">
        <f ca="1">IF($B1138="","",OFFSET(Zdroj!O$16,'k rozhodnutí detailní'!$A1137,0))</f>
        <v/>
      </c>
      <c r="E1139" s="426"/>
      <c r="F1139" s="31"/>
      <c r="G1139" s="429"/>
      <c r="H1139" s="427"/>
      <c r="I1139" s="419"/>
      <c r="J1139" s="419"/>
      <c r="K1139" s="419"/>
      <c r="L1139" s="419"/>
      <c r="M1139" s="435"/>
      <c r="N1139" s="425"/>
      <c r="O1139" s="419"/>
      <c r="P1139" s="419"/>
      <c r="Q1139" s="419"/>
      <c r="R1139" s="419"/>
      <c r="S1139" s="419"/>
      <c r="T1139" s="419"/>
      <c r="U1139" s="419"/>
    </row>
    <row r="1140" spans="1:21" hidden="1" x14ac:dyDescent="0.25">
      <c r="A1140" s="25">
        <f>ROW()/3-1</f>
        <v>379</v>
      </c>
      <c r="B1140" s="424"/>
      <c r="C1140" s="29" t="str">
        <f ca="1">IF($B1138="","",IF(Zdroj!$AS$9="ano",IF(OFFSET(Zdroj!M$16,'k rozhodnutí detailní'!A1137,0)="","","Anonymizováno"),IF(OFFSET(Zdroj!M$16,'k rozhodnutí detailní'!A1137,0)="","",OFFSET(Zdroj!M$16,'k rozhodnutí detailní'!A1137,0))))</f>
        <v/>
      </c>
      <c r="D1140" s="3" t="str">
        <f ca="1">IF($B1138="","",CONCATENATE("Dotace bude použita na:","
",OFFSET(Zdroj!P$16,'k rozhodnutí detailní'!$A1137,0)))</f>
        <v/>
      </c>
      <c r="E1140" s="426"/>
      <c r="F1140" s="32" t="str">
        <f ca="1">IF($B1138="","",OFFSET(Zdroj!V$16,'k rozhodnutí detailní'!$A1137,0))</f>
        <v/>
      </c>
      <c r="G1140" s="49" t="str">
        <f ca="1">IF($B1138="","",OFFSET(Zdroj!CC$16,'k rozhodnutí'!#REF!,0))</f>
        <v/>
      </c>
      <c r="H1140" s="427"/>
      <c r="I1140" s="419"/>
      <c r="J1140" s="419"/>
      <c r="K1140" s="419"/>
      <c r="L1140" s="419"/>
      <c r="M1140" s="435"/>
      <c r="N1140" s="33" t="str">
        <f t="shared" ref="N1140" ca="1" si="753">IF(B1138="","",N1138/G1138)</f>
        <v/>
      </c>
      <c r="O1140" s="419"/>
      <c r="P1140" s="419"/>
      <c r="Q1140" s="419"/>
      <c r="R1140" s="419"/>
      <c r="S1140" s="419"/>
      <c r="T1140" s="419"/>
      <c r="U1140" s="419"/>
    </row>
    <row r="1141" spans="1:21" hidden="1" x14ac:dyDescent="0.25">
      <c r="A1141" s="25"/>
      <c r="B1141" s="144" t="str">
        <f ca="1">IF(OFFSET(Zdroj!$B$16,A1140,0)&gt;0,A1143,"")</f>
        <v/>
      </c>
      <c r="C1141" s="2" t="str">
        <f ca="1">IF($B1141="","",IF(Zdroj!$AS$9="ano",CONCATENATE(OFFSET(Zdroj!C$16,'k rozhodnutí detailní'!$A1140,0),"
","Anonymizováno","
",OFFSET(Zdroj!E$16,'k rozhodnutí detailní'!$A1140,0),"
",OFFSET(Zdroj!F$16,'k rozhodnutí detailní'!$A1140,0)),CONCATENATE(OFFSET(Zdroj!C$16,'k rozhodnutí detailní'!$A1140,0),"
",OFFSET(Zdroj!D$16,'k rozhodnutí detailní'!$A1140,0),"
",OFFSET(Zdroj!E$16,'k rozhodnutí detailní'!$A1140,0),"
",OFFSET(Zdroj!F$16,'k rozhodnutí detailní'!$A1140,0))))</f>
        <v/>
      </c>
      <c r="D1141" s="20" t="str">
        <f ca="1">IF($B1141="","",OFFSET(Zdroj!N$16,'k rozhodnutí detailní'!$A1140,0))</f>
        <v/>
      </c>
      <c r="E1141" s="426" t="str">
        <f ca="1">IF($B1141="","",OFFSET(Zdroj!T$16,'k rozhodnutí detailní'!$A1140,0))</f>
        <v/>
      </c>
      <c r="F1141" s="32" t="str">
        <f ca="1">IF($B1141="","",OFFSET(Zdroj!U$16,'k rozhodnutí detailní'!$A1140,0))</f>
        <v/>
      </c>
      <c r="G1141" s="429" t="str">
        <f ca="1">IF($B1141="","",OFFSET(Zdroj!W$16,'k rozhodnutí detailní'!$A1140,0))</f>
        <v/>
      </c>
      <c r="H1141" s="427" t="str">
        <f ca="1">IF($B1141="","",OFFSET(Zdroj!Y$16,'k rozhodnutí detailní'!$A1140,0))</f>
        <v/>
      </c>
      <c r="I1141" s="419" t="str">
        <f ca="1">IF($B1141="","",OFFSET(Zdroj!BW$16,'k rozhodnutí detailní'!$A1140,0))</f>
        <v/>
      </c>
      <c r="J1141" s="419" t="str">
        <f ca="1">IF($B1141="","",OFFSET(Zdroj!BX$16,'k rozhodnutí detailní'!$A1140,0))</f>
        <v/>
      </c>
      <c r="K1141" s="419" t="str">
        <f ca="1">IF($B1141="","",OFFSET(Zdroj!BY$16,'k rozhodnutí detailní'!$A1140,0))</f>
        <v/>
      </c>
      <c r="L1141" s="419" t="str">
        <f ca="1">IF($B1141="","",CONCATENATE(OFFSET(Zdroj!BZ$16,'k rozhodnutí detailní'!$A1140,0)," ze 100"))</f>
        <v/>
      </c>
      <c r="M1141" s="435" t="str">
        <f t="shared" ref="M1141" ca="1" si="754">IF($B1141="","",SUM((I1141+J1141+K1141)/100))</f>
        <v/>
      </c>
      <c r="N1141" s="425" t="str">
        <f ca="1">IF(B1141="","",IF(Zdroj!$AS$1=Zdroj!$AT$9,IF(ROUND(G1141*M1141,Zdroj!$AT$8)&lt;Zdroj!$AU$1,Zdroj!$AU$1,ROUND(G1141*M1141,Zdroj!$AT$8)),OFFSET(Zdroj!CE$16,'k rozhodnutí detailní'!A1140,0)))</f>
        <v/>
      </c>
      <c r="O1141" s="419" t="str">
        <f ca="1">IF($B1141="","",OFFSET(Zdroj!Z$16,'k rozhodnutí detailní'!$A1140,0))</f>
        <v/>
      </c>
      <c r="P1141" s="419" t="str">
        <f ca="1">IF($B1141="","",OFFSET(Zdroj!AC$16,'k rozhodnutí detailní'!$A1140,0))</f>
        <v/>
      </c>
      <c r="Q1141" s="419" t="str">
        <f ca="1">IF($B1141="","",OFFSET(Zdroj!AD$16,'k rozhodnutí detailní'!$A1140,0))</f>
        <v/>
      </c>
      <c r="R1141" s="419" t="str">
        <f ca="1">IF($B1141="","",OFFSET(Zdroj!AE$16,'k rozhodnutí detailní'!$A1140,0))</f>
        <v/>
      </c>
      <c r="S1141" s="419" t="str">
        <f ca="1">IF($B1141="","",OFFSET(Zdroj!AF$16,'k rozhodnutí detailní'!$A1140,0))</f>
        <v/>
      </c>
      <c r="T1141" s="419" t="str">
        <f ca="1">IF($B1141="","",OFFSET(Zdroj!AG$16,'k rozhodnutí detailní'!$A1140,0))</f>
        <v/>
      </c>
      <c r="U1141" s="419" t="str">
        <f ca="1">IF($B1141="","",OFFSET(Zdroj!AH$16,'k rozhodnutí detailní'!$A1140,0))</f>
        <v/>
      </c>
    </row>
    <row r="1142" spans="1:21" hidden="1" x14ac:dyDescent="0.25">
      <c r="A1142" s="25"/>
      <c r="B1142" s="424" t="str">
        <f ca="1">IF(OFFSET(Zdroj!$B$16,A1140,0)&gt;0,OFFSET(Zdroj!$B$16,A1140,0)+0,"")</f>
        <v/>
      </c>
      <c r="C1142" s="2" t="str">
        <f ca="1">IF($B1141="","",IF(Zdroj!$AS$9="ano",CONCATENATE("Okres:","
",OFFSET(Zdroj!CH$16,'k rozhodnutí detailní'!$A1140,0),"
","Právní forma","
",OFFSET(Zdroj!H$16,'k rozhodnutí detailní'!$A1140,0),"
",IF(OFFSET(Zdroj!I$16,'k rozhodnutí detailní'!$A1140,0)="","","IČO: "),OFFSET(Zdroj!I$16,'k rozhodnutí detailní'!$A1140,0),"
","B.Ú. ",IF(OFFSET(Zdroj!J$16,'k rozhodnutí detailní'!$A1140,0)="","","Anonymizováno")),CONCATENATE("Okres:","
",OFFSET(Zdroj!CH$16,'k rozhodnutí detailní'!$A1140,0),"
","Právní forma","
",OFFSET(Zdroj!H$16,'k rozhodnutí detailní'!$A1140,0),"
",IF(OFFSET(Zdroj!I$16,'k rozhodnutí detailní'!$A1140,0)="","","IČO: "),OFFSET(Zdroj!I$16,'k rozhodnutí detailní'!$A1140,0),"
","B.Ú. ",OFFSET(Zdroj!J$16,'k rozhodnutí detailní'!$A1140,0))))</f>
        <v/>
      </c>
      <c r="D1142" s="3" t="str">
        <f ca="1">IF($B1141="","",OFFSET(Zdroj!O$16,'k rozhodnutí detailní'!$A1140,0))</f>
        <v/>
      </c>
      <c r="E1142" s="426"/>
      <c r="F1142" s="31"/>
      <c r="G1142" s="429"/>
      <c r="H1142" s="427"/>
      <c r="I1142" s="419"/>
      <c r="J1142" s="419"/>
      <c r="K1142" s="419"/>
      <c r="L1142" s="419"/>
      <c r="M1142" s="435"/>
      <c r="N1142" s="425"/>
      <c r="O1142" s="419"/>
      <c r="P1142" s="419"/>
      <c r="Q1142" s="419"/>
      <c r="R1142" s="419"/>
      <c r="S1142" s="419"/>
      <c r="T1142" s="419"/>
      <c r="U1142" s="419"/>
    </row>
    <row r="1143" spans="1:21" hidden="1" x14ac:dyDescent="0.25">
      <c r="A1143" s="25">
        <f>ROW()/3-1</f>
        <v>380</v>
      </c>
      <c r="B1143" s="424"/>
      <c r="C1143" s="29" t="str">
        <f ca="1">IF($B1141="","",IF(Zdroj!$AS$9="ano",IF(OFFSET(Zdroj!M$16,'k rozhodnutí detailní'!A1140,0)="","","Anonymizováno"),IF(OFFSET(Zdroj!M$16,'k rozhodnutí detailní'!A1140,0)="","",OFFSET(Zdroj!M$16,'k rozhodnutí detailní'!A1140,0))))</f>
        <v/>
      </c>
      <c r="D1143" s="3" t="str">
        <f ca="1">IF($B1141="","",CONCATENATE("Dotace bude použita na:","
",OFFSET(Zdroj!P$16,'k rozhodnutí detailní'!$A1140,0)))</f>
        <v/>
      </c>
      <c r="E1143" s="426"/>
      <c r="F1143" s="32" t="str">
        <f ca="1">IF($B1141="","",OFFSET(Zdroj!V$16,'k rozhodnutí detailní'!$A1140,0))</f>
        <v/>
      </c>
      <c r="G1143" s="49" t="str">
        <f ca="1">IF($B1141="","",OFFSET(Zdroj!CC$16,'k rozhodnutí'!#REF!,0))</f>
        <v/>
      </c>
      <c r="H1143" s="427"/>
      <c r="I1143" s="419"/>
      <c r="J1143" s="419"/>
      <c r="K1143" s="419"/>
      <c r="L1143" s="419"/>
      <c r="M1143" s="435"/>
      <c r="N1143" s="33" t="str">
        <f t="shared" ref="N1143" ca="1" si="755">IF(B1141="","",N1141/G1141)</f>
        <v/>
      </c>
      <c r="O1143" s="419"/>
      <c r="P1143" s="419"/>
      <c r="Q1143" s="419"/>
      <c r="R1143" s="419"/>
      <c r="S1143" s="419"/>
      <c r="T1143" s="419"/>
      <c r="U1143" s="419"/>
    </row>
    <row r="1144" spans="1:21" hidden="1" x14ac:dyDescent="0.25">
      <c r="A1144" s="25"/>
      <c r="B1144" s="144" t="str">
        <f ca="1">IF(OFFSET(Zdroj!$B$16,A1143,0)&gt;0,A1146,"")</f>
        <v/>
      </c>
      <c r="C1144" s="2" t="str">
        <f ca="1">IF($B1144="","",IF(Zdroj!$AS$9="ano",CONCATENATE(OFFSET(Zdroj!C$16,'k rozhodnutí detailní'!$A1143,0),"
","Anonymizováno","
",OFFSET(Zdroj!E$16,'k rozhodnutí detailní'!$A1143,0),"
",OFFSET(Zdroj!F$16,'k rozhodnutí detailní'!$A1143,0)),CONCATENATE(OFFSET(Zdroj!C$16,'k rozhodnutí detailní'!$A1143,0),"
",OFFSET(Zdroj!D$16,'k rozhodnutí detailní'!$A1143,0),"
",OFFSET(Zdroj!E$16,'k rozhodnutí detailní'!$A1143,0),"
",OFFSET(Zdroj!F$16,'k rozhodnutí detailní'!$A1143,0))))</f>
        <v/>
      </c>
      <c r="D1144" s="20" t="str">
        <f ca="1">IF($B1144="","",OFFSET(Zdroj!N$16,'k rozhodnutí detailní'!$A1143,0))</f>
        <v/>
      </c>
      <c r="E1144" s="426" t="str">
        <f ca="1">IF($B1144="","",OFFSET(Zdroj!T$16,'k rozhodnutí detailní'!$A1143,0))</f>
        <v/>
      </c>
      <c r="F1144" s="32" t="str">
        <f ca="1">IF($B1144="","",OFFSET(Zdroj!U$16,'k rozhodnutí detailní'!$A1143,0))</f>
        <v/>
      </c>
      <c r="G1144" s="429" t="str">
        <f ca="1">IF($B1144="","",OFFSET(Zdroj!W$16,'k rozhodnutí detailní'!$A1143,0))</f>
        <v/>
      </c>
      <c r="H1144" s="427" t="str">
        <f ca="1">IF($B1144="","",OFFSET(Zdroj!Y$16,'k rozhodnutí detailní'!$A1143,0))</f>
        <v/>
      </c>
      <c r="I1144" s="419" t="str">
        <f ca="1">IF($B1144="","",OFFSET(Zdroj!BW$16,'k rozhodnutí detailní'!$A1143,0))</f>
        <v/>
      </c>
      <c r="J1144" s="419" t="str">
        <f ca="1">IF($B1144="","",OFFSET(Zdroj!BX$16,'k rozhodnutí detailní'!$A1143,0))</f>
        <v/>
      </c>
      <c r="K1144" s="419" t="str">
        <f ca="1">IF($B1144="","",OFFSET(Zdroj!BY$16,'k rozhodnutí detailní'!$A1143,0))</f>
        <v/>
      </c>
      <c r="L1144" s="419" t="str">
        <f ca="1">IF($B1144="","",CONCATENATE(OFFSET(Zdroj!BZ$16,'k rozhodnutí detailní'!$A1143,0)," ze 100"))</f>
        <v/>
      </c>
      <c r="M1144" s="435" t="str">
        <f t="shared" ref="M1144" ca="1" si="756">IF($B1144="","",SUM((I1144+J1144+K1144)/100))</f>
        <v/>
      </c>
      <c r="N1144" s="425" t="str">
        <f ca="1">IF(B1144="","",IF(Zdroj!$AS$1=Zdroj!$AT$9,IF(ROUND(G1144*M1144,Zdroj!$AT$8)&lt;Zdroj!$AU$1,Zdroj!$AU$1,ROUND(G1144*M1144,Zdroj!$AT$8)),OFFSET(Zdroj!CE$16,'k rozhodnutí detailní'!A1143,0)))</f>
        <v/>
      </c>
      <c r="O1144" s="419" t="str">
        <f ca="1">IF($B1144="","",OFFSET(Zdroj!Z$16,'k rozhodnutí detailní'!$A1143,0))</f>
        <v/>
      </c>
      <c r="P1144" s="419" t="str">
        <f ca="1">IF($B1144="","",OFFSET(Zdroj!AC$16,'k rozhodnutí detailní'!$A1143,0))</f>
        <v/>
      </c>
      <c r="Q1144" s="419" t="str">
        <f ca="1">IF($B1144="","",OFFSET(Zdroj!AD$16,'k rozhodnutí detailní'!$A1143,0))</f>
        <v/>
      </c>
      <c r="R1144" s="419" t="str">
        <f ca="1">IF($B1144="","",OFFSET(Zdroj!AE$16,'k rozhodnutí detailní'!$A1143,0))</f>
        <v/>
      </c>
      <c r="S1144" s="419" t="str">
        <f ca="1">IF($B1144="","",OFFSET(Zdroj!AF$16,'k rozhodnutí detailní'!$A1143,0))</f>
        <v/>
      </c>
      <c r="T1144" s="419" t="str">
        <f ca="1">IF($B1144="","",OFFSET(Zdroj!AG$16,'k rozhodnutí detailní'!$A1143,0))</f>
        <v/>
      </c>
      <c r="U1144" s="419" t="str">
        <f ca="1">IF($B1144="","",OFFSET(Zdroj!AH$16,'k rozhodnutí detailní'!$A1143,0))</f>
        <v/>
      </c>
    </row>
    <row r="1145" spans="1:21" hidden="1" x14ac:dyDescent="0.25">
      <c r="A1145" s="25"/>
      <c r="B1145" s="424" t="str">
        <f ca="1">IF(OFFSET(Zdroj!$B$16,A1143,0)&gt;0,OFFSET(Zdroj!$B$16,A1143,0)+0,"")</f>
        <v/>
      </c>
      <c r="C1145" s="2" t="str">
        <f ca="1">IF($B1144="","",IF(Zdroj!$AS$9="ano",CONCATENATE("Okres:","
",OFFSET(Zdroj!CH$16,'k rozhodnutí detailní'!$A1143,0),"
","Právní forma","
",OFFSET(Zdroj!H$16,'k rozhodnutí detailní'!$A1143,0),"
",IF(OFFSET(Zdroj!I$16,'k rozhodnutí detailní'!$A1143,0)="","","IČO: "),OFFSET(Zdroj!I$16,'k rozhodnutí detailní'!$A1143,0),"
","B.Ú. ",IF(OFFSET(Zdroj!J$16,'k rozhodnutí detailní'!$A1143,0)="","","Anonymizováno")),CONCATENATE("Okres:","
",OFFSET(Zdroj!CH$16,'k rozhodnutí detailní'!$A1143,0),"
","Právní forma","
",OFFSET(Zdroj!H$16,'k rozhodnutí detailní'!$A1143,0),"
",IF(OFFSET(Zdroj!I$16,'k rozhodnutí detailní'!$A1143,0)="","","IČO: "),OFFSET(Zdroj!I$16,'k rozhodnutí detailní'!$A1143,0),"
","B.Ú. ",OFFSET(Zdroj!J$16,'k rozhodnutí detailní'!$A1143,0))))</f>
        <v/>
      </c>
      <c r="D1145" s="3" t="str">
        <f ca="1">IF($B1144="","",OFFSET(Zdroj!O$16,'k rozhodnutí detailní'!$A1143,0))</f>
        <v/>
      </c>
      <c r="E1145" s="426"/>
      <c r="F1145" s="31"/>
      <c r="G1145" s="429"/>
      <c r="H1145" s="427"/>
      <c r="I1145" s="419"/>
      <c r="J1145" s="419"/>
      <c r="K1145" s="419"/>
      <c r="L1145" s="419"/>
      <c r="M1145" s="435"/>
      <c r="N1145" s="425"/>
      <c r="O1145" s="419"/>
      <c r="P1145" s="419"/>
      <c r="Q1145" s="419"/>
      <c r="R1145" s="419"/>
      <c r="S1145" s="419"/>
      <c r="T1145" s="419"/>
      <c r="U1145" s="419"/>
    </row>
    <row r="1146" spans="1:21" hidden="1" x14ac:dyDescent="0.25">
      <c r="A1146" s="25">
        <f>ROW()/3-1</f>
        <v>381</v>
      </c>
      <c r="B1146" s="424"/>
      <c r="C1146" s="29" t="str">
        <f ca="1">IF($B1144="","",IF(Zdroj!$AS$9="ano",IF(OFFSET(Zdroj!M$16,'k rozhodnutí detailní'!A1143,0)="","","Anonymizováno"),IF(OFFSET(Zdroj!M$16,'k rozhodnutí detailní'!A1143,0)="","",OFFSET(Zdroj!M$16,'k rozhodnutí detailní'!A1143,0))))</f>
        <v/>
      </c>
      <c r="D1146" s="3" t="str">
        <f ca="1">IF($B1144="","",CONCATENATE("Dotace bude použita na:","
",OFFSET(Zdroj!P$16,'k rozhodnutí detailní'!$A1143,0)))</f>
        <v/>
      </c>
      <c r="E1146" s="426"/>
      <c r="F1146" s="32" t="str">
        <f ca="1">IF($B1144="","",OFFSET(Zdroj!V$16,'k rozhodnutí detailní'!$A1143,0))</f>
        <v/>
      </c>
      <c r="G1146" s="49" t="str">
        <f ca="1">IF($B1144="","",OFFSET(Zdroj!CC$16,'k rozhodnutí'!#REF!,0))</f>
        <v/>
      </c>
      <c r="H1146" s="427"/>
      <c r="I1146" s="419"/>
      <c r="J1146" s="419"/>
      <c r="K1146" s="419"/>
      <c r="L1146" s="419"/>
      <c r="M1146" s="435"/>
      <c r="N1146" s="33" t="str">
        <f t="shared" ref="N1146" ca="1" si="757">IF(B1144="","",N1144/G1144)</f>
        <v/>
      </c>
      <c r="O1146" s="419"/>
      <c r="P1146" s="419"/>
      <c r="Q1146" s="419"/>
      <c r="R1146" s="419"/>
      <c r="S1146" s="419"/>
      <c r="T1146" s="419"/>
      <c r="U1146" s="419"/>
    </row>
    <row r="1147" spans="1:21" hidden="1" x14ac:dyDescent="0.25">
      <c r="A1147" s="25"/>
      <c r="B1147" s="144" t="str">
        <f ca="1">IF(OFFSET(Zdroj!$B$16,A1146,0)&gt;0,A1149,"")</f>
        <v/>
      </c>
      <c r="C1147" s="2" t="str">
        <f ca="1">IF($B1147="","",IF(Zdroj!$AS$9="ano",CONCATENATE(OFFSET(Zdroj!C$16,'k rozhodnutí detailní'!$A1146,0),"
","Anonymizováno","
",OFFSET(Zdroj!E$16,'k rozhodnutí detailní'!$A1146,0),"
",OFFSET(Zdroj!F$16,'k rozhodnutí detailní'!$A1146,0)),CONCATENATE(OFFSET(Zdroj!C$16,'k rozhodnutí detailní'!$A1146,0),"
",OFFSET(Zdroj!D$16,'k rozhodnutí detailní'!$A1146,0),"
",OFFSET(Zdroj!E$16,'k rozhodnutí detailní'!$A1146,0),"
",OFFSET(Zdroj!F$16,'k rozhodnutí detailní'!$A1146,0))))</f>
        <v/>
      </c>
      <c r="D1147" s="20" t="str">
        <f ca="1">IF($B1147="","",OFFSET(Zdroj!N$16,'k rozhodnutí detailní'!$A1146,0))</f>
        <v/>
      </c>
      <c r="E1147" s="426" t="str">
        <f ca="1">IF($B1147="","",OFFSET(Zdroj!T$16,'k rozhodnutí detailní'!$A1146,0))</f>
        <v/>
      </c>
      <c r="F1147" s="32" t="str">
        <f ca="1">IF($B1147="","",OFFSET(Zdroj!U$16,'k rozhodnutí detailní'!$A1146,0))</f>
        <v/>
      </c>
      <c r="G1147" s="429" t="str">
        <f ca="1">IF($B1147="","",OFFSET(Zdroj!W$16,'k rozhodnutí detailní'!$A1146,0))</f>
        <v/>
      </c>
      <c r="H1147" s="427" t="str">
        <f ca="1">IF($B1147="","",OFFSET(Zdroj!Y$16,'k rozhodnutí detailní'!$A1146,0))</f>
        <v/>
      </c>
      <c r="I1147" s="419" t="str">
        <f ca="1">IF($B1147="","",OFFSET(Zdroj!BW$16,'k rozhodnutí detailní'!$A1146,0))</f>
        <v/>
      </c>
      <c r="J1147" s="419" t="str">
        <f ca="1">IF($B1147="","",OFFSET(Zdroj!BX$16,'k rozhodnutí detailní'!$A1146,0))</f>
        <v/>
      </c>
      <c r="K1147" s="419" t="str">
        <f ca="1">IF($B1147="","",OFFSET(Zdroj!BY$16,'k rozhodnutí detailní'!$A1146,0))</f>
        <v/>
      </c>
      <c r="L1147" s="419" t="str">
        <f ca="1">IF($B1147="","",CONCATENATE(OFFSET(Zdroj!BZ$16,'k rozhodnutí detailní'!$A1146,0)," ze 100"))</f>
        <v/>
      </c>
      <c r="M1147" s="435" t="str">
        <f t="shared" ref="M1147" ca="1" si="758">IF($B1147="","",SUM((I1147+J1147+K1147)/100))</f>
        <v/>
      </c>
      <c r="N1147" s="425" t="str">
        <f ca="1">IF(B1147="","",IF(Zdroj!$AS$1=Zdroj!$AT$9,IF(ROUND(G1147*M1147,Zdroj!$AT$8)&lt;Zdroj!$AU$1,Zdroj!$AU$1,ROUND(G1147*M1147,Zdroj!$AT$8)),OFFSET(Zdroj!CE$16,'k rozhodnutí detailní'!A1146,0)))</f>
        <v/>
      </c>
      <c r="O1147" s="419" t="str">
        <f ca="1">IF($B1147="","",OFFSET(Zdroj!Z$16,'k rozhodnutí detailní'!$A1146,0))</f>
        <v/>
      </c>
      <c r="P1147" s="419" t="str">
        <f ca="1">IF($B1147="","",OFFSET(Zdroj!AC$16,'k rozhodnutí detailní'!$A1146,0))</f>
        <v/>
      </c>
      <c r="Q1147" s="419" t="str">
        <f ca="1">IF($B1147="","",OFFSET(Zdroj!AD$16,'k rozhodnutí detailní'!$A1146,0))</f>
        <v/>
      </c>
      <c r="R1147" s="419" t="str">
        <f ca="1">IF($B1147="","",OFFSET(Zdroj!AE$16,'k rozhodnutí detailní'!$A1146,0))</f>
        <v/>
      </c>
      <c r="S1147" s="419" t="str">
        <f ca="1">IF($B1147="","",OFFSET(Zdroj!AF$16,'k rozhodnutí detailní'!$A1146,0))</f>
        <v/>
      </c>
      <c r="T1147" s="419" t="str">
        <f ca="1">IF($B1147="","",OFFSET(Zdroj!AG$16,'k rozhodnutí detailní'!$A1146,0))</f>
        <v/>
      </c>
      <c r="U1147" s="419" t="str">
        <f ca="1">IF($B1147="","",OFFSET(Zdroj!AH$16,'k rozhodnutí detailní'!$A1146,0))</f>
        <v/>
      </c>
    </row>
    <row r="1148" spans="1:21" hidden="1" x14ac:dyDescent="0.25">
      <c r="A1148" s="25"/>
      <c r="B1148" s="424" t="str">
        <f ca="1">IF(OFFSET(Zdroj!$B$16,A1146,0)&gt;0,OFFSET(Zdroj!$B$16,A1146,0)+0,"")</f>
        <v/>
      </c>
      <c r="C1148" s="2" t="str">
        <f ca="1">IF($B1147="","",IF(Zdroj!$AS$9="ano",CONCATENATE("Okres:","
",OFFSET(Zdroj!CH$16,'k rozhodnutí detailní'!$A1146,0),"
","Právní forma","
",OFFSET(Zdroj!H$16,'k rozhodnutí detailní'!$A1146,0),"
",IF(OFFSET(Zdroj!I$16,'k rozhodnutí detailní'!$A1146,0)="","","IČO: "),OFFSET(Zdroj!I$16,'k rozhodnutí detailní'!$A1146,0),"
","B.Ú. ",IF(OFFSET(Zdroj!J$16,'k rozhodnutí detailní'!$A1146,0)="","","Anonymizováno")),CONCATENATE("Okres:","
",OFFSET(Zdroj!CH$16,'k rozhodnutí detailní'!$A1146,0),"
","Právní forma","
",OFFSET(Zdroj!H$16,'k rozhodnutí detailní'!$A1146,0),"
",IF(OFFSET(Zdroj!I$16,'k rozhodnutí detailní'!$A1146,0)="","","IČO: "),OFFSET(Zdroj!I$16,'k rozhodnutí detailní'!$A1146,0),"
","B.Ú. ",OFFSET(Zdroj!J$16,'k rozhodnutí detailní'!$A1146,0))))</f>
        <v/>
      </c>
      <c r="D1148" s="3" t="str">
        <f ca="1">IF($B1147="","",OFFSET(Zdroj!O$16,'k rozhodnutí detailní'!$A1146,0))</f>
        <v/>
      </c>
      <c r="E1148" s="426"/>
      <c r="F1148" s="31"/>
      <c r="G1148" s="429"/>
      <c r="H1148" s="427"/>
      <c r="I1148" s="419"/>
      <c r="J1148" s="419"/>
      <c r="K1148" s="419"/>
      <c r="L1148" s="419"/>
      <c r="M1148" s="435"/>
      <c r="N1148" s="425"/>
      <c r="O1148" s="419"/>
      <c r="P1148" s="419"/>
      <c r="Q1148" s="419"/>
      <c r="R1148" s="419"/>
      <c r="S1148" s="419"/>
      <c r="T1148" s="419"/>
      <c r="U1148" s="419"/>
    </row>
    <row r="1149" spans="1:21" hidden="1" x14ac:dyDescent="0.25">
      <c r="A1149" s="25">
        <f>ROW()/3-1</f>
        <v>382</v>
      </c>
      <c r="B1149" s="424"/>
      <c r="C1149" s="29" t="str">
        <f ca="1">IF($B1147="","",IF(Zdroj!$AS$9="ano",IF(OFFSET(Zdroj!M$16,'k rozhodnutí detailní'!A1146,0)="","","Anonymizováno"),IF(OFFSET(Zdroj!M$16,'k rozhodnutí detailní'!A1146,0)="","",OFFSET(Zdroj!M$16,'k rozhodnutí detailní'!A1146,0))))</f>
        <v/>
      </c>
      <c r="D1149" s="3" t="str">
        <f ca="1">IF($B1147="","",CONCATENATE("Dotace bude použita na:","
",OFFSET(Zdroj!P$16,'k rozhodnutí detailní'!$A1146,0)))</f>
        <v/>
      </c>
      <c r="E1149" s="426"/>
      <c r="F1149" s="32" t="str">
        <f ca="1">IF($B1147="","",OFFSET(Zdroj!V$16,'k rozhodnutí detailní'!$A1146,0))</f>
        <v/>
      </c>
      <c r="G1149" s="49" t="str">
        <f ca="1">IF($B1147="","",OFFSET(Zdroj!CC$16,'k rozhodnutí'!#REF!,0))</f>
        <v/>
      </c>
      <c r="H1149" s="427"/>
      <c r="I1149" s="419"/>
      <c r="J1149" s="419"/>
      <c r="K1149" s="419"/>
      <c r="L1149" s="419"/>
      <c r="M1149" s="435"/>
      <c r="N1149" s="33" t="str">
        <f t="shared" ref="N1149" ca="1" si="759">IF(B1147="","",N1147/G1147)</f>
        <v/>
      </c>
      <c r="O1149" s="419"/>
      <c r="P1149" s="419"/>
      <c r="Q1149" s="419"/>
      <c r="R1149" s="419"/>
      <c r="S1149" s="419"/>
      <c r="T1149" s="419"/>
      <c r="U1149" s="419"/>
    </row>
    <row r="1150" spans="1:21" hidden="1" x14ac:dyDescent="0.25">
      <c r="A1150" s="25"/>
      <c r="B1150" s="144" t="str">
        <f ca="1">IF(OFFSET(Zdroj!$B$16,A1149,0)&gt;0,A1152,"")</f>
        <v/>
      </c>
      <c r="C1150" s="2" t="str">
        <f ca="1">IF($B1150="","",IF(Zdroj!$AS$9="ano",CONCATENATE(OFFSET(Zdroj!C$16,'k rozhodnutí detailní'!$A1149,0),"
","Anonymizováno","
",OFFSET(Zdroj!E$16,'k rozhodnutí detailní'!$A1149,0),"
",OFFSET(Zdroj!F$16,'k rozhodnutí detailní'!$A1149,0)),CONCATENATE(OFFSET(Zdroj!C$16,'k rozhodnutí detailní'!$A1149,0),"
",OFFSET(Zdroj!D$16,'k rozhodnutí detailní'!$A1149,0),"
",OFFSET(Zdroj!E$16,'k rozhodnutí detailní'!$A1149,0),"
",OFFSET(Zdroj!F$16,'k rozhodnutí detailní'!$A1149,0))))</f>
        <v/>
      </c>
      <c r="D1150" s="20" t="str">
        <f ca="1">IF($B1150="","",OFFSET(Zdroj!N$16,'k rozhodnutí detailní'!$A1149,0))</f>
        <v/>
      </c>
      <c r="E1150" s="426" t="str">
        <f ca="1">IF($B1150="","",OFFSET(Zdroj!T$16,'k rozhodnutí detailní'!$A1149,0))</f>
        <v/>
      </c>
      <c r="F1150" s="32" t="str">
        <f ca="1">IF($B1150="","",OFFSET(Zdroj!U$16,'k rozhodnutí detailní'!$A1149,0))</f>
        <v/>
      </c>
      <c r="G1150" s="429" t="str">
        <f ca="1">IF($B1150="","",OFFSET(Zdroj!W$16,'k rozhodnutí detailní'!$A1149,0))</f>
        <v/>
      </c>
      <c r="H1150" s="427" t="str">
        <f ca="1">IF($B1150="","",OFFSET(Zdroj!Y$16,'k rozhodnutí detailní'!$A1149,0))</f>
        <v/>
      </c>
      <c r="I1150" s="419" t="str">
        <f ca="1">IF($B1150="","",OFFSET(Zdroj!BW$16,'k rozhodnutí detailní'!$A1149,0))</f>
        <v/>
      </c>
      <c r="J1150" s="419" t="str">
        <f ca="1">IF($B1150="","",OFFSET(Zdroj!BX$16,'k rozhodnutí detailní'!$A1149,0))</f>
        <v/>
      </c>
      <c r="K1150" s="419" t="str">
        <f ca="1">IF($B1150="","",OFFSET(Zdroj!BY$16,'k rozhodnutí detailní'!$A1149,0))</f>
        <v/>
      </c>
      <c r="L1150" s="419" t="str">
        <f ca="1">IF($B1150="","",CONCATENATE(OFFSET(Zdroj!BZ$16,'k rozhodnutí detailní'!$A1149,0)," ze 100"))</f>
        <v/>
      </c>
      <c r="M1150" s="435" t="str">
        <f t="shared" ref="M1150" ca="1" si="760">IF($B1150="","",SUM((I1150+J1150+K1150)/100))</f>
        <v/>
      </c>
      <c r="N1150" s="425" t="str">
        <f ca="1">IF(B1150="","",IF(Zdroj!$AS$1=Zdroj!$AT$9,IF(ROUND(G1150*M1150,Zdroj!$AT$8)&lt;Zdroj!$AU$1,Zdroj!$AU$1,ROUND(G1150*M1150,Zdroj!$AT$8)),OFFSET(Zdroj!CE$16,'k rozhodnutí detailní'!A1149,0)))</f>
        <v/>
      </c>
      <c r="O1150" s="419" t="str">
        <f ca="1">IF($B1150="","",OFFSET(Zdroj!Z$16,'k rozhodnutí detailní'!$A1149,0))</f>
        <v/>
      </c>
      <c r="P1150" s="419" t="str">
        <f ca="1">IF($B1150="","",OFFSET(Zdroj!AC$16,'k rozhodnutí detailní'!$A1149,0))</f>
        <v/>
      </c>
      <c r="Q1150" s="419" t="str">
        <f ca="1">IF($B1150="","",OFFSET(Zdroj!AD$16,'k rozhodnutí detailní'!$A1149,0))</f>
        <v/>
      </c>
      <c r="R1150" s="419" t="str">
        <f ca="1">IF($B1150="","",OFFSET(Zdroj!AE$16,'k rozhodnutí detailní'!$A1149,0))</f>
        <v/>
      </c>
      <c r="S1150" s="419" t="str">
        <f ca="1">IF($B1150="","",OFFSET(Zdroj!AF$16,'k rozhodnutí detailní'!$A1149,0))</f>
        <v/>
      </c>
      <c r="T1150" s="419" t="str">
        <f ca="1">IF($B1150="","",OFFSET(Zdroj!AG$16,'k rozhodnutí detailní'!$A1149,0))</f>
        <v/>
      </c>
      <c r="U1150" s="419" t="str">
        <f ca="1">IF($B1150="","",OFFSET(Zdroj!AH$16,'k rozhodnutí detailní'!$A1149,0))</f>
        <v/>
      </c>
    </row>
    <row r="1151" spans="1:21" hidden="1" x14ac:dyDescent="0.25">
      <c r="A1151" s="25"/>
      <c r="B1151" s="424" t="str">
        <f ca="1">IF(OFFSET(Zdroj!$B$16,A1149,0)&gt;0,OFFSET(Zdroj!$B$16,A1149,0)+0,"")</f>
        <v/>
      </c>
      <c r="C1151" s="2" t="str">
        <f ca="1">IF($B1150="","",IF(Zdroj!$AS$9="ano",CONCATENATE("Okres:","
",OFFSET(Zdroj!CH$16,'k rozhodnutí detailní'!$A1149,0),"
","Právní forma","
",OFFSET(Zdroj!H$16,'k rozhodnutí detailní'!$A1149,0),"
",IF(OFFSET(Zdroj!I$16,'k rozhodnutí detailní'!$A1149,0)="","","IČO: "),OFFSET(Zdroj!I$16,'k rozhodnutí detailní'!$A1149,0),"
","B.Ú. ",IF(OFFSET(Zdroj!J$16,'k rozhodnutí detailní'!$A1149,0)="","","Anonymizováno")),CONCATENATE("Okres:","
",OFFSET(Zdroj!CH$16,'k rozhodnutí detailní'!$A1149,0),"
","Právní forma","
",OFFSET(Zdroj!H$16,'k rozhodnutí detailní'!$A1149,0),"
",IF(OFFSET(Zdroj!I$16,'k rozhodnutí detailní'!$A1149,0)="","","IČO: "),OFFSET(Zdroj!I$16,'k rozhodnutí detailní'!$A1149,0),"
","B.Ú. ",OFFSET(Zdroj!J$16,'k rozhodnutí detailní'!$A1149,0))))</f>
        <v/>
      </c>
      <c r="D1151" s="3" t="str">
        <f ca="1">IF($B1150="","",OFFSET(Zdroj!O$16,'k rozhodnutí detailní'!$A1149,0))</f>
        <v/>
      </c>
      <c r="E1151" s="426"/>
      <c r="F1151" s="31"/>
      <c r="G1151" s="429"/>
      <c r="H1151" s="427"/>
      <c r="I1151" s="419"/>
      <c r="J1151" s="419"/>
      <c r="K1151" s="419"/>
      <c r="L1151" s="419"/>
      <c r="M1151" s="435"/>
      <c r="N1151" s="425"/>
      <c r="O1151" s="419"/>
      <c r="P1151" s="419"/>
      <c r="Q1151" s="419"/>
      <c r="R1151" s="419"/>
      <c r="S1151" s="419"/>
      <c r="T1151" s="419"/>
      <c r="U1151" s="419"/>
    </row>
    <row r="1152" spans="1:21" hidden="1" x14ac:dyDescent="0.25">
      <c r="A1152" s="25">
        <f>ROW()/3-1</f>
        <v>383</v>
      </c>
      <c r="B1152" s="424"/>
      <c r="C1152" s="29" t="str">
        <f ca="1">IF($B1150="","",IF(Zdroj!$AS$9="ano",IF(OFFSET(Zdroj!M$16,'k rozhodnutí detailní'!A1149,0)="","","Anonymizováno"),IF(OFFSET(Zdroj!M$16,'k rozhodnutí detailní'!A1149,0)="","",OFFSET(Zdroj!M$16,'k rozhodnutí detailní'!A1149,0))))</f>
        <v/>
      </c>
      <c r="D1152" s="3" t="str">
        <f ca="1">IF($B1150="","",CONCATENATE("Dotace bude použita na:","
",OFFSET(Zdroj!P$16,'k rozhodnutí detailní'!$A1149,0)))</f>
        <v/>
      </c>
      <c r="E1152" s="426"/>
      <c r="F1152" s="32" t="str">
        <f ca="1">IF($B1150="","",OFFSET(Zdroj!V$16,'k rozhodnutí detailní'!$A1149,0))</f>
        <v/>
      </c>
      <c r="G1152" s="49" t="str">
        <f ca="1">IF($B1150="","",OFFSET(Zdroj!CC$16,'k rozhodnutí'!#REF!,0))</f>
        <v/>
      </c>
      <c r="H1152" s="427"/>
      <c r="I1152" s="419"/>
      <c r="J1152" s="419"/>
      <c r="K1152" s="419"/>
      <c r="L1152" s="419"/>
      <c r="M1152" s="435"/>
      <c r="N1152" s="33" t="str">
        <f t="shared" ref="N1152" ca="1" si="761">IF(B1150="","",N1150/G1150)</f>
        <v/>
      </c>
      <c r="O1152" s="419"/>
      <c r="P1152" s="419"/>
      <c r="Q1152" s="419"/>
      <c r="R1152" s="419"/>
      <c r="S1152" s="419"/>
      <c r="T1152" s="419"/>
      <c r="U1152" s="419"/>
    </row>
    <row r="1153" spans="1:21" hidden="1" x14ac:dyDescent="0.25">
      <c r="A1153" s="25"/>
      <c r="B1153" s="144" t="str">
        <f ca="1">IF(OFFSET(Zdroj!$B$16,A1152,0)&gt;0,A1155,"")</f>
        <v/>
      </c>
      <c r="C1153" s="2" t="str">
        <f ca="1">IF($B1153="","",IF(Zdroj!$AS$9="ano",CONCATENATE(OFFSET(Zdroj!C$16,'k rozhodnutí detailní'!$A1152,0),"
","Anonymizováno","
",OFFSET(Zdroj!E$16,'k rozhodnutí detailní'!$A1152,0),"
",OFFSET(Zdroj!F$16,'k rozhodnutí detailní'!$A1152,0)),CONCATENATE(OFFSET(Zdroj!C$16,'k rozhodnutí detailní'!$A1152,0),"
",OFFSET(Zdroj!D$16,'k rozhodnutí detailní'!$A1152,0),"
",OFFSET(Zdroj!E$16,'k rozhodnutí detailní'!$A1152,0),"
",OFFSET(Zdroj!F$16,'k rozhodnutí detailní'!$A1152,0))))</f>
        <v/>
      </c>
      <c r="D1153" s="20" t="str">
        <f ca="1">IF($B1153="","",OFFSET(Zdroj!N$16,'k rozhodnutí detailní'!$A1152,0))</f>
        <v/>
      </c>
      <c r="E1153" s="426" t="str">
        <f ca="1">IF($B1153="","",OFFSET(Zdroj!T$16,'k rozhodnutí detailní'!$A1152,0))</f>
        <v/>
      </c>
      <c r="F1153" s="32" t="str">
        <f ca="1">IF($B1153="","",OFFSET(Zdroj!U$16,'k rozhodnutí detailní'!$A1152,0))</f>
        <v/>
      </c>
      <c r="G1153" s="429" t="str">
        <f ca="1">IF($B1153="","",OFFSET(Zdroj!W$16,'k rozhodnutí detailní'!$A1152,0))</f>
        <v/>
      </c>
      <c r="H1153" s="427" t="str">
        <f ca="1">IF($B1153="","",OFFSET(Zdroj!Y$16,'k rozhodnutí detailní'!$A1152,0))</f>
        <v/>
      </c>
      <c r="I1153" s="419" t="str">
        <f ca="1">IF($B1153="","",OFFSET(Zdroj!BW$16,'k rozhodnutí detailní'!$A1152,0))</f>
        <v/>
      </c>
      <c r="J1153" s="419" t="str">
        <f ca="1">IF($B1153="","",OFFSET(Zdroj!BX$16,'k rozhodnutí detailní'!$A1152,0))</f>
        <v/>
      </c>
      <c r="K1153" s="419" t="str">
        <f ca="1">IF($B1153="","",OFFSET(Zdroj!BY$16,'k rozhodnutí detailní'!$A1152,0))</f>
        <v/>
      </c>
      <c r="L1153" s="419" t="str">
        <f ca="1">IF($B1153="","",CONCATENATE(OFFSET(Zdroj!BZ$16,'k rozhodnutí detailní'!$A1152,0)," ze 100"))</f>
        <v/>
      </c>
      <c r="M1153" s="435" t="str">
        <f t="shared" ref="M1153" ca="1" si="762">IF($B1153="","",SUM((I1153+J1153+K1153)/100))</f>
        <v/>
      </c>
      <c r="N1153" s="425" t="str">
        <f ca="1">IF(B1153="","",IF(Zdroj!$AS$1=Zdroj!$AT$9,IF(ROUND(G1153*M1153,Zdroj!$AT$8)&lt;Zdroj!$AU$1,Zdroj!$AU$1,ROUND(G1153*M1153,Zdroj!$AT$8)),OFFSET(Zdroj!CE$16,'k rozhodnutí detailní'!A1152,0)))</f>
        <v/>
      </c>
      <c r="O1153" s="419" t="str">
        <f ca="1">IF($B1153="","",OFFSET(Zdroj!Z$16,'k rozhodnutí detailní'!$A1152,0))</f>
        <v/>
      </c>
      <c r="P1153" s="419" t="str">
        <f ca="1">IF($B1153="","",OFFSET(Zdroj!AC$16,'k rozhodnutí detailní'!$A1152,0))</f>
        <v/>
      </c>
      <c r="Q1153" s="419" t="str">
        <f ca="1">IF($B1153="","",OFFSET(Zdroj!AD$16,'k rozhodnutí detailní'!$A1152,0))</f>
        <v/>
      </c>
      <c r="R1153" s="419" t="str">
        <f ca="1">IF($B1153="","",OFFSET(Zdroj!AE$16,'k rozhodnutí detailní'!$A1152,0))</f>
        <v/>
      </c>
      <c r="S1153" s="419" t="str">
        <f ca="1">IF($B1153="","",OFFSET(Zdroj!AF$16,'k rozhodnutí detailní'!$A1152,0))</f>
        <v/>
      </c>
      <c r="T1153" s="419" t="str">
        <f ca="1">IF($B1153="","",OFFSET(Zdroj!AG$16,'k rozhodnutí detailní'!$A1152,0))</f>
        <v/>
      </c>
      <c r="U1153" s="419" t="str">
        <f ca="1">IF($B1153="","",OFFSET(Zdroj!AH$16,'k rozhodnutí detailní'!$A1152,0))</f>
        <v/>
      </c>
    </row>
    <row r="1154" spans="1:21" hidden="1" x14ac:dyDescent="0.25">
      <c r="A1154" s="25"/>
      <c r="B1154" s="424" t="str">
        <f ca="1">IF(OFFSET(Zdroj!$B$16,A1152,0)&gt;0,OFFSET(Zdroj!$B$16,A1152,0)+0,"")</f>
        <v/>
      </c>
      <c r="C1154" s="2" t="str">
        <f ca="1">IF($B1153="","",IF(Zdroj!$AS$9="ano",CONCATENATE("Okres:","
",OFFSET(Zdroj!CH$16,'k rozhodnutí detailní'!$A1152,0),"
","Právní forma","
",OFFSET(Zdroj!H$16,'k rozhodnutí detailní'!$A1152,0),"
",IF(OFFSET(Zdroj!I$16,'k rozhodnutí detailní'!$A1152,0)="","","IČO: "),OFFSET(Zdroj!I$16,'k rozhodnutí detailní'!$A1152,0),"
","B.Ú. ",IF(OFFSET(Zdroj!J$16,'k rozhodnutí detailní'!$A1152,0)="","","Anonymizováno")),CONCATENATE("Okres:","
",OFFSET(Zdroj!CH$16,'k rozhodnutí detailní'!$A1152,0),"
","Právní forma","
",OFFSET(Zdroj!H$16,'k rozhodnutí detailní'!$A1152,0),"
",IF(OFFSET(Zdroj!I$16,'k rozhodnutí detailní'!$A1152,0)="","","IČO: "),OFFSET(Zdroj!I$16,'k rozhodnutí detailní'!$A1152,0),"
","B.Ú. ",OFFSET(Zdroj!J$16,'k rozhodnutí detailní'!$A1152,0))))</f>
        <v/>
      </c>
      <c r="D1154" s="3" t="str">
        <f ca="1">IF($B1153="","",OFFSET(Zdroj!O$16,'k rozhodnutí detailní'!$A1152,0))</f>
        <v/>
      </c>
      <c r="E1154" s="426"/>
      <c r="F1154" s="31"/>
      <c r="G1154" s="429"/>
      <c r="H1154" s="427"/>
      <c r="I1154" s="419"/>
      <c r="J1154" s="419"/>
      <c r="K1154" s="419"/>
      <c r="L1154" s="419"/>
      <c r="M1154" s="435"/>
      <c r="N1154" s="425"/>
      <c r="O1154" s="419"/>
      <c r="P1154" s="419"/>
      <c r="Q1154" s="419"/>
      <c r="R1154" s="419"/>
      <c r="S1154" s="419"/>
      <c r="T1154" s="419"/>
      <c r="U1154" s="419"/>
    </row>
    <row r="1155" spans="1:21" hidden="1" x14ac:dyDescent="0.25">
      <c r="A1155" s="25">
        <f>ROW()/3-1</f>
        <v>384</v>
      </c>
      <c r="B1155" s="424"/>
      <c r="C1155" s="29" t="str">
        <f ca="1">IF($B1153="","",IF(Zdroj!$AS$9="ano",IF(OFFSET(Zdroj!M$16,'k rozhodnutí detailní'!A1152,0)="","","Anonymizováno"),IF(OFFSET(Zdroj!M$16,'k rozhodnutí detailní'!A1152,0)="","",OFFSET(Zdroj!M$16,'k rozhodnutí detailní'!A1152,0))))</f>
        <v/>
      </c>
      <c r="D1155" s="3" t="str">
        <f ca="1">IF($B1153="","",CONCATENATE("Dotace bude použita na:","
",OFFSET(Zdroj!P$16,'k rozhodnutí detailní'!$A1152,0)))</f>
        <v/>
      </c>
      <c r="E1155" s="426"/>
      <c r="F1155" s="32" t="str">
        <f ca="1">IF($B1153="","",OFFSET(Zdroj!V$16,'k rozhodnutí detailní'!$A1152,0))</f>
        <v/>
      </c>
      <c r="G1155" s="49" t="str">
        <f ca="1">IF($B1153="","",OFFSET(Zdroj!CC$16,'k rozhodnutí'!#REF!,0))</f>
        <v/>
      </c>
      <c r="H1155" s="427"/>
      <c r="I1155" s="419"/>
      <c r="J1155" s="419"/>
      <c r="K1155" s="419"/>
      <c r="L1155" s="419"/>
      <c r="M1155" s="435"/>
      <c r="N1155" s="33" t="str">
        <f t="shared" ref="N1155" ca="1" si="763">IF(B1153="","",N1153/G1153)</f>
        <v/>
      </c>
      <c r="O1155" s="419"/>
      <c r="P1155" s="419"/>
      <c r="Q1155" s="419"/>
      <c r="R1155" s="419"/>
      <c r="S1155" s="419"/>
      <c r="T1155" s="419"/>
      <c r="U1155" s="419"/>
    </row>
    <row r="1156" spans="1:21" hidden="1" x14ac:dyDescent="0.25">
      <c r="A1156" s="25"/>
      <c r="B1156" s="144" t="str">
        <f ca="1">IF(OFFSET(Zdroj!$B$16,A1155,0)&gt;0,A1158,"")</f>
        <v/>
      </c>
      <c r="C1156" s="2" t="str">
        <f ca="1">IF($B1156="","",IF(Zdroj!$AS$9="ano",CONCATENATE(OFFSET(Zdroj!C$16,'k rozhodnutí detailní'!$A1155,0),"
","Anonymizováno","
",OFFSET(Zdroj!E$16,'k rozhodnutí detailní'!$A1155,0),"
",OFFSET(Zdroj!F$16,'k rozhodnutí detailní'!$A1155,0)),CONCATENATE(OFFSET(Zdroj!C$16,'k rozhodnutí detailní'!$A1155,0),"
",OFFSET(Zdroj!D$16,'k rozhodnutí detailní'!$A1155,0),"
",OFFSET(Zdroj!E$16,'k rozhodnutí detailní'!$A1155,0),"
",OFFSET(Zdroj!F$16,'k rozhodnutí detailní'!$A1155,0))))</f>
        <v/>
      </c>
      <c r="D1156" s="20" t="str">
        <f ca="1">IF($B1156="","",OFFSET(Zdroj!N$16,'k rozhodnutí detailní'!$A1155,0))</f>
        <v/>
      </c>
      <c r="E1156" s="426" t="str">
        <f ca="1">IF($B1156="","",OFFSET(Zdroj!T$16,'k rozhodnutí detailní'!$A1155,0))</f>
        <v/>
      </c>
      <c r="F1156" s="32" t="str">
        <f ca="1">IF($B1156="","",OFFSET(Zdroj!U$16,'k rozhodnutí detailní'!$A1155,0))</f>
        <v/>
      </c>
      <c r="G1156" s="429" t="str">
        <f ca="1">IF($B1156="","",OFFSET(Zdroj!W$16,'k rozhodnutí detailní'!$A1155,0))</f>
        <v/>
      </c>
      <c r="H1156" s="427" t="str">
        <f ca="1">IF($B1156="","",OFFSET(Zdroj!Y$16,'k rozhodnutí detailní'!$A1155,0))</f>
        <v/>
      </c>
      <c r="I1156" s="419" t="str">
        <f ca="1">IF($B1156="","",OFFSET(Zdroj!BW$16,'k rozhodnutí detailní'!$A1155,0))</f>
        <v/>
      </c>
      <c r="J1156" s="419" t="str">
        <f ca="1">IF($B1156="","",OFFSET(Zdroj!BX$16,'k rozhodnutí detailní'!$A1155,0))</f>
        <v/>
      </c>
      <c r="K1156" s="419" t="str">
        <f ca="1">IF($B1156="","",OFFSET(Zdroj!BY$16,'k rozhodnutí detailní'!$A1155,0))</f>
        <v/>
      </c>
      <c r="L1156" s="419" t="str">
        <f ca="1">IF($B1156="","",CONCATENATE(OFFSET(Zdroj!BZ$16,'k rozhodnutí detailní'!$A1155,0)," ze 100"))</f>
        <v/>
      </c>
      <c r="M1156" s="435" t="str">
        <f t="shared" ref="M1156" ca="1" si="764">IF($B1156="","",SUM((I1156+J1156+K1156)/100))</f>
        <v/>
      </c>
      <c r="N1156" s="425" t="str">
        <f ca="1">IF(B1156="","",IF(Zdroj!$AS$1=Zdroj!$AT$9,IF(ROUND(G1156*M1156,Zdroj!$AT$8)&lt;Zdroj!$AU$1,Zdroj!$AU$1,ROUND(G1156*M1156,Zdroj!$AT$8)),OFFSET(Zdroj!CE$16,'k rozhodnutí detailní'!A1155,0)))</f>
        <v/>
      </c>
      <c r="O1156" s="419" t="str">
        <f ca="1">IF($B1156="","",OFFSET(Zdroj!Z$16,'k rozhodnutí detailní'!$A1155,0))</f>
        <v/>
      </c>
      <c r="P1156" s="419" t="str">
        <f ca="1">IF($B1156="","",OFFSET(Zdroj!AC$16,'k rozhodnutí detailní'!$A1155,0))</f>
        <v/>
      </c>
      <c r="Q1156" s="419" t="str">
        <f ca="1">IF($B1156="","",OFFSET(Zdroj!AD$16,'k rozhodnutí detailní'!$A1155,0))</f>
        <v/>
      </c>
      <c r="R1156" s="419" t="str">
        <f ca="1">IF($B1156="","",OFFSET(Zdroj!AE$16,'k rozhodnutí detailní'!$A1155,0))</f>
        <v/>
      </c>
      <c r="S1156" s="419" t="str">
        <f ca="1">IF($B1156="","",OFFSET(Zdroj!AF$16,'k rozhodnutí detailní'!$A1155,0))</f>
        <v/>
      </c>
      <c r="T1156" s="419" t="str">
        <f ca="1">IF($B1156="","",OFFSET(Zdroj!AG$16,'k rozhodnutí detailní'!$A1155,0))</f>
        <v/>
      </c>
      <c r="U1156" s="419" t="str">
        <f ca="1">IF($B1156="","",OFFSET(Zdroj!AH$16,'k rozhodnutí detailní'!$A1155,0))</f>
        <v/>
      </c>
    </row>
    <row r="1157" spans="1:21" hidden="1" x14ac:dyDescent="0.25">
      <c r="A1157" s="25"/>
      <c r="B1157" s="424" t="str">
        <f ca="1">IF(OFFSET(Zdroj!$B$16,A1155,0)&gt;0,OFFSET(Zdroj!$B$16,A1155,0)+0,"")</f>
        <v/>
      </c>
      <c r="C1157" s="2" t="str">
        <f ca="1">IF($B1156="","",IF(Zdroj!$AS$9="ano",CONCATENATE("Okres:","
",OFFSET(Zdroj!CH$16,'k rozhodnutí detailní'!$A1155,0),"
","Právní forma","
",OFFSET(Zdroj!H$16,'k rozhodnutí detailní'!$A1155,0),"
",IF(OFFSET(Zdroj!I$16,'k rozhodnutí detailní'!$A1155,0)="","","IČO: "),OFFSET(Zdroj!I$16,'k rozhodnutí detailní'!$A1155,0),"
","B.Ú. ",IF(OFFSET(Zdroj!J$16,'k rozhodnutí detailní'!$A1155,0)="","","Anonymizováno")),CONCATENATE("Okres:","
",OFFSET(Zdroj!CH$16,'k rozhodnutí detailní'!$A1155,0),"
","Právní forma","
",OFFSET(Zdroj!H$16,'k rozhodnutí detailní'!$A1155,0),"
",IF(OFFSET(Zdroj!I$16,'k rozhodnutí detailní'!$A1155,0)="","","IČO: "),OFFSET(Zdroj!I$16,'k rozhodnutí detailní'!$A1155,0),"
","B.Ú. ",OFFSET(Zdroj!J$16,'k rozhodnutí detailní'!$A1155,0))))</f>
        <v/>
      </c>
      <c r="D1157" s="3" t="str">
        <f ca="1">IF($B1156="","",OFFSET(Zdroj!O$16,'k rozhodnutí detailní'!$A1155,0))</f>
        <v/>
      </c>
      <c r="E1157" s="426"/>
      <c r="F1157" s="31"/>
      <c r="G1157" s="429"/>
      <c r="H1157" s="427"/>
      <c r="I1157" s="419"/>
      <c r="J1157" s="419"/>
      <c r="K1157" s="419"/>
      <c r="L1157" s="419"/>
      <c r="M1157" s="435"/>
      <c r="N1157" s="425"/>
      <c r="O1157" s="419"/>
      <c r="P1157" s="419"/>
      <c r="Q1157" s="419"/>
      <c r="R1157" s="419"/>
      <c r="S1157" s="419"/>
      <c r="T1157" s="419"/>
      <c r="U1157" s="419"/>
    </row>
    <row r="1158" spans="1:21" hidden="1" x14ac:dyDescent="0.25">
      <c r="A1158" s="25">
        <f>ROW()/3-1</f>
        <v>385</v>
      </c>
      <c r="B1158" s="424"/>
      <c r="C1158" s="29" t="str">
        <f ca="1">IF($B1156="","",IF(Zdroj!$AS$9="ano",IF(OFFSET(Zdroj!M$16,'k rozhodnutí detailní'!A1155,0)="","","Anonymizováno"),IF(OFFSET(Zdroj!M$16,'k rozhodnutí detailní'!A1155,0)="","",OFFSET(Zdroj!M$16,'k rozhodnutí detailní'!A1155,0))))</f>
        <v/>
      </c>
      <c r="D1158" s="3" t="str">
        <f ca="1">IF($B1156="","",CONCATENATE("Dotace bude použita na:","
",OFFSET(Zdroj!P$16,'k rozhodnutí detailní'!$A1155,0)))</f>
        <v/>
      </c>
      <c r="E1158" s="426"/>
      <c r="F1158" s="32" t="str">
        <f ca="1">IF($B1156="","",OFFSET(Zdroj!V$16,'k rozhodnutí detailní'!$A1155,0))</f>
        <v/>
      </c>
      <c r="G1158" s="49" t="str">
        <f ca="1">IF($B1156="","",OFFSET(Zdroj!CC$16,'k rozhodnutí'!#REF!,0))</f>
        <v/>
      </c>
      <c r="H1158" s="427"/>
      <c r="I1158" s="419"/>
      <c r="J1158" s="419"/>
      <c r="K1158" s="419"/>
      <c r="L1158" s="419"/>
      <c r="M1158" s="435"/>
      <c r="N1158" s="33" t="str">
        <f t="shared" ref="N1158" ca="1" si="765">IF(B1156="","",N1156/G1156)</f>
        <v/>
      </c>
      <c r="O1158" s="419"/>
      <c r="P1158" s="419"/>
      <c r="Q1158" s="419"/>
      <c r="R1158" s="419"/>
      <c r="S1158" s="419"/>
      <c r="T1158" s="419"/>
      <c r="U1158" s="419"/>
    </row>
    <row r="1159" spans="1:21" hidden="1" x14ac:dyDescent="0.25">
      <c r="A1159" s="25"/>
      <c r="B1159" s="144" t="str">
        <f ca="1">IF(OFFSET(Zdroj!$B$16,A1158,0)&gt;0,A1161,"")</f>
        <v/>
      </c>
      <c r="C1159" s="2" t="str">
        <f ca="1">IF($B1159="","",IF(Zdroj!$AS$9="ano",CONCATENATE(OFFSET(Zdroj!C$16,'k rozhodnutí detailní'!$A1158,0),"
","Anonymizováno","
",OFFSET(Zdroj!E$16,'k rozhodnutí detailní'!$A1158,0),"
",OFFSET(Zdroj!F$16,'k rozhodnutí detailní'!$A1158,0)),CONCATENATE(OFFSET(Zdroj!C$16,'k rozhodnutí detailní'!$A1158,0),"
",OFFSET(Zdroj!D$16,'k rozhodnutí detailní'!$A1158,0),"
",OFFSET(Zdroj!E$16,'k rozhodnutí detailní'!$A1158,0),"
",OFFSET(Zdroj!F$16,'k rozhodnutí detailní'!$A1158,0))))</f>
        <v/>
      </c>
      <c r="D1159" s="20" t="str">
        <f ca="1">IF($B1159="","",OFFSET(Zdroj!N$16,'k rozhodnutí detailní'!$A1158,0))</f>
        <v/>
      </c>
      <c r="E1159" s="426" t="str">
        <f ca="1">IF($B1159="","",OFFSET(Zdroj!T$16,'k rozhodnutí detailní'!$A1158,0))</f>
        <v/>
      </c>
      <c r="F1159" s="32" t="str">
        <f ca="1">IF($B1159="","",OFFSET(Zdroj!U$16,'k rozhodnutí detailní'!$A1158,0))</f>
        <v/>
      </c>
      <c r="G1159" s="429" t="str">
        <f ca="1">IF($B1159="","",OFFSET(Zdroj!W$16,'k rozhodnutí detailní'!$A1158,0))</f>
        <v/>
      </c>
      <c r="H1159" s="427" t="str">
        <f ca="1">IF($B1159="","",OFFSET(Zdroj!Y$16,'k rozhodnutí detailní'!$A1158,0))</f>
        <v/>
      </c>
      <c r="I1159" s="419" t="str">
        <f ca="1">IF($B1159="","",OFFSET(Zdroj!BW$16,'k rozhodnutí detailní'!$A1158,0))</f>
        <v/>
      </c>
      <c r="J1159" s="419" t="str">
        <f ca="1">IF($B1159="","",OFFSET(Zdroj!BX$16,'k rozhodnutí detailní'!$A1158,0))</f>
        <v/>
      </c>
      <c r="K1159" s="419" t="str">
        <f ca="1">IF($B1159="","",OFFSET(Zdroj!BY$16,'k rozhodnutí detailní'!$A1158,0))</f>
        <v/>
      </c>
      <c r="L1159" s="419" t="str">
        <f ca="1">IF($B1159="","",CONCATENATE(OFFSET(Zdroj!BZ$16,'k rozhodnutí detailní'!$A1158,0)," ze 100"))</f>
        <v/>
      </c>
      <c r="M1159" s="435" t="str">
        <f t="shared" ref="M1159" ca="1" si="766">IF($B1159="","",SUM((I1159+J1159+K1159)/100))</f>
        <v/>
      </c>
      <c r="N1159" s="425" t="str">
        <f ca="1">IF(B1159="","",IF(Zdroj!$AS$1=Zdroj!$AT$9,IF(ROUND(G1159*M1159,Zdroj!$AT$8)&lt;Zdroj!$AU$1,Zdroj!$AU$1,ROUND(G1159*M1159,Zdroj!$AT$8)),OFFSET(Zdroj!CE$16,'k rozhodnutí detailní'!A1158,0)))</f>
        <v/>
      </c>
      <c r="O1159" s="419" t="str">
        <f ca="1">IF($B1159="","",OFFSET(Zdroj!Z$16,'k rozhodnutí detailní'!$A1158,0))</f>
        <v/>
      </c>
      <c r="P1159" s="419" t="str">
        <f ca="1">IF($B1159="","",OFFSET(Zdroj!AC$16,'k rozhodnutí detailní'!$A1158,0))</f>
        <v/>
      </c>
      <c r="Q1159" s="419" t="str">
        <f ca="1">IF($B1159="","",OFFSET(Zdroj!AD$16,'k rozhodnutí detailní'!$A1158,0))</f>
        <v/>
      </c>
      <c r="R1159" s="419" t="str">
        <f ca="1">IF($B1159="","",OFFSET(Zdroj!AE$16,'k rozhodnutí detailní'!$A1158,0))</f>
        <v/>
      </c>
      <c r="S1159" s="419" t="str">
        <f ca="1">IF($B1159="","",OFFSET(Zdroj!AF$16,'k rozhodnutí detailní'!$A1158,0))</f>
        <v/>
      </c>
      <c r="T1159" s="419" t="str">
        <f ca="1">IF($B1159="","",OFFSET(Zdroj!AG$16,'k rozhodnutí detailní'!$A1158,0))</f>
        <v/>
      </c>
      <c r="U1159" s="419" t="str">
        <f ca="1">IF($B1159="","",OFFSET(Zdroj!AH$16,'k rozhodnutí detailní'!$A1158,0))</f>
        <v/>
      </c>
    </row>
    <row r="1160" spans="1:21" hidden="1" x14ac:dyDescent="0.25">
      <c r="A1160" s="25"/>
      <c r="B1160" s="424" t="str">
        <f ca="1">IF(OFFSET(Zdroj!$B$16,A1158,0)&gt;0,OFFSET(Zdroj!$B$16,A1158,0)+0,"")</f>
        <v/>
      </c>
      <c r="C1160" s="2" t="str">
        <f ca="1">IF($B1159="","",IF(Zdroj!$AS$9="ano",CONCATENATE("Okres:","
",OFFSET(Zdroj!CH$16,'k rozhodnutí detailní'!$A1158,0),"
","Právní forma","
",OFFSET(Zdroj!H$16,'k rozhodnutí detailní'!$A1158,0),"
",IF(OFFSET(Zdroj!I$16,'k rozhodnutí detailní'!$A1158,0)="","","IČO: "),OFFSET(Zdroj!I$16,'k rozhodnutí detailní'!$A1158,0),"
","B.Ú. ",IF(OFFSET(Zdroj!J$16,'k rozhodnutí detailní'!$A1158,0)="","","Anonymizováno")),CONCATENATE("Okres:","
",OFFSET(Zdroj!CH$16,'k rozhodnutí detailní'!$A1158,0),"
","Právní forma","
",OFFSET(Zdroj!H$16,'k rozhodnutí detailní'!$A1158,0),"
",IF(OFFSET(Zdroj!I$16,'k rozhodnutí detailní'!$A1158,0)="","","IČO: "),OFFSET(Zdroj!I$16,'k rozhodnutí detailní'!$A1158,0),"
","B.Ú. ",OFFSET(Zdroj!J$16,'k rozhodnutí detailní'!$A1158,0))))</f>
        <v/>
      </c>
      <c r="D1160" s="3" t="str">
        <f ca="1">IF($B1159="","",OFFSET(Zdroj!O$16,'k rozhodnutí detailní'!$A1158,0))</f>
        <v/>
      </c>
      <c r="E1160" s="426"/>
      <c r="F1160" s="31"/>
      <c r="G1160" s="429"/>
      <c r="H1160" s="427"/>
      <c r="I1160" s="419"/>
      <c r="J1160" s="419"/>
      <c r="K1160" s="419"/>
      <c r="L1160" s="419"/>
      <c r="M1160" s="435"/>
      <c r="N1160" s="425"/>
      <c r="O1160" s="419"/>
      <c r="P1160" s="419"/>
      <c r="Q1160" s="419"/>
      <c r="R1160" s="419"/>
      <c r="S1160" s="419"/>
      <c r="T1160" s="419"/>
      <c r="U1160" s="419"/>
    </row>
    <row r="1161" spans="1:21" hidden="1" x14ac:dyDescent="0.25">
      <c r="A1161" s="25">
        <f>ROW()/3-1</f>
        <v>386</v>
      </c>
      <c r="B1161" s="424"/>
      <c r="C1161" s="29" t="str">
        <f ca="1">IF($B1159="","",IF(Zdroj!$AS$9="ano",IF(OFFSET(Zdroj!M$16,'k rozhodnutí detailní'!A1158,0)="","","Anonymizováno"),IF(OFFSET(Zdroj!M$16,'k rozhodnutí detailní'!A1158,0)="","",OFFSET(Zdroj!M$16,'k rozhodnutí detailní'!A1158,0))))</f>
        <v/>
      </c>
      <c r="D1161" s="3" t="str">
        <f ca="1">IF($B1159="","",CONCATENATE("Dotace bude použita na:","
",OFFSET(Zdroj!P$16,'k rozhodnutí detailní'!$A1158,0)))</f>
        <v/>
      </c>
      <c r="E1161" s="426"/>
      <c r="F1161" s="32" t="str">
        <f ca="1">IF($B1159="","",OFFSET(Zdroj!V$16,'k rozhodnutí detailní'!$A1158,0))</f>
        <v/>
      </c>
      <c r="G1161" s="49" t="str">
        <f ca="1">IF($B1159="","",OFFSET(Zdroj!CC$16,'k rozhodnutí'!#REF!,0))</f>
        <v/>
      </c>
      <c r="H1161" s="427"/>
      <c r="I1161" s="419"/>
      <c r="J1161" s="419"/>
      <c r="K1161" s="419"/>
      <c r="L1161" s="419"/>
      <c r="M1161" s="435"/>
      <c r="N1161" s="33" t="str">
        <f t="shared" ref="N1161" ca="1" si="767">IF(B1159="","",N1159/G1159)</f>
        <v/>
      </c>
      <c r="O1161" s="419"/>
      <c r="P1161" s="419"/>
      <c r="Q1161" s="419"/>
      <c r="R1161" s="419"/>
      <c r="S1161" s="419"/>
      <c r="T1161" s="419"/>
      <c r="U1161" s="419"/>
    </row>
    <row r="1162" spans="1:21" hidden="1" x14ac:dyDescent="0.25">
      <c r="A1162" s="25"/>
      <c r="B1162" s="144" t="str">
        <f ca="1">IF(OFFSET(Zdroj!$B$16,A1161,0)&gt;0,A1164,"")</f>
        <v/>
      </c>
      <c r="C1162" s="2" t="str">
        <f ca="1">IF($B1162="","",IF(Zdroj!$AS$9="ano",CONCATENATE(OFFSET(Zdroj!C$16,'k rozhodnutí detailní'!$A1161,0),"
","Anonymizováno","
",OFFSET(Zdroj!E$16,'k rozhodnutí detailní'!$A1161,0),"
",OFFSET(Zdroj!F$16,'k rozhodnutí detailní'!$A1161,0)),CONCATENATE(OFFSET(Zdroj!C$16,'k rozhodnutí detailní'!$A1161,0),"
",OFFSET(Zdroj!D$16,'k rozhodnutí detailní'!$A1161,0),"
",OFFSET(Zdroj!E$16,'k rozhodnutí detailní'!$A1161,0),"
",OFFSET(Zdroj!F$16,'k rozhodnutí detailní'!$A1161,0))))</f>
        <v/>
      </c>
      <c r="D1162" s="20" t="str">
        <f ca="1">IF($B1162="","",OFFSET(Zdroj!N$16,'k rozhodnutí detailní'!$A1161,0))</f>
        <v/>
      </c>
      <c r="E1162" s="426" t="str">
        <f ca="1">IF($B1162="","",OFFSET(Zdroj!T$16,'k rozhodnutí detailní'!$A1161,0))</f>
        <v/>
      </c>
      <c r="F1162" s="32" t="str">
        <f ca="1">IF($B1162="","",OFFSET(Zdroj!U$16,'k rozhodnutí detailní'!$A1161,0))</f>
        <v/>
      </c>
      <c r="G1162" s="429" t="str">
        <f ca="1">IF($B1162="","",OFFSET(Zdroj!W$16,'k rozhodnutí detailní'!$A1161,0))</f>
        <v/>
      </c>
      <c r="H1162" s="427" t="str">
        <f ca="1">IF($B1162="","",OFFSET(Zdroj!Y$16,'k rozhodnutí detailní'!$A1161,0))</f>
        <v/>
      </c>
      <c r="I1162" s="419" t="str">
        <f ca="1">IF($B1162="","",OFFSET(Zdroj!BW$16,'k rozhodnutí detailní'!$A1161,0))</f>
        <v/>
      </c>
      <c r="J1162" s="419" t="str">
        <f ca="1">IF($B1162="","",OFFSET(Zdroj!BX$16,'k rozhodnutí detailní'!$A1161,0))</f>
        <v/>
      </c>
      <c r="K1162" s="419" t="str">
        <f ca="1">IF($B1162="","",OFFSET(Zdroj!BY$16,'k rozhodnutí detailní'!$A1161,0))</f>
        <v/>
      </c>
      <c r="L1162" s="419" t="str">
        <f ca="1">IF($B1162="","",CONCATENATE(OFFSET(Zdroj!BZ$16,'k rozhodnutí detailní'!$A1161,0)," ze 100"))</f>
        <v/>
      </c>
      <c r="M1162" s="435" t="str">
        <f t="shared" ref="M1162" ca="1" si="768">IF($B1162="","",SUM((I1162+J1162+K1162)/100))</f>
        <v/>
      </c>
      <c r="N1162" s="425" t="str">
        <f ca="1">IF(B1162="","",IF(Zdroj!$AS$1=Zdroj!$AT$9,IF(ROUND(G1162*M1162,Zdroj!$AT$8)&lt;Zdroj!$AU$1,Zdroj!$AU$1,ROUND(G1162*M1162,Zdroj!$AT$8)),OFFSET(Zdroj!CE$16,'k rozhodnutí detailní'!A1161,0)))</f>
        <v/>
      </c>
      <c r="O1162" s="419" t="str">
        <f ca="1">IF($B1162="","",OFFSET(Zdroj!Z$16,'k rozhodnutí detailní'!$A1161,0))</f>
        <v/>
      </c>
      <c r="P1162" s="419" t="str">
        <f ca="1">IF($B1162="","",OFFSET(Zdroj!AC$16,'k rozhodnutí detailní'!$A1161,0))</f>
        <v/>
      </c>
      <c r="Q1162" s="419" t="str">
        <f ca="1">IF($B1162="","",OFFSET(Zdroj!AD$16,'k rozhodnutí detailní'!$A1161,0))</f>
        <v/>
      </c>
      <c r="R1162" s="419" t="str">
        <f ca="1">IF($B1162="","",OFFSET(Zdroj!AE$16,'k rozhodnutí detailní'!$A1161,0))</f>
        <v/>
      </c>
      <c r="S1162" s="419" t="str">
        <f ca="1">IF($B1162="","",OFFSET(Zdroj!AF$16,'k rozhodnutí detailní'!$A1161,0))</f>
        <v/>
      </c>
      <c r="T1162" s="419" t="str">
        <f ca="1">IF($B1162="","",OFFSET(Zdroj!AG$16,'k rozhodnutí detailní'!$A1161,0))</f>
        <v/>
      </c>
      <c r="U1162" s="419" t="str">
        <f ca="1">IF($B1162="","",OFFSET(Zdroj!AH$16,'k rozhodnutí detailní'!$A1161,0))</f>
        <v/>
      </c>
    </row>
    <row r="1163" spans="1:21" hidden="1" x14ac:dyDescent="0.25">
      <c r="A1163" s="25"/>
      <c r="B1163" s="424" t="str">
        <f ca="1">IF(OFFSET(Zdroj!$B$16,A1161,0)&gt;0,OFFSET(Zdroj!$B$16,A1161,0)+0,"")</f>
        <v/>
      </c>
      <c r="C1163" s="2" t="str">
        <f ca="1">IF($B1162="","",IF(Zdroj!$AS$9="ano",CONCATENATE("Okres:","
",OFFSET(Zdroj!CH$16,'k rozhodnutí detailní'!$A1161,0),"
","Právní forma","
",OFFSET(Zdroj!H$16,'k rozhodnutí detailní'!$A1161,0),"
",IF(OFFSET(Zdroj!I$16,'k rozhodnutí detailní'!$A1161,0)="","","IČO: "),OFFSET(Zdroj!I$16,'k rozhodnutí detailní'!$A1161,0),"
","B.Ú. ",IF(OFFSET(Zdroj!J$16,'k rozhodnutí detailní'!$A1161,0)="","","Anonymizováno")),CONCATENATE("Okres:","
",OFFSET(Zdroj!CH$16,'k rozhodnutí detailní'!$A1161,0),"
","Právní forma","
",OFFSET(Zdroj!H$16,'k rozhodnutí detailní'!$A1161,0),"
",IF(OFFSET(Zdroj!I$16,'k rozhodnutí detailní'!$A1161,0)="","","IČO: "),OFFSET(Zdroj!I$16,'k rozhodnutí detailní'!$A1161,0),"
","B.Ú. ",OFFSET(Zdroj!J$16,'k rozhodnutí detailní'!$A1161,0))))</f>
        <v/>
      </c>
      <c r="D1163" s="3" t="str">
        <f ca="1">IF($B1162="","",OFFSET(Zdroj!O$16,'k rozhodnutí detailní'!$A1161,0))</f>
        <v/>
      </c>
      <c r="E1163" s="426"/>
      <c r="F1163" s="31"/>
      <c r="G1163" s="429"/>
      <c r="H1163" s="427"/>
      <c r="I1163" s="419"/>
      <c r="J1163" s="419"/>
      <c r="K1163" s="419"/>
      <c r="L1163" s="419"/>
      <c r="M1163" s="435"/>
      <c r="N1163" s="425"/>
      <c r="O1163" s="419"/>
      <c r="P1163" s="419"/>
      <c r="Q1163" s="419"/>
      <c r="R1163" s="419"/>
      <c r="S1163" s="419"/>
      <c r="T1163" s="419"/>
      <c r="U1163" s="419"/>
    </row>
    <row r="1164" spans="1:21" hidden="1" x14ac:dyDescent="0.25">
      <c r="A1164" s="25">
        <f>ROW()/3-1</f>
        <v>387</v>
      </c>
      <c r="B1164" s="424"/>
      <c r="C1164" s="29" t="str">
        <f ca="1">IF($B1162="","",IF(Zdroj!$AS$9="ano",IF(OFFSET(Zdroj!M$16,'k rozhodnutí detailní'!A1161,0)="","","Anonymizováno"),IF(OFFSET(Zdroj!M$16,'k rozhodnutí detailní'!A1161,0)="","",OFFSET(Zdroj!M$16,'k rozhodnutí detailní'!A1161,0))))</f>
        <v/>
      </c>
      <c r="D1164" s="3" t="str">
        <f ca="1">IF($B1162="","",CONCATENATE("Dotace bude použita na:","
",OFFSET(Zdroj!P$16,'k rozhodnutí detailní'!$A1161,0)))</f>
        <v/>
      </c>
      <c r="E1164" s="426"/>
      <c r="F1164" s="32" t="str">
        <f ca="1">IF($B1162="","",OFFSET(Zdroj!V$16,'k rozhodnutí detailní'!$A1161,0))</f>
        <v/>
      </c>
      <c r="G1164" s="49" t="str">
        <f ca="1">IF($B1162="","",OFFSET(Zdroj!CC$16,'k rozhodnutí'!#REF!,0))</f>
        <v/>
      </c>
      <c r="H1164" s="427"/>
      <c r="I1164" s="419"/>
      <c r="J1164" s="419"/>
      <c r="K1164" s="419"/>
      <c r="L1164" s="419"/>
      <c r="M1164" s="435"/>
      <c r="N1164" s="33" t="str">
        <f t="shared" ref="N1164" ca="1" si="769">IF(B1162="","",N1162/G1162)</f>
        <v/>
      </c>
      <c r="O1164" s="419"/>
      <c r="P1164" s="419"/>
      <c r="Q1164" s="419"/>
      <c r="R1164" s="419"/>
      <c r="S1164" s="419"/>
      <c r="T1164" s="419"/>
      <c r="U1164" s="419"/>
    </row>
    <row r="1165" spans="1:21" hidden="1" x14ac:dyDescent="0.25">
      <c r="A1165" s="25"/>
      <c r="B1165" s="144" t="str">
        <f ca="1">IF(OFFSET(Zdroj!$B$16,A1164,0)&gt;0,A1167,"")</f>
        <v/>
      </c>
      <c r="C1165" s="2" t="str">
        <f ca="1">IF($B1165="","",IF(Zdroj!$AS$9="ano",CONCATENATE(OFFSET(Zdroj!C$16,'k rozhodnutí detailní'!$A1164,0),"
","Anonymizováno","
",OFFSET(Zdroj!E$16,'k rozhodnutí detailní'!$A1164,0),"
",OFFSET(Zdroj!F$16,'k rozhodnutí detailní'!$A1164,0)),CONCATENATE(OFFSET(Zdroj!C$16,'k rozhodnutí detailní'!$A1164,0),"
",OFFSET(Zdroj!D$16,'k rozhodnutí detailní'!$A1164,0),"
",OFFSET(Zdroj!E$16,'k rozhodnutí detailní'!$A1164,0),"
",OFFSET(Zdroj!F$16,'k rozhodnutí detailní'!$A1164,0))))</f>
        <v/>
      </c>
      <c r="D1165" s="20" t="str">
        <f ca="1">IF($B1165="","",OFFSET(Zdroj!N$16,'k rozhodnutí detailní'!$A1164,0))</f>
        <v/>
      </c>
      <c r="E1165" s="426" t="str">
        <f ca="1">IF($B1165="","",OFFSET(Zdroj!T$16,'k rozhodnutí detailní'!$A1164,0))</f>
        <v/>
      </c>
      <c r="F1165" s="32" t="str">
        <f ca="1">IF($B1165="","",OFFSET(Zdroj!U$16,'k rozhodnutí detailní'!$A1164,0))</f>
        <v/>
      </c>
      <c r="G1165" s="429" t="str">
        <f ca="1">IF($B1165="","",OFFSET(Zdroj!W$16,'k rozhodnutí detailní'!$A1164,0))</f>
        <v/>
      </c>
      <c r="H1165" s="427" t="str">
        <f ca="1">IF($B1165="","",OFFSET(Zdroj!Y$16,'k rozhodnutí detailní'!$A1164,0))</f>
        <v/>
      </c>
      <c r="I1165" s="419" t="str">
        <f ca="1">IF($B1165="","",OFFSET(Zdroj!BW$16,'k rozhodnutí detailní'!$A1164,0))</f>
        <v/>
      </c>
      <c r="J1165" s="419" t="str">
        <f ca="1">IF($B1165="","",OFFSET(Zdroj!BX$16,'k rozhodnutí detailní'!$A1164,0))</f>
        <v/>
      </c>
      <c r="K1165" s="419" t="str">
        <f ca="1">IF($B1165="","",OFFSET(Zdroj!BY$16,'k rozhodnutí detailní'!$A1164,0))</f>
        <v/>
      </c>
      <c r="L1165" s="419" t="str">
        <f ca="1">IF($B1165="","",CONCATENATE(OFFSET(Zdroj!BZ$16,'k rozhodnutí detailní'!$A1164,0)," ze 100"))</f>
        <v/>
      </c>
      <c r="M1165" s="435" t="str">
        <f t="shared" ref="M1165" ca="1" si="770">IF($B1165="","",SUM((I1165+J1165+K1165)/100))</f>
        <v/>
      </c>
      <c r="N1165" s="425" t="str">
        <f ca="1">IF(B1165="","",IF(Zdroj!$AS$1=Zdroj!$AT$9,IF(ROUND(G1165*M1165,Zdroj!$AT$8)&lt;Zdroj!$AU$1,Zdroj!$AU$1,ROUND(G1165*M1165,Zdroj!$AT$8)),OFFSET(Zdroj!CE$16,'k rozhodnutí detailní'!A1164,0)))</f>
        <v/>
      </c>
      <c r="O1165" s="419" t="str">
        <f ca="1">IF($B1165="","",OFFSET(Zdroj!Z$16,'k rozhodnutí detailní'!$A1164,0))</f>
        <v/>
      </c>
      <c r="P1165" s="419" t="str">
        <f ca="1">IF($B1165="","",OFFSET(Zdroj!AC$16,'k rozhodnutí detailní'!$A1164,0))</f>
        <v/>
      </c>
      <c r="Q1165" s="419" t="str">
        <f ca="1">IF($B1165="","",OFFSET(Zdroj!AD$16,'k rozhodnutí detailní'!$A1164,0))</f>
        <v/>
      </c>
      <c r="R1165" s="419" t="str">
        <f ca="1">IF($B1165="","",OFFSET(Zdroj!AE$16,'k rozhodnutí detailní'!$A1164,0))</f>
        <v/>
      </c>
      <c r="S1165" s="419" t="str">
        <f ca="1">IF($B1165="","",OFFSET(Zdroj!AF$16,'k rozhodnutí detailní'!$A1164,0))</f>
        <v/>
      </c>
      <c r="T1165" s="419" t="str">
        <f ca="1">IF($B1165="","",OFFSET(Zdroj!AG$16,'k rozhodnutí detailní'!$A1164,0))</f>
        <v/>
      </c>
      <c r="U1165" s="419" t="str">
        <f ca="1">IF($B1165="","",OFFSET(Zdroj!AH$16,'k rozhodnutí detailní'!$A1164,0))</f>
        <v/>
      </c>
    </row>
    <row r="1166" spans="1:21" hidden="1" x14ac:dyDescent="0.25">
      <c r="A1166" s="25"/>
      <c r="B1166" s="424" t="str">
        <f ca="1">IF(OFFSET(Zdroj!$B$16,A1164,0)&gt;0,OFFSET(Zdroj!$B$16,A1164,0)+0,"")</f>
        <v/>
      </c>
      <c r="C1166" s="2" t="str">
        <f ca="1">IF($B1165="","",IF(Zdroj!$AS$9="ano",CONCATENATE("Okres:","
",OFFSET(Zdroj!CH$16,'k rozhodnutí detailní'!$A1164,0),"
","Právní forma","
",OFFSET(Zdroj!H$16,'k rozhodnutí detailní'!$A1164,0),"
",IF(OFFSET(Zdroj!I$16,'k rozhodnutí detailní'!$A1164,0)="","","IČO: "),OFFSET(Zdroj!I$16,'k rozhodnutí detailní'!$A1164,0),"
","B.Ú. ",IF(OFFSET(Zdroj!J$16,'k rozhodnutí detailní'!$A1164,0)="","","Anonymizováno")),CONCATENATE("Okres:","
",OFFSET(Zdroj!CH$16,'k rozhodnutí detailní'!$A1164,0),"
","Právní forma","
",OFFSET(Zdroj!H$16,'k rozhodnutí detailní'!$A1164,0),"
",IF(OFFSET(Zdroj!I$16,'k rozhodnutí detailní'!$A1164,0)="","","IČO: "),OFFSET(Zdroj!I$16,'k rozhodnutí detailní'!$A1164,0),"
","B.Ú. ",OFFSET(Zdroj!J$16,'k rozhodnutí detailní'!$A1164,0))))</f>
        <v/>
      </c>
      <c r="D1166" s="3" t="str">
        <f ca="1">IF($B1165="","",OFFSET(Zdroj!O$16,'k rozhodnutí detailní'!$A1164,0))</f>
        <v/>
      </c>
      <c r="E1166" s="426"/>
      <c r="F1166" s="31"/>
      <c r="G1166" s="429"/>
      <c r="H1166" s="427"/>
      <c r="I1166" s="419"/>
      <c r="J1166" s="419"/>
      <c r="K1166" s="419"/>
      <c r="L1166" s="419"/>
      <c r="M1166" s="435"/>
      <c r="N1166" s="425"/>
      <c r="O1166" s="419"/>
      <c r="P1166" s="419"/>
      <c r="Q1166" s="419"/>
      <c r="R1166" s="419"/>
      <c r="S1166" s="419"/>
      <c r="T1166" s="419"/>
      <c r="U1166" s="419"/>
    </row>
    <row r="1167" spans="1:21" hidden="1" x14ac:dyDescent="0.25">
      <c r="A1167" s="25">
        <f>ROW()/3-1</f>
        <v>388</v>
      </c>
      <c r="B1167" s="424"/>
      <c r="C1167" s="29" t="str">
        <f ca="1">IF($B1165="","",IF(Zdroj!$AS$9="ano",IF(OFFSET(Zdroj!M$16,'k rozhodnutí detailní'!A1164,0)="","","Anonymizováno"),IF(OFFSET(Zdroj!M$16,'k rozhodnutí detailní'!A1164,0)="","",OFFSET(Zdroj!M$16,'k rozhodnutí detailní'!A1164,0))))</f>
        <v/>
      </c>
      <c r="D1167" s="3" t="str">
        <f ca="1">IF($B1165="","",CONCATENATE("Dotace bude použita na:","
",OFFSET(Zdroj!P$16,'k rozhodnutí detailní'!$A1164,0)))</f>
        <v/>
      </c>
      <c r="E1167" s="426"/>
      <c r="F1167" s="32" t="str">
        <f ca="1">IF($B1165="","",OFFSET(Zdroj!V$16,'k rozhodnutí detailní'!$A1164,0))</f>
        <v/>
      </c>
      <c r="G1167" s="49" t="str">
        <f ca="1">IF($B1165="","",OFFSET(Zdroj!CC$16,'k rozhodnutí'!#REF!,0))</f>
        <v/>
      </c>
      <c r="H1167" s="427"/>
      <c r="I1167" s="419"/>
      <c r="J1167" s="419"/>
      <c r="K1167" s="419"/>
      <c r="L1167" s="419"/>
      <c r="M1167" s="435"/>
      <c r="N1167" s="33" t="str">
        <f t="shared" ref="N1167" ca="1" si="771">IF(B1165="","",N1165/G1165)</f>
        <v/>
      </c>
      <c r="O1167" s="419"/>
      <c r="P1167" s="419"/>
      <c r="Q1167" s="419"/>
      <c r="R1167" s="419"/>
      <c r="S1167" s="419"/>
      <c r="T1167" s="419"/>
      <c r="U1167" s="419"/>
    </row>
    <row r="1168" spans="1:21" hidden="1" x14ac:dyDescent="0.25">
      <c r="A1168" s="25"/>
      <c r="B1168" s="144" t="str">
        <f ca="1">IF(OFFSET(Zdroj!$B$16,A1167,0)&gt;0,A1170,"")</f>
        <v/>
      </c>
      <c r="C1168" s="2" t="str">
        <f ca="1">IF($B1168="","",IF(Zdroj!$AS$9="ano",CONCATENATE(OFFSET(Zdroj!C$16,'k rozhodnutí detailní'!$A1167,0),"
","Anonymizováno","
",OFFSET(Zdroj!E$16,'k rozhodnutí detailní'!$A1167,0),"
",OFFSET(Zdroj!F$16,'k rozhodnutí detailní'!$A1167,0)),CONCATENATE(OFFSET(Zdroj!C$16,'k rozhodnutí detailní'!$A1167,0),"
",OFFSET(Zdroj!D$16,'k rozhodnutí detailní'!$A1167,0),"
",OFFSET(Zdroj!E$16,'k rozhodnutí detailní'!$A1167,0),"
",OFFSET(Zdroj!F$16,'k rozhodnutí detailní'!$A1167,0))))</f>
        <v/>
      </c>
      <c r="D1168" s="20" t="str">
        <f ca="1">IF($B1168="","",OFFSET(Zdroj!N$16,'k rozhodnutí detailní'!$A1167,0))</f>
        <v/>
      </c>
      <c r="E1168" s="426" t="str">
        <f ca="1">IF($B1168="","",OFFSET(Zdroj!T$16,'k rozhodnutí detailní'!$A1167,0))</f>
        <v/>
      </c>
      <c r="F1168" s="32" t="str">
        <f ca="1">IF($B1168="","",OFFSET(Zdroj!U$16,'k rozhodnutí detailní'!$A1167,0))</f>
        <v/>
      </c>
      <c r="G1168" s="429" t="str">
        <f ca="1">IF($B1168="","",OFFSET(Zdroj!W$16,'k rozhodnutí detailní'!$A1167,0))</f>
        <v/>
      </c>
      <c r="H1168" s="427" t="str">
        <f ca="1">IF($B1168="","",OFFSET(Zdroj!Y$16,'k rozhodnutí detailní'!$A1167,0))</f>
        <v/>
      </c>
      <c r="I1168" s="419" t="str">
        <f ca="1">IF($B1168="","",OFFSET(Zdroj!BW$16,'k rozhodnutí detailní'!$A1167,0))</f>
        <v/>
      </c>
      <c r="J1168" s="419" t="str">
        <f ca="1">IF($B1168="","",OFFSET(Zdroj!BX$16,'k rozhodnutí detailní'!$A1167,0))</f>
        <v/>
      </c>
      <c r="K1168" s="419" t="str">
        <f ca="1">IF($B1168="","",OFFSET(Zdroj!BY$16,'k rozhodnutí detailní'!$A1167,0))</f>
        <v/>
      </c>
      <c r="L1168" s="419" t="str">
        <f ca="1">IF($B1168="","",CONCATENATE(OFFSET(Zdroj!BZ$16,'k rozhodnutí detailní'!$A1167,0)," ze 100"))</f>
        <v/>
      </c>
      <c r="M1168" s="435" t="str">
        <f t="shared" ref="M1168" ca="1" si="772">IF($B1168="","",SUM((I1168+J1168+K1168)/100))</f>
        <v/>
      </c>
      <c r="N1168" s="425" t="str">
        <f ca="1">IF(B1168="","",IF(Zdroj!$AS$1=Zdroj!$AT$9,IF(ROUND(G1168*M1168,Zdroj!$AT$8)&lt;Zdroj!$AU$1,Zdroj!$AU$1,ROUND(G1168*M1168,Zdroj!$AT$8)),OFFSET(Zdroj!CE$16,'k rozhodnutí detailní'!A1167,0)))</f>
        <v/>
      </c>
      <c r="O1168" s="419" t="str">
        <f ca="1">IF($B1168="","",OFFSET(Zdroj!Z$16,'k rozhodnutí detailní'!$A1167,0))</f>
        <v/>
      </c>
      <c r="P1168" s="419" t="str">
        <f ca="1">IF($B1168="","",OFFSET(Zdroj!AC$16,'k rozhodnutí detailní'!$A1167,0))</f>
        <v/>
      </c>
      <c r="Q1168" s="419" t="str">
        <f ca="1">IF($B1168="","",OFFSET(Zdroj!AD$16,'k rozhodnutí detailní'!$A1167,0))</f>
        <v/>
      </c>
      <c r="R1168" s="419" t="str">
        <f ca="1">IF($B1168="","",OFFSET(Zdroj!AE$16,'k rozhodnutí detailní'!$A1167,0))</f>
        <v/>
      </c>
      <c r="S1168" s="419" t="str">
        <f ca="1">IF($B1168="","",OFFSET(Zdroj!AF$16,'k rozhodnutí detailní'!$A1167,0))</f>
        <v/>
      </c>
      <c r="T1168" s="419" t="str">
        <f ca="1">IF($B1168="","",OFFSET(Zdroj!AG$16,'k rozhodnutí detailní'!$A1167,0))</f>
        <v/>
      </c>
      <c r="U1168" s="419" t="str">
        <f ca="1">IF($B1168="","",OFFSET(Zdroj!AH$16,'k rozhodnutí detailní'!$A1167,0))</f>
        <v/>
      </c>
    </row>
    <row r="1169" spans="1:21" hidden="1" x14ac:dyDescent="0.25">
      <c r="A1169" s="25"/>
      <c r="B1169" s="424" t="str">
        <f ca="1">IF(OFFSET(Zdroj!$B$16,A1167,0)&gt;0,OFFSET(Zdroj!$B$16,A1167,0)+0,"")</f>
        <v/>
      </c>
      <c r="C1169" s="2" t="str">
        <f ca="1">IF($B1168="","",IF(Zdroj!$AS$9="ano",CONCATENATE("Okres:","
",OFFSET(Zdroj!CH$16,'k rozhodnutí detailní'!$A1167,0),"
","Právní forma","
",OFFSET(Zdroj!H$16,'k rozhodnutí detailní'!$A1167,0),"
",IF(OFFSET(Zdroj!I$16,'k rozhodnutí detailní'!$A1167,0)="","","IČO: "),OFFSET(Zdroj!I$16,'k rozhodnutí detailní'!$A1167,0),"
","B.Ú. ",IF(OFFSET(Zdroj!J$16,'k rozhodnutí detailní'!$A1167,0)="","","Anonymizováno")),CONCATENATE("Okres:","
",OFFSET(Zdroj!CH$16,'k rozhodnutí detailní'!$A1167,0),"
","Právní forma","
",OFFSET(Zdroj!H$16,'k rozhodnutí detailní'!$A1167,0),"
",IF(OFFSET(Zdroj!I$16,'k rozhodnutí detailní'!$A1167,0)="","","IČO: "),OFFSET(Zdroj!I$16,'k rozhodnutí detailní'!$A1167,0),"
","B.Ú. ",OFFSET(Zdroj!J$16,'k rozhodnutí detailní'!$A1167,0))))</f>
        <v/>
      </c>
      <c r="D1169" s="3" t="str">
        <f ca="1">IF($B1168="","",OFFSET(Zdroj!O$16,'k rozhodnutí detailní'!$A1167,0))</f>
        <v/>
      </c>
      <c r="E1169" s="426"/>
      <c r="F1169" s="31"/>
      <c r="G1169" s="429"/>
      <c r="H1169" s="427"/>
      <c r="I1169" s="419"/>
      <c r="J1169" s="419"/>
      <c r="K1169" s="419"/>
      <c r="L1169" s="419"/>
      <c r="M1169" s="435"/>
      <c r="N1169" s="425"/>
      <c r="O1169" s="419"/>
      <c r="P1169" s="419"/>
      <c r="Q1169" s="419"/>
      <c r="R1169" s="419"/>
      <c r="S1169" s="419"/>
      <c r="T1169" s="419"/>
      <c r="U1169" s="419"/>
    </row>
    <row r="1170" spans="1:21" hidden="1" x14ac:dyDescent="0.25">
      <c r="A1170" s="25">
        <f>ROW()/3-1</f>
        <v>389</v>
      </c>
      <c r="B1170" s="424"/>
      <c r="C1170" s="29" t="str">
        <f ca="1">IF($B1168="","",IF(Zdroj!$AS$9="ano",IF(OFFSET(Zdroj!M$16,'k rozhodnutí detailní'!A1167,0)="","","Anonymizováno"),IF(OFFSET(Zdroj!M$16,'k rozhodnutí detailní'!A1167,0)="","",OFFSET(Zdroj!M$16,'k rozhodnutí detailní'!A1167,0))))</f>
        <v/>
      </c>
      <c r="D1170" s="3" t="str">
        <f ca="1">IF($B1168="","",CONCATENATE("Dotace bude použita na:","
",OFFSET(Zdroj!P$16,'k rozhodnutí detailní'!$A1167,0)))</f>
        <v/>
      </c>
      <c r="E1170" s="426"/>
      <c r="F1170" s="32" t="str">
        <f ca="1">IF($B1168="","",OFFSET(Zdroj!V$16,'k rozhodnutí detailní'!$A1167,0))</f>
        <v/>
      </c>
      <c r="G1170" s="49" t="str">
        <f ca="1">IF($B1168="","",OFFSET(Zdroj!CC$16,'k rozhodnutí'!#REF!,0))</f>
        <v/>
      </c>
      <c r="H1170" s="427"/>
      <c r="I1170" s="419"/>
      <c r="J1170" s="419"/>
      <c r="K1170" s="419"/>
      <c r="L1170" s="419"/>
      <c r="M1170" s="435"/>
      <c r="N1170" s="33" t="str">
        <f t="shared" ref="N1170" ca="1" si="773">IF(B1168="","",N1168/G1168)</f>
        <v/>
      </c>
      <c r="O1170" s="419"/>
      <c r="P1170" s="419"/>
      <c r="Q1170" s="419"/>
      <c r="R1170" s="419"/>
      <c r="S1170" s="419"/>
      <c r="T1170" s="419"/>
      <c r="U1170" s="419"/>
    </row>
    <row r="1171" spans="1:21" hidden="1" x14ac:dyDescent="0.25">
      <c r="A1171" s="25"/>
      <c r="B1171" s="144" t="str">
        <f ca="1">IF(OFFSET(Zdroj!$B$16,A1170,0)&gt;0,A1173,"")</f>
        <v/>
      </c>
      <c r="C1171" s="2" t="str">
        <f ca="1">IF($B1171="","",IF(Zdroj!$AS$9="ano",CONCATENATE(OFFSET(Zdroj!C$16,'k rozhodnutí detailní'!$A1170,0),"
","Anonymizováno","
",OFFSET(Zdroj!E$16,'k rozhodnutí detailní'!$A1170,0),"
",OFFSET(Zdroj!F$16,'k rozhodnutí detailní'!$A1170,0)),CONCATENATE(OFFSET(Zdroj!C$16,'k rozhodnutí detailní'!$A1170,0),"
",OFFSET(Zdroj!D$16,'k rozhodnutí detailní'!$A1170,0),"
",OFFSET(Zdroj!E$16,'k rozhodnutí detailní'!$A1170,0),"
",OFFSET(Zdroj!F$16,'k rozhodnutí detailní'!$A1170,0))))</f>
        <v/>
      </c>
      <c r="D1171" s="20" t="str">
        <f ca="1">IF($B1171="","",OFFSET(Zdroj!N$16,'k rozhodnutí detailní'!$A1170,0))</f>
        <v/>
      </c>
      <c r="E1171" s="426" t="str">
        <f ca="1">IF($B1171="","",OFFSET(Zdroj!T$16,'k rozhodnutí detailní'!$A1170,0))</f>
        <v/>
      </c>
      <c r="F1171" s="32" t="str">
        <f ca="1">IF($B1171="","",OFFSET(Zdroj!U$16,'k rozhodnutí detailní'!$A1170,0))</f>
        <v/>
      </c>
      <c r="G1171" s="429" t="str">
        <f ca="1">IF($B1171="","",OFFSET(Zdroj!W$16,'k rozhodnutí detailní'!$A1170,0))</f>
        <v/>
      </c>
      <c r="H1171" s="427" t="str">
        <f ca="1">IF($B1171="","",OFFSET(Zdroj!Y$16,'k rozhodnutí detailní'!$A1170,0))</f>
        <v/>
      </c>
      <c r="I1171" s="419" t="str">
        <f ca="1">IF($B1171="","",OFFSET(Zdroj!BW$16,'k rozhodnutí detailní'!$A1170,0))</f>
        <v/>
      </c>
      <c r="J1171" s="419" t="str">
        <f ca="1">IF($B1171="","",OFFSET(Zdroj!BX$16,'k rozhodnutí detailní'!$A1170,0))</f>
        <v/>
      </c>
      <c r="K1171" s="419" t="str">
        <f ca="1">IF($B1171="","",OFFSET(Zdroj!BY$16,'k rozhodnutí detailní'!$A1170,0))</f>
        <v/>
      </c>
      <c r="L1171" s="419" t="str">
        <f ca="1">IF($B1171="","",CONCATENATE(OFFSET(Zdroj!BZ$16,'k rozhodnutí detailní'!$A1170,0)," ze 100"))</f>
        <v/>
      </c>
      <c r="M1171" s="435" t="str">
        <f t="shared" ref="M1171" ca="1" si="774">IF($B1171="","",SUM((I1171+J1171+K1171)/100))</f>
        <v/>
      </c>
      <c r="N1171" s="425" t="str">
        <f ca="1">IF(B1171="","",IF(Zdroj!$AS$1=Zdroj!$AT$9,IF(ROUND(G1171*M1171,Zdroj!$AT$8)&lt;Zdroj!$AU$1,Zdroj!$AU$1,ROUND(G1171*M1171,Zdroj!$AT$8)),OFFSET(Zdroj!CE$16,'k rozhodnutí detailní'!A1170,0)))</f>
        <v/>
      </c>
      <c r="O1171" s="419" t="str">
        <f ca="1">IF($B1171="","",OFFSET(Zdroj!Z$16,'k rozhodnutí detailní'!$A1170,0))</f>
        <v/>
      </c>
      <c r="P1171" s="419" t="str">
        <f ca="1">IF($B1171="","",OFFSET(Zdroj!AC$16,'k rozhodnutí detailní'!$A1170,0))</f>
        <v/>
      </c>
      <c r="Q1171" s="419" t="str">
        <f ca="1">IF($B1171="","",OFFSET(Zdroj!AD$16,'k rozhodnutí detailní'!$A1170,0))</f>
        <v/>
      </c>
      <c r="R1171" s="419" t="str">
        <f ca="1">IF($B1171="","",OFFSET(Zdroj!AE$16,'k rozhodnutí detailní'!$A1170,0))</f>
        <v/>
      </c>
      <c r="S1171" s="419" t="str">
        <f ca="1">IF($B1171="","",OFFSET(Zdroj!AF$16,'k rozhodnutí detailní'!$A1170,0))</f>
        <v/>
      </c>
      <c r="T1171" s="419" t="str">
        <f ca="1">IF($B1171="","",OFFSET(Zdroj!AG$16,'k rozhodnutí detailní'!$A1170,0))</f>
        <v/>
      </c>
      <c r="U1171" s="419" t="str">
        <f ca="1">IF($B1171="","",OFFSET(Zdroj!AH$16,'k rozhodnutí detailní'!$A1170,0))</f>
        <v/>
      </c>
    </row>
    <row r="1172" spans="1:21" hidden="1" x14ac:dyDescent="0.25">
      <c r="A1172" s="25"/>
      <c r="B1172" s="424" t="str">
        <f ca="1">IF(OFFSET(Zdroj!$B$16,A1170,0)&gt;0,OFFSET(Zdroj!$B$16,A1170,0)+0,"")</f>
        <v/>
      </c>
      <c r="C1172" s="2" t="str">
        <f ca="1">IF($B1171="","",IF(Zdroj!$AS$9="ano",CONCATENATE("Okres:","
",OFFSET(Zdroj!CH$16,'k rozhodnutí detailní'!$A1170,0),"
","Právní forma","
",OFFSET(Zdroj!H$16,'k rozhodnutí detailní'!$A1170,0),"
",IF(OFFSET(Zdroj!I$16,'k rozhodnutí detailní'!$A1170,0)="","","IČO: "),OFFSET(Zdroj!I$16,'k rozhodnutí detailní'!$A1170,0),"
","B.Ú. ",IF(OFFSET(Zdroj!J$16,'k rozhodnutí detailní'!$A1170,0)="","","Anonymizováno")),CONCATENATE("Okres:","
",OFFSET(Zdroj!CH$16,'k rozhodnutí detailní'!$A1170,0),"
","Právní forma","
",OFFSET(Zdroj!H$16,'k rozhodnutí detailní'!$A1170,0),"
",IF(OFFSET(Zdroj!I$16,'k rozhodnutí detailní'!$A1170,0)="","","IČO: "),OFFSET(Zdroj!I$16,'k rozhodnutí detailní'!$A1170,0),"
","B.Ú. ",OFFSET(Zdroj!J$16,'k rozhodnutí detailní'!$A1170,0))))</f>
        <v/>
      </c>
      <c r="D1172" s="3" t="str">
        <f ca="1">IF($B1171="","",OFFSET(Zdroj!O$16,'k rozhodnutí detailní'!$A1170,0))</f>
        <v/>
      </c>
      <c r="E1172" s="426"/>
      <c r="F1172" s="31"/>
      <c r="G1172" s="429"/>
      <c r="H1172" s="427"/>
      <c r="I1172" s="419"/>
      <c r="J1172" s="419"/>
      <c r="K1172" s="419"/>
      <c r="L1172" s="419"/>
      <c r="M1172" s="435"/>
      <c r="N1172" s="425"/>
      <c r="O1172" s="419"/>
      <c r="P1172" s="419"/>
      <c r="Q1172" s="419"/>
      <c r="R1172" s="419"/>
      <c r="S1172" s="419"/>
      <c r="T1172" s="419"/>
      <c r="U1172" s="419"/>
    </row>
    <row r="1173" spans="1:21" hidden="1" x14ac:dyDescent="0.25">
      <c r="A1173" s="25">
        <f>ROW()/3-1</f>
        <v>390</v>
      </c>
      <c r="B1173" s="424"/>
      <c r="C1173" s="29" t="str">
        <f ca="1">IF($B1171="","",IF(Zdroj!$AS$9="ano",IF(OFFSET(Zdroj!M$16,'k rozhodnutí detailní'!A1170,0)="","","Anonymizováno"),IF(OFFSET(Zdroj!M$16,'k rozhodnutí detailní'!A1170,0)="","",OFFSET(Zdroj!M$16,'k rozhodnutí detailní'!A1170,0))))</f>
        <v/>
      </c>
      <c r="D1173" s="3" t="str">
        <f ca="1">IF($B1171="","",CONCATENATE("Dotace bude použita na:","
",OFFSET(Zdroj!P$16,'k rozhodnutí detailní'!$A1170,0)))</f>
        <v/>
      </c>
      <c r="E1173" s="426"/>
      <c r="F1173" s="32" t="str">
        <f ca="1">IF($B1171="","",OFFSET(Zdroj!V$16,'k rozhodnutí detailní'!$A1170,0))</f>
        <v/>
      </c>
      <c r="G1173" s="49" t="str">
        <f ca="1">IF($B1171="","",OFFSET(Zdroj!CC$16,'k rozhodnutí'!#REF!,0))</f>
        <v/>
      </c>
      <c r="H1173" s="427"/>
      <c r="I1173" s="419"/>
      <c r="J1173" s="419"/>
      <c r="K1173" s="419"/>
      <c r="L1173" s="419"/>
      <c r="M1173" s="435"/>
      <c r="N1173" s="33" t="str">
        <f t="shared" ref="N1173" ca="1" si="775">IF(B1171="","",N1171/G1171)</f>
        <v/>
      </c>
      <c r="O1173" s="419"/>
      <c r="P1173" s="419"/>
      <c r="Q1173" s="419"/>
      <c r="R1173" s="419"/>
      <c r="S1173" s="419"/>
      <c r="T1173" s="419"/>
      <c r="U1173" s="419"/>
    </row>
    <row r="1174" spans="1:21" hidden="1" x14ac:dyDescent="0.25">
      <c r="A1174" s="25"/>
      <c r="B1174" s="144" t="str">
        <f ca="1">IF(OFFSET(Zdroj!$B$16,A1173,0)&gt;0,A1176,"")</f>
        <v/>
      </c>
      <c r="C1174" s="2" t="str">
        <f ca="1">IF($B1174="","",IF(Zdroj!$AS$9="ano",CONCATENATE(OFFSET(Zdroj!C$16,'k rozhodnutí detailní'!$A1173,0),"
","Anonymizováno","
",OFFSET(Zdroj!E$16,'k rozhodnutí detailní'!$A1173,0),"
",OFFSET(Zdroj!F$16,'k rozhodnutí detailní'!$A1173,0)),CONCATENATE(OFFSET(Zdroj!C$16,'k rozhodnutí detailní'!$A1173,0),"
",OFFSET(Zdroj!D$16,'k rozhodnutí detailní'!$A1173,0),"
",OFFSET(Zdroj!E$16,'k rozhodnutí detailní'!$A1173,0),"
",OFFSET(Zdroj!F$16,'k rozhodnutí detailní'!$A1173,0))))</f>
        <v/>
      </c>
      <c r="D1174" s="20" t="str">
        <f ca="1">IF($B1174="","",OFFSET(Zdroj!N$16,'k rozhodnutí detailní'!$A1173,0))</f>
        <v/>
      </c>
      <c r="E1174" s="426" t="str">
        <f ca="1">IF($B1174="","",OFFSET(Zdroj!T$16,'k rozhodnutí detailní'!$A1173,0))</f>
        <v/>
      </c>
      <c r="F1174" s="32" t="str">
        <f ca="1">IF($B1174="","",OFFSET(Zdroj!U$16,'k rozhodnutí detailní'!$A1173,0))</f>
        <v/>
      </c>
      <c r="G1174" s="429" t="str">
        <f ca="1">IF($B1174="","",OFFSET(Zdroj!W$16,'k rozhodnutí detailní'!$A1173,0))</f>
        <v/>
      </c>
      <c r="H1174" s="427" t="str">
        <f ca="1">IF($B1174="","",OFFSET(Zdroj!Y$16,'k rozhodnutí detailní'!$A1173,0))</f>
        <v/>
      </c>
      <c r="I1174" s="419" t="str">
        <f ca="1">IF($B1174="","",OFFSET(Zdroj!BW$16,'k rozhodnutí detailní'!$A1173,0))</f>
        <v/>
      </c>
      <c r="J1174" s="419" t="str">
        <f ca="1">IF($B1174="","",OFFSET(Zdroj!BX$16,'k rozhodnutí detailní'!$A1173,0))</f>
        <v/>
      </c>
      <c r="K1174" s="419" t="str">
        <f ca="1">IF($B1174="","",OFFSET(Zdroj!BY$16,'k rozhodnutí detailní'!$A1173,0))</f>
        <v/>
      </c>
      <c r="L1174" s="419" t="str">
        <f ca="1">IF($B1174="","",CONCATENATE(OFFSET(Zdroj!BZ$16,'k rozhodnutí detailní'!$A1173,0)," ze 100"))</f>
        <v/>
      </c>
      <c r="M1174" s="435" t="str">
        <f t="shared" ref="M1174" ca="1" si="776">IF($B1174="","",SUM((I1174+J1174+K1174)/100))</f>
        <v/>
      </c>
      <c r="N1174" s="425" t="str">
        <f ca="1">IF(B1174="","",IF(Zdroj!$AS$1=Zdroj!$AT$9,IF(ROUND(G1174*M1174,Zdroj!$AT$8)&lt;Zdroj!$AU$1,Zdroj!$AU$1,ROUND(G1174*M1174,Zdroj!$AT$8)),OFFSET(Zdroj!CE$16,'k rozhodnutí detailní'!A1173,0)))</f>
        <v/>
      </c>
      <c r="O1174" s="419" t="str">
        <f ca="1">IF($B1174="","",OFFSET(Zdroj!Z$16,'k rozhodnutí detailní'!$A1173,0))</f>
        <v/>
      </c>
      <c r="P1174" s="419" t="str">
        <f ca="1">IF($B1174="","",OFFSET(Zdroj!AC$16,'k rozhodnutí detailní'!$A1173,0))</f>
        <v/>
      </c>
      <c r="Q1174" s="419" t="str">
        <f ca="1">IF($B1174="","",OFFSET(Zdroj!AD$16,'k rozhodnutí detailní'!$A1173,0))</f>
        <v/>
      </c>
      <c r="R1174" s="419" t="str">
        <f ca="1">IF($B1174="","",OFFSET(Zdroj!AE$16,'k rozhodnutí detailní'!$A1173,0))</f>
        <v/>
      </c>
      <c r="S1174" s="419" t="str">
        <f ca="1">IF($B1174="","",OFFSET(Zdroj!AF$16,'k rozhodnutí detailní'!$A1173,0))</f>
        <v/>
      </c>
      <c r="T1174" s="419" t="str">
        <f ca="1">IF($B1174="","",OFFSET(Zdroj!AG$16,'k rozhodnutí detailní'!$A1173,0))</f>
        <v/>
      </c>
      <c r="U1174" s="419" t="str">
        <f ca="1">IF($B1174="","",OFFSET(Zdroj!AH$16,'k rozhodnutí detailní'!$A1173,0))</f>
        <v/>
      </c>
    </row>
    <row r="1175" spans="1:21" hidden="1" x14ac:dyDescent="0.25">
      <c r="A1175" s="25"/>
      <c r="B1175" s="424" t="str">
        <f ca="1">IF(OFFSET(Zdroj!$B$16,A1173,0)&gt;0,OFFSET(Zdroj!$B$16,A1173,0)+0,"")</f>
        <v/>
      </c>
      <c r="C1175" s="2" t="str">
        <f ca="1">IF($B1174="","",IF(Zdroj!$AS$9="ano",CONCATENATE("Okres:","
",OFFSET(Zdroj!CH$16,'k rozhodnutí detailní'!$A1173,0),"
","Právní forma","
",OFFSET(Zdroj!H$16,'k rozhodnutí detailní'!$A1173,0),"
",IF(OFFSET(Zdroj!I$16,'k rozhodnutí detailní'!$A1173,0)="","","IČO: "),OFFSET(Zdroj!I$16,'k rozhodnutí detailní'!$A1173,0),"
","B.Ú. ",IF(OFFSET(Zdroj!J$16,'k rozhodnutí detailní'!$A1173,0)="","","Anonymizováno")),CONCATENATE("Okres:","
",OFFSET(Zdroj!CH$16,'k rozhodnutí detailní'!$A1173,0),"
","Právní forma","
",OFFSET(Zdroj!H$16,'k rozhodnutí detailní'!$A1173,0),"
",IF(OFFSET(Zdroj!I$16,'k rozhodnutí detailní'!$A1173,0)="","","IČO: "),OFFSET(Zdroj!I$16,'k rozhodnutí detailní'!$A1173,0),"
","B.Ú. ",OFFSET(Zdroj!J$16,'k rozhodnutí detailní'!$A1173,0))))</f>
        <v/>
      </c>
      <c r="D1175" s="3" t="str">
        <f ca="1">IF($B1174="","",OFFSET(Zdroj!O$16,'k rozhodnutí detailní'!$A1173,0))</f>
        <v/>
      </c>
      <c r="E1175" s="426"/>
      <c r="F1175" s="31"/>
      <c r="G1175" s="429"/>
      <c r="H1175" s="427"/>
      <c r="I1175" s="419"/>
      <c r="J1175" s="419"/>
      <c r="K1175" s="419"/>
      <c r="L1175" s="419"/>
      <c r="M1175" s="435"/>
      <c r="N1175" s="425"/>
      <c r="O1175" s="419"/>
      <c r="P1175" s="419"/>
      <c r="Q1175" s="419"/>
      <c r="R1175" s="419"/>
      <c r="S1175" s="419"/>
      <c r="T1175" s="419"/>
      <c r="U1175" s="419"/>
    </row>
    <row r="1176" spans="1:21" hidden="1" x14ac:dyDescent="0.25">
      <c r="A1176" s="25">
        <f>ROW()/3-1</f>
        <v>391</v>
      </c>
      <c r="B1176" s="424"/>
      <c r="C1176" s="29" t="str">
        <f ca="1">IF($B1174="","",IF(Zdroj!$AS$9="ano",IF(OFFSET(Zdroj!M$16,'k rozhodnutí detailní'!A1173,0)="","","Anonymizováno"),IF(OFFSET(Zdroj!M$16,'k rozhodnutí detailní'!A1173,0)="","",OFFSET(Zdroj!M$16,'k rozhodnutí detailní'!A1173,0))))</f>
        <v/>
      </c>
      <c r="D1176" s="3" t="str">
        <f ca="1">IF($B1174="","",CONCATENATE("Dotace bude použita na:","
",OFFSET(Zdroj!P$16,'k rozhodnutí detailní'!$A1173,0)))</f>
        <v/>
      </c>
      <c r="E1176" s="426"/>
      <c r="F1176" s="32" t="str">
        <f ca="1">IF($B1174="","",OFFSET(Zdroj!V$16,'k rozhodnutí detailní'!$A1173,0))</f>
        <v/>
      </c>
      <c r="G1176" s="49" t="str">
        <f ca="1">IF($B1174="","",OFFSET(Zdroj!CC$16,'k rozhodnutí'!#REF!,0))</f>
        <v/>
      </c>
      <c r="H1176" s="427"/>
      <c r="I1176" s="419"/>
      <c r="J1176" s="419"/>
      <c r="K1176" s="419"/>
      <c r="L1176" s="419"/>
      <c r="M1176" s="435"/>
      <c r="N1176" s="33" t="str">
        <f t="shared" ref="N1176" ca="1" si="777">IF(B1174="","",N1174/G1174)</f>
        <v/>
      </c>
      <c r="O1176" s="419"/>
      <c r="P1176" s="419"/>
      <c r="Q1176" s="419"/>
      <c r="R1176" s="419"/>
      <c r="S1176" s="419"/>
      <c r="T1176" s="419"/>
      <c r="U1176" s="419"/>
    </row>
    <row r="1177" spans="1:21" hidden="1" x14ac:dyDescent="0.25">
      <c r="A1177" s="25"/>
      <c r="B1177" s="144" t="str">
        <f ca="1">IF(OFFSET(Zdroj!$B$16,A1176,0)&gt;0,A1179,"")</f>
        <v/>
      </c>
      <c r="C1177" s="2" t="str">
        <f ca="1">IF($B1177="","",IF(Zdroj!$AS$9="ano",CONCATENATE(OFFSET(Zdroj!C$16,'k rozhodnutí detailní'!$A1176,0),"
","Anonymizováno","
",OFFSET(Zdroj!E$16,'k rozhodnutí detailní'!$A1176,0),"
",OFFSET(Zdroj!F$16,'k rozhodnutí detailní'!$A1176,0)),CONCATENATE(OFFSET(Zdroj!C$16,'k rozhodnutí detailní'!$A1176,0),"
",OFFSET(Zdroj!D$16,'k rozhodnutí detailní'!$A1176,0),"
",OFFSET(Zdroj!E$16,'k rozhodnutí detailní'!$A1176,0),"
",OFFSET(Zdroj!F$16,'k rozhodnutí detailní'!$A1176,0))))</f>
        <v/>
      </c>
      <c r="D1177" s="20" t="str">
        <f ca="1">IF($B1177="","",OFFSET(Zdroj!N$16,'k rozhodnutí detailní'!$A1176,0))</f>
        <v/>
      </c>
      <c r="E1177" s="426" t="str">
        <f ca="1">IF($B1177="","",OFFSET(Zdroj!T$16,'k rozhodnutí detailní'!$A1176,0))</f>
        <v/>
      </c>
      <c r="F1177" s="32" t="str">
        <f ca="1">IF($B1177="","",OFFSET(Zdroj!U$16,'k rozhodnutí detailní'!$A1176,0))</f>
        <v/>
      </c>
      <c r="G1177" s="429" t="str">
        <f ca="1">IF($B1177="","",OFFSET(Zdroj!W$16,'k rozhodnutí detailní'!$A1176,0))</f>
        <v/>
      </c>
      <c r="H1177" s="427" t="str">
        <f ca="1">IF($B1177="","",OFFSET(Zdroj!Y$16,'k rozhodnutí detailní'!$A1176,0))</f>
        <v/>
      </c>
      <c r="I1177" s="419" t="str">
        <f ca="1">IF($B1177="","",OFFSET(Zdroj!BW$16,'k rozhodnutí detailní'!$A1176,0))</f>
        <v/>
      </c>
      <c r="J1177" s="419" t="str">
        <f ca="1">IF($B1177="","",OFFSET(Zdroj!BX$16,'k rozhodnutí detailní'!$A1176,0))</f>
        <v/>
      </c>
      <c r="K1177" s="419" t="str">
        <f ca="1">IF($B1177="","",OFFSET(Zdroj!BY$16,'k rozhodnutí detailní'!$A1176,0))</f>
        <v/>
      </c>
      <c r="L1177" s="419" t="str">
        <f ca="1">IF($B1177="","",CONCATENATE(OFFSET(Zdroj!BZ$16,'k rozhodnutí detailní'!$A1176,0)," ze 100"))</f>
        <v/>
      </c>
      <c r="M1177" s="435" t="str">
        <f t="shared" ref="M1177" ca="1" si="778">IF($B1177="","",SUM((I1177+J1177+K1177)/100))</f>
        <v/>
      </c>
      <c r="N1177" s="425" t="str">
        <f ca="1">IF(B1177="","",IF(Zdroj!$AS$1=Zdroj!$AT$9,IF(ROUND(G1177*M1177,Zdroj!$AT$8)&lt;Zdroj!$AU$1,Zdroj!$AU$1,ROUND(G1177*M1177,Zdroj!$AT$8)),OFFSET(Zdroj!CE$16,'k rozhodnutí detailní'!A1176,0)))</f>
        <v/>
      </c>
      <c r="O1177" s="419" t="str">
        <f ca="1">IF($B1177="","",OFFSET(Zdroj!Z$16,'k rozhodnutí detailní'!$A1176,0))</f>
        <v/>
      </c>
      <c r="P1177" s="419" t="str">
        <f ca="1">IF($B1177="","",OFFSET(Zdroj!AC$16,'k rozhodnutí detailní'!$A1176,0))</f>
        <v/>
      </c>
      <c r="Q1177" s="419" t="str">
        <f ca="1">IF($B1177="","",OFFSET(Zdroj!AD$16,'k rozhodnutí detailní'!$A1176,0))</f>
        <v/>
      </c>
      <c r="R1177" s="419" t="str">
        <f ca="1">IF($B1177="","",OFFSET(Zdroj!AE$16,'k rozhodnutí detailní'!$A1176,0))</f>
        <v/>
      </c>
      <c r="S1177" s="419" t="str">
        <f ca="1">IF($B1177="","",OFFSET(Zdroj!AF$16,'k rozhodnutí detailní'!$A1176,0))</f>
        <v/>
      </c>
      <c r="T1177" s="419" t="str">
        <f ca="1">IF($B1177="","",OFFSET(Zdroj!AG$16,'k rozhodnutí detailní'!$A1176,0))</f>
        <v/>
      </c>
      <c r="U1177" s="419" t="str">
        <f ca="1">IF($B1177="","",OFFSET(Zdroj!AH$16,'k rozhodnutí detailní'!$A1176,0))</f>
        <v/>
      </c>
    </row>
    <row r="1178" spans="1:21" hidden="1" x14ac:dyDescent="0.25">
      <c r="A1178" s="25"/>
      <c r="B1178" s="424" t="str">
        <f ca="1">IF(OFFSET(Zdroj!$B$16,A1176,0)&gt;0,OFFSET(Zdroj!$B$16,A1176,0)+0,"")</f>
        <v/>
      </c>
      <c r="C1178" s="2" t="str">
        <f ca="1">IF($B1177="","",IF(Zdroj!$AS$9="ano",CONCATENATE("Okres:","
",OFFSET(Zdroj!CH$16,'k rozhodnutí detailní'!$A1176,0),"
","Právní forma","
",OFFSET(Zdroj!H$16,'k rozhodnutí detailní'!$A1176,0),"
",IF(OFFSET(Zdroj!I$16,'k rozhodnutí detailní'!$A1176,0)="","","IČO: "),OFFSET(Zdroj!I$16,'k rozhodnutí detailní'!$A1176,0),"
","B.Ú. ",IF(OFFSET(Zdroj!J$16,'k rozhodnutí detailní'!$A1176,0)="","","Anonymizováno")),CONCATENATE("Okres:","
",OFFSET(Zdroj!CH$16,'k rozhodnutí detailní'!$A1176,0),"
","Právní forma","
",OFFSET(Zdroj!H$16,'k rozhodnutí detailní'!$A1176,0),"
",IF(OFFSET(Zdroj!I$16,'k rozhodnutí detailní'!$A1176,0)="","","IČO: "),OFFSET(Zdroj!I$16,'k rozhodnutí detailní'!$A1176,0),"
","B.Ú. ",OFFSET(Zdroj!J$16,'k rozhodnutí detailní'!$A1176,0))))</f>
        <v/>
      </c>
      <c r="D1178" s="3" t="str">
        <f ca="1">IF($B1177="","",OFFSET(Zdroj!O$16,'k rozhodnutí detailní'!$A1176,0))</f>
        <v/>
      </c>
      <c r="E1178" s="426"/>
      <c r="F1178" s="31"/>
      <c r="G1178" s="429"/>
      <c r="H1178" s="427"/>
      <c r="I1178" s="419"/>
      <c r="J1178" s="419"/>
      <c r="K1178" s="419"/>
      <c r="L1178" s="419"/>
      <c r="M1178" s="435"/>
      <c r="N1178" s="425"/>
      <c r="O1178" s="419"/>
      <c r="P1178" s="419"/>
      <c r="Q1178" s="419"/>
      <c r="R1178" s="419"/>
      <c r="S1178" s="419"/>
      <c r="T1178" s="419"/>
      <c r="U1178" s="419"/>
    </row>
    <row r="1179" spans="1:21" hidden="1" x14ac:dyDescent="0.25">
      <c r="A1179" s="25">
        <f>ROW()/3-1</f>
        <v>392</v>
      </c>
      <c r="B1179" s="424"/>
      <c r="C1179" s="29" t="str">
        <f ca="1">IF($B1177="","",IF(Zdroj!$AS$9="ano",IF(OFFSET(Zdroj!M$16,'k rozhodnutí detailní'!A1176,0)="","","Anonymizováno"),IF(OFFSET(Zdroj!M$16,'k rozhodnutí detailní'!A1176,0)="","",OFFSET(Zdroj!M$16,'k rozhodnutí detailní'!A1176,0))))</f>
        <v/>
      </c>
      <c r="D1179" s="3" t="str">
        <f ca="1">IF($B1177="","",CONCATENATE("Dotace bude použita na:","
",OFFSET(Zdroj!P$16,'k rozhodnutí detailní'!$A1176,0)))</f>
        <v/>
      </c>
      <c r="E1179" s="426"/>
      <c r="F1179" s="32" t="str">
        <f ca="1">IF($B1177="","",OFFSET(Zdroj!V$16,'k rozhodnutí detailní'!$A1176,0))</f>
        <v/>
      </c>
      <c r="G1179" s="49" t="str">
        <f ca="1">IF($B1177="","",OFFSET(Zdroj!CC$16,'k rozhodnutí'!#REF!,0))</f>
        <v/>
      </c>
      <c r="H1179" s="427"/>
      <c r="I1179" s="419"/>
      <c r="J1179" s="419"/>
      <c r="K1179" s="419"/>
      <c r="L1179" s="419"/>
      <c r="M1179" s="435"/>
      <c r="N1179" s="33" t="str">
        <f t="shared" ref="N1179" ca="1" si="779">IF(B1177="","",N1177/G1177)</f>
        <v/>
      </c>
      <c r="O1179" s="419"/>
      <c r="P1179" s="419"/>
      <c r="Q1179" s="419"/>
      <c r="R1179" s="419"/>
      <c r="S1179" s="419"/>
      <c r="T1179" s="419"/>
      <c r="U1179" s="419"/>
    </row>
    <row r="1180" spans="1:21" hidden="1" x14ac:dyDescent="0.25">
      <c r="A1180" s="25"/>
      <c r="B1180" s="144" t="str">
        <f ca="1">IF(OFFSET(Zdroj!$B$16,A1179,0)&gt;0,A1182,"")</f>
        <v/>
      </c>
      <c r="C1180" s="2" t="str">
        <f ca="1">IF($B1180="","",IF(Zdroj!$AS$9="ano",CONCATENATE(OFFSET(Zdroj!C$16,'k rozhodnutí detailní'!$A1179,0),"
","Anonymizováno","
",OFFSET(Zdroj!E$16,'k rozhodnutí detailní'!$A1179,0),"
",OFFSET(Zdroj!F$16,'k rozhodnutí detailní'!$A1179,0)),CONCATENATE(OFFSET(Zdroj!C$16,'k rozhodnutí detailní'!$A1179,0),"
",OFFSET(Zdroj!D$16,'k rozhodnutí detailní'!$A1179,0),"
",OFFSET(Zdroj!E$16,'k rozhodnutí detailní'!$A1179,0),"
",OFFSET(Zdroj!F$16,'k rozhodnutí detailní'!$A1179,0))))</f>
        <v/>
      </c>
      <c r="D1180" s="20" t="str">
        <f ca="1">IF($B1180="","",OFFSET(Zdroj!N$16,'k rozhodnutí detailní'!$A1179,0))</f>
        <v/>
      </c>
      <c r="E1180" s="426" t="str">
        <f ca="1">IF($B1180="","",OFFSET(Zdroj!T$16,'k rozhodnutí detailní'!$A1179,0))</f>
        <v/>
      </c>
      <c r="F1180" s="32" t="str">
        <f ca="1">IF($B1180="","",OFFSET(Zdroj!U$16,'k rozhodnutí detailní'!$A1179,0))</f>
        <v/>
      </c>
      <c r="G1180" s="429" t="str">
        <f ca="1">IF($B1180="","",OFFSET(Zdroj!W$16,'k rozhodnutí detailní'!$A1179,0))</f>
        <v/>
      </c>
      <c r="H1180" s="427" t="str">
        <f ca="1">IF($B1180="","",OFFSET(Zdroj!Y$16,'k rozhodnutí detailní'!$A1179,0))</f>
        <v/>
      </c>
      <c r="I1180" s="419" t="str">
        <f ca="1">IF($B1180="","",OFFSET(Zdroj!BW$16,'k rozhodnutí detailní'!$A1179,0))</f>
        <v/>
      </c>
      <c r="J1180" s="419" t="str">
        <f ca="1">IF($B1180="","",OFFSET(Zdroj!BX$16,'k rozhodnutí detailní'!$A1179,0))</f>
        <v/>
      </c>
      <c r="K1180" s="419" t="str">
        <f ca="1">IF($B1180="","",OFFSET(Zdroj!BY$16,'k rozhodnutí detailní'!$A1179,0))</f>
        <v/>
      </c>
      <c r="L1180" s="419" t="str">
        <f ca="1">IF($B1180="","",CONCATENATE(OFFSET(Zdroj!BZ$16,'k rozhodnutí detailní'!$A1179,0)," ze 100"))</f>
        <v/>
      </c>
      <c r="M1180" s="435" t="str">
        <f t="shared" ref="M1180" ca="1" si="780">IF($B1180="","",SUM((I1180+J1180+K1180)/100))</f>
        <v/>
      </c>
      <c r="N1180" s="425" t="str">
        <f ca="1">IF(B1180="","",IF(Zdroj!$AS$1=Zdroj!$AT$9,IF(ROUND(G1180*M1180,Zdroj!$AT$8)&lt;Zdroj!$AU$1,Zdroj!$AU$1,ROUND(G1180*M1180,Zdroj!$AT$8)),OFFSET(Zdroj!CE$16,'k rozhodnutí detailní'!A1179,0)))</f>
        <v/>
      </c>
      <c r="O1180" s="419" t="str">
        <f ca="1">IF($B1180="","",OFFSET(Zdroj!Z$16,'k rozhodnutí detailní'!$A1179,0))</f>
        <v/>
      </c>
      <c r="P1180" s="419" t="str">
        <f ca="1">IF($B1180="","",OFFSET(Zdroj!AC$16,'k rozhodnutí detailní'!$A1179,0))</f>
        <v/>
      </c>
      <c r="Q1180" s="419" t="str">
        <f ca="1">IF($B1180="","",OFFSET(Zdroj!AD$16,'k rozhodnutí detailní'!$A1179,0))</f>
        <v/>
      </c>
      <c r="R1180" s="419" t="str">
        <f ca="1">IF($B1180="","",OFFSET(Zdroj!AE$16,'k rozhodnutí detailní'!$A1179,0))</f>
        <v/>
      </c>
      <c r="S1180" s="419" t="str">
        <f ca="1">IF($B1180="","",OFFSET(Zdroj!AF$16,'k rozhodnutí detailní'!$A1179,0))</f>
        <v/>
      </c>
      <c r="T1180" s="419" t="str">
        <f ca="1">IF($B1180="","",OFFSET(Zdroj!AG$16,'k rozhodnutí detailní'!$A1179,0))</f>
        <v/>
      </c>
      <c r="U1180" s="419" t="str">
        <f ca="1">IF($B1180="","",OFFSET(Zdroj!AH$16,'k rozhodnutí detailní'!$A1179,0))</f>
        <v/>
      </c>
    </row>
    <row r="1181" spans="1:21" hidden="1" x14ac:dyDescent="0.25">
      <c r="A1181" s="25"/>
      <c r="B1181" s="424" t="str">
        <f ca="1">IF(OFFSET(Zdroj!$B$16,A1179,0)&gt;0,OFFSET(Zdroj!$B$16,A1179,0)+0,"")</f>
        <v/>
      </c>
      <c r="C1181" s="2" t="str">
        <f ca="1">IF($B1180="","",IF(Zdroj!$AS$9="ano",CONCATENATE("Okres:","
",OFFSET(Zdroj!CH$16,'k rozhodnutí detailní'!$A1179,0),"
","Právní forma","
",OFFSET(Zdroj!H$16,'k rozhodnutí detailní'!$A1179,0),"
",IF(OFFSET(Zdroj!I$16,'k rozhodnutí detailní'!$A1179,0)="","","IČO: "),OFFSET(Zdroj!I$16,'k rozhodnutí detailní'!$A1179,0),"
","B.Ú. ",IF(OFFSET(Zdroj!J$16,'k rozhodnutí detailní'!$A1179,0)="","","Anonymizováno")),CONCATENATE("Okres:","
",OFFSET(Zdroj!CH$16,'k rozhodnutí detailní'!$A1179,0),"
","Právní forma","
",OFFSET(Zdroj!H$16,'k rozhodnutí detailní'!$A1179,0),"
",IF(OFFSET(Zdroj!I$16,'k rozhodnutí detailní'!$A1179,0)="","","IČO: "),OFFSET(Zdroj!I$16,'k rozhodnutí detailní'!$A1179,0),"
","B.Ú. ",OFFSET(Zdroj!J$16,'k rozhodnutí detailní'!$A1179,0))))</f>
        <v/>
      </c>
      <c r="D1181" s="3" t="str">
        <f ca="1">IF($B1180="","",OFFSET(Zdroj!O$16,'k rozhodnutí detailní'!$A1179,0))</f>
        <v/>
      </c>
      <c r="E1181" s="426"/>
      <c r="F1181" s="31"/>
      <c r="G1181" s="429"/>
      <c r="H1181" s="427"/>
      <c r="I1181" s="419"/>
      <c r="J1181" s="419"/>
      <c r="K1181" s="419"/>
      <c r="L1181" s="419"/>
      <c r="M1181" s="435"/>
      <c r="N1181" s="425"/>
      <c r="O1181" s="419"/>
      <c r="P1181" s="419"/>
      <c r="Q1181" s="419"/>
      <c r="R1181" s="419"/>
      <c r="S1181" s="419"/>
      <c r="T1181" s="419"/>
      <c r="U1181" s="419"/>
    </row>
    <row r="1182" spans="1:21" hidden="1" x14ac:dyDescent="0.25">
      <c r="A1182" s="25">
        <f>ROW()/3-1</f>
        <v>393</v>
      </c>
      <c r="B1182" s="424"/>
      <c r="C1182" s="29" t="str">
        <f ca="1">IF($B1180="","",IF(Zdroj!$AS$9="ano",IF(OFFSET(Zdroj!M$16,'k rozhodnutí detailní'!A1179,0)="","","Anonymizováno"),IF(OFFSET(Zdroj!M$16,'k rozhodnutí detailní'!A1179,0)="","",OFFSET(Zdroj!M$16,'k rozhodnutí detailní'!A1179,0))))</f>
        <v/>
      </c>
      <c r="D1182" s="3" t="str">
        <f ca="1">IF($B1180="","",CONCATENATE("Dotace bude použita na:","
",OFFSET(Zdroj!P$16,'k rozhodnutí detailní'!$A1179,0)))</f>
        <v/>
      </c>
      <c r="E1182" s="426"/>
      <c r="F1182" s="32" t="str">
        <f ca="1">IF($B1180="","",OFFSET(Zdroj!V$16,'k rozhodnutí detailní'!$A1179,0))</f>
        <v/>
      </c>
      <c r="G1182" s="49" t="str">
        <f ca="1">IF($B1180="","",OFFSET(Zdroj!CC$16,'k rozhodnutí'!#REF!,0))</f>
        <v/>
      </c>
      <c r="H1182" s="427"/>
      <c r="I1182" s="419"/>
      <c r="J1182" s="419"/>
      <c r="K1182" s="419"/>
      <c r="L1182" s="419"/>
      <c r="M1182" s="435"/>
      <c r="N1182" s="33" t="str">
        <f t="shared" ref="N1182" ca="1" si="781">IF(B1180="","",N1180/G1180)</f>
        <v/>
      </c>
      <c r="O1182" s="419"/>
      <c r="P1182" s="419"/>
      <c r="Q1182" s="419"/>
      <c r="R1182" s="419"/>
      <c r="S1182" s="419"/>
      <c r="T1182" s="419"/>
      <c r="U1182" s="419"/>
    </row>
    <row r="1183" spans="1:21" hidden="1" x14ac:dyDescent="0.25">
      <c r="A1183" s="25"/>
      <c r="B1183" s="144" t="str">
        <f ca="1">IF(OFFSET(Zdroj!$B$16,A1182,0)&gt;0,A1185,"")</f>
        <v/>
      </c>
      <c r="C1183" s="2" t="str">
        <f ca="1">IF($B1183="","",IF(Zdroj!$AS$9="ano",CONCATENATE(OFFSET(Zdroj!C$16,'k rozhodnutí detailní'!$A1182,0),"
","Anonymizováno","
",OFFSET(Zdroj!E$16,'k rozhodnutí detailní'!$A1182,0),"
",OFFSET(Zdroj!F$16,'k rozhodnutí detailní'!$A1182,0)),CONCATENATE(OFFSET(Zdroj!C$16,'k rozhodnutí detailní'!$A1182,0),"
",OFFSET(Zdroj!D$16,'k rozhodnutí detailní'!$A1182,0),"
",OFFSET(Zdroj!E$16,'k rozhodnutí detailní'!$A1182,0),"
",OFFSET(Zdroj!F$16,'k rozhodnutí detailní'!$A1182,0))))</f>
        <v/>
      </c>
      <c r="D1183" s="20" t="str">
        <f ca="1">IF($B1183="","",OFFSET(Zdroj!N$16,'k rozhodnutí detailní'!$A1182,0))</f>
        <v/>
      </c>
      <c r="E1183" s="426" t="str">
        <f ca="1">IF($B1183="","",OFFSET(Zdroj!T$16,'k rozhodnutí detailní'!$A1182,0))</f>
        <v/>
      </c>
      <c r="F1183" s="32" t="str">
        <f ca="1">IF($B1183="","",OFFSET(Zdroj!U$16,'k rozhodnutí detailní'!$A1182,0))</f>
        <v/>
      </c>
      <c r="G1183" s="429" t="str">
        <f ca="1">IF($B1183="","",OFFSET(Zdroj!W$16,'k rozhodnutí detailní'!$A1182,0))</f>
        <v/>
      </c>
      <c r="H1183" s="427" t="str">
        <f ca="1">IF($B1183="","",OFFSET(Zdroj!Y$16,'k rozhodnutí detailní'!$A1182,0))</f>
        <v/>
      </c>
      <c r="I1183" s="419" t="str">
        <f ca="1">IF($B1183="","",OFFSET(Zdroj!BW$16,'k rozhodnutí detailní'!$A1182,0))</f>
        <v/>
      </c>
      <c r="J1183" s="419" t="str">
        <f ca="1">IF($B1183="","",OFFSET(Zdroj!BX$16,'k rozhodnutí detailní'!$A1182,0))</f>
        <v/>
      </c>
      <c r="K1183" s="419" t="str">
        <f ca="1">IF($B1183="","",OFFSET(Zdroj!BY$16,'k rozhodnutí detailní'!$A1182,0))</f>
        <v/>
      </c>
      <c r="L1183" s="419" t="str">
        <f ca="1">IF($B1183="","",CONCATENATE(OFFSET(Zdroj!BZ$16,'k rozhodnutí detailní'!$A1182,0)," ze 100"))</f>
        <v/>
      </c>
      <c r="M1183" s="435" t="str">
        <f t="shared" ref="M1183" ca="1" si="782">IF($B1183="","",SUM((I1183+J1183+K1183)/100))</f>
        <v/>
      </c>
      <c r="N1183" s="425" t="str">
        <f ca="1">IF(B1183="","",IF(Zdroj!$AS$1=Zdroj!$AT$9,IF(ROUND(G1183*M1183,Zdroj!$AT$8)&lt;Zdroj!$AU$1,Zdroj!$AU$1,ROUND(G1183*M1183,Zdroj!$AT$8)),OFFSET(Zdroj!CE$16,'k rozhodnutí detailní'!A1182,0)))</f>
        <v/>
      </c>
      <c r="O1183" s="419" t="str">
        <f ca="1">IF($B1183="","",OFFSET(Zdroj!Z$16,'k rozhodnutí detailní'!$A1182,0))</f>
        <v/>
      </c>
      <c r="P1183" s="419" t="str">
        <f ca="1">IF($B1183="","",OFFSET(Zdroj!AC$16,'k rozhodnutí detailní'!$A1182,0))</f>
        <v/>
      </c>
      <c r="Q1183" s="419" t="str">
        <f ca="1">IF($B1183="","",OFFSET(Zdroj!AD$16,'k rozhodnutí detailní'!$A1182,0))</f>
        <v/>
      </c>
      <c r="R1183" s="419" t="str">
        <f ca="1">IF($B1183="","",OFFSET(Zdroj!AE$16,'k rozhodnutí detailní'!$A1182,0))</f>
        <v/>
      </c>
      <c r="S1183" s="419" t="str">
        <f ca="1">IF($B1183="","",OFFSET(Zdroj!AF$16,'k rozhodnutí detailní'!$A1182,0))</f>
        <v/>
      </c>
      <c r="T1183" s="419" t="str">
        <f ca="1">IF($B1183="","",OFFSET(Zdroj!AG$16,'k rozhodnutí detailní'!$A1182,0))</f>
        <v/>
      </c>
      <c r="U1183" s="419" t="str">
        <f ca="1">IF($B1183="","",OFFSET(Zdroj!AH$16,'k rozhodnutí detailní'!$A1182,0))</f>
        <v/>
      </c>
    </row>
    <row r="1184" spans="1:21" hidden="1" x14ac:dyDescent="0.25">
      <c r="A1184" s="25"/>
      <c r="B1184" s="424" t="str">
        <f ca="1">IF(OFFSET(Zdroj!$B$16,A1182,0)&gt;0,OFFSET(Zdroj!$B$16,A1182,0)+0,"")</f>
        <v/>
      </c>
      <c r="C1184" s="2" t="str">
        <f ca="1">IF($B1183="","",IF(Zdroj!$AS$9="ano",CONCATENATE("Okres:","
",OFFSET(Zdroj!CH$16,'k rozhodnutí detailní'!$A1182,0),"
","Právní forma","
",OFFSET(Zdroj!H$16,'k rozhodnutí detailní'!$A1182,0),"
",IF(OFFSET(Zdroj!I$16,'k rozhodnutí detailní'!$A1182,0)="","","IČO: "),OFFSET(Zdroj!I$16,'k rozhodnutí detailní'!$A1182,0),"
","B.Ú. ",IF(OFFSET(Zdroj!J$16,'k rozhodnutí detailní'!$A1182,0)="","","Anonymizováno")),CONCATENATE("Okres:","
",OFFSET(Zdroj!CH$16,'k rozhodnutí detailní'!$A1182,0),"
","Právní forma","
",OFFSET(Zdroj!H$16,'k rozhodnutí detailní'!$A1182,0),"
",IF(OFFSET(Zdroj!I$16,'k rozhodnutí detailní'!$A1182,0)="","","IČO: "),OFFSET(Zdroj!I$16,'k rozhodnutí detailní'!$A1182,0),"
","B.Ú. ",OFFSET(Zdroj!J$16,'k rozhodnutí detailní'!$A1182,0))))</f>
        <v/>
      </c>
      <c r="D1184" s="3" t="str">
        <f ca="1">IF($B1183="","",OFFSET(Zdroj!O$16,'k rozhodnutí detailní'!$A1182,0))</f>
        <v/>
      </c>
      <c r="E1184" s="426"/>
      <c r="F1184" s="31"/>
      <c r="G1184" s="429"/>
      <c r="H1184" s="427"/>
      <c r="I1184" s="419"/>
      <c r="J1184" s="419"/>
      <c r="K1184" s="419"/>
      <c r="L1184" s="419"/>
      <c r="M1184" s="435"/>
      <c r="N1184" s="425"/>
      <c r="O1184" s="419"/>
      <c r="P1184" s="419"/>
      <c r="Q1184" s="419"/>
      <c r="R1184" s="419"/>
      <c r="S1184" s="419"/>
      <c r="T1184" s="419"/>
      <c r="U1184" s="419"/>
    </row>
    <row r="1185" spans="1:21" hidden="1" x14ac:dyDescent="0.25">
      <c r="A1185" s="25">
        <f>ROW()/3-1</f>
        <v>394</v>
      </c>
      <c r="B1185" s="424"/>
      <c r="C1185" s="29" t="str">
        <f ca="1">IF($B1183="","",IF(Zdroj!$AS$9="ano",IF(OFFSET(Zdroj!M$16,'k rozhodnutí detailní'!A1182,0)="","","Anonymizováno"),IF(OFFSET(Zdroj!M$16,'k rozhodnutí detailní'!A1182,0)="","",OFFSET(Zdroj!M$16,'k rozhodnutí detailní'!A1182,0))))</f>
        <v/>
      </c>
      <c r="D1185" s="3" t="str">
        <f ca="1">IF($B1183="","",CONCATENATE("Dotace bude použita na:","
",OFFSET(Zdroj!P$16,'k rozhodnutí detailní'!$A1182,0)))</f>
        <v/>
      </c>
      <c r="E1185" s="426"/>
      <c r="F1185" s="32" t="str">
        <f ca="1">IF($B1183="","",OFFSET(Zdroj!V$16,'k rozhodnutí detailní'!$A1182,0))</f>
        <v/>
      </c>
      <c r="G1185" s="49" t="str">
        <f ca="1">IF($B1183="","",OFFSET(Zdroj!CC$16,'k rozhodnutí'!#REF!,0))</f>
        <v/>
      </c>
      <c r="H1185" s="427"/>
      <c r="I1185" s="419"/>
      <c r="J1185" s="419"/>
      <c r="K1185" s="419"/>
      <c r="L1185" s="419"/>
      <c r="M1185" s="435"/>
      <c r="N1185" s="33" t="str">
        <f t="shared" ref="N1185" ca="1" si="783">IF(B1183="","",N1183/G1183)</f>
        <v/>
      </c>
      <c r="O1185" s="419"/>
      <c r="P1185" s="419"/>
      <c r="Q1185" s="419"/>
      <c r="R1185" s="419"/>
      <c r="S1185" s="419"/>
      <c r="T1185" s="419"/>
      <c r="U1185" s="419"/>
    </row>
    <row r="1186" spans="1:21" hidden="1" x14ac:dyDescent="0.25">
      <c r="A1186" s="25"/>
      <c r="B1186" s="144" t="str">
        <f ca="1">IF(OFFSET(Zdroj!$B$16,A1185,0)&gt;0,A1188,"")</f>
        <v/>
      </c>
      <c r="C1186" s="2" t="str">
        <f ca="1">IF($B1186="","",IF(Zdroj!$AS$9="ano",CONCATENATE(OFFSET(Zdroj!C$16,'k rozhodnutí detailní'!$A1185,0),"
","Anonymizováno","
",OFFSET(Zdroj!E$16,'k rozhodnutí detailní'!$A1185,0),"
",OFFSET(Zdroj!F$16,'k rozhodnutí detailní'!$A1185,0)),CONCATENATE(OFFSET(Zdroj!C$16,'k rozhodnutí detailní'!$A1185,0),"
",OFFSET(Zdroj!D$16,'k rozhodnutí detailní'!$A1185,0),"
",OFFSET(Zdroj!E$16,'k rozhodnutí detailní'!$A1185,0),"
",OFFSET(Zdroj!F$16,'k rozhodnutí detailní'!$A1185,0))))</f>
        <v/>
      </c>
      <c r="D1186" s="20" t="str">
        <f ca="1">IF($B1186="","",OFFSET(Zdroj!N$16,'k rozhodnutí detailní'!$A1185,0))</f>
        <v/>
      </c>
      <c r="E1186" s="426" t="str">
        <f ca="1">IF($B1186="","",OFFSET(Zdroj!T$16,'k rozhodnutí detailní'!$A1185,0))</f>
        <v/>
      </c>
      <c r="F1186" s="32" t="str">
        <f ca="1">IF($B1186="","",OFFSET(Zdroj!U$16,'k rozhodnutí detailní'!$A1185,0))</f>
        <v/>
      </c>
      <c r="G1186" s="429" t="str">
        <f ca="1">IF($B1186="","",OFFSET(Zdroj!W$16,'k rozhodnutí detailní'!$A1185,0))</f>
        <v/>
      </c>
      <c r="H1186" s="427" t="str">
        <f ca="1">IF($B1186="","",OFFSET(Zdroj!Y$16,'k rozhodnutí detailní'!$A1185,0))</f>
        <v/>
      </c>
      <c r="I1186" s="419" t="str">
        <f ca="1">IF($B1186="","",OFFSET(Zdroj!BW$16,'k rozhodnutí detailní'!$A1185,0))</f>
        <v/>
      </c>
      <c r="J1186" s="419" t="str">
        <f ca="1">IF($B1186="","",OFFSET(Zdroj!BX$16,'k rozhodnutí detailní'!$A1185,0))</f>
        <v/>
      </c>
      <c r="K1186" s="419" t="str">
        <f ca="1">IF($B1186="","",OFFSET(Zdroj!BY$16,'k rozhodnutí detailní'!$A1185,0))</f>
        <v/>
      </c>
      <c r="L1186" s="419" t="str">
        <f ca="1">IF($B1186="","",CONCATENATE(OFFSET(Zdroj!BZ$16,'k rozhodnutí detailní'!$A1185,0)," ze 100"))</f>
        <v/>
      </c>
      <c r="M1186" s="435" t="str">
        <f t="shared" ref="M1186" ca="1" si="784">IF($B1186="","",SUM((I1186+J1186+K1186)/100))</f>
        <v/>
      </c>
      <c r="N1186" s="425" t="str">
        <f ca="1">IF(B1186="","",IF(Zdroj!$AS$1=Zdroj!$AT$9,IF(ROUND(G1186*M1186,Zdroj!$AT$8)&lt;Zdroj!$AU$1,Zdroj!$AU$1,ROUND(G1186*M1186,Zdroj!$AT$8)),OFFSET(Zdroj!CE$16,'k rozhodnutí detailní'!A1185,0)))</f>
        <v/>
      </c>
      <c r="O1186" s="419" t="str">
        <f ca="1">IF($B1186="","",OFFSET(Zdroj!Z$16,'k rozhodnutí detailní'!$A1185,0))</f>
        <v/>
      </c>
      <c r="P1186" s="419" t="str">
        <f ca="1">IF($B1186="","",OFFSET(Zdroj!AC$16,'k rozhodnutí detailní'!$A1185,0))</f>
        <v/>
      </c>
      <c r="Q1186" s="419" t="str">
        <f ca="1">IF($B1186="","",OFFSET(Zdroj!AD$16,'k rozhodnutí detailní'!$A1185,0))</f>
        <v/>
      </c>
      <c r="R1186" s="419" t="str">
        <f ca="1">IF($B1186="","",OFFSET(Zdroj!AE$16,'k rozhodnutí detailní'!$A1185,0))</f>
        <v/>
      </c>
      <c r="S1186" s="419" t="str">
        <f ca="1">IF($B1186="","",OFFSET(Zdroj!AF$16,'k rozhodnutí detailní'!$A1185,0))</f>
        <v/>
      </c>
      <c r="T1186" s="419" t="str">
        <f ca="1">IF($B1186="","",OFFSET(Zdroj!AG$16,'k rozhodnutí detailní'!$A1185,0))</f>
        <v/>
      </c>
      <c r="U1186" s="419" t="str">
        <f ca="1">IF($B1186="","",OFFSET(Zdroj!AH$16,'k rozhodnutí detailní'!$A1185,0))</f>
        <v/>
      </c>
    </row>
    <row r="1187" spans="1:21" hidden="1" x14ac:dyDescent="0.25">
      <c r="A1187" s="25"/>
      <c r="B1187" s="424" t="str">
        <f ca="1">IF(OFFSET(Zdroj!$B$16,A1185,0)&gt;0,OFFSET(Zdroj!$B$16,A1185,0)+0,"")</f>
        <v/>
      </c>
      <c r="C1187" s="2" t="str">
        <f ca="1">IF($B1186="","",IF(Zdroj!$AS$9="ano",CONCATENATE("Okres:","
",OFFSET(Zdroj!CH$16,'k rozhodnutí detailní'!$A1185,0),"
","Právní forma","
",OFFSET(Zdroj!H$16,'k rozhodnutí detailní'!$A1185,0),"
",IF(OFFSET(Zdroj!I$16,'k rozhodnutí detailní'!$A1185,0)="","","IČO: "),OFFSET(Zdroj!I$16,'k rozhodnutí detailní'!$A1185,0),"
","B.Ú. ",IF(OFFSET(Zdroj!J$16,'k rozhodnutí detailní'!$A1185,0)="","","Anonymizováno")),CONCATENATE("Okres:","
",OFFSET(Zdroj!CH$16,'k rozhodnutí detailní'!$A1185,0),"
","Právní forma","
",OFFSET(Zdroj!H$16,'k rozhodnutí detailní'!$A1185,0),"
",IF(OFFSET(Zdroj!I$16,'k rozhodnutí detailní'!$A1185,0)="","","IČO: "),OFFSET(Zdroj!I$16,'k rozhodnutí detailní'!$A1185,0),"
","B.Ú. ",OFFSET(Zdroj!J$16,'k rozhodnutí detailní'!$A1185,0))))</f>
        <v/>
      </c>
      <c r="D1187" s="3" t="str">
        <f ca="1">IF($B1186="","",OFFSET(Zdroj!O$16,'k rozhodnutí detailní'!$A1185,0))</f>
        <v/>
      </c>
      <c r="E1187" s="426"/>
      <c r="F1187" s="31"/>
      <c r="G1187" s="429"/>
      <c r="H1187" s="427"/>
      <c r="I1187" s="419"/>
      <c r="J1187" s="419"/>
      <c r="K1187" s="419"/>
      <c r="L1187" s="419"/>
      <c r="M1187" s="435"/>
      <c r="N1187" s="425"/>
      <c r="O1187" s="419"/>
      <c r="P1187" s="419"/>
      <c r="Q1187" s="419"/>
      <c r="R1187" s="419"/>
      <c r="S1187" s="419"/>
      <c r="T1187" s="419"/>
      <c r="U1187" s="419"/>
    </row>
    <row r="1188" spans="1:21" hidden="1" x14ac:dyDescent="0.25">
      <c r="A1188" s="25">
        <f>ROW()/3-1</f>
        <v>395</v>
      </c>
      <c r="B1188" s="424"/>
      <c r="C1188" s="29" t="str">
        <f ca="1">IF($B1186="","",IF(Zdroj!$AS$9="ano",IF(OFFSET(Zdroj!M$16,'k rozhodnutí detailní'!A1185,0)="","","Anonymizováno"),IF(OFFSET(Zdroj!M$16,'k rozhodnutí detailní'!A1185,0)="","",OFFSET(Zdroj!M$16,'k rozhodnutí detailní'!A1185,0))))</f>
        <v/>
      </c>
      <c r="D1188" s="3" t="str">
        <f ca="1">IF($B1186="","",CONCATENATE("Dotace bude použita na:","
",OFFSET(Zdroj!P$16,'k rozhodnutí detailní'!$A1185,0)))</f>
        <v/>
      </c>
      <c r="E1188" s="426"/>
      <c r="F1188" s="32" t="str">
        <f ca="1">IF($B1186="","",OFFSET(Zdroj!V$16,'k rozhodnutí detailní'!$A1185,0))</f>
        <v/>
      </c>
      <c r="G1188" s="49" t="str">
        <f ca="1">IF($B1186="","",OFFSET(Zdroj!CC$16,'k rozhodnutí'!#REF!,0))</f>
        <v/>
      </c>
      <c r="H1188" s="427"/>
      <c r="I1188" s="419"/>
      <c r="J1188" s="419"/>
      <c r="K1188" s="419"/>
      <c r="L1188" s="419"/>
      <c r="M1188" s="435"/>
      <c r="N1188" s="33" t="str">
        <f t="shared" ref="N1188" ca="1" si="785">IF(B1186="","",N1186/G1186)</f>
        <v/>
      </c>
      <c r="O1188" s="419"/>
      <c r="P1188" s="419"/>
      <c r="Q1188" s="419"/>
      <c r="R1188" s="419"/>
      <c r="S1188" s="419"/>
      <c r="T1188" s="419"/>
      <c r="U1188" s="419"/>
    </row>
    <row r="1189" spans="1:21" hidden="1" x14ac:dyDescent="0.25">
      <c r="A1189" s="25"/>
      <c r="B1189" s="144" t="str">
        <f ca="1">IF(OFFSET(Zdroj!$B$16,A1188,0)&gt;0,A1191,"")</f>
        <v/>
      </c>
      <c r="C1189" s="2" t="str">
        <f ca="1">IF($B1189="","",IF(Zdroj!$AS$9="ano",CONCATENATE(OFFSET(Zdroj!C$16,'k rozhodnutí detailní'!$A1188,0),"
","Anonymizováno","
",OFFSET(Zdroj!E$16,'k rozhodnutí detailní'!$A1188,0),"
",OFFSET(Zdroj!F$16,'k rozhodnutí detailní'!$A1188,0)),CONCATENATE(OFFSET(Zdroj!C$16,'k rozhodnutí detailní'!$A1188,0),"
",OFFSET(Zdroj!D$16,'k rozhodnutí detailní'!$A1188,0),"
",OFFSET(Zdroj!E$16,'k rozhodnutí detailní'!$A1188,0),"
",OFFSET(Zdroj!F$16,'k rozhodnutí detailní'!$A1188,0))))</f>
        <v/>
      </c>
      <c r="D1189" s="20" t="str">
        <f ca="1">IF($B1189="","",OFFSET(Zdroj!N$16,'k rozhodnutí detailní'!$A1188,0))</f>
        <v/>
      </c>
      <c r="E1189" s="426" t="str">
        <f ca="1">IF($B1189="","",OFFSET(Zdroj!T$16,'k rozhodnutí detailní'!$A1188,0))</f>
        <v/>
      </c>
      <c r="F1189" s="32" t="str">
        <f ca="1">IF($B1189="","",OFFSET(Zdroj!U$16,'k rozhodnutí detailní'!$A1188,0))</f>
        <v/>
      </c>
      <c r="G1189" s="429" t="str">
        <f ca="1">IF($B1189="","",OFFSET(Zdroj!W$16,'k rozhodnutí detailní'!$A1188,0))</f>
        <v/>
      </c>
      <c r="H1189" s="427" t="str">
        <f ca="1">IF($B1189="","",OFFSET(Zdroj!Y$16,'k rozhodnutí detailní'!$A1188,0))</f>
        <v/>
      </c>
      <c r="I1189" s="419" t="str">
        <f ca="1">IF($B1189="","",OFFSET(Zdroj!BW$16,'k rozhodnutí detailní'!$A1188,0))</f>
        <v/>
      </c>
      <c r="J1189" s="419" t="str">
        <f ca="1">IF($B1189="","",OFFSET(Zdroj!BX$16,'k rozhodnutí detailní'!$A1188,0))</f>
        <v/>
      </c>
      <c r="K1189" s="419" t="str">
        <f ca="1">IF($B1189="","",OFFSET(Zdroj!BY$16,'k rozhodnutí detailní'!$A1188,0))</f>
        <v/>
      </c>
      <c r="L1189" s="419" t="str">
        <f ca="1">IF($B1189="","",CONCATENATE(OFFSET(Zdroj!BZ$16,'k rozhodnutí detailní'!$A1188,0)," ze 100"))</f>
        <v/>
      </c>
      <c r="M1189" s="435" t="str">
        <f t="shared" ref="M1189" ca="1" si="786">IF($B1189="","",SUM((I1189+J1189+K1189)/100))</f>
        <v/>
      </c>
      <c r="N1189" s="425" t="str">
        <f ca="1">IF(B1189="","",IF(Zdroj!$AS$1=Zdroj!$AT$9,IF(ROUND(G1189*M1189,Zdroj!$AT$8)&lt;Zdroj!$AU$1,Zdroj!$AU$1,ROUND(G1189*M1189,Zdroj!$AT$8)),OFFSET(Zdroj!CE$16,'k rozhodnutí detailní'!A1188,0)))</f>
        <v/>
      </c>
      <c r="O1189" s="419" t="str">
        <f ca="1">IF($B1189="","",OFFSET(Zdroj!Z$16,'k rozhodnutí detailní'!$A1188,0))</f>
        <v/>
      </c>
      <c r="P1189" s="419" t="str">
        <f ca="1">IF($B1189="","",OFFSET(Zdroj!AC$16,'k rozhodnutí detailní'!$A1188,0))</f>
        <v/>
      </c>
      <c r="Q1189" s="419" t="str">
        <f ca="1">IF($B1189="","",OFFSET(Zdroj!AD$16,'k rozhodnutí detailní'!$A1188,0))</f>
        <v/>
      </c>
      <c r="R1189" s="419" t="str">
        <f ca="1">IF($B1189="","",OFFSET(Zdroj!AE$16,'k rozhodnutí detailní'!$A1188,0))</f>
        <v/>
      </c>
      <c r="S1189" s="419" t="str">
        <f ca="1">IF($B1189="","",OFFSET(Zdroj!AF$16,'k rozhodnutí detailní'!$A1188,0))</f>
        <v/>
      </c>
      <c r="T1189" s="419" t="str">
        <f ca="1">IF($B1189="","",OFFSET(Zdroj!AG$16,'k rozhodnutí detailní'!$A1188,0))</f>
        <v/>
      </c>
      <c r="U1189" s="419" t="str">
        <f ca="1">IF($B1189="","",OFFSET(Zdroj!AH$16,'k rozhodnutí detailní'!$A1188,0))</f>
        <v/>
      </c>
    </row>
    <row r="1190" spans="1:21" hidden="1" x14ac:dyDescent="0.25">
      <c r="A1190" s="25"/>
      <c r="B1190" s="424" t="str">
        <f ca="1">IF(OFFSET(Zdroj!$B$16,A1188,0)&gt;0,OFFSET(Zdroj!$B$16,A1188,0)+0,"")</f>
        <v/>
      </c>
      <c r="C1190" s="2" t="str">
        <f ca="1">IF($B1189="","",IF(Zdroj!$AS$9="ano",CONCATENATE("Okres:","
",OFFSET(Zdroj!CH$16,'k rozhodnutí detailní'!$A1188,0),"
","Právní forma","
",OFFSET(Zdroj!H$16,'k rozhodnutí detailní'!$A1188,0),"
",IF(OFFSET(Zdroj!I$16,'k rozhodnutí detailní'!$A1188,0)="","","IČO: "),OFFSET(Zdroj!I$16,'k rozhodnutí detailní'!$A1188,0),"
","B.Ú. ",IF(OFFSET(Zdroj!J$16,'k rozhodnutí detailní'!$A1188,0)="","","Anonymizováno")),CONCATENATE("Okres:","
",OFFSET(Zdroj!CH$16,'k rozhodnutí detailní'!$A1188,0),"
","Právní forma","
",OFFSET(Zdroj!H$16,'k rozhodnutí detailní'!$A1188,0),"
",IF(OFFSET(Zdroj!I$16,'k rozhodnutí detailní'!$A1188,0)="","","IČO: "),OFFSET(Zdroj!I$16,'k rozhodnutí detailní'!$A1188,0),"
","B.Ú. ",OFFSET(Zdroj!J$16,'k rozhodnutí detailní'!$A1188,0))))</f>
        <v/>
      </c>
      <c r="D1190" s="3" t="str">
        <f ca="1">IF($B1189="","",OFFSET(Zdroj!O$16,'k rozhodnutí detailní'!$A1188,0))</f>
        <v/>
      </c>
      <c r="E1190" s="426"/>
      <c r="F1190" s="31"/>
      <c r="G1190" s="429"/>
      <c r="H1190" s="427"/>
      <c r="I1190" s="419"/>
      <c r="J1190" s="419"/>
      <c r="K1190" s="419"/>
      <c r="L1190" s="419"/>
      <c r="M1190" s="435"/>
      <c r="N1190" s="425"/>
      <c r="O1190" s="419"/>
      <c r="P1190" s="419"/>
      <c r="Q1190" s="419"/>
      <c r="R1190" s="419"/>
      <c r="S1190" s="419"/>
      <c r="T1190" s="419"/>
      <c r="U1190" s="419"/>
    </row>
    <row r="1191" spans="1:21" hidden="1" x14ac:dyDescent="0.25">
      <c r="A1191" s="25">
        <f>ROW()/3-1</f>
        <v>396</v>
      </c>
      <c r="B1191" s="424"/>
      <c r="C1191" s="29" t="str">
        <f ca="1">IF($B1189="","",IF(Zdroj!$AS$9="ano",IF(OFFSET(Zdroj!M$16,'k rozhodnutí detailní'!A1188,0)="","","Anonymizováno"),IF(OFFSET(Zdroj!M$16,'k rozhodnutí detailní'!A1188,0)="","",OFFSET(Zdroj!M$16,'k rozhodnutí detailní'!A1188,0))))</f>
        <v/>
      </c>
      <c r="D1191" s="3" t="str">
        <f ca="1">IF($B1189="","",CONCATENATE("Dotace bude použita na:","
",OFFSET(Zdroj!P$16,'k rozhodnutí detailní'!$A1188,0)))</f>
        <v/>
      </c>
      <c r="E1191" s="426"/>
      <c r="F1191" s="32" t="str">
        <f ca="1">IF($B1189="","",OFFSET(Zdroj!V$16,'k rozhodnutí detailní'!$A1188,0))</f>
        <v/>
      </c>
      <c r="G1191" s="49" t="str">
        <f ca="1">IF($B1189="","",OFFSET(Zdroj!CC$16,'k rozhodnutí'!#REF!,0))</f>
        <v/>
      </c>
      <c r="H1191" s="427"/>
      <c r="I1191" s="419"/>
      <c r="J1191" s="419"/>
      <c r="K1191" s="419"/>
      <c r="L1191" s="419"/>
      <c r="M1191" s="435"/>
      <c r="N1191" s="33" t="str">
        <f t="shared" ref="N1191" ca="1" si="787">IF(B1189="","",N1189/G1189)</f>
        <v/>
      </c>
      <c r="O1191" s="419"/>
      <c r="P1191" s="419"/>
      <c r="Q1191" s="419"/>
      <c r="R1191" s="419"/>
      <c r="S1191" s="419"/>
      <c r="T1191" s="419"/>
      <c r="U1191" s="419"/>
    </row>
    <row r="1192" spans="1:21" hidden="1" x14ac:dyDescent="0.25">
      <c r="A1192" s="25"/>
      <c r="B1192" s="144" t="str">
        <f ca="1">IF(OFFSET(Zdroj!$B$16,A1191,0)&gt;0,A1194,"")</f>
        <v/>
      </c>
      <c r="C1192" s="2" t="str">
        <f ca="1">IF($B1192="","",IF(Zdroj!$AS$9="ano",CONCATENATE(OFFSET(Zdroj!C$16,'k rozhodnutí detailní'!$A1191,0),"
","Anonymizováno","
",OFFSET(Zdroj!E$16,'k rozhodnutí detailní'!$A1191,0),"
",OFFSET(Zdroj!F$16,'k rozhodnutí detailní'!$A1191,0)),CONCATENATE(OFFSET(Zdroj!C$16,'k rozhodnutí detailní'!$A1191,0),"
",OFFSET(Zdroj!D$16,'k rozhodnutí detailní'!$A1191,0),"
",OFFSET(Zdroj!E$16,'k rozhodnutí detailní'!$A1191,0),"
",OFFSET(Zdroj!F$16,'k rozhodnutí detailní'!$A1191,0))))</f>
        <v/>
      </c>
      <c r="D1192" s="20" t="str">
        <f ca="1">IF($B1192="","",OFFSET(Zdroj!N$16,'k rozhodnutí detailní'!$A1191,0))</f>
        <v/>
      </c>
      <c r="E1192" s="426" t="str">
        <f ca="1">IF($B1192="","",OFFSET(Zdroj!T$16,'k rozhodnutí detailní'!$A1191,0))</f>
        <v/>
      </c>
      <c r="F1192" s="32" t="str">
        <f ca="1">IF($B1192="","",OFFSET(Zdroj!U$16,'k rozhodnutí detailní'!$A1191,0))</f>
        <v/>
      </c>
      <c r="G1192" s="429" t="str">
        <f ca="1">IF($B1192="","",OFFSET(Zdroj!W$16,'k rozhodnutí detailní'!$A1191,0))</f>
        <v/>
      </c>
      <c r="H1192" s="427" t="str">
        <f ca="1">IF($B1192="","",OFFSET(Zdroj!Y$16,'k rozhodnutí detailní'!$A1191,0))</f>
        <v/>
      </c>
      <c r="I1192" s="419" t="str">
        <f ca="1">IF($B1192="","",OFFSET(Zdroj!BW$16,'k rozhodnutí detailní'!$A1191,0))</f>
        <v/>
      </c>
      <c r="J1192" s="419" t="str">
        <f ca="1">IF($B1192="","",OFFSET(Zdroj!BX$16,'k rozhodnutí detailní'!$A1191,0))</f>
        <v/>
      </c>
      <c r="K1192" s="419" t="str">
        <f ca="1">IF($B1192="","",OFFSET(Zdroj!BY$16,'k rozhodnutí detailní'!$A1191,0))</f>
        <v/>
      </c>
      <c r="L1192" s="419" t="str">
        <f ca="1">IF($B1192="","",CONCATENATE(OFFSET(Zdroj!BZ$16,'k rozhodnutí detailní'!$A1191,0)," ze 100"))</f>
        <v/>
      </c>
      <c r="M1192" s="435" t="str">
        <f t="shared" ref="M1192" ca="1" si="788">IF($B1192="","",SUM((I1192+J1192+K1192)/100))</f>
        <v/>
      </c>
      <c r="N1192" s="425" t="str">
        <f ca="1">IF(B1192="","",IF(Zdroj!$AS$1=Zdroj!$AT$9,IF(ROUND(G1192*M1192,Zdroj!$AT$8)&lt;Zdroj!$AU$1,Zdroj!$AU$1,ROUND(G1192*M1192,Zdroj!$AT$8)),OFFSET(Zdroj!CE$16,'k rozhodnutí detailní'!A1191,0)))</f>
        <v/>
      </c>
      <c r="O1192" s="419" t="str">
        <f ca="1">IF($B1192="","",OFFSET(Zdroj!Z$16,'k rozhodnutí detailní'!$A1191,0))</f>
        <v/>
      </c>
      <c r="P1192" s="419" t="str">
        <f ca="1">IF($B1192="","",OFFSET(Zdroj!AC$16,'k rozhodnutí detailní'!$A1191,0))</f>
        <v/>
      </c>
      <c r="Q1192" s="419" t="str">
        <f ca="1">IF($B1192="","",OFFSET(Zdroj!AD$16,'k rozhodnutí detailní'!$A1191,0))</f>
        <v/>
      </c>
      <c r="R1192" s="419" t="str">
        <f ca="1">IF($B1192="","",OFFSET(Zdroj!AE$16,'k rozhodnutí detailní'!$A1191,0))</f>
        <v/>
      </c>
      <c r="S1192" s="419" t="str">
        <f ca="1">IF($B1192="","",OFFSET(Zdroj!AF$16,'k rozhodnutí detailní'!$A1191,0))</f>
        <v/>
      </c>
      <c r="T1192" s="419" t="str">
        <f ca="1">IF($B1192="","",OFFSET(Zdroj!AG$16,'k rozhodnutí detailní'!$A1191,0))</f>
        <v/>
      </c>
      <c r="U1192" s="419" t="str">
        <f ca="1">IF($B1192="","",OFFSET(Zdroj!AH$16,'k rozhodnutí detailní'!$A1191,0))</f>
        <v/>
      </c>
    </row>
    <row r="1193" spans="1:21" hidden="1" x14ac:dyDescent="0.25">
      <c r="A1193" s="25"/>
      <c r="B1193" s="424" t="str">
        <f ca="1">IF(OFFSET(Zdroj!$B$16,A1191,0)&gt;0,OFFSET(Zdroj!$B$16,A1191,0)+0,"")</f>
        <v/>
      </c>
      <c r="C1193" s="2" t="str">
        <f ca="1">IF($B1192="","",IF(Zdroj!$AS$9="ano",CONCATENATE("Okres:","
",OFFSET(Zdroj!CH$16,'k rozhodnutí detailní'!$A1191,0),"
","Právní forma","
",OFFSET(Zdroj!H$16,'k rozhodnutí detailní'!$A1191,0),"
",IF(OFFSET(Zdroj!I$16,'k rozhodnutí detailní'!$A1191,0)="","","IČO: "),OFFSET(Zdroj!I$16,'k rozhodnutí detailní'!$A1191,0),"
","B.Ú. ",IF(OFFSET(Zdroj!J$16,'k rozhodnutí detailní'!$A1191,0)="","","Anonymizováno")),CONCATENATE("Okres:","
",OFFSET(Zdroj!CH$16,'k rozhodnutí detailní'!$A1191,0),"
","Právní forma","
",OFFSET(Zdroj!H$16,'k rozhodnutí detailní'!$A1191,0),"
",IF(OFFSET(Zdroj!I$16,'k rozhodnutí detailní'!$A1191,0)="","","IČO: "),OFFSET(Zdroj!I$16,'k rozhodnutí detailní'!$A1191,0),"
","B.Ú. ",OFFSET(Zdroj!J$16,'k rozhodnutí detailní'!$A1191,0))))</f>
        <v/>
      </c>
      <c r="D1193" s="3" t="str">
        <f ca="1">IF($B1192="","",OFFSET(Zdroj!O$16,'k rozhodnutí detailní'!$A1191,0))</f>
        <v/>
      </c>
      <c r="E1193" s="426"/>
      <c r="F1193" s="31"/>
      <c r="G1193" s="429"/>
      <c r="H1193" s="427"/>
      <c r="I1193" s="419"/>
      <c r="J1193" s="419"/>
      <c r="K1193" s="419"/>
      <c r="L1193" s="419"/>
      <c r="M1193" s="435"/>
      <c r="N1193" s="425"/>
      <c r="O1193" s="419"/>
      <c r="P1193" s="419"/>
      <c r="Q1193" s="419"/>
      <c r="R1193" s="419"/>
      <c r="S1193" s="419"/>
      <c r="T1193" s="419"/>
      <c r="U1193" s="419"/>
    </row>
    <row r="1194" spans="1:21" hidden="1" x14ac:dyDescent="0.25">
      <c r="A1194" s="25">
        <f>ROW()/3-1</f>
        <v>397</v>
      </c>
      <c r="B1194" s="424"/>
      <c r="C1194" s="29" t="str">
        <f ca="1">IF($B1192="","",IF(Zdroj!$AS$9="ano",IF(OFFSET(Zdroj!M$16,'k rozhodnutí detailní'!A1191,0)="","","Anonymizováno"),IF(OFFSET(Zdroj!M$16,'k rozhodnutí detailní'!A1191,0)="","",OFFSET(Zdroj!M$16,'k rozhodnutí detailní'!A1191,0))))</f>
        <v/>
      </c>
      <c r="D1194" s="3" t="str">
        <f ca="1">IF($B1192="","",CONCATENATE("Dotace bude použita na:","
",OFFSET(Zdroj!P$16,'k rozhodnutí detailní'!$A1191,0)))</f>
        <v/>
      </c>
      <c r="E1194" s="426"/>
      <c r="F1194" s="32" t="str">
        <f ca="1">IF($B1192="","",OFFSET(Zdroj!V$16,'k rozhodnutí detailní'!$A1191,0))</f>
        <v/>
      </c>
      <c r="G1194" s="49" t="str">
        <f ca="1">IF($B1192="","",OFFSET(Zdroj!CC$16,'k rozhodnutí'!#REF!,0))</f>
        <v/>
      </c>
      <c r="H1194" s="427"/>
      <c r="I1194" s="419"/>
      <c r="J1194" s="419"/>
      <c r="K1194" s="419"/>
      <c r="L1194" s="419"/>
      <c r="M1194" s="435"/>
      <c r="N1194" s="33" t="str">
        <f t="shared" ref="N1194" ca="1" si="789">IF(B1192="","",N1192/G1192)</f>
        <v/>
      </c>
      <c r="O1194" s="419"/>
      <c r="P1194" s="419"/>
      <c r="Q1194" s="419"/>
      <c r="R1194" s="419"/>
      <c r="S1194" s="419"/>
      <c r="T1194" s="419"/>
      <c r="U1194" s="419"/>
    </row>
    <row r="1195" spans="1:21" hidden="1" x14ac:dyDescent="0.25">
      <c r="A1195" s="25"/>
      <c r="B1195" s="144" t="str">
        <f ca="1">IF(OFFSET(Zdroj!$B$16,A1194,0)&gt;0,A1197,"")</f>
        <v/>
      </c>
      <c r="C1195" s="2" t="str">
        <f ca="1">IF($B1195="","",IF(Zdroj!$AS$9="ano",CONCATENATE(OFFSET(Zdroj!C$16,'k rozhodnutí detailní'!$A1194,0),"
","Anonymizováno","
",OFFSET(Zdroj!E$16,'k rozhodnutí detailní'!$A1194,0),"
",OFFSET(Zdroj!F$16,'k rozhodnutí detailní'!$A1194,0)),CONCATENATE(OFFSET(Zdroj!C$16,'k rozhodnutí detailní'!$A1194,0),"
",OFFSET(Zdroj!D$16,'k rozhodnutí detailní'!$A1194,0),"
",OFFSET(Zdroj!E$16,'k rozhodnutí detailní'!$A1194,0),"
",OFFSET(Zdroj!F$16,'k rozhodnutí detailní'!$A1194,0))))</f>
        <v/>
      </c>
      <c r="D1195" s="20" t="str">
        <f ca="1">IF($B1195="","",OFFSET(Zdroj!N$16,'k rozhodnutí detailní'!$A1194,0))</f>
        <v/>
      </c>
      <c r="E1195" s="426" t="str">
        <f ca="1">IF($B1195="","",OFFSET(Zdroj!T$16,'k rozhodnutí detailní'!$A1194,0))</f>
        <v/>
      </c>
      <c r="F1195" s="32" t="str">
        <f ca="1">IF($B1195="","",OFFSET(Zdroj!U$16,'k rozhodnutí detailní'!$A1194,0))</f>
        <v/>
      </c>
      <c r="G1195" s="429" t="str">
        <f ca="1">IF($B1195="","",OFFSET(Zdroj!W$16,'k rozhodnutí detailní'!$A1194,0))</f>
        <v/>
      </c>
      <c r="H1195" s="427" t="str">
        <f ca="1">IF($B1195="","",OFFSET(Zdroj!Y$16,'k rozhodnutí detailní'!$A1194,0))</f>
        <v/>
      </c>
      <c r="I1195" s="419" t="str">
        <f ca="1">IF($B1195="","",OFFSET(Zdroj!BW$16,'k rozhodnutí detailní'!$A1194,0))</f>
        <v/>
      </c>
      <c r="J1195" s="419" t="str">
        <f ca="1">IF($B1195="","",OFFSET(Zdroj!BX$16,'k rozhodnutí detailní'!$A1194,0))</f>
        <v/>
      </c>
      <c r="K1195" s="419" t="str">
        <f ca="1">IF($B1195="","",OFFSET(Zdroj!BY$16,'k rozhodnutí detailní'!$A1194,0))</f>
        <v/>
      </c>
      <c r="L1195" s="419" t="str">
        <f ca="1">IF($B1195="","",CONCATENATE(OFFSET(Zdroj!BZ$16,'k rozhodnutí detailní'!$A1194,0)," ze 100"))</f>
        <v/>
      </c>
      <c r="M1195" s="435" t="str">
        <f t="shared" ref="M1195" ca="1" si="790">IF($B1195="","",SUM((I1195+J1195+K1195)/100))</f>
        <v/>
      </c>
      <c r="N1195" s="425" t="str">
        <f ca="1">IF(B1195="","",IF(Zdroj!$AS$1=Zdroj!$AT$9,IF(ROUND(G1195*M1195,Zdroj!$AT$8)&lt;Zdroj!$AU$1,Zdroj!$AU$1,ROUND(G1195*M1195,Zdroj!$AT$8)),OFFSET(Zdroj!CE$16,'k rozhodnutí detailní'!A1194,0)))</f>
        <v/>
      </c>
      <c r="O1195" s="419" t="str">
        <f ca="1">IF($B1195="","",OFFSET(Zdroj!Z$16,'k rozhodnutí detailní'!$A1194,0))</f>
        <v/>
      </c>
      <c r="P1195" s="419" t="str">
        <f ca="1">IF($B1195="","",OFFSET(Zdroj!AC$16,'k rozhodnutí detailní'!$A1194,0))</f>
        <v/>
      </c>
      <c r="Q1195" s="419" t="str">
        <f ca="1">IF($B1195="","",OFFSET(Zdroj!AD$16,'k rozhodnutí detailní'!$A1194,0))</f>
        <v/>
      </c>
      <c r="R1195" s="419" t="str">
        <f ca="1">IF($B1195="","",OFFSET(Zdroj!AE$16,'k rozhodnutí detailní'!$A1194,0))</f>
        <v/>
      </c>
      <c r="S1195" s="419" t="str">
        <f ca="1">IF($B1195="","",OFFSET(Zdroj!AF$16,'k rozhodnutí detailní'!$A1194,0))</f>
        <v/>
      </c>
      <c r="T1195" s="419" t="str">
        <f ca="1">IF($B1195="","",OFFSET(Zdroj!AG$16,'k rozhodnutí detailní'!$A1194,0))</f>
        <v/>
      </c>
      <c r="U1195" s="419" t="str">
        <f ca="1">IF($B1195="","",OFFSET(Zdroj!AH$16,'k rozhodnutí detailní'!$A1194,0))</f>
        <v/>
      </c>
    </row>
    <row r="1196" spans="1:21" hidden="1" x14ac:dyDescent="0.25">
      <c r="A1196" s="25"/>
      <c r="B1196" s="424" t="str">
        <f ca="1">IF(OFFSET(Zdroj!$B$16,A1194,0)&gt;0,OFFSET(Zdroj!$B$16,A1194,0)+0,"")</f>
        <v/>
      </c>
      <c r="C1196" s="2" t="str">
        <f ca="1">IF($B1195="","",IF(Zdroj!$AS$9="ano",CONCATENATE("Okres:","
",OFFSET(Zdroj!CH$16,'k rozhodnutí detailní'!$A1194,0),"
","Právní forma","
",OFFSET(Zdroj!H$16,'k rozhodnutí detailní'!$A1194,0),"
",IF(OFFSET(Zdroj!I$16,'k rozhodnutí detailní'!$A1194,0)="","","IČO: "),OFFSET(Zdroj!I$16,'k rozhodnutí detailní'!$A1194,0),"
","B.Ú. ",IF(OFFSET(Zdroj!J$16,'k rozhodnutí detailní'!$A1194,0)="","","Anonymizováno")),CONCATENATE("Okres:","
",OFFSET(Zdroj!CH$16,'k rozhodnutí detailní'!$A1194,0),"
","Právní forma","
",OFFSET(Zdroj!H$16,'k rozhodnutí detailní'!$A1194,0),"
",IF(OFFSET(Zdroj!I$16,'k rozhodnutí detailní'!$A1194,0)="","","IČO: "),OFFSET(Zdroj!I$16,'k rozhodnutí detailní'!$A1194,0),"
","B.Ú. ",OFFSET(Zdroj!J$16,'k rozhodnutí detailní'!$A1194,0))))</f>
        <v/>
      </c>
      <c r="D1196" s="3" t="str">
        <f ca="1">IF($B1195="","",OFFSET(Zdroj!O$16,'k rozhodnutí detailní'!$A1194,0))</f>
        <v/>
      </c>
      <c r="E1196" s="426"/>
      <c r="F1196" s="31"/>
      <c r="G1196" s="429"/>
      <c r="H1196" s="427"/>
      <c r="I1196" s="419"/>
      <c r="J1196" s="419"/>
      <c r="K1196" s="419"/>
      <c r="L1196" s="419"/>
      <c r="M1196" s="435"/>
      <c r="N1196" s="425"/>
      <c r="O1196" s="419"/>
      <c r="P1196" s="419"/>
      <c r="Q1196" s="419"/>
      <c r="R1196" s="419"/>
      <c r="S1196" s="419"/>
      <c r="T1196" s="419"/>
      <c r="U1196" s="419"/>
    </row>
    <row r="1197" spans="1:21" hidden="1" x14ac:dyDescent="0.25">
      <c r="A1197" s="25">
        <f>ROW()/3-1</f>
        <v>398</v>
      </c>
      <c r="B1197" s="424"/>
      <c r="C1197" s="29" t="str">
        <f ca="1">IF($B1195="","",IF(Zdroj!$AS$9="ano",IF(OFFSET(Zdroj!M$16,'k rozhodnutí detailní'!A1194,0)="","","Anonymizováno"),IF(OFFSET(Zdroj!M$16,'k rozhodnutí detailní'!A1194,0)="","",OFFSET(Zdroj!M$16,'k rozhodnutí detailní'!A1194,0))))</f>
        <v/>
      </c>
      <c r="D1197" s="3" t="str">
        <f ca="1">IF($B1195="","",CONCATENATE("Dotace bude použita na:","
",OFFSET(Zdroj!P$16,'k rozhodnutí detailní'!$A1194,0)))</f>
        <v/>
      </c>
      <c r="E1197" s="426"/>
      <c r="F1197" s="32" t="str">
        <f ca="1">IF($B1195="","",OFFSET(Zdroj!V$16,'k rozhodnutí detailní'!$A1194,0))</f>
        <v/>
      </c>
      <c r="G1197" s="49" t="str">
        <f ca="1">IF($B1195="","",OFFSET(Zdroj!CC$16,'k rozhodnutí'!#REF!,0))</f>
        <v/>
      </c>
      <c r="H1197" s="427"/>
      <c r="I1197" s="419"/>
      <c r="J1197" s="419"/>
      <c r="K1197" s="419"/>
      <c r="L1197" s="419"/>
      <c r="M1197" s="435"/>
      <c r="N1197" s="33" t="str">
        <f t="shared" ref="N1197" ca="1" si="791">IF(B1195="","",N1195/G1195)</f>
        <v/>
      </c>
      <c r="O1197" s="419"/>
      <c r="P1197" s="419"/>
      <c r="Q1197" s="419"/>
      <c r="R1197" s="419"/>
      <c r="S1197" s="419"/>
      <c r="T1197" s="419"/>
      <c r="U1197" s="419"/>
    </row>
    <row r="1198" spans="1:21" hidden="1" x14ac:dyDescent="0.25">
      <c r="A1198" s="25"/>
      <c r="B1198" s="144" t="str">
        <f ca="1">IF(OFFSET(Zdroj!$B$16,A1197,0)&gt;0,A1200,"")</f>
        <v/>
      </c>
      <c r="C1198" s="2" t="str">
        <f ca="1">IF($B1198="","",IF(Zdroj!$AS$9="ano",CONCATENATE(OFFSET(Zdroj!C$16,'k rozhodnutí detailní'!$A1197,0),"
","Anonymizováno","
",OFFSET(Zdroj!E$16,'k rozhodnutí detailní'!$A1197,0),"
",OFFSET(Zdroj!F$16,'k rozhodnutí detailní'!$A1197,0)),CONCATENATE(OFFSET(Zdroj!C$16,'k rozhodnutí detailní'!$A1197,0),"
",OFFSET(Zdroj!D$16,'k rozhodnutí detailní'!$A1197,0),"
",OFFSET(Zdroj!E$16,'k rozhodnutí detailní'!$A1197,0),"
",OFFSET(Zdroj!F$16,'k rozhodnutí detailní'!$A1197,0))))</f>
        <v/>
      </c>
      <c r="D1198" s="20" t="str">
        <f ca="1">IF($B1198="","",OFFSET(Zdroj!N$16,'k rozhodnutí detailní'!$A1197,0))</f>
        <v/>
      </c>
      <c r="E1198" s="426" t="str">
        <f ca="1">IF($B1198="","",OFFSET(Zdroj!T$16,'k rozhodnutí detailní'!$A1197,0))</f>
        <v/>
      </c>
      <c r="F1198" s="32" t="str">
        <f ca="1">IF($B1198="","",OFFSET(Zdroj!U$16,'k rozhodnutí detailní'!$A1197,0))</f>
        <v/>
      </c>
      <c r="G1198" s="429" t="str">
        <f ca="1">IF($B1198="","",OFFSET(Zdroj!W$16,'k rozhodnutí detailní'!$A1197,0))</f>
        <v/>
      </c>
      <c r="H1198" s="427" t="str">
        <f ca="1">IF($B1198="","",OFFSET(Zdroj!Y$16,'k rozhodnutí detailní'!$A1197,0))</f>
        <v/>
      </c>
      <c r="I1198" s="419" t="str">
        <f ca="1">IF($B1198="","",OFFSET(Zdroj!BW$16,'k rozhodnutí detailní'!$A1197,0))</f>
        <v/>
      </c>
      <c r="J1198" s="419" t="str">
        <f ca="1">IF($B1198="","",OFFSET(Zdroj!BX$16,'k rozhodnutí detailní'!$A1197,0))</f>
        <v/>
      </c>
      <c r="K1198" s="419" t="str">
        <f ca="1">IF($B1198="","",OFFSET(Zdroj!BY$16,'k rozhodnutí detailní'!$A1197,0))</f>
        <v/>
      </c>
      <c r="L1198" s="419" t="str">
        <f ca="1">IF($B1198="","",CONCATENATE(OFFSET(Zdroj!BZ$16,'k rozhodnutí detailní'!$A1197,0)," ze 100"))</f>
        <v/>
      </c>
      <c r="M1198" s="435" t="str">
        <f t="shared" ref="M1198" ca="1" si="792">IF($B1198="","",SUM((I1198+J1198+K1198)/100))</f>
        <v/>
      </c>
      <c r="N1198" s="425" t="str">
        <f ca="1">IF(B1198="","",IF(Zdroj!$AS$1=Zdroj!$AT$9,IF(ROUND(G1198*M1198,Zdroj!$AT$8)&lt;Zdroj!$AU$1,Zdroj!$AU$1,ROUND(G1198*M1198,Zdroj!$AT$8)),OFFSET(Zdroj!CE$16,'k rozhodnutí detailní'!A1197,0)))</f>
        <v/>
      </c>
      <c r="O1198" s="419" t="str">
        <f ca="1">IF($B1198="","",OFFSET(Zdroj!Z$16,'k rozhodnutí detailní'!$A1197,0))</f>
        <v/>
      </c>
      <c r="P1198" s="419" t="str">
        <f ca="1">IF($B1198="","",OFFSET(Zdroj!AC$16,'k rozhodnutí detailní'!$A1197,0))</f>
        <v/>
      </c>
      <c r="Q1198" s="419" t="str">
        <f ca="1">IF($B1198="","",OFFSET(Zdroj!AD$16,'k rozhodnutí detailní'!$A1197,0))</f>
        <v/>
      </c>
      <c r="R1198" s="419" t="str">
        <f ca="1">IF($B1198="","",OFFSET(Zdroj!AE$16,'k rozhodnutí detailní'!$A1197,0))</f>
        <v/>
      </c>
      <c r="S1198" s="419" t="str">
        <f ca="1">IF($B1198="","",OFFSET(Zdroj!AF$16,'k rozhodnutí detailní'!$A1197,0))</f>
        <v/>
      </c>
      <c r="T1198" s="419" t="str">
        <f ca="1">IF($B1198="","",OFFSET(Zdroj!AG$16,'k rozhodnutí detailní'!$A1197,0))</f>
        <v/>
      </c>
      <c r="U1198" s="419" t="str">
        <f ca="1">IF($B1198="","",OFFSET(Zdroj!AH$16,'k rozhodnutí detailní'!$A1197,0))</f>
        <v/>
      </c>
    </row>
    <row r="1199" spans="1:21" hidden="1" x14ac:dyDescent="0.25">
      <c r="A1199" s="25"/>
      <c r="B1199" s="424" t="str">
        <f ca="1">IF(OFFSET(Zdroj!$B$16,A1197,0)&gt;0,OFFSET(Zdroj!$B$16,A1197,0)+0,"")</f>
        <v/>
      </c>
      <c r="C1199" s="2" t="str">
        <f ca="1">IF($B1198="","",IF(Zdroj!$AS$9="ano",CONCATENATE("Okres:","
",OFFSET(Zdroj!CH$16,'k rozhodnutí detailní'!$A1197,0),"
","Právní forma","
",OFFSET(Zdroj!H$16,'k rozhodnutí detailní'!$A1197,0),"
",IF(OFFSET(Zdroj!I$16,'k rozhodnutí detailní'!$A1197,0)="","","IČO: "),OFFSET(Zdroj!I$16,'k rozhodnutí detailní'!$A1197,0),"
","B.Ú. ",IF(OFFSET(Zdroj!J$16,'k rozhodnutí detailní'!$A1197,0)="","","Anonymizováno")),CONCATENATE("Okres:","
",OFFSET(Zdroj!CH$16,'k rozhodnutí detailní'!$A1197,0),"
","Právní forma","
",OFFSET(Zdroj!H$16,'k rozhodnutí detailní'!$A1197,0),"
",IF(OFFSET(Zdroj!I$16,'k rozhodnutí detailní'!$A1197,0)="","","IČO: "),OFFSET(Zdroj!I$16,'k rozhodnutí detailní'!$A1197,0),"
","B.Ú. ",OFFSET(Zdroj!J$16,'k rozhodnutí detailní'!$A1197,0))))</f>
        <v/>
      </c>
      <c r="D1199" s="3" t="str">
        <f ca="1">IF($B1198="","",OFFSET(Zdroj!O$16,'k rozhodnutí detailní'!$A1197,0))</f>
        <v/>
      </c>
      <c r="E1199" s="426"/>
      <c r="F1199" s="31"/>
      <c r="G1199" s="429"/>
      <c r="H1199" s="427"/>
      <c r="I1199" s="419"/>
      <c r="J1199" s="419"/>
      <c r="K1199" s="419"/>
      <c r="L1199" s="419"/>
      <c r="M1199" s="435"/>
      <c r="N1199" s="425"/>
      <c r="O1199" s="419"/>
      <c r="P1199" s="419"/>
      <c r="Q1199" s="419"/>
      <c r="R1199" s="419"/>
      <c r="S1199" s="419"/>
      <c r="T1199" s="419"/>
      <c r="U1199" s="419"/>
    </row>
    <row r="1200" spans="1:21" hidden="1" x14ac:dyDescent="0.25">
      <c r="A1200" s="25">
        <f>ROW()/3-1</f>
        <v>399</v>
      </c>
      <c r="B1200" s="424"/>
      <c r="C1200" s="29" t="str">
        <f ca="1">IF($B1198="","",IF(Zdroj!$AS$9="ano",IF(OFFSET(Zdroj!M$16,'k rozhodnutí detailní'!A1197,0)="","","Anonymizováno"),IF(OFFSET(Zdroj!M$16,'k rozhodnutí detailní'!A1197,0)="","",OFFSET(Zdroj!M$16,'k rozhodnutí detailní'!A1197,0))))</f>
        <v/>
      </c>
      <c r="D1200" s="3" t="str">
        <f ca="1">IF($B1198="","",CONCATENATE("Dotace bude použita na:","
",OFFSET(Zdroj!P$16,'k rozhodnutí detailní'!$A1197,0)))</f>
        <v/>
      </c>
      <c r="E1200" s="426"/>
      <c r="F1200" s="32" t="str">
        <f ca="1">IF($B1198="","",OFFSET(Zdroj!V$16,'k rozhodnutí detailní'!$A1197,0))</f>
        <v/>
      </c>
      <c r="G1200" s="49" t="str">
        <f ca="1">IF($B1198="","",OFFSET(Zdroj!CC$16,'k rozhodnutí'!#REF!,0))</f>
        <v/>
      </c>
      <c r="H1200" s="427"/>
      <c r="I1200" s="419"/>
      <c r="J1200" s="419"/>
      <c r="K1200" s="419"/>
      <c r="L1200" s="419"/>
      <c r="M1200" s="435"/>
      <c r="N1200" s="33" t="str">
        <f t="shared" ref="N1200" ca="1" si="793">IF(B1198="","",N1198/G1198)</f>
        <v/>
      </c>
      <c r="O1200" s="419"/>
      <c r="P1200" s="419"/>
      <c r="Q1200" s="419"/>
      <c r="R1200" s="419"/>
      <c r="S1200" s="419"/>
      <c r="T1200" s="419"/>
      <c r="U1200" s="419"/>
    </row>
    <row r="1201" spans="1:15" hidden="1" x14ac:dyDescent="0.25">
      <c r="A1201" s="25"/>
      <c r="B1201" s="144" t="str">
        <f ca="1">IF(OFFSET(Zdroj!$B$16,A1200,0)&gt;0,A1203,"")</f>
        <v/>
      </c>
      <c r="C1201" s="2" t="str">
        <f ca="1">IF($B1201="","",IF(Zdroj!$AS$9="ano",CONCATENATE(OFFSET(Zdroj!C$16,'k rozhodnutí detailní'!$A1200,0),"
","Anonymizováno","
",OFFSET(Zdroj!E$16,'k rozhodnutí detailní'!$A1200,0),"
",OFFSET(Zdroj!F$16,'k rozhodnutí detailní'!$A1200,0)),CONCATENATE(OFFSET(Zdroj!C$16,'k rozhodnutí detailní'!$A1200,0),"
",OFFSET(Zdroj!D$16,'k rozhodnutí detailní'!$A1200,0),"
",OFFSET(Zdroj!E$16,'k rozhodnutí detailní'!$A1200,0),"
",OFFSET(Zdroj!F$16,'k rozhodnutí detailní'!$A1200,0))))</f>
        <v/>
      </c>
      <c r="D1201" s="20" t="str">
        <f ca="1">IF($B1201="","",OFFSET(Zdroj!N$16,'k rozhodnutí detailní'!$A1200,0))</f>
        <v/>
      </c>
      <c r="E1201" s="426" t="str">
        <f ca="1">IF($B1201="","",OFFSET(Zdroj!T$16,'k rozhodnutí detailní'!$A1200,0))</f>
        <v/>
      </c>
      <c r="F1201" s="32" t="str">
        <f ca="1">IF($B1201="","",OFFSET(Zdroj!U$16,'k rozhodnutí detailní'!$A1200,0))</f>
        <v/>
      </c>
      <c r="G1201" s="429" t="str">
        <f ca="1">IF($B1201="","",OFFSET(Zdroj!W$16,'k rozhodnutí detailní'!$A1200,0))</f>
        <v/>
      </c>
      <c r="H1201" s="427" t="str">
        <f ca="1">IF($B1201="","",OFFSET(Zdroj!Y$16,'k rozhodnutí detailní'!$A1200,0))</f>
        <v/>
      </c>
      <c r="I1201" s="419" t="str">
        <f ca="1">IF($B1201="","",OFFSET(Zdroj!BW$16,'k rozhodnutí detailní'!$A1200,0))</f>
        <v/>
      </c>
      <c r="J1201" s="419" t="str">
        <f ca="1">IF($B1201="","",OFFSET(Zdroj!BX$16,'k rozhodnutí detailní'!$A1200,0))</f>
        <v/>
      </c>
      <c r="K1201" s="419" t="str">
        <f ca="1">IF($B1201="","",OFFSET(Zdroj!BY$16,'k rozhodnutí detailní'!$A1200,0))</f>
        <v/>
      </c>
      <c r="L1201" s="419" t="str">
        <f ca="1">IF($B1201="","",CONCATENATE(OFFSET(Zdroj!BZ$16,'k rozhodnutí detailní'!$A1200,0)," ze 100"))</f>
        <v/>
      </c>
      <c r="M1201" s="435" t="str">
        <f t="shared" ref="M1201" ca="1" si="794">IF($B1201="","",SUM((I1201+J1201+K1201)/100))</f>
        <v/>
      </c>
      <c r="N1201" s="425" t="str">
        <f ca="1">IF(B1201="","",IF(Zdroj!$AS$1=Zdroj!$AT$9,IF(ROUND(G1201*M1201,Zdroj!$AT$8)&lt;Zdroj!$AU$1,Zdroj!$AU$1,ROUND(G1201*M1201,Zdroj!$AT$8)),OFFSET(Zdroj!CE$16,'k rozhodnutí detailní'!A1200,0)))</f>
        <v/>
      </c>
      <c r="O1201" s="419" t="str">
        <f ca="1">IF($B1201="","",OFFSET(Zdroj!Z$16,'k rozhodnutí detailní'!$A1200,0))</f>
        <v/>
      </c>
    </row>
    <row r="1202" spans="1:15" hidden="1" x14ac:dyDescent="0.25">
      <c r="A1202" s="25"/>
      <c r="B1202" s="424" t="str">
        <f ca="1">IF(OFFSET(Zdroj!$B$16,A1200,0)&gt;0,OFFSET(Zdroj!$B$16,A1200,0)+0,"")</f>
        <v/>
      </c>
      <c r="C1202" s="2" t="str">
        <f ca="1">IF($B1201="","",IF(Zdroj!$AS$9="ano",CONCATENATE("Okres:","
",OFFSET(Zdroj!CH$16,'k rozhodnutí detailní'!$A1200,0),"
","Právní forma","
",OFFSET(Zdroj!H$16,'k rozhodnutí detailní'!$A1200,0),"
",IF(OFFSET(Zdroj!I$16,'k rozhodnutí detailní'!$A1200,0)="","","IČO: "),OFFSET(Zdroj!I$16,'k rozhodnutí detailní'!$A1200,0),"
","B.Ú. ",IF(OFFSET(Zdroj!J$16,'k rozhodnutí detailní'!$A1200,0)="","","Anonymizováno")),CONCATENATE("Okres:","
",OFFSET(Zdroj!CH$16,'k rozhodnutí detailní'!$A1200,0),"
","Právní forma","
",OFFSET(Zdroj!H$16,'k rozhodnutí detailní'!$A1200,0),"
",IF(OFFSET(Zdroj!I$16,'k rozhodnutí detailní'!$A1200,0)="","","IČO: "),OFFSET(Zdroj!I$16,'k rozhodnutí detailní'!$A1200,0),"
","B.Ú. ",OFFSET(Zdroj!J$16,'k rozhodnutí detailní'!$A1200,0))))</f>
        <v/>
      </c>
      <c r="D1202" s="3" t="str">
        <f ca="1">IF($B1201="","",OFFSET(Zdroj!O$16,'k rozhodnutí detailní'!$A1200,0))</f>
        <v/>
      </c>
      <c r="E1202" s="426"/>
      <c r="F1202" s="31"/>
      <c r="G1202" s="429"/>
      <c r="H1202" s="427"/>
      <c r="I1202" s="419"/>
      <c r="J1202" s="419"/>
      <c r="K1202" s="419"/>
      <c r="L1202" s="419"/>
      <c r="M1202" s="435"/>
      <c r="N1202" s="425"/>
      <c r="O1202" s="419"/>
    </row>
    <row r="1203" spans="1:15" hidden="1" x14ac:dyDescent="0.25">
      <c r="A1203" s="25">
        <f>ROW()/3-1</f>
        <v>400</v>
      </c>
      <c r="B1203" s="424"/>
      <c r="C1203" s="29" t="str">
        <f ca="1">IF($B1201="","",IF(Zdroj!$AS$9="ano",IF(OFFSET(Zdroj!M$16,'k rozhodnutí detailní'!A1200,0)="","","Anonymizováno"),IF(OFFSET(Zdroj!M$16,'k rozhodnutí detailní'!A1200,0)="","",OFFSET(Zdroj!M$16,'k rozhodnutí detailní'!A1200,0))))</f>
        <v/>
      </c>
      <c r="D1203" s="3" t="str">
        <f ca="1">IF($B1201="","",CONCATENATE("Dotace bude použita na:","
",OFFSET(Zdroj!P$16,'k rozhodnutí detailní'!$A1200,0)))</f>
        <v/>
      </c>
      <c r="E1203" s="426"/>
      <c r="F1203" s="32" t="str">
        <f ca="1">IF($B1201="","",OFFSET(Zdroj!V$16,'k rozhodnutí detailní'!$A1200,0))</f>
        <v/>
      </c>
      <c r="G1203" s="49" t="str">
        <f ca="1">IF($B1201="","",OFFSET(Zdroj!CC$16,'k rozhodnutí'!#REF!,0))</f>
        <v/>
      </c>
      <c r="H1203" s="427"/>
      <c r="I1203" s="419"/>
      <c r="J1203" s="419"/>
      <c r="K1203" s="419"/>
      <c r="L1203" s="419"/>
      <c r="M1203" s="435"/>
      <c r="N1203" s="33" t="str">
        <f t="shared" ref="N1203" ca="1" si="795">IF(B1201="","",N1201/G1201)</f>
        <v/>
      </c>
      <c r="O1203" s="419"/>
    </row>
    <row r="1204" spans="1:15" hidden="1" x14ac:dyDescent="0.25">
      <c r="A1204" s="25"/>
      <c r="B1204" s="144" t="str">
        <f ca="1">IF(OFFSET(Zdroj!$B$16,A1203,0)&gt;0,A1206,"")</f>
        <v/>
      </c>
      <c r="C1204" s="2" t="str">
        <f ca="1">IF($B1204="","",IF(Zdroj!$AS$9="ano",CONCATENATE(OFFSET(Zdroj!C$16,'k rozhodnutí detailní'!$A1203,0),"
","Anonymizováno","
",OFFSET(Zdroj!E$16,'k rozhodnutí detailní'!$A1203,0),"
",OFFSET(Zdroj!F$16,'k rozhodnutí detailní'!$A1203,0)),CONCATENATE(OFFSET(Zdroj!C$16,'k rozhodnutí detailní'!$A1203,0),"
",OFFSET(Zdroj!D$16,'k rozhodnutí detailní'!$A1203,0),"
",OFFSET(Zdroj!E$16,'k rozhodnutí detailní'!$A1203,0),"
",OFFSET(Zdroj!F$16,'k rozhodnutí detailní'!$A1203,0))))</f>
        <v/>
      </c>
      <c r="D1204" s="20" t="str">
        <f ca="1">IF($B1204="","",OFFSET(Zdroj!N$16,'k rozhodnutí detailní'!$A1203,0))</f>
        <v/>
      </c>
      <c r="E1204" s="426" t="str">
        <f ca="1">IF($B1204="","",OFFSET(Zdroj!T$16,'k rozhodnutí detailní'!$A1203,0))</f>
        <v/>
      </c>
      <c r="F1204" s="32" t="str">
        <f ca="1">IF($B1204="","",OFFSET(Zdroj!U$16,'k rozhodnutí detailní'!$A1203,0))</f>
        <v/>
      </c>
      <c r="G1204" s="429" t="str">
        <f ca="1">IF($B1204="","",OFFSET(Zdroj!W$16,'k rozhodnutí detailní'!$A1203,0))</f>
        <v/>
      </c>
      <c r="H1204" s="427" t="str">
        <f ca="1">IF($B1204="","",OFFSET(Zdroj!Y$16,'k rozhodnutí detailní'!$A1203,0))</f>
        <v/>
      </c>
      <c r="I1204" s="419" t="str">
        <f ca="1">IF($B1204="","",OFFSET(Zdroj!BW$16,'k rozhodnutí detailní'!$A1203,0))</f>
        <v/>
      </c>
      <c r="J1204" s="419" t="str">
        <f ca="1">IF($B1204="","",OFFSET(Zdroj!BX$16,'k rozhodnutí detailní'!$A1203,0))</f>
        <v/>
      </c>
      <c r="K1204" s="419" t="str">
        <f ca="1">IF($B1204="","",OFFSET(Zdroj!BY$16,'k rozhodnutí detailní'!$A1203,0))</f>
        <v/>
      </c>
      <c r="L1204" s="419" t="str">
        <f ca="1">IF($B1204="","",CONCATENATE(OFFSET(Zdroj!BZ$16,'k rozhodnutí detailní'!$A1203,0)," ze 100"))</f>
        <v/>
      </c>
      <c r="M1204" s="435" t="str">
        <f t="shared" ref="M1204" ca="1" si="796">IF($B1204="","",SUM((I1204+J1204+K1204)/100))</f>
        <v/>
      </c>
      <c r="N1204" s="425" t="str">
        <f ca="1">IF(B1204="","",IF(Zdroj!$AS$1=Zdroj!$AT$9,IF(ROUND(G1204*M1204,Zdroj!$AT$8)&lt;Zdroj!$AU$1,Zdroj!$AU$1,ROUND(G1204*M1204,Zdroj!$AT$8)),OFFSET(Zdroj!CE$16,'k rozhodnutí detailní'!A1203,0)))</f>
        <v/>
      </c>
      <c r="O1204" s="419" t="str">
        <f ca="1">IF($B1204="","",OFFSET(Zdroj!Z$16,'k rozhodnutí detailní'!$A1203,0))</f>
        <v/>
      </c>
    </row>
    <row r="1205" spans="1:15" hidden="1" x14ac:dyDescent="0.25">
      <c r="A1205" s="25"/>
      <c r="B1205" s="424" t="str">
        <f ca="1">IF(OFFSET(Zdroj!$B$16,A1203,0)&gt;0,OFFSET(Zdroj!$B$16,A1203,0)+0,"")</f>
        <v/>
      </c>
      <c r="C1205" s="2" t="str">
        <f ca="1">IF($B1204="","",IF(Zdroj!$AS$9="ano",CONCATENATE("Okres:","
",OFFSET(Zdroj!CH$16,'k rozhodnutí detailní'!$A1203,0),"
","Právní forma","
",OFFSET(Zdroj!H$16,'k rozhodnutí detailní'!$A1203,0),"
",IF(OFFSET(Zdroj!I$16,'k rozhodnutí detailní'!$A1203,0)="","","IČO: "),OFFSET(Zdroj!I$16,'k rozhodnutí detailní'!$A1203,0),"
","B.Ú. ",IF(OFFSET(Zdroj!J$16,'k rozhodnutí detailní'!$A1203,0)="","","Anonymizováno")),CONCATENATE("Okres:","
",OFFSET(Zdroj!CH$16,'k rozhodnutí detailní'!$A1203,0),"
","Právní forma","
",OFFSET(Zdroj!H$16,'k rozhodnutí detailní'!$A1203,0),"
",IF(OFFSET(Zdroj!I$16,'k rozhodnutí detailní'!$A1203,0)="","","IČO: "),OFFSET(Zdroj!I$16,'k rozhodnutí detailní'!$A1203,0),"
","B.Ú. ",OFFSET(Zdroj!J$16,'k rozhodnutí detailní'!$A1203,0))))</f>
        <v/>
      </c>
      <c r="D1205" s="3" t="str">
        <f ca="1">IF($B1204="","",OFFSET(Zdroj!O$16,'k rozhodnutí detailní'!$A1203,0))</f>
        <v/>
      </c>
      <c r="E1205" s="426"/>
      <c r="F1205" s="31"/>
      <c r="G1205" s="429"/>
      <c r="H1205" s="427"/>
      <c r="I1205" s="419"/>
      <c r="J1205" s="419"/>
      <c r="K1205" s="419"/>
      <c r="L1205" s="419"/>
      <c r="M1205" s="435"/>
      <c r="N1205" s="425"/>
      <c r="O1205" s="419"/>
    </row>
    <row r="1206" spans="1:15" hidden="1" x14ac:dyDescent="0.25">
      <c r="A1206" s="25">
        <f t="shared" ref="A1206" si="797">ROW()/3-1</f>
        <v>401</v>
      </c>
      <c r="B1206" s="424"/>
      <c r="C1206" s="29" t="str">
        <f ca="1">IF($B1204="","",IF(Zdroj!$AS$9="ano",IF(OFFSET(Zdroj!M$16,'k rozhodnutí detailní'!A1203,0)="","","Anonymizováno"),IF(OFFSET(Zdroj!M$16,'k rozhodnutí detailní'!A1203,0)="","",OFFSET(Zdroj!M$16,'k rozhodnutí detailní'!A1203,0))))</f>
        <v/>
      </c>
      <c r="D1206" s="3" t="str">
        <f ca="1">IF($B1204="","",CONCATENATE("Dotace bude použita na:","
",OFFSET(Zdroj!P$16,'k rozhodnutí detailní'!$A1203,0)))</f>
        <v/>
      </c>
      <c r="E1206" s="426"/>
      <c r="F1206" s="32" t="str">
        <f ca="1">IF($B1204="","",OFFSET(Zdroj!V$16,'k rozhodnutí detailní'!$A1203,0))</f>
        <v/>
      </c>
      <c r="G1206" s="49" t="str">
        <f ca="1">IF($B1204="","",OFFSET(Zdroj!CC$16,'k rozhodnutí'!#REF!,0))</f>
        <v/>
      </c>
      <c r="H1206" s="427"/>
      <c r="I1206" s="419"/>
      <c r="J1206" s="419"/>
      <c r="K1206" s="419"/>
      <c r="L1206" s="419"/>
      <c r="M1206" s="435"/>
      <c r="N1206" s="33" t="str">
        <f t="shared" ref="N1206" ca="1" si="798">IF(B1204="","",N1204/G1204)</f>
        <v/>
      </c>
      <c r="O1206" s="419"/>
    </row>
    <row r="1207" spans="1:15" hidden="1" x14ac:dyDescent="0.25">
      <c r="A1207" s="25"/>
      <c r="B1207" s="144" t="str">
        <f ca="1">IF(OFFSET(Zdroj!$B$16,A1206,0)&gt;0,A1209,"")</f>
        <v/>
      </c>
      <c r="C1207" s="2" t="str">
        <f ca="1">IF($B1207="","",IF(Zdroj!$AS$9="ano",CONCATENATE(OFFSET(Zdroj!C$16,'k rozhodnutí detailní'!$A1206,0),"
","Anonymizováno","
",OFFSET(Zdroj!E$16,'k rozhodnutí detailní'!$A1206,0),"
",OFFSET(Zdroj!F$16,'k rozhodnutí detailní'!$A1206,0)),CONCATENATE(OFFSET(Zdroj!C$16,'k rozhodnutí detailní'!$A1206,0),"
",OFFSET(Zdroj!D$16,'k rozhodnutí detailní'!$A1206,0),"
",OFFSET(Zdroj!E$16,'k rozhodnutí detailní'!$A1206,0),"
",OFFSET(Zdroj!F$16,'k rozhodnutí detailní'!$A1206,0))))</f>
        <v/>
      </c>
      <c r="D1207" s="20" t="str">
        <f ca="1">IF($B1207="","",OFFSET(Zdroj!N$16,'k rozhodnutí detailní'!$A1206,0))</f>
        <v/>
      </c>
      <c r="E1207" s="426" t="str">
        <f ca="1">IF($B1207="","",OFFSET(Zdroj!T$16,'k rozhodnutí detailní'!$A1206,0))</f>
        <v/>
      </c>
      <c r="F1207" s="32" t="str">
        <f ca="1">IF($B1207="","",OFFSET(Zdroj!U$16,'k rozhodnutí detailní'!$A1206,0))</f>
        <v/>
      </c>
      <c r="G1207" s="429" t="str">
        <f ca="1">IF($B1207="","",OFFSET(Zdroj!W$16,'k rozhodnutí detailní'!$A1206,0))</f>
        <v/>
      </c>
      <c r="H1207" s="427" t="str">
        <f ca="1">IF($B1207="","",OFFSET(Zdroj!Y$16,'k rozhodnutí detailní'!$A1206,0))</f>
        <v/>
      </c>
      <c r="I1207" s="419" t="str">
        <f ca="1">IF($B1207="","",OFFSET(Zdroj!BW$16,'k rozhodnutí detailní'!$A1206,0))</f>
        <v/>
      </c>
      <c r="J1207" s="419" t="str">
        <f ca="1">IF($B1207="","",OFFSET(Zdroj!BX$16,'k rozhodnutí detailní'!$A1206,0))</f>
        <v/>
      </c>
      <c r="K1207" s="419" t="str">
        <f ca="1">IF($B1207="","",OFFSET(Zdroj!BY$16,'k rozhodnutí detailní'!$A1206,0))</f>
        <v/>
      </c>
      <c r="L1207" s="419" t="str">
        <f ca="1">IF($B1207="","",CONCATENATE(OFFSET(Zdroj!BZ$16,'k rozhodnutí detailní'!$A1206,0)," ze 100"))</f>
        <v/>
      </c>
      <c r="M1207" s="435" t="str">
        <f t="shared" ref="M1207" ca="1" si="799">IF($B1207="","",SUM((I1207+J1207+K1207)/100))</f>
        <v/>
      </c>
      <c r="N1207" s="425" t="str">
        <f ca="1">IF(B1207="","",IF(Zdroj!$AS$1=Zdroj!$AT$9,IF(ROUND(G1207*M1207,Zdroj!$AT$8)&lt;Zdroj!$AU$1,Zdroj!$AU$1,ROUND(G1207*M1207,Zdroj!$AT$8)),OFFSET(Zdroj!CE$16,'k rozhodnutí detailní'!A1206,0)))</f>
        <v/>
      </c>
      <c r="O1207" s="419" t="str">
        <f ca="1">IF($B1207="","",OFFSET(Zdroj!Z$16,'k rozhodnutí detailní'!$A1206,0))</f>
        <v/>
      </c>
    </row>
    <row r="1208" spans="1:15" hidden="1" x14ac:dyDescent="0.25">
      <c r="A1208" s="25"/>
      <c r="B1208" s="424" t="str">
        <f ca="1">IF(OFFSET(Zdroj!$B$16,A1206,0)&gt;0,OFFSET(Zdroj!$B$16,A1206,0)+0,"")</f>
        <v/>
      </c>
      <c r="C1208" s="2" t="str">
        <f ca="1">IF($B1207="","",IF(Zdroj!$AS$9="ano",CONCATENATE("Okres:","
",OFFSET(Zdroj!CH$16,'k rozhodnutí detailní'!$A1206,0),"
","Právní forma","
",OFFSET(Zdroj!H$16,'k rozhodnutí detailní'!$A1206,0),"
",IF(OFFSET(Zdroj!I$16,'k rozhodnutí detailní'!$A1206,0)="","","IČO: "),OFFSET(Zdroj!I$16,'k rozhodnutí detailní'!$A1206,0),"
","B.Ú. ",IF(OFFSET(Zdroj!J$16,'k rozhodnutí detailní'!$A1206,0)="","","Anonymizováno")),CONCATENATE("Okres:","
",OFFSET(Zdroj!CH$16,'k rozhodnutí detailní'!$A1206,0),"
","Právní forma","
",OFFSET(Zdroj!H$16,'k rozhodnutí detailní'!$A1206,0),"
",IF(OFFSET(Zdroj!I$16,'k rozhodnutí detailní'!$A1206,0)="","","IČO: "),OFFSET(Zdroj!I$16,'k rozhodnutí detailní'!$A1206,0),"
","B.Ú. ",OFFSET(Zdroj!J$16,'k rozhodnutí detailní'!$A1206,0))))</f>
        <v/>
      </c>
      <c r="D1208" s="3" t="str">
        <f ca="1">IF($B1207="","",OFFSET(Zdroj!O$16,'k rozhodnutí detailní'!$A1206,0))</f>
        <v/>
      </c>
      <c r="E1208" s="426"/>
      <c r="F1208" s="31"/>
      <c r="G1208" s="429"/>
      <c r="H1208" s="427"/>
      <c r="I1208" s="419"/>
      <c r="J1208" s="419"/>
      <c r="K1208" s="419"/>
      <c r="L1208" s="419"/>
      <c r="M1208" s="435"/>
      <c r="N1208" s="425"/>
      <c r="O1208" s="419"/>
    </row>
    <row r="1209" spans="1:15" hidden="1" x14ac:dyDescent="0.25">
      <c r="A1209" s="25">
        <f t="shared" ref="A1209" si="800">ROW()/3-1</f>
        <v>402</v>
      </c>
      <c r="B1209" s="424"/>
      <c r="C1209" s="29" t="str">
        <f ca="1">IF($B1207="","",IF(Zdroj!$AS$9="ano",IF(OFFSET(Zdroj!M$16,'k rozhodnutí detailní'!A1206,0)="","","Anonymizováno"),IF(OFFSET(Zdroj!M$16,'k rozhodnutí detailní'!A1206,0)="","",OFFSET(Zdroj!M$16,'k rozhodnutí detailní'!A1206,0))))</f>
        <v/>
      </c>
      <c r="D1209" s="3" t="str">
        <f ca="1">IF($B1207="","",CONCATENATE("Dotace bude použita na:","
",OFFSET(Zdroj!P$16,'k rozhodnutí detailní'!$A1206,0)))</f>
        <v/>
      </c>
      <c r="E1209" s="426"/>
      <c r="F1209" s="32" t="str">
        <f ca="1">IF($B1207="","",OFFSET(Zdroj!V$16,'k rozhodnutí detailní'!$A1206,0))</f>
        <v/>
      </c>
      <c r="G1209" s="49" t="str">
        <f ca="1">IF($B1207="","",OFFSET(Zdroj!CC$16,'k rozhodnutí'!#REF!,0))</f>
        <v/>
      </c>
      <c r="H1209" s="427"/>
      <c r="I1209" s="419"/>
      <c r="J1209" s="419"/>
      <c r="K1209" s="419"/>
      <c r="L1209" s="419"/>
      <c r="M1209" s="435"/>
      <c r="N1209" s="33" t="str">
        <f t="shared" ref="N1209" ca="1" si="801">IF(B1207="","",N1207/G1207)</f>
        <v/>
      </c>
      <c r="O1209" s="419"/>
    </row>
    <row r="1210" spans="1:15" hidden="1" x14ac:dyDescent="0.25">
      <c r="A1210" s="25"/>
      <c r="B1210" s="144" t="str">
        <f ca="1">IF(OFFSET(Zdroj!$B$16,A1209,0)&gt;0,A1212,"")</f>
        <v/>
      </c>
      <c r="C1210" s="2" t="str">
        <f ca="1">IF($B1210="","",IF(Zdroj!$AS$9="ano",CONCATENATE(OFFSET(Zdroj!C$16,'k rozhodnutí detailní'!$A1209,0),"
","Anonymizováno","
",OFFSET(Zdroj!E$16,'k rozhodnutí detailní'!$A1209,0),"
",OFFSET(Zdroj!F$16,'k rozhodnutí detailní'!$A1209,0)),CONCATENATE(OFFSET(Zdroj!C$16,'k rozhodnutí detailní'!$A1209,0),"
",OFFSET(Zdroj!D$16,'k rozhodnutí detailní'!$A1209,0),"
",OFFSET(Zdroj!E$16,'k rozhodnutí detailní'!$A1209,0),"
",OFFSET(Zdroj!F$16,'k rozhodnutí detailní'!$A1209,0))))</f>
        <v/>
      </c>
      <c r="D1210" s="20" t="str">
        <f ca="1">IF($B1210="","",OFFSET(Zdroj!N$16,'k rozhodnutí detailní'!$A1209,0))</f>
        <v/>
      </c>
      <c r="E1210" s="426" t="str">
        <f ca="1">IF($B1210="","",OFFSET(Zdroj!T$16,'k rozhodnutí detailní'!$A1209,0))</f>
        <v/>
      </c>
      <c r="F1210" s="32" t="str">
        <f ca="1">IF($B1210="","",OFFSET(Zdroj!U$16,'k rozhodnutí detailní'!$A1209,0))</f>
        <v/>
      </c>
      <c r="G1210" s="429" t="str">
        <f ca="1">IF($B1210="","",OFFSET(Zdroj!W$16,'k rozhodnutí detailní'!$A1209,0))</f>
        <v/>
      </c>
      <c r="H1210" s="427" t="str">
        <f ca="1">IF($B1210="","",OFFSET(Zdroj!Y$16,'k rozhodnutí detailní'!$A1209,0))</f>
        <v/>
      </c>
      <c r="I1210" s="419" t="str">
        <f ca="1">IF($B1210="","",OFFSET(Zdroj!BW$16,'k rozhodnutí detailní'!$A1209,0))</f>
        <v/>
      </c>
      <c r="J1210" s="419" t="str">
        <f ca="1">IF($B1210="","",OFFSET(Zdroj!BX$16,'k rozhodnutí detailní'!$A1209,0))</f>
        <v/>
      </c>
      <c r="K1210" s="419" t="str">
        <f ca="1">IF($B1210="","",OFFSET(Zdroj!BY$16,'k rozhodnutí detailní'!$A1209,0))</f>
        <v/>
      </c>
      <c r="L1210" s="419" t="str">
        <f ca="1">IF($B1210="","",CONCATENATE(OFFSET(Zdroj!BZ$16,'k rozhodnutí detailní'!$A1209,0)," ze 100"))</f>
        <v/>
      </c>
      <c r="M1210" s="435" t="str">
        <f t="shared" ref="M1210" ca="1" si="802">IF($B1210="","",SUM((I1210+J1210+K1210)/100))</f>
        <v/>
      </c>
      <c r="N1210" s="425" t="str">
        <f ca="1">IF(B1210="","",IF(Zdroj!$AS$1=Zdroj!$AT$9,IF(ROUND(G1210*M1210,Zdroj!$AT$8)&lt;Zdroj!$AU$1,Zdroj!$AU$1,ROUND(G1210*M1210,Zdroj!$AT$8)),OFFSET(Zdroj!CE$16,'k rozhodnutí detailní'!A1209,0)))</f>
        <v/>
      </c>
      <c r="O1210" s="419" t="str">
        <f ca="1">IF($B1210="","",OFFSET(Zdroj!Z$16,'k rozhodnutí detailní'!$A1209,0))</f>
        <v/>
      </c>
    </row>
    <row r="1211" spans="1:15" hidden="1" x14ac:dyDescent="0.25">
      <c r="A1211" s="25"/>
      <c r="B1211" s="424" t="str">
        <f ca="1">IF(OFFSET(Zdroj!$B$16,A1209,0)&gt;0,OFFSET(Zdroj!$B$16,A1209,0)+0,"")</f>
        <v/>
      </c>
      <c r="C1211" s="2" t="str">
        <f ca="1">IF($B1210="","",IF(Zdroj!$AS$9="ano",CONCATENATE("Okres:","
",OFFSET(Zdroj!CH$16,'k rozhodnutí detailní'!$A1209,0),"
","Právní forma","
",OFFSET(Zdroj!H$16,'k rozhodnutí detailní'!$A1209,0),"
",IF(OFFSET(Zdroj!I$16,'k rozhodnutí detailní'!$A1209,0)="","","IČO: "),OFFSET(Zdroj!I$16,'k rozhodnutí detailní'!$A1209,0),"
","B.Ú. ",IF(OFFSET(Zdroj!J$16,'k rozhodnutí detailní'!$A1209,0)="","","Anonymizováno")),CONCATENATE("Okres:","
",OFFSET(Zdroj!CH$16,'k rozhodnutí detailní'!$A1209,0),"
","Právní forma","
",OFFSET(Zdroj!H$16,'k rozhodnutí detailní'!$A1209,0),"
",IF(OFFSET(Zdroj!I$16,'k rozhodnutí detailní'!$A1209,0)="","","IČO: "),OFFSET(Zdroj!I$16,'k rozhodnutí detailní'!$A1209,0),"
","B.Ú. ",OFFSET(Zdroj!J$16,'k rozhodnutí detailní'!$A1209,0))))</f>
        <v/>
      </c>
      <c r="D1211" s="3" t="str">
        <f ca="1">IF($B1210="","",OFFSET(Zdroj!O$16,'k rozhodnutí detailní'!$A1209,0))</f>
        <v/>
      </c>
      <c r="E1211" s="426"/>
      <c r="F1211" s="31"/>
      <c r="G1211" s="429"/>
      <c r="H1211" s="427"/>
      <c r="I1211" s="419"/>
      <c r="J1211" s="419"/>
      <c r="K1211" s="419"/>
      <c r="L1211" s="419"/>
      <c r="M1211" s="435"/>
      <c r="N1211" s="425"/>
      <c r="O1211" s="419"/>
    </row>
    <row r="1212" spans="1:15" hidden="1" x14ac:dyDescent="0.25">
      <c r="A1212" s="25">
        <f t="shared" ref="A1212" si="803">ROW()/3-1</f>
        <v>403</v>
      </c>
      <c r="B1212" s="424"/>
      <c r="C1212" s="29" t="str">
        <f ca="1">IF($B1210="","",IF(Zdroj!$AS$9="ano",IF(OFFSET(Zdroj!M$16,'k rozhodnutí detailní'!A1209,0)="","","Anonymizováno"),IF(OFFSET(Zdroj!M$16,'k rozhodnutí detailní'!A1209,0)="","",OFFSET(Zdroj!M$16,'k rozhodnutí detailní'!A1209,0))))</f>
        <v/>
      </c>
      <c r="D1212" s="3" t="str">
        <f ca="1">IF($B1210="","",CONCATENATE("Dotace bude použita na:","
",OFFSET(Zdroj!P$16,'k rozhodnutí detailní'!$A1209,0)))</f>
        <v/>
      </c>
      <c r="E1212" s="426"/>
      <c r="F1212" s="32" t="str">
        <f ca="1">IF($B1210="","",OFFSET(Zdroj!V$16,'k rozhodnutí detailní'!$A1209,0))</f>
        <v/>
      </c>
      <c r="G1212" s="49" t="str">
        <f ca="1">IF($B1210="","",OFFSET(Zdroj!CC$16,'k rozhodnutí'!#REF!,0))</f>
        <v/>
      </c>
      <c r="H1212" s="427"/>
      <c r="I1212" s="419"/>
      <c r="J1212" s="419"/>
      <c r="K1212" s="419"/>
      <c r="L1212" s="419"/>
      <c r="M1212" s="435"/>
      <c r="N1212" s="33" t="str">
        <f t="shared" ref="N1212" ca="1" si="804">IF(B1210="","",N1210/G1210)</f>
        <v/>
      </c>
      <c r="O1212" s="419"/>
    </row>
    <row r="1213" spans="1:15" hidden="1" x14ac:dyDescent="0.25">
      <c r="A1213" s="25"/>
      <c r="B1213" s="144" t="str">
        <f ca="1">IF(OFFSET(Zdroj!$B$16,A1212,0)&gt;0,A1215,"")</f>
        <v/>
      </c>
      <c r="C1213" s="2" t="str">
        <f ca="1">IF($B1213="","",IF(Zdroj!$AS$9="ano",CONCATENATE(OFFSET(Zdroj!C$16,'k rozhodnutí detailní'!$A1212,0),"
","Anonymizováno","
",OFFSET(Zdroj!E$16,'k rozhodnutí detailní'!$A1212,0),"
",OFFSET(Zdroj!F$16,'k rozhodnutí detailní'!$A1212,0)),CONCATENATE(OFFSET(Zdroj!C$16,'k rozhodnutí detailní'!$A1212,0),"
",OFFSET(Zdroj!D$16,'k rozhodnutí detailní'!$A1212,0),"
",OFFSET(Zdroj!E$16,'k rozhodnutí detailní'!$A1212,0),"
",OFFSET(Zdroj!F$16,'k rozhodnutí detailní'!$A1212,0))))</f>
        <v/>
      </c>
      <c r="D1213" s="20" t="str">
        <f ca="1">IF($B1213="","",OFFSET(Zdroj!N$16,'k rozhodnutí detailní'!$A1212,0))</f>
        <v/>
      </c>
      <c r="E1213" s="426" t="str">
        <f ca="1">IF($B1213="","",OFFSET(Zdroj!T$16,'k rozhodnutí detailní'!$A1212,0))</f>
        <v/>
      </c>
      <c r="F1213" s="32" t="str">
        <f ca="1">IF($B1213="","",OFFSET(Zdroj!U$16,'k rozhodnutí detailní'!$A1212,0))</f>
        <v/>
      </c>
      <c r="G1213" s="429" t="str">
        <f ca="1">IF($B1213="","",OFFSET(Zdroj!W$16,'k rozhodnutí detailní'!$A1212,0))</f>
        <v/>
      </c>
      <c r="H1213" s="427" t="str">
        <f ca="1">IF($B1213="","",OFFSET(Zdroj!Y$16,'k rozhodnutí detailní'!$A1212,0))</f>
        <v/>
      </c>
      <c r="I1213" s="419" t="str">
        <f ca="1">IF($B1213="","",OFFSET(Zdroj!BW$16,'k rozhodnutí detailní'!$A1212,0))</f>
        <v/>
      </c>
      <c r="J1213" s="419" t="str">
        <f ca="1">IF($B1213="","",OFFSET(Zdroj!BX$16,'k rozhodnutí detailní'!$A1212,0))</f>
        <v/>
      </c>
      <c r="K1213" s="419" t="str">
        <f ca="1">IF($B1213="","",OFFSET(Zdroj!BY$16,'k rozhodnutí detailní'!$A1212,0))</f>
        <v/>
      </c>
      <c r="L1213" s="419" t="str">
        <f ca="1">IF($B1213="","",CONCATENATE(OFFSET(Zdroj!BZ$16,'k rozhodnutí detailní'!$A1212,0)," ze 100"))</f>
        <v/>
      </c>
      <c r="M1213" s="435" t="str">
        <f t="shared" ref="M1213" ca="1" si="805">IF($B1213="","",SUM((I1213+J1213+K1213)/100))</f>
        <v/>
      </c>
      <c r="N1213" s="425" t="str">
        <f ca="1">IF(B1213="","",IF(Zdroj!$AS$1=Zdroj!$AT$9,IF(ROUND(G1213*M1213,Zdroj!$AT$8)&lt;Zdroj!$AU$1,Zdroj!$AU$1,ROUND(G1213*M1213,Zdroj!$AT$8)),OFFSET(Zdroj!CE$16,'k rozhodnutí detailní'!A1212,0)))</f>
        <v/>
      </c>
      <c r="O1213" s="419" t="str">
        <f ca="1">IF($B1213="","",OFFSET(Zdroj!Z$16,'k rozhodnutí detailní'!$A1212,0))</f>
        <v/>
      </c>
    </row>
    <row r="1214" spans="1:15" hidden="1" x14ac:dyDescent="0.25">
      <c r="A1214" s="25"/>
      <c r="B1214" s="424" t="str">
        <f ca="1">IF(OFFSET(Zdroj!$B$16,A1212,0)&gt;0,OFFSET(Zdroj!$B$16,A1212,0)+0,"")</f>
        <v/>
      </c>
      <c r="C1214" s="2" t="str">
        <f ca="1">IF($B1213="","",IF(Zdroj!$AS$9="ano",CONCATENATE("Okres:","
",OFFSET(Zdroj!CH$16,'k rozhodnutí detailní'!$A1212,0),"
","Právní forma","
",OFFSET(Zdroj!H$16,'k rozhodnutí detailní'!$A1212,0),"
",IF(OFFSET(Zdroj!I$16,'k rozhodnutí detailní'!$A1212,0)="","","IČO: "),OFFSET(Zdroj!I$16,'k rozhodnutí detailní'!$A1212,0),"
","B.Ú. ",IF(OFFSET(Zdroj!J$16,'k rozhodnutí detailní'!$A1212,0)="","","Anonymizováno")),CONCATENATE("Okres:","
",OFFSET(Zdroj!CH$16,'k rozhodnutí detailní'!$A1212,0),"
","Právní forma","
",OFFSET(Zdroj!H$16,'k rozhodnutí detailní'!$A1212,0),"
",IF(OFFSET(Zdroj!I$16,'k rozhodnutí detailní'!$A1212,0)="","","IČO: "),OFFSET(Zdroj!I$16,'k rozhodnutí detailní'!$A1212,0),"
","B.Ú. ",OFFSET(Zdroj!J$16,'k rozhodnutí detailní'!$A1212,0))))</f>
        <v/>
      </c>
      <c r="D1214" s="3" t="str">
        <f ca="1">IF($B1213="","",OFFSET(Zdroj!O$16,'k rozhodnutí detailní'!$A1212,0))</f>
        <v/>
      </c>
      <c r="E1214" s="426"/>
      <c r="F1214" s="31"/>
      <c r="G1214" s="429"/>
      <c r="H1214" s="427"/>
      <c r="I1214" s="419"/>
      <c r="J1214" s="419"/>
      <c r="K1214" s="419"/>
      <c r="L1214" s="419"/>
      <c r="M1214" s="435"/>
      <c r="N1214" s="425"/>
      <c r="O1214" s="419"/>
    </row>
    <row r="1215" spans="1:15" hidden="1" x14ac:dyDescent="0.25">
      <c r="A1215" s="25">
        <f t="shared" ref="A1215" si="806">ROW()/3-1</f>
        <v>404</v>
      </c>
      <c r="B1215" s="424"/>
      <c r="C1215" s="29" t="str">
        <f ca="1">IF($B1213="","",IF(Zdroj!$AS$9="ano",IF(OFFSET(Zdroj!M$16,'k rozhodnutí detailní'!A1212,0)="","","Anonymizováno"),IF(OFFSET(Zdroj!M$16,'k rozhodnutí detailní'!A1212,0)="","",OFFSET(Zdroj!M$16,'k rozhodnutí detailní'!A1212,0))))</f>
        <v/>
      </c>
      <c r="D1215" s="3" t="str">
        <f ca="1">IF($B1213="","",CONCATENATE("Dotace bude použita na:","
",OFFSET(Zdroj!P$16,'k rozhodnutí detailní'!$A1212,0)))</f>
        <v/>
      </c>
      <c r="E1215" s="426"/>
      <c r="F1215" s="32" t="str">
        <f ca="1">IF($B1213="","",OFFSET(Zdroj!V$16,'k rozhodnutí detailní'!$A1212,0))</f>
        <v/>
      </c>
      <c r="G1215" s="49" t="str">
        <f ca="1">IF($B1213="","",OFFSET(Zdroj!CC$16,'k rozhodnutí'!#REF!,0))</f>
        <v/>
      </c>
      <c r="H1215" s="427"/>
      <c r="I1215" s="419"/>
      <c r="J1215" s="419"/>
      <c r="K1215" s="419"/>
      <c r="L1215" s="419"/>
      <c r="M1215" s="435"/>
      <c r="N1215" s="33" t="str">
        <f t="shared" ref="N1215" ca="1" si="807">IF(B1213="","",N1213/G1213)</f>
        <v/>
      </c>
      <c r="O1215" s="419"/>
    </row>
    <row r="1216" spans="1:15" hidden="1" x14ac:dyDescent="0.25">
      <c r="A1216" s="25"/>
      <c r="B1216" s="144" t="str">
        <f ca="1">IF(OFFSET(Zdroj!$B$16,A1215,0)&gt;0,A1218,"")</f>
        <v/>
      </c>
      <c r="C1216" s="2" t="str">
        <f ca="1">IF($B1216="","",IF(Zdroj!$AS$9="ano",CONCATENATE(OFFSET(Zdroj!C$16,'k rozhodnutí detailní'!$A1215,0),"
","Anonymizováno","
",OFFSET(Zdroj!E$16,'k rozhodnutí detailní'!$A1215,0),"
",OFFSET(Zdroj!F$16,'k rozhodnutí detailní'!$A1215,0)),CONCATENATE(OFFSET(Zdroj!C$16,'k rozhodnutí detailní'!$A1215,0),"
",OFFSET(Zdroj!D$16,'k rozhodnutí detailní'!$A1215,0),"
",OFFSET(Zdroj!E$16,'k rozhodnutí detailní'!$A1215,0),"
",OFFSET(Zdroj!F$16,'k rozhodnutí detailní'!$A1215,0))))</f>
        <v/>
      </c>
      <c r="D1216" s="20" t="str">
        <f ca="1">IF($B1216="","",OFFSET(Zdroj!N$16,'k rozhodnutí detailní'!$A1215,0))</f>
        <v/>
      </c>
      <c r="E1216" s="426" t="str">
        <f ca="1">IF($B1216="","",OFFSET(Zdroj!T$16,'k rozhodnutí detailní'!$A1215,0))</f>
        <v/>
      </c>
      <c r="F1216" s="32" t="str">
        <f ca="1">IF($B1216="","",OFFSET(Zdroj!U$16,'k rozhodnutí detailní'!$A1215,0))</f>
        <v/>
      </c>
      <c r="G1216" s="429" t="str">
        <f ca="1">IF($B1216="","",OFFSET(Zdroj!W$16,'k rozhodnutí detailní'!$A1215,0))</f>
        <v/>
      </c>
      <c r="H1216" s="427" t="str">
        <f ca="1">IF($B1216="","",OFFSET(Zdroj!Y$16,'k rozhodnutí detailní'!$A1215,0))</f>
        <v/>
      </c>
      <c r="I1216" s="419" t="str">
        <f ca="1">IF($B1216="","",OFFSET(Zdroj!BW$16,'k rozhodnutí detailní'!$A1215,0))</f>
        <v/>
      </c>
      <c r="J1216" s="419" t="str">
        <f ca="1">IF($B1216="","",OFFSET(Zdroj!BX$16,'k rozhodnutí detailní'!$A1215,0))</f>
        <v/>
      </c>
      <c r="K1216" s="419" t="str">
        <f ca="1">IF($B1216="","",OFFSET(Zdroj!BY$16,'k rozhodnutí detailní'!$A1215,0))</f>
        <v/>
      </c>
      <c r="L1216" s="419" t="str">
        <f ca="1">IF($B1216="","",CONCATENATE(OFFSET(Zdroj!BZ$16,'k rozhodnutí detailní'!$A1215,0)," ze 100"))</f>
        <v/>
      </c>
      <c r="M1216" s="435" t="str">
        <f t="shared" ref="M1216" ca="1" si="808">IF($B1216="","",SUM((I1216+J1216+K1216)/100))</f>
        <v/>
      </c>
      <c r="N1216" s="425" t="str">
        <f ca="1">IF(B1216="","",IF(Zdroj!$AS$1=Zdroj!$AT$9,IF(ROUND(G1216*M1216,Zdroj!$AT$8)&lt;Zdroj!$AU$1,Zdroj!$AU$1,ROUND(G1216*M1216,Zdroj!$AT$8)),OFFSET(Zdroj!CE$16,'k rozhodnutí detailní'!A1215,0)))</f>
        <v/>
      </c>
      <c r="O1216" s="419" t="str">
        <f ca="1">IF($B1216="","",OFFSET(Zdroj!Z$16,'k rozhodnutí detailní'!$A1215,0))</f>
        <v/>
      </c>
    </row>
    <row r="1217" spans="1:15" hidden="1" x14ac:dyDescent="0.25">
      <c r="A1217" s="25"/>
      <c r="B1217" s="424" t="str">
        <f ca="1">IF(OFFSET(Zdroj!$B$16,A1215,0)&gt;0,OFFSET(Zdroj!$B$16,A1215,0)+0,"")</f>
        <v/>
      </c>
      <c r="C1217" s="2" t="str">
        <f ca="1">IF($B1216="","",IF(Zdroj!$AS$9="ano",CONCATENATE("Okres:","
",OFFSET(Zdroj!CH$16,'k rozhodnutí detailní'!$A1215,0),"
","Právní forma","
",OFFSET(Zdroj!H$16,'k rozhodnutí detailní'!$A1215,0),"
",IF(OFFSET(Zdroj!I$16,'k rozhodnutí detailní'!$A1215,0)="","","IČO: "),OFFSET(Zdroj!I$16,'k rozhodnutí detailní'!$A1215,0),"
","B.Ú. ",IF(OFFSET(Zdroj!J$16,'k rozhodnutí detailní'!$A1215,0)="","","Anonymizováno")),CONCATENATE("Okres:","
",OFFSET(Zdroj!CH$16,'k rozhodnutí detailní'!$A1215,0),"
","Právní forma","
",OFFSET(Zdroj!H$16,'k rozhodnutí detailní'!$A1215,0),"
",IF(OFFSET(Zdroj!I$16,'k rozhodnutí detailní'!$A1215,0)="","","IČO: "),OFFSET(Zdroj!I$16,'k rozhodnutí detailní'!$A1215,0),"
","B.Ú. ",OFFSET(Zdroj!J$16,'k rozhodnutí detailní'!$A1215,0))))</f>
        <v/>
      </c>
      <c r="D1217" s="3" t="str">
        <f ca="1">IF($B1216="","",OFFSET(Zdroj!O$16,'k rozhodnutí detailní'!$A1215,0))</f>
        <v/>
      </c>
      <c r="E1217" s="426"/>
      <c r="F1217" s="31"/>
      <c r="G1217" s="429"/>
      <c r="H1217" s="427"/>
      <c r="I1217" s="419"/>
      <c r="J1217" s="419"/>
      <c r="K1217" s="419"/>
      <c r="L1217" s="419"/>
      <c r="M1217" s="435"/>
      <c r="N1217" s="425"/>
      <c r="O1217" s="419"/>
    </row>
    <row r="1218" spans="1:15" hidden="1" x14ac:dyDescent="0.25">
      <c r="A1218" s="25">
        <f t="shared" ref="A1218" si="809">ROW()/3-1</f>
        <v>405</v>
      </c>
      <c r="B1218" s="424"/>
      <c r="C1218" s="29" t="str">
        <f ca="1">IF($B1216="","",IF(Zdroj!$AS$9="ano",IF(OFFSET(Zdroj!M$16,'k rozhodnutí detailní'!A1215,0)="","","Anonymizováno"),IF(OFFSET(Zdroj!M$16,'k rozhodnutí detailní'!A1215,0)="","",OFFSET(Zdroj!M$16,'k rozhodnutí detailní'!A1215,0))))</f>
        <v/>
      </c>
      <c r="D1218" s="3" t="str">
        <f ca="1">IF($B1216="","",CONCATENATE("Dotace bude použita na:","
",OFFSET(Zdroj!P$16,'k rozhodnutí detailní'!$A1215,0)))</f>
        <v/>
      </c>
      <c r="E1218" s="426"/>
      <c r="F1218" s="32" t="str">
        <f ca="1">IF($B1216="","",OFFSET(Zdroj!V$16,'k rozhodnutí detailní'!$A1215,0))</f>
        <v/>
      </c>
      <c r="G1218" s="49" t="str">
        <f ca="1">IF($B1216="","",OFFSET(Zdroj!CC$16,'k rozhodnutí'!#REF!,0))</f>
        <v/>
      </c>
      <c r="H1218" s="427"/>
      <c r="I1218" s="419"/>
      <c r="J1218" s="419"/>
      <c r="K1218" s="419"/>
      <c r="L1218" s="419"/>
      <c r="M1218" s="435"/>
      <c r="N1218" s="33" t="str">
        <f t="shared" ref="N1218" ca="1" si="810">IF(B1216="","",N1216/G1216)</f>
        <v/>
      </c>
      <c r="O1218" s="419"/>
    </row>
    <row r="1219" spans="1:15" hidden="1" x14ac:dyDescent="0.25">
      <c r="A1219" s="25"/>
      <c r="B1219" s="144" t="str">
        <f ca="1">IF(OFFSET(Zdroj!$B$16,A1218,0)&gt;0,A1221,"")</f>
        <v/>
      </c>
      <c r="C1219" s="2" t="str">
        <f ca="1">IF($B1219="","",IF(Zdroj!$AS$9="ano",CONCATENATE(OFFSET(Zdroj!C$16,'k rozhodnutí detailní'!$A1218,0),"
","Anonymizováno","
",OFFSET(Zdroj!E$16,'k rozhodnutí detailní'!$A1218,0),"
",OFFSET(Zdroj!F$16,'k rozhodnutí detailní'!$A1218,0)),CONCATENATE(OFFSET(Zdroj!C$16,'k rozhodnutí detailní'!$A1218,0),"
",OFFSET(Zdroj!D$16,'k rozhodnutí detailní'!$A1218,0),"
",OFFSET(Zdroj!E$16,'k rozhodnutí detailní'!$A1218,0),"
",OFFSET(Zdroj!F$16,'k rozhodnutí detailní'!$A1218,0))))</f>
        <v/>
      </c>
      <c r="D1219" s="20" t="str">
        <f ca="1">IF($B1219="","",OFFSET(Zdroj!N$16,'k rozhodnutí detailní'!$A1218,0))</f>
        <v/>
      </c>
      <c r="E1219" s="426" t="str">
        <f ca="1">IF($B1219="","",OFFSET(Zdroj!T$16,'k rozhodnutí detailní'!$A1218,0))</f>
        <v/>
      </c>
      <c r="F1219" s="32" t="str">
        <f ca="1">IF($B1219="","",OFFSET(Zdroj!U$16,'k rozhodnutí detailní'!$A1218,0))</f>
        <v/>
      </c>
      <c r="G1219" s="429" t="str">
        <f ca="1">IF($B1219="","",OFFSET(Zdroj!W$16,'k rozhodnutí detailní'!$A1218,0))</f>
        <v/>
      </c>
      <c r="H1219" s="427" t="str">
        <f ca="1">IF($B1219="","",OFFSET(Zdroj!Y$16,'k rozhodnutí detailní'!$A1218,0))</f>
        <v/>
      </c>
      <c r="I1219" s="419" t="str">
        <f ca="1">IF($B1219="","",OFFSET(Zdroj!BW$16,'k rozhodnutí detailní'!$A1218,0))</f>
        <v/>
      </c>
      <c r="J1219" s="419" t="str">
        <f ca="1">IF($B1219="","",OFFSET(Zdroj!BX$16,'k rozhodnutí detailní'!$A1218,0))</f>
        <v/>
      </c>
      <c r="K1219" s="419" t="str">
        <f ca="1">IF($B1219="","",OFFSET(Zdroj!BY$16,'k rozhodnutí detailní'!$A1218,0))</f>
        <v/>
      </c>
      <c r="L1219" s="419" t="str">
        <f ca="1">IF($B1219="","",CONCATENATE(OFFSET(Zdroj!BZ$16,'k rozhodnutí detailní'!$A1218,0)," ze 100"))</f>
        <v/>
      </c>
      <c r="M1219" s="435" t="str">
        <f t="shared" ref="M1219" ca="1" si="811">IF($B1219="","",SUM((I1219+J1219+K1219)/100))</f>
        <v/>
      </c>
      <c r="N1219" s="425" t="str">
        <f ca="1">IF(B1219="","",IF(Zdroj!$AS$1=Zdroj!$AT$9,IF(ROUND(G1219*M1219,Zdroj!$AT$8)&lt;Zdroj!$AU$1,Zdroj!$AU$1,ROUND(G1219*M1219,Zdroj!$AT$8)),OFFSET(Zdroj!CE$16,'k rozhodnutí detailní'!A1218,0)))</f>
        <v/>
      </c>
      <c r="O1219" s="419" t="str">
        <f ca="1">IF($B1219="","",OFFSET(Zdroj!Z$16,'k rozhodnutí detailní'!$A1218,0))</f>
        <v/>
      </c>
    </row>
    <row r="1220" spans="1:15" hidden="1" x14ac:dyDescent="0.25">
      <c r="A1220" s="25"/>
      <c r="B1220" s="424" t="str">
        <f ca="1">IF(OFFSET(Zdroj!$B$16,A1218,0)&gt;0,OFFSET(Zdroj!$B$16,A1218,0)+0,"")</f>
        <v/>
      </c>
      <c r="C1220" s="2" t="str">
        <f ca="1">IF($B1219="","",IF(Zdroj!$AS$9="ano",CONCATENATE("Okres:","
",OFFSET(Zdroj!CH$16,'k rozhodnutí detailní'!$A1218,0),"
","Právní forma","
",OFFSET(Zdroj!H$16,'k rozhodnutí detailní'!$A1218,0),"
",IF(OFFSET(Zdroj!I$16,'k rozhodnutí detailní'!$A1218,0)="","","IČO: "),OFFSET(Zdroj!I$16,'k rozhodnutí detailní'!$A1218,0),"
","B.Ú. ",IF(OFFSET(Zdroj!J$16,'k rozhodnutí detailní'!$A1218,0)="","","Anonymizováno")),CONCATENATE("Okres:","
",OFFSET(Zdroj!CH$16,'k rozhodnutí detailní'!$A1218,0),"
","Právní forma","
",OFFSET(Zdroj!H$16,'k rozhodnutí detailní'!$A1218,0),"
",IF(OFFSET(Zdroj!I$16,'k rozhodnutí detailní'!$A1218,0)="","","IČO: "),OFFSET(Zdroj!I$16,'k rozhodnutí detailní'!$A1218,0),"
","B.Ú. ",OFFSET(Zdroj!J$16,'k rozhodnutí detailní'!$A1218,0))))</f>
        <v/>
      </c>
      <c r="D1220" s="3" t="str">
        <f ca="1">IF($B1219="","",OFFSET(Zdroj!O$16,'k rozhodnutí detailní'!$A1218,0))</f>
        <v/>
      </c>
      <c r="E1220" s="426"/>
      <c r="F1220" s="31"/>
      <c r="G1220" s="429"/>
      <c r="H1220" s="427"/>
      <c r="I1220" s="419"/>
      <c r="J1220" s="419"/>
      <c r="K1220" s="419"/>
      <c r="L1220" s="419"/>
      <c r="M1220" s="435"/>
      <c r="N1220" s="425"/>
      <c r="O1220" s="419"/>
    </row>
    <row r="1221" spans="1:15" hidden="1" x14ac:dyDescent="0.25">
      <c r="A1221" s="25">
        <f t="shared" ref="A1221" si="812">ROW()/3-1</f>
        <v>406</v>
      </c>
      <c r="B1221" s="424"/>
      <c r="C1221" s="29" t="str">
        <f ca="1">IF($B1219="","",IF(Zdroj!$AS$9="ano",IF(OFFSET(Zdroj!M$16,'k rozhodnutí detailní'!A1218,0)="","","Anonymizováno"),IF(OFFSET(Zdroj!M$16,'k rozhodnutí detailní'!A1218,0)="","",OFFSET(Zdroj!M$16,'k rozhodnutí detailní'!A1218,0))))</f>
        <v/>
      </c>
      <c r="D1221" s="3" t="str">
        <f ca="1">IF($B1219="","",CONCATENATE("Dotace bude použita na:","
",OFFSET(Zdroj!P$16,'k rozhodnutí detailní'!$A1218,0)))</f>
        <v/>
      </c>
      <c r="E1221" s="426"/>
      <c r="F1221" s="32" t="str">
        <f ca="1">IF($B1219="","",OFFSET(Zdroj!V$16,'k rozhodnutí detailní'!$A1218,0))</f>
        <v/>
      </c>
      <c r="G1221" s="49" t="str">
        <f ca="1">IF($B1219="","",OFFSET(Zdroj!CC$16,'k rozhodnutí'!#REF!,0))</f>
        <v/>
      </c>
      <c r="H1221" s="427"/>
      <c r="I1221" s="419"/>
      <c r="J1221" s="419"/>
      <c r="K1221" s="419"/>
      <c r="L1221" s="419"/>
      <c r="M1221" s="435"/>
      <c r="N1221" s="33" t="str">
        <f t="shared" ref="N1221" ca="1" si="813">IF(B1219="","",N1219/G1219)</f>
        <v/>
      </c>
      <c r="O1221" s="419"/>
    </row>
    <row r="1222" spans="1:15" hidden="1" x14ac:dyDescent="0.25">
      <c r="A1222" s="25"/>
      <c r="B1222" s="144" t="str">
        <f ca="1">IF(OFFSET(Zdroj!$B$16,A1221,0)&gt;0,A1224,"")</f>
        <v/>
      </c>
      <c r="C1222" s="2" t="str">
        <f ca="1">IF($B1222="","",IF(Zdroj!$AS$9="ano",CONCATENATE(OFFSET(Zdroj!C$16,'k rozhodnutí detailní'!$A1221,0),"
","Anonymizováno","
",OFFSET(Zdroj!E$16,'k rozhodnutí detailní'!$A1221,0),"
",OFFSET(Zdroj!F$16,'k rozhodnutí detailní'!$A1221,0)),CONCATENATE(OFFSET(Zdroj!C$16,'k rozhodnutí detailní'!$A1221,0),"
",OFFSET(Zdroj!D$16,'k rozhodnutí detailní'!$A1221,0),"
",OFFSET(Zdroj!E$16,'k rozhodnutí detailní'!$A1221,0),"
",OFFSET(Zdroj!F$16,'k rozhodnutí detailní'!$A1221,0))))</f>
        <v/>
      </c>
      <c r="D1222" s="20" t="str">
        <f ca="1">IF($B1222="","",OFFSET(Zdroj!N$16,'k rozhodnutí detailní'!$A1221,0))</f>
        <v/>
      </c>
      <c r="E1222" s="426" t="str">
        <f ca="1">IF($B1222="","",OFFSET(Zdroj!T$16,'k rozhodnutí detailní'!$A1221,0))</f>
        <v/>
      </c>
      <c r="F1222" s="32" t="str">
        <f ca="1">IF($B1222="","",OFFSET(Zdroj!U$16,'k rozhodnutí detailní'!$A1221,0))</f>
        <v/>
      </c>
      <c r="G1222" s="429" t="str">
        <f ca="1">IF($B1222="","",OFFSET(Zdroj!W$16,'k rozhodnutí detailní'!$A1221,0))</f>
        <v/>
      </c>
      <c r="H1222" s="427" t="str">
        <f ca="1">IF($B1222="","",OFFSET(Zdroj!Y$16,'k rozhodnutí detailní'!$A1221,0))</f>
        <v/>
      </c>
      <c r="I1222" s="419" t="str">
        <f ca="1">IF($B1222="","",OFFSET(Zdroj!BW$16,'k rozhodnutí detailní'!$A1221,0))</f>
        <v/>
      </c>
      <c r="J1222" s="419" t="str">
        <f ca="1">IF($B1222="","",OFFSET(Zdroj!BX$16,'k rozhodnutí detailní'!$A1221,0))</f>
        <v/>
      </c>
      <c r="K1222" s="419" t="str">
        <f ca="1">IF($B1222="","",OFFSET(Zdroj!BY$16,'k rozhodnutí detailní'!$A1221,0))</f>
        <v/>
      </c>
      <c r="L1222" s="419" t="str">
        <f ca="1">IF($B1222="","",CONCATENATE(OFFSET(Zdroj!BZ$16,'k rozhodnutí detailní'!$A1221,0)," ze 100"))</f>
        <v/>
      </c>
      <c r="M1222" s="435" t="str">
        <f t="shared" ref="M1222" ca="1" si="814">IF($B1222="","",SUM((I1222+J1222+K1222)/100))</f>
        <v/>
      </c>
      <c r="N1222" s="425" t="str">
        <f ca="1">IF(B1222="","",IF(Zdroj!$AS$1=Zdroj!$AT$9,IF(ROUND(G1222*M1222,Zdroj!$AT$8)&lt;Zdroj!$AU$1,Zdroj!$AU$1,ROUND(G1222*M1222,Zdroj!$AT$8)),OFFSET(Zdroj!CE$16,'k rozhodnutí detailní'!A1221,0)))</f>
        <v/>
      </c>
      <c r="O1222" s="419" t="str">
        <f ca="1">IF($B1222="","",OFFSET(Zdroj!Z$16,'k rozhodnutí detailní'!$A1221,0))</f>
        <v/>
      </c>
    </row>
    <row r="1223" spans="1:15" hidden="1" x14ac:dyDescent="0.25">
      <c r="A1223" s="25"/>
      <c r="B1223" s="424" t="str">
        <f ca="1">IF(OFFSET(Zdroj!$B$16,A1221,0)&gt;0,OFFSET(Zdroj!$B$16,A1221,0)+0,"")</f>
        <v/>
      </c>
      <c r="C1223" s="2" t="str">
        <f ca="1">IF($B1222="","",IF(Zdroj!$AS$9="ano",CONCATENATE("Okres:","
",OFFSET(Zdroj!CH$16,'k rozhodnutí detailní'!$A1221,0),"
","Právní forma","
",OFFSET(Zdroj!H$16,'k rozhodnutí detailní'!$A1221,0),"
",IF(OFFSET(Zdroj!I$16,'k rozhodnutí detailní'!$A1221,0)="","","IČO: "),OFFSET(Zdroj!I$16,'k rozhodnutí detailní'!$A1221,0),"
","B.Ú. ",IF(OFFSET(Zdroj!J$16,'k rozhodnutí detailní'!$A1221,0)="","","Anonymizováno")),CONCATENATE("Okres:","
",OFFSET(Zdroj!CH$16,'k rozhodnutí detailní'!$A1221,0),"
","Právní forma","
",OFFSET(Zdroj!H$16,'k rozhodnutí detailní'!$A1221,0),"
",IF(OFFSET(Zdroj!I$16,'k rozhodnutí detailní'!$A1221,0)="","","IČO: "),OFFSET(Zdroj!I$16,'k rozhodnutí detailní'!$A1221,0),"
","B.Ú. ",OFFSET(Zdroj!J$16,'k rozhodnutí detailní'!$A1221,0))))</f>
        <v/>
      </c>
      <c r="D1223" s="3" t="str">
        <f ca="1">IF($B1222="","",OFFSET(Zdroj!O$16,'k rozhodnutí detailní'!$A1221,0))</f>
        <v/>
      </c>
      <c r="E1223" s="426"/>
      <c r="F1223" s="31"/>
      <c r="G1223" s="429"/>
      <c r="H1223" s="427"/>
      <c r="I1223" s="419"/>
      <c r="J1223" s="419"/>
      <c r="K1223" s="419"/>
      <c r="L1223" s="419"/>
      <c r="M1223" s="435"/>
      <c r="N1223" s="425"/>
      <c r="O1223" s="419"/>
    </row>
    <row r="1224" spans="1:15" hidden="1" x14ac:dyDescent="0.25">
      <c r="A1224" s="25">
        <f t="shared" ref="A1224" si="815">ROW()/3-1</f>
        <v>407</v>
      </c>
      <c r="B1224" s="424"/>
      <c r="C1224" s="29" t="str">
        <f ca="1">IF($B1222="","",IF(Zdroj!$AS$9="ano",IF(OFFSET(Zdroj!M$16,'k rozhodnutí detailní'!A1221,0)="","","Anonymizováno"),IF(OFFSET(Zdroj!M$16,'k rozhodnutí detailní'!A1221,0)="","",OFFSET(Zdroj!M$16,'k rozhodnutí detailní'!A1221,0))))</f>
        <v/>
      </c>
      <c r="D1224" s="3" t="str">
        <f ca="1">IF($B1222="","",CONCATENATE("Dotace bude použita na:","
",OFFSET(Zdroj!P$16,'k rozhodnutí detailní'!$A1221,0)))</f>
        <v/>
      </c>
      <c r="E1224" s="426"/>
      <c r="F1224" s="32" t="str">
        <f ca="1">IF($B1222="","",OFFSET(Zdroj!V$16,'k rozhodnutí detailní'!$A1221,0))</f>
        <v/>
      </c>
      <c r="G1224" s="49" t="str">
        <f ca="1">IF($B1222="","",OFFSET(Zdroj!CC$16,'k rozhodnutí'!#REF!,0))</f>
        <v/>
      </c>
      <c r="H1224" s="427"/>
      <c r="I1224" s="419"/>
      <c r="J1224" s="419"/>
      <c r="K1224" s="419"/>
      <c r="L1224" s="419"/>
      <c r="M1224" s="435"/>
      <c r="N1224" s="33" t="str">
        <f t="shared" ref="N1224" ca="1" si="816">IF(B1222="","",N1222/G1222)</f>
        <v/>
      </c>
      <c r="O1224" s="419"/>
    </row>
    <row r="1225" spans="1:15" hidden="1" x14ac:dyDescent="0.25">
      <c r="A1225" s="25"/>
      <c r="B1225" s="144" t="str">
        <f ca="1">IF(OFFSET(Zdroj!$B$16,A1224,0)&gt;0,A1227,"")</f>
        <v/>
      </c>
      <c r="C1225" s="2" t="str">
        <f ca="1">IF($B1225="","",IF(Zdroj!$AS$9="ano",CONCATENATE(OFFSET(Zdroj!C$16,'k rozhodnutí detailní'!$A1224,0),"
","Anonymizováno","
",OFFSET(Zdroj!E$16,'k rozhodnutí detailní'!$A1224,0),"
",OFFSET(Zdroj!F$16,'k rozhodnutí detailní'!$A1224,0)),CONCATENATE(OFFSET(Zdroj!C$16,'k rozhodnutí detailní'!$A1224,0),"
",OFFSET(Zdroj!D$16,'k rozhodnutí detailní'!$A1224,0),"
",OFFSET(Zdroj!E$16,'k rozhodnutí detailní'!$A1224,0),"
",OFFSET(Zdroj!F$16,'k rozhodnutí detailní'!$A1224,0))))</f>
        <v/>
      </c>
      <c r="D1225" s="20" t="str">
        <f ca="1">IF($B1225="","",OFFSET(Zdroj!N$16,'k rozhodnutí detailní'!$A1224,0))</f>
        <v/>
      </c>
      <c r="E1225" s="426" t="str">
        <f ca="1">IF($B1225="","",OFFSET(Zdroj!T$16,'k rozhodnutí detailní'!$A1224,0))</f>
        <v/>
      </c>
      <c r="F1225" s="32" t="str">
        <f ca="1">IF($B1225="","",OFFSET(Zdroj!U$16,'k rozhodnutí detailní'!$A1224,0))</f>
        <v/>
      </c>
      <c r="G1225" s="429" t="str">
        <f ca="1">IF($B1225="","",OFFSET(Zdroj!W$16,'k rozhodnutí detailní'!$A1224,0))</f>
        <v/>
      </c>
      <c r="H1225" s="427" t="str">
        <f ca="1">IF($B1225="","",OFFSET(Zdroj!Y$16,'k rozhodnutí detailní'!$A1224,0))</f>
        <v/>
      </c>
      <c r="I1225" s="419" t="str">
        <f ca="1">IF($B1225="","",OFFSET(Zdroj!BW$16,'k rozhodnutí detailní'!$A1224,0))</f>
        <v/>
      </c>
      <c r="J1225" s="419" t="str">
        <f ca="1">IF($B1225="","",OFFSET(Zdroj!BX$16,'k rozhodnutí detailní'!$A1224,0))</f>
        <v/>
      </c>
      <c r="K1225" s="419" t="str">
        <f ca="1">IF($B1225="","",OFFSET(Zdroj!BY$16,'k rozhodnutí detailní'!$A1224,0))</f>
        <v/>
      </c>
      <c r="L1225" s="419" t="str">
        <f ca="1">IF($B1225="","",CONCATENATE(OFFSET(Zdroj!BZ$16,'k rozhodnutí detailní'!$A1224,0)," ze 100"))</f>
        <v/>
      </c>
      <c r="M1225" s="435" t="str">
        <f t="shared" ref="M1225" ca="1" si="817">IF($B1225="","",SUM((I1225+J1225+K1225)/100))</f>
        <v/>
      </c>
      <c r="N1225" s="425" t="str">
        <f ca="1">IF(B1225="","",IF(Zdroj!$AS$1=Zdroj!$AT$9,IF(ROUND(G1225*M1225,Zdroj!$AT$8)&lt;Zdroj!$AU$1,Zdroj!$AU$1,ROUND(G1225*M1225,Zdroj!$AT$8)),OFFSET(Zdroj!CE$16,'k rozhodnutí detailní'!A1224,0)))</f>
        <v/>
      </c>
      <c r="O1225" s="419" t="str">
        <f ca="1">IF($B1225="","",OFFSET(Zdroj!Z$16,'k rozhodnutí detailní'!$A1224,0))</f>
        <v/>
      </c>
    </row>
    <row r="1226" spans="1:15" hidden="1" x14ac:dyDescent="0.25">
      <c r="A1226" s="25"/>
      <c r="B1226" s="424" t="str">
        <f ca="1">IF(OFFSET(Zdroj!$B$16,A1224,0)&gt;0,OFFSET(Zdroj!$B$16,A1224,0)+0,"")</f>
        <v/>
      </c>
      <c r="C1226" s="2" t="str">
        <f ca="1">IF($B1225="","",IF(Zdroj!$AS$9="ano",CONCATENATE("Okres:","
",OFFSET(Zdroj!CH$16,'k rozhodnutí detailní'!$A1224,0),"
","Právní forma","
",OFFSET(Zdroj!H$16,'k rozhodnutí detailní'!$A1224,0),"
",IF(OFFSET(Zdroj!I$16,'k rozhodnutí detailní'!$A1224,0)="","","IČO: "),OFFSET(Zdroj!I$16,'k rozhodnutí detailní'!$A1224,0),"
","B.Ú. ",IF(OFFSET(Zdroj!J$16,'k rozhodnutí detailní'!$A1224,0)="","","Anonymizováno")),CONCATENATE("Okres:","
",OFFSET(Zdroj!CH$16,'k rozhodnutí detailní'!$A1224,0),"
","Právní forma","
",OFFSET(Zdroj!H$16,'k rozhodnutí detailní'!$A1224,0),"
",IF(OFFSET(Zdroj!I$16,'k rozhodnutí detailní'!$A1224,0)="","","IČO: "),OFFSET(Zdroj!I$16,'k rozhodnutí detailní'!$A1224,0),"
","B.Ú. ",OFFSET(Zdroj!J$16,'k rozhodnutí detailní'!$A1224,0))))</f>
        <v/>
      </c>
      <c r="D1226" s="3" t="str">
        <f ca="1">IF($B1225="","",OFFSET(Zdroj!O$16,'k rozhodnutí detailní'!$A1224,0))</f>
        <v/>
      </c>
      <c r="E1226" s="426"/>
      <c r="F1226" s="31"/>
      <c r="G1226" s="429"/>
      <c r="H1226" s="427"/>
      <c r="I1226" s="419"/>
      <c r="J1226" s="419"/>
      <c r="K1226" s="419"/>
      <c r="L1226" s="419"/>
      <c r="M1226" s="435"/>
      <c r="N1226" s="425"/>
      <c r="O1226" s="419"/>
    </row>
    <row r="1227" spans="1:15" hidden="1" x14ac:dyDescent="0.25">
      <c r="A1227" s="25">
        <f t="shared" ref="A1227" si="818">ROW()/3-1</f>
        <v>408</v>
      </c>
      <c r="B1227" s="424"/>
      <c r="C1227" s="29" t="str">
        <f ca="1">IF($B1225="","",IF(Zdroj!$AS$9="ano",IF(OFFSET(Zdroj!M$16,'k rozhodnutí detailní'!A1224,0)="","","Anonymizováno"),IF(OFFSET(Zdroj!M$16,'k rozhodnutí detailní'!A1224,0)="","",OFFSET(Zdroj!M$16,'k rozhodnutí detailní'!A1224,0))))</f>
        <v/>
      </c>
      <c r="D1227" s="3" t="str">
        <f ca="1">IF($B1225="","",CONCATENATE("Dotace bude použita na:","
",OFFSET(Zdroj!P$16,'k rozhodnutí detailní'!$A1224,0)))</f>
        <v/>
      </c>
      <c r="E1227" s="426"/>
      <c r="F1227" s="32" t="str">
        <f ca="1">IF($B1225="","",OFFSET(Zdroj!V$16,'k rozhodnutí detailní'!$A1224,0))</f>
        <v/>
      </c>
      <c r="G1227" s="49" t="str">
        <f ca="1">IF($B1225="","",OFFSET(Zdroj!CC$16,'k rozhodnutí'!#REF!,0))</f>
        <v/>
      </c>
      <c r="H1227" s="427"/>
      <c r="I1227" s="419"/>
      <c r="J1227" s="419"/>
      <c r="K1227" s="419"/>
      <c r="L1227" s="419"/>
      <c r="M1227" s="435"/>
      <c r="N1227" s="33" t="str">
        <f t="shared" ref="N1227" ca="1" si="819">IF(B1225="","",N1225/G1225)</f>
        <v/>
      </c>
      <c r="O1227" s="419"/>
    </row>
    <row r="1228" spans="1:15" hidden="1" x14ac:dyDescent="0.25">
      <c r="A1228" s="25"/>
      <c r="B1228" s="144" t="str">
        <f ca="1">IF(OFFSET(Zdroj!$B$16,A1227,0)&gt;0,A1230,"")</f>
        <v/>
      </c>
      <c r="C1228" s="2" t="str">
        <f ca="1">IF($B1228="","",IF(Zdroj!$AS$9="ano",CONCATENATE(OFFSET(Zdroj!C$16,'k rozhodnutí detailní'!$A1227,0),"
","Anonymizováno","
",OFFSET(Zdroj!E$16,'k rozhodnutí detailní'!$A1227,0),"
",OFFSET(Zdroj!F$16,'k rozhodnutí detailní'!$A1227,0)),CONCATENATE(OFFSET(Zdroj!C$16,'k rozhodnutí detailní'!$A1227,0),"
",OFFSET(Zdroj!D$16,'k rozhodnutí detailní'!$A1227,0),"
",OFFSET(Zdroj!E$16,'k rozhodnutí detailní'!$A1227,0),"
",OFFSET(Zdroj!F$16,'k rozhodnutí detailní'!$A1227,0))))</f>
        <v/>
      </c>
      <c r="D1228" s="20" t="str">
        <f ca="1">IF($B1228="","",OFFSET(Zdroj!N$16,'k rozhodnutí detailní'!$A1227,0))</f>
        <v/>
      </c>
      <c r="E1228" s="426" t="str">
        <f ca="1">IF($B1228="","",OFFSET(Zdroj!T$16,'k rozhodnutí detailní'!$A1227,0))</f>
        <v/>
      </c>
      <c r="F1228" s="32" t="str">
        <f ca="1">IF($B1228="","",OFFSET(Zdroj!U$16,'k rozhodnutí detailní'!$A1227,0))</f>
        <v/>
      </c>
      <c r="G1228" s="429" t="str">
        <f ca="1">IF($B1228="","",OFFSET(Zdroj!W$16,'k rozhodnutí detailní'!$A1227,0))</f>
        <v/>
      </c>
      <c r="H1228" s="427" t="str">
        <f ca="1">IF($B1228="","",OFFSET(Zdroj!Y$16,'k rozhodnutí detailní'!$A1227,0))</f>
        <v/>
      </c>
      <c r="I1228" s="419" t="str">
        <f ca="1">IF($B1228="","",OFFSET(Zdroj!BW$16,'k rozhodnutí detailní'!$A1227,0))</f>
        <v/>
      </c>
      <c r="J1228" s="419" t="str">
        <f ca="1">IF($B1228="","",OFFSET(Zdroj!BX$16,'k rozhodnutí detailní'!$A1227,0))</f>
        <v/>
      </c>
      <c r="K1228" s="419" t="str">
        <f ca="1">IF($B1228="","",OFFSET(Zdroj!BY$16,'k rozhodnutí detailní'!$A1227,0))</f>
        <v/>
      </c>
      <c r="L1228" s="419" t="str">
        <f ca="1">IF($B1228="","",CONCATENATE(OFFSET(Zdroj!BZ$16,'k rozhodnutí detailní'!$A1227,0)," ze 100"))</f>
        <v/>
      </c>
      <c r="M1228" s="435" t="str">
        <f t="shared" ref="M1228" ca="1" si="820">IF($B1228="","",SUM((I1228+J1228+K1228)/100))</f>
        <v/>
      </c>
      <c r="N1228" s="425" t="str">
        <f ca="1">IF(B1228="","",IF(Zdroj!$AS$1=Zdroj!$AT$9,IF(ROUND(G1228*M1228,Zdroj!$AT$8)&lt;Zdroj!$AU$1,Zdroj!$AU$1,ROUND(G1228*M1228,Zdroj!$AT$8)),OFFSET(Zdroj!CE$16,'k rozhodnutí detailní'!A1227,0)))</f>
        <v/>
      </c>
      <c r="O1228" s="419" t="str">
        <f ca="1">IF($B1228="","",OFFSET(Zdroj!Z$16,'k rozhodnutí detailní'!$A1227,0))</f>
        <v/>
      </c>
    </row>
    <row r="1229" spans="1:15" hidden="1" x14ac:dyDescent="0.25">
      <c r="A1229" s="25"/>
      <c r="B1229" s="424" t="str">
        <f ca="1">IF(OFFSET(Zdroj!$B$16,A1227,0)&gt;0,OFFSET(Zdroj!$B$16,A1227,0)+0,"")</f>
        <v/>
      </c>
      <c r="C1229" s="2" t="str">
        <f ca="1">IF($B1228="","",IF(Zdroj!$AS$9="ano",CONCATENATE("Okres:","
",OFFSET(Zdroj!CH$16,'k rozhodnutí detailní'!$A1227,0),"
","Právní forma","
",OFFSET(Zdroj!H$16,'k rozhodnutí detailní'!$A1227,0),"
",IF(OFFSET(Zdroj!I$16,'k rozhodnutí detailní'!$A1227,0)="","","IČO: "),OFFSET(Zdroj!I$16,'k rozhodnutí detailní'!$A1227,0),"
","B.Ú. ",IF(OFFSET(Zdroj!J$16,'k rozhodnutí detailní'!$A1227,0)="","","Anonymizováno")),CONCATENATE("Okres:","
",OFFSET(Zdroj!CH$16,'k rozhodnutí detailní'!$A1227,0),"
","Právní forma","
",OFFSET(Zdroj!H$16,'k rozhodnutí detailní'!$A1227,0),"
",IF(OFFSET(Zdroj!I$16,'k rozhodnutí detailní'!$A1227,0)="","","IČO: "),OFFSET(Zdroj!I$16,'k rozhodnutí detailní'!$A1227,0),"
","B.Ú. ",OFFSET(Zdroj!J$16,'k rozhodnutí detailní'!$A1227,0))))</f>
        <v/>
      </c>
      <c r="D1229" s="3" t="str">
        <f ca="1">IF($B1228="","",OFFSET(Zdroj!O$16,'k rozhodnutí detailní'!$A1227,0))</f>
        <v/>
      </c>
      <c r="E1229" s="426"/>
      <c r="F1229" s="31"/>
      <c r="G1229" s="429"/>
      <c r="H1229" s="427"/>
      <c r="I1229" s="419"/>
      <c r="J1229" s="419"/>
      <c r="K1229" s="419"/>
      <c r="L1229" s="419"/>
      <c r="M1229" s="435"/>
      <c r="N1229" s="425"/>
      <c r="O1229" s="419"/>
    </row>
    <row r="1230" spans="1:15" hidden="1" x14ac:dyDescent="0.25">
      <c r="A1230" s="25">
        <f t="shared" ref="A1230" si="821">ROW()/3-1</f>
        <v>409</v>
      </c>
      <c r="B1230" s="424"/>
      <c r="C1230" s="29" t="str">
        <f ca="1">IF($B1228="","",IF(Zdroj!$AS$9="ano",IF(OFFSET(Zdroj!M$16,'k rozhodnutí detailní'!A1227,0)="","","Anonymizováno"),IF(OFFSET(Zdroj!M$16,'k rozhodnutí detailní'!A1227,0)="","",OFFSET(Zdroj!M$16,'k rozhodnutí detailní'!A1227,0))))</f>
        <v/>
      </c>
      <c r="D1230" s="3" t="str">
        <f ca="1">IF($B1228="","",CONCATENATE("Dotace bude použita na:","
",OFFSET(Zdroj!P$16,'k rozhodnutí detailní'!$A1227,0)))</f>
        <v/>
      </c>
      <c r="E1230" s="426"/>
      <c r="F1230" s="32" t="str">
        <f ca="1">IF($B1228="","",OFFSET(Zdroj!V$16,'k rozhodnutí detailní'!$A1227,0))</f>
        <v/>
      </c>
      <c r="G1230" s="49" t="str">
        <f ca="1">IF($B1228="","",OFFSET(Zdroj!CC$16,'k rozhodnutí'!#REF!,0))</f>
        <v/>
      </c>
      <c r="H1230" s="427"/>
      <c r="I1230" s="419"/>
      <c r="J1230" s="419"/>
      <c r="K1230" s="419"/>
      <c r="L1230" s="419"/>
      <c r="M1230" s="435"/>
      <c r="N1230" s="33" t="str">
        <f t="shared" ref="N1230" ca="1" si="822">IF(B1228="","",N1228/G1228)</f>
        <v/>
      </c>
      <c r="O1230" s="419"/>
    </row>
    <row r="1231" spans="1:15" hidden="1" x14ac:dyDescent="0.25">
      <c r="A1231" s="25"/>
      <c r="B1231" s="144" t="str">
        <f ca="1">IF(OFFSET(Zdroj!$B$16,A1230,0)&gt;0,A1233,"")</f>
        <v/>
      </c>
      <c r="C1231" s="2" t="str">
        <f ca="1">IF($B1231="","",IF(Zdroj!$AS$9="ano",CONCATENATE(OFFSET(Zdroj!C$16,'k rozhodnutí detailní'!$A1230,0),"
","Anonymizováno","
",OFFSET(Zdroj!E$16,'k rozhodnutí detailní'!$A1230,0),"
",OFFSET(Zdroj!F$16,'k rozhodnutí detailní'!$A1230,0)),CONCATENATE(OFFSET(Zdroj!C$16,'k rozhodnutí detailní'!$A1230,0),"
",OFFSET(Zdroj!D$16,'k rozhodnutí detailní'!$A1230,0),"
",OFFSET(Zdroj!E$16,'k rozhodnutí detailní'!$A1230,0),"
",OFFSET(Zdroj!F$16,'k rozhodnutí detailní'!$A1230,0))))</f>
        <v/>
      </c>
      <c r="D1231" s="20" t="str">
        <f ca="1">IF($B1231="","",OFFSET(Zdroj!N$16,'k rozhodnutí detailní'!$A1230,0))</f>
        <v/>
      </c>
      <c r="E1231" s="426" t="str">
        <f ca="1">IF($B1231="","",OFFSET(Zdroj!T$16,'k rozhodnutí detailní'!$A1230,0))</f>
        <v/>
      </c>
      <c r="F1231" s="32" t="str">
        <f ca="1">IF($B1231="","",OFFSET(Zdroj!U$16,'k rozhodnutí detailní'!$A1230,0))</f>
        <v/>
      </c>
      <c r="G1231" s="429" t="str">
        <f ca="1">IF($B1231="","",OFFSET(Zdroj!W$16,'k rozhodnutí detailní'!$A1230,0))</f>
        <v/>
      </c>
      <c r="H1231" s="427" t="str">
        <f ca="1">IF($B1231="","",OFFSET(Zdroj!Y$16,'k rozhodnutí detailní'!$A1230,0))</f>
        <v/>
      </c>
      <c r="I1231" s="419" t="str">
        <f ca="1">IF($B1231="","",OFFSET(Zdroj!BW$16,'k rozhodnutí detailní'!$A1230,0))</f>
        <v/>
      </c>
      <c r="J1231" s="419" t="str">
        <f ca="1">IF($B1231="","",OFFSET(Zdroj!BX$16,'k rozhodnutí detailní'!$A1230,0))</f>
        <v/>
      </c>
      <c r="K1231" s="419" t="str">
        <f ca="1">IF($B1231="","",OFFSET(Zdroj!BY$16,'k rozhodnutí detailní'!$A1230,0))</f>
        <v/>
      </c>
      <c r="L1231" s="419" t="str">
        <f ca="1">IF($B1231="","",CONCATENATE(OFFSET(Zdroj!BZ$16,'k rozhodnutí detailní'!$A1230,0)," ze 100"))</f>
        <v/>
      </c>
      <c r="M1231" s="435" t="str">
        <f t="shared" ref="M1231" ca="1" si="823">IF($B1231="","",SUM((I1231+J1231+K1231)/100))</f>
        <v/>
      </c>
      <c r="N1231" s="425" t="str">
        <f ca="1">IF(B1231="","",IF(Zdroj!$AS$1=Zdroj!$AT$9,IF(ROUND(G1231*M1231,Zdroj!$AT$8)&lt;Zdroj!$AU$1,Zdroj!$AU$1,ROUND(G1231*M1231,Zdroj!$AT$8)),OFFSET(Zdroj!CE$16,'k rozhodnutí detailní'!A1230,0)))</f>
        <v/>
      </c>
      <c r="O1231" s="419" t="str">
        <f ca="1">IF($B1231="","",OFFSET(Zdroj!Z$16,'k rozhodnutí detailní'!$A1230,0))</f>
        <v/>
      </c>
    </row>
    <row r="1232" spans="1:15" hidden="1" x14ac:dyDescent="0.25">
      <c r="A1232" s="25"/>
      <c r="B1232" s="424" t="str">
        <f ca="1">IF(OFFSET(Zdroj!$B$16,A1230,0)&gt;0,OFFSET(Zdroj!$B$16,A1230,0)+0,"")</f>
        <v/>
      </c>
      <c r="C1232" s="2" t="str">
        <f ca="1">IF($B1231="","",IF(Zdroj!$AS$9="ano",CONCATENATE("Okres:","
",OFFSET(Zdroj!CH$16,'k rozhodnutí detailní'!$A1230,0),"
","Právní forma","
",OFFSET(Zdroj!H$16,'k rozhodnutí detailní'!$A1230,0),"
",IF(OFFSET(Zdroj!I$16,'k rozhodnutí detailní'!$A1230,0)="","","IČO: "),OFFSET(Zdroj!I$16,'k rozhodnutí detailní'!$A1230,0),"
","B.Ú. ",IF(OFFSET(Zdroj!J$16,'k rozhodnutí detailní'!$A1230,0)="","","Anonymizováno")),CONCATENATE("Okres:","
",OFFSET(Zdroj!CH$16,'k rozhodnutí detailní'!$A1230,0),"
","Právní forma","
",OFFSET(Zdroj!H$16,'k rozhodnutí detailní'!$A1230,0),"
",IF(OFFSET(Zdroj!I$16,'k rozhodnutí detailní'!$A1230,0)="","","IČO: "),OFFSET(Zdroj!I$16,'k rozhodnutí detailní'!$A1230,0),"
","B.Ú. ",OFFSET(Zdroj!J$16,'k rozhodnutí detailní'!$A1230,0))))</f>
        <v/>
      </c>
      <c r="D1232" s="3" t="str">
        <f ca="1">IF($B1231="","",OFFSET(Zdroj!O$16,'k rozhodnutí detailní'!$A1230,0))</f>
        <v/>
      </c>
      <c r="E1232" s="426"/>
      <c r="F1232" s="31"/>
      <c r="G1232" s="429"/>
      <c r="H1232" s="427"/>
      <c r="I1232" s="419"/>
      <c r="J1232" s="419"/>
      <c r="K1232" s="419"/>
      <c r="L1232" s="419"/>
      <c r="M1232" s="435"/>
      <c r="N1232" s="425"/>
      <c r="O1232" s="419"/>
    </row>
    <row r="1233" spans="1:15" hidden="1" x14ac:dyDescent="0.25">
      <c r="A1233" s="25">
        <f t="shared" ref="A1233" si="824">ROW()/3-1</f>
        <v>410</v>
      </c>
      <c r="B1233" s="424"/>
      <c r="C1233" s="29" t="str">
        <f ca="1">IF($B1231="","",IF(Zdroj!$AS$9="ano",IF(OFFSET(Zdroj!M$16,'k rozhodnutí detailní'!A1230,0)="","","Anonymizováno"),IF(OFFSET(Zdroj!M$16,'k rozhodnutí detailní'!A1230,0)="","",OFFSET(Zdroj!M$16,'k rozhodnutí detailní'!A1230,0))))</f>
        <v/>
      </c>
      <c r="D1233" s="3" t="str">
        <f ca="1">IF($B1231="","",CONCATENATE("Dotace bude použita na:","
",OFFSET(Zdroj!P$16,'k rozhodnutí detailní'!$A1230,0)))</f>
        <v/>
      </c>
      <c r="E1233" s="426"/>
      <c r="F1233" s="32" t="str">
        <f ca="1">IF($B1231="","",OFFSET(Zdroj!V$16,'k rozhodnutí detailní'!$A1230,0))</f>
        <v/>
      </c>
      <c r="G1233" s="49" t="str">
        <f ca="1">IF($B1231="","",OFFSET(Zdroj!CC$16,'k rozhodnutí'!#REF!,0))</f>
        <v/>
      </c>
      <c r="H1233" s="427"/>
      <c r="I1233" s="419"/>
      <c r="J1233" s="419"/>
      <c r="K1233" s="419"/>
      <c r="L1233" s="419"/>
      <c r="M1233" s="435"/>
      <c r="N1233" s="33" t="str">
        <f t="shared" ref="N1233" ca="1" si="825">IF(B1231="","",N1231/G1231)</f>
        <v/>
      </c>
      <c r="O1233" s="419"/>
    </row>
    <row r="1234" spans="1:15" hidden="1" x14ac:dyDescent="0.25">
      <c r="A1234" s="25"/>
      <c r="B1234" s="144" t="str">
        <f ca="1">IF(OFFSET(Zdroj!$B$16,A1233,0)&gt;0,A1236,"")</f>
        <v/>
      </c>
      <c r="C1234" s="2" t="str">
        <f ca="1">IF($B1234="","",IF(Zdroj!$AS$9="ano",CONCATENATE(OFFSET(Zdroj!C$16,'k rozhodnutí detailní'!$A1233,0),"
","Anonymizováno","
",OFFSET(Zdroj!E$16,'k rozhodnutí detailní'!$A1233,0),"
",OFFSET(Zdroj!F$16,'k rozhodnutí detailní'!$A1233,0)),CONCATENATE(OFFSET(Zdroj!C$16,'k rozhodnutí detailní'!$A1233,0),"
",OFFSET(Zdroj!D$16,'k rozhodnutí detailní'!$A1233,0),"
",OFFSET(Zdroj!E$16,'k rozhodnutí detailní'!$A1233,0),"
",OFFSET(Zdroj!F$16,'k rozhodnutí detailní'!$A1233,0))))</f>
        <v/>
      </c>
      <c r="D1234" s="20" t="str">
        <f ca="1">IF($B1234="","",OFFSET(Zdroj!N$16,'k rozhodnutí detailní'!$A1233,0))</f>
        <v/>
      </c>
      <c r="E1234" s="426" t="str">
        <f ca="1">IF($B1234="","",OFFSET(Zdroj!T$16,'k rozhodnutí detailní'!$A1233,0))</f>
        <v/>
      </c>
      <c r="F1234" s="32" t="str">
        <f ca="1">IF($B1234="","",OFFSET(Zdroj!U$16,'k rozhodnutí detailní'!$A1233,0))</f>
        <v/>
      </c>
      <c r="G1234" s="429" t="str">
        <f ca="1">IF($B1234="","",OFFSET(Zdroj!W$16,'k rozhodnutí detailní'!$A1233,0))</f>
        <v/>
      </c>
      <c r="H1234" s="427" t="str">
        <f ca="1">IF($B1234="","",OFFSET(Zdroj!Y$16,'k rozhodnutí detailní'!$A1233,0))</f>
        <v/>
      </c>
      <c r="I1234" s="419" t="str">
        <f ca="1">IF($B1234="","",OFFSET(Zdroj!BW$16,'k rozhodnutí detailní'!$A1233,0))</f>
        <v/>
      </c>
      <c r="J1234" s="419" t="str">
        <f ca="1">IF($B1234="","",OFFSET(Zdroj!BX$16,'k rozhodnutí detailní'!$A1233,0))</f>
        <v/>
      </c>
      <c r="K1234" s="419" t="str">
        <f ca="1">IF($B1234="","",OFFSET(Zdroj!BY$16,'k rozhodnutí detailní'!$A1233,0))</f>
        <v/>
      </c>
      <c r="L1234" s="419" t="str">
        <f ca="1">IF($B1234="","",CONCATENATE(OFFSET(Zdroj!BZ$16,'k rozhodnutí detailní'!$A1233,0)," ze 100"))</f>
        <v/>
      </c>
      <c r="M1234" s="435" t="str">
        <f t="shared" ref="M1234" ca="1" si="826">IF($B1234="","",SUM((I1234+J1234+K1234)/100))</f>
        <v/>
      </c>
      <c r="N1234" s="425" t="str">
        <f ca="1">IF(B1234="","",IF(Zdroj!$AS$1=Zdroj!$AT$9,IF(ROUND(G1234*M1234,Zdroj!$AT$8)&lt;Zdroj!$AU$1,Zdroj!$AU$1,ROUND(G1234*M1234,Zdroj!$AT$8)),OFFSET(Zdroj!CE$16,'k rozhodnutí detailní'!A1233,0)))</f>
        <v/>
      </c>
      <c r="O1234" s="419" t="str">
        <f ca="1">IF($B1234="","",OFFSET(Zdroj!Z$16,'k rozhodnutí detailní'!$A1233,0))</f>
        <v/>
      </c>
    </row>
    <row r="1235" spans="1:15" hidden="1" x14ac:dyDescent="0.25">
      <c r="A1235" s="25"/>
      <c r="B1235" s="424" t="str">
        <f ca="1">IF(OFFSET(Zdroj!$B$16,A1233,0)&gt;0,OFFSET(Zdroj!$B$16,A1233,0)+0,"")</f>
        <v/>
      </c>
      <c r="C1235" s="2" t="str">
        <f ca="1">IF($B1234="","",IF(Zdroj!$AS$9="ano",CONCATENATE("Okres:","
",OFFSET(Zdroj!CH$16,'k rozhodnutí detailní'!$A1233,0),"
","Právní forma","
",OFFSET(Zdroj!H$16,'k rozhodnutí detailní'!$A1233,0),"
",IF(OFFSET(Zdroj!I$16,'k rozhodnutí detailní'!$A1233,0)="","","IČO: "),OFFSET(Zdroj!I$16,'k rozhodnutí detailní'!$A1233,0),"
","B.Ú. ",IF(OFFSET(Zdroj!J$16,'k rozhodnutí detailní'!$A1233,0)="","","Anonymizováno")),CONCATENATE("Okres:","
",OFFSET(Zdroj!CH$16,'k rozhodnutí detailní'!$A1233,0),"
","Právní forma","
",OFFSET(Zdroj!H$16,'k rozhodnutí detailní'!$A1233,0),"
",IF(OFFSET(Zdroj!I$16,'k rozhodnutí detailní'!$A1233,0)="","","IČO: "),OFFSET(Zdroj!I$16,'k rozhodnutí detailní'!$A1233,0),"
","B.Ú. ",OFFSET(Zdroj!J$16,'k rozhodnutí detailní'!$A1233,0))))</f>
        <v/>
      </c>
      <c r="D1235" s="3" t="str">
        <f ca="1">IF($B1234="","",OFFSET(Zdroj!O$16,'k rozhodnutí detailní'!$A1233,0))</f>
        <v/>
      </c>
      <c r="E1235" s="426"/>
      <c r="F1235" s="31"/>
      <c r="G1235" s="429"/>
      <c r="H1235" s="427"/>
      <c r="I1235" s="419"/>
      <c r="J1235" s="419"/>
      <c r="K1235" s="419"/>
      <c r="L1235" s="419"/>
      <c r="M1235" s="435"/>
      <c r="N1235" s="425"/>
      <c r="O1235" s="419"/>
    </row>
    <row r="1236" spans="1:15" hidden="1" x14ac:dyDescent="0.25">
      <c r="A1236" s="25">
        <f t="shared" ref="A1236" si="827">ROW()/3-1</f>
        <v>411</v>
      </c>
      <c r="B1236" s="424"/>
      <c r="C1236" s="29" t="str">
        <f ca="1">IF($B1234="","",IF(Zdroj!$AS$9="ano",IF(OFFSET(Zdroj!M$16,'k rozhodnutí detailní'!A1233,0)="","","Anonymizováno"),IF(OFFSET(Zdroj!M$16,'k rozhodnutí detailní'!A1233,0)="","",OFFSET(Zdroj!M$16,'k rozhodnutí detailní'!A1233,0))))</f>
        <v/>
      </c>
      <c r="D1236" s="3" t="str">
        <f ca="1">IF($B1234="","",CONCATENATE("Dotace bude použita na:","
",OFFSET(Zdroj!P$16,'k rozhodnutí detailní'!$A1233,0)))</f>
        <v/>
      </c>
      <c r="E1236" s="426"/>
      <c r="F1236" s="32" t="str">
        <f ca="1">IF($B1234="","",OFFSET(Zdroj!V$16,'k rozhodnutí detailní'!$A1233,0))</f>
        <v/>
      </c>
      <c r="G1236" s="49" t="str">
        <f ca="1">IF($B1234="","",OFFSET(Zdroj!CC$16,'k rozhodnutí'!#REF!,0))</f>
        <v/>
      </c>
      <c r="H1236" s="427"/>
      <c r="I1236" s="419"/>
      <c r="J1236" s="419"/>
      <c r="K1236" s="419"/>
      <c r="L1236" s="419"/>
      <c r="M1236" s="435"/>
      <c r="N1236" s="33" t="str">
        <f t="shared" ref="N1236" ca="1" si="828">IF(B1234="","",N1234/G1234)</f>
        <v/>
      </c>
      <c r="O1236" s="419"/>
    </row>
    <row r="1237" spans="1:15" hidden="1" x14ac:dyDescent="0.25">
      <c r="A1237" s="25"/>
      <c r="B1237" s="144" t="str">
        <f ca="1">IF(OFFSET(Zdroj!$B$16,A1236,0)&gt;0,A1239,"")</f>
        <v/>
      </c>
      <c r="C1237" s="2" t="str">
        <f ca="1">IF($B1237="","",IF(Zdroj!$AS$9="ano",CONCATENATE(OFFSET(Zdroj!C$16,'k rozhodnutí detailní'!$A1236,0),"
","Anonymizováno","
",OFFSET(Zdroj!E$16,'k rozhodnutí detailní'!$A1236,0),"
",OFFSET(Zdroj!F$16,'k rozhodnutí detailní'!$A1236,0)),CONCATENATE(OFFSET(Zdroj!C$16,'k rozhodnutí detailní'!$A1236,0),"
",OFFSET(Zdroj!D$16,'k rozhodnutí detailní'!$A1236,0),"
",OFFSET(Zdroj!E$16,'k rozhodnutí detailní'!$A1236,0),"
",OFFSET(Zdroj!F$16,'k rozhodnutí detailní'!$A1236,0))))</f>
        <v/>
      </c>
      <c r="D1237" s="20" t="str">
        <f ca="1">IF($B1237="","",OFFSET(Zdroj!N$16,'k rozhodnutí detailní'!$A1236,0))</f>
        <v/>
      </c>
      <c r="E1237" s="426" t="str">
        <f ca="1">IF($B1237="","",OFFSET(Zdroj!T$16,'k rozhodnutí detailní'!$A1236,0))</f>
        <v/>
      </c>
      <c r="F1237" s="32" t="str">
        <f ca="1">IF($B1237="","",OFFSET(Zdroj!U$16,'k rozhodnutí detailní'!$A1236,0))</f>
        <v/>
      </c>
      <c r="G1237" s="429" t="str">
        <f ca="1">IF($B1237="","",OFFSET(Zdroj!W$16,'k rozhodnutí detailní'!$A1236,0))</f>
        <v/>
      </c>
      <c r="H1237" s="427" t="str">
        <f ca="1">IF($B1237="","",OFFSET(Zdroj!Y$16,'k rozhodnutí detailní'!$A1236,0))</f>
        <v/>
      </c>
      <c r="I1237" s="419" t="str">
        <f ca="1">IF($B1237="","",OFFSET(Zdroj!BW$16,'k rozhodnutí detailní'!$A1236,0))</f>
        <v/>
      </c>
      <c r="J1237" s="419" t="str">
        <f ca="1">IF($B1237="","",OFFSET(Zdroj!BX$16,'k rozhodnutí detailní'!$A1236,0))</f>
        <v/>
      </c>
      <c r="K1237" s="419" t="str">
        <f ca="1">IF($B1237="","",OFFSET(Zdroj!BY$16,'k rozhodnutí detailní'!$A1236,0))</f>
        <v/>
      </c>
      <c r="L1237" s="419" t="str">
        <f ca="1">IF($B1237="","",CONCATENATE(OFFSET(Zdroj!BZ$16,'k rozhodnutí detailní'!$A1236,0)," ze 100"))</f>
        <v/>
      </c>
      <c r="M1237" s="435" t="str">
        <f t="shared" ref="M1237" ca="1" si="829">IF($B1237="","",SUM((I1237+J1237+K1237)/100))</f>
        <v/>
      </c>
      <c r="N1237" s="425" t="str">
        <f ca="1">IF(B1237="","",IF(Zdroj!$AS$1=Zdroj!$AT$9,IF(ROUND(G1237*M1237,Zdroj!$AT$8)&lt;Zdroj!$AU$1,Zdroj!$AU$1,ROUND(G1237*M1237,Zdroj!$AT$8)),OFFSET(Zdroj!CE$16,'k rozhodnutí detailní'!A1236,0)))</f>
        <v/>
      </c>
      <c r="O1237" s="419" t="str">
        <f ca="1">IF($B1237="","",OFFSET(Zdroj!Z$16,'k rozhodnutí detailní'!$A1236,0))</f>
        <v/>
      </c>
    </row>
    <row r="1238" spans="1:15" hidden="1" x14ac:dyDescent="0.25">
      <c r="A1238" s="25"/>
      <c r="B1238" s="424" t="str">
        <f ca="1">IF(OFFSET(Zdroj!$B$16,A1236,0)&gt;0,OFFSET(Zdroj!$B$16,A1236,0)+0,"")</f>
        <v/>
      </c>
      <c r="C1238" s="2" t="str">
        <f ca="1">IF($B1237="","",IF(Zdroj!$AS$9="ano",CONCATENATE("Okres:","
",OFFSET(Zdroj!CH$16,'k rozhodnutí detailní'!$A1236,0),"
","Právní forma","
",OFFSET(Zdroj!H$16,'k rozhodnutí detailní'!$A1236,0),"
",IF(OFFSET(Zdroj!I$16,'k rozhodnutí detailní'!$A1236,0)="","","IČO: "),OFFSET(Zdroj!I$16,'k rozhodnutí detailní'!$A1236,0),"
","B.Ú. ",IF(OFFSET(Zdroj!J$16,'k rozhodnutí detailní'!$A1236,0)="","","Anonymizováno")),CONCATENATE("Okres:","
",OFFSET(Zdroj!CH$16,'k rozhodnutí detailní'!$A1236,0),"
","Právní forma","
",OFFSET(Zdroj!H$16,'k rozhodnutí detailní'!$A1236,0),"
",IF(OFFSET(Zdroj!I$16,'k rozhodnutí detailní'!$A1236,0)="","","IČO: "),OFFSET(Zdroj!I$16,'k rozhodnutí detailní'!$A1236,0),"
","B.Ú. ",OFFSET(Zdroj!J$16,'k rozhodnutí detailní'!$A1236,0))))</f>
        <v/>
      </c>
      <c r="D1238" s="3" t="str">
        <f ca="1">IF($B1237="","",OFFSET(Zdroj!O$16,'k rozhodnutí detailní'!$A1236,0))</f>
        <v/>
      </c>
      <c r="E1238" s="426"/>
      <c r="F1238" s="31"/>
      <c r="G1238" s="429"/>
      <c r="H1238" s="427"/>
      <c r="I1238" s="419"/>
      <c r="J1238" s="419"/>
      <c r="K1238" s="419"/>
      <c r="L1238" s="419"/>
      <c r="M1238" s="435"/>
      <c r="N1238" s="425"/>
      <c r="O1238" s="419"/>
    </row>
    <row r="1239" spans="1:15" hidden="1" x14ac:dyDescent="0.25">
      <c r="A1239" s="25">
        <f t="shared" ref="A1239" si="830">ROW()/3-1</f>
        <v>412</v>
      </c>
      <c r="B1239" s="424"/>
      <c r="C1239" s="29" t="str">
        <f ca="1">IF($B1237="","",IF(Zdroj!$AS$9="ano",IF(OFFSET(Zdroj!M$16,'k rozhodnutí detailní'!A1236,0)="","","Anonymizováno"),IF(OFFSET(Zdroj!M$16,'k rozhodnutí detailní'!A1236,0)="","",OFFSET(Zdroj!M$16,'k rozhodnutí detailní'!A1236,0))))</f>
        <v/>
      </c>
      <c r="D1239" s="3" t="str">
        <f ca="1">IF($B1237="","",CONCATENATE("Dotace bude použita na:","
",OFFSET(Zdroj!P$16,'k rozhodnutí detailní'!$A1236,0)))</f>
        <v/>
      </c>
      <c r="E1239" s="426"/>
      <c r="F1239" s="32" t="str">
        <f ca="1">IF($B1237="","",OFFSET(Zdroj!V$16,'k rozhodnutí detailní'!$A1236,0))</f>
        <v/>
      </c>
      <c r="G1239" s="49" t="str">
        <f ca="1">IF($B1237="","",OFFSET(Zdroj!CC$16,'k rozhodnutí'!#REF!,0))</f>
        <v/>
      </c>
      <c r="H1239" s="427"/>
      <c r="I1239" s="419"/>
      <c r="J1239" s="419"/>
      <c r="K1239" s="419"/>
      <c r="L1239" s="419"/>
      <c r="M1239" s="435"/>
      <c r="N1239" s="33" t="str">
        <f t="shared" ref="N1239" ca="1" si="831">IF(B1237="","",N1237/G1237)</f>
        <v/>
      </c>
      <c r="O1239" s="419"/>
    </row>
    <row r="1240" spans="1:15" hidden="1" x14ac:dyDescent="0.25">
      <c r="A1240" s="25"/>
      <c r="B1240" s="144" t="str">
        <f ca="1">IF(OFFSET(Zdroj!$B$16,A1239,0)&gt;0,A1242,"")</f>
        <v/>
      </c>
      <c r="C1240" s="2" t="str">
        <f ca="1">IF($B1240="","",IF(Zdroj!$AS$9="ano",CONCATENATE(OFFSET(Zdroj!C$16,'k rozhodnutí detailní'!$A1239,0),"
","Anonymizováno","
",OFFSET(Zdroj!E$16,'k rozhodnutí detailní'!$A1239,0),"
",OFFSET(Zdroj!F$16,'k rozhodnutí detailní'!$A1239,0)),CONCATENATE(OFFSET(Zdroj!C$16,'k rozhodnutí detailní'!$A1239,0),"
",OFFSET(Zdroj!D$16,'k rozhodnutí detailní'!$A1239,0),"
",OFFSET(Zdroj!E$16,'k rozhodnutí detailní'!$A1239,0),"
",OFFSET(Zdroj!F$16,'k rozhodnutí detailní'!$A1239,0))))</f>
        <v/>
      </c>
      <c r="D1240" s="20" t="str">
        <f ca="1">IF($B1240="","",OFFSET(Zdroj!N$16,'k rozhodnutí detailní'!$A1239,0))</f>
        <v/>
      </c>
      <c r="E1240" s="426" t="str">
        <f ca="1">IF($B1240="","",OFFSET(Zdroj!T$16,'k rozhodnutí detailní'!$A1239,0))</f>
        <v/>
      </c>
      <c r="F1240" s="32" t="str">
        <f ca="1">IF($B1240="","",OFFSET(Zdroj!U$16,'k rozhodnutí detailní'!$A1239,0))</f>
        <v/>
      </c>
      <c r="G1240" s="429" t="str">
        <f ca="1">IF($B1240="","",OFFSET(Zdroj!W$16,'k rozhodnutí detailní'!$A1239,0))</f>
        <v/>
      </c>
      <c r="H1240" s="427" t="str">
        <f ca="1">IF($B1240="","",OFFSET(Zdroj!Y$16,'k rozhodnutí detailní'!$A1239,0))</f>
        <v/>
      </c>
      <c r="I1240" s="419" t="str">
        <f ca="1">IF($B1240="","",OFFSET(Zdroj!BW$16,'k rozhodnutí detailní'!$A1239,0))</f>
        <v/>
      </c>
      <c r="J1240" s="419" t="str">
        <f ca="1">IF($B1240="","",OFFSET(Zdroj!BX$16,'k rozhodnutí detailní'!$A1239,0))</f>
        <v/>
      </c>
      <c r="K1240" s="419" t="str">
        <f ca="1">IF($B1240="","",OFFSET(Zdroj!BY$16,'k rozhodnutí detailní'!$A1239,0))</f>
        <v/>
      </c>
      <c r="L1240" s="419" t="str">
        <f ca="1">IF($B1240="","",CONCATENATE(OFFSET(Zdroj!BZ$16,'k rozhodnutí detailní'!$A1239,0)," ze 100"))</f>
        <v/>
      </c>
      <c r="M1240" s="435" t="str">
        <f t="shared" ref="M1240" ca="1" si="832">IF($B1240="","",SUM((I1240+J1240+K1240)/100))</f>
        <v/>
      </c>
      <c r="N1240" s="425" t="str">
        <f ca="1">IF(B1240="","",IF(Zdroj!$AS$1=Zdroj!$AT$9,IF(ROUND(G1240*M1240,Zdroj!$AT$8)&lt;Zdroj!$AU$1,Zdroj!$AU$1,ROUND(G1240*M1240,Zdroj!$AT$8)),OFFSET(Zdroj!CE$16,'k rozhodnutí detailní'!A1239,0)))</f>
        <v/>
      </c>
      <c r="O1240" s="419" t="str">
        <f ca="1">IF($B1240="","",OFFSET(Zdroj!Z$16,'k rozhodnutí detailní'!$A1239,0))</f>
        <v/>
      </c>
    </row>
    <row r="1241" spans="1:15" hidden="1" x14ac:dyDescent="0.25">
      <c r="A1241" s="25"/>
      <c r="B1241" s="424" t="str">
        <f ca="1">IF(OFFSET(Zdroj!$B$16,A1239,0)&gt;0,OFFSET(Zdroj!$B$16,A1239,0)+0,"")</f>
        <v/>
      </c>
      <c r="C1241" s="2" t="str">
        <f ca="1">IF($B1240="","",IF(Zdroj!$AS$9="ano",CONCATENATE("Okres:","
",OFFSET(Zdroj!CH$16,'k rozhodnutí detailní'!$A1239,0),"
","Právní forma","
",OFFSET(Zdroj!H$16,'k rozhodnutí detailní'!$A1239,0),"
",IF(OFFSET(Zdroj!I$16,'k rozhodnutí detailní'!$A1239,0)="","","IČO: "),OFFSET(Zdroj!I$16,'k rozhodnutí detailní'!$A1239,0),"
","B.Ú. ",IF(OFFSET(Zdroj!J$16,'k rozhodnutí detailní'!$A1239,0)="","","Anonymizováno")),CONCATENATE("Okres:","
",OFFSET(Zdroj!CH$16,'k rozhodnutí detailní'!$A1239,0),"
","Právní forma","
",OFFSET(Zdroj!H$16,'k rozhodnutí detailní'!$A1239,0),"
",IF(OFFSET(Zdroj!I$16,'k rozhodnutí detailní'!$A1239,0)="","","IČO: "),OFFSET(Zdroj!I$16,'k rozhodnutí detailní'!$A1239,0),"
","B.Ú. ",OFFSET(Zdroj!J$16,'k rozhodnutí detailní'!$A1239,0))))</f>
        <v/>
      </c>
      <c r="D1241" s="3" t="str">
        <f ca="1">IF($B1240="","",OFFSET(Zdroj!O$16,'k rozhodnutí detailní'!$A1239,0))</f>
        <v/>
      </c>
      <c r="E1241" s="426"/>
      <c r="F1241" s="31"/>
      <c r="G1241" s="429"/>
      <c r="H1241" s="427"/>
      <c r="I1241" s="419"/>
      <c r="J1241" s="419"/>
      <c r="K1241" s="419"/>
      <c r="L1241" s="419"/>
      <c r="M1241" s="435"/>
      <c r="N1241" s="425"/>
      <c r="O1241" s="419"/>
    </row>
    <row r="1242" spans="1:15" hidden="1" x14ac:dyDescent="0.25">
      <c r="A1242" s="25">
        <f t="shared" ref="A1242" si="833">ROW()/3-1</f>
        <v>413</v>
      </c>
      <c r="B1242" s="424"/>
      <c r="C1242" s="29" t="str">
        <f ca="1">IF($B1240="","",IF(Zdroj!$AS$9="ano",IF(OFFSET(Zdroj!M$16,'k rozhodnutí detailní'!A1239,0)="","","Anonymizováno"),IF(OFFSET(Zdroj!M$16,'k rozhodnutí detailní'!A1239,0)="","",OFFSET(Zdroj!M$16,'k rozhodnutí detailní'!A1239,0))))</f>
        <v/>
      </c>
      <c r="D1242" s="3" t="str">
        <f ca="1">IF($B1240="","",CONCATENATE("Dotace bude použita na:","
",OFFSET(Zdroj!P$16,'k rozhodnutí detailní'!$A1239,0)))</f>
        <v/>
      </c>
      <c r="E1242" s="426"/>
      <c r="F1242" s="32" t="str">
        <f ca="1">IF($B1240="","",OFFSET(Zdroj!V$16,'k rozhodnutí detailní'!$A1239,0))</f>
        <v/>
      </c>
      <c r="G1242" s="49" t="str">
        <f ca="1">IF($B1240="","",OFFSET(Zdroj!CC$16,'k rozhodnutí'!#REF!,0))</f>
        <v/>
      </c>
      <c r="H1242" s="427"/>
      <c r="I1242" s="419"/>
      <c r="J1242" s="419"/>
      <c r="K1242" s="419"/>
      <c r="L1242" s="419"/>
      <c r="M1242" s="435"/>
      <c r="N1242" s="33" t="str">
        <f t="shared" ref="N1242" ca="1" si="834">IF(B1240="","",N1240/G1240)</f>
        <v/>
      </c>
      <c r="O1242" s="419"/>
    </row>
    <row r="1243" spans="1:15" hidden="1" x14ac:dyDescent="0.25">
      <c r="A1243" s="25"/>
      <c r="B1243" s="144" t="str">
        <f ca="1">IF(OFFSET(Zdroj!$B$16,A1242,0)&gt;0,A1245,"")</f>
        <v/>
      </c>
      <c r="C1243" s="2" t="str">
        <f ca="1">IF($B1243="","",IF(Zdroj!$AS$9="ano",CONCATENATE(OFFSET(Zdroj!C$16,'k rozhodnutí detailní'!$A1242,0),"
","Anonymizováno","
",OFFSET(Zdroj!E$16,'k rozhodnutí detailní'!$A1242,0),"
",OFFSET(Zdroj!F$16,'k rozhodnutí detailní'!$A1242,0)),CONCATENATE(OFFSET(Zdroj!C$16,'k rozhodnutí detailní'!$A1242,0),"
",OFFSET(Zdroj!D$16,'k rozhodnutí detailní'!$A1242,0),"
",OFFSET(Zdroj!E$16,'k rozhodnutí detailní'!$A1242,0),"
",OFFSET(Zdroj!F$16,'k rozhodnutí detailní'!$A1242,0))))</f>
        <v/>
      </c>
      <c r="D1243" s="20" t="str">
        <f ca="1">IF($B1243="","",OFFSET(Zdroj!N$16,'k rozhodnutí detailní'!$A1242,0))</f>
        <v/>
      </c>
      <c r="E1243" s="426" t="str">
        <f ca="1">IF($B1243="","",OFFSET(Zdroj!T$16,'k rozhodnutí detailní'!$A1242,0))</f>
        <v/>
      </c>
      <c r="F1243" s="32" t="str">
        <f ca="1">IF($B1243="","",OFFSET(Zdroj!U$16,'k rozhodnutí detailní'!$A1242,0))</f>
        <v/>
      </c>
      <c r="G1243" s="429" t="str">
        <f ca="1">IF($B1243="","",OFFSET(Zdroj!W$16,'k rozhodnutí detailní'!$A1242,0))</f>
        <v/>
      </c>
      <c r="H1243" s="427" t="str">
        <f ca="1">IF($B1243="","",OFFSET(Zdroj!Y$16,'k rozhodnutí detailní'!$A1242,0))</f>
        <v/>
      </c>
      <c r="I1243" s="419" t="str">
        <f ca="1">IF($B1243="","",OFFSET(Zdroj!BW$16,'k rozhodnutí detailní'!$A1242,0))</f>
        <v/>
      </c>
      <c r="J1243" s="419" t="str">
        <f ca="1">IF($B1243="","",OFFSET(Zdroj!BX$16,'k rozhodnutí detailní'!$A1242,0))</f>
        <v/>
      </c>
      <c r="K1243" s="419" t="str">
        <f ca="1">IF($B1243="","",OFFSET(Zdroj!BY$16,'k rozhodnutí detailní'!$A1242,0))</f>
        <v/>
      </c>
      <c r="L1243" s="419" t="str">
        <f ca="1">IF($B1243="","",CONCATENATE(OFFSET(Zdroj!BZ$16,'k rozhodnutí detailní'!$A1242,0)," ze 100"))</f>
        <v/>
      </c>
      <c r="M1243" s="435" t="str">
        <f t="shared" ref="M1243" ca="1" si="835">IF($B1243="","",SUM((I1243+J1243+K1243)/100))</f>
        <v/>
      </c>
      <c r="N1243" s="425" t="str">
        <f ca="1">IF(B1243="","",IF(Zdroj!$AS$1=Zdroj!$AT$9,IF(ROUND(G1243*M1243,Zdroj!$AT$8)&lt;Zdroj!$AU$1,Zdroj!$AU$1,ROUND(G1243*M1243,Zdroj!$AT$8)),OFFSET(Zdroj!CE$16,'k rozhodnutí detailní'!A1242,0)))</f>
        <v/>
      </c>
      <c r="O1243" s="419" t="str">
        <f ca="1">IF($B1243="","",OFFSET(Zdroj!Z$16,'k rozhodnutí detailní'!$A1242,0))</f>
        <v/>
      </c>
    </row>
    <row r="1244" spans="1:15" hidden="1" x14ac:dyDescent="0.25">
      <c r="A1244" s="25"/>
      <c r="B1244" s="424" t="str">
        <f ca="1">IF(OFFSET(Zdroj!$B$16,A1242,0)&gt;0,OFFSET(Zdroj!$B$16,A1242,0)+0,"")</f>
        <v/>
      </c>
      <c r="C1244" s="2" t="str">
        <f ca="1">IF($B1243="","",IF(Zdroj!$AS$9="ano",CONCATENATE("Okres:","
",OFFSET(Zdroj!CH$16,'k rozhodnutí detailní'!$A1242,0),"
","Právní forma","
",OFFSET(Zdroj!H$16,'k rozhodnutí detailní'!$A1242,0),"
",IF(OFFSET(Zdroj!I$16,'k rozhodnutí detailní'!$A1242,0)="","","IČO: "),OFFSET(Zdroj!I$16,'k rozhodnutí detailní'!$A1242,0),"
","B.Ú. ",IF(OFFSET(Zdroj!J$16,'k rozhodnutí detailní'!$A1242,0)="","","Anonymizováno")),CONCATENATE("Okres:","
",OFFSET(Zdroj!CH$16,'k rozhodnutí detailní'!$A1242,0),"
","Právní forma","
",OFFSET(Zdroj!H$16,'k rozhodnutí detailní'!$A1242,0),"
",IF(OFFSET(Zdroj!I$16,'k rozhodnutí detailní'!$A1242,0)="","","IČO: "),OFFSET(Zdroj!I$16,'k rozhodnutí detailní'!$A1242,0),"
","B.Ú. ",OFFSET(Zdroj!J$16,'k rozhodnutí detailní'!$A1242,0))))</f>
        <v/>
      </c>
      <c r="D1244" s="3" t="str">
        <f ca="1">IF($B1243="","",OFFSET(Zdroj!O$16,'k rozhodnutí detailní'!$A1242,0))</f>
        <v/>
      </c>
      <c r="E1244" s="426"/>
      <c r="F1244" s="31"/>
      <c r="G1244" s="429"/>
      <c r="H1244" s="427"/>
      <c r="I1244" s="419"/>
      <c r="J1244" s="419"/>
      <c r="K1244" s="419"/>
      <c r="L1244" s="419"/>
      <c r="M1244" s="435"/>
      <c r="N1244" s="425"/>
      <c r="O1244" s="419"/>
    </row>
    <row r="1245" spans="1:15" hidden="1" x14ac:dyDescent="0.25">
      <c r="A1245" s="25">
        <f t="shared" ref="A1245" si="836">ROW()/3-1</f>
        <v>414</v>
      </c>
      <c r="B1245" s="424"/>
      <c r="C1245" s="29" t="str">
        <f ca="1">IF($B1243="","",IF(Zdroj!$AS$9="ano",IF(OFFSET(Zdroj!M$16,'k rozhodnutí detailní'!A1242,0)="","","Anonymizováno"),IF(OFFSET(Zdroj!M$16,'k rozhodnutí detailní'!A1242,0)="","",OFFSET(Zdroj!M$16,'k rozhodnutí detailní'!A1242,0))))</f>
        <v/>
      </c>
      <c r="D1245" s="3" t="str">
        <f ca="1">IF($B1243="","",CONCATENATE("Dotace bude použita na:","
",OFFSET(Zdroj!P$16,'k rozhodnutí detailní'!$A1242,0)))</f>
        <v/>
      </c>
      <c r="E1245" s="426"/>
      <c r="F1245" s="32" t="str">
        <f ca="1">IF($B1243="","",OFFSET(Zdroj!V$16,'k rozhodnutí detailní'!$A1242,0))</f>
        <v/>
      </c>
      <c r="G1245" s="49" t="str">
        <f ca="1">IF($B1243="","",OFFSET(Zdroj!CC$16,'k rozhodnutí'!#REF!,0))</f>
        <v/>
      </c>
      <c r="H1245" s="427"/>
      <c r="I1245" s="419"/>
      <c r="J1245" s="419"/>
      <c r="K1245" s="419"/>
      <c r="L1245" s="419"/>
      <c r="M1245" s="435"/>
      <c r="N1245" s="33" t="str">
        <f t="shared" ref="N1245" ca="1" si="837">IF(B1243="","",N1243/G1243)</f>
        <v/>
      </c>
      <c r="O1245" s="419"/>
    </row>
    <row r="1246" spans="1:15" hidden="1" x14ac:dyDescent="0.25">
      <c r="A1246" s="25"/>
      <c r="B1246" s="144" t="str">
        <f ca="1">IF(OFFSET(Zdroj!$B$16,A1245,0)&gt;0,A1248,"")</f>
        <v/>
      </c>
      <c r="C1246" s="2" t="str">
        <f ca="1">IF($B1246="","",IF(Zdroj!$AS$9="ano",CONCATENATE(OFFSET(Zdroj!C$16,'k rozhodnutí detailní'!$A1245,0),"
","Anonymizováno","
",OFFSET(Zdroj!E$16,'k rozhodnutí detailní'!$A1245,0),"
",OFFSET(Zdroj!F$16,'k rozhodnutí detailní'!$A1245,0)),CONCATENATE(OFFSET(Zdroj!C$16,'k rozhodnutí detailní'!$A1245,0),"
",OFFSET(Zdroj!D$16,'k rozhodnutí detailní'!$A1245,0),"
",OFFSET(Zdroj!E$16,'k rozhodnutí detailní'!$A1245,0),"
",OFFSET(Zdroj!F$16,'k rozhodnutí detailní'!$A1245,0))))</f>
        <v/>
      </c>
      <c r="D1246" s="20" t="str">
        <f ca="1">IF($B1246="","",OFFSET(Zdroj!N$16,'k rozhodnutí detailní'!$A1245,0))</f>
        <v/>
      </c>
      <c r="E1246" s="426" t="str">
        <f ca="1">IF($B1246="","",OFFSET(Zdroj!T$16,'k rozhodnutí detailní'!$A1245,0))</f>
        <v/>
      </c>
      <c r="F1246" s="32" t="str">
        <f ca="1">IF($B1246="","",OFFSET(Zdroj!U$16,'k rozhodnutí detailní'!$A1245,0))</f>
        <v/>
      </c>
      <c r="G1246" s="429" t="str">
        <f ca="1">IF($B1246="","",OFFSET(Zdroj!W$16,'k rozhodnutí detailní'!$A1245,0))</f>
        <v/>
      </c>
      <c r="H1246" s="427" t="str">
        <f ca="1">IF($B1246="","",OFFSET(Zdroj!Y$16,'k rozhodnutí detailní'!$A1245,0))</f>
        <v/>
      </c>
      <c r="I1246" s="419" t="str">
        <f ca="1">IF($B1246="","",OFFSET(Zdroj!BW$16,'k rozhodnutí detailní'!$A1245,0))</f>
        <v/>
      </c>
      <c r="J1246" s="419" t="str">
        <f ca="1">IF($B1246="","",OFFSET(Zdroj!BX$16,'k rozhodnutí detailní'!$A1245,0))</f>
        <v/>
      </c>
      <c r="K1246" s="419" t="str">
        <f ca="1">IF($B1246="","",OFFSET(Zdroj!BY$16,'k rozhodnutí detailní'!$A1245,0))</f>
        <v/>
      </c>
      <c r="L1246" s="419" t="str">
        <f ca="1">IF($B1246="","",CONCATENATE(OFFSET(Zdroj!BZ$16,'k rozhodnutí detailní'!$A1245,0)," ze 100"))</f>
        <v/>
      </c>
      <c r="M1246" s="435" t="str">
        <f t="shared" ref="M1246" ca="1" si="838">IF($B1246="","",SUM((I1246+J1246+K1246)/100))</f>
        <v/>
      </c>
      <c r="N1246" s="425" t="str">
        <f ca="1">IF(B1246="","",IF(Zdroj!$AS$1=Zdroj!$AT$9,IF(ROUND(G1246*M1246,Zdroj!$AT$8)&lt;Zdroj!$AU$1,Zdroj!$AU$1,ROUND(G1246*M1246,Zdroj!$AT$8)),OFFSET(Zdroj!CE$16,'k rozhodnutí detailní'!A1245,0)))</f>
        <v/>
      </c>
      <c r="O1246" s="419" t="str">
        <f ca="1">IF($B1246="","",OFFSET(Zdroj!Z$16,'k rozhodnutí detailní'!$A1245,0))</f>
        <v/>
      </c>
    </row>
    <row r="1247" spans="1:15" hidden="1" x14ac:dyDescent="0.25">
      <c r="A1247" s="25"/>
      <c r="B1247" s="424" t="str">
        <f ca="1">IF(OFFSET(Zdroj!$B$16,A1245,0)&gt;0,OFFSET(Zdroj!$B$16,A1245,0)+0,"")</f>
        <v/>
      </c>
      <c r="C1247" s="2" t="str">
        <f ca="1">IF($B1246="","",IF(Zdroj!$AS$9="ano",CONCATENATE("Okres:","
",OFFSET(Zdroj!CH$16,'k rozhodnutí detailní'!$A1245,0),"
","Právní forma","
",OFFSET(Zdroj!H$16,'k rozhodnutí detailní'!$A1245,0),"
",IF(OFFSET(Zdroj!I$16,'k rozhodnutí detailní'!$A1245,0)="","","IČO: "),OFFSET(Zdroj!I$16,'k rozhodnutí detailní'!$A1245,0),"
","B.Ú. ",IF(OFFSET(Zdroj!J$16,'k rozhodnutí detailní'!$A1245,0)="","","Anonymizováno")),CONCATENATE("Okres:","
",OFFSET(Zdroj!CH$16,'k rozhodnutí detailní'!$A1245,0),"
","Právní forma","
",OFFSET(Zdroj!H$16,'k rozhodnutí detailní'!$A1245,0),"
",IF(OFFSET(Zdroj!I$16,'k rozhodnutí detailní'!$A1245,0)="","","IČO: "),OFFSET(Zdroj!I$16,'k rozhodnutí detailní'!$A1245,0),"
","B.Ú. ",OFFSET(Zdroj!J$16,'k rozhodnutí detailní'!$A1245,0))))</f>
        <v/>
      </c>
      <c r="D1247" s="3" t="str">
        <f ca="1">IF($B1246="","",OFFSET(Zdroj!O$16,'k rozhodnutí detailní'!$A1245,0))</f>
        <v/>
      </c>
      <c r="E1247" s="426"/>
      <c r="F1247" s="31"/>
      <c r="G1247" s="429"/>
      <c r="H1247" s="427"/>
      <c r="I1247" s="419"/>
      <c r="J1247" s="419"/>
      <c r="K1247" s="419"/>
      <c r="L1247" s="419"/>
      <c r="M1247" s="435"/>
      <c r="N1247" s="425"/>
      <c r="O1247" s="419"/>
    </row>
    <row r="1248" spans="1:15" hidden="1" x14ac:dyDescent="0.25">
      <c r="A1248" s="25">
        <f t="shared" ref="A1248" si="839">ROW()/3-1</f>
        <v>415</v>
      </c>
      <c r="B1248" s="424"/>
      <c r="C1248" s="29" t="str">
        <f ca="1">IF($B1246="","",IF(Zdroj!$AS$9="ano",IF(OFFSET(Zdroj!M$16,'k rozhodnutí detailní'!A1245,0)="","","Anonymizováno"),IF(OFFSET(Zdroj!M$16,'k rozhodnutí detailní'!A1245,0)="","",OFFSET(Zdroj!M$16,'k rozhodnutí detailní'!A1245,0))))</f>
        <v/>
      </c>
      <c r="D1248" s="3" t="str">
        <f ca="1">IF($B1246="","",CONCATENATE("Dotace bude použita na:","
",OFFSET(Zdroj!P$16,'k rozhodnutí detailní'!$A1245,0)))</f>
        <v/>
      </c>
      <c r="E1248" s="426"/>
      <c r="F1248" s="32" t="str">
        <f ca="1">IF($B1246="","",OFFSET(Zdroj!V$16,'k rozhodnutí detailní'!$A1245,0))</f>
        <v/>
      </c>
      <c r="G1248" s="49" t="str">
        <f ca="1">IF($B1246="","",OFFSET(Zdroj!CC$16,'k rozhodnutí'!#REF!,0))</f>
        <v/>
      </c>
      <c r="H1248" s="427"/>
      <c r="I1248" s="419"/>
      <c r="J1248" s="419"/>
      <c r="K1248" s="419"/>
      <c r="L1248" s="419"/>
      <c r="M1248" s="435"/>
      <c r="N1248" s="33" t="str">
        <f t="shared" ref="N1248" ca="1" si="840">IF(B1246="","",N1246/G1246)</f>
        <v/>
      </c>
      <c r="O1248" s="419"/>
    </row>
    <row r="1249" spans="1:15" hidden="1" x14ac:dyDescent="0.25">
      <c r="A1249" s="25"/>
      <c r="B1249" s="144" t="str">
        <f ca="1">IF(OFFSET(Zdroj!$B$16,A1248,0)&gt;0,A1251,"")</f>
        <v/>
      </c>
      <c r="C1249" s="2" t="str">
        <f ca="1">IF($B1249="","",IF(Zdroj!$AS$9="ano",CONCATENATE(OFFSET(Zdroj!C$16,'k rozhodnutí detailní'!$A1248,0),"
","Anonymizováno","
",OFFSET(Zdroj!E$16,'k rozhodnutí detailní'!$A1248,0),"
",OFFSET(Zdroj!F$16,'k rozhodnutí detailní'!$A1248,0)),CONCATENATE(OFFSET(Zdroj!C$16,'k rozhodnutí detailní'!$A1248,0),"
",OFFSET(Zdroj!D$16,'k rozhodnutí detailní'!$A1248,0),"
",OFFSET(Zdroj!E$16,'k rozhodnutí detailní'!$A1248,0),"
",OFFSET(Zdroj!F$16,'k rozhodnutí detailní'!$A1248,0))))</f>
        <v/>
      </c>
      <c r="D1249" s="20" t="str">
        <f ca="1">IF($B1249="","",OFFSET(Zdroj!N$16,'k rozhodnutí detailní'!$A1248,0))</f>
        <v/>
      </c>
      <c r="E1249" s="426" t="str">
        <f ca="1">IF($B1249="","",OFFSET(Zdroj!T$16,'k rozhodnutí detailní'!$A1248,0))</f>
        <v/>
      </c>
      <c r="F1249" s="32" t="str">
        <f ca="1">IF($B1249="","",OFFSET(Zdroj!U$16,'k rozhodnutí detailní'!$A1248,0))</f>
        <v/>
      </c>
      <c r="G1249" s="429" t="str">
        <f ca="1">IF($B1249="","",OFFSET(Zdroj!W$16,'k rozhodnutí detailní'!$A1248,0))</f>
        <v/>
      </c>
      <c r="H1249" s="427" t="str">
        <f ca="1">IF($B1249="","",OFFSET(Zdroj!Y$16,'k rozhodnutí detailní'!$A1248,0))</f>
        <v/>
      </c>
      <c r="I1249" s="419" t="str">
        <f ca="1">IF($B1249="","",OFFSET(Zdroj!BW$16,'k rozhodnutí detailní'!$A1248,0))</f>
        <v/>
      </c>
      <c r="J1249" s="419" t="str">
        <f ca="1">IF($B1249="","",OFFSET(Zdroj!BX$16,'k rozhodnutí detailní'!$A1248,0))</f>
        <v/>
      </c>
      <c r="K1249" s="419" t="str">
        <f ca="1">IF($B1249="","",OFFSET(Zdroj!BY$16,'k rozhodnutí detailní'!$A1248,0))</f>
        <v/>
      </c>
      <c r="L1249" s="419" t="str">
        <f ca="1">IF($B1249="","",CONCATENATE(OFFSET(Zdroj!BZ$16,'k rozhodnutí detailní'!$A1248,0)," ze 100"))</f>
        <v/>
      </c>
      <c r="M1249" s="435" t="str">
        <f t="shared" ref="M1249" ca="1" si="841">IF($B1249="","",SUM((I1249+J1249+K1249)/100))</f>
        <v/>
      </c>
      <c r="N1249" s="425" t="str">
        <f ca="1">IF(B1249="","",IF(Zdroj!$AS$1=Zdroj!$AT$9,IF(ROUND(G1249*M1249,Zdroj!$AT$8)&lt;Zdroj!$AU$1,Zdroj!$AU$1,ROUND(G1249*M1249,Zdroj!$AT$8)),OFFSET(Zdroj!CE$16,'k rozhodnutí detailní'!A1248,0)))</f>
        <v/>
      </c>
      <c r="O1249" s="419" t="str">
        <f ca="1">IF($B1249="","",OFFSET(Zdroj!Z$16,'k rozhodnutí detailní'!$A1248,0))</f>
        <v/>
      </c>
    </row>
    <row r="1250" spans="1:15" hidden="1" x14ac:dyDescent="0.25">
      <c r="A1250" s="25"/>
      <c r="B1250" s="424" t="str">
        <f ca="1">IF(OFFSET(Zdroj!$B$16,A1248,0)&gt;0,OFFSET(Zdroj!$B$16,A1248,0)+0,"")</f>
        <v/>
      </c>
      <c r="C1250" s="2" t="str">
        <f ca="1">IF($B1249="","",IF(Zdroj!$AS$9="ano",CONCATENATE("Okres:","
",OFFSET(Zdroj!CH$16,'k rozhodnutí detailní'!$A1248,0),"
","Právní forma","
",OFFSET(Zdroj!H$16,'k rozhodnutí detailní'!$A1248,0),"
",IF(OFFSET(Zdroj!I$16,'k rozhodnutí detailní'!$A1248,0)="","","IČO: "),OFFSET(Zdroj!I$16,'k rozhodnutí detailní'!$A1248,0),"
","B.Ú. ",IF(OFFSET(Zdroj!J$16,'k rozhodnutí detailní'!$A1248,0)="","","Anonymizováno")),CONCATENATE("Okres:","
",OFFSET(Zdroj!CH$16,'k rozhodnutí detailní'!$A1248,0),"
","Právní forma","
",OFFSET(Zdroj!H$16,'k rozhodnutí detailní'!$A1248,0),"
",IF(OFFSET(Zdroj!I$16,'k rozhodnutí detailní'!$A1248,0)="","","IČO: "),OFFSET(Zdroj!I$16,'k rozhodnutí detailní'!$A1248,0),"
","B.Ú. ",OFFSET(Zdroj!J$16,'k rozhodnutí detailní'!$A1248,0))))</f>
        <v/>
      </c>
      <c r="D1250" s="3" t="str">
        <f ca="1">IF($B1249="","",OFFSET(Zdroj!O$16,'k rozhodnutí detailní'!$A1248,0))</f>
        <v/>
      </c>
      <c r="E1250" s="426"/>
      <c r="F1250" s="31"/>
      <c r="G1250" s="429"/>
      <c r="H1250" s="427"/>
      <c r="I1250" s="419"/>
      <c r="J1250" s="419"/>
      <c r="K1250" s="419"/>
      <c r="L1250" s="419"/>
      <c r="M1250" s="435"/>
      <c r="N1250" s="425"/>
      <c r="O1250" s="419"/>
    </row>
    <row r="1251" spans="1:15" hidden="1" x14ac:dyDescent="0.25">
      <c r="A1251" s="25">
        <f t="shared" ref="A1251" si="842">ROW()/3-1</f>
        <v>416</v>
      </c>
      <c r="B1251" s="424"/>
      <c r="C1251" s="29" t="str">
        <f ca="1">IF($B1249="","",IF(Zdroj!$AS$9="ano",IF(OFFSET(Zdroj!M$16,'k rozhodnutí detailní'!A1248,0)="","","Anonymizováno"),IF(OFFSET(Zdroj!M$16,'k rozhodnutí detailní'!A1248,0)="","",OFFSET(Zdroj!M$16,'k rozhodnutí detailní'!A1248,0))))</f>
        <v/>
      </c>
      <c r="D1251" s="3" t="str">
        <f ca="1">IF($B1249="","",CONCATENATE("Dotace bude použita na:","
",OFFSET(Zdroj!P$16,'k rozhodnutí detailní'!$A1248,0)))</f>
        <v/>
      </c>
      <c r="E1251" s="426"/>
      <c r="F1251" s="32" t="str">
        <f ca="1">IF($B1249="","",OFFSET(Zdroj!V$16,'k rozhodnutí detailní'!$A1248,0))</f>
        <v/>
      </c>
      <c r="G1251" s="49" t="str">
        <f ca="1">IF($B1249="","",OFFSET(Zdroj!CC$16,'k rozhodnutí'!#REF!,0))</f>
        <v/>
      </c>
      <c r="H1251" s="427"/>
      <c r="I1251" s="419"/>
      <c r="J1251" s="419"/>
      <c r="K1251" s="419"/>
      <c r="L1251" s="419"/>
      <c r="M1251" s="435"/>
      <c r="N1251" s="33" t="str">
        <f t="shared" ref="N1251" ca="1" si="843">IF(B1249="","",N1249/G1249)</f>
        <v/>
      </c>
      <c r="O1251" s="419"/>
    </row>
    <row r="1252" spans="1:15" hidden="1" x14ac:dyDescent="0.25">
      <c r="A1252" s="25"/>
      <c r="B1252" s="144" t="str">
        <f ca="1">IF(OFFSET(Zdroj!$B$16,A1251,0)&gt;0,A1254,"")</f>
        <v/>
      </c>
      <c r="C1252" s="2" t="str">
        <f ca="1">IF($B1252="","",IF(Zdroj!$AS$9="ano",CONCATENATE(OFFSET(Zdroj!C$16,'k rozhodnutí detailní'!$A1251,0),"
","Anonymizováno","
",OFFSET(Zdroj!E$16,'k rozhodnutí detailní'!$A1251,0),"
",OFFSET(Zdroj!F$16,'k rozhodnutí detailní'!$A1251,0)),CONCATENATE(OFFSET(Zdroj!C$16,'k rozhodnutí detailní'!$A1251,0),"
",OFFSET(Zdroj!D$16,'k rozhodnutí detailní'!$A1251,0),"
",OFFSET(Zdroj!E$16,'k rozhodnutí detailní'!$A1251,0),"
",OFFSET(Zdroj!F$16,'k rozhodnutí detailní'!$A1251,0))))</f>
        <v/>
      </c>
      <c r="D1252" s="20" t="str">
        <f ca="1">IF($B1252="","",OFFSET(Zdroj!N$16,'k rozhodnutí detailní'!$A1251,0))</f>
        <v/>
      </c>
      <c r="E1252" s="426" t="str">
        <f ca="1">IF($B1252="","",OFFSET(Zdroj!T$16,'k rozhodnutí detailní'!$A1251,0))</f>
        <v/>
      </c>
      <c r="F1252" s="32" t="str">
        <f ca="1">IF($B1252="","",OFFSET(Zdroj!U$16,'k rozhodnutí detailní'!$A1251,0))</f>
        <v/>
      </c>
      <c r="G1252" s="429" t="str">
        <f ca="1">IF($B1252="","",OFFSET(Zdroj!W$16,'k rozhodnutí detailní'!$A1251,0))</f>
        <v/>
      </c>
      <c r="H1252" s="427" t="str">
        <f ca="1">IF($B1252="","",OFFSET(Zdroj!Y$16,'k rozhodnutí detailní'!$A1251,0))</f>
        <v/>
      </c>
      <c r="I1252" s="419" t="str">
        <f ca="1">IF($B1252="","",OFFSET(Zdroj!BW$16,'k rozhodnutí detailní'!$A1251,0))</f>
        <v/>
      </c>
      <c r="J1252" s="419" t="str">
        <f ca="1">IF($B1252="","",OFFSET(Zdroj!BX$16,'k rozhodnutí detailní'!$A1251,0))</f>
        <v/>
      </c>
      <c r="K1252" s="419" t="str">
        <f ca="1">IF($B1252="","",OFFSET(Zdroj!BY$16,'k rozhodnutí detailní'!$A1251,0))</f>
        <v/>
      </c>
      <c r="L1252" s="419" t="str">
        <f ca="1">IF($B1252="","",CONCATENATE(OFFSET(Zdroj!BZ$16,'k rozhodnutí detailní'!$A1251,0)," ze 100"))</f>
        <v/>
      </c>
      <c r="M1252" s="435" t="str">
        <f t="shared" ref="M1252" ca="1" si="844">IF($B1252="","",SUM((I1252+J1252+K1252)/100))</f>
        <v/>
      </c>
      <c r="N1252" s="425" t="str">
        <f ca="1">IF(B1252="","",IF(Zdroj!$AS$1=Zdroj!$AT$9,IF(ROUND(G1252*M1252,Zdroj!$AT$8)&lt;Zdroj!$AU$1,Zdroj!$AU$1,ROUND(G1252*M1252,Zdroj!$AT$8)),OFFSET(Zdroj!CE$16,'k rozhodnutí detailní'!A1251,0)))</f>
        <v/>
      </c>
      <c r="O1252" s="419" t="str">
        <f ca="1">IF($B1252="","",OFFSET(Zdroj!Z$16,'k rozhodnutí detailní'!$A1251,0))</f>
        <v/>
      </c>
    </row>
    <row r="1253" spans="1:15" hidden="1" x14ac:dyDescent="0.25">
      <c r="A1253" s="25"/>
      <c r="B1253" s="424" t="str">
        <f ca="1">IF(OFFSET(Zdroj!$B$16,A1251,0)&gt;0,OFFSET(Zdroj!$B$16,A1251,0)+0,"")</f>
        <v/>
      </c>
      <c r="C1253" s="2" t="str">
        <f ca="1">IF($B1252="","",IF(Zdroj!$AS$9="ano",CONCATENATE("Okres:","
",OFFSET(Zdroj!CH$16,'k rozhodnutí detailní'!$A1251,0),"
","Právní forma","
",OFFSET(Zdroj!H$16,'k rozhodnutí detailní'!$A1251,0),"
",IF(OFFSET(Zdroj!I$16,'k rozhodnutí detailní'!$A1251,0)="","","IČO: "),OFFSET(Zdroj!I$16,'k rozhodnutí detailní'!$A1251,0),"
","B.Ú. ",IF(OFFSET(Zdroj!J$16,'k rozhodnutí detailní'!$A1251,0)="","","Anonymizováno")),CONCATENATE("Okres:","
",OFFSET(Zdroj!CH$16,'k rozhodnutí detailní'!$A1251,0),"
","Právní forma","
",OFFSET(Zdroj!H$16,'k rozhodnutí detailní'!$A1251,0),"
",IF(OFFSET(Zdroj!I$16,'k rozhodnutí detailní'!$A1251,0)="","","IČO: "),OFFSET(Zdroj!I$16,'k rozhodnutí detailní'!$A1251,0),"
","B.Ú. ",OFFSET(Zdroj!J$16,'k rozhodnutí detailní'!$A1251,0))))</f>
        <v/>
      </c>
      <c r="D1253" s="3" t="str">
        <f ca="1">IF($B1252="","",OFFSET(Zdroj!O$16,'k rozhodnutí detailní'!$A1251,0))</f>
        <v/>
      </c>
      <c r="E1253" s="426"/>
      <c r="F1253" s="31"/>
      <c r="G1253" s="429"/>
      <c r="H1253" s="427"/>
      <c r="I1253" s="419"/>
      <c r="J1253" s="419"/>
      <c r="K1253" s="419"/>
      <c r="L1253" s="419"/>
      <c r="M1253" s="435"/>
      <c r="N1253" s="425"/>
      <c r="O1253" s="419"/>
    </row>
    <row r="1254" spans="1:15" hidden="1" x14ac:dyDescent="0.25">
      <c r="A1254" s="25">
        <f t="shared" ref="A1254" si="845">ROW()/3-1</f>
        <v>417</v>
      </c>
      <c r="B1254" s="424"/>
      <c r="C1254" s="29" t="str">
        <f ca="1">IF($B1252="","",IF(Zdroj!$AS$9="ano",IF(OFFSET(Zdroj!M$16,'k rozhodnutí detailní'!A1251,0)="","","Anonymizováno"),IF(OFFSET(Zdroj!M$16,'k rozhodnutí detailní'!A1251,0)="","",OFFSET(Zdroj!M$16,'k rozhodnutí detailní'!A1251,0))))</f>
        <v/>
      </c>
      <c r="D1254" s="3" t="str">
        <f ca="1">IF($B1252="","",CONCATENATE("Dotace bude použita na:","
",OFFSET(Zdroj!P$16,'k rozhodnutí detailní'!$A1251,0)))</f>
        <v/>
      </c>
      <c r="E1254" s="426"/>
      <c r="F1254" s="32" t="str">
        <f ca="1">IF($B1252="","",OFFSET(Zdroj!V$16,'k rozhodnutí detailní'!$A1251,0))</f>
        <v/>
      </c>
      <c r="G1254" s="49" t="str">
        <f ca="1">IF($B1252="","",OFFSET(Zdroj!CC$16,'k rozhodnutí'!#REF!,0))</f>
        <v/>
      </c>
      <c r="H1254" s="427"/>
      <c r="I1254" s="419"/>
      <c r="J1254" s="419"/>
      <c r="K1254" s="419"/>
      <c r="L1254" s="419"/>
      <c r="M1254" s="435"/>
      <c r="N1254" s="33" t="str">
        <f t="shared" ref="N1254" ca="1" si="846">IF(B1252="","",N1252/G1252)</f>
        <v/>
      </c>
      <c r="O1254" s="419"/>
    </row>
    <row r="1255" spans="1:15" hidden="1" x14ac:dyDescent="0.25">
      <c r="A1255" s="25"/>
      <c r="B1255" s="144" t="str">
        <f ca="1">IF(OFFSET(Zdroj!$B$16,A1254,0)&gt;0,A1257,"")</f>
        <v/>
      </c>
      <c r="C1255" s="2" t="str">
        <f ca="1">IF($B1255="","",IF(Zdroj!$AS$9="ano",CONCATENATE(OFFSET(Zdroj!C$16,'k rozhodnutí detailní'!$A1254,0),"
","Anonymizováno","
",OFFSET(Zdroj!E$16,'k rozhodnutí detailní'!$A1254,0),"
",OFFSET(Zdroj!F$16,'k rozhodnutí detailní'!$A1254,0)),CONCATENATE(OFFSET(Zdroj!C$16,'k rozhodnutí detailní'!$A1254,0),"
",OFFSET(Zdroj!D$16,'k rozhodnutí detailní'!$A1254,0),"
",OFFSET(Zdroj!E$16,'k rozhodnutí detailní'!$A1254,0),"
",OFFSET(Zdroj!F$16,'k rozhodnutí detailní'!$A1254,0))))</f>
        <v/>
      </c>
      <c r="D1255" s="20" t="str">
        <f ca="1">IF($B1255="","",OFFSET(Zdroj!N$16,'k rozhodnutí detailní'!$A1254,0))</f>
        <v/>
      </c>
      <c r="E1255" s="426" t="str">
        <f ca="1">IF($B1255="","",OFFSET(Zdroj!T$16,'k rozhodnutí detailní'!$A1254,0))</f>
        <v/>
      </c>
      <c r="F1255" s="32" t="str">
        <f ca="1">IF($B1255="","",OFFSET(Zdroj!U$16,'k rozhodnutí detailní'!$A1254,0))</f>
        <v/>
      </c>
      <c r="G1255" s="429" t="str">
        <f ca="1">IF($B1255="","",OFFSET(Zdroj!W$16,'k rozhodnutí detailní'!$A1254,0))</f>
        <v/>
      </c>
      <c r="H1255" s="427" t="str">
        <f ca="1">IF($B1255="","",OFFSET(Zdroj!Y$16,'k rozhodnutí detailní'!$A1254,0))</f>
        <v/>
      </c>
      <c r="I1255" s="419" t="str">
        <f ca="1">IF($B1255="","",OFFSET(Zdroj!BW$16,'k rozhodnutí detailní'!$A1254,0))</f>
        <v/>
      </c>
      <c r="J1255" s="419" t="str">
        <f ca="1">IF($B1255="","",OFFSET(Zdroj!BX$16,'k rozhodnutí detailní'!$A1254,0))</f>
        <v/>
      </c>
      <c r="K1255" s="419" t="str">
        <f ca="1">IF($B1255="","",OFFSET(Zdroj!BY$16,'k rozhodnutí detailní'!$A1254,0))</f>
        <v/>
      </c>
      <c r="L1255" s="419" t="str">
        <f ca="1">IF($B1255="","",CONCATENATE(OFFSET(Zdroj!BZ$16,'k rozhodnutí detailní'!$A1254,0)," ze 100"))</f>
        <v/>
      </c>
      <c r="M1255" s="435" t="str">
        <f t="shared" ref="M1255" ca="1" si="847">IF($B1255="","",SUM((I1255+J1255+K1255)/100))</f>
        <v/>
      </c>
      <c r="N1255" s="425" t="str">
        <f ca="1">IF(B1255="","",IF(Zdroj!$AS$1=Zdroj!$AT$9,IF(ROUND(G1255*M1255,Zdroj!$AT$8)&lt;Zdroj!$AU$1,Zdroj!$AU$1,ROUND(G1255*M1255,Zdroj!$AT$8)),OFFSET(Zdroj!CE$16,'k rozhodnutí detailní'!A1254,0)))</f>
        <v/>
      </c>
      <c r="O1255" s="419" t="str">
        <f ca="1">IF($B1255="","",OFFSET(Zdroj!Z$16,'k rozhodnutí detailní'!$A1254,0))</f>
        <v/>
      </c>
    </row>
    <row r="1256" spans="1:15" hidden="1" x14ac:dyDescent="0.25">
      <c r="A1256" s="25"/>
      <c r="B1256" s="424" t="str">
        <f ca="1">IF(OFFSET(Zdroj!$B$16,A1254,0)&gt;0,OFFSET(Zdroj!$B$16,A1254,0)+0,"")</f>
        <v/>
      </c>
      <c r="C1256" s="2" t="str">
        <f ca="1">IF($B1255="","",IF(Zdroj!$AS$9="ano",CONCATENATE("Okres:","
",OFFSET(Zdroj!CH$16,'k rozhodnutí detailní'!$A1254,0),"
","Právní forma","
",OFFSET(Zdroj!H$16,'k rozhodnutí detailní'!$A1254,0),"
",IF(OFFSET(Zdroj!I$16,'k rozhodnutí detailní'!$A1254,0)="","","IČO: "),OFFSET(Zdroj!I$16,'k rozhodnutí detailní'!$A1254,0),"
","B.Ú. ",IF(OFFSET(Zdroj!J$16,'k rozhodnutí detailní'!$A1254,0)="","","Anonymizováno")),CONCATENATE("Okres:","
",OFFSET(Zdroj!CH$16,'k rozhodnutí detailní'!$A1254,0),"
","Právní forma","
",OFFSET(Zdroj!H$16,'k rozhodnutí detailní'!$A1254,0),"
",IF(OFFSET(Zdroj!I$16,'k rozhodnutí detailní'!$A1254,0)="","","IČO: "),OFFSET(Zdroj!I$16,'k rozhodnutí detailní'!$A1254,0),"
","B.Ú. ",OFFSET(Zdroj!J$16,'k rozhodnutí detailní'!$A1254,0))))</f>
        <v/>
      </c>
      <c r="D1256" s="3" t="str">
        <f ca="1">IF($B1255="","",OFFSET(Zdroj!O$16,'k rozhodnutí detailní'!$A1254,0))</f>
        <v/>
      </c>
      <c r="E1256" s="426"/>
      <c r="F1256" s="31"/>
      <c r="G1256" s="429"/>
      <c r="H1256" s="427"/>
      <c r="I1256" s="419"/>
      <c r="J1256" s="419"/>
      <c r="K1256" s="419"/>
      <c r="L1256" s="419"/>
      <c r="M1256" s="435"/>
      <c r="N1256" s="425"/>
      <c r="O1256" s="419"/>
    </row>
    <row r="1257" spans="1:15" hidden="1" x14ac:dyDescent="0.25">
      <c r="A1257" s="25">
        <f t="shared" ref="A1257" si="848">ROW()/3-1</f>
        <v>418</v>
      </c>
      <c r="B1257" s="424"/>
      <c r="C1257" s="29" t="str">
        <f ca="1">IF($B1255="","",IF(Zdroj!$AS$9="ano",IF(OFFSET(Zdroj!M$16,'k rozhodnutí detailní'!A1254,0)="","","Anonymizováno"),IF(OFFSET(Zdroj!M$16,'k rozhodnutí detailní'!A1254,0)="","",OFFSET(Zdroj!M$16,'k rozhodnutí detailní'!A1254,0))))</f>
        <v/>
      </c>
      <c r="D1257" s="3" t="str">
        <f ca="1">IF($B1255="","",CONCATENATE("Dotace bude použita na:","
",OFFSET(Zdroj!P$16,'k rozhodnutí detailní'!$A1254,0)))</f>
        <v/>
      </c>
      <c r="E1257" s="426"/>
      <c r="F1257" s="32" t="str">
        <f ca="1">IF($B1255="","",OFFSET(Zdroj!V$16,'k rozhodnutí detailní'!$A1254,0))</f>
        <v/>
      </c>
      <c r="G1257" s="49" t="str">
        <f ca="1">IF($B1255="","",OFFSET(Zdroj!CC$16,'k rozhodnutí'!#REF!,0))</f>
        <v/>
      </c>
      <c r="H1257" s="427"/>
      <c r="I1257" s="419"/>
      <c r="J1257" s="419"/>
      <c r="K1257" s="419"/>
      <c r="L1257" s="419"/>
      <c r="M1257" s="435"/>
      <c r="N1257" s="33" t="str">
        <f t="shared" ref="N1257" ca="1" si="849">IF(B1255="","",N1255/G1255)</f>
        <v/>
      </c>
      <c r="O1257" s="419"/>
    </row>
    <row r="1258" spans="1:15" hidden="1" x14ac:dyDescent="0.25">
      <c r="A1258" s="25"/>
      <c r="B1258" s="144" t="str">
        <f ca="1">IF(OFFSET(Zdroj!$B$16,A1257,0)&gt;0,A1260,"")</f>
        <v/>
      </c>
      <c r="C1258" s="2" t="str">
        <f ca="1">IF($B1258="","",IF(Zdroj!$AS$9="ano",CONCATENATE(OFFSET(Zdroj!C$16,'k rozhodnutí detailní'!$A1257,0),"
","Anonymizováno","
",OFFSET(Zdroj!E$16,'k rozhodnutí detailní'!$A1257,0),"
",OFFSET(Zdroj!F$16,'k rozhodnutí detailní'!$A1257,0)),CONCATENATE(OFFSET(Zdroj!C$16,'k rozhodnutí detailní'!$A1257,0),"
",OFFSET(Zdroj!D$16,'k rozhodnutí detailní'!$A1257,0),"
",OFFSET(Zdroj!E$16,'k rozhodnutí detailní'!$A1257,0),"
",OFFSET(Zdroj!F$16,'k rozhodnutí detailní'!$A1257,0))))</f>
        <v/>
      </c>
      <c r="D1258" s="20" t="str">
        <f ca="1">IF($B1258="","",OFFSET(Zdroj!N$16,'k rozhodnutí detailní'!$A1257,0))</f>
        <v/>
      </c>
      <c r="E1258" s="426" t="str">
        <f ca="1">IF($B1258="","",OFFSET(Zdroj!T$16,'k rozhodnutí detailní'!$A1257,0))</f>
        <v/>
      </c>
      <c r="F1258" s="32" t="str">
        <f ca="1">IF($B1258="","",OFFSET(Zdroj!U$16,'k rozhodnutí detailní'!$A1257,0))</f>
        <v/>
      </c>
      <c r="G1258" s="429" t="str">
        <f ca="1">IF($B1258="","",OFFSET(Zdroj!W$16,'k rozhodnutí detailní'!$A1257,0))</f>
        <v/>
      </c>
      <c r="H1258" s="427" t="str">
        <f ca="1">IF($B1258="","",OFFSET(Zdroj!Y$16,'k rozhodnutí detailní'!$A1257,0))</f>
        <v/>
      </c>
      <c r="I1258" s="419" t="str">
        <f ca="1">IF($B1258="","",OFFSET(Zdroj!BW$16,'k rozhodnutí detailní'!$A1257,0))</f>
        <v/>
      </c>
      <c r="J1258" s="419" t="str">
        <f ca="1">IF($B1258="","",OFFSET(Zdroj!BX$16,'k rozhodnutí detailní'!$A1257,0))</f>
        <v/>
      </c>
      <c r="K1258" s="419" t="str">
        <f ca="1">IF($B1258="","",OFFSET(Zdroj!BY$16,'k rozhodnutí detailní'!$A1257,0))</f>
        <v/>
      </c>
      <c r="L1258" s="419" t="str">
        <f ca="1">IF($B1258="","",CONCATENATE(OFFSET(Zdroj!BZ$16,'k rozhodnutí detailní'!$A1257,0)," ze 100"))</f>
        <v/>
      </c>
      <c r="M1258" s="435" t="str">
        <f t="shared" ref="M1258" ca="1" si="850">IF($B1258="","",SUM((I1258+J1258+K1258)/100))</f>
        <v/>
      </c>
      <c r="N1258" s="425" t="str">
        <f ca="1">IF(B1258="","",IF(Zdroj!$AS$1=Zdroj!$AT$9,IF(ROUND(G1258*M1258,Zdroj!$AT$8)&lt;Zdroj!$AU$1,Zdroj!$AU$1,ROUND(G1258*M1258,Zdroj!$AT$8)),OFFSET(Zdroj!CE$16,'k rozhodnutí detailní'!A1257,0)))</f>
        <v/>
      </c>
      <c r="O1258" s="419" t="str">
        <f ca="1">IF($B1258="","",OFFSET(Zdroj!Z$16,'k rozhodnutí detailní'!$A1257,0))</f>
        <v/>
      </c>
    </row>
    <row r="1259" spans="1:15" hidden="1" x14ac:dyDescent="0.25">
      <c r="A1259" s="25"/>
      <c r="B1259" s="424" t="str">
        <f ca="1">IF(OFFSET(Zdroj!$B$16,A1257,0)&gt;0,OFFSET(Zdroj!$B$16,A1257,0)+0,"")</f>
        <v/>
      </c>
      <c r="C1259" s="2" t="str">
        <f ca="1">IF($B1258="","",IF(Zdroj!$AS$9="ano",CONCATENATE("Okres:","
",OFFSET(Zdroj!CH$16,'k rozhodnutí detailní'!$A1257,0),"
","Právní forma","
",OFFSET(Zdroj!H$16,'k rozhodnutí detailní'!$A1257,0),"
",IF(OFFSET(Zdroj!I$16,'k rozhodnutí detailní'!$A1257,0)="","","IČO: "),OFFSET(Zdroj!I$16,'k rozhodnutí detailní'!$A1257,0),"
","B.Ú. ",IF(OFFSET(Zdroj!J$16,'k rozhodnutí detailní'!$A1257,0)="","","Anonymizováno")),CONCATENATE("Okres:","
",OFFSET(Zdroj!CH$16,'k rozhodnutí detailní'!$A1257,0),"
","Právní forma","
",OFFSET(Zdroj!H$16,'k rozhodnutí detailní'!$A1257,0),"
",IF(OFFSET(Zdroj!I$16,'k rozhodnutí detailní'!$A1257,0)="","","IČO: "),OFFSET(Zdroj!I$16,'k rozhodnutí detailní'!$A1257,0),"
","B.Ú. ",OFFSET(Zdroj!J$16,'k rozhodnutí detailní'!$A1257,0))))</f>
        <v/>
      </c>
      <c r="D1259" s="3" t="str">
        <f ca="1">IF($B1258="","",OFFSET(Zdroj!O$16,'k rozhodnutí detailní'!$A1257,0))</f>
        <v/>
      </c>
      <c r="E1259" s="426"/>
      <c r="F1259" s="31"/>
      <c r="G1259" s="429"/>
      <c r="H1259" s="427"/>
      <c r="I1259" s="419"/>
      <c r="J1259" s="419"/>
      <c r="K1259" s="419"/>
      <c r="L1259" s="419"/>
      <c r="M1259" s="435"/>
      <c r="N1259" s="425"/>
      <c r="O1259" s="419"/>
    </row>
    <row r="1260" spans="1:15" hidden="1" x14ac:dyDescent="0.25">
      <c r="A1260" s="25">
        <f t="shared" ref="A1260" si="851">ROW()/3-1</f>
        <v>419</v>
      </c>
      <c r="B1260" s="424"/>
      <c r="C1260" s="29" t="str">
        <f ca="1">IF($B1258="","",IF(Zdroj!$AS$9="ano",IF(OFFSET(Zdroj!M$16,'k rozhodnutí detailní'!A1257,0)="","","Anonymizováno"),IF(OFFSET(Zdroj!M$16,'k rozhodnutí detailní'!A1257,0)="","",OFFSET(Zdroj!M$16,'k rozhodnutí detailní'!A1257,0))))</f>
        <v/>
      </c>
      <c r="D1260" s="3" t="str">
        <f ca="1">IF($B1258="","",CONCATENATE("Dotace bude použita na:","
",OFFSET(Zdroj!P$16,'k rozhodnutí detailní'!$A1257,0)))</f>
        <v/>
      </c>
      <c r="E1260" s="426"/>
      <c r="F1260" s="32" t="str">
        <f ca="1">IF($B1258="","",OFFSET(Zdroj!V$16,'k rozhodnutí detailní'!$A1257,0))</f>
        <v/>
      </c>
      <c r="G1260" s="49" t="str">
        <f ca="1">IF($B1258="","",OFFSET(Zdroj!CC$16,'k rozhodnutí'!#REF!,0))</f>
        <v/>
      </c>
      <c r="H1260" s="427"/>
      <c r="I1260" s="419"/>
      <c r="J1260" s="419"/>
      <c r="K1260" s="419"/>
      <c r="L1260" s="419"/>
      <c r="M1260" s="435"/>
      <c r="N1260" s="33" t="str">
        <f t="shared" ref="N1260" ca="1" si="852">IF(B1258="","",N1258/G1258)</f>
        <v/>
      </c>
      <c r="O1260" s="419"/>
    </row>
    <row r="1261" spans="1:15" hidden="1" x14ac:dyDescent="0.25">
      <c r="A1261" s="25"/>
      <c r="B1261" s="144" t="str">
        <f ca="1">IF(OFFSET(Zdroj!$B$16,A1260,0)&gt;0,A1263,"")</f>
        <v/>
      </c>
      <c r="C1261" s="2" t="str">
        <f ca="1">IF($B1261="","",IF(Zdroj!$AS$9="ano",CONCATENATE(OFFSET(Zdroj!C$16,'k rozhodnutí detailní'!$A1260,0),"
","Anonymizováno","
",OFFSET(Zdroj!E$16,'k rozhodnutí detailní'!$A1260,0),"
",OFFSET(Zdroj!F$16,'k rozhodnutí detailní'!$A1260,0)),CONCATENATE(OFFSET(Zdroj!C$16,'k rozhodnutí detailní'!$A1260,0),"
",OFFSET(Zdroj!D$16,'k rozhodnutí detailní'!$A1260,0),"
",OFFSET(Zdroj!E$16,'k rozhodnutí detailní'!$A1260,0),"
",OFFSET(Zdroj!F$16,'k rozhodnutí detailní'!$A1260,0))))</f>
        <v/>
      </c>
      <c r="D1261" s="20" t="str">
        <f ca="1">IF($B1261="","",OFFSET(Zdroj!N$16,'k rozhodnutí detailní'!$A1260,0))</f>
        <v/>
      </c>
      <c r="E1261" s="426" t="str">
        <f ca="1">IF($B1261="","",OFFSET(Zdroj!T$16,'k rozhodnutí detailní'!$A1260,0))</f>
        <v/>
      </c>
      <c r="F1261" s="32" t="str">
        <f ca="1">IF($B1261="","",OFFSET(Zdroj!U$16,'k rozhodnutí detailní'!$A1260,0))</f>
        <v/>
      </c>
      <c r="G1261" s="429" t="str">
        <f ca="1">IF($B1261="","",OFFSET(Zdroj!W$16,'k rozhodnutí detailní'!$A1260,0))</f>
        <v/>
      </c>
      <c r="H1261" s="427" t="str">
        <f ca="1">IF($B1261="","",OFFSET(Zdroj!Y$16,'k rozhodnutí detailní'!$A1260,0))</f>
        <v/>
      </c>
      <c r="I1261" s="419" t="str">
        <f ca="1">IF($B1261="","",OFFSET(Zdroj!BW$16,'k rozhodnutí detailní'!$A1260,0))</f>
        <v/>
      </c>
      <c r="J1261" s="419" t="str">
        <f ca="1">IF($B1261="","",OFFSET(Zdroj!BX$16,'k rozhodnutí detailní'!$A1260,0))</f>
        <v/>
      </c>
      <c r="K1261" s="419" t="str">
        <f ca="1">IF($B1261="","",OFFSET(Zdroj!BY$16,'k rozhodnutí detailní'!$A1260,0))</f>
        <v/>
      </c>
      <c r="L1261" s="419" t="str">
        <f ca="1">IF($B1261="","",CONCATENATE(OFFSET(Zdroj!BZ$16,'k rozhodnutí detailní'!$A1260,0)," ze 100"))</f>
        <v/>
      </c>
      <c r="M1261" s="435" t="str">
        <f t="shared" ref="M1261" ca="1" si="853">IF($B1261="","",SUM((I1261+J1261+K1261)/100))</f>
        <v/>
      </c>
      <c r="N1261" s="425" t="str">
        <f ca="1">IF(B1261="","",IF(Zdroj!$AS$1=Zdroj!$AT$9,IF(ROUND(G1261*M1261,Zdroj!$AT$8)&lt;Zdroj!$AU$1,Zdroj!$AU$1,ROUND(G1261*M1261,Zdroj!$AT$8)),OFFSET(Zdroj!CE$16,'k rozhodnutí detailní'!A1260,0)))</f>
        <v/>
      </c>
      <c r="O1261" s="419" t="str">
        <f ca="1">IF($B1261="","",OFFSET(Zdroj!Z$16,'k rozhodnutí detailní'!$A1260,0))</f>
        <v/>
      </c>
    </row>
    <row r="1262" spans="1:15" hidden="1" x14ac:dyDescent="0.25">
      <c r="A1262" s="25"/>
      <c r="B1262" s="424" t="str">
        <f ca="1">IF(OFFSET(Zdroj!$B$16,A1260,0)&gt;0,OFFSET(Zdroj!$B$16,A1260,0)+0,"")</f>
        <v/>
      </c>
      <c r="C1262" s="2" t="str">
        <f ca="1">IF($B1261="","",IF(Zdroj!$AS$9="ano",CONCATENATE("Okres:","
",OFFSET(Zdroj!CH$16,'k rozhodnutí detailní'!$A1260,0),"
","Právní forma","
",OFFSET(Zdroj!H$16,'k rozhodnutí detailní'!$A1260,0),"
",IF(OFFSET(Zdroj!I$16,'k rozhodnutí detailní'!$A1260,0)="","","IČO: "),OFFSET(Zdroj!I$16,'k rozhodnutí detailní'!$A1260,0),"
","B.Ú. ",IF(OFFSET(Zdroj!J$16,'k rozhodnutí detailní'!$A1260,0)="","","Anonymizováno")),CONCATENATE("Okres:","
",OFFSET(Zdroj!CH$16,'k rozhodnutí detailní'!$A1260,0),"
","Právní forma","
",OFFSET(Zdroj!H$16,'k rozhodnutí detailní'!$A1260,0),"
",IF(OFFSET(Zdroj!I$16,'k rozhodnutí detailní'!$A1260,0)="","","IČO: "),OFFSET(Zdroj!I$16,'k rozhodnutí detailní'!$A1260,0),"
","B.Ú. ",OFFSET(Zdroj!J$16,'k rozhodnutí detailní'!$A1260,0))))</f>
        <v/>
      </c>
      <c r="D1262" s="3" t="str">
        <f ca="1">IF($B1261="","",OFFSET(Zdroj!O$16,'k rozhodnutí detailní'!$A1260,0))</f>
        <v/>
      </c>
      <c r="E1262" s="426"/>
      <c r="F1262" s="31"/>
      <c r="G1262" s="429"/>
      <c r="H1262" s="427"/>
      <c r="I1262" s="419"/>
      <c r="J1262" s="419"/>
      <c r="K1262" s="419"/>
      <c r="L1262" s="419"/>
      <c r="M1262" s="435"/>
      <c r="N1262" s="425"/>
      <c r="O1262" s="419"/>
    </row>
    <row r="1263" spans="1:15" hidden="1" x14ac:dyDescent="0.25">
      <c r="A1263" s="25">
        <f t="shared" ref="A1263" si="854">ROW()/3-1</f>
        <v>420</v>
      </c>
      <c r="B1263" s="424"/>
      <c r="C1263" s="29" t="str">
        <f ca="1">IF($B1261="","",IF(Zdroj!$AS$9="ano",IF(OFFSET(Zdroj!M$16,'k rozhodnutí detailní'!A1260,0)="","","Anonymizováno"),IF(OFFSET(Zdroj!M$16,'k rozhodnutí detailní'!A1260,0)="","",OFFSET(Zdroj!M$16,'k rozhodnutí detailní'!A1260,0))))</f>
        <v/>
      </c>
      <c r="D1263" s="3" t="str">
        <f ca="1">IF($B1261="","",CONCATENATE("Dotace bude použita na:","
",OFFSET(Zdroj!P$16,'k rozhodnutí detailní'!$A1260,0)))</f>
        <v/>
      </c>
      <c r="E1263" s="426"/>
      <c r="F1263" s="32" t="str">
        <f ca="1">IF($B1261="","",OFFSET(Zdroj!V$16,'k rozhodnutí detailní'!$A1260,0))</f>
        <v/>
      </c>
      <c r="G1263" s="49" t="str">
        <f ca="1">IF($B1261="","",OFFSET(Zdroj!CC$16,'k rozhodnutí'!#REF!,0))</f>
        <v/>
      </c>
      <c r="H1263" s="427"/>
      <c r="I1263" s="419"/>
      <c r="J1263" s="419"/>
      <c r="K1263" s="419"/>
      <c r="L1263" s="419"/>
      <c r="M1263" s="435"/>
      <c r="N1263" s="33" t="str">
        <f t="shared" ref="N1263" ca="1" si="855">IF(B1261="","",N1261/G1261)</f>
        <v/>
      </c>
      <c r="O1263" s="419"/>
    </row>
    <row r="1264" spans="1:15" hidden="1" x14ac:dyDescent="0.25">
      <c r="A1264" s="25"/>
      <c r="B1264" s="144" t="str">
        <f ca="1">IF(OFFSET(Zdroj!$B$16,A1263,0)&gt;0,A1266,"")</f>
        <v/>
      </c>
      <c r="C1264" s="2" t="str">
        <f ca="1">IF($B1264="","",IF(Zdroj!$AS$9="ano",CONCATENATE(OFFSET(Zdroj!C$16,'k rozhodnutí detailní'!$A1263,0),"
","Anonymizováno","
",OFFSET(Zdroj!E$16,'k rozhodnutí detailní'!$A1263,0),"
",OFFSET(Zdroj!F$16,'k rozhodnutí detailní'!$A1263,0)),CONCATENATE(OFFSET(Zdroj!C$16,'k rozhodnutí detailní'!$A1263,0),"
",OFFSET(Zdroj!D$16,'k rozhodnutí detailní'!$A1263,0),"
",OFFSET(Zdroj!E$16,'k rozhodnutí detailní'!$A1263,0),"
",OFFSET(Zdroj!F$16,'k rozhodnutí detailní'!$A1263,0))))</f>
        <v/>
      </c>
      <c r="D1264" s="20" t="str">
        <f ca="1">IF($B1264="","",OFFSET(Zdroj!N$16,'k rozhodnutí detailní'!$A1263,0))</f>
        <v/>
      </c>
      <c r="E1264" s="426" t="str">
        <f ca="1">IF($B1264="","",OFFSET(Zdroj!T$16,'k rozhodnutí detailní'!$A1263,0))</f>
        <v/>
      </c>
      <c r="F1264" s="32" t="str">
        <f ca="1">IF($B1264="","",OFFSET(Zdroj!U$16,'k rozhodnutí detailní'!$A1263,0))</f>
        <v/>
      </c>
      <c r="G1264" s="429" t="str">
        <f ca="1">IF($B1264="","",OFFSET(Zdroj!W$16,'k rozhodnutí detailní'!$A1263,0))</f>
        <v/>
      </c>
      <c r="H1264" s="427" t="str">
        <f ca="1">IF($B1264="","",OFFSET(Zdroj!Y$16,'k rozhodnutí detailní'!$A1263,0))</f>
        <v/>
      </c>
      <c r="I1264" s="419" t="str">
        <f ca="1">IF($B1264="","",OFFSET(Zdroj!BW$16,'k rozhodnutí detailní'!$A1263,0))</f>
        <v/>
      </c>
      <c r="J1264" s="419" t="str">
        <f ca="1">IF($B1264="","",OFFSET(Zdroj!BX$16,'k rozhodnutí detailní'!$A1263,0))</f>
        <v/>
      </c>
      <c r="K1264" s="419" t="str">
        <f ca="1">IF($B1264="","",OFFSET(Zdroj!BY$16,'k rozhodnutí detailní'!$A1263,0))</f>
        <v/>
      </c>
      <c r="L1264" s="419" t="str">
        <f ca="1">IF($B1264="","",CONCATENATE(OFFSET(Zdroj!BZ$16,'k rozhodnutí detailní'!$A1263,0)," ze 100"))</f>
        <v/>
      </c>
      <c r="M1264" s="435" t="str">
        <f t="shared" ref="M1264" ca="1" si="856">IF($B1264="","",SUM((I1264+J1264+K1264)/100))</f>
        <v/>
      </c>
      <c r="N1264" s="425" t="str">
        <f ca="1">IF(B1264="","",IF(Zdroj!$AS$1=Zdroj!$AT$9,IF(ROUND(G1264*M1264,Zdroj!$AT$8)&lt;Zdroj!$AU$1,Zdroj!$AU$1,ROUND(G1264*M1264,Zdroj!$AT$8)),OFFSET(Zdroj!CE$16,'k rozhodnutí detailní'!A1263,0)))</f>
        <v/>
      </c>
      <c r="O1264" s="419" t="str">
        <f ca="1">IF($B1264="","",OFFSET(Zdroj!Z$16,'k rozhodnutí detailní'!$A1263,0))</f>
        <v/>
      </c>
    </row>
    <row r="1265" spans="1:15" hidden="1" x14ac:dyDescent="0.25">
      <c r="A1265" s="25"/>
      <c r="B1265" s="424" t="str">
        <f ca="1">IF(OFFSET(Zdroj!$B$16,A1263,0)&gt;0,OFFSET(Zdroj!$B$16,A1263,0)+0,"")</f>
        <v/>
      </c>
      <c r="C1265" s="2" t="str">
        <f ca="1">IF($B1264="","",IF(Zdroj!$AS$9="ano",CONCATENATE("Okres:","
",OFFSET(Zdroj!CH$16,'k rozhodnutí detailní'!$A1263,0),"
","Právní forma","
",OFFSET(Zdroj!H$16,'k rozhodnutí detailní'!$A1263,0),"
",IF(OFFSET(Zdroj!I$16,'k rozhodnutí detailní'!$A1263,0)="","","IČO: "),OFFSET(Zdroj!I$16,'k rozhodnutí detailní'!$A1263,0),"
","B.Ú. ",IF(OFFSET(Zdroj!J$16,'k rozhodnutí detailní'!$A1263,0)="","","Anonymizováno")),CONCATENATE("Okres:","
",OFFSET(Zdroj!CH$16,'k rozhodnutí detailní'!$A1263,0),"
","Právní forma","
",OFFSET(Zdroj!H$16,'k rozhodnutí detailní'!$A1263,0),"
",IF(OFFSET(Zdroj!I$16,'k rozhodnutí detailní'!$A1263,0)="","","IČO: "),OFFSET(Zdroj!I$16,'k rozhodnutí detailní'!$A1263,0),"
","B.Ú. ",OFFSET(Zdroj!J$16,'k rozhodnutí detailní'!$A1263,0))))</f>
        <v/>
      </c>
      <c r="D1265" s="3" t="str">
        <f ca="1">IF($B1264="","",OFFSET(Zdroj!O$16,'k rozhodnutí detailní'!$A1263,0))</f>
        <v/>
      </c>
      <c r="E1265" s="426"/>
      <c r="F1265" s="31"/>
      <c r="G1265" s="429"/>
      <c r="H1265" s="427"/>
      <c r="I1265" s="419"/>
      <c r="J1265" s="419"/>
      <c r="K1265" s="419"/>
      <c r="L1265" s="419"/>
      <c r="M1265" s="435"/>
      <c r="N1265" s="425"/>
      <c r="O1265" s="419"/>
    </row>
    <row r="1266" spans="1:15" hidden="1" x14ac:dyDescent="0.25">
      <c r="A1266" s="25">
        <f t="shared" ref="A1266" si="857">ROW()/3-1</f>
        <v>421</v>
      </c>
      <c r="B1266" s="424"/>
      <c r="C1266" s="29" t="str">
        <f ca="1">IF($B1264="","",IF(Zdroj!$AS$9="ano",IF(OFFSET(Zdroj!M$16,'k rozhodnutí detailní'!A1263,0)="","","Anonymizováno"),IF(OFFSET(Zdroj!M$16,'k rozhodnutí detailní'!A1263,0)="","",OFFSET(Zdroj!M$16,'k rozhodnutí detailní'!A1263,0))))</f>
        <v/>
      </c>
      <c r="D1266" s="3" t="str">
        <f ca="1">IF($B1264="","",CONCATENATE("Dotace bude použita na:","
",OFFSET(Zdroj!P$16,'k rozhodnutí detailní'!$A1263,0)))</f>
        <v/>
      </c>
      <c r="E1266" s="426"/>
      <c r="F1266" s="32" t="str">
        <f ca="1">IF($B1264="","",OFFSET(Zdroj!V$16,'k rozhodnutí detailní'!$A1263,0))</f>
        <v/>
      </c>
      <c r="G1266" s="49" t="str">
        <f ca="1">IF($B1264="","",OFFSET(Zdroj!CC$16,'k rozhodnutí'!#REF!,0))</f>
        <v/>
      </c>
      <c r="H1266" s="427"/>
      <c r="I1266" s="419"/>
      <c r="J1266" s="419"/>
      <c r="K1266" s="419"/>
      <c r="L1266" s="419"/>
      <c r="M1266" s="435"/>
      <c r="N1266" s="33" t="str">
        <f t="shared" ref="N1266" ca="1" si="858">IF(B1264="","",N1264/G1264)</f>
        <v/>
      </c>
      <c r="O1266" s="419"/>
    </row>
    <row r="1267" spans="1:15" hidden="1" x14ac:dyDescent="0.25">
      <c r="A1267" s="25"/>
      <c r="B1267" s="144" t="str">
        <f ca="1">IF(OFFSET(Zdroj!$B$16,A1266,0)&gt;0,A1269,"")</f>
        <v/>
      </c>
      <c r="C1267" s="2" t="str">
        <f ca="1">IF($B1267="","",IF(Zdroj!$AS$9="ano",CONCATENATE(OFFSET(Zdroj!C$16,'k rozhodnutí detailní'!$A1266,0),"
","Anonymizováno","
",OFFSET(Zdroj!E$16,'k rozhodnutí detailní'!$A1266,0),"
",OFFSET(Zdroj!F$16,'k rozhodnutí detailní'!$A1266,0)),CONCATENATE(OFFSET(Zdroj!C$16,'k rozhodnutí detailní'!$A1266,0),"
",OFFSET(Zdroj!D$16,'k rozhodnutí detailní'!$A1266,0),"
",OFFSET(Zdroj!E$16,'k rozhodnutí detailní'!$A1266,0),"
",OFFSET(Zdroj!F$16,'k rozhodnutí detailní'!$A1266,0))))</f>
        <v/>
      </c>
      <c r="D1267" s="20" t="str">
        <f ca="1">IF($B1267="","",OFFSET(Zdroj!N$16,'k rozhodnutí detailní'!$A1266,0))</f>
        <v/>
      </c>
      <c r="E1267" s="426" t="str">
        <f ca="1">IF($B1267="","",OFFSET(Zdroj!T$16,'k rozhodnutí detailní'!$A1266,0))</f>
        <v/>
      </c>
      <c r="F1267" s="32" t="str">
        <f ca="1">IF($B1267="","",OFFSET(Zdroj!U$16,'k rozhodnutí detailní'!$A1266,0))</f>
        <v/>
      </c>
      <c r="G1267" s="429" t="str">
        <f ca="1">IF($B1267="","",OFFSET(Zdroj!W$16,'k rozhodnutí detailní'!$A1266,0))</f>
        <v/>
      </c>
      <c r="H1267" s="427" t="str">
        <f ca="1">IF($B1267="","",OFFSET(Zdroj!Y$16,'k rozhodnutí detailní'!$A1266,0))</f>
        <v/>
      </c>
      <c r="I1267" s="419" t="str">
        <f ca="1">IF($B1267="","",OFFSET(Zdroj!BW$16,'k rozhodnutí detailní'!$A1266,0))</f>
        <v/>
      </c>
      <c r="J1267" s="419" t="str">
        <f ca="1">IF($B1267="","",OFFSET(Zdroj!BX$16,'k rozhodnutí detailní'!$A1266,0))</f>
        <v/>
      </c>
      <c r="K1267" s="419" t="str">
        <f ca="1">IF($B1267="","",OFFSET(Zdroj!BY$16,'k rozhodnutí detailní'!$A1266,0))</f>
        <v/>
      </c>
      <c r="L1267" s="419" t="str">
        <f ca="1">IF($B1267="","",CONCATENATE(OFFSET(Zdroj!BZ$16,'k rozhodnutí detailní'!$A1266,0)," ze 100"))</f>
        <v/>
      </c>
      <c r="M1267" s="435" t="str">
        <f t="shared" ref="M1267" ca="1" si="859">IF($B1267="","",SUM((I1267+J1267+K1267)/100))</f>
        <v/>
      </c>
      <c r="N1267" s="425" t="str">
        <f ca="1">IF(B1267="","",IF(Zdroj!$AS$1=Zdroj!$AT$9,IF(ROUND(G1267*M1267,Zdroj!$AT$8)&lt;Zdroj!$AU$1,Zdroj!$AU$1,ROUND(G1267*M1267,Zdroj!$AT$8)),OFFSET(Zdroj!CE$16,'k rozhodnutí detailní'!A1266,0)))</f>
        <v/>
      </c>
      <c r="O1267" s="419" t="str">
        <f ca="1">IF($B1267="","",OFFSET(Zdroj!Z$16,'k rozhodnutí detailní'!$A1266,0))</f>
        <v/>
      </c>
    </row>
    <row r="1268" spans="1:15" hidden="1" x14ac:dyDescent="0.25">
      <c r="A1268" s="25"/>
      <c r="B1268" s="424" t="str">
        <f ca="1">IF(OFFSET(Zdroj!$B$16,A1266,0)&gt;0,OFFSET(Zdroj!$B$16,A1266,0)+0,"")</f>
        <v/>
      </c>
      <c r="C1268" s="2" t="str">
        <f ca="1">IF($B1267="","",IF(Zdroj!$AS$9="ano",CONCATENATE("Okres:","
",OFFSET(Zdroj!CH$16,'k rozhodnutí detailní'!$A1266,0),"
","Právní forma","
",OFFSET(Zdroj!H$16,'k rozhodnutí detailní'!$A1266,0),"
",IF(OFFSET(Zdroj!I$16,'k rozhodnutí detailní'!$A1266,0)="","","IČO: "),OFFSET(Zdroj!I$16,'k rozhodnutí detailní'!$A1266,0),"
","B.Ú. ",IF(OFFSET(Zdroj!J$16,'k rozhodnutí detailní'!$A1266,0)="","","Anonymizováno")),CONCATENATE("Okres:","
",OFFSET(Zdroj!CH$16,'k rozhodnutí detailní'!$A1266,0),"
","Právní forma","
",OFFSET(Zdroj!H$16,'k rozhodnutí detailní'!$A1266,0),"
",IF(OFFSET(Zdroj!I$16,'k rozhodnutí detailní'!$A1266,0)="","","IČO: "),OFFSET(Zdroj!I$16,'k rozhodnutí detailní'!$A1266,0),"
","B.Ú. ",OFFSET(Zdroj!J$16,'k rozhodnutí detailní'!$A1266,0))))</f>
        <v/>
      </c>
      <c r="D1268" s="3" t="str">
        <f ca="1">IF($B1267="","",OFFSET(Zdroj!O$16,'k rozhodnutí detailní'!$A1266,0))</f>
        <v/>
      </c>
      <c r="E1268" s="426"/>
      <c r="F1268" s="31"/>
      <c r="G1268" s="429"/>
      <c r="H1268" s="427"/>
      <c r="I1268" s="419"/>
      <c r="J1268" s="419"/>
      <c r="K1268" s="419"/>
      <c r="L1268" s="419"/>
      <c r="M1268" s="435"/>
      <c r="N1268" s="425"/>
      <c r="O1268" s="419"/>
    </row>
    <row r="1269" spans="1:15" hidden="1" x14ac:dyDescent="0.25">
      <c r="A1269" s="25">
        <f t="shared" ref="A1269" si="860">ROW()/3-1</f>
        <v>422</v>
      </c>
      <c r="B1269" s="424"/>
      <c r="C1269" s="29" t="str">
        <f ca="1">IF($B1267="","",IF(Zdroj!$AS$9="ano",IF(OFFSET(Zdroj!M$16,'k rozhodnutí detailní'!A1266,0)="","","Anonymizováno"),IF(OFFSET(Zdroj!M$16,'k rozhodnutí detailní'!A1266,0)="","",OFFSET(Zdroj!M$16,'k rozhodnutí detailní'!A1266,0))))</f>
        <v/>
      </c>
      <c r="D1269" s="3" t="str">
        <f ca="1">IF($B1267="","",CONCATENATE("Dotace bude použita na:","
",OFFSET(Zdroj!P$16,'k rozhodnutí detailní'!$A1266,0)))</f>
        <v/>
      </c>
      <c r="E1269" s="426"/>
      <c r="F1269" s="32" t="str">
        <f ca="1">IF($B1267="","",OFFSET(Zdroj!V$16,'k rozhodnutí detailní'!$A1266,0))</f>
        <v/>
      </c>
      <c r="G1269" s="49" t="str">
        <f ca="1">IF($B1267="","",OFFSET(Zdroj!CC$16,'k rozhodnutí'!#REF!,0))</f>
        <v/>
      </c>
      <c r="H1269" s="427"/>
      <c r="I1269" s="419"/>
      <c r="J1269" s="419"/>
      <c r="K1269" s="419"/>
      <c r="L1269" s="419"/>
      <c r="M1269" s="435"/>
      <c r="N1269" s="33" t="str">
        <f t="shared" ref="N1269" ca="1" si="861">IF(B1267="","",N1267/G1267)</f>
        <v/>
      </c>
      <c r="O1269" s="419"/>
    </row>
    <row r="1270" spans="1:15" hidden="1" x14ac:dyDescent="0.25">
      <c r="A1270" s="25"/>
      <c r="B1270" s="144" t="str">
        <f ca="1">IF(OFFSET(Zdroj!$B$16,A1269,0)&gt;0,A1272,"")</f>
        <v/>
      </c>
      <c r="C1270" s="2" t="str">
        <f ca="1">IF($B1270="","",IF(Zdroj!$AS$9="ano",CONCATENATE(OFFSET(Zdroj!C$16,'k rozhodnutí detailní'!$A1269,0),"
","Anonymizováno","
",OFFSET(Zdroj!E$16,'k rozhodnutí detailní'!$A1269,0),"
",OFFSET(Zdroj!F$16,'k rozhodnutí detailní'!$A1269,0)),CONCATENATE(OFFSET(Zdroj!C$16,'k rozhodnutí detailní'!$A1269,0),"
",OFFSET(Zdroj!D$16,'k rozhodnutí detailní'!$A1269,0),"
",OFFSET(Zdroj!E$16,'k rozhodnutí detailní'!$A1269,0),"
",OFFSET(Zdroj!F$16,'k rozhodnutí detailní'!$A1269,0))))</f>
        <v/>
      </c>
      <c r="D1270" s="20" t="str">
        <f ca="1">IF($B1270="","",OFFSET(Zdroj!N$16,'k rozhodnutí detailní'!$A1269,0))</f>
        <v/>
      </c>
      <c r="E1270" s="426" t="str">
        <f ca="1">IF($B1270="","",OFFSET(Zdroj!T$16,'k rozhodnutí detailní'!$A1269,0))</f>
        <v/>
      </c>
      <c r="F1270" s="32" t="str">
        <f ca="1">IF($B1270="","",OFFSET(Zdroj!U$16,'k rozhodnutí detailní'!$A1269,0))</f>
        <v/>
      </c>
      <c r="G1270" s="429" t="str">
        <f ca="1">IF($B1270="","",OFFSET(Zdroj!W$16,'k rozhodnutí detailní'!$A1269,0))</f>
        <v/>
      </c>
      <c r="H1270" s="427" t="str">
        <f ca="1">IF($B1270="","",OFFSET(Zdroj!Y$16,'k rozhodnutí detailní'!$A1269,0))</f>
        <v/>
      </c>
      <c r="I1270" s="419" t="str">
        <f ca="1">IF($B1270="","",OFFSET(Zdroj!BW$16,'k rozhodnutí detailní'!$A1269,0))</f>
        <v/>
      </c>
      <c r="J1270" s="419" t="str">
        <f ca="1">IF($B1270="","",OFFSET(Zdroj!BX$16,'k rozhodnutí detailní'!$A1269,0))</f>
        <v/>
      </c>
      <c r="K1270" s="419" t="str">
        <f ca="1">IF($B1270="","",OFFSET(Zdroj!BY$16,'k rozhodnutí detailní'!$A1269,0))</f>
        <v/>
      </c>
      <c r="L1270" s="419" t="str">
        <f ca="1">IF($B1270="","",CONCATENATE(OFFSET(Zdroj!BZ$16,'k rozhodnutí detailní'!$A1269,0)," ze 100"))</f>
        <v/>
      </c>
      <c r="M1270" s="435" t="str">
        <f t="shared" ref="M1270" ca="1" si="862">IF($B1270="","",SUM((I1270+J1270+K1270)/100))</f>
        <v/>
      </c>
      <c r="N1270" s="425" t="str">
        <f ca="1">IF(B1270="","",IF(Zdroj!$AS$1=Zdroj!$AT$9,IF(ROUND(G1270*M1270,Zdroj!$AT$8)&lt;Zdroj!$AU$1,Zdroj!$AU$1,ROUND(G1270*M1270,Zdroj!$AT$8)),OFFSET(Zdroj!CE$16,'k rozhodnutí detailní'!A1269,0)))</f>
        <v/>
      </c>
      <c r="O1270" s="419" t="str">
        <f ca="1">IF($B1270="","",OFFSET(Zdroj!Z$16,'k rozhodnutí detailní'!$A1269,0))</f>
        <v/>
      </c>
    </row>
    <row r="1271" spans="1:15" hidden="1" x14ac:dyDescent="0.25">
      <c r="A1271" s="25"/>
      <c r="B1271" s="424" t="str">
        <f ca="1">IF(OFFSET(Zdroj!$B$16,A1269,0)&gt;0,OFFSET(Zdroj!$B$16,A1269,0)+0,"")</f>
        <v/>
      </c>
      <c r="C1271" s="2" t="str">
        <f ca="1">IF($B1270="","",IF(Zdroj!$AS$9="ano",CONCATENATE("Okres:","
",OFFSET(Zdroj!CH$16,'k rozhodnutí detailní'!$A1269,0),"
","Právní forma","
",OFFSET(Zdroj!H$16,'k rozhodnutí detailní'!$A1269,0),"
",IF(OFFSET(Zdroj!I$16,'k rozhodnutí detailní'!$A1269,0)="","","IČO: "),OFFSET(Zdroj!I$16,'k rozhodnutí detailní'!$A1269,0),"
","B.Ú. ",IF(OFFSET(Zdroj!J$16,'k rozhodnutí detailní'!$A1269,0)="","","Anonymizováno")),CONCATENATE("Okres:","
",OFFSET(Zdroj!CH$16,'k rozhodnutí detailní'!$A1269,0),"
","Právní forma","
",OFFSET(Zdroj!H$16,'k rozhodnutí detailní'!$A1269,0),"
",IF(OFFSET(Zdroj!I$16,'k rozhodnutí detailní'!$A1269,0)="","","IČO: "),OFFSET(Zdroj!I$16,'k rozhodnutí detailní'!$A1269,0),"
","B.Ú. ",OFFSET(Zdroj!J$16,'k rozhodnutí detailní'!$A1269,0))))</f>
        <v/>
      </c>
      <c r="D1271" s="3" t="str">
        <f ca="1">IF($B1270="","",OFFSET(Zdroj!O$16,'k rozhodnutí detailní'!$A1269,0))</f>
        <v/>
      </c>
      <c r="E1271" s="426"/>
      <c r="F1271" s="31"/>
      <c r="G1271" s="429"/>
      <c r="H1271" s="427"/>
      <c r="I1271" s="419"/>
      <c r="J1271" s="419"/>
      <c r="K1271" s="419"/>
      <c r="L1271" s="419"/>
      <c r="M1271" s="435"/>
      <c r="N1271" s="425"/>
      <c r="O1271" s="419"/>
    </row>
    <row r="1272" spans="1:15" hidden="1" x14ac:dyDescent="0.25">
      <c r="A1272" s="25">
        <f t="shared" ref="A1272" si="863">ROW()/3-1</f>
        <v>423</v>
      </c>
      <c r="B1272" s="424"/>
      <c r="C1272" s="29" t="str">
        <f ca="1">IF($B1270="","",IF(Zdroj!$AS$9="ano",IF(OFFSET(Zdroj!M$16,'k rozhodnutí detailní'!A1269,0)="","","Anonymizováno"),IF(OFFSET(Zdroj!M$16,'k rozhodnutí detailní'!A1269,0)="","",OFFSET(Zdroj!M$16,'k rozhodnutí detailní'!A1269,0))))</f>
        <v/>
      </c>
      <c r="D1272" s="3" t="str">
        <f ca="1">IF($B1270="","",CONCATENATE("Dotace bude použita na:","
",OFFSET(Zdroj!P$16,'k rozhodnutí detailní'!$A1269,0)))</f>
        <v/>
      </c>
      <c r="E1272" s="426"/>
      <c r="F1272" s="32" t="str">
        <f ca="1">IF($B1270="","",OFFSET(Zdroj!V$16,'k rozhodnutí detailní'!$A1269,0))</f>
        <v/>
      </c>
      <c r="G1272" s="49" t="str">
        <f ca="1">IF($B1270="","",OFFSET(Zdroj!CC$16,'k rozhodnutí'!#REF!,0))</f>
        <v/>
      </c>
      <c r="H1272" s="427"/>
      <c r="I1272" s="419"/>
      <c r="J1272" s="419"/>
      <c r="K1272" s="419"/>
      <c r="L1272" s="419"/>
      <c r="M1272" s="435"/>
      <c r="N1272" s="33" t="str">
        <f t="shared" ref="N1272" ca="1" si="864">IF(B1270="","",N1270/G1270)</f>
        <v/>
      </c>
      <c r="O1272" s="419"/>
    </row>
    <row r="1273" spans="1:15" hidden="1" x14ac:dyDescent="0.25">
      <c r="A1273" s="25"/>
      <c r="B1273" s="144" t="str">
        <f ca="1">IF(OFFSET(Zdroj!$B$16,A1272,0)&gt;0,A1275,"")</f>
        <v/>
      </c>
      <c r="C1273" s="2" t="str">
        <f ca="1">IF($B1273="","",IF(Zdroj!$AS$9="ano",CONCATENATE(OFFSET(Zdroj!C$16,'k rozhodnutí detailní'!$A1272,0),"
","Anonymizováno","
",OFFSET(Zdroj!E$16,'k rozhodnutí detailní'!$A1272,0),"
",OFFSET(Zdroj!F$16,'k rozhodnutí detailní'!$A1272,0)),CONCATENATE(OFFSET(Zdroj!C$16,'k rozhodnutí detailní'!$A1272,0),"
",OFFSET(Zdroj!D$16,'k rozhodnutí detailní'!$A1272,0),"
",OFFSET(Zdroj!E$16,'k rozhodnutí detailní'!$A1272,0),"
",OFFSET(Zdroj!F$16,'k rozhodnutí detailní'!$A1272,0))))</f>
        <v/>
      </c>
      <c r="D1273" s="20" t="str">
        <f ca="1">IF($B1273="","",OFFSET(Zdroj!N$16,'k rozhodnutí detailní'!$A1272,0))</f>
        <v/>
      </c>
      <c r="E1273" s="426" t="str">
        <f ca="1">IF($B1273="","",OFFSET(Zdroj!T$16,'k rozhodnutí detailní'!$A1272,0))</f>
        <v/>
      </c>
      <c r="F1273" s="32" t="str">
        <f ca="1">IF($B1273="","",OFFSET(Zdroj!U$16,'k rozhodnutí detailní'!$A1272,0))</f>
        <v/>
      </c>
      <c r="G1273" s="429" t="str">
        <f ca="1">IF($B1273="","",OFFSET(Zdroj!W$16,'k rozhodnutí detailní'!$A1272,0))</f>
        <v/>
      </c>
      <c r="H1273" s="427" t="str">
        <f ca="1">IF($B1273="","",OFFSET(Zdroj!Y$16,'k rozhodnutí detailní'!$A1272,0))</f>
        <v/>
      </c>
      <c r="I1273" s="419" t="str">
        <f ca="1">IF($B1273="","",OFFSET(Zdroj!BW$16,'k rozhodnutí detailní'!$A1272,0))</f>
        <v/>
      </c>
      <c r="J1273" s="419" t="str">
        <f ca="1">IF($B1273="","",OFFSET(Zdroj!BX$16,'k rozhodnutí detailní'!$A1272,0))</f>
        <v/>
      </c>
      <c r="K1273" s="419" t="str">
        <f ca="1">IF($B1273="","",OFFSET(Zdroj!BY$16,'k rozhodnutí detailní'!$A1272,0))</f>
        <v/>
      </c>
      <c r="L1273" s="419" t="str">
        <f ca="1">IF($B1273="","",CONCATENATE(OFFSET(Zdroj!BZ$16,'k rozhodnutí detailní'!$A1272,0)," ze 100"))</f>
        <v/>
      </c>
      <c r="M1273" s="435" t="str">
        <f t="shared" ref="M1273" ca="1" si="865">IF($B1273="","",SUM((I1273+J1273+K1273)/100))</f>
        <v/>
      </c>
      <c r="N1273" s="425" t="str">
        <f ca="1">IF(B1273="","",IF(Zdroj!$AS$1=Zdroj!$AT$9,IF(ROUND(G1273*M1273,Zdroj!$AT$8)&lt;Zdroj!$AU$1,Zdroj!$AU$1,ROUND(G1273*M1273,Zdroj!$AT$8)),OFFSET(Zdroj!CE$16,'k rozhodnutí detailní'!A1272,0)))</f>
        <v/>
      </c>
      <c r="O1273" s="419" t="str">
        <f ca="1">IF($B1273="","",OFFSET(Zdroj!Z$16,'k rozhodnutí detailní'!$A1272,0))</f>
        <v/>
      </c>
    </row>
    <row r="1274" spans="1:15" hidden="1" x14ac:dyDescent="0.25">
      <c r="A1274" s="25"/>
      <c r="B1274" s="424" t="str">
        <f ca="1">IF(OFFSET(Zdroj!$B$16,A1272,0)&gt;0,OFFSET(Zdroj!$B$16,A1272,0)+0,"")</f>
        <v/>
      </c>
      <c r="C1274" s="2" t="str">
        <f ca="1">IF($B1273="","",IF(Zdroj!$AS$9="ano",CONCATENATE("Okres:","
",OFFSET(Zdroj!CH$16,'k rozhodnutí detailní'!$A1272,0),"
","Právní forma","
",OFFSET(Zdroj!H$16,'k rozhodnutí detailní'!$A1272,0),"
",IF(OFFSET(Zdroj!I$16,'k rozhodnutí detailní'!$A1272,0)="","","IČO: "),OFFSET(Zdroj!I$16,'k rozhodnutí detailní'!$A1272,0),"
","B.Ú. ",IF(OFFSET(Zdroj!J$16,'k rozhodnutí detailní'!$A1272,0)="","","Anonymizováno")),CONCATENATE("Okres:","
",OFFSET(Zdroj!CH$16,'k rozhodnutí detailní'!$A1272,0),"
","Právní forma","
",OFFSET(Zdroj!H$16,'k rozhodnutí detailní'!$A1272,0),"
",IF(OFFSET(Zdroj!I$16,'k rozhodnutí detailní'!$A1272,0)="","","IČO: "),OFFSET(Zdroj!I$16,'k rozhodnutí detailní'!$A1272,0),"
","B.Ú. ",OFFSET(Zdroj!J$16,'k rozhodnutí detailní'!$A1272,0))))</f>
        <v/>
      </c>
      <c r="D1274" s="3" t="str">
        <f ca="1">IF($B1273="","",OFFSET(Zdroj!O$16,'k rozhodnutí detailní'!$A1272,0))</f>
        <v/>
      </c>
      <c r="E1274" s="426"/>
      <c r="F1274" s="31"/>
      <c r="G1274" s="429"/>
      <c r="H1274" s="427"/>
      <c r="I1274" s="419"/>
      <c r="J1274" s="419"/>
      <c r="K1274" s="419"/>
      <c r="L1274" s="419"/>
      <c r="M1274" s="435"/>
      <c r="N1274" s="425"/>
      <c r="O1274" s="419"/>
    </row>
    <row r="1275" spans="1:15" hidden="1" x14ac:dyDescent="0.25">
      <c r="A1275" s="25">
        <f t="shared" ref="A1275" si="866">ROW()/3-1</f>
        <v>424</v>
      </c>
      <c r="B1275" s="424"/>
      <c r="C1275" s="29" t="str">
        <f ca="1">IF($B1273="","",IF(Zdroj!$AS$9="ano",IF(OFFSET(Zdroj!M$16,'k rozhodnutí detailní'!A1272,0)="","","Anonymizováno"),IF(OFFSET(Zdroj!M$16,'k rozhodnutí detailní'!A1272,0)="","",OFFSET(Zdroj!M$16,'k rozhodnutí detailní'!A1272,0))))</f>
        <v/>
      </c>
      <c r="D1275" s="3" t="str">
        <f ca="1">IF($B1273="","",CONCATENATE("Dotace bude použita na:","
",OFFSET(Zdroj!P$16,'k rozhodnutí detailní'!$A1272,0)))</f>
        <v/>
      </c>
      <c r="E1275" s="426"/>
      <c r="F1275" s="32" t="str">
        <f ca="1">IF($B1273="","",OFFSET(Zdroj!V$16,'k rozhodnutí detailní'!$A1272,0))</f>
        <v/>
      </c>
      <c r="G1275" s="49" t="str">
        <f ca="1">IF($B1273="","",OFFSET(Zdroj!CC$16,'k rozhodnutí'!#REF!,0))</f>
        <v/>
      </c>
      <c r="H1275" s="427"/>
      <c r="I1275" s="419"/>
      <c r="J1275" s="419"/>
      <c r="K1275" s="419"/>
      <c r="L1275" s="419"/>
      <c r="M1275" s="435"/>
      <c r="N1275" s="33" t="str">
        <f t="shared" ref="N1275" ca="1" si="867">IF(B1273="","",N1273/G1273)</f>
        <v/>
      </c>
      <c r="O1275" s="419"/>
    </row>
    <row r="1276" spans="1:15" hidden="1" x14ac:dyDescent="0.25">
      <c r="A1276" s="25"/>
      <c r="B1276" s="144" t="str">
        <f ca="1">IF(OFFSET(Zdroj!$B$16,A1275,0)&gt;0,A1278,"")</f>
        <v/>
      </c>
      <c r="C1276" s="2" t="str">
        <f ca="1">IF($B1276="","",IF(Zdroj!$AS$9="ano",CONCATENATE(OFFSET(Zdroj!C$16,'k rozhodnutí detailní'!$A1275,0),"
","Anonymizováno","
",OFFSET(Zdroj!E$16,'k rozhodnutí detailní'!$A1275,0),"
",OFFSET(Zdroj!F$16,'k rozhodnutí detailní'!$A1275,0)),CONCATENATE(OFFSET(Zdroj!C$16,'k rozhodnutí detailní'!$A1275,0),"
",OFFSET(Zdroj!D$16,'k rozhodnutí detailní'!$A1275,0),"
",OFFSET(Zdroj!E$16,'k rozhodnutí detailní'!$A1275,0),"
",OFFSET(Zdroj!F$16,'k rozhodnutí detailní'!$A1275,0))))</f>
        <v/>
      </c>
      <c r="D1276" s="20" t="str">
        <f ca="1">IF($B1276="","",OFFSET(Zdroj!N$16,'k rozhodnutí detailní'!$A1275,0))</f>
        <v/>
      </c>
      <c r="E1276" s="426" t="str">
        <f ca="1">IF($B1276="","",OFFSET(Zdroj!T$16,'k rozhodnutí detailní'!$A1275,0))</f>
        <v/>
      </c>
      <c r="F1276" s="32" t="str">
        <f ca="1">IF($B1276="","",OFFSET(Zdroj!U$16,'k rozhodnutí detailní'!$A1275,0))</f>
        <v/>
      </c>
      <c r="G1276" s="429" t="str">
        <f ca="1">IF($B1276="","",OFFSET(Zdroj!W$16,'k rozhodnutí detailní'!$A1275,0))</f>
        <v/>
      </c>
      <c r="H1276" s="427" t="str">
        <f ca="1">IF($B1276="","",OFFSET(Zdroj!Y$16,'k rozhodnutí detailní'!$A1275,0))</f>
        <v/>
      </c>
      <c r="I1276" s="419" t="str">
        <f ca="1">IF($B1276="","",OFFSET(Zdroj!BW$16,'k rozhodnutí detailní'!$A1275,0))</f>
        <v/>
      </c>
      <c r="J1276" s="419" t="str">
        <f ca="1">IF($B1276="","",OFFSET(Zdroj!BX$16,'k rozhodnutí detailní'!$A1275,0))</f>
        <v/>
      </c>
      <c r="K1276" s="419" t="str">
        <f ca="1">IF($B1276="","",OFFSET(Zdroj!BY$16,'k rozhodnutí detailní'!$A1275,0))</f>
        <v/>
      </c>
      <c r="L1276" s="419" t="str">
        <f ca="1">IF($B1276="","",CONCATENATE(OFFSET(Zdroj!BZ$16,'k rozhodnutí detailní'!$A1275,0)," ze 100"))</f>
        <v/>
      </c>
      <c r="M1276" s="435" t="str">
        <f t="shared" ref="M1276" ca="1" si="868">IF($B1276="","",SUM((I1276+J1276+K1276)/100))</f>
        <v/>
      </c>
      <c r="N1276" s="425" t="str">
        <f ca="1">IF(B1276="","",IF(Zdroj!$AS$1=Zdroj!$AT$9,IF(ROUND(G1276*M1276,Zdroj!$AT$8)&lt;Zdroj!$AU$1,Zdroj!$AU$1,ROUND(G1276*M1276,Zdroj!$AT$8)),OFFSET(Zdroj!CE$16,'k rozhodnutí detailní'!A1275,0)))</f>
        <v/>
      </c>
      <c r="O1276" s="419" t="str">
        <f ca="1">IF($B1276="","",OFFSET(Zdroj!Z$16,'k rozhodnutí detailní'!$A1275,0))</f>
        <v/>
      </c>
    </row>
    <row r="1277" spans="1:15" hidden="1" x14ac:dyDescent="0.25">
      <c r="A1277" s="25"/>
      <c r="B1277" s="424" t="str">
        <f ca="1">IF(OFFSET(Zdroj!$B$16,A1275,0)&gt;0,OFFSET(Zdroj!$B$16,A1275,0)+0,"")</f>
        <v/>
      </c>
      <c r="C1277" s="2" t="str">
        <f ca="1">IF($B1276="","",IF(Zdroj!$AS$9="ano",CONCATENATE("Okres:","
",OFFSET(Zdroj!CH$16,'k rozhodnutí detailní'!$A1275,0),"
","Právní forma","
",OFFSET(Zdroj!H$16,'k rozhodnutí detailní'!$A1275,0),"
",IF(OFFSET(Zdroj!I$16,'k rozhodnutí detailní'!$A1275,0)="","","IČO: "),OFFSET(Zdroj!I$16,'k rozhodnutí detailní'!$A1275,0),"
","B.Ú. ",IF(OFFSET(Zdroj!J$16,'k rozhodnutí detailní'!$A1275,0)="","","Anonymizováno")),CONCATENATE("Okres:","
",OFFSET(Zdroj!CH$16,'k rozhodnutí detailní'!$A1275,0),"
","Právní forma","
",OFFSET(Zdroj!H$16,'k rozhodnutí detailní'!$A1275,0),"
",IF(OFFSET(Zdroj!I$16,'k rozhodnutí detailní'!$A1275,0)="","","IČO: "),OFFSET(Zdroj!I$16,'k rozhodnutí detailní'!$A1275,0),"
","B.Ú. ",OFFSET(Zdroj!J$16,'k rozhodnutí detailní'!$A1275,0))))</f>
        <v/>
      </c>
      <c r="D1277" s="3" t="str">
        <f ca="1">IF($B1276="","",OFFSET(Zdroj!O$16,'k rozhodnutí detailní'!$A1275,0))</f>
        <v/>
      </c>
      <c r="E1277" s="426"/>
      <c r="F1277" s="31"/>
      <c r="G1277" s="429"/>
      <c r="H1277" s="427"/>
      <c r="I1277" s="419"/>
      <c r="J1277" s="419"/>
      <c r="K1277" s="419"/>
      <c r="L1277" s="419"/>
      <c r="M1277" s="435"/>
      <c r="N1277" s="425"/>
      <c r="O1277" s="419"/>
    </row>
    <row r="1278" spans="1:15" hidden="1" x14ac:dyDescent="0.25">
      <c r="A1278" s="25">
        <f t="shared" ref="A1278" si="869">ROW()/3-1</f>
        <v>425</v>
      </c>
      <c r="B1278" s="424"/>
      <c r="C1278" s="29" t="str">
        <f ca="1">IF($B1276="","",IF(Zdroj!$AS$9="ano",IF(OFFSET(Zdroj!M$16,'k rozhodnutí detailní'!A1275,0)="","","Anonymizováno"),IF(OFFSET(Zdroj!M$16,'k rozhodnutí detailní'!A1275,0)="","",OFFSET(Zdroj!M$16,'k rozhodnutí detailní'!A1275,0))))</f>
        <v/>
      </c>
      <c r="D1278" s="3" t="str">
        <f ca="1">IF($B1276="","",CONCATENATE("Dotace bude použita na:","
",OFFSET(Zdroj!P$16,'k rozhodnutí detailní'!$A1275,0)))</f>
        <v/>
      </c>
      <c r="E1278" s="426"/>
      <c r="F1278" s="32" t="str">
        <f ca="1">IF($B1276="","",OFFSET(Zdroj!V$16,'k rozhodnutí detailní'!$A1275,0))</f>
        <v/>
      </c>
      <c r="G1278" s="49" t="str">
        <f ca="1">IF($B1276="","",OFFSET(Zdroj!CC$16,'k rozhodnutí'!#REF!,0))</f>
        <v/>
      </c>
      <c r="H1278" s="427"/>
      <c r="I1278" s="419"/>
      <c r="J1278" s="419"/>
      <c r="K1278" s="419"/>
      <c r="L1278" s="419"/>
      <c r="M1278" s="435"/>
      <c r="N1278" s="33" t="str">
        <f t="shared" ref="N1278" ca="1" si="870">IF(B1276="","",N1276/G1276)</f>
        <v/>
      </c>
      <c r="O1278" s="419"/>
    </row>
    <row r="1279" spans="1:15" hidden="1" x14ac:dyDescent="0.25">
      <c r="A1279" s="25"/>
      <c r="B1279" s="144" t="str">
        <f ca="1">IF(OFFSET(Zdroj!$B$16,A1278,0)&gt;0,A1281,"")</f>
        <v/>
      </c>
      <c r="C1279" s="2" t="str">
        <f ca="1">IF($B1279="","",IF(Zdroj!$AS$9="ano",CONCATENATE(OFFSET(Zdroj!C$16,'k rozhodnutí detailní'!$A1278,0),"
","Anonymizováno","
",OFFSET(Zdroj!E$16,'k rozhodnutí detailní'!$A1278,0),"
",OFFSET(Zdroj!F$16,'k rozhodnutí detailní'!$A1278,0)),CONCATENATE(OFFSET(Zdroj!C$16,'k rozhodnutí detailní'!$A1278,0),"
",OFFSET(Zdroj!D$16,'k rozhodnutí detailní'!$A1278,0),"
",OFFSET(Zdroj!E$16,'k rozhodnutí detailní'!$A1278,0),"
",OFFSET(Zdroj!F$16,'k rozhodnutí detailní'!$A1278,0))))</f>
        <v/>
      </c>
      <c r="D1279" s="20" t="str">
        <f ca="1">IF($B1279="","",OFFSET(Zdroj!N$16,'k rozhodnutí detailní'!$A1278,0))</f>
        <v/>
      </c>
      <c r="E1279" s="426" t="str">
        <f ca="1">IF($B1279="","",OFFSET(Zdroj!T$16,'k rozhodnutí detailní'!$A1278,0))</f>
        <v/>
      </c>
      <c r="F1279" s="32" t="str">
        <f ca="1">IF($B1279="","",OFFSET(Zdroj!U$16,'k rozhodnutí detailní'!$A1278,0))</f>
        <v/>
      </c>
      <c r="G1279" s="429" t="str">
        <f ca="1">IF($B1279="","",OFFSET(Zdroj!W$16,'k rozhodnutí detailní'!$A1278,0))</f>
        <v/>
      </c>
      <c r="H1279" s="427" t="str">
        <f ca="1">IF($B1279="","",OFFSET(Zdroj!Y$16,'k rozhodnutí detailní'!$A1278,0))</f>
        <v/>
      </c>
      <c r="I1279" s="419" t="str">
        <f ca="1">IF($B1279="","",OFFSET(Zdroj!BW$16,'k rozhodnutí detailní'!$A1278,0))</f>
        <v/>
      </c>
      <c r="J1279" s="419" t="str">
        <f ca="1">IF($B1279="","",OFFSET(Zdroj!BX$16,'k rozhodnutí detailní'!$A1278,0))</f>
        <v/>
      </c>
      <c r="K1279" s="419" t="str">
        <f ca="1">IF($B1279="","",OFFSET(Zdroj!BY$16,'k rozhodnutí detailní'!$A1278,0))</f>
        <v/>
      </c>
      <c r="L1279" s="419" t="str">
        <f ca="1">IF($B1279="","",CONCATENATE(OFFSET(Zdroj!BZ$16,'k rozhodnutí detailní'!$A1278,0)," ze 100"))</f>
        <v/>
      </c>
      <c r="M1279" s="435" t="str">
        <f t="shared" ref="M1279" ca="1" si="871">IF($B1279="","",SUM((I1279+J1279+K1279)/100))</f>
        <v/>
      </c>
      <c r="N1279" s="425" t="str">
        <f ca="1">IF(B1279="","",IF(Zdroj!$AS$1=Zdroj!$AT$9,IF(ROUND(G1279*M1279,Zdroj!$AT$8)&lt;Zdroj!$AU$1,Zdroj!$AU$1,ROUND(G1279*M1279,Zdroj!$AT$8)),OFFSET(Zdroj!CE$16,'k rozhodnutí detailní'!A1278,0)))</f>
        <v/>
      </c>
      <c r="O1279" s="419" t="str">
        <f ca="1">IF($B1279="","",OFFSET(Zdroj!Z$16,'k rozhodnutí detailní'!$A1278,0))</f>
        <v/>
      </c>
    </row>
    <row r="1280" spans="1:15" hidden="1" x14ac:dyDescent="0.25">
      <c r="A1280" s="25"/>
      <c r="B1280" s="424" t="str">
        <f ca="1">IF(OFFSET(Zdroj!$B$16,A1278,0)&gt;0,OFFSET(Zdroj!$B$16,A1278,0)+0,"")</f>
        <v/>
      </c>
      <c r="C1280" s="2" t="str">
        <f ca="1">IF($B1279="","",IF(Zdroj!$AS$9="ano",CONCATENATE("Okres:","
",OFFSET(Zdroj!CH$16,'k rozhodnutí detailní'!$A1278,0),"
","Právní forma","
",OFFSET(Zdroj!H$16,'k rozhodnutí detailní'!$A1278,0),"
",IF(OFFSET(Zdroj!I$16,'k rozhodnutí detailní'!$A1278,0)="","","IČO: "),OFFSET(Zdroj!I$16,'k rozhodnutí detailní'!$A1278,0),"
","B.Ú. ",IF(OFFSET(Zdroj!J$16,'k rozhodnutí detailní'!$A1278,0)="","","Anonymizováno")),CONCATENATE("Okres:","
",OFFSET(Zdroj!CH$16,'k rozhodnutí detailní'!$A1278,0),"
","Právní forma","
",OFFSET(Zdroj!H$16,'k rozhodnutí detailní'!$A1278,0),"
",IF(OFFSET(Zdroj!I$16,'k rozhodnutí detailní'!$A1278,0)="","","IČO: "),OFFSET(Zdroj!I$16,'k rozhodnutí detailní'!$A1278,0),"
","B.Ú. ",OFFSET(Zdroj!J$16,'k rozhodnutí detailní'!$A1278,0))))</f>
        <v/>
      </c>
      <c r="D1280" s="3" t="str">
        <f ca="1">IF($B1279="","",OFFSET(Zdroj!O$16,'k rozhodnutí detailní'!$A1278,0))</f>
        <v/>
      </c>
      <c r="E1280" s="426"/>
      <c r="F1280" s="31"/>
      <c r="G1280" s="429"/>
      <c r="H1280" s="427"/>
      <c r="I1280" s="419"/>
      <c r="J1280" s="419"/>
      <c r="K1280" s="419"/>
      <c r="L1280" s="419"/>
      <c r="M1280" s="435"/>
      <c r="N1280" s="425"/>
      <c r="O1280" s="419"/>
    </row>
    <row r="1281" spans="1:15" hidden="1" x14ac:dyDescent="0.25">
      <c r="A1281" s="25">
        <f t="shared" ref="A1281" si="872">ROW()/3-1</f>
        <v>426</v>
      </c>
      <c r="B1281" s="424"/>
      <c r="C1281" s="29" t="str">
        <f ca="1">IF($B1279="","",IF(Zdroj!$AS$9="ano",IF(OFFSET(Zdroj!M$16,'k rozhodnutí detailní'!A1278,0)="","","Anonymizováno"),IF(OFFSET(Zdroj!M$16,'k rozhodnutí detailní'!A1278,0)="","",OFFSET(Zdroj!M$16,'k rozhodnutí detailní'!A1278,0))))</f>
        <v/>
      </c>
      <c r="D1281" s="3" t="str">
        <f ca="1">IF($B1279="","",CONCATENATE("Dotace bude použita na:","
",OFFSET(Zdroj!P$16,'k rozhodnutí detailní'!$A1278,0)))</f>
        <v/>
      </c>
      <c r="E1281" s="426"/>
      <c r="F1281" s="32" t="str">
        <f ca="1">IF($B1279="","",OFFSET(Zdroj!V$16,'k rozhodnutí detailní'!$A1278,0))</f>
        <v/>
      </c>
      <c r="G1281" s="49" t="str">
        <f ca="1">IF($B1279="","",OFFSET(Zdroj!CC$16,'k rozhodnutí'!#REF!,0))</f>
        <v/>
      </c>
      <c r="H1281" s="427"/>
      <c r="I1281" s="419"/>
      <c r="J1281" s="419"/>
      <c r="K1281" s="419"/>
      <c r="L1281" s="419"/>
      <c r="M1281" s="435"/>
      <c r="N1281" s="33" t="str">
        <f t="shared" ref="N1281" ca="1" si="873">IF(B1279="","",N1279/G1279)</f>
        <v/>
      </c>
      <c r="O1281" s="419"/>
    </row>
    <row r="1282" spans="1:15" hidden="1" x14ac:dyDescent="0.25">
      <c r="A1282" s="25"/>
      <c r="B1282" s="144" t="str">
        <f ca="1">IF(OFFSET(Zdroj!$B$16,A1281,0)&gt;0,A1284,"")</f>
        <v/>
      </c>
      <c r="C1282" s="2" t="str">
        <f ca="1">IF($B1282="","",IF(Zdroj!$AS$9="ano",CONCATENATE(OFFSET(Zdroj!C$16,'k rozhodnutí detailní'!$A1281,0),"
","Anonymizováno","
",OFFSET(Zdroj!E$16,'k rozhodnutí detailní'!$A1281,0),"
",OFFSET(Zdroj!F$16,'k rozhodnutí detailní'!$A1281,0)),CONCATENATE(OFFSET(Zdroj!C$16,'k rozhodnutí detailní'!$A1281,0),"
",OFFSET(Zdroj!D$16,'k rozhodnutí detailní'!$A1281,0),"
",OFFSET(Zdroj!E$16,'k rozhodnutí detailní'!$A1281,0),"
",OFFSET(Zdroj!F$16,'k rozhodnutí detailní'!$A1281,0))))</f>
        <v/>
      </c>
      <c r="D1282" s="20" t="str">
        <f ca="1">IF($B1282="","",OFFSET(Zdroj!N$16,'k rozhodnutí detailní'!$A1281,0))</f>
        <v/>
      </c>
      <c r="E1282" s="426" t="str">
        <f ca="1">IF($B1282="","",OFFSET(Zdroj!T$16,'k rozhodnutí detailní'!$A1281,0))</f>
        <v/>
      </c>
      <c r="F1282" s="32" t="str">
        <f ca="1">IF($B1282="","",OFFSET(Zdroj!U$16,'k rozhodnutí detailní'!$A1281,0))</f>
        <v/>
      </c>
      <c r="G1282" s="429" t="str">
        <f ca="1">IF($B1282="","",OFFSET(Zdroj!W$16,'k rozhodnutí detailní'!$A1281,0))</f>
        <v/>
      </c>
      <c r="H1282" s="427" t="str">
        <f ca="1">IF($B1282="","",OFFSET(Zdroj!Y$16,'k rozhodnutí detailní'!$A1281,0))</f>
        <v/>
      </c>
      <c r="I1282" s="419" t="str">
        <f ca="1">IF($B1282="","",OFFSET(Zdroj!BW$16,'k rozhodnutí detailní'!$A1281,0))</f>
        <v/>
      </c>
      <c r="J1282" s="419" t="str">
        <f ca="1">IF($B1282="","",OFFSET(Zdroj!BX$16,'k rozhodnutí detailní'!$A1281,0))</f>
        <v/>
      </c>
      <c r="K1282" s="419" t="str">
        <f ca="1">IF($B1282="","",OFFSET(Zdroj!BY$16,'k rozhodnutí detailní'!$A1281,0))</f>
        <v/>
      </c>
      <c r="L1282" s="419" t="str">
        <f ca="1">IF($B1282="","",CONCATENATE(OFFSET(Zdroj!BZ$16,'k rozhodnutí detailní'!$A1281,0)," ze 100"))</f>
        <v/>
      </c>
      <c r="M1282" s="435" t="str">
        <f t="shared" ref="M1282" ca="1" si="874">IF($B1282="","",SUM((I1282+J1282+K1282)/100))</f>
        <v/>
      </c>
      <c r="N1282" s="425" t="str">
        <f ca="1">IF(B1282="","",IF(Zdroj!$AS$1=Zdroj!$AT$9,IF(ROUND(G1282*M1282,Zdroj!$AT$8)&lt;Zdroj!$AU$1,Zdroj!$AU$1,ROUND(G1282*M1282,Zdroj!$AT$8)),OFFSET(Zdroj!CE$16,'k rozhodnutí detailní'!A1281,0)))</f>
        <v/>
      </c>
      <c r="O1282" s="419" t="str">
        <f ca="1">IF($B1282="","",OFFSET(Zdroj!Z$16,'k rozhodnutí detailní'!$A1281,0))</f>
        <v/>
      </c>
    </row>
    <row r="1283" spans="1:15" hidden="1" x14ac:dyDescent="0.25">
      <c r="A1283" s="25"/>
      <c r="B1283" s="424" t="str">
        <f ca="1">IF(OFFSET(Zdroj!$B$16,A1281,0)&gt;0,OFFSET(Zdroj!$B$16,A1281,0)+0,"")</f>
        <v/>
      </c>
      <c r="C1283" s="2" t="str">
        <f ca="1">IF($B1282="","",IF(Zdroj!$AS$9="ano",CONCATENATE("Okres:","
",OFFSET(Zdroj!CH$16,'k rozhodnutí detailní'!$A1281,0),"
","Právní forma","
",OFFSET(Zdroj!H$16,'k rozhodnutí detailní'!$A1281,0),"
",IF(OFFSET(Zdroj!I$16,'k rozhodnutí detailní'!$A1281,0)="","","IČO: "),OFFSET(Zdroj!I$16,'k rozhodnutí detailní'!$A1281,0),"
","B.Ú. ",IF(OFFSET(Zdroj!J$16,'k rozhodnutí detailní'!$A1281,0)="","","Anonymizováno")),CONCATENATE("Okres:","
",OFFSET(Zdroj!CH$16,'k rozhodnutí detailní'!$A1281,0),"
","Právní forma","
",OFFSET(Zdroj!H$16,'k rozhodnutí detailní'!$A1281,0),"
",IF(OFFSET(Zdroj!I$16,'k rozhodnutí detailní'!$A1281,0)="","","IČO: "),OFFSET(Zdroj!I$16,'k rozhodnutí detailní'!$A1281,0),"
","B.Ú. ",OFFSET(Zdroj!J$16,'k rozhodnutí detailní'!$A1281,0))))</f>
        <v/>
      </c>
      <c r="D1283" s="3" t="str">
        <f ca="1">IF($B1282="","",OFFSET(Zdroj!O$16,'k rozhodnutí detailní'!$A1281,0))</f>
        <v/>
      </c>
      <c r="E1283" s="426"/>
      <c r="F1283" s="31"/>
      <c r="G1283" s="429"/>
      <c r="H1283" s="427"/>
      <c r="I1283" s="419"/>
      <c r="J1283" s="419"/>
      <c r="K1283" s="419"/>
      <c r="L1283" s="419"/>
      <c r="M1283" s="435"/>
      <c r="N1283" s="425"/>
      <c r="O1283" s="419"/>
    </row>
    <row r="1284" spans="1:15" hidden="1" x14ac:dyDescent="0.25">
      <c r="A1284" s="25">
        <f t="shared" ref="A1284" si="875">ROW()/3-1</f>
        <v>427</v>
      </c>
      <c r="B1284" s="424"/>
      <c r="C1284" s="29" t="str">
        <f ca="1">IF($B1282="","",IF(Zdroj!$AS$9="ano",IF(OFFSET(Zdroj!M$16,'k rozhodnutí detailní'!A1281,0)="","","Anonymizováno"),IF(OFFSET(Zdroj!M$16,'k rozhodnutí detailní'!A1281,0)="","",OFFSET(Zdroj!M$16,'k rozhodnutí detailní'!A1281,0))))</f>
        <v/>
      </c>
      <c r="D1284" s="3" t="str">
        <f ca="1">IF($B1282="","",CONCATENATE("Dotace bude použita na:","
",OFFSET(Zdroj!P$16,'k rozhodnutí detailní'!$A1281,0)))</f>
        <v/>
      </c>
      <c r="E1284" s="426"/>
      <c r="F1284" s="32" t="str">
        <f ca="1">IF($B1282="","",OFFSET(Zdroj!V$16,'k rozhodnutí detailní'!$A1281,0))</f>
        <v/>
      </c>
      <c r="G1284" s="49" t="str">
        <f ca="1">IF($B1282="","",OFFSET(Zdroj!CC$16,'k rozhodnutí'!#REF!,0))</f>
        <v/>
      </c>
      <c r="H1284" s="427"/>
      <c r="I1284" s="419"/>
      <c r="J1284" s="419"/>
      <c r="K1284" s="419"/>
      <c r="L1284" s="419"/>
      <c r="M1284" s="435"/>
      <c r="N1284" s="33" t="str">
        <f t="shared" ref="N1284" ca="1" si="876">IF(B1282="","",N1282/G1282)</f>
        <v/>
      </c>
      <c r="O1284" s="419"/>
    </row>
    <row r="1285" spans="1:15" hidden="1" x14ac:dyDescent="0.25">
      <c r="A1285" s="25"/>
      <c r="B1285" s="144" t="str">
        <f ca="1">IF(OFFSET(Zdroj!$B$16,A1284,0)&gt;0,A1287,"")</f>
        <v/>
      </c>
      <c r="C1285" s="2" t="str">
        <f ca="1">IF($B1285="","",IF(Zdroj!$AS$9="ano",CONCATENATE(OFFSET(Zdroj!C$16,'k rozhodnutí detailní'!$A1284,0),"
","Anonymizováno","
",OFFSET(Zdroj!E$16,'k rozhodnutí detailní'!$A1284,0),"
",OFFSET(Zdroj!F$16,'k rozhodnutí detailní'!$A1284,0)),CONCATENATE(OFFSET(Zdroj!C$16,'k rozhodnutí detailní'!$A1284,0),"
",OFFSET(Zdroj!D$16,'k rozhodnutí detailní'!$A1284,0),"
",OFFSET(Zdroj!E$16,'k rozhodnutí detailní'!$A1284,0),"
",OFFSET(Zdroj!F$16,'k rozhodnutí detailní'!$A1284,0))))</f>
        <v/>
      </c>
      <c r="D1285" s="20" t="str">
        <f ca="1">IF($B1285="","",OFFSET(Zdroj!N$16,'k rozhodnutí detailní'!$A1284,0))</f>
        <v/>
      </c>
      <c r="E1285" s="426" t="str">
        <f ca="1">IF($B1285="","",OFFSET(Zdroj!T$16,'k rozhodnutí detailní'!$A1284,0))</f>
        <v/>
      </c>
      <c r="F1285" s="32" t="str">
        <f ca="1">IF($B1285="","",OFFSET(Zdroj!U$16,'k rozhodnutí detailní'!$A1284,0))</f>
        <v/>
      </c>
      <c r="G1285" s="429" t="str">
        <f ca="1">IF($B1285="","",OFFSET(Zdroj!W$16,'k rozhodnutí detailní'!$A1284,0))</f>
        <v/>
      </c>
      <c r="H1285" s="427" t="str">
        <f ca="1">IF($B1285="","",OFFSET(Zdroj!Y$16,'k rozhodnutí detailní'!$A1284,0))</f>
        <v/>
      </c>
      <c r="I1285" s="419" t="str">
        <f ca="1">IF($B1285="","",OFFSET(Zdroj!BW$16,'k rozhodnutí detailní'!$A1284,0))</f>
        <v/>
      </c>
      <c r="J1285" s="419" t="str">
        <f ca="1">IF($B1285="","",OFFSET(Zdroj!BX$16,'k rozhodnutí detailní'!$A1284,0))</f>
        <v/>
      </c>
      <c r="K1285" s="419" t="str">
        <f ca="1">IF($B1285="","",OFFSET(Zdroj!BY$16,'k rozhodnutí detailní'!$A1284,0))</f>
        <v/>
      </c>
      <c r="L1285" s="419" t="str">
        <f ca="1">IF($B1285="","",CONCATENATE(OFFSET(Zdroj!BZ$16,'k rozhodnutí detailní'!$A1284,0)," ze 100"))</f>
        <v/>
      </c>
      <c r="M1285" s="435" t="str">
        <f t="shared" ref="M1285" ca="1" si="877">IF($B1285="","",SUM((I1285+J1285+K1285)/100))</f>
        <v/>
      </c>
      <c r="N1285" s="425" t="str">
        <f ca="1">IF(B1285="","",IF(Zdroj!$AS$1=Zdroj!$AT$9,IF(ROUND(G1285*M1285,Zdroj!$AT$8)&lt;Zdroj!$AU$1,Zdroj!$AU$1,ROUND(G1285*M1285,Zdroj!$AT$8)),OFFSET(Zdroj!CE$16,'k rozhodnutí detailní'!A1284,0)))</f>
        <v/>
      </c>
      <c r="O1285" s="419" t="str">
        <f ca="1">IF($B1285="","",OFFSET(Zdroj!Z$16,'k rozhodnutí detailní'!$A1284,0))</f>
        <v/>
      </c>
    </row>
    <row r="1286" spans="1:15" hidden="1" x14ac:dyDescent="0.25">
      <c r="A1286" s="25"/>
      <c r="B1286" s="424" t="str">
        <f ca="1">IF(OFFSET(Zdroj!$B$16,A1284,0)&gt;0,OFFSET(Zdroj!$B$16,A1284,0)+0,"")</f>
        <v/>
      </c>
      <c r="C1286" s="2" t="str">
        <f ca="1">IF($B1285="","",IF(Zdroj!$AS$9="ano",CONCATENATE("Okres:","
",OFFSET(Zdroj!CH$16,'k rozhodnutí detailní'!$A1284,0),"
","Právní forma","
",OFFSET(Zdroj!H$16,'k rozhodnutí detailní'!$A1284,0),"
",IF(OFFSET(Zdroj!I$16,'k rozhodnutí detailní'!$A1284,0)="","","IČO: "),OFFSET(Zdroj!I$16,'k rozhodnutí detailní'!$A1284,0),"
","B.Ú. ",IF(OFFSET(Zdroj!J$16,'k rozhodnutí detailní'!$A1284,0)="","","Anonymizováno")),CONCATENATE("Okres:","
",OFFSET(Zdroj!CH$16,'k rozhodnutí detailní'!$A1284,0),"
","Právní forma","
",OFFSET(Zdroj!H$16,'k rozhodnutí detailní'!$A1284,0),"
",IF(OFFSET(Zdroj!I$16,'k rozhodnutí detailní'!$A1284,0)="","","IČO: "),OFFSET(Zdroj!I$16,'k rozhodnutí detailní'!$A1284,0),"
","B.Ú. ",OFFSET(Zdroj!J$16,'k rozhodnutí detailní'!$A1284,0))))</f>
        <v/>
      </c>
      <c r="D1286" s="3" t="str">
        <f ca="1">IF($B1285="","",OFFSET(Zdroj!O$16,'k rozhodnutí detailní'!$A1284,0))</f>
        <v/>
      </c>
      <c r="E1286" s="426"/>
      <c r="F1286" s="31"/>
      <c r="G1286" s="429"/>
      <c r="H1286" s="427"/>
      <c r="I1286" s="419"/>
      <c r="J1286" s="419"/>
      <c r="K1286" s="419"/>
      <c r="L1286" s="419"/>
      <c r="M1286" s="435"/>
      <c r="N1286" s="425"/>
      <c r="O1286" s="419"/>
    </row>
    <row r="1287" spans="1:15" hidden="1" x14ac:dyDescent="0.25">
      <c r="A1287" s="25">
        <f t="shared" ref="A1287" si="878">ROW()/3-1</f>
        <v>428</v>
      </c>
      <c r="B1287" s="424"/>
      <c r="C1287" s="29" t="str">
        <f ca="1">IF($B1285="","",IF(Zdroj!$AS$9="ano",IF(OFFSET(Zdroj!M$16,'k rozhodnutí detailní'!A1284,0)="","","Anonymizováno"),IF(OFFSET(Zdroj!M$16,'k rozhodnutí detailní'!A1284,0)="","",OFFSET(Zdroj!M$16,'k rozhodnutí detailní'!A1284,0))))</f>
        <v/>
      </c>
      <c r="D1287" s="3" t="str">
        <f ca="1">IF($B1285="","",CONCATENATE("Dotace bude použita na:","
",OFFSET(Zdroj!P$16,'k rozhodnutí detailní'!$A1284,0)))</f>
        <v/>
      </c>
      <c r="E1287" s="426"/>
      <c r="F1287" s="32" t="str">
        <f ca="1">IF($B1285="","",OFFSET(Zdroj!V$16,'k rozhodnutí detailní'!$A1284,0))</f>
        <v/>
      </c>
      <c r="G1287" s="49" t="str">
        <f ca="1">IF($B1285="","",OFFSET(Zdroj!CC$16,'k rozhodnutí'!#REF!,0))</f>
        <v/>
      </c>
      <c r="H1287" s="427"/>
      <c r="I1287" s="419"/>
      <c r="J1287" s="419"/>
      <c r="K1287" s="419"/>
      <c r="L1287" s="419"/>
      <c r="M1287" s="435"/>
      <c r="N1287" s="33" t="str">
        <f t="shared" ref="N1287" ca="1" si="879">IF(B1285="","",N1285/G1285)</f>
        <v/>
      </c>
      <c r="O1287" s="419"/>
    </row>
    <row r="1288" spans="1:15" hidden="1" x14ac:dyDescent="0.25">
      <c r="A1288" s="25"/>
      <c r="B1288" s="144" t="str">
        <f ca="1">IF(OFFSET(Zdroj!$B$16,A1287,0)&gt;0,A1290,"")</f>
        <v/>
      </c>
      <c r="C1288" s="2" t="str">
        <f ca="1">IF($B1288="","",IF(Zdroj!$AS$9="ano",CONCATENATE(OFFSET(Zdroj!C$16,'k rozhodnutí detailní'!$A1287,0),"
","Anonymizováno","
",OFFSET(Zdroj!E$16,'k rozhodnutí detailní'!$A1287,0),"
",OFFSET(Zdroj!F$16,'k rozhodnutí detailní'!$A1287,0)),CONCATENATE(OFFSET(Zdroj!C$16,'k rozhodnutí detailní'!$A1287,0),"
",OFFSET(Zdroj!D$16,'k rozhodnutí detailní'!$A1287,0),"
",OFFSET(Zdroj!E$16,'k rozhodnutí detailní'!$A1287,0),"
",OFFSET(Zdroj!F$16,'k rozhodnutí detailní'!$A1287,0))))</f>
        <v/>
      </c>
      <c r="D1288" s="20" t="str">
        <f ca="1">IF($B1288="","",OFFSET(Zdroj!N$16,'k rozhodnutí detailní'!$A1287,0))</f>
        <v/>
      </c>
      <c r="E1288" s="426" t="str">
        <f ca="1">IF($B1288="","",OFFSET(Zdroj!T$16,'k rozhodnutí detailní'!$A1287,0))</f>
        <v/>
      </c>
      <c r="F1288" s="32" t="str">
        <f ca="1">IF($B1288="","",OFFSET(Zdroj!U$16,'k rozhodnutí detailní'!$A1287,0))</f>
        <v/>
      </c>
      <c r="G1288" s="429" t="str">
        <f ca="1">IF($B1288="","",OFFSET(Zdroj!W$16,'k rozhodnutí detailní'!$A1287,0))</f>
        <v/>
      </c>
      <c r="H1288" s="427" t="str">
        <f ca="1">IF($B1288="","",OFFSET(Zdroj!Y$16,'k rozhodnutí detailní'!$A1287,0))</f>
        <v/>
      </c>
      <c r="I1288" s="419" t="str">
        <f ca="1">IF($B1288="","",OFFSET(Zdroj!BW$16,'k rozhodnutí detailní'!$A1287,0))</f>
        <v/>
      </c>
      <c r="J1288" s="419" t="str">
        <f ca="1">IF($B1288="","",OFFSET(Zdroj!BX$16,'k rozhodnutí detailní'!$A1287,0))</f>
        <v/>
      </c>
      <c r="K1288" s="419" t="str">
        <f ca="1">IF($B1288="","",OFFSET(Zdroj!BY$16,'k rozhodnutí detailní'!$A1287,0))</f>
        <v/>
      </c>
      <c r="L1288" s="419" t="str">
        <f ca="1">IF($B1288="","",CONCATENATE(OFFSET(Zdroj!BZ$16,'k rozhodnutí detailní'!$A1287,0)," ze 100"))</f>
        <v/>
      </c>
      <c r="M1288" s="435" t="str">
        <f t="shared" ref="M1288" ca="1" si="880">IF($B1288="","",SUM((I1288+J1288+K1288)/100))</f>
        <v/>
      </c>
      <c r="N1288" s="425" t="str">
        <f ca="1">IF(B1288="","",IF(Zdroj!$AS$1=Zdroj!$AT$9,IF(ROUND(G1288*M1288,Zdroj!$AT$8)&lt;Zdroj!$AU$1,Zdroj!$AU$1,ROUND(G1288*M1288,Zdroj!$AT$8)),OFFSET(Zdroj!CE$16,'k rozhodnutí detailní'!A1287,0)))</f>
        <v/>
      </c>
      <c r="O1288" s="419" t="str">
        <f ca="1">IF($B1288="","",OFFSET(Zdroj!Z$16,'k rozhodnutí detailní'!$A1287,0))</f>
        <v/>
      </c>
    </row>
    <row r="1289" spans="1:15" hidden="1" x14ac:dyDescent="0.25">
      <c r="A1289" s="25"/>
      <c r="B1289" s="424" t="str">
        <f ca="1">IF(OFFSET(Zdroj!$B$16,A1287,0)&gt;0,OFFSET(Zdroj!$B$16,A1287,0)+0,"")</f>
        <v/>
      </c>
      <c r="C1289" s="2" t="str">
        <f ca="1">IF($B1288="","",IF(Zdroj!$AS$9="ano",CONCATENATE("Okres:","
",OFFSET(Zdroj!CH$16,'k rozhodnutí detailní'!$A1287,0),"
","Právní forma","
",OFFSET(Zdroj!H$16,'k rozhodnutí detailní'!$A1287,0),"
",IF(OFFSET(Zdroj!I$16,'k rozhodnutí detailní'!$A1287,0)="","","IČO: "),OFFSET(Zdroj!I$16,'k rozhodnutí detailní'!$A1287,0),"
","B.Ú. ",IF(OFFSET(Zdroj!J$16,'k rozhodnutí detailní'!$A1287,0)="","","Anonymizováno")),CONCATENATE("Okres:","
",OFFSET(Zdroj!CH$16,'k rozhodnutí detailní'!$A1287,0),"
","Právní forma","
",OFFSET(Zdroj!H$16,'k rozhodnutí detailní'!$A1287,0),"
",IF(OFFSET(Zdroj!I$16,'k rozhodnutí detailní'!$A1287,0)="","","IČO: "),OFFSET(Zdroj!I$16,'k rozhodnutí detailní'!$A1287,0),"
","B.Ú. ",OFFSET(Zdroj!J$16,'k rozhodnutí detailní'!$A1287,0))))</f>
        <v/>
      </c>
      <c r="D1289" s="3" t="str">
        <f ca="1">IF($B1288="","",OFFSET(Zdroj!O$16,'k rozhodnutí detailní'!$A1287,0))</f>
        <v/>
      </c>
      <c r="E1289" s="426"/>
      <c r="F1289" s="31"/>
      <c r="G1289" s="429"/>
      <c r="H1289" s="427"/>
      <c r="I1289" s="419"/>
      <c r="J1289" s="419"/>
      <c r="K1289" s="419"/>
      <c r="L1289" s="419"/>
      <c r="M1289" s="435"/>
      <c r="N1289" s="425"/>
      <c r="O1289" s="419"/>
    </row>
    <row r="1290" spans="1:15" hidden="1" x14ac:dyDescent="0.25">
      <c r="A1290" s="25">
        <f t="shared" ref="A1290" si="881">ROW()/3-1</f>
        <v>429</v>
      </c>
      <c r="B1290" s="424"/>
      <c r="C1290" s="29" t="str">
        <f ca="1">IF($B1288="","",IF(Zdroj!$AS$9="ano",IF(OFFSET(Zdroj!M$16,'k rozhodnutí detailní'!A1287,0)="","","Anonymizováno"),IF(OFFSET(Zdroj!M$16,'k rozhodnutí detailní'!A1287,0)="","",OFFSET(Zdroj!M$16,'k rozhodnutí detailní'!A1287,0))))</f>
        <v/>
      </c>
      <c r="D1290" s="3" t="str">
        <f ca="1">IF($B1288="","",CONCATENATE("Dotace bude použita na:","
",OFFSET(Zdroj!P$16,'k rozhodnutí detailní'!$A1287,0)))</f>
        <v/>
      </c>
      <c r="E1290" s="426"/>
      <c r="F1290" s="32" t="str">
        <f ca="1">IF($B1288="","",OFFSET(Zdroj!V$16,'k rozhodnutí detailní'!$A1287,0))</f>
        <v/>
      </c>
      <c r="G1290" s="49" t="str">
        <f ca="1">IF($B1288="","",OFFSET(Zdroj!CC$16,'k rozhodnutí'!#REF!,0))</f>
        <v/>
      </c>
      <c r="H1290" s="427"/>
      <c r="I1290" s="419"/>
      <c r="J1290" s="419"/>
      <c r="K1290" s="419"/>
      <c r="L1290" s="419"/>
      <c r="M1290" s="435"/>
      <c r="N1290" s="33" t="str">
        <f t="shared" ref="N1290" ca="1" si="882">IF(B1288="","",N1288/G1288)</f>
        <v/>
      </c>
      <c r="O1290" s="419"/>
    </row>
    <row r="1291" spans="1:15" hidden="1" x14ac:dyDescent="0.25">
      <c r="A1291" s="25"/>
      <c r="B1291" s="144" t="str">
        <f ca="1">IF(OFFSET(Zdroj!$B$16,A1290,0)&gt;0,A1293,"")</f>
        <v/>
      </c>
      <c r="C1291" s="2" t="str">
        <f ca="1">IF($B1291="","",IF(Zdroj!$AS$9="ano",CONCATENATE(OFFSET(Zdroj!C$16,'k rozhodnutí detailní'!$A1290,0),"
","Anonymizováno","
",OFFSET(Zdroj!E$16,'k rozhodnutí detailní'!$A1290,0),"
",OFFSET(Zdroj!F$16,'k rozhodnutí detailní'!$A1290,0)),CONCATENATE(OFFSET(Zdroj!C$16,'k rozhodnutí detailní'!$A1290,0),"
",OFFSET(Zdroj!D$16,'k rozhodnutí detailní'!$A1290,0),"
",OFFSET(Zdroj!E$16,'k rozhodnutí detailní'!$A1290,0),"
",OFFSET(Zdroj!F$16,'k rozhodnutí detailní'!$A1290,0))))</f>
        <v/>
      </c>
      <c r="D1291" s="20" t="str">
        <f ca="1">IF($B1291="","",OFFSET(Zdroj!N$16,'k rozhodnutí detailní'!$A1290,0))</f>
        <v/>
      </c>
      <c r="E1291" s="426" t="str">
        <f ca="1">IF($B1291="","",OFFSET(Zdroj!T$16,'k rozhodnutí detailní'!$A1290,0))</f>
        <v/>
      </c>
      <c r="F1291" s="32" t="str">
        <f ca="1">IF($B1291="","",OFFSET(Zdroj!U$16,'k rozhodnutí detailní'!$A1290,0))</f>
        <v/>
      </c>
      <c r="G1291" s="429" t="str">
        <f ca="1">IF($B1291="","",OFFSET(Zdroj!W$16,'k rozhodnutí detailní'!$A1290,0))</f>
        <v/>
      </c>
      <c r="H1291" s="427" t="str">
        <f ca="1">IF($B1291="","",OFFSET(Zdroj!Y$16,'k rozhodnutí detailní'!$A1290,0))</f>
        <v/>
      </c>
      <c r="I1291" s="419" t="str">
        <f ca="1">IF($B1291="","",OFFSET(Zdroj!BW$16,'k rozhodnutí detailní'!$A1290,0))</f>
        <v/>
      </c>
      <c r="J1291" s="419" t="str">
        <f ca="1">IF($B1291="","",OFFSET(Zdroj!BX$16,'k rozhodnutí detailní'!$A1290,0))</f>
        <v/>
      </c>
      <c r="K1291" s="419" t="str">
        <f ca="1">IF($B1291="","",OFFSET(Zdroj!BY$16,'k rozhodnutí detailní'!$A1290,0))</f>
        <v/>
      </c>
      <c r="L1291" s="419" t="str">
        <f ca="1">IF($B1291="","",CONCATENATE(OFFSET(Zdroj!BZ$16,'k rozhodnutí detailní'!$A1290,0)," ze 100"))</f>
        <v/>
      </c>
      <c r="M1291" s="435" t="str">
        <f t="shared" ref="M1291" ca="1" si="883">IF($B1291="","",SUM((I1291+J1291+K1291)/100))</f>
        <v/>
      </c>
      <c r="N1291" s="425" t="str">
        <f ca="1">IF(B1291="","",IF(Zdroj!$AS$1=Zdroj!$AT$9,IF(ROUND(G1291*M1291,Zdroj!$AT$8)&lt;Zdroj!$AU$1,Zdroj!$AU$1,ROUND(G1291*M1291,Zdroj!$AT$8)),OFFSET(Zdroj!CE$16,'k rozhodnutí detailní'!A1290,0)))</f>
        <v/>
      </c>
      <c r="O1291" s="419" t="str">
        <f ca="1">IF($B1291="","",OFFSET(Zdroj!Z$16,'k rozhodnutí detailní'!$A1290,0))</f>
        <v/>
      </c>
    </row>
    <row r="1292" spans="1:15" hidden="1" x14ac:dyDescent="0.25">
      <c r="A1292" s="25"/>
      <c r="B1292" s="424" t="str">
        <f ca="1">IF(OFFSET(Zdroj!$B$16,A1290,0)&gt;0,OFFSET(Zdroj!$B$16,A1290,0)+0,"")</f>
        <v/>
      </c>
      <c r="C1292" s="2" t="str">
        <f ca="1">IF($B1291="","",IF(Zdroj!$AS$9="ano",CONCATENATE("Okres:","
",OFFSET(Zdroj!CH$16,'k rozhodnutí detailní'!$A1290,0),"
","Právní forma","
",OFFSET(Zdroj!H$16,'k rozhodnutí detailní'!$A1290,0),"
",IF(OFFSET(Zdroj!I$16,'k rozhodnutí detailní'!$A1290,0)="","","IČO: "),OFFSET(Zdroj!I$16,'k rozhodnutí detailní'!$A1290,0),"
","B.Ú. ",IF(OFFSET(Zdroj!J$16,'k rozhodnutí detailní'!$A1290,0)="","","Anonymizováno")),CONCATENATE("Okres:","
",OFFSET(Zdroj!CH$16,'k rozhodnutí detailní'!$A1290,0),"
","Právní forma","
",OFFSET(Zdroj!H$16,'k rozhodnutí detailní'!$A1290,0),"
",IF(OFFSET(Zdroj!I$16,'k rozhodnutí detailní'!$A1290,0)="","","IČO: "),OFFSET(Zdroj!I$16,'k rozhodnutí detailní'!$A1290,0),"
","B.Ú. ",OFFSET(Zdroj!J$16,'k rozhodnutí detailní'!$A1290,0))))</f>
        <v/>
      </c>
      <c r="D1292" s="3" t="str">
        <f ca="1">IF($B1291="","",OFFSET(Zdroj!O$16,'k rozhodnutí detailní'!$A1290,0))</f>
        <v/>
      </c>
      <c r="E1292" s="426"/>
      <c r="F1292" s="31"/>
      <c r="G1292" s="429"/>
      <c r="H1292" s="427"/>
      <c r="I1292" s="419"/>
      <c r="J1292" s="419"/>
      <c r="K1292" s="419"/>
      <c r="L1292" s="419"/>
      <c r="M1292" s="435"/>
      <c r="N1292" s="425"/>
      <c r="O1292" s="419"/>
    </row>
    <row r="1293" spans="1:15" hidden="1" x14ac:dyDescent="0.25">
      <c r="A1293" s="25">
        <f t="shared" ref="A1293" si="884">ROW()/3-1</f>
        <v>430</v>
      </c>
      <c r="B1293" s="424"/>
      <c r="C1293" s="29" t="str">
        <f ca="1">IF($B1291="","",IF(Zdroj!$AS$9="ano",IF(OFFSET(Zdroj!M$16,'k rozhodnutí detailní'!A1290,0)="","","Anonymizováno"),IF(OFFSET(Zdroj!M$16,'k rozhodnutí detailní'!A1290,0)="","",OFFSET(Zdroj!M$16,'k rozhodnutí detailní'!A1290,0))))</f>
        <v/>
      </c>
      <c r="D1293" s="3" t="str">
        <f ca="1">IF($B1291="","",CONCATENATE("Dotace bude použita na:","
",OFFSET(Zdroj!P$16,'k rozhodnutí detailní'!$A1290,0)))</f>
        <v/>
      </c>
      <c r="E1293" s="426"/>
      <c r="F1293" s="32" t="str">
        <f ca="1">IF($B1291="","",OFFSET(Zdroj!V$16,'k rozhodnutí detailní'!$A1290,0))</f>
        <v/>
      </c>
      <c r="G1293" s="49" t="str">
        <f ca="1">IF($B1291="","",OFFSET(Zdroj!CC$16,'k rozhodnutí'!#REF!,0))</f>
        <v/>
      </c>
      <c r="H1293" s="427"/>
      <c r="I1293" s="419"/>
      <c r="J1293" s="419"/>
      <c r="K1293" s="419"/>
      <c r="L1293" s="419"/>
      <c r="M1293" s="435"/>
      <c r="N1293" s="33" t="str">
        <f t="shared" ref="N1293" ca="1" si="885">IF(B1291="","",N1291/G1291)</f>
        <v/>
      </c>
      <c r="O1293" s="419"/>
    </row>
    <row r="1294" spans="1:15" hidden="1" x14ac:dyDescent="0.25">
      <c r="A1294" s="25"/>
      <c r="B1294" s="144" t="str">
        <f ca="1">IF(OFFSET(Zdroj!$B$16,A1293,0)&gt;0,A1296,"")</f>
        <v/>
      </c>
      <c r="C1294" s="2" t="str">
        <f ca="1">IF($B1294="","",IF(Zdroj!$AS$9="ano",CONCATENATE(OFFSET(Zdroj!C$16,'k rozhodnutí detailní'!$A1293,0),"
","Anonymizováno","
",OFFSET(Zdroj!E$16,'k rozhodnutí detailní'!$A1293,0),"
",OFFSET(Zdroj!F$16,'k rozhodnutí detailní'!$A1293,0)),CONCATENATE(OFFSET(Zdroj!C$16,'k rozhodnutí detailní'!$A1293,0),"
",OFFSET(Zdroj!D$16,'k rozhodnutí detailní'!$A1293,0),"
",OFFSET(Zdroj!E$16,'k rozhodnutí detailní'!$A1293,0),"
",OFFSET(Zdroj!F$16,'k rozhodnutí detailní'!$A1293,0))))</f>
        <v/>
      </c>
      <c r="D1294" s="20" t="str">
        <f ca="1">IF($B1294="","",OFFSET(Zdroj!N$16,'k rozhodnutí detailní'!$A1293,0))</f>
        <v/>
      </c>
      <c r="E1294" s="426" t="str">
        <f ca="1">IF($B1294="","",OFFSET(Zdroj!T$16,'k rozhodnutí detailní'!$A1293,0))</f>
        <v/>
      </c>
      <c r="F1294" s="32" t="str">
        <f ca="1">IF($B1294="","",OFFSET(Zdroj!U$16,'k rozhodnutí detailní'!$A1293,0))</f>
        <v/>
      </c>
      <c r="G1294" s="429" t="str">
        <f ca="1">IF($B1294="","",OFFSET(Zdroj!W$16,'k rozhodnutí detailní'!$A1293,0))</f>
        <v/>
      </c>
      <c r="H1294" s="427" t="str">
        <f ca="1">IF($B1294="","",OFFSET(Zdroj!Y$16,'k rozhodnutí detailní'!$A1293,0))</f>
        <v/>
      </c>
      <c r="I1294" s="419" t="str">
        <f ca="1">IF($B1294="","",OFFSET(Zdroj!BW$16,'k rozhodnutí detailní'!$A1293,0))</f>
        <v/>
      </c>
      <c r="J1294" s="419" t="str">
        <f ca="1">IF($B1294="","",OFFSET(Zdroj!BX$16,'k rozhodnutí detailní'!$A1293,0))</f>
        <v/>
      </c>
      <c r="K1294" s="419" t="str">
        <f ca="1">IF($B1294="","",OFFSET(Zdroj!BY$16,'k rozhodnutí detailní'!$A1293,0))</f>
        <v/>
      </c>
      <c r="L1294" s="419" t="str">
        <f ca="1">IF($B1294="","",CONCATENATE(OFFSET(Zdroj!BZ$16,'k rozhodnutí detailní'!$A1293,0)," ze 100"))</f>
        <v/>
      </c>
      <c r="M1294" s="435" t="str">
        <f t="shared" ref="M1294" ca="1" si="886">IF($B1294="","",SUM((I1294+J1294+K1294)/100))</f>
        <v/>
      </c>
      <c r="N1294" s="425" t="str">
        <f ca="1">IF(B1294="","",IF(Zdroj!$AS$1=Zdroj!$AT$9,IF(ROUND(G1294*M1294,Zdroj!$AT$8)&lt;Zdroj!$AU$1,Zdroj!$AU$1,ROUND(G1294*M1294,Zdroj!$AT$8)),OFFSET(Zdroj!CE$16,'k rozhodnutí detailní'!A1293,0)))</f>
        <v/>
      </c>
      <c r="O1294" s="419" t="str">
        <f ca="1">IF($B1294="","",OFFSET(Zdroj!Z$16,'k rozhodnutí detailní'!$A1293,0))</f>
        <v/>
      </c>
    </row>
    <row r="1295" spans="1:15" hidden="1" x14ac:dyDescent="0.25">
      <c r="A1295" s="25"/>
      <c r="B1295" s="424" t="str">
        <f ca="1">IF(OFFSET(Zdroj!$B$16,A1293,0)&gt;0,OFFSET(Zdroj!$B$16,A1293,0)+0,"")</f>
        <v/>
      </c>
      <c r="C1295" s="2" t="str">
        <f ca="1">IF($B1294="","",IF(Zdroj!$AS$9="ano",CONCATENATE("Okres:","
",OFFSET(Zdroj!CH$16,'k rozhodnutí detailní'!$A1293,0),"
","Právní forma","
",OFFSET(Zdroj!H$16,'k rozhodnutí detailní'!$A1293,0),"
",IF(OFFSET(Zdroj!I$16,'k rozhodnutí detailní'!$A1293,0)="","","IČO: "),OFFSET(Zdroj!I$16,'k rozhodnutí detailní'!$A1293,0),"
","B.Ú. ",IF(OFFSET(Zdroj!J$16,'k rozhodnutí detailní'!$A1293,0)="","","Anonymizováno")),CONCATENATE("Okres:","
",OFFSET(Zdroj!CH$16,'k rozhodnutí detailní'!$A1293,0),"
","Právní forma","
",OFFSET(Zdroj!H$16,'k rozhodnutí detailní'!$A1293,0),"
",IF(OFFSET(Zdroj!I$16,'k rozhodnutí detailní'!$A1293,0)="","","IČO: "),OFFSET(Zdroj!I$16,'k rozhodnutí detailní'!$A1293,0),"
","B.Ú. ",OFFSET(Zdroj!J$16,'k rozhodnutí detailní'!$A1293,0))))</f>
        <v/>
      </c>
      <c r="D1295" s="3" t="str">
        <f ca="1">IF($B1294="","",OFFSET(Zdroj!O$16,'k rozhodnutí detailní'!$A1293,0))</f>
        <v/>
      </c>
      <c r="E1295" s="426"/>
      <c r="F1295" s="31"/>
      <c r="G1295" s="429"/>
      <c r="H1295" s="427"/>
      <c r="I1295" s="419"/>
      <c r="J1295" s="419"/>
      <c r="K1295" s="419"/>
      <c r="L1295" s="419"/>
      <c r="M1295" s="435"/>
      <c r="N1295" s="425"/>
      <c r="O1295" s="419"/>
    </row>
    <row r="1296" spans="1:15" hidden="1" x14ac:dyDescent="0.25">
      <c r="A1296" s="25">
        <f t="shared" ref="A1296" si="887">ROW()/3-1</f>
        <v>431</v>
      </c>
      <c r="B1296" s="424"/>
      <c r="C1296" s="29" t="str">
        <f ca="1">IF($B1294="","",IF(Zdroj!$AS$9="ano",IF(OFFSET(Zdroj!M$16,'k rozhodnutí detailní'!A1293,0)="","","Anonymizováno"),IF(OFFSET(Zdroj!M$16,'k rozhodnutí detailní'!A1293,0)="","",OFFSET(Zdroj!M$16,'k rozhodnutí detailní'!A1293,0))))</f>
        <v/>
      </c>
      <c r="D1296" s="3" t="str">
        <f ca="1">IF($B1294="","",CONCATENATE("Dotace bude použita na:","
",OFFSET(Zdroj!P$16,'k rozhodnutí detailní'!$A1293,0)))</f>
        <v/>
      </c>
      <c r="E1296" s="426"/>
      <c r="F1296" s="32" t="str">
        <f ca="1">IF($B1294="","",OFFSET(Zdroj!V$16,'k rozhodnutí detailní'!$A1293,0))</f>
        <v/>
      </c>
      <c r="G1296" s="49" t="str">
        <f ca="1">IF($B1294="","",OFFSET(Zdroj!CC$16,'k rozhodnutí'!#REF!,0))</f>
        <v/>
      </c>
      <c r="H1296" s="427"/>
      <c r="I1296" s="419"/>
      <c r="J1296" s="419"/>
      <c r="K1296" s="419"/>
      <c r="L1296" s="419"/>
      <c r="M1296" s="435"/>
      <c r="N1296" s="33" t="str">
        <f t="shared" ref="N1296" ca="1" si="888">IF(B1294="","",N1294/G1294)</f>
        <v/>
      </c>
      <c r="O1296" s="419"/>
    </row>
    <row r="1297" spans="1:15" hidden="1" x14ac:dyDescent="0.25">
      <c r="A1297" s="25"/>
      <c r="B1297" s="144" t="str">
        <f ca="1">IF(OFFSET(Zdroj!$B$16,A1296,0)&gt;0,A1299,"")</f>
        <v/>
      </c>
      <c r="C1297" s="2" t="str">
        <f ca="1">IF($B1297="","",IF(Zdroj!$AS$9="ano",CONCATENATE(OFFSET(Zdroj!C$16,'k rozhodnutí detailní'!$A1296,0),"
","Anonymizováno","
",OFFSET(Zdroj!E$16,'k rozhodnutí detailní'!$A1296,0),"
",OFFSET(Zdroj!F$16,'k rozhodnutí detailní'!$A1296,0)),CONCATENATE(OFFSET(Zdroj!C$16,'k rozhodnutí detailní'!$A1296,0),"
",OFFSET(Zdroj!D$16,'k rozhodnutí detailní'!$A1296,0),"
",OFFSET(Zdroj!E$16,'k rozhodnutí detailní'!$A1296,0),"
",OFFSET(Zdroj!F$16,'k rozhodnutí detailní'!$A1296,0))))</f>
        <v/>
      </c>
      <c r="D1297" s="20" t="str">
        <f ca="1">IF($B1297="","",OFFSET(Zdroj!N$16,'k rozhodnutí detailní'!$A1296,0))</f>
        <v/>
      </c>
      <c r="E1297" s="426" t="str">
        <f ca="1">IF($B1297="","",OFFSET(Zdroj!T$16,'k rozhodnutí detailní'!$A1296,0))</f>
        <v/>
      </c>
      <c r="F1297" s="32" t="str">
        <f ca="1">IF($B1297="","",OFFSET(Zdroj!U$16,'k rozhodnutí detailní'!$A1296,0))</f>
        <v/>
      </c>
      <c r="G1297" s="429" t="str">
        <f ca="1">IF($B1297="","",OFFSET(Zdroj!W$16,'k rozhodnutí detailní'!$A1296,0))</f>
        <v/>
      </c>
      <c r="H1297" s="427" t="str">
        <f ca="1">IF($B1297="","",OFFSET(Zdroj!Y$16,'k rozhodnutí detailní'!$A1296,0))</f>
        <v/>
      </c>
      <c r="I1297" s="419" t="str">
        <f ca="1">IF($B1297="","",OFFSET(Zdroj!BW$16,'k rozhodnutí detailní'!$A1296,0))</f>
        <v/>
      </c>
      <c r="J1297" s="419" t="str">
        <f ca="1">IF($B1297="","",OFFSET(Zdroj!BX$16,'k rozhodnutí detailní'!$A1296,0))</f>
        <v/>
      </c>
      <c r="K1297" s="419" t="str">
        <f ca="1">IF($B1297="","",OFFSET(Zdroj!BY$16,'k rozhodnutí detailní'!$A1296,0))</f>
        <v/>
      </c>
      <c r="L1297" s="419" t="str">
        <f ca="1">IF($B1297="","",CONCATENATE(OFFSET(Zdroj!BZ$16,'k rozhodnutí detailní'!$A1296,0)," ze 100"))</f>
        <v/>
      </c>
      <c r="M1297" s="435" t="str">
        <f t="shared" ref="M1297" ca="1" si="889">IF($B1297="","",SUM((I1297+J1297+K1297)/100))</f>
        <v/>
      </c>
      <c r="N1297" s="425" t="str">
        <f ca="1">IF(B1297="","",IF(Zdroj!$AS$1=Zdroj!$AT$9,IF(ROUND(G1297*M1297,Zdroj!$AT$8)&lt;Zdroj!$AU$1,Zdroj!$AU$1,ROUND(G1297*M1297,Zdroj!$AT$8)),OFFSET(Zdroj!CE$16,'k rozhodnutí detailní'!A1296,0)))</f>
        <v/>
      </c>
      <c r="O1297" s="419" t="str">
        <f ca="1">IF($B1297="","",OFFSET(Zdroj!Z$16,'k rozhodnutí detailní'!$A1296,0))</f>
        <v/>
      </c>
    </row>
    <row r="1298" spans="1:15" hidden="1" x14ac:dyDescent="0.25">
      <c r="A1298" s="25"/>
      <c r="B1298" s="424" t="str">
        <f ca="1">IF(OFFSET(Zdroj!$B$16,A1296,0)&gt;0,OFFSET(Zdroj!$B$16,A1296,0)+0,"")</f>
        <v/>
      </c>
      <c r="C1298" s="2" t="str">
        <f ca="1">IF($B1297="","",IF(Zdroj!$AS$9="ano",CONCATENATE("Okres:","
",OFFSET(Zdroj!CH$16,'k rozhodnutí detailní'!$A1296,0),"
","Právní forma","
",OFFSET(Zdroj!H$16,'k rozhodnutí detailní'!$A1296,0),"
",IF(OFFSET(Zdroj!I$16,'k rozhodnutí detailní'!$A1296,0)="","","IČO: "),OFFSET(Zdroj!I$16,'k rozhodnutí detailní'!$A1296,0),"
","B.Ú. ",IF(OFFSET(Zdroj!J$16,'k rozhodnutí detailní'!$A1296,0)="","","Anonymizováno")),CONCATENATE("Okres:","
",OFFSET(Zdroj!CH$16,'k rozhodnutí detailní'!$A1296,0),"
","Právní forma","
",OFFSET(Zdroj!H$16,'k rozhodnutí detailní'!$A1296,0),"
",IF(OFFSET(Zdroj!I$16,'k rozhodnutí detailní'!$A1296,0)="","","IČO: "),OFFSET(Zdroj!I$16,'k rozhodnutí detailní'!$A1296,0),"
","B.Ú. ",OFFSET(Zdroj!J$16,'k rozhodnutí detailní'!$A1296,0))))</f>
        <v/>
      </c>
      <c r="D1298" s="3" t="str">
        <f ca="1">IF($B1297="","",OFFSET(Zdroj!O$16,'k rozhodnutí detailní'!$A1296,0))</f>
        <v/>
      </c>
      <c r="E1298" s="426"/>
      <c r="F1298" s="31"/>
      <c r="G1298" s="429"/>
      <c r="H1298" s="427"/>
      <c r="I1298" s="419"/>
      <c r="J1298" s="419"/>
      <c r="K1298" s="419"/>
      <c r="L1298" s="419"/>
      <c r="M1298" s="435"/>
      <c r="N1298" s="425"/>
      <c r="O1298" s="419"/>
    </row>
    <row r="1299" spans="1:15" hidden="1" x14ac:dyDescent="0.25">
      <c r="A1299" s="25">
        <f t="shared" ref="A1299" si="890">ROW()/3-1</f>
        <v>432</v>
      </c>
      <c r="B1299" s="424"/>
      <c r="C1299" s="29" t="str">
        <f ca="1">IF($B1297="","",IF(Zdroj!$AS$9="ano",IF(OFFSET(Zdroj!M$16,'k rozhodnutí detailní'!A1296,0)="","","Anonymizováno"),IF(OFFSET(Zdroj!M$16,'k rozhodnutí detailní'!A1296,0)="","",OFFSET(Zdroj!M$16,'k rozhodnutí detailní'!A1296,0))))</f>
        <v/>
      </c>
      <c r="D1299" s="3" t="str">
        <f ca="1">IF($B1297="","",CONCATENATE("Dotace bude použita na:","
",OFFSET(Zdroj!P$16,'k rozhodnutí detailní'!$A1296,0)))</f>
        <v/>
      </c>
      <c r="E1299" s="426"/>
      <c r="F1299" s="32" t="str">
        <f ca="1">IF($B1297="","",OFFSET(Zdroj!V$16,'k rozhodnutí detailní'!$A1296,0))</f>
        <v/>
      </c>
      <c r="G1299" s="49" t="str">
        <f ca="1">IF($B1297="","",OFFSET(Zdroj!CC$16,'k rozhodnutí'!#REF!,0))</f>
        <v/>
      </c>
      <c r="H1299" s="427"/>
      <c r="I1299" s="419"/>
      <c r="J1299" s="419"/>
      <c r="K1299" s="419"/>
      <c r="L1299" s="419"/>
      <c r="M1299" s="435"/>
      <c r="N1299" s="33" t="str">
        <f t="shared" ref="N1299" ca="1" si="891">IF(B1297="","",N1297/G1297)</f>
        <v/>
      </c>
      <c r="O1299" s="419"/>
    </row>
    <row r="1300" spans="1:15" hidden="1" x14ac:dyDescent="0.25">
      <c r="A1300" s="25"/>
      <c r="B1300" s="144" t="str">
        <f ca="1">IF(OFFSET(Zdroj!$B$16,A1299,0)&gt;0,A1302,"")</f>
        <v/>
      </c>
      <c r="C1300" s="2" t="str">
        <f ca="1">IF($B1300="","",IF(Zdroj!$AS$9="ano",CONCATENATE(OFFSET(Zdroj!C$16,'k rozhodnutí detailní'!$A1299,0),"
","Anonymizováno","
",OFFSET(Zdroj!E$16,'k rozhodnutí detailní'!$A1299,0),"
",OFFSET(Zdroj!F$16,'k rozhodnutí detailní'!$A1299,0)),CONCATENATE(OFFSET(Zdroj!C$16,'k rozhodnutí detailní'!$A1299,0),"
",OFFSET(Zdroj!D$16,'k rozhodnutí detailní'!$A1299,0),"
",OFFSET(Zdroj!E$16,'k rozhodnutí detailní'!$A1299,0),"
",OFFSET(Zdroj!F$16,'k rozhodnutí detailní'!$A1299,0))))</f>
        <v/>
      </c>
      <c r="D1300" s="20" t="str">
        <f ca="1">IF($B1300="","",OFFSET(Zdroj!N$16,'k rozhodnutí detailní'!$A1299,0))</f>
        <v/>
      </c>
      <c r="E1300" s="426" t="str">
        <f ca="1">IF($B1300="","",OFFSET(Zdroj!T$16,'k rozhodnutí detailní'!$A1299,0))</f>
        <v/>
      </c>
      <c r="F1300" s="32" t="str">
        <f ca="1">IF($B1300="","",OFFSET(Zdroj!U$16,'k rozhodnutí detailní'!$A1299,0))</f>
        <v/>
      </c>
      <c r="G1300" s="429" t="str">
        <f ca="1">IF($B1300="","",OFFSET(Zdroj!W$16,'k rozhodnutí detailní'!$A1299,0))</f>
        <v/>
      </c>
      <c r="H1300" s="427" t="str">
        <f ca="1">IF($B1300="","",OFFSET(Zdroj!Y$16,'k rozhodnutí detailní'!$A1299,0))</f>
        <v/>
      </c>
      <c r="I1300" s="419" t="str">
        <f ca="1">IF($B1300="","",OFFSET(Zdroj!BW$16,'k rozhodnutí detailní'!$A1299,0))</f>
        <v/>
      </c>
      <c r="J1300" s="419" t="str">
        <f ca="1">IF($B1300="","",OFFSET(Zdroj!BX$16,'k rozhodnutí detailní'!$A1299,0))</f>
        <v/>
      </c>
      <c r="K1300" s="419" t="str">
        <f ca="1">IF($B1300="","",OFFSET(Zdroj!BY$16,'k rozhodnutí detailní'!$A1299,0))</f>
        <v/>
      </c>
      <c r="L1300" s="419" t="str">
        <f ca="1">IF($B1300="","",CONCATENATE(OFFSET(Zdroj!BZ$16,'k rozhodnutí detailní'!$A1299,0)," ze 100"))</f>
        <v/>
      </c>
      <c r="M1300" s="435" t="str">
        <f t="shared" ref="M1300" ca="1" si="892">IF($B1300="","",SUM((I1300+J1300+K1300)/100))</f>
        <v/>
      </c>
      <c r="N1300" s="425" t="str">
        <f ca="1">IF(B1300="","",IF(Zdroj!$AS$1=Zdroj!$AT$9,IF(ROUND(G1300*M1300,Zdroj!$AT$8)&lt;Zdroj!$AU$1,Zdroj!$AU$1,ROUND(G1300*M1300,Zdroj!$AT$8)),OFFSET(Zdroj!CE$16,'k rozhodnutí detailní'!A1299,0)))</f>
        <v/>
      </c>
      <c r="O1300" s="419" t="str">
        <f ca="1">IF($B1300="","",OFFSET(Zdroj!Z$16,'k rozhodnutí detailní'!$A1299,0))</f>
        <v/>
      </c>
    </row>
    <row r="1301" spans="1:15" hidden="1" x14ac:dyDescent="0.25">
      <c r="A1301" s="25"/>
      <c r="B1301" s="424" t="str">
        <f ca="1">IF(OFFSET(Zdroj!$B$16,A1299,0)&gt;0,OFFSET(Zdroj!$B$16,A1299,0)+0,"")</f>
        <v/>
      </c>
      <c r="C1301" s="2" t="str">
        <f ca="1">IF($B1300="","",IF(Zdroj!$AS$9="ano",CONCATENATE("Okres:","
",OFFSET(Zdroj!CH$16,'k rozhodnutí detailní'!$A1299,0),"
","Právní forma","
",OFFSET(Zdroj!H$16,'k rozhodnutí detailní'!$A1299,0),"
",IF(OFFSET(Zdroj!I$16,'k rozhodnutí detailní'!$A1299,0)="","","IČO: "),OFFSET(Zdroj!I$16,'k rozhodnutí detailní'!$A1299,0),"
","B.Ú. ",IF(OFFSET(Zdroj!J$16,'k rozhodnutí detailní'!$A1299,0)="","","Anonymizováno")),CONCATENATE("Okres:","
",OFFSET(Zdroj!CH$16,'k rozhodnutí detailní'!$A1299,0),"
","Právní forma","
",OFFSET(Zdroj!H$16,'k rozhodnutí detailní'!$A1299,0),"
",IF(OFFSET(Zdroj!I$16,'k rozhodnutí detailní'!$A1299,0)="","","IČO: "),OFFSET(Zdroj!I$16,'k rozhodnutí detailní'!$A1299,0),"
","B.Ú. ",OFFSET(Zdroj!J$16,'k rozhodnutí detailní'!$A1299,0))))</f>
        <v/>
      </c>
      <c r="D1301" s="3" t="str">
        <f ca="1">IF($B1300="","",OFFSET(Zdroj!O$16,'k rozhodnutí detailní'!$A1299,0))</f>
        <v/>
      </c>
      <c r="E1301" s="426"/>
      <c r="F1301" s="31"/>
      <c r="G1301" s="429"/>
      <c r="H1301" s="427"/>
      <c r="I1301" s="419"/>
      <c r="J1301" s="419"/>
      <c r="K1301" s="419"/>
      <c r="L1301" s="419"/>
      <c r="M1301" s="435"/>
      <c r="N1301" s="425"/>
      <c r="O1301" s="419"/>
    </row>
    <row r="1302" spans="1:15" hidden="1" x14ac:dyDescent="0.25">
      <c r="A1302" s="25">
        <f t="shared" ref="A1302" si="893">ROW()/3-1</f>
        <v>433</v>
      </c>
      <c r="B1302" s="424"/>
      <c r="C1302" s="29" t="str">
        <f ca="1">IF($B1300="","",IF(Zdroj!$AS$9="ano",IF(OFFSET(Zdroj!M$16,'k rozhodnutí detailní'!A1299,0)="","","Anonymizováno"),IF(OFFSET(Zdroj!M$16,'k rozhodnutí detailní'!A1299,0)="","",OFFSET(Zdroj!M$16,'k rozhodnutí detailní'!A1299,0))))</f>
        <v/>
      </c>
      <c r="D1302" s="3" t="str">
        <f ca="1">IF($B1300="","",CONCATENATE("Dotace bude použita na:","
",OFFSET(Zdroj!P$16,'k rozhodnutí detailní'!$A1299,0)))</f>
        <v/>
      </c>
      <c r="E1302" s="426"/>
      <c r="F1302" s="32" t="str">
        <f ca="1">IF($B1300="","",OFFSET(Zdroj!V$16,'k rozhodnutí detailní'!$A1299,0))</f>
        <v/>
      </c>
      <c r="G1302" s="49" t="str">
        <f ca="1">IF($B1300="","",OFFSET(Zdroj!CC$16,'k rozhodnutí'!#REF!,0))</f>
        <v/>
      </c>
      <c r="H1302" s="427"/>
      <c r="I1302" s="419"/>
      <c r="J1302" s="419"/>
      <c r="K1302" s="419"/>
      <c r="L1302" s="419"/>
      <c r="M1302" s="435"/>
      <c r="N1302" s="33" t="str">
        <f t="shared" ref="N1302" ca="1" si="894">IF(B1300="","",N1300/G1300)</f>
        <v/>
      </c>
      <c r="O1302" s="419"/>
    </row>
    <row r="1303" spans="1:15" hidden="1" x14ac:dyDescent="0.25">
      <c r="A1303" s="25"/>
      <c r="B1303" s="144" t="str">
        <f ca="1">IF(OFFSET(Zdroj!$B$16,A1302,0)&gt;0,A1305,"")</f>
        <v/>
      </c>
      <c r="C1303" s="2" t="str">
        <f ca="1">IF($B1303="","",IF(Zdroj!$AS$9="ano",CONCATENATE(OFFSET(Zdroj!C$16,'k rozhodnutí detailní'!$A1302,0),"
","Anonymizováno","
",OFFSET(Zdroj!E$16,'k rozhodnutí detailní'!$A1302,0),"
",OFFSET(Zdroj!F$16,'k rozhodnutí detailní'!$A1302,0)),CONCATENATE(OFFSET(Zdroj!C$16,'k rozhodnutí detailní'!$A1302,0),"
",OFFSET(Zdroj!D$16,'k rozhodnutí detailní'!$A1302,0),"
",OFFSET(Zdroj!E$16,'k rozhodnutí detailní'!$A1302,0),"
",OFFSET(Zdroj!F$16,'k rozhodnutí detailní'!$A1302,0))))</f>
        <v/>
      </c>
      <c r="D1303" s="20" t="str">
        <f ca="1">IF($B1303="","",OFFSET(Zdroj!N$16,'k rozhodnutí detailní'!$A1302,0))</f>
        <v/>
      </c>
      <c r="E1303" s="426" t="str">
        <f ca="1">IF($B1303="","",OFFSET(Zdroj!T$16,'k rozhodnutí detailní'!$A1302,0))</f>
        <v/>
      </c>
      <c r="F1303" s="32" t="str">
        <f ca="1">IF($B1303="","",OFFSET(Zdroj!U$16,'k rozhodnutí detailní'!$A1302,0))</f>
        <v/>
      </c>
      <c r="G1303" s="429" t="str">
        <f ca="1">IF($B1303="","",OFFSET(Zdroj!W$16,'k rozhodnutí detailní'!$A1302,0))</f>
        <v/>
      </c>
      <c r="H1303" s="427" t="str">
        <f ca="1">IF($B1303="","",OFFSET(Zdroj!Y$16,'k rozhodnutí detailní'!$A1302,0))</f>
        <v/>
      </c>
      <c r="I1303" s="419" t="str">
        <f ca="1">IF($B1303="","",OFFSET(Zdroj!BW$16,'k rozhodnutí detailní'!$A1302,0))</f>
        <v/>
      </c>
      <c r="J1303" s="419" t="str">
        <f ca="1">IF($B1303="","",OFFSET(Zdroj!BX$16,'k rozhodnutí detailní'!$A1302,0))</f>
        <v/>
      </c>
      <c r="K1303" s="419" t="str">
        <f ca="1">IF($B1303="","",OFFSET(Zdroj!BY$16,'k rozhodnutí detailní'!$A1302,0))</f>
        <v/>
      </c>
      <c r="L1303" s="419" t="str">
        <f ca="1">IF($B1303="","",CONCATENATE(OFFSET(Zdroj!BZ$16,'k rozhodnutí detailní'!$A1302,0)," ze 100"))</f>
        <v/>
      </c>
      <c r="M1303" s="435" t="str">
        <f t="shared" ref="M1303" ca="1" si="895">IF($B1303="","",SUM((I1303+J1303+K1303)/100))</f>
        <v/>
      </c>
      <c r="N1303" s="425" t="str">
        <f ca="1">IF(B1303="","",IF(Zdroj!$AS$1=Zdroj!$AT$9,IF(ROUND(G1303*M1303,Zdroj!$AT$8)&lt;Zdroj!$AU$1,Zdroj!$AU$1,ROUND(G1303*M1303,Zdroj!$AT$8)),OFFSET(Zdroj!CE$16,'k rozhodnutí detailní'!A1302,0)))</f>
        <v/>
      </c>
      <c r="O1303" s="419" t="str">
        <f ca="1">IF($B1303="","",OFFSET(Zdroj!Z$16,'k rozhodnutí detailní'!$A1302,0))</f>
        <v/>
      </c>
    </row>
    <row r="1304" spans="1:15" hidden="1" x14ac:dyDescent="0.25">
      <c r="A1304" s="25"/>
      <c r="B1304" s="424" t="str">
        <f ca="1">IF(OFFSET(Zdroj!$B$16,A1302,0)&gt;0,OFFSET(Zdroj!$B$16,A1302,0)+0,"")</f>
        <v/>
      </c>
      <c r="C1304" s="2" t="str">
        <f ca="1">IF($B1303="","",IF(Zdroj!$AS$9="ano",CONCATENATE("Okres:","
",OFFSET(Zdroj!CH$16,'k rozhodnutí detailní'!$A1302,0),"
","Právní forma","
",OFFSET(Zdroj!H$16,'k rozhodnutí detailní'!$A1302,0),"
",IF(OFFSET(Zdroj!I$16,'k rozhodnutí detailní'!$A1302,0)="","","IČO: "),OFFSET(Zdroj!I$16,'k rozhodnutí detailní'!$A1302,0),"
","B.Ú. ",IF(OFFSET(Zdroj!J$16,'k rozhodnutí detailní'!$A1302,0)="","","Anonymizováno")),CONCATENATE("Okres:","
",OFFSET(Zdroj!CH$16,'k rozhodnutí detailní'!$A1302,0),"
","Právní forma","
",OFFSET(Zdroj!H$16,'k rozhodnutí detailní'!$A1302,0),"
",IF(OFFSET(Zdroj!I$16,'k rozhodnutí detailní'!$A1302,0)="","","IČO: "),OFFSET(Zdroj!I$16,'k rozhodnutí detailní'!$A1302,0),"
","B.Ú. ",OFFSET(Zdroj!J$16,'k rozhodnutí detailní'!$A1302,0))))</f>
        <v/>
      </c>
      <c r="D1304" s="3" t="str">
        <f ca="1">IF($B1303="","",OFFSET(Zdroj!O$16,'k rozhodnutí detailní'!$A1302,0))</f>
        <v/>
      </c>
      <c r="E1304" s="426"/>
      <c r="F1304" s="31"/>
      <c r="G1304" s="429"/>
      <c r="H1304" s="427"/>
      <c r="I1304" s="419"/>
      <c r="J1304" s="419"/>
      <c r="K1304" s="419"/>
      <c r="L1304" s="419"/>
      <c r="M1304" s="435"/>
      <c r="N1304" s="425"/>
      <c r="O1304" s="419"/>
    </row>
    <row r="1305" spans="1:15" hidden="1" x14ac:dyDescent="0.25">
      <c r="A1305" s="25">
        <f t="shared" ref="A1305" si="896">ROW()/3-1</f>
        <v>434</v>
      </c>
      <c r="B1305" s="424"/>
      <c r="C1305" s="29" t="str">
        <f ca="1">IF($B1303="","",IF(Zdroj!$AS$9="ano",IF(OFFSET(Zdroj!M$16,'k rozhodnutí detailní'!A1302,0)="","","Anonymizováno"),IF(OFFSET(Zdroj!M$16,'k rozhodnutí detailní'!A1302,0)="","",OFFSET(Zdroj!M$16,'k rozhodnutí detailní'!A1302,0))))</f>
        <v/>
      </c>
      <c r="D1305" s="3" t="str">
        <f ca="1">IF($B1303="","",CONCATENATE("Dotace bude použita na:","
",OFFSET(Zdroj!P$16,'k rozhodnutí detailní'!$A1302,0)))</f>
        <v/>
      </c>
      <c r="E1305" s="426"/>
      <c r="F1305" s="32" t="str">
        <f ca="1">IF($B1303="","",OFFSET(Zdroj!V$16,'k rozhodnutí detailní'!$A1302,0))</f>
        <v/>
      </c>
      <c r="G1305" s="49" t="str">
        <f ca="1">IF($B1303="","",OFFSET(Zdroj!CC$16,'k rozhodnutí'!#REF!,0))</f>
        <v/>
      </c>
      <c r="H1305" s="427"/>
      <c r="I1305" s="419"/>
      <c r="J1305" s="419"/>
      <c r="K1305" s="419"/>
      <c r="L1305" s="419"/>
      <c r="M1305" s="435"/>
      <c r="N1305" s="33" t="str">
        <f t="shared" ref="N1305" ca="1" si="897">IF(B1303="","",N1303/G1303)</f>
        <v/>
      </c>
      <c r="O1305" s="419"/>
    </row>
    <row r="1306" spans="1:15" hidden="1" x14ac:dyDescent="0.25">
      <c r="A1306" s="25"/>
      <c r="B1306" s="144" t="str">
        <f ca="1">IF(OFFSET(Zdroj!$B$16,A1305,0)&gt;0,A1308,"")</f>
        <v/>
      </c>
      <c r="C1306" s="2" t="str">
        <f ca="1">IF($B1306="","",IF(Zdroj!$AS$9="ano",CONCATENATE(OFFSET(Zdroj!C$16,'k rozhodnutí detailní'!$A1305,0),"
","Anonymizováno","
",OFFSET(Zdroj!E$16,'k rozhodnutí detailní'!$A1305,0),"
",OFFSET(Zdroj!F$16,'k rozhodnutí detailní'!$A1305,0)),CONCATENATE(OFFSET(Zdroj!C$16,'k rozhodnutí detailní'!$A1305,0),"
",OFFSET(Zdroj!D$16,'k rozhodnutí detailní'!$A1305,0),"
",OFFSET(Zdroj!E$16,'k rozhodnutí detailní'!$A1305,0),"
",OFFSET(Zdroj!F$16,'k rozhodnutí detailní'!$A1305,0))))</f>
        <v/>
      </c>
      <c r="D1306" s="20" t="str">
        <f ca="1">IF($B1306="","",OFFSET(Zdroj!N$16,'k rozhodnutí detailní'!$A1305,0))</f>
        <v/>
      </c>
      <c r="E1306" s="426" t="str">
        <f ca="1">IF($B1306="","",OFFSET(Zdroj!T$16,'k rozhodnutí detailní'!$A1305,0))</f>
        <v/>
      </c>
      <c r="F1306" s="32" t="str">
        <f ca="1">IF($B1306="","",OFFSET(Zdroj!U$16,'k rozhodnutí detailní'!$A1305,0))</f>
        <v/>
      </c>
      <c r="G1306" s="429" t="str">
        <f ca="1">IF($B1306="","",OFFSET(Zdroj!W$16,'k rozhodnutí detailní'!$A1305,0))</f>
        <v/>
      </c>
      <c r="H1306" s="427" t="str">
        <f ca="1">IF($B1306="","",OFFSET(Zdroj!Y$16,'k rozhodnutí detailní'!$A1305,0))</f>
        <v/>
      </c>
      <c r="I1306" s="419" t="str">
        <f ca="1">IF($B1306="","",OFFSET(Zdroj!BW$16,'k rozhodnutí detailní'!$A1305,0))</f>
        <v/>
      </c>
      <c r="J1306" s="419" t="str">
        <f ca="1">IF($B1306="","",OFFSET(Zdroj!BX$16,'k rozhodnutí detailní'!$A1305,0))</f>
        <v/>
      </c>
      <c r="K1306" s="419" t="str">
        <f ca="1">IF($B1306="","",OFFSET(Zdroj!BY$16,'k rozhodnutí detailní'!$A1305,0))</f>
        <v/>
      </c>
      <c r="L1306" s="419" t="str">
        <f ca="1">IF($B1306="","",CONCATENATE(OFFSET(Zdroj!BZ$16,'k rozhodnutí detailní'!$A1305,0)," ze 100"))</f>
        <v/>
      </c>
      <c r="M1306" s="435" t="str">
        <f t="shared" ref="M1306" ca="1" si="898">IF($B1306="","",SUM((I1306+J1306+K1306)/100))</f>
        <v/>
      </c>
      <c r="N1306" s="425" t="str">
        <f ca="1">IF(B1306="","",IF(Zdroj!$AS$1=Zdroj!$AT$9,IF(ROUND(G1306*M1306,Zdroj!$AT$8)&lt;Zdroj!$AU$1,Zdroj!$AU$1,ROUND(G1306*M1306,Zdroj!$AT$8)),OFFSET(Zdroj!CE$16,'k rozhodnutí detailní'!A1305,0)))</f>
        <v/>
      </c>
      <c r="O1306" s="419" t="str">
        <f ca="1">IF($B1306="","",OFFSET(Zdroj!Z$16,'k rozhodnutí detailní'!$A1305,0))</f>
        <v/>
      </c>
    </row>
    <row r="1307" spans="1:15" hidden="1" x14ac:dyDescent="0.25">
      <c r="A1307" s="25"/>
      <c r="B1307" s="424" t="str">
        <f ca="1">IF(OFFSET(Zdroj!$B$16,A1305,0)&gt;0,OFFSET(Zdroj!$B$16,A1305,0)+0,"")</f>
        <v/>
      </c>
      <c r="C1307" s="2" t="str">
        <f ca="1">IF($B1306="","",IF(Zdroj!$AS$9="ano",CONCATENATE("Okres:","
",OFFSET(Zdroj!CH$16,'k rozhodnutí detailní'!$A1305,0),"
","Právní forma","
",OFFSET(Zdroj!H$16,'k rozhodnutí detailní'!$A1305,0),"
",IF(OFFSET(Zdroj!I$16,'k rozhodnutí detailní'!$A1305,0)="","","IČO: "),OFFSET(Zdroj!I$16,'k rozhodnutí detailní'!$A1305,0),"
","B.Ú. ",IF(OFFSET(Zdroj!J$16,'k rozhodnutí detailní'!$A1305,0)="","","Anonymizováno")),CONCATENATE("Okres:","
",OFFSET(Zdroj!CH$16,'k rozhodnutí detailní'!$A1305,0),"
","Právní forma","
",OFFSET(Zdroj!H$16,'k rozhodnutí detailní'!$A1305,0),"
",IF(OFFSET(Zdroj!I$16,'k rozhodnutí detailní'!$A1305,0)="","","IČO: "),OFFSET(Zdroj!I$16,'k rozhodnutí detailní'!$A1305,0),"
","B.Ú. ",OFFSET(Zdroj!J$16,'k rozhodnutí detailní'!$A1305,0))))</f>
        <v/>
      </c>
      <c r="D1307" s="3" t="str">
        <f ca="1">IF($B1306="","",OFFSET(Zdroj!O$16,'k rozhodnutí detailní'!$A1305,0))</f>
        <v/>
      </c>
      <c r="E1307" s="426"/>
      <c r="F1307" s="31"/>
      <c r="G1307" s="429"/>
      <c r="H1307" s="427"/>
      <c r="I1307" s="419"/>
      <c r="J1307" s="419"/>
      <c r="K1307" s="419"/>
      <c r="L1307" s="419"/>
      <c r="M1307" s="435"/>
      <c r="N1307" s="425"/>
      <c r="O1307" s="419"/>
    </row>
    <row r="1308" spans="1:15" hidden="1" x14ac:dyDescent="0.25">
      <c r="A1308" s="25">
        <f t="shared" ref="A1308" si="899">ROW()/3-1</f>
        <v>435</v>
      </c>
      <c r="B1308" s="424"/>
      <c r="C1308" s="29" t="str">
        <f ca="1">IF($B1306="","",IF(Zdroj!$AS$9="ano",IF(OFFSET(Zdroj!M$16,'k rozhodnutí detailní'!A1305,0)="","","Anonymizováno"),IF(OFFSET(Zdroj!M$16,'k rozhodnutí detailní'!A1305,0)="","",OFFSET(Zdroj!M$16,'k rozhodnutí detailní'!A1305,0))))</f>
        <v/>
      </c>
      <c r="D1308" s="3" t="str">
        <f ca="1">IF($B1306="","",CONCATENATE("Dotace bude použita na:","
",OFFSET(Zdroj!P$16,'k rozhodnutí detailní'!$A1305,0)))</f>
        <v/>
      </c>
      <c r="E1308" s="426"/>
      <c r="F1308" s="32" t="str">
        <f ca="1">IF($B1306="","",OFFSET(Zdroj!V$16,'k rozhodnutí detailní'!$A1305,0))</f>
        <v/>
      </c>
      <c r="G1308" s="49" t="str">
        <f ca="1">IF($B1306="","",OFFSET(Zdroj!CC$16,'k rozhodnutí'!#REF!,0))</f>
        <v/>
      </c>
      <c r="H1308" s="427"/>
      <c r="I1308" s="419"/>
      <c r="J1308" s="419"/>
      <c r="K1308" s="419"/>
      <c r="L1308" s="419"/>
      <c r="M1308" s="435"/>
      <c r="N1308" s="33" t="str">
        <f t="shared" ref="N1308" ca="1" si="900">IF(B1306="","",N1306/G1306)</f>
        <v/>
      </c>
      <c r="O1308" s="419"/>
    </row>
    <row r="1309" spans="1:15" hidden="1" x14ac:dyDescent="0.25">
      <c r="A1309" s="25"/>
      <c r="B1309" s="144" t="str">
        <f ca="1">IF(OFFSET(Zdroj!$B$16,A1308,0)&gt;0,A1311,"")</f>
        <v/>
      </c>
      <c r="C1309" s="2" t="str">
        <f ca="1">IF($B1309="","",IF(Zdroj!$AS$9="ano",CONCATENATE(OFFSET(Zdroj!C$16,'k rozhodnutí detailní'!$A1308,0),"
","Anonymizováno","
",OFFSET(Zdroj!E$16,'k rozhodnutí detailní'!$A1308,0),"
",OFFSET(Zdroj!F$16,'k rozhodnutí detailní'!$A1308,0)),CONCATENATE(OFFSET(Zdroj!C$16,'k rozhodnutí detailní'!$A1308,0),"
",OFFSET(Zdroj!D$16,'k rozhodnutí detailní'!$A1308,0),"
",OFFSET(Zdroj!E$16,'k rozhodnutí detailní'!$A1308,0),"
",OFFSET(Zdroj!F$16,'k rozhodnutí detailní'!$A1308,0))))</f>
        <v/>
      </c>
      <c r="D1309" s="20" t="str">
        <f ca="1">IF($B1309="","",OFFSET(Zdroj!N$16,'k rozhodnutí detailní'!$A1308,0))</f>
        <v/>
      </c>
      <c r="E1309" s="426" t="str">
        <f ca="1">IF($B1309="","",OFFSET(Zdroj!T$16,'k rozhodnutí detailní'!$A1308,0))</f>
        <v/>
      </c>
      <c r="F1309" s="32" t="str">
        <f ca="1">IF($B1309="","",OFFSET(Zdroj!U$16,'k rozhodnutí detailní'!$A1308,0))</f>
        <v/>
      </c>
      <c r="G1309" s="429" t="str">
        <f ca="1">IF($B1309="","",OFFSET(Zdroj!W$16,'k rozhodnutí detailní'!$A1308,0))</f>
        <v/>
      </c>
      <c r="H1309" s="427" t="str">
        <f ca="1">IF($B1309="","",OFFSET(Zdroj!Y$16,'k rozhodnutí detailní'!$A1308,0))</f>
        <v/>
      </c>
      <c r="I1309" s="419" t="str">
        <f ca="1">IF($B1309="","",OFFSET(Zdroj!BW$16,'k rozhodnutí detailní'!$A1308,0))</f>
        <v/>
      </c>
      <c r="J1309" s="419" t="str">
        <f ca="1">IF($B1309="","",OFFSET(Zdroj!BX$16,'k rozhodnutí detailní'!$A1308,0))</f>
        <v/>
      </c>
      <c r="K1309" s="419" t="str">
        <f ca="1">IF($B1309="","",OFFSET(Zdroj!BY$16,'k rozhodnutí detailní'!$A1308,0))</f>
        <v/>
      </c>
      <c r="L1309" s="419" t="str">
        <f ca="1">IF($B1309="","",CONCATENATE(OFFSET(Zdroj!BZ$16,'k rozhodnutí detailní'!$A1308,0)," ze 100"))</f>
        <v/>
      </c>
      <c r="M1309" s="435" t="str">
        <f t="shared" ref="M1309" ca="1" si="901">IF($B1309="","",SUM((I1309+J1309+K1309)/100))</f>
        <v/>
      </c>
      <c r="N1309" s="425" t="str">
        <f ca="1">IF(B1309="","",IF(Zdroj!$AS$1=Zdroj!$AT$9,IF(ROUND(G1309*M1309,Zdroj!$AT$8)&lt;Zdroj!$AU$1,Zdroj!$AU$1,ROUND(G1309*M1309,Zdroj!$AT$8)),OFFSET(Zdroj!CE$16,'k rozhodnutí detailní'!A1308,0)))</f>
        <v/>
      </c>
      <c r="O1309" s="419" t="str">
        <f ca="1">IF($B1309="","",OFFSET(Zdroj!Z$16,'k rozhodnutí detailní'!$A1308,0))</f>
        <v/>
      </c>
    </row>
    <row r="1310" spans="1:15" hidden="1" x14ac:dyDescent="0.25">
      <c r="A1310" s="25"/>
      <c r="B1310" s="424" t="str">
        <f ca="1">IF(OFFSET(Zdroj!$B$16,A1308,0)&gt;0,OFFSET(Zdroj!$B$16,A1308,0)+0,"")</f>
        <v/>
      </c>
      <c r="C1310" s="2" t="str">
        <f ca="1">IF($B1309="","",IF(Zdroj!$AS$9="ano",CONCATENATE("Okres:","
",OFFSET(Zdroj!CH$16,'k rozhodnutí detailní'!$A1308,0),"
","Právní forma","
",OFFSET(Zdroj!H$16,'k rozhodnutí detailní'!$A1308,0),"
",IF(OFFSET(Zdroj!I$16,'k rozhodnutí detailní'!$A1308,0)="","","IČO: "),OFFSET(Zdroj!I$16,'k rozhodnutí detailní'!$A1308,0),"
","B.Ú. ",IF(OFFSET(Zdroj!J$16,'k rozhodnutí detailní'!$A1308,0)="","","Anonymizováno")),CONCATENATE("Okres:","
",OFFSET(Zdroj!CH$16,'k rozhodnutí detailní'!$A1308,0),"
","Právní forma","
",OFFSET(Zdroj!H$16,'k rozhodnutí detailní'!$A1308,0),"
",IF(OFFSET(Zdroj!I$16,'k rozhodnutí detailní'!$A1308,0)="","","IČO: "),OFFSET(Zdroj!I$16,'k rozhodnutí detailní'!$A1308,0),"
","B.Ú. ",OFFSET(Zdroj!J$16,'k rozhodnutí detailní'!$A1308,0))))</f>
        <v/>
      </c>
      <c r="D1310" s="3" t="str">
        <f ca="1">IF($B1309="","",OFFSET(Zdroj!O$16,'k rozhodnutí detailní'!$A1308,0))</f>
        <v/>
      </c>
      <c r="E1310" s="426"/>
      <c r="F1310" s="31"/>
      <c r="G1310" s="429"/>
      <c r="H1310" s="427"/>
      <c r="I1310" s="419"/>
      <c r="J1310" s="419"/>
      <c r="K1310" s="419"/>
      <c r="L1310" s="419"/>
      <c r="M1310" s="435"/>
      <c r="N1310" s="425"/>
      <c r="O1310" s="419"/>
    </row>
    <row r="1311" spans="1:15" hidden="1" x14ac:dyDescent="0.25">
      <c r="A1311" s="25">
        <f t="shared" ref="A1311" si="902">ROW()/3-1</f>
        <v>436</v>
      </c>
      <c r="B1311" s="424"/>
      <c r="C1311" s="29" t="str">
        <f ca="1">IF($B1309="","",IF(Zdroj!$AS$9="ano",IF(OFFSET(Zdroj!M$16,'k rozhodnutí detailní'!A1308,0)="","","Anonymizováno"),IF(OFFSET(Zdroj!M$16,'k rozhodnutí detailní'!A1308,0)="","",OFFSET(Zdroj!M$16,'k rozhodnutí detailní'!A1308,0))))</f>
        <v/>
      </c>
      <c r="D1311" s="3" t="str">
        <f ca="1">IF($B1309="","",CONCATENATE("Dotace bude použita na:","
",OFFSET(Zdroj!P$16,'k rozhodnutí detailní'!$A1308,0)))</f>
        <v/>
      </c>
      <c r="E1311" s="426"/>
      <c r="F1311" s="32" t="str">
        <f ca="1">IF($B1309="","",OFFSET(Zdroj!V$16,'k rozhodnutí detailní'!$A1308,0))</f>
        <v/>
      </c>
      <c r="G1311" s="49" t="str">
        <f ca="1">IF($B1309="","",OFFSET(Zdroj!CC$16,'k rozhodnutí'!#REF!,0))</f>
        <v/>
      </c>
      <c r="H1311" s="427"/>
      <c r="I1311" s="419"/>
      <c r="J1311" s="419"/>
      <c r="K1311" s="419"/>
      <c r="L1311" s="419"/>
      <c r="M1311" s="435"/>
      <c r="N1311" s="33" t="str">
        <f t="shared" ref="N1311" ca="1" si="903">IF(B1309="","",N1309/G1309)</f>
        <v/>
      </c>
      <c r="O1311" s="419"/>
    </row>
    <row r="1312" spans="1:15" hidden="1" x14ac:dyDescent="0.25">
      <c r="A1312" s="25"/>
      <c r="B1312" s="144" t="str">
        <f ca="1">IF(OFFSET(Zdroj!$B$16,A1311,0)&gt;0,A1314,"")</f>
        <v/>
      </c>
      <c r="C1312" s="2" t="str">
        <f ca="1">IF($B1312="","",IF(Zdroj!$AS$9="ano",CONCATENATE(OFFSET(Zdroj!C$16,'k rozhodnutí detailní'!$A1311,0),"
","Anonymizováno","
",OFFSET(Zdroj!E$16,'k rozhodnutí detailní'!$A1311,0),"
",OFFSET(Zdroj!F$16,'k rozhodnutí detailní'!$A1311,0)),CONCATENATE(OFFSET(Zdroj!C$16,'k rozhodnutí detailní'!$A1311,0),"
",OFFSET(Zdroj!D$16,'k rozhodnutí detailní'!$A1311,0),"
",OFFSET(Zdroj!E$16,'k rozhodnutí detailní'!$A1311,0),"
",OFFSET(Zdroj!F$16,'k rozhodnutí detailní'!$A1311,0))))</f>
        <v/>
      </c>
      <c r="D1312" s="20" t="str">
        <f ca="1">IF($B1312="","",OFFSET(Zdroj!N$16,'k rozhodnutí detailní'!$A1311,0))</f>
        <v/>
      </c>
      <c r="E1312" s="426" t="str">
        <f ca="1">IF($B1312="","",OFFSET(Zdroj!T$16,'k rozhodnutí detailní'!$A1311,0))</f>
        <v/>
      </c>
      <c r="F1312" s="32" t="str">
        <f ca="1">IF($B1312="","",OFFSET(Zdroj!U$16,'k rozhodnutí detailní'!$A1311,0))</f>
        <v/>
      </c>
      <c r="G1312" s="429" t="str">
        <f ca="1">IF($B1312="","",OFFSET(Zdroj!W$16,'k rozhodnutí detailní'!$A1311,0))</f>
        <v/>
      </c>
      <c r="H1312" s="427" t="str">
        <f ca="1">IF($B1312="","",OFFSET(Zdroj!Y$16,'k rozhodnutí detailní'!$A1311,0))</f>
        <v/>
      </c>
      <c r="I1312" s="419" t="str">
        <f ca="1">IF($B1312="","",OFFSET(Zdroj!BW$16,'k rozhodnutí detailní'!$A1311,0))</f>
        <v/>
      </c>
      <c r="J1312" s="419" t="str">
        <f ca="1">IF($B1312="","",OFFSET(Zdroj!BX$16,'k rozhodnutí detailní'!$A1311,0))</f>
        <v/>
      </c>
      <c r="K1312" s="419" t="str">
        <f ca="1">IF($B1312="","",OFFSET(Zdroj!BY$16,'k rozhodnutí detailní'!$A1311,0))</f>
        <v/>
      </c>
      <c r="L1312" s="419" t="str">
        <f ca="1">IF($B1312="","",CONCATENATE(OFFSET(Zdroj!BZ$16,'k rozhodnutí detailní'!$A1311,0)," ze 100"))</f>
        <v/>
      </c>
      <c r="M1312" s="435" t="str">
        <f t="shared" ref="M1312" ca="1" si="904">IF($B1312="","",SUM((I1312+J1312+K1312)/100))</f>
        <v/>
      </c>
      <c r="N1312" s="425" t="str">
        <f ca="1">IF(B1312="","",IF(Zdroj!$AS$1=Zdroj!$AT$9,IF(ROUND(G1312*M1312,Zdroj!$AT$8)&lt;Zdroj!$AU$1,Zdroj!$AU$1,ROUND(G1312*M1312,Zdroj!$AT$8)),OFFSET(Zdroj!CE$16,'k rozhodnutí detailní'!A1311,0)))</f>
        <v/>
      </c>
      <c r="O1312" s="419" t="str">
        <f ca="1">IF($B1312="","",OFFSET(Zdroj!Z$16,'k rozhodnutí detailní'!$A1311,0))</f>
        <v/>
      </c>
    </row>
    <row r="1313" spans="1:15" hidden="1" x14ac:dyDescent="0.25">
      <c r="A1313" s="25"/>
      <c r="B1313" s="424" t="str">
        <f ca="1">IF(OFFSET(Zdroj!$B$16,A1311,0)&gt;0,OFFSET(Zdroj!$B$16,A1311,0)+0,"")</f>
        <v/>
      </c>
      <c r="C1313" s="2" t="str">
        <f ca="1">IF($B1312="","",IF(Zdroj!$AS$9="ano",CONCATENATE("Okres:","
",OFFSET(Zdroj!CH$16,'k rozhodnutí detailní'!$A1311,0),"
","Právní forma","
",OFFSET(Zdroj!H$16,'k rozhodnutí detailní'!$A1311,0),"
",IF(OFFSET(Zdroj!I$16,'k rozhodnutí detailní'!$A1311,0)="","","IČO: "),OFFSET(Zdroj!I$16,'k rozhodnutí detailní'!$A1311,0),"
","B.Ú. ",IF(OFFSET(Zdroj!J$16,'k rozhodnutí detailní'!$A1311,0)="","","Anonymizováno")),CONCATENATE("Okres:","
",OFFSET(Zdroj!CH$16,'k rozhodnutí detailní'!$A1311,0),"
","Právní forma","
",OFFSET(Zdroj!H$16,'k rozhodnutí detailní'!$A1311,0),"
",IF(OFFSET(Zdroj!I$16,'k rozhodnutí detailní'!$A1311,0)="","","IČO: "),OFFSET(Zdroj!I$16,'k rozhodnutí detailní'!$A1311,0),"
","B.Ú. ",OFFSET(Zdroj!J$16,'k rozhodnutí detailní'!$A1311,0))))</f>
        <v/>
      </c>
      <c r="D1313" s="3" t="str">
        <f ca="1">IF($B1312="","",OFFSET(Zdroj!O$16,'k rozhodnutí detailní'!$A1311,0))</f>
        <v/>
      </c>
      <c r="E1313" s="426"/>
      <c r="F1313" s="31"/>
      <c r="G1313" s="429"/>
      <c r="H1313" s="427"/>
      <c r="I1313" s="419"/>
      <c r="J1313" s="419"/>
      <c r="K1313" s="419"/>
      <c r="L1313" s="419"/>
      <c r="M1313" s="435"/>
      <c r="N1313" s="425"/>
      <c r="O1313" s="419"/>
    </row>
    <row r="1314" spans="1:15" hidden="1" x14ac:dyDescent="0.25">
      <c r="A1314" s="25">
        <f t="shared" ref="A1314" si="905">ROW()/3-1</f>
        <v>437</v>
      </c>
      <c r="B1314" s="424"/>
      <c r="C1314" s="29" t="str">
        <f ca="1">IF($B1312="","",IF(Zdroj!$AS$9="ano",IF(OFFSET(Zdroj!M$16,'k rozhodnutí detailní'!A1311,0)="","","Anonymizováno"),IF(OFFSET(Zdroj!M$16,'k rozhodnutí detailní'!A1311,0)="","",OFFSET(Zdroj!M$16,'k rozhodnutí detailní'!A1311,0))))</f>
        <v/>
      </c>
      <c r="D1314" s="3" t="str">
        <f ca="1">IF($B1312="","",CONCATENATE("Dotace bude použita na:","
",OFFSET(Zdroj!P$16,'k rozhodnutí detailní'!$A1311,0)))</f>
        <v/>
      </c>
      <c r="E1314" s="426"/>
      <c r="F1314" s="32" t="str">
        <f ca="1">IF($B1312="","",OFFSET(Zdroj!V$16,'k rozhodnutí detailní'!$A1311,0))</f>
        <v/>
      </c>
      <c r="G1314" s="49" t="str">
        <f ca="1">IF($B1312="","",OFFSET(Zdroj!CC$16,'k rozhodnutí'!#REF!,0))</f>
        <v/>
      </c>
      <c r="H1314" s="427"/>
      <c r="I1314" s="419"/>
      <c r="J1314" s="419"/>
      <c r="K1314" s="419"/>
      <c r="L1314" s="419"/>
      <c r="M1314" s="435"/>
      <c r="N1314" s="33" t="str">
        <f t="shared" ref="N1314" ca="1" si="906">IF(B1312="","",N1312/G1312)</f>
        <v/>
      </c>
      <c r="O1314" s="419"/>
    </row>
    <row r="1315" spans="1:15" hidden="1" x14ac:dyDescent="0.25">
      <c r="A1315" s="25"/>
      <c r="B1315" s="144" t="str">
        <f ca="1">IF(OFFSET(Zdroj!$B$16,A1314,0)&gt;0,A1317,"")</f>
        <v/>
      </c>
      <c r="C1315" s="2" t="str">
        <f ca="1">IF($B1315="","",IF(Zdroj!$AS$9="ano",CONCATENATE(OFFSET(Zdroj!C$16,'k rozhodnutí detailní'!$A1314,0),"
","Anonymizováno","
",OFFSET(Zdroj!E$16,'k rozhodnutí detailní'!$A1314,0),"
",OFFSET(Zdroj!F$16,'k rozhodnutí detailní'!$A1314,0)),CONCATENATE(OFFSET(Zdroj!C$16,'k rozhodnutí detailní'!$A1314,0),"
",OFFSET(Zdroj!D$16,'k rozhodnutí detailní'!$A1314,0),"
",OFFSET(Zdroj!E$16,'k rozhodnutí detailní'!$A1314,0),"
",OFFSET(Zdroj!F$16,'k rozhodnutí detailní'!$A1314,0))))</f>
        <v/>
      </c>
      <c r="D1315" s="20" t="str">
        <f ca="1">IF($B1315="","",OFFSET(Zdroj!N$16,'k rozhodnutí detailní'!$A1314,0))</f>
        <v/>
      </c>
      <c r="E1315" s="426" t="str">
        <f ca="1">IF($B1315="","",OFFSET(Zdroj!T$16,'k rozhodnutí detailní'!$A1314,0))</f>
        <v/>
      </c>
      <c r="F1315" s="32" t="str">
        <f ca="1">IF($B1315="","",OFFSET(Zdroj!U$16,'k rozhodnutí detailní'!$A1314,0))</f>
        <v/>
      </c>
      <c r="G1315" s="429" t="str">
        <f ca="1">IF($B1315="","",OFFSET(Zdroj!W$16,'k rozhodnutí detailní'!$A1314,0))</f>
        <v/>
      </c>
      <c r="H1315" s="427" t="str">
        <f ca="1">IF($B1315="","",OFFSET(Zdroj!Y$16,'k rozhodnutí detailní'!$A1314,0))</f>
        <v/>
      </c>
      <c r="I1315" s="419" t="str">
        <f ca="1">IF($B1315="","",OFFSET(Zdroj!BW$16,'k rozhodnutí detailní'!$A1314,0))</f>
        <v/>
      </c>
      <c r="J1315" s="419" t="str">
        <f ca="1">IF($B1315="","",OFFSET(Zdroj!BX$16,'k rozhodnutí detailní'!$A1314,0))</f>
        <v/>
      </c>
      <c r="K1315" s="419" t="str">
        <f ca="1">IF($B1315="","",OFFSET(Zdroj!BY$16,'k rozhodnutí detailní'!$A1314,0))</f>
        <v/>
      </c>
      <c r="L1315" s="419" t="str">
        <f ca="1">IF($B1315="","",CONCATENATE(OFFSET(Zdroj!BZ$16,'k rozhodnutí detailní'!$A1314,0)," ze 100"))</f>
        <v/>
      </c>
      <c r="M1315" s="435" t="str">
        <f t="shared" ref="M1315" ca="1" si="907">IF($B1315="","",SUM((I1315+J1315+K1315)/100))</f>
        <v/>
      </c>
      <c r="N1315" s="425" t="str">
        <f ca="1">IF(B1315="","",IF(Zdroj!$AS$1=Zdroj!$AT$9,IF(ROUND(G1315*M1315,Zdroj!$AT$8)&lt;Zdroj!$AU$1,Zdroj!$AU$1,ROUND(G1315*M1315,Zdroj!$AT$8)),OFFSET(Zdroj!CE$16,'k rozhodnutí detailní'!A1314,0)))</f>
        <v/>
      </c>
      <c r="O1315" s="419" t="str">
        <f ca="1">IF($B1315="","",OFFSET(Zdroj!Z$16,'k rozhodnutí detailní'!$A1314,0))</f>
        <v/>
      </c>
    </row>
    <row r="1316" spans="1:15" hidden="1" x14ac:dyDescent="0.25">
      <c r="A1316" s="25"/>
      <c r="B1316" s="424" t="str">
        <f ca="1">IF(OFFSET(Zdroj!$B$16,A1314,0)&gt;0,OFFSET(Zdroj!$B$16,A1314,0)+0,"")</f>
        <v/>
      </c>
      <c r="C1316" s="2" t="str">
        <f ca="1">IF($B1315="","",IF(Zdroj!$AS$9="ano",CONCATENATE("Okres:","
",OFFSET(Zdroj!CH$16,'k rozhodnutí detailní'!$A1314,0),"
","Právní forma","
",OFFSET(Zdroj!H$16,'k rozhodnutí detailní'!$A1314,0),"
",IF(OFFSET(Zdroj!I$16,'k rozhodnutí detailní'!$A1314,0)="","","IČO: "),OFFSET(Zdroj!I$16,'k rozhodnutí detailní'!$A1314,0),"
","B.Ú. ",IF(OFFSET(Zdroj!J$16,'k rozhodnutí detailní'!$A1314,0)="","","Anonymizováno")),CONCATENATE("Okres:","
",OFFSET(Zdroj!CH$16,'k rozhodnutí detailní'!$A1314,0),"
","Právní forma","
",OFFSET(Zdroj!H$16,'k rozhodnutí detailní'!$A1314,0),"
",IF(OFFSET(Zdroj!I$16,'k rozhodnutí detailní'!$A1314,0)="","","IČO: "),OFFSET(Zdroj!I$16,'k rozhodnutí detailní'!$A1314,0),"
","B.Ú. ",OFFSET(Zdroj!J$16,'k rozhodnutí detailní'!$A1314,0))))</f>
        <v/>
      </c>
      <c r="D1316" s="3" t="str">
        <f ca="1">IF($B1315="","",OFFSET(Zdroj!O$16,'k rozhodnutí detailní'!$A1314,0))</f>
        <v/>
      </c>
      <c r="E1316" s="426"/>
      <c r="F1316" s="31"/>
      <c r="G1316" s="429"/>
      <c r="H1316" s="427"/>
      <c r="I1316" s="419"/>
      <c r="J1316" s="419"/>
      <c r="K1316" s="419"/>
      <c r="L1316" s="419"/>
      <c r="M1316" s="435"/>
      <c r="N1316" s="425"/>
      <c r="O1316" s="419"/>
    </row>
    <row r="1317" spans="1:15" hidden="1" x14ac:dyDescent="0.25">
      <c r="A1317" s="25">
        <f t="shared" ref="A1317" si="908">ROW()/3-1</f>
        <v>438</v>
      </c>
      <c r="B1317" s="424"/>
      <c r="C1317" s="29" t="str">
        <f ca="1">IF($B1315="","",IF(Zdroj!$AS$9="ano",IF(OFFSET(Zdroj!M$16,'k rozhodnutí detailní'!A1314,0)="","","Anonymizováno"),IF(OFFSET(Zdroj!M$16,'k rozhodnutí detailní'!A1314,0)="","",OFFSET(Zdroj!M$16,'k rozhodnutí detailní'!A1314,0))))</f>
        <v/>
      </c>
      <c r="D1317" s="3" t="str">
        <f ca="1">IF($B1315="","",CONCATENATE("Dotace bude použita na:","
",OFFSET(Zdroj!P$16,'k rozhodnutí detailní'!$A1314,0)))</f>
        <v/>
      </c>
      <c r="E1317" s="426"/>
      <c r="F1317" s="32" t="str">
        <f ca="1">IF($B1315="","",OFFSET(Zdroj!V$16,'k rozhodnutí detailní'!$A1314,0))</f>
        <v/>
      </c>
      <c r="G1317" s="49" t="str">
        <f ca="1">IF($B1315="","",OFFSET(Zdroj!CC$16,'k rozhodnutí'!#REF!,0))</f>
        <v/>
      </c>
      <c r="H1317" s="427"/>
      <c r="I1317" s="419"/>
      <c r="J1317" s="419"/>
      <c r="K1317" s="419"/>
      <c r="L1317" s="419"/>
      <c r="M1317" s="435"/>
      <c r="N1317" s="33" t="str">
        <f t="shared" ref="N1317" ca="1" si="909">IF(B1315="","",N1315/G1315)</f>
        <v/>
      </c>
      <c r="O1317" s="419"/>
    </row>
    <row r="1318" spans="1:15" hidden="1" x14ac:dyDescent="0.25">
      <c r="A1318" s="25"/>
      <c r="B1318" s="144" t="str">
        <f ca="1">IF(OFFSET(Zdroj!$B$16,A1317,0)&gt;0,A1320,"")</f>
        <v/>
      </c>
      <c r="C1318" s="2" t="str">
        <f ca="1">IF($B1318="","",IF(Zdroj!$AS$9="ano",CONCATENATE(OFFSET(Zdroj!C$16,'k rozhodnutí detailní'!$A1317,0),"
","Anonymizováno","
",OFFSET(Zdroj!E$16,'k rozhodnutí detailní'!$A1317,0),"
",OFFSET(Zdroj!F$16,'k rozhodnutí detailní'!$A1317,0)),CONCATENATE(OFFSET(Zdroj!C$16,'k rozhodnutí detailní'!$A1317,0),"
",OFFSET(Zdroj!D$16,'k rozhodnutí detailní'!$A1317,0),"
",OFFSET(Zdroj!E$16,'k rozhodnutí detailní'!$A1317,0),"
",OFFSET(Zdroj!F$16,'k rozhodnutí detailní'!$A1317,0))))</f>
        <v/>
      </c>
      <c r="D1318" s="20" t="str">
        <f ca="1">IF($B1318="","",OFFSET(Zdroj!N$16,'k rozhodnutí detailní'!$A1317,0))</f>
        <v/>
      </c>
      <c r="E1318" s="426" t="str">
        <f ca="1">IF($B1318="","",OFFSET(Zdroj!T$16,'k rozhodnutí detailní'!$A1317,0))</f>
        <v/>
      </c>
      <c r="F1318" s="32" t="str">
        <f ca="1">IF($B1318="","",OFFSET(Zdroj!U$16,'k rozhodnutí detailní'!$A1317,0))</f>
        <v/>
      </c>
      <c r="G1318" s="429" t="str">
        <f ca="1">IF($B1318="","",OFFSET(Zdroj!W$16,'k rozhodnutí detailní'!$A1317,0))</f>
        <v/>
      </c>
      <c r="H1318" s="427" t="str">
        <f ca="1">IF($B1318="","",OFFSET(Zdroj!Y$16,'k rozhodnutí detailní'!$A1317,0))</f>
        <v/>
      </c>
      <c r="I1318" s="419" t="str">
        <f ca="1">IF($B1318="","",OFFSET(Zdroj!BW$16,'k rozhodnutí detailní'!$A1317,0))</f>
        <v/>
      </c>
      <c r="J1318" s="419" t="str">
        <f ca="1">IF($B1318="","",OFFSET(Zdroj!BX$16,'k rozhodnutí detailní'!$A1317,0))</f>
        <v/>
      </c>
      <c r="K1318" s="419" t="str">
        <f ca="1">IF($B1318="","",OFFSET(Zdroj!BY$16,'k rozhodnutí detailní'!$A1317,0))</f>
        <v/>
      </c>
      <c r="L1318" s="419" t="str">
        <f ca="1">IF($B1318="","",CONCATENATE(OFFSET(Zdroj!BZ$16,'k rozhodnutí detailní'!$A1317,0)," ze 100"))</f>
        <v/>
      </c>
      <c r="M1318" s="435" t="str">
        <f t="shared" ref="M1318" ca="1" si="910">IF($B1318="","",SUM((I1318+J1318+K1318)/100))</f>
        <v/>
      </c>
      <c r="N1318" s="425" t="str">
        <f ca="1">IF(B1318="","",IF(Zdroj!$AS$1=Zdroj!$AT$9,IF(ROUND(G1318*M1318,Zdroj!$AT$8)&lt;Zdroj!$AU$1,Zdroj!$AU$1,ROUND(G1318*M1318,Zdroj!$AT$8)),OFFSET(Zdroj!CE$16,'k rozhodnutí detailní'!A1317,0)))</f>
        <v/>
      </c>
      <c r="O1318" s="419" t="str">
        <f ca="1">IF($B1318="","",OFFSET(Zdroj!Z$16,'k rozhodnutí detailní'!$A1317,0))</f>
        <v/>
      </c>
    </row>
    <row r="1319" spans="1:15" hidden="1" x14ac:dyDescent="0.25">
      <c r="A1319" s="25"/>
      <c r="B1319" s="424" t="str">
        <f ca="1">IF(OFFSET(Zdroj!$B$16,A1317,0)&gt;0,OFFSET(Zdroj!$B$16,A1317,0)+0,"")</f>
        <v/>
      </c>
      <c r="C1319" s="2" t="str">
        <f ca="1">IF($B1318="","",IF(Zdroj!$AS$9="ano",CONCATENATE("Okres:","
",OFFSET(Zdroj!CH$16,'k rozhodnutí detailní'!$A1317,0),"
","Právní forma","
",OFFSET(Zdroj!H$16,'k rozhodnutí detailní'!$A1317,0),"
",IF(OFFSET(Zdroj!I$16,'k rozhodnutí detailní'!$A1317,0)="","","IČO: "),OFFSET(Zdroj!I$16,'k rozhodnutí detailní'!$A1317,0),"
","B.Ú. ",IF(OFFSET(Zdroj!J$16,'k rozhodnutí detailní'!$A1317,0)="","","Anonymizováno")),CONCATENATE("Okres:","
",OFFSET(Zdroj!CH$16,'k rozhodnutí detailní'!$A1317,0),"
","Právní forma","
",OFFSET(Zdroj!H$16,'k rozhodnutí detailní'!$A1317,0),"
",IF(OFFSET(Zdroj!I$16,'k rozhodnutí detailní'!$A1317,0)="","","IČO: "),OFFSET(Zdroj!I$16,'k rozhodnutí detailní'!$A1317,0),"
","B.Ú. ",OFFSET(Zdroj!J$16,'k rozhodnutí detailní'!$A1317,0))))</f>
        <v/>
      </c>
      <c r="D1319" s="3" t="str">
        <f ca="1">IF($B1318="","",OFFSET(Zdroj!O$16,'k rozhodnutí detailní'!$A1317,0))</f>
        <v/>
      </c>
      <c r="E1319" s="426"/>
      <c r="F1319" s="31"/>
      <c r="G1319" s="429"/>
      <c r="H1319" s="427"/>
      <c r="I1319" s="419"/>
      <c r="J1319" s="419"/>
      <c r="K1319" s="419"/>
      <c r="L1319" s="419"/>
      <c r="M1319" s="435"/>
      <c r="N1319" s="425"/>
      <c r="O1319" s="419"/>
    </row>
    <row r="1320" spans="1:15" hidden="1" x14ac:dyDescent="0.25">
      <c r="A1320" s="25">
        <f t="shared" ref="A1320" si="911">ROW()/3-1</f>
        <v>439</v>
      </c>
      <c r="B1320" s="424"/>
      <c r="C1320" s="29" t="str">
        <f ca="1">IF($B1318="","",IF(Zdroj!$AS$9="ano",IF(OFFSET(Zdroj!M$16,'k rozhodnutí detailní'!A1317,0)="","","Anonymizováno"),IF(OFFSET(Zdroj!M$16,'k rozhodnutí detailní'!A1317,0)="","",OFFSET(Zdroj!M$16,'k rozhodnutí detailní'!A1317,0))))</f>
        <v/>
      </c>
      <c r="D1320" s="3" t="str">
        <f ca="1">IF($B1318="","",CONCATENATE("Dotace bude použita na:","
",OFFSET(Zdroj!P$16,'k rozhodnutí detailní'!$A1317,0)))</f>
        <v/>
      </c>
      <c r="E1320" s="426"/>
      <c r="F1320" s="32" t="str">
        <f ca="1">IF($B1318="","",OFFSET(Zdroj!V$16,'k rozhodnutí detailní'!$A1317,0))</f>
        <v/>
      </c>
      <c r="G1320" s="49" t="str">
        <f ca="1">IF($B1318="","",OFFSET(Zdroj!CC$16,'k rozhodnutí'!#REF!,0))</f>
        <v/>
      </c>
      <c r="H1320" s="427"/>
      <c r="I1320" s="419"/>
      <c r="J1320" s="419"/>
      <c r="K1320" s="419"/>
      <c r="L1320" s="419"/>
      <c r="M1320" s="435"/>
      <c r="N1320" s="33" t="str">
        <f t="shared" ref="N1320" ca="1" si="912">IF(B1318="","",N1318/G1318)</f>
        <v/>
      </c>
      <c r="O1320" s="419"/>
    </row>
    <row r="1321" spans="1:15" hidden="1" x14ac:dyDescent="0.25">
      <c r="A1321" s="25"/>
      <c r="B1321" s="144" t="str">
        <f ca="1">IF(OFFSET(Zdroj!$B$16,A1320,0)&gt;0,A1323,"")</f>
        <v/>
      </c>
      <c r="C1321" s="2" t="str">
        <f ca="1">IF($B1321="","",IF(Zdroj!$AS$9="ano",CONCATENATE(OFFSET(Zdroj!C$16,'k rozhodnutí detailní'!$A1320,0),"
","Anonymizováno","
",OFFSET(Zdroj!E$16,'k rozhodnutí detailní'!$A1320,0),"
",OFFSET(Zdroj!F$16,'k rozhodnutí detailní'!$A1320,0)),CONCATENATE(OFFSET(Zdroj!C$16,'k rozhodnutí detailní'!$A1320,0),"
",OFFSET(Zdroj!D$16,'k rozhodnutí detailní'!$A1320,0),"
",OFFSET(Zdroj!E$16,'k rozhodnutí detailní'!$A1320,0),"
",OFFSET(Zdroj!F$16,'k rozhodnutí detailní'!$A1320,0))))</f>
        <v/>
      </c>
      <c r="D1321" s="20" t="str">
        <f ca="1">IF($B1321="","",OFFSET(Zdroj!N$16,'k rozhodnutí detailní'!$A1320,0))</f>
        <v/>
      </c>
      <c r="E1321" s="426" t="str">
        <f ca="1">IF($B1321="","",OFFSET(Zdroj!T$16,'k rozhodnutí detailní'!$A1320,0))</f>
        <v/>
      </c>
      <c r="F1321" s="32" t="str">
        <f ca="1">IF($B1321="","",OFFSET(Zdroj!U$16,'k rozhodnutí detailní'!$A1320,0))</f>
        <v/>
      </c>
      <c r="G1321" s="429" t="str">
        <f ca="1">IF($B1321="","",OFFSET(Zdroj!W$16,'k rozhodnutí detailní'!$A1320,0))</f>
        <v/>
      </c>
      <c r="H1321" s="427" t="str">
        <f ca="1">IF($B1321="","",OFFSET(Zdroj!Y$16,'k rozhodnutí detailní'!$A1320,0))</f>
        <v/>
      </c>
      <c r="I1321" s="419" t="str">
        <f ca="1">IF($B1321="","",OFFSET(Zdroj!BW$16,'k rozhodnutí detailní'!$A1320,0))</f>
        <v/>
      </c>
      <c r="J1321" s="419" t="str">
        <f ca="1">IF($B1321="","",OFFSET(Zdroj!BX$16,'k rozhodnutí detailní'!$A1320,0))</f>
        <v/>
      </c>
      <c r="K1321" s="419" t="str">
        <f ca="1">IF($B1321="","",OFFSET(Zdroj!BY$16,'k rozhodnutí detailní'!$A1320,0))</f>
        <v/>
      </c>
      <c r="L1321" s="419" t="str">
        <f ca="1">IF($B1321="","",CONCATENATE(OFFSET(Zdroj!BZ$16,'k rozhodnutí detailní'!$A1320,0)," ze 100"))</f>
        <v/>
      </c>
      <c r="M1321" s="435" t="str">
        <f t="shared" ref="M1321" ca="1" si="913">IF($B1321="","",SUM((I1321+J1321+K1321)/100))</f>
        <v/>
      </c>
      <c r="N1321" s="425" t="str">
        <f ca="1">IF(B1321="","",IF(Zdroj!$AS$1=Zdroj!$AT$9,IF(ROUND(G1321*M1321,Zdroj!$AT$8)&lt;Zdroj!$AU$1,Zdroj!$AU$1,ROUND(G1321*M1321,Zdroj!$AT$8)),OFFSET(Zdroj!CE$16,'k rozhodnutí detailní'!A1320,0)))</f>
        <v/>
      </c>
      <c r="O1321" s="419" t="str">
        <f ca="1">IF($B1321="","",OFFSET(Zdroj!Z$16,'k rozhodnutí detailní'!$A1320,0))</f>
        <v/>
      </c>
    </row>
    <row r="1322" spans="1:15" hidden="1" x14ac:dyDescent="0.25">
      <c r="A1322" s="25"/>
      <c r="B1322" s="424" t="str">
        <f ca="1">IF(OFFSET(Zdroj!$B$16,A1320,0)&gt;0,OFFSET(Zdroj!$B$16,A1320,0)+0,"")</f>
        <v/>
      </c>
      <c r="C1322" s="2" t="str">
        <f ca="1">IF($B1321="","",IF(Zdroj!$AS$9="ano",CONCATENATE("Okres:","
",OFFSET(Zdroj!CH$16,'k rozhodnutí detailní'!$A1320,0),"
","Právní forma","
",OFFSET(Zdroj!H$16,'k rozhodnutí detailní'!$A1320,0),"
",IF(OFFSET(Zdroj!I$16,'k rozhodnutí detailní'!$A1320,0)="","","IČO: "),OFFSET(Zdroj!I$16,'k rozhodnutí detailní'!$A1320,0),"
","B.Ú. ",IF(OFFSET(Zdroj!J$16,'k rozhodnutí detailní'!$A1320,0)="","","Anonymizováno")),CONCATENATE("Okres:","
",OFFSET(Zdroj!CH$16,'k rozhodnutí detailní'!$A1320,0),"
","Právní forma","
",OFFSET(Zdroj!H$16,'k rozhodnutí detailní'!$A1320,0),"
",IF(OFFSET(Zdroj!I$16,'k rozhodnutí detailní'!$A1320,0)="","","IČO: "),OFFSET(Zdroj!I$16,'k rozhodnutí detailní'!$A1320,0),"
","B.Ú. ",OFFSET(Zdroj!J$16,'k rozhodnutí detailní'!$A1320,0))))</f>
        <v/>
      </c>
      <c r="D1322" s="3" t="str">
        <f ca="1">IF($B1321="","",OFFSET(Zdroj!O$16,'k rozhodnutí detailní'!$A1320,0))</f>
        <v/>
      </c>
      <c r="E1322" s="426"/>
      <c r="F1322" s="31"/>
      <c r="G1322" s="429"/>
      <c r="H1322" s="427"/>
      <c r="I1322" s="419"/>
      <c r="J1322" s="419"/>
      <c r="K1322" s="419"/>
      <c r="L1322" s="419"/>
      <c r="M1322" s="435"/>
      <c r="N1322" s="425"/>
      <c r="O1322" s="419"/>
    </row>
    <row r="1323" spans="1:15" hidden="1" x14ac:dyDescent="0.25">
      <c r="A1323" s="25">
        <f t="shared" ref="A1323" si="914">ROW()/3-1</f>
        <v>440</v>
      </c>
      <c r="B1323" s="424"/>
      <c r="C1323" s="29" t="str">
        <f ca="1">IF($B1321="","",IF(Zdroj!$AS$9="ano",IF(OFFSET(Zdroj!M$16,'k rozhodnutí detailní'!A1320,0)="","","Anonymizováno"),IF(OFFSET(Zdroj!M$16,'k rozhodnutí detailní'!A1320,0)="","",OFFSET(Zdroj!M$16,'k rozhodnutí detailní'!A1320,0))))</f>
        <v/>
      </c>
      <c r="D1323" s="3" t="str">
        <f ca="1">IF($B1321="","",CONCATENATE("Dotace bude použita na:","
",OFFSET(Zdroj!P$16,'k rozhodnutí detailní'!$A1320,0)))</f>
        <v/>
      </c>
      <c r="E1323" s="426"/>
      <c r="F1323" s="32" t="str">
        <f ca="1">IF($B1321="","",OFFSET(Zdroj!V$16,'k rozhodnutí detailní'!$A1320,0))</f>
        <v/>
      </c>
      <c r="G1323" s="49" t="str">
        <f ca="1">IF($B1321="","",OFFSET(Zdroj!CC$16,'k rozhodnutí'!#REF!,0))</f>
        <v/>
      </c>
      <c r="H1323" s="427"/>
      <c r="I1323" s="419"/>
      <c r="J1323" s="419"/>
      <c r="K1323" s="419"/>
      <c r="L1323" s="419"/>
      <c r="M1323" s="435"/>
      <c r="N1323" s="33" t="str">
        <f t="shared" ref="N1323" ca="1" si="915">IF(B1321="","",N1321/G1321)</f>
        <v/>
      </c>
      <c r="O1323" s="419"/>
    </row>
    <row r="1324" spans="1:15" hidden="1" x14ac:dyDescent="0.25">
      <c r="A1324" s="25"/>
      <c r="B1324" s="144" t="str">
        <f ca="1">IF(OFFSET(Zdroj!$B$16,A1323,0)&gt;0,A1326,"")</f>
        <v/>
      </c>
      <c r="C1324" s="2" t="str">
        <f ca="1">IF($B1324="","",IF(Zdroj!$AS$9="ano",CONCATENATE(OFFSET(Zdroj!C$16,'k rozhodnutí detailní'!$A1323,0),"
","Anonymizováno","
",OFFSET(Zdroj!E$16,'k rozhodnutí detailní'!$A1323,0),"
",OFFSET(Zdroj!F$16,'k rozhodnutí detailní'!$A1323,0)),CONCATENATE(OFFSET(Zdroj!C$16,'k rozhodnutí detailní'!$A1323,0),"
",OFFSET(Zdroj!D$16,'k rozhodnutí detailní'!$A1323,0),"
",OFFSET(Zdroj!E$16,'k rozhodnutí detailní'!$A1323,0),"
",OFFSET(Zdroj!F$16,'k rozhodnutí detailní'!$A1323,0))))</f>
        <v/>
      </c>
      <c r="D1324" s="20" t="str">
        <f ca="1">IF($B1324="","",OFFSET(Zdroj!N$16,'k rozhodnutí detailní'!$A1323,0))</f>
        <v/>
      </c>
      <c r="E1324" s="426" t="str">
        <f ca="1">IF($B1324="","",OFFSET(Zdroj!T$16,'k rozhodnutí detailní'!$A1323,0))</f>
        <v/>
      </c>
      <c r="F1324" s="32" t="str">
        <f ca="1">IF($B1324="","",OFFSET(Zdroj!U$16,'k rozhodnutí detailní'!$A1323,0))</f>
        <v/>
      </c>
      <c r="G1324" s="429" t="str">
        <f ca="1">IF($B1324="","",OFFSET(Zdroj!W$16,'k rozhodnutí detailní'!$A1323,0))</f>
        <v/>
      </c>
      <c r="H1324" s="427" t="str">
        <f ca="1">IF($B1324="","",OFFSET(Zdroj!Y$16,'k rozhodnutí detailní'!$A1323,0))</f>
        <v/>
      </c>
      <c r="I1324" s="419" t="str">
        <f ca="1">IF($B1324="","",OFFSET(Zdroj!BW$16,'k rozhodnutí detailní'!$A1323,0))</f>
        <v/>
      </c>
      <c r="J1324" s="419" t="str">
        <f ca="1">IF($B1324="","",OFFSET(Zdroj!BX$16,'k rozhodnutí detailní'!$A1323,0))</f>
        <v/>
      </c>
      <c r="K1324" s="419" t="str">
        <f ca="1">IF($B1324="","",OFFSET(Zdroj!BY$16,'k rozhodnutí detailní'!$A1323,0))</f>
        <v/>
      </c>
      <c r="L1324" s="419" t="str">
        <f ca="1">IF($B1324="","",CONCATENATE(OFFSET(Zdroj!BZ$16,'k rozhodnutí detailní'!$A1323,0)," ze 100"))</f>
        <v/>
      </c>
      <c r="M1324" s="435" t="str">
        <f t="shared" ref="M1324" ca="1" si="916">IF($B1324="","",SUM((I1324+J1324+K1324)/100))</f>
        <v/>
      </c>
      <c r="N1324" s="425" t="str">
        <f ca="1">IF(B1324="","",IF(Zdroj!$AS$1=Zdroj!$AT$9,IF(ROUND(G1324*M1324,Zdroj!$AT$8)&lt;Zdroj!$AU$1,Zdroj!$AU$1,ROUND(G1324*M1324,Zdroj!$AT$8)),OFFSET(Zdroj!CE$16,'k rozhodnutí detailní'!A1323,0)))</f>
        <v/>
      </c>
      <c r="O1324" s="419" t="str">
        <f ca="1">IF($B1324="","",OFFSET(Zdroj!Z$16,'k rozhodnutí detailní'!$A1323,0))</f>
        <v/>
      </c>
    </row>
    <row r="1325" spans="1:15" hidden="1" x14ac:dyDescent="0.25">
      <c r="A1325" s="25"/>
      <c r="B1325" s="424" t="str">
        <f ca="1">IF(OFFSET(Zdroj!$B$16,A1323,0)&gt;0,OFFSET(Zdroj!$B$16,A1323,0)+0,"")</f>
        <v/>
      </c>
      <c r="C1325" s="2" t="str">
        <f ca="1">IF($B1324="","",IF(Zdroj!$AS$9="ano",CONCATENATE("Okres:","
",OFFSET(Zdroj!CH$16,'k rozhodnutí detailní'!$A1323,0),"
","Právní forma","
",OFFSET(Zdroj!H$16,'k rozhodnutí detailní'!$A1323,0),"
",IF(OFFSET(Zdroj!I$16,'k rozhodnutí detailní'!$A1323,0)="","","IČO: "),OFFSET(Zdroj!I$16,'k rozhodnutí detailní'!$A1323,0),"
","B.Ú. ",IF(OFFSET(Zdroj!J$16,'k rozhodnutí detailní'!$A1323,0)="","","Anonymizováno")),CONCATENATE("Okres:","
",OFFSET(Zdroj!CH$16,'k rozhodnutí detailní'!$A1323,0),"
","Právní forma","
",OFFSET(Zdroj!H$16,'k rozhodnutí detailní'!$A1323,0),"
",IF(OFFSET(Zdroj!I$16,'k rozhodnutí detailní'!$A1323,0)="","","IČO: "),OFFSET(Zdroj!I$16,'k rozhodnutí detailní'!$A1323,0),"
","B.Ú. ",OFFSET(Zdroj!J$16,'k rozhodnutí detailní'!$A1323,0))))</f>
        <v/>
      </c>
      <c r="D1325" s="3" t="str">
        <f ca="1">IF($B1324="","",OFFSET(Zdroj!O$16,'k rozhodnutí detailní'!$A1323,0))</f>
        <v/>
      </c>
      <c r="E1325" s="426"/>
      <c r="F1325" s="31"/>
      <c r="G1325" s="429"/>
      <c r="H1325" s="427"/>
      <c r="I1325" s="419"/>
      <c r="J1325" s="419"/>
      <c r="K1325" s="419"/>
      <c r="L1325" s="419"/>
      <c r="M1325" s="435"/>
      <c r="N1325" s="425"/>
      <c r="O1325" s="419"/>
    </row>
    <row r="1326" spans="1:15" hidden="1" x14ac:dyDescent="0.25">
      <c r="A1326" s="25">
        <f t="shared" ref="A1326" si="917">ROW()/3-1</f>
        <v>441</v>
      </c>
      <c r="B1326" s="424"/>
      <c r="C1326" s="29" t="str">
        <f ca="1">IF($B1324="","",IF(Zdroj!$AS$9="ano",IF(OFFSET(Zdroj!M$16,'k rozhodnutí detailní'!A1323,0)="","","Anonymizováno"),IF(OFFSET(Zdroj!M$16,'k rozhodnutí detailní'!A1323,0)="","",OFFSET(Zdroj!M$16,'k rozhodnutí detailní'!A1323,0))))</f>
        <v/>
      </c>
      <c r="D1326" s="3" t="str">
        <f ca="1">IF($B1324="","",CONCATENATE("Dotace bude použita na:","
",OFFSET(Zdroj!P$16,'k rozhodnutí detailní'!$A1323,0)))</f>
        <v/>
      </c>
      <c r="E1326" s="426"/>
      <c r="F1326" s="32" t="str">
        <f ca="1">IF($B1324="","",OFFSET(Zdroj!V$16,'k rozhodnutí detailní'!$A1323,0))</f>
        <v/>
      </c>
      <c r="G1326" s="49" t="str">
        <f ca="1">IF($B1324="","",OFFSET(Zdroj!CC$16,'k rozhodnutí'!#REF!,0))</f>
        <v/>
      </c>
      <c r="H1326" s="427"/>
      <c r="I1326" s="419"/>
      <c r="J1326" s="419"/>
      <c r="K1326" s="419"/>
      <c r="L1326" s="419"/>
      <c r="M1326" s="435"/>
      <c r="N1326" s="33" t="str">
        <f t="shared" ref="N1326" ca="1" si="918">IF(B1324="","",N1324/G1324)</f>
        <v/>
      </c>
      <c r="O1326" s="419"/>
    </row>
    <row r="1327" spans="1:15" hidden="1" x14ac:dyDescent="0.25">
      <c r="A1327" s="25"/>
      <c r="B1327" s="144" t="str">
        <f ca="1">IF(OFFSET(Zdroj!$B$16,A1326,0)&gt;0,A1329,"")</f>
        <v/>
      </c>
      <c r="C1327" s="2" t="str">
        <f ca="1">IF($B1327="","",IF(Zdroj!$AS$9="ano",CONCATENATE(OFFSET(Zdroj!C$16,'k rozhodnutí detailní'!$A1326,0),"
","Anonymizováno","
",OFFSET(Zdroj!E$16,'k rozhodnutí detailní'!$A1326,0),"
",OFFSET(Zdroj!F$16,'k rozhodnutí detailní'!$A1326,0)),CONCATENATE(OFFSET(Zdroj!C$16,'k rozhodnutí detailní'!$A1326,0),"
",OFFSET(Zdroj!D$16,'k rozhodnutí detailní'!$A1326,0),"
",OFFSET(Zdroj!E$16,'k rozhodnutí detailní'!$A1326,0),"
",OFFSET(Zdroj!F$16,'k rozhodnutí detailní'!$A1326,0))))</f>
        <v/>
      </c>
      <c r="D1327" s="20" t="str">
        <f ca="1">IF($B1327="","",OFFSET(Zdroj!N$16,'k rozhodnutí detailní'!$A1326,0))</f>
        <v/>
      </c>
      <c r="E1327" s="426" t="str">
        <f ca="1">IF($B1327="","",OFFSET(Zdroj!T$16,'k rozhodnutí detailní'!$A1326,0))</f>
        <v/>
      </c>
      <c r="F1327" s="32" t="str">
        <f ca="1">IF($B1327="","",OFFSET(Zdroj!U$16,'k rozhodnutí detailní'!$A1326,0))</f>
        <v/>
      </c>
      <c r="G1327" s="429" t="str">
        <f ca="1">IF($B1327="","",OFFSET(Zdroj!W$16,'k rozhodnutí detailní'!$A1326,0))</f>
        <v/>
      </c>
      <c r="H1327" s="427" t="str">
        <f ca="1">IF($B1327="","",OFFSET(Zdroj!Y$16,'k rozhodnutí detailní'!$A1326,0))</f>
        <v/>
      </c>
      <c r="I1327" s="419" t="str">
        <f ca="1">IF($B1327="","",OFFSET(Zdroj!BW$16,'k rozhodnutí detailní'!$A1326,0))</f>
        <v/>
      </c>
      <c r="J1327" s="419" t="str">
        <f ca="1">IF($B1327="","",OFFSET(Zdroj!BX$16,'k rozhodnutí detailní'!$A1326,0))</f>
        <v/>
      </c>
      <c r="K1327" s="419" t="str">
        <f ca="1">IF($B1327="","",OFFSET(Zdroj!BY$16,'k rozhodnutí detailní'!$A1326,0))</f>
        <v/>
      </c>
      <c r="L1327" s="419" t="str">
        <f ca="1">IF($B1327="","",CONCATENATE(OFFSET(Zdroj!BZ$16,'k rozhodnutí detailní'!$A1326,0)," ze 100"))</f>
        <v/>
      </c>
      <c r="M1327" s="435" t="str">
        <f t="shared" ref="M1327" ca="1" si="919">IF($B1327="","",SUM((I1327+J1327+K1327)/100))</f>
        <v/>
      </c>
      <c r="N1327" s="425" t="str">
        <f ca="1">IF(B1327="","",IF(Zdroj!$AS$1=Zdroj!$AT$9,IF(ROUND(G1327*M1327,Zdroj!$AT$8)&lt;Zdroj!$AU$1,Zdroj!$AU$1,ROUND(G1327*M1327,Zdroj!$AT$8)),OFFSET(Zdroj!CE$16,'k rozhodnutí detailní'!A1326,0)))</f>
        <v/>
      </c>
      <c r="O1327" s="419" t="str">
        <f ca="1">IF($B1327="","",OFFSET(Zdroj!Z$16,'k rozhodnutí detailní'!$A1326,0))</f>
        <v/>
      </c>
    </row>
    <row r="1328" spans="1:15" hidden="1" x14ac:dyDescent="0.25">
      <c r="A1328" s="25"/>
      <c r="B1328" s="424" t="str">
        <f ca="1">IF(OFFSET(Zdroj!$B$16,A1326,0)&gt;0,OFFSET(Zdroj!$B$16,A1326,0)+0,"")</f>
        <v/>
      </c>
      <c r="C1328" s="2" t="str">
        <f ca="1">IF($B1327="","",IF(Zdroj!$AS$9="ano",CONCATENATE("Okres:","
",OFFSET(Zdroj!CH$16,'k rozhodnutí detailní'!$A1326,0),"
","Právní forma","
",OFFSET(Zdroj!H$16,'k rozhodnutí detailní'!$A1326,0),"
",IF(OFFSET(Zdroj!I$16,'k rozhodnutí detailní'!$A1326,0)="","","IČO: "),OFFSET(Zdroj!I$16,'k rozhodnutí detailní'!$A1326,0),"
","B.Ú. ",IF(OFFSET(Zdroj!J$16,'k rozhodnutí detailní'!$A1326,0)="","","Anonymizováno")),CONCATENATE("Okres:","
",OFFSET(Zdroj!CH$16,'k rozhodnutí detailní'!$A1326,0),"
","Právní forma","
",OFFSET(Zdroj!H$16,'k rozhodnutí detailní'!$A1326,0),"
",IF(OFFSET(Zdroj!I$16,'k rozhodnutí detailní'!$A1326,0)="","","IČO: "),OFFSET(Zdroj!I$16,'k rozhodnutí detailní'!$A1326,0),"
","B.Ú. ",OFFSET(Zdroj!J$16,'k rozhodnutí detailní'!$A1326,0))))</f>
        <v/>
      </c>
      <c r="D1328" s="3" t="str">
        <f ca="1">IF($B1327="","",OFFSET(Zdroj!O$16,'k rozhodnutí detailní'!$A1326,0))</f>
        <v/>
      </c>
      <c r="E1328" s="426"/>
      <c r="F1328" s="31"/>
      <c r="G1328" s="429"/>
      <c r="H1328" s="427"/>
      <c r="I1328" s="419"/>
      <c r="J1328" s="419"/>
      <c r="K1328" s="419"/>
      <c r="L1328" s="419"/>
      <c r="M1328" s="435"/>
      <c r="N1328" s="425"/>
      <c r="O1328" s="419"/>
    </row>
    <row r="1329" spans="1:15" hidden="1" x14ac:dyDescent="0.25">
      <c r="A1329" s="25">
        <f t="shared" ref="A1329" si="920">ROW()/3-1</f>
        <v>442</v>
      </c>
      <c r="B1329" s="424"/>
      <c r="C1329" s="29" t="str">
        <f ca="1">IF($B1327="","",IF(Zdroj!$AS$9="ano",IF(OFFSET(Zdroj!M$16,'k rozhodnutí detailní'!A1326,0)="","","Anonymizováno"),IF(OFFSET(Zdroj!M$16,'k rozhodnutí detailní'!A1326,0)="","",OFFSET(Zdroj!M$16,'k rozhodnutí detailní'!A1326,0))))</f>
        <v/>
      </c>
      <c r="D1329" s="3" t="str">
        <f ca="1">IF($B1327="","",CONCATENATE("Dotace bude použita na:","
",OFFSET(Zdroj!P$16,'k rozhodnutí detailní'!$A1326,0)))</f>
        <v/>
      </c>
      <c r="E1329" s="426"/>
      <c r="F1329" s="32" t="str">
        <f ca="1">IF($B1327="","",OFFSET(Zdroj!V$16,'k rozhodnutí detailní'!$A1326,0))</f>
        <v/>
      </c>
      <c r="G1329" s="49" t="str">
        <f ca="1">IF($B1327="","",OFFSET(Zdroj!CC$16,'k rozhodnutí'!#REF!,0))</f>
        <v/>
      </c>
      <c r="H1329" s="427"/>
      <c r="I1329" s="419"/>
      <c r="J1329" s="419"/>
      <c r="K1329" s="419"/>
      <c r="L1329" s="419"/>
      <c r="M1329" s="435"/>
      <c r="N1329" s="33" t="str">
        <f t="shared" ref="N1329" ca="1" si="921">IF(B1327="","",N1327/G1327)</f>
        <v/>
      </c>
      <c r="O1329" s="419"/>
    </row>
    <row r="1330" spans="1:15" hidden="1" x14ac:dyDescent="0.25">
      <c r="A1330" s="25"/>
      <c r="B1330" s="144" t="str">
        <f ca="1">IF(OFFSET(Zdroj!$B$16,A1329,0)&gt;0,A1332,"")</f>
        <v/>
      </c>
      <c r="C1330" s="2" t="str">
        <f ca="1">IF($B1330="","",IF(Zdroj!$AS$9="ano",CONCATENATE(OFFSET(Zdroj!C$16,'k rozhodnutí detailní'!$A1329,0),"
","Anonymizováno","
",OFFSET(Zdroj!E$16,'k rozhodnutí detailní'!$A1329,0),"
",OFFSET(Zdroj!F$16,'k rozhodnutí detailní'!$A1329,0)),CONCATENATE(OFFSET(Zdroj!C$16,'k rozhodnutí detailní'!$A1329,0),"
",OFFSET(Zdroj!D$16,'k rozhodnutí detailní'!$A1329,0),"
",OFFSET(Zdroj!E$16,'k rozhodnutí detailní'!$A1329,0),"
",OFFSET(Zdroj!F$16,'k rozhodnutí detailní'!$A1329,0))))</f>
        <v/>
      </c>
      <c r="D1330" s="20" t="str">
        <f ca="1">IF($B1330="","",OFFSET(Zdroj!N$16,'k rozhodnutí detailní'!$A1329,0))</f>
        <v/>
      </c>
      <c r="E1330" s="426" t="str">
        <f ca="1">IF($B1330="","",OFFSET(Zdroj!T$16,'k rozhodnutí detailní'!$A1329,0))</f>
        <v/>
      </c>
      <c r="F1330" s="32" t="str">
        <f ca="1">IF($B1330="","",OFFSET(Zdroj!U$16,'k rozhodnutí detailní'!$A1329,0))</f>
        <v/>
      </c>
      <c r="G1330" s="429" t="str">
        <f ca="1">IF($B1330="","",OFFSET(Zdroj!W$16,'k rozhodnutí detailní'!$A1329,0))</f>
        <v/>
      </c>
      <c r="H1330" s="427" t="str">
        <f ca="1">IF($B1330="","",OFFSET(Zdroj!Y$16,'k rozhodnutí detailní'!$A1329,0))</f>
        <v/>
      </c>
      <c r="I1330" s="419" t="str">
        <f ca="1">IF($B1330="","",OFFSET(Zdroj!BW$16,'k rozhodnutí detailní'!$A1329,0))</f>
        <v/>
      </c>
      <c r="J1330" s="419" t="str">
        <f ca="1">IF($B1330="","",OFFSET(Zdroj!BX$16,'k rozhodnutí detailní'!$A1329,0))</f>
        <v/>
      </c>
      <c r="K1330" s="419" t="str">
        <f ca="1">IF($B1330="","",OFFSET(Zdroj!BY$16,'k rozhodnutí detailní'!$A1329,0))</f>
        <v/>
      </c>
      <c r="L1330" s="419" t="str">
        <f ca="1">IF($B1330="","",CONCATENATE(OFFSET(Zdroj!BZ$16,'k rozhodnutí detailní'!$A1329,0)," ze 100"))</f>
        <v/>
      </c>
      <c r="M1330" s="435" t="str">
        <f t="shared" ref="M1330" ca="1" si="922">IF($B1330="","",SUM((I1330+J1330+K1330)/100))</f>
        <v/>
      </c>
      <c r="N1330" s="425" t="str">
        <f ca="1">IF(B1330="","",IF(Zdroj!$AS$1=Zdroj!$AT$9,IF(ROUND(G1330*M1330,Zdroj!$AT$8)&lt;Zdroj!$AU$1,Zdroj!$AU$1,ROUND(G1330*M1330,Zdroj!$AT$8)),OFFSET(Zdroj!CE$16,'k rozhodnutí detailní'!A1329,0)))</f>
        <v/>
      </c>
      <c r="O1330" s="419" t="str">
        <f ca="1">IF($B1330="","",OFFSET(Zdroj!Z$16,'k rozhodnutí detailní'!$A1329,0))</f>
        <v/>
      </c>
    </row>
    <row r="1331" spans="1:15" hidden="1" x14ac:dyDescent="0.25">
      <c r="A1331" s="25"/>
      <c r="B1331" s="424" t="str">
        <f ca="1">IF(OFFSET(Zdroj!$B$16,A1329,0)&gt;0,OFFSET(Zdroj!$B$16,A1329,0)+0,"")</f>
        <v/>
      </c>
      <c r="C1331" s="2" t="str">
        <f ca="1">IF($B1330="","",IF(Zdroj!$AS$9="ano",CONCATENATE("Okres:","
",OFFSET(Zdroj!CH$16,'k rozhodnutí detailní'!$A1329,0),"
","Právní forma","
",OFFSET(Zdroj!H$16,'k rozhodnutí detailní'!$A1329,0),"
",IF(OFFSET(Zdroj!I$16,'k rozhodnutí detailní'!$A1329,0)="","","IČO: "),OFFSET(Zdroj!I$16,'k rozhodnutí detailní'!$A1329,0),"
","B.Ú. ",IF(OFFSET(Zdroj!J$16,'k rozhodnutí detailní'!$A1329,0)="","","Anonymizováno")),CONCATENATE("Okres:","
",OFFSET(Zdroj!CH$16,'k rozhodnutí detailní'!$A1329,0),"
","Právní forma","
",OFFSET(Zdroj!H$16,'k rozhodnutí detailní'!$A1329,0),"
",IF(OFFSET(Zdroj!I$16,'k rozhodnutí detailní'!$A1329,0)="","","IČO: "),OFFSET(Zdroj!I$16,'k rozhodnutí detailní'!$A1329,0),"
","B.Ú. ",OFFSET(Zdroj!J$16,'k rozhodnutí detailní'!$A1329,0))))</f>
        <v/>
      </c>
      <c r="D1331" s="3" t="str">
        <f ca="1">IF($B1330="","",OFFSET(Zdroj!O$16,'k rozhodnutí detailní'!$A1329,0))</f>
        <v/>
      </c>
      <c r="E1331" s="426"/>
      <c r="F1331" s="31"/>
      <c r="G1331" s="429"/>
      <c r="H1331" s="427"/>
      <c r="I1331" s="419"/>
      <c r="J1331" s="419"/>
      <c r="K1331" s="419"/>
      <c r="L1331" s="419"/>
      <c r="M1331" s="435"/>
      <c r="N1331" s="425"/>
      <c r="O1331" s="419"/>
    </row>
    <row r="1332" spans="1:15" hidden="1" x14ac:dyDescent="0.25">
      <c r="A1332" s="25">
        <f t="shared" ref="A1332" si="923">ROW()/3-1</f>
        <v>443</v>
      </c>
      <c r="B1332" s="424"/>
      <c r="C1332" s="29" t="str">
        <f ca="1">IF($B1330="","",IF(Zdroj!$AS$9="ano",IF(OFFSET(Zdroj!M$16,'k rozhodnutí detailní'!A1329,0)="","","Anonymizováno"),IF(OFFSET(Zdroj!M$16,'k rozhodnutí detailní'!A1329,0)="","",OFFSET(Zdroj!M$16,'k rozhodnutí detailní'!A1329,0))))</f>
        <v/>
      </c>
      <c r="D1332" s="3" t="str">
        <f ca="1">IF($B1330="","",CONCATENATE("Dotace bude použita na:","
",OFFSET(Zdroj!P$16,'k rozhodnutí detailní'!$A1329,0)))</f>
        <v/>
      </c>
      <c r="E1332" s="426"/>
      <c r="F1332" s="32" t="str">
        <f ca="1">IF($B1330="","",OFFSET(Zdroj!V$16,'k rozhodnutí detailní'!$A1329,0))</f>
        <v/>
      </c>
      <c r="G1332" s="49" t="str">
        <f ca="1">IF($B1330="","",OFFSET(Zdroj!CC$16,'k rozhodnutí'!#REF!,0))</f>
        <v/>
      </c>
      <c r="H1332" s="427"/>
      <c r="I1332" s="419"/>
      <c r="J1332" s="419"/>
      <c r="K1332" s="419"/>
      <c r="L1332" s="419"/>
      <c r="M1332" s="435"/>
      <c r="N1332" s="33" t="str">
        <f t="shared" ref="N1332" ca="1" si="924">IF(B1330="","",N1330/G1330)</f>
        <v/>
      </c>
      <c r="O1332" s="419"/>
    </row>
    <row r="1333" spans="1:15" hidden="1" x14ac:dyDescent="0.25">
      <c r="A1333" s="25"/>
      <c r="B1333" s="144" t="str">
        <f ca="1">IF(OFFSET(Zdroj!$B$16,A1332,0)&gt;0,A1335,"")</f>
        <v/>
      </c>
      <c r="C1333" s="2" t="str">
        <f ca="1">IF($B1333="","",IF(Zdroj!$AS$9="ano",CONCATENATE(OFFSET(Zdroj!C$16,'k rozhodnutí detailní'!$A1332,0),"
","Anonymizováno","
",OFFSET(Zdroj!E$16,'k rozhodnutí detailní'!$A1332,0),"
",OFFSET(Zdroj!F$16,'k rozhodnutí detailní'!$A1332,0)),CONCATENATE(OFFSET(Zdroj!C$16,'k rozhodnutí detailní'!$A1332,0),"
",OFFSET(Zdroj!D$16,'k rozhodnutí detailní'!$A1332,0),"
",OFFSET(Zdroj!E$16,'k rozhodnutí detailní'!$A1332,0),"
",OFFSET(Zdroj!F$16,'k rozhodnutí detailní'!$A1332,0))))</f>
        <v/>
      </c>
      <c r="D1333" s="20" t="str">
        <f ca="1">IF($B1333="","",OFFSET(Zdroj!N$16,'k rozhodnutí detailní'!$A1332,0))</f>
        <v/>
      </c>
      <c r="E1333" s="426" t="str">
        <f ca="1">IF($B1333="","",OFFSET(Zdroj!T$16,'k rozhodnutí detailní'!$A1332,0))</f>
        <v/>
      </c>
      <c r="F1333" s="32" t="str">
        <f ca="1">IF($B1333="","",OFFSET(Zdroj!U$16,'k rozhodnutí detailní'!$A1332,0))</f>
        <v/>
      </c>
      <c r="G1333" s="429" t="str">
        <f ca="1">IF($B1333="","",OFFSET(Zdroj!W$16,'k rozhodnutí detailní'!$A1332,0))</f>
        <v/>
      </c>
      <c r="H1333" s="427" t="str">
        <f ca="1">IF($B1333="","",OFFSET(Zdroj!Y$16,'k rozhodnutí detailní'!$A1332,0))</f>
        <v/>
      </c>
      <c r="I1333" s="419" t="str">
        <f ca="1">IF($B1333="","",OFFSET(Zdroj!BW$16,'k rozhodnutí detailní'!$A1332,0))</f>
        <v/>
      </c>
      <c r="J1333" s="419" t="str">
        <f ca="1">IF($B1333="","",OFFSET(Zdroj!BX$16,'k rozhodnutí detailní'!$A1332,0))</f>
        <v/>
      </c>
      <c r="K1333" s="419" t="str">
        <f ca="1">IF($B1333="","",OFFSET(Zdroj!BY$16,'k rozhodnutí detailní'!$A1332,0))</f>
        <v/>
      </c>
      <c r="L1333" s="419" t="str">
        <f ca="1">IF($B1333="","",CONCATENATE(OFFSET(Zdroj!BZ$16,'k rozhodnutí detailní'!$A1332,0)," ze 100"))</f>
        <v/>
      </c>
      <c r="M1333" s="435" t="str">
        <f t="shared" ref="M1333" ca="1" si="925">IF($B1333="","",SUM((I1333+J1333+K1333)/100))</f>
        <v/>
      </c>
      <c r="N1333" s="425" t="str">
        <f ca="1">IF(B1333="","",IF(Zdroj!$AS$1=Zdroj!$AT$9,IF(ROUND(G1333*M1333,Zdroj!$AT$8)&lt;Zdroj!$AU$1,Zdroj!$AU$1,ROUND(G1333*M1333,Zdroj!$AT$8)),OFFSET(Zdroj!CE$16,'k rozhodnutí detailní'!A1332,0)))</f>
        <v/>
      </c>
      <c r="O1333" s="419" t="str">
        <f ca="1">IF($B1333="","",OFFSET(Zdroj!Z$16,'k rozhodnutí detailní'!$A1332,0))</f>
        <v/>
      </c>
    </row>
    <row r="1334" spans="1:15" hidden="1" x14ac:dyDescent="0.25">
      <c r="A1334" s="25"/>
      <c r="B1334" s="424" t="str">
        <f ca="1">IF(OFFSET(Zdroj!$B$16,A1332,0)&gt;0,OFFSET(Zdroj!$B$16,A1332,0)+0,"")</f>
        <v/>
      </c>
      <c r="C1334" s="2" t="str">
        <f ca="1">IF($B1333="","",IF(Zdroj!$AS$9="ano",CONCATENATE("Okres:","
",OFFSET(Zdroj!CH$16,'k rozhodnutí detailní'!$A1332,0),"
","Právní forma","
",OFFSET(Zdroj!H$16,'k rozhodnutí detailní'!$A1332,0),"
",IF(OFFSET(Zdroj!I$16,'k rozhodnutí detailní'!$A1332,0)="","","IČO: "),OFFSET(Zdroj!I$16,'k rozhodnutí detailní'!$A1332,0),"
","B.Ú. ",IF(OFFSET(Zdroj!J$16,'k rozhodnutí detailní'!$A1332,0)="","","Anonymizováno")),CONCATENATE("Okres:","
",OFFSET(Zdroj!CH$16,'k rozhodnutí detailní'!$A1332,0),"
","Právní forma","
",OFFSET(Zdroj!H$16,'k rozhodnutí detailní'!$A1332,0),"
",IF(OFFSET(Zdroj!I$16,'k rozhodnutí detailní'!$A1332,0)="","","IČO: "),OFFSET(Zdroj!I$16,'k rozhodnutí detailní'!$A1332,0),"
","B.Ú. ",OFFSET(Zdroj!J$16,'k rozhodnutí detailní'!$A1332,0))))</f>
        <v/>
      </c>
      <c r="D1334" s="3" t="str">
        <f ca="1">IF($B1333="","",OFFSET(Zdroj!O$16,'k rozhodnutí detailní'!$A1332,0))</f>
        <v/>
      </c>
      <c r="E1334" s="426"/>
      <c r="F1334" s="31"/>
      <c r="G1334" s="429"/>
      <c r="H1334" s="427"/>
      <c r="I1334" s="419"/>
      <c r="J1334" s="419"/>
      <c r="K1334" s="419"/>
      <c r="L1334" s="419"/>
      <c r="M1334" s="435"/>
      <c r="N1334" s="425"/>
      <c r="O1334" s="419"/>
    </row>
    <row r="1335" spans="1:15" hidden="1" x14ac:dyDescent="0.25">
      <c r="A1335" s="25">
        <f t="shared" ref="A1335" si="926">ROW()/3-1</f>
        <v>444</v>
      </c>
      <c r="B1335" s="424"/>
      <c r="C1335" s="29" t="str">
        <f ca="1">IF($B1333="","",IF(Zdroj!$AS$9="ano",IF(OFFSET(Zdroj!M$16,'k rozhodnutí detailní'!A1332,0)="","","Anonymizováno"),IF(OFFSET(Zdroj!M$16,'k rozhodnutí detailní'!A1332,0)="","",OFFSET(Zdroj!M$16,'k rozhodnutí detailní'!A1332,0))))</f>
        <v/>
      </c>
      <c r="D1335" s="3" t="str">
        <f ca="1">IF($B1333="","",CONCATENATE("Dotace bude použita na:","
",OFFSET(Zdroj!P$16,'k rozhodnutí detailní'!$A1332,0)))</f>
        <v/>
      </c>
      <c r="E1335" s="426"/>
      <c r="F1335" s="32" t="str">
        <f ca="1">IF($B1333="","",OFFSET(Zdroj!V$16,'k rozhodnutí detailní'!$A1332,0))</f>
        <v/>
      </c>
      <c r="G1335" s="49" t="str">
        <f ca="1">IF($B1333="","",OFFSET(Zdroj!CC$16,'k rozhodnutí'!#REF!,0))</f>
        <v/>
      </c>
      <c r="H1335" s="427"/>
      <c r="I1335" s="419"/>
      <c r="J1335" s="419"/>
      <c r="K1335" s="419"/>
      <c r="L1335" s="419"/>
      <c r="M1335" s="435"/>
      <c r="N1335" s="33" t="str">
        <f t="shared" ref="N1335" ca="1" si="927">IF(B1333="","",N1333/G1333)</f>
        <v/>
      </c>
      <c r="O1335" s="419"/>
    </row>
    <row r="1336" spans="1:15" hidden="1" x14ac:dyDescent="0.25">
      <c r="A1336" s="25"/>
      <c r="B1336" s="144" t="str">
        <f ca="1">IF(OFFSET(Zdroj!$B$16,A1335,0)&gt;0,A1338,"")</f>
        <v/>
      </c>
      <c r="C1336" s="2" t="str">
        <f ca="1">IF($B1336="","",IF(Zdroj!$AS$9="ano",CONCATENATE(OFFSET(Zdroj!C$16,'k rozhodnutí detailní'!$A1335,0),"
","Anonymizováno","
",OFFSET(Zdroj!E$16,'k rozhodnutí detailní'!$A1335,0),"
",OFFSET(Zdroj!F$16,'k rozhodnutí detailní'!$A1335,0)),CONCATENATE(OFFSET(Zdroj!C$16,'k rozhodnutí detailní'!$A1335,0),"
",OFFSET(Zdroj!D$16,'k rozhodnutí detailní'!$A1335,0),"
",OFFSET(Zdroj!E$16,'k rozhodnutí detailní'!$A1335,0),"
",OFFSET(Zdroj!F$16,'k rozhodnutí detailní'!$A1335,0))))</f>
        <v/>
      </c>
      <c r="D1336" s="20" t="str">
        <f ca="1">IF($B1336="","",OFFSET(Zdroj!N$16,'k rozhodnutí detailní'!$A1335,0))</f>
        <v/>
      </c>
      <c r="E1336" s="426" t="str">
        <f ca="1">IF($B1336="","",OFFSET(Zdroj!T$16,'k rozhodnutí detailní'!$A1335,0))</f>
        <v/>
      </c>
      <c r="F1336" s="32" t="str">
        <f ca="1">IF($B1336="","",OFFSET(Zdroj!U$16,'k rozhodnutí detailní'!$A1335,0))</f>
        <v/>
      </c>
      <c r="G1336" s="429" t="str">
        <f ca="1">IF($B1336="","",OFFSET(Zdroj!W$16,'k rozhodnutí detailní'!$A1335,0))</f>
        <v/>
      </c>
      <c r="H1336" s="427" t="str">
        <f ca="1">IF($B1336="","",OFFSET(Zdroj!Y$16,'k rozhodnutí detailní'!$A1335,0))</f>
        <v/>
      </c>
      <c r="I1336" s="419" t="str">
        <f ca="1">IF($B1336="","",OFFSET(Zdroj!BW$16,'k rozhodnutí detailní'!$A1335,0))</f>
        <v/>
      </c>
      <c r="J1336" s="419" t="str">
        <f ca="1">IF($B1336="","",OFFSET(Zdroj!BX$16,'k rozhodnutí detailní'!$A1335,0))</f>
        <v/>
      </c>
      <c r="K1336" s="419" t="str">
        <f ca="1">IF($B1336="","",OFFSET(Zdroj!BY$16,'k rozhodnutí detailní'!$A1335,0))</f>
        <v/>
      </c>
      <c r="L1336" s="419" t="str">
        <f ca="1">IF($B1336="","",CONCATENATE(OFFSET(Zdroj!BZ$16,'k rozhodnutí detailní'!$A1335,0)," ze 100"))</f>
        <v/>
      </c>
      <c r="M1336" s="435" t="str">
        <f t="shared" ref="M1336" ca="1" si="928">IF($B1336="","",SUM((I1336+J1336+K1336)/100))</f>
        <v/>
      </c>
      <c r="N1336" s="425" t="str">
        <f ca="1">IF(B1336="","",IF(Zdroj!$AS$1=Zdroj!$AT$9,IF(ROUND(G1336*M1336,Zdroj!$AT$8)&lt;Zdroj!$AU$1,Zdroj!$AU$1,ROUND(G1336*M1336,Zdroj!$AT$8)),OFFSET(Zdroj!CE$16,'k rozhodnutí detailní'!A1335,0)))</f>
        <v/>
      </c>
      <c r="O1336" s="419" t="str">
        <f ca="1">IF($B1336="","",OFFSET(Zdroj!Z$16,'k rozhodnutí detailní'!$A1335,0))</f>
        <v/>
      </c>
    </row>
    <row r="1337" spans="1:15" hidden="1" x14ac:dyDescent="0.25">
      <c r="A1337" s="25"/>
      <c r="B1337" s="424" t="str">
        <f ca="1">IF(OFFSET(Zdroj!$B$16,A1335,0)&gt;0,OFFSET(Zdroj!$B$16,A1335,0)+0,"")</f>
        <v/>
      </c>
      <c r="C1337" s="2" t="str">
        <f ca="1">IF($B1336="","",IF(Zdroj!$AS$9="ano",CONCATENATE("Okres:","
",OFFSET(Zdroj!CH$16,'k rozhodnutí detailní'!$A1335,0),"
","Právní forma","
",OFFSET(Zdroj!H$16,'k rozhodnutí detailní'!$A1335,0),"
",IF(OFFSET(Zdroj!I$16,'k rozhodnutí detailní'!$A1335,0)="","","IČO: "),OFFSET(Zdroj!I$16,'k rozhodnutí detailní'!$A1335,0),"
","B.Ú. ",IF(OFFSET(Zdroj!J$16,'k rozhodnutí detailní'!$A1335,0)="","","Anonymizováno")),CONCATENATE("Okres:","
",OFFSET(Zdroj!CH$16,'k rozhodnutí detailní'!$A1335,0),"
","Právní forma","
",OFFSET(Zdroj!H$16,'k rozhodnutí detailní'!$A1335,0),"
",IF(OFFSET(Zdroj!I$16,'k rozhodnutí detailní'!$A1335,0)="","","IČO: "),OFFSET(Zdroj!I$16,'k rozhodnutí detailní'!$A1335,0),"
","B.Ú. ",OFFSET(Zdroj!J$16,'k rozhodnutí detailní'!$A1335,0))))</f>
        <v/>
      </c>
      <c r="D1337" s="3" t="str">
        <f ca="1">IF($B1336="","",OFFSET(Zdroj!O$16,'k rozhodnutí detailní'!$A1335,0))</f>
        <v/>
      </c>
      <c r="E1337" s="426"/>
      <c r="F1337" s="31"/>
      <c r="G1337" s="429"/>
      <c r="H1337" s="427"/>
      <c r="I1337" s="419"/>
      <c r="J1337" s="419"/>
      <c r="K1337" s="419"/>
      <c r="L1337" s="419"/>
      <c r="M1337" s="435"/>
      <c r="N1337" s="425"/>
      <c r="O1337" s="419"/>
    </row>
    <row r="1338" spans="1:15" hidden="1" x14ac:dyDescent="0.25">
      <c r="A1338" s="25">
        <f t="shared" ref="A1338" si="929">ROW()/3-1</f>
        <v>445</v>
      </c>
      <c r="B1338" s="424"/>
      <c r="C1338" s="29" t="str">
        <f ca="1">IF($B1336="","",IF(Zdroj!$AS$9="ano",IF(OFFSET(Zdroj!M$16,'k rozhodnutí detailní'!A1335,0)="","","Anonymizováno"),IF(OFFSET(Zdroj!M$16,'k rozhodnutí detailní'!A1335,0)="","",OFFSET(Zdroj!M$16,'k rozhodnutí detailní'!A1335,0))))</f>
        <v/>
      </c>
      <c r="D1338" s="3" t="str">
        <f ca="1">IF($B1336="","",CONCATENATE("Dotace bude použita na:","
",OFFSET(Zdroj!P$16,'k rozhodnutí detailní'!$A1335,0)))</f>
        <v/>
      </c>
      <c r="E1338" s="426"/>
      <c r="F1338" s="32" t="str">
        <f ca="1">IF($B1336="","",OFFSET(Zdroj!V$16,'k rozhodnutí detailní'!$A1335,0))</f>
        <v/>
      </c>
      <c r="G1338" s="49" t="str">
        <f ca="1">IF($B1336="","",OFFSET(Zdroj!CC$16,'k rozhodnutí'!#REF!,0))</f>
        <v/>
      </c>
      <c r="H1338" s="427"/>
      <c r="I1338" s="419"/>
      <c r="J1338" s="419"/>
      <c r="K1338" s="419"/>
      <c r="L1338" s="419"/>
      <c r="M1338" s="435"/>
      <c r="N1338" s="33" t="str">
        <f t="shared" ref="N1338" ca="1" si="930">IF(B1336="","",N1336/G1336)</f>
        <v/>
      </c>
      <c r="O1338" s="419"/>
    </row>
    <row r="1339" spans="1:15" hidden="1" x14ac:dyDescent="0.25">
      <c r="A1339" s="25"/>
      <c r="B1339" s="144" t="str">
        <f ca="1">IF(OFFSET(Zdroj!$B$16,A1338,0)&gt;0,A1341,"")</f>
        <v/>
      </c>
      <c r="C1339" s="2" t="str">
        <f ca="1">IF($B1339="","",IF(Zdroj!$AS$9="ano",CONCATENATE(OFFSET(Zdroj!C$16,'k rozhodnutí detailní'!$A1338,0),"
","Anonymizováno","
",OFFSET(Zdroj!E$16,'k rozhodnutí detailní'!$A1338,0),"
",OFFSET(Zdroj!F$16,'k rozhodnutí detailní'!$A1338,0)),CONCATENATE(OFFSET(Zdroj!C$16,'k rozhodnutí detailní'!$A1338,0),"
",OFFSET(Zdroj!D$16,'k rozhodnutí detailní'!$A1338,0),"
",OFFSET(Zdroj!E$16,'k rozhodnutí detailní'!$A1338,0),"
",OFFSET(Zdroj!F$16,'k rozhodnutí detailní'!$A1338,0))))</f>
        <v/>
      </c>
      <c r="D1339" s="20" t="str">
        <f ca="1">IF($B1339="","",OFFSET(Zdroj!N$16,'k rozhodnutí detailní'!$A1338,0))</f>
        <v/>
      </c>
      <c r="E1339" s="426" t="str">
        <f ca="1">IF($B1339="","",OFFSET(Zdroj!T$16,'k rozhodnutí detailní'!$A1338,0))</f>
        <v/>
      </c>
      <c r="F1339" s="32" t="str">
        <f ca="1">IF($B1339="","",OFFSET(Zdroj!U$16,'k rozhodnutí detailní'!$A1338,0))</f>
        <v/>
      </c>
      <c r="G1339" s="429" t="str">
        <f ca="1">IF($B1339="","",OFFSET(Zdroj!W$16,'k rozhodnutí detailní'!$A1338,0))</f>
        <v/>
      </c>
      <c r="H1339" s="427" t="str">
        <f ca="1">IF($B1339="","",OFFSET(Zdroj!Y$16,'k rozhodnutí detailní'!$A1338,0))</f>
        <v/>
      </c>
      <c r="I1339" s="419" t="str">
        <f ca="1">IF($B1339="","",OFFSET(Zdroj!BW$16,'k rozhodnutí detailní'!$A1338,0))</f>
        <v/>
      </c>
      <c r="J1339" s="419" t="str">
        <f ca="1">IF($B1339="","",OFFSET(Zdroj!BX$16,'k rozhodnutí detailní'!$A1338,0))</f>
        <v/>
      </c>
      <c r="K1339" s="419" t="str">
        <f ca="1">IF($B1339="","",OFFSET(Zdroj!BY$16,'k rozhodnutí detailní'!$A1338,0))</f>
        <v/>
      </c>
      <c r="L1339" s="419" t="str">
        <f ca="1">IF($B1339="","",CONCATENATE(OFFSET(Zdroj!BZ$16,'k rozhodnutí detailní'!$A1338,0)," ze 100"))</f>
        <v/>
      </c>
      <c r="M1339" s="435" t="str">
        <f t="shared" ref="M1339" ca="1" si="931">IF($B1339="","",SUM((I1339+J1339+K1339)/100))</f>
        <v/>
      </c>
      <c r="N1339" s="425" t="str">
        <f ca="1">IF(B1339="","",IF(Zdroj!$AS$1=Zdroj!$AT$9,IF(ROUND(G1339*M1339,Zdroj!$AT$8)&lt;Zdroj!$AU$1,Zdroj!$AU$1,ROUND(G1339*M1339,Zdroj!$AT$8)),OFFSET(Zdroj!CE$16,'k rozhodnutí detailní'!A1338,0)))</f>
        <v/>
      </c>
      <c r="O1339" s="419" t="str">
        <f ca="1">IF($B1339="","",OFFSET(Zdroj!Z$16,'k rozhodnutí detailní'!$A1338,0))</f>
        <v/>
      </c>
    </row>
    <row r="1340" spans="1:15" hidden="1" x14ac:dyDescent="0.25">
      <c r="A1340" s="25"/>
      <c r="B1340" s="424" t="str">
        <f ca="1">IF(OFFSET(Zdroj!$B$16,A1338,0)&gt;0,OFFSET(Zdroj!$B$16,A1338,0)+0,"")</f>
        <v/>
      </c>
      <c r="C1340" s="2" t="str">
        <f ca="1">IF($B1339="","",IF(Zdroj!$AS$9="ano",CONCATENATE("Okres:","
",OFFSET(Zdroj!CH$16,'k rozhodnutí detailní'!$A1338,0),"
","Právní forma","
",OFFSET(Zdroj!H$16,'k rozhodnutí detailní'!$A1338,0),"
",IF(OFFSET(Zdroj!I$16,'k rozhodnutí detailní'!$A1338,0)="","","IČO: "),OFFSET(Zdroj!I$16,'k rozhodnutí detailní'!$A1338,0),"
","B.Ú. ",IF(OFFSET(Zdroj!J$16,'k rozhodnutí detailní'!$A1338,0)="","","Anonymizováno")),CONCATENATE("Okres:","
",OFFSET(Zdroj!CH$16,'k rozhodnutí detailní'!$A1338,0),"
","Právní forma","
",OFFSET(Zdroj!H$16,'k rozhodnutí detailní'!$A1338,0),"
",IF(OFFSET(Zdroj!I$16,'k rozhodnutí detailní'!$A1338,0)="","","IČO: "),OFFSET(Zdroj!I$16,'k rozhodnutí detailní'!$A1338,0),"
","B.Ú. ",OFFSET(Zdroj!J$16,'k rozhodnutí detailní'!$A1338,0))))</f>
        <v/>
      </c>
      <c r="D1340" s="3" t="str">
        <f ca="1">IF($B1339="","",OFFSET(Zdroj!O$16,'k rozhodnutí detailní'!$A1338,0))</f>
        <v/>
      </c>
      <c r="E1340" s="426"/>
      <c r="F1340" s="31"/>
      <c r="G1340" s="429"/>
      <c r="H1340" s="427"/>
      <c r="I1340" s="419"/>
      <c r="J1340" s="419"/>
      <c r="K1340" s="419"/>
      <c r="L1340" s="419"/>
      <c r="M1340" s="435"/>
      <c r="N1340" s="425"/>
      <c r="O1340" s="419"/>
    </row>
    <row r="1341" spans="1:15" hidden="1" x14ac:dyDescent="0.25">
      <c r="A1341" s="25">
        <f t="shared" ref="A1341" si="932">ROW()/3-1</f>
        <v>446</v>
      </c>
      <c r="B1341" s="424"/>
      <c r="C1341" s="29" t="str">
        <f ca="1">IF($B1339="","",IF(Zdroj!$AS$9="ano",IF(OFFSET(Zdroj!M$16,'k rozhodnutí detailní'!A1338,0)="","","Anonymizováno"),IF(OFFSET(Zdroj!M$16,'k rozhodnutí detailní'!A1338,0)="","",OFFSET(Zdroj!M$16,'k rozhodnutí detailní'!A1338,0))))</f>
        <v/>
      </c>
      <c r="D1341" s="3" t="str">
        <f ca="1">IF($B1339="","",CONCATENATE("Dotace bude použita na:","
",OFFSET(Zdroj!P$16,'k rozhodnutí detailní'!$A1338,0)))</f>
        <v/>
      </c>
      <c r="E1341" s="426"/>
      <c r="F1341" s="32" t="str">
        <f ca="1">IF($B1339="","",OFFSET(Zdroj!V$16,'k rozhodnutí detailní'!$A1338,0))</f>
        <v/>
      </c>
      <c r="G1341" s="49" t="str">
        <f ca="1">IF($B1339="","",OFFSET(Zdroj!CC$16,'k rozhodnutí'!#REF!,0))</f>
        <v/>
      </c>
      <c r="H1341" s="427"/>
      <c r="I1341" s="419"/>
      <c r="J1341" s="419"/>
      <c r="K1341" s="419"/>
      <c r="L1341" s="419"/>
      <c r="M1341" s="435"/>
      <c r="N1341" s="33" t="str">
        <f t="shared" ref="N1341" ca="1" si="933">IF(B1339="","",N1339/G1339)</f>
        <v/>
      </c>
      <c r="O1341" s="419"/>
    </row>
    <row r="1342" spans="1:15" hidden="1" x14ac:dyDescent="0.25">
      <c r="A1342" s="25"/>
      <c r="B1342" s="144" t="str">
        <f ca="1">IF(OFFSET(Zdroj!$B$16,A1341,0)&gt;0,A1344,"")</f>
        <v/>
      </c>
      <c r="C1342" s="2" t="str">
        <f ca="1">IF($B1342="","",IF(Zdroj!$AS$9="ano",CONCATENATE(OFFSET(Zdroj!C$16,'k rozhodnutí detailní'!$A1341,0),"
","Anonymizováno","
",OFFSET(Zdroj!E$16,'k rozhodnutí detailní'!$A1341,0),"
",OFFSET(Zdroj!F$16,'k rozhodnutí detailní'!$A1341,0)),CONCATENATE(OFFSET(Zdroj!C$16,'k rozhodnutí detailní'!$A1341,0),"
",OFFSET(Zdroj!D$16,'k rozhodnutí detailní'!$A1341,0),"
",OFFSET(Zdroj!E$16,'k rozhodnutí detailní'!$A1341,0),"
",OFFSET(Zdroj!F$16,'k rozhodnutí detailní'!$A1341,0))))</f>
        <v/>
      </c>
      <c r="D1342" s="20" t="str">
        <f ca="1">IF($B1342="","",OFFSET(Zdroj!N$16,'k rozhodnutí detailní'!$A1341,0))</f>
        <v/>
      </c>
      <c r="E1342" s="426" t="str">
        <f ca="1">IF($B1342="","",OFFSET(Zdroj!T$16,'k rozhodnutí detailní'!$A1341,0))</f>
        <v/>
      </c>
      <c r="F1342" s="32" t="str">
        <f ca="1">IF($B1342="","",OFFSET(Zdroj!U$16,'k rozhodnutí detailní'!$A1341,0))</f>
        <v/>
      </c>
      <c r="G1342" s="429" t="str">
        <f ca="1">IF($B1342="","",OFFSET(Zdroj!W$16,'k rozhodnutí detailní'!$A1341,0))</f>
        <v/>
      </c>
      <c r="H1342" s="427" t="str">
        <f ca="1">IF($B1342="","",OFFSET(Zdroj!Y$16,'k rozhodnutí detailní'!$A1341,0))</f>
        <v/>
      </c>
      <c r="I1342" s="419" t="str">
        <f ca="1">IF($B1342="","",OFFSET(Zdroj!BW$16,'k rozhodnutí detailní'!$A1341,0))</f>
        <v/>
      </c>
      <c r="J1342" s="419" t="str">
        <f ca="1">IF($B1342="","",OFFSET(Zdroj!BX$16,'k rozhodnutí detailní'!$A1341,0))</f>
        <v/>
      </c>
      <c r="K1342" s="419" t="str">
        <f ca="1">IF($B1342="","",OFFSET(Zdroj!BY$16,'k rozhodnutí detailní'!$A1341,0))</f>
        <v/>
      </c>
      <c r="L1342" s="419" t="str">
        <f ca="1">IF($B1342="","",CONCATENATE(OFFSET(Zdroj!BZ$16,'k rozhodnutí detailní'!$A1341,0)," ze 100"))</f>
        <v/>
      </c>
      <c r="M1342" s="435" t="str">
        <f t="shared" ref="M1342" ca="1" si="934">IF($B1342="","",SUM((I1342+J1342+K1342)/100))</f>
        <v/>
      </c>
      <c r="N1342" s="425" t="str">
        <f ca="1">IF(B1342="","",IF(Zdroj!$AS$1=Zdroj!$AT$9,IF(ROUND(G1342*M1342,Zdroj!$AT$8)&lt;Zdroj!$AU$1,Zdroj!$AU$1,ROUND(G1342*M1342,Zdroj!$AT$8)),OFFSET(Zdroj!CE$16,'k rozhodnutí detailní'!A1341,0)))</f>
        <v/>
      </c>
      <c r="O1342" s="419" t="str">
        <f ca="1">IF($B1342="","",OFFSET(Zdroj!Z$16,'k rozhodnutí detailní'!$A1341,0))</f>
        <v/>
      </c>
    </row>
    <row r="1343" spans="1:15" hidden="1" x14ac:dyDescent="0.25">
      <c r="A1343" s="25"/>
      <c r="B1343" s="424" t="str">
        <f ca="1">IF(OFFSET(Zdroj!$B$16,A1341,0)&gt;0,OFFSET(Zdroj!$B$16,A1341,0)+0,"")</f>
        <v/>
      </c>
      <c r="C1343" s="2" t="str">
        <f ca="1">IF($B1342="","",IF(Zdroj!$AS$9="ano",CONCATENATE("Okres:","
",OFFSET(Zdroj!CH$16,'k rozhodnutí detailní'!$A1341,0),"
","Právní forma","
",OFFSET(Zdroj!H$16,'k rozhodnutí detailní'!$A1341,0),"
",IF(OFFSET(Zdroj!I$16,'k rozhodnutí detailní'!$A1341,0)="","","IČO: "),OFFSET(Zdroj!I$16,'k rozhodnutí detailní'!$A1341,0),"
","B.Ú. ",IF(OFFSET(Zdroj!J$16,'k rozhodnutí detailní'!$A1341,0)="","","Anonymizováno")),CONCATENATE("Okres:","
",OFFSET(Zdroj!CH$16,'k rozhodnutí detailní'!$A1341,0),"
","Právní forma","
",OFFSET(Zdroj!H$16,'k rozhodnutí detailní'!$A1341,0),"
",IF(OFFSET(Zdroj!I$16,'k rozhodnutí detailní'!$A1341,0)="","","IČO: "),OFFSET(Zdroj!I$16,'k rozhodnutí detailní'!$A1341,0),"
","B.Ú. ",OFFSET(Zdroj!J$16,'k rozhodnutí detailní'!$A1341,0))))</f>
        <v/>
      </c>
      <c r="D1343" s="3" t="str">
        <f ca="1">IF($B1342="","",OFFSET(Zdroj!O$16,'k rozhodnutí detailní'!$A1341,0))</f>
        <v/>
      </c>
      <c r="E1343" s="426"/>
      <c r="F1343" s="31"/>
      <c r="G1343" s="429"/>
      <c r="H1343" s="427"/>
      <c r="I1343" s="419"/>
      <c r="J1343" s="419"/>
      <c r="K1343" s="419"/>
      <c r="L1343" s="419"/>
      <c r="M1343" s="435"/>
      <c r="N1343" s="425"/>
      <c r="O1343" s="419"/>
    </row>
    <row r="1344" spans="1:15" hidden="1" x14ac:dyDescent="0.25">
      <c r="A1344" s="25">
        <f t="shared" ref="A1344" si="935">ROW()/3-1</f>
        <v>447</v>
      </c>
      <c r="B1344" s="424"/>
      <c r="C1344" s="29" t="str">
        <f ca="1">IF($B1342="","",IF(Zdroj!$AS$9="ano",IF(OFFSET(Zdroj!M$16,'k rozhodnutí detailní'!A1341,0)="","","Anonymizováno"),IF(OFFSET(Zdroj!M$16,'k rozhodnutí detailní'!A1341,0)="","",OFFSET(Zdroj!M$16,'k rozhodnutí detailní'!A1341,0))))</f>
        <v/>
      </c>
      <c r="D1344" s="3" t="str">
        <f ca="1">IF($B1342="","",CONCATENATE("Dotace bude použita na:","
",OFFSET(Zdroj!P$16,'k rozhodnutí detailní'!$A1341,0)))</f>
        <v/>
      </c>
      <c r="E1344" s="426"/>
      <c r="F1344" s="32" t="str">
        <f ca="1">IF($B1342="","",OFFSET(Zdroj!V$16,'k rozhodnutí detailní'!$A1341,0))</f>
        <v/>
      </c>
      <c r="G1344" s="49" t="str">
        <f ca="1">IF($B1342="","",OFFSET(Zdroj!CC$16,'k rozhodnutí'!#REF!,0))</f>
        <v/>
      </c>
      <c r="H1344" s="427"/>
      <c r="I1344" s="419"/>
      <c r="J1344" s="419"/>
      <c r="K1344" s="419"/>
      <c r="L1344" s="419"/>
      <c r="M1344" s="435"/>
      <c r="N1344" s="33" t="str">
        <f t="shared" ref="N1344" ca="1" si="936">IF(B1342="","",N1342/G1342)</f>
        <v/>
      </c>
      <c r="O1344" s="419"/>
    </row>
    <row r="1345" spans="1:15" hidden="1" x14ac:dyDescent="0.25">
      <c r="A1345" s="25"/>
      <c r="B1345" s="144" t="str">
        <f ca="1">IF(OFFSET(Zdroj!$B$16,A1344,0)&gt;0,A1347,"")</f>
        <v/>
      </c>
      <c r="C1345" s="2" t="str">
        <f ca="1">IF($B1345="","",IF(Zdroj!$AS$9="ano",CONCATENATE(OFFSET(Zdroj!C$16,'k rozhodnutí detailní'!$A1344,0),"
","Anonymizováno","
",OFFSET(Zdroj!E$16,'k rozhodnutí detailní'!$A1344,0),"
",OFFSET(Zdroj!F$16,'k rozhodnutí detailní'!$A1344,0)),CONCATENATE(OFFSET(Zdroj!C$16,'k rozhodnutí detailní'!$A1344,0),"
",OFFSET(Zdroj!D$16,'k rozhodnutí detailní'!$A1344,0),"
",OFFSET(Zdroj!E$16,'k rozhodnutí detailní'!$A1344,0),"
",OFFSET(Zdroj!F$16,'k rozhodnutí detailní'!$A1344,0))))</f>
        <v/>
      </c>
      <c r="D1345" s="20" t="str">
        <f ca="1">IF($B1345="","",OFFSET(Zdroj!N$16,'k rozhodnutí detailní'!$A1344,0))</f>
        <v/>
      </c>
      <c r="E1345" s="426" t="str">
        <f ca="1">IF($B1345="","",OFFSET(Zdroj!T$16,'k rozhodnutí detailní'!$A1344,0))</f>
        <v/>
      </c>
      <c r="F1345" s="32" t="str">
        <f ca="1">IF($B1345="","",OFFSET(Zdroj!U$16,'k rozhodnutí detailní'!$A1344,0))</f>
        <v/>
      </c>
      <c r="G1345" s="429" t="str">
        <f ca="1">IF($B1345="","",OFFSET(Zdroj!W$16,'k rozhodnutí detailní'!$A1344,0))</f>
        <v/>
      </c>
      <c r="H1345" s="427" t="str">
        <f ca="1">IF($B1345="","",OFFSET(Zdroj!Y$16,'k rozhodnutí detailní'!$A1344,0))</f>
        <v/>
      </c>
      <c r="I1345" s="419" t="str">
        <f ca="1">IF($B1345="","",OFFSET(Zdroj!BW$16,'k rozhodnutí detailní'!$A1344,0))</f>
        <v/>
      </c>
      <c r="J1345" s="419" t="str">
        <f ca="1">IF($B1345="","",OFFSET(Zdroj!BX$16,'k rozhodnutí detailní'!$A1344,0))</f>
        <v/>
      </c>
      <c r="K1345" s="419" t="str">
        <f ca="1">IF($B1345="","",OFFSET(Zdroj!BY$16,'k rozhodnutí detailní'!$A1344,0))</f>
        <v/>
      </c>
      <c r="L1345" s="419" t="str">
        <f ca="1">IF($B1345="","",CONCATENATE(OFFSET(Zdroj!BZ$16,'k rozhodnutí detailní'!$A1344,0)," ze 100"))</f>
        <v/>
      </c>
      <c r="M1345" s="435" t="str">
        <f t="shared" ref="M1345" ca="1" si="937">IF($B1345="","",SUM((I1345+J1345+K1345)/100))</f>
        <v/>
      </c>
      <c r="N1345" s="425" t="str">
        <f ca="1">IF(B1345="","",IF(Zdroj!$AS$1=Zdroj!$AT$9,IF(ROUND(G1345*M1345,Zdroj!$AT$8)&lt;Zdroj!$AU$1,Zdroj!$AU$1,ROUND(G1345*M1345,Zdroj!$AT$8)),OFFSET(Zdroj!CE$16,'k rozhodnutí detailní'!A1344,0)))</f>
        <v/>
      </c>
      <c r="O1345" s="419" t="str">
        <f ca="1">IF($B1345="","",OFFSET(Zdroj!Z$16,'k rozhodnutí detailní'!$A1344,0))</f>
        <v/>
      </c>
    </row>
    <row r="1346" spans="1:15" hidden="1" x14ac:dyDescent="0.25">
      <c r="A1346" s="25"/>
      <c r="B1346" s="424" t="str">
        <f ca="1">IF(OFFSET(Zdroj!$B$16,A1344,0)&gt;0,OFFSET(Zdroj!$B$16,A1344,0)+0,"")</f>
        <v/>
      </c>
      <c r="C1346" s="2" t="str">
        <f ca="1">IF($B1345="","",IF(Zdroj!$AS$9="ano",CONCATENATE("Okres:","
",OFFSET(Zdroj!CH$16,'k rozhodnutí detailní'!$A1344,0),"
","Právní forma","
",OFFSET(Zdroj!H$16,'k rozhodnutí detailní'!$A1344,0),"
",IF(OFFSET(Zdroj!I$16,'k rozhodnutí detailní'!$A1344,0)="","","IČO: "),OFFSET(Zdroj!I$16,'k rozhodnutí detailní'!$A1344,0),"
","B.Ú. ",IF(OFFSET(Zdroj!J$16,'k rozhodnutí detailní'!$A1344,0)="","","Anonymizováno")),CONCATENATE("Okres:","
",OFFSET(Zdroj!CH$16,'k rozhodnutí detailní'!$A1344,0),"
","Právní forma","
",OFFSET(Zdroj!H$16,'k rozhodnutí detailní'!$A1344,0),"
",IF(OFFSET(Zdroj!I$16,'k rozhodnutí detailní'!$A1344,0)="","","IČO: "),OFFSET(Zdroj!I$16,'k rozhodnutí detailní'!$A1344,0),"
","B.Ú. ",OFFSET(Zdroj!J$16,'k rozhodnutí detailní'!$A1344,0))))</f>
        <v/>
      </c>
      <c r="D1346" s="3" t="str">
        <f ca="1">IF($B1345="","",OFFSET(Zdroj!O$16,'k rozhodnutí detailní'!$A1344,0))</f>
        <v/>
      </c>
      <c r="E1346" s="426"/>
      <c r="F1346" s="31"/>
      <c r="G1346" s="429"/>
      <c r="H1346" s="427"/>
      <c r="I1346" s="419"/>
      <c r="J1346" s="419"/>
      <c r="K1346" s="419"/>
      <c r="L1346" s="419"/>
      <c r="M1346" s="435"/>
      <c r="N1346" s="425"/>
      <c r="O1346" s="419"/>
    </row>
    <row r="1347" spans="1:15" hidden="1" x14ac:dyDescent="0.25">
      <c r="A1347" s="25">
        <f t="shared" ref="A1347" si="938">ROW()/3-1</f>
        <v>448</v>
      </c>
      <c r="B1347" s="424"/>
      <c r="C1347" s="29" t="str">
        <f ca="1">IF($B1345="","",IF(Zdroj!$AS$9="ano",IF(OFFSET(Zdroj!M$16,'k rozhodnutí detailní'!A1344,0)="","","Anonymizováno"),IF(OFFSET(Zdroj!M$16,'k rozhodnutí detailní'!A1344,0)="","",OFFSET(Zdroj!M$16,'k rozhodnutí detailní'!A1344,0))))</f>
        <v/>
      </c>
      <c r="D1347" s="3" t="str">
        <f ca="1">IF($B1345="","",CONCATENATE("Dotace bude použita na:","
",OFFSET(Zdroj!P$16,'k rozhodnutí detailní'!$A1344,0)))</f>
        <v/>
      </c>
      <c r="E1347" s="426"/>
      <c r="F1347" s="32" t="str">
        <f ca="1">IF($B1345="","",OFFSET(Zdroj!V$16,'k rozhodnutí detailní'!$A1344,0))</f>
        <v/>
      </c>
      <c r="G1347" s="49" t="str">
        <f ca="1">IF($B1345="","",OFFSET(Zdroj!CC$16,'k rozhodnutí'!#REF!,0))</f>
        <v/>
      </c>
      <c r="H1347" s="427"/>
      <c r="I1347" s="419"/>
      <c r="J1347" s="419"/>
      <c r="K1347" s="419"/>
      <c r="L1347" s="419"/>
      <c r="M1347" s="435"/>
      <c r="N1347" s="33" t="str">
        <f t="shared" ref="N1347" ca="1" si="939">IF(B1345="","",N1345/G1345)</f>
        <v/>
      </c>
      <c r="O1347" s="419"/>
    </row>
    <row r="1348" spans="1:15" hidden="1" x14ac:dyDescent="0.25">
      <c r="A1348" s="25"/>
      <c r="B1348" s="144" t="str">
        <f ca="1">IF(OFFSET(Zdroj!$B$16,A1347,0)&gt;0,A1350,"")</f>
        <v/>
      </c>
      <c r="C1348" s="2" t="str">
        <f ca="1">IF($B1348="","",IF(Zdroj!$AS$9="ano",CONCATENATE(OFFSET(Zdroj!C$16,'k rozhodnutí detailní'!$A1347,0),"
","Anonymizováno","
",OFFSET(Zdroj!E$16,'k rozhodnutí detailní'!$A1347,0),"
",OFFSET(Zdroj!F$16,'k rozhodnutí detailní'!$A1347,0)),CONCATENATE(OFFSET(Zdroj!C$16,'k rozhodnutí detailní'!$A1347,0),"
",OFFSET(Zdroj!D$16,'k rozhodnutí detailní'!$A1347,0),"
",OFFSET(Zdroj!E$16,'k rozhodnutí detailní'!$A1347,0),"
",OFFSET(Zdroj!F$16,'k rozhodnutí detailní'!$A1347,0))))</f>
        <v/>
      </c>
      <c r="D1348" s="20" t="str">
        <f ca="1">IF($B1348="","",OFFSET(Zdroj!N$16,'k rozhodnutí detailní'!$A1347,0))</f>
        <v/>
      </c>
      <c r="E1348" s="426" t="str">
        <f ca="1">IF($B1348="","",OFFSET(Zdroj!T$16,'k rozhodnutí detailní'!$A1347,0))</f>
        <v/>
      </c>
      <c r="F1348" s="32" t="str">
        <f ca="1">IF($B1348="","",OFFSET(Zdroj!U$16,'k rozhodnutí detailní'!$A1347,0))</f>
        <v/>
      </c>
      <c r="G1348" s="429" t="str">
        <f ca="1">IF($B1348="","",OFFSET(Zdroj!W$16,'k rozhodnutí detailní'!$A1347,0))</f>
        <v/>
      </c>
      <c r="H1348" s="427" t="str">
        <f ca="1">IF($B1348="","",OFFSET(Zdroj!Y$16,'k rozhodnutí detailní'!$A1347,0))</f>
        <v/>
      </c>
      <c r="I1348" s="419" t="str">
        <f ca="1">IF($B1348="","",OFFSET(Zdroj!BW$16,'k rozhodnutí detailní'!$A1347,0))</f>
        <v/>
      </c>
      <c r="J1348" s="419" t="str">
        <f ca="1">IF($B1348="","",OFFSET(Zdroj!BX$16,'k rozhodnutí detailní'!$A1347,0))</f>
        <v/>
      </c>
      <c r="K1348" s="419" t="str">
        <f ca="1">IF($B1348="","",OFFSET(Zdroj!BY$16,'k rozhodnutí detailní'!$A1347,0))</f>
        <v/>
      </c>
      <c r="L1348" s="419" t="str">
        <f ca="1">IF($B1348="","",CONCATENATE(OFFSET(Zdroj!BZ$16,'k rozhodnutí detailní'!$A1347,0)," ze 100"))</f>
        <v/>
      </c>
      <c r="M1348" s="435" t="str">
        <f t="shared" ref="M1348" ca="1" si="940">IF($B1348="","",SUM((I1348+J1348+K1348)/100))</f>
        <v/>
      </c>
      <c r="N1348" s="425" t="str">
        <f ca="1">IF(B1348="","",IF(Zdroj!$AS$1=Zdroj!$AT$9,IF(ROUND(G1348*M1348,Zdroj!$AT$8)&lt;Zdroj!$AU$1,Zdroj!$AU$1,ROUND(G1348*M1348,Zdroj!$AT$8)),OFFSET(Zdroj!CE$16,'k rozhodnutí detailní'!A1347,0)))</f>
        <v/>
      </c>
      <c r="O1348" s="419" t="str">
        <f ca="1">IF($B1348="","",OFFSET(Zdroj!Z$16,'k rozhodnutí detailní'!$A1347,0))</f>
        <v/>
      </c>
    </row>
    <row r="1349" spans="1:15" hidden="1" x14ac:dyDescent="0.25">
      <c r="A1349" s="25"/>
      <c r="B1349" s="424" t="str">
        <f ca="1">IF(OFFSET(Zdroj!$B$16,A1347,0)&gt;0,OFFSET(Zdroj!$B$16,A1347,0)+0,"")</f>
        <v/>
      </c>
      <c r="C1349" s="2" t="str">
        <f ca="1">IF($B1348="","",IF(Zdroj!$AS$9="ano",CONCATENATE("Okres:","
",OFFSET(Zdroj!CH$16,'k rozhodnutí detailní'!$A1347,0),"
","Právní forma","
",OFFSET(Zdroj!H$16,'k rozhodnutí detailní'!$A1347,0),"
",IF(OFFSET(Zdroj!I$16,'k rozhodnutí detailní'!$A1347,0)="","","IČO: "),OFFSET(Zdroj!I$16,'k rozhodnutí detailní'!$A1347,0),"
","B.Ú. ",IF(OFFSET(Zdroj!J$16,'k rozhodnutí detailní'!$A1347,0)="","","Anonymizováno")),CONCATENATE("Okres:","
",OFFSET(Zdroj!CH$16,'k rozhodnutí detailní'!$A1347,0),"
","Právní forma","
",OFFSET(Zdroj!H$16,'k rozhodnutí detailní'!$A1347,0),"
",IF(OFFSET(Zdroj!I$16,'k rozhodnutí detailní'!$A1347,0)="","","IČO: "),OFFSET(Zdroj!I$16,'k rozhodnutí detailní'!$A1347,0),"
","B.Ú. ",OFFSET(Zdroj!J$16,'k rozhodnutí detailní'!$A1347,0))))</f>
        <v/>
      </c>
      <c r="D1349" s="3" t="str">
        <f ca="1">IF($B1348="","",OFFSET(Zdroj!O$16,'k rozhodnutí detailní'!$A1347,0))</f>
        <v/>
      </c>
      <c r="E1349" s="426"/>
      <c r="F1349" s="31"/>
      <c r="G1349" s="429"/>
      <c r="H1349" s="427"/>
      <c r="I1349" s="419"/>
      <c r="J1349" s="419"/>
      <c r="K1349" s="419"/>
      <c r="L1349" s="419"/>
      <c r="M1349" s="435"/>
      <c r="N1349" s="425"/>
      <c r="O1349" s="419"/>
    </row>
    <row r="1350" spans="1:15" hidden="1" x14ac:dyDescent="0.25">
      <c r="A1350" s="25">
        <f t="shared" ref="A1350" si="941">ROW()/3-1</f>
        <v>449</v>
      </c>
      <c r="B1350" s="424"/>
      <c r="C1350" s="29" t="str">
        <f ca="1">IF($B1348="","",IF(Zdroj!$AS$9="ano",IF(OFFSET(Zdroj!M$16,'k rozhodnutí detailní'!A1347,0)="","","Anonymizováno"),IF(OFFSET(Zdroj!M$16,'k rozhodnutí detailní'!A1347,0)="","",OFFSET(Zdroj!M$16,'k rozhodnutí detailní'!A1347,0))))</f>
        <v/>
      </c>
      <c r="D1350" s="3" t="str">
        <f ca="1">IF($B1348="","",CONCATENATE("Dotace bude použita na:","
",OFFSET(Zdroj!P$16,'k rozhodnutí detailní'!$A1347,0)))</f>
        <v/>
      </c>
      <c r="E1350" s="426"/>
      <c r="F1350" s="32" t="str">
        <f ca="1">IF($B1348="","",OFFSET(Zdroj!V$16,'k rozhodnutí detailní'!$A1347,0))</f>
        <v/>
      </c>
      <c r="G1350" s="49" t="str">
        <f ca="1">IF($B1348="","",OFFSET(Zdroj!CC$16,'k rozhodnutí'!#REF!,0))</f>
        <v/>
      </c>
      <c r="H1350" s="427"/>
      <c r="I1350" s="419"/>
      <c r="J1350" s="419"/>
      <c r="K1350" s="419"/>
      <c r="L1350" s="419"/>
      <c r="M1350" s="435"/>
      <c r="N1350" s="33" t="str">
        <f t="shared" ref="N1350" ca="1" si="942">IF(B1348="","",N1348/G1348)</f>
        <v/>
      </c>
      <c r="O1350" s="419"/>
    </row>
    <row r="1351" spans="1:15" hidden="1" x14ac:dyDescent="0.25">
      <c r="A1351" s="25"/>
      <c r="B1351" s="144" t="str">
        <f ca="1">IF(OFFSET(Zdroj!$B$16,A1350,0)&gt;0,A1353,"")</f>
        <v/>
      </c>
      <c r="C1351" s="2" t="str">
        <f ca="1">IF($B1351="","",IF(Zdroj!$AS$9="ano",CONCATENATE(OFFSET(Zdroj!C$16,'k rozhodnutí detailní'!$A1350,0),"
","Anonymizováno","
",OFFSET(Zdroj!E$16,'k rozhodnutí detailní'!$A1350,0),"
",OFFSET(Zdroj!F$16,'k rozhodnutí detailní'!$A1350,0)),CONCATENATE(OFFSET(Zdroj!C$16,'k rozhodnutí detailní'!$A1350,0),"
",OFFSET(Zdroj!D$16,'k rozhodnutí detailní'!$A1350,0),"
",OFFSET(Zdroj!E$16,'k rozhodnutí detailní'!$A1350,0),"
",OFFSET(Zdroj!F$16,'k rozhodnutí detailní'!$A1350,0))))</f>
        <v/>
      </c>
      <c r="D1351" s="20" t="str">
        <f ca="1">IF($B1351="","",OFFSET(Zdroj!N$16,'k rozhodnutí detailní'!$A1350,0))</f>
        <v/>
      </c>
      <c r="E1351" s="426" t="str">
        <f ca="1">IF($B1351="","",OFFSET(Zdroj!T$16,'k rozhodnutí detailní'!$A1350,0))</f>
        <v/>
      </c>
      <c r="F1351" s="32" t="str">
        <f ca="1">IF($B1351="","",OFFSET(Zdroj!U$16,'k rozhodnutí detailní'!$A1350,0))</f>
        <v/>
      </c>
      <c r="G1351" s="429" t="str">
        <f ca="1">IF($B1351="","",OFFSET(Zdroj!W$16,'k rozhodnutí detailní'!$A1350,0))</f>
        <v/>
      </c>
      <c r="H1351" s="427" t="str">
        <f ca="1">IF($B1351="","",OFFSET(Zdroj!Y$16,'k rozhodnutí detailní'!$A1350,0))</f>
        <v/>
      </c>
      <c r="I1351" s="419" t="str">
        <f ca="1">IF($B1351="","",OFFSET(Zdroj!BW$16,'k rozhodnutí detailní'!$A1350,0))</f>
        <v/>
      </c>
      <c r="J1351" s="419" t="str">
        <f ca="1">IF($B1351="","",OFFSET(Zdroj!BX$16,'k rozhodnutí detailní'!$A1350,0))</f>
        <v/>
      </c>
      <c r="K1351" s="419" t="str">
        <f ca="1">IF($B1351="","",OFFSET(Zdroj!BY$16,'k rozhodnutí detailní'!$A1350,0))</f>
        <v/>
      </c>
      <c r="L1351" s="419" t="str">
        <f ca="1">IF($B1351="","",CONCATENATE(OFFSET(Zdroj!BZ$16,'k rozhodnutí detailní'!$A1350,0)," ze 100"))</f>
        <v/>
      </c>
      <c r="M1351" s="435" t="str">
        <f t="shared" ref="M1351" ca="1" si="943">IF($B1351="","",SUM((I1351+J1351+K1351)/100))</f>
        <v/>
      </c>
      <c r="N1351" s="425" t="str">
        <f ca="1">IF(B1351="","",IF(Zdroj!$AS$1=Zdroj!$AT$9,IF(ROUND(G1351*M1351,Zdroj!$AT$8)&lt;Zdroj!$AU$1,Zdroj!$AU$1,ROUND(G1351*M1351,Zdroj!$AT$8)),OFFSET(Zdroj!CE$16,'k rozhodnutí detailní'!A1350,0)))</f>
        <v/>
      </c>
      <c r="O1351" s="419" t="str">
        <f ca="1">IF($B1351="","",OFFSET(Zdroj!Z$16,'k rozhodnutí detailní'!$A1350,0))</f>
        <v/>
      </c>
    </row>
    <row r="1352" spans="1:15" hidden="1" x14ac:dyDescent="0.25">
      <c r="A1352" s="25"/>
      <c r="B1352" s="424" t="str">
        <f ca="1">IF(OFFSET(Zdroj!$B$16,A1350,0)&gt;0,OFFSET(Zdroj!$B$16,A1350,0)+0,"")</f>
        <v/>
      </c>
      <c r="C1352" s="2" t="str">
        <f ca="1">IF($B1351="","",IF(Zdroj!$AS$9="ano",CONCATENATE("Okres:","
",OFFSET(Zdroj!CH$16,'k rozhodnutí detailní'!$A1350,0),"
","Právní forma","
",OFFSET(Zdroj!H$16,'k rozhodnutí detailní'!$A1350,0),"
",IF(OFFSET(Zdroj!I$16,'k rozhodnutí detailní'!$A1350,0)="","","IČO: "),OFFSET(Zdroj!I$16,'k rozhodnutí detailní'!$A1350,0),"
","B.Ú. ",IF(OFFSET(Zdroj!J$16,'k rozhodnutí detailní'!$A1350,0)="","","Anonymizováno")),CONCATENATE("Okres:","
",OFFSET(Zdroj!CH$16,'k rozhodnutí detailní'!$A1350,0),"
","Právní forma","
",OFFSET(Zdroj!H$16,'k rozhodnutí detailní'!$A1350,0),"
",IF(OFFSET(Zdroj!I$16,'k rozhodnutí detailní'!$A1350,0)="","","IČO: "),OFFSET(Zdroj!I$16,'k rozhodnutí detailní'!$A1350,0),"
","B.Ú. ",OFFSET(Zdroj!J$16,'k rozhodnutí detailní'!$A1350,0))))</f>
        <v/>
      </c>
      <c r="D1352" s="3" t="str">
        <f ca="1">IF($B1351="","",OFFSET(Zdroj!O$16,'k rozhodnutí detailní'!$A1350,0))</f>
        <v/>
      </c>
      <c r="E1352" s="426"/>
      <c r="F1352" s="31"/>
      <c r="G1352" s="429"/>
      <c r="H1352" s="427"/>
      <c r="I1352" s="419"/>
      <c r="J1352" s="419"/>
      <c r="K1352" s="419"/>
      <c r="L1352" s="419"/>
      <c r="M1352" s="435"/>
      <c r="N1352" s="425"/>
      <c r="O1352" s="419"/>
    </row>
    <row r="1353" spans="1:15" hidden="1" x14ac:dyDescent="0.25">
      <c r="A1353" s="25">
        <f t="shared" ref="A1353" si="944">ROW()/3-1</f>
        <v>450</v>
      </c>
      <c r="B1353" s="424"/>
      <c r="C1353" s="29" t="str">
        <f ca="1">IF($B1351="","",IF(Zdroj!$AS$9="ano",IF(OFFSET(Zdroj!M$16,'k rozhodnutí detailní'!A1350,0)="","","Anonymizováno"),IF(OFFSET(Zdroj!M$16,'k rozhodnutí detailní'!A1350,0)="","",OFFSET(Zdroj!M$16,'k rozhodnutí detailní'!A1350,0))))</f>
        <v/>
      </c>
      <c r="D1353" s="3" t="str">
        <f ca="1">IF($B1351="","",CONCATENATE("Dotace bude použita na:","
",OFFSET(Zdroj!P$16,'k rozhodnutí detailní'!$A1350,0)))</f>
        <v/>
      </c>
      <c r="E1353" s="426"/>
      <c r="F1353" s="32" t="str">
        <f ca="1">IF($B1351="","",OFFSET(Zdroj!V$16,'k rozhodnutí detailní'!$A1350,0))</f>
        <v/>
      </c>
      <c r="G1353" s="49" t="str">
        <f ca="1">IF($B1351="","",OFFSET(Zdroj!CC$16,'k rozhodnutí'!#REF!,0))</f>
        <v/>
      </c>
      <c r="H1353" s="427"/>
      <c r="I1353" s="419"/>
      <c r="J1353" s="419"/>
      <c r="K1353" s="419"/>
      <c r="L1353" s="419"/>
      <c r="M1353" s="435"/>
      <c r="N1353" s="33" t="str">
        <f t="shared" ref="N1353" ca="1" si="945">IF(B1351="","",N1351/G1351)</f>
        <v/>
      </c>
      <c r="O1353" s="419"/>
    </row>
    <row r="1354" spans="1:15" hidden="1" x14ac:dyDescent="0.25">
      <c r="A1354" s="25"/>
      <c r="B1354" s="144" t="str">
        <f ca="1">IF(OFFSET(Zdroj!$B$16,A1353,0)&gt;0,A1356,"")</f>
        <v/>
      </c>
      <c r="C1354" s="2" t="str">
        <f ca="1">IF($B1354="","",IF(Zdroj!$AS$9="ano",CONCATENATE(OFFSET(Zdroj!C$16,'k rozhodnutí detailní'!$A1353,0),"
","Anonymizováno","
",OFFSET(Zdroj!E$16,'k rozhodnutí detailní'!$A1353,0),"
",OFFSET(Zdroj!F$16,'k rozhodnutí detailní'!$A1353,0)),CONCATENATE(OFFSET(Zdroj!C$16,'k rozhodnutí detailní'!$A1353,0),"
",OFFSET(Zdroj!D$16,'k rozhodnutí detailní'!$A1353,0),"
",OFFSET(Zdroj!E$16,'k rozhodnutí detailní'!$A1353,0),"
",OFFSET(Zdroj!F$16,'k rozhodnutí detailní'!$A1353,0))))</f>
        <v/>
      </c>
      <c r="D1354" s="20" t="str">
        <f ca="1">IF($B1354="","",OFFSET(Zdroj!N$16,'k rozhodnutí detailní'!$A1353,0))</f>
        <v/>
      </c>
      <c r="E1354" s="426" t="str">
        <f ca="1">IF($B1354="","",OFFSET(Zdroj!T$16,'k rozhodnutí detailní'!$A1353,0))</f>
        <v/>
      </c>
      <c r="F1354" s="32" t="str">
        <f ca="1">IF($B1354="","",OFFSET(Zdroj!U$16,'k rozhodnutí detailní'!$A1353,0))</f>
        <v/>
      </c>
      <c r="G1354" s="429" t="str">
        <f ca="1">IF($B1354="","",OFFSET(Zdroj!W$16,'k rozhodnutí detailní'!$A1353,0))</f>
        <v/>
      </c>
      <c r="H1354" s="427" t="str">
        <f ca="1">IF($B1354="","",OFFSET(Zdroj!Y$16,'k rozhodnutí detailní'!$A1353,0))</f>
        <v/>
      </c>
      <c r="I1354" s="419" t="str">
        <f ca="1">IF($B1354="","",OFFSET(Zdroj!BW$16,'k rozhodnutí detailní'!$A1353,0))</f>
        <v/>
      </c>
      <c r="J1354" s="419" t="str">
        <f ca="1">IF($B1354="","",OFFSET(Zdroj!BX$16,'k rozhodnutí detailní'!$A1353,0))</f>
        <v/>
      </c>
      <c r="K1354" s="419" t="str">
        <f ca="1">IF($B1354="","",OFFSET(Zdroj!BY$16,'k rozhodnutí detailní'!$A1353,0))</f>
        <v/>
      </c>
      <c r="L1354" s="419" t="str">
        <f ca="1">IF($B1354="","",CONCATENATE(OFFSET(Zdroj!BZ$16,'k rozhodnutí detailní'!$A1353,0)," ze 100"))</f>
        <v/>
      </c>
      <c r="M1354" s="435" t="str">
        <f t="shared" ref="M1354" ca="1" si="946">IF($B1354="","",SUM((I1354+J1354+K1354)/100))</f>
        <v/>
      </c>
      <c r="N1354" s="425" t="str">
        <f ca="1">IF(B1354="","",IF(Zdroj!$AS$1=Zdroj!$AT$9,IF(ROUND(G1354*M1354,Zdroj!$AT$8)&lt;Zdroj!$AU$1,Zdroj!$AU$1,ROUND(G1354*M1354,Zdroj!$AT$8)),OFFSET(Zdroj!CE$16,'k rozhodnutí detailní'!A1353,0)))</f>
        <v/>
      </c>
      <c r="O1354" s="419" t="str">
        <f ca="1">IF($B1354="","",OFFSET(Zdroj!Z$16,'k rozhodnutí detailní'!$A1353,0))</f>
        <v/>
      </c>
    </row>
    <row r="1355" spans="1:15" hidden="1" x14ac:dyDescent="0.25">
      <c r="A1355" s="25"/>
      <c r="B1355" s="424" t="str">
        <f ca="1">IF(OFFSET(Zdroj!$B$16,A1353,0)&gt;0,OFFSET(Zdroj!$B$16,A1353,0)+0,"")</f>
        <v/>
      </c>
      <c r="C1355" s="2" t="str">
        <f ca="1">IF($B1354="","",IF(Zdroj!$AS$9="ano",CONCATENATE("Okres:","
",OFFSET(Zdroj!CH$16,'k rozhodnutí detailní'!$A1353,0),"
","Právní forma","
",OFFSET(Zdroj!H$16,'k rozhodnutí detailní'!$A1353,0),"
",IF(OFFSET(Zdroj!I$16,'k rozhodnutí detailní'!$A1353,0)="","","IČO: "),OFFSET(Zdroj!I$16,'k rozhodnutí detailní'!$A1353,0),"
","B.Ú. ",IF(OFFSET(Zdroj!J$16,'k rozhodnutí detailní'!$A1353,0)="","","Anonymizováno")),CONCATENATE("Okres:","
",OFFSET(Zdroj!CH$16,'k rozhodnutí detailní'!$A1353,0),"
","Právní forma","
",OFFSET(Zdroj!H$16,'k rozhodnutí detailní'!$A1353,0),"
",IF(OFFSET(Zdroj!I$16,'k rozhodnutí detailní'!$A1353,0)="","","IČO: "),OFFSET(Zdroj!I$16,'k rozhodnutí detailní'!$A1353,0),"
","B.Ú. ",OFFSET(Zdroj!J$16,'k rozhodnutí detailní'!$A1353,0))))</f>
        <v/>
      </c>
      <c r="D1355" s="3" t="str">
        <f ca="1">IF($B1354="","",OFFSET(Zdroj!O$16,'k rozhodnutí detailní'!$A1353,0))</f>
        <v/>
      </c>
      <c r="E1355" s="426"/>
      <c r="F1355" s="31"/>
      <c r="G1355" s="429"/>
      <c r="H1355" s="427"/>
      <c r="I1355" s="419"/>
      <c r="J1355" s="419"/>
      <c r="K1355" s="419"/>
      <c r="L1355" s="419"/>
      <c r="M1355" s="435"/>
      <c r="N1355" s="425"/>
      <c r="O1355" s="419"/>
    </row>
    <row r="1356" spans="1:15" hidden="1" x14ac:dyDescent="0.25">
      <c r="A1356" s="25">
        <f t="shared" ref="A1356" si="947">ROW()/3-1</f>
        <v>451</v>
      </c>
      <c r="B1356" s="424"/>
      <c r="C1356" s="29" t="str">
        <f ca="1">IF($B1354="","",IF(Zdroj!$AS$9="ano",IF(OFFSET(Zdroj!M$16,'k rozhodnutí detailní'!A1353,0)="","","Anonymizováno"),IF(OFFSET(Zdroj!M$16,'k rozhodnutí detailní'!A1353,0)="","",OFFSET(Zdroj!M$16,'k rozhodnutí detailní'!A1353,0))))</f>
        <v/>
      </c>
      <c r="D1356" s="3" t="str">
        <f ca="1">IF($B1354="","",CONCATENATE("Dotace bude použita na:","
",OFFSET(Zdroj!P$16,'k rozhodnutí detailní'!$A1353,0)))</f>
        <v/>
      </c>
      <c r="E1356" s="426"/>
      <c r="F1356" s="32" t="str">
        <f ca="1">IF($B1354="","",OFFSET(Zdroj!V$16,'k rozhodnutí detailní'!$A1353,0))</f>
        <v/>
      </c>
      <c r="G1356" s="49" t="str">
        <f ca="1">IF($B1354="","",OFFSET(Zdroj!CC$16,'k rozhodnutí'!#REF!,0))</f>
        <v/>
      </c>
      <c r="H1356" s="427"/>
      <c r="I1356" s="419"/>
      <c r="J1356" s="419"/>
      <c r="K1356" s="419"/>
      <c r="L1356" s="419"/>
      <c r="M1356" s="435"/>
      <c r="N1356" s="33" t="str">
        <f t="shared" ref="N1356" ca="1" si="948">IF(B1354="","",N1354/G1354)</f>
        <v/>
      </c>
      <c r="O1356" s="419"/>
    </row>
    <row r="1357" spans="1:15" hidden="1" x14ac:dyDescent="0.25">
      <c r="A1357" s="25"/>
      <c r="B1357" s="144" t="str">
        <f ca="1">IF(OFFSET(Zdroj!$B$16,A1356,0)&gt;0,A1359,"")</f>
        <v/>
      </c>
      <c r="C1357" s="2" t="str">
        <f ca="1">IF($B1357="","",IF(Zdroj!$AS$9="ano",CONCATENATE(OFFSET(Zdroj!C$16,'k rozhodnutí detailní'!$A1356,0),"
","Anonymizováno","
",OFFSET(Zdroj!E$16,'k rozhodnutí detailní'!$A1356,0),"
",OFFSET(Zdroj!F$16,'k rozhodnutí detailní'!$A1356,0)),CONCATENATE(OFFSET(Zdroj!C$16,'k rozhodnutí detailní'!$A1356,0),"
",OFFSET(Zdroj!D$16,'k rozhodnutí detailní'!$A1356,0),"
",OFFSET(Zdroj!E$16,'k rozhodnutí detailní'!$A1356,0),"
",OFFSET(Zdroj!F$16,'k rozhodnutí detailní'!$A1356,0))))</f>
        <v/>
      </c>
      <c r="D1357" s="20" t="str">
        <f ca="1">IF($B1357="","",OFFSET(Zdroj!N$16,'k rozhodnutí detailní'!$A1356,0))</f>
        <v/>
      </c>
      <c r="E1357" s="426" t="str">
        <f ca="1">IF($B1357="","",OFFSET(Zdroj!T$16,'k rozhodnutí detailní'!$A1356,0))</f>
        <v/>
      </c>
      <c r="F1357" s="32" t="str">
        <f ca="1">IF($B1357="","",OFFSET(Zdroj!U$16,'k rozhodnutí detailní'!$A1356,0))</f>
        <v/>
      </c>
      <c r="G1357" s="429" t="str">
        <f ca="1">IF($B1357="","",OFFSET(Zdroj!W$16,'k rozhodnutí detailní'!$A1356,0))</f>
        <v/>
      </c>
      <c r="H1357" s="427" t="str">
        <f ca="1">IF($B1357="","",OFFSET(Zdroj!Y$16,'k rozhodnutí detailní'!$A1356,0))</f>
        <v/>
      </c>
      <c r="I1357" s="419" t="str">
        <f ca="1">IF($B1357="","",OFFSET(Zdroj!BW$16,'k rozhodnutí detailní'!$A1356,0))</f>
        <v/>
      </c>
      <c r="J1357" s="419" t="str">
        <f ca="1">IF($B1357="","",OFFSET(Zdroj!BX$16,'k rozhodnutí detailní'!$A1356,0))</f>
        <v/>
      </c>
      <c r="K1357" s="419" t="str">
        <f ca="1">IF($B1357="","",OFFSET(Zdroj!BY$16,'k rozhodnutí detailní'!$A1356,0))</f>
        <v/>
      </c>
      <c r="L1357" s="419" t="str">
        <f ca="1">IF($B1357="","",CONCATENATE(OFFSET(Zdroj!BZ$16,'k rozhodnutí detailní'!$A1356,0)," ze 100"))</f>
        <v/>
      </c>
      <c r="M1357" s="435" t="str">
        <f t="shared" ref="M1357" ca="1" si="949">IF($B1357="","",SUM((I1357+J1357+K1357)/100))</f>
        <v/>
      </c>
      <c r="N1357" s="425" t="str">
        <f ca="1">IF(B1357="","",IF(Zdroj!$AS$1=Zdroj!$AT$9,IF(ROUND(G1357*M1357,Zdroj!$AT$8)&lt;Zdroj!$AU$1,Zdroj!$AU$1,ROUND(G1357*M1357,Zdroj!$AT$8)),OFFSET(Zdroj!CE$16,'k rozhodnutí detailní'!A1356,0)))</f>
        <v/>
      </c>
      <c r="O1357" s="419" t="str">
        <f ca="1">IF($B1357="","",OFFSET(Zdroj!Z$16,'k rozhodnutí detailní'!$A1356,0))</f>
        <v/>
      </c>
    </row>
    <row r="1358" spans="1:15" hidden="1" x14ac:dyDescent="0.25">
      <c r="A1358" s="25"/>
      <c r="B1358" s="424" t="str">
        <f ca="1">IF(OFFSET(Zdroj!$B$16,A1356,0)&gt;0,OFFSET(Zdroj!$B$16,A1356,0)+0,"")</f>
        <v/>
      </c>
      <c r="C1358" s="2" t="str">
        <f ca="1">IF($B1357="","",IF(Zdroj!$AS$9="ano",CONCATENATE("Okres:","
",OFFSET(Zdroj!CH$16,'k rozhodnutí detailní'!$A1356,0),"
","Právní forma","
",OFFSET(Zdroj!H$16,'k rozhodnutí detailní'!$A1356,0),"
",IF(OFFSET(Zdroj!I$16,'k rozhodnutí detailní'!$A1356,0)="","","IČO: "),OFFSET(Zdroj!I$16,'k rozhodnutí detailní'!$A1356,0),"
","B.Ú. ",IF(OFFSET(Zdroj!J$16,'k rozhodnutí detailní'!$A1356,0)="","","Anonymizováno")),CONCATENATE("Okres:","
",OFFSET(Zdroj!CH$16,'k rozhodnutí detailní'!$A1356,0),"
","Právní forma","
",OFFSET(Zdroj!H$16,'k rozhodnutí detailní'!$A1356,0),"
",IF(OFFSET(Zdroj!I$16,'k rozhodnutí detailní'!$A1356,0)="","","IČO: "),OFFSET(Zdroj!I$16,'k rozhodnutí detailní'!$A1356,0),"
","B.Ú. ",OFFSET(Zdroj!J$16,'k rozhodnutí detailní'!$A1356,0))))</f>
        <v/>
      </c>
      <c r="D1358" s="3" t="str">
        <f ca="1">IF($B1357="","",OFFSET(Zdroj!O$16,'k rozhodnutí detailní'!$A1356,0))</f>
        <v/>
      </c>
      <c r="E1358" s="426"/>
      <c r="F1358" s="31"/>
      <c r="G1358" s="429"/>
      <c r="H1358" s="427"/>
      <c r="I1358" s="419"/>
      <c r="J1358" s="419"/>
      <c r="K1358" s="419"/>
      <c r="L1358" s="419"/>
      <c r="M1358" s="435"/>
      <c r="N1358" s="425"/>
      <c r="O1358" s="419"/>
    </row>
    <row r="1359" spans="1:15" hidden="1" x14ac:dyDescent="0.25">
      <c r="A1359" s="25">
        <f t="shared" ref="A1359" si="950">ROW()/3-1</f>
        <v>452</v>
      </c>
      <c r="B1359" s="424"/>
      <c r="C1359" s="29" t="str">
        <f ca="1">IF($B1357="","",IF(Zdroj!$AS$9="ano",IF(OFFSET(Zdroj!M$16,'k rozhodnutí detailní'!A1356,0)="","","Anonymizováno"),IF(OFFSET(Zdroj!M$16,'k rozhodnutí detailní'!A1356,0)="","",OFFSET(Zdroj!M$16,'k rozhodnutí detailní'!A1356,0))))</f>
        <v/>
      </c>
      <c r="D1359" s="3" t="str">
        <f ca="1">IF($B1357="","",CONCATENATE("Dotace bude použita na:","
",OFFSET(Zdroj!P$16,'k rozhodnutí detailní'!$A1356,0)))</f>
        <v/>
      </c>
      <c r="E1359" s="426"/>
      <c r="F1359" s="32" t="str">
        <f ca="1">IF($B1357="","",OFFSET(Zdroj!V$16,'k rozhodnutí detailní'!$A1356,0))</f>
        <v/>
      </c>
      <c r="G1359" s="49" t="str">
        <f ca="1">IF($B1357="","",OFFSET(Zdroj!CC$16,'k rozhodnutí'!#REF!,0))</f>
        <v/>
      </c>
      <c r="H1359" s="427"/>
      <c r="I1359" s="419"/>
      <c r="J1359" s="419"/>
      <c r="K1359" s="419"/>
      <c r="L1359" s="419"/>
      <c r="M1359" s="435"/>
      <c r="N1359" s="33" t="str">
        <f t="shared" ref="N1359" ca="1" si="951">IF(B1357="","",N1357/G1357)</f>
        <v/>
      </c>
      <c r="O1359" s="419"/>
    </row>
    <row r="1360" spans="1:15" hidden="1" x14ac:dyDescent="0.25">
      <c r="A1360" s="25"/>
      <c r="B1360" s="144" t="str">
        <f ca="1">IF(OFFSET(Zdroj!$B$16,A1359,0)&gt;0,A1362,"")</f>
        <v/>
      </c>
      <c r="C1360" s="2" t="str">
        <f ca="1">IF($B1360="","",IF(Zdroj!$AS$9="ano",CONCATENATE(OFFSET(Zdroj!C$16,'k rozhodnutí detailní'!$A1359,0),"
","Anonymizováno","
",OFFSET(Zdroj!E$16,'k rozhodnutí detailní'!$A1359,0),"
",OFFSET(Zdroj!F$16,'k rozhodnutí detailní'!$A1359,0)),CONCATENATE(OFFSET(Zdroj!C$16,'k rozhodnutí detailní'!$A1359,0),"
",OFFSET(Zdroj!D$16,'k rozhodnutí detailní'!$A1359,0),"
",OFFSET(Zdroj!E$16,'k rozhodnutí detailní'!$A1359,0),"
",OFFSET(Zdroj!F$16,'k rozhodnutí detailní'!$A1359,0))))</f>
        <v/>
      </c>
      <c r="D1360" s="20" t="str">
        <f ca="1">IF($B1360="","",OFFSET(Zdroj!N$16,'k rozhodnutí detailní'!$A1359,0))</f>
        <v/>
      </c>
      <c r="E1360" s="426" t="str">
        <f ca="1">IF($B1360="","",OFFSET(Zdroj!T$16,'k rozhodnutí detailní'!$A1359,0))</f>
        <v/>
      </c>
      <c r="F1360" s="32" t="str">
        <f ca="1">IF($B1360="","",OFFSET(Zdroj!U$16,'k rozhodnutí detailní'!$A1359,0))</f>
        <v/>
      </c>
      <c r="G1360" s="429" t="str">
        <f ca="1">IF($B1360="","",OFFSET(Zdroj!W$16,'k rozhodnutí detailní'!$A1359,0))</f>
        <v/>
      </c>
      <c r="H1360" s="427" t="str">
        <f ca="1">IF($B1360="","",OFFSET(Zdroj!Y$16,'k rozhodnutí detailní'!$A1359,0))</f>
        <v/>
      </c>
      <c r="I1360" s="419" t="str">
        <f ca="1">IF($B1360="","",OFFSET(Zdroj!BW$16,'k rozhodnutí detailní'!$A1359,0))</f>
        <v/>
      </c>
      <c r="J1360" s="419" t="str">
        <f ca="1">IF($B1360="","",OFFSET(Zdroj!BX$16,'k rozhodnutí detailní'!$A1359,0))</f>
        <v/>
      </c>
      <c r="K1360" s="419" t="str">
        <f ca="1">IF($B1360="","",OFFSET(Zdroj!BY$16,'k rozhodnutí detailní'!$A1359,0))</f>
        <v/>
      </c>
      <c r="L1360" s="419" t="str">
        <f ca="1">IF($B1360="","",CONCATENATE(OFFSET(Zdroj!BZ$16,'k rozhodnutí detailní'!$A1359,0)," ze 100"))</f>
        <v/>
      </c>
      <c r="M1360" s="435" t="str">
        <f t="shared" ref="M1360" ca="1" si="952">IF($B1360="","",SUM((I1360+J1360+K1360)/100))</f>
        <v/>
      </c>
      <c r="N1360" s="425" t="str">
        <f ca="1">IF(B1360="","",IF(Zdroj!$AS$1=Zdroj!$AT$9,IF(ROUND(G1360*M1360,Zdroj!$AT$8)&lt;Zdroj!$AU$1,Zdroj!$AU$1,ROUND(G1360*M1360,Zdroj!$AT$8)),OFFSET(Zdroj!CE$16,'k rozhodnutí detailní'!A1359,0)))</f>
        <v/>
      </c>
      <c r="O1360" s="419" t="str">
        <f ca="1">IF($B1360="","",OFFSET(Zdroj!Z$16,'k rozhodnutí detailní'!$A1359,0))</f>
        <v/>
      </c>
    </row>
    <row r="1361" spans="1:15" hidden="1" x14ac:dyDescent="0.25">
      <c r="A1361" s="25"/>
      <c r="B1361" s="424" t="str">
        <f ca="1">IF(OFFSET(Zdroj!$B$16,A1359,0)&gt;0,OFFSET(Zdroj!$B$16,A1359,0)+0,"")</f>
        <v/>
      </c>
      <c r="C1361" s="2" t="str">
        <f ca="1">IF($B1360="","",IF(Zdroj!$AS$9="ano",CONCATENATE("Okres:","
",OFFSET(Zdroj!CH$16,'k rozhodnutí detailní'!$A1359,0),"
","Právní forma","
",OFFSET(Zdroj!H$16,'k rozhodnutí detailní'!$A1359,0),"
",IF(OFFSET(Zdroj!I$16,'k rozhodnutí detailní'!$A1359,0)="","","IČO: "),OFFSET(Zdroj!I$16,'k rozhodnutí detailní'!$A1359,0),"
","B.Ú. ",IF(OFFSET(Zdroj!J$16,'k rozhodnutí detailní'!$A1359,0)="","","Anonymizováno")),CONCATENATE("Okres:","
",OFFSET(Zdroj!CH$16,'k rozhodnutí detailní'!$A1359,0),"
","Právní forma","
",OFFSET(Zdroj!H$16,'k rozhodnutí detailní'!$A1359,0),"
",IF(OFFSET(Zdroj!I$16,'k rozhodnutí detailní'!$A1359,0)="","","IČO: "),OFFSET(Zdroj!I$16,'k rozhodnutí detailní'!$A1359,0),"
","B.Ú. ",OFFSET(Zdroj!J$16,'k rozhodnutí detailní'!$A1359,0))))</f>
        <v/>
      </c>
      <c r="D1361" s="3" t="str">
        <f ca="1">IF($B1360="","",OFFSET(Zdroj!O$16,'k rozhodnutí detailní'!$A1359,0))</f>
        <v/>
      </c>
      <c r="E1361" s="426"/>
      <c r="F1361" s="31"/>
      <c r="G1361" s="429"/>
      <c r="H1361" s="427"/>
      <c r="I1361" s="419"/>
      <c r="J1361" s="419"/>
      <c r="K1361" s="419"/>
      <c r="L1361" s="419"/>
      <c r="M1361" s="435"/>
      <c r="N1361" s="425"/>
      <c r="O1361" s="419"/>
    </row>
    <row r="1362" spans="1:15" hidden="1" x14ac:dyDescent="0.25">
      <c r="A1362" s="25">
        <f t="shared" ref="A1362" si="953">ROW()/3-1</f>
        <v>453</v>
      </c>
      <c r="B1362" s="424"/>
      <c r="C1362" s="29" t="str">
        <f ca="1">IF($B1360="","",IF(Zdroj!$AS$9="ano",IF(OFFSET(Zdroj!M$16,'k rozhodnutí detailní'!A1359,0)="","","Anonymizováno"),IF(OFFSET(Zdroj!M$16,'k rozhodnutí detailní'!A1359,0)="","",OFFSET(Zdroj!M$16,'k rozhodnutí detailní'!A1359,0))))</f>
        <v/>
      </c>
      <c r="D1362" s="3" t="str">
        <f ca="1">IF($B1360="","",CONCATENATE("Dotace bude použita na:","
",OFFSET(Zdroj!P$16,'k rozhodnutí detailní'!$A1359,0)))</f>
        <v/>
      </c>
      <c r="E1362" s="426"/>
      <c r="F1362" s="32" t="str">
        <f ca="1">IF($B1360="","",OFFSET(Zdroj!V$16,'k rozhodnutí detailní'!$A1359,0))</f>
        <v/>
      </c>
      <c r="G1362" s="49" t="str">
        <f ca="1">IF($B1360="","",OFFSET(Zdroj!CC$16,'k rozhodnutí'!#REF!,0))</f>
        <v/>
      </c>
      <c r="H1362" s="427"/>
      <c r="I1362" s="419"/>
      <c r="J1362" s="419"/>
      <c r="K1362" s="419"/>
      <c r="L1362" s="419"/>
      <c r="M1362" s="435"/>
      <c r="N1362" s="33" t="str">
        <f t="shared" ref="N1362" ca="1" si="954">IF(B1360="","",N1360/G1360)</f>
        <v/>
      </c>
      <c r="O1362" s="419"/>
    </row>
    <row r="1363" spans="1:15" hidden="1" x14ac:dyDescent="0.25">
      <c r="A1363" s="25"/>
      <c r="B1363" s="144" t="str">
        <f ca="1">IF(OFFSET(Zdroj!$B$16,A1362,0)&gt;0,A1365,"")</f>
        <v/>
      </c>
      <c r="C1363" s="2" t="str">
        <f ca="1">IF($B1363="","",IF(Zdroj!$AS$9="ano",CONCATENATE(OFFSET(Zdroj!C$16,'k rozhodnutí detailní'!$A1362,0),"
","Anonymizováno","
",OFFSET(Zdroj!E$16,'k rozhodnutí detailní'!$A1362,0),"
",OFFSET(Zdroj!F$16,'k rozhodnutí detailní'!$A1362,0)),CONCATENATE(OFFSET(Zdroj!C$16,'k rozhodnutí detailní'!$A1362,0),"
",OFFSET(Zdroj!D$16,'k rozhodnutí detailní'!$A1362,0),"
",OFFSET(Zdroj!E$16,'k rozhodnutí detailní'!$A1362,0),"
",OFFSET(Zdroj!F$16,'k rozhodnutí detailní'!$A1362,0))))</f>
        <v/>
      </c>
      <c r="D1363" s="20" t="str">
        <f ca="1">IF($B1363="","",OFFSET(Zdroj!N$16,'k rozhodnutí detailní'!$A1362,0))</f>
        <v/>
      </c>
      <c r="E1363" s="426" t="str">
        <f ca="1">IF($B1363="","",OFFSET(Zdroj!T$16,'k rozhodnutí detailní'!$A1362,0))</f>
        <v/>
      </c>
      <c r="F1363" s="32" t="str">
        <f ca="1">IF($B1363="","",OFFSET(Zdroj!U$16,'k rozhodnutí detailní'!$A1362,0))</f>
        <v/>
      </c>
      <c r="G1363" s="429" t="str">
        <f ca="1">IF($B1363="","",OFFSET(Zdroj!W$16,'k rozhodnutí detailní'!$A1362,0))</f>
        <v/>
      </c>
      <c r="H1363" s="427" t="str">
        <f ca="1">IF($B1363="","",OFFSET(Zdroj!Y$16,'k rozhodnutí detailní'!$A1362,0))</f>
        <v/>
      </c>
      <c r="I1363" s="419" t="str">
        <f ca="1">IF($B1363="","",OFFSET(Zdroj!BW$16,'k rozhodnutí detailní'!$A1362,0))</f>
        <v/>
      </c>
      <c r="J1363" s="419" t="str">
        <f ca="1">IF($B1363="","",OFFSET(Zdroj!BX$16,'k rozhodnutí detailní'!$A1362,0))</f>
        <v/>
      </c>
      <c r="K1363" s="419" t="str">
        <f ca="1">IF($B1363="","",OFFSET(Zdroj!BY$16,'k rozhodnutí detailní'!$A1362,0))</f>
        <v/>
      </c>
      <c r="L1363" s="419" t="str">
        <f ca="1">IF($B1363="","",CONCATENATE(OFFSET(Zdroj!BZ$16,'k rozhodnutí detailní'!$A1362,0)," ze 100"))</f>
        <v/>
      </c>
      <c r="M1363" s="435" t="str">
        <f t="shared" ref="M1363" ca="1" si="955">IF($B1363="","",SUM((I1363+J1363+K1363)/100))</f>
        <v/>
      </c>
      <c r="N1363" s="425" t="str">
        <f ca="1">IF(B1363="","",IF(Zdroj!$AS$1=Zdroj!$AT$9,IF(ROUND(G1363*M1363,Zdroj!$AT$8)&lt;Zdroj!$AU$1,Zdroj!$AU$1,ROUND(G1363*M1363,Zdroj!$AT$8)),OFFSET(Zdroj!CE$16,'k rozhodnutí detailní'!A1362,0)))</f>
        <v/>
      </c>
      <c r="O1363" s="419" t="str">
        <f ca="1">IF($B1363="","",OFFSET(Zdroj!Z$16,'k rozhodnutí detailní'!$A1362,0))</f>
        <v/>
      </c>
    </row>
    <row r="1364" spans="1:15" hidden="1" x14ac:dyDescent="0.25">
      <c r="A1364" s="25"/>
      <c r="B1364" s="424" t="str">
        <f ca="1">IF(OFFSET(Zdroj!$B$16,A1362,0)&gt;0,OFFSET(Zdroj!$B$16,A1362,0)+0,"")</f>
        <v/>
      </c>
      <c r="C1364" s="2" t="str">
        <f ca="1">IF($B1363="","",IF(Zdroj!$AS$9="ano",CONCATENATE("Okres:","
",OFFSET(Zdroj!CH$16,'k rozhodnutí detailní'!$A1362,0),"
","Právní forma","
",OFFSET(Zdroj!H$16,'k rozhodnutí detailní'!$A1362,0),"
",IF(OFFSET(Zdroj!I$16,'k rozhodnutí detailní'!$A1362,0)="","","IČO: "),OFFSET(Zdroj!I$16,'k rozhodnutí detailní'!$A1362,0),"
","B.Ú. ",IF(OFFSET(Zdroj!J$16,'k rozhodnutí detailní'!$A1362,0)="","","Anonymizováno")),CONCATENATE("Okres:","
",OFFSET(Zdroj!CH$16,'k rozhodnutí detailní'!$A1362,0),"
","Právní forma","
",OFFSET(Zdroj!H$16,'k rozhodnutí detailní'!$A1362,0),"
",IF(OFFSET(Zdroj!I$16,'k rozhodnutí detailní'!$A1362,0)="","","IČO: "),OFFSET(Zdroj!I$16,'k rozhodnutí detailní'!$A1362,0),"
","B.Ú. ",OFFSET(Zdroj!J$16,'k rozhodnutí detailní'!$A1362,0))))</f>
        <v/>
      </c>
      <c r="D1364" s="3" t="str">
        <f ca="1">IF($B1363="","",OFFSET(Zdroj!O$16,'k rozhodnutí detailní'!$A1362,0))</f>
        <v/>
      </c>
      <c r="E1364" s="426"/>
      <c r="F1364" s="31"/>
      <c r="G1364" s="429"/>
      <c r="H1364" s="427"/>
      <c r="I1364" s="419"/>
      <c r="J1364" s="419"/>
      <c r="K1364" s="419"/>
      <c r="L1364" s="419"/>
      <c r="M1364" s="435"/>
      <c r="N1364" s="425"/>
      <c r="O1364" s="419"/>
    </row>
    <row r="1365" spans="1:15" hidden="1" x14ac:dyDescent="0.25">
      <c r="A1365" s="25">
        <f t="shared" ref="A1365" si="956">ROW()/3-1</f>
        <v>454</v>
      </c>
      <c r="B1365" s="424"/>
      <c r="C1365" s="29" t="str">
        <f ca="1">IF($B1363="","",IF(Zdroj!$AS$9="ano",IF(OFFSET(Zdroj!M$16,'k rozhodnutí detailní'!A1362,0)="","","Anonymizováno"),IF(OFFSET(Zdroj!M$16,'k rozhodnutí detailní'!A1362,0)="","",OFFSET(Zdroj!M$16,'k rozhodnutí detailní'!A1362,0))))</f>
        <v/>
      </c>
      <c r="D1365" s="3" t="str">
        <f ca="1">IF($B1363="","",CONCATENATE("Dotace bude použita na:","
",OFFSET(Zdroj!P$16,'k rozhodnutí detailní'!$A1362,0)))</f>
        <v/>
      </c>
      <c r="E1365" s="426"/>
      <c r="F1365" s="32" t="str">
        <f ca="1">IF($B1363="","",OFFSET(Zdroj!V$16,'k rozhodnutí detailní'!$A1362,0))</f>
        <v/>
      </c>
      <c r="G1365" s="49" t="str">
        <f ca="1">IF($B1363="","",OFFSET(Zdroj!CC$16,'k rozhodnutí'!#REF!,0))</f>
        <v/>
      </c>
      <c r="H1365" s="427"/>
      <c r="I1365" s="419"/>
      <c r="J1365" s="419"/>
      <c r="K1365" s="419"/>
      <c r="L1365" s="419"/>
      <c r="M1365" s="435"/>
      <c r="N1365" s="33" t="str">
        <f t="shared" ref="N1365" ca="1" si="957">IF(B1363="","",N1363/G1363)</f>
        <v/>
      </c>
      <c r="O1365" s="419"/>
    </row>
    <row r="1366" spans="1:15" hidden="1" x14ac:dyDescent="0.25">
      <c r="A1366" s="25"/>
      <c r="B1366" s="144" t="str">
        <f ca="1">IF(OFFSET(Zdroj!$B$16,A1365,0)&gt;0,A1368,"")</f>
        <v/>
      </c>
      <c r="C1366" s="2" t="str">
        <f ca="1">IF($B1366="","",IF(Zdroj!$AS$9="ano",CONCATENATE(OFFSET(Zdroj!C$16,'k rozhodnutí detailní'!$A1365,0),"
","Anonymizováno","
",OFFSET(Zdroj!E$16,'k rozhodnutí detailní'!$A1365,0),"
",OFFSET(Zdroj!F$16,'k rozhodnutí detailní'!$A1365,0)),CONCATENATE(OFFSET(Zdroj!C$16,'k rozhodnutí detailní'!$A1365,0),"
",OFFSET(Zdroj!D$16,'k rozhodnutí detailní'!$A1365,0),"
",OFFSET(Zdroj!E$16,'k rozhodnutí detailní'!$A1365,0),"
",OFFSET(Zdroj!F$16,'k rozhodnutí detailní'!$A1365,0))))</f>
        <v/>
      </c>
      <c r="D1366" s="20" t="str">
        <f ca="1">IF($B1366="","",OFFSET(Zdroj!N$16,'k rozhodnutí detailní'!$A1365,0))</f>
        <v/>
      </c>
      <c r="E1366" s="426" t="str">
        <f ca="1">IF($B1366="","",OFFSET(Zdroj!T$16,'k rozhodnutí detailní'!$A1365,0))</f>
        <v/>
      </c>
      <c r="F1366" s="32" t="str">
        <f ca="1">IF($B1366="","",OFFSET(Zdroj!U$16,'k rozhodnutí detailní'!$A1365,0))</f>
        <v/>
      </c>
      <c r="G1366" s="429" t="str">
        <f ca="1">IF($B1366="","",OFFSET(Zdroj!W$16,'k rozhodnutí detailní'!$A1365,0))</f>
        <v/>
      </c>
      <c r="H1366" s="427" t="str">
        <f ca="1">IF($B1366="","",OFFSET(Zdroj!Y$16,'k rozhodnutí detailní'!$A1365,0))</f>
        <v/>
      </c>
      <c r="I1366" s="419" t="str">
        <f ca="1">IF($B1366="","",OFFSET(Zdroj!BW$16,'k rozhodnutí detailní'!$A1365,0))</f>
        <v/>
      </c>
      <c r="J1366" s="419" t="str">
        <f ca="1">IF($B1366="","",OFFSET(Zdroj!BX$16,'k rozhodnutí detailní'!$A1365,0))</f>
        <v/>
      </c>
      <c r="K1366" s="419" t="str">
        <f ca="1">IF($B1366="","",OFFSET(Zdroj!BY$16,'k rozhodnutí detailní'!$A1365,0))</f>
        <v/>
      </c>
      <c r="L1366" s="419" t="str">
        <f ca="1">IF($B1366="","",CONCATENATE(OFFSET(Zdroj!BZ$16,'k rozhodnutí detailní'!$A1365,0)," ze 100"))</f>
        <v/>
      </c>
      <c r="M1366" s="435" t="str">
        <f t="shared" ref="M1366" ca="1" si="958">IF($B1366="","",SUM((I1366+J1366+K1366)/100))</f>
        <v/>
      </c>
      <c r="N1366" s="425" t="str">
        <f ca="1">IF(B1366="","",IF(Zdroj!$AS$1=Zdroj!$AT$9,IF(ROUND(G1366*M1366,Zdroj!$AT$8)&lt;Zdroj!$AU$1,Zdroj!$AU$1,ROUND(G1366*M1366,Zdroj!$AT$8)),OFFSET(Zdroj!CE$16,'k rozhodnutí detailní'!A1365,0)))</f>
        <v/>
      </c>
      <c r="O1366" s="419" t="str">
        <f ca="1">IF($B1366="","",OFFSET(Zdroj!Z$16,'k rozhodnutí detailní'!$A1365,0))</f>
        <v/>
      </c>
    </row>
    <row r="1367" spans="1:15" hidden="1" x14ac:dyDescent="0.25">
      <c r="A1367" s="25"/>
      <c r="B1367" s="424" t="str">
        <f ca="1">IF(OFFSET(Zdroj!$B$16,A1365,0)&gt;0,OFFSET(Zdroj!$B$16,A1365,0)+0,"")</f>
        <v/>
      </c>
      <c r="C1367" s="2" t="str">
        <f ca="1">IF($B1366="","",IF(Zdroj!$AS$9="ano",CONCATENATE("Okres:","
",OFFSET(Zdroj!CH$16,'k rozhodnutí detailní'!$A1365,0),"
","Právní forma","
",OFFSET(Zdroj!H$16,'k rozhodnutí detailní'!$A1365,0),"
",IF(OFFSET(Zdroj!I$16,'k rozhodnutí detailní'!$A1365,0)="","","IČO: "),OFFSET(Zdroj!I$16,'k rozhodnutí detailní'!$A1365,0),"
","B.Ú. ",IF(OFFSET(Zdroj!J$16,'k rozhodnutí detailní'!$A1365,0)="","","Anonymizováno")),CONCATENATE("Okres:","
",OFFSET(Zdroj!CH$16,'k rozhodnutí detailní'!$A1365,0),"
","Právní forma","
",OFFSET(Zdroj!H$16,'k rozhodnutí detailní'!$A1365,0),"
",IF(OFFSET(Zdroj!I$16,'k rozhodnutí detailní'!$A1365,0)="","","IČO: "),OFFSET(Zdroj!I$16,'k rozhodnutí detailní'!$A1365,0),"
","B.Ú. ",OFFSET(Zdroj!J$16,'k rozhodnutí detailní'!$A1365,0))))</f>
        <v/>
      </c>
      <c r="D1367" s="3" t="str">
        <f ca="1">IF($B1366="","",OFFSET(Zdroj!O$16,'k rozhodnutí detailní'!$A1365,0))</f>
        <v/>
      </c>
      <c r="E1367" s="426"/>
      <c r="F1367" s="31"/>
      <c r="G1367" s="429"/>
      <c r="H1367" s="427"/>
      <c r="I1367" s="419"/>
      <c r="J1367" s="419"/>
      <c r="K1367" s="419"/>
      <c r="L1367" s="419"/>
      <c r="M1367" s="435"/>
      <c r="N1367" s="425"/>
      <c r="O1367" s="419"/>
    </row>
    <row r="1368" spans="1:15" hidden="1" x14ac:dyDescent="0.25">
      <c r="A1368" s="25">
        <f t="shared" ref="A1368" si="959">ROW()/3-1</f>
        <v>455</v>
      </c>
      <c r="B1368" s="424"/>
      <c r="C1368" s="29" t="str">
        <f ca="1">IF($B1366="","",IF(Zdroj!$AS$9="ano",IF(OFFSET(Zdroj!M$16,'k rozhodnutí detailní'!A1365,0)="","","Anonymizováno"),IF(OFFSET(Zdroj!M$16,'k rozhodnutí detailní'!A1365,0)="","",OFFSET(Zdroj!M$16,'k rozhodnutí detailní'!A1365,0))))</f>
        <v/>
      </c>
      <c r="D1368" s="3" t="str">
        <f ca="1">IF($B1366="","",CONCATENATE("Dotace bude použita na:","
",OFFSET(Zdroj!P$16,'k rozhodnutí detailní'!$A1365,0)))</f>
        <v/>
      </c>
      <c r="E1368" s="426"/>
      <c r="F1368" s="32" t="str">
        <f ca="1">IF($B1366="","",OFFSET(Zdroj!V$16,'k rozhodnutí detailní'!$A1365,0))</f>
        <v/>
      </c>
      <c r="G1368" s="49" t="str">
        <f ca="1">IF($B1366="","",OFFSET(Zdroj!CC$16,'k rozhodnutí'!#REF!,0))</f>
        <v/>
      </c>
      <c r="H1368" s="427"/>
      <c r="I1368" s="419"/>
      <c r="J1368" s="419"/>
      <c r="K1368" s="419"/>
      <c r="L1368" s="419"/>
      <c r="M1368" s="435"/>
      <c r="N1368" s="33" t="str">
        <f t="shared" ref="N1368" ca="1" si="960">IF(B1366="","",N1366/G1366)</f>
        <v/>
      </c>
      <c r="O1368" s="419"/>
    </row>
    <row r="1369" spans="1:15" hidden="1" x14ac:dyDescent="0.25">
      <c r="A1369" s="25"/>
      <c r="B1369" s="144" t="str">
        <f ca="1">IF(OFFSET(Zdroj!$B$16,A1368,0)&gt;0,A1371,"")</f>
        <v/>
      </c>
      <c r="C1369" s="2" t="str">
        <f ca="1">IF($B1369="","",IF(Zdroj!$AS$9="ano",CONCATENATE(OFFSET(Zdroj!C$16,'k rozhodnutí detailní'!$A1368,0),"
","Anonymizováno","
",OFFSET(Zdroj!E$16,'k rozhodnutí detailní'!$A1368,0),"
",OFFSET(Zdroj!F$16,'k rozhodnutí detailní'!$A1368,0)),CONCATENATE(OFFSET(Zdroj!C$16,'k rozhodnutí detailní'!$A1368,0),"
",OFFSET(Zdroj!D$16,'k rozhodnutí detailní'!$A1368,0),"
",OFFSET(Zdroj!E$16,'k rozhodnutí detailní'!$A1368,0),"
",OFFSET(Zdroj!F$16,'k rozhodnutí detailní'!$A1368,0))))</f>
        <v/>
      </c>
      <c r="D1369" s="20" t="str">
        <f ca="1">IF($B1369="","",OFFSET(Zdroj!N$16,'k rozhodnutí detailní'!$A1368,0))</f>
        <v/>
      </c>
      <c r="E1369" s="426" t="str">
        <f ca="1">IF($B1369="","",OFFSET(Zdroj!T$16,'k rozhodnutí detailní'!$A1368,0))</f>
        <v/>
      </c>
      <c r="F1369" s="32" t="str">
        <f ca="1">IF($B1369="","",OFFSET(Zdroj!U$16,'k rozhodnutí detailní'!$A1368,0))</f>
        <v/>
      </c>
      <c r="G1369" s="429" t="str">
        <f ca="1">IF($B1369="","",OFFSET(Zdroj!W$16,'k rozhodnutí detailní'!$A1368,0))</f>
        <v/>
      </c>
      <c r="H1369" s="427" t="str">
        <f ca="1">IF($B1369="","",OFFSET(Zdroj!Y$16,'k rozhodnutí detailní'!$A1368,0))</f>
        <v/>
      </c>
      <c r="I1369" s="419" t="str">
        <f ca="1">IF($B1369="","",OFFSET(Zdroj!BW$16,'k rozhodnutí detailní'!$A1368,0))</f>
        <v/>
      </c>
      <c r="J1369" s="419" t="str">
        <f ca="1">IF($B1369="","",OFFSET(Zdroj!BX$16,'k rozhodnutí detailní'!$A1368,0))</f>
        <v/>
      </c>
      <c r="K1369" s="419" t="str">
        <f ca="1">IF($B1369="","",OFFSET(Zdroj!BY$16,'k rozhodnutí detailní'!$A1368,0))</f>
        <v/>
      </c>
      <c r="L1369" s="419" t="str">
        <f ca="1">IF($B1369="","",CONCATENATE(OFFSET(Zdroj!BZ$16,'k rozhodnutí detailní'!$A1368,0)," ze 100"))</f>
        <v/>
      </c>
      <c r="M1369" s="435" t="str">
        <f t="shared" ref="M1369" ca="1" si="961">IF($B1369="","",SUM((I1369+J1369+K1369)/100))</f>
        <v/>
      </c>
      <c r="N1369" s="425" t="str">
        <f ca="1">IF(B1369="","",IF(Zdroj!$AS$1=Zdroj!$AT$9,IF(ROUND(G1369*M1369,Zdroj!$AT$8)&lt;Zdroj!$AU$1,Zdroj!$AU$1,ROUND(G1369*M1369,Zdroj!$AT$8)),OFFSET(Zdroj!CE$16,'k rozhodnutí detailní'!A1368,0)))</f>
        <v/>
      </c>
      <c r="O1369" s="419" t="str">
        <f ca="1">IF($B1369="","",OFFSET(Zdroj!Z$16,'k rozhodnutí detailní'!$A1368,0))</f>
        <v/>
      </c>
    </row>
    <row r="1370" spans="1:15" hidden="1" x14ac:dyDescent="0.25">
      <c r="A1370" s="25"/>
      <c r="B1370" s="424" t="str">
        <f ca="1">IF(OFFSET(Zdroj!$B$16,A1368,0)&gt;0,OFFSET(Zdroj!$B$16,A1368,0)+0,"")</f>
        <v/>
      </c>
      <c r="C1370" s="2" t="str">
        <f ca="1">IF($B1369="","",IF(Zdroj!$AS$9="ano",CONCATENATE("Okres:","
",OFFSET(Zdroj!CH$16,'k rozhodnutí detailní'!$A1368,0),"
","Právní forma","
",OFFSET(Zdroj!H$16,'k rozhodnutí detailní'!$A1368,0),"
",IF(OFFSET(Zdroj!I$16,'k rozhodnutí detailní'!$A1368,0)="","","IČO: "),OFFSET(Zdroj!I$16,'k rozhodnutí detailní'!$A1368,0),"
","B.Ú. ",IF(OFFSET(Zdroj!J$16,'k rozhodnutí detailní'!$A1368,0)="","","Anonymizováno")),CONCATENATE("Okres:","
",OFFSET(Zdroj!CH$16,'k rozhodnutí detailní'!$A1368,0),"
","Právní forma","
",OFFSET(Zdroj!H$16,'k rozhodnutí detailní'!$A1368,0),"
",IF(OFFSET(Zdroj!I$16,'k rozhodnutí detailní'!$A1368,0)="","","IČO: "),OFFSET(Zdroj!I$16,'k rozhodnutí detailní'!$A1368,0),"
","B.Ú. ",OFFSET(Zdroj!J$16,'k rozhodnutí detailní'!$A1368,0))))</f>
        <v/>
      </c>
      <c r="D1370" s="3" t="str">
        <f ca="1">IF($B1369="","",OFFSET(Zdroj!O$16,'k rozhodnutí detailní'!$A1368,0))</f>
        <v/>
      </c>
      <c r="E1370" s="426"/>
      <c r="F1370" s="31"/>
      <c r="G1370" s="429"/>
      <c r="H1370" s="427"/>
      <c r="I1370" s="419"/>
      <c r="J1370" s="419"/>
      <c r="K1370" s="419"/>
      <c r="L1370" s="419"/>
      <c r="M1370" s="435"/>
      <c r="N1370" s="425"/>
      <c r="O1370" s="419"/>
    </row>
    <row r="1371" spans="1:15" hidden="1" x14ac:dyDescent="0.25">
      <c r="A1371" s="25">
        <f t="shared" ref="A1371" si="962">ROW()/3-1</f>
        <v>456</v>
      </c>
      <c r="B1371" s="424"/>
      <c r="C1371" s="29" t="str">
        <f ca="1">IF($B1369="","",IF(Zdroj!$AS$9="ano",IF(OFFSET(Zdroj!M$16,'k rozhodnutí detailní'!A1368,0)="","","Anonymizováno"),IF(OFFSET(Zdroj!M$16,'k rozhodnutí detailní'!A1368,0)="","",OFFSET(Zdroj!M$16,'k rozhodnutí detailní'!A1368,0))))</f>
        <v/>
      </c>
      <c r="D1371" s="3" t="str">
        <f ca="1">IF($B1369="","",CONCATENATE("Dotace bude použita na:","
",OFFSET(Zdroj!P$16,'k rozhodnutí detailní'!$A1368,0)))</f>
        <v/>
      </c>
      <c r="E1371" s="426"/>
      <c r="F1371" s="32" t="str">
        <f ca="1">IF($B1369="","",OFFSET(Zdroj!V$16,'k rozhodnutí detailní'!$A1368,0))</f>
        <v/>
      </c>
      <c r="G1371" s="49" t="str">
        <f ca="1">IF($B1369="","",OFFSET(Zdroj!CC$16,'k rozhodnutí'!#REF!,0))</f>
        <v/>
      </c>
      <c r="H1371" s="427"/>
      <c r="I1371" s="419"/>
      <c r="J1371" s="419"/>
      <c r="K1371" s="419"/>
      <c r="L1371" s="419"/>
      <c r="M1371" s="435"/>
      <c r="N1371" s="33" t="str">
        <f t="shared" ref="N1371" ca="1" si="963">IF(B1369="","",N1369/G1369)</f>
        <v/>
      </c>
      <c r="O1371" s="419"/>
    </row>
    <row r="1372" spans="1:15" hidden="1" x14ac:dyDescent="0.25">
      <c r="A1372" s="25"/>
      <c r="B1372" s="144" t="str">
        <f ca="1">IF(OFFSET(Zdroj!$B$16,A1371,0)&gt;0,A1374,"")</f>
        <v/>
      </c>
      <c r="C1372" s="2" t="str">
        <f ca="1">IF($B1372="","",IF(Zdroj!$AS$9="ano",CONCATENATE(OFFSET(Zdroj!C$16,'k rozhodnutí detailní'!$A1371,0),"
","Anonymizováno","
",OFFSET(Zdroj!E$16,'k rozhodnutí detailní'!$A1371,0),"
",OFFSET(Zdroj!F$16,'k rozhodnutí detailní'!$A1371,0)),CONCATENATE(OFFSET(Zdroj!C$16,'k rozhodnutí detailní'!$A1371,0),"
",OFFSET(Zdroj!D$16,'k rozhodnutí detailní'!$A1371,0),"
",OFFSET(Zdroj!E$16,'k rozhodnutí detailní'!$A1371,0),"
",OFFSET(Zdroj!F$16,'k rozhodnutí detailní'!$A1371,0))))</f>
        <v/>
      </c>
      <c r="D1372" s="20" t="str">
        <f ca="1">IF($B1372="","",OFFSET(Zdroj!N$16,'k rozhodnutí detailní'!$A1371,0))</f>
        <v/>
      </c>
      <c r="E1372" s="426" t="str">
        <f ca="1">IF($B1372="","",OFFSET(Zdroj!T$16,'k rozhodnutí detailní'!$A1371,0))</f>
        <v/>
      </c>
      <c r="F1372" s="32" t="str">
        <f ca="1">IF($B1372="","",OFFSET(Zdroj!U$16,'k rozhodnutí detailní'!$A1371,0))</f>
        <v/>
      </c>
      <c r="G1372" s="429" t="str">
        <f ca="1">IF($B1372="","",OFFSET(Zdroj!W$16,'k rozhodnutí detailní'!$A1371,0))</f>
        <v/>
      </c>
      <c r="H1372" s="427" t="str">
        <f ca="1">IF($B1372="","",OFFSET(Zdroj!Y$16,'k rozhodnutí detailní'!$A1371,0))</f>
        <v/>
      </c>
      <c r="I1372" s="419" t="str">
        <f ca="1">IF($B1372="","",OFFSET(Zdroj!BW$16,'k rozhodnutí detailní'!$A1371,0))</f>
        <v/>
      </c>
      <c r="J1372" s="419" t="str">
        <f ca="1">IF($B1372="","",OFFSET(Zdroj!BX$16,'k rozhodnutí detailní'!$A1371,0))</f>
        <v/>
      </c>
      <c r="K1372" s="419" t="str">
        <f ca="1">IF($B1372="","",OFFSET(Zdroj!BY$16,'k rozhodnutí detailní'!$A1371,0))</f>
        <v/>
      </c>
      <c r="L1372" s="419" t="str">
        <f ca="1">IF($B1372="","",CONCATENATE(OFFSET(Zdroj!BZ$16,'k rozhodnutí detailní'!$A1371,0)," ze 100"))</f>
        <v/>
      </c>
      <c r="M1372" s="435" t="str">
        <f t="shared" ref="M1372" ca="1" si="964">IF($B1372="","",SUM((I1372+J1372+K1372)/100))</f>
        <v/>
      </c>
      <c r="N1372" s="425" t="str">
        <f ca="1">IF(B1372="","",IF(Zdroj!$AS$1=Zdroj!$AT$9,IF(ROUND(G1372*M1372,Zdroj!$AT$8)&lt;Zdroj!$AU$1,Zdroj!$AU$1,ROUND(G1372*M1372,Zdroj!$AT$8)),OFFSET(Zdroj!CE$16,'k rozhodnutí detailní'!A1371,0)))</f>
        <v/>
      </c>
      <c r="O1372" s="419" t="str">
        <f ca="1">IF($B1372="","",OFFSET(Zdroj!Z$16,'k rozhodnutí detailní'!$A1371,0))</f>
        <v/>
      </c>
    </row>
    <row r="1373" spans="1:15" hidden="1" x14ac:dyDescent="0.25">
      <c r="A1373" s="25"/>
      <c r="B1373" s="424" t="str">
        <f ca="1">IF(OFFSET(Zdroj!$B$16,A1371,0)&gt;0,OFFSET(Zdroj!$B$16,A1371,0)+0,"")</f>
        <v/>
      </c>
      <c r="C1373" s="2" t="str">
        <f ca="1">IF($B1372="","",IF(Zdroj!$AS$9="ano",CONCATENATE("Okres:","
",OFFSET(Zdroj!CH$16,'k rozhodnutí detailní'!$A1371,0),"
","Právní forma","
",OFFSET(Zdroj!H$16,'k rozhodnutí detailní'!$A1371,0),"
",IF(OFFSET(Zdroj!I$16,'k rozhodnutí detailní'!$A1371,0)="","","IČO: "),OFFSET(Zdroj!I$16,'k rozhodnutí detailní'!$A1371,0),"
","B.Ú. ",IF(OFFSET(Zdroj!J$16,'k rozhodnutí detailní'!$A1371,0)="","","Anonymizováno")),CONCATENATE("Okres:","
",OFFSET(Zdroj!CH$16,'k rozhodnutí detailní'!$A1371,0),"
","Právní forma","
",OFFSET(Zdroj!H$16,'k rozhodnutí detailní'!$A1371,0),"
",IF(OFFSET(Zdroj!I$16,'k rozhodnutí detailní'!$A1371,0)="","","IČO: "),OFFSET(Zdroj!I$16,'k rozhodnutí detailní'!$A1371,0),"
","B.Ú. ",OFFSET(Zdroj!J$16,'k rozhodnutí detailní'!$A1371,0))))</f>
        <v/>
      </c>
      <c r="D1373" s="3" t="str">
        <f ca="1">IF($B1372="","",OFFSET(Zdroj!O$16,'k rozhodnutí detailní'!$A1371,0))</f>
        <v/>
      </c>
      <c r="E1373" s="426"/>
      <c r="F1373" s="31"/>
      <c r="G1373" s="429"/>
      <c r="H1373" s="427"/>
      <c r="I1373" s="419"/>
      <c r="J1373" s="419"/>
      <c r="K1373" s="419"/>
      <c r="L1373" s="419"/>
      <c r="M1373" s="435"/>
      <c r="N1373" s="425"/>
      <c r="O1373" s="419"/>
    </row>
    <row r="1374" spans="1:15" hidden="1" x14ac:dyDescent="0.25">
      <c r="A1374" s="25">
        <f t="shared" ref="A1374" si="965">ROW()/3-1</f>
        <v>457</v>
      </c>
      <c r="B1374" s="424"/>
      <c r="C1374" s="29" t="str">
        <f ca="1">IF($B1372="","",IF(Zdroj!$AS$9="ano",IF(OFFSET(Zdroj!M$16,'k rozhodnutí detailní'!A1371,0)="","","Anonymizováno"),IF(OFFSET(Zdroj!M$16,'k rozhodnutí detailní'!A1371,0)="","",OFFSET(Zdroj!M$16,'k rozhodnutí detailní'!A1371,0))))</f>
        <v/>
      </c>
      <c r="D1374" s="3" t="str">
        <f ca="1">IF($B1372="","",CONCATENATE("Dotace bude použita na:","
",OFFSET(Zdroj!P$16,'k rozhodnutí detailní'!$A1371,0)))</f>
        <v/>
      </c>
      <c r="E1374" s="426"/>
      <c r="F1374" s="32" t="str">
        <f ca="1">IF($B1372="","",OFFSET(Zdroj!V$16,'k rozhodnutí detailní'!$A1371,0))</f>
        <v/>
      </c>
      <c r="G1374" s="49" t="str">
        <f ca="1">IF($B1372="","",OFFSET(Zdroj!CC$16,'k rozhodnutí'!#REF!,0))</f>
        <v/>
      </c>
      <c r="H1374" s="427"/>
      <c r="I1374" s="419"/>
      <c r="J1374" s="419"/>
      <c r="K1374" s="419"/>
      <c r="L1374" s="419"/>
      <c r="M1374" s="435"/>
      <c r="N1374" s="33" t="str">
        <f t="shared" ref="N1374" ca="1" si="966">IF(B1372="","",N1372/G1372)</f>
        <v/>
      </c>
      <c r="O1374" s="419"/>
    </row>
    <row r="1375" spans="1:15" hidden="1" x14ac:dyDescent="0.25">
      <c r="A1375" s="25"/>
      <c r="B1375" s="144" t="str">
        <f ca="1">IF(OFFSET(Zdroj!$B$16,A1374,0)&gt;0,A1377,"")</f>
        <v/>
      </c>
      <c r="C1375" s="2" t="str">
        <f ca="1">IF($B1375="","",IF(Zdroj!$AS$9="ano",CONCATENATE(OFFSET(Zdroj!C$16,'k rozhodnutí detailní'!$A1374,0),"
","Anonymizováno","
",OFFSET(Zdroj!E$16,'k rozhodnutí detailní'!$A1374,0),"
",OFFSET(Zdroj!F$16,'k rozhodnutí detailní'!$A1374,0)),CONCATENATE(OFFSET(Zdroj!C$16,'k rozhodnutí detailní'!$A1374,0),"
",OFFSET(Zdroj!D$16,'k rozhodnutí detailní'!$A1374,0),"
",OFFSET(Zdroj!E$16,'k rozhodnutí detailní'!$A1374,0),"
",OFFSET(Zdroj!F$16,'k rozhodnutí detailní'!$A1374,0))))</f>
        <v/>
      </c>
      <c r="D1375" s="20" t="str">
        <f ca="1">IF($B1375="","",OFFSET(Zdroj!N$16,'k rozhodnutí detailní'!$A1374,0))</f>
        <v/>
      </c>
      <c r="E1375" s="426" t="str">
        <f ca="1">IF($B1375="","",OFFSET(Zdroj!T$16,'k rozhodnutí detailní'!$A1374,0))</f>
        <v/>
      </c>
      <c r="F1375" s="32" t="str">
        <f ca="1">IF($B1375="","",OFFSET(Zdroj!U$16,'k rozhodnutí detailní'!$A1374,0))</f>
        <v/>
      </c>
      <c r="G1375" s="429" t="str">
        <f ca="1">IF($B1375="","",OFFSET(Zdroj!W$16,'k rozhodnutí detailní'!$A1374,0))</f>
        <v/>
      </c>
      <c r="H1375" s="427" t="str">
        <f ca="1">IF($B1375="","",OFFSET(Zdroj!Y$16,'k rozhodnutí detailní'!$A1374,0))</f>
        <v/>
      </c>
      <c r="I1375" s="419" t="str">
        <f ca="1">IF($B1375="","",OFFSET(Zdroj!BW$16,'k rozhodnutí detailní'!$A1374,0))</f>
        <v/>
      </c>
      <c r="J1375" s="419" t="str">
        <f ca="1">IF($B1375="","",OFFSET(Zdroj!BX$16,'k rozhodnutí detailní'!$A1374,0))</f>
        <v/>
      </c>
      <c r="K1375" s="419" t="str">
        <f ca="1">IF($B1375="","",OFFSET(Zdroj!BY$16,'k rozhodnutí detailní'!$A1374,0))</f>
        <v/>
      </c>
      <c r="L1375" s="419" t="str">
        <f ca="1">IF($B1375="","",CONCATENATE(OFFSET(Zdroj!BZ$16,'k rozhodnutí detailní'!$A1374,0)," ze 100"))</f>
        <v/>
      </c>
      <c r="M1375" s="435" t="str">
        <f t="shared" ref="M1375" ca="1" si="967">IF($B1375="","",SUM((I1375+J1375+K1375)/100))</f>
        <v/>
      </c>
      <c r="N1375" s="425" t="str">
        <f ca="1">IF(B1375="","",IF(Zdroj!$AS$1=Zdroj!$AT$9,IF(ROUND(G1375*M1375,Zdroj!$AT$8)&lt;Zdroj!$AU$1,Zdroj!$AU$1,ROUND(G1375*M1375,Zdroj!$AT$8)),OFFSET(Zdroj!CE$16,'k rozhodnutí detailní'!A1374,0)))</f>
        <v/>
      </c>
      <c r="O1375" s="419" t="str">
        <f ca="1">IF($B1375="","",OFFSET(Zdroj!Z$16,'k rozhodnutí detailní'!$A1374,0))</f>
        <v/>
      </c>
    </row>
    <row r="1376" spans="1:15" hidden="1" x14ac:dyDescent="0.25">
      <c r="A1376" s="25"/>
      <c r="B1376" s="424" t="str">
        <f ca="1">IF(OFFSET(Zdroj!$B$16,A1374,0)&gt;0,OFFSET(Zdroj!$B$16,A1374,0)+0,"")</f>
        <v/>
      </c>
      <c r="C1376" s="2" t="str">
        <f ca="1">IF($B1375="","",IF(Zdroj!$AS$9="ano",CONCATENATE("Okres:","
",OFFSET(Zdroj!CH$16,'k rozhodnutí detailní'!$A1374,0),"
","Právní forma","
",OFFSET(Zdroj!H$16,'k rozhodnutí detailní'!$A1374,0),"
",IF(OFFSET(Zdroj!I$16,'k rozhodnutí detailní'!$A1374,0)="","","IČO: "),OFFSET(Zdroj!I$16,'k rozhodnutí detailní'!$A1374,0),"
","B.Ú. ",IF(OFFSET(Zdroj!J$16,'k rozhodnutí detailní'!$A1374,0)="","","Anonymizováno")),CONCATENATE("Okres:","
",OFFSET(Zdroj!CH$16,'k rozhodnutí detailní'!$A1374,0),"
","Právní forma","
",OFFSET(Zdroj!H$16,'k rozhodnutí detailní'!$A1374,0),"
",IF(OFFSET(Zdroj!I$16,'k rozhodnutí detailní'!$A1374,0)="","","IČO: "),OFFSET(Zdroj!I$16,'k rozhodnutí detailní'!$A1374,0),"
","B.Ú. ",OFFSET(Zdroj!J$16,'k rozhodnutí detailní'!$A1374,0))))</f>
        <v/>
      </c>
      <c r="D1376" s="3" t="str">
        <f ca="1">IF($B1375="","",OFFSET(Zdroj!O$16,'k rozhodnutí detailní'!$A1374,0))</f>
        <v/>
      </c>
      <c r="E1376" s="426"/>
      <c r="F1376" s="31"/>
      <c r="G1376" s="429"/>
      <c r="H1376" s="427"/>
      <c r="I1376" s="419"/>
      <c r="J1376" s="419"/>
      <c r="K1376" s="419"/>
      <c r="L1376" s="419"/>
      <c r="M1376" s="435"/>
      <c r="N1376" s="425"/>
      <c r="O1376" s="419"/>
    </row>
    <row r="1377" spans="1:15" hidden="1" x14ac:dyDescent="0.25">
      <c r="A1377" s="25">
        <f t="shared" ref="A1377" si="968">ROW()/3-1</f>
        <v>458</v>
      </c>
      <c r="B1377" s="424"/>
      <c r="C1377" s="29" t="str">
        <f ca="1">IF($B1375="","",IF(Zdroj!$AS$9="ano",IF(OFFSET(Zdroj!M$16,'k rozhodnutí detailní'!A1374,0)="","","Anonymizováno"),IF(OFFSET(Zdroj!M$16,'k rozhodnutí detailní'!A1374,0)="","",OFFSET(Zdroj!M$16,'k rozhodnutí detailní'!A1374,0))))</f>
        <v/>
      </c>
      <c r="D1377" s="3" t="str">
        <f ca="1">IF($B1375="","",CONCATENATE("Dotace bude použita na:","
",OFFSET(Zdroj!P$16,'k rozhodnutí detailní'!$A1374,0)))</f>
        <v/>
      </c>
      <c r="E1377" s="426"/>
      <c r="F1377" s="32" t="str">
        <f ca="1">IF($B1375="","",OFFSET(Zdroj!V$16,'k rozhodnutí detailní'!$A1374,0))</f>
        <v/>
      </c>
      <c r="G1377" s="49" t="str">
        <f ca="1">IF($B1375="","",OFFSET(Zdroj!CC$16,'k rozhodnutí'!#REF!,0))</f>
        <v/>
      </c>
      <c r="H1377" s="427"/>
      <c r="I1377" s="419"/>
      <c r="J1377" s="419"/>
      <c r="K1377" s="419"/>
      <c r="L1377" s="419"/>
      <c r="M1377" s="435"/>
      <c r="N1377" s="33" t="str">
        <f t="shared" ref="N1377" ca="1" si="969">IF(B1375="","",N1375/G1375)</f>
        <v/>
      </c>
      <c r="O1377" s="419"/>
    </row>
    <row r="1378" spans="1:15" hidden="1" x14ac:dyDescent="0.25">
      <c r="A1378" s="25"/>
      <c r="B1378" s="144" t="str">
        <f ca="1">IF(OFFSET(Zdroj!$B$16,A1377,0)&gt;0,A1380,"")</f>
        <v/>
      </c>
      <c r="C1378" s="2" t="str">
        <f ca="1">IF($B1378="","",IF(Zdroj!$AS$9="ano",CONCATENATE(OFFSET(Zdroj!C$16,'k rozhodnutí detailní'!$A1377,0),"
","Anonymizováno","
",OFFSET(Zdroj!E$16,'k rozhodnutí detailní'!$A1377,0),"
",OFFSET(Zdroj!F$16,'k rozhodnutí detailní'!$A1377,0)),CONCATENATE(OFFSET(Zdroj!C$16,'k rozhodnutí detailní'!$A1377,0),"
",OFFSET(Zdroj!D$16,'k rozhodnutí detailní'!$A1377,0),"
",OFFSET(Zdroj!E$16,'k rozhodnutí detailní'!$A1377,0),"
",OFFSET(Zdroj!F$16,'k rozhodnutí detailní'!$A1377,0))))</f>
        <v/>
      </c>
      <c r="D1378" s="20" t="str">
        <f ca="1">IF($B1378="","",OFFSET(Zdroj!N$16,'k rozhodnutí detailní'!$A1377,0))</f>
        <v/>
      </c>
      <c r="E1378" s="426" t="str">
        <f ca="1">IF($B1378="","",OFFSET(Zdroj!T$16,'k rozhodnutí detailní'!$A1377,0))</f>
        <v/>
      </c>
      <c r="F1378" s="32" t="str">
        <f ca="1">IF($B1378="","",OFFSET(Zdroj!U$16,'k rozhodnutí detailní'!$A1377,0))</f>
        <v/>
      </c>
      <c r="G1378" s="429" t="str">
        <f ca="1">IF($B1378="","",OFFSET(Zdroj!W$16,'k rozhodnutí detailní'!$A1377,0))</f>
        <v/>
      </c>
      <c r="H1378" s="427" t="str">
        <f ca="1">IF($B1378="","",OFFSET(Zdroj!Y$16,'k rozhodnutí detailní'!$A1377,0))</f>
        <v/>
      </c>
      <c r="I1378" s="419" t="str">
        <f ca="1">IF($B1378="","",OFFSET(Zdroj!BW$16,'k rozhodnutí detailní'!$A1377,0))</f>
        <v/>
      </c>
      <c r="J1378" s="419" t="str">
        <f ca="1">IF($B1378="","",OFFSET(Zdroj!BX$16,'k rozhodnutí detailní'!$A1377,0))</f>
        <v/>
      </c>
      <c r="K1378" s="419" t="str">
        <f ca="1">IF($B1378="","",OFFSET(Zdroj!BY$16,'k rozhodnutí detailní'!$A1377,0))</f>
        <v/>
      </c>
      <c r="L1378" s="419" t="str">
        <f ca="1">IF($B1378="","",CONCATENATE(OFFSET(Zdroj!BZ$16,'k rozhodnutí detailní'!$A1377,0)," ze 100"))</f>
        <v/>
      </c>
      <c r="M1378" s="435" t="str">
        <f t="shared" ref="M1378" ca="1" si="970">IF($B1378="","",SUM((I1378+J1378+K1378)/100))</f>
        <v/>
      </c>
      <c r="N1378" s="425" t="str">
        <f ca="1">IF(B1378="","",IF(Zdroj!$AS$1=Zdroj!$AT$9,IF(ROUND(G1378*M1378,Zdroj!$AT$8)&lt;Zdroj!$AU$1,Zdroj!$AU$1,ROUND(G1378*M1378,Zdroj!$AT$8)),OFFSET(Zdroj!CE$16,'k rozhodnutí detailní'!A1377,0)))</f>
        <v/>
      </c>
      <c r="O1378" s="419" t="str">
        <f ca="1">IF($B1378="","",OFFSET(Zdroj!Z$16,'k rozhodnutí detailní'!$A1377,0))</f>
        <v/>
      </c>
    </row>
    <row r="1379" spans="1:15" hidden="1" x14ac:dyDescent="0.25">
      <c r="A1379" s="25"/>
      <c r="B1379" s="424" t="str">
        <f ca="1">IF(OFFSET(Zdroj!$B$16,A1377,0)&gt;0,OFFSET(Zdroj!$B$16,A1377,0)+0,"")</f>
        <v/>
      </c>
      <c r="C1379" s="2" t="str">
        <f ca="1">IF($B1378="","",IF(Zdroj!$AS$9="ano",CONCATENATE("Okres:","
",OFFSET(Zdroj!CH$16,'k rozhodnutí detailní'!$A1377,0),"
","Právní forma","
",OFFSET(Zdroj!H$16,'k rozhodnutí detailní'!$A1377,0),"
",IF(OFFSET(Zdroj!I$16,'k rozhodnutí detailní'!$A1377,0)="","","IČO: "),OFFSET(Zdroj!I$16,'k rozhodnutí detailní'!$A1377,0),"
","B.Ú. ",IF(OFFSET(Zdroj!J$16,'k rozhodnutí detailní'!$A1377,0)="","","Anonymizováno")),CONCATENATE("Okres:","
",OFFSET(Zdroj!CH$16,'k rozhodnutí detailní'!$A1377,0),"
","Právní forma","
",OFFSET(Zdroj!H$16,'k rozhodnutí detailní'!$A1377,0),"
",IF(OFFSET(Zdroj!I$16,'k rozhodnutí detailní'!$A1377,0)="","","IČO: "),OFFSET(Zdroj!I$16,'k rozhodnutí detailní'!$A1377,0),"
","B.Ú. ",OFFSET(Zdroj!J$16,'k rozhodnutí detailní'!$A1377,0))))</f>
        <v/>
      </c>
      <c r="D1379" s="3" t="str">
        <f ca="1">IF($B1378="","",OFFSET(Zdroj!O$16,'k rozhodnutí detailní'!$A1377,0))</f>
        <v/>
      </c>
      <c r="E1379" s="426"/>
      <c r="F1379" s="31"/>
      <c r="G1379" s="429"/>
      <c r="H1379" s="427"/>
      <c r="I1379" s="419"/>
      <c r="J1379" s="419"/>
      <c r="K1379" s="419"/>
      <c r="L1379" s="419"/>
      <c r="M1379" s="435"/>
      <c r="N1379" s="425"/>
      <c r="O1379" s="419"/>
    </row>
    <row r="1380" spans="1:15" hidden="1" x14ac:dyDescent="0.25">
      <c r="A1380" s="25">
        <f t="shared" ref="A1380" si="971">ROW()/3-1</f>
        <v>459</v>
      </c>
      <c r="B1380" s="424"/>
      <c r="C1380" s="29" t="str">
        <f ca="1">IF($B1378="","",IF(Zdroj!$AS$9="ano",IF(OFFSET(Zdroj!M$16,'k rozhodnutí detailní'!A1377,0)="","","Anonymizováno"),IF(OFFSET(Zdroj!M$16,'k rozhodnutí detailní'!A1377,0)="","",OFFSET(Zdroj!M$16,'k rozhodnutí detailní'!A1377,0))))</f>
        <v/>
      </c>
      <c r="D1380" s="3" t="str">
        <f ca="1">IF($B1378="","",CONCATENATE("Dotace bude použita na:","
",OFFSET(Zdroj!P$16,'k rozhodnutí detailní'!$A1377,0)))</f>
        <v/>
      </c>
      <c r="E1380" s="426"/>
      <c r="F1380" s="32" t="str">
        <f ca="1">IF($B1378="","",OFFSET(Zdroj!V$16,'k rozhodnutí detailní'!$A1377,0))</f>
        <v/>
      </c>
      <c r="G1380" s="49" t="str">
        <f ca="1">IF($B1378="","",OFFSET(Zdroj!CC$16,'k rozhodnutí'!#REF!,0))</f>
        <v/>
      </c>
      <c r="H1380" s="427"/>
      <c r="I1380" s="419"/>
      <c r="J1380" s="419"/>
      <c r="K1380" s="419"/>
      <c r="L1380" s="419"/>
      <c r="M1380" s="435"/>
      <c r="N1380" s="33" t="str">
        <f t="shared" ref="N1380" ca="1" si="972">IF(B1378="","",N1378/G1378)</f>
        <v/>
      </c>
      <c r="O1380" s="419"/>
    </row>
    <row r="1381" spans="1:15" hidden="1" x14ac:dyDescent="0.25">
      <c r="A1381" s="25"/>
      <c r="B1381" s="144" t="str">
        <f ca="1">IF(OFFSET(Zdroj!$B$16,A1380,0)&gt;0,A1383,"")</f>
        <v/>
      </c>
      <c r="C1381" s="2" t="str">
        <f ca="1">IF($B1381="","",IF(Zdroj!$AS$9="ano",CONCATENATE(OFFSET(Zdroj!C$16,'k rozhodnutí detailní'!$A1380,0),"
","Anonymizováno","
",OFFSET(Zdroj!E$16,'k rozhodnutí detailní'!$A1380,0),"
",OFFSET(Zdroj!F$16,'k rozhodnutí detailní'!$A1380,0)),CONCATENATE(OFFSET(Zdroj!C$16,'k rozhodnutí detailní'!$A1380,0),"
",OFFSET(Zdroj!D$16,'k rozhodnutí detailní'!$A1380,0),"
",OFFSET(Zdroj!E$16,'k rozhodnutí detailní'!$A1380,0),"
",OFFSET(Zdroj!F$16,'k rozhodnutí detailní'!$A1380,0))))</f>
        <v/>
      </c>
      <c r="D1381" s="20" t="str">
        <f ca="1">IF($B1381="","",OFFSET(Zdroj!N$16,'k rozhodnutí detailní'!$A1380,0))</f>
        <v/>
      </c>
      <c r="E1381" s="426" t="str">
        <f ca="1">IF($B1381="","",OFFSET(Zdroj!T$16,'k rozhodnutí detailní'!$A1380,0))</f>
        <v/>
      </c>
      <c r="F1381" s="32" t="str">
        <f ca="1">IF($B1381="","",OFFSET(Zdroj!U$16,'k rozhodnutí detailní'!$A1380,0))</f>
        <v/>
      </c>
      <c r="G1381" s="429" t="str">
        <f ca="1">IF($B1381="","",OFFSET(Zdroj!W$16,'k rozhodnutí detailní'!$A1380,0))</f>
        <v/>
      </c>
      <c r="H1381" s="427" t="str">
        <f ca="1">IF($B1381="","",OFFSET(Zdroj!Y$16,'k rozhodnutí detailní'!$A1380,0))</f>
        <v/>
      </c>
      <c r="I1381" s="419" t="str">
        <f ca="1">IF($B1381="","",OFFSET(Zdroj!BW$16,'k rozhodnutí detailní'!$A1380,0))</f>
        <v/>
      </c>
      <c r="J1381" s="419" t="str">
        <f ca="1">IF($B1381="","",OFFSET(Zdroj!BX$16,'k rozhodnutí detailní'!$A1380,0))</f>
        <v/>
      </c>
      <c r="K1381" s="419" t="str">
        <f ca="1">IF($B1381="","",OFFSET(Zdroj!BY$16,'k rozhodnutí detailní'!$A1380,0))</f>
        <v/>
      </c>
      <c r="L1381" s="419" t="str">
        <f ca="1">IF($B1381="","",CONCATENATE(OFFSET(Zdroj!BZ$16,'k rozhodnutí detailní'!$A1380,0)," ze 100"))</f>
        <v/>
      </c>
      <c r="M1381" s="435" t="str">
        <f t="shared" ref="M1381" ca="1" si="973">IF($B1381="","",SUM((I1381+J1381+K1381)/100))</f>
        <v/>
      </c>
      <c r="N1381" s="425" t="str">
        <f ca="1">IF(B1381="","",IF(Zdroj!$AS$1=Zdroj!$AT$9,IF(ROUND(G1381*M1381,Zdroj!$AT$8)&lt;Zdroj!$AU$1,Zdroj!$AU$1,ROUND(G1381*M1381,Zdroj!$AT$8)),OFFSET(Zdroj!CE$16,'k rozhodnutí detailní'!A1380,0)))</f>
        <v/>
      </c>
      <c r="O1381" s="419" t="str">
        <f ca="1">IF($B1381="","",OFFSET(Zdroj!Z$16,'k rozhodnutí detailní'!$A1380,0))</f>
        <v/>
      </c>
    </row>
    <row r="1382" spans="1:15" hidden="1" x14ac:dyDescent="0.25">
      <c r="A1382" s="25"/>
      <c r="B1382" s="424" t="str">
        <f ca="1">IF(OFFSET(Zdroj!$B$16,A1380,0)&gt;0,OFFSET(Zdroj!$B$16,A1380,0)+0,"")</f>
        <v/>
      </c>
      <c r="C1382" s="2" t="str">
        <f ca="1">IF($B1381="","",IF(Zdroj!$AS$9="ano",CONCATENATE("Okres:","
",OFFSET(Zdroj!CH$16,'k rozhodnutí detailní'!$A1380,0),"
","Právní forma","
",OFFSET(Zdroj!H$16,'k rozhodnutí detailní'!$A1380,0),"
",IF(OFFSET(Zdroj!I$16,'k rozhodnutí detailní'!$A1380,0)="","","IČO: "),OFFSET(Zdroj!I$16,'k rozhodnutí detailní'!$A1380,0),"
","B.Ú. ",IF(OFFSET(Zdroj!J$16,'k rozhodnutí detailní'!$A1380,0)="","","Anonymizováno")),CONCATENATE("Okres:","
",OFFSET(Zdroj!CH$16,'k rozhodnutí detailní'!$A1380,0),"
","Právní forma","
",OFFSET(Zdroj!H$16,'k rozhodnutí detailní'!$A1380,0),"
",IF(OFFSET(Zdroj!I$16,'k rozhodnutí detailní'!$A1380,0)="","","IČO: "),OFFSET(Zdroj!I$16,'k rozhodnutí detailní'!$A1380,0),"
","B.Ú. ",OFFSET(Zdroj!J$16,'k rozhodnutí detailní'!$A1380,0))))</f>
        <v/>
      </c>
      <c r="D1382" s="3" t="str">
        <f ca="1">IF($B1381="","",OFFSET(Zdroj!O$16,'k rozhodnutí detailní'!$A1380,0))</f>
        <v/>
      </c>
      <c r="E1382" s="426"/>
      <c r="F1382" s="31"/>
      <c r="G1382" s="429"/>
      <c r="H1382" s="427"/>
      <c r="I1382" s="419"/>
      <c r="J1382" s="419"/>
      <c r="K1382" s="419"/>
      <c r="L1382" s="419"/>
      <c r="M1382" s="435"/>
      <c r="N1382" s="425"/>
      <c r="O1382" s="419"/>
    </row>
    <row r="1383" spans="1:15" hidden="1" x14ac:dyDescent="0.25">
      <c r="A1383" s="25">
        <f t="shared" ref="A1383" si="974">ROW()/3-1</f>
        <v>460</v>
      </c>
      <c r="B1383" s="424"/>
      <c r="C1383" s="29" t="str">
        <f ca="1">IF($B1381="","",IF(Zdroj!$AS$9="ano",IF(OFFSET(Zdroj!M$16,'k rozhodnutí detailní'!A1380,0)="","","Anonymizováno"),IF(OFFSET(Zdroj!M$16,'k rozhodnutí detailní'!A1380,0)="","",OFFSET(Zdroj!M$16,'k rozhodnutí detailní'!A1380,0))))</f>
        <v/>
      </c>
      <c r="D1383" s="3" t="str">
        <f ca="1">IF($B1381="","",CONCATENATE("Dotace bude použita na:","
",OFFSET(Zdroj!P$16,'k rozhodnutí detailní'!$A1380,0)))</f>
        <v/>
      </c>
      <c r="E1383" s="426"/>
      <c r="F1383" s="32" t="str">
        <f ca="1">IF($B1381="","",OFFSET(Zdroj!V$16,'k rozhodnutí detailní'!$A1380,0))</f>
        <v/>
      </c>
      <c r="G1383" s="49" t="str">
        <f ca="1">IF($B1381="","",OFFSET(Zdroj!CC$16,'k rozhodnutí'!#REF!,0))</f>
        <v/>
      </c>
      <c r="H1383" s="427"/>
      <c r="I1383" s="419"/>
      <c r="J1383" s="419"/>
      <c r="K1383" s="419"/>
      <c r="L1383" s="419"/>
      <c r="M1383" s="435"/>
      <c r="N1383" s="33" t="str">
        <f t="shared" ref="N1383" ca="1" si="975">IF(B1381="","",N1381/G1381)</f>
        <v/>
      </c>
      <c r="O1383" s="419"/>
    </row>
    <row r="1384" spans="1:15" hidden="1" x14ac:dyDescent="0.25">
      <c r="A1384" s="25"/>
      <c r="B1384" s="144" t="str">
        <f ca="1">IF(OFFSET(Zdroj!$B$16,A1383,0)&gt;0,A1386,"")</f>
        <v/>
      </c>
      <c r="C1384" s="2" t="str">
        <f ca="1">IF($B1384="","",IF(Zdroj!$AS$9="ano",CONCATENATE(OFFSET(Zdroj!C$16,'k rozhodnutí detailní'!$A1383,0),"
","Anonymizováno","
",OFFSET(Zdroj!E$16,'k rozhodnutí detailní'!$A1383,0),"
",OFFSET(Zdroj!F$16,'k rozhodnutí detailní'!$A1383,0)),CONCATENATE(OFFSET(Zdroj!C$16,'k rozhodnutí detailní'!$A1383,0),"
",OFFSET(Zdroj!D$16,'k rozhodnutí detailní'!$A1383,0),"
",OFFSET(Zdroj!E$16,'k rozhodnutí detailní'!$A1383,0),"
",OFFSET(Zdroj!F$16,'k rozhodnutí detailní'!$A1383,0))))</f>
        <v/>
      </c>
      <c r="D1384" s="20" t="str">
        <f ca="1">IF($B1384="","",OFFSET(Zdroj!N$16,'k rozhodnutí detailní'!$A1383,0))</f>
        <v/>
      </c>
      <c r="E1384" s="426" t="str">
        <f ca="1">IF($B1384="","",OFFSET(Zdroj!T$16,'k rozhodnutí detailní'!$A1383,0))</f>
        <v/>
      </c>
      <c r="F1384" s="32" t="str">
        <f ca="1">IF($B1384="","",OFFSET(Zdroj!U$16,'k rozhodnutí detailní'!$A1383,0))</f>
        <v/>
      </c>
      <c r="G1384" s="429" t="str">
        <f ca="1">IF($B1384="","",OFFSET(Zdroj!W$16,'k rozhodnutí detailní'!$A1383,0))</f>
        <v/>
      </c>
      <c r="H1384" s="427" t="str">
        <f ca="1">IF($B1384="","",OFFSET(Zdroj!Y$16,'k rozhodnutí detailní'!$A1383,0))</f>
        <v/>
      </c>
      <c r="I1384" s="419" t="str">
        <f ca="1">IF($B1384="","",OFFSET(Zdroj!BW$16,'k rozhodnutí detailní'!$A1383,0))</f>
        <v/>
      </c>
      <c r="J1384" s="419" t="str">
        <f ca="1">IF($B1384="","",OFFSET(Zdroj!BX$16,'k rozhodnutí detailní'!$A1383,0))</f>
        <v/>
      </c>
      <c r="K1384" s="419" t="str">
        <f ca="1">IF($B1384="","",OFFSET(Zdroj!BY$16,'k rozhodnutí detailní'!$A1383,0))</f>
        <v/>
      </c>
      <c r="L1384" s="419" t="str">
        <f ca="1">IF($B1384="","",CONCATENATE(OFFSET(Zdroj!BZ$16,'k rozhodnutí detailní'!$A1383,0)," ze 100"))</f>
        <v/>
      </c>
      <c r="M1384" s="435" t="str">
        <f t="shared" ref="M1384" ca="1" si="976">IF($B1384="","",SUM((I1384+J1384+K1384)/100))</f>
        <v/>
      </c>
      <c r="N1384" s="425" t="str">
        <f ca="1">IF(B1384="","",IF(Zdroj!$AS$1=Zdroj!$AT$9,IF(ROUND(G1384*M1384,Zdroj!$AT$8)&lt;Zdroj!$AU$1,Zdroj!$AU$1,ROUND(G1384*M1384,Zdroj!$AT$8)),OFFSET(Zdroj!CE$16,'k rozhodnutí detailní'!A1383,0)))</f>
        <v/>
      </c>
      <c r="O1384" s="419" t="str">
        <f ca="1">IF($B1384="","",OFFSET(Zdroj!Z$16,'k rozhodnutí detailní'!$A1383,0))</f>
        <v/>
      </c>
    </row>
    <row r="1385" spans="1:15" hidden="1" x14ac:dyDescent="0.25">
      <c r="A1385" s="25"/>
      <c r="B1385" s="424" t="str">
        <f ca="1">IF(OFFSET(Zdroj!$B$16,A1383,0)&gt;0,OFFSET(Zdroj!$B$16,A1383,0)+0,"")</f>
        <v/>
      </c>
      <c r="C1385" s="2" t="str">
        <f ca="1">IF($B1384="","",IF(Zdroj!$AS$9="ano",CONCATENATE("Okres:","
",OFFSET(Zdroj!CH$16,'k rozhodnutí detailní'!$A1383,0),"
","Právní forma","
",OFFSET(Zdroj!H$16,'k rozhodnutí detailní'!$A1383,0),"
",IF(OFFSET(Zdroj!I$16,'k rozhodnutí detailní'!$A1383,0)="","","IČO: "),OFFSET(Zdroj!I$16,'k rozhodnutí detailní'!$A1383,0),"
","B.Ú. ",IF(OFFSET(Zdroj!J$16,'k rozhodnutí detailní'!$A1383,0)="","","Anonymizováno")),CONCATENATE("Okres:","
",OFFSET(Zdroj!CH$16,'k rozhodnutí detailní'!$A1383,0),"
","Právní forma","
",OFFSET(Zdroj!H$16,'k rozhodnutí detailní'!$A1383,0),"
",IF(OFFSET(Zdroj!I$16,'k rozhodnutí detailní'!$A1383,0)="","","IČO: "),OFFSET(Zdroj!I$16,'k rozhodnutí detailní'!$A1383,0),"
","B.Ú. ",OFFSET(Zdroj!J$16,'k rozhodnutí detailní'!$A1383,0))))</f>
        <v/>
      </c>
      <c r="D1385" s="3" t="str">
        <f ca="1">IF($B1384="","",OFFSET(Zdroj!O$16,'k rozhodnutí detailní'!$A1383,0))</f>
        <v/>
      </c>
      <c r="E1385" s="426"/>
      <c r="F1385" s="31"/>
      <c r="G1385" s="429"/>
      <c r="H1385" s="427"/>
      <c r="I1385" s="419"/>
      <c r="J1385" s="419"/>
      <c r="K1385" s="419"/>
      <c r="L1385" s="419"/>
      <c r="M1385" s="435"/>
      <c r="N1385" s="425"/>
      <c r="O1385" s="419"/>
    </row>
    <row r="1386" spans="1:15" hidden="1" x14ac:dyDescent="0.25">
      <c r="A1386" s="25">
        <f t="shared" ref="A1386" si="977">ROW()/3-1</f>
        <v>461</v>
      </c>
      <c r="B1386" s="424"/>
      <c r="C1386" s="29" t="str">
        <f ca="1">IF($B1384="","",IF(Zdroj!$AS$9="ano",IF(OFFSET(Zdroj!M$16,'k rozhodnutí detailní'!A1383,0)="","","Anonymizováno"),IF(OFFSET(Zdroj!M$16,'k rozhodnutí detailní'!A1383,0)="","",OFFSET(Zdroj!M$16,'k rozhodnutí detailní'!A1383,0))))</f>
        <v/>
      </c>
      <c r="D1386" s="3" t="str">
        <f ca="1">IF($B1384="","",CONCATENATE("Dotace bude použita na:","
",OFFSET(Zdroj!P$16,'k rozhodnutí detailní'!$A1383,0)))</f>
        <v/>
      </c>
      <c r="E1386" s="426"/>
      <c r="F1386" s="32" t="str">
        <f ca="1">IF($B1384="","",OFFSET(Zdroj!V$16,'k rozhodnutí detailní'!$A1383,0))</f>
        <v/>
      </c>
      <c r="G1386" s="49" t="str">
        <f ca="1">IF($B1384="","",OFFSET(Zdroj!CC$16,'k rozhodnutí'!#REF!,0))</f>
        <v/>
      </c>
      <c r="H1386" s="427"/>
      <c r="I1386" s="419"/>
      <c r="J1386" s="419"/>
      <c r="K1386" s="419"/>
      <c r="L1386" s="419"/>
      <c r="M1386" s="435"/>
      <c r="N1386" s="33" t="str">
        <f t="shared" ref="N1386" ca="1" si="978">IF(B1384="","",N1384/G1384)</f>
        <v/>
      </c>
      <c r="O1386" s="419"/>
    </row>
    <row r="1387" spans="1:15" hidden="1" x14ac:dyDescent="0.25">
      <c r="A1387" s="25"/>
      <c r="B1387" s="144" t="str">
        <f ca="1">IF(OFFSET(Zdroj!$B$16,A1386,0)&gt;0,A1389,"")</f>
        <v/>
      </c>
      <c r="C1387" s="2" t="str">
        <f ca="1">IF($B1387="","",IF(Zdroj!$AS$9="ano",CONCATENATE(OFFSET(Zdroj!C$16,'k rozhodnutí detailní'!$A1386,0),"
","Anonymizováno","
",OFFSET(Zdroj!E$16,'k rozhodnutí detailní'!$A1386,0),"
",OFFSET(Zdroj!F$16,'k rozhodnutí detailní'!$A1386,0)),CONCATENATE(OFFSET(Zdroj!C$16,'k rozhodnutí detailní'!$A1386,0),"
",OFFSET(Zdroj!D$16,'k rozhodnutí detailní'!$A1386,0),"
",OFFSET(Zdroj!E$16,'k rozhodnutí detailní'!$A1386,0),"
",OFFSET(Zdroj!F$16,'k rozhodnutí detailní'!$A1386,0))))</f>
        <v/>
      </c>
      <c r="D1387" s="20" t="str">
        <f ca="1">IF($B1387="","",OFFSET(Zdroj!N$16,'k rozhodnutí detailní'!$A1386,0))</f>
        <v/>
      </c>
      <c r="E1387" s="426" t="str">
        <f ca="1">IF($B1387="","",OFFSET(Zdroj!T$16,'k rozhodnutí detailní'!$A1386,0))</f>
        <v/>
      </c>
      <c r="F1387" s="32" t="str">
        <f ca="1">IF($B1387="","",OFFSET(Zdroj!U$16,'k rozhodnutí detailní'!$A1386,0))</f>
        <v/>
      </c>
      <c r="G1387" s="429" t="str">
        <f ca="1">IF($B1387="","",OFFSET(Zdroj!W$16,'k rozhodnutí detailní'!$A1386,0))</f>
        <v/>
      </c>
      <c r="H1387" s="427" t="str">
        <f ca="1">IF($B1387="","",OFFSET(Zdroj!Y$16,'k rozhodnutí detailní'!$A1386,0))</f>
        <v/>
      </c>
      <c r="I1387" s="419" t="str">
        <f ca="1">IF($B1387="","",OFFSET(Zdroj!BW$16,'k rozhodnutí detailní'!$A1386,0))</f>
        <v/>
      </c>
      <c r="J1387" s="419" t="str">
        <f ca="1">IF($B1387="","",OFFSET(Zdroj!BX$16,'k rozhodnutí detailní'!$A1386,0))</f>
        <v/>
      </c>
      <c r="K1387" s="419" t="str">
        <f ca="1">IF($B1387="","",OFFSET(Zdroj!BY$16,'k rozhodnutí detailní'!$A1386,0))</f>
        <v/>
      </c>
      <c r="L1387" s="419" t="str">
        <f ca="1">IF($B1387="","",CONCATENATE(OFFSET(Zdroj!BZ$16,'k rozhodnutí detailní'!$A1386,0)," ze 100"))</f>
        <v/>
      </c>
      <c r="M1387" s="435" t="str">
        <f t="shared" ref="M1387" ca="1" si="979">IF($B1387="","",SUM((I1387+J1387+K1387)/100))</f>
        <v/>
      </c>
      <c r="N1387" s="425" t="str">
        <f ca="1">IF(B1387="","",IF(Zdroj!$AS$1=Zdroj!$AT$9,IF(ROUND(G1387*M1387,Zdroj!$AT$8)&lt;Zdroj!$AU$1,Zdroj!$AU$1,ROUND(G1387*M1387,Zdroj!$AT$8)),OFFSET(Zdroj!CE$16,'k rozhodnutí detailní'!A1386,0)))</f>
        <v/>
      </c>
      <c r="O1387" s="419" t="str">
        <f ca="1">IF($B1387="","",OFFSET(Zdroj!Z$16,'k rozhodnutí detailní'!$A1386,0))</f>
        <v/>
      </c>
    </row>
    <row r="1388" spans="1:15" hidden="1" x14ac:dyDescent="0.25">
      <c r="A1388" s="25"/>
      <c r="B1388" s="424" t="str">
        <f ca="1">IF(OFFSET(Zdroj!$B$16,A1386,0)&gt;0,OFFSET(Zdroj!$B$16,A1386,0)+0,"")</f>
        <v/>
      </c>
      <c r="C1388" s="2" t="str">
        <f ca="1">IF($B1387="","",IF(Zdroj!$AS$9="ano",CONCATENATE("Okres:","
",OFFSET(Zdroj!CH$16,'k rozhodnutí detailní'!$A1386,0),"
","Právní forma","
",OFFSET(Zdroj!H$16,'k rozhodnutí detailní'!$A1386,0),"
",IF(OFFSET(Zdroj!I$16,'k rozhodnutí detailní'!$A1386,0)="","","IČO: "),OFFSET(Zdroj!I$16,'k rozhodnutí detailní'!$A1386,0),"
","B.Ú. ",IF(OFFSET(Zdroj!J$16,'k rozhodnutí detailní'!$A1386,0)="","","Anonymizováno")),CONCATENATE("Okres:","
",OFFSET(Zdroj!CH$16,'k rozhodnutí detailní'!$A1386,0),"
","Právní forma","
",OFFSET(Zdroj!H$16,'k rozhodnutí detailní'!$A1386,0),"
",IF(OFFSET(Zdroj!I$16,'k rozhodnutí detailní'!$A1386,0)="","","IČO: "),OFFSET(Zdroj!I$16,'k rozhodnutí detailní'!$A1386,0),"
","B.Ú. ",OFFSET(Zdroj!J$16,'k rozhodnutí detailní'!$A1386,0))))</f>
        <v/>
      </c>
      <c r="D1388" s="3" t="str">
        <f ca="1">IF($B1387="","",OFFSET(Zdroj!O$16,'k rozhodnutí detailní'!$A1386,0))</f>
        <v/>
      </c>
      <c r="E1388" s="426"/>
      <c r="F1388" s="31"/>
      <c r="G1388" s="429"/>
      <c r="H1388" s="427"/>
      <c r="I1388" s="419"/>
      <c r="J1388" s="419"/>
      <c r="K1388" s="419"/>
      <c r="L1388" s="419"/>
      <c r="M1388" s="435"/>
      <c r="N1388" s="425"/>
      <c r="O1388" s="419"/>
    </row>
    <row r="1389" spans="1:15" hidden="1" x14ac:dyDescent="0.25">
      <c r="A1389" s="25">
        <f t="shared" ref="A1389" si="980">ROW()/3-1</f>
        <v>462</v>
      </c>
      <c r="B1389" s="424"/>
      <c r="C1389" s="29" t="str">
        <f ca="1">IF($B1387="","",IF(Zdroj!$AS$9="ano",IF(OFFSET(Zdroj!M$16,'k rozhodnutí detailní'!A1386,0)="","","Anonymizováno"),IF(OFFSET(Zdroj!M$16,'k rozhodnutí detailní'!A1386,0)="","",OFFSET(Zdroj!M$16,'k rozhodnutí detailní'!A1386,0))))</f>
        <v/>
      </c>
      <c r="D1389" s="3" t="str">
        <f ca="1">IF($B1387="","",CONCATENATE("Dotace bude použita na:","
",OFFSET(Zdroj!P$16,'k rozhodnutí detailní'!$A1386,0)))</f>
        <v/>
      </c>
      <c r="E1389" s="426"/>
      <c r="F1389" s="32" t="str">
        <f ca="1">IF($B1387="","",OFFSET(Zdroj!V$16,'k rozhodnutí detailní'!$A1386,0))</f>
        <v/>
      </c>
      <c r="G1389" s="49" t="str">
        <f ca="1">IF($B1387="","",OFFSET(Zdroj!CC$16,'k rozhodnutí'!#REF!,0))</f>
        <v/>
      </c>
      <c r="H1389" s="427"/>
      <c r="I1389" s="419"/>
      <c r="J1389" s="419"/>
      <c r="K1389" s="419"/>
      <c r="L1389" s="419"/>
      <c r="M1389" s="435"/>
      <c r="N1389" s="33" t="str">
        <f t="shared" ref="N1389" ca="1" si="981">IF(B1387="","",N1387/G1387)</f>
        <v/>
      </c>
      <c r="O1389" s="419"/>
    </row>
    <row r="1390" spans="1:15" hidden="1" x14ac:dyDescent="0.25">
      <c r="A1390" s="25"/>
      <c r="B1390" s="144" t="str">
        <f ca="1">IF(OFFSET(Zdroj!$B$16,A1389,0)&gt;0,A1392,"")</f>
        <v/>
      </c>
      <c r="C1390" s="2" t="str">
        <f ca="1">IF($B1390="","",IF(Zdroj!$AS$9="ano",CONCATENATE(OFFSET(Zdroj!C$16,'k rozhodnutí detailní'!$A1389,0),"
","Anonymizováno","
",OFFSET(Zdroj!E$16,'k rozhodnutí detailní'!$A1389,0),"
",OFFSET(Zdroj!F$16,'k rozhodnutí detailní'!$A1389,0)),CONCATENATE(OFFSET(Zdroj!C$16,'k rozhodnutí detailní'!$A1389,0),"
",OFFSET(Zdroj!D$16,'k rozhodnutí detailní'!$A1389,0),"
",OFFSET(Zdroj!E$16,'k rozhodnutí detailní'!$A1389,0),"
",OFFSET(Zdroj!F$16,'k rozhodnutí detailní'!$A1389,0))))</f>
        <v/>
      </c>
      <c r="D1390" s="20" t="str">
        <f ca="1">IF($B1390="","",OFFSET(Zdroj!N$16,'k rozhodnutí detailní'!$A1389,0))</f>
        <v/>
      </c>
      <c r="E1390" s="426" t="str">
        <f ca="1">IF($B1390="","",OFFSET(Zdroj!T$16,'k rozhodnutí detailní'!$A1389,0))</f>
        <v/>
      </c>
      <c r="F1390" s="32" t="str">
        <f ca="1">IF($B1390="","",OFFSET(Zdroj!U$16,'k rozhodnutí detailní'!$A1389,0))</f>
        <v/>
      </c>
      <c r="G1390" s="429" t="str">
        <f ca="1">IF($B1390="","",OFFSET(Zdroj!W$16,'k rozhodnutí detailní'!$A1389,0))</f>
        <v/>
      </c>
      <c r="H1390" s="427" t="str">
        <f ca="1">IF($B1390="","",OFFSET(Zdroj!Y$16,'k rozhodnutí detailní'!$A1389,0))</f>
        <v/>
      </c>
      <c r="I1390" s="419" t="str">
        <f ca="1">IF($B1390="","",OFFSET(Zdroj!BW$16,'k rozhodnutí detailní'!$A1389,0))</f>
        <v/>
      </c>
      <c r="J1390" s="419" t="str">
        <f ca="1">IF($B1390="","",OFFSET(Zdroj!BX$16,'k rozhodnutí detailní'!$A1389,0))</f>
        <v/>
      </c>
      <c r="K1390" s="419" t="str">
        <f ca="1">IF($B1390="","",OFFSET(Zdroj!BY$16,'k rozhodnutí detailní'!$A1389,0))</f>
        <v/>
      </c>
      <c r="L1390" s="419" t="str">
        <f ca="1">IF($B1390="","",CONCATENATE(OFFSET(Zdroj!BZ$16,'k rozhodnutí detailní'!$A1389,0)," ze 100"))</f>
        <v/>
      </c>
      <c r="M1390" s="435" t="str">
        <f t="shared" ref="M1390" ca="1" si="982">IF($B1390="","",SUM((I1390+J1390+K1390)/100))</f>
        <v/>
      </c>
      <c r="N1390" s="425" t="str">
        <f ca="1">IF(B1390="","",IF(Zdroj!$AS$1=Zdroj!$AT$9,IF(ROUND(G1390*M1390,Zdroj!$AT$8)&lt;Zdroj!$AU$1,Zdroj!$AU$1,ROUND(G1390*M1390,Zdroj!$AT$8)),OFFSET(Zdroj!CE$16,'k rozhodnutí detailní'!A1389,0)))</f>
        <v/>
      </c>
      <c r="O1390" s="419" t="str">
        <f ca="1">IF($B1390="","",OFFSET(Zdroj!Z$16,'k rozhodnutí detailní'!$A1389,0))</f>
        <v/>
      </c>
    </row>
    <row r="1391" spans="1:15" hidden="1" x14ac:dyDescent="0.25">
      <c r="A1391" s="25"/>
      <c r="B1391" s="424" t="str">
        <f ca="1">IF(OFFSET(Zdroj!$B$16,A1389,0)&gt;0,OFFSET(Zdroj!$B$16,A1389,0)+0,"")</f>
        <v/>
      </c>
      <c r="C1391" s="2" t="str">
        <f ca="1">IF($B1390="","",IF(Zdroj!$AS$9="ano",CONCATENATE("Okres:","
",OFFSET(Zdroj!CH$16,'k rozhodnutí detailní'!$A1389,0),"
","Právní forma","
",OFFSET(Zdroj!H$16,'k rozhodnutí detailní'!$A1389,0),"
",IF(OFFSET(Zdroj!I$16,'k rozhodnutí detailní'!$A1389,0)="","","IČO: "),OFFSET(Zdroj!I$16,'k rozhodnutí detailní'!$A1389,0),"
","B.Ú. ",IF(OFFSET(Zdroj!J$16,'k rozhodnutí detailní'!$A1389,0)="","","Anonymizováno")),CONCATENATE("Okres:","
",OFFSET(Zdroj!CH$16,'k rozhodnutí detailní'!$A1389,0),"
","Právní forma","
",OFFSET(Zdroj!H$16,'k rozhodnutí detailní'!$A1389,0),"
",IF(OFFSET(Zdroj!I$16,'k rozhodnutí detailní'!$A1389,0)="","","IČO: "),OFFSET(Zdroj!I$16,'k rozhodnutí detailní'!$A1389,0),"
","B.Ú. ",OFFSET(Zdroj!J$16,'k rozhodnutí detailní'!$A1389,0))))</f>
        <v/>
      </c>
      <c r="D1391" s="3" t="str">
        <f ca="1">IF($B1390="","",OFFSET(Zdroj!O$16,'k rozhodnutí detailní'!$A1389,0))</f>
        <v/>
      </c>
      <c r="E1391" s="426"/>
      <c r="F1391" s="31"/>
      <c r="G1391" s="429"/>
      <c r="H1391" s="427"/>
      <c r="I1391" s="419"/>
      <c r="J1391" s="419"/>
      <c r="K1391" s="419"/>
      <c r="L1391" s="419"/>
      <c r="M1391" s="435"/>
      <c r="N1391" s="425"/>
      <c r="O1391" s="419"/>
    </row>
    <row r="1392" spans="1:15" hidden="1" x14ac:dyDescent="0.25">
      <c r="A1392" s="25">
        <f t="shared" ref="A1392" si="983">ROW()/3-1</f>
        <v>463</v>
      </c>
      <c r="B1392" s="424"/>
      <c r="C1392" s="29" t="str">
        <f ca="1">IF($B1390="","",IF(Zdroj!$AS$9="ano",IF(OFFSET(Zdroj!M$16,'k rozhodnutí detailní'!A1389,0)="","","Anonymizováno"),IF(OFFSET(Zdroj!M$16,'k rozhodnutí detailní'!A1389,0)="","",OFFSET(Zdroj!M$16,'k rozhodnutí detailní'!A1389,0))))</f>
        <v/>
      </c>
      <c r="D1392" s="3" t="str">
        <f ca="1">IF($B1390="","",CONCATENATE("Dotace bude použita na:","
",OFFSET(Zdroj!P$16,'k rozhodnutí detailní'!$A1389,0)))</f>
        <v/>
      </c>
      <c r="E1392" s="426"/>
      <c r="F1392" s="32" t="str">
        <f ca="1">IF($B1390="","",OFFSET(Zdroj!V$16,'k rozhodnutí detailní'!$A1389,0))</f>
        <v/>
      </c>
      <c r="G1392" s="49" t="str">
        <f ca="1">IF($B1390="","",OFFSET(Zdroj!CC$16,'k rozhodnutí'!#REF!,0))</f>
        <v/>
      </c>
      <c r="H1392" s="427"/>
      <c r="I1392" s="419"/>
      <c r="J1392" s="419"/>
      <c r="K1392" s="419"/>
      <c r="L1392" s="419"/>
      <c r="M1392" s="435"/>
      <c r="N1392" s="33" t="str">
        <f t="shared" ref="N1392" ca="1" si="984">IF(B1390="","",N1390/G1390)</f>
        <v/>
      </c>
      <c r="O1392" s="419"/>
    </row>
    <row r="1393" spans="1:15" hidden="1" x14ac:dyDescent="0.25">
      <c r="A1393" s="25"/>
      <c r="B1393" s="144" t="str">
        <f ca="1">IF(OFFSET(Zdroj!$B$16,A1392,0)&gt;0,A1395,"")</f>
        <v/>
      </c>
      <c r="C1393" s="2" t="str">
        <f ca="1">IF($B1393="","",IF(Zdroj!$AS$9="ano",CONCATENATE(OFFSET(Zdroj!C$16,'k rozhodnutí detailní'!$A1392,0),"
","Anonymizováno","
",OFFSET(Zdroj!E$16,'k rozhodnutí detailní'!$A1392,0),"
",OFFSET(Zdroj!F$16,'k rozhodnutí detailní'!$A1392,0)),CONCATENATE(OFFSET(Zdroj!C$16,'k rozhodnutí detailní'!$A1392,0),"
",OFFSET(Zdroj!D$16,'k rozhodnutí detailní'!$A1392,0),"
",OFFSET(Zdroj!E$16,'k rozhodnutí detailní'!$A1392,0),"
",OFFSET(Zdroj!F$16,'k rozhodnutí detailní'!$A1392,0))))</f>
        <v/>
      </c>
      <c r="D1393" s="20" t="str">
        <f ca="1">IF($B1393="","",OFFSET(Zdroj!N$16,'k rozhodnutí detailní'!$A1392,0))</f>
        <v/>
      </c>
      <c r="E1393" s="426" t="str">
        <f ca="1">IF($B1393="","",OFFSET(Zdroj!T$16,'k rozhodnutí detailní'!$A1392,0))</f>
        <v/>
      </c>
      <c r="F1393" s="32" t="str">
        <f ca="1">IF($B1393="","",OFFSET(Zdroj!U$16,'k rozhodnutí detailní'!$A1392,0))</f>
        <v/>
      </c>
      <c r="G1393" s="429" t="str">
        <f ca="1">IF($B1393="","",OFFSET(Zdroj!W$16,'k rozhodnutí detailní'!$A1392,0))</f>
        <v/>
      </c>
      <c r="H1393" s="427" t="str">
        <f ca="1">IF($B1393="","",OFFSET(Zdroj!Y$16,'k rozhodnutí detailní'!$A1392,0))</f>
        <v/>
      </c>
      <c r="I1393" s="419" t="str">
        <f ca="1">IF($B1393="","",OFFSET(Zdroj!BW$16,'k rozhodnutí detailní'!$A1392,0))</f>
        <v/>
      </c>
      <c r="J1393" s="419" t="str">
        <f ca="1">IF($B1393="","",OFFSET(Zdroj!BX$16,'k rozhodnutí detailní'!$A1392,0))</f>
        <v/>
      </c>
      <c r="K1393" s="419" t="str">
        <f ca="1">IF($B1393="","",OFFSET(Zdroj!BY$16,'k rozhodnutí detailní'!$A1392,0))</f>
        <v/>
      </c>
      <c r="L1393" s="419" t="str">
        <f ca="1">IF($B1393="","",CONCATENATE(OFFSET(Zdroj!BZ$16,'k rozhodnutí detailní'!$A1392,0)," ze 100"))</f>
        <v/>
      </c>
      <c r="M1393" s="435" t="str">
        <f t="shared" ref="M1393" ca="1" si="985">IF($B1393="","",SUM((I1393+J1393+K1393)/100))</f>
        <v/>
      </c>
      <c r="N1393" s="425" t="str">
        <f ca="1">IF(B1393="","",IF(Zdroj!$AS$1=Zdroj!$AT$9,IF(ROUND(G1393*M1393,Zdroj!$AT$8)&lt;Zdroj!$AU$1,Zdroj!$AU$1,ROUND(G1393*M1393,Zdroj!$AT$8)),OFFSET(Zdroj!CE$16,'k rozhodnutí detailní'!A1392,0)))</f>
        <v/>
      </c>
      <c r="O1393" s="419" t="str">
        <f ca="1">IF($B1393="","",OFFSET(Zdroj!Z$16,'k rozhodnutí detailní'!$A1392,0))</f>
        <v/>
      </c>
    </row>
    <row r="1394" spans="1:15" hidden="1" x14ac:dyDescent="0.25">
      <c r="A1394" s="25"/>
      <c r="B1394" s="424" t="str">
        <f ca="1">IF(OFFSET(Zdroj!$B$16,A1392,0)&gt;0,OFFSET(Zdroj!$B$16,A1392,0)+0,"")</f>
        <v/>
      </c>
      <c r="C1394" s="2" t="str">
        <f ca="1">IF($B1393="","",IF(Zdroj!$AS$9="ano",CONCATENATE("Okres:","
",OFFSET(Zdroj!CH$16,'k rozhodnutí detailní'!$A1392,0),"
","Právní forma","
",OFFSET(Zdroj!H$16,'k rozhodnutí detailní'!$A1392,0),"
",IF(OFFSET(Zdroj!I$16,'k rozhodnutí detailní'!$A1392,0)="","","IČO: "),OFFSET(Zdroj!I$16,'k rozhodnutí detailní'!$A1392,0),"
","B.Ú. ",IF(OFFSET(Zdroj!J$16,'k rozhodnutí detailní'!$A1392,0)="","","Anonymizováno")),CONCATENATE("Okres:","
",OFFSET(Zdroj!CH$16,'k rozhodnutí detailní'!$A1392,0),"
","Právní forma","
",OFFSET(Zdroj!H$16,'k rozhodnutí detailní'!$A1392,0),"
",IF(OFFSET(Zdroj!I$16,'k rozhodnutí detailní'!$A1392,0)="","","IČO: "),OFFSET(Zdroj!I$16,'k rozhodnutí detailní'!$A1392,0),"
","B.Ú. ",OFFSET(Zdroj!J$16,'k rozhodnutí detailní'!$A1392,0))))</f>
        <v/>
      </c>
      <c r="D1394" s="3" t="str">
        <f ca="1">IF($B1393="","",OFFSET(Zdroj!O$16,'k rozhodnutí detailní'!$A1392,0))</f>
        <v/>
      </c>
      <c r="E1394" s="426"/>
      <c r="F1394" s="31"/>
      <c r="G1394" s="429"/>
      <c r="H1394" s="427"/>
      <c r="I1394" s="419"/>
      <c r="J1394" s="419"/>
      <c r="K1394" s="419"/>
      <c r="L1394" s="419"/>
      <c r="M1394" s="435"/>
      <c r="N1394" s="425"/>
      <c r="O1394" s="419"/>
    </row>
    <row r="1395" spans="1:15" hidden="1" x14ac:dyDescent="0.25">
      <c r="A1395" s="25">
        <f t="shared" ref="A1395" si="986">ROW()/3-1</f>
        <v>464</v>
      </c>
      <c r="B1395" s="424"/>
      <c r="C1395" s="29" t="str">
        <f ca="1">IF($B1393="","",IF(Zdroj!$AS$9="ano",IF(OFFSET(Zdroj!M$16,'k rozhodnutí detailní'!A1392,0)="","","Anonymizováno"),IF(OFFSET(Zdroj!M$16,'k rozhodnutí detailní'!A1392,0)="","",OFFSET(Zdroj!M$16,'k rozhodnutí detailní'!A1392,0))))</f>
        <v/>
      </c>
      <c r="D1395" s="3" t="str">
        <f ca="1">IF($B1393="","",CONCATENATE("Dotace bude použita na:","
",OFFSET(Zdroj!P$16,'k rozhodnutí detailní'!$A1392,0)))</f>
        <v/>
      </c>
      <c r="E1395" s="426"/>
      <c r="F1395" s="32" t="str">
        <f ca="1">IF($B1393="","",OFFSET(Zdroj!V$16,'k rozhodnutí detailní'!$A1392,0))</f>
        <v/>
      </c>
      <c r="G1395" s="49" t="str">
        <f ca="1">IF($B1393="","",OFFSET(Zdroj!CC$16,'k rozhodnutí'!#REF!,0))</f>
        <v/>
      </c>
      <c r="H1395" s="427"/>
      <c r="I1395" s="419"/>
      <c r="J1395" s="419"/>
      <c r="K1395" s="419"/>
      <c r="L1395" s="419"/>
      <c r="M1395" s="435"/>
      <c r="N1395" s="33" t="str">
        <f t="shared" ref="N1395" ca="1" si="987">IF(B1393="","",N1393/G1393)</f>
        <v/>
      </c>
      <c r="O1395" s="419"/>
    </row>
    <row r="1396" spans="1:15" hidden="1" x14ac:dyDescent="0.25">
      <c r="A1396" s="25"/>
      <c r="B1396" s="144" t="str">
        <f ca="1">IF(OFFSET(Zdroj!$B$16,A1395,0)&gt;0,A1398,"")</f>
        <v/>
      </c>
      <c r="C1396" s="2" t="str">
        <f ca="1">IF($B1396="","",IF(Zdroj!$AS$9="ano",CONCATENATE(OFFSET(Zdroj!C$16,'k rozhodnutí detailní'!$A1395,0),"
","Anonymizováno","
",OFFSET(Zdroj!E$16,'k rozhodnutí detailní'!$A1395,0),"
",OFFSET(Zdroj!F$16,'k rozhodnutí detailní'!$A1395,0)),CONCATENATE(OFFSET(Zdroj!C$16,'k rozhodnutí detailní'!$A1395,0),"
",OFFSET(Zdroj!D$16,'k rozhodnutí detailní'!$A1395,0),"
",OFFSET(Zdroj!E$16,'k rozhodnutí detailní'!$A1395,0),"
",OFFSET(Zdroj!F$16,'k rozhodnutí detailní'!$A1395,0))))</f>
        <v/>
      </c>
      <c r="D1396" s="20" t="str">
        <f ca="1">IF($B1396="","",OFFSET(Zdroj!N$16,'k rozhodnutí detailní'!$A1395,0))</f>
        <v/>
      </c>
      <c r="E1396" s="426" t="str">
        <f ca="1">IF($B1396="","",OFFSET(Zdroj!T$16,'k rozhodnutí detailní'!$A1395,0))</f>
        <v/>
      </c>
      <c r="F1396" s="32" t="str">
        <f ca="1">IF($B1396="","",OFFSET(Zdroj!U$16,'k rozhodnutí detailní'!$A1395,0))</f>
        <v/>
      </c>
      <c r="G1396" s="429" t="str">
        <f ca="1">IF($B1396="","",OFFSET(Zdroj!W$16,'k rozhodnutí detailní'!$A1395,0))</f>
        <v/>
      </c>
      <c r="H1396" s="427" t="str">
        <f ca="1">IF($B1396="","",OFFSET(Zdroj!Y$16,'k rozhodnutí detailní'!$A1395,0))</f>
        <v/>
      </c>
      <c r="I1396" s="419" t="str">
        <f ca="1">IF($B1396="","",OFFSET(Zdroj!BW$16,'k rozhodnutí detailní'!$A1395,0))</f>
        <v/>
      </c>
      <c r="J1396" s="419" t="str">
        <f ca="1">IF($B1396="","",OFFSET(Zdroj!BX$16,'k rozhodnutí detailní'!$A1395,0))</f>
        <v/>
      </c>
      <c r="K1396" s="419" t="str">
        <f ca="1">IF($B1396="","",OFFSET(Zdroj!BY$16,'k rozhodnutí detailní'!$A1395,0))</f>
        <v/>
      </c>
      <c r="L1396" s="419" t="str">
        <f ca="1">IF($B1396="","",CONCATENATE(OFFSET(Zdroj!BZ$16,'k rozhodnutí detailní'!$A1395,0)," ze 100"))</f>
        <v/>
      </c>
      <c r="M1396" s="435" t="str">
        <f t="shared" ref="M1396" ca="1" si="988">IF($B1396="","",SUM((I1396+J1396+K1396)/100))</f>
        <v/>
      </c>
      <c r="N1396" s="425" t="str">
        <f ca="1">IF(B1396="","",IF(Zdroj!$AS$1=Zdroj!$AT$9,IF(ROUND(G1396*M1396,Zdroj!$AT$8)&lt;Zdroj!$AU$1,Zdroj!$AU$1,ROUND(G1396*M1396,Zdroj!$AT$8)),OFFSET(Zdroj!CE$16,'k rozhodnutí detailní'!A1395,0)))</f>
        <v/>
      </c>
      <c r="O1396" s="419" t="str">
        <f ca="1">IF($B1396="","",OFFSET(Zdroj!Z$16,'k rozhodnutí detailní'!$A1395,0))</f>
        <v/>
      </c>
    </row>
    <row r="1397" spans="1:15" hidden="1" x14ac:dyDescent="0.25">
      <c r="A1397" s="25"/>
      <c r="B1397" s="424" t="str">
        <f ca="1">IF(OFFSET(Zdroj!$B$16,A1395,0)&gt;0,OFFSET(Zdroj!$B$16,A1395,0)+0,"")</f>
        <v/>
      </c>
      <c r="C1397" s="2" t="str">
        <f ca="1">IF($B1396="","",IF(Zdroj!$AS$9="ano",CONCATENATE("Okres:","
",OFFSET(Zdroj!CH$16,'k rozhodnutí detailní'!$A1395,0),"
","Právní forma","
",OFFSET(Zdroj!H$16,'k rozhodnutí detailní'!$A1395,0),"
",IF(OFFSET(Zdroj!I$16,'k rozhodnutí detailní'!$A1395,0)="","","IČO: "),OFFSET(Zdroj!I$16,'k rozhodnutí detailní'!$A1395,0),"
","B.Ú. ",IF(OFFSET(Zdroj!J$16,'k rozhodnutí detailní'!$A1395,0)="","","Anonymizováno")),CONCATENATE("Okres:","
",OFFSET(Zdroj!CH$16,'k rozhodnutí detailní'!$A1395,0),"
","Právní forma","
",OFFSET(Zdroj!H$16,'k rozhodnutí detailní'!$A1395,0),"
",IF(OFFSET(Zdroj!I$16,'k rozhodnutí detailní'!$A1395,0)="","","IČO: "),OFFSET(Zdroj!I$16,'k rozhodnutí detailní'!$A1395,0),"
","B.Ú. ",OFFSET(Zdroj!J$16,'k rozhodnutí detailní'!$A1395,0))))</f>
        <v/>
      </c>
      <c r="D1397" s="3" t="str">
        <f ca="1">IF($B1396="","",OFFSET(Zdroj!O$16,'k rozhodnutí detailní'!$A1395,0))</f>
        <v/>
      </c>
      <c r="E1397" s="426"/>
      <c r="F1397" s="31"/>
      <c r="G1397" s="429"/>
      <c r="H1397" s="427"/>
      <c r="I1397" s="419"/>
      <c r="J1397" s="419"/>
      <c r="K1397" s="419"/>
      <c r="L1397" s="419"/>
      <c r="M1397" s="435"/>
      <c r="N1397" s="425"/>
      <c r="O1397" s="419"/>
    </row>
    <row r="1398" spans="1:15" hidden="1" x14ac:dyDescent="0.25">
      <c r="A1398" s="25">
        <f t="shared" ref="A1398" si="989">ROW()/3-1</f>
        <v>465</v>
      </c>
      <c r="B1398" s="424"/>
      <c r="C1398" s="29" t="str">
        <f ca="1">IF($B1396="","",IF(Zdroj!$AS$9="ano",IF(OFFSET(Zdroj!M$16,'k rozhodnutí detailní'!A1395,0)="","","Anonymizováno"),IF(OFFSET(Zdroj!M$16,'k rozhodnutí detailní'!A1395,0)="","",OFFSET(Zdroj!M$16,'k rozhodnutí detailní'!A1395,0))))</f>
        <v/>
      </c>
      <c r="D1398" s="3" t="str">
        <f ca="1">IF($B1396="","",CONCATENATE("Dotace bude použita na:","
",OFFSET(Zdroj!P$16,'k rozhodnutí detailní'!$A1395,0)))</f>
        <v/>
      </c>
      <c r="E1398" s="426"/>
      <c r="F1398" s="32" t="str">
        <f ca="1">IF($B1396="","",OFFSET(Zdroj!V$16,'k rozhodnutí detailní'!$A1395,0))</f>
        <v/>
      </c>
      <c r="G1398" s="49" t="str">
        <f ca="1">IF($B1396="","",OFFSET(Zdroj!CC$16,'k rozhodnutí'!#REF!,0))</f>
        <v/>
      </c>
      <c r="H1398" s="427"/>
      <c r="I1398" s="419"/>
      <c r="J1398" s="419"/>
      <c r="K1398" s="419"/>
      <c r="L1398" s="419"/>
      <c r="M1398" s="435"/>
      <c r="N1398" s="33" t="str">
        <f t="shared" ref="N1398" ca="1" si="990">IF(B1396="","",N1396/G1396)</f>
        <v/>
      </c>
      <c r="O1398" s="419"/>
    </row>
    <row r="1399" spans="1:15" hidden="1" x14ac:dyDescent="0.25">
      <c r="A1399" s="25"/>
      <c r="B1399" s="144" t="str">
        <f ca="1">IF(OFFSET(Zdroj!$B$16,A1398,0)&gt;0,A1401,"")</f>
        <v/>
      </c>
      <c r="C1399" s="2" t="str">
        <f ca="1">IF($B1399="","",IF(Zdroj!$AS$9="ano",CONCATENATE(OFFSET(Zdroj!C$16,'k rozhodnutí detailní'!$A1398,0),"
","Anonymizováno","
",OFFSET(Zdroj!E$16,'k rozhodnutí detailní'!$A1398,0),"
",OFFSET(Zdroj!F$16,'k rozhodnutí detailní'!$A1398,0)),CONCATENATE(OFFSET(Zdroj!C$16,'k rozhodnutí detailní'!$A1398,0),"
",OFFSET(Zdroj!D$16,'k rozhodnutí detailní'!$A1398,0),"
",OFFSET(Zdroj!E$16,'k rozhodnutí detailní'!$A1398,0),"
",OFFSET(Zdroj!F$16,'k rozhodnutí detailní'!$A1398,0))))</f>
        <v/>
      </c>
      <c r="D1399" s="20" t="str">
        <f ca="1">IF($B1399="","",OFFSET(Zdroj!N$16,'k rozhodnutí detailní'!$A1398,0))</f>
        <v/>
      </c>
      <c r="E1399" s="426" t="str">
        <f ca="1">IF($B1399="","",OFFSET(Zdroj!T$16,'k rozhodnutí detailní'!$A1398,0))</f>
        <v/>
      </c>
      <c r="F1399" s="32" t="str">
        <f ca="1">IF($B1399="","",OFFSET(Zdroj!U$16,'k rozhodnutí detailní'!$A1398,0))</f>
        <v/>
      </c>
      <c r="G1399" s="429" t="str">
        <f ca="1">IF($B1399="","",OFFSET(Zdroj!W$16,'k rozhodnutí detailní'!$A1398,0))</f>
        <v/>
      </c>
      <c r="H1399" s="427" t="str">
        <f ca="1">IF($B1399="","",OFFSET(Zdroj!Y$16,'k rozhodnutí detailní'!$A1398,0))</f>
        <v/>
      </c>
      <c r="I1399" s="419" t="str">
        <f ca="1">IF($B1399="","",OFFSET(Zdroj!BW$16,'k rozhodnutí detailní'!$A1398,0))</f>
        <v/>
      </c>
      <c r="J1399" s="419" t="str">
        <f ca="1">IF($B1399="","",OFFSET(Zdroj!BX$16,'k rozhodnutí detailní'!$A1398,0))</f>
        <v/>
      </c>
      <c r="K1399" s="419" t="str">
        <f ca="1">IF($B1399="","",OFFSET(Zdroj!BY$16,'k rozhodnutí detailní'!$A1398,0))</f>
        <v/>
      </c>
      <c r="L1399" s="419" t="str">
        <f ca="1">IF($B1399="","",CONCATENATE(OFFSET(Zdroj!BZ$16,'k rozhodnutí detailní'!$A1398,0)," ze 100"))</f>
        <v/>
      </c>
      <c r="M1399" s="435" t="str">
        <f t="shared" ref="M1399" ca="1" si="991">IF($B1399="","",SUM((I1399+J1399+K1399)/100))</f>
        <v/>
      </c>
      <c r="N1399" s="425" t="str">
        <f ca="1">IF(B1399="","",IF(Zdroj!$AS$1=Zdroj!$AT$9,IF(ROUND(G1399*M1399,Zdroj!$AT$8)&lt;Zdroj!$AU$1,Zdroj!$AU$1,ROUND(G1399*M1399,Zdroj!$AT$8)),OFFSET(Zdroj!CE$16,'k rozhodnutí detailní'!A1398,0)))</f>
        <v/>
      </c>
      <c r="O1399" s="419" t="str">
        <f ca="1">IF($B1399="","",OFFSET(Zdroj!Z$16,'k rozhodnutí detailní'!$A1398,0))</f>
        <v/>
      </c>
    </row>
    <row r="1400" spans="1:15" hidden="1" x14ac:dyDescent="0.25">
      <c r="A1400" s="25"/>
      <c r="B1400" s="424" t="str">
        <f ca="1">IF(OFFSET(Zdroj!$B$16,A1398,0)&gt;0,OFFSET(Zdroj!$B$16,A1398,0)+0,"")</f>
        <v/>
      </c>
      <c r="C1400" s="2" t="str">
        <f ca="1">IF($B1399="","",IF(Zdroj!$AS$9="ano",CONCATENATE("Okres:","
",OFFSET(Zdroj!CH$16,'k rozhodnutí detailní'!$A1398,0),"
","Právní forma","
",OFFSET(Zdroj!H$16,'k rozhodnutí detailní'!$A1398,0),"
",IF(OFFSET(Zdroj!I$16,'k rozhodnutí detailní'!$A1398,0)="","","IČO: "),OFFSET(Zdroj!I$16,'k rozhodnutí detailní'!$A1398,0),"
","B.Ú. ",IF(OFFSET(Zdroj!J$16,'k rozhodnutí detailní'!$A1398,0)="","","Anonymizováno")),CONCATENATE("Okres:","
",OFFSET(Zdroj!CH$16,'k rozhodnutí detailní'!$A1398,0),"
","Právní forma","
",OFFSET(Zdroj!H$16,'k rozhodnutí detailní'!$A1398,0),"
",IF(OFFSET(Zdroj!I$16,'k rozhodnutí detailní'!$A1398,0)="","","IČO: "),OFFSET(Zdroj!I$16,'k rozhodnutí detailní'!$A1398,0),"
","B.Ú. ",OFFSET(Zdroj!J$16,'k rozhodnutí detailní'!$A1398,0))))</f>
        <v/>
      </c>
      <c r="D1400" s="3" t="str">
        <f ca="1">IF($B1399="","",OFFSET(Zdroj!O$16,'k rozhodnutí detailní'!$A1398,0))</f>
        <v/>
      </c>
      <c r="E1400" s="426"/>
      <c r="F1400" s="31"/>
      <c r="G1400" s="429"/>
      <c r="H1400" s="427"/>
      <c r="I1400" s="419"/>
      <c r="J1400" s="419"/>
      <c r="K1400" s="419"/>
      <c r="L1400" s="419"/>
      <c r="M1400" s="435"/>
      <c r="N1400" s="425"/>
      <c r="O1400" s="419"/>
    </row>
    <row r="1401" spans="1:15" hidden="1" x14ac:dyDescent="0.25">
      <c r="A1401" s="25">
        <f t="shared" ref="A1401" si="992">ROW()/3-1</f>
        <v>466</v>
      </c>
      <c r="B1401" s="424"/>
      <c r="C1401" s="29" t="str">
        <f ca="1">IF($B1399="","",IF(Zdroj!$AS$9="ano",IF(OFFSET(Zdroj!M$16,'k rozhodnutí detailní'!A1398,0)="","","Anonymizováno"),IF(OFFSET(Zdroj!M$16,'k rozhodnutí detailní'!A1398,0)="","",OFFSET(Zdroj!M$16,'k rozhodnutí detailní'!A1398,0))))</f>
        <v/>
      </c>
      <c r="D1401" s="3" t="str">
        <f ca="1">IF($B1399="","",CONCATENATE("Dotace bude použita na:","
",OFFSET(Zdroj!P$16,'k rozhodnutí detailní'!$A1398,0)))</f>
        <v/>
      </c>
      <c r="E1401" s="426"/>
      <c r="F1401" s="32" t="str">
        <f ca="1">IF($B1399="","",OFFSET(Zdroj!V$16,'k rozhodnutí detailní'!$A1398,0))</f>
        <v/>
      </c>
      <c r="G1401" s="49" t="str">
        <f ca="1">IF($B1399="","",OFFSET(Zdroj!CC$16,'k rozhodnutí'!#REF!,0))</f>
        <v/>
      </c>
      <c r="H1401" s="427"/>
      <c r="I1401" s="419"/>
      <c r="J1401" s="419"/>
      <c r="K1401" s="419"/>
      <c r="L1401" s="419"/>
      <c r="M1401" s="435"/>
      <c r="N1401" s="33" t="str">
        <f t="shared" ref="N1401" ca="1" si="993">IF(B1399="","",N1399/G1399)</f>
        <v/>
      </c>
      <c r="O1401" s="419"/>
    </row>
    <row r="1402" spans="1:15" hidden="1" x14ac:dyDescent="0.25">
      <c r="A1402" s="25"/>
      <c r="B1402" s="144" t="str">
        <f ca="1">IF(OFFSET(Zdroj!$B$16,A1401,0)&gt;0,A1404,"")</f>
        <v/>
      </c>
      <c r="C1402" s="2" t="str">
        <f ca="1">IF($B1402="","",IF(Zdroj!$AS$9="ano",CONCATENATE(OFFSET(Zdroj!C$16,'k rozhodnutí detailní'!$A1401,0),"
","Anonymizováno","
",OFFSET(Zdroj!E$16,'k rozhodnutí detailní'!$A1401,0),"
",OFFSET(Zdroj!F$16,'k rozhodnutí detailní'!$A1401,0)),CONCATENATE(OFFSET(Zdroj!C$16,'k rozhodnutí detailní'!$A1401,0),"
",OFFSET(Zdroj!D$16,'k rozhodnutí detailní'!$A1401,0),"
",OFFSET(Zdroj!E$16,'k rozhodnutí detailní'!$A1401,0),"
",OFFSET(Zdroj!F$16,'k rozhodnutí detailní'!$A1401,0))))</f>
        <v/>
      </c>
      <c r="D1402" s="20" t="str">
        <f ca="1">IF($B1402="","",OFFSET(Zdroj!N$16,'k rozhodnutí detailní'!$A1401,0))</f>
        <v/>
      </c>
      <c r="E1402" s="426" t="str">
        <f ca="1">IF($B1402="","",OFFSET(Zdroj!T$16,'k rozhodnutí detailní'!$A1401,0))</f>
        <v/>
      </c>
      <c r="F1402" s="32" t="str">
        <f ca="1">IF($B1402="","",OFFSET(Zdroj!U$16,'k rozhodnutí detailní'!$A1401,0))</f>
        <v/>
      </c>
      <c r="G1402" s="429" t="str">
        <f ca="1">IF($B1402="","",OFFSET(Zdroj!W$16,'k rozhodnutí detailní'!$A1401,0))</f>
        <v/>
      </c>
      <c r="H1402" s="427" t="str">
        <f ca="1">IF($B1402="","",OFFSET(Zdroj!Y$16,'k rozhodnutí detailní'!$A1401,0))</f>
        <v/>
      </c>
      <c r="I1402" s="419" t="str">
        <f ca="1">IF($B1402="","",OFFSET(Zdroj!BW$16,'k rozhodnutí detailní'!$A1401,0))</f>
        <v/>
      </c>
      <c r="J1402" s="419" t="str">
        <f ca="1">IF($B1402="","",OFFSET(Zdroj!BX$16,'k rozhodnutí detailní'!$A1401,0))</f>
        <v/>
      </c>
      <c r="K1402" s="419" t="str">
        <f ca="1">IF($B1402="","",OFFSET(Zdroj!BY$16,'k rozhodnutí detailní'!$A1401,0))</f>
        <v/>
      </c>
      <c r="L1402" s="419" t="str">
        <f ca="1">IF($B1402="","",CONCATENATE(OFFSET(Zdroj!BZ$16,'k rozhodnutí detailní'!$A1401,0)," ze 100"))</f>
        <v/>
      </c>
      <c r="M1402" s="435" t="str">
        <f t="shared" ref="M1402" ca="1" si="994">IF($B1402="","",SUM((I1402+J1402+K1402)/100))</f>
        <v/>
      </c>
      <c r="N1402" s="425" t="str">
        <f ca="1">IF(B1402="","",IF(Zdroj!$AS$1=Zdroj!$AT$9,IF(ROUND(G1402*M1402,Zdroj!$AT$8)&lt;Zdroj!$AU$1,Zdroj!$AU$1,ROUND(G1402*M1402,Zdroj!$AT$8)),OFFSET(Zdroj!CE$16,'k rozhodnutí detailní'!A1401,0)))</f>
        <v/>
      </c>
      <c r="O1402" s="419" t="str">
        <f ca="1">IF($B1402="","",OFFSET(Zdroj!Z$16,'k rozhodnutí detailní'!$A1401,0))</f>
        <v/>
      </c>
    </row>
    <row r="1403" spans="1:15" hidden="1" x14ac:dyDescent="0.25">
      <c r="A1403" s="25"/>
      <c r="B1403" s="424" t="str">
        <f ca="1">IF(OFFSET(Zdroj!$B$16,A1401,0)&gt;0,OFFSET(Zdroj!$B$16,A1401,0)+0,"")</f>
        <v/>
      </c>
      <c r="C1403" s="2" t="str">
        <f ca="1">IF($B1402="","",IF(Zdroj!$AS$9="ano",CONCATENATE("Okres:","
",OFFSET(Zdroj!CH$16,'k rozhodnutí detailní'!$A1401,0),"
","Právní forma","
",OFFSET(Zdroj!H$16,'k rozhodnutí detailní'!$A1401,0),"
",IF(OFFSET(Zdroj!I$16,'k rozhodnutí detailní'!$A1401,0)="","","IČO: "),OFFSET(Zdroj!I$16,'k rozhodnutí detailní'!$A1401,0),"
","B.Ú. ",IF(OFFSET(Zdroj!J$16,'k rozhodnutí detailní'!$A1401,0)="","","Anonymizováno")),CONCATENATE("Okres:","
",OFFSET(Zdroj!CH$16,'k rozhodnutí detailní'!$A1401,0),"
","Právní forma","
",OFFSET(Zdroj!H$16,'k rozhodnutí detailní'!$A1401,0),"
",IF(OFFSET(Zdroj!I$16,'k rozhodnutí detailní'!$A1401,0)="","","IČO: "),OFFSET(Zdroj!I$16,'k rozhodnutí detailní'!$A1401,0),"
","B.Ú. ",OFFSET(Zdroj!J$16,'k rozhodnutí detailní'!$A1401,0))))</f>
        <v/>
      </c>
      <c r="D1403" s="3" t="str">
        <f ca="1">IF($B1402="","",OFFSET(Zdroj!O$16,'k rozhodnutí detailní'!$A1401,0))</f>
        <v/>
      </c>
      <c r="E1403" s="426"/>
      <c r="F1403" s="31"/>
      <c r="G1403" s="429"/>
      <c r="H1403" s="427"/>
      <c r="I1403" s="419"/>
      <c r="J1403" s="419"/>
      <c r="K1403" s="419"/>
      <c r="L1403" s="419"/>
      <c r="M1403" s="435"/>
      <c r="N1403" s="425"/>
      <c r="O1403" s="419"/>
    </row>
    <row r="1404" spans="1:15" hidden="1" x14ac:dyDescent="0.25">
      <c r="A1404" s="25">
        <f t="shared" ref="A1404" si="995">ROW()/3-1</f>
        <v>467</v>
      </c>
      <c r="B1404" s="424"/>
      <c r="C1404" s="29" t="str">
        <f ca="1">IF($B1402="","",IF(Zdroj!$AS$9="ano",IF(OFFSET(Zdroj!M$16,'k rozhodnutí detailní'!A1401,0)="","","Anonymizováno"),IF(OFFSET(Zdroj!M$16,'k rozhodnutí detailní'!A1401,0)="","",OFFSET(Zdroj!M$16,'k rozhodnutí detailní'!A1401,0))))</f>
        <v/>
      </c>
      <c r="D1404" s="3" t="str">
        <f ca="1">IF($B1402="","",CONCATENATE("Dotace bude použita na:","
",OFFSET(Zdroj!P$16,'k rozhodnutí detailní'!$A1401,0)))</f>
        <v/>
      </c>
      <c r="E1404" s="426"/>
      <c r="F1404" s="32" t="str">
        <f ca="1">IF($B1402="","",OFFSET(Zdroj!V$16,'k rozhodnutí detailní'!$A1401,0))</f>
        <v/>
      </c>
      <c r="G1404" s="49" t="str">
        <f ca="1">IF($B1402="","",OFFSET(Zdroj!CC$16,'k rozhodnutí'!#REF!,0))</f>
        <v/>
      </c>
      <c r="H1404" s="427"/>
      <c r="I1404" s="419"/>
      <c r="J1404" s="419"/>
      <c r="K1404" s="419"/>
      <c r="L1404" s="419"/>
      <c r="M1404" s="435"/>
      <c r="N1404" s="33" t="str">
        <f t="shared" ref="N1404" ca="1" si="996">IF(B1402="","",N1402/G1402)</f>
        <v/>
      </c>
      <c r="O1404" s="419"/>
    </row>
    <row r="1405" spans="1:15" hidden="1" x14ac:dyDescent="0.25">
      <c r="A1405" s="25"/>
      <c r="B1405" s="144" t="str">
        <f ca="1">IF(OFFSET(Zdroj!$B$16,A1404,0)&gt;0,A1407,"")</f>
        <v/>
      </c>
      <c r="C1405" s="2" t="str">
        <f ca="1">IF($B1405="","",IF(Zdroj!$AS$9="ano",CONCATENATE(OFFSET(Zdroj!C$16,'k rozhodnutí detailní'!$A1404,0),"
","Anonymizováno","
",OFFSET(Zdroj!E$16,'k rozhodnutí detailní'!$A1404,0),"
",OFFSET(Zdroj!F$16,'k rozhodnutí detailní'!$A1404,0)),CONCATENATE(OFFSET(Zdroj!C$16,'k rozhodnutí detailní'!$A1404,0),"
",OFFSET(Zdroj!D$16,'k rozhodnutí detailní'!$A1404,0),"
",OFFSET(Zdroj!E$16,'k rozhodnutí detailní'!$A1404,0),"
",OFFSET(Zdroj!F$16,'k rozhodnutí detailní'!$A1404,0))))</f>
        <v/>
      </c>
      <c r="D1405" s="20" t="str">
        <f ca="1">IF($B1405="","",OFFSET(Zdroj!N$16,'k rozhodnutí detailní'!$A1404,0))</f>
        <v/>
      </c>
      <c r="E1405" s="426" t="str">
        <f ca="1">IF($B1405="","",OFFSET(Zdroj!T$16,'k rozhodnutí detailní'!$A1404,0))</f>
        <v/>
      </c>
      <c r="F1405" s="32" t="str">
        <f ca="1">IF($B1405="","",OFFSET(Zdroj!U$16,'k rozhodnutí detailní'!$A1404,0))</f>
        <v/>
      </c>
      <c r="G1405" s="429" t="str">
        <f ca="1">IF($B1405="","",OFFSET(Zdroj!W$16,'k rozhodnutí detailní'!$A1404,0))</f>
        <v/>
      </c>
      <c r="H1405" s="427" t="str">
        <f ca="1">IF($B1405="","",OFFSET(Zdroj!Y$16,'k rozhodnutí detailní'!$A1404,0))</f>
        <v/>
      </c>
      <c r="I1405" s="419" t="str">
        <f ca="1">IF($B1405="","",OFFSET(Zdroj!BW$16,'k rozhodnutí detailní'!$A1404,0))</f>
        <v/>
      </c>
      <c r="J1405" s="419" t="str">
        <f ca="1">IF($B1405="","",OFFSET(Zdroj!BX$16,'k rozhodnutí detailní'!$A1404,0))</f>
        <v/>
      </c>
      <c r="K1405" s="419" t="str">
        <f ca="1">IF($B1405="","",OFFSET(Zdroj!BY$16,'k rozhodnutí detailní'!$A1404,0))</f>
        <v/>
      </c>
      <c r="L1405" s="419" t="str">
        <f ca="1">IF($B1405="","",CONCATENATE(OFFSET(Zdroj!BZ$16,'k rozhodnutí detailní'!$A1404,0)," ze 100"))</f>
        <v/>
      </c>
      <c r="M1405" s="435" t="str">
        <f t="shared" ref="M1405" ca="1" si="997">IF($B1405="","",SUM((I1405+J1405+K1405)/100))</f>
        <v/>
      </c>
      <c r="N1405" s="425" t="str">
        <f ca="1">IF(B1405="","",IF(Zdroj!$AS$1=Zdroj!$AT$9,IF(ROUND(G1405*M1405,Zdroj!$AT$8)&lt;Zdroj!$AU$1,Zdroj!$AU$1,ROUND(G1405*M1405,Zdroj!$AT$8)),OFFSET(Zdroj!CE$16,'k rozhodnutí detailní'!A1404,0)))</f>
        <v/>
      </c>
      <c r="O1405" s="419" t="str">
        <f ca="1">IF($B1405="","",OFFSET(Zdroj!Z$16,'k rozhodnutí detailní'!$A1404,0))</f>
        <v/>
      </c>
    </row>
    <row r="1406" spans="1:15" hidden="1" x14ac:dyDescent="0.25">
      <c r="A1406" s="25"/>
      <c r="B1406" s="424" t="str">
        <f ca="1">IF(OFFSET(Zdroj!$B$16,A1404,0)&gt;0,OFFSET(Zdroj!$B$16,A1404,0)+0,"")</f>
        <v/>
      </c>
      <c r="C1406" s="2" t="str">
        <f ca="1">IF($B1405="","",IF(Zdroj!$AS$9="ano",CONCATENATE("Okres:","
",OFFSET(Zdroj!CH$16,'k rozhodnutí detailní'!$A1404,0),"
","Právní forma","
",OFFSET(Zdroj!H$16,'k rozhodnutí detailní'!$A1404,0),"
",IF(OFFSET(Zdroj!I$16,'k rozhodnutí detailní'!$A1404,0)="","","IČO: "),OFFSET(Zdroj!I$16,'k rozhodnutí detailní'!$A1404,0),"
","B.Ú. ",IF(OFFSET(Zdroj!J$16,'k rozhodnutí detailní'!$A1404,0)="","","Anonymizováno")),CONCATENATE("Okres:","
",OFFSET(Zdroj!CH$16,'k rozhodnutí detailní'!$A1404,0),"
","Právní forma","
",OFFSET(Zdroj!H$16,'k rozhodnutí detailní'!$A1404,0),"
",IF(OFFSET(Zdroj!I$16,'k rozhodnutí detailní'!$A1404,0)="","","IČO: "),OFFSET(Zdroj!I$16,'k rozhodnutí detailní'!$A1404,0),"
","B.Ú. ",OFFSET(Zdroj!J$16,'k rozhodnutí detailní'!$A1404,0))))</f>
        <v/>
      </c>
      <c r="D1406" s="3" t="str">
        <f ca="1">IF($B1405="","",OFFSET(Zdroj!O$16,'k rozhodnutí detailní'!$A1404,0))</f>
        <v/>
      </c>
      <c r="E1406" s="426"/>
      <c r="F1406" s="31"/>
      <c r="G1406" s="429"/>
      <c r="H1406" s="427"/>
      <c r="I1406" s="419"/>
      <c r="J1406" s="419"/>
      <c r="K1406" s="419"/>
      <c r="L1406" s="419"/>
      <c r="M1406" s="435"/>
      <c r="N1406" s="425"/>
      <c r="O1406" s="419"/>
    </row>
    <row r="1407" spans="1:15" hidden="1" x14ac:dyDescent="0.25">
      <c r="A1407" s="25">
        <f t="shared" ref="A1407" si="998">ROW()/3-1</f>
        <v>468</v>
      </c>
      <c r="B1407" s="424"/>
      <c r="C1407" s="29" t="str">
        <f ca="1">IF($B1405="","",IF(Zdroj!$AS$9="ano",IF(OFFSET(Zdroj!M$16,'k rozhodnutí detailní'!A1404,0)="","","Anonymizováno"),IF(OFFSET(Zdroj!M$16,'k rozhodnutí detailní'!A1404,0)="","",OFFSET(Zdroj!M$16,'k rozhodnutí detailní'!A1404,0))))</f>
        <v/>
      </c>
      <c r="D1407" s="3" t="str">
        <f ca="1">IF($B1405="","",CONCATENATE("Dotace bude použita na:","
",OFFSET(Zdroj!P$16,'k rozhodnutí detailní'!$A1404,0)))</f>
        <v/>
      </c>
      <c r="E1407" s="426"/>
      <c r="F1407" s="32" t="str">
        <f ca="1">IF($B1405="","",OFFSET(Zdroj!V$16,'k rozhodnutí detailní'!$A1404,0))</f>
        <v/>
      </c>
      <c r="G1407" s="49" t="str">
        <f ca="1">IF($B1405="","",OFFSET(Zdroj!CC$16,'k rozhodnutí'!#REF!,0))</f>
        <v/>
      </c>
      <c r="H1407" s="427"/>
      <c r="I1407" s="419"/>
      <c r="J1407" s="419"/>
      <c r="K1407" s="419"/>
      <c r="L1407" s="419"/>
      <c r="M1407" s="435"/>
      <c r="N1407" s="33" t="str">
        <f t="shared" ref="N1407" ca="1" si="999">IF(B1405="","",N1405/G1405)</f>
        <v/>
      </c>
      <c r="O1407" s="419"/>
    </row>
    <row r="1408" spans="1:15" hidden="1" x14ac:dyDescent="0.25">
      <c r="A1408" s="25"/>
      <c r="B1408" s="144" t="str">
        <f ca="1">IF(OFFSET(Zdroj!$B$16,A1407,0)&gt;0,A1410,"")</f>
        <v/>
      </c>
      <c r="C1408" s="2" t="str">
        <f ca="1">IF($B1408="","",IF(Zdroj!$AS$9="ano",CONCATENATE(OFFSET(Zdroj!C$16,'k rozhodnutí detailní'!$A1407,0),"
","Anonymizováno","
",OFFSET(Zdroj!E$16,'k rozhodnutí detailní'!$A1407,0),"
",OFFSET(Zdroj!F$16,'k rozhodnutí detailní'!$A1407,0)),CONCATENATE(OFFSET(Zdroj!C$16,'k rozhodnutí detailní'!$A1407,0),"
",OFFSET(Zdroj!D$16,'k rozhodnutí detailní'!$A1407,0),"
",OFFSET(Zdroj!E$16,'k rozhodnutí detailní'!$A1407,0),"
",OFFSET(Zdroj!F$16,'k rozhodnutí detailní'!$A1407,0))))</f>
        <v/>
      </c>
      <c r="D1408" s="20" t="str">
        <f ca="1">IF($B1408="","",OFFSET(Zdroj!N$16,'k rozhodnutí detailní'!$A1407,0))</f>
        <v/>
      </c>
      <c r="E1408" s="426" t="str">
        <f ca="1">IF($B1408="","",OFFSET(Zdroj!T$16,'k rozhodnutí detailní'!$A1407,0))</f>
        <v/>
      </c>
      <c r="F1408" s="32" t="str">
        <f ca="1">IF($B1408="","",OFFSET(Zdroj!U$16,'k rozhodnutí detailní'!$A1407,0))</f>
        <v/>
      </c>
      <c r="G1408" s="429" t="str">
        <f ca="1">IF($B1408="","",OFFSET(Zdroj!W$16,'k rozhodnutí detailní'!$A1407,0))</f>
        <v/>
      </c>
      <c r="H1408" s="427" t="str">
        <f ca="1">IF($B1408="","",OFFSET(Zdroj!Y$16,'k rozhodnutí detailní'!$A1407,0))</f>
        <v/>
      </c>
      <c r="I1408" s="419" t="str">
        <f ca="1">IF($B1408="","",OFFSET(Zdroj!BW$16,'k rozhodnutí detailní'!$A1407,0))</f>
        <v/>
      </c>
      <c r="J1408" s="419" t="str">
        <f ca="1">IF($B1408="","",OFFSET(Zdroj!BX$16,'k rozhodnutí detailní'!$A1407,0))</f>
        <v/>
      </c>
      <c r="K1408" s="419" t="str">
        <f ca="1">IF($B1408="","",OFFSET(Zdroj!BY$16,'k rozhodnutí detailní'!$A1407,0))</f>
        <v/>
      </c>
      <c r="L1408" s="419" t="str">
        <f ca="1">IF($B1408="","",CONCATENATE(OFFSET(Zdroj!BZ$16,'k rozhodnutí detailní'!$A1407,0)," ze 100"))</f>
        <v/>
      </c>
      <c r="M1408" s="435" t="str">
        <f t="shared" ref="M1408" ca="1" si="1000">IF($B1408="","",SUM((I1408+J1408+K1408)/100))</f>
        <v/>
      </c>
      <c r="N1408" s="425" t="str">
        <f ca="1">IF(B1408="","",IF(Zdroj!$AS$1=Zdroj!$AT$9,IF(ROUND(G1408*M1408,Zdroj!$AT$8)&lt;Zdroj!$AU$1,Zdroj!$AU$1,ROUND(G1408*M1408,Zdroj!$AT$8)),OFFSET(Zdroj!CE$16,'k rozhodnutí detailní'!A1407,0)))</f>
        <v/>
      </c>
      <c r="O1408" s="419" t="str">
        <f ca="1">IF($B1408="","",OFFSET(Zdroj!Z$16,'k rozhodnutí detailní'!$A1407,0))</f>
        <v/>
      </c>
    </row>
    <row r="1409" spans="1:15" hidden="1" x14ac:dyDescent="0.25">
      <c r="A1409" s="25"/>
      <c r="B1409" s="424" t="str">
        <f ca="1">IF(OFFSET(Zdroj!$B$16,A1407,0)&gt;0,OFFSET(Zdroj!$B$16,A1407,0)+0,"")</f>
        <v/>
      </c>
      <c r="C1409" s="2" t="str">
        <f ca="1">IF($B1408="","",IF(Zdroj!$AS$9="ano",CONCATENATE("Okres:","
",OFFSET(Zdroj!CH$16,'k rozhodnutí detailní'!$A1407,0),"
","Právní forma","
",OFFSET(Zdroj!H$16,'k rozhodnutí detailní'!$A1407,0),"
",IF(OFFSET(Zdroj!I$16,'k rozhodnutí detailní'!$A1407,0)="","","IČO: "),OFFSET(Zdroj!I$16,'k rozhodnutí detailní'!$A1407,0),"
","B.Ú. ",IF(OFFSET(Zdroj!J$16,'k rozhodnutí detailní'!$A1407,0)="","","Anonymizováno")),CONCATENATE("Okres:","
",OFFSET(Zdroj!CH$16,'k rozhodnutí detailní'!$A1407,0),"
","Právní forma","
",OFFSET(Zdroj!H$16,'k rozhodnutí detailní'!$A1407,0),"
",IF(OFFSET(Zdroj!I$16,'k rozhodnutí detailní'!$A1407,0)="","","IČO: "),OFFSET(Zdroj!I$16,'k rozhodnutí detailní'!$A1407,0),"
","B.Ú. ",OFFSET(Zdroj!J$16,'k rozhodnutí detailní'!$A1407,0))))</f>
        <v/>
      </c>
      <c r="D1409" s="3" t="str">
        <f ca="1">IF($B1408="","",OFFSET(Zdroj!O$16,'k rozhodnutí detailní'!$A1407,0))</f>
        <v/>
      </c>
      <c r="E1409" s="426"/>
      <c r="F1409" s="31"/>
      <c r="G1409" s="429"/>
      <c r="H1409" s="427"/>
      <c r="I1409" s="419"/>
      <c r="J1409" s="419"/>
      <c r="K1409" s="419"/>
      <c r="L1409" s="419"/>
      <c r="M1409" s="435"/>
      <c r="N1409" s="425"/>
      <c r="O1409" s="419"/>
    </row>
    <row r="1410" spans="1:15" hidden="1" x14ac:dyDescent="0.25">
      <c r="A1410" s="25">
        <f t="shared" ref="A1410" si="1001">ROW()/3-1</f>
        <v>469</v>
      </c>
      <c r="B1410" s="424"/>
      <c r="C1410" s="29" t="str">
        <f ca="1">IF($B1408="","",IF(Zdroj!$AS$9="ano",IF(OFFSET(Zdroj!M$16,'k rozhodnutí detailní'!A1407,0)="","","Anonymizováno"),IF(OFFSET(Zdroj!M$16,'k rozhodnutí detailní'!A1407,0)="","",OFFSET(Zdroj!M$16,'k rozhodnutí detailní'!A1407,0))))</f>
        <v/>
      </c>
      <c r="D1410" s="3" t="str">
        <f ca="1">IF($B1408="","",CONCATENATE("Dotace bude použita na:","
",OFFSET(Zdroj!P$16,'k rozhodnutí detailní'!$A1407,0)))</f>
        <v/>
      </c>
      <c r="E1410" s="426"/>
      <c r="F1410" s="32" t="str">
        <f ca="1">IF($B1408="","",OFFSET(Zdroj!V$16,'k rozhodnutí detailní'!$A1407,0))</f>
        <v/>
      </c>
      <c r="G1410" s="49" t="str">
        <f ca="1">IF($B1408="","",OFFSET(Zdroj!CC$16,'k rozhodnutí'!#REF!,0))</f>
        <v/>
      </c>
      <c r="H1410" s="427"/>
      <c r="I1410" s="419"/>
      <c r="J1410" s="419"/>
      <c r="K1410" s="419"/>
      <c r="L1410" s="419"/>
      <c r="M1410" s="435"/>
      <c r="N1410" s="33" t="str">
        <f t="shared" ref="N1410" ca="1" si="1002">IF(B1408="","",N1408/G1408)</f>
        <v/>
      </c>
      <c r="O1410" s="419"/>
    </row>
    <row r="1411" spans="1:15" hidden="1" x14ac:dyDescent="0.25">
      <c r="A1411" s="25"/>
      <c r="B1411" s="144" t="str">
        <f ca="1">IF(OFFSET(Zdroj!$B$16,A1410,0)&gt;0,A1413,"")</f>
        <v/>
      </c>
      <c r="C1411" s="2" t="str">
        <f ca="1">IF($B1411="","",IF(Zdroj!$AS$9="ano",CONCATENATE(OFFSET(Zdroj!C$16,'k rozhodnutí detailní'!$A1410,0),"
","Anonymizováno","
",OFFSET(Zdroj!E$16,'k rozhodnutí detailní'!$A1410,0),"
",OFFSET(Zdroj!F$16,'k rozhodnutí detailní'!$A1410,0)),CONCATENATE(OFFSET(Zdroj!C$16,'k rozhodnutí detailní'!$A1410,0),"
",OFFSET(Zdroj!D$16,'k rozhodnutí detailní'!$A1410,0),"
",OFFSET(Zdroj!E$16,'k rozhodnutí detailní'!$A1410,0),"
",OFFSET(Zdroj!F$16,'k rozhodnutí detailní'!$A1410,0))))</f>
        <v/>
      </c>
      <c r="D1411" s="20" t="str">
        <f ca="1">IF($B1411="","",OFFSET(Zdroj!N$16,'k rozhodnutí detailní'!$A1410,0))</f>
        <v/>
      </c>
      <c r="E1411" s="426" t="str">
        <f ca="1">IF($B1411="","",OFFSET(Zdroj!T$16,'k rozhodnutí detailní'!$A1410,0))</f>
        <v/>
      </c>
      <c r="F1411" s="32" t="str">
        <f ca="1">IF($B1411="","",OFFSET(Zdroj!U$16,'k rozhodnutí detailní'!$A1410,0))</f>
        <v/>
      </c>
      <c r="G1411" s="429" t="str">
        <f ca="1">IF($B1411="","",OFFSET(Zdroj!W$16,'k rozhodnutí detailní'!$A1410,0))</f>
        <v/>
      </c>
      <c r="H1411" s="427" t="str">
        <f ca="1">IF($B1411="","",OFFSET(Zdroj!Y$16,'k rozhodnutí detailní'!$A1410,0))</f>
        <v/>
      </c>
      <c r="I1411" s="419" t="str">
        <f ca="1">IF($B1411="","",OFFSET(Zdroj!BW$16,'k rozhodnutí detailní'!$A1410,0))</f>
        <v/>
      </c>
      <c r="J1411" s="419" t="str">
        <f ca="1">IF($B1411="","",OFFSET(Zdroj!BX$16,'k rozhodnutí detailní'!$A1410,0))</f>
        <v/>
      </c>
      <c r="K1411" s="419" t="str">
        <f ca="1">IF($B1411="","",OFFSET(Zdroj!BY$16,'k rozhodnutí detailní'!$A1410,0))</f>
        <v/>
      </c>
      <c r="L1411" s="419" t="str">
        <f ca="1">IF($B1411="","",CONCATENATE(OFFSET(Zdroj!BZ$16,'k rozhodnutí detailní'!$A1410,0)," ze 100"))</f>
        <v/>
      </c>
      <c r="M1411" s="435" t="str">
        <f t="shared" ref="M1411" ca="1" si="1003">IF($B1411="","",SUM((I1411+J1411+K1411)/100))</f>
        <v/>
      </c>
      <c r="N1411" s="425" t="str">
        <f ca="1">IF(B1411="","",IF(Zdroj!$AS$1=Zdroj!$AT$9,IF(ROUND(G1411*M1411,Zdroj!$AT$8)&lt;Zdroj!$AU$1,Zdroj!$AU$1,ROUND(G1411*M1411,Zdroj!$AT$8)),OFFSET(Zdroj!CE$16,'k rozhodnutí detailní'!A1410,0)))</f>
        <v/>
      </c>
      <c r="O1411" s="419" t="str">
        <f ca="1">IF($B1411="","",OFFSET(Zdroj!Z$16,'k rozhodnutí detailní'!$A1410,0))</f>
        <v/>
      </c>
    </row>
    <row r="1412" spans="1:15" hidden="1" x14ac:dyDescent="0.25">
      <c r="A1412" s="25"/>
      <c r="B1412" s="424" t="str">
        <f ca="1">IF(OFFSET(Zdroj!$B$16,A1410,0)&gt;0,OFFSET(Zdroj!$B$16,A1410,0)+0,"")</f>
        <v/>
      </c>
      <c r="C1412" s="2" t="str">
        <f ca="1">IF($B1411="","",IF(Zdroj!$AS$9="ano",CONCATENATE("Okres:","
",OFFSET(Zdroj!CH$16,'k rozhodnutí detailní'!$A1410,0),"
","Právní forma","
",OFFSET(Zdroj!H$16,'k rozhodnutí detailní'!$A1410,0),"
",IF(OFFSET(Zdroj!I$16,'k rozhodnutí detailní'!$A1410,0)="","","IČO: "),OFFSET(Zdroj!I$16,'k rozhodnutí detailní'!$A1410,0),"
","B.Ú. ",IF(OFFSET(Zdroj!J$16,'k rozhodnutí detailní'!$A1410,0)="","","Anonymizováno")),CONCATENATE("Okres:","
",OFFSET(Zdroj!CH$16,'k rozhodnutí detailní'!$A1410,0),"
","Právní forma","
",OFFSET(Zdroj!H$16,'k rozhodnutí detailní'!$A1410,0),"
",IF(OFFSET(Zdroj!I$16,'k rozhodnutí detailní'!$A1410,0)="","","IČO: "),OFFSET(Zdroj!I$16,'k rozhodnutí detailní'!$A1410,0),"
","B.Ú. ",OFFSET(Zdroj!J$16,'k rozhodnutí detailní'!$A1410,0))))</f>
        <v/>
      </c>
      <c r="D1412" s="3" t="str">
        <f ca="1">IF($B1411="","",OFFSET(Zdroj!O$16,'k rozhodnutí detailní'!$A1410,0))</f>
        <v/>
      </c>
      <c r="E1412" s="426"/>
      <c r="F1412" s="31"/>
      <c r="G1412" s="429"/>
      <c r="H1412" s="427"/>
      <c r="I1412" s="419"/>
      <c r="J1412" s="419"/>
      <c r="K1412" s="419"/>
      <c r="L1412" s="419"/>
      <c r="M1412" s="435"/>
      <c r="N1412" s="425"/>
      <c r="O1412" s="419"/>
    </row>
    <row r="1413" spans="1:15" hidden="1" x14ac:dyDescent="0.25">
      <c r="A1413" s="25">
        <f t="shared" ref="A1413" si="1004">ROW()/3-1</f>
        <v>470</v>
      </c>
      <c r="B1413" s="424"/>
      <c r="C1413" s="29" t="str">
        <f ca="1">IF($B1411="","",IF(Zdroj!$AS$9="ano",IF(OFFSET(Zdroj!M$16,'k rozhodnutí detailní'!A1410,0)="","","Anonymizováno"),IF(OFFSET(Zdroj!M$16,'k rozhodnutí detailní'!A1410,0)="","",OFFSET(Zdroj!M$16,'k rozhodnutí detailní'!A1410,0))))</f>
        <v/>
      </c>
      <c r="D1413" s="3" t="str">
        <f ca="1">IF($B1411="","",CONCATENATE("Dotace bude použita na:","
",OFFSET(Zdroj!P$16,'k rozhodnutí detailní'!$A1410,0)))</f>
        <v/>
      </c>
      <c r="E1413" s="426"/>
      <c r="F1413" s="32" t="str">
        <f ca="1">IF($B1411="","",OFFSET(Zdroj!V$16,'k rozhodnutí detailní'!$A1410,0))</f>
        <v/>
      </c>
      <c r="G1413" s="49" t="str">
        <f ca="1">IF($B1411="","",OFFSET(Zdroj!CC$16,'k rozhodnutí'!#REF!,0))</f>
        <v/>
      </c>
      <c r="H1413" s="427"/>
      <c r="I1413" s="419"/>
      <c r="J1413" s="419"/>
      <c r="K1413" s="419"/>
      <c r="L1413" s="419"/>
      <c r="M1413" s="435"/>
      <c r="N1413" s="33" t="str">
        <f t="shared" ref="N1413" ca="1" si="1005">IF(B1411="","",N1411/G1411)</f>
        <v/>
      </c>
      <c r="O1413" s="419"/>
    </row>
    <row r="1414" spans="1:15" hidden="1" x14ac:dyDescent="0.25">
      <c r="A1414" s="25"/>
      <c r="B1414" s="144" t="str">
        <f ca="1">IF(OFFSET(Zdroj!$B$16,A1413,0)&gt;0,A1416,"")</f>
        <v/>
      </c>
      <c r="C1414" s="2" t="str">
        <f ca="1">IF($B1414="","",IF(Zdroj!$AS$9="ano",CONCATENATE(OFFSET(Zdroj!C$16,'k rozhodnutí detailní'!$A1413,0),"
","Anonymizováno","
",OFFSET(Zdroj!E$16,'k rozhodnutí detailní'!$A1413,0),"
",OFFSET(Zdroj!F$16,'k rozhodnutí detailní'!$A1413,0)),CONCATENATE(OFFSET(Zdroj!C$16,'k rozhodnutí detailní'!$A1413,0),"
",OFFSET(Zdroj!D$16,'k rozhodnutí detailní'!$A1413,0),"
",OFFSET(Zdroj!E$16,'k rozhodnutí detailní'!$A1413,0),"
",OFFSET(Zdroj!F$16,'k rozhodnutí detailní'!$A1413,0))))</f>
        <v/>
      </c>
      <c r="D1414" s="20" t="str">
        <f ca="1">IF($B1414="","",OFFSET(Zdroj!N$16,'k rozhodnutí detailní'!$A1413,0))</f>
        <v/>
      </c>
      <c r="E1414" s="426" t="str">
        <f ca="1">IF($B1414="","",OFFSET(Zdroj!T$16,'k rozhodnutí detailní'!$A1413,0))</f>
        <v/>
      </c>
      <c r="F1414" s="32" t="str">
        <f ca="1">IF($B1414="","",OFFSET(Zdroj!U$16,'k rozhodnutí detailní'!$A1413,0))</f>
        <v/>
      </c>
      <c r="G1414" s="429" t="str">
        <f ca="1">IF($B1414="","",OFFSET(Zdroj!W$16,'k rozhodnutí detailní'!$A1413,0))</f>
        <v/>
      </c>
      <c r="H1414" s="427" t="str">
        <f ca="1">IF($B1414="","",OFFSET(Zdroj!Y$16,'k rozhodnutí detailní'!$A1413,0))</f>
        <v/>
      </c>
      <c r="I1414" s="419" t="str">
        <f ca="1">IF($B1414="","",OFFSET(Zdroj!BW$16,'k rozhodnutí detailní'!$A1413,0))</f>
        <v/>
      </c>
      <c r="J1414" s="419" t="str">
        <f ca="1">IF($B1414="","",OFFSET(Zdroj!BX$16,'k rozhodnutí detailní'!$A1413,0))</f>
        <v/>
      </c>
      <c r="K1414" s="419" t="str">
        <f ca="1">IF($B1414="","",OFFSET(Zdroj!BY$16,'k rozhodnutí detailní'!$A1413,0))</f>
        <v/>
      </c>
      <c r="L1414" s="419" t="str">
        <f ca="1">IF($B1414="","",CONCATENATE(OFFSET(Zdroj!BZ$16,'k rozhodnutí detailní'!$A1413,0)," ze 100"))</f>
        <v/>
      </c>
      <c r="M1414" s="435" t="str">
        <f t="shared" ref="M1414" ca="1" si="1006">IF($B1414="","",SUM((I1414+J1414+K1414)/100))</f>
        <v/>
      </c>
      <c r="N1414" s="425" t="str">
        <f ca="1">IF(B1414="","",IF(Zdroj!$AS$1=Zdroj!$AT$9,IF(ROUND(G1414*M1414,Zdroj!$AT$8)&lt;Zdroj!$AU$1,Zdroj!$AU$1,ROUND(G1414*M1414,Zdroj!$AT$8)),OFFSET(Zdroj!CE$16,'k rozhodnutí detailní'!A1413,0)))</f>
        <v/>
      </c>
      <c r="O1414" s="419" t="str">
        <f ca="1">IF($B1414="","",OFFSET(Zdroj!Z$16,'k rozhodnutí detailní'!$A1413,0))</f>
        <v/>
      </c>
    </row>
    <row r="1415" spans="1:15" hidden="1" x14ac:dyDescent="0.25">
      <c r="A1415" s="25"/>
      <c r="B1415" s="424" t="str">
        <f ca="1">IF(OFFSET(Zdroj!$B$16,A1413,0)&gt;0,OFFSET(Zdroj!$B$16,A1413,0)+0,"")</f>
        <v/>
      </c>
      <c r="C1415" s="2" t="str">
        <f ca="1">IF($B1414="","",IF(Zdroj!$AS$9="ano",CONCATENATE("Okres:","
",OFFSET(Zdroj!CH$16,'k rozhodnutí detailní'!$A1413,0),"
","Právní forma","
",OFFSET(Zdroj!H$16,'k rozhodnutí detailní'!$A1413,0),"
",IF(OFFSET(Zdroj!I$16,'k rozhodnutí detailní'!$A1413,0)="","","IČO: "),OFFSET(Zdroj!I$16,'k rozhodnutí detailní'!$A1413,0),"
","B.Ú. ",IF(OFFSET(Zdroj!J$16,'k rozhodnutí detailní'!$A1413,0)="","","Anonymizováno")),CONCATENATE("Okres:","
",OFFSET(Zdroj!CH$16,'k rozhodnutí detailní'!$A1413,0),"
","Právní forma","
",OFFSET(Zdroj!H$16,'k rozhodnutí detailní'!$A1413,0),"
",IF(OFFSET(Zdroj!I$16,'k rozhodnutí detailní'!$A1413,0)="","","IČO: "),OFFSET(Zdroj!I$16,'k rozhodnutí detailní'!$A1413,0),"
","B.Ú. ",OFFSET(Zdroj!J$16,'k rozhodnutí detailní'!$A1413,0))))</f>
        <v/>
      </c>
      <c r="D1415" s="3" t="str">
        <f ca="1">IF($B1414="","",OFFSET(Zdroj!O$16,'k rozhodnutí detailní'!$A1413,0))</f>
        <v/>
      </c>
      <c r="E1415" s="426"/>
      <c r="F1415" s="31"/>
      <c r="G1415" s="429"/>
      <c r="H1415" s="427"/>
      <c r="I1415" s="419"/>
      <c r="J1415" s="419"/>
      <c r="K1415" s="419"/>
      <c r="L1415" s="419"/>
      <c r="M1415" s="435"/>
      <c r="N1415" s="425"/>
      <c r="O1415" s="419"/>
    </row>
    <row r="1416" spans="1:15" hidden="1" x14ac:dyDescent="0.25">
      <c r="A1416" s="25">
        <f t="shared" ref="A1416" si="1007">ROW()/3-1</f>
        <v>471</v>
      </c>
      <c r="B1416" s="424"/>
      <c r="C1416" s="29" t="str">
        <f ca="1">IF($B1414="","",IF(Zdroj!$AS$9="ano",IF(OFFSET(Zdroj!M$16,'k rozhodnutí detailní'!A1413,0)="","","Anonymizováno"),IF(OFFSET(Zdroj!M$16,'k rozhodnutí detailní'!A1413,0)="","",OFFSET(Zdroj!M$16,'k rozhodnutí detailní'!A1413,0))))</f>
        <v/>
      </c>
      <c r="D1416" s="3" t="str">
        <f ca="1">IF($B1414="","",CONCATENATE("Dotace bude použita na:","
",OFFSET(Zdroj!P$16,'k rozhodnutí detailní'!$A1413,0)))</f>
        <v/>
      </c>
      <c r="E1416" s="426"/>
      <c r="F1416" s="32" t="str">
        <f ca="1">IF($B1414="","",OFFSET(Zdroj!V$16,'k rozhodnutí detailní'!$A1413,0))</f>
        <v/>
      </c>
      <c r="G1416" s="49" t="str">
        <f ca="1">IF($B1414="","",OFFSET(Zdroj!CC$16,'k rozhodnutí'!#REF!,0))</f>
        <v/>
      </c>
      <c r="H1416" s="427"/>
      <c r="I1416" s="419"/>
      <c r="J1416" s="419"/>
      <c r="K1416" s="419"/>
      <c r="L1416" s="419"/>
      <c r="M1416" s="435"/>
      <c r="N1416" s="33" t="str">
        <f t="shared" ref="N1416" ca="1" si="1008">IF(B1414="","",N1414/G1414)</f>
        <v/>
      </c>
      <c r="O1416" s="419"/>
    </row>
    <row r="1417" spans="1:15" hidden="1" x14ac:dyDescent="0.25">
      <c r="A1417" s="25"/>
      <c r="B1417" s="144" t="str">
        <f ca="1">IF(OFFSET(Zdroj!$B$16,A1416,0)&gt;0,A1419,"")</f>
        <v/>
      </c>
      <c r="C1417" s="2" t="str">
        <f ca="1">IF($B1417="","",IF(Zdroj!$AS$9="ano",CONCATENATE(OFFSET(Zdroj!C$16,'k rozhodnutí detailní'!$A1416,0),"
","Anonymizováno","
",OFFSET(Zdroj!E$16,'k rozhodnutí detailní'!$A1416,0),"
",OFFSET(Zdroj!F$16,'k rozhodnutí detailní'!$A1416,0)),CONCATENATE(OFFSET(Zdroj!C$16,'k rozhodnutí detailní'!$A1416,0),"
",OFFSET(Zdroj!D$16,'k rozhodnutí detailní'!$A1416,0),"
",OFFSET(Zdroj!E$16,'k rozhodnutí detailní'!$A1416,0),"
",OFFSET(Zdroj!F$16,'k rozhodnutí detailní'!$A1416,0))))</f>
        <v/>
      </c>
      <c r="D1417" s="20" t="str">
        <f ca="1">IF($B1417="","",OFFSET(Zdroj!N$16,'k rozhodnutí detailní'!$A1416,0))</f>
        <v/>
      </c>
      <c r="E1417" s="426" t="str">
        <f ca="1">IF($B1417="","",OFFSET(Zdroj!T$16,'k rozhodnutí detailní'!$A1416,0))</f>
        <v/>
      </c>
      <c r="F1417" s="32" t="str">
        <f ca="1">IF($B1417="","",OFFSET(Zdroj!U$16,'k rozhodnutí detailní'!$A1416,0))</f>
        <v/>
      </c>
      <c r="G1417" s="429" t="str">
        <f ca="1">IF($B1417="","",OFFSET(Zdroj!W$16,'k rozhodnutí detailní'!$A1416,0))</f>
        <v/>
      </c>
      <c r="H1417" s="427" t="str">
        <f ca="1">IF($B1417="","",OFFSET(Zdroj!Y$16,'k rozhodnutí detailní'!$A1416,0))</f>
        <v/>
      </c>
      <c r="I1417" s="419" t="str">
        <f ca="1">IF($B1417="","",OFFSET(Zdroj!BW$16,'k rozhodnutí detailní'!$A1416,0))</f>
        <v/>
      </c>
      <c r="J1417" s="419" t="str">
        <f ca="1">IF($B1417="","",OFFSET(Zdroj!BX$16,'k rozhodnutí detailní'!$A1416,0))</f>
        <v/>
      </c>
      <c r="K1417" s="419" t="str">
        <f ca="1">IF($B1417="","",OFFSET(Zdroj!BY$16,'k rozhodnutí detailní'!$A1416,0))</f>
        <v/>
      </c>
      <c r="L1417" s="419" t="str">
        <f ca="1">IF($B1417="","",CONCATENATE(OFFSET(Zdroj!BZ$16,'k rozhodnutí detailní'!$A1416,0)," ze 100"))</f>
        <v/>
      </c>
      <c r="M1417" s="435" t="str">
        <f t="shared" ref="M1417" ca="1" si="1009">IF($B1417="","",SUM((I1417+J1417+K1417)/100))</f>
        <v/>
      </c>
      <c r="N1417" s="425" t="str">
        <f ca="1">IF(B1417="","",IF(Zdroj!$AS$1=Zdroj!$AT$9,IF(ROUND(G1417*M1417,Zdroj!$AT$8)&lt;Zdroj!$AU$1,Zdroj!$AU$1,ROUND(G1417*M1417,Zdroj!$AT$8)),OFFSET(Zdroj!CE$16,'k rozhodnutí detailní'!A1416,0)))</f>
        <v/>
      </c>
      <c r="O1417" s="419" t="str">
        <f ca="1">IF($B1417="","",OFFSET(Zdroj!Z$16,'k rozhodnutí detailní'!$A1416,0))</f>
        <v/>
      </c>
    </row>
    <row r="1418" spans="1:15" hidden="1" x14ac:dyDescent="0.25">
      <c r="A1418" s="25"/>
      <c r="B1418" s="424" t="str">
        <f ca="1">IF(OFFSET(Zdroj!$B$16,A1416,0)&gt;0,OFFSET(Zdroj!$B$16,A1416,0)+0,"")</f>
        <v/>
      </c>
      <c r="C1418" s="2" t="str">
        <f ca="1">IF($B1417="","",IF(Zdroj!$AS$9="ano",CONCATENATE("Okres:","
",OFFSET(Zdroj!CH$16,'k rozhodnutí detailní'!$A1416,0),"
","Právní forma","
",OFFSET(Zdroj!H$16,'k rozhodnutí detailní'!$A1416,0),"
",IF(OFFSET(Zdroj!I$16,'k rozhodnutí detailní'!$A1416,0)="","","IČO: "),OFFSET(Zdroj!I$16,'k rozhodnutí detailní'!$A1416,0),"
","B.Ú. ",IF(OFFSET(Zdroj!J$16,'k rozhodnutí detailní'!$A1416,0)="","","Anonymizováno")),CONCATENATE("Okres:","
",OFFSET(Zdroj!CH$16,'k rozhodnutí detailní'!$A1416,0),"
","Právní forma","
",OFFSET(Zdroj!H$16,'k rozhodnutí detailní'!$A1416,0),"
",IF(OFFSET(Zdroj!I$16,'k rozhodnutí detailní'!$A1416,0)="","","IČO: "),OFFSET(Zdroj!I$16,'k rozhodnutí detailní'!$A1416,0),"
","B.Ú. ",OFFSET(Zdroj!J$16,'k rozhodnutí detailní'!$A1416,0))))</f>
        <v/>
      </c>
      <c r="D1418" s="3" t="str">
        <f ca="1">IF($B1417="","",OFFSET(Zdroj!O$16,'k rozhodnutí detailní'!$A1416,0))</f>
        <v/>
      </c>
      <c r="E1418" s="426"/>
      <c r="F1418" s="31"/>
      <c r="G1418" s="429"/>
      <c r="H1418" s="427"/>
      <c r="I1418" s="419"/>
      <c r="J1418" s="419"/>
      <c r="K1418" s="419"/>
      <c r="L1418" s="419"/>
      <c r="M1418" s="435"/>
      <c r="N1418" s="425"/>
      <c r="O1418" s="419"/>
    </row>
    <row r="1419" spans="1:15" hidden="1" x14ac:dyDescent="0.25">
      <c r="A1419" s="25">
        <f t="shared" ref="A1419" si="1010">ROW()/3-1</f>
        <v>472</v>
      </c>
      <c r="B1419" s="424"/>
      <c r="C1419" s="29" t="str">
        <f ca="1">IF($B1417="","",IF(Zdroj!$AS$9="ano",IF(OFFSET(Zdroj!M$16,'k rozhodnutí detailní'!A1416,0)="","","Anonymizováno"),IF(OFFSET(Zdroj!M$16,'k rozhodnutí detailní'!A1416,0)="","",OFFSET(Zdroj!M$16,'k rozhodnutí detailní'!A1416,0))))</f>
        <v/>
      </c>
      <c r="D1419" s="3" t="str">
        <f ca="1">IF($B1417="","",CONCATENATE("Dotace bude použita na:","
",OFFSET(Zdroj!P$16,'k rozhodnutí detailní'!$A1416,0)))</f>
        <v/>
      </c>
      <c r="E1419" s="426"/>
      <c r="F1419" s="32" t="str">
        <f ca="1">IF($B1417="","",OFFSET(Zdroj!V$16,'k rozhodnutí detailní'!$A1416,0))</f>
        <v/>
      </c>
      <c r="G1419" s="49" t="str">
        <f ca="1">IF($B1417="","",OFFSET(Zdroj!CC$16,'k rozhodnutí'!#REF!,0))</f>
        <v/>
      </c>
      <c r="H1419" s="427"/>
      <c r="I1419" s="419"/>
      <c r="J1419" s="419"/>
      <c r="K1419" s="419"/>
      <c r="L1419" s="419"/>
      <c r="M1419" s="435"/>
      <c r="N1419" s="33" t="str">
        <f t="shared" ref="N1419" ca="1" si="1011">IF(B1417="","",N1417/G1417)</f>
        <v/>
      </c>
      <c r="O1419" s="419"/>
    </row>
    <row r="1420" spans="1:15" hidden="1" x14ac:dyDescent="0.25">
      <c r="A1420" s="25"/>
      <c r="B1420" s="144" t="str">
        <f ca="1">IF(OFFSET(Zdroj!$B$16,A1419,0)&gt;0,A1422,"")</f>
        <v/>
      </c>
      <c r="C1420" s="2" t="str">
        <f ca="1">IF($B1420="","",IF(Zdroj!$AS$9="ano",CONCATENATE(OFFSET(Zdroj!C$16,'k rozhodnutí detailní'!$A1419,0),"
","Anonymizováno","
",OFFSET(Zdroj!E$16,'k rozhodnutí detailní'!$A1419,0),"
",OFFSET(Zdroj!F$16,'k rozhodnutí detailní'!$A1419,0)),CONCATENATE(OFFSET(Zdroj!C$16,'k rozhodnutí detailní'!$A1419,0),"
",OFFSET(Zdroj!D$16,'k rozhodnutí detailní'!$A1419,0),"
",OFFSET(Zdroj!E$16,'k rozhodnutí detailní'!$A1419,0),"
",OFFSET(Zdroj!F$16,'k rozhodnutí detailní'!$A1419,0))))</f>
        <v/>
      </c>
      <c r="D1420" s="20" t="str">
        <f ca="1">IF($B1420="","",OFFSET(Zdroj!N$16,'k rozhodnutí detailní'!$A1419,0))</f>
        <v/>
      </c>
      <c r="E1420" s="426" t="str">
        <f ca="1">IF($B1420="","",OFFSET(Zdroj!T$16,'k rozhodnutí detailní'!$A1419,0))</f>
        <v/>
      </c>
      <c r="F1420" s="32" t="str">
        <f ca="1">IF($B1420="","",OFFSET(Zdroj!U$16,'k rozhodnutí detailní'!$A1419,0))</f>
        <v/>
      </c>
      <c r="G1420" s="429" t="str">
        <f ca="1">IF($B1420="","",OFFSET(Zdroj!W$16,'k rozhodnutí detailní'!$A1419,0))</f>
        <v/>
      </c>
      <c r="H1420" s="427" t="str">
        <f ca="1">IF($B1420="","",OFFSET(Zdroj!Y$16,'k rozhodnutí detailní'!$A1419,0))</f>
        <v/>
      </c>
      <c r="I1420" s="419" t="str">
        <f ca="1">IF($B1420="","",OFFSET(Zdroj!BW$16,'k rozhodnutí detailní'!$A1419,0))</f>
        <v/>
      </c>
      <c r="J1420" s="419" t="str">
        <f ca="1">IF($B1420="","",OFFSET(Zdroj!BX$16,'k rozhodnutí detailní'!$A1419,0))</f>
        <v/>
      </c>
      <c r="K1420" s="419" t="str">
        <f ca="1">IF($B1420="","",OFFSET(Zdroj!BY$16,'k rozhodnutí detailní'!$A1419,0))</f>
        <v/>
      </c>
      <c r="L1420" s="419" t="str">
        <f ca="1">IF($B1420="","",CONCATENATE(OFFSET(Zdroj!BZ$16,'k rozhodnutí detailní'!$A1419,0)," ze 100"))</f>
        <v/>
      </c>
      <c r="M1420" s="435" t="str">
        <f t="shared" ref="M1420" ca="1" si="1012">IF($B1420="","",SUM((I1420+J1420+K1420)/100))</f>
        <v/>
      </c>
      <c r="N1420" s="425" t="str">
        <f ca="1">IF(B1420="","",IF(Zdroj!$AS$1=Zdroj!$AT$9,IF(ROUND(G1420*M1420,Zdroj!$AT$8)&lt;Zdroj!$AU$1,Zdroj!$AU$1,ROUND(G1420*M1420,Zdroj!$AT$8)),OFFSET(Zdroj!CE$16,'k rozhodnutí detailní'!A1419,0)))</f>
        <v/>
      </c>
      <c r="O1420" s="419" t="str">
        <f ca="1">IF($B1420="","",OFFSET(Zdroj!Z$16,'k rozhodnutí detailní'!$A1419,0))</f>
        <v/>
      </c>
    </row>
    <row r="1421" spans="1:15" hidden="1" x14ac:dyDescent="0.25">
      <c r="A1421" s="25"/>
      <c r="B1421" s="424" t="str">
        <f ca="1">IF(OFFSET(Zdroj!$B$16,A1419,0)&gt;0,OFFSET(Zdroj!$B$16,A1419,0)+0,"")</f>
        <v/>
      </c>
      <c r="C1421" s="2" t="str">
        <f ca="1">IF($B1420="","",IF(Zdroj!$AS$9="ano",CONCATENATE("Okres:","
",OFFSET(Zdroj!CH$16,'k rozhodnutí detailní'!$A1419,0),"
","Právní forma","
",OFFSET(Zdroj!H$16,'k rozhodnutí detailní'!$A1419,0),"
",IF(OFFSET(Zdroj!I$16,'k rozhodnutí detailní'!$A1419,0)="","","IČO: "),OFFSET(Zdroj!I$16,'k rozhodnutí detailní'!$A1419,0),"
","B.Ú. ",IF(OFFSET(Zdroj!J$16,'k rozhodnutí detailní'!$A1419,0)="","","Anonymizováno")),CONCATENATE("Okres:","
",OFFSET(Zdroj!CH$16,'k rozhodnutí detailní'!$A1419,0),"
","Právní forma","
",OFFSET(Zdroj!H$16,'k rozhodnutí detailní'!$A1419,0),"
",IF(OFFSET(Zdroj!I$16,'k rozhodnutí detailní'!$A1419,0)="","","IČO: "),OFFSET(Zdroj!I$16,'k rozhodnutí detailní'!$A1419,0),"
","B.Ú. ",OFFSET(Zdroj!J$16,'k rozhodnutí detailní'!$A1419,0))))</f>
        <v/>
      </c>
      <c r="D1421" s="3" t="str">
        <f ca="1">IF($B1420="","",OFFSET(Zdroj!O$16,'k rozhodnutí detailní'!$A1419,0))</f>
        <v/>
      </c>
      <c r="E1421" s="426"/>
      <c r="F1421" s="31"/>
      <c r="G1421" s="429"/>
      <c r="H1421" s="427"/>
      <c r="I1421" s="419"/>
      <c r="J1421" s="419"/>
      <c r="K1421" s="419"/>
      <c r="L1421" s="419"/>
      <c r="M1421" s="435"/>
      <c r="N1421" s="425"/>
      <c r="O1421" s="419"/>
    </row>
    <row r="1422" spans="1:15" hidden="1" x14ac:dyDescent="0.25">
      <c r="A1422" s="25">
        <f t="shared" ref="A1422" si="1013">ROW()/3-1</f>
        <v>473</v>
      </c>
      <c r="B1422" s="424"/>
      <c r="C1422" s="29" t="str">
        <f ca="1">IF($B1420="","",IF(Zdroj!$AS$9="ano",IF(OFFSET(Zdroj!M$16,'k rozhodnutí detailní'!A1419,0)="","","Anonymizováno"),IF(OFFSET(Zdroj!M$16,'k rozhodnutí detailní'!A1419,0)="","",OFFSET(Zdroj!M$16,'k rozhodnutí detailní'!A1419,0))))</f>
        <v/>
      </c>
      <c r="D1422" s="3" t="str">
        <f ca="1">IF($B1420="","",CONCATENATE("Dotace bude použita na:","
",OFFSET(Zdroj!P$16,'k rozhodnutí detailní'!$A1419,0)))</f>
        <v/>
      </c>
      <c r="E1422" s="426"/>
      <c r="F1422" s="32" t="str">
        <f ca="1">IF($B1420="","",OFFSET(Zdroj!V$16,'k rozhodnutí detailní'!$A1419,0))</f>
        <v/>
      </c>
      <c r="G1422" s="49" t="str">
        <f ca="1">IF($B1420="","",OFFSET(Zdroj!CC$16,'k rozhodnutí'!#REF!,0))</f>
        <v/>
      </c>
      <c r="H1422" s="427"/>
      <c r="I1422" s="419"/>
      <c r="J1422" s="419"/>
      <c r="K1422" s="419"/>
      <c r="L1422" s="419"/>
      <c r="M1422" s="435"/>
      <c r="N1422" s="33" t="str">
        <f t="shared" ref="N1422" ca="1" si="1014">IF(B1420="","",N1420/G1420)</f>
        <v/>
      </c>
      <c r="O1422" s="419"/>
    </row>
    <row r="1423" spans="1:15" hidden="1" x14ac:dyDescent="0.25">
      <c r="A1423" s="25"/>
      <c r="B1423" s="144" t="str">
        <f ca="1">IF(OFFSET(Zdroj!$B$16,A1422,0)&gt;0,A1425,"")</f>
        <v/>
      </c>
      <c r="C1423" s="2" t="str">
        <f ca="1">IF($B1423="","",IF(Zdroj!$AS$9="ano",CONCATENATE(OFFSET(Zdroj!C$16,'k rozhodnutí detailní'!$A1422,0),"
","Anonymizováno","
",OFFSET(Zdroj!E$16,'k rozhodnutí detailní'!$A1422,0),"
",OFFSET(Zdroj!F$16,'k rozhodnutí detailní'!$A1422,0)),CONCATENATE(OFFSET(Zdroj!C$16,'k rozhodnutí detailní'!$A1422,0),"
",OFFSET(Zdroj!D$16,'k rozhodnutí detailní'!$A1422,0),"
",OFFSET(Zdroj!E$16,'k rozhodnutí detailní'!$A1422,0),"
",OFFSET(Zdroj!F$16,'k rozhodnutí detailní'!$A1422,0))))</f>
        <v/>
      </c>
      <c r="D1423" s="20" t="str">
        <f ca="1">IF($B1423="","",OFFSET(Zdroj!N$16,'k rozhodnutí detailní'!$A1422,0))</f>
        <v/>
      </c>
      <c r="E1423" s="426" t="str">
        <f ca="1">IF($B1423="","",OFFSET(Zdroj!T$16,'k rozhodnutí detailní'!$A1422,0))</f>
        <v/>
      </c>
      <c r="F1423" s="32" t="str">
        <f ca="1">IF($B1423="","",OFFSET(Zdroj!U$16,'k rozhodnutí detailní'!$A1422,0))</f>
        <v/>
      </c>
      <c r="G1423" s="429" t="str">
        <f ca="1">IF($B1423="","",OFFSET(Zdroj!W$16,'k rozhodnutí detailní'!$A1422,0))</f>
        <v/>
      </c>
      <c r="H1423" s="427" t="str">
        <f ca="1">IF($B1423="","",OFFSET(Zdroj!Y$16,'k rozhodnutí detailní'!$A1422,0))</f>
        <v/>
      </c>
      <c r="I1423" s="419" t="str">
        <f ca="1">IF($B1423="","",OFFSET(Zdroj!BW$16,'k rozhodnutí detailní'!$A1422,0))</f>
        <v/>
      </c>
      <c r="J1423" s="419" t="str">
        <f ca="1">IF($B1423="","",OFFSET(Zdroj!BX$16,'k rozhodnutí detailní'!$A1422,0))</f>
        <v/>
      </c>
      <c r="K1423" s="419" t="str">
        <f ca="1">IF($B1423="","",OFFSET(Zdroj!BY$16,'k rozhodnutí detailní'!$A1422,0))</f>
        <v/>
      </c>
      <c r="L1423" s="419" t="str">
        <f ca="1">IF($B1423="","",CONCATENATE(OFFSET(Zdroj!BZ$16,'k rozhodnutí detailní'!$A1422,0)," ze 100"))</f>
        <v/>
      </c>
      <c r="M1423" s="435" t="str">
        <f t="shared" ref="M1423" ca="1" si="1015">IF($B1423="","",SUM((I1423+J1423+K1423)/100))</f>
        <v/>
      </c>
      <c r="N1423" s="425" t="str">
        <f ca="1">IF(B1423="","",IF(Zdroj!$AS$1=Zdroj!$AT$9,IF(ROUND(G1423*M1423,Zdroj!$AT$8)&lt;Zdroj!$AU$1,Zdroj!$AU$1,ROUND(G1423*M1423,Zdroj!$AT$8)),OFFSET(Zdroj!CE$16,'k rozhodnutí detailní'!A1422,0)))</f>
        <v/>
      </c>
      <c r="O1423" s="419" t="str">
        <f ca="1">IF($B1423="","",OFFSET(Zdroj!Z$16,'k rozhodnutí detailní'!$A1422,0))</f>
        <v/>
      </c>
    </row>
    <row r="1424" spans="1:15" hidden="1" x14ac:dyDescent="0.25">
      <c r="A1424" s="25"/>
      <c r="B1424" s="424" t="str">
        <f ca="1">IF(OFFSET(Zdroj!$B$16,A1422,0)&gt;0,OFFSET(Zdroj!$B$16,A1422,0)+0,"")</f>
        <v/>
      </c>
      <c r="C1424" s="2" t="str">
        <f ca="1">IF($B1423="","",IF(Zdroj!$AS$9="ano",CONCATENATE("Okres:","
",OFFSET(Zdroj!CH$16,'k rozhodnutí detailní'!$A1422,0),"
","Právní forma","
",OFFSET(Zdroj!H$16,'k rozhodnutí detailní'!$A1422,0),"
",IF(OFFSET(Zdroj!I$16,'k rozhodnutí detailní'!$A1422,0)="","","IČO: "),OFFSET(Zdroj!I$16,'k rozhodnutí detailní'!$A1422,0),"
","B.Ú. ",IF(OFFSET(Zdroj!J$16,'k rozhodnutí detailní'!$A1422,0)="","","Anonymizováno")),CONCATENATE("Okres:","
",OFFSET(Zdroj!CH$16,'k rozhodnutí detailní'!$A1422,0),"
","Právní forma","
",OFFSET(Zdroj!H$16,'k rozhodnutí detailní'!$A1422,0),"
",IF(OFFSET(Zdroj!I$16,'k rozhodnutí detailní'!$A1422,0)="","","IČO: "),OFFSET(Zdroj!I$16,'k rozhodnutí detailní'!$A1422,0),"
","B.Ú. ",OFFSET(Zdroj!J$16,'k rozhodnutí detailní'!$A1422,0))))</f>
        <v/>
      </c>
      <c r="D1424" s="3" t="str">
        <f ca="1">IF($B1423="","",OFFSET(Zdroj!O$16,'k rozhodnutí detailní'!$A1422,0))</f>
        <v/>
      </c>
      <c r="E1424" s="426"/>
      <c r="F1424" s="31"/>
      <c r="G1424" s="429"/>
      <c r="H1424" s="427"/>
      <c r="I1424" s="419"/>
      <c r="J1424" s="419"/>
      <c r="K1424" s="419"/>
      <c r="L1424" s="419"/>
      <c r="M1424" s="435"/>
      <c r="N1424" s="425"/>
      <c r="O1424" s="419"/>
    </row>
    <row r="1425" spans="1:15" hidden="1" x14ac:dyDescent="0.25">
      <c r="A1425" s="25">
        <f t="shared" ref="A1425" si="1016">ROW()/3-1</f>
        <v>474</v>
      </c>
      <c r="B1425" s="424"/>
      <c r="C1425" s="29" t="str">
        <f ca="1">IF($B1423="","",IF(Zdroj!$AS$9="ano",IF(OFFSET(Zdroj!M$16,'k rozhodnutí detailní'!A1422,0)="","","Anonymizováno"),IF(OFFSET(Zdroj!M$16,'k rozhodnutí detailní'!A1422,0)="","",OFFSET(Zdroj!M$16,'k rozhodnutí detailní'!A1422,0))))</f>
        <v/>
      </c>
      <c r="D1425" s="3" t="str">
        <f ca="1">IF($B1423="","",CONCATENATE("Dotace bude použita na:","
",OFFSET(Zdroj!P$16,'k rozhodnutí detailní'!$A1422,0)))</f>
        <v/>
      </c>
      <c r="E1425" s="426"/>
      <c r="F1425" s="32" t="str">
        <f ca="1">IF($B1423="","",OFFSET(Zdroj!V$16,'k rozhodnutí detailní'!$A1422,0))</f>
        <v/>
      </c>
      <c r="G1425" s="49" t="str">
        <f ca="1">IF($B1423="","",OFFSET(Zdroj!CC$16,'k rozhodnutí'!#REF!,0))</f>
        <v/>
      </c>
      <c r="H1425" s="427"/>
      <c r="I1425" s="419"/>
      <c r="J1425" s="419"/>
      <c r="K1425" s="419"/>
      <c r="L1425" s="419"/>
      <c r="M1425" s="435"/>
      <c r="N1425" s="33" t="str">
        <f t="shared" ref="N1425" ca="1" si="1017">IF(B1423="","",N1423/G1423)</f>
        <v/>
      </c>
      <c r="O1425" s="419"/>
    </row>
    <row r="1426" spans="1:15" hidden="1" x14ac:dyDescent="0.25">
      <c r="A1426" s="25"/>
      <c r="B1426" s="144" t="str">
        <f ca="1">IF(OFFSET(Zdroj!$B$16,A1425,0)&gt;0,A1428,"")</f>
        <v/>
      </c>
      <c r="C1426" s="2" t="str">
        <f ca="1">IF($B1426="","",IF(Zdroj!$AS$9="ano",CONCATENATE(OFFSET(Zdroj!C$16,'k rozhodnutí detailní'!$A1425,0),"
","Anonymizováno","
",OFFSET(Zdroj!E$16,'k rozhodnutí detailní'!$A1425,0),"
",OFFSET(Zdroj!F$16,'k rozhodnutí detailní'!$A1425,0)),CONCATENATE(OFFSET(Zdroj!C$16,'k rozhodnutí detailní'!$A1425,0),"
",OFFSET(Zdroj!D$16,'k rozhodnutí detailní'!$A1425,0),"
",OFFSET(Zdroj!E$16,'k rozhodnutí detailní'!$A1425,0),"
",OFFSET(Zdroj!F$16,'k rozhodnutí detailní'!$A1425,0))))</f>
        <v/>
      </c>
      <c r="D1426" s="20" t="str">
        <f ca="1">IF($B1426="","",OFFSET(Zdroj!N$16,'k rozhodnutí detailní'!$A1425,0))</f>
        <v/>
      </c>
      <c r="E1426" s="426" t="str">
        <f ca="1">IF($B1426="","",OFFSET(Zdroj!T$16,'k rozhodnutí detailní'!$A1425,0))</f>
        <v/>
      </c>
      <c r="F1426" s="32" t="str">
        <f ca="1">IF($B1426="","",OFFSET(Zdroj!U$16,'k rozhodnutí detailní'!$A1425,0))</f>
        <v/>
      </c>
      <c r="G1426" s="429" t="str">
        <f ca="1">IF($B1426="","",OFFSET(Zdroj!W$16,'k rozhodnutí detailní'!$A1425,0))</f>
        <v/>
      </c>
      <c r="H1426" s="427" t="str">
        <f ca="1">IF($B1426="","",OFFSET(Zdroj!Y$16,'k rozhodnutí detailní'!$A1425,0))</f>
        <v/>
      </c>
      <c r="I1426" s="419" t="str">
        <f ca="1">IF($B1426="","",OFFSET(Zdroj!BW$16,'k rozhodnutí detailní'!$A1425,0))</f>
        <v/>
      </c>
      <c r="J1426" s="419" t="str">
        <f ca="1">IF($B1426="","",OFFSET(Zdroj!BX$16,'k rozhodnutí detailní'!$A1425,0))</f>
        <v/>
      </c>
      <c r="K1426" s="419" t="str">
        <f ca="1">IF($B1426="","",OFFSET(Zdroj!BY$16,'k rozhodnutí detailní'!$A1425,0))</f>
        <v/>
      </c>
      <c r="L1426" s="419" t="str">
        <f ca="1">IF($B1426="","",CONCATENATE(OFFSET(Zdroj!BZ$16,'k rozhodnutí detailní'!$A1425,0)," ze 100"))</f>
        <v/>
      </c>
      <c r="M1426" s="435" t="str">
        <f t="shared" ref="M1426" ca="1" si="1018">IF($B1426="","",SUM((I1426+J1426+K1426)/100))</f>
        <v/>
      </c>
      <c r="N1426" s="425" t="str">
        <f ca="1">IF(B1426="","",IF(Zdroj!$AS$1=Zdroj!$AT$9,IF(ROUND(G1426*M1426,Zdroj!$AT$8)&lt;Zdroj!$AU$1,Zdroj!$AU$1,ROUND(G1426*M1426,Zdroj!$AT$8)),OFFSET(Zdroj!CE$16,'k rozhodnutí detailní'!A1425,0)))</f>
        <v/>
      </c>
      <c r="O1426" s="419" t="str">
        <f ca="1">IF($B1426="","",OFFSET(Zdroj!Z$16,'k rozhodnutí detailní'!$A1425,0))</f>
        <v/>
      </c>
    </row>
    <row r="1427" spans="1:15" hidden="1" x14ac:dyDescent="0.25">
      <c r="A1427" s="25"/>
      <c r="B1427" s="424" t="str">
        <f ca="1">IF(OFFSET(Zdroj!$B$16,A1425,0)&gt;0,OFFSET(Zdroj!$B$16,A1425,0)+0,"")</f>
        <v/>
      </c>
      <c r="C1427" s="2" t="str">
        <f ca="1">IF($B1426="","",IF(Zdroj!$AS$9="ano",CONCATENATE("Okres:","
",OFFSET(Zdroj!CH$16,'k rozhodnutí detailní'!$A1425,0),"
","Právní forma","
",OFFSET(Zdroj!H$16,'k rozhodnutí detailní'!$A1425,0),"
",IF(OFFSET(Zdroj!I$16,'k rozhodnutí detailní'!$A1425,0)="","","IČO: "),OFFSET(Zdroj!I$16,'k rozhodnutí detailní'!$A1425,0),"
","B.Ú. ",IF(OFFSET(Zdroj!J$16,'k rozhodnutí detailní'!$A1425,0)="","","Anonymizováno")),CONCATENATE("Okres:","
",OFFSET(Zdroj!CH$16,'k rozhodnutí detailní'!$A1425,0),"
","Právní forma","
",OFFSET(Zdroj!H$16,'k rozhodnutí detailní'!$A1425,0),"
",IF(OFFSET(Zdroj!I$16,'k rozhodnutí detailní'!$A1425,0)="","","IČO: "),OFFSET(Zdroj!I$16,'k rozhodnutí detailní'!$A1425,0),"
","B.Ú. ",OFFSET(Zdroj!J$16,'k rozhodnutí detailní'!$A1425,0))))</f>
        <v/>
      </c>
      <c r="D1427" s="3" t="str">
        <f ca="1">IF($B1426="","",OFFSET(Zdroj!O$16,'k rozhodnutí detailní'!$A1425,0))</f>
        <v/>
      </c>
      <c r="E1427" s="426"/>
      <c r="F1427" s="31"/>
      <c r="G1427" s="429"/>
      <c r="H1427" s="427"/>
      <c r="I1427" s="419"/>
      <c r="J1427" s="419"/>
      <c r="K1427" s="419"/>
      <c r="L1427" s="419"/>
      <c r="M1427" s="435"/>
      <c r="N1427" s="425"/>
      <c r="O1427" s="419"/>
    </row>
    <row r="1428" spans="1:15" hidden="1" x14ac:dyDescent="0.25">
      <c r="A1428" s="25">
        <f t="shared" ref="A1428" si="1019">ROW()/3-1</f>
        <v>475</v>
      </c>
      <c r="B1428" s="424"/>
      <c r="C1428" s="29" t="str">
        <f ca="1">IF($B1426="","",IF(Zdroj!$AS$9="ano",IF(OFFSET(Zdroj!M$16,'k rozhodnutí detailní'!A1425,0)="","","Anonymizováno"),IF(OFFSET(Zdroj!M$16,'k rozhodnutí detailní'!A1425,0)="","",OFFSET(Zdroj!M$16,'k rozhodnutí detailní'!A1425,0))))</f>
        <v/>
      </c>
      <c r="D1428" s="3" t="str">
        <f ca="1">IF($B1426="","",CONCATENATE("Dotace bude použita na:","
",OFFSET(Zdroj!P$16,'k rozhodnutí detailní'!$A1425,0)))</f>
        <v/>
      </c>
      <c r="E1428" s="426"/>
      <c r="F1428" s="32" t="str">
        <f ca="1">IF($B1426="","",OFFSET(Zdroj!V$16,'k rozhodnutí detailní'!$A1425,0))</f>
        <v/>
      </c>
      <c r="G1428" s="49" t="str">
        <f ca="1">IF($B1426="","",OFFSET(Zdroj!CC$16,'k rozhodnutí'!#REF!,0))</f>
        <v/>
      </c>
      <c r="H1428" s="427"/>
      <c r="I1428" s="419"/>
      <c r="J1428" s="419"/>
      <c r="K1428" s="419"/>
      <c r="L1428" s="419"/>
      <c r="M1428" s="435"/>
      <c r="N1428" s="33" t="str">
        <f t="shared" ref="N1428" ca="1" si="1020">IF(B1426="","",N1426/G1426)</f>
        <v/>
      </c>
      <c r="O1428" s="419"/>
    </row>
    <row r="1429" spans="1:15" hidden="1" x14ac:dyDescent="0.25">
      <c r="A1429" s="25"/>
      <c r="B1429" s="144" t="str">
        <f ca="1">IF(OFFSET(Zdroj!$B$16,A1428,0)&gt;0,A1431,"")</f>
        <v/>
      </c>
      <c r="C1429" s="2" t="str">
        <f ca="1">IF($B1429="","",IF(Zdroj!$AS$9="ano",CONCATENATE(OFFSET(Zdroj!C$16,'k rozhodnutí detailní'!$A1428,0),"
","Anonymizováno","
",OFFSET(Zdroj!E$16,'k rozhodnutí detailní'!$A1428,0),"
",OFFSET(Zdroj!F$16,'k rozhodnutí detailní'!$A1428,0)),CONCATENATE(OFFSET(Zdroj!C$16,'k rozhodnutí detailní'!$A1428,0),"
",OFFSET(Zdroj!D$16,'k rozhodnutí detailní'!$A1428,0),"
",OFFSET(Zdroj!E$16,'k rozhodnutí detailní'!$A1428,0),"
",OFFSET(Zdroj!F$16,'k rozhodnutí detailní'!$A1428,0))))</f>
        <v/>
      </c>
      <c r="D1429" s="20" t="str">
        <f ca="1">IF($B1429="","",OFFSET(Zdroj!N$16,'k rozhodnutí detailní'!$A1428,0))</f>
        <v/>
      </c>
      <c r="E1429" s="426" t="str">
        <f ca="1">IF($B1429="","",OFFSET(Zdroj!T$16,'k rozhodnutí detailní'!$A1428,0))</f>
        <v/>
      </c>
      <c r="F1429" s="32" t="str">
        <f ca="1">IF($B1429="","",OFFSET(Zdroj!U$16,'k rozhodnutí detailní'!$A1428,0))</f>
        <v/>
      </c>
      <c r="G1429" s="429" t="str">
        <f ca="1">IF($B1429="","",OFFSET(Zdroj!W$16,'k rozhodnutí detailní'!$A1428,0))</f>
        <v/>
      </c>
      <c r="H1429" s="427" t="str">
        <f ca="1">IF($B1429="","",OFFSET(Zdroj!Y$16,'k rozhodnutí detailní'!$A1428,0))</f>
        <v/>
      </c>
      <c r="I1429" s="419" t="str">
        <f ca="1">IF($B1429="","",OFFSET(Zdroj!BW$16,'k rozhodnutí detailní'!$A1428,0))</f>
        <v/>
      </c>
      <c r="J1429" s="419" t="str">
        <f ca="1">IF($B1429="","",OFFSET(Zdroj!BX$16,'k rozhodnutí detailní'!$A1428,0))</f>
        <v/>
      </c>
      <c r="K1429" s="419" t="str">
        <f ca="1">IF($B1429="","",OFFSET(Zdroj!BY$16,'k rozhodnutí detailní'!$A1428,0))</f>
        <v/>
      </c>
      <c r="L1429" s="419" t="str">
        <f ca="1">IF($B1429="","",CONCATENATE(OFFSET(Zdroj!BZ$16,'k rozhodnutí detailní'!$A1428,0)," ze 100"))</f>
        <v/>
      </c>
      <c r="M1429" s="435" t="str">
        <f t="shared" ref="M1429" ca="1" si="1021">IF($B1429="","",SUM((I1429+J1429+K1429)/100))</f>
        <v/>
      </c>
      <c r="N1429" s="425" t="str">
        <f ca="1">IF(B1429="","",IF(Zdroj!$AS$1=Zdroj!$AT$9,IF(ROUND(G1429*M1429,Zdroj!$AT$8)&lt;Zdroj!$AU$1,Zdroj!$AU$1,ROUND(G1429*M1429,Zdroj!$AT$8)),OFFSET(Zdroj!CE$16,'k rozhodnutí detailní'!A1428,0)))</f>
        <v/>
      </c>
      <c r="O1429" s="419" t="str">
        <f ca="1">IF($B1429="","",OFFSET(Zdroj!Z$16,'k rozhodnutí detailní'!$A1428,0))</f>
        <v/>
      </c>
    </row>
    <row r="1430" spans="1:15" hidden="1" x14ac:dyDescent="0.25">
      <c r="A1430" s="25"/>
      <c r="B1430" s="424" t="str">
        <f ca="1">IF(OFFSET(Zdroj!$B$16,A1428,0)&gt;0,OFFSET(Zdroj!$B$16,A1428,0)+0,"")</f>
        <v/>
      </c>
      <c r="C1430" s="2" t="str">
        <f ca="1">IF($B1429="","",IF(Zdroj!$AS$9="ano",CONCATENATE("Okres:","
",OFFSET(Zdroj!CH$16,'k rozhodnutí detailní'!$A1428,0),"
","Právní forma","
",OFFSET(Zdroj!H$16,'k rozhodnutí detailní'!$A1428,0),"
",IF(OFFSET(Zdroj!I$16,'k rozhodnutí detailní'!$A1428,0)="","","IČO: "),OFFSET(Zdroj!I$16,'k rozhodnutí detailní'!$A1428,0),"
","B.Ú. ",IF(OFFSET(Zdroj!J$16,'k rozhodnutí detailní'!$A1428,0)="","","Anonymizováno")),CONCATENATE("Okres:","
",OFFSET(Zdroj!CH$16,'k rozhodnutí detailní'!$A1428,0),"
","Právní forma","
",OFFSET(Zdroj!H$16,'k rozhodnutí detailní'!$A1428,0),"
",IF(OFFSET(Zdroj!I$16,'k rozhodnutí detailní'!$A1428,0)="","","IČO: "),OFFSET(Zdroj!I$16,'k rozhodnutí detailní'!$A1428,0),"
","B.Ú. ",OFFSET(Zdroj!J$16,'k rozhodnutí detailní'!$A1428,0))))</f>
        <v/>
      </c>
      <c r="D1430" s="3" t="str">
        <f ca="1">IF($B1429="","",OFFSET(Zdroj!O$16,'k rozhodnutí detailní'!$A1428,0))</f>
        <v/>
      </c>
      <c r="E1430" s="426"/>
      <c r="F1430" s="31"/>
      <c r="G1430" s="429"/>
      <c r="H1430" s="427"/>
      <c r="I1430" s="419"/>
      <c r="J1430" s="419"/>
      <c r="K1430" s="419"/>
      <c r="L1430" s="419"/>
      <c r="M1430" s="435"/>
      <c r="N1430" s="425"/>
      <c r="O1430" s="419"/>
    </row>
    <row r="1431" spans="1:15" hidden="1" x14ac:dyDescent="0.25">
      <c r="A1431" s="25">
        <f t="shared" ref="A1431" si="1022">ROW()/3-1</f>
        <v>476</v>
      </c>
      <c r="B1431" s="424"/>
      <c r="C1431" s="29" t="str">
        <f ca="1">IF($B1429="","",IF(Zdroj!$AS$9="ano",IF(OFFSET(Zdroj!M$16,'k rozhodnutí detailní'!A1428,0)="","","Anonymizováno"),IF(OFFSET(Zdroj!M$16,'k rozhodnutí detailní'!A1428,0)="","",OFFSET(Zdroj!M$16,'k rozhodnutí detailní'!A1428,0))))</f>
        <v/>
      </c>
      <c r="D1431" s="3" t="str">
        <f ca="1">IF($B1429="","",CONCATENATE("Dotace bude použita na:","
",OFFSET(Zdroj!P$16,'k rozhodnutí detailní'!$A1428,0)))</f>
        <v/>
      </c>
      <c r="E1431" s="426"/>
      <c r="F1431" s="32" t="str">
        <f ca="1">IF($B1429="","",OFFSET(Zdroj!V$16,'k rozhodnutí detailní'!$A1428,0))</f>
        <v/>
      </c>
      <c r="G1431" s="49" t="str">
        <f ca="1">IF($B1429="","",OFFSET(Zdroj!CC$16,'k rozhodnutí'!#REF!,0))</f>
        <v/>
      </c>
      <c r="H1431" s="427"/>
      <c r="I1431" s="419"/>
      <c r="J1431" s="419"/>
      <c r="K1431" s="419"/>
      <c r="L1431" s="419"/>
      <c r="M1431" s="435"/>
      <c r="N1431" s="33" t="str">
        <f t="shared" ref="N1431" ca="1" si="1023">IF(B1429="","",N1429/G1429)</f>
        <v/>
      </c>
      <c r="O1431" s="419"/>
    </row>
    <row r="1432" spans="1:15" hidden="1" x14ac:dyDescent="0.25">
      <c r="A1432" s="25"/>
      <c r="B1432" s="144" t="str">
        <f ca="1">IF(OFFSET(Zdroj!$B$16,A1431,0)&gt;0,A1434,"")</f>
        <v/>
      </c>
      <c r="C1432" s="2" t="str">
        <f ca="1">IF($B1432="","",IF(Zdroj!$AS$9="ano",CONCATENATE(OFFSET(Zdroj!C$16,'k rozhodnutí detailní'!$A1431,0),"
","Anonymizováno","
",OFFSET(Zdroj!E$16,'k rozhodnutí detailní'!$A1431,0),"
",OFFSET(Zdroj!F$16,'k rozhodnutí detailní'!$A1431,0)),CONCATENATE(OFFSET(Zdroj!C$16,'k rozhodnutí detailní'!$A1431,0),"
",OFFSET(Zdroj!D$16,'k rozhodnutí detailní'!$A1431,0),"
",OFFSET(Zdroj!E$16,'k rozhodnutí detailní'!$A1431,0),"
",OFFSET(Zdroj!F$16,'k rozhodnutí detailní'!$A1431,0))))</f>
        <v/>
      </c>
      <c r="D1432" s="20" t="str">
        <f ca="1">IF($B1432="","",OFFSET(Zdroj!N$16,'k rozhodnutí detailní'!$A1431,0))</f>
        <v/>
      </c>
      <c r="E1432" s="426" t="str">
        <f ca="1">IF($B1432="","",OFFSET(Zdroj!T$16,'k rozhodnutí detailní'!$A1431,0))</f>
        <v/>
      </c>
      <c r="F1432" s="32" t="str">
        <f ca="1">IF($B1432="","",OFFSET(Zdroj!U$16,'k rozhodnutí detailní'!$A1431,0))</f>
        <v/>
      </c>
      <c r="G1432" s="429" t="str">
        <f ca="1">IF($B1432="","",OFFSET(Zdroj!W$16,'k rozhodnutí detailní'!$A1431,0))</f>
        <v/>
      </c>
      <c r="H1432" s="427" t="str">
        <f ca="1">IF($B1432="","",OFFSET(Zdroj!Y$16,'k rozhodnutí detailní'!$A1431,0))</f>
        <v/>
      </c>
      <c r="I1432" s="419" t="str">
        <f ca="1">IF($B1432="","",OFFSET(Zdroj!BW$16,'k rozhodnutí detailní'!$A1431,0))</f>
        <v/>
      </c>
      <c r="J1432" s="419" t="str">
        <f ca="1">IF($B1432="","",OFFSET(Zdroj!BX$16,'k rozhodnutí detailní'!$A1431,0))</f>
        <v/>
      </c>
      <c r="K1432" s="419" t="str">
        <f ca="1">IF($B1432="","",OFFSET(Zdroj!BY$16,'k rozhodnutí detailní'!$A1431,0))</f>
        <v/>
      </c>
      <c r="L1432" s="419" t="str">
        <f ca="1">IF($B1432="","",CONCATENATE(OFFSET(Zdroj!BZ$16,'k rozhodnutí detailní'!$A1431,0)," ze 100"))</f>
        <v/>
      </c>
      <c r="M1432" s="435" t="str">
        <f t="shared" ref="M1432" ca="1" si="1024">IF($B1432="","",SUM((I1432+J1432+K1432)/100))</f>
        <v/>
      </c>
      <c r="N1432" s="425" t="str">
        <f ca="1">IF(B1432="","",IF(Zdroj!$AS$1=Zdroj!$AT$9,IF(ROUND(G1432*M1432,Zdroj!$AT$8)&lt;Zdroj!$AU$1,Zdroj!$AU$1,ROUND(G1432*M1432,Zdroj!$AT$8)),OFFSET(Zdroj!CE$16,'k rozhodnutí detailní'!A1431,0)))</f>
        <v/>
      </c>
      <c r="O1432" s="419" t="str">
        <f ca="1">IF($B1432="","",OFFSET(Zdroj!Z$16,'k rozhodnutí detailní'!$A1431,0))</f>
        <v/>
      </c>
    </row>
    <row r="1433" spans="1:15" hidden="1" x14ac:dyDescent="0.25">
      <c r="A1433" s="25"/>
      <c r="B1433" s="424" t="str">
        <f ca="1">IF(OFFSET(Zdroj!$B$16,A1431,0)&gt;0,OFFSET(Zdroj!$B$16,A1431,0)+0,"")</f>
        <v/>
      </c>
      <c r="C1433" s="2" t="str">
        <f ca="1">IF($B1432="","",IF(Zdroj!$AS$9="ano",CONCATENATE("Okres:","
",OFFSET(Zdroj!CH$16,'k rozhodnutí detailní'!$A1431,0),"
","Právní forma","
",OFFSET(Zdroj!H$16,'k rozhodnutí detailní'!$A1431,0),"
",IF(OFFSET(Zdroj!I$16,'k rozhodnutí detailní'!$A1431,0)="","","IČO: "),OFFSET(Zdroj!I$16,'k rozhodnutí detailní'!$A1431,0),"
","B.Ú. ",IF(OFFSET(Zdroj!J$16,'k rozhodnutí detailní'!$A1431,0)="","","Anonymizováno")),CONCATENATE("Okres:","
",OFFSET(Zdroj!CH$16,'k rozhodnutí detailní'!$A1431,0),"
","Právní forma","
",OFFSET(Zdroj!H$16,'k rozhodnutí detailní'!$A1431,0),"
",IF(OFFSET(Zdroj!I$16,'k rozhodnutí detailní'!$A1431,0)="","","IČO: "),OFFSET(Zdroj!I$16,'k rozhodnutí detailní'!$A1431,0),"
","B.Ú. ",OFFSET(Zdroj!J$16,'k rozhodnutí detailní'!$A1431,0))))</f>
        <v/>
      </c>
      <c r="D1433" s="3" t="str">
        <f ca="1">IF($B1432="","",OFFSET(Zdroj!O$16,'k rozhodnutí detailní'!$A1431,0))</f>
        <v/>
      </c>
      <c r="E1433" s="426"/>
      <c r="F1433" s="31"/>
      <c r="G1433" s="429"/>
      <c r="H1433" s="427"/>
      <c r="I1433" s="419"/>
      <c r="J1433" s="419"/>
      <c r="K1433" s="419"/>
      <c r="L1433" s="419"/>
      <c r="M1433" s="435"/>
      <c r="N1433" s="425"/>
      <c r="O1433" s="419"/>
    </row>
    <row r="1434" spans="1:15" hidden="1" x14ac:dyDescent="0.25">
      <c r="A1434" s="25">
        <f t="shared" ref="A1434" si="1025">ROW()/3-1</f>
        <v>477</v>
      </c>
      <c r="B1434" s="424"/>
      <c r="C1434" s="29" t="str">
        <f ca="1">IF($B1432="","",IF(Zdroj!$AS$9="ano",IF(OFFSET(Zdroj!M$16,'k rozhodnutí detailní'!A1431,0)="","","Anonymizováno"),IF(OFFSET(Zdroj!M$16,'k rozhodnutí detailní'!A1431,0)="","",OFFSET(Zdroj!M$16,'k rozhodnutí detailní'!A1431,0))))</f>
        <v/>
      </c>
      <c r="D1434" s="3" t="str">
        <f ca="1">IF($B1432="","",CONCATENATE("Dotace bude použita na:","
",OFFSET(Zdroj!P$16,'k rozhodnutí detailní'!$A1431,0)))</f>
        <v/>
      </c>
      <c r="E1434" s="426"/>
      <c r="F1434" s="32" t="str">
        <f ca="1">IF($B1432="","",OFFSET(Zdroj!V$16,'k rozhodnutí detailní'!$A1431,0))</f>
        <v/>
      </c>
      <c r="G1434" s="49" t="str">
        <f ca="1">IF($B1432="","",OFFSET(Zdroj!CC$16,'k rozhodnutí'!#REF!,0))</f>
        <v/>
      </c>
      <c r="H1434" s="427"/>
      <c r="I1434" s="419"/>
      <c r="J1434" s="419"/>
      <c r="K1434" s="419"/>
      <c r="L1434" s="419"/>
      <c r="M1434" s="435"/>
      <c r="N1434" s="33" t="str">
        <f t="shared" ref="N1434" ca="1" si="1026">IF(B1432="","",N1432/G1432)</f>
        <v/>
      </c>
      <c r="O1434" s="419"/>
    </row>
    <row r="1435" spans="1:15" hidden="1" x14ac:dyDescent="0.25">
      <c r="A1435" s="25"/>
      <c r="B1435" s="144" t="str">
        <f ca="1">IF(OFFSET(Zdroj!$B$16,A1434,0)&gt;0,A1437,"")</f>
        <v/>
      </c>
      <c r="C1435" s="2" t="str">
        <f ca="1">IF($B1435="","",IF(Zdroj!$AS$9="ano",CONCATENATE(OFFSET(Zdroj!C$16,'k rozhodnutí detailní'!$A1434,0),"
","Anonymizováno","
",OFFSET(Zdroj!E$16,'k rozhodnutí detailní'!$A1434,0),"
",OFFSET(Zdroj!F$16,'k rozhodnutí detailní'!$A1434,0)),CONCATENATE(OFFSET(Zdroj!C$16,'k rozhodnutí detailní'!$A1434,0),"
",OFFSET(Zdroj!D$16,'k rozhodnutí detailní'!$A1434,0),"
",OFFSET(Zdroj!E$16,'k rozhodnutí detailní'!$A1434,0),"
",OFFSET(Zdroj!F$16,'k rozhodnutí detailní'!$A1434,0))))</f>
        <v/>
      </c>
      <c r="D1435" s="20" t="str">
        <f ca="1">IF($B1435="","",OFFSET(Zdroj!N$16,'k rozhodnutí detailní'!$A1434,0))</f>
        <v/>
      </c>
      <c r="E1435" s="426" t="str">
        <f ca="1">IF($B1435="","",OFFSET(Zdroj!T$16,'k rozhodnutí detailní'!$A1434,0))</f>
        <v/>
      </c>
      <c r="F1435" s="32" t="str">
        <f ca="1">IF($B1435="","",OFFSET(Zdroj!U$16,'k rozhodnutí detailní'!$A1434,0))</f>
        <v/>
      </c>
      <c r="G1435" s="429" t="str">
        <f ca="1">IF($B1435="","",OFFSET(Zdroj!W$16,'k rozhodnutí detailní'!$A1434,0))</f>
        <v/>
      </c>
      <c r="H1435" s="427" t="str">
        <f ca="1">IF($B1435="","",OFFSET(Zdroj!Y$16,'k rozhodnutí detailní'!$A1434,0))</f>
        <v/>
      </c>
      <c r="I1435" s="419" t="str">
        <f ca="1">IF($B1435="","",OFFSET(Zdroj!BW$16,'k rozhodnutí detailní'!$A1434,0))</f>
        <v/>
      </c>
      <c r="J1435" s="419" t="str">
        <f ca="1">IF($B1435="","",OFFSET(Zdroj!BX$16,'k rozhodnutí detailní'!$A1434,0))</f>
        <v/>
      </c>
      <c r="K1435" s="419" t="str">
        <f ca="1">IF($B1435="","",OFFSET(Zdroj!BY$16,'k rozhodnutí detailní'!$A1434,0))</f>
        <v/>
      </c>
      <c r="L1435" s="419" t="str">
        <f ca="1">IF($B1435="","",CONCATENATE(OFFSET(Zdroj!BZ$16,'k rozhodnutí detailní'!$A1434,0)," ze 100"))</f>
        <v/>
      </c>
      <c r="M1435" s="435" t="str">
        <f t="shared" ref="M1435" ca="1" si="1027">IF($B1435="","",SUM((I1435+J1435+K1435)/100))</f>
        <v/>
      </c>
      <c r="N1435" s="425" t="str">
        <f ca="1">IF(B1435="","",IF(Zdroj!$AS$1=Zdroj!$AT$9,IF(ROUND(G1435*M1435,Zdroj!$AT$8)&lt;Zdroj!$AU$1,Zdroj!$AU$1,ROUND(G1435*M1435,Zdroj!$AT$8)),OFFSET(Zdroj!CE$16,'k rozhodnutí detailní'!A1434,0)))</f>
        <v/>
      </c>
      <c r="O1435" s="419" t="str">
        <f ca="1">IF($B1435="","",OFFSET(Zdroj!Z$16,'k rozhodnutí detailní'!$A1434,0))</f>
        <v/>
      </c>
    </row>
    <row r="1436" spans="1:15" hidden="1" x14ac:dyDescent="0.25">
      <c r="A1436" s="25"/>
      <c r="B1436" s="424" t="str">
        <f ca="1">IF(OFFSET(Zdroj!$B$16,A1434,0)&gt;0,OFFSET(Zdroj!$B$16,A1434,0)+0,"")</f>
        <v/>
      </c>
      <c r="C1436" s="2" t="str">
        <f ca="1">IF($B1435="","",IF(Zdroj!$AS$9="ano",CONCATENATE("Okres:","
",OFFSET(Zdroj!CH$16,'k rozhodnutí detailní'!$A1434,0),"
","Právní forma","
",OFFSET(Zdroj!H$16,'k rozhodnutí detailní'!$A1434,0),"
",IF(OFFSET(Zdroj!I$16,'k rozhodnutí detailní'!$A1434,0)="","","IČO: "),OFFSET(Zdroj!I$16,'k rozhodnutí detailní'!$A1434,0),"
","B.Ú. ",IF(OFFSET(Zdroj!J$16,'k rozhodnutí detailní'!$A1434,0)="","","Anonymizováno")),CONCATENATE("Okres:","
",OFFSET(Zdroj!CH$16,'k rozhodnutí detailní'!$A1434,0),"
","Právní forma","
",OFFSET(Zdroj!H$16,'k rozhodnutí detailní'!$A1434,0),"
",IF(OFFSET(Zdroj!I$16,'k rozhodnutí detailní'!$A1434,0)="","","IČO: "),OFFSET(Zdroj!I$16,'k rozhodnutí detailní'!$A1434,0),"
","B.Ú. ",OFFSET(Zdroj!J$16,'k rozhodnutí detailní'!$A1434,0))))</f>
        <v/>
      </c>
      <c r="D1436" s="3" t="str">
        <f ca="1">IF($B1435="","",OFFSET(Zdroj!O$16,'k rozhodnutí detailní'!$A1434,0))</f>
        <v/>
      </c>
      <c r="E1436" s="426"/>
      <c r="F1436" s="31"/>
      <c r="G1436" s="429"/>
      <c r="H1436" s="427"/>
      <c r="I1436" s="419"/>
      <c r="J1436" s="419"/>
      <c r="K1436" s="419"/>
      <c r="L1436" s="419"/>
      <c r="M1436" s="435"/>
      <c r="N1436" s="425"/>
      <c r="O1436" s="419"/>
    </row>
    <row r="1437" spans="1:15" hidden="1" x14ac:dyDescent="0.25">
      <c r="A1437" s="25">
        <f t="shared" ref="A1437" si="1028">ROW()/3-1</f>
        <v>478</v>
      </c>
      <c r="B1437" s="424"/>
      <c r="C1437" s="29" t="str">
        <f ca="1">IF($B1435="","",IF(Zdroj!$AS$9="ano",IF(OFFSET(Zdroj!M$16,'k rozhodnutí detailní'!A1434,0)="","","Anonymizováno"),IF(OFFSET(Zdroj!M$16,'k rozhodnutí detailní'!A1434,0)="","",OFFSET(Zdroj!M$16,'k rozhodnutí detailní'!A1434,0))))</f>
        <v/>
      </c>
      <c r="D1437" s="3" t="str">
        <f ca="1">IF($B1435="","",CONCATENATE("Dotace bude použita na:","
",OFFSET(Zdroj!P$16,'k rozhodnutí detailní'!$A1434,0)))</f>
        <v/>
      </c>
      <c r="E1437" s="426"/>
      <c r="F1437" s="32" t="str">
        <f ca="1">IF($B1435="","",OFFSET(Zdroj!V$16,'k rozhodnutí detailní'!$A1434,0))</f>
        <v/>
      </c>
      <c r="G1437" s="49" t="str">
        <f ca="1">IF($B1435="","",OFFSET(Zdroj!CC$16,'k rozhodnutí'!#REF!,0))</f>
        <v/>
      </c>
      <c r="H1437" s="427"/>
      <c r="I1437" s="419"/>
      <c r="J1437" s="419"/>
      <c r="K1437" s="419"/>
      <c r="L1437" s="419"/>
      <c r="M1437" s="435"/>
      <c r="N1437" s="33" t="str">
        <f t="shared" ref="N1437" ca="1" si="1029">IF(B1435="","",N1435/G1435)</f>
        <v/>
      </c>
      <c r="O1437" s="419"/>
    </row>
    <row r="1438" spans="1:15" hidden="1" x14ac:dyDescent="0.25">
      <c r="A1438" s="25"/>
      <c r="B1438" s="144" t="str">
        <f ca="1">IF(OFFSET(Zdroj!$B$16,A1437,0)&gt;0,A1440,"")</f>
        <v/>
      </c>
      <c r="C1438" s="2" t="str">
        <f ca="1">IF($B1438="","",IF(Zdroj!$AS$9="ano",CONCATENATE(OFFSET(Zdroj!C$16,'k rozhodnutí detailní'!$A1437,0),"
","Anonymizováno","
",OFFSET(Zdroj!E$16,'k rozhodnutí detailní'!$A1437,0),"
",OFFSET(Zdroj!F$16,'k rozhodnutí detailní'!$A1437,0)),CONCATENATE(OFFSET(Zdroj!C$16,'k rozhodnutí detailní'!$A1437,0),"
",OFFSET(Zdroj!D$16,'k rozhodnutí detailní'!$A1437,0),"
",OFFSET(Zdroj!E$16,'k rozhodnutí detailní'!$A1437,0),"
",OFFSET(Zdroj!F$16,'k rozhodnutí detailní'!$A1437,0))))</f>
        <v/>
      </c>
      <c r="D1438" s="20" t="str">
        <f ca="1">IF($B1438="","",OFFSET(Zdroj!N$16,'k rozhodnutí detailní'!$A1437,0))</f>
        <v/>
      </c>
      <c r="E1438" s="426" t="str">
        <f ca="1">IF($B1438="","",OFFSET(Zdroj!T$16,'k rozhodnutí detailní'!$A1437,0))</f>
        <v/>
      </c>
      <c r="F1438" s="32" t="str">
        <f ca="1">IF($B1438="","",OFFSET(Zdroj!U$16,'k rozhodnutí detailní'!$A1437,0))</f>
        <v/>
      </c>
      <c r="G1438" s="429" t="str">
        <f ca="1">IF($B1438="","",OFFSET(Zdroj!W$16,'k rozhodnutí detailní'!$A1437,0))</f>
        <v/>
      </c>
      <c r="H1438" s="427" t="str">
        <f ca="1">IF($B1438="","",OFFSET(Zdroj!Y$16,'k rozhodnutí detailní'!$A1437,0))</f>
        <v/>
      </c>
      <c r="I1438" s="419" t="str">
        <f ca="1">IF($B1438="","",OFFSET(Zdroj!BW$16,'k rozhodnutí detailní'!$A1437,0))</f>
        <v/>
      </c>
      <c r="J1438" s="419" t="str">
        <f ca="1">IF($B1438="","",OFFSET(Zdroj!BX$16,'k rozhodnutí detailní'!$A1437,0))</f>
        <v/>
      </c>
      <c r="K1438" s="419" t="str">
        <f ca="1">IF($B1438="","",OFFSET(Zdroj!BY$16,'k rozhodnutí detailní'!$A1437,0))</f>
        <v/>
      </c>
      <c r="L1438" s="419" t="str">
        <f ca="1">IF($B1438="","",CONCATENATE(OFFSET(Zdroj!BZ$16,'k rozhodnutí detailní'!$A1437,0)," ze 100"))</f>
        <v/>
      </c>
      <c r="M1438" s="435" t="str">
        <f t="shared" ref="M1438" ca="1" si="1030">IF($B1438="","",SUM((I1438+J1438+K1438)/100))</f>
        <v/>
      </c>
      <c r="N1438" s="425" t="str">
        <f ca="1">IF(B1438="","",IF(Zdroj!$AS$1=Zdroj!$AT$9,IF(ROUND(G1438*M1438,Zdroj!$AT$8)&lt;Zdroj!$AU$1,Zdroj!$AU$1,ROUND(G1438*M1438,Zdroj!$AT$8)),OFFSET(Zdroj!CE$16,'k rozhodnutí detailní'!A1437,0)))</f>
        <v/>
      </c>
      <c r="O1438" s="419" t="str">
        <f ca="1">IF($B1438="","",OFFSET(Zdroj!Z$16,'k rozhodnutí detailní'!$A1437,0))</f>
        <v/>
      </c>
    </row>
    <row r="1439" spans="1:15" hidden="1" x14ac:dyDescent="0.25">
      <c r="A1439" s="25"/>
      <c r="B1439" s="424" t="str">
        <f ca="1">IF(OFFSET(Zdroj!$B$16,A1437,0)&gt;0,OFFSET(Zdroj!$B$16,A1437,0)+0,"")</f>
        <v/>
      </c>
      <c r="C1439" s="2" t="str">
        <f ca="1">IF($B1438="","",IF(Zdroj!$AS$9="ano",CONCATENATE("Okres:","
",OFFSET(Zdroj!CH$16,'k rozhodnutí detailní'!$A1437,0),"
","Právní forma","
",OFFSET(Zdroj!H$16,'k rozhodnutí detailní'!$A1437,0),"
",IF(OFFSET(Zdroj!I$16,'k rozhodnutí detailní'!$A1437,0)="","","IČO: "),OFFSET(Zdroj!I$16,'k rozhodnutí detailní'!$A1437,0),"
","B.Ú. ",IF(OFFSET(Zdroj!J$16,'k rozhodnutí detailní'!$A1437,0)="","","Anonymizováno")),CONCATENATE("Okres:","
",OFFSET(Zdroj!CH$16,'k rozhodnutí detailní'!$A1437,0),"
","Právní forma","
",OFFSET(Zdroj!H$16,'k rozhodnutí detailní'!$A1437,0),"
",IF(OFFSET(Zdroj!I$16,'k rozhodnutí detailní'!$A1437,0)="","","IČO: "),OFFSET(Zdroj!I$16,'k rozhodnutí detailní'!$A1437,0),"
","B.Ú. ",OFFSET(Zdroj!J$16,'k rozhodnutí detailní'!$A1437,0))))</f>
        <v/>
      </c>
      <c r="D1439" s="3" t="str">
        <f ca="1">IF($B1438="","",OFFSET(Zdroj!O$16,'k rozhodnutí detailní'!$A1437,0))</f>
        <v/>
      </c>
      <c r="E1439" s="426"/>
      <c r="F1439" s="31"/>
      <c r="G1439" s="429"/>
      <c r="H1439" s="427"/>
      <c r="I1439" s="419"/>
      <c r="J1439" s="419"/>
      <c r="K1439" s="419"/>
      <c r="L1439" s="419"/>
      <c r="M1439" s="435"/>
      <c r="N1439" s="425"/>
      <c r="O1439" s="419"/>
    </row>
    <row r="1440" spans="1:15" hidden="1" x14ac:dyDescent="0.25">
      <c r="A1440" s="25">
        <f t="shared" ref="A1440" si="1031">ROW()/3-1</f>
        <v>479</v>
      </c>
      <c r="B1440" s="424"/>
      <c r="C1440" s="29" t="str">
        <f ca="1">IF($B1438="","",IF(Zdroj!$AS$9="ano",IF(OFFSET(Zdroj!M$16,'k rozhodnutí detailní'!A1437,0)="","","Anonymizováno"),IF(OFFSET(Zdroj!M$16,'k rozhodnutí detailní'!A1437,0)="","",OFFSET(Zdroj!M$16,'k rozhodnutí detailní'!A1437,0))))</f>
        <v/>
      </c>
      <c r="D1440" s="3" t="str">
        <f ca="1">IF($B1438="","",CONCATENATE("Dotace bude použita na:","
",OFFSET(Zdroj!P$16,'k rozhodnutí detailní'!$A1437,0)))</f>
        <v/>
      </c>
      <c r="E1440" s="426"/>
      <c r="F1440" s="32" t="str">
        <f ca="1">IF($B1438="","",OFFSET(Zdroj!V$16,'k rozhodnutí detailní'!$A1437,0))</f>
        <v/>
      </c>
      <c r="G1440" s="49" t="str">
        <f ca="1">IF($B1438="","",OFFSET(Zdroj!CC$16,'k rozhodnutí'!#REF!,0))</f>
        <v/>
      </c>
      <c r="H1440" s="427"/>
      <c r="I1440" s="419"/>
      <c r="J1440" s="419"/>
      <c r="K1440" s="419"/>
      <c r="L1440" s="419"/>
      <c r="M1440" s="435"/>
      <c r="N1440" s="33" t="str">
        <f t="shared" ref="N1440" ca="1" si="1032">IF(B1438="","",N1438/G1438)</f>
        <v/>
      </c>
      <c r="O1440" s="419"/>
    </row>
    <row r="1441" spans="1:15" hidden="1" x14ac:dyDescent="0.25">
      <c r="A1441" s="25"/>
      <c r="B1441" s="144" t="str">
        <f ca="1">IF(OFFSET(Zdroj!$B$16,A1440,0)&gt;0,A1443,"")</f>
        <v/>
      </c>
      <c r="C1441" s="2" t="str">
        <f ca="1">IF($B1441="","",IF(Zdroj!$AS$9="ano",CONCATENATE(OFFSET(Zdroj!C$16,'k rozhodnutí detailní'!$A1440,0),"
","Anonymizováno","
",OFFSET(Zdroj!E$16,'k rozhodnutí detailní'!$A1440,0),"
",OFFSET(Zdroj!F$16,'k rozhodnutí detailní'!$A1440,0)),CONCATENATE(OFFSET(Zdroj!C$16,'k rozhodnutí detailní'!$A1440,0),"
",OFFSET(Zdroj!D$16,'k rozhodnutí detailní'!$A1440,0),"
",OFFSET(Zdroj!E$16,'k rozhodnutí detailní'!$A1440,0),"
",OFFSET(Zdroj!F$16,'k rozhodnutí detailní'!$A1440,0))))</f>
        <v/>
      </c>
      <c r="D1441" s="20" t="str">
        <f ca="1">IF($B1441="","",OFFSET(Zdroj!N$16,'k rozhodnutí detailní'!$A1440,0))</f>
        <v/>
      </c>
      <c r="E1441" s="426" t="str">
        <f ca="1">IF($B1441="","",OFFSET(Zdroj!T$16,'k rozhodnutí detailní'!$A1440,0))</f>
        <v/>
      </c>
      <c r="F1441" s="32" t="str">
        <f ca="1">IF($B1441="","",OFFSET(Zdroj!U$16,'k rozhodnutí detailní'!$A1440,0))</f>
        <v/>
      </c>
      <c r="G1441" s="429" t="str">
        <f ca="1">IF($B1441="","",OFFSET(Zdroj!W$16,'k rozhodnutí detailní'!$A1440,0))</f>
        <v/>
      </c>
      <c r="H1441" s="427" t="str">
        <f ca="1">IF($B1441="","",OFFSET(Zdroj!Y$16,'k rozhodnutí detailní'!$A1440,0))</f>
        <v/>
      </c>
      <c r="I1441" s="419" t="str">
        <f ca="1">IF($B1441="","",OFFSET(Zdroj!BW$16,'k rozhodnutí detailní'!$A1440,0))</f>
        <v/>
      </c>
      <c r="J1441" s="419" t="str">
        <f ca="1">IF($B1441="","",OFFSET(Zdroj!BX$16,'k rozhodnutí detailní'!$A1440,0))</f>
        <v/>
      </c>
      <c r="K1441" s="419" t="str">
        <f ca="1">IF($B1441="","",OFFSET(Zdroj!BY$16,'k rozhodnutí detailní'!$A1440,0))</f>
        <v/>
      </c>
      <c r="L1441" s="419" t="str">
        <f ca="1">IF($B1441="","",CONCATENATE(OFFSET(Zdroj!BZ$16,'k rozhodnutí detailní'!$A1440,0)," ze 100"))</f>
        <v/>
      </c>
      <c r="M1441" s="435" t="str">
        <f t="shared" ref="M1441" ca="1" si="1033">IF($B1441="","",SUM((I1441+J1441+K1441)/100))</f>
        <v/>
      </c>
      <c r="N1441" s="425" t="str">
        <f ca="1">IF(B1441="","",IF(Zdroj!$AS$1=Zdroj!$AT$9,IF(ROUND(G1441*M1441,Zdroj!$AT$8)&lt;Zdroj!$AU$1,Zdroj!$AU$1,ROUND(G1441*M1441,Zdroj!$AT$8)),OFFSET(Zdroj!CE$16,'k rozhodnutí detailní'!A1440,0)))</f>
        <v/>
      </c>
      <c r="O1441" s="419" t="str">
        <f ca="1">IF($B1441="","",OFFSET(Zdroj!Z$16,'k rozhodnutí detailní'!$A1440,0))</f>
        <v/>
      </c>
    </row>
    <row r="1442" spans="1:15" hidden="1" x14ac:dyDescent="0.25">
      <c r="A1442" s="25"/>
      <c r="B1442" s="424" t="str">
        <f ca="1">IF(OFFSET(Zdroj!$B$16,A1440,0)&gt;0,OFFSET(Zdroj!$B$16,A1440,0)+0,"")</f>
        <v/>
      </c>
      <c r="C1442" s="2" t="str">
        <f ca="1">IF($B1441="","",IF(Zdroj!$AS$9="ano",CONCATENATE("Okres:","
",OFFSET(Zdroj!CH$16,'k rozhodnutí detailní'!$A1440,0),"
","Právní forma","
",OFFSET(Zdroj!H$16,'k rozhodnutí detailní'!$A1440,0),"
",IF(OFFSET(Zdroj!I$16,'k rozhodnutí detailní'!$A1440,0)="","","IČO: "),OFFSET(Zdroj!I$16,'k rozhodnutí detailní'!$A1440,0),"
","B.Ú. ",IF(OFFSET(Zdroj!J$16,'k rozhodnutí detailní'!$A1440,0)="","","Anonymizováno")),CONCATENATE("Okres:","
",OFFSET(Zdroj!CH$16,'k rozhodnutí detailní'!$A1440,0),"
","Právní forma","
",OFFSET(Zdroj!H$16,'k rozhodnutí detailní'!$A1440,0),"
",IF(OFFSET(Zdroj!I$16,'k rozhodnutí detailní'!$A1440,0)="","","IČO: "),OFFSET(Zdroj!I$16,'k rozhodnutí detailní'!$A1440,0),"
","B.Ú. ",OFFSET(Zdroj!J$16,'k rozhodnutí detailní'!$A1440,0))))</f>
        <v/>
      </c>
      <c r="D1442" s="3" t="str">
        <f ca="1">IF($B1441="","",OFFSET(Zdroj!O$16,'k rozhodnutí detailní'!$A1440,0))</f>
        <v/>
      </c>
      <c r="E1442" s="426"/>
      <c r="F1442" s="31"/>
      <c r="G1442" s="429"/>
      <c r="H1442" s="427"/>
      <c r="I1442" s="419"/>
      <c r="J1442" s="419"/>
      <c r="K1442" s="419"/>
      <c r="L1442" s="419"/>
      <c r="M1442" s="435"/>
      <c r="N1442" s="425"/>
      <c r="O1442" s="419"/>
    </row>
    <row r="1443" spans="1:15" hidden="1" x14ac:dyDescent="0.25">
      <c r="A1443" s="25">
        <f t="shared" ref="A1443" si="1034">ROW()/3-1</f>
        <v>480</v>
      </c>
      <c r="B1443" s="424"/>
      <c r="C1443" s="29" t="str">
        <f ca="1">IF($B1441="","",IF(Zdroj!$AS$9="ano",IF(OFFSET(Zdroj!M$16,'k rozhodnutí detailní'!A1440,0)="","","Anonymizováno"),IF(OFFSET(Zdroj!M$16,'k rozhodnutí detailní'!A1440,0)="","",OFFSET(Zdroj!M$16,'k rozhodnutí detailní'!A1440,0))))</f>
        <v/>
      </c>
      <c r="D1443" s="3" t="str">
        <f ca="1">IF($B1441="","",CONCATENATE("Dotace bude použita na:","
",OFFSET(Zdroj!P$16,'k rozhodnutí detailní'!$A1440,0)))</f>
        <v/>
      </c>
      <c r="E1443" s="426"/>
      <c r="F1443" s="32" t="str">
        <f ca="1">IF($B1441="","",OFFSET(Zdroj!V$16,'k rozhodnutí detailní'!$A1440,0))</f>
        <v/>
      </c>
      <c r="G1443" s="49" t="str">
        <f ca="1">IF($B1441="","",OFFSET(Zdroj!CC$16,'k rozhodnutí'!#REF!,0))</f>
        <v/>
      </c>
      <c r="H1443" s="427"/>
      <c r="I1443" s="419"/>
      <c r="J1443" s="419"/>
      <c r="K1443" s="419"/>
      <c r="L1443" s="419"/>
      <c r="M1443" s="435"/>
      <c r="N1443" s="33" t="str">
        <f t="shared" ref="N1443" ca="1" si="1035">IF(B1441="","",N1441/G1441)</f>
        <v/>
      </c>
      <c r="O1443" s="419"/>
    </row>
    <row r="1444" spans="1:15" hidden="1" x14ac:dyDescent="0.25">
      <c r="A1444" s="25"/>
      <c r="B1444" s="144" t="str">
        <f ca="1">IF(OFFSET(Zdroj!$B$16,A1443,0)&gt;0,A1446,"")</f>
        <v/>
      </c>
      <c r="C1444" s="2" t="str">
        <f ca="1">IF($B1444="","",IF(Zdroj!$AS$9="ano",CONCATENATE(OFFSET(Zdroj!C$16,'k rozhodnutí detailní'!$A1443,0),"
","Anonymizováno","
",OFFSET(Zdroj!E$16,'k rozhodnutí detailní'!$A1443,0),"
",OFFSET(Zdroj!F$16,'k rozhodnutí detailní'!$A1443,0)),CONCATENATE(OFFSET(Zdroj!C$16,'k rozhodnutí detailní'!$A1443,0),"
",OFFSET(Zdroj!D$16,'k rozhodnutí detailní'!$A1443,0),"
",OFFSET(Zdroj!E$16,'k rozhodnutí detailní'!$A1443,0),"
",OFFSET(Zdroj!F$16,'k rozhodnutí detailní'!$A1443,0))))</f>
        <v/>
      </c>
      <c r="D1444" s="20" t="str">
        <f ca="1">IF($B1444="","",OFFSET(Zdroj!N$16,'k rozhodnutí detailní'!$A1443,0))</f>
        <v/>
      </c>
      <c r="E1444" s="426" t="str">
        <f ca="1">IF($B1444="","",OFFSET(Zdroj!T$16,'k rozhodnutí detailní'!$A1443,0))</f>
        <v/>
      </c>
      <c r="F1444" s="32" t="str">
        <f ca="1">IF($B1444="","",OFFSET(Zdroj!U$16,'k rozhodnutí detailní'!$A1443,0))</f>
        <v/>
      </c>
      <c r="G1444" s="429" t="str">
        <f ca="1">IF($B1444="","",OFFSET(Zdroj!W$16,'k rozhodnutí detailní'!$A1443,0))</f>
        <v/>
      </c>
      <c r="H1444" s="427" t="str">
        <f ca="1">IF($B1444="","",OFFSET(Zdroj!Y$16,'k rozhodnutí detailní'!$A1443,0))</f>
        <v/>
      </c>
      <c r="I1444" s="419" t="str">
        <f ca="1">IF($B1444="","",OFFSET(Zdroj!BW$16,'k rozhodnutí detailní'!$A1443,0))</f>
        <v/>
      </c>
      <c r="J1444" s="419" t="str">
        <f ca="1">IF($B1444="","",OFFSET(Zdroj!BX$16,'k rozhodnutí detailní'!$A1443,0))</f>
        <v/>
      </c>
      <c r="K1444" s="419" t="str">
        <f ca="1">IF($B1444="","",OFFSET(Zdroj!BY$16,'k rozhodnutí detailní'!$A1443,0))</f>
        <v/>
      </c>
      <c r="L1444" s="419" t="str">
        <f ca="1">IF($B1444="","",CONCATENATE(OFFSET(Zdroj!BZ$16,'k rozhodnutí detailní'!$A1443,0)," ze 100"))</f>
        <v/>
      </c>
      <c r="M1444" s="435" t="str">
        <f t="shared" ref="M1444" ca="1" si="1036">IF($B1444="","",SUM((I1444+J1444+K1444)/100))</f>
        <v/>
      </c>
      <c r="N1444" s="425" t="str">
        <f ca="1">IF(B1444="","",IF(Zdroj!$AS$1=Zdroj!$AT$9,IF(ROUND(G1444*M1444,Zdroj!$AT$8)&lt;Zdroj!$AU$1,Zdroj!$AU$1,ROUND(G1444*M1444,Zdroj!$AT$8)),OFFSET(Zdroj!CE$16,'k rozhodnutí detailní'!A1443,0)))</f>
        <v/>
      </c>
      <c r="O1444" s="419" t="str">
        <f ca="1">IF($B1444="","",OFFSET(Zdroj!Z$16,'k rozhodnutí detailní'!$A1443,0))</f>
        <v/>
      </c>
    </row>
    <row r="1445" spans="1:15" hidden="1" x14ac:dyDescent="0.25">
      <c r="A1445" s="25"/>
      <c r="B1445" s="424" t="str">
        <f ca="1">IF(OFFSET(Zdroj!$B$16,A1443,0)&gt;0,OFFSET(Zdroj!$B$16,A1443,0)+0,"")</f>
        <v/>
      </c>
      <c r="C1445" s="2" t="str">
        <f ca="1">IF($B1444="","",IF(Zdroj!$AS$9="ano",CONCATENATE("Okres:","
",OFFSET(Zdroj!CH$16,'k rozhodnutí detailní'!$A1443,0),"
","Právní forma","
",OFFSET(Zdroj!H$16,'k rozhodnutí detailní'!$A1443,0),"
",IF(OFFSET(Zdroj!I$16,'k rozhodnutí detailní'!$A1443,0)="","","IČO: "),OFFSET(Zdroj!I$16,'k rozhodnutí detailní'!$A1443,0),"
","B.Ú. ",IF(OFFSET(Zdroj!J$16,'k rozhodnutí detailní'!$A1443,0)="","","Anonymizováno")),CONCATENATE("Okres:","
",OFFSET(Zdroj!CH$16,'k rozhodnutí detailní'!$A1443,0),"
","Právní forma","
",OFFSET(Zdroj!H$16,'k rozhodnutí detailní'!$A1443,0),"
",IF(OFFSET(Zdroj!I$16,'k rozhodnutí detailní'!$A1443,0)="","","IČO: "),OFFSET(Zdroj!I$16,'k rozhodnutí detailní'!$A1443,0),"
","B.Ú. ",OFFSET(Zdroj!J$16,'k rozhodnutí detailní'!$A1443,0))))</f>
        <v/>
      </c>
      <c r="D1445" s="3" t="str">
        <f ca="1">IF($B1444="","",OFFSET(Zdroj!O$16,'k rozhodnutí detailní'!$A1443,0))</f>
        <v/>
      </c>
      <c r="E1445" s="426"/>
      <c r="F1445" s="31"/>
      <c r="G1445" s="429"/>
      <c r="H1445" s="427"/>
      <c r="I1445" s="419"/>
      <c r="J1445" s="419"/>
      <c r="K1445" s="419"/>
      <c r="L1445" s="419"/>
      <c r="M1445" s="435"/>
      <c r="N1445" s="425"/>
      <c r="O1445" s="419"/>
    </row>
    <row r="1446" spans="1:15" hidden="1" x14ac:dyDescent="0.25">
      <c r="A1446" s="25">
        <f t="shared" ref="A1446" si="1037">ROW()/3-1</f>
        <v>481</v>
      </c>
      <c r="B1446" s="424"/>
      <c r="C1446" s="29" t="str">
        <f ca="1">IF($B1444="","",IF(Zdroj!$AS$9="ano",IF(OFFSET(Zdroj!M$16,'k rozhodnutí detailní'!A1443,0)="","","Anonymizováno"),IF(OFFSET(Zdroj!M$16,'k rozhodnutí detailní'!A1443,0)="","",OFFSET(Zdroj!M$16,'k rozhodnutí detailní'!A1443,0))))</f>
        <v/>
      </c>
      <c r="D1446" s="3" t="str">
        <f ca="1">IF($B1444="","",CONCATENATE("Dotace bude použita na:","
",OFFSET(Zdroj!P$16,'k rozhodnutí detailní'!$A1443,0)))</f>
        <v/>
      </c>
      <c r="E1446" s="426"/>
      <c r="F1446" s="32" t="str">
        <f ca="1">IF($B1444="","",OFFSET(Zdroj!V$16,'k rozhodnutí detailní'!$A1443,0))</f>
        <v/>
      </c>
      <c r="G1446" s="49" t="str">
        <f ca="1">IF($B1444="","",OFFSET(Zdroj!CC$16,'k rozhodnutí'!#REF!,0))</f>
        <v/>
      </c>
      <c r="H1446" s="427"/>
      <c r="I1446" s="419"/>
      <c r="J1446" s="419"/>
      <c r="K1446" s="419"/>
      <c r="L1446" s="419"/>
      <c r="M1446" s="435"/>
      <c r="N1446" s="33" t="str">
        <f t="shared" ref="N1446" ca="1" si="1038">IF(B1444="","",N1444/G1444)</f>
        <v/>
      </c>
      <c r="O1446" s="419"/>
    </row>
    <row r="1447" spans="1:15" hidden="1" x14ac:dyDescent="0.25">
      <c r="A1447" s="25"/>
      <c r="B1447" s="144" t="str">
        <f ca="1">IF(OFFSET(Zdroj!$B$16,A1446,0)&gt;0,A1449,"")</f>
        <v/>
      </c>
      <c r="C1447" s="2" t="str">
        <f ca="1">IF($B1447="","",IF(Zdroj!$AS$9="ano",CONCATENATE(OFFSET(Zdroj!C$16,'k rozhodnutí detailní'!$A1446,0),"
","Anonymizováno","
",OFFSET(Zdroj!E$16,'k rozhodnutí detailní'!$A1446,0),"
",OFFSET(Zdroj!F$16,'k rozhodnutí detailní'!$A1446,0)),CONCATENATE(OFFSET(Zdroj!C$16,'k rozhodnutí detailní'!$A1446,0),"
",OFFSET(Zdroj!D$16,'k rozhodnutí detailní'!$A1446,0),"
",OFFSET(Zdroj!E$16,'k rozhodnutí detailní'!$A1446,0),"
",OFFSET(Zdroj!F$16,'k rozhodnutí detailní'!$A1446,0))))</f>
        <v/>
      </c>
      <c r="D1447" s="20" t="str">
        <f ca="1">IF($B1447="","",OFFSET(Zdroj!N$16,'k rozhodnutí detailní'!$A1446,0))</f>
        <v/>
      </c>
      <c r="E1447" s="426" t="str">
        <f ca="1">IF($B1447="","",OFFSET(Zdroj!T$16,'k rozhodnutí detailní'!$A1446,0))</f>
        <v/>
      </c>
      <c r="F1447" s="32" t="str">
        <f ca="1">IF($B1447="","",OFFSET(Zdroj!U$16,'k rozhodnutí detailní'!$A1446,0))</f>
        <v/>
      </c>
      <c r="G1447" s="429" t="str">
        <f ca="1">IF($B1447="","",OFFSET(Zdroj!W$16,'k rozhodnutí detailní'!$A1446,0))</f>
        <v/>
      </c>
      <c r="H1447" s="427" t="str">
        <f ca="1">IF($B1447="","",OFFSET(Zdroj!Y$16,'k rozhodnutí detailní'!$A1446,0))</f>
        <v/>
      </c>
      <c r="I1447" s="419" t="str">
        <f ca="1">IF($B1447="","",OFFSET(Zdroj!BW$16,'k rozhodnutí detailní'!$A1446,0))</f>
        <v/>
      </c>
      <c r="J1447" s="419" t="str">
        <f ca="1">IF($B1447="","",OFFSET(Zdroj!BX$16,'k rozhodnutí detailní'!$A1446,0))</f>
        <v/>
      </c>
      <c r="K1447" s="419" t="str">
        <f ca="1">IF($B1447="","",OFFSET(Zdroj!BY$16,'k rozhodnutí detailní'!$A1446,0))</f>
        <v/>
      </c>
      <c r="L1447" s="419" t="str">
        <f ca="1">IF($B1447="","",CONCATENATE(OFFSET(Zdroj!BZ$16,'k rozhodnutí detailní'!$A1446,0)," ze 100"))</f>
        <v/>
      </c>
      <c r="M1447" s="435" t="str">
        <f t="shared" ref="M1447" ca="1" si="1039">IF($B1447="","",SUM((I1447+J1447+K1447)/100))</f>
        <v/>
      </c>
      <c r="N1447" s="425" t="str">
        <f ca="1">IF(B1447="","",IF(Zdroj!$AS$1=Zdroj!$AT$9,IF(ROUND(G1447*M1447,Zdroj!$AT$8)&lt;Zdroj!$AU$1,Zdroj!$AU$1,ROUND(G1447*M1447,Zdroj!$AT$8)),OFFSET(Zdroj!CE$16,'k rozhodnutí detailní'!A1446,0)))</f>
        <v/>
      </c>
      <c r="O1447" s="419" t="str">
        <f ca="1">IF($B1447="","",OFFSET(Zdroj!Z$16,'k rozhodnutí detailní'!$A1446,0))</f>
        <v/>
      </c>
    </row>
    <row r="1448" spans="1:15" hidden="1" x14ac:dyDescent="0.25">
      <c r="A1448" s="25"/>
      <c r="B1448" s="424" t="str">
        <f ca="1">IF(OFFSET(Zdroj!$B$16,A1446,0)&gt;0,OFFSET(Zdroj!$B$16,A1446,0)+0,"")</f>
        <v/>
      </c>
      <c r="C1448" s="2" t="str">
        <f ca="1">IF($B1447="","",IF(Zdroj!$AS$9="ano",CONCATENATE("Okres:","
",OFFSET(Zdroj!CH$16,'k rozhodnutí detailní'!$A1446,0),"
","Právní forma","
",OFFSET(Zdroj!H$16,'k rozhodnutí detailní'!$A1446,0),"
",IF(OFFSET(Zdroj!I$16,'k rozhodnutí detailní'!$A1446,0)="","","IČO: "),OFFSET(Zdroj!I$16,'k rozhodnutí detailní'!$A1446,0),"
","B.Ú. ",IF(OFFSET(Zdroj!J$16,'k rozhodnutí detailní'!$A1446,0)="","","Anonymizováno")),CONCATENATE("Okres:","
",OFFSET(Zdroj!CH$16,'k rozhodnutí detailní'!$A1446,0),"
","Právní forma","
",OFFSET(Zdroj!H$16,'k rozhodnutí detailní'!$A1446,0),"
",IF(OFFSET(Zdroj!I$16,'k rozhodnutí detailní'!$A1446,0)="","","IČO: "),OFFSET(Zdroj!I$16,'k rozhodnutí detailní'!$A1446,0),"
","B.Ú. ",OFFSET(Zdroj!J$16,'k rozhodnutí detailní'!$A1446,0))))</f>
        <v/>
      </c>
      <c r="D1448" s="3" t="str">
        <f ca="1">IF($B1447="","",OFFSET(Zdroj!O$16,'k rozhodnutí detailní'!$A1446,0))</f>
        <v/>
      </c>
      <c r="E1448" s="426"/>
      <c r="F1448" s="31"/>
      <c r="G1448" s="429"/>
      <c r="H1448" s="427"/>
      <c r="I1448" s="419"/>
      <c r="J1448" s="419"/>
      <c r="K1448" s="419"/>
      <c r="L1448" s="419"/>
      <c r="M1448" s="435"/>
      <c r="N1448" s="425"/>
      <c r="O1448" s="419"/>
    </row>
    <row r="1449" spans="1:15" hidden="1" x14ac:dyDescent="0.25">
      <c r="A1449" s="25">
        <f t="shared" ref="A1449" si="1040">ROW()/3-1</f>
        <v>482</v>
      </c>
      <c r="B1449" s="424"/>
      <c r="C1449" s="29" t="str">
        <f ca="1">IF($B1447="","",IF(Zdroj!$AS$9="ano",IF(OFFSET(Zdroj!M$16,'k rozhodnutí detailní'!A1446,0)="","","Anonymizováno"),IF(OFFSET(Zdroj!M$16,'k rozhodnutí detailní'!A1446,0)="","",OFFSET(Zdroj!M$16,'k rozhodnutí detailní'!A1446,0))))</f>
        <v/>
      </c>
      <c r="D1449" s="3" t="str">
        <f ca="1">IF($B1447="","",CONCATENATE("Dotace bude použita na:","
",OFFSET(Zdroj!P$16,'k rozhodnutí detailní'!$A1446,0)))</f>
        <v/>
      </c>
      <c r="E1449" s="426"/>
      <c r="F1449" s="32" t="str">
        <f ca="1">IF($B1447="","",OFFSET(Zdroj!V$16,'k rozhodnutí detailní'!$A1446,0))</f>
        <v/>
      </c>
      <c r="G1449" s="49" t="str">
        <f ca="1">IF($B1447="","",OFFSET(Zdroj!CC$16,'k rozhodnutí'!#REF!,0))</f>
        <v/>
      </c>
      <c r="H1449" s="427"/>
      <c r="I1449" s="419"/>
      <c r="J1449" s="419"/>
      <c r="K1449" s="419"/>
      <c r="L1449" s="419"/>
      <c r="M1449" s="435"/>
      <c r="N1449" s="33" t="str">
        <f t="shared" ref="N1449" ca="1" si="1041">IF(B1447="","",N1447/G1447)</f>
        <v/>
      </c>
      <c r="O1449" s="419"/>
    </row>
    <row r="1450" spans="1:15" hidden="1" x14ac:dyDescent="0.25">
      <c r="A1450" s="25"/>
      <c r="B1450" s="144" t="str">
        <f ca="1">IF(OFFSET(Zdroj!$B$16,A1449,0)&gt;0,A1452,"")</f>
        <v/>
      </c>
      <c r="C1450" s="2" t="str">
        <f ca="1">IF($B1450="","",IF(Zdroj!$AS$9="ano",CONCATENATE(OFFSET(Zdroj!C$16,'k rozhodnutí detailní'!$A1449,0),"
","Anonymizováno","
",OFFSET(Zdroj!E$16,'k rozhodnutí detailní'!$A1449,0),"
",OFFSET(Zdroj!F$16,'k rozhodnutí detailní'!$A1449,0)),CONCATENATE(OFFSET(Zdroj!C$16,'k rozhodnutí detailní'!$A1449,0),"
",OFFSET(Zdroj!D$16,'k rozhodnutí detailní'!$A1449,0),"
",OFFSET(Zdroj!E$16,'k rozhodnutí detailní'!$A1449,0),"
",OFFSET(Zdroj!F$16,'k rozhodnutí detailní'!$A1449,0))))</f>
        <v/>
      </c>
      <c r="D1450" s="20" t="str">
        <f ca="1">IF($B1450="","",OFFSET(Zdroj!N$16,'k rozhodnutí detailní'!$A1449,0))</f>
        <v/>
      </c>
      <c r="E1450" s="426" t="str">
        <f ca="1">IF($B1450="","",OFFSET(Zdroj!T$16,'k rozhodnutí detailní'!$A1449,0))</f>
        <v/>
      </c>
      <c r="F1450" s="32" t="str">
        <f ca="1">IF($B1450="","",OFFSET(Zdroj!U$16,'k rozhodnutí detailní'!$A1449,0))</f>
        <v/>
      </c>
      <c r="G1450" s="429" t="str">
        <f ca="1">IF($B1450="","",OFFSET(Zdroj!W$16,'k rozhodnutí detailní'!$A1449,0))</f>
        <v/>
      </c>
      <c r="H1450" s="427" t="str">
        <f ca="1">IF($B1450="","",OFFSET(Zdroj!Y$16,'k rozhodnutí detailní'!$A1449,0))</f>
        <v/>
      </c>
      <c r="I1450" s="419" t="str">
        <f ca="1">IF($B1450="","",OFFSET(Zdroj!BW$16,'k rozhodnutí detailní'!$A1449,0))</f>
        <v/>
      </c>
      <c r="J1450" s="419" t="str">
        <f ca="1">IF($B1450="","",OFFSET(Zdroj!BX$16,'k rozhodnutí detailní'!$A1449,0))</f>
        <v/>
      </c>
      <c r="K1450" s="419" t="str">
        <f ca="1">IF($B1450="","",OFFSET(Zdroj!BY$16,'k rozhodnutí detailní'!$A1449,0))</f>
        <v/>
      </c>
      <c r="L1450" s="419" t="str">
        <f ca="1">IF($B1450="","",CONCATENATE(OFFSET(Zdroj!BZ$16,'k rozhodnutí detailní'!$A1449,0)," ze 100"))</f>
        <v/>
      </c>
      <c r="M1450" s="435" t="str">
        <f t="shared" ref="M1450" ca="1" si="1042">IF($B1450="","",SUM((I1450+J1450+K1450)/100))</f>
        <v/>
      </c>
      <c r="N1450" s="425" t="str">
        <f ca="1">IF(B1450="","",IF(Zdroj!$AS$1=Zdroj!$AT$9,IF(ROUND(G1450*M1450,Zdroj!$AT$8)&lt;Zdroj!$AU$1,Zdroj!$AU$1,ROUND(G1450*M1450,Zdroj!$AT$8)),OFFSET(Zdroj!CE$16,'k rozhodnutí detailní'!A1449,0)))</f>
        <v/>
      </c>
      <c r="O1450" s="419" t="str">
        <f ca="1">IF($B1450="","",OFFSET(Zdroj!Z$16,'k rozhodnutí detailní'!$A1449,0))</f>
        <v/>
      </c>
    </row>
    <row r="1451" spans="1:15" hidden="1" x14ac:dyDescent="0.25">
      <c r="A1451" s="25"/>
      <c r="B1451" s="424" t="str">
        <f ca="1">IF(OFFSET(Zdroj!$B$16,A1449,0)&gt;0,OFFSET(Zdroj!$B$16,A1449,0)+0,"")</f>
        <v/>
      </c>
      <c r="C1451" s="2" t="str">
        <f ca="1">IF($B1450="","",IF(Zdroj!$AS$9="ano",CONCATENATE("Okres:","
",OFFSET(Zdroj!CH$16,'k rozhodnutí detailní'!$A1449,0),"
","Právní forma","
",OFFSET(Zdroj!H$16,'k rozhodnutí detailní'!$A1449,0),"
",IF(OFFSET(Zdroj!I$16,'k rozhodnutí detailní'!$A1449,0)="","","IČO: "),OFFSET(Zdroj!I$16,'k rozhodnutí detailní'!$A1449,0),"
","B.Ú. ",IF(OFFSET(Zdroj!J$16,'k rozhodnutí detailní'!$A1449,0)="","","Anonymizováno")),CONCATENATE("Okres:","
",OFFSET(Zdroj!CH$16,'k rozhodnutí detailní'!$A1449,0),"
","Právní forma","
",OFFSET(Zdroj!H$16,'k rozhodnutí detailní'!$A1449,0),"
",IF(OFFSET(Zdroj!I$16,'k rozhodnutí detailní'!$A1449,0)="","","IČO: "),OFFSET(Zdroj!I$16,'k rozhodnutí detailní'!$A1449,0),"
","B.Ú. ",OFFSET(Zdroj!J$16,'k rozhodnutí detailní'!$A1449,0))))</f>
        <v/>
      </c>
      <c r="D1451" s="3" t="str">
        <f ca="1">IF($B1450="","",OFFSET(Zdroj!O$16,'k rozhodnutí detailní'!$A1449,0))</f>
        <v/>
      </c>
      <c r="E1451" s="426"/>
      <c r="F1451" s="31"/>
      <c r="G1451" s="429"/>
      <c r="H1451" s="427"/>
      <c r="I1451" s="419"/>
      <c r="J1451" s="419"/>
      <c r="K1451" s="419"/>
      <c r="L1451" s="419"/>
      <c r="M1451" s="435"/>
      <c r="N1451" s="425"/>
      <c r="O1451" s="419"/>
    </row>
    <row r="1452" spans="1:15" hidden="1" x14ac:dyDescent="0.25">
      <c r="A1452" s="25">
        <f t="shared" ref="A1452" si="1043">ROW()/3-1</f>
        <v>483</v>
      </c>
      <c r="B1452" s="424"/>
      <c r="C1452" s="29" t="str">
        <f ca="1">IF($B1450="","",IF(Zdroj!$AS$9="ano",IF(OFFSET(Zdroj!M$16,'k rozhodnutí detailní'!A1449,0)="","","Anonymizováno"),IF(OFFSET(Zdroj!M$16,'k rozhodnutí detailní'!A1449,0)="","",OFFSET(Zdroj!M$16,'k rozhodnutí detailní'!A1449,0))))</f>
        <v/>
      </c>
      <c r="D1452" s="3" t="str">
        <f ca="1">IF($B1450="","",CONCATENATE("Dotace bude použita na:","
",OFFSET(Zdroj!P$16,'k rozhodnutí detailní'!$A1449,0)))</f>
        <v/>
      </c>
      <c r="E1452" s="426"/>
      <c r="F1452" s="32" t="str">
        <f ca="1">IF($B1450="","",OFFSET(Zdroj!V$16,'k rozhodnutí detailní'!$A1449,0))</f>
        <v/>
      </c>
      <c r="G1452" s="49" t="str">
        <f ca="1">IF($B1450="","",OFFSET(Zdroj!CC$16,'k rozhodnutí'!#REF!,0))</f>
        <v/>
      </c>
      <c r="H1452" s="427"/>
      <c r="I1452" s="419"/>
      <c r="J1452" s="419"/>
      <c r="K1452" s="419"/>
      <c r="L1452" s="419"/>
      <c r="M1452" s="435"/>
      <c r="N1452" s="33" t="str">
        <f t="shared" ref="N1452" ca="1" si="1044">IF(B1450="","",N1450/G1450)</f>
        <v/>
      </c>
      <c r="O1452" s="419"/>
    </row>
    <row r="1453" spans="1:15" hidden="1" x14ac:dyDescent="0.25">
      <c r="A1453" s="25"/>
      <c r="B1453" s="144" t="str">
        <f ca="1">IF(OFFSET(Zdroj!$B$16,A1452,0)&gt;0,A1455,"")</f>
        <v/>
      </c>
      <c r="C1453" s="2" t="str">
        <f ca="1">IF($B1453="","",IF(Zdroj!$AS$9="ano",CONCATENATE(OFFSET(Zdroj!C$16,'k rozhodnutí detailní'!$A1452,0),"
","Anonymizováno","
",OFFSET(Zdroj!E$16,'k rozhodnutí detailní'!$A1452,0),"
",OFFSET(Zdroj!F$16,'k rozhodnutí detailní'!$A1452,0)),CONCATENATE(OFFSET(Zdroj!C$16,'k rozhodnutí detailní'!$A1452,0),"
",OFFSET(Zdroj!D$16,'k rozhodnutí detailní'!$A1452,0),"
",OFFSET(Zdroj!E$16,'k rozhodnutí detailní'!$A1452,0),"
",OFFSET(Zdroj!F$16,'k rozhodnutí detailní'!$A1452,0))))</f>
        <v/>
      </c>
      <c r="D1453" s="20" t="str">
        <f ca="1">IF($B1453="","",OFFSET(Zdroj!N$16,'k rozhodnutí detailní'!$A1452,0))</f>
        <v/>
      </c>
      <c r="E1453" s="426" t="str">
        <f ca="1">IF($B1453="","",OFFSET(Zdroj!T$16,'k rozhodnutí detailní'!$A1452,0))</f>
        <v/>
      </c>
      <c r="F1453" s="32" t="str">
        <f ca="1">IF($B1453="","",OFFSET(Zdroj!U$16,'k rozhodnutí detailní'!$A1452,0))</f>
        <v/>
      </c>
      <c r="G1453" s="429" t="str">
        <f ca="1">IF($B1453="","",OFFSET(Zdroj!W$16,'k rozhodnutí detailní'!$A1452,0))</f>
        <v/>
      </c>
      <c r="H1453" s="427" t="str">
        <f ca="1">IF($B1453="","",OFFSET(Zdroj!Y$16,'k rozhodnutí detailní'!$A1452,0))</f>
        <v/>
      </c>
      <c r="I1453" s="419" t="str">
        <f ca="1">IF($B1453="","",OFFSET(Zdroj!BW$16,'k rozhodnutí detailní'!$A1452,0))</f>
        <v/>
      </c>
      <c r="J1453" s="419" t="str">
        <f ca="1">IF($B1453="","",OFFSET(Zdroj!BX$16,'k rozhodnutí detailní'!$A1452,0))</f>
        <v/>
      </c>
      <c r="K1453" s="419" t="str">
        <f ca="1">IF($B1453="","",OFFSET(Zdroj!BY$16,'k rozhodnutí detailní'!$A1452,0))</f>
        <v/>
      </c>
      <c r="L1453" s="419" t="str">
        <f ca="1">IF($B1453="","",CONCATENATE(OFFSET(Zdroj!BZ$16,'k rozhodnutí detailní'!$A1452,0)," ze 100"))</f>
        <v/>
      </c>
      <c r="M1453" s="435" t="str">
        <f t="shared" ref="M1453" ca="1" si="1045">IF($B1453="","",SUM((I1453+J1453+K1453)/100))</f>
        <v/>
      </c>
      <c r="N1453" s="425" t="str">
        <f ca="1">IF(B1453="","",IF(Zdroj!$AS$1=Zdroj!$AT$9,IF(ROUND(G1453*M1453,Zdroj!$AT$8)&lt;Zdroj!$AU$1,Zdroj!$AU$1,ROUND(G1453*M1453,Zdroj!$AT$8)),OFFSET(Zdroj!CE$16,'k rozhodnutí detailní'!A1452,0)))</f>
        <v/>
      </c>
      <c r="O1453" s="419" t="str">
        <f ca="1">IF($B1453="","",OFFSET(Zdroj!Z$16,'k rozhodnutí detailní'!$A1452,0))</f>
        <v/>
      </c>
    </row>
    <row r="1454" spans="1:15" hidden="1" x14ac:dyDescent="0.25">
      <c r="A1454" s="25"/>
      <c r="B1454" s="424" t="str">
        <f ca="1">IF(OFFSET(Zdroj!$B$16,A1452,0)&gt;0,OFFSET(Zdroj!$B$16,A1452,0)+0,"")</f>
        <v/>
      </c>
      <c r="C1454" s="2" t="str">
        <f ca="1">IF($B1453="","",IF(Zdroj!$AS$9="ano",CONCATENATE("Okres:","
",OFFSET(Zdroj!CH$16,'k rozhodnutí detailní'!$A1452,0),"
","Právní forma","
",OFFSET(Zdroj!H$16,'k rozhodnutí detailní'!$A1452,0),"
",IF(OFFSET(Zdroj!I$16,'k rozhodnutí detailní'!$A1452,0)="","","IČO: "),OFFSET(Zdroj!I$16,'k rozhodnutí detailní'!$A1452,0),"
","B.Ú. ",IF(OFFSET(Zdroj!J$16,'k rozhodnutí detailní'!$A1452,0)="","","Anonymizováno")),CONCATENATE("Okres:","
",OFFSET(Zdroj!CH$16,'k rozhodnutí detailní'!$A1452,0),"
","Právní forma","
",OFFSET(Zdroj!H$16,'k rozhodnutí detailní'!$A1452,0),"
",IF(OFFSET(Zdroj!I$16,'k rozhodnutí detailní'!$A1452,0)="","","IČO: "),OFFSET(Zdroj!I$16,'k rozhodnutí detailní'!$A1452,0),"
","B.Ú. ",OFFSET(Zdroj!J$16,'k rozhodnutí detailní'!$A1452,0))))</f>
        <v/>
      </c>
      <c r="D1454" s="3" t="str">
        <f ca="1">IF($B1453="","",OFFSET(Zdroj!O$16,'k rozhodnutí detailní'!$A1452,0))</f>
        <v/>
      </c>
      <c r="E1454" s="426"/>
      <c r="F1454" s="31"/>
      <c r="G1454" s="429"/>
      <c r="H1454" s="427"/>
      <c r="I1454" s="419"/>
      <c r="J1454" s="419"/>
      <c r="K1454" s="419"/>
      <c r="L1454" s="419"/>
      <c r="M1454" s="435"/>
      <c r="N1454" s="425"/>
      <c r="O1454" s="419"/>
    </row>
    <row r="1455" spans="1:15" hidden="1" x14ac:dyDescent="0.25">
      <c r="A1455" s="25">
        <f t="shared" ref="A1455" si="1046">ROW()/3-1</f>
        <v>484</v>
      </c>
      <c r="B1455" s="424"/>
      <c r="C1455" s="29" t="str">
        <f ca="1">IF($B1453="","",IF(Zdroj!$AS$9="ano",IF(OFFSET(Zdroj!M$16,'k rozhodnutí detailní'!A1452,0)="","","Anonymizováno"),IF(OFFSET(Zdroj!M$16,'k rozhodnutí detailní'!A1452,0)="","",OFFSET(Zdroj!M$16,'k rozhodnutí detailní'!A1452,0))))</f>
        <v/>
      </c>
      <c r="D1455" s="3" t="str">
        <f ca="1">IF($B1453="","",CONCATENATE("Dotace bude použita na:","
",OFFSET(Zdroj!P$16,'k rozhodnutí detailní'!$A1452,0)))</f>
        <v/>
      </c>
      <c r="E1455" s="426"/>
      <c r="F1455" s="32" t="str">
        <f ca="1">IF($B1453="","",OFFSET(Zdroj!V$16,'k rozhodnutí detailní'!$A1452,0))</f>
        <v/>
      </c>
      <c r="G1455" s="49" t="str">
        <f ca="1">IF($B1453="","",OFFSET(Zdroj!CC$16,'k rozhodnutí'!#REF!,0))</f>
        <v/>
      </c>
      <c r="H1455" s="427"/>
      <c r="I1455" s="419"/>
      <c r="J1455" s="419"/>
      <c r="K1455" s="419"/>
      <c r="L1455" s="419"/>
      <c r="M1455" s="435"/>
      <c r="N1455" s="33" t="str">
        <f t="shared" ref="N1455" ca="1" si="1047">IF(B1453="","",N1453/G1453)</f>
        <v/>
      </c>
      <c r="O1455" s="419"/>
    </row>
    <row r="1456" spans="1:15" hidden="1" x14ac:dyDescent="0.25">
      <c r="A1456" s="25"/>
      <c r="B1456" s="144" t="str">
        <f ca="1">IF(OFFSET(Zdroj!$B$16,A1455,0)&gt;0,A1458,"")</f>
        <v/>
      </c>
      <c r="C1456" s="2" t="str">
        <f ca="1">IF($B1456="","",IF(Zdroj!$AS$9="ano",CONCATENATE(OFFSET(Zdroj!C$16,'k rozhodnutí detailní'!$A1455,0),"
","Anonymizováno","
",OFFSET(Zdroj!E$16,'k rozhodnutí detailní'!$A1455,0),"
",OFFSET(Zdroj!F$16,'k rozhodnutí detailní'!$A1455,0)),CONCATENATE(OFFSET(Zdroj!C$16,'k rozhodnutí detailní'!$A1455,0),"
",OFFSET(Zdroj!D$16,'k rozhodnutí detailní'!$A1455,0),"
",OFFSET(Zdroj!E$16,'k rozhodnutí detailní'!$A1455,0),"
",OFFSET(Zdroj!F$16,'k rozhodnutí detailní'!$A1455,0))))</f>
        <v/>
      </c>
      <c r="D1456" s="20" t="str">
        <f ca="1">IF($B1456="","",OFFSET(Zdroj!N$16,'k rozhodnutí detailní'!$A1455,0))</f>
        <v/>
      </c>
      <c r="E1456" s="426" t="str">
        <f ca="1">IF($B1456="","",OFFSET(Zdroj!T$16,'k rozhodnutí detailní'!$A1455,0))</f>
        <v/>
      </c>
      <c r="F1456" s="32" t="str">
        <f ca="1">IF($B1456="","",OFFSET(Zdroj!U$16,'k rozhodnutí detailní'!$A1455,0))</f>
        <v/>
      </c>
      <c r="G1456" s="429" t="str">
        <f ca="1">IF($B1456="","",OFFSET(Zdroj!W$16,'k rozhodnutí detailní'!$A1455,0))</f>
        <v/>
      </c>
      <c r="H1456" s="427" t="str">
        <f ca="1">IF($B1456="","",OFFSET(Zdroj!Y$16,'k rozhodnutí detailní'!$A1455,0))</f>
        <v/>
      </c>
      <c r="I1456" s="419" t="str">
        <f ca="1">IF($B1456="","",OFFSET(Zdroj!BW$16,'k rozhodnutí detailní'!$A1455,0))</f>
        <v/>
      </c>
      <c r="J1456" s="419" t="str">
        <f ca="1">IF($B1456="","",OFFSET(Zdroj!BX$16,'k rozhodnutí detailní'!$A1455,0))</f>
        <v/>
      </c>
      <c r="K1456" s="419" t="str">
        <f ca="1">IF($B1456="","",OFFSET(Zdroj!BY$16,'k rozhodnutí detailní'!$A1455,0))</f>
        <v/>
      </c>
      <c r="L1456" s="419" t="str">
        <f ca="1">IF($B1456="","",CONCATENATE(OFFSET(Zdroj!BZ$16,'k rozhodnutí detailní'!$A1455,0)," ze 100"))</f>
        <v/>
      </c>
      <c r="M1456" s="435" t="str">
        <f t="shared" ref="M1456" ca="1" si="1048">IF($B1456="","",SUM((I1456+J1456+K1456)/100))</f>
        <v/>
      </c>
      <c r="N1456" s="425" t="str">
        <f ca="1">IF(B1456="","",IF(Zdroj!$AS$1=Zdroj!$AT$9,IF(ROUND(G1456*M1456,Zdroj!$AT$8)&lt;Zdroj!$AU$1,Zdroj!$AU$1,ROUND(G1456*M1456,Zdroj!$AT$8)),OFFSET(Zdroj!CE$16,'k rozhodnutí detailní'!A1455,0)))</f>
        <v/>
      </c>
      <c r="O1456" s="419" t="str">
        <f ca="1">IF($B1456="","",OFFSET(Zdroj!Z$16,'k rozhodnutí detailní'!$A1455,0))</f>
        <v/>
      </c>
    </row>
    <row r="1457" spans="1:15" hidden="1" x14ac:dyDescent="0.25">
      <c r="A1457" s="25"/>
      <c r="B1457" s="424" t="str">
        <f ca="1">IF(OFFSET(Zdroj!$B$16,A1455,0)&gt;0,OFFSET(Zdroj!$B$16,A1455,0)+0,"")</f>
        <v/>
      </c>
      <c r="C1457" s="2" t="str">
        <f ca="1">IF($B1456="","",IF(Zdroj!$AS$9="ano",CONCATENATE("Okres:","
",OFFSET(Zdroj!CH$16,'k rozhodnutí detailní'!$A1455,0),"
","Právní forma","
",OFFSET(Zdroj!H$16,'k rozhodnutí detailní'!$A1455,0),"
",IF(OFFSET(Zdroj!I$16,'k rozhodnutí detailní'!$A1455,0)="","","IČO: "),OFFSET(Zdroj!I$16,'k rozhodnutí detailní'!$A1455,0),"
","B.Ú. ",IF(OFFSET(Zdroj!J$16,'k rozhodnutí detailní'!$A1455,0)="","","Anonymizováno")),CONCATENATE("Okres:","
",OFFSET(Zdroj!CH$16,'k rozhodnutí detailní'!$A1455,0),"
","Právní forma","
",OFFSET(Zdroj!H$16,'k rozhodnutí detailní'!$A1455,0),"
",IF(OFFSET(Zdroj!I$16,'k rozhodnutí detailní'!$A1455,0)="","","IČO: "),OFFSET(Zdroj!I$16,'k rozhodnutí detailní'!$A1455,0),"
","B.Ú. ",OFFSET(Zdroj!J$16,'k rozhodnutí detailní'!$A1455,0))))</f>
        <v/>
      </c>
      <c r="D1457" s="3" t="str">
        <f ca="1">IF($B1456="","",OFFSET(Zdroj!O$16,'k rozhodnutí detailní'!$A1455,0))</f>
        <v/>
      </c>
      <c r="E1457" s="426"/>
      <c r="F1457" s="31"/>
      <c r="G1457" s="429"/>
      <c r="H1457" s="427"/>
      <c r="I1457" s="419"/>
      <c r="J1457" s="419"/>
      <c r="K1457" s="419"/>
      <c r="L1457" s="419"/>
      <c r="M1457" s="435"/>
      <c r="N1457" s="425"/>
      <c r="O1457" s="419"/>
    </row>
    <row r="1458" spans="1:15" hidden="1" x14ac:dyDescent="0.25">
      <c r="A1458" s="25">
        <f t="shared" ref="A1458" si="1049">ROW()/3-1</f>
        <v>485</v>
      </c>
      <c r="B1458" s="424"/>
      <c r="C1458" s="29" t="str">
        <f ca="1">IF($B1456="","",IF(Zdroj!$AS$9="ano",IF(OFFSET(Zdroj!M$16,'k rozhodnutí detailní'!A1455,0)="","","Anonymizováno"),IF(OFFSET(Zdroj!M$16,'k rozhodnutí detailní'!A1455,0)="","",OFFSET(Zdroj!M$16,'k rozhodnutí detailní'!A1455,0))))</f>
        <v/>
      </c>
      <c r="D1458" s="3" t="str">
        <f ca="1">IF($B1456="","",CONCATENATE("Dotace bude použita na:","
",OFFSET(Zdroj!P$16,'k rozhodnutí detailní'!$A1455,0)))</f>
        <v/>
      </c>
      <c r="E1458" s="426"/>
      <c r="F1458" s="32" t="str">
        <f ca="1">IF($B1456="","",OFFSET(Zdroj!V$16,'k rozhodnutí detailní'!$A1455,0))</f>
        <v/>
      </c>
      <c r="G1458" s="49" t="str">
        <f ca="1">IF($B1456="","",OFFSET(Zdroj!CC$16,'k rozhodnutí'!#REF!,0))</f>
        <v/>
      </c>
      <c r="H1458" s="427"/>
      <c r="I1458" s="419"/>
      <c r="J1458" s="419"/>
      <c r="K1458" s="419"/>
      <c r="L1458" s="419"/>
      <c r="M1458" s="435"/>
      <c r="N1458" s="33" t="str">
        <f t="shared" ref="N1458" ca="1" si="1050">IF(B1456="","",N1456/G1456)</f>
        <v/>
      </c>
      <c r="O1458" s="419"/>
    </row>
    <row r="1459" spans="1:15" hidden="1" x14ac:dyDescent="0.25">
      <c r="A1459" s="25"/>
      <c r="B1459" s="144" t="str">
        <f ca="1">IF(OFFSET(Zdroj!$B$16,A1458,0)&gt;0,A1461,"")</f>
        <v/>
      </c>
      <c r="C1459" s="2" t="str">
        <f ca="1">IF($B1459="","",IF(Zdroj!$AS$9="ano",CONCATENATE(OFFSET(Zdroj!C$16,'k rozhodnutí detailní'!$A1458,0),"
","Anonymizováno","
",OFFSET(Zdroj!E$16,'k rozhodnutí detailní'!$A1458,0),"
",OFFSET(Zdroj!F$16,'k rozhodnutí detailní'!$A1458,0)),CONCATENATE(OFFSET(Zdroj!C$16,'k rozhodnutí detailní'!$A1458,0),"
",OFFSET(Zdroj!D$16,'k rozhodnutí detailní'!$A1458,0),"
",OFFSET(Zdroj!E$16,'k rozhodnutí detailní'!$A1458,0),"
",OFFSET(Zdroj!F$16,'k rozhodnutí detailní'!$A1458,0))))</f>
        <v/>
      </c>
      <c r="D1459" s="20" t="str">
        <f ca="1">IF($B1459="","",OFFSET(Zdroj!N$16,'k rozhodnutí detailní'!$A1458,0))</f>
        <v/>
      </c>
      <c r="E1459" s="426" t="str">
        <f ca="1">IF($B1459="","",OFFSET(Zdroj!T$16,'k rozhodnutí detailní'!$A1458,0))</f>
        <v/>
      </c>
      <c r="F1459" s="32" t="str">
        <f ca="1">IF($B1459="","",OFFSET(Zdroj!U$16,'k rozhodnutí detailní'!$A1458,0))</f>
        <v/>
      </c>
      <c r="G1459" s="429" t="str">
        <f ca="1">IF($B1459="","",OFFSET(Zdroj!W$16,'k rozhodnutí detailní'!$A1458,0))</f>
        <v/>
      </c>
      <c r="H1459" s="427" t="str">
        <f ca="1">IF($B1459="","",OFFSET(Zdroj!Y$16,'k rozhodnutí detailní'!$A1458,0))</f>
        <v/>
      </c>
      <c r="I1459" s="419" t="str">
        <f ca="1">IF($B1459="","",OFFSET(Zdroj!BW$16,'k rozhodnutí detailní'!$A1458,0))</f>
        <v/>
      </c>
      <c r="J1459" s="419" t="str">
        <f ca="1">IF($B1459="","",OFFSET(Zdroj!BX$16,'k rozhodnutí detailní'!$A1458,0))</f>
        <v/>
      </c>
      <c r="K1459" s="419" t="str">
        <f ca="1">IF($B1459="","",OFFSET(Zdroj!BY$16,'k rozhodnutí detailní'!$A1458,0))</f>
        <v/>
      </c>
      <c r="L1459" s="419" t="str">
        <f ca="1">IF($B1459="","",CONCATENATE(OFFSET(Zdroj!BZ$16,'k rozhodnutí detailní'!$A1458,0)," ze 100"))</f>
        <v/>
      </c>
      <c r="M1459" s="435" t="str">
        <f t="shared" ref="M1459" ca="1" si="1051">IF($B1459="","",SUM((I1459+J1459+K1459)/100))</f>
        <v/>
      </c>
      <c r="N1459" s="425" t="str">
        <f ca="1">IF(B1459="","",IF(Zdroj!$AS$1=Zdroj!$AT$9,IF(ROUND(G1459*M1459,Zdroj!$AT$8)&lt;Zdroj!$AU$1,Zdroj!$AU$1,ROUND(G1459*M1459,Zdroj!$AT$8)),OFFSET(Zdroj!CE$16,'k rozhodnutí detailní'!A1458,0)))</f>
        <v/>
      </c>
      <c r="O1459" s="419" t="str">
        <f ca="1">IF($B1459="","",OFFSET(Zdroj!Z$16,'k rozhodnutí detailní'!$A1458,0))</f>
        <v/>
      </c>
    </row>
    <row r="1460" spans="1:15" hidden="1" x14ac:dyDescent="0.25">
      <c r="A1460" s="25"/>
      <c r="B1460" s="424" t="str">
        <f ca="1">IF(OFFSET(Zdroj!$B$16,A1458,0)&gt;0,OFFSET(Zdroj!$B$16,A1458,0)+0,"")</f>
        <v/>
      </c>
      <c r="C1460" s="2" t="str">
        <f ca="1">IF($B1459="","",IF(Zdroj!$AS$9="ano",CONCATENATE("Okres:","
",OFFSET(Zdroj!CH$16,'k rozhodnutí detailní'!$A1458,0),"
","Právní forma","
",OFFSET(Zdroj!H$16,'k rozhodnutí detailní'!$A1458,0),"
",IF(OFFSET(Zdroj!I$16,'k rozhodnutí detailní'!$A1458,0)="","","IČO: "),OFFSET(Zdroj!I$16,'k rozhodnutí detailní'!$A1458,0),"
","B.Ú. ",IF(OFFSET(Zdroj!J$16,'k rozhodnutí detailní'!$A1458,0)="","","Anonymizováno")),CONCATENATE("Okres:","
",OFFSET(Zdroj!CH$16,'k rozhodnutí detailní'!$A1458,0),"
","Právní forma","
",OFFSET(Zdroj!H$16,'k rozhodnutí detailní'!$A1458,0),"
",IF(OFFSET(Zdroj!I$16,'k rozhodnutí detailní'!$A1458,0)="","","IČO: "),OFFSET(Zdroj!I$16,'k rozhodnutí detailní'!$A1458,0),"
","B.Ú. ",OFFSET(Zdroj!J$16,'k rozhodnutí detailní'!$A1458,0))))</f>
        <v/>
      </c>
      <c r="D1460" s="3" t="str">
        <f ca="1">IF($B1459="","",OFFSET(Zdroj!O$16,'k rozhodnutí detailní'!$A1458,0))</f>
        <v/>
      </c>
      <c r="E1460" s="426"/>
      <c r="F1460" s="31"/>
      <c r="G1460" s="429"/>
      <c r="H1460" s="427"/>
      <c r="I1460" s="419"/>
      <c r="J1460" s="419"/>
      <c r="K1460" s="419"/>
      <c r="L1460" s="419"/>
      <c r="M1460" s="435"/>
      <c r="N1460" s="425"/>
      <c r="O1460" s="419"/>
    </row>
    <row r="1461" spans="1:15" hidden="1" x14ac:dyDescent="0.25">
      <c r="A1461" s="25">
        <f t="shared" ref="A1461" si="1052">ROW()/3-1</f>
        <v>486</v>
      </c>
      <c r="B1461" s="424"/>
      <c r="C1461" s="29" t="str">
        <f ca="1">IF($B1459="","",IF(Zdroj!$AS$9="ano",IF(OFFSET(Zdroj!M$16,'k rozhodnutí detailní'!A1458,0)="","","Anonymizováno"),IF(OFFSET(Zdroj!M$16,'k rozhodnutí detailní'!A1458,0)="","",OFFSET(Zdroj!M$16,'k rozhodnutí detailní'!A1458,0))))</f>
        <v/>
      </c>
      <c r="D1461" s="3" t="str">
        <f ca="1">IF($B1459="","",CONCATENATE("Dotace bude použita na:","
",OFFSET(Zdroj!P$16,'k rozhodnutí detailní'!$A1458,0)))</f>
        <v/>
      </c>
      <c r="E1461" s="426"/>
      <c r="F1461" s="32" t="str">
        <f ca="1">IF($B1459="","",OFFSET(Zdroj!V$16,'k rozhodnutí detailní'!$A1458,0))</f>
        <v/>
      </c>
      <c r="G1461" s="49" t="str">
        <f ca="1">IF($B1459="","",OFFSET(Zdroj!CC$16,'k rozhodnutí'!#REF!,0))</f>
        <v/>
      </c>
      <c r="H1461" s="427"/>
      <c r="I1461" s="419"/>
      <c r="J1461" s="419"/>
      <c r="K1461" s="419"/>
      <c r="L1461" s="419"/>
      <c r="M1461" s="435"/>
      <c r="N1461" s="33" t="str">
        <f t="shared" ref="N1461" ca="1" si="1053">IF(B1459="","",N1459/G1459)</f>
        <v/>
      </c>
      <c r="O1461" s="419"/>
    </row>
    <row r="1462" spans="1:15" hidden="1" x14ac:dyDescent="0.25">
      <c r="A1462" s="25"/>
      <c r="B1462" s="144" t="str">
        <f ca="1">IF(OFFSET(Zdroj!$B$16,A1461,0)&gt;0,A1464,"")</f>
        <v/>
      </c>
      <c r="C1462" s="2" t="str">
        <f ca="1">IF($B1462="","",IF(Zdroj!$AS$9="ano",CONCATENATE(OFFSET(Zdroj!C$16,'k rozhodnutí detailní'!$A1461,0),"
","Anonymizováno","
",OFFSET(Zdroj!E$16,'k rozhodnutí detailní'!$A1461,0),"
",OFFSET(Zdroj!F$16,'k rozhodnutí detailní'!$A1461,0)),CONCATENATE(OFFSET(Zdroj!C$16,'k rozhodnutí detailní'!$A1461,0),"
",OFFSET(Zdroj!D$16,'k rozhodnutí detailní'!$A1461,0),"
",OFFSET(Zdroj!E$16,'k rozhodnutí detailní'!$A1461,0),"
",OFFSET(Zdroj!F$16,'k rozhodnutí detailní'!$A1461,0))))</f>
        <v/>
      </c>
      <c r="D1462" s="20" t="str">
        <f ca="1">IF($B1462="","",OFFSET(Zdroj!N$16,'k rozhodnutí detailní'!$A1461,0))</f>
        <v/>
      </c>
      <c r="E1462" s="426" t="str">
        <f ca="1">IF($B1462="","",OFFSET(Zdroj!T$16,'k rozhodnutí detailní'!$A1461,0))</f>
        <v/>
      </c>
      <c r="F1462" s="32" t="str">
        <f ca="1">IF($B1462="","",OFFSET(Zdroj!U$16,'k rozhodnutí detailní'!$A1461,0))</f>
        <v/>
      </c>
      <c r="G1462" s="429" t="str">
        <f ca="1">IF($B1462="","",OFFSET(Zdroj!W$16,'k rozhodnutí detailní'!$A1461,0))</f>
        <v/>
      </c>
      <c r="H1462" s="427" t="str">
        <f ca="1">IF($B1462="","",OFFSET(Zdroj!Y$16,'k rozhodnutí detailní'!$A1461,0))</f>
        <v/>
      </c>
      <c r="I1462" s="419" t="str">
        <f ca="1">IF($B1462="","",OFFSET(Zdroj!BW$16,'k rozhodnutí detailní'!$A1461,0))</f>
        <v/>
      </c>
      <c r="J1462" s="419" t="str">
        <f ca="1">IF($B1462="","",OFFSET(Zdroj!BX$16,'k rozhodnutí detailní'!$A1461,0))</f>
        <v/>
      </c>
      <c r="K1462" s="419" t="str">
        <f ca="1">IF($B1462="","",OFFSET(Zdroj!BY$16,'k rozhodnutí detailní'!$A1461,0))</f>
        <v/>
      </c>
      <c r="L1462" s="419" t="str">
        <f ca="1">IF($B1462="","",CONCATENATE(OFFSET(Zdroj!BZ$16,'k rozhodnutí detailní'!$A1461,0)," ze 100"))</f>
        <v/>
      </c>
      <c r="M1462" s="435" t="str">
        <f t="shared" ref="M1462" ca="1" si="1054">IF($B1462="","",SUM((I1462+J1462+K1462)/100))</f>
        <v/>
      </c>
      <c r="N1462" s="425" t="str">
        <f ca="1">IF(B1462="","",IF(Zdroj!$AS$1=Zdroj!$AT$9,IF(ROUND(G1462*M1462,Zdroj!$AT$8)&lt;Zdroj!$AU$1,Zdroj!$AU$1,ROUND(G1462*M1462,Zdroj!$AT$8)),OFFSET(Zdroj!CE$16,'k rozhodnutí detailní'!A1461,0)))</f>
        <v/>
      </c>
      <c r="O1462" s="419" t="str">
        <f ca="1">IF($B1462="","",OFFSET(Zdroj!Z$16,'k rozhodnutí detailní'!$A1461,0))</f>
        <v/>
      </c>
    </row>
    <row r="1463" spans="1:15" hidden="1" x14ac:dyDescent="0.25">
      <c r="A1463" s="25"/>
      <c r="B1463" s="424" t="str">
        <f ca="1">IF(OFFSET(Zdroj!$B$16,A1461,0)&gt;0,OFFSET(Zdroj!$B$16,A1461,0)+0,"")</f>
        <v/>
      </c>
      <c r="C1463" s="2" t="str">
        <f ca="1">IF($B1462="","",IF(Zdroj!$AS$9="ano",CONCATENATE("Okres:","
",OFFSET(Zdroj!CH$16,'k rozhodnutí detailní'!$A1461,0),"
","Právní forma","
",OFFSET(Zdroj!H$16,'k rozhodnutí detailní'!$A1461,0),"
",IF(OFFSET(Zdroj!I$16,'k rozhodnutí detailní'!$A1461,0)="","","IČO: "),OFFSET(Zdroj!I$16,'k rozhodnutí detailní'!$A1461,0),"
","B.Ú. ",IF(OFFSET(Zdroj!J$16,'k rozhodnutí detailní'!$A1461,0)="","","Anonymizováno")),CONCATENATE("Okres:","
",OFFSET(Zdroj!CH$16,'k rozhodnutí detailní'!$A1461,0),"
","Právní forma","
",OFFSET(Zdroj!H$16,'k rozhodnutí detailní'!$A1461,0),"
",IF(OFFSET(Zdroj!I$16,'k rozhodnutí detailní'!$A1461,0)="","","IČO: "),OFFSET(Zdroj!I$16,'k rozhodnutí detailní'!$A1461,0),"
","B.Ú. ",OFFSET(Zdroj!J$16,'k rozhodnutí detailní'!$A1461,0))))</f>
        <v/>
      </c>
      <c r="D1463" s="3" t="str">
        <f ca="1">IF($B1462="","",OFFSET(Zdroj!O$16,'k rozhodnutí detailní'!$A1461,0))</f>
        <v/>
      </c>
      <c r="E1463" s="426"/>
      <c r="F1463" s="31"/>
      <c r="G1463" s="429"/>
      <c r="H1463" s="427"/>
      <c r="I1463" s="419"/>
      <c r="J1463" s="419"/>
      <c r="K1463" s="419"/>
      <c r="L1463" s="419"/>
      <c r="M1463" s="435"/>
      <c r="N1463" s="425"/>
      <c r="O1463" s="419"/>
    </row>
    <row r="1464" spans="1:15" hidden="1" x14ac:dyDescent="0.25">
      <c r="A1464" s="25">
        <f t="shared" ref="A1464" si="1055">ROW()/3-1</f>
        <v>487</v>
      </c>
      <c r="B1464" s="424"/>
      <c r="C1464" s="29" t="str">
        <f ca="1">IF($B1462="","",IF(Zdroj!$AS$9="ano",IF(OFFSET(Zdroj!M$16,'k rozhodnutí detailní'!A1461,0)="","","Anonymizováno"),IF(OFFSET(Zdroj!M$16,'k rozhodnutí detailní'!A1461,0)="","",OFFSET(Zdroj!M$16,'k rozhodnutí detailní'!A1461,0))))</f>
        <v/>
      </c>
      <c r="D1464" s="3" t="str">
        <f ca="1">IF($B1462="","",CONCATENATE("Dotace bude použita na:","
",OFFSET(Zdroj!P$16,'k rozhodnutí detailní'!$A1461,0)))</f>
        <v/>
      </c>
      <c r="E1464" s="426"/>
      <c r="F1464" s="32" t="str">
        <f ca="1">IF($B1462="","",OFFSET(Zdroj!V$16,'k rozhodnutí detailní'!$A1461,0))</f>
        <v/>
      </c>
      <c r="G1464" s="49" t="str">
        <f ca="1">IF($B1462="","",OFFSET(Zdroj!CC$16,'k rozhodnutí'!#REF!,0))</f>
        <v/>
      </c>
      <c r="H1464" s="427"/>
      <c r="I1464" s="419"/>
      <c r="J1464" s="419"/>
      <c r="K1464" s="419"/>
      <c r="L1464" s="419"/>
      <c r="M1464" s="435"/>
      <c r="N1464" s="33" t="str">
        <f t="shared" ref="N1464" ca="1" si="1056">IF(B1462="","",N1462/G1462)</f>
        <v/>
      </c>
      <c r="O1464" s="419"/>
    </row>
    <row r="1465" spans="1:15" hidden="1" x14ac:dyDescent="0.25">
      <c r="A1465" s="25"/>
      <c r="B1465" s="144" t="str">
        <f ca="1">IF(OFFSET(Zdroj!$B$16,A1464,0)&gt;0,A1467,"")</f>
        <v/>
      </c>
      <c r="C1465" s="2" t="str">
        <f ca="1">IF($B1465="","",IF(Zdroj!$AS$9="ano",CONCATENATE(OFFSET(Zdroj!C$16,'k rozhodnutí detailní'!$A1464,0),"
","Anonymizováno","
",OFFSET(Zdroj!E$16,'k rozhodnutí detailní'!$A1464,0),"
",OFFSET(Zdroj!F$16,'k rozhodnutí detailní'!$A1464,0)),CONCATENATE(OFFSET(Zdroj!C$16,'k rozhodnutí detailní'!$A1464,0),"
",OFFSET(Zdroj!D$16,'k rozhodnutí detailní'!$A1464,0),"
",OFFSET(Zdroj!E$16,'k rozhodnutí detailní'!$A1464,0),"
",OFFSET(Zdroj!F$16,'k rozhodnutí detailní'!$A1464,0))))</f>
        <v/>
      </c>
      <c r="D1465" s="20" t="str">
        <f ca="1">IF($B1465="","",OFFSET(Zdroj!N$16,'k rozhodnutí detailní'!$A1464,0))</f>
        <v/>
      </c>
      <c r="E1465" s="426" t="str">
        <f ca="1">IF($B1465="","",OFFSET(Zdroj!T$16,'k rozhodnutí detailní'!$A1464,0))</f>
        <v/>
      </c>
      <c r="F1465" s="32" t="str">
        <f ca="1">IF($B1465="","",OFFSET(Zdroj!U$16,'k rozhodnutí detailní'!$A1464,0))</f>
        <v/>
      </c>
      <c r="G1465" s="429" t="str">
        <f ca="1">IF($B1465="","",OFFSET(Zdroj!W$16,'k rozhodnutí detailní'!$A1464,0))</f>
        <v/>
      </c>
      <c r="H1465" s="427" t="str">
        <f ca="1">IF($B1465="","",OFFSET(Zdroj!Y$16,'k rozhodnutí detailní'!$A1464,0))</f>
        <v/>
      </c>
      <c r="I1465" s="419" t="str">
        <f ca="1">IF($B1465="","",OFFSET(Zdroj!BW$16,'k rozhodnutí detailní'!$A1464,0))</f>
        <v/>
      </c>
      <c r="J1465" s="419" t="str">
        <f ca="1">IF($B1465="","",OFFSET(Zdroj!BX$16,'k rozhodnutí detailní'!$A1464,0))</f>
        <v/>
      </c>
      <c r="K1465" s="419" t="str">
        <f ca="1">IF($B1465="","",OFFSET(Zdroj!BY$16,'k rozhodnutí detailní'!$A1464,0))</f>
        <v/>
      </c>
      <c r="L1465" s="419" t="str">
        <f ca="1">IF($B1465="","",CONCATENATE(OFFSET(Zdroj!BZ$16,'k rozhodnutí detailní'!$A1464,0)," ze 100"))</f>
        <v/>
      </c>
      <c r="M1465" s="435" t="str">
        <f t="shared" ref="M1465" ca="1" si="1057">IF($B1465="","",SUM((I1465+J1465+K1465)/100))</f>
        <v/>
      </c>
      <c r="N1465" s="425" t="str">
        <f ca="1">IF(B1465="","",IF(Zdroj!$AS$1=Zdroj!$AT$9,IF(ROUND(G1465*M1465,Zdroj!$AT$8)&lt;Zdroj!$AU$1,Zdroj!$AU$1,ROUND(G1465*M1465,Zdroj!$AT$8)),OFFSET(Zdroj!CE$16,'k rozhodnutí detailní'!A1464,0)))</f>
        <v/>
      </c>
      <c r="O1465" s="419" t="str">
        <f ca="1">IF($B1465="","",OFFSET(Zdroj!Z$16,'k rozhodnutí detailní'!$A1464,0))</f>
        <v/>
      </c>
    </row>
    <row r="1466" spans="1:15" hidden="1" x14ac:dyDescent="0.25">
      <c r="A1466" s="25"/>
      <c r="B1466" s="424" t="str">
        <f ca="1">IF(OFFSET(Zdroj!$B$16,A1464,0)&gt;0,OFFSET(Zdroj!$B$16,A1464,0)+0,"")</f>
        <v/>
      </c>
      <c r="C1466" s="2" t="str">
        <f ca="1">IF($B1465="","",IF(Zdroj!$AS$9="ano",CONCATENATE("Okres:","
",OFFSET(Zdroj!CH$16,'k rozhodnutí detailní'!$A1464,0),"
","Právní forma","
",OFFSET(Zdroj!H$16,'k rozhodnutí detailní'!$A1464,0),"
",IF(OFFSET(Zdroj!I$16,'k rozhodnutí detailní'!$A1464,0)="","","IČO: "),OFFSET(Zdroj!I$16,'k rozhodnutí detailní'!$A1464,0),"
","B.Ú. ",IF(OFFSET(Zdroj!J$16,'k rozhodnutí detailní'!$A1464,0)="","","Anonymizováno")),CONCATENATE("Okres:","
",OFFSET(Zdroj!CH$16,'k rozhodnutí detailní'!$A1464,0),"
","Právní forma","
",OFFSET(Zdroj!H$16,'k rozhodnutí detailní'!$A1464,0),"
",IF(OFFSET(Zdroj!I$16,'k rozhodnutí detailní'!$A1464,0)="","","IČO: "),OFFSET(Zdroj!I$16,'k rozhodnutí detailní'!$A1464,0),"
","B.Ú. ",OFFSET(Zdroj!J$16,'k rozhodnutí detailní'!$A1464,0))))</f>
        <v/>
      </c>
      <c r="D1466" s="3" t="str">
        <f ca="1">IF($B1465="","",OFFSET(Zdroj!O$16,'k rozhodnutí detailní'!$A1464,0))</f>
        <v/>
      </c>
      <c r="E1466" s="426"/>
      <c r="F1466" s="31"/>
      <c r="G1466" s="429"/>
      <c r="H1466" s="427"/>
      <c r="I1466" s="419"/>
      <c r="J1466" s="419"/>
      <c r="K1466" s="419"/>
      <c r="L1466" s="419"/>
      <c r="M1466" s="435"/>
      <c r="N1466" s="425"/>
      <c r="O1466" s="419"/>
    </row>
    <row r="1467" spans="1:15" hidden="1" x14ac:dyDescent="0.25">
      <c r="A1467" s="25">
        <f t="shared" ref="A1467" si="1058">ROW()/3-1</f>
        <v>488</v>
      </c>
      <c r="B1467" s="424"/>
      <c r="C1467" s="29" t="str">
        <f ca="1">IF($B1465="","",IF(Zdroj!$AS$9="ano",IF(OFFSET(Zdroj!M$16,'k rozhodnutí detailní'!A1464,0)="","","Anonymizováno"),IF(OFFSET(Zdroj!M$16,'k rozhodnutí detailní'!A1464,0)="","",OFFSET(Zdroj!M$16,'k rozhodnutí detailní'!A1464,0))))</f>
        <v/>
      </c>
      <c r="D1467" s="3" t="str">
        <f ca="1">IF($B1465="","",CONCATENATE("Dotace bude použita na:","
",OFFSET(Zdroj!P$16,'k rozhodnutí detailní'!$A1464,0)))</f>
        <v/>
      </c>
      <c r="E1467" s="426"/>
      <c r="F1467" s="32" t="str">
        <f ca="1">IF($B1465="","",OFFSET(Zdroj!V$16,'k rozhodnutí detailní'!$A1464,0))</f>
        <v/>
      </c>
      <c r="G1467" s="49" t="str">
        <f ca="1">IF($B1465="","",OFFSET(Zdroj!CC$16,'k rozhodnutí'!#REF!,0))</f>
        <v/>
      </c>
      <c r="H1467" s="427"/>
      <c r="I1467" s="419"/>
      <c r="J1467" s="419"/>
      <c r="K1467" s="419"/>
      <c r="L1467" s="419"/>
      <c r="M1467" s="435"/>
      <c r="N1467" s="33" t="str">
        <f t="shared" ref="N1467" ca="1" si="1059">IF(B1465="","",N1465/G1465)</f>
        <v/>
      </c>
      <c r="O1467" s="419"/>
    </row>
    <row r="1468" spans="1:15" hidden="1" x14ac:dyDescent="0.25">
      <c r="A1468" s="25"/>
      <c r="B1468" s="144" t="str">
        <f ca="1">IF(OFFSET(Zdroj!$B$16,A1467,0)&gt;0,A1470,"")</f>
        <v/>
      </c>
      <c r="C1468" s="2" t="str">
        <f ca="1">IF($B1468="","",IF(Zdroj!$AS$9="ano",CONCATENATE(OFFSET(Zdroj!C$16,'k rozhodnutí detailní'!$A1467,0),"
","Anonymizováno","
",OFFSET(Zdroj!E$16,'k rozhodnutí detailní'!$A1467,0),"
",OFFSET(Zdroj!F$16,'k rozhodnutí detailní'!$A1467,0)),CONCATENATE(OFFSET(Zdroj!C$16,'k rozhodnutí detailní'!$A1467,0),"
",OFFSET(Zdroj!D$16,'k rozhodnutí detailní'!$A1467,0),"
",OFFSET(Zdroj!E$16,'k rozhodnutí detailní'!$A1467,0),"
",OFFSET(Zdroj!F$16,'k rozhodnutí detailní'!$A1467,0))))</f>
        <v/>
      </c>
      <c r="D1468" s="20" t="str">
        <f ca="1">IF($B1468="","",OFFSET(Zdroj!N$16,'k rozhodnutí detailní'!$A1467,0))</f>
        <v/>
      </c>
      <c r="E1468" s="426" t="str">
        <f ca="1">IF($B1468="","",OFFSET(Zdroj!T$16,'k rozhodnutí detailní'!$A1467,0))</f>
        <v/>
      </c>
      <c r="F1468" s="32" t="str">
        <f ca="1">IF($B1468="","",OFFSET(Zdroj!U$16,'k rozhodnutí detailní'!$A1467,0))</f>
        <v/>
      </c>
      <c r="G1468" s="429" t="str">
        <f ca="1">IF($B1468="","",OFFSET(Zdroj!W$16,'k rozhodnutí detailní'!$A1467,0))</f>
        <v/>
      </c>
      <c r="H1468" s="427" t="str">
        <f ca="1">IF($B1468="","",OFFSET(Zdroj!Y$16,'k rozhodnutí detailní'!$A1467,0))</f>
        <v/>
      </c>
      <c r="I1468" s="419" t="str">
        <f ca="1">IF($B1468="","",OFFSET(Zdroj!BW$16,'k rozhodnutí detailní'!$A1467,0))</f>
        <v/>
      </c>
      <c r="J1468" s="419" t="str">
        <f ca="1">IF($B1468="","",OFFSET(Zdroj!BX$16,'k rozhodnutí detailní'!$A1467,0))</f>
        <v/>
      </c>
      <c r="K1468" s="419" t="str">
        <f ca="1">IF($B1468="","",OFFSET(Zdroj!BY$16,'k rozhodnutí detailní'!$A1467,0))</f>
        <v/>
      </c>
      <c r="L1468" s="419" t="str">
        <f ca="1">IF($B1468="","",CONCATENATE(OFFSET(Zdroj!BZ$16,'k rozhodnutí detailní'!$A1467,0)," ze 100"))</f>
        <v/>
      </c>
      <c r="M1468" s="435" t="str">
        <f t="shared" ref="M1468" ca="1" si="1060">IF($B1468="","",SUM((I1468+J1468+K1468)/100))</f>
        <v/>
      </c>
      <c r="N1468" s="425" t="str">
        <f ca="1">IF(B1468="","",IF(Zdroj!$AS$1=Zdroj!$AT$9,IF(ROUND(G1468*M1468,Zdroj!$AT$8)&lt;Zdroj!$AU$1,Zdroj!$AU$1,ROUND(G1468*M1468,Zdroj!$AT$8)),OFFSET(Zdroj!CE$16,'k rozhodnutí detailní'!A1467,0)))</f>
        <v/>
      </c>
      <c r="O1468" s="419" t="str">
        <f ca="1">IF($B1468="","",OFFSET(Zdroj!Z$16,'k rozhodnutí detailní'!$A1467,0))</f>
        <v/>
      </c>
    </row>
    <row r="1469" spans="1:15" hidden="1" x14ac:dyDescent="0.25">
      <c r="A1469" s="25"/>
      <c r="B1469" s="424" t="str">
        <f ca="1">IF(OFFSET(Zdroj!$B$16,A1467,0)&gt;0,OFFSET(Zdroj!$B$16,A1467,0)+0,"")</f>
        <v/>
      </c>
      <c r="C1469" s="2" t="str">
        <f ca="1">IF($B1468="","",IF(Zdroj!$AS$9="ano",CONCATENATE("Okres:","
",OFFSET(Zdroj!CH$16,'k rozhodnutí detailní'!$A1467,0),"
","Právní forma","
",OFFSET(Zdroj!H$16,'k rozhodnutí detailní'!$A1467,0),"
",IF(OFFSET(Zdroj!I$16,'k rozhodnutí detailní'!$A1467,0)="","","IČO: "),OFFSET(Zdroj!I$16,'k rozhodnutí detailní'!$A1467,0),"
","B.Ú. ",IF(OFFSET(Zdroj!J$16,'k rozhodnutí detailní'!$A1467,0)="","","Anonymizováno")),CONCATENATE("Okres:","
",OFFSET(Zdroj!CH$16,'k rozhodnutí detailní'!$A1467,0),"
","Právní forma","
",OFFSET(Zdroj!H$16,'k rozhodnutí detailní'!$A1467,0),"
",IF(OFFSET(Zdroj!I$16,'k rozhodnutí detailní'!$A1467,0)="","","IČO: "),OFFSET(Zdroj!I$16,'k rozhodnutí detailní'!$A1467,0),"
","B.Ú. ",OFFSET(Zdroj!J$16,'k rozhodnutí detailní'!$A1467,0))))</f>
        <v/>
      </c>
      <c r="D1469" s="3" t="str">
        <f ca="1">IF($B1468="","",OFFSET(Zdroj!O$16,'k rozhodnutí detailní'!$A1467,0))</f>
        <v/>
      </c>
      <c r="E1469" s="426"/>
      <c r="F1469" s="31"/>
      <c r="G1469" s="429"/>
      <c r="H1469" s="427"/>
      <c r="I1469" s="419"/>
      <c r="J1469" s="419"/>
      <c r="K1469" s="419"/>
      <c r="L1469" s="419"/>
      <c r="M1469" s="435"/>
      <c r="N1469" s="425"/>
      <c r="O1469" s="419"/>
    </row>
    <row r="1470" spans="1:15" hidden="1" x14ac:dyDescent="0.25">
      <c r="A1470" s="25">
        <f t="shared" ref="A1470" si="1061">ROW()/3-1</f>
        <v>489</v>
      </c>
      <c r="B1470" s="424"/>
      <c r="C1470" s="29" t="str">
        <f ca="1">IF($B1468="","",IF(Zdroj!$AS$9="ano",IF(OFFSET(Zdroj!M$16,'k rozhodnutí detailní'!A1467,0)="","","Anonymizováno"),IF(OFFSET(Zdroj!M$16,'k rozhodnutí detailní'!A1467,0)="","",OFFSET(Zdroj!M$16,'k rozhodnutí detailní'!A1467,0))))</f>
        <v/>
      </c>
      <c r="D1470" s="3" t="str">
        <f ca="1">IF($B1468="","",CONCATENATE("Dotace bude použita na:","
",OFFSET(Zdroj!P$16,'k rozhodnutí detailní'!$A1467,0)))</f>
        <v/>
      </c>
      <c r="E1470" s="426"/>
      <c r="F1470" s="32" t="str">
        <f ca="1">IF($B1468="","",OFFSET(Zdroj!V$16,'k rozhodnutí detailní'!$A1467,0))</f>
        <v/>
      </c>
      <c r="G1470" s="49" t="str">
        <f ca="1">IF($B1468="","",OFFSET(Zdroj!CC$16,'k rozhodnutí'!#REF!,0))</f>
        <v/>
      </c>
      <c r="H1470" s="427"/>
      <c r="I1470" s="419"/>
      <c r="J1470" s="419"/>
      <c r="K1470" s="419"/>
      <c r="L1470" s="419"/>
      <c r="M1470" s="435"/>
      <c r="N1470" s="33" t="str">
        <f t="shared" ref="N1470" ca="1" si="1062">IF(B1468="","",N1468/G1468)</f>
        <v/>
      </c>
      <c r="O1470" s="419"/>
    </row>
    <row r="1471" spans="1:15" hidden="1" x14ac:dyDescent="0.25">
      <c r="A1471" s="25"/>
      <c r="B1471" s="144" t="str">
        <f ca="1">IF(OFFSET(Zdroj!$B$16,A1470,0)&gt;0,A1473,"")</f>
        <v/>
      </c>
      <c r="C1471" s="2" t="str">
        <f ca="1">IF($B1471="","",IF(Zdroj!$AS$9="ano",CONCATENATE(OFFSET(Zdroj!C$16,'k rozhodnutí detailní'!$A1470,0),"
","Anonymizováno","
",OFFSET(Zdroj!E$16,'k rozhodnutí detailní'!$A1470,0),"
",OFFSET(Zdroj!F$16,'k rozhodnutí detailní'!$A1470,0)),CONCATENATE(OFFSET(Zdroj!C$16,'k rozhodnutí detailní'!$A1470,0),"
",OFFSET(Zdroj!D$16,'k rozhodnutí detailní'!$A1470,0),"
",OFFSET(Zdroj!E$16,'k rozhodnutí detailní'!$A1470,0),"
",OFFSET(Zdroj!F$16,'k rozhodnutí detailní'!$A1470,0))))</f>
        <v/>
      </c>
      <c r="D1471" s="20" t="str">
        <f ca="1">IF($B1471="","",OFFSET(Zdroj!N$16,'k rozhodnutí detailní'!$A1470,0))</f>
        <v/>
      </c>
      <c r="E1471" s="426" t="str">
        <f ca="1">IF($B1471="","",OFFSET(Zdroj!T$16,'k rozhodnutí detailní'!$A1470,0))</f>
        <v/>
      </c>
      <c r="F1471" s="32" t="str">
        <f ca="1">IF($B1471="","",OFFSET(Zdroj!U$16,'k rozhodnutí detailní'!$A1470,0))</f>
        <v/>
      </c>
      <c r="G1471" s="429" t="str">
        <f ca="1">IF($B1471="","",OFFSET(Zdroj!W$16,'k rozhodnutí detailní'!$A1470,0))</f>
        <v/>
      </c>
      <c r="H1471" s="427" t="str">
        <f ca="1">IF($B1471="","",OFFSET(Zdroj!Y$16,'k rozhodnutí detailní'!$A1470,0))</f>
        <v/>
      </c>
      <c r="I1471" s="419" t="str">
        <f ca="1">IF($B1471="","",OFFSET(Zdroj!BW$16,'k rozhodnutí detailní'!$A1470,0))</f>
        <v/>
      </c>
      <c r="J1471" s="419" t="str">
        <f ca="1">IF($B1471="","",OFFSET(Zdroj!BX$16,'k rozhodnutí detailní'!$A1470,0))</f>
        <v/>
      </c>
      <c r="K1471" s="419" t="str">
        <f ca="1">IF($B1471="","",OFFSET(Zdroj!BY$16,'k rozhodnutí detailní'!$A1470,0))</f>
        <v/>
      </c>
      <c r="L1471" s="419" t="str">
        <f ca="1">IF($B1471="","",CONCATENATE(OFFSET(Zdroj!BZ$16,'k rozhodnutí detailní'!$A1470,0)," ze 100"))</f>
        <v/>
      </c>
      <c r="M1471" s="435" t="str">
        <f t="shared" ref="M1471" ca="1" si="1063">IF($B1471="","",SUM((I1471+J1471+K1471)/100))</f>
        <v/>
      </c>
      <c r="N1471" s="425" t="str">
        <f ca="1">IF(B1471="","",IF(Zdroj!$AS$1=Zdroj!$AT$9,IF(ROUND(G1471*M1471,Zdroj!$AT$8)&lt;Zdroj!$AU$1,Zdroj!$AU$1,ROUND(G1471*M1471,Zdroj!$AT$8)),OFFSET(Zdroj!CE$16,'k rozhodnutí detailní'!A1470,0)))</f>
        <v/>
      </c>
      <c r="O1471" s="419" t="str">
        <f ca="1">IF($B1471="","",OFFSET(Zdroj!Z$16,'k rozhodnutí detailní'!$A1470,0))</f>
        <v/>
      </c>
    </row>
    <row r="1472" spans="1:15" hidden="1" x14ac:dyDescent="0.25">
      <c r="A1472" s="25"/>
      <c r="B1472" s="424" t="str">
        <f ca="1">IF(OFFSET(Zdroj!$B$16,A1470,0)&gt;0,OFFSET(Zdroj!$B$16,A1470,0)+0,"")</f>
        <v/>
      </c>
      <c r="C1472" s="2" t="str">
        <f ca="1">IF($B1471="","",IF(Zdroj!$AS$9="ano",CONCATENATE("Okres:","
",OFFSET(Zdroj!CH$16,'k rozhodnutí detailní'!$A1470,0),"
","Právní forma","
",OFFSET(Zdroj!H$16,'k rozhodnutí detailní'!$A1470,0),"
",IF(OFFSET(Zdroj!I$16,'k rozhodnutí detailní'!$A1470,0)="","","IČO: "),OFFSET(Zdroj!I$16,'k rozhodnutí detailní'!$A1470,0),"
","B.Ú. ",IF(OFFSET(Zdroj!J$16,'k rozhodnutí detailní'!$A1470,0)="","","Anonymizováno")),CONCATENATE("Okres:","
",OFFSET(Zdroj!CH$16,'k rozhodnutí detailní'!$A1470,0),"
","Právní forma","
",OFFSET(Zdroj!H$16,'k rozhodnutí detailní'!$A1470,0),"
",IF(OFFSET(Zdroj!I$16,'k rozhodnutí detailní'!$A1470,0)="","","IČO: "),OFFSET(Zdroj!I$16,'k rozhodnutí detailní'!$A1470,0),"
","B.Ú. ",OFFSET(Zdroj!J$16,'k rozhodnutí detailní'!$A1470,0))))</f>
        <v/>
      </c>
      <c r="D1472" s="3" t="str">
        <f ca="1">IF($B1471="","",OFFSET(Zdroj!O$16,'k rozhodnutí detailní'!$A1470,0))</f>
        <v/>
      </c>
      <c r="E1472" s="426"/>
      <c r="F1472" s="31"/>
      <c r="G1472" s="429"/>
      <c r="H1472" s="427"/>
      <c r="I1472" s="419"/>
      <c r="J1472" s="419"/>
      <c r="K1472" s="419"/>
      <c r="L1472" s="419"/>
      <c r="M1472" s="435"/>
      <c r="N1472" s="425"/>
      <c r="O1472" s="419"/>
    </row>
    <row r="1473" spans="1:15" hidden="1" x14ac:dyDescent="0.25">
      <c r="A1473" s="25">
        <f t="shared" ref="A1473" si="1064">ROW()/3-1</f>
        <v>490</v>
      </c>
      <c r="B1473" s="424"/>
      <c r="C1473" s="29" t="str">
        <f ca="1">IF($B1471="","",IF(Zdroj!$AS$9="ano",IF(OFFSET(Zdroj!M$16,'k rozhodnutí detailní'!A1470,0)="","","Anonymizováno"),IF(OFFSET(Zdroj!M$16,'k rozhodnutí detailní'!A1470,0)="","",OFFSET(Zdroj!M$16,'k rozhodnutí detailní'!A1470,0))))</f>
        <v/>
      </c>
      <c r="D1473" s="3" t="str">
        <f ca="1">IF($B1471="","",CONCATENATE("Dotace bude použita na:","
",OFFSET(Zdroj!P$16,'k rozhodnutí detailní'!$A1470,0)))</f>
        <v/>
      </c>
      <c r="E1473" s="426"/>
      <c r="F1473" s="32" t="str">
        <f ca="1">IF($B1471="","",OFFSET(Zdroj!V$16,'k rozhodnutí detailní'!$A1470,0))</f>
        <v/>
      </c>
      <c r="G1473" s="49" t="str">
        <f ca="1">IF($B1471="","",OFFSET(Zdroj!CC$16,'k rozhodnutí'!#REF!,0))</f>
        <v/>
      </c>
      <c r="H1473" s="427"/>
      <c r="I1473" s="419"/>
      <c r="J1473" s="419"/>
      <c r="K1473" s="419"/>
      <c r="L1473" s="419"/>
      <c r="M1473" s="435"/>
      <c r="N1473" s="33" t="str">
        <f t="shared" ref="N1473" ca="1" si="1065">IF(B1471="","",N1471/G1471)</f>
        <v/>
      </c>
      <c r="O1473" s="419"/>
    </row>
    <row r="1474" spans="1:15" hidden="1" x14ac:dyDescent="0.25">
      <c r="A1474" s="25"/>
      <c r="B1474" s="144" t="str">
        <f ca="1">IF(OFFSET(Zdroj!$B$16,A1473,0)&gt;0,A1476,"")</f>
        <v/>
      </c>
      <c r="C1474" s="2" t="str">
        <f ca="1">IF($B1474="","",IF(Zdroj!$AS$9="ano",CONCATENATE(OFFSET(Zdroj!C$16,'k rozhodnutí detailní'!$A1473,0),"
","Anonymizováno","
",OFFSET(Zdroj!E$16,'k rozhodnutí detailní'!$A1473,0),"
",OFFSET(Zdroj!F$16,'k rozhodnutí detailní'!$A1473,0)),CONCATENATE(OFFSET(Zdroj!C$16,'k rozhodnutí detailní'!$A1473,0),"
",OFFSET(Zdroj!D$16,'k rozhodnutí detailní'!$A1473,0),"
",OFFSET(Zdroj!E$16,'k rozhodnutí detailní'!$A1473,0),"
",OFFSET(Zdroj!F$16,'k rozhodnutí detailní'!$A1473,0))))</f>
        <v/>
      </c>
      <c r="D1474" s="20" t="str">
        <f ca="1">IF($B1474="","",OFFSET(Zdroj!N$16,'k rozhodnutí detailní'!$A1473,0))</f>
        <v/>
      </c>
      <c r="E1474" s="426" t="str">
        <f ca="1">IF($B1474="","",OFFSET(Zdroj!T$16,'k rozhodnutí detailní'!$A1473,0))</f>
        <v/>
      </c>
      <c r="F1474" s="32" t="str">
        <f ca="1">IF($B1474="","",OFFSET(Zdroj!U$16,'k rozhodnutí detailní'!$A1473,0))</f>
        <v/>
      </c>
      <c r="G1474" s="429" t="str">
        <f ca="1">IF($B1474="","",OFFSET(Zdroj!W$16,'k rozhodnutí detailní'!$A1473,0))</f>
        <v/>
      </c>
      <c r="H1474" s="427" t="str">
        <f ca="1">IF($B1474="","",OFFSET(Zdroj!Y$16,'k rozhodnutí detailní'!$A1473,0))</f>
        <v/>
      </c>
      <c r="I1474" s="419" t="str">
        <f ca="1">IF($B1474="","",OFFSET(Zdroj!BW$16,'k rozhodnutí detailní'!$A1473,0))</f>
        <v/>
      </c>
      <c r="J1474" s="419" t="str">
        <f ca="1">IF($B1474="","",OFFSET(Zdroj!BX$16,'k rozhodnutí detailní'!$A1473,0))</f>
        <v/>
      </c>
      <c r="K1474" s="419" t="str">
        <f ca="1">IF($B1474="","",OFFSET(Zdroj!BY$16,'k rozhodnutí detailní'!$A1473,0))</f>
        <v/>
      </c>
      <c r="L1474" s="419" t="str">
        <f ca="1">IF($B1474="","",CONCATENATE(OFFSET(Zdroj!BZ$16,'k rozhodnutí detailní'!$A1473,0)," ze 100"))</f>
        <v/>
      </c>
      <c r="M1474" s="435" t="str">
        <f t="shared" ref="M1474" ca="1" si="1066">IF($B1474="","",SUM((I1474+J1474+K1474)/100))</f>
        <v/>
      </c>
      <c r="N1474" s="425" t="str">
        <f ca="1">IF(B1474="","",IF(Zdroj!$AS$1=Zdroj!$AT$9,IF(ROUND(G1474*M1474,Zdroj!$AT$8)&lt;Zdroj!$AU$1,Zdroj!$AU$1,ROUND(G1474*M1474,Zdroj!$AT$8)),OFFSET(Zdroj!CE$16,'k rozhodnutí detailní'!A1473,0)))</f>
        <v/>
      </c>
      <c r="O1474" s="419" t="str">
        <f ca="1">IF($B1474="","",OFFSET(Zdroj!Z$16,'k rozhodnutí detailní'!$A1473,0))</f>
        <v/>
      </c>
    </row>
    <row r="1475" spans="1:15" hidden="1" x14ac:dyDescent="0.25">
      <c r="A1475" s="25"/>
      <c r="B1475" s="424" t="str">
        <f ca="1">IF(OFFSET(Zdroj!$B$16,A1473,0)&gt;0,OFFSET(Zdroj!$B$16,A1473,0)+0,"")</f>
        <v/>
      </c>
      <c r="C1475" s="2" t="str">
        <f ca="1">IF($B1474="","",IF(Zdroj!$AS$9="ano",CONCATENATE("Okres:","
",OFFSET(Zdroj!CH$16,'k rozhodnutí detailní'!$A1473,0),"
","Právní forma","
",OFFSET(Zdroj!H$16,'k rozhodnutí detailní'!$A1473,0),"
",IF(OFFSET(Zdroj!I$16,'k rozhodnutí detailní'!$A1473,0)="","","IČO: "),OFFSET(Zdroj!I$16,'k rozhodnutí detailní'!$A1473,0),"
","B.Ú. ",IF(OFFSET(Zdroj!J$16,'k rozhodnutí detailní'!$A1473,0)="","","Anonymizováno")),CONCATENATE("Okres:","
",OFFSET(Zdroj!CH$16,'k rozhodnutí detailní'!$A1473,0),"
","Právní forma","
",OFFSET(Zdroj!H$16,'k rozhodnutí detailní'!$A1473,0),"
",IF(OFFSET(Zdroj!I$16,'k rozhodnutí detailní'!$A1473,0)="","","IČO: "),OFFSET(Zdroj!I$16,'k rozhodnutí detailní'!$A1473,0),"
","B.Ú. ",OFFSET(Zdroj!J$16,'k rozhodnutí detailní'!$A1473,0))))</f>
        <v/>
      </c>
      <c r="D1475" s="3" t="str">
        <f ca="1">IF($B1474="","",OFFSET(Zdroj!O$16,'k rozhodnutí detailní'!$A1473,0))</f>
        <v/>
      </c>
      <c r="E1475" s="426"/>
      <c r="F1475" s="31"/>
      <c r="G1475" s="429"/>
      <c r="H1475" s="427"/>
      <c r="I1475" s="419"/>
      <c r="J1475" s="419"/>
      <c r="K1475" s="419"/>
      <c r="L1475" s="419"/>
      <c r="M1475" s="435"/>
      <c r="N1475" s="425"/>
      <c r="O1475" s="419"/>
    </row>
    <row r="1476" spans="1:15" hidden="1" x14ac:dyDescent="0.25">
      <c r="A1476" s="25">
        <f t="shared" ref="A1476" si="1067">ROW()/3-1</f>
        <v>491</v>
      </c>
      <c r="B1476" s="424"/>
      <c r="C1476" s="29" t="str">
        <f ca="1">IF($B1474="","",IF(Zdroj!$AS$9="ano",IF(OFFSET(Zdroj!M$16,'k rozhodnutí detailní'!A1473,0)="","","Anonymizováno"),IF(OFFSET(Zdroj!M$16,'k rozhodnutí detailní'!A1473,0)="","",OFFSET(Zdroj!M$16,'k rozhodnutí detailní'!A1473,0))))</f>
        <v/>
      </c>
      <c r="D1476" s="3" t="str">
        <f ca="1">IF($B1474="","",CONCATENATE("Dotace bude použita na:","
",OFFSET(Zdroj!P$16,'k rozhodnutí detailní'!$A1473,0)))</f>
        <v/>
      </c>
      <c r="E1476" s="426"/>
      <c r="F1476" s="32" t="str">
        <f ca="1">IF($B1474="","",OFFSET(Zdroj!V$16,'k rozhodnutí detailní'!$A1473,0))</f>
        <v/>
      </c>
      <c r="G1476" s="49" t="str">
        <f ca="1">IF($B1474="","",OFFSET(Zdroj!CC$16,'k rozhodnutí'!#REF!,0))</f>
        <v/>
      </c>
      <c r="H1476" s="427"/>
      <c r="I1476" s="419"/>
      <c r="J1476" s="419"/>
      <c r="K1476" s="419"/>
      <c r="L1476" s="419"/>
      <c r="M1476" s="435"/>
      <c r="N1476" s="33" t="str">
        <f t="shared" ref="N1476" ca="1" si="1068">IF(B1474="","",N1474/G1474)</f>
        <v/>
      </c>
      <c r="O1476" s="419"/>
    </row>
    <row r="1477" spans="1:15" hidden="1" x14ac:dyDescent="0.25">
      <c r="A1477" s="25"/>
      <c r="B1477" s="144" t="str">
        <f ca="1">IF(OFFSET(Zdroj!$B$16,A1476,0)&gt;0,A1479,"")</f>
        <v/>
      </c>
      <c r="C1477" s="2" t="str">
        <f ca="1">IF($B1477="","",IF(Zdroj!$AS$9="ano",CONCATENATE(OFFSET(Zdroj!C$16,'k rozhodnutí detailní'!$A1476,0),"
","Anonymizováno","
",OFFSET(Zdroj!E$16,'k rozhodnutí detailní'!$A1476,0),"
",OFFSET(Zdroj!F$16,'k rozhodnutí detailní'!$A1476,0)),CONCATENATE(OFFSET(Zdroj!C$16,'k rozhodnutí detailní'!$A1476,0),"
",OFFSET(Zdroj!D$16,'k rozhodnutí detailní'!$A1476,0),"
",OFFSET(Zdroj!E$16,'k rozhodnutí detailní'!$A1476,0),"
",OFFSET(Zdroj!F$16,'k rozhodnutí detailní'!$A1476,0))))</f>
        <v/>
      </c>
      <c r="D1477" s="20" t="str">
        <f ca="1">IF($B1477="","",OFFSET(Zdroj!N$16,'k rozhodnutí detailní'!$A1476,0))</f>
        <v/>
      </c>
      <c r="E1477" s="426" t="str">
        <f ca="1">IF($B1477="","",OFFSET(Zdroj!T$16,'k rozhodnutí detailní'!$A1476,0))</f>
        <v/>
      </c>
      <c r="F1477" s="32" t="str">
        <f ca="1">IF($B1477="","",OFFSET(Zdroj!U$16,'k rozhodnutí detailní'!$A1476,0))</f>
        <v/>
      </c>
      <c r="G1477" s="429" t="str">
        <f ca="1">IF($B1477="","",OFFSET(Zdroj!W$16,'k rozhodnutí detailní'!$A1476,0))</f>
        <v/>
      </c>
      <c r="H1477" s="427" t="str">
        <f ca="1">IF($B1477="","",OFFSET(Zdroj!Y$16,'k rozhodnutí detailní'!$A1476,0))</f>
        <v/>
      </c>
      <c r="I1477" s="419" t="str">
        <f ca="1">IF($B1477="","",OFFSET(Zdroj!BW$16,'k rozhodnutí detailní'!$A1476,0))</f>
        <v/>
      </c>
      <c r="J1477" s="419" t="str">
        <f ca="1">IF($B1477="","",OFFSET(Zdroj!BX$16,'k rozhodnutí detailní'!$A1476,0))</f>
        <v/>
      </c>
      <c r="K1477" s="419" t="str">
        <f ca="1">IF($B1477="","",OFFSET(Zdroj!BY$16,'k rozhodnutí detailní'!$A1476,0))</f>
        <v/>
      </c>
      <c r="L1477" s="419" t="str">
        <f ca="1">IF($B1477="","",CONCATENATE(OFFSET(Zdroj!BZ$16,'k rozhodnutí detailní'!$A1476,0)," ze 100"))</f>
        <v/>
      </c>
      <c r="M1477" s="435" t="str">
        <f t="shared" ref="M1477" ca="1" si="1069">IF($B1477="","",SUM((I1477+J1477+K1477)/100))</f>
        <v/>
      </c>
      <c r="N1477" s="425" t="str">
        <f ca="1">IF(B1477="","",IF(Zdroj!$AS$1=Zdroj!$AT$9,IF(ROUND(G1477*M1477,Zdroj!$AT$8)&lt;Zdroj!$AU$1,Zdroj!$AU$1,ROUND(G1477*M1477,Zdroj!$AT$8)),OFFSET(Zdroj!CE$16,'k rozhodnutí detailní'!A1476,0)))</f>
        <v/>
      </c>
      <c r="O1477" s="419" t="str">
        <f ca="1">IF($B1477="","",OFFSET(Zdroj!Z$16,'k rozhodnutí detailní'!$A1476,0))</f>
        <v/>
      </c>
    </row>
    <row r="1478" spans="1:15" hidden="1" x14ac:dyDescent="0.25">
      <c r="A1478" s="25"/>
      <c r="B1478" s="424" t="str">
        <f ca="1">IF(OFFSET(Zdroj!$B$16,A1476,0)&gt;0,OFFSET(Zdroj!$B$16,A1476,0)+0,"")</f>
        <v/>
      </c>
      <c r="C1478" s="2" t="str">
        <f ca="1">IF($B1477="","",IF(Zdroj!$AS$9="ano",CONCATENATE("Okres:","
",OFFSET(Zdroj!CH$16,'k rozhodnutí detailní'!$A1476,0),"
","Právní forma","
",OFFSET(Zdroj!H$16,'k rozhodnutí detailní'!$A1476,0),"
",IF(OFFSET(Zdroj!I$16,'k rozhodnutí detailní'!$A1476,0)="","","IČO: "),OFFSET(Zdroj!I$16,'k rozhodnutí detailní'!$A1476,0),"
","B.Ú. ",IF(OFFSET(Zdroj!J$16,'k rozhodnutí detailní'!$A1476,0)="","","Anonymizováno")),CONCATENATE("Okres:","
",OFFSET(Zdroj!CH$16,'k rozhodnutí detailní'!$A1476,0),"
","Právní forma","
",OFFSET(Zdroj!H$16,'k rozhodnutí detailní'!$A1476,0),"
",IF(OFFSET(Zdroj!I$16,'k rozhodnutí detailní'!$A1476,0)="","","IČO: "),OFFSET(Zdroj!I$16,'k rozhodnutí detailní'!$A1476,0),"
","B.Ú. ",OFFSET(Zdroj!J$16,'k rozhodnutí detailní'!$A1476,0))))</f>
        <v/>
      </c>
      <c r="D1478" s="3" t="str">
        <f ca="1">IF($B1477="","",OFFSET(Zdroj!O$16,'k rozhodnutí detailní'!$A1476,0))</f>
        <v/>
      </c>
      <c r="E1478" s="426"/>
      <c r="F1478" s="31"/>
      <c r="G1478" s="429"/>
      <c r="H1478" s="427"/>
      <c r="I1478" s="419"/>
      <c r="J1478" s="419"/>
      <c r="K1478" s="419"/>
      <c r="L1478" s="419"/>
      <c r="M1478" s="435"/>
      <c r="N1478" s="425"/>
      <c r="O1478" s="419"/>
    </row>
    <row r="1479" spans="1:15" hidden="1" x14ac:dyDescent="0.25">
      <c r="A1479" s="25">
        <f t="shared" ref="A1479" si="1070">ROW()/3-1</f>
        <v>492</v>
      </c>
      <c r="B1479" s="424"/>
      <c r="C1479" s="29" t="str">
        <f ca="1">IF($B1477="","",IF(Zdroj!$AS$9="ano",IF(OFFSET(Zdroj!M$16,'k rozhodnutí detailní'!A1476,0)="","","Anonymizováno"),IF(OFFSET(Zdroj!M$16,'k rozhodnutí detailní'!A1476,0)="","",OFFSET(Zdroj!M$16,'k rozhodnutí detailní'!A1476,0))))</f>
        <v/>
      </c>
      <c r="D1479" s="3" t="str">
        <f ca="1">IF($B1477="","",CONCATENATE("Dotace bude použita na:","
",OFFSET(Zdroj!P$16,'k rozhodnutí detailní'!$A1476,0)))</f>
        <v/>
      </c>
      <c r="E1479" s="426"/>
      <c r="F1479" s="32" t="str">
        <f ca="1">IF($B1477="","",OFFSET(Zdroj!V$16,'k rozhodnutí detailní'!$A1476,0))</f>
        <v/>
      </c>
      <c r="G1479" s="49" t="str">
        <f ca="1">IF($B1477="","",OFFSET(Zdroj!CC$16,'k rozhodnutí'!#REF!,0))</f>
        <v/>
      </c>
      <c r="H1479" s="427"/>
      <c r="I1479" s="419"/>
      <c r="J1479" s="419"/>
      <c r="K1479" s="419"/>
      <c r="L1479" s="419"/>
      <c r="M1479" s="435"/>
      <c r="N1479" s="33" t="str">
        <f t="shared" ref="N1479" ca="1" si="1071">IF(B1477="","",N1477/G1477)</f>
        <v/>
      </c>
      <c r="O1479" s="419"/>
    </row>
    <row r="1480" spans="1:15" hidden="1" x14ac:dyDescent="0.25">
      <c r="A1480" s="25"/>
      <c r="B1480" s="144" t="str">
        <f ca="1">IF(OFFSET(Zdroj!$B$16,A1479,0)&gt;0,A1482,"")</f>
        <v/>
      </c>
      <c r="C1480" s="2" t="str">
        <f ca="1">IF($B1480="","",IF(Zdroj!$AS$9="ano",CONCATENATE(OFFSET(Zdroj!C$16,'k rozhodnutí detailní'!$A1479,0),"
","Anonymizováno","
",OFFSET(Zdroj!E$16,'k rozhodnutí detailní'!$A1479,0),"
",OFFSET(Zdroj!F$16,'k rozhodnutí detailní'!$A1479,0)),CONCATENATE(OFFSET(Zdroj!C$16,'k rozhodnutí detailní'!$A1479,0),"
",OFFSET(Zdroj!D$16,'k rozhodnutí detailní'!$A1479,0),"
",OFFSET(Zdroj!E$16,'k rozhodnutí detailní'!$A1479,0),"
",OFFSET(Zdroj!F$16,'k rozhodnutí detailní'!$A1479,0))))</f>
        <v/>
      </c>
      <c r="D1480" s="20" t="str">
        <f ca="1">IF($B1480="","",OFFSET(Zdroj!N$16,'k rozhodnutí detailní'!$A1479,0))</f>
        <v/>
      </c>
      <c r="E1480" s="426" t="str">
        <f ca="1">IF($B1480="","",OFFSET(Zdroj!T$16,'k rozhodnutí detailní'!$A1479,0))</f>
        <v/>
      </c>
      <c r="F1480" s="32" t="str">
        <f ca="1">IF($B1480="","",OFFSET(Zdroj!U$16,'k rozhodnutí detailní'!$A1479,0))</f>
        <v/>
      </c>
      <c r="G1480" s="429" t="str">
        <f ca="1">IF($B1480="","",OFFSET(Zdroj!W$16,'k rozhodnutí detailní'!$A1479,0))</f>
        <v/>
      </c>
      <c r="H1480" s="427" t="str">
        <f ca="1">IF($B1480="","",OFFSET(Zdroj!Y$16,'k rozhodnutí detailní'!$A1479,0))</f>
        <v/>
      </c>
      <c r="I1480" s="419" t="str">
        <f ca="1">IF($B1480="","",OFFSET(Zdroj!BW$16,'k rozhodnutí detailní'!$A1479,0))</f>
        <v/>
      </c>
      <c r="J1480" s="419" t="str">
        <f ca="1">IF($B1480="","",OFFSET(Zdroj!BX$16,'k rozhodnutí detailní'!$A1479,0))</f>
        <v/>
      </c>
      <c r="K1480" s="419" t="str">
        <f ca="1">IF($B1480="","",OFFSET(Zdroj!BY$16,'k rozhodnutí detailní'!$A1479,0))</f>
        <v/>
      </c>
      <c r="L1480" s="419" t="str">
        <f ca="1">IF($B1480="","",CONCATENATE(OFFSET(Zdroj!BZ$16,'k rozhodnutí detailní'!$A1479,0)," ze 100"))</f>
        <v/>
      </c>
      <c r="M1480" s="435" t="str">
        <f t="shared" ref="M1480" ca="1" si="1072">IF($B1480="","",SUM((I1480+J1480+K1480)/100))</f>
        <v/>
      </c>
      <c r="N1480" s="425" t="str">
        <f ca="1">IF(B1480="","",IF(Zdroj!$AS$1=Zdroj!$AT$9,IF(ROUND(G1480*M1480,Zdroj!$AT$8)&lt;Zdroj!$AU$1,Zdroj!$AU$1,ROUND(G1480*M1480,Zdroj!$AT$8)),OFFSET(Zdroj!CE$16,'k rozhodnutí detailní'!A1479,0)))</f>
        <v/>
      </c>
      <c r="O1480" s="419" t="str">
        <f ca="1">IF($B1480="","",OFFSET(Zdroj!Z$16,'k rozhodnutí detailní'!$A1479,0))</f>
        <v/>
      </c>
    </row>
    <row r="1481" spans="1:15" hidden="1" x14ac:dyDescent="0.25">
      <c r="A1481" s="25"/>
      <c r="B1481" s="424" t="str">
        <f ca="1">IF(OFFSET(Zdroj!$B$16,A1479,0)&gt;0,OFFSET(Zdroj!$B$16,A1479,0)+0,"")</f>
        <v/>
      </c>
      <c r="C1481" s="2" t="str">
        <f ca="1">IF($B1480="","",IF(Zdroj!$AS$9="ano",CONCATENATE("Okres:","
",OFFSET(Zdroj!CH$16,'k rozhodnutí detailní'!$A1479,0),"
","Právní forma","
",OFFSET(Zdroj!H$16,'k rozhodnutí detailní'!$A1479,0),"
",IF(OFFSET(Zdroj!I$16,'k rozhodnutí detailní'!$A1479,0)="","","IČO: "),OFFSET(Zdroj!I$16,'k rozhodnutí detailní'!$A1479,0),"
","B.Ú. ",IF(OFFSET(Zdroj!J$16,'k rozhodnutí detailní'!$A1479,0)="","","Anonymizováno")),CONCATENATE("Okres:","
",OFFSET(Zdroj!CH$16,'k rozhodnutí detailní'!$A1479,0),"
","Právní forma","
",OFFSET(Zdroj!H$16,'k rozhodnutí detailní'!$A1479,0),"
",IF(OFFSET(Zdroj!I$16,'k rozhodnutí detailní'!$A1479,0)="","","IČO: "),OFFSET(Zdroj!I$16,'k rozhodnutí detailní'!$A1479,0),"
","B.Ú. ",OFFSET(Zdroj!J$16,'k rozhodnutí detailní'!$A1479,0))))</f>
        <v/>
      </c>
      <c r="D1481" s="3" t="str">
        <f ca="1">IF($B1480="","",OFFSET(Zdroj!O$16,'k rozhodnutí detailní'!$A1479,0))</f>
        <v/>
      </c>
      <c r="E1481" s="426"/>
      <c r="F1481" s="31"/>
      <c r="G1481" s="429"/>
      <c r="H1481" s="427"/>
      <c r="I1481" s="419"/>
      <c r="J1481" s="419"/>
      <c r="K1481" s="419"/>
      <c r="L1481" s="419"/>
      <c r="M1481" s="435"/>
      <c r="N1481" s="425"/>
      <c r="O1481" s="419"/>
    </row>
    <row r="1482" spans="1:15" hidden="1" x14ac:dyDescent="0.25">
      <c r="A1482" s="25">
        <f t="shared" ref="A1482" si="1073">ROW()/3-1</f>
        <v>493</v>
      </c>
      <c r="B1482" s="424"/>
      <c r="C1482" s="29" t="str">
        <f ca="1">IF($B1480="","",IF(Zdroj!$AS$9="ano",IF(OFFSET(Zdroj!M$16,'k rozhodnutí detailní'!A1479,0)="","","Anonymizováno"),IF(OFFSET(Zdroj!M$16,'k rozhodnutí detailní'!A1479,0)="","",OFFSET(Zdroj!M$16,'k rozhodnutí detailní'!A1479,0))))</f>
        <v/>
      </c>
      <c r="D1482" s="3" t="str">
        <f ca="1">IF($B1480="","",CONCATENATE("Dotace bude použita na:","
",OFFSET(Zdroj!P$16,'k rozhodnutí detailní'!$A1479,0)))</f>
        <v/>
      </c>
      <c r="E1482" s="426"/>
      <c r="F1482" s="32" t="str">
        <f ca="1">IF($B1480="","",OFFSET(Zdroj!V$16,'k rozhodnutí detailní'!$A1479,0))</f>
        <v/>
      </c>
      <c r="G1482" s="49" t="str">
        <f ca="1">IF($B1480="","",OFFSET(Zdroj!CC$16,'k rozhodnutí'!#REF!,0))</f>
        <v/>
      </c>
      <c r="H1482" s="427"/>
      <c r="I1482" s="419"/>
      <c r="J1482" s="419"/>
      <c r="K1482" s="419"/>
      <c r="L1482" s="419"/>
      <c r="M1482" s="435"/>
      <c r="N1482" s="33" t="str">
        <f t="shared" ref="N1482" ca="1" si="1074">IF(B1480="","",N1480/G1480)</f>
        <v/>
      </c>
      <c r="O1482" s="419"/>
    </row>
    <row r="1483" spans="1:15" hidden="1" x14ac:dyDescent="0.25">
      <c r="A1483" s="25"/>
      <c r="B1483" s="144" t="str">
        <f ca="1">IF(OFFSET(Zdroj!$B$16,A1482,0)&gt;0,A1485,"")</f>
        <v/>
      </c>
      <c r="C1483" s="2" t="str">
        <f ca="1">IF($B1483="","",IF(Zdroj!$AS$9="ano",CONCATENATE(OFFSET(Zdroj!C$16,'k rozhodnutí detailní'!$A1482,0),"
","Anonymizováno","
",OFFSET(Zdroj!E$16,'k rozhodnutí detailní'!$A1482,0),"
",OFFSET(Zdroj!F$16,'k rozhodnutí detailní'!$A1482,0)),CONCATENATE(OFFSET(Zdroj!C$16,'k rozhodnutí detailní'!$A1482,0),"
",OFFSET(Zdroj!D$16,'k rozhodnutí detailní'!$A1482,0),"
",OFFSET(Zdroj!E$16,'k rozhodnutí detailní'!$A1482,0),"
",OFFSET(Zdroj!F$16,'k rozhodnutí detailní'!$A1482,0))))</f>
        <v/>
      </c>
      <c r="D1483" s="20" t="str">
        <f ca="1">IF($B1483="","",OFFSET(Zdroj!N$16,'k rozhodnutí detailní'!$A1482,0))</f>
        <v/>
      </c>
      <c r="E1483" s="426" t="str">
        <f ca="1">IF($B1483="","",OFFSET(Zdroj!T$16,'k rozhodnutí detailní'!$A1482,0))</f>
        <v/>
      </c>
      <c r="F1483" s="32" t="str">
        <f ca="1">IF($B1483="","",OFFSET(Zdroj!U$16,'k rozhodnutí detailní'!$A1482,0))</f>
        <v/>
      </c>
      <c r="G1483" s="429" t="str">
        <f ca="1">IF($B1483="","",OFFSET(Zdroj!W$16,'k rozhodnutí detailní'!$A1482,0))</f>
        <v/>
      </c>
      <c r="H1483" s="427" t="str">
        <f ca="1">IF($B1483="","",OFFSET(Zdroj!Y$16,'k rozhodnutí detailní'!$A1482,0))</f>
        <v/>
      </c>
      <c r="I1483" s="419" t="str">
        <f ca="1">IF($B1483="","",OFFSET(Zdroj!BW$16,'k rozhodnutí detailní'!$A1482,0))</f>
        <v/>
      </c>
      <c r="J1483" s="419" t="str">
        <f ca="1">IF($B1483="","",OFFSET(Zdroj!BX$16,'k rozhodnutí detailní'!$A1482,0))</f>
        <v/>
      </c>
      <c r="K1483" s="419" t="str">
        <f ca="1">IF($B1483="","",OFFSET(Zdroj!BY$16,'k rozhodnutí detailní'!$A1482,0))</f>
        <v/>
      </c>
      <c r="L1483" s="419" t="str">
        <f ca="1">IF($B1483="","",CONCATENATE(OFFSET(Zdroj!BZ$16,'k rozhodnutí detailní'!$A1482,0)," ze 100"))</f>
        <v/>
      </c>
      <c r="M1483" s="435" t="str">
        <f t="shared" ref="M1483" ca="1" si="1075">IF($B1483="","",SUM((I1483+J1483+K1483)/100))</f>
        <v/>
      </c>
      <c r="N1483" s="425" t="str">
        <f ca="1">IF(B1483="","",IF(Zdroj!$AS$1=Zdroj!$AT$9,IF(ROUND(G1483*M1483,Zdroj!$AT$8)&lt;Zdroj!$AU$1,Zdroj!$AU$1,ROUND(G1483*M1483,Zdroj!$AT$8)),OFFSET(Zdroj!CE$16,'k rozhodnutí detailní'!A1482,0)))</f>
        <v/>
      </c>
      <c r="O1483" s="419" t="str">
        <f ca="1">IF($B1483="","",OFFSET(Zdroj!Z$16,'k rozhodnutí detailní'!$A1482,0))</f>
        <v/>
      </c>
    </row>
    <row r="1484" spans="1:15" hidden="1" x14ac:dyDescent="0.25">
      <c r="A1484" s="25"/>
      <c r="B1484" s="424" t="str">
        <f ca="1">IF(OFFSET(Zdroj!$B$16,A1482,0)&gt;0,OFFSET(Zdroj!$B$16,A1482,0)+0,"")</f>
        <v/>
      </c>
      <c r="C1484" s="2" t="str">
        <f ca="1">IF($B1483="","",IF(Zdroj!$AS$9="ano",CONCATENATE("Okres:","
",OFFSET(Zdroj!CH$16,'k rozhodnutí detailní'!$A1482,0),"
","Právní forma","
",OFFSET(Zdroj!H$16,'k rozhodnutí detailní'!$A1482,0),"
",IF(OFFSET(Zdroj!I$16,'k rozhodnutí detailní'!$A1482,0)="","","IČO: "),OFFSET(Zdroj!I$16,'k rozhodnutí detailní'!$A1482,0),"
","B.Ú. ",IF(OFFSET(Zdroj!J$16,'k rozhodnutí detailní'!$A1482,0)="","","Anonymizováno")),CONCATENATE("Okres:","
",OFFSET(Zdroj!CH$16,'k rozhodnutí detailní'!$A1482,0),"
","Právní forma","
",OFFSET(Zdroj!H$16,'k rozhodnutí detailní'!$A1482,0),"
",IF(OFFSET(Zdroj!I$16,'k rozhodnutí detailní'!$A1482,0)="","","IČO: "),OFFSET(Zdroj!I$16,'k rozhodnutí detailní'!$A1482,0),"
","B.Ú. ",OFFSET(Zdroj!J$16,'k rozhodnutí detailní'!$A1482,0))))</f>
        <v/>
      </c>
      <c r="D1484" s="3" t="str">
        <f ca="1">IF($B1483="","",OFFSET(Zdroj!O$16,'k rozhodnutí detailní'!$A1482,0))</f>
        <v/>
      </c>
      <c r="E1484" s="426"/>
      <c r="F1484" s="31"/>
      <c r="G1484" s="429"/>
      <c r="H1484" s="427"/>
      <c r="I1484" s="419"/>
      <c r="J1484" s="419"/>
      <c r="K1484" s="419"/>
      <c r="L1484" s="419"/>
      <c r="M1484" s="435"/>
      <c r="N1484" s="425"/>
      <c r="O1484" s="419"/>
    </row>
    <row r="1485" spans="1:15" hidden="1" x14ac:dyDescent="0.25">
      <c r="A1485" s="25">
        <f t="shared" ref="A1485" si="1076">ROW()/3-1</f>
        <v>494</v>
      </c>
      <c r="B1485" s="424"/>
      <c r="C1485" s="29" t="str">
        <f ca="1">IF($B1483="","",IF(Zdroj!$AS$9="ano",IF(OFFSET(Zdroj!M$16,'k rozhodnutí detailní'!A1482,0)="","","Anonymizováno"),IF(OFFSET(Zdroj!M$16,'k rozhodnutí detailní'!A1482,0)="","",OFFSET(Zdroj!M$16,'k rozhodnutí detailní'!A1482,0))))</f>
        <v/>
      </c>
      <c r="D1485" s="3" t="str">
        <f ca="1">IF($B1483="","",CONCATENATE("Dotace bude použita na:","
",OFFSET(Zdroj!P$16,'k rozhodnutí detailní'!$A1482,0)))</f>
        <v/>
      </c>
      <c r="E1485" s="426"/>
      <c r="F1485" s="32" t="str">
        <f ca="1">IF($B1483="","",OFFSET(Zdroj!V$16,'k rozhodnutí detailní'!$A1482,0))</f>
        <v/>
      </c>
      <c r="G1485" s="49" t="str">
        <f ca="1">IF($B1483="","",OFFSET(Zdroj!CC$16,'k rozhodnutí'!#REF!,0))</f>
        <v/>
      </c>
      <c r="H1485" s="427"/>
      <c r="I1485" s="419"/>
      <c r="J1485" s="419"/>
      <c r="K1485" s="419"/>
      <c r="L1485" s="419"/>
      <c r="M1485" s="435"/>
      <c r="N1485" s="33" t="str">
        <f t="shared" ref="N1485" ca="1" si="1077">IF(B1483="","",N1483/G1483)</f>
        <v/>
      </c>
      <c r="O1485" s="419"/>
    </row>
    <row r="1486" spans="1:15" hidden="1" x14ac:dyDescent="0.25">
      <c r="A1486" s="25"/>
      <c r="B1486" s="144" t="str">
        <f ca="1">IF(OFFSET(Zdroj!$B$16,A1485,0)&gt;0,A1488,"")</f>
        <v/>
      </c>
      <c r="C1486" s="2" t="str">
        <f ca="1">IF($B1486="","",IF(Zdroj!$AS$9="ano",CONCATENATE(OFFSET(Zdroj!C$16,'k rozhodnutí detailní'!$A1485,0),"
","Anonymizováno","
",OFFSET(Zdroj!E$16,'k rozhodnutí detailní'!$A1485,0),"
",OFFSET(Zdroj!F$16,'k rozhodnutí detailní'!$A1485,0)),CONCATENATE(OFFSET(Zdroj!C$16,'k rozhodnutí detailní'!$A1485,0),"
",OFFSET(Zdroj!D$16,'k rozhodnutí detailní'!$A1485,0),"
",OFFSET(Zdroj!E$16,'k rozhodnutí detailní'!$A1485,0),"
",OFFSET(Zdroj!F$16,'k rozhodnutí detailní'!$A1485,0))))</f>
        <v/>
      </c>
      <c r="D1486" s="20" t="str">
        <f ca="1">IF($B1486="","",OFFSET(Zdroj!N$16,'k rozhodnutí detailní'!$A1485,0))</f>
        <v/>
      </c>
      <c r="E1486" s="426" t="str">
        <f ca="1">IF($B1486="","",OFFSET(Zdroj!T$16,'k rozhodnutí detailní'!$A1485,0))</f>
        <v/>
      </c>
      <c r="F1486" s="32" t="str">
        <f ca="1">IF($B1486="","",OFFSET(Zdroj!U$16,'k rozhodnutí detailní'!$A1485,0))</f>
        <v/>
      </c>
      <c r="G1486" s="429" t="str">
        <f ca="1">IF($B1486="","",OFFSET(Zdroj!W$16,'k rozhodnutí detailní'!$A1485,0))</f>
        <v/>
      </c>
      <c r="H1486" s="427" t="str">
        <f ca="1">IF($B1486="","",OFFSET(Zdroj!Y$16,'k rozhodnutí detailní'!$A1485,0))</f>
        <v/>
      </c>
      <c r="I1486" s="419" t="str">
        <f ca="1">IF($B1486="","",OFFSET(Zdroj!BW$16,'k rozhodnutí detailní'!$A1485,0))</f>
        <v/>
      </c>
      <c r="J1486" s="419" t="str">
        <f ca="1">IF($B1486="","",OFFSET(Zdroj!BX$16,'k rozhodnutí detailní'!$A1485,0))</f>
        <v/>
      </c>
      <c r="K1486" s="419" t="str">
        <f ca="1">IF($B1486="","",OFFSET(Zdroj!BY$16,'k rozhodnutí detailní'!$A1485,0))</f>
        <v/>
      </c>
      <c r="L1486" s="419" t="str">
        <f ca="1">IF($B1486="","",CONCATENATE(OFFSET(Zdroj!BZ$16,'k rozhodnutí detailní'!$A1485,0)," ze 100"))</f>
        <v/>
      </c>
      <c r="M1486" s="435" t="str">
        <f t="shared" ref="M1486" ca="1" si="1078">IF($B1486="","",SUM((I1486+J1486+K1486)/100))</f>
        <v/>
      </c>
      <c r="N1486" s="425" t="str">
        <f ca="1">IF(B1486="","",IF(Zdroj!$AS$1=Zdroj!$AT$9,IF(ROUND(G1486*M1486,Zdroj!$AT$8)&lt;Zdroj!$AU$1,Zdroj!$AU$1,ROUND(G1486*M1486,Zdroj!$AT$8)),OFFSET(Zdroj!CE$16,'k rozhodnutí detailní'!A1485,0)))</f>
        <v/>
      </c>
      <c r="O1486" s="419" t="str">
        <f ca="1">IF($B1486="","",OFFSET(Zdroj!Z$16,'k rozhodnutí detailní'!$A1485,0))</f>
        <v/>
      </c>
    </row>
    <row r="1487" spans="1:15" hidden="1" x14ac:dyDescent="0.25">
      <c r="A1487" s="25"/>
      <c r="B1487" s="424" t="str">
        <f ca="1">IF(OFFSET(Zdroj!$B$16,A1485,0)&gt;0,OFFSET(Zdroj!$B$16,A1485,0)+0,"")</f>
        <v/>
      </c>
      <c r="C1487" s="2" t="str">
        <f ca="1">IF($B1486="","",IF(Zdroj!$AS$9="ano",CONCATENATE("Okres:","
",OFFSET(Zdroj!CH$16,'k rozhodnutí detailní'!$A1485,0),"
","Právní forma","
",OFFSET(Zdroj!H$16,'k rozhodnutí detailní'!$A1485,0),"
",IF(OFFSET(Zdroj!I$16,'k rozhodnutí detailní'!$A1485,0)="","","IČO: "),OFFSET(Zdroj!I$16,'k rozhodnutí detailní'!$A1485,0),"
","B.Ú. ",IF(OFFSET(Zdroj!J$16,'k rozhodnutí detailní'!$A1485,0)="","","Anonymizováno")),CONCATENATE("Okres:","
",OFFSET(Zdroj!CH$16,'k rozhodnutí detailní'!$A1485,0),"
","Právní forma","
",OFFSET(Zdroj!H$16,'k rozhodnutí detailní'!$A1485,0),"
",IF(OFFSET(Zdroj!I$16,'k rozhodnutí detailní'!$A1485,0)="","","IČO: "),OFFSET(Zdroj!I$16,'k rozhodnutí detailní'!$A1485,0),"
","B.Ú. ",OFFSET(Zdroj!J$16,'k rozhodnutí detailní'!$A1485,0))))</f>
        <v/>
      </c>
      <c r="D1487" s="3" t="str">
        <f ca="1">IF($B1486="","",OFFSET(Zdroj!O$16,'k rozhodnutí detailní'!$A1485,0))</f>
        <v/>
      </c>
      <c r="E1487" s="426"/>
      <c r="F1487" s="31"/>
      <c r="G1487" s="429"/>
      <c r="H1487" s="427"/>
      <c r="I1487" s="419"/>
      <c r="J1487" s="419"/>
      <c r="K1487" s="419"/>
      <c r="L1487" s="419"/>
      <c r="M1487" s="435"/>
      <c r="N1487" s="425"/>
      <c r="O1487" s="419"/>
    </row>
    <row r="1488" spans="1:15" hidden="1" x14ac:dyDescent="0.25">
      <c r="A1488" s="25">
        <f t="shared" ref="A1488" si="1079">ROW()/3-1</f>
        <v>495</v>
      </c>
      <c r="B1488" s="424"/>
      <c r="C1488" s="29" t="str">
        <f ca="1">IF($B1486="","",IF(Zdroj!$AS$9="ano",IF(OFFSET(Zdroj!M$16,'k rozhodnutí detailní'!A1485,0)="","","Anonymizováno"),IF(OFFSET(Zdroj!M$16,'k rozhodnutí detailní'!A1485,0)="","",OFFSET(Zdroj!M$16,'k rozhodnutí detailní'!A1485,0))))</f>
        <v/>
      </c>
      <c r="D1488" s="3" t="str">
        <f ca="1">IF($B1486="","",CONCATENATE("Dotace bude použita na:","
",OFFSET(Zdroj!P$16,'k rozhodnutí detailní'!$A1485,0)))</f>
        <v/>
      </c>
      <c r="E1488" s="426"/>
      <c r="F1488" s="32" t="str">
        <f ca="1">IF($B1486="","",OFFSET(Zdroj!V$16,'k rozhodnutí detailní'!$A1485,0))</f>
        <v/>
      </c>
      <c r="G1488" s="49" t="str">
        <f ca="1">IF($B1486="","",OFFSET(Zdroj!CC$16,'k rozhodnutí'!#REF!,0))</f>
        <v/>
      </c>
      <c r="H1488" s="427"/>
      <c r="I1488" s="419"/>
      <c r="J1488" s="419"/>
      <c r="K1488" s="419"/>
      <c r="L1488" s="419"/>
      <c r="M1488" s="435"/>
      <c r="N1488" s="33" t="str">
        <f t="shared" ref="N1488" ca="1" si="1080">IF(B1486="","",N1486/G1486)</f>
        <v/>
      </c>
      <c r="O1488" s="419"/>
    </row>
    <row r="1489" spans="1:15" hidden="1" x14ac:dyDescent="0.25">
      <c r="A1489" s="25"/>
      <c r="B1489" s="144" t="str">
        <f ca="1">IF(OFFSET(Zdroj!$B$16,A1488,0)&gt;0,A1491,"")</f>
        <v/>
      </c>
      <c r="C1489" s="2" t="str">
        <f ca="1">IF($B1489="","",IF(Zdroj!$AS$9="ano",CONCATENATE(OFFSET(Zdroj!C$16,'k rozhodnutí detailní'!$A1488,0),"
","Anonymizováno","
",OFFSET(Zdroj!E$16,'k rozhodnutí detailní'!$A1488,0),"
",OFFSET(Zdroj!F$16,'k rozhodnutí detailní'!$A1488,0)),CONCATENATE(OFFSET(Zdroj!C$16,'k rozhodnutí detailní'!$A1488,0),"
",OFFSET(Zdroj!D$16,'k rozhodnutí detailní'!$A1488,0),"
",OFFSET(Zdroj!E$16,'k rozhodnutí detailní'!$A1488,0),"
",OFFSET(Zdroj!F$16,'k rozhodnutí detailní'!$A1488,0))))</f>
        <v/>
      </c>
      <c r="D1489" s="20" t="str">
        <f ca="1">IF($B1489="","",OFFSET(Zdroj!N$16,'k rozhodnutí detailní'!$A1488,0))</f>
        <v/>
      </c>
      <c r="E1489" s="426" t="str">
        <f ca="1">IF($B1489="","",OFFSET(Zdroj!T$16,'k rozhodnutí detailní'!$A1488,0))</f>
        <v/>
      </c>
      <c r="F1489" s="32" t="str">
        <f ca="1">IF($B1489="","",OFFSET(Zdroj!U$16,'k rozhodnutí detailní'!$A1488,0))</f>
        <v/>
      </c>
      <c r="G1489" s="429" t="str">
        <f ca="1">IF($B1489="","",OFFSET(Zdroj!W$16,'k rozhodnutí detailní'!$A1488,0))</f>
        <v/>
      </c>
      <c r="H1489" s="427" t="str">
        <f ca="1">IF($B1489="","",OFFSET(Zdroj!Y$16,'k rozhodnutí detailní'!$A1488,0))</f>
        <v/>
      </c>
      <c r="I1489" s="419" t="str">
        <f ca="1">IF($B1489="","",OFFSET(Zdroj!BW$16,'k rozhodnutí detailní'!$A1488,0))</f>
        <v/>
      </c>
      <c r="J1489" s="419" t="str">
        <f ca="1">IF($B1489="","",OFFSET(Zdroj!BX$16,'k rozhodnutí detailní'!$A1488,0))</f>
        <v/>
      </c>
      <c r="K1489" s="419" t="str">
        <f ca="1">IF($B1489="","",OFFSET(Zdroj!BY$16,'k rozhodnutí detailní'!$A1488,0))</f>
        <v/>
      </c>
      <c r="L1489" s="419" t="str">
        <f ca="1">IF($B1489="","",CONCATENATE(OFFSET(Zdroj!BZ$16,'k rozhodnutí detailní'!$A1488,0)," ze 100"))</f>
        <v/>
      </c>
      <c r="M1489" s="435" t="str">
        <f t="shared" ref="M1489" ca="1" si="1081">IF($B1489="","",SUM((I1489+J1489+K1489)/100))</f>
        <v/>
      </c>
      <c r="N1489" s="425" t="str">
        <f ca="1">IF(B1489="","",IF(Zdroj!$AS$1=Zdroj!$AT$9,IF(ROUND(G1489*M1489,Zdroj!$AT$8)&lt;Zdroj!$AU$1,Zdroj!$AU$1,ROUND(G1489*M1489,Zdroj!$AT$8)),OFFSET(Zdroj!CE$16,'k rozhodnutí detailní'!A1488,0)))</f>
        <v/>
      </c>
      <c r="O1489" s="419" t="str">
        <f ca="1">IF($B1489="","",OFFSET(Zdroj!Z$16,'k rozhodnutí detailní'!$A1488,0))</f>
        <v/>
      </c>
    </row>
    <row r="1490" spans="1:15" hidden="1" x14ac:dyDescent="0.25">
      <c r="A1490" s="25"/>
      <c r="B1490" s="424" t="str">
        <f ca="1">IF(OFFSET(Zdroj!$B$16,A1488,0)&gt;0,OFFSET(Zdroj!$B$16,A1488,0)+0,"")</f>
        <v/>
      </c>
      <c r="C1490" s="2" t="str">
        <f ca="1">IF($B1489="","",IF(Zdroj!$AS$9="ano",CONCATENATE("Okres:","
",OFFSET(Zdroj!CH$16,'k rozhodnutí detailní'!$A1488,0),"
","Právní forma","
",OFFSET(Zdroj!H$16,'k rozhodnutí detailní'!$A1488,0),"
",IF(OFFSET(Zdroj!I$16,'k rozhodnutí detailní'!$A1488,0)="","","IČO: "),OFFSET(Zdroj!I$16,'k rozhodnutí detailní'!$A1488,0),"
","B.Ú. ",IF(OFFSET(Zdroj!J$16,'k rozhodnutí detailní'!$A1488,0)="","","Anonymizováno")),CONCATENATE("Okres:","
",OFFSET(Zdroj!CH$16,'k rozhodnutí detailní'!$A1488,0),"
","Právní forma","
",OFFSET(Zdroj!H$16,'k rozhodnutí detailní'!$A1488,0),"
",IF(OFFSET(Zdroj!I$16,'k rozhodnutí detailní'!$A1488,0)="","","IČO: "),OFFSET(Zdroj!I$16,'k rozhodnutí detailní'!$A1488,0),"
","B.Ú. ",OFFSET(Zdroj!J$16,'k rozhodnutí detailní'!$A1488,0))))</f>
        <v/>
      </c>
      <c r="D1490" s="3" t="str">
        <f ca="1">IF($B1489="","",OFFSET(Zdroj!O$16,'k rozhodnutí detailní'!$A1488,0))</f>
        <v/>
      </c>
      <c r="E1490" s="426"/>
      <c r="F1490" s="31"/>
      <c r="G1490" s="429"/>
      <c r="H1490" s="427"/>
      <c r="I1490" s="419"/>
      <c r="J1490" s="419"/>
      <c r="K1490" s="419"/>
      <c r="L1490" s="419"/>
      <c r="M1490" s="435"/>
      <c r="N1490" s="425"/>
      <c r="O1490" s="419"/>
    </row>
    <row r="1491" spans="1:15" hidden="1" x14ac:dyDescent="0.25">
      <c r="A1491" s="25">
        <f t="shared" ref="A1491" si="1082">ROW()/3-1</f>
        <v>496</v>
      </c>
      <c r="B1491" s="424"/>
      <c r="C1491" s="29" t="str">
        <f ca="1">IF($B1489="","",IF(Zdroj!$AS$9="ano",IF(OFFSET(Zdroj!M$16,'k rozhodnutí detailní'!A1488,0)="","","Anonymizováno"),IF(OFFSET(Zdroj!M$16,'k rozhodnutí detailní'!A1488,0)="","",OFFSET(Zdroj!M$16,'k rozhodnutí detailní'!A1488,0))))</f>
        <v/>
      </c>
      <c r="D1491" s="3" t="str">
        <f ca="1">IF($B1489="","",CONCATENATE("Dotace bude použita na:","
",OFFSET(Zdroj!P$16,'k rozhodnutí detailní'!$A1488,0)))</f>
        <v/>
      </c>
      <c r="E1491" s="426"/>
      <c r="F1491" s="32" t="str">
        <f ca="1">IF($B1489="","",OFFSET(Zdroj!V$16,'k rozhodnutí detailní'!$A1488,0))</f>
        <v/>
      </c>
      <c r="G1491" s="49" t="str">
        <f ca="1">IF($B1489="","",OFFSET(Zdroj!CC$16,'k rozhodnutí'!#REF!,0))</f>
        <v/>
      </c>
      <c r="H1491" s="427"/>
      <c r="I1491" s="419"/>
      <c r="J1491" s="419"/>
      <c r="K1491" s="419"/>
      <c r="L1491" s="419"/>
      <c r="M1491" s="435"/>
      <c r="N1491" s="33" t="str">
        <f t="shared" ref="N1491" ca="1" si="1083">IF(B1489="","",N1489/G1489)</f>
        <v/>
      </c>
      <c r="O1491" s="419"/>
    </row>
    <row r="1492" spans="1:15" hidden="1" x14ac:dyDescent="0.25">
      <c r="A1492" s="25"/>
      <c r="B1492" s="144" t="str">
        <f ca="1">IF(OFFSET(Zdroj!$B$16,A1491,0)&gt;0,A1494,"")</f>
        <v/>
      </c>
      <c r="C1492" s="2" t="str">
        <f ca="1">IF($B1492="","",IF(Zdroj!$AS$9="ano",CONCATENATE(OFFSET(Zdroj!C$16,'k rozhodnutí detailní'!$A1491,0),"
","Anonymizováno","
",OFFSET(Zdroj!E$16,'k rozhodnutí detailní'!$A1491,0),"
",OFFSET(Zdroj!F$16,'k rozhodnutí detailní'!$A1491,0)),CONCATENATE(OFFSET(Zdroj!C$16,'k rozhodnutí detailní'!$A1491,0),"
",OFFSET(Zdroj!D$16,'k rozhodnutí detailní'!$A1491,0),"
",OFFSET(Zdroj!E$16,'k rozhodnutí detailní'!$A1491,0),"
",OFFSET(Zdroj!F$16,'k rozhodnutí detailní'!$A1491,0))))</f>
        <v/>
      </c>
      <c r="D1492" s="20" t="str">
        <f ca="1">IF($B1492="","",OFFSET(Zdroj!N$16,'k rozhodnutí detailní'!$A1491,0))</f>
        <v/>
      </c>
      <c r="E1492" s="426" t="str">
        <f ca="1">IF($B1492="","",OFFSET(Zdroj!T$16,'k rozhodnutí detailní'!$A1491,0))</f>
        <v/>
      </c>
      <c r="F1492" s="32" t="str">
        <f ca="1">IF($B1492="","",OFFSET(Zdroj!U$16,'k rozhodnutí detailní'!$A1491,0))</f>
        <v/>
      </c>
      <c r="G1492" s="429" t="str">
        <f ca="1">IF($B1492="","",OFFSET(Zdroj!W$16,'k rozhodnutí detailní'!$A1491,0))</f>
        <v/>
      </c>
      <c r="H1492" s="427" t="str">
        <f ca="1">IF($B1492="","",OFFSET(Zdroj!Y$16,'k rozhodnutí detailní'!$A1491,0))</f>
        <v/>
      </c>
      <c r="I1492" s="419" t="str">
        <f ca="1">IF($B1492="","",OFFSET(Zdroj!BW$16,'k rozhodnutí detailní'!$A1491,0))</f>
        <v/>
      </c>
      <c r="J1492" s="419" t="str">
        <f ca="1">IF($B1492="","",OFFSET(Zdroj!BX$16,'k rozhodnutí detailní'!$A1491,0))</f>
        <v/>
      </c>
      <c r="K1492" s="419" t="str">
        <f ca="1">IF($B1492="","",OFFSET(Zdroj!BY$16,'k rozhodnutí detailní'!$A1491,0))</f>
        <v/>
      </c>
      <c r="L1492" s="419" t="str">
        <f ca="1">IF($B1492="","",CONCATENATE(OFFSET(Zdroj!BZ$16,'k rozhodnutí detailní'!$A1491,0)," ze 100"))</f>
        <v/>
      </c>
      <c r="M1492" s="435" t="str">
        <f t="shared" ref="M1492" ca="1" si="1084">IF($B1492="","",SUM((I1492+J1492+K1492)/100))</f>
        <v/>
      </c>
      <c r="N1492" s="425" t="str">
        <f ca="1">IF(B1492="","",IF(Zdroj!$AS$1=Zdroj!$AT$9,IF(ROUND(G1492*M1492,Zdroj!$AT$8)&lt;Zdroj!$AU$1,Zdroj!$AU$1,ROUND(G1492*M1492,Zdroj!$AT$8)),OFFSET(Zdroj!CE$16,'k rozhodnutí detailní'!A1491,0)))</f>
        <v/>
      </c>
      <c r="O1492" s="419" t="str">
        <f ca="1">IF($B1492="","",OFFSET(Zdroj!Z$16,'k rozhodnutí detailní'!$A1491,0))</f>
        <v/>
      </c>
    </row>
    <row r="1493" spans="1:15" hidden="1" x14ac:dyDescent="0.25">
      <c r="A1493" s="25"/>
      <c r="B1493" s="424" t="str">
        <f ca="1">IF(OFFSET(Zdroj!$B$16,A1491,0)&gt;0,OFFSET(Zdroj!$B$16,A1491,0)+0,"")</f>
        <v/>
      </c>
      <c r="C1493" s="2" t="str">
        <f ca="1">IF($B1492="","",IF(Zdroj!$AS$9="ano",CONCATENATE("Okres:","
",OFFSET(Zdroj!CH$16,'k rozhodnutí detailní'!$A1491,0),"
","Právní forma","
",OFFSET(Zdroj!H$16,'k rozhodnutí detailní'!$A1491,0),"
",IF(OFFSET(Zdroj!I$16,'k rozhodnutí detailní'!$A1491,0)="","","IČO: "),OFFSET(Zdroj!I$16,'k rozhodnutí detailní'!$A1491,0),"
","B.Ú. ",IF(OFFSET(Zdroj!J$16,'k rozhodnutí detailní'!$A1491,0)="","","Anonymizováno")),CONCATENATE("Okres:","
",OFFSET(Zdroj!CH$16,'k rozhodnutí detailní'!$A1491,0),"
","Právní forma","
",OFFSET(Zdroj!H$16,'k rozhodnutí detailní'!$A1491,0),"
",IF(OFFSET(Zdroj!I$16,'k rozhodnutí detailní'!$A1491,0)="","","IČO: "),OFFSET(Zdroj!I$16,'k rozhodnutí detailní'!$A1491,0),"
","B.Ú. ",OFFSET(Zdroj!J$16,'k rozhodnutí detailní'!$A1491,0))))</f>
        <v/>
      </c>
      <c r="D1493" s="3" t="str">
        <f ca="1">IF($B1492="","",OFFSET(Zdroj!O$16,'k rozhodnutí detailní'!$A1491,0))</f>
        <v/>
      </c>
      <c r="E1493" s="426"/>
      <c r="F1493" s="31"/>
      <c r="G1493" s="429"/>
      <c r="H1493" s="427"/>
      <c r="I1493" s="419"/>
      <c r="J1493" s="419"/>
      <c r="K1493" s="419"/>
      <c r="L1493" s="419"/>
      <c r="M1493" s="435"/>
      <c r="N1493" s="425"/>
      <c r="O1493" s="419"/>
    </row>
    <row r="1494" spans="1:15" hidden="1" x14ac:dyDescent="0.25">
      <c r="A1494" s="25">
        <f t="shared" ref="A1494" si="1085">ROW()/3-1</f>
        <v>497</v>
      </c>
      <c r="B1494" s="424"/>
      <c r="C1494" s="29" t="str">
        <f ca="1">IF($B1492="","",IF(Zdroj!$AS$9="ano",IF(OFFSET(Zdroj!M$16,'k rozhodnutí detailní'!A1491,0)="","","Anonymizováno"),IF(OFFSET(Zdroj!M$16,'k rozhodnutí detailní'!A1491,0)="","",OFFSET(Zdroj!M$16,'k rozhodnutí detailní'!A1491,0))))</f>
        <v/>
      </c>
      <c r="D1494" s="3" t="str">
        <f ca="1">IF($B1492="","",CONCATENATE("Dotace bude použita na:","
",OFFSET(Zdroj!P$16,'k rozhodnutí detailní'!$A1491,0)))</f>
        <v/>
      </c>
      <c r="E1494" s="426"/>
      <c r="F1494" s="32" t="str">
        <f ca="1">IF($B1492="","",OFFSET(Zdroj!V$16,'k rozhodnutí detailní'!$A1491,0))</f>
        <v/>
      </c>
      <c r="G1494" s="49" t="str">
        <f ca="1">IF($B1492="","",OFFSET(Zdroj!CC$16,'k rozhodnutí'!#REF!,0))</f>
        <v/>
      </c>
      <c r="H1494" s="427"/>
      <c r="I1494" s="419"/>
      <c r="J1494" s="419"/>
      <c r="K1494" s="419"/>
      <c r="L1494" s="419"/>
      <c r="M1494" s="435"/>
      <c r="N1494" s="33" t="str">
        <f t="shared" ref="N1494" ca="1" si="1086">IF(B1492="","",N1492/G1492)</f>
        <v/>
      </c>
      <c r="O1494" s="419"/>
    </row>
    <row r="1495" spans="1:15" hidden="1" x14ac:dyDescent="0.25">
      <c r="A1495" s="25"/>
      <c r="B1495" s="144" t="str">
        <f ca="1">IF(OFFSET(Zdroj!$B$16,A1494,0)&gt;0,A1497,"")</f>
        <v/>
      </c>
      <c r="C1495" s="2" t="str">
        <f ca="1">IF($B1495="","",IF(Zdroj!$AS$9="ano",CONCATENATE(OFFSET(Zdroj!C$16,'k rozhodnutí detailní'!$A1494,0),"
","Anonymizováno","
",OFFSET(Zdroj!E$16,'k rozhodnutí detailní'!$A1494,0),"
",OFFSET(Zdroj!F$16,'k rozhodnutí detailní'!$A1494,0)),CONCATENATE(OFFSET(Zdroj!C$16,'k rozhodnutí detailní'!$A1494,0),"
",OFFSET(Zdroj!D$16,'k rozhodnutí detailní'!$A1494,0),"
",OFFSET(Zdroj!E$16,'k rozhodnutí detailní'!$A1494,0),"
",OFFSET(Zdroj!F$16,'k rozhodnutí detailní'!$A1494,0))))</f>
        <v/>
      </c>
      <c r="D1495" s="20" t="str">
        <f ca="1">IF($B1495="","",OFFSET(Zdroj!N$16,'k rozhodnutí detailní'!$A1494,0))</f>
        <v/>
      </c>
      <c r="E1495" s="426" t="str">
        <f ca="1">IF($B1495="","",OFFSET(Zdroj!T$16,'k rozhodnutí detailní'!$A1494,0))</f>
        <v/>
      </c>
      <c r="F1495" s="32" t="str">
        <f ca="1">IF($B1495="","",OFFSET(Zdroj!U$16,'k rozhodnutí detailní'!$A1494,0))</f>
        <v/>
      </c>
      <c r="G1495" s="429" t="str">
        <f ca="1">IF($B1495="","",OFFSET(Zdroj!W$16,'k rozhodnutí detailní'!$A1494,0))</f>
        <v/>
      </c>
      <c r="H1495" s="427" t="str">
        <f ca="1">IF($B1495="","",OFFSET(Zdroj!Y$16,'k rozhodnutí detailní'!$A1494,0))</f>
        <v/>
      </c>
      <c r="I1495" s="419" t="str">
        <f ca="1">IF($B1495="","",OFFSET(Zdroj!BW$16,'k rozhodnutí detailní'!$A1494,0))</f>
        <v/>
      </c>
      <c r="J1495" s="419" t="str">
        <f ca="1">IF($B1495="","",OFFSET(Zdroj!BX$16,'k rozhodnutí detailní'!$A1494,0))</f>
        <v/>
      </c>
      <c r="K1495" s="419" t="str">
        <f ca="1">IF($B1495="","",OFFSET(Zdroj!BY$16,'k rozhodnutí detailní'!$A1494,0))</f>
        <v/>
      </c>
      <c r="L1495" s="419" t="str">
        <f ca="1">IF($B1495="","",CONCATENATE(OFFSET(Zdroj!BZ$16,'k rozhodnutí detailní'!$A1494,0)," ze 100"))</f>
        <v/>
      </c>
      <c r="M1495" s="435" t="str">
        <f t="shared" ref="M1495" ca="1" si="1087">IF($B1495="","",SUM((I1495+J1495+K1495)/100))</f>
        <v/>
      </c>
      <c r="N1495" s="425" t="str">
        <f ca="1">IF(B1495="","",IF(Zdroj!$AS$1=Zdroj!$AT$9,IF(ROUND(G1495*M1495,Zdroj!$AT$8)&lt;Zdroj!$AU$1,Zdroj!$AU$1,ROUND(G1495*M1495,Zdroj!$AT$8)),OFFSET(Zdroj!CE$16,'k rozhodnutí detailní'!A1494,0)))</f>
        <v/>
      </c>
      <c r="O1495" s="419" t="str">
        <f ca="1">IF($B1495="","",OFFSET(Zdroj!Z$16,'k rozhodnutí detailní'!$A1494,0))</f>
        <v/>
      </c>
    </row>
    <row r="1496" spans="1:15" hidden="1" x14ac:dyDescent="0.25">
      <c r="A1496" s="25"/>
      <c r="B1496" s="424" t="str">
        <f ca="1">IF(OFFSET(Zdroj!$B$16,A1494,0)&gt;0,OFFSET(Zdroj!$B$16,A1494,0)+0,"")</f>
        <v/>
      </c>
      <c r="C1496" s="2" t="str">
        <f ca="1">IF($B1495="","",IF(Zdroj!$AS$9="ano",CONCATENATE("Okres:","
",OFFSET(Zdroj!CH$16,'k rozhodnutí detailní'!$A1494,0),"
","Právní forma","
",OFFSET(Zdroj!H$16,'k rozhodnutí detailní'!$A1494,0),"
",IF(OFFSET(Zdroj!I$16,'k rozhodnutí detailní'!$A1494,0)="","","IČO: "),OFFSET(Zdroj!I$16,'k rozhodnutí detailní'!$A1494,0),"
","B.Ú. ",IF(OFFSET(Zdroj!J$16,'k rozhodnutí detailní'!$A1494,0)="","","Anonymizováno")),CONCATENATE("Okres:","
",OFFSET(Zdroj!CH$16,'k rozhodnutí detailní'!$A1494,0),"
","Právní forma","
",OFFSET(Zdroj!H$16,'k rozhodnutí detailní'!$A1494,0),"
",IF(OFFSET(Zdroj!I$16,'k rozhodnutí detailní'!$A1494,0)="","","IČO: "),OFFSET(Zdroj!I$16,'k rozhodnutí detailní'!$A1494,0),"
","B.Ú. ",OFFSET(Zdroj!J$16,'k rozhodnutí detailní'!$A1494,0))))</f>
        <v/>
      </c>
      <c r="D1496" s="3" t="str">
        <f ca="1">IF($B1495="","",OFFSET(Zdroj!O$16,'k rozhodnutí detailní'!$A1494,0))</f>
        <v/>
      </c>
      <c r="E1496" s="426"/>
      <c r="F1496" s="31"/>
      <c r="G1496" s="429"/>
      <c r="H1496" s="427"/>
      <c r="I1496" s="419"/>
      <c r="J1496" s="419"/>
      <c r="K1496" s="419"/>
      <c r="L1496" s="419"/>
      <c r="M1496" s="435"/>
      <c r="N1496" s="425"/>
      <c r="O1496" s="419"/>
    </row>
    <row r="1497" spans="1:15" hidden="1" x14ac:dyDescent="0.25">
      <c r="A1497" s="25">
        <f t="shared" ref="A1497" si="1088">ROW()/3-1</f>
        <v>498</v>
      </c>
      <c r="B1497" s="424"/>
      <c r="C1497" s="29" t="str">
        <f ca="1">IF($B1495="","",IF(Zdroj!$AS$9="ano",IF(OFFSET(Zdroj!M$16,'k rozhodnutí detailní'!A1494,0)="","","Anonymizováno"),IF(OFFSET(Zdroj!M$16,'k rozhodnutí detailní'!A1494,0)="","",OFFSET(Zdroj!M$16,'k rozhodnutí detailní'!A1494,0))))</f>
        <v/>
      </c>
      <c r="D1497" s="3" t="str">
        <f ca="1">IF($B1495="","",CONCATENATE("Dotace bude použita na:","
",OFFSET(Zdroj!P$16,'k rozhodnutí detailní'!$A1494,0)))</f>
        <v/>
      </c>
      <c r="E1497" s="426"/>
      <c r="F1497" s="32" t="str">
        <f ca="1">IF($B1495="","",OFFSET(Zdroj!V$16,'k rozhodnutí detailní'!$A1494,0))</f>
        <v/>
      </c>
      <c r="G1497" s="49" t="str">
        <f ca="1">IF($B1495="","",OFFSET(Zdroj!CC$16,'k rozhodnutí'!#REF!,0))</f>
        <v/>
      </c>
      <c r="H1497" s="427"/>
      <c r="I1497" s="419"/>
      <c r="J1497" s="419"/>
      <c r="K1497" s="419"/>
      <c r="L1497" s="419"/>
      <c r="M1497" s="435"/>
      <c r="N1497" s="33" t="str">
        <f t="shared" ref="N1497" ca="1" si="1089">IF(B1495="","",N1495/G1495)</f>
        <v/>
      </c>
      <c r="O1497" s="419"/>
    </row>
    <row r="1498" spans="1:15" hidden="1" x14ac:dyDescent="0.25">
      <c r="A1498" s="25"/>
      <c r="B1498" s="144" t="str">
        <f ca="1">IF(OFFSET(Zdroj!$B$16,A1497,0)&gt;0,A1500,"")</f>
        <v/>
      </c>
      <c r="C1498" s="2" t="str">
        <f ca="1">IF($B1498="","",IF(Zdroj!$AS$9="ano",CONCATENATE(OFFSET(Zdroj!C$16,'k rozhodnutí detailní'!$A1497,0),"
","Anonymizováno","
",OFFSET(Zdroj!E$16,'k rozhodnutí detailní'!$A1497,0),"
",OFFSET(Zdroj!F$16,'k rozhodnutí detailní'!$A1497,0)),CONCATENATE(OFFSET(Zdroj!C$16,'k rozhodnutí detailní'!$A1497,0),"
",OFFSET(Zdroj!D$16,'k rozhodnutí detailní'!$A1497,0),"
",OFFSET(Zdroj!E$16,'k rozhodnutí detailní'!$A1497,0),"
",OFFSET(Zdroj!F$16,'k rozhodnutí detailní'!$A1497,0))))</f>
        <v/>
      </c>
      <c r="D1498" s="20" t="str">
        <f ca="1">IF($B1498="","",OFFSET(Zdroj!N$16,'k rozhodnutí detailní'!$A1497,0))</f>
        <v/>
      </c>
      <c r="E1498" s="426" t="str">
        <f ca="1">IF($B1498="","",OFFSET(Zdroj!T$16,'k rozhodnutí detailní'!$A1497,0))</f>
        <v/>
      </c>
      <c r="F1498" s="32" t="str">
        <f ca="1">IF($B1498="","",OFFSET(Zdroj!U$16,'k rozhodnutí detailní'!$A1497,0))</f>
        <v/>
      </c>
      <c r="G1498" s="429" t="str">
        <f ca="1">IF($B1498="","",OFFSET(Zdroj!W$16,'k rozhodnutí detailní'!$A1497,0))</f>
        <v/>
      </c>
      <c r="H1498" s="427" t="str">
        <f ca="1">IF($B1498="","",OFFSET(Zdroj!Y$16,'k rozhodnutí detailní'!$A1497,0))</f>
        <v/>
      </c>
      <c r="I1498" s="419" t="str">
        <f ca="1">IF($B1498="","",OFFSET(Zdroj!BW$16,'k rozhodnutí detailní'!$A1497,0))</f>
        <v/>
      </c>
      <c r="J1498" s="419" t="str">
        <f ca="1">IF($B1498="","",OFFSET(Zdroj!BX$16,'k rozhodnutí detailní'!$A1497,0))</f>
        <v/>
      </c>
      <c r="K1498" s="419" t="str">
        <f ca="1">IF($B1498="","",OFFSET(Zdroj!BY$16,'k rozhodnutí detailní'!$A1497,0))</f>
        <v/>
      </c>
      <c r="L1498" s="419" t="str">
        <f ca="1">IF($B1498="","",CONCATENATE(OFFSET(Zdroj!BZ$16,'k rozhodnutí detailní'!$A1497,0)," ze 100"))</f>
        <v/>
      </c>
      <c r="M1498" s="435" t="str">
        <f t="shared" ref="M1498" ca="1" si="1090">IF($B1498="","",SUM((I1498+J1498+K1498)/100))</f>
        <v/>
      </c>
      <c r="N1498" s="425" t="str">
        <f ca="1">IF(B1498="","",IF(Zdroj!$AS$1=Zdroj!$AT$9,IF(ROUND(G1498*M1498,Zdroj!$AT$8)&lt;Zdroj!$AU$1,Zdroj!$AU$1,ROUND(G1498*M1498,Zdroj!$AT$8)),OFFSET(Zdroj!CE$16,'k rozhodnutí detailní'!A1497,0)))</f>
        <v/>
      </c>
      <c r="O1498" s="419" t="str">
        <f ca="1">IF($B1498="","",OFFSET(Zdroj!Z$16,'k rozhodnutí detailní'!$A1497,0))</f>
        <v/>
      </c>
    </row>
    <row r="1499" spans="1:15" hidden="1" x14ac:dyDescent="0.25">
      <c r="A1499" s="25"/>
      <c r="B1499" s="424" t="str">
        <f ca="1">IF(OFFSET(Zdroj!$B$16,A1497,0)&gt;0,OFFSET(Zdroj!$B$16,A1497,0)+0,"")</f>
        <v/>
      </c>
      <c r="C1499" s="2" t="str">
        <f ca="1">IF($B1498="","",IF(Zdroj!$AS$9="ano",CONCATENATE("Okres:","
",OFFSET(Zdroj!CH$16,'k rozhodnutí detailní'!$A1497,0),"
","Právní forma","
",OFFSET(Zdroj!H$16,'k rozhodnutí detailní'!$A1497,0),"
",IF(OFFSET(Zdroj!I$16,'k rozhodnutí detailní'!$A1497,0)="","","IČO: "),OFFSET(Zdroj!I$16,'k rozhodnutí detailní'!$A1497,0),"
","B.Ú. ",IF(OFFSET(Zdroj!J$16,'k rozhodnutí detailní'!$A1497,0)="","","Anonymizováno")),CONCATENATE("Okres:","
",OFFSET(Zdroj!CH$16,'k rozhodnutí detailní'!$A1497,0),"
","Právní forma","
",OFFSET(Zdroj!H$16,'k rozhodnutí detailní'!$A1497,0),"
",IF(OFFSET(Zdroj!I$16,'k rozhodnutí detailní'!$A1497,0)="","","IČO: "),OFFSET(Zdroj!I$16,'k rozhodnutí detailní'!$A1497,0),"
","B.Ú. ",OFFSET(Zdroj!J$16,'k rozhodnutí detailní'!$A1497,0))))</f>
        <v/>
      </c>
      <c r="D1499" s="3" t="str">
        <f ca="1">IF($B1498="","",OFFSET(Zdroj!O$16,'k rozhodnutí detailní'!$A1497,0))</f>
        <v/>
      </c>
      <c r="E1499" s="426"/>
      <c r="F1499" s="31"/>
      <c r="G1499" s="429"/>
      <c r="H1499" s="427"/>
      <c r="I1499" s="419"/>
      <c r="J1499" s="419"/>
      <c r="K1499" s="419"/>
      <c r="L1499" s="419"/>
      <c r="M1499" s="435"/>
      <c r="N1499" s="425"/>
      <c r="O1499" s="419"/>
    </row>
    <row r="1500" spans="1:15" hidden="1" x14ac:dyDescent="0.25">
      <c r="A1500" s="25">
        <f t="shared" ref="A1500" si="1091">ROW()/3-1</f>
        <v>499</v>
      </c>
      <c r="B1500" s="424"/>
      <c r="C1500" s="29" t="str">
        <f ca="1">IF($B1498="","",IF(Zdroj!$AS$9="ano",IF(OFFSET(Zdroj!M$16,'k rozhodnutí detailní'!A1497,0)="","","Anonymizováno"),IF(OFFSET(Zdroj!M$16,'k rozhodnutí detailní'!A1497,0)="","",OFFSET(Zdroj!M$16,'k rozhodnutí detailní'!A1497,0))))</f>
        <v/>
      </c>
      <c r="D1500" s="3" t="str">
        <f ca="1">IF($B1498="","",CONCATENATE("Dotace bude použita na:","
",OFFSET(Zdroj!P$16,'k rozhodnutí detailní'!$A1497,0)))</f>
        <v/>
      </c>
      <c r="E1500" s="426"/>
      <c r="F1500" s="32" t="str">
        <f ca="1">IF($B1498="","",OFFSET(Zdroj!V$16,'k rozhodnutí detailní'!$A1497,0))</f>
        <v/>
      </c>
      <c r="G1500" s="49" t="str">
        <f ca="1">IF($B1498="","",OFFSET(Zdroj!CC$16,'k rozhodnutí'!#REF!,0))</f>
        <v/>
      </c>
      <c r="H1500" s="427"/>
      <c r="I1500" s="419"/>
      <c r="J1500" s="419"/>
      <c r="K1500" s="419"/>
      <c r="L1500" s="419"/>
      <c r="M1500" s="435"/>
      <c r="N1500" s="33" t="str">
        <f t="shared" ref="N1500" ca="1" si="1092">IF(B1498="","",N1498/G1498)</f>
        <v/>
      </c>
      <c r="O1500" s="419"/>
    </row>
    <row r="1501" spans="1:15" hidden="1" x14ac:dyDescent="0.25">
      <c r="A1501" s="25"/>
      <c r="B1501" s="144" t="str">
        <f ca="1">IF(OFFSET(Zdroj!$B$16,A1500,0)&gt;0,A1503,"")</f>
        <v/>
      </c>
      <c r="C1501" s="2" t="str">
        <f ca="1">IF($B1501="","",IF(Zdroj!$AS$9="ano",CONCATENATE(OFFSET(Zdroj!C$16,'k rozhodnutí detailní'!$A1500,0),"
","Anonymizováno","
",OFFSET(Zdroj!E$16,'k rozhodnutí detailní'!$A1500,0),"
",OFFSET(Zdroj!F$16,'k rozhodnutí detailní'!$A1500,0)),CONCATENATE(OFFSET(Zdroj!C$16,'k rozhodnutí detailní'!$A1500,0),"
",OFFSET(Zdroj!D$16,'k rozhodnutí detailní'!$A1500,0),"
",OFFSET(Zdroj!E$16,'k rozhodnutí detailní'!$A1500,0),"
",OFFSET(Zdroj!F$16,'k rozhodnutí detailní'!$A1500,0))))</f>
        <v/>
      </c>
      <c r="D1501" s="20" t="str">
        <f ca="1">IF($B1501="","",OFFSET(Zdroj!N$16,'k rozhodnutí detailní'!$A1500,0))</f>
        <v/>
      </c>
      <c r="E1501" s="426" t="str">
        <f ca="1">IF($B1501="","",OFFSET(Zdroj!T$16,'k rozhodnutí detailní'!$A1500,0))</f>
        <v/>
      </c>
      <c r="F1501" s="32" t="str">
        <f ca="1">IF($B1501="","",OFFSET(Zdroj!U$16,'k rozhodnutí detailní'!$A1500,0))</f>
        <v/>
      </c>
      <c r="G1501" s="429" t="str">
        <f ca="1">IF($B1501="","",OFFSET(Zdroj!W$16,'k rozhodnutí detailní'!$A1500,0))</f>
        <v/>
      </c>
      <c r="H1501" s="427" t="str">
        <f ca="1">IF($B1501="","",OFFSET(Zdroj!Y$16,'k rozhodnutí detailní'!$A1500,0))</f>
        <v/>
      </c>
      <c r="I1501" s="419" t="str">
        <f ca="1">IF($B1501="","",OFFSET(Zdroj!BW$16,'k rozhodnutí detailní'!$A1500,0))</f>
        <v/>
      </c>
      <c r="J1501" s="419" t="str">
        <f ca="1">IF($B1501="","",OFFSET(Zdroj!BX$16,'k rozhodnutí detailní'!$A1500,0))</f>
        <v/>
      </c>
      <c r="K1501" s="419" t="str">
        <f ca="1">IF($B1501="","",OFFSET(Zdroj!BY$16,'k rozhodnutí detailní'!$A1500,0))</f>
        <v/>
      </c>
      <c r="L1501" s="419" t="str">
        <f ca="1">IF($B1501="","",CONCATENATE(OFFSET(Zdroj!BZ$16,'k rozhodnutí detailní'!$A1500,0)," ze 100"))</f>
        <v/>
      </c>
      <c r="M1501" s="435" t="str">
        <f t="shared" ref="M1501" ca="1" si="1093">IF($B1501="","",SUM((I1501+J1501+K1501)/100))</f>
        <v/>
      </c>
      <c r="N1501" s="425" t="str">
        <f ca="1">IF(B1501="","",IF(Zdroj!$AS$1=Zdroj!$AT$9,IF(ROUND(G1501*M1501,Zdroj!$AT$8)&lt;Zdroj!$AU$1,Zdroj!$AU$1,ROUND(G1501*M1501,Zdroj!$AT$8)),OFFSET(Zdroj!CE$16,'k rozhodnutí detailní'!A1500,0)))</f>
        <v/>
      </c>
      <c r="O1501" s="419" t="str">
        <f ca="1">IF($B1501="","",OFFSET(Zdroj!Z$16,'k rozhodnutí detailní'!$A1500,0))</f>
        <v/>
      </c>
    </row>
    <row r="1502" spans="1:15" hidden="1" x14ac:dyDescent="0.25">
      <c r="A1502" s="25"/>
      <c r="B1502" s="424" t="str">
        <f ca="1">IF(OFFSET(Zdroj!$B$16,A1500,0)&gt;0,OFFSET(Zdroj!$B$16,A1500,0)+0,"")</f>
        <v/>
      </c>
      <c r="C1502" s="2" t="str">
        <f ca="1">IF($B1501="","",IF(Zdroj!$AS$9="ano",CONCATENATE("Okres:","
",OFFSET(Zdroj!CH$16,'k rozhodnutí detailní'!$A1500,0),"
","Právní forma","
",OFFSET(Zdroj!H$16,'k rozhodnutí detailní'!$A1500,0),"
",IF(OFFSET(Zdroj!I$16,'k rozhodnutí detailní'!$A1500,0)="","","IČO: "),OFFSET(Zdroj!I$16,'k rozhodnutí detailní'!$A1500,0),"
","B.Ú. ",IF(OFFSET(Zdroj!J$16,'k rozhodnutí detailní'!$A1500,0)="","","Anonymizováno")),CONCATENATE("Okres:","
",OFFSET(Zdroj!CH$16,'k rozhodnutí detailní'!$A1500,0),"
","Právní forma","
",OFFSET(Zdroj!H$16,'k rozhodnutí detailní'!$A1500,0),"
",IF(OFFSET(Zdroj!I$16,'k rozhodnutí detailní'!$A1500,0)="","","IČO: "),OFFSET(Zdroj!I$16,'k rozhodnutí detailní'!$A1500,0),"
","B.Ú. ",OFFSET(Zdroj!J$16,'k rozhodnutí detailní'!$A1500,0))))</f>
        <v/>
      </c>
      <c r="D1502" s="3" t="str">
        <f ca="1">IF($B1501="","",OFFSET(Zdroj!O$16,'k rozhodnutí detailní'!$A1500,0))</f>
        <v/>
      </c>
      <c r="E1502" s="426"/>
      <c r="F1502" s="31"/>
      <c r="G1502" s="429"/>
      <c r="H1502" s="427"/>
      <c r="I1502" s="419"/>
      <c r="J1502" s="419"/>
      <c r="K1502" s="419"/>
      <c r="L1502" s="419"/>
      <c r="M1502" s="435"/>
      <c r="N1502" s="425"/>
      <c r="O1502" s="419"/>
    </row>
    <row r="1503" spans="1:15" hidden="1" x14ac:dyDescent="0.25">
      <c r="A1503" s="25">
        <f t="shared" ref="A1503" si="1094">ROW()/3-1</f>
        <v>500</v>
      </c>
      <c r="B1503" s="424"/>
      <c r="C1503" s="29" t="str">
        <f ca="1">IF($B1501="","",IF(Zdroj!$AS$9="ano",IF(OFFSET(Zdroj!M$16,'k rozhodnutí detailní'!A1500,0)="","","Anonymizováno"),IF(OFFSET(Zdroj!M$16,'k rozhodnutí detailní'!A1500,0)="","",OFFSET(Zdroj!M$16,'k rozhodnutí detailní'!A1500,0))))</f>
        <v/>
      </c>
      <c r="D1503" s="3" t="str">
        <f ca="1">IF($B1501="","",CONCATENATE("Dotace bude použita na:","
",OFFSET(Zdroj!P$16,'k rozhodnutí detailní'!$A1500,0)))</f>
        <v/>
      </c>
      <c r="E1503" s="426"/>
      <c r="F1503" s="32" t="str">
        <f ca="1">IF($B1501="","",OFFSET(Zdroj!V$16,'k rozhodnutí detailní'!$A1500,0))</f>
        <v/>
      </c>
      <c r="G1503" s="49" t="str">
        <f ca="1">IF($B1501="","",OFFSET(Zdroj!CC$16,'k rozhodnutí'!#REF!,0))</f>
        <v/>
      </c>
      <c r="H1503" s="427"/>
      <c r="I1503" s="419"/>
      <c r="J1503" s="419"/>
      <c r="K1503" s="419"/>
      <c r="L1503" s="419"/>
      <c r="M1503" s="435"/>
      <c r="N1503" s="33" t="str">
        <f t="shared" ref="N1503" ca="1" si="1095">IF(B1501="","",N1501/G1501)</f>
        <v/>
      </c>
      <c r="O1503" s="419"/>
    </row>
    <row r="1504" spans="1:15" hidden="1" x14ac:dyDescent="0.25"/>
    <row r="1505" hidden="1" x14ac:dyDescent="0.25"/>
    <row r="1506" hidden="1" x14ac:dyDescent="0.25"/>
    <row r="1507" hidden="1" x14ac:dyDescent="0.25"/>
  </sheetData>
  <autoFilter ref="B3:O3" xr:uid="{00000000-0001-0000-0100-000000000000}"/>
  <mergeCells count="7910">
    <mergeCell ref="B1:B2"/>
    <mergeCell ref="P1174:P1176"/>
    <mergeCell ref="P1177:P1179"/>
    <mergeCell ref="P1180:P1182"/>
    <mergeCell ref="P1183:P1185"/>
    <mergeCell ref="P1186:P1188"/>
    <mergeCell ref="P1189:P1191"/>
    <mergeCell ref="P1192:P1194"/>
    <mergeCell ref="P1195:P1197"/>
    <mergeCell ref="P1198:P1200"/>
    <mergeCell ref="P1123:P1125"/>
    <mergeCell ref="P1126:P1128"/>
    <mergeCell ref="P1129:P1131"/>
    <mergeCell ref="P1132:P1134"/>
    <mergeCell ref="P1135:P1137"/>
    <mergeCell ref="P1138:P1140"/>
    <mergeCell ref="P1141:P1143"/>
    <mergeCell ref="P1144:P1146"/>
    <mergeCell ref="P1147:P1149"/>
    <mergeCell ref="P1150:P1152"/>
    <mergeCell ref="P1153:P1155"/>
    <mergeCell ref="P1156:P1158"/>
    <mergeCell ref="P1159:P1161"/>
    <mergeCell ref="P1162:P1164"/>
    <mergeCell ref="P1165:P1167"/>
    <mergeCell ref="P1168:P1170"/>
    <mergeCell ref="P1171:P1173"/>
    <mergeCell ref="P1072:P1074"/>
    <mergeCell ref="P1075:P1077"/>
    <mergeCell ref="P1078:P1080"/>
    <mergeCell ref="P1081:P1083"/>
    <mergeCell ref="P1084:P1086"/>
    <mergeCell ref="P1087:P1089"/>
    <mergeCell ref="P1090:P1092"/>
    <mergeCell ref="P1093:P1095"/>
    <mergeCell ref="P1096:P1098"/>
    <mergeCell ref="P1099:P1101"/>
    <mergeCell ref="P1102:P1104"/>
    <mergeCell ref="P1105:P1107"/>
    <mergeCell ref="P1108:P1110"/>
    <mergeCell ref="P1111:P1113"/>
    <mergeCell ref="P1114:P1116"/>
    <mergeCell ref="P1117:P1119"/>
    <mergeCell ref="P1120:P1122"/>
    <mergeCell ref="P1021:P1023"/>
    <mergeCell ref="P1024:P1026"/>
    <mergeCell ref="P1027:P1029"/>
    <mergeCell ref="P1030:P1032"/>
    <mergeCell ref="P1033:P1035"/>
    <mergeCell ref="P1036:P1038"/>
    <mergeCell ref="P1039:P1041"/>
    <mergeCell ref="P1042:P1044"/>
    <mergeCell ref="P1045:P1047"/>
    <mergeCell ref="P1048:P1050"/>
    <mergeCell ref="P1051:P1053"/>
    <mergeCell ref="P1054:P1056"/>
    <mergeCell ref="P1057:P1059"/>
    <mergeCell ref="P1060:P1062"/>
    <mergeCell ref="P1063:P1065"/>
    <mergeCell ref="P1066:P1068"/>
    <mergeCell ref="P1069:P1071"/>
    <mergeCell ref="P970:P972"/>
    <mergeCell ref="P973:P975"/>
    <mergeCell ref="P976:P978"/>
    <mergeCell ref="P979:P981"/>
    <mergeCell ref="P982:P984"/>
    <mergeCell ref="P985:P987"/>
    <mergeCell ref="P988:P990"/>
    <mergeCell ref="P991:P993"/>
    <mergeCell ref="P994:P996"/>
    <mergeCell ref="P997:P999"/>
    <mergeCell ref="P1000:P1002"/>
    <mergeCell ref="P1003:P1005"/>
    <mergeCell ref="P1006:P1008"/>
    <mergeCell ref="P1009:P1011"/>
    <mergeCell ref="P1012:P1014"/>
    <mergeCell ref="P1015:P1017"/>
    <mergeCell ref="P1018:P1020"/>
    <mergeCell ref="P919:P921"/>
    <mergeCell ref="P922:P924"/>
    <mergeCell ref="P925:P927"/>
    <mergeCell ref="P928:P930"/>
    <mergeCell ref="P931:P933"/>
    <mergeCell ref="P934:P936"/>
    <mergeCell ref="P937:P939"/>
    <mergeCell ref="P940:P942"/>
    <mergeCell ref="P943:P945"/>
    <mergeCell ref="P946:P948"/>
    <mergeCell ref="P949:P951"/>
    <mergeCell ref="P952:P954"/>
    <mergeCell ref="P955:P957"/>
    <mergeCell ref="P958:P960"/>
    <mergeCell ref="P961:P963"/>
    <mergeCell ref="P964:P966"/>
    <mergeCell ref="P967:P969"/>
    <mergeCell ref="P868:P870"/>
    <mergeCell ref="P871:P873"/>
    <mergeCell ref="P874:P876"/>
    <mergeCell ref="P877:P879"/>
    <mergeCell ref="P880:P882"/>
    <mergeCell ref="P883:P885"/>
    <mergeCell ref="P886:P888"/>
    <mergeCell ref="P889:P891"/>
    <mergeCell ref="P892:P894"/>
    <mergeCell ref="P895:P897"/>
    <mergeCell ref="P898:P900"/>
    <mergeCell ref="P901:P903"/>
    <mergeCell ref="P904:P906"/>
    <mergeCell ref="P907:P909"/>
    <mergeCell ref="P910:P912"/>
    <mergeCell ref="P913:P915"/>
    <mergeCell ref="P916:P918"/>
    <mergeCell ref="P817:P819"/>
    <mergeCell ref="P820:P822"/>
    <mergeCell ref="P823:P825"/>
    <mergeCell ref="P826:P828"/>
    <mergeCell ref="P829:P831"/>
    <mergeCell ref="P832:P834"/>
    <mergeCell ref="P835:P837"/>
    <mergeCell ref="P838:P840"/>
    <mergeCell ref="P841:P843"/>
    <mergeCell ref="P844:P846"/>
    <mergeCell ref="P847:P849"/>
    <mergeCell ref="P850:P852"/>
    <mergeCell ref="P853:P855"/>
    <mergeCell ref="P856:P858"/>
    <mergeCell ref="P859:P861"/>
    <mergeCell ref="P862:P864"/>
    <mergeCell ref="P865:P867"/>
    <mergeCell ref="P766:P768"/>
    <mergeCell ref="P769:P771"/>
    <mergeCell ref="P772:P774"/>
    <mergeCell ref="P775:P777"/>
    <mergeCell ref="P778:P780"/>
    <mergeCell ref="P781:P783"/>
    <mergeCell ref="P784:P786"/>
    <mergeCell ref="P787:P789"/>
    <mergeCell ref="P790:P792"/>
    <mergeCell ref="P793:P795"/>
    <mergeCell ref="P796:P798"/>
    <mergeCell ref="P799:P801"/>
    <mergeCell ref="P802:P804"/>
    <mergeCell ref="P805:P807"/>
    <mergeCell ref="P808:P810"/>
    <mergeCell ref="P811:P813"/>
    <mergeCell ref="P814:P816"/>
    <mergeCell ref="P715:P717"/>
    <mergeCell ref="P718:P720"/>
    <mergeCell ref="P721:P723"/>
    <mergeCell ref="P724:P726"/>
    <mergeCell ref="P727:P729"/>
    <mergeCell ref="P730:P732"/>
    <mergeCell ref="P733:P735"/>
    <mergeCell ref="P736:P738"/>
    <mergeCell ref="P739:P741"/>
    <mergeCell ref="P742:P744"/>
    <mergeCell ref="P745:P747"/>
    <mergeCell ref="P748:P750"/>
    <mergeCell ref="P751:P753"/>
    <mergeCell ref="P754:P756"/>
    <mergeCell ref="P757:P759"/>
    <mergeCell ref="P760:P762"/>
    <mergeCell ref="P763:P765"/>
    <mergeCell ref="P664:P666"/>
    <mergeCell ref="P667:P669"/>
    <mergeCell ref="P670:P672"/>
    <mergeCell ref="P673:P675"/>
    <mergeCell ref="P676:P678"/>
    <mergeCell ref="P679:P681"/>
    <mergeCell ref="P682:P684"/>
    <mergeCell ref="P685:P687"/>
    <mergeCell ref="P688:P690"/>
    <mergeCell ref="P691:P693"/>
    <mergeCell ref="P694:P696"/>
    <mergeCell ref="P697:P699"/>
    <mergeCell ref="P700:P702"/>
    <mergeCell ref="P703:P705"/>
    <mergeCell ref="P706:P708"/>
    <mergeCell ref="P709:P711"/>
    <mergeCell ref="P712:P714"/>
    <mergeCell ref="P613:P615"/>
    <mergeCell ref="P616:P618"/>
    <mergeCell ref="P619:P621"/>
    <mergeCell ref="P622:P624"/>
    <mergeCell ref="P625:P627"/>
    <mergeCell ref="P628:P630"/>
    <mergeCell ref="P631:P633"/>
    <mergeCell ref="P634:P636"/>
    <mergeCell ref="P637:P639"/>
    <mergeCell ref="P640:P642"/>
    <mergeCell ref="P643:P645"/>
    <mergeCell ref="P646:P648"/>
    <mergeCell ref="P649:P651"/>
    <mergeCell ref="P652:P654"/>
    <mergeCell ref="P655:P657"/>
    <mergeCell ref="P658:P660"/>
    <mergeCell ref="P661:P663"/>
    <mergeCell ref="P562:P564"/>
    <mergeCell ref="P565:P567"/>
    <mergeCell ref="P568:P570"/>
    <mergeCell ref="P571:P573"/>
    <mergeCell ref="P574:P576"/>
    <mergeCell ref="P577:P579"/>
    <mergeCell ref="P580:P582"/>
    <mergeCell ref="P583:P585"/>
    <mergeCell ref="P586:P588"/>
    <mergeCell ref="P589:P591"/>
    <mergeCell ref="P592:P594"/>
    <mergeCell ref="P595:P597"/>
    <mergeCell ref="P598:P600"/>
    <mergeCell ref="P601:P603"/>
    <mergeCell ref="P604:P606"/>
    <mergeCell ref="P607:P609"/>
    <mergeCell ref="P610:P612"/>
    <mergeCell ref="P511:P513"/>
    <mergeCell ref="P514:P516"/>
    <mergeCell ref="P517:P519"/>
    <mergeCell ref="P520:P522"/>
    <mergeCell ref="P523:P525"/>
    <mergeCell ref="P526:P528"/>
    <mergeCell ref="P529:P531"/>
    <mergeCell ref="P532:P534"/>
    <mergeCell ref="P535:P537"/>
    <mergeCell ref="P538:P540"/>
    <mergeCell ref="P541:P543"/>
    <mergeCell ref="P544:P546"/>
    <mergeCell ref="P547:P549"/>
    <mergeCell ref="P550:P552"/>
    <mergeCell ref="P553:P555"/>
    <mergeCell ref="P556:P558"/>
    <mergeCell ref="P559:P561"/>
    <mergeCell ref="P460:P462"/>
    <mergeCell ref="P463:P465"/>
    <mergeCell ref="P466:P468"/>
    <mergeCell ref="P469:P471"/>
    <mergeCell ref="P472:P474"/>
    <mergeCell ref="P475:P477"/>
    <mergeCell ref="P478:P480"/>
    <mergeCell ref="P481:P483"/>
    <mergeCell ref="P484:P486"/>
    <mergeCell ref="P487:P489"/>
    <mergeCell ref="P490:P492"/>
    <mergeCell ref="P493:P495"/>
    <mergeCell ref="P496:P498"/>
    <mergeCell ref="P499:P501"/>
    <mergeCell ref="P502:P504"/>
    <mergeCell ref="P505:P507"/>
    <mergeCell ref="P508:P510"/>
    <mergeCell ref="P409:P411"/>
    <mergeCell ref="P412:P414"/>
    <mergeCell ref="P415:P417"/>
    <mergeCell ref="P418:P420"/>
    <mergeCell ref="P421:P423"/>
    <mergeCell ref="P424:P426"/>
    <mergeCell ref="P427:P429"/>
    <mergeCell ref="P430:P432"/>
    <mergeCell ref="P433:P435"/>
    <mergeCell ref="P436:P438"/>
    <mergeCell ref="P439:P441"/>
    <mergeCell ref="P442:P444"/>
    <mergeCell ref="P445:P447"/>
    <mergeCell ref="P448:P450"/>
    <mergeCell ref="P451:P453"/>
    <mergeCell ref="P454:P456"/>
    <mergeCell ref="P457:P459"/>
    <mergeCell ref="P358:P360"/>
    <mergeCell ref="P361:P363"/>
    <mergeCell ref="P364:P366"/>
    <mergeCell ref="P367:P369"/>
    <mergeCell ref="P370:P372"/>
    <mergeCell ref="P373:P375"/>
    <mergeCell ref="P376:P378"/>
    <mergeCell ref="P379:P381"/>
    <mergeCell ref="P382:P384"/>
    <mergeCell ref="P385:P387"/>
    <mergeCell ref="P388:P390"/>
    <mergeCell ref="P391:P393"/>
    <mergeCell ref="P394:P396"/>
    <mergeCell ref="P397:P399"/>
    <mergeCell ref="P400:P402"/>
    <mergeCell ref="P403:P405"/>
    <mergeCell ref="P406:P408"/>
    <mergeCell ref="P307:P309"/>
    <mergeCell ref="P310:P312"/>
    <mergeCell ref="P313:P315"/>
    <mergeCell ref="P316:P318"/>
    <mergeCell ref="P319:P321"/>
    <mergeCell ref="P322:P324"/>
    <mergeCell ref="P325:P327"/>
    <mergeCell ref="P328:P330"/>
    <mergeCell ref="P331:P333"/>
    <mergeCell ref="P334:P336"/>
    <mergeCell ref="P337:P339"/>
    <mergeCell ref="P340:P342"/>
    <mergeCell ref="P343:P345"/>
    <mergeCell ref="P346:P348"/>
    <mergeCell ref="P349:P351"/>
    <mergeCell ref="P352:P354"/>
    <mergeCell ref="P355:P357"/>
    <mergeCell ref="P256:P258"/>
    <mergeCell ref="P259:P261"/>
    <mergeCell ref="P262:P264"/>
    <mergeCell ref="P265:P267"/>
    <mergeCell ref="P268:P270"/>
    <mergeCell ref="P271:P273"/>
    <mergeCell ref="P274:P276"/>
    <mergeCell ref="P277:P279"/>
    <mergeCell ref="P280:P282"/>
    <mergeCell ref="P283:P285"/>
    <mergeCell ref="P286:P288"/>
    <mergeCell ref="P289:P291"/>
    <mergeCell ref="P292:P294"/>
    <mergeCell ref="P295:P297"/>
    <mergeCell ref="P298:P300"/>
    <mergeCell ref="P301:P303"/>
    <mergeCell ref="P304:P306"/>
    <mergeCell ref="P205:P207"/>
    <mergeCell ref="P208:P210"/>
    <mergeCell ref="P211:P213"/>
    <mergeCell ref="P214:P216"/>
    <mergeCell ref="P217:P219"/>
    <mergeCell ref="P220:P222"/>
    <mergeCell ref="P223:P225"/>
    <mergeCell ref="P226:P228"/>
    <mergeCell ref="P229:P231"/>
    <mergeCell ref="P232:P234"/>
    <mergeCell ref="P235:P237"/>
    <mergeCell ref="P238:P240"/>
    <mergeCell ref="P241:P243"/>
    <mergeCell ref="P244:P246"/>
    <mergeCell ref="P247:P249"/>
    <mergeCell ref="P250:P252"/>
    <mergeCell ref="P253:P255"/>
    <mergeCell ref="P154:P156"/>
    <mergeCell ref="P157:P159"/>
    <mergeCell ref="P160:P162"/>
    <mergeCell ref="P163:P165"/>
    <mergeCell ref="P166:P168"/>
    <mergeCell ref="P169:P171"/>
    <mergeCell ref="P172:P174"/>
    <mergeCell ref="P175:P177"/>
    <mergeCell ref="P178:P180"/>
    <mergeCell ref="P181:P183"/>
    <mergeCell ref="P184:P186"/>
    <mergeCell ref="P187:P189"/>
    <mergeCell ref="P190:P192"/>
    <mergeCell ref="P193:P195"/>
    <mergeCell ref="P196:P198"/>
    <mergeCell ref="P199:P201"/>
    <mergeCell ref="P202:P204"/>
    <mergeCell ref="P103:P105"/>
    <mergeCell ref="P106:P108"/>
    <mergeCell ref="P109:P111"/>
    <mergeCell ref="P112:P114"/>
    <mergeCell ref="P115:P117"/>
    <mergeCell ref="P118:P120"/>
    <mergeCell ref="P121:P123"/>
    <mergeCell ref="P124:P126"/>
    <mergeCell ref="P127:P129"/>
    <mergeCell ref="P130:P132"/>
    <mergeCell ref="P133:P135"/>
    <mergeCell ref="P136:P138"/>
    <mergeCell ref="P139:P141"/>
    <mergeCell ref="P142:P144"/>
    <mergeCell ref="P145:P147"/>
    <mergeCell ref="P148:P150"/>
    <mergeCell ref="P151:P153"/>
    <mergeCell ref="P52:P54"/>
    <mergeCell ref="P55:P57"/>
    <mergeCell ref="P58:P60"/>
    <mergeCell ref="P61:P63"/>
    <mergeCell ref="P64:P66"/>
    <mergeCell ref="P67:P69"/>
    <mergeCell ref="P70:P72"/>
    <mergeCell ref="P73:P75"/>
    <mergeCell ref="P76:P78"/>
    <mergeCell ref="P79:P81"/>
    <mergeCell ref="P82:P84"/>
    <mergeCell ref="P85:P87"/>
    <mergeCell ref="P88:P90"/>
    <mergeCell ref="P91:P93"/>
    <mergeCell ref="P94:P96"/>
    <mergeCell ref="P97:P99"/>
    <mergeCell ref="P100:P102"/>
    <mergeCell ref="P1:P3"/>
    <mergeCell ref="P4:P6"/>
    <mergeCell ref="P7:P9"/>
    <mergeCell ref="P10:P12"/>
    <mergeCell ref="P13:P15"/>
    <mergeCell ref="P16:P18"/>
    <mergeCell ref="P19:P21"/>
    <mergeCell ref="P22:P24"/>
    <mergeCell ref="P25:P27"/>
    <mergeCell ref="P28:P30"/>
    <mergeCell ref="P31:P33"/>
    <mergeCell ref="P34:P36"/>
    <mergeCell ref="P37:P39"/>
    <mergeCell ref="P40:P42"/>
    <mergeCell ref="P43:P45"/>
    <mergeCell ref="P46:P48"/>
    <mergeCell ref="P49:P51"/>
    <mergeCell ref="B458:B459"/>
    <mergeCell ref="B77:B78"/>
    <mergeCell ref="B80:B81"/>
    <mergeCell ref="B83:B84"/>
    <mergeCell ref="B86:B87"/>
    <mergeCell ref="B89:B90"/>
    <mergeCell ref="B92:B93"/>
    <mergeCell ref="B95:B96"/>
    <mergeCell ref="B98:B99"/>
    <mergeCell ref="B101:B102"/>
    <mergeCell ref="B104:B105"/>
    <mergeCell ref="B107:B108"/>
    <mergeCell ref="B110:B111"/>
    <mergeCell ref="B113:B114"/>
    <mergeCell ref="B116:B117"/>
    <mergeCell ref="B119:B120"/>
    <mergeCell ref="B293:B294"/>
    <mergeCell ref="B320:B321"/>
    <mergeCell ref="B323:B324"/>
    <mergeCell ref="B326:B327"/>
    <mergeCell ref="B329:B330"/>
    <mergeCell ref="B332:B333"/>
    <mergeCell ref="B335:B336"/>
    <mergeCell ref="B428:B429"/>
    <mergeCell ref="B143:B144"/>
    <mergeCell ref="B146:B147"/>
    <mergeCell ref="B149:B150"/>
    <mergeCell ref="B176:B177"/>
    <mergeCell ref="B179:B180"/>
    <mergeCell ref="B182:B183"/>
    <mergeCell ref="B185:B186"/>
    <mergeCell ref="B188:B189"/>
    <mergeCell ref="V1:W1"/>
    <mergeCell ref="V2:V3"/>
    <mergeCell ref="W2:W3"/>
    <mergeCell ref="J10:J12"/>
    <mergeCell ref="J13:J15"/>
    <mergeCell ref="J16:J18"/>
    <mergeCell ref="J19:J21"/>
    <mergeCell ref="B431:B432"/>
    <mergeCell ref="B434:B435"/>
    <mergeCell ref="B437:B438"/>
    <mergeCell ref="B473:B474"/>
    <mergeCell ref="B476:B477"/>
    <mergeCell ref="B479:B480"/>
    <mergeCell ref="B347:B348"/>
    <mergeCell ref="B350:B351"/>
    <mergeCell ref="B353:B354"/>
    <mergeCell ref="B356:B357"/>
    <mergeCell ref="B359:B360"/>
    <mergeCell ref="B362:B363"/>
    <mergeCell ref="B365:B366"/>
    <mergeCell ref="B368:B369"/>
    <mergeCell ref="B371:B372"/>
    <mergeCell ref="B374:B375"/>
    <mergeCell ref="B377:B378"/>
    <mergeCell ref="B380:B381"/>
    <mergeCell ref="B383:B384"/>
    <mergeCell ref="B386:B387"/>
    <mergeCell ref="B389:B390"/>
    <mergeCell ref="B392:B393"/>
    <mergeCell ref="B395:B396"/>
    <mergeCell ref="B422:B423"/>
    <mergeCell ref="B425:B426"/>
    <mergeCell ref="B461:B462"/>
    <mergeCell ref="B464:B465"/>
    <mergeCell ref="B467:B468"/>
    <mergeCell ref="B440:B441"/>
    <mergeCell ref="B443:B444"/>
    <mergeCell ref="B446:B447"/>
    <mergeCell ref="B449:B450"/>
    <mergeCell ref="B452:B453"/>
    <mergeCell ref="B455:B456"/>
    <mergeCell ref="B23:B24"/>
    <mergeCell ref="B26:B27"/>
    <mergeCell ref="B29:B30"/>
    <mergeCell ref="B32:B33"/>
    <mergeCell ref="B35:B36"/>
    <mergeCell ref="B38:B39"/>
    <mergeCell ref="B41:B42"/>
    <mergeCell ref="B44:B45"/>
    <mergeCell ref="B47:B48"/>
    <mergeCell ref="B50:B51"/>
    <mergeCell ref="B53:B54"/>
    <mergeCell ref="B56:B57"/>
    <mergeCell ref="B59:B60"/>
    <mergeCell ref="B62:B63"/>
    <mergeCell ref="B65:B66"/>
    <mergeCell ref="B68:B69"/>
    <mergeCell ref="B122:B123"/>
    <mergeCell ref="B125:B126"/>
    <mergeCell ref="B128:B129"/>
    <mergeCell ref="B131:B132"/>
    <mergeCell ref="B134:B135"/>
    <mergeCell ref="B137:B138"/>
    <mergeCell ref="B140:B141"/>
    <mergeCell ref="B470:B471"/>
    <mergeCell ref="B227:B228"/>
    <mergeCell ref="B230:B231"/>
    <mergeCell ref="B233:B234"/>
    <mergeCell ref="B236:B237"/>
    <mergeCell ref="B239:B240"/>
    <mergeCell ref="B242:B243"/>
    <mergeCell ref="B245:B246"/>
    <mergeCell ref="B248:B249"/>
    <mergeCell ref="B251:B252"/>
    <mergeCell ref="B254:B255"/>
    <mergeCell ref="B257:B258"/>
    <mergeCell ref="B260:B261"/>
    <mergeCell ref="B263:B264"/>
    <mergeCell ref="B266:B267"/>
    <mergeCell ref="B269:B270"/>
    <mergeCell ref="N406:N407"/>
    <mergeCell ref="N409:N410"/>
    <mergeCell ref="N412:N413"/>
    <mergeCell ref="N415:N416"/>
    <mergeCell ref="N418:N419"/>
    <mergeCell ref="L415:L417"/>
    <mergeCell ref="M415:M417"/>
    <mergeCell ref="L418:L420"/>
    <mergeCell ref="M418:M420"/>
    <mergeCell ref="N403:N404"/>
    <mergeCell ref="B275:B276"/>
    <mergeCell ref="B272:B273"/>
    <mergeCell ref="B278:B279"/>
    <mergeCell ref="B281:B282"/>
    <mergeCell ref="B284:B285"/>
    <mergeCell ref="B287:B288"/>
    <mergeCell ref="B290:B291"/>
    <mergeCell ref="N313:N314"/>
    <mergeCell ref="N316:N317"/>
    <mergeCell ref="N319:N320"/>
    <mergeCell ref="N274:N275"/>
    <mergeCell ref="N277:N278"/>
    <mergeCell ref="L379:L381"/>
    <mergeCell ref="M379:M381"/>
    <mergeCell ref="L382:L384"/>
    <mergeCell ref="M382:M384"/>
    <mergeCell ref="L385:L387"/>
    <mergeCell ref="M385:M387"/>
    <mergeCell ref="L388:L390"/>
    <mergeCell ref="M388:M390"/>
    <mergeCell ref="L391:L393"/>
    <mergeCell ref="M391:M393"/>
    <mergeCell ref="L394:L396"/>
    <mergeCell ref="M394:M396"/>
    <mergeCell ref="N310:N311"/>
    <mergeCell ref="L280:L282"/>
    <mergeCell ref="M280:M282"/>
    <mergeCell ref="L283:L285"/>
    <mergeCell ref="M283:M285"/>
    <mergeCell ref="L286:L288"/>
    <mergeCell ref="M286:M288"/>
    <mergeCell ref="E289:E291"/>
    <mergeCell ref="H289:H291"/>
    <mergeCell ref="I289:I291"/>
    <mergeCell ref="K289:K291"/>
    <mergeCell ref="E286:E288"/>
    <mergeCell ref="H286:H288"/>
    <mergeCell ref="I286:I288"/>
    <mergeCell ref="N397:N398"/>
    <mergeCell ref="N370:N371"/>
    <mergeCell ref="N373:N374"/>
    <mergeCell ref="N376:N377"/>
    <mergeCell ref="N379:N380"/>
    <mergeCell ref="N382:N383"/>
    <mergeCell ref="N385:N386"/>
    <mergeCell ref="N388:N389"/>
    <mergeCell ref="N391:N392"/>
    <mergeCell ref="N394:N395"/>
    <mergeCell ref="N322:N323"/>
    <mergeCell ref="N325:N326"/>
    <mergeCell ref="N328:N329"/>
    <mergeCell ref="N331:N332"/>
    <mergeCell ref="N334:N335"/>
    <mergeCell ref="N337:N338"/>
    <mergeCell ref="N340:N341"/>
    <mergeCell ref="N343:N344"/>
    <mergeCell ref="N214:N215"/>
    <mergeCell ref="N238:N239"/>
    <mergeCell ref="N241:N242"/>
    <mergeCell ref="N244:N245"/>
    <mergeCell ref="N226:N227"/>
    <mergeCell ref="N229:N230"/>
    <mergeCell ref="N232:N233"/>
    <mergeCell ref="N235:N236"/>
    <mergeCell ref="N262:N263"/>
    <mergeCell ref="N286:N287"/>
    <mergeCell ref="N289:N290"/>
    <mergeCell ref="N292:N293"/>
    <mergeCell ref="N295:N296"/>
    <mergeCell ref="N298:N299"/>
    <mergeCell ref="N301:N302"/>
    <mergeCell ref="N304:N305"/>
    <mergeCell ref="N307:N308"/>
    <mergeCell ref="N280:N281"/>
    <mergeCell ref="N283:N284"/>
    <mergeCell ref="N265:N266"/>
    <mergeCell ref="N268:N269"/>
    <mergeCell ref="N271:N272"/>
    <mergeCell ref="N259:N260"/>
    <mergeCell ref="N217:N218"/>
    <mergeCell ref="N220:N221"/>
    <mergeCell ref="N223:N224"/>
    <mergeCell ref="N250:N251"/>
    <mergeCell ref="N253:N254"/>
    <mergeCell ref="N256:N257"/>
    <mergeCell ref="N160:N161"/>
    <mergeCell ref="N163:N164"/>
    <mergeCell ref="N166:N167"/>
    <mergeCell ref="N190:N191"/>
    <mergeCell ref="N193:N194"/>
    <mergeCell ref="N196:N197"/>
    <mergeCell ref="N199:N200"/>
    <mergeCell ref="N202:N203"/>
    <mergeCell ref="N205:N206"/>
    <mergeCell ref="N169:N170"/>
    <mergeCell ref="N172:N173"/>
    <mergeCell ref="N175:N176"/>
    <mergeCell ref="N211:N212"/>
    <mergeCell ref="N178:N179"/>
    <mergeCell ref="N181:N182"/>
    <mergeCell ref="N184:N185"/>
    <mergeCell ref="N187:N188"/>
    <mergeCell ref="N208:N209"/>
    <mergeCell ref="N76:N77"/>
    <mergeCell ref="N79:N80"/>
    <mergeCell ref="N82:N83"/>
    <mergeCell ref="N97:N98"/>
    <mergeCell ref="N100:N101"/>
    <mergeCell ref="N103:N104"/>
    <mergeCell ref="N106:N107"/>
    <mergeCell ref="L79:L81"/>
    <mergeCell ref="M79:M81"/>
    <mergeCell ref="N115:N116"/>
    <mergeCell ref="N118:N119"/>
    <mergeCell ref="N121:N122"/>
    <mergeCell ref="N142:N143"/>
    <mergeCell ref="N145:N146"/>
    <mergeCell ref="N148:N149"/>
    <mergeCell ref="N151:N152"/>
    <mergeCell ref="N154:N155"/>
    <mergeCell ref="N130:N131"/>
    <mergeCell ref="N133:N134"/>
    <mergeCell ref="N136:N137"/>
    <mergeCell ref="N139:N140"/>
    <mergeCell ref="M121:M123"/>
    <mergeCell ref="L124:L126"/>
    <mergeCell ref="M124:M126"/>
    <mergeCell ref="L127:L129"/>
    <mergeCell ref="M127:M129"/>
    <mergeCell ref="L130:L132"/>
    <mergeCell ref="M130:M132"/>
    <mergeCell ref="L82:L84"/>
    <mergeCell ref="M82:M84"/>
    <mergeCell ref="M139:M141"/>
    <mergeCell ref="L142:L144"/>
    <mergeCell ref="K1195:K1197"/>
    <mergeCell ref="O1195:O1197"/>
    <mergeCell ref="E1198:E1200"/>
    <mergeCell ref="H1198:H1200"/>
    <mergeCell ref="I1198:I1200"/>
    <mergeCell ref="K1198:K1200"/>
    <mergeCell ref="O1198:O1200"/>
    <mergeCell ref="N1195:N1196"/>
    <mergeCell ref="N1198:N1199"/>
    <mergeCell ref="G1195:G1196"/>
    <mergeCell ref="G1198:G1199"/>
    <mergeCell ref="L1195:L1197"/>
    <mergeCell ref="M1195:M1197"/>
    <mergeCell ref="J1198:J1200"/>
    <mergeCell ref="L1198:L1200"/>
    <mergeCell ref="M1198:M1200"/>
    <mergeCell ref="N22:N23"/>
    <mergeCell ref="N25:N26"/>
    <mergeCell ref="N28:N29"/>
    <mergeCell ref="N31:N32"/>
    <mergeCell ref="N34:N35"/>
    <mergeCell ref="N37:N38"/>
    <mergeCell ref="N40:N41"/>
    <mergeCell ref="N58:N59"/>
    <mergeCell ref="N61:N62"/>
    <mergeCell ref="N46:N47"/>
    <mergeCell ref="N49:N50"/>
    <mergeCell ref="N52:N53"/>
    <mergeCell ref="N55:N56"/>
    <mergeCell ref="N43:N44"/>
    <mergeCell ref="N70:N71"/>
    <mergeCell ref="N73:N74"/>
    <mergeCell ref="B1172:B1173"/>
    <mergeCell ref="H1171:H1173"/>
    <mergeCell ref="I1171:I1173"/>
    <mergeCell ref="K1171:K1173"/>
    <mergeCell ref="O1171:O1173"/>
    <mergeCell ref="J1177:J1179"/>
    <mergeCell ref="L1177:L1179"/>
    <mergeCell ref="B1196:B1197"/>
    <mergeCell ref="B1199:B1200"/>
    <mergeCell ref="E1189:E1191"/>
    <mergeCell ref="H1189:H1191"/>
    <mergeCell ref="I1189:I1191"/>
    <mergeCell ref="K1189:K1191"/>
    <mergeCell ref="O1189:O1191"/>
    <mergeCell ref="E1192:E1194"/>
    <mergeCell ref="H1192:H1194"/>
    <mergeCell ref="I1192:I1194"/>
    <mergeCell ref="K1192:K1194"/>
    <mergeCell ref="O1192:O1194"/>
    <mergeCell ref="N1189:N1190"/>
    <mergeCell ref="N1192:N1193"/>
    <mergeCell ref="J1192:J1194"/>
    <mergeCell ref="L1192:L1194"/>
    <mergeCell ref="M1192:M1194"/>
    <mergeCell ref="J1195:J1197"/>
    <mergeCell ref="G1189:G1190"/>
    <mergeCell ref="G1192:G1193"/>
    <mergeCell ref="B1190:B1191"/>
    <mergeCell ref="B1193:B1194"/>
    <mergeCell ref="E1195:E1197"/>
    <mergeCell ref="H1195:H1197"/>
    <mergeCell ref="I1195:I1197"/>
    <mergeCell ref="E1186:E1188"/>
    <mergeCell ref="H1186:H1188"/>
    <mergeCell ref="I1186:I1188"/>
    <mergeCell ref="K1186:K1188"/>
    <mergeCell ref="O1186:O1188"/>
    <mergeCell ref="N1183:N1184"/>
    <mergeCell ref="N1186:N1187"/>
    <mergeCell ref="G1183:G1184"/>
    <mergeCell ref="G1186:G1187"/>
    <mergeCell ref="E1174:E1176"/>
    <mergeCell ref="H1174:H1176"/>
    <mergeCell ref="I1174:I1176"/>
    <mergeCell ref="K1174:K1176"/>
    <mergeCell ref="J1171:J1173"/>
    <mergeCell ref="L1171:L1173"/>
    <mergeCell ref="M1171:M1173"/>
    <mergeCell ref="J1174:J1176"/>
    <mergeCell ref="M1177:M1179"/>
    <mergeCell ref="J1180:J1182"/>
    <mergeCell ref="L1180:L1182"/>
    <mergeCell ref="M1180:M1182"/>
    <mergeCell ref="J1183:J1185"/>
    <mergeCell ref="L1183:L1185"/>
    <mergeCell ref="M1183:M1185"/>
    <mergeCell ref="J1186:J1188"/>
    <mergeCell ref="L1186:L1188"/>
    <mergeCell ref="M1186:M1188"/>
    <mergeCell ref="M1174:M1176"/>
    <mergeCell ref="B1166:B1167"/>
    <mergeCell ref="B1169:B1170"/>
    <mergeCell ref="O1174:O1176"/>
    <mergeCell ref="N1171:N1172"/>
    <mergeCell ref="N1174:N1175"/>
    <mergeCell ref="G1171:G1172"/>
    <mergeCell ref="G1174:G1175"/>
    <mergeCell ref="B1184:B1185"/>
    <mergeCell ref="B1187:B1188"/>
    <mergeCell ref="E1177:E1179"/>
    <mergeCell ref="H1177:H1179"/>
    <mergeCell ref="I1177:I1179"/>
    <mergeCell ref="K1177:K1179"/>
    <mergeCell ref="O1177:O1179"/>
    <mergeCell ref="E1180:E1182"/>
    <mergeCell ref="H1180:H1182"/>
    <mergeCell ref="I1180:I1182"/>
    <mergeCell ref="K1180:K1182"/>
    <mergeCell ref="O1180:O1182"/>
    <mergeCell ref="N1177:N1178"/>
    <mergeCell ref="N1180:N1181"/>
    <mergeCell ref="G1177:G1178"/>
    <mergeCell ref="G1180:G1181"/>
    <mergeCell ref="B1178:B1179"/>
    <mergeCell ref="B1181:B1182"/>
    <mergeCell ref="E1183:E1185"/>
    <mergeCell ref="H1183:H1185"/>
    <mergeCell ref="I1183:I1185"/>
    <mergeCell ref="B1175:B1176"/>
    <mergeCell ref="E1171:E1173"/>
    <mergeCell ref="K1183:K1185"/>
    <mergeCell ref="O1183:O1185"/>
    <mergeCell ref="I1159:I1161"/>
    <mergeCell ref="K1159:K1161"/>
    <mergeCell ref="O1159:O1161"/>
    <mergeCell ref="E1162:E1164"/>
    <mergeCell ref="H1162:H1164"/>
    <mergeCell ref="I1162:I1164"/>
    <mergeCell ref="K1162:K1164"/>
    <mergeCell ref="O1162:O1164"/>
    <mergeCell ref="N1159:N1160"/>
    <mergeCell ref="N1162:N1163"/>
    <mergeCell ref="G1159:G1160"/>
    <mergeCell ref="G1162:G1163"/>
    <mergeCell ref="J1165:J1167"/>
    <mergeCell ref="L1165:L1167"/>
    <mergeCell ref="M1165:M1167"/>
    <mergeCell ref="J1168:J1170"/>
    <mergeCell ref="L1168:L1170"/>
    <mergeCell ref="M1168:M1170"/>
    <mergeCell ref="E1165:E1167"/>
    <mergeCell ref="H1165:H1167"/>
    <mergeCell ref="I1165:I1167"/>
    <mergeCell ref="K1165:K1167"/>
    <mergeCell ref="O1165:O1167"/>
    <mergeCell ref="E1168:E1170"/>
    <mergeCell ref="H1168:H1170"/>
    <mergeCell ref="I1168:I1170"/>
    <mergeCell ref="K1168:K1170"/>
    <mergeCell ref="O1168:O1170"/>
    <mergeCell ref="N1165:N1166"/>
    <mergeCell ref="N1168:N1169"/>
    <mergeCell ref="G1165:G1166"/>
    <mergeCell ref="G1168:G1169"/>
    <mergeCell ref="O1150:O1152"/>
    <mergeCell ref="N1147:N1148"/>
    <mergeCell ref="N1150:N1151"/>
    <mergeCell ref="G1147:G1148"/>
    <mergeCell ref="G1150:G1151"/>
    <mergeCell ref="B1160:B1161"/>
    <mergeCell ref="B1163:B1164"/>
    <mergeCell ref="E1153:E1155"/>
    <mergeCell ref="H1153:H1155"/>
    <mergeCell ref="I1153:I1155"/>
    <mergeCell ref="K1153:K1155"/>
    <mergeCell ref="O1153:O1155"/>
    <mergeCell ref="E1156:E1158"/>
    <mergeCell ref="H1156:H1158"/>
    <mergeCell ref="I1156:I1158"/>
    <mergeCell ref="K1156:K1158"/>
    <mergeCell ref="O1156:O1158"/>
    <mergeCell ref="N1153:N1154"/>
    <mergeCell ref="N1156:N1157"/>
    <mergeCell ref="G1153:G1154"/>
    <mergeCell ref="G1156:G1157"/>
    <mergeCell ref="B1154:B1155"/>
    <mergeCell ref="B1157:B1158"/>
    <mergeCell ref="E1159:E1161"/>
    <mergeCell ref="H1159:H1161"/>
    <mergeCell ref="B1148:B1149"/>
    <mergeCell ref="B1151:B1152"/>
    <mergeCell ref="E1147:E1149"/>
    <mergeCell ref="H1147:H1149"/>
    <mergeCell ref="I1147:I1149"/>
    <mergeCell ref="K1147:K1149"/>
    <mergeCell ref="O1147:O1149"/>
    <mergeCell ref="O1141:O1143"/>
    <mergeCell ref="E1144:E1146"/>
    <mergeCell ref="H1144:H1146"/>
    <mergeCell ref="I1144:I1146"/>
    <mergeCell ref="K1144:K1146"/>
    <mergeCell ref="O1144:O1146"/>
    <mergeCell ref="N1141:N1142"/>
    <mergeCell ref="N1144:N1145"/>
    <mergeCell ref="G1141:G1142"/>
    <mergeCell ref="G1144:G1145"/>
    <mergeCell ref="B1142:B1143"/>
    <mergeCell ref="B1145:B1146"/>
    <mergeCell ref="J1141:J1143"/>
    <mergeCell ref="L1141:L1143"/>
    <mergeCell ref="M1141:M1143"/>
    <mergeCell ref="J1144:J1146"/>
    <mergeCell ref="L1144:L1146"/>
    <mergeCell ref="M1144:M1146"/>
    <mergeCell ref="E1150:E1152"/>
    <mergeCell ref="H1150:H1152"/>
    <mergeCell ref="I1150:I1152"/>
    <mergeCell ref="K1150:K1152"/>
    <mergeCell ref="G1129:G1130"/>
    <mergeCell ref="G1132:G1133"/>
    <mergeCell ref="B1130:B1131"/>
    <mergeCell ref="B1133:B1134"/>
    <mergeCell ref="E1135:E1137"/>
    <mergeCell ref="H1135:H1137"/>
    <mergeCell ref="I1135:I1137"/>
    <mergeCell ref="K1135:K1137"/>
    <mergeCell ref="O1135:O1137"/>
    <mergeCell ref="E1138:E1140"/>
    <mergeCell ref="H1138:H1140"/>
    <mergeCell ref="I1138:I1140"/>
    <mergeCell ref="K1138:K1140"/>
    <mergeCell ref="O1138:O1140"/>
    <mergeCell ref="N1135:N1136"/>
    <mergeCell ref="N1138:N1139"/>
    <mergeCell ref="G1135:G1136"/>
    <mergeCell ref="G1138:G1139"/>
    <mergeCell ref="L1138:L1140"/>
    <mergeCell ref="M1138:M1140"/>
    <mergeCell ref="E1141:E1143"/>
    <mergeCell ref="H1141:H1143"/>
    <mergeCell ref="I1141:I1143"/>
    <mergeCell ref="B1136:B1137"/>
    <mergeCell ref="B1139:B1140"/>
    <mergeCell ref="E1129:E1131"/>
    <mergeCell ref="H1129:H1131"/>
    <mergeCell ref="I1129:I1131"/>
    <mergeCell ref="O1129:O1131"/>
    <mergeCell ref="E1132:E1134"/>
    <mergeCell ref="H1132:H1134"/>
    <mergeCell ref="I1132:I1134"/>
    <mergeCell ref="K1132:K1134"/>
    <mergeCell ref="O1132:O1134"/>
    <mergeCell ref="N1129:N1130"/>
    <mergeCell ref="N1132:N1133"/>
    <mergeCell ref="J1135:J1137"/>
    <mergeCell ref="L1135:L1137"/>
    <mergeCell ref="M1135:M1137"/>
    <mergeCell ref="J1138:J1140"/>
    <mergeCell ref="B1124:B1125"/>
    <mergeCell ref="B1127:B1128"/>
    <mergeCell ref="E1117:E1119"/>
    <mergeCell ref="H1117:H1119"/>
    <mergeCell ref="I1117:I1119"/>
    <mergeCell ref="K1117:K1119"/>
    <mergeCell ref="O1117:O1119"/>
    <mergeCell ref="E1120:E1122"/>
    <mergeCell ref="H1120:H1122"/>
    <mergeCell ref="I1120:I1122"/>
    <mergeCell ref="K1120:K1122"/>
    <mergeCell ref="O1120:O1122"/>
    <mergeCell ref="N1117:N1118"/>
    <mergeCell ref="N1120:N1121"/>
    <mergeCell ref="G1117:G1118"/>
    <mergeCell ref="G1120:G1121"/>
    <mergeCell ref="B1118:B1119"/>
    <mergeCell ref="B1121:B1122"/>
    <mergeCell ref="E1123:E1125"/>
    <mergeCell ref="H1123:H1125"/>
    <mergeCell ref="I1123:I1125"/>
    <mergeCell ref="K1123:K1125"/>
    <mergeCell ref="O1123:O1125"/>
    <mergeCell ref="E1126:E1128"/>
    <mergeCell ref="H1126:H1128"/>
    <mergeCell ref="I1126:I1128"/>
    <mergeCell ref="K1126:K1128"/>
    <mergeCell ref="O1126:O1128"/>
    <mergeCell ref="N1123:N1124"/>
    <mergeCell ref="N1126:N1127"/>
    <mergeCell ref="G1123:G1124"/>
    <mergeCell ref="G1126:G1127"/>
    <mergeCell ref="H1105:H1107"/>
    <mergeCell ref="I1105:I1107"/>
    <mergeCell ref="K1105:K1107"/>
    <mergeCell ref="O1105:O1107"/>
    <mergeCell ref="E1108:E1110"/>
    <mergeCell ref="H1108:H1110"/>
    <mergeCell ref="I1108:I1110"/>
    <mergeCell ref="K1108:K1110"/>
    <mergeCell ref="O1108:O1110"/>
    <mergeCell ref="N1105:N1106"/>
    <mergeCell ref="N1108:N1109"/>
    <mergeCell ref="G1105:G1106"/>
    <mergeCell ref="G1108:G1109"/>
    <mergeCell ref="J1111:J1113"/>
    <mergeCell ref="L1111:L1113"/>
    <mergeCell ref="M1111:M1113"/>
    <mergeCell ref="J1117:J1119"/>
    <mergeCell ref="L1117:L1119"/>
    <mergeCell ref="M1117:M1119"/>
    <mergeCell ref="J1120:J1122"/>
    <mergeCell ref="B1106:B1107"/>
    <mergeCell ref="B1109:B1110"/>
    <mergeCell ref="O1114:O1116"/>
    <mergeCell ref="N1111:N1112"/>
    <mergeCell ref="N1114:N1115"/>
    <mergeCell ref="G1111:G1112"/>
    <mergeCell ref="G1114:G1115"/>
    <mergeCell ref="B1115:B1116"/>
    <mergeCell ref="E1111:E1113"/>
    <mergeCell ref="G1093:G1094"/>
    <mergeCell ref="G1096:G1097"/>
    <mergeCell ref="B1094:B1095"/>
    <mergeCell ref="B1097:B1098"/>
    <mergeCell ref="E1099:E1101"/>
    <mergeCell ref="H1099:H1101"/>
    <mergeCell ref="B1088:B1089"/>
    <mergeCell ref="B1091:B1092"/>
    <mergeCell ref="H1111:H1113"/>
    <mergeCell ref="I1111:I1113"/>
    <mergeCell ref="K1111:K1113"/>
    <mergeCell ref="O1111:O1113"/>
    <mergeCell ref="E1114:E1116"/>
    <mergeCell ref="H1114:H1116"/>
    <mergeCell ref="I1114:I1116"/>
    <mergeCell ref="K1114:K1116"/>
    <mergeCell ref="I1099:I1101"/>
    <mergeCell ref="K1099:K1101"/>
    <mergeCell ref="O1099:O1101"/>
    <mergeCell ref="E1102:E1104"/>
    <mergeCell ref="H1102:H1104"/>
    <mergeCell ref="I1102:I1104"/>
    <mergeCell ref="K1102:K1104"/>
    <mergeCell ref="O1102:O1104"/>
    <mergeCell ref="N1099:N1100"/>
    <mergeCell ref="N1102:N1103"/>
    <mergeCell ref="G1099:G1100"/>
    <mergeCell ref="G1102:G1103"/>
    <mergeCell ref="J1114:J1116"/>
    <mergeCell ref="L1114:L1116"/>
    <mergeCell ref="M1114:M1116"/>
    <mergeCell ref="E1105:E1107"/>
    <mergeCell ref="O1081:O1083"/>
    <mergeCell ref="E1084:E1086"/>
    <mergeCell ref="H1084:H1086"/>
    <mergeCell ref="I1084:I1086"/>
    <mergeCell ref="K1084:K1086"/>
    <mergeCell ref="O1084:O1086"/>
    <mergeCell ref="N1081:N1082"/>
    <mergeCell ref="N1084:N1085"/>
    <mergeCell ref="G1081:G1082"/>
    <mergeCell ref="G1084:G1085"/>
    <mergeCell ref="H1081:H1083"/>
    <mergeCell ref="I1081:I1083"/>
    <mergeCell ref="J1084:J1086"/>
    <mergeCell ref="L1084:L1086"/>
    <mergeCell ref="M1084:M1086"/>
    <mergeCell ref="J1087:J1089"/>
    <mergeCell ref="L1087:L1089"/>
    <mergeCell ref="M1087:M1089"/>
    <mergeCell ref="J1090:J1092"/>
    <mergeCell ref="L1090:L1092"/>
    <mergeCell ref="M1090:M1092"/>
    <mergeCell ref="J1093:J1095"/>
    <mergeCell ref="L1093:L1095"/>
    <mergeCell ref="B1082:B1083"/>
    <mergeCell ref="B1085:B1086"/>
    <mergeCell ref="B1112:B1113"/>
    <mergeCell ref="O1090:O1092"/>
    <mergeCell ref="N1087:N1088"/>
    <mergeCell ref="N1090:N1091"/>
    <mergeCell ref="G1087:G1088"/>
    <mergeCell ref="G1090:G1091"/>
    <mergeCell ref="B1100:B1101"/>
    <mergeCell ref="B1103:B1104"/>
    <mergeCell ref="E1093:E1095"/>
    <mergeCell ref="H1093:H1095"/>
    <mergeCell ref="I1093:I1095"/>
    <mergeCell ref="K1093:K1095"/>
    <mergeCell ref="O1093:O1095"/>
    <mergeCell ref="E1096:E1098"/>
    <mergeCell ref="H1096:H1098"/>
    <mergeCell ref="I1096:I1098"/>
    <mergeCell ref="K1096:K1098"/>
    <mergeCell ref="O1096:O1098"/>
    <mergeCell ref="N1093:N1094"/>
    <mergeCell ref="N1096:N1097"/>
    <mergeCell ref="E1087:E1089"/>
    <mergeCell ref="H1087:H1089"/>
    <mergeCell ref="I1087:I1089"/>
    <mergeCell ref="K1087:K1089"/>
    <mergeCell ref="O1087:O1089"/>
    <mergeCell ref="E1090:E1092"/>
    <mergeCell ref="H1090:H1092"/>
    <mergeCell ref="I1090:I1092"/>
    <mergeCell ref="K1090:K1092"/>
    <mergeCell ref="E1081:E1083"/>
    <mergeCell ref="G1069:G1070"/>
    <mergeCell ref="G1072:G1073"/>
    <mergeCell ref="B1070:B1071"/>
    <mergeCell ref="B1073:B1074"/>
    <mergeCell ref="E1075:E1077"/>
    <mergeCell ref="H1075:H1077"/>
    <mergeCell ref="I1075:I1077"/>
    <mergeCell ref="K1075:K1077"/>
    <mergeCell ref="O1075:O1077"/>
    <mergeCell ref="E1078:E1080"/>
    <mergeCell ref="H1078:H1080"/>
    <mergeCell ref="I1078:I1080"/>
    <mergeCell ref="K1078:K1080"/>
    <mergeCell ref="O1078:O1080"/>
    <mergeCell ref="N1075:N1076"/>
    <mergeCell ref="N1078:N1079"/>
    <mergeCell ref="G1075:G1076"/>
    <mergeCell ref="G1078:G1079"/>
    <mergeCell ref="L1075:L1077"/>
    <mergeCell ref="M1075:M1077"/>
    <mergeCell ref="B1076:B1077"/>
    <mergeCell ref="B1079:B1080"/>
    <mergeCell ref="E1069:E1071"/>
    <mergeCell ref="H1069:H1071"/>
    <mergeCell ref="I1069:I1071"/>
    <mergeCell ref="K1069:K1071"/>
    <mergeCell ref="O1069:O1071"/>
    <mergeCell ref="E1072:E1074"/>
    <mergeCell ref="H1072:H1074"/>
    <mergeCell ref="I1072:I1074"/>
    <mergeCell ref="K1072:K1074"/>
    <mergeCell ref="O1072:O1074"/>
    <mergeCell ref="N1069:N1070"/>
    <mergeCell ref="N1072:N1073"/>
    <mergeCell ref="J1072:J1074"/>
    <mergeCell ref="L1072:L1074"/>
    <mergeCell ref="M1072:M1074"/>
    <mergeCell ref="J1075:J1077"/>
    <mergeCell ref="B1061:B1062"/>
    <mergeCell ref="E1063:E1065"/>
    <mergeCell ref="H1063:H1065"/>
    <mergeCell ref="I1063:I1065"/>
    <mergeCell ref="B1055:B1056"/>
    <mergeCell ref="E1051:E1053"/>
    <mergeCell ref="K1063:K1065"/>
    <mergeCell ref="O1063:O1065"/>
    <mergeCell ref="E1066:E1068"/>
    <mergeCell ref="H1066:H1068"/>
    <mergeCell ref="I1066:I1068"/>
    <mergeCell ref="K1066:K1068"/>
    <mergeCell ref="O1066:O1068"/>
    <mergeCell ref="N1063:N1064"/>
    <mergeCell ref="N1066:N1067"/>
    <mergeCell ref="G1063:G1064"/>
    <mergeCell ref="G1066:G1067"/>
    <mergeCell ref="E1054:E1056"/>
    <mergeCell ref="H1054:H1056"/>
    <mergeCell ref="I1054:I1056"/>
    <mergeCell ref="K1054:K1056"/>
    <mergeCell ref="J1051:J1053"/>
    <mergeCell ref="L1051:L1053"/>
    <mergeCell ref="M1051:M1053"/>
    <mergeCell ref="J1054:J1056"/>
    <mergeCell ref="B1052:B1053"/>
    <mergeCell ref="B1067:B1068"/>
    <mergeCell ref="E1057:E1059"/>
    <mergeCell ref="H1057:H1059"/>
    <mergeCell ref="I1057:I1059"/>
    <mergeCell ref="K1057:K1059"/>
    <mergeCell ref="O1057:O1059"/>
    <mergeCell ref="E1060:E1062"/>
    <mergeCell ref="H1060:H1062"/>
    <mergeCell ref="I1060:I1062"/>
    <mergeCell ref="K1060:K1062"/>
    <mergeCell ref="O1060:O1062"/>
    <mergeCell ref="N1057:N1058"/>
    <mergeCell ref="N1060:N1061"/>
    <mergeCell ref="G1057:G1058"/>
    <mergeCell ref="G1060:G1061"/>
    <mergeCell ref="B1058:B1059"/>
    <mergeCell ref="J1066:J1068"/>
    <mergeCell ref="L1066:L1068"/>
    <mergeCell ref="M1066:M1068"/>
    <mergeCell ref="E1048:E1050"/>
    <mergeCell ref="H1048:H1050"/>
    <mergeCell ref="I1048:I1050"/>
    <mergeCell ref="K1048:K1050"/>
    <mergeCell ref="O1048:O1050"/>
    <mergeCell ref="N1045:N1046"/>
    <mergeCell ref="N1048:N1049"/>
    <mergeCell ref="G1045:G1046"/>
    <mergeCell ref="G1048:G1049"/>
    <mergeCell ref="B1046:B1047"/>
    <mergeCell ref="B1049:B1050"/>
    <mergeCell ref="O1054:O1056"/>
    <mergeCell ref="N1051:N1052"/>
    <mergeCell ref="N1054:N1055"/>
    <mergeCell ref="G1051:G1052"/>
    <mergeCell ref="G1054:G1055"/>
    <mergeCell ref="B1064:B1065"/>
    <mergeCell ref="J1057:J1059"/>
    <mergeCell ref="L1057:L1059"/>
    <mergeCell ref="M1057:M1059"/>
    <mergeCell ref="J1060:J1062"/>
    <mergeCell ref="L1060:L1062"/>
    <mergeCell ref="M1060:M1062"/>
    <mergeCell ref="J1063:J1065"/>
    <mergeCell ref="L1063:L1065"/>
    <mergeCell ref="M1063:M1065"/>
    <mergeCell ref="B1040:B1041"/>
    <mergeCell ref="B1043:B1044"/>
    <mergeCell ref="E1033:E1035"/>
    <mergeCell ref="H1033:H1035"/>
    <mergeCell ref="I1033:I1035"/>
    <mergeCell ref="K1033:K1035"/>
    <mergeCell ref="O1033:O1035"/>
    <mergeCell ref="E1036:E1038"/>
    <mergeCell ref="H1036:H1038"/>
    <mergeCell ref="I1036:I1038"/>
    <mergeCell ref="K1036:K1038"/>
    <mergeCell ref="O1036:O1038"/>
    <mergeCell ref="N1033:N1034"/>
    <mergeCell ref="N1036:N1037"/>
    <mergeCell ref="G1033:G1034"/>
    <mergeCell ref="G1036:G1037"/>
    <mergeCell ref="B1034:B1035"/>
    <mergeCell ref="B1037:B1038"/>
    <mergeCell ref="E1039:E1041"/>
    <mergeCell ref="H1039:H1041"/>
    <mergeCell ref="I1039:I1041"/>
    <mergeCell ref="K1039:K1041"/>
    <mergeCell ref="O1039:O1041"/>
    <mergeCell ref="E1042:E1044"/>
    <mergeCell ref="H1042:H1044"/>
    <mergeCell ref="I1042:I1044"/>
    <mergeCell ref="K1042:K1044"/>
    <mergeCell ref="O1042:O1044"/>
    <mergeCell ref="N1039:N1040"/>
    <mergeCell ref="N1042:N1043"/>
    <mergeCell ref="G1039:G1040"/>
    <mergeCell ref="G1042:G1043"/>
    <mergeCell ref="B1022:B1023"/>
    <mergeCell ref="B1025:B1026"/>
    <mergeCell ref="J1021:J1023"/>
    <mergeCell ref="L1021:L1023"/>
    <mergeCell ref="M1021:M1023"/>
    <mergeCell ref="J1024:J1026"/>
    <mergeCell ref="L1024:L1026"/>
    <mergeCell ref="M1024:M1026"/>
    <mergeCell ref="E1027:E1029"/>
    <mergeCell ref="H1027:H1029"/>
    <mergeCell ref="I1027:I1029"/>
    <mergeCell ref="K1027:K1029"/>
    <mergeCell ref="O1027:O1029"/>
    <mergeCell ref="E1030:E1032"/>
    <mergeCell ref="H1030:H1032"/>
    <mergeCell ref="I1030:I1032"/>
    <mergeCell ref="K1030:K1032"/>
    <mergeCell ref="O1030:O1032"/>
    <mergeCell ref="N1027:N1028"/>
    <mergeCell ref="N1030:N1031"/>
    <mergeCell ref="G1027:G1028"/>
    <mergeCell ref="G1030:G1031"/>
    <mergeCell ref="B1028:B1029"/>
    <mergeCell ref="B1031:B1032"/>
    <mergeCell ref="J1027:J1029"/>
    <mergeCell ref="L1027:L1029"/>
    <mergeCell ref="M1027:M1029"/>
    <mergeCell ref="J1030:J1032"/>
    <mergeCell ref="L1030:L1032"/>
    <mergeCell ref="E1021:E1023"/>
    <mergeCell ref="H1021:H1023"/>
    <mergeCell ref="I1021:I1023"/>
    <mergeCell ref="N1015:N1016"/>
    <mergeCell ref="N1018:N1019"/>
    <mergeCell ref="G1015:G1016"/>
    <mergeCell ref="G1018:G1019"/>
    <mergeCell ref="L1018:L1020"/>
    <mergeCell ref="M1018:M1020"/>
    <mergeCell ref="H1051:H1053"/>
    <mergeCell ref="I1051:I1053"/>
    <mergeCell ref="K1051:K1053"/>
    <mergeCell ref="O1051:O1053"/>
    <mergeCell ref="K1021:K1023"/>
    <mergeCell ref="O1021:O1023"/>
    <mergeCell ref="E1024:E1026"/>
    <mergeCell ref="H1024:H1026"/>
    <mergeCell ref="I1024:I1026"/>
    <mergeCell ref="K1024:K1026"/>
    <mergeCell ref="O1024:O1026"/>
    <mergeCell ref="N1021:N1022"/>
    <mergeCell ref="N1024:N1025"/>
    <mergeCell ref="G1021:G1022"/>
    <mergeCell ref="G1024:G1025"/>
    <mergeCell ref="J1045:J1047"/>
    <mergeCell ref="L1045:L1047"/>
    <mergeCell ref="M1045:M1047"/>
    <mergeCell ref="J1048:J1050"/>
    <mergeCell ref="L1048:L1050"/>
    <mergeCell ref="M1048:M1050"/>
    <mergeCell ref="E1045:E1047"/>
    <mergeCell ref="H1045:H1047"/>
    <mergeCell ref="I1045:I1047"/>
    <mergeCell ref="K1045:K1047"/>
    <mergeCell ref="O1045:O1047"/>
    <mergeCell ref="B1016:B1017"/>
    <mergeCell ref="B1019:B1020"/>
    <mergeCell ref="E1009:E1011"/>
    <mergeCell ref="H1009:H1011"/>
    <mergeCell ref="I1009:I1011"/>
    <mergeCell ref="K1009:K1011"/>
    <mergeCell ref="O1009:O1011"/>
    <mergeCell ref="E1012:E1014"/>
    <mergeCell ref="H1012:H1014"/>
    <mergeCell ref="I1012:I1014"/>
    <mergeCell ref="K1012:K1014"/>
    <mergeCell ref="O1012:O1014"/>
    <mergeCell ref="N1009:N1010"/>
    <mergeCell ref="N1012:N1013"/>
    <mergeCell ref="J1015:J1017"/>
    <mergeCell ref="L1015:L1017"/>
    <mergeCell ref="M1015:M1017"/>
    <mergeCell ref="J1018:J1020"/>
    <mergeCell ref="G1009:G1010"/>
    <mergeCell ref="G1012:G1013"/>
    <mergeCell ref="B1010:B1011"/>
    <mergeCell ref="B1013:B1014"/>
    <mergeCell ref="E1015:E1017"/>
    <mergeCell ref="H1015:H1017"/>
    <mergeCell ref="I1015:I1017"/>
    <mergeCell ref="K1015:K1017"/>
    <mergeCell ref="O1015:O1017"/>
    <mergeCell ref="E1018:E1020"/>
    <mergeCell ref="H1018:H1020"/>
    <mergeCell ref="I1018:I1020"/>
    <mergeCell ref="K1018:K1020"/>
    <mergeCell ref="O1018:O1020"/>
    <mergeCell ref="B1004:B1005"/>
    <mergeCell ref="B1007:B1008"/>
    <mergeCell ref="E997:E999"/>
    <mergeCell ref="H997:H999"/>
    <mergeCell ref="I997:I999"/>
    <mergeCell ref="K997:K999"/>
    <mergeCell ref="O997:O999"/>
    <mergeCell ref="E1000:E1002"/>
    <mergeCell ref="H1000:H1002"/>
    <mergeCell ref="I1000:I1002"/>
    <mergeCell ref="K1000:K1002"/>
    <mergeCell ref="O1000:O1002"/>
    <mergeCell ref="N997:N998"/>
    <mergeCell ref="N1000:N1001"/>
    <mergeCell ref="G997:G998"/>
    <mergeCell ref="G1000:G1001"/>
    <mergeCell ref="B998:B999"/>
    <mergeCell ref="B1001:B1002"/>
    <mergeCell ref="E1003:E1005"/>
    <mergeCell ref="H1003:H1005"/>
    <mergeCell ref="I1003:I1005"/>
    <mergeCell ref="K1003:K1005"/>
    <mergeCell ref="O1003:O1005"/>
    <mergeCell ref="E1006:E1008"/>
    <mergeCell ref="H1006:H1008"/>
    <mergeCell ref="I1006:I1008"/>
    <mergeCell ref="K1006:K1008"/>
    <mergeCell ref="O1006:O1008"/>
    <mergeCell ref="N1003:N1004"/>
    <mergeCell ref="N1006:N1007"/>
    <mergeCell ref="G1003:G1004"/>
    <mergeCell ref="G1006:G1007"/>
    <mergeCell ref="E985:E987"/>
    <mergeCell ref="H985:H987"/>
    <mergeCell ref="I985:I987"/>
    <mergeCell ref="K985:K987"/>
    <mergeCell ref="O985:O987"/>
    <mergeCell ref="E988:E990"/>
    <mergeCell ref="H988:H990"/>
    <mergeCell ref="I988:I990"/>
    <mergeCell ref="K988:K990"/>
    <mergeCell ref="O988:O990"/>
    <mergeCell ref="N985:N986"/>
    <mergeCell ref="N988:N989"/>
    <mergeCell ref="G985:G986"/>
    <mergeCell ref="G988:G989"/>
    <mergeCell ref="B986:B987"/>
    <mergeCell ref="B989:B990"/>
    <mergeCell ref="O994:O996"/>
    <mergeCell ref="N991:N992"/>
    <mergeCell ref="N994:N995"/>
    <mergeCell ref="G991:G992"/>
    <mergeCell ref="G994:G995"/>
    <mergeCell ref="B995:B996"/>
    <mergeCell ref="E991:E993"/>
    <mergeCell ref="J988:J990"/>
    <mergeCell ref="L988:L990"/>
    <mergeCell ref="M988:M990"/>
    <mergeCell ref="J991:J993"/>
    <mergeCell ref="L991:L993"/>
    <mergeCell ref="M991:M993"/>
    <mergeCell ref="J985:J987"/>
    <mergeCell ref="L985:L987"/>
    <mergeCell ref="M985:M987"/>
    <mergeCell ref="O976:O978"/>
    <mergeCell ref="N973:N974"/>
    <mergeCell ref="N976:N977"/>
    <mergeCell ref="G973:G974"/>
    <mergeCell ref="G976:G977"/>
    <mergeCell ref="B974:B975"/>
    <mergeCell ref="B977:B978"/>
    <mergeCell ref="E979:E981"/>
    <mergeCell ref="H979:H981"/>
    <mergeCell ref="B968:B969"/>
    <mergeCell ref="B971:B972"/>
    <mergeCell ref="H991:H993"/>
    <mergeCell ref="I991:I993"/>
    <mergeCell ref="K991:K993"/>
    <mergeCell ref="O991:O993"/>
    <mergeCell ref="E994:E996"/>
    <mergeCell ref="H994:H996"/>
    <mergeCell ref="I994:I996"/>
    <mergeCell ref="K994:K996"/>
    <mergeCell ref="I979:I981"/>
    <mergeCell ref="K979:K981"/>
    <mergeCell ref="O979:O981"/>
    <mergeCell ref="E982:E984"/>
    <mergeCell ref="H982:H984"/>
    <mergeCell ref="I982:I984"/>
    <mergeCell ref="K982:K984"/>
    <mergeCell ref="O982:O984"/>
    <mergeCell ref="N979:N980"/>
    <mergeCell ref="N982:N983"/>
    <mergeCell ref="G979:G980"/>
    <mergeCell ref="G982:G983"/>
    <mergeCell ref="J994:J996"/>
    <mergeCell ref="E961:E963"/>
    <mergeCell ref="H961:H963"/>
    <mergeCell ref="I961:I963"/>
    <mergeCell ref="O961:O963"/>
    <mergeCell ref="E964:E966"/>
    <mergeCell ref="H964:H966"/>
    <mergeCell ref="I964:I966"/>
    <mergeCell ref="K964:K966"/>
    <mergeCell ref="O964:O966"/>
    <mergeCell ref="N961:N962"/>
    <mergeCell ref="N964:N965"/>
    <mergeCell ref="G961:G962"/>
    <mergeCell ref="G964:G965"/>
    <mergeCell ref="B962:B963"/>
    <mergeCell ref="B965:B966"/>
    <mergeCell ref="B992:B993"/>
    <mergeCell ref="O970:O972"/>
    <mergeCell ref="N967:N968"/>
    <mergeCell ref="N970:N971"/>
    <mergeCell ref="G967:G968"/>
    <mergeCell ref="G970:G971"/>
    <mergeCell ref="B980:B981"/>
    <mergeCell ref="B983:B984"/>
    <mergeCell ref="E973:E975"/>
    <mergeCell ref="H973:H975"/>
    <mergeCell ref="I973:I975"/>
    <mergeCell ref="K973:K975"/>
    <mergeCell ref="O973:O975"/>
    <mergeCell ref="E976:E978"/>
    <mergeCell ref="H976:H978"/>
    <mergeCell ref="I976:I978"/>
    <mergeCell ref="K976:K978"/>
    <mergeCell ref="E946:E948"/>
    <mergeCell ref="H946:H948"/>
    <mergeCell ref="I946:I948"/>
    <mergeCell ref="K946:K948"/>
    <mergeCell ref="O946:O948"/>
    <mergeCell ref="N943:N944"/>
    <mergeCell ref="N946:N947"/>
    <mergeCell ref="E967:E969"/>
    <mergeCell ref="H967:H969"/>
    <mergeCell ref="I967:I969"/>
    <mergeCell ref="K967:K969"/>
    <mergeCell ref="O967:O969"/>
    <mergeCell ref="E970:E972"/>
    <mergeCell ref="H970:H972"/>
    <mergeCell ref="I970:I972"/>
    <mergeCell ref="K970:K972"/>
    <mergeCell ref="G949:G950"/>
    <mergeCell ref="G952:G953"/>
    <mergeCell ref="E955:E957"/>
    <mergeCell ref="H955:H957"/>
    <mergeCell ref="I955:I957"/>
    <mergeCell ref="K955:K957"/>
    <mergeCell ref="O955:O957"/>
    <mergeCell ref="E958:E960"/>
    <mergeCell ref="H958:H960"/>
    <mergeCell ref="I958:I960"/>
    <mergeCell ref="K958:K960"/>
    <mergeCell ref="O958:O960"/>
    <mergeCell ref="N955:N956"/>
    <mergeCell ref="N958:N959"/>
    <mergeCell ref="G955:G956"/>
    <mergeCell ref="G958:G959"/>
    <mergeCell ref="B956:B957"/>
    <mergeCell ref="B959:B960"/>
    <mergeCell ref="E949:E951"/>
    <mergeCell ref="H949:H951"/>
    <mergeCell ref="I949:I951"/>
    <mergeCell ref="K949:K951"/>
    <mergeCell ref="O949:O951"/>
    <mergeCell ref="E952:E954"/>
    <mergeCell ref="H952:H954"/>
    <mergeCell ref="I952:I954"/>
    <mergeCell ref="K952:K954"/>
    <mergeCell ref="O952:O954"/>
    <mergeCell ref="N949:N950"/>
    <mergeCell ref="N952:N953"/>
    <mergeCell ref="J952:J954"/>
    <mergeCell ref="L952:L954"/>
    <mergeCell ref="M952:M954"/>
    <mergeCell ref="J955:J957"/>
    <mergeCell ref="B950:B951"/>
    <mergeCell ref="B953:B954"/>
    <mergeCell ref="L955:L957"/>
    <mergeCell ref="M955:M957"/>
    <mergeCell ref="G946:G947"/>
    <mergeCell ref="E934:E936"/>
    <mergeCell ref="H934:H936"/>
    <mergeCell ref="I934:I936"/>
    <mergeCell ref="K934:K936"/>
    <mergeCell ref="J931:J933"/>
    <mergeCell ref="L931:L933"/>
    <mergeCell ref="M931:M933"/>
    <mergeCell ref="J934:J936"/>
    <mergeCell ref="B926:B927"/>
    <mergeCell ref="B929:B930"/>
    <mergeCell ref="O934:O936"/>
    <mergeCell ref="N931:N932"/>
    <mergeCell ref="N934:N935"/>
    <mergeCell ref="G931:G932"/>
    <mergeCell ref="G934:G935"/>
    <mergeCell ref="B944:B945"/>
    <mergeCell ref="B947:B948"/>
    <mergeCell ref="E937:E939"/>
    <mergeCell ref="H937:H939"/>
    <mergeCell ref="I937:I939"/>
    <mergeCell ref="K937:K939"/>
    <mergeCell ref="O937:O939"/>
    <mergeCell ref="E940:E942"/>
    <mergeCell ref="H940:H942"/>
    <mergeCell ref="I940:I942"/>
    <mergeCell ref="K940:K942"/>
    <mergeCell ref="O940:O942"/>
    <mergeCell ref="N937:N938"/>
    <mergeCell ref="N940:N941"/>
    <mergeCell ref="G937:G938"/>
    <mergeCell ref="B932:B933"/>
    <mergeCell ref="E943:E945"/>
    <mergeCell ref="H943:H945"/>
    <mergeCell ref="I943:I945"/>
    <mergeCell ref="B935:B936"/>
    <mergeCell ref="E931:E933"/>
    <mergeCell ref="K943:K945"/>
    <mergeCell ref="O943:O945"/>
    <mergeCell ref="I919:I921"/>
    <mergeCell ref="K919:K921"/>
    <mergeCell ref="O919:O921"/>
    <mergeCell ref="E922:E924"/>
    <mergeCell ref="H922:H924"/>
    <mergeCell ref="I922:I924"/>
    <mergeCell ref="K922:K924"/>
    <mergeCell ref="O922:O924"/>
    <mergeCell ref="N919:N920"/>
    <mergeCell ref="N922:N923"/>
    <mergeCell ref="G919:G920"/>
    <mergeCell ref="G922:G923"/>
    <mergeCell ref="J925:J927"/>
    <mergeCell ref="L925:L927"/>
    <mergeCell ref="M925:M927"/>
    <mergeCell ref="J928:J930"/>
    <mergeCell ref="L928:L930"/>
    <mergeCell ref="M928:M930"/>
    <mergeCell ref="E925:E927"/>
    <mergeCell ref="H925:H927"/>
    <mergeCell ref="I925:I927"/>
    <mergeCell ref="K925:K927"/>
    <mergeCell ref="G943:G944"/>
    <mergeCell ref="H931:H933"/>
    <mergeCell ref="I931:I933"/>
    <mergeCell ref="H913:H915"/>
    <mergeCell ref="I913:I915"/>
    <mergeCell ref="K913:K915"/>
    <mergeCell ref="O913:O915"/>
    <mergeCell ref="E916:E918"/>
    <mergeCell ref="H916:H918"/>
    <mergeCell ref="I916:I918"/>
    <mergeCell ref="K916:K918"/>
    <mergeCell ref="O916:O918"/>
    <mergeCell ref="N913:N914"/>
    <mergeCell ref="N916:N917"/>
    <mergeCell ref="G913:G914"/>
    <mergeCell ref="G916:G917"/>
    <mergeCell ref="B914:B915"/>
    <mergeCell ref="G940:G941"/>
    <mergeCell ref="B938:B939"/>
    <mergeCell ref="B941:B942"/>
    <mergeCell ref="K931:K933"/>
    <mergeCell ref="O931:O933"/>
    <mergeCell ref="J922:J924"/>
    <mergeCell ref="L922:L924"/>
    <mergeCell ref="M922:M924"/>
    <mergeCell ref="L934:L936"/>
    <mergeCell ref="M934:M936"/>
    <mergeCell ref="J937:J939"/>
    <mergeCell ref="L937:L939"/>
    <mergeCell ref="M937:M939"/>
    <mergeCell ref="J940:J942"/>
    <mergeCell ref="L940:L942"/>
    <mergeCell ref="M940:M942"/>
    <mergeCell ref="G901:G902"/>
    <mergeCell ref="G904:G905"/>
    <mergeCell ref="B902:B903"/>
    <mergeCell ref="B905:B906"/>
    <mergeCell ref="J901:J903"/>
    <mergeCell ref="L901:L903"/>
    <mergeCell ref="M901:M903"/>
    <mergeCell ref="J904:J906"/>
    <mergeCell ref="L904:L906"/>
    <mergeCell ref="M904:M906"/>
    <mergeCell ref="E910:E912"/>
    <mergeCell ref="H910:H912"/>
    <mergeCell ref="I910:I912"/>
    <mergeCell ref="K910:K912"/>
    <mergeCell ref="O925:O927"/>
    <mergeCell ref="E928:E930"/>
    <mergeCell ref="H928:H930"/>
    <mergeCell ref="I928:I930"/>
    <mergeCell ref="K928:K930"/>
    <mergeCell ref="O928:O930"/>
    <mergeCell ref="N925:N926"/>
    <mergeCell ref="N928:N929"/>
    <mergeCell ref="G925:G926"/>
    <mergeCell ref="G928:G929"/>
    <mergeCell ref="O910:O912"/>
    <mergeCell ref="N907:N908"/>
    <mergeCell ref="N910:N911"/>
    <mergeCell ref="G907:G908"/>
    <mergeCell ref="G910:G911"/>
    <mergeCell ref="B920:B921"/>
    <mergeCell ref="B923:B924"/>
    <mergeCell ref="E913:E915"/>
    <mergeCell ref="I895:I897"/>
    <mergeCell ref="K895:K897"/>
    <mergeCell ref="O895:O897"/>
    <mergeCell ref="E898:E900"/>
    <mergeCell ref="H898:H900"/>
    <mergeCell ref="I898:I900"/>
    <mergeCell ref="K898:K900"/>
    <mergeCell ref="O898:O900"/>
    <mergeCell ref="N895:N896"/>
    <mergeCell ref="N898:N899"/>
    <mergeCell ref="G895:G896"/>
    <mergeCell ref="G898:G899"/>
    <mergeCell ref="L898:L900"/>
    <mergeCell ref="M898:M900"/>
    <mergeCell ref="B917:B918"/>
    <mergeCell ref="E919:E921"/>
    <mergeCell ref="H919:H921"/>
    <mergeCell ref="B908:B909"/>
    <mergeCell ref="B911:B912"/>
    <mergeCell ref="E907:E909"/>
    <mergeCell ref="H907:H909"/>
    <mergeCell ref="I907:I909"/>
    <mergeCell ref="K907:K909"/>
    <mergeCell ref="O907:O909"/>
    <mergeCell ref="O901:O903"/>
    <mergeCell ref="E904:E906"/>
    <mergeCell ref="H904:H906"/>
    <mergeCell ref="I904:I906"/>
    <mergeCell ref="K904:K906"/>
    <mergeCell ref="O904:O906"/>
    <mergeCell ref="N901:N902"/>
    <mergeCell ref="N904:N905"/>
    <mergeCell ref="E901:E903"/>
    <mergeCell ref="H901:H903"/>
    <mergeCell ref="I901:I903"/>
    <mergeCell ref="B896:B897"/>
    <mergeCell ref="B899:B900"/>
    <mergeCell ref="E889:E891"/>
    <mergeCell ref="H889:H891"/>
    <mergeCell ref="I889:I891"/>
    <mergeCell ref="O889:O891"/>
    <mergeCell ref="E892:E894"/>
    <mergeCell ref="H892:H894"/>
    <mergeCell ref="I892:I894"/>
    <mergeCell ref="K892:K894"/>
    <mergeCell ref="O892:O894"/>
    <mergeCell ref="N889:N890"/>
    <mergeCell ref="N892:N893"/>
    <mergeCell ref="J895:J897"/>
    <mergeCell ref="L895:L897"/>
    <mergeCell ref="M895:M897"/>
    <mergeCell ref="J898:J900"/>
    <mergeCell ref="J889:J891"/>
    <mergeCell ref="L889:L891"/>
    <mergeCell ref="M889:M891"/>
    <mergeCell ref="J892:J894"/>
    <mergeCell ref="L892:L894"/>
    <mergeCell ref="M892:M894"/>
    <mergeCell ref="G889:G890"/>
    <mergeCell ref="G892:G893"/>
    <mergeCell ref="B890:B891"/>
    <mergeCell ref="B893:B894"/>
    <mergeCell ref="E895:E897"/>
    <mergeCell ref="H895:H897"/>
    <mergeCell ref="B884:B885"/>
    <mergeCell ref="B887:B888"/>
    <mergeCell ref="E877:E879"/>
    <mergeCell ref="H877:H879"/>
    <mergeCell ref="I877:I879"/>
    <mergeCell ref="K877:K879"/>
    <mergeCell ref="O877:O879"/>
    <mergeCell ref="E880:E882"/>
    <mergeCell ref="H880:H882"/>
    <mergeCell ref="I880:I882"/>
    <mergeCell ref="K880:K882"/>
    <mergeCell ref="O880:O882"/>
    <mergeCell ref="N877:N878"/>
    <mergeCell ref="N880:N881"/>
    <mergeCell ref="G877:G878"/>
    <mergeCell ref="G880:G881"/>
    <mergeCell ref="B878:B879"/>
    <mergeCell ref="B881:B882"/>
    <mergeCell ref="E883:E885"/>
    <mergeCell ref="H883:H885"/>
    <mergeCell ref="I883:I885"/>
    <mergeCell ref="K883:K885"/>
    <mergeCell ref="O883:O885"/>
    <mergeCell ref="E886:E888"/>
    <mergeCell ref="H886:H888"/>
    <mergeCell ref="I886:I888"/>
    <mergeCell ref="K886:K888"/>
    <mergeCell ref="O886:O888"/>
    <mergeCell ref="N883:N884"/>
    <mergeCell ref="N886:N887"/>
    <mergeCell ref="G883:G884"/>
    <mergeCell ref="G886:G887"/>
    <mergeCell ref="H865:H867"/>
    <mergeCell ref="I865:I867"/>
    <mergeCell ref="K865:K867"/>
    <mergeCell ref="O865:O867"/>
    <mergeCell ref="E868:E870"/>
    <mergeCell ref="H868:H870"/>
    <mergeCell ref="I868:I870"/>
    <mergeCell ref="K868:K870"/>
    <mergeCell ref="O868:O870"/>
    <mergeCell ref="N865:N866"/>
    <mergeCell ref="N868:N869"/>
    <mergeCell ref="G865:G866"/>
    <mergeCell ref="G868:G869"/>
    <mergeCell ref="J880:J882"/>
    <mergeCell ref="L880:L882"/>
    <mergeCell ref="M880:M882"/>
    <mergeCell ref="J883:J885"/>
    <mergeCell ref="L883:L885"/>
    <mergeCell ref="M883:M885"/>
    <mergeCell ref="B866:B867"/>
    <mergeCell ref="B869:B870"/>
    <mergeCell ref="O874:O876"/>
    <mergeCell ref="N871:N872"/>
    <mergeCell ref="N874:N875"/>
    <mergeCell ref="G871:G872"/>
    <mergeCell ref="G874:G875"/>
    <mergeCell ref="B875:B876"/>
    <mergeCell ref="E871:E873"/>
    <mergeCell ref="G853:G854"/>
    <mergeCell ref="G856:G857"/>
    <mergeCell ref="B854:B855"/>
    <mergeCell ref="B857:B858"/>
    <mergeCell ref="E859:E861"/>
    <mergeCell ref="H859:H861"/>
    <mergeCell ref="B848:B849"/>
    <mergeCell ref="B851:B852"/>
    <mergeCell ref="H871:H873"/>
    <mergeCell ref="I871:I873"/>
    <mergeCell ref="K871:K873"/>
    <mergeCell ref="O871:O873"/>
    <mergeCell ref="E874:E876"/>
    <mergeCell ref="H874:H876"/>
    <mergeCell ref="I874:I876"/>
    <mergeCell ref="K874:K876"/>
    <mergeCell ref="I859:I861"/>
    <mergeCell ref="K859:K861"/>
    <mergeCell ref="O859:O861"/>
    <mergeCell ref="E862:E864"/>
    <mergeCell ref="H862:H864"/>
    <mergeCell ref="I862:I864"/>
    <mergeCell ref="K862:K864"/>
    <mergeCell ref="O862:O864"/>
    <mergeCell ref="N859:N860"/>
    <mergeCell ref="N862:N863"/>
    <mergeCell ref="G859:G860"/>
    <mergeCell ref="G862:G863"/>
    <mergeCell ref="J874:J876"/>
    <mergeCell ref="L874:L876"/>
    <mergeCell ref="M874:M876"/>
    <mergeCell ref="E865:E867"/>
    <mergeCell ref="O841:O843"/>
    <mergeCell ref="E844:E846"/>
    <mergeCell ref="H844:H846"/>
    <mergeCell ref="I844:I846"/>
    <mergeCell ref="K844:K846"/>
    <mergeCell ref="O844:O846"/>
    <mergeCell ref="N841:N842"/>
    <mergeCell ref="N844:N845"/>
    <mergeCell ref="G841:G842"/>
    <mergeCell ref="G844:G845"/>
    <mergeCell ref="H841:H843"/>
    <mergeCell ref="I841:I843"/>
    <mergeCell ref="J847:J849"/>
    <mergeCell ref="L847:L849"/>
    <mergeCell ref="M847:M849"/>
    <mergeCell ref="J850:J852"/>
    <mergeCell ref="L850:L852"/>
    <mergeCell ref="M850:M852"/>
    <mergeCell ref="J853:J855"/>
    <mergeCell ref="L853:L855"/>
    <mergeCell ref="M853:M855"/>
    <mergeCell ref="J856:J858"/>
    <mergeCell ref="L856:L858"/>
    <mergeCell ref="B842:B843"/>
    <mergeCell ref="B845:B846"/>
    <mergeCell ref="B872:B873"/>
    <mergeCell ref="O850:O852"/>
    <mergeCell ref="N847:N848"/>
    <mergeCell ref="N850:N851"/>
    <mergeCell ref="G847:G848"/>
    <mergeCell ref="G850:G851"/>
    <mergeCell ref="B860:B861"/>
    <mergeCell ref="B863:B864"/>
    <mergeCell ref="E853:E855"/>
    <mergeCell ref="H853:H855"/>
    <mergeCell ref="I853:I855"/>
    <mergeCell ref="K853:K855"/>
    <mergeCell ref="O853:O855"/>
    <mergeCell ref="E856:E858"/>
    <mergeCell ref="H856:H858"/>
    <mergeCell ref="I856:I858"/>
    <mergeCell ref="K856:K858"/>
    <mergeCell ref="O856:O858"/>
    <mergeCell ref="N853:N854"/>
    <mergeCell ref="N856:N857"/>
    <mergeCell ref="E847:E849"/>
    <mergeCell ref="H847:H849"/>
    <mergeCell ref="I847:I849"/>
    <mergeCell ref="K847:K849"/>
    <mergeCell ref="O847:O849"/>
    <mergeCell ref="E850:E852"/>
    <mergeCell ref="H850:H852"/>
    <mergeCell ref="I850:I852"/>
    <mergeCell ref="K850:K852"/>
    <mergeCell ref="E841:E843"/>
    <mergeCell ref="G829:G830"/>
    <mergeCell ref="G832:G833"/>
    <mergeCell ref="B830:B831"/>
    <mergeCell ref="B833:B834"/>
    <mergeCell ref="E835:E837"/>
    <mergeCell ref="H835:H837"/>
    <mergeCell ref="I835:I837"/>
    <mergeCell ref="K835:K837"/>
    <mergeCell ref="O835:O837"/>
    <mergeCell ref="E838:E840"/>
    <mergeCell ref="H838:H840"/>
    <mergeCell ref="I838:I840"/>
    <mergeCell ref="K838:K840"/>
    <mergeCell ref="O838:O840"/>
    <mergeCell ref="N835:N836"/>
    <mergeCell ref="N838:N839"/>
    <mergeCell ref="G835:G836"/>
    <mergeCell ref="G838:G839"/>
    <mergeCell ref="L835:L837"/>
    <mergeCell ref="M835:M837"/>
    <mergeCell ref="B836:B837"/>
    <mergeCell ref="B839:B840"/>
    <mergeCell ref="E829:E831"/>
    <mergeCell ref="H829:H831"/>
    <mergeCell ref="I829:I831"/>
    <mergeCell ref="K829:K831"/>
    <mergeCell ref="O829:O831"/>
    <mergeCell ref="E832:E834"/>
    <mergeCell ref="H832:H834"/>
    <mergeCell ref="I832:I834"/>
    <mergeCell ref="K832:K834"/>
    <mergeCell ref="O832:O834"/>
    <mergeCell ref="N829:N830"/>
    <mergeCell ref="N832:N833"/>
    <mergeCell ref="J832:J834"/>
    <mergeCell ref="L832:L834"/>
    <mergeCell ref="M832:M834"/>
    <mergeCell ref="J835:J837"/>
    <mergeCell ref="B821:B822"/>
    <mergeCell ref="E823:E825"/>
    <mergeCell ref="H823:H825"/>
    <mergeCell ref="I823:I825"/>
    <mergeCell ref="B815:B816"/>
    <mergeCell ref="E811:E813"/>
    <mergeCell ref="K823:K825"/>
    <mergeCell ref="O823:O825"/>
    <mergeCell ref="E826:E828"/>
    <mergeCell ref="H826:H828"/>
    <mergeCell ref="I826:I828"/>
    <mergeCell ref="K826:K828"/>
    <mergeCell ref="O826:O828"/>
    <mergeCell ref="N823:N824"/>
    <mergeCell ref="N826:N827"/>
    <mergeCell ref="G823:G824"/>
    <mergeCell ref="G826:G827"/>
    <mergeCell ref="E814:E816"/>
    <mergeCell ref="H814:H816"/>
    <mergeCell ref="I814:I816"/>
    <mergeCell ref="K814:K816"/>
    <mergeCell ref="J811:J813"/>
    <mergeCell ref="L811:L813"/>
    <mergeCell ref="M811:M813"/>
    <mergeCell ref="J814:J816"/>
    <mergeCell ref="B812:B813"/>
    <mergeCell ref="B824:B825"/>
    <mergeCell ref="B827:B828"/>
    <mergeCell ref="E817:E819"/>
    <mergeCell ref="H817:H819"/>
    <mergeCell ref="I817:I819"/>
    <mergeCell ref="K817:K819"/>
    <mergeCell ref="O817:O819"/>
    <mergeCell ref="E820:E822"/>
    <mergeCell ref="H820:H822"/>
    <mergeCell ref="I820:I822"/>
    <mergeCell ref="K820:K822"/>
    <mergeCell ref="O820:O822"/>
    <mergeCell ref="N817:N818"/>
    <mergeCell ref="N820:N821"/>
    <mergeCell ref="G817:G818"/>
    <mergeCell ref="G820:G821"/>
    <mergeCell ref="B818:B819"/>
    <mergeCell ref="J826:J828"/>
    <mergeCell ref="L826:L828"/>
    <mergeCell ref="M826:M828"/>
    <mergeCell ref="J817:J819"/>
    <mergeCell ref="L817:L819"/>
    <mergeCell ref="M817:M819"/>
    <mergeCell ref="J820:J822"/>
    <mergeCell ref="L820:L822"/>
    <mergeCell ref="M820:M822"/>
    <mergeCell ref="J823:J825"/>
    <mergeCell ref="L823:L825"/>
    <mergeCell ref="M823:M825"/>
    <mergeCell ref="O805:O807"/>
    <mergeCell ref="E808:E810"/>
    <mergeCell ref="H808:H810"/>
    <mergeCell ref="I808:I810"/>
    <mergeCell ref="K808:K810"/>
    <mergeCell ref="O808:O810"/>
    <mergeCell ref="N805:N806"/>
    <mergeCell ref="N808:N809"/>
    <mergeCell ref="G805:G806"/>
    <mergeCell ref="G808:G809"/>
    <mergeCell ref="B806:B807"/>
    <mergeCell ref="B809:B810"/>
    <mergeCell ref="O814:O816"/>
    <mergeCell ref="N811:N812"/>
    <mergeCell ref="N814:N815"/>
    <mergeCell ref="G811:G812"/>
    <mergeCell ref="G814:G815"/>
    <mergeCell ref="B800:B801"/>
    <mergeCell ref="B803:B804"/>
    <mergeCell ref="E793:E795"/>
    <mergeCell ref="H793:H795"/>
    <mergeCell ref="I793:I795"/>
    <mergeCell ref="K793:K795"/>
    <mergeCell ref="O793:O795"/>
    <mergeCell ref="E796:E798"/>
    <mergeCell ref="H796:H798"/>
    <mergeCell ref="I796:I798"/>
    <mergeCell ref="K796:K798"/>
    <mergeCell ref="O796:O798"/>
    <mergeCell ref="N793:N794"/>
    <mergeCell ref="N796:N797"/>
    <mergeCell ref="G793:G794"/>
    <mergeCell ref="G796:G797"/>
    <mergeCell ref="B794:B795"/>
    <mergeCell ref="B797:B798"/>
    <mergeCell ref="E799:E801"/>
    <mergeCell ref="H799:H801"/>
    <mergeCell ref="J793:J795"/>
    <mergeCell ref="L793:L795"/>
    <mergeCell ref="I799:I801"/>
    <mergeCell ref="K799:K801"/>
    <mergeCell ref="O799:O801"/>
    <mergeCell ref="E802:E804"/>
    <mergeCell ref="H802:H804"/>
    <mergeCell ref="I802:I804"/>
    <mergeCell ref="K802:K804"/>
    <mergeCell ref="O802:O804"/>
    <mergeCell ref="N799:N800"/>
    <mergeCell ref="N802:N803"/>
    <mergeCell ref="B782:B783"/>
    <mergeCell ref="B785:B786"/>
    <mergeCell ref="J781:J783"/>
    <mergeCell ref="L781:L783"/>
    <mergeCell ref="M781:M783"/>
    <mergeCell ref="J784:J786"/>
    <mergeCell ref="L784:L786"/>
    <mergeCell ref="M784:M786"/>
    <mergeCell ref="E787:E789"/>
    <mergeCell ref="H787:H789"/>
    <mergeCell ref="I787:I789"/>
    <mergeCell ref="K787:K789"/>
    <mergeCell ref="O787:O789"/>
    <mergeCell ref="E790:E792"/>
    <mergeCell ref="H790:H792"/>
    <mergeCell ref="I790:I792"/>
    <mergeCell ref="K790:K792"/>
    <mergeCell ref="O790:O792"/>
    <mergeCell ref="N787:N788"/>
    <mergeCell ref="N790:N791"/>
    <mergeCell ref="G787:G788"/>
    <mergeCell ref="G790:G791"/>
    <mergeCell ref="B788:B789"/>
    <mergeCell ref="B791:B792"/>
    <mergeCell ref="J790:J792"/>
    <mergeCell ref="L790:L792"/>
    <mergeCell ref="M790:M792"/>
    <mergeCell ref="E781:E783"/>
    <mergeCell ref="H781:H783"/>
    <mergeCell ref="I781:I783"/>
    <mergeCell ref="N775:N776"/>
    <mergeCell ref="N778:N779"/>
    <mergeCell ref="G775:G776"/>
    <mergeCell ref="G778:G779"/>
    <mergeCell ref="L778:L780"/>
    <mergeCell ref="M778:M780"/>
    <mergeCell ref="H811:H813"/>
    <mergeCell ref="I811:I813"/>
    <mergeCell ref="K811:K813"/>
    <mergeCell ref="O811:O813"/>
    <mergeCell ref="K781:K783"/>
    <mergeCell ref="O781:O783"/>
    <mergeCell ref="E784:E786"/>
    <mergeCell ref="H784:H786"/>
    <mergeCell ref="I784:I786"/>
    <mergeCell ref="K784:K786"/>
    <mergeCell ref="O784:O786"/>
    <mergeCell ref="N781:N782"/>
    <mergeCell ref="N784:N785"/>
    <mergeCell ref="G781:G782"/>
    <mergeCell ref="G784:G785"/>
    <mergeCell ref="G799:G800"/>
    <mergeCell ref="G802:G803"/>
    <mergeCell ref="J805:J807"/>
    <mergeCell ref="L805:L807"/>
    <mergeCell ref="M805:M807"/>
    <mergeCell ref="J808:J810"/>
    <mergeCell ref="L808:L810"/>
    <mergeCell ref="M808:M810"/>
    <mergeCell ref="E805:E807"/>
    <mergeCell ref="H805:H807"/>
    <mergeCell ref="I805:I807"/>
    <mergeCell ref="B776:B777"/>
    <mergeCell ref="B779:B780"/>
    <mergeCell ref="E769:E771"/>
    <mergeCell ref="H769:H771"/>
    <mergeCell ref="I769:I771"/>
    <mergeCell ref="K769:K771"/>
    <mergeCell ref="O769:O771"/>
    <mergeCell ref="E772:E774"/>
    <mergeCell ref="H772:H774"/>
    <mergeCell ref="I772:I774"/>
    <mergeCell ref="K772:K774"/>
    <mergeCell ref="O772:O774"/>
    <mergeCell ref="N769:N770"/>
    <mergeCell ref="N772:N773"/>
    <mergeCell ref="J775:J777"/>
    <mergeCell ref="L775:L777"/>
    <mergeCell ref="M775:M777"/>
    <mergeCell ref="J778:J780"/>
    <mergeCell ref="G769:G770"/>
    <mergeCell ref="G772:G773"/>
    <mergeCell ref="B770:B771"/>
    <mergeCell ref="B773:B774"/>
    <mergeCell ref="E775:E777"/>
    <mergeCell ref="H775:H777"/>
    <mergeCell ref="I775:I777"/>
    <mergeCell ref="K775:K777"/>
    <mergeCell ref="O775:O777"/>
    <mergeCell ref="E778:E780"/>
    <mergeCell ref="H778:H780"/>
    <mergeCell ref="I778:I780"/>
    <mergeCell ref="K778:K780"/>
    <mergeCell ref="O778:O780"/>
    <mergeCell ref="B764:B765"/>
    <mergeCell ref="B767:B768"/>
    <mergeCell ref="E757:E759"/>
    <mergeCell ref="H757:H759"/>
    <mergeCell ref="I757:I759"/>
    <mergeCell ref="K757:K759"/>
    <mergeCell ref="O757:O759"/>
    <mergeCell ref="E760:E762"/>
    <mergeCell ref="H760:H762"/>
    <mergeCell ref="I760:I762"/>
    <mergeCell ref="K760:K762"/>
    <mergeCell ref="O760:O762"/>
    <mergeCell ref="N757:N758"/>
    <mergeCell ref="N760:N761"/>
    <mergeCell ref="G757:G758"/>
    <mergeCell ref="G760:G761"/>
    <mergeCell ref="B758:B759"/>
    <mergeCell ref="B761:B762"/>
    <mergeCell ref="E763:E765"/>
    <mergeCell ref="H763:H765"/>
    <mergeCell ref="I763:I765"/>
    <mergeCell ref="K763:K765"/>
    <mergeCell ref="O763:O765"/>
    <mergeCell ref="E766:E768"/>
    <mergeCell ref="H766:H768"/>
    <mergeCell ref="I766:I768"/>
    <mergeCell ref="K766:K768"/>
    <mergeCell ref="O766:O768"/>
    <mergeCell ref="N763:N764"/>
    <mergeCell ref="N766:N767"/>
    <mergeCell ref="G763:G764"/>
    <mergeCell ref="G766:G767"/>
    <mergeCell ref="E745:E747"/>
    <mergeCell ref="H745:H747"/>
    <mergeCell ref="I745:I747"/>
    <mergeCell ref="K745:K747"/>
    <mergeCell ref="O745:O747"/>
    <mergeCell ref="E748:E750"/>
    <mergeCell ref="H748:H750"/>
    <mergeCell ref="I748:I750"/>
    <mergeCell ref="K748:K750"/>
    <mergeCell ref="O748:O750"/>
    <mergeCell ref="N745:N746"/>
    <mergeCell ref="N748:N749"/>
    <mergeCell ref="G745:G746"/>
    <mergeCell ref="G748:G749"/>
    <mergeCell ref="B746:B747"/>
    <mergeCell ref="B749:B750"/>
    <mergeCell ref="O754:O756"/>
    <mergeCell ref="N751:N752"/>
    <mergeCell ref="N754:N755"/>
    <mergeCell ref="G751:G752"/>
    <mergeCell ref="G754:G755"/>
    <mergeCell ref="B755:B756"/>
    <mergeCell ref="E751:E753"/>
    <mergeCell ref="J748:J750"/>
    <mergeCell ref="L748:L750"/>
    <mergeCell ref="M748:M750"/>
    <mergeCell ref="J751:J753"/>
    <mergeCell ref="L751:L753"/>
    <mergeCell ref="M751:M753"/>
    <mergeCell ref="O736:O738"/>
    <mergeCell ref="N733:N734"/>
    <mergeCell ref="N736:N737"/>
    <mergeCell ref="G733:G734"/>
    <mergeCell ref="G736:G737"/>
    <mergeCell ref="B734:B735"/>
    <mergeCell ref="B737:B738"/>
    <mergeCell ref="E739:E741"/>
    <mergeCell ref="H739:H741"/>
    <mergeCell ref="B728:B729"/>
    <mergeCell ref="B731:B732"/>
    <mergeCell ref="H751:H753"/>
    <mergeCell ref="I751:I753"/>
    <mergeCell ref="K751:K753"/>
    <mergeCell ref="O751:O753"/>
    <mergeCell ref="E754:E756"/>
    <mergeCell ref="H754:H756"/>
    <mergeCell ref="I754:I756"/>
    <mergeCell ref="K754:K756"/>
    <mergeCell ref="I739:I741"/>
    <mergeCell ref="K739:K741"/>
    <mergeCell ref="O739:O741"/>
    <mergeCell ref="E742:E744"/>
    <mergeCell ref="H742:H744"/>
    <mergeCell ref="I742:I744"/>
    <mergeCell ref="K742:K744"/>
    <mergeCell ref="O742:O744"/>
    <mergeCell ref="N739:N740"/>
    <mergeCell ref="N742:N743"/>
    <mergeCell ref="G739:G740"/>
    <mergeCell ref="G742:G743"/>
    <mergeCell ref="J754:J756"/>
    <mergeCell ref="E721:E723"/>
    <mergeCell ref="H721:H723"/>
    <mergeCell ref="I721:I723"/>
    <mergeCell ref="O721:O723"/>
    <mergeCell ref="E724:E726"/>
    <mergeCell ref="H724:H726"/>
    <mergeCell ref="I724:I726"/>
    <mergeCell ref="K724:K726"/>
    <mergeCell ref="O724:O726"/>
    <mergeCell ref="N721:N722"/>
    <mergeCell ref="N724:N725"/>
    <mergeCell ref="G721:G722"/>
    <mergeCell ref="G724:G725"/>
    <mergeCell ref="B722:B723"/>
    <mergeCell ref="B725:B726"/>
    <mergeCell ref="B752:B753"/>
    <mergeCell ref="O730:O732"/>
    <mergeCell ref="N727:N728"/>
    <mergeCell ref="N730:N731"/>
    <mergeCell ref="G727:G728"/>
    <mergeCell ref="G730:G731"/>
    <mergeCell ref="B740:B741"/>
    <mergeCell ref="B743:B744"/>
    <mergeCell ref="E733:E735"/>
    <mergeCell ref="H733:H735"/>
    <mergeCell ref="I733:I735"/>
    <mergeCell ref="K733:K735"/>
    <mergeCell ref="O733:O735"/>
    <mergeCell ref="E736:E738"/>
    <mergeCell ref="H736:H738"/>
    <mergeCell ref="I736:I738"/>
    <mergeCell ref="K736:K738"/>
    <mergeCell ref="O706:O708"/>
    <mergeCell ref="N703:N704"/>
    <mergeCell ref="N706:N707"/>
    <mergeCell ref="E727:E729"/>
    <mergeCell ref="H727:H729"/>
    <mergeCell ref="I727:I729"/>
    <mergeCell ref="K727:K729"/>
    <mergeCell ref="O727:O729"/>
    <mergeCell ref="E730:E732"/>
    <mergeCell ref="H730:H732"/>
    <mergeCell ref="I730:I732"/>
    <mergeCell ref="K730:K732"/>
    <mergeCell ref="G709:G710"/>
    <mergeCell ref="G712:G713"/>
    <mergeCell ref="B710:B711"/>
    <mergeCell ref="B713:B714"/>
    <mergeCell ref="E715:E717"/>
    <mergeCell ref="H715:H717"/>
    <mergeCell ref="I715:I717"/>
    <mergeCell ref="K715:K717"/>
    <mergeCell ref="O715:O717"/>
    <mergeCell ref="E718:E720"/>
    <mergeCell ref="H718:H720"/>
    <mergeCell ref="I718:I720"/>
    <mergeCell ref="K718:K720"/>
    <mergeCell ref="O718:O720"/>
    <mergeCell ref="N715:N716"/>
    <mergeCell ref="N718:N719"/>
    <mergeCell ref="G715:G716"/>
    <mergeCell ref="G718:G719"/>
    <mergeCell ref="L715:L717"/>
    <mergeCell ref="M715:M717"/>
    <mergeCell ref="B716:B717"/>
    <mergeCell ref="B719:B720"/>
    <mergeCell ref="E709:E711"/>
    <mergeCell ref="H709:H711"/>
    <mergeCell ref="I709:I711"/>
    <mergeCell ref="K709:K711"/>
    <mergeCell ref="O709:O711"/>
    <mergeCell ref="E712:E714"/>
    <mergeCell ref="H712:H714"/>
    <mergeCell ref="I712:I714"/>
    <mergeCell ref="K712:K714"/>
    <mergeCell ref="O712:O714"/>
    <mergeCell ref="N709:N710"/>
    <mergeCell ref="N712:N713"/>
    <mergeCell ref="J712:J714"/>
    <mergeCell ref="L712:L714"/>
    <mergeCell ref="M712:M714"/>
    <mergeCell ref="J715:J717"/>
    <mergeCell ref="B686:B687"/>
    <mergeCell ref="B689:B690"/>
    <mergeCell ref="O694:O696"/>
    <mergeCell ref="N691:N692"/>
    <mergeCell ref="N694:N695"/>
    <mergeCell ref="G691:G692"/>
    <mergeCell ref="G694:G695"/>
    <mergeCell ref="B704:B705"/>
    <mergeCell ref="B707:B708"/>
    <mergeCell ref="E697:E699"/>
    <mergeCell ref="H697:H699"/>
    <mergeCell ref="I697:I699"/>
    <mergeCell ref="K697:K699"/>
    <mergeCell ref="O697:O699"/>
    <mergeCell ref="E700:E702"/>
    <mergeCell ref="H700:H702"/>
    <mergeCell ref="I700:I702"/>
    <mergeCell ref="K700:K702"/>
    <mergeCell ref="O700:O702"/>
    <mergeCell ref="N697:N698"/>
    <mergeCell ref="N700:N701"/>
    <mergeCell ref="G697:G698"/>
    <mergeCell ref="B692:B693"/>
    <mergeCell ref="H691:H693"/>
    <mergeCell ref="I691:I693"/>
    <mergeCell ref="K691:K693"/>
    <mergeCell ref="O691:O693"/>
    <mergeCell ref="L694:L696"/>
    <mergeCell ref="M694:M696"/>
    <mergeCell ref="E706:E708"/>
    <mergeCell ref="H706:H708"/>
    <mergeCell ref="I706:I708"/>
    <mergeCell ref="G682:G683"/>
    <mergeCell ref="J685:J687"/>
    <mergeCell ref="L685:L687"/>
    <mergeCell ref="M685:M687"/>
    <mergeCell ref="J688:J690"/>
    <mergeCell ref="L688:L690"/>
    <mergeCell ref="M688:M690"/>
    <mergeCell ref="E685:E687"/>
    <mergeCell ref="H685:H687"/>
    <mergeCell ref="I685:I687"/>
    <mergeCell ref="K685:K687"/>
    <mergeCell ref="G703:G704"/>
    <mergeCell ref="G706:G707"/>
    <mergeCell ref="E694:E696"/>
    <mergeCell ref="H694:H696"/>
    <mergeCell ref="I694:I696"/>
    <mergeCell ref="K694:K696"/>
    <mergeCell ref="J691:J693"/>
    <mergeCell ref="L691:L693"/>
    <mergeCell ref="M691:M693"/>
    <mergeCell ref="J694:J696"/>
    <mergeCell ref="K706:K708"/>
    <mergeCell ref="J697:J699"/>
    <mergeCell ref="L697:L699"/>
    <mergeCell ref="M697:M699"/>
    <mergeCell ref="J700:J702"/>
    <mergeCell ref="L700:L702"/>
    <mergeCell ref="M700:M702"/>
    <mergeCell ref="J703:J705"/>
    <mergeCell ref="L703:L705"/>
    <mergeCell ref="M703:M705"/>
    <mergeCell ref="J706:J708"/>
    <mergeCell ref="O673:O675"/>
    <mergeCell ref="E676:E678"/>
    <mergeCell ref="H676:H678"/>
    <mergeCell ref="I676:I678"/>
    <mergeCell ref="K676:K678"/>
    <mergeCell ref="O676:O678"/>
    <mergeCell ref="N673:N674"/>
    <mergeCell ref="N676:N677"/>
    <mergeCell ref="G673:G674"/>
    <mergeCell ref="G676:G677"/>
    <mergeCell ref="B674:B675"/>
    <mergeCell ref="G700:G701"/>
    <mergeCell ref="B698:B699"/>
    <mergeCell ref="B701:B702"/>
    <mergeCell ref="E703:E705"/>
    <mergeCell ref="H703:H705"/>
    <mergeCell ref="I703:I705"/>
    <mergeCell ref="B695:B696"/>
    <mergeCell ref="E691:E693"/>
    <mergeCell ref="K703:K705"/>
    <mergeCell ref="O703:O705"/>
    <mergeCell ref="I679:I681"/>
    <mergeCell ref="K679:K681"/>
    <mergeCell ref="O679:O681"/>
    <mergeCell ref="E682:E684"/>
    <mergeCell ref="H682:H684"/>
    <mergeCell ref="I682:I684"/>
    <mergeCell ref="K682:K684"/>
    <mergeCell ref="O682:O684"/>
    <mergeCell ref="N679:N680"/>
    <mergeCell ref="N682:N683"/>
    <mergeCell ref="G679:G680"/>
    <mergeCell ref="B662:B663"/>
    <mergeCell ref="B665:B666"/>
    <mergeCell ref="J661:J663"/>
    <mergeCell ref="L661:L663"/>
    <mergeCell ref="M661:M663"/>
    <mergeCell ref="J664:J666"/>
    <mergeCell ref="L664:L666"/>
    <mergeCell ref="M664:M666"/>
    <mergeCell ref="E670:E672"/>
    <mergeCell ref="H670:H672"/>
    <mergeCell ref="I670:I672"/>
    <mergeCell ref="O685:O687"/>
    <mergeCell ref="E688:E690"/>
    <mergeCell ref="H688:H690"/>
    <mergeCell ref="I688:I690"/>
    <mergeCell ref="K688:K690"/>
    <mergeCell ref="O688:O690"/>
    <mergeCell ref="N685:N686"/>
    <mergeCell ref="N688:N689"/>
    <mergeCell ref="G685:G686"/>
    <mergeCell ref="G688:G689"/>
    <mergeCell ref="O670:O672"/>
    <mergeCell ref="N667:N668"/>
    <mergeCell ref="N670:N671"/>
    <mergeCell ref="G667:G668"/>
    <mergeCell ref="G670:G671"/>
    <mergeCell ref="B680:B681"/>
    <mergeCell ref="B683:B684"/>
    <mergeCell ref="E673:E675"/>
    <mergeCell ref="H673:H675"/>
    <mergeCell ref="I673:I675"/>
    <mergeCell ref="K673:K675"/>
    <mergeCell ref="E661:E663"/>
    <mergeCell ref="H661:H663"/>
    <mergeCell ref="I661:I663"/>
    <mergeCell ref="B656:B657"/>
    <mergeCell ref="B659:B660"/>
    <mergeCell ref="E649:E651"/>
    <mergeCell ref="H649:H651"/>
    <mergeCell ref="I649:I651"/>
    <mergeCell ref="O649:O651"/>
    <mergeCell ref="E652:E654"/>
    <mergeCell ref="H652:H654"/>
    <mergeCell ref="B677:B678"/>
    <mergeCell ref="E679:E681"/>
    <mergeCell ref="H679:H681"/>
    <mergeCell ref="B668:B669"/>
    <mergeCell ref="B671:B672"/>
    <mergeCell ref="E667:E669"/>
    <mergeCell ref="H667:H669"/>
    <mergeCell ref="I667:I669"/>
    <mergeCell ref="K667:K669"/>
    <mergeCell ref="O667:O669"/>
    <mergeCell ref="K661:K663"/>
    <mergeCell ref="O661:O663"/>
    <mergeCell ref="E664:E666"/>
    <mergeCell ref="H664:H666"/>
    <mergeCell ref="I664:I666"/>
    <mergeCell ref="K664:K666"/>
    <mergeCell ref="O664:O666"/>
    <mergeCell ref="N661:N662"/>
    <mergeCell ref="N664:N665"/>
    <mergeCell ref="G661:G662"/>
    <mergeCell ref="G664:G665"/>
    <mergeCell ref="G649:G650"/>
    <mergeCell ref="G652:G653"/>
    <mergeCell ref="B650:B651"/>
    <mergeCell ref="B653:B654"/>
    <mergeCell ref="E655:E657"/>
    <mergeCell ref="H655:H657"/>
    <mergeCell ref="I655:I657"/>
    <mergeCell ref="K655:K657"/>
    <mergeCell ref="O655:O657"/>
    <mergeCell ref="E658:E660"/>
    <mergeCell ref="H658:H660"/>
    <mergeCell ref="I658:I660"/>
    <mergeCell ref="K658:K660"/>
    <mergeCell ref="O658:O660"/>
    <mergeCell ref="N655:N656"/>
    <mergeCell ref="N658:N659"/>
    <mergeCell ref="G655:G656"/>
    <mergeCell ref="G658:G659"/>
    <mergeCell ref="L658:L660"/>
    <mergeCell ref="M658:M660"/>
    <mergeCell ref="I652:I654"/>
    <mergeCell ref="K652:K654"/>
    <mergeCell ref="O652:O654"/>
    <mergeCell ref="N649:N650"/>
    <mergeCell ref="N652:N653"/>
    <mergeCell ref="J655:J657"/>
    <mergeCell ref="L655:L657"/>
    <mergeCell ref="M655:M657"/>
    <mergeCell ref="J658:J660"/>
    <mergeCell ref="B644:B645"/>
    <mergeCell ref="B647:B648"/>
    <mergeCell ref="E637:E639"/>
    <mergeCell ref="H637:H639"/>
    <mergeCell ref="I637:I639"/>
    <mergeCell ref="K637:K639"/>
    <mergeCell ref="O637:O639"/>
    <mergeCell ref="E640:E642"/>
    <mergeCell ref="H640:H642"/>
    <mergeCell ref="I640:I642"/>
    <mergeCell ref="K640:K642"/>
    <mergeCell ref="O640:O642"/>
    <mergeCell ref="N637:N638"/>
    <mergeCell ref="N640:N641"/>
    <mergeCell ref="G637:G638"/>
    <mergeCell ref="G640:G641"/>
    <mergeCell ref="B638:B639"/>
    <mergeCell ref="B641:B642"/>
    <mergeCell ref="E643:E645"/>
    <mergeCell ref="H643:H645"/>
    <mergeCell ref="I643:I645"/>
    <mergeCell ref="K643:K645"/>
    <mergeCell ref="O643:O645"/>
    <mergeCell ref="E646:E648"/>
    <mergeCell ref="H646:H648"/>
    <mergeCell ref="I646:I648"/>
    <mergeCell ref="K646:K648"/>
    <mergeCell ref="O646:O648"/>
    <mergeCell ref="N643:N644"/>
    <mergeCell ref="N646:N647"/>
    <mergeCell ref="G643:G644"/>
    <mergeCell ref="G646:G647"/>
    <mergeCell ref="B626:B627"/>
    <mergeCell ref="B629:B630"/>
    <mergeCell ref="O634:O636"/>
    <mergeCell ref="N631:N632"/>
    <mergeCell ref="N634:N635"/>
    <mergeCell ref="G631:G632"/>
    <mergeCell ref="G634:G635"/>
    <mergeCell ref="B635:B636"/>
    <mergeCell ref="E631:E633"/>
    <mergeCell ref="G613:G614"/>
    <mergeCell ref="G616:G617"/>
    <mergeCell ref="B614:B615"/>
    <mergeCell ref="B617:B618"/>
    <mergeCell ref="E619:E621"/>
    <mergeCell ref="H619:H621"/>
    <mergeCell ref="H625:H627"/>
    <mergeCell ref="I625:I627"/>
    <mergeCell ref="K625:K627"/>
    <mergeCell ref="O625:O627"/>
    <mergeCell ref="E628:E630"/>
    <mergeCell ref="H628:H630"/>
    <mergeCell ref="I628:I630"/>
    <mergeCell ref="K628:K630"/>
    <mergeCell ref="O628:O630"/>
    <mergeCell ref="N625:N626"/>
    <mergeCell ref="N628:N629"/>
    <mergeCell ref="G625:G626"/>
    <mergeCell ref="G628:G629"/>
    <mergeCell ref="M625:M627"/>
    <mergeCell ref="J628:J630"/>
    <mergeCell ref="L628:L630"/>
    <mergeCell ref="M628:M630"/>
    <mergeCell ref="B608:B609"/>
    <mergeCell ref="B611:B612"/>
    <mergeCell ref="H631:H633"/>
    <mergeCell ref="I631:I633"/>
    <mergeCell ref="K631:K633"/>
    <mergeCell ref="O631:O633"/>
    <mergeCell ref="E634:E636"/>
    <mergeCell ref="H634:H636"/>
    <mergeCell ref="I634:I636"/>
    <mergeCell ref="K634:K636"/>
    <mergeCell ref="I619:I621"/>
    <mergeCell ref="K619:K621"/>
    <mergeCell ref="O619:O621"/>
    <mergeCell ref="E622:E624"/>
    <mergeCell ref="H622:H624"/>
    <mergeCell ref="I622:I624"/>
    <mergeCell ref="K622:K624"/>
    <mergeCell ref="O622:O624"/>
    <mergeCell ref="N619:N620"/>
    <mergeCell ref="N622:N623"/>
    <mergeCell ref="G619:G620"/>
    <mergeCell ref="G622:G623"/>
    <mergeCell ref="J634:J636"/>
    <mergeCell ref="L634:L636"/>
    <mergeCell ref="M634:M636"/>
    <mergeCell ref="E625:E627"/>
    <mergeCell ref="J622:J624"/>
    <mergeCell ref="L622:L624"/>
    <mergeCell ref="M622:M624"/>
    <mergeCell ref="J625:J627"/>
    <mergeCell ref="L625:L627"/>
    <mergeCell ref="M613:M615"/>
    <mergeCell ref="O601:O603"/>
    <mergeCell ref="E604:E606"/>
    <mergeCell ref="H604:H606"/>
    <mergeCell ref="I604:I606"/>
    <mergeCell ref="K604:K606"/>
    <mergeCell ref="O604:O606"/>
    <mergeCell ref="N601:N602"/>
    <mergeCell ref="N604:N605"/>
    <mergeCell ref="G601:G602"/>
    <mergeCell ref="G604:G605"/>
    <mergeCell ref="H601:H603"/>
    <mergeCell ref="I601:I603"/>
    <mergeCell ref="J616:J618"/>
    <mergeCell ref="L616:L618"/>
    <mergeCell ref="M616:M618"/>
    <mergeCell ref="J619:J621"/>
    <mergeCell ref="L619:L621"/>
    <mergeCell ref="M619:M621"/>
    <mergeCell ref="J601:J603"/>
    <mergeCell ref="L601:L603"/>
    <mergeCell ref="M601:M603"/>
    <mergeCell ref="J604:J606"/>
    <mergeCell ref="L604:L606"/>
    <mergeCell ref="M604:M606"/>
    <mergeCell ref="J607:J609"/>
    <mergeCell ref="L607:L609"/>
    <mergeCell ref="M607:M609"/>
    <mergeCell ref="J610:J612"/>
    <mergeCell ref="L610:L612"/>
    <mergeCell ref="M610:M612"/>
    <mergeCell ref="J613:J615"/>
    <mergeCell ref="L613:L615"/>
    <mergeCell ref="B602:B603"/>
    <mergeCell ref="B605:B606"/>
    <mergeCell ref="B632:B633"/>
    <mergeCell ref="O610:O612"/>
    <mergeCell ref="N607:N608"/>
    <mergeCell ref="N610:N611"/>
    <mergeCell ref="G607:G608"/>
    <mergeCell ref="G610:G611"/>
    <mergeCell ref="B620:B621"/>
    <mergeCell ref="B623:B624"/>
    <mergeCell ref="E613:E615"/>
    <mergeCell ref="H613:H615"/>
    <mergeCell ref="I613:I615"/>
    <mergeCell ref="K613:K615"/>
    <mergeCell ref="O613:O615"/>
    <mergeCell ref="E616:E618"/>
    <mergeCell ref="H616:H618"/>
    <mergeCell ref="I616:I618"/>
    <mergeCell ref="K616:K618"/>
    <mergeCell ref="O616:O618"/>
    <mergeCell ref="N613:N614"/>
    <mergeCell ref="N616:N617"/>
    <mergeCell ref="E607:E609"/>
    <mergeCell ref="H607:H609"/>
    <mergeCell ref="I607:I609"/>
    <mergeCell ref="K607:K609"/>
    <mergeCell ref="O607:O609"/>
    <mergeCell ref="E610:E612"/>
    <mergeCell ref="H610:H612"/>
    <mergeCell ref="I610:I612"/>
    <mergeCell ref="K610:K612"/>
    <mergeCell ref="E601:E603"/>
    <mergeCell ref="G589:G590"/>
    <mergeCell ref="G592:G593"/>
    <mergeCell ref="B590:B591"/>
    <mergeCell ref="B593:B594"/>
    <mergeCell ref="E595:E597"/>
    <mergeCell ref="H595:H597"/>
    <mergeCell ref="I595:I597"/>
    <mergeCell ref="K595:K597"/>
    <mergeCell ref="O595:O597"/>
    <mergeCell ref="E598:E600"/>
    <mergeCell ref="H598:H600"/>
    <mergeCell ref="I598:I600"/>
    <mergeCell ref="K598:K600"/>
    <mergeCell ref="O598:O600"/>
    <mergeCell ref="N595:N596"/>
    <mergeCell ref="N598:N599"/>
    <mergeCell ref="G595:G596"/>
    <mergeCell ref="G598:G599"/>
    <mergeCell ref="L595:L597"/>
    <mergeCell ref="M595:M597"/>
    <mergeCell ref="B596:B597"/>
    <mergeCell ref="B599:B600"/>
    <mergeCell ref="E589:E591"/>
    <mergeCell ref="H589:H591"/>
    <mergeCell ref="I589:I591"/>
    <mergeCell ref="K589:K591"/>
    <mergeCell ref="O589:O591"/>
    <mergeCell ref="E592:E594"/>
    <mergeCell ref="H592:H594"/>
    <mergeCell ref="I592:I594"/>
    <mergeCell ref="K592:K594"/>
    <mergeCell ref="O592:O594"/>
    <mergeCell ref="N589:N590"/>
    <mergeCell ref="N592:N593"/>
    <mergeCell ref="J592:J594"/>
    <mergeCell ref="L592:L594"/>
    <mergeCell ref="M592:M594"/>
    <mergeCell ref="J595:J597"/>
    <mergeCell ref="B581:B582"/>
    <mergeCell ref="E583:E585"/>
    <mergeCell ref="H583:H585"/>
    <mergeCell ref="I583:I585"/>
    <mergeCell ref="B575:B576"/>
    <mergeCell ref="E571:E573"/>
    <mergeCell ref="K583:K585"/>
    <mergeCell ref="O583:O585"/>
    <mergeCell ref="E586:E588"/>
    <mergeCell ref="H586:H588"/>
    <mergeCell ref="I586:I588"/>
    <mergeCell ref="K586:K588"/>
    <mergeCell ref="O586:O588"/>
    <mergeCell ref="N583:N584"/>
    <mergeCell ref="N586:N587"/>
    <mergeCell ref="G583:G584"/>
    <mergeCell ref="G586:G587"/>
    <mergeCell ref="E574:E576"/>
    <mergeCell ref="H574:H576"/>
    <mergeCell ref="I574:I576"/>
    <mergeCell ref="K574:K576"/>
    <mergeCell ref="J571:J573"/>
    <mergeCell ref="L571:L573"/>
    <mergeCell ref="M571:M573"/>
    <mergeCell ref="J574:J576"/>
    <mergeCell ref="B572:B573"/>
    <mergeCell ref="G568:G569"/>
    <mergeCell ref="B566:B567"/>
    <mergeCell ref="B569:B570"/>
    <mergeCell ref="O574:O576"/>
    <mergeCell ref="N571:N572"/>
    <mergeCell ref="N574:N575"/>
    <mergeCell ref="G571:G572"/>
    <mergeCell ref="G574:G575"/>
    <mergeCell ref="B584:B585"/>
    <mergeCell ref="B587:B588"/>
    <mergeCell ref="E577:E579"/>
    <mergeCell ref="H577:H579"/>
    <mergeCell ref="I577:I579"/>
    <mergeCell ref="K577:K579"/>
    <mergeCell ref="O577:O579"/>
    <mergeCell ref="E580:E582"/>
    <mergeCell ref="H580:H582"/>
    <mergeCell ref="I580:I582"/>
    <mergeCell ref="K580:K582"/>
    <mergeCell ref="O580:O582"/>
    <mergeCell ref="N577:N578"/>
    <mergeCell ref="N580:N581"/>
    <mergeCell ref="G577:G578"/>
    <mergeCell ref="G580:G581"/>
    <mergeCell ref="B578:B579"/>
    <mergeCell ref="H571:H573"/>
    <mergeCell ref="I571:I573"/>
    <mergeCell ref="K571:K573"/>
    <mergeCell ref="O571:O573"/>
    <mergeCell ref="L574:L576"/>
    <mergeCell ref="M574:M576"/>
    <mergeCell ref="J577:J579"/>
    <mergeCell ref="I559:I561"/>
    <mergeCell ref="K559:K561"/>
    <mergeCell ref="O559:O561"/>
    <mergeCell ref="E562:E564"/>
    <mergeCell ref="H562:H564"/>
    <mergeCell ref="I562:I564"/>
    <mergeCell ref="K562:K564"/>
    <mergeCell ref="O562:O564"/>
    <mergeCell ref="N559:N560"/>
    <mergeCell ref="N562:N563"/>
    <mergeCell ref="G559:G560"/>
    <mergeCell ref="G562:G563"/>
    <mergeCell ref="J565:J567"/>
    <mergeCell ref="L565:L567"/>
    <mergeCell ref="M565:M567"/>
    <mergeCell ref="J568:J570"/>
    <mergeCell ref="L568:L570"/>
    <mergeCell ref="M568:M570"/>
    <mergeCell ref="E565:E567"/>
    <mergeCell ref="H565:H567"/>
    <mergeCell ref="I565:I567"/>
    <mergeCell ref="K565:K567"/>
    <mergeCell ref="O565:O567"/>
    <mergeCell ref="E568:E570"/>
    <mergeCell ref="M562:M564"/>
    <mergeCell ref="H568:H570"/>
    <mergeCell ref="I568:I570"/>
    <mergeCell ref="K568:K570"/>
    <mergeCell ref="O568:O570"/>
    <mergeCell ref="N565:N566"/>
    <mergeCell ref="N568:N569"/>
    <mergeCell ref="G565:G566"/>
    <mergeCell ref="O550:O552"/>
    <mergeCell ref="N547:N548"/>
    <mergeCell ref="N550:N551"/>
    <mergeCell ref="G547:G548"/>
    <mergeCell ref="G550:G551"/>
    <mergeCell ref="B560:B561"/>
    <mergeCell ref="B563:B564"/>
    <mergeCell ref="E553:E555"/>
    <mergeCell ref="H553:H555"/>
    <mergeCell ref="I553:I555"/>
    <mergeCell ref="K553:K555"/>
    <mergeCell ref="O553:O555"/>
    <mergeCell ref="E556:E558"/>
    <mergeCell ref="H556:H558"/>
    <mergeCell ref="I556:I558"/>
    <mergeCell ref="K556:K558"/>
    <mergeCell ref="O556:O558"/>
    <mergeCell ref="N553:N554"/>
    <mergeCell ref="N556:N557"/>
    <mergeCell ref="G553:G554"/>
    <mergeCell ref="G556:G557"/>
    <mergeCell ref="B554:B555"/>
    <mergeCell ref="B557:B558"/>
    <mergeCell ref="E559:E561"/>
    <mergeCell ref="H559:H561"/>
    <mergeCell ref="B548:B549"/>
    <mergeCell ref="B551:B552"/>
    <mergeCell ref="J559:J561"/>
    <mergeCell ref="L559:L561"/>
    <mergeCell ref="M559:M561"/>
    <mergeCell ref="J562:J564"/>
    <mergeCell ref="L562:L564"/>
    <mergeCell ref="O541:O543"/>
    <mergeCell ref="E544:E546"/>
    <mergeCell ref="H544:H546"/>
    <mergeCell ref="I544:I546"/>
    <mergeCell ref="K544:K546"/>
    <mergeCell ref="O544:O546"/>
    <mergeCell ref="N541:N542"/>
    <mergeCell ref="N544:N545"/>
    <mergeCell ref="G541:G542"/>
    <mergeCell ref="G544:G545"/>
    <mergeCell ref="B542:B543"/>
    <mergeCell ref="B545:B546"/>
    <mergeCell ref="J541:J543"/>
    <mergeCell ref="L541:L543"/>
    <mergeCell ref="M541:M543"/>
    <mergeCell ref="J544:J546"/>
    <mergeCell ref="L544:L546"/>
    <mergeCell ref="M544:M546"/>
    <mergeCell ref="E547:E549"/>
    <mergeCell ref="H547:H549"/>
    <mergeCell ref="I547:I549"/>
    <mergeCell ref="K547:K549"/>
    <mergeCell ref="O547:O549"/>
    <mergeCell ref="E550:E552"/>
    <mergeCell ref="H550:H552"/>
    <mergeCell ref="I550:I552"/>
    <mergeCell ref="K550:K552"/>
    <mergeCell ref="G529:G530"/>
    <mergeCell ref="G532:G533"/>
    <mergeCell ref="B530:B531"/>
    <mergeCell ref="B533:B534"/>
    <mergeCell ref="E535:E537"/>
    <mergeCell ref="H535:H537"/>
    <mergeCell ref="I535:I537"/>
    <mergeCell ref="K535:K537"/>
    <mergeCell ref="O535:O537"/>
    <mergeCell ref="E538:E540"/>
    <mergeCell ref="H538:H540"/>
    <mergeCell ref="I538:I540"/>
    <mergeCell ref="K538:K540"/>
    <mergeCell ref="O538:O540"/>
    <mergeCell ref="N535:N536"/>
    <mergeCell ref="N538:N539"/>
    <mergeCell ref="G535:G536"/>
    <mergeCell ref="G538:G539"/>
    <mergeCell ref="L538:L540"/>
    <mergeCell ref="M538:M540"/>
    <mergeCell ref="E541:E543"/>
    <mergeCell ref="H541:H543"/>
    <mergeCell ref="I541:I543"/>
    <mergeCell ref="E526:E528"/>
    <mergeCell ref="H526:H528"/>
    <mergeCell ref="I526:I528"/>
    <mergeCell ref="K526:K528"/>
    <mergeCell ref="O526:O528"/>
    <mergeCell ref="N523:N524"/>
    <mergeCell ref="N526:N527"/>
    <mergeCell ref="G523:G524"/>
    <mergeCell ref="G526:G527"/>
    <mergeCell ref="B536:B537"/>
    <mergeCell ref="B539:B540"/>
    <mergeCell ref="E529:E531"/>
    <mergeCell ref="H529:H531"/>
    <mergeCell ref="I529:I531"/>
    <mergeCell ref="K529:K531"/>
    <mergeCell ref="O529:O531"/>
    <mergeCell ref="E532:E534"/>
    <mergeCell ref="H532:H534"/>
    <mergeCell ref="I532:I534"/>
    <mergeCell ref="K532:K534"/>
    <mergeCell ref="O532:O534"/>
    <mergeCell ref="N529:N530"/>
    <mergeCell ref="N532:N533"/>
    <mergeCell ref="J535:J537"/>
    <mergeCell ref="L535:L537"/>
    <mergeCell ref="M535:M537"/>
    <mergeCell ref="J538:J540"/>
    <mergeCell ref="J526:J528"/>
    <mergeCell ref="L526:L528"/>
    <mergeCell ref="B524:B525"/>
    <mergeCell ref="B527:B528"/>
    <mergeCell ref="M526:M528"/>
    <mergeCell ref="E517:E519"/>
    <mergeCell ref="H517:H519"/>
    <mergeCell ref="I517:I519"/>
    <mergeCell ref="K517:K519"/>
    <mergeCell ref="O517:O519"/>
    <mergeCell ref="E520:E522"/>
    <mergeCell ref="H520:H522"/>
    <mergeCell ref="I520:I522"/>
    <mergeCell ref="K520:K522"/>
    <mergeCell ref="O520:O522"/>
    <mergeCell ref="N517:N518"/>
    <mergeCell ref="N520:N521"/>
    <mergeCell ref="G517:G518"/>
    <mergeCell ref="G520:G521"/>
    <mergeCell ref="B518:B519"/>
    <mergeCell ref="B521:B522"/>
    <mergeCell ref="E523:E525"/>
    <mergeCell ref="H523:H525"/>
    <mergeCell ref="I523:I525"/>
    <mergeCell ref="K523:K525"/>
    <mergeCell ref="O523:O525"/>
    <mergeCell ref="E505:E507"/>
    <mergeCell ref="H505:H507"/>
    <mergeCell ref="I505:I507"/>
    <mergeCell ref="K505:K507"/>
    <mergeCell ref="O505:O507"/>
    <mergeCell ref="E508:E510"/>
    <mergeCell ref="H508:H510"/>
    <mergeCell ref="I508:I510"/>
    <mergeCell ref="K508:K510"/>
    <mergeCell ref="O508:O510"/>
    <mergeCell ref="N505:N506"/>
    <mergeCell ref="N508:N509"/>
    <mergeCell ref="G505:G506"/>
    <mergeCell ref="G508:G509"/>
    <mergeCell ref="B506:B507"/>
    <mergeCell ref="B509:B510"/>
    <mergeCell ref="O514:O516"/>
    <mergeCell ref="N511:N512"/>
    <mergeCell ref="N514:N515"/>
    <mergeCell ref="G511:G512"/>
    <mergeCell ref="G514:G515"/>
    <mergeCell ref="B515:B516"/>
    <mergeCell ref="E511:E513"/>
    <mergeCell ref="N493:N494"/>
    <mergeCell ref="N496:N497"/>
    <mergeCell ref="G493:G494"/>
    <mergeCell ref="G496:G497"/>
    <mergeCell ref="B494:B495"/>
    <mergeCell ref="B497:B498"/>
    <mergeCell ref="E499:E501"/>
    <mergeCell ref="H499:H501"/>
    <mergeCell ref="B488:B489"/>
    <mergeCell ref="B491:B492"/>
    <mergeCell ref="H511:H513"/>
    <mergeCell ref="I511:I513"/>
    <mergeCell ref="K511:K513"/>
    <mergeCell ref="O511:O513"/>
    <mergeCell ref="E514:E516"/>
    <mergeCell ref="H514:H516"/>
    <mergeCell ref="I514:I516"/>
    <mergeCell ref="K514:K516"/>
    <mergeCell ref="I499:I501"/>
    <mergeCell ref="K499:K501"/>
    <mergeCell ref="O499:O501"/>
    <mergeCell ref="E502:E504"/>
    <mergeCell ref="H502:H504"/>
    <mergeCell ref="I502:I504"/>
    <mergeCell ref="K502:K504"/>
    <mergeCell ref="O502:O504"/>
    <mergeCell ref="N499:N500"/>
    <mergeCell ref="N502:N503"/>
    <mergeCell ref="G499:G500"/>
    <mergeCell ref="G502:G503"/>
    <mergeCell ref="J508:J510"/>
    <mergeCell ref="L508:L510"/>
    <mergeCell ref="I481:I483"/>
    <mergeCell ref="K481:K483"/>
    <mergeCell ref="O481:O483"/>
    <mergeCell ref="E484:E486"/>
    <mergeCell ref="H484:H486"/>
    <mergeCell ref="I484:I486"/>
    <mergeCell ref="K484:K486"/>
    <mergeCell ref="O484:O486"/>
    <mergeCell ref="N481:N482"/>
    <mergeCell ref="N484:N485"/>
    <mergeCell ref="G481:G482"/>
    <mergeCell ref="G484:G485"/>
    <mergeCell ref="B482:B483"/>
    <mergeCell ref="B485:B486"/>
    <mergeCell ref="B512:B513"/>
    <mergeCell ref="O490:O492"/>
    <mergeCell ref="N487:N488"/>
    <mergeCell ref="N490:N491"/>
    <mergeCell ref="G487:G488"/>
    <mergeCell ref="G490:G491"/>
    <mergeCell ref="B500:B501"/>
    <mergeCell ref="B503:B504"/>
    <mergeCell ref="E493:E495"/>
    <mergeCell ref="H493:H495"/>
    <mergeCell ref="I493:I495"/>
    <mergeCell ref="K493:K495"/>
    <mergeCell ref="O493:O495"/>
    <mergeCell ref="E496:E498"/>
    <mergeCell ref="H496:H498"/>
    <mergeCell ref="I496:I498"/>
    <mergeCell ref="K496:K498"/>
    <mergeCell ref="O496:O498"/>
    <mergeCell ref="E487:E489"/>
    <mergeCell ref="H487:H489"/>
    <mergeCell ref="I487:I489"/>
    <mergeCell ref="K487:K489"/>
    <mergeCell ref="O487:O489"/>
    <mergeCell ref="E490:E492"/>
    <mergeCell ref="H490:H492"/>
    <mergeCell ref="I490:I492"/>
    <mergeCell ref="K490:K492"/>
    <mergeCell ref="E475:E477"/>
    <mergeCell ref="H475:H477"/>
    <mergeCell ref="I475:I477"/>
    <mergeCell ref="K475:K477"/>
    <mergeCell ref="O475:O477"/>
    <mergeCell ref="E478:E480"/>
    <mergeCell ref="H478:H480"/>
    <mergeCell ref="I478:I480"/>
    <mergeCell ref="K478:K480"/>
    <mergeCell ref="O478:O480"/>
    <mergeCell ref="N475:N476"/>
    <mergeCell ref="N478:N479"/>
    <mergeCell ref="G475:G476"/>
    <mergeCell ref="G478:G479"/>
    <mergeCell ref="J484:J486"/>
    <mergeCell ref="L484:L486"/>
    <mergeCell ref="M484:M486"/>
    <mergeCell ref="J487:J489"/>
    <mergeCell ref="L487:L489"/>
    <mergeCell ref="M487:M489"/>
    <mergeCell ref="J490:J492"/>
    <mergeCell ref="E481:E483"/>
    <mergeCell ref="H481:H483"/>
    <mergeCell ref="E469:E471"/>
    <mergeCell ref="H469:H471"/>
    <mergeCell ref="I469:I471"/>
    <mergeCell ref="K469:K471"/>
    <mergeCell ref="O469:O471"/>
    <mergeCell ref="E472:E474"/>
    <mergeCell ref="H472:H474"/>
    <mergeCell ref="I472:I474"/>
    <mergeCell ref="K472:K474"/>
    <mergeCell ref="O472:O474"/>
    <mergeCell ref="N469:N470"/>
    <mergeCell ref="N472:N473"/>
    <mergeCell ref="G469:G470"/>
    <mergeCell ref="G472:G473"/>
    <mergeCell ref="E463:E465"/>
    <mergeCell ref="H463:H465"/>
    <mergeCell ref="I463:I465"/>
    <mergeCell ref="K463:K465"/>
    <mergeCell ref="O463:O465"/>
    <mergeCell ref="E466:E468"/>
    <mergeCell ref="H466:H468"/>
    <mergeCell ref="I466:I468"/>
    <mergeCell ref="K466:K468"/>
    <mergeCell ref="O466:O468"/>
    <mergeCell ref="N463:N464"/>
    <mergeCell ref="N466:N467"/>
    <mergeCell ref="G463:G464"/>
    <mergeCell ref="G466:G467"/>
    <mergeCell ref="G442:G443"/>
    <mergeCell ref="G445:G446"/>
    <mergeCell ref="G448:G449"/>
    <mergeCell ref="E457:E459"/>
    <mergeCell ref="H457:H459"/>
    <mergeCell ref="I457:I459"/>
    <mergeCell ref="K457:K459"/>
    <mergeCell ref="O457:O459"/>
    <mergeCell ref="E460:E462"/>
    <mergeCell ref="H460:H462"/>
    <mergeCell ref="I460:I462"/>
    <mergeCell ref="K460:K462"/>
    <mergeCell ref="O460:O462"/>
    <mergeCell ref="N457:N458"/>
    <mergeCell ref="N460:N461"/>
    <mergeCell ref="E451:E453"/>
    <mergeCell ref="H451:H453"/>
    <mergeCell ref="I451:I453"/>
    <mergeCell ref="K451:K453"/>
    <mergeCell ref="O451:O453"/>
    <mergeCell ref="E454:E456"/>
    <mergeCell ref="H454:H456"/>
    <mergeCell ref="I454:I456"/>
    <mergeCell ref="K454:K456"/>
    <mergeCell ref="O454:O456"/>
    <mergeCell ref="N451:N452"/>
    <mergeCell ref="N454:N455"/>
    <mergeCell ref="G451:G452"/>
    <mergeCell ref="G454:G455"/>
    <mergeCell ref="G457:G458"/>
    <mergeCell ref="G460:G461"/>
    <mergeCell ref="J457:J459"/>
    <mergeCell ref="E400:E402"/>
    <mergeCell ref="H400:H402"/>
    <mergeCell ref="I400:I402"/>
    <mergeCell ref="K400:K402"/>
    <mergeCell ref="G430:G431"/>
    <mergeCell ref="G433:G434"/>
    <mergeCell ref="G436:G437"/>
    <mergeCell ref="E445:E447"/>
    <mergeCell ref="H445:H447"/>
    <mergeCell ref="I445:I447"/>
    <mergeCell ref="K445:K447"/>
    <mergeCell ref="O445:O447"/>
    <mergeCell ref="E448:E450"/>
    <mergeCell ref="H448:H450"/>
    <mergeCell ref="I448:I450"/>
    <mergeCell ref="K448:K450"/>
    <mergeCell ref="O448:O450"/>
    <mergeCell ref="N445:N446"/>
    <mergeCell ref="N448:N449"/>
    <mergeCell ref="E439:E441"/>
    <mergeCell ref="H439:H441"/>
    <mergeCell ref="I439:I441"/>
    <mergeCell ref="K439:K441"/>
    <mergeCell ref="O439:O441"/>
    <mergeCell ref="E442:E444"/>
    <mergeCell ref="H442:H444"/>
    <mergeCell ref="I442:I444"/>
    <mergeCell ref="K442:K444"/>
    <mergeCell ref="O442:O444"/>
    <mergeCell ref="N439:N440"/>
    <mergeCell ref="N442:N443"/>
    <mergeCell ref="G439:G440"/>
    <mergeCell ref="E433:E435"/>
    <mergeCell ref="H433:H435"/>
    <mergeCell ref="I433:I435"/>
    <mergeCell ref="K433:K435"/>
    <mergeCell ref="O433:O435"/>
    <mergeCell ref="E436:E438"/>
    <mergeCell ref="H436:H438"/>
    <mergeCell ref="I436:I438"/>
    <mergeCell ref="K436:K438"/>
    <mergeCell ref="O436:O438"/>
    <mergeCell ref="E430:E432"/>
    <mergeCell ref="H430:H432"/>
    <mergeCell ref="I430:I432"/>
    <mergeCell ref="K430:K432"/>
    <mergeCell ref="O430:O432"/>
    <mergeCell ref="N430:N431"/>
    <mergeCell ref="N433:N434"/>
    <mergeCell ref="N436:N437"/>
    <mergeCell ref="J433:J435"/>
    <mergeCell ref="L433:L435"/>
    <mergeCell ref="M433:M435"/>
    <mergeCell ref="J436:J438"/>
    <mergeCell ref="L436:L438"/>
    <mergeCell ref="M436:M438"/>
    <mergeCell ref="M103:M105"/>
    <mergeCell ref="L106:L108"/>
    <mergeCell ref="M106:M108"/>
    <mergeCell ref="L109:L111"/>
    <mergeCell ref="M109:M111"/>
    <mergeCell ref="L112:L114"/>
    <mergeCell ref="M112:M114"/>
    <mergeCell ref="L115:L117"/>
    <mergeCell ref="M115:M117"/>
    <mergeCell ref="L118:L120"/>
    <mergeCell ref="M118:M120"/>
    <mergeCell ref="L121:L123"/>
    <mergeCell ref="E403:E405"/>
    <mergeCell ref="N421:N422"/>
    <mergeCell ref="N424:N425"/>
    <mergeCell ref="N427:N428"/>
    <mergeCell ref="L421:L423"/>
    <mergeCell ref="M421:M423"/>
    <mergeCell ref="L424:L426"/>
    <mergeCell ref="M424:M426"/>
    <mergeCell ref="L427:L429"/>
    <mergeCell ref="M427:M429"/>
    <mergeCell ref="N361:N362"/>
    <mergeCell ref="N364:N365"/>
    <mergeCell ref="N367:N368"/>
    <mergeCell ref="N346:N347"/>
    <mergeCell ref="N349:N350"/>
    <mergeCell ref="N352:N353"/>
    <mergeCell ref="N355:N356"/>
    <mergeCell ref="N358:N359"/>
    <mergeCell ref="N400:N401"/>
    <mergeCell ref="E364:E366"/>
    <mergeCell ref="N64:N65"/>
    <mergeCell ref="N67:N68"/>
    <mergeCell ref="O391:O393"/>
    <mergeCell ref="O394:O396"/>
    <mergeCell ref="O397:O399"/>
    <mergeCell ref="O400:O402"/>
    <mergeCell ref="O403:O405"/>
    <mergeCell ref="O406:O408"/>
    <mergeCell ref="O409:O411"/>
    <mergeCell ref="O412:O414"/>
    <mergeCell ref="O337:O339"/>
    <mergeCell ref="N157:N158"/>
    <mergeCell ref="N247:N248"/>
    <mergeCell ref="N124:N125"/>
    <mergeCell ref="O340:O342"/>
    <mergeCell ref="O322:O324"/>
    <mergeCell ref="O325:O327"/>
    <mergeCell ref="O328:O330"/>
    <mergeCell ref="O331:O333"/>
    <mergeCell ref="O334:O336"/>
    <mergeCell ref="O304:O306"/>
    <mergeCell ref="O307:O309"/>
    <mergeCell ref="O310:O312"/>
    <mergeCell ref="O313:O315"/>
    <mergeCell ref="O295:O297"/>
    <mergeCell ref="N127:N128"/>
    <mergeCell ref="N85:N86"/>
    <mergeCell ref="N88:N89"/>
    <mergeCell ref="N91:N92"/>
    <mergeCell ref="N94:N95"/>
    <mergeCell ref="N109:N110"/>
    <mergeCell ref="N112:N113"/>
    <mergeCell ref="O415:O417"/>
    <mergeCell ref="O418:O420"/>
    <mergeCell ref="O421:O423"/>
    <mergeCell ref="O424:O426"/>
    <mergeCell ref="O427:O429"/>
    <mergeCell ref="O382:O384"/>
    <mergeCell ref="O385:O387"/>
    <mergeCell ref="O388:O390"/>
    <mergeCell ref="O343:O345"/>
    <mergeCell ref="O346:O348"/>
    <mergeCell ref="O358:O360"/>
    <mergeCell ref="O361:O363"/>
    <mergeCell ref="O364:O366"/>
    <mergeCell ref="O367:O369"/>
    <mergeCell ref="O349:O351"/>
    <mergeCell ref="O352:O354"/>
    <mergeCell ref="O355:O357"/>
    <mergeCell ref="O370:O372"/>
    <mergeCell ref="O373:O375"/>
    <mergeCell ref="O376:O378"/>
    <mergeCell ref="O379:O381"/>
    <mergeCell ref="O298:O300"/>
    <mergeCell ref="O301:O303"/>
    <mergeCell ref="O316:O318"/>
    <mergeCell ref="O319:O321"/>
    <mergeCell ref="O283:O285"/>
    <mergeCell ref="O286:O288"/>
    <mergeCell ref="O268:O270"/>
    <mergeCell ref="O271:O273"/>
    <mergeCell ref="O274:O276"/>
    <mergeCell ref="O277:O279"/>
    <mergeCell ref="O280:O282"/>
    <mergeCell ref="O289:O291"/>
    <mergeCell ref="O292:O294"/>
    <mergeCell ref="O250:O252"/>
    <mergeCell ref="O253:O255"/>
    <mergeCell ref="O256:O258"/>
    <mergeCell ref="O259:O261"/>
    <mergeCell ref="O241:O243"/>
    <mergeCell ref="O244:O246"/>
    <mergeCell ref="O247:O249"/>
    <mergeCell ref="O262:O264"/>
    <mergeCell ref="O265:O267"/>
    <mergeCell ref="O229:O231"/>
    <mergeCell ref="O232:O234"/>
    <mergeCell ref="O214:O216"/>
    <mergeCell ref="O217:O219"/>
    <mergeCell ref="O220:O222"/>
    <mergeCell ref="O223:O225"/>
    <mergeCell ref="O226:O228"/>
    <mergeCell ref="O235:O237"/>
    <mergeCell ref="O238:O240"/>
    <mergeCell ref="O181:O183"/>
    <mergeCell ref="O184:O186"/>
    <mergeCell ref="O196:O198"/>
    <mergeCell ref="O199:O201"/>
    <mergeCell ref="O202:O204"/>
    <mergeCell ref="O205:O207"/>
    <mergeCell ref="O208:O210"/>
    <mergeCell ref="O211:O213"/>
    <mergeCell ref="O163:O165"/>
    <mergeCell ref="O166:O168"/>
    <mergeCell ref="O169:O171"/>
    <mergeCell ref="O172:O174"/>
    <mergeCell ref="O175:O177"/>
    <mergeCell ref="O178:O180"/>
    <mergeCell ref="O115:O117"/>
    <mergeCell ref="O118:O120"/>
    <mergeCell ref="O121:O123"/>
    <mergeCell ref="O124:O126"/>
    <mergeCell ref="O127:O129"/>
    <mergeCell ref="O130:O132"/>
    <mergeCell ref="O187:O189"/>
    <mergeCell ref="O190:O192"/>
    <mergeCell ref="O193:O195"/>
    <mergeCell ref="O133:O135"/>
    <mergeCell ref="O136:O138"/>
    <mergeCell ref="O139:O141"/>
    <mergeCell ref="O142:O144"/>
    <mergeCell ref="O145:O147"/>
    <mergeCell ref="O148:O150"/>
    <mergeCell ref="O151:O153"/>
    <mergeCell ref="O154:O156"/>
    <mergeCell ref="O97:O99"/>
    <mergeCell ref="O100:O102"/>
    <mergeCell ref="O103:O105"/>
    <mergeCell ref="O106:O108"/>
    <mergeCell ref="O109:O111"/>
    <mergeCell ref="O112:O114"/>
    <mergeCell ref="O61:O63"/>
    <mergeCell ref="O64:O66"/>
    <mergeCell ref="O67:O69"/>
    <mergeCell ref="O70:O72"/>
    <mergeCell ref="O73:O75"/>
    <mergeCell ref="O76:O78"/>
    <mergeCell ref="O79:O81"/>
    <mergeCell ref="O82:O84"/>
    <mergeCell ref="O85:O87"/>
    <mergeCell ref="O157:O159"/>
    <mergeCell ref="O160:O162"/>
    <mergeCell ref="O43:O45"/>
    <mergeCell ref="O46:O48"/>
    <mergeCell ref="O49:O51"/>
    <mergeCell ref="O52:O54"/>
    <mergeCell ref="O55:O57"/>
    <mergeCell ref="O58:O60"/>
    <mergeCell ref="O10:O12"/>
    <mergeCell ref="O13:O15"/>
    <mergeCell ref="O16:O18"/>
    <mergeCell ref="O19:O21"/>
    <mergeCell ref="O22:O24"/>
    <mergeCell ref="O25:O27"/>
    <mergeCell ref="O28:O30"/>
    <mergeCell ref="O31:O33"/>
    <mergeCell ref="O88:O90"/>
    <mergeCell ref="O91:O93"/>
    <mergeCell ref="O94:O96"/>
    <mergeCell ref="O4:O6"/>
    <mergeCell ref="O7:O9"/>
    <mergeCell ref="I1:K1"/>
    <mergeCell ref="L4:L6"/>
    <mergeCell ref="L7:L9"/>
    <mergeCell ref="N1:N2"/>
    <mergeCell ref="N4:N5"/>
    <mergeCell ref="N7:N8"/>
    <mergeCell ref="G4:G5"/>
    <mergeCell ref="G7:G8"/>
    <mergeCell ref="J4:J6"/>
    <mergeCell ref="J7:J9"/>
    <mergeCell ref="M4:M6"/>
    <mergeCell ref="M7:M9"/>
    <mergeCell ref="O34:O36"/>
    <mergeCell ref="O37:O39"/>
    <mergeCell ref="O40:O42"/>
    <mergeCell ref="K13:K15"/>
    <mergeCell ref="G34:G35"/>
    <mergeCell ref="G40:G41"/>
    <mergeCell ref="L10:L12"/>
    <mergeCell ref="M10:M12"/>
    <mergeCell ref="L13:L15"/>
    <mergeCell ref="M13:M15"/>
    <mergeCell ref="L16:L18"/>
    <mergeCell ref="M16:M18"/>
    <mergeCell ref="L19:L21"/>
    <mergeCell ref="M19:M21"/>
    <mergeCell ref="L22:L24"/>
    <mergeCell ref="M22:M24"/>
    <mergeCell ref="L25:L27"/>
    <mergeCell ref="M25:M27"/>
    <mergeCell ref="B5:B6"/>
    <mergeCell ref="B8:B9"/>
    <mergeCell ref="E10:E12"/>
    <mergeCell ref="H10:H12"/>
    <mergeCell ref="I10:I12"/>
    <mergeCell ref="K10:K12"/>
    <mergeCell ref="N10:N11"/>
    <mergeCell ref="N13:N14"/>
    <mergeCell ref="N16:N17"/>
    <mergeCell ref="N19:N20"/>
    <mergeCell ref="E7:E9"/>
    <mergeCell ref="H7:H9"/>
    <mergeCell ref="I7:I9"/>
    <mergeCell ref="K7:K9"/>
    <mergeCell ref="I19:I21"/>
    <mergeCell ref="K19:K21"/>
    <mergeCell ref="H16:H18"/>
    <mergeCell ref="I16:I18"/>
    <mergeCell ref="K16:K18"/>
    <mergeCell ref="E16:E18"/>
    <mergeCell ref="G10:G11"/>
    <mergeCell ref="B11:B12"/>
    <mergeCell ref="B14:B15"/>
    <mergeCell ref="E4:E6"/>
    <mergeCell ref="E13:E15"/>
    <mergeCell ref="H13:H15"/>
    <mergeCell ref="I13:I15"/>
    <mergeCell ref="H4:H6"/>
    <mergeCell ref="I4:I6"/>
    <mergeCell ref="K4:K6"/>
    <mergeCell ref="B17:B18"/>
    <mergeCell ref="B20:B21"/>
    <mergeCell ref="E31:E33"/>
    <mergeCell ref="H31:H33"/>
    <mergeCell ref="I31:I33"/>
    <mergeCell ref="K31:K33"/>
    <mergeCell ref="E28:E30"/>
    <mergeCell ref="H28:H30"/>
    <mergeCell ref="I28:I30"/>
    <mergeCell ref="K28:K30"/>
    <mergeCell ref="E25:E27"/>
    <mergeCell ref="H19:H21"/>
    <mergeCell ref="G13:G14"/>
    <mergeCell ref="G16:G17"/>
    <mergeCell ref="G22:G23"/>
    <mergeCell ref="G25:G26"/>
    <mergeCell ref="G28:G29"/>
    <mergeCell ref="G31:G32"/>
    <mergeCell ref="J22:J24"/>
    <mergeCell ref="J25:J27"/>
    <mergeCell ref="J28:J30"/>
    <mergeCell ref="J31:J33"/>
    <mergeCell ref="I43:I45"/>
    <mergeCell ref="K43:K45"/>
    <mergeCell ref="E40:E42"/>
    <mergeCell ref="H40:H42"/>
    <mergeCell ref="I40:I42"/>
    <mergeCell ref="E22:E24"/>
    <mergeCell ref="H22:H24"/>
    <mergeCell ref="I22:I24"/>
    <mergeCell ref="K22:K24"/>
    <mergeCell ref="H34:H36"/>
    <mergeCell ref="I34:I36"/>
    <mergeCell ref="E19:E21"/>
    <mergeCell ref="E58:E60"/>
    <mergeCell ref="H58:H60"/>
    <mergeCell ref="I58:I60"/>
    <mergeCell ref="K58:K60"/>
    <mergeCell ref="E55:E57"/>
    <mergeCell ref="H55:H57"/>
    <mergeCell ref="I55:I57"/>
    <mergeCell ref="K55:K57"/>
    <mergeCell ref="E52:E54"/>
    <mergeCell ref="H52:H54"/>
    <mergeCell ref="I52:I54"/>
    <mergeCell ref="K52:K54"/>
    <mergeCell ref="H25:H27"/>
    <mergeCell ref="I25:I27"/>
    <mergeCell ref="K25:K27"/>
    <mergeCell ref="E34:E36"/>
    <mergeCell ref="G19:G20"/>
    <mergeCell ref="E46:E48"/>
    <mergeCell ref="H46:H48"/>
    <mergeCell ref="I46:I48"/>
    <mergeCell ref="K46:K48"/>
    <mergeCell ref="K40:K42"/>
    <mergeCell ref="E37:E39"/>
    <mergeCell ref="H37:H39"/>
    <mergeCell ref="I37:I39"/>
    <mergeCell ref="K37:K39"/>
    <mergeCell ref="E49:E51"/>
    <mergeCell ref="H49:H51"/>
    <mergeCell ref="I49:I51"/>
    <mergeCell ref="I70:I72"/>
    <mergeCell ref="K70:K72"/>
    <mergeCell ref="E67:E69"/>
    <mergeCell ref="H67:H69"/>
    <mergeCell ref="I67:I69"/>
    <mergeCell ref="K67:K69"/>
    <mergeCell ref="E64:E66"/>
    <mergeCell ref="H64:H66"/>
    <mergeCell ref="I64:I66"/>
    <mergeCell ref="K64:K66"/>
    <mergeCell ref="E61:E63"/>
    <mergeCell ref="H61:H63"/>
    <mergeCell ref="I61:I63"/>
    <mergeCell ref="K61:K63"/>
    <mergeCell ref="G61:G62"/>
    <mergeCell ref="G64:G65"/>
    <mergeCell ref="G67:G68"/>
    <mergeCell ref="G70:G71"/>
    <mergeCell ref="J52:J54"/>
    <mergeCell ref="E43:E45"/>
    <mergeCell ref="J55:J57"/>
    <mergeCell ref="H43:H45"/>
    <mergeCell ref="G37:G38"/>
    <mergeCell ref="B71:B72"/>
    <mergeCell ref="B74:B75"/>
    <mergeCell ref="E88:E90"/>
    <mergeCell ref="H88:H90"/>
    <mergeCell ref="I88:I90"/>
    <mergeCell ref="K88:K90"/>
    <mergeCell ref="E85:E87"/>
    <mergeCell ref="H85:H87"/>
    <mergeCell ref="I85:I87"/>
    <mergeCell ref="K85:K87"/>
    <mergeCell ref="E82:E84"/>
    <mergeCell ref="H82:H84"/>
    <mergeCell ref="I82:I84"/>
    <mergeCell ref="K82:K84"/>
    <mergeCell ref="E79:E81"/>
    <mergeCell ref="H79:H81"/>
    <mergeCell ref="I79:I81"/>
    <mergeCell ref="K79:K81"/>
    <mergeCell ref="E76:E78"/>
    <mergeCell ref="H76:H78"/>
    <mergeCell ref="I76:I78"/>
    <mergeCell ref="K76:K78"/>
    <mergeCell ref="E73:E75"/>
    <mergeCell ref="H73:H75"/>
    <mergeCell ref="I73:I75"/>
    <mergeCell ref="K73:K75"/>
    <mergeCell ref="E70:E72"/>
    <mergeCell ref="H70:H72"/>
    <mergeCell ref="J73:J75"/>
    <mergeCell ref="J76:J78"/>
    <mergeCell ref="J79:J81"/>
    <mergeCell ref="J82:J84"/>
    <mergeCell ref="E100:E102"/>
    <mergeCell ref="H100:H102"/>
    <mergeCell ref="I100:I102"/>
    <mergeCell ref="K100:K102"/>
    <mergeCell ref="E97:E99"/>
    <mergeCell ref="H97:H99"/>
    <mergeCell ref="I97:I99"/>
    <mergeCell ref="K97:K99"/>
    <mergeCell ref="E94:E96"/>
    <mergeCell ref="H94:H96"/>
    <mergeCell ref="I94:I96"/>
    <mergeCell ref="K94:K96"/>
    <mergeCell ref="E91:E93"/>
    <mergeCell ref="H91:H93"/>
    <mergeCell ref="I91:I93"/>
    <mergeCell ref="K91:K93"/>
    <mergeCell ref="G97:G98"/>
    <mergeCell ref="G100:G101"/>
    <mergeCell ref="J100:J102"/>
    <mergeCell ref="E103:E105"/>
    <mergeCell ref="H103:H105"/>
    <mergeCell ref="I103:I105"/>
    <mergeCell ref="K103:K105"/>
    <mergeCell ref="E115:E117"/>
    <mergeCell ref="H115:H117"/>
    <mergeCell ref="I115:I117"/>
    <mergeCell ref="K115:K117"/>
    <mergeCell ref="E112:E114"/>
    <mergeCell ref="H112:H114"/>
    <mergeCell ref="I112:I114"/>
    <mergeCell ref="K112:K114"/>
    <mergeCell ref="E109:E111"/>
    <mergeCell ref="H109:H111"/>
    <mergeCell ref="I109:I111"/>
    <mergeCell ref="K109:K111"/>
    <mergeCell ref="G103:G104"/>
    <mergeCell ref="J103:J105"/>
    <mergeCell ref="E121:E123"/>
    <mergeCell ref="H121:H123"/>
    <mergeCell ref="I121:I123"/>
    <mergeCell ref="K121:K123"/>
    <mergeCell ref="E118:E120"/>
    <mergeCell ref="H118:H120"/>
    <mergeCell ref="I118:I120"/>
    <mergeCell ref="K118:K120"/>
    <mergeCell ref="G124:G125"/>
    <mergeCell ref="E106:E108"/>
    <mergeCell ref="H106:H108"/>
    <mergeCell ref="I106:I108"/>
    <mergeCell ref="K106:K108"/>
    <mergeCell ref="G106:G107"/>
    <mergeCell ref="G109:G110"/>
    <mergeCell ref="G112:G113"/>
    <mergeCell ref="G115:G116"/>
    <mergeCell ref="G118:G119"/>
    <mergeCell ref="G121:G122"/>
    <mergeCell ref="J106:J108"/>
    <mergeCell ref="J109:J111"/>
    <mergeCell ref="J112:J114"/>
    <mergeCell ref="J115:J117"/>
    <mergeCell ref="J118:J120"/>
    <mergeCell ref="J121:J123"/>
    <mergeCell ref="H127:H129"/>
    <mergeCell ref="I127:I129"/>
    <mergeCell ref="K127:K129"/>
    <mergeCell ref="E139:E141"/>
    <mergeCell ref="H139:H141"/>
    <mergeCell ref="I139:I141"/>
    <mergeCell ref="K139:K141"/>
    <mergeCell ref="E136:E138"/>
    <mergeCell ref="H136:H138"/>
    <mergeCell ref="I136:I138"/>
    <mergeCell ref="K136:K138"/>
    <mergeCell ref="E133:E135"/>
    <mergeCell ref="H133:H135"/>
    <mergeCell ref="I133:I135"/>
    <mergeCell ref="K133:K135"/>
    <mergeCell ref="G127:G128"/>
    <mergeCell ref="E124:E126"/>
    <mergeCell ref="H124:H126"/>
    <mergeCell ref="I124:I126"/>
    <mergeCell ref="K124:K126"/>
    <mergeCell ref="E127:E129"/>
    <mergeCell ref="J124:J126"/>
    <mergeCell ref="J127:J129"/>
    <mergeCell ref="E145:E147"/>
    <mergeCell ref="H145:H147"/>
    <mergeCell ref="I145:I147"/>
    <mergeCell ref="K145:K147"/>
    <mergeCell ref="E142:E144"/>
    <mergeCell ref="H142:H144"/>
    <mergeCell ref="I142:I144"/>
    <mergeCell ref="K142:K144"/>
    <mergeCell ref="E130:E132"/>
    <mergeCell ref="H130:H132"/>
    <mergeCell ref="I130:I132"/>
    <mergeCell ref="K130:K132"/>
    <mergeCell ref="G130:G131"/>
    <mergeCell ref="G133:G134"/>
    <mergeCell ref="G136:G137"/>
    <mergeCell ref="G139:G140"/>
    <mergeCell ref="G142:G143"/>
    <mergeCell ref="G145:G146"/>
    <mergeCell ref="J130:J132"/>
    <mergeCell ref="J133:J135"/>
    <mergeCell ref="J136:J138"/>
    <mergeCell ref="J139:J141"/>
    <mergeCell ref="J142:J144"/>
    <mergeCell ref="J145:J147"/>
    <mergeCell ref="H151:H153"/>
    <mergeCell ref="I151:I153"/>
    <mergeCell ref="K151:K153"/>
    <mergeCell ref="E163:E165"/>
    <mergeCell ref="H163:H165"/>
    <mergeCell ref="I163:I165"/>
    <mergeCell ref="K163:K165"/>
    <mergeCell ref="E160:E162"/>
    <mergeCell ref="H160:H162"/>
    <mergeCell ref="I160:I162"/>
    <mergeCell ref="K160:K162"/>
    <mergeCell ref="E157:E159"/>
    <mergeCell ref="H157:H159"/>
    <mergeCell ref="I157:I159"/>
    <mergeCell ref="K157:K159"/>
    <mergeCell ref="G151:G152"/>
    <mergeCell ref="E148:E150"/>
    <mergeCell ref="H148:H150"/>
    <mergeCell ref="I148:I150"/>
    <mergeCell ref="K148:K150"/>
    <mergeCell ref="G148:G149"/>
    <mergeCell ref="J151:J153"/>
    <mergeCell ref="J148:J150"/>
    <mergeCell ref="J154:J156"/>
    <mergeCell ref="J160:J162"/>
    <mergeCell ref="B152:B153"/>
    <mergeCell ref="B155:B156"/>
    <mergeCell ref="B158:B159"/>
    <mergeCell ref="B161:B162"/>
    <mergeCell ref="B164:B165"/>
    <mergeCell ref="B167:B168"/>
    <mergeCell ref="E172:E174"/>
    <mergeCell ref="H172:H174"/>
    <mergeCell ref="I172:I174"/>
    <mergeCell ref="K172:K174"/>
    <mergeCell ref="E169:E171"/>
    <mergeCell ref="H169:H171"/>
    <mergeCell ref="I169:I171"/>
    <mergeCell ref="K169:K171"/>
    <mergeCell ref="E166:E168"/>
    <mergeCell ref="H166:H168"/>
    <mergeCell ref="I166:I168"/>
    <mergeCell ref="K166:K168"/>
    <mergeCell ref="E154:E156"/>
    <mergeCell ref="H154:H156"/>
    <mergeCell ref="I154:I156"/>
    <mergeCell ref="K154:K156"/>
    <mergeCell ref="G154:G155"/>
    <mergeCell ref="G157:G158"/>
    <mergeCell ref="G160:G161"/>
    <mergeCell ref="G163:G164"/>
    <mergeCell ref="G166:G167"/>
    <mergeCell ref="G169:G170"/>
    <mergeCell ref="G172:G173"/>
    <mergeCell ref="B170:B171"/>
    <mergeCell ref="B173:B174"/>
    <mergeCell ref="E151:E153"/>
    <mergeCell ref="B194:B195"/>
    <mergeCell ref="B197:B198"/>
    <mergeCell ref="I175:I177"/>
    <mergeCell ref="K175:K177"/>
    <mergeCell ref="E187:E189"/>
    <mergeCell ref="H187:H189"/>
    <mergeCell ref="I187:I189"/>
    <mergeCell ref="K187:K189"/>
    <mergeCell ref="E184:E186"/>
    <mergeCell ref="H184:H186"/>
    <mergeCell ref="I184:I186"/>
    <mergeCell ref="K184:K186"/>
    <mergeCell ref="E181:E183"/>
    <mergeCell ref="H181:H183"/>
    <mergeCell ref="I181:I183"/>
    <mergeCell ref="K181:K183"/>
    <mergeCell ref="G181:G182"/>
    <mergeCell ref="G175:G176"/>
    <mergeCell ref="E196:E198"/>
    <mergeCell ref="H196:H198"/>
    <mergeCell ref="I196:I198"/>
    <mergeCell ref="K196:K198"/>
    <mergeCell ref="E193:E195"/>
    <mergeCell ref="H193:H195"/>
    <mergeCell ref="I193:I195"/>
    <mergeCell ref="K193:K195"/>
    <mergeCell ref="E190:E192"/>
    <mergeCell ref="H190:H192"/>
    <mergeCell ref="I190:I192"/>
    <mergeCell ref="K190:K192"/>
    <mergeCell ref="E178:E180"/>
    <mergeCell ref="H178:H180"/>
    <mergeCell ref="I178:I180"/>
    <mergeCell ref="K178:K180"/>
    <mergeCell ref="G178:G179"/>
    <mergeCell ref="G184:G185"/>
    <mergeCell ref="G187:G188"/>
    <mergeCell ref="G190:G191"/>
    <mergeCell ref="G193:G194"/>
    <mergeCell ref="G196:G197"/>
    <mergeCell ref="E175:E177"/>
    <mergeCell ref="H175:H177"/>
    <mergeCell ref="H202:H204"/>
    <mergeCell ref="I202:I204"/>
    <mergeCell ref="K202:K204"/>
    <mergeCell ref="G202:G203"/>
    <mergeCell ref="G205:G206"/>
    <mergeCell ref="G208:G209"/>
    <mergeCell ref="G211:G212"/>
    <mergeCell ref="J187:J189"/>
    <mergeCell ref="J190:J192"/>
    <mergeCell ref="J193:J195"/>
    <mergeCell ref="J196:J198"/>
    <mergeCell ref="J178:J180"/>
    <mergeCell ref="G214:G215"/>
    <mergeCell ref="G217:G218"/>
    <mergeCell ref="G220:G221"/>
    <mergeCell ref="B218:B219"/>
    <mergeCell ref="B221:B222"/>
    <mergeCell ref="E199:E201"/>
    <mergeCell ref="H199:H201"/>
    <mergeCell ref="I199:I201"/>
    <mergeCell ref="K199:K201"/>
    <mergeCell ref="E211:E213"/>
    <mergeCell ref="H211:H213"/>
    <mergeCell ref="I211:I213"/>
    <mergeCell ref="K211:K213"/>
    <mergeCell ref="E208:E210"/>
    <mergeCell ref="H208:H210"/>
    <mergeCell ref="I208:I210"/>
    <mergeCell ref="K208:K210"/>
    <mergeCell ref="E205:E207"/>
    <mergeCell ref="H205:H207"/>
    <mergeCell ref="I205:I207"/>
    <mergeCell ref="K205:K207"/>
    <mergeCell ref="G199:G200"/>
    <mergeCell ref="E202:E204"/>
    <mergeCell ref="J199:J201"/>
    <mergeCell ref="J202:J204"/>
    <mergeCell ref="J205:J207"/>
    <mergeCell ref="J208:J210"/>
    <mergeCell ref="J211:J213"/>
    <mergeCell ref="J217:J219"/>
    <mergeCell ref="B191:B192"/>
    <mergeCell ref="E232:E234"/>
    <mergeCell ref="H232:H234"/>
    <mergeCell ref="I232:I234"/>
    <mergeCell ref="K232:K234"/>
    <mergeCell ref="E229:E231"/>
    <mergeCell ref="H229:H231"/>
    <mergeCell ref="I229:I231"/>
    <mergeCell ref="K229:K231"/>
    <mergeCell ref="G235:G236"/>
    <mergeCell ref="G223:G224"/>
    <mergeCell ref="G226:G227"/>
    <mergeCell ref="G229:G230"/>
    <mergeCell ref="G232:G233"/>
    <mergeCell ref="B200:B201"/>
    <mergeCell ref="B203:B204"/>
    <mergeCell ref="B206:B207"/>
    <mergeCell ref="B209:B210"/>
    <mergeCell ref="B212:B213"/>
    <mergeCell ref="B215:B216"/>
    <mergeCell ref="E220:E222"/>
    <mergeCell ref="H220:H222"/>
    <mergeCell ref="I220:I222"/>
    <mergeCell ref="K220:K222"/>
    <mergeCell ref="E217:E219"/>
    <mergeCell ref="H217:H219"/>
    <mergeCell ref="I217:I219"/>
    <mergeCell ref="K217:K219"/>
    <mergeCell ref="E214:E216"/>
    <mergeCell ref="H214:H216"/>
    <mergeCell ref="I214:I216"/>
    <mergeCell ref="K214:K216"/>
    <mergeCell ref="B224:B225"/>
    <mergeCell ref="E244:E246"/>
    <mergeCell ref="H244:H246"/>
    <mergeCell ref="I244:I246"/>
    <mergeCell ref="K244:K246"/>
    <mergeCell ref="E241:E243"/>
    <mergeCell ref="H241:H243"/>
    <mergeCell ref="I241:I243"/>
    <mergeCell ref="K241:K243"/>
    <mergeCell ref="E238:E240"/>
    <mergeCell ref="H238:H240"/>
    <mergeCell ref="I238:I240"/>
    <mergeCell ref="K238:K240"/>
    <mergeCell ref="G238:G239"/>
    <mergeCell ref="G241:G242"/>
    <mergeCell ref="G244:G245"/>
    <mergeCell ref="E247:E249"/>
    <mergeCell ref="H247:H249"/>
    <mergeCell ref="I247:I249"/>
    <mergeCell ref="K247:K249"/>
    <mergeCell ref="E226:E228"/>
    <mergeCell ref="H226:H228"/>
    <mergeCell ref="I226:I228"/>
    <mergeCell ref="K226:K228"/>
    <mergeCell ref="E223:E225"/>
    <mergeCell ref="H223:H225"/>
    <mergeCell ref="I223:I225"/>
    <mergeCell ref="K223:K225"/>
    <mergeCell ref="E235:E237"/>
    <mergeCell ref="H235:H237"/>
    <mergeCell ref="I235:I237"/>
    <mergeCell ref="K235:K237"/>
    <mergeCell ref="E259:E261"/>
    <mergeCell ref="H259:H261"/>
    <mergeCell ref="I259:I261"/>
    <mergeCell ref="K259:K261"/>
    <mergeCell ref="E256:E258"/>
    <mergeCell ref="H256:H258"/>
    <mergeCell ref="I256:I258"/>
    <mergeCell ref="K256:K258"/>
    <mergeCell ref="E253:E255"/>
    <mergeCell ref="H253:H255"/>
    <mergeCell ref="I253:I255"/>
    <mergeCell ref="K253:K255"/>
    <mergeCell ref="G247:G248"/>
    <mergeCell ref="E268:E270"/>
    <mergeCell ref="H268:H270"/>
    <mergeCell ref="I268:I270"/>
    <mergeCell ref="K268:K270"/>
    <mergeCell ref="E265:E267"/>
    <mergeCell ref="H265:H267"/>
    <mergeCell ref="I265:I267"/>
    <mergeCell ref="K265:K267"/>
    <mergeCell ref="E262:E264"/>
    <mergeCell ref="H262:H264"/>
    <mergeCell ref="I262:I264"/>
    <mergeCell ref="K262:K264"/>
    <mergeCell ref="E250:E252"/>
    <mergeCell ref="H250:H252"/>
    <mergeCell ref="I250:I252"/>
    <mergeCell ref="K250:K252"/>
    <mergeCell ref="G250:G251"/>
    <mergeCell ref="G253:G254"/>
    <mergeCell ref="G256:G257"/>
    <mergeCell ref="G265:G266"/>
    <mergeCell ref="G268:G269"/>
    <mergeCell ref="E271:E273"/>
    <mergeCell ref="H271:H273"/>
    <mergeCell ref="I271:I273"/>
    <mergeCell ref="K271:K273"/>
    <mergeCell ref="E283:E285"/>
    <mergeCell ref="H283:H285"/>
    <mergeCell ref="I283:I285"/>
    <mergeCell ref="K283:K285"/>
    <mergeCell ref="E280:E282"/>
    <mergeCell ref="H280:H282"/>
    <mergeCell ref="I280:I282"/>
    <mergeCell ref="K280:K282"/>
    <mergeCell ref="E277:E279"/>
    <mergeCell ref="H277:H279"/>
    <mergeCell ref="I277:I279"/>
    <mergeCell ref="K277:K279"/>
    <mergeCell ref="G271:G272"/>
    <mergeCell ref="J265:J267"/>
    <mergeCell ref="J271:J273"/>
    <mergeCell ref="E274:E276"/>
    <mergeCell ref="H274:H276"/>
    <mergeCell ref="I274:I276"/>
    <mergeCell ref="K274:K276"/>
    <mergeCell ref="G274:G275"/>
    <mergeCell ref="G277:G278"/>
    <mergeCell ref="G280:G281"/>
    <mergeCell ref="G283:G284"/>
    <mergeCell ref="G286:G287"/>
    <mergeCell ref="G289:G290"/>
    <mergeCell ref="J280:J282"/>
    <mergeCell ref="J283:J285"/>
    <mergeCell ref="J286:J288"/>
    <mergeCell ref="I295:I297"/>
    <mergeCell ref="K295:K297"/>
    <mergeCell ref="E307:E309"/>
    <mergeCell ref="H307:H309"/>
    <mergeCell ref="I307:I309"/>
    <mergeCell ref="K307:K309"/>
    <mergeCell ref="E304:E306"/>
    <mergeCell ref="H304:H306"/>
    <mergeCell ref="I304:I306"/>
    <mergeCell ref="K304:K306"/>
    <mergeCell ref="E301:E303"/>
    <mergeCell ref="H301:H303"/>
    <mergeCell ref="I301:I303"/>
    <mergeCell ref="K301:K303"/>
    <mergeCell ref="G301:G302"/>
    <mergeCell ref="G295:G296"/>
    <mergeCell ref="E292:E294"/>
    <mergeCell ref="H292:H294"/>
    <mergeCell ref="I292:I294"/>
    <mergeCell ref="K292:K294"/>
    <mergeCell ref="G292:G293"/>
    <mergeCell ref="J292:J294"/>
    <mergeCell ref="B296:B297"/>
    <mergeCell ref="B299:B300"/>
    <mergeCell ref="B302:B303"/>
    <mergeCell ref="B305:B306"/>
    <mergeCell ref="B308:B309"/>
    <mergeCell ref="B311:B312"/>
    <mergeCell ref="E316:E318"/>
    <mergeCell ref="H316:H318"/>
    <mergeCell ref="I316:I318"/>
    <mergeCell ref="K316:K318"/>
    <mergeCell ref="E313:E315"/>
    <mergeCell ref="H313:H315"/>
    <mergeCell ref="I313:I315"/>
    <mergeCell ref="K313:K315"/>
    <mergeCell ref="E310:E312"/>
    <mergeCell ref="H310:H312"/>
    <mergeCell ref="I310:I312"/>
    <mergeCell ref="K310:K312"/>
    <mergeCell ref="E298:E300"/>
    <mergeCell ref="H298:H300"/>
    <mergeCell ref="I298:I300"/>
    <mergeCell ref="K298:K300"/>
    <mergeCell ref="G298:G299"/>
    <mergeCell ref="G304:G305"/>
    <mergeCell ref="G307:G308"/>
    <mergeCell ref="G310:G311"/>
    <mergeCell ref="G313:G314"/>
    <mergeCell ref="G316:G317"/>
    <mergeCell ref="B314:B315"/>
    <mergeCell ref="B317:B318"/>
    <mergeCell ref="E295:E297"/>
    <mergeCell ref="H295:H297"/>
    <mergeCell ref="B338:B339"/>
    <mergeCell ref="J301:J303"/>
    <mergeCell ref="G340:G341"/>
    <mergeCell ref="H319:H321"/>
    <mergeCell ref="I319:I321"/>
    <mergeCell ref="K319:K321"/>
    <mergeCell ref="E331:E333"/>
    <mergeCell ref="H331:H333"/>
    <mergeCell ref="I331:I333"/>
    <mergeCell ref="K331:K333"/>
    <mergeCell ref="E328:E330"/>
    <mergeCell ref="H328:H330"/>
    <mergeCell ref="I328:I330"/>
    <mergeCell ref="K328:K330"/>
    <mergeCell ref="E325:E327"/>
    <mergeCell ref="H325:H327"/>
    <mergeCell ref="I325:I327"/>
    <mergeCell ref="K325:K327"/>
    <mergeCell ref="G319:G320"/>
    <mergeCell ref="B341:B342"/>
    <mergeCell ref="E319:E321"/>
    <mergeCell ref="I334:I336"/>
    <mergeCell ref="K334:K336"/>
    <mergeCell ref="E322:E324"/>
    <mergeCell ref="H322:H324"/>
    <mergeCell ref="I322:I324"/>
    <mergeCell ref="K322:K324"/>
    <mergeCell ref="G322:G323"/>
    <mergeCell ref="G325:G326"/>
    <mergeCell ref="G328:G329"/>
    <mergeCell ref="G331:G332"/>
    <mergeCell ref="G334:G335"/>
    <mergeCell ref="E355:E357"/>
    <mergeCell ref="H355:H357"/>
    <mergeCell ref="I355:I357"/>
    <mergeCell ref="K355:K357"/>
    <mergeCell ref="E352:E354"/>
    <mergeCell ref="H352:H354"/>
    <mergeCell ref="I352:I354"/>
    <mergeCell ref="K352:K354"/>
    <mergeCell ref="E349:E351"/>
    <mergeCell ref="H349:H351"/>
    <mergeCell ref="I349:I351"/>
    <mergeCell ref="K349:K351"/>
    <mergeCell ref="G355:G356"/>
    <mergeCell ref="G343:G344"/>
    <mergeCell ref="G346:G347"/>
    <mergeCell ref="G349:G350"/>
    <mergeCell ref="G352:G353"/>
    <mergeCell ref="J343:J345"/>
    <mergeCell ref="G337:G338"/>
    <mergeCell ref="B344:B345"/>
    <mergeCell ref="J328:J330"/>
    <mergeCell ref="E340:E342"/>
    <mergeCell ref="H340:H342"/>
    <mergeCell ref="I340:I342"/>
    <mergeCell ref="K340:K342"/>
    <mergeCell ref="E337:E339"/>
    <mergeCell ref="H337:H339"/>
    <mergeCell ref="I337:I339"/>
    <mergeCell ref="K337:K339"/>
    <mergeCell ref="E334:E336"/>
    <mergeCell ref="H334:H336"/>
    <mergeCell ref="G361:G362"/>
    <mergeCell ref="G364:G365"/>
    <mergeCell ref="E370:E372"/>
    <mergeCell ref="H370:H372"/>
    <mergeCell ref="I370:I372"/>
    <mergeCell ref="K370:K372"/>
    <mergeCell ref="E367:E369"/>
    <mergeCell ref="H367:H369"/>
    <mergeCell ref="I367:I369"/>
    <mergeCell ref="K367:K369"/>
    <mergeCell ref="E346:E348"/>
    <mergeCell ref="H346:H348"/>
    <mergeCell ref="I346:I348"/>
    <mergeCell ref="K346:K348"/>
    <mergeCell ref="E343:E345"/>
    <mergeCell ref="H343:H345"/>
    <mergeCell ref="I343:I345"/>
    <mergeCell ref="K343:K345"/>
    <mergeCell ref="J349:J351"/>
    <mergeCell ref="H364:H366"/>
    <mergeCell ref="I364:I366"/>
    <mergeCell ref="K364:K366"/>
    <mergeCell ref="E361:E363"/>
    <mergeCell ref="H361:H363"/>
    <mergeCell ref="I361:I363"/>
    <mergeCell ref="K361:K363"/>
    <mergeCell ref="E358:E360"/>
    <mergeCell ref="H358:H360"/>
    <mergeCell ref="I358:I360"/>
    <mergeCell ref="K358:K360"/>
    <mergeCell ref="G358:G359"/>
    <mergeCell ref="E379:E381"/>
    <mergeCell ref="H379:H381"/>
    <mergeCell ref="I379:I381"/>
    <mergeCell ref="K379:K381"/>
    <mergeCell ref="E376:E378"/>
    <mergeCell ref="H376:H378"/>
    <mergeCell ref="I376:I378"/>
    <mergeCell ref="K376:K378"/>
    <mergeCell ref="E373:E375"/>
    <mergeCell ref="H373:H375"/>
    <mergeCell ref="I373:I375"/>
    <mergeCell ref="K373:K375"/>
    <mergeCell ref="G367:G368"/>
    <mergeCell ref="G370:G371"/>
    <mergeCell ref="G373:G374"/>
    <mergeCell ref="G376:G377"/>
    <mergeCell ref="G379:G380"/>
    <mergeCell ref="J379:J381"/>
    <mergeCell ref="J367:J369"/>
    <mergeCell ref="E388:E390"/>
    <mergeCell ref="H388:H390"/>
    <mergeCell ref="I388:I390"/>
    <mergeCell ref="K388:K390"/>
    <mergeCell ref="E385:E387"/>
    <mergeCell ref="H385:H387"/>
    <mergeCell ref="I385:I387"/>
    <mergeCell ref="K385:K387"/>
    <mergeCell ref="E382:E384"/>
    <mergeCell ref="H382:H384"/>
    <mergeCell ref="I382:I384"/>
    <mergeCell ref="K382:K384"/>
    <mergeCell ref="E394:E396"/>
    <mergeCell ref="H394:H396"/>
    <mergeCell ref="I394:I396"/>
    <mergeCell ref="K394:K396"/>
    <mergeCell ref="E391:E393"/>
    <mergeCell ref="H391:H393"/>
    <mergeCell ref="I391:I393"/>
    <mergeCell ref="K391:K393"/>
    <mergeCell ref="G382:G383"/>
    <mergeCell ref="G385:G386"/>
    <mergeCell ref="G388:G389"/>
    <mergeCell ref="G391:G392"/>
    <mergeCell ref="G394:G395"/>
    <mergeCell ref="J382:J384"/>
    <mergeCell ref="J385:J387"/>
    <mergeCell ref="J388:J390"/>
    <mergeCell ref="J391:J393"/>
    <mergeCell ref="J394:J396"/>
    <mergeCell ref="E397:E399"/>
    <mergeCell ref="H397:H399"/>
    <mergeCell ref="I397:I399"/>
    <mergeCell ref="K397:K399"/>
    <mergeCell ref="E418:E420"/>
    <mergeCell ref="H418:H420"/>
    <mergeCell ref="I418:I420"/>
    <mergeCell ref="K418:K420"/>
    <mergeCell ref="E415:E417"/>
    <mergeCell ref="H415:H417"/>
    <mergeCell ref="I415:I417"/>
    <mergeCell ref="K415:K417"/>
    <mergeCell ref="B398:B399"/>
    <mergeCell ref="B401:B402"/>
    <mergeCell ref="B404:B405"/>
    <mergeCell ref="B407:B408"/>
    <mergeCell ref="B410:B411"/>
    <mergeCell ref="B413:B414"/>
    <mergeCell ref="B416:B417"/>
    <mergeCell ref="B419:B420"/>
    <mergeCell ref="E412:E414"/>
    <mergeCell ref="H412:H414"/>
    <mergeCell ref="I412:I414"/>
    <mergeCell ref="K412:K414"/>
    <mergeCell ref="E409:E411"/>
    <mergeCell ref="H409:H411"/>
    <mergeCell ref="I409:I411"/>
    <mergeCell ref="K409:K411"/>
    <mergeCell ref="E406:E408"/>
    <mergeCell ref="H406:H408"/>
    <mergeCell ref="I406:I408"/>
    <mergeCell ref="K406:K408"/>
    <mergeCell ref="G397:G398"/>
    <mergeCell ref="G400:G401"/>
    <mergeCell ref="G403:G404"/>
    <mergeCell ref="G406:G407"/>
    <mergeCell ref="G409:G410"/>
    <mergeCell ref="G412:G413"/>
    <mergeCell ref="G415:G416"/>
    <mergeCell ref="H403:H405"/>
    <mergeCell ref="I403:I405"/>
    <mergeCell ref="K403:K405"/>
    <mergeCell ref="E427:E429"/>
    <mergeCell ref="H427:H429"/>
    <mergeCell ref="I427:I429"/>
    <mergeCell ref="K427:K429"/>
    <mergeCell ref="E424:E426"/>
    <mergeCell ref="H424:H426"/>
    <mergeCell ref="I424:I426"/>
    <mergeCell ref="K424:K426"/>
    <mergeCell ref="E421:E423"/>
    <mergeCell ref="H421:H423"/>
    <mergeCell ref="I421:I423"/>
    <mergeCell ref="K421:K423"/>
    <mergeCell ref="G418:G419"/>
    <mergeCell ref="G421:G422"/>
    <mergeCell ref="G424:G425"/>
    <mergeCell ref="G427:G428"/>
    <mergeCell ref="J397:J399"/>
    <mergeCell ref="J415:J417"/>
    <mergeCell ref="J418:J420"/>
    <mergeCell ref="J421:J423"/>
    <mergeCell ref="J424:J426"/>
    <mergeCell ref="J427:J429"/>
    <mergeCell ref="G43:G44"/>
    <mergeCell ref="G46:G47"/>
    <mergeCell ref="G49:G50"/>
    <mergeCell ref="G52:G53"/>
    <mergeCell ref="G55:G56"/>
    <mergeCell ref="G58:G59"/>
    <mergeCell ref="G73:G74"/>
    <mergeCell ref="G76:G77"/>
    <mergeCell ref="G79:G80"/>
    <mergeCell ref="G82:G83"/>
    <mergeCell ref="G85:G86"/>
    <mergeCell ref="G88:G89"/>
    <mergeCell ref="G91:G92"/>
    <mergeCell ref="G94:G95"/>
    <mergeCell ref="G259:G260"/>
    <mergeCell ref="G262:G263"/>
    <mergeCell ref="Q1:Q3"/>
    <mergeCell ref="Q13:Q15"/>
    <mergeCell ref="Q25:Q27"/>
    <mergeCell ref="Q37:Q39"/>
    <mergeCell ref="Q49:Q51"/>
    <mergeCell ref="Q61:Q63"/>
    <mergeCell ref="Q73:Q75"/>
    <mergeCell ref="Q85:Q87"/>
    <mergeCell ref="Q97:Q99"/>
    <mergeCell ref="Q109:Q111"/>
    <mergeCell ref="Q121:Q123"/>
    <mergeCell ref="Q133:Q135"/>
    <mergeCell ref="Q145:Q147"/>
    <mergeCell ref="Q157:Q159"/>
    <mergeCell ref="Q169:Q171"/>
    <mergeCell ref="Q181:Q183"/>
    <mergeCell ref="R1:R3"/>
    <mergeCell ref="S1:S3"/>
    <mergeCell ref="T1:T3"/>
    <mergeCell ref="U1:U3"/>
    <mergeCell ref="Q4:Q6"/>
    <mergeCell ref="R4:R6"/>
    <mergeCell ref="S4:S6"/>
    <mergeCell ref="T4:T6"/>
    <mergeCell ref="U4:U6"/>
    <mergeCell ref="Q7:Q9"/>
    <mergeCell ref="R7:R9"/>
    <mergeCell ref="S7:S9"/>
    <mergeCell ref="T7:T9"/>
    <mergeCell ref="U7:U9"/>
    <mergeCell ref="Q10:Q12"/>
    <mergeCell ref="R10:R12"/>
    <mergeCell ref="S10:S12"/>
    <mergeCell ref="T10:T12"/>
    <mergeCell ref="U10:U12"/>
    <mergeCell ref="R13:R15"/>
    <mergeCell ref="S13:S15"/>
    <mergeCell ref="T13:T15"/>
    <mergeCell ref="U13:U15"/>
    <mergeCell ref="Q16:Q18"/>
    <mergeCell ref="R16:R18"/>
    <mergeCell ref="S16:S18"/>
    <mergeCell ref="T16:T18"/>
    <mergeCell ref="U16:U18"/>
    <mergeCell ref="Q19:Q21"/>
    <mergeCell ref="R19:R21"/>
    <mergeCell ref="S19:S21"/>
    <mergeCell ref="T19:T21"/>
    <mergeCell ref="U19:U21"/>
    <mergeCell ref="Q22:Q24"/>
    <mergeCell ref="R22:R24"/>
    <mergeCell ref="S22:S24"/>
    <mergeCell ref="T22:T24"/>
    <mergeCell ref="U22:U24"/>
    <mergeCell ref="R25:R27"/>
    <mergeCell ref="S25:S27"/>
    <mergeCell ref="T25:T27"/>
    <mergeCell ref="U25:U27"/>
    <mergeCell ref="Q28:Q30"/>
    <mergeCell ref="R28:R30"/>
    <mergeCell ref="S28:S30"/>
    <mergeCell ref="T28:T30"/>
    <mergeCell ref="U28:U30"/>
    <mergeCell ref="Q31:Q33"/>
    <mergeCell ref="R31:R33"/>
    <mergeCell ref="S31:S33"/>
    <mergeCell ref="T31:T33"/>
    <mergeCell ref="U31:U33"/>
    <mergeCell ref="Q34:Q36"/>
    <mergeCell ref="R34:R36"/>
    <mergeCell ref="S34:S36"/>
    <mergeCell ref="T34:T36"/>
    <mergeCell ref="U34:U36"/>
    <mergeCell ref="R37:R39"/>
    <mergeCell ref="S37:S39"/>
    <mergeCell ref="T37:T39"/>
    <mergeCell ref="U37:U39"/>
    <mergeCell ref="Q40:Q42"/>
    <mergeCell ref="R40:R42"/>
    <mergeCell ref="S40:S42"/>
    <mergeCell ref="T40:T42"/>
    <mergeCell ref="U40:U42"/>
    <mergeCell ref="Q43:Q45"/>
    <mergeCell ref="R43:R45"/>
    <mergeCell ref="S43:S45"/>
    <mergeCell ref="T43:T45"/>
    <mergeCell ref="U43:U45"/>
    <mergeCell ref="Q46:Q48"/>
    <mergeCell ref="R46:R48"/>
    <mergeCell ref="S46:S48"/>
    <mergeCell ref="T46:T48"/>
    <mergeCell ref="U46:U48"/>
    <mergeCell ref="R49:R51"/>
    <mergeCell ref="S49:S51"/>
    <mergeCell ref="T49:T51"/>
    <mergeCell ref="U49:U51"/>
    <mergeCell ref="Q52:Q54"/>
    <mergeCell ref="R52:R54"/>
    <mergeCell ref="S52:S54"/>
    <mergeCell ref="T52:T54"/>
    <mergeCell ref="U52:U54"/>
    <mergeCell ref="Q55:Q57"/>
    <mergeCell ref="R55:R57"/>
    <mergeCell ref="S55:S57"/>
    <mergeCell ref="T55:T57"/>
    <mergeCell ref="U55:U57"/>
    <mergeCell ref="Q58:Q60"/>
    <mergeCell ref="R58:R60"/>
    <mergeCell ref="S58:S60"/>
    <mergeCell ref="T58:T60"/>
    <mergeCell ref="U58:U60"/>
    <mergeCell ref="R61:R63"/>
    <mergeCell ref="S61:S63"/>
    <mergeCell ref="T61:T63"/>
    <mergeCell ref="U61:U63"/>
    <mergeCell ref="Q64:Q66"/>
    <mergeCell ref="R64:R66"/>
    <mergeCell ref="S64:S66"/>
    <mergeCell ref="T64:T66"/>
    <mergeCell ref="U64:U66"/>
    <mergeCell ref="Q67:Q69"/>
    <mergeCell ref="R67:R69"/>
    <mergeCell ref="S67:S69"/>
    <mergeCell ref="T67:T69"/>
    <mergeCell ref="U67:U69"/>
    <mergeCell ref="Q70:Q72"/>
    <mergeCell ref="R70:R72"/>
    <mergeCell ref="S70:S72"/>
    <mergeCell ref="T70:T72"/>
    <mergeCell ref="U70:U72"/>
    <mergeCell ref="R73:R75"/>
    <mergeCell ref="S73:S75"/>
    <mergeCell ref="T73:T75"/>
    <mergeCell ref="U73:U75"/>
    <mergeCell ref="Q76:Q78"/>
    <mergeCell ref="R76:R78"/>
    <mergeCell ref="S76:S78"/>
    <mergeCell ref="T76:T78"/>
    <mergeCell ref="U76:U78"/>
    <mergeCell ref="Q79:Q81"/>
    <mergeCell ref="R79:R81"/>
    <mergeCell ref="S79:S81"/>
    <mergeCell ref="T79:T81"/>
    <mergeCell ref="U79:U81"/>
    <mergeCell ref="Q82:Q84"/>
    <mergeCell ref="R82:R84"/>
    <mergeCell ref="S82:S84"/>
    <mergeCell ref="T82:T84"/>
    <mergeCell ref="U82:U84"/>
    <mergeCell ref="R85:R87"/>
    <mergeCell ref="S85:S87"/>
    <mergeCell ref="T85:T87"/>
    <mergeCell ref="U85:U87"/>
    <mergeCell ref="Q88:Q90"/>
    <mergeCell ref="R88:R90"/>
    <mergeCell ref="S88:S90"/>
    <mergeCell ref="T88:T90"/>
    <mergeCell ref="U88:U90"/>
    <mergeCell ref="Q91:Q93"/>
    <mergeCell ref="R91:R93"/>
    <mergeCell ref="S91:S93"/>
    <mergeCell ref="T91:T93"/>
    <mergeCell ref="U91:U93"/>
    <mergeCell ref="Q94:Q96"/>
    <mergeCell ref="R94:R96"/>
    <mergeCell ref="S94:S96"/>
    <mergeCell ref="T94:T96"/>
    <mergeCell ref="U94:U96"/>
    <mergeCell ref="R97:R99"/>
    <mergeCell ref="S97:S99"/>
    <mergeCell ref="T97:T99"/>
    <mergeCell ref="U97:U99"/>
    <mergeCell ref="Q100:Q102"/>
    <mergeCell ref="R100:R102"/>
    <mergeCell ref="S100:S102"/>
    <mergeCell ref="T100:T102"/>
    <mergeCell ref="U100:U102"/>
    <mergeCell ref="Q103:Q105"/>
    <mergeCell ref="R103:R105"/>
    <mergeCell ref="S103:S105"/>
    <mergeCell ref="T103:T105"/>
    <mergeCell ref="U103:U105"/>
    <mergeCell ref="Q106:Q108"/>
    <mergeCell ref="R106:R108"/>
    <mergeCell ref="S106:S108"/>
    <mergeCell ref="T106:T108"/>
    <mergeCell ref="U106:U108"/>
    <mergeCell ref="R109:R111"/>
    <mergeCell ref="S109:S111"/>
    <mergeCell ref="T109:T111"/>
    <mergeCell ref="U109:U111"/>
    <mergeCell ref="Q112:Q114"/>
    <mergeCell ref="R112:R114"/>
    <mergeCell ref="S112:S114"/>
    <mergeCell ref="T112:T114"/>
    <mergeCell ref="U112:U114"/>
    <mergeCell ref="Q115:Q117"/>
    <mergeCell ref="R115:R117"/>
    <mergeCell ref="S115:S117"/>
    <mergeCell ref="T115:T117"/>
    <mergeCell ref="U115:U117"/>
    <mergeCell ref="Q118:Q120"/>
    <mergeCell ref="R118:R120"/>
    <mergeCell ref="S118:S120"/>
    <mergeCell ref="T118:T120"/>
    <mergeCell ref="U118:U120"/>
    <mergeCell ref="R121:R123"/>
    <mergeCell ref="S121:S123"/>
    <mergeCell ref="T121:T123"/>
    <mergeCell ref="U121:U123"/>
    <mergeCell ref="Q124:Q126"/>
    <mergeCell ref="R124:R126"/>
    <mergeCell ref="S124:S126"/>
    <mergeCell ref="T124:T126"/>
    <mergeCell ref="U124:U126"/>
    <mergeCell ref="Q127:Q129"/>
    <mergeCell ref="R127:R129"/>
    <mergeCell ref="S127:S129"/>
    <mergeCell ref="T127:T129"/>
    <mergeCell ref="U127:U129"/>
    <mergeCell ref="Q130:Q132"/>
    <mergeCell ref="R130:R132"/>
    <mergeCell ref="S130:S132"/>
    <mergeCell ref="T130:T132"/>
    <mergeCell ref="U130:U132"/>
    <mergeCell ref="R133:R135"/>
    <mergeCell ref="S133:S135"/>
    <mergeCell ref="T133:T135"/>
    <mergeCell ref="U133:U135"/>
    <mergeCell ref="Q136:Q138"/>
    <mergeCell ref="R136:R138"/>
    <mergeCell ref="S136:S138"/>
    <mergeCell ref="T136:T138"/>
    <mergeCell ref="U136:U138"/>
    <mergeCell ref="Q139:Q141"/>
    <mergeCell ref="R139:R141"/>
    <mergeCell ref="S139:S141"/>
    <mergeCell ref="T139:T141"/>
    <mergeCell ref="U139:U141"/>
    <mergeCell ref="Q142:Q144"/>
    <mergeCell ref="R142:R144"/>
    <mergeCell ref="S142:S144"/>
    <mergeCell ref="T142:T144"/>
    <mergeCell ref="U142:U144"/>
    <mergeCell ref="R145:R147"/>
    <mergeCell ref="S145:S147"/>
    <mergeCell ref="T145:T147"/>
    <mergeCell ref="U145:U147"/>
    <mergeCell ref="Q148:Q150"/>
    <mergeCell ref="R148:R150"/>
    <mergeCell ref="S148:S150"/>
    <mergeCell ref="T148:T150"/>
    <mergeCell ref="U148:U150"/>
    <mergeCell ref="Q151:Q153"/>
    <mergeCell ref="R151:R153"/>
    <mergeCell ref="S151:S153"/>
    <mergeCell ref="T151:T153"/>
    <mergeCell ref="U151:U153"/>
    <mergeCell ref="Q154:Q156"/>
    <mergeCell ref="R154:R156"/>
    <mergeCell ref="S154:S156"/>
    <mergeCell ref="T154:T156"/>
    <mergeCell ref="U154:U156"/>
    <mergeCell ref="R157:R159"/>
    <mergeCell ref="S157:S159"/>
    <mergeCell ref="T157:T159"/>
    <mergeCell ref="U157:U159"/>
    <mergeCell ref="Q160:Q162"/>
    <mergeCell ref="R160:R162"/>
    <mergeCell ref="S160:S162"/>
    <mergeCell ref="T160:T162"/>
    <mergeCell ref="U160:U162"/>
    <mergeCell ref="Q163:Q165"/>
    <mergeCell ref="R163:R165"/>
    <mergeCell ref="S163:S165"/>
    <mergeCell ref="T163:T165"/>
    <mergeCell ref="U163:U165"/>
    <mergeCell ref="Q166:Q168"/>
    <mergeCell ref="R166:R168"/>
    <mergeCell ref="S166:S168"/>
    <mergeCell ref="T166:T168"/>
    <mergeCell ref="U166:U168"/>
    <mergeCell ref="R169:R171"/>
    <mergeCell ref="S169:S171"/>
    <mergeCell ref="T169:T171"/>
    <mergeCell ref="U169:U171"/>
    <mergeCell ref="Q172:Q174"/>
    <mergeCell ref="R172:R174"/>
    <mergeCell ref="S172:S174"/>
    <mergeCell ref="T172:T174"/>
    <mergeCell ref="U172:U174"/>
    <mergeCell ref="Q175:Q177"/>
    <mergeCell ref="R175:R177"/>
    <mergeCell ref="S175:S177"/>
    <mergeCell ref="T175:T177"/>
    <mergeCell ref="U175:U177"/>
    <mergeCell ref="Q178:Q180"/>
    <mergeCell ref="R178:R180"/>
    <mergeCell ref="S178:S180"/>
    <mergeCell ref="T178:T180"/>
    <mergeCell ref="U178:U180"/>
    <mergeCell ref="R181:R183"/>
    <mergeCell ref="S181:S183"/>
    <mergeCell ref="T181:T183"/>
    <mergeCell ref="U181:U183"/>
    <mergeCell ref="Q184:Q186"/>
    <mergeCell ref="R184:R186"/>
    <mergeCell ref="S184:S186"/>
    <mergeCell ref="T184:T186"/>
    <mergeCell ref="U184:U186"/>
    <mergeCell ref="Q187:Q189"/>
    <mergeCell ref="R187:R189"/>
    <mergeCell ref="S187:S189"/>
    <mergeCell ref="T187:T189"/>
    <mergeCell ref="U187:U189"/>
    <mergeCell ref="Q190:Q192"/>
    <mergeCell ref="R190:R192"/>
    <mergeCell ref="S190:S192"/>
    <mergeCell ref="T190:T192"/>
    <mergeCell ref="U190:U192"/>
    <mergeCell ref="Q193:Q195"/>
    <mergeCell ref="R193:R195"/>
    <mergeCell ref="S193:S195"/>
    <mergeCell ref="T193:T195"/>
    <mergeCell ref="U193:U195"/>
    <mergeCell ref="Q196:Q198"/>
    <mergeCell ref="R196:R198"/>
    <mergeCell ref="S196:S198"/>
    <mergeCell ref="T196:T198"/>
    <mergeCell ref="U196:U198"/>
    <mergeCell ref="Q199:Q201"/>
    <mergeCell ref="R199:R201"/>
    <mergeCell ref="S199:S201"/>
    <mergeCell ref="T199:T201"/>
    <mergeCell ref="U199:U201"/>
    <mergeCell ref="Q202:Q204"/>
    <mergeCell ref="R202:R204"/>
    <mergeCell ref="S202:S204"/>
    <mergeCell ref="T202:T204"/>
    <mergeCell ref="U202:U204"/>
    <mergeCell ref="Q205:Q207"/>
    <mergeCell ref="R205:R207"/>
    <mergeCell ref="S205:S207"/>
    <mergeCell ref="T205:T207"/>
    <mergeCell ref="U205:U207"/>
    <mergeCell ref="Q208:Q210"/>
    <mergeCell ref="R208:R210"/>
    <mergeCell ref="S208:S210"/>
    <mergeCell ref="T208:T210"/>
    <mergeCell ref="U208:U210"/>
    <mergeCell ref="Q211:Q213"/>
    <mergeCell ref="R211:R213"/>
    <mergeCell ref="S211:S213"/>
    <mergeCell ref="T211:T213"/>
    <mergeCell ref="U211:U213"/>
    <mergeCell ref="Q214:Q216"/>
    <mergeCell ref="R214:R216"/>
    <mergeCell ref="S214:S216"/>
    <mergeCell ref="T214:T216"/>
    <mergeCell ref="U214:U216"/>
    <mergeCell ref="Q217:Q219"/>
    <mergeCell ref="R217:R219"/>
    <mergeCell ref="S217:S219"/>
    <mergeCell ref="T217:T219"/>
    <mergeCell ref="U217:U219"/>
    <mergeCell ref="Q220:Q222"/>
    <mergeCell ref="R220:R222"/>
    <mergeCell ref="S220:S222"/>
    <mergeCell ref="T220:T222"/>
    <mergeCell ref="U220:U222"/>
    <mergeCell ref="Q223:Q225"/>
    <mergeCell ref="R223:R225"/>
    <mergeCell ref="S223:S225"/>
    <mergeCell ref="T223:T225"/>
    <mergeCell ref="U223:U225"/>
    <mergeCell ref="Q226:Q228"/>
    <mergeCell ref="R226:R228"/>
    <mergeCell ref="S226:S228"/>
    <mergeCell ref="T226:T228"/>
    <mergeCell ref="U226:U228"/>
    <mergeCell ref="Q229:Q231"/>
    <mergeCell ref="R229:R231"/>
    <mergeCell ref="S229:S231"/>
    <mergeCell ref="T229:T231"/>
    <mergeCell ref="U229:U231"/>
    <mergeCell ref="Q232:Q234"/>
    <mergeCell ref="R232:R234"/>
    <mergeCell ref="S232:S234"/>
    <mergeCell ref="T232:T234"/>
    <mergeCell ref="U232:U234"/>
    <mergeCell ref="Q235:Q237"/>
    <mergeCell ref="R235:R237"/>
    <mergeCell ref="S235:S237"/>
    <mergeCell ref="T235:T237"/>
    <mergeCell ref="U235:U237"/>
    <mergeCell ref="Q238:Q240"/>
    <mergeCell ref="R238:R240"/>
    <mergeCell ref="S238:S240"/>
    <mergeCell ref="T238:T240"/>
    <mergeCell ref="U238:U240"/>
    <mergeCell ref="Q241:Q243"/>
    <mergeCell ref="R241:R243"/>
    <mergeCell ref="S241:S243"/>
    <mergeCell ref="T241:T243"/>
    <mergeCell ref="U241:U243"/>
    <mergeCell ref="Q244:Q246"/>
    <mergeCell ref="R244:R246"/>
    <mergeCell ref="S244:S246"/>
    <mergeCell ref="T244:T246"/>
    <mergeCell ref="U244:U246"/>
    <mergeCell ref="Q247:Q249"/>
    <mergeCell ref="R247:R249"/>
    <mergeCell ref="S247:S249"/>
    <mergeCell ref="T247:T249"/>
    <mergeCell ref="U247:U249"/>
    <mergeCell ref="Q250:Q252"/>
    <mergeCell ref="R250:R252"/>
    <mergeCell ref="S250:S252"/>
    <mergeCell ref="T250:T252"/>
    <mergeCell ref="U250:U252"/>
    <mergeCell ref="Q253:Q255"/>
    <mergeCell ref="R253:R255"/>
    <mergeCell ref="S253:S255"/>
    <mergeCell ref="T253:T255"/>
    <mergeCell ref="U253:U255"/>
    <mergeCell ref="Q256:Q258"/>
    <mergeCell ref="R256:R258"/>
    <mergeCell ref="S256:S258"/>
    <mergeCell ref="T256:T258"/>
    <mergeCell ref="U256:U258"/>
    <mergeCell ref="Q259:Q261"/>
    <mergeCell ref="R259:R261"/>
    <mergeCell ref="S259:S261"/>
    <mergeCell ref="T259:T261"/>
    <mergeCell ref="U259:U261"/>
    <mergeCell ref="Q262:Q264"/>
    <mergeCell ref="R262:R264"/>
    <mergeCell ref="S262:S264"/>
    <mergeCell ref="T262:T264"/>
    <mergeCell ref="U262:U264"/>
    <mergeCell ref="Q265:Q267"/>
    <mergeCell ref="R265:R267"/>
    <mergeCell ref="S265:S267"/>
    <mergeCell ref="T265:T267"/>
    <mergeCell ref="U265:U267"/>
    <mergeCell ref="Q268:Q270"/>
    <mergeCell ref="R268:R270"/>
    <mergeCell ref="S268:S270"/>
    <mergeCell ref="T268:T270"/>
    <mergeCell ref="U268:U270"/>
    <mergeCell ref="Q271:Q273"/>
    <mergeCell ref="R271:R273"/>
    <mergeCell ref="S271:S273"/>
    <mergeCell ref="T271:T273"/>
    <mergeCell ref="U271:U273"/>
    <mergeCell ref="Q274:Q276"/>
    <mergeCell ref="R274:R276"/>
    <mergeCell ref="S274:S276"/>
    <mergeCell ref="T274:T276"/>
    <mergeCell ref="U274:U276"/>
    <mergeCell ref="Q277:Q279"/>
    <mergeCell ref="R277:R279"/>
    <mergeCell ref="S277:S279"/>
    <mergeCell ref="T277:T279"/>
    <mergeCell ref="U277:U279"/>
    <mergeCell ref="Q280:Q282"/>
    <mergeCell ref="R280:R282"/>
    <mergeCell ref="S280:S282"/>
    <mergeCell ref="T280:T282"/>
    <mergeCell ref="U280:U282"/>
    <mergeCell ref="Q283:Q285"/>
    <mergeCell ref="R283:R285"/>
    <mergeCell ref="S283:S285"/>
    <mergeCell ref="T283:T285"/>
    <mergeCell ref="U283:U285"/>
    <mergeCell ref="Q286:Q288"/>
    <mergeCell ref="R286:R288"/>
    <mergeCell ref="S286:S288"/>
    <mergeCell ref="T286:T288"/>
    <mergeCell ref="U286:U288"/>
    <mergeCell ref="Q289:Q291"/>
    <mergeCell ref="R289:R291"/>
    <mergeCell ref="S289:S291"/>
    <mergeCell ref="T289:T291"/>
    <mergeCell ref="U289:U291"/>
    <mergeCell ref="Q292:Q294"/>
    <mergeCell ref="R292:R294"/>
    <mergeCell ref="S292:S294"/>
    <mergeCell ref="T292:T294"/>
    <mergeCell ref="U292:U294"/>
    <mergeCell ref="Q295:Q297"/>
    <mergeCell ref="R295:R297"/>
    <mergeCell ref="S295:S297"/>
    <mergeCell ref="T295:T297"/>
    <mergeCell ref="U295:U297"/>
    <mergeCell ref="Q298:Q300"/>
    <mergeCell ref="R298:R300"/>
    <mergeCell ref="S298:S300"/>
    <mergeCell ref="T298:T300"/>
    <mergeCell ref="U298:U300"/>
    <mergeCell ref="Q301:Q303"/>
    <mergeCell ref="R301:R303"/>
    <mergeCell ref="S301:S303"/>
    <mergeCell ref="T301:T303"/>
    <mergeCell ref="U301:U303"/>
    <mergeCell ref="Q304:Q306"/>
    <mergeCell ref="R304:R306"/>
    <mergeCell ref="S304:S306"/>
    <mergeCell ref="T304:T306"/>
    <mergeCell ref="U304:U306"/>
    <mergeCell ref="Q307:Q309"/>
    <mergeCell ref="R307:R309"/>
    <mergeCell ref="S307:S309"/>
    <mergeCell ref="T307:T309"/>
    <mergeCell ref="U307:U309"/>
    <mergeCell ref="Q310:Q312"/>
    <mergeCell ref="R310:R312"/>
    <mergeCell ref="S310:S312"/>
    <mergeCell ref="T310:T312"/>
    <mergeCell ref="U310:U312"/>
    <mergeCell ref="Q313:Q315"/>
    <mergeCell ref="R313:R315"/>
    <mergeCell ref="S313:S315"/>
    <mergeCell ref="T313:T315"/>
    <mergeCell ref="U313:U315"/>
    <mergeCell ref="Q316:Q318"/>
    <mergeCell ref="R316:R318"/>
    <mergeCell ref="S316:S318"/>
    <mergeCell ref="T316:T318"/>
    <mergeCell ref="U316:U318"/>
    <mergeCell ref="Q319:Q321"/>
    <mergeCell ref="R319:R321"/>
    <mergeCell ref="S319:S321"/>
    <mergeCell ref="T319:T321"/>
    <mergeCell ref="U319:U321"/>
    <mergeCell ref="Q322:Q324"/>
    <mergeCell ref="R322:R324"/>
    <mergeCell ref="S322:S324"/>
    <mergeCell ref="T322:T324"/>
    <mergeCell ref="U322:U324"/>
    <mergeCell ref="Q325:Q327"/>
    <mergeCell ref="R325:R327"/>
    <mergeCell ref="S325:S327"/>
    <mergeCell ref="T325:T327"/>
    <mergeCell ref="U325:U327"/>
    <mergeCell ref="Q328:Q330"/>
    <mergeCell ref="R328:R330"/>
    <mergeCell ref="S328:S330"/>
    <mergeCell ref="T328:T330"/>
    <mergeCell ref="U328:U330"/>
    <mergeCell ref="Q331:Q333"/>
    <mergeCell ref="R331:R333"/>
    <mergeCell ref="S331:S333"/>
    <mergeCell ref="T331:T333"/>
    <mergeCell ref="U331:U333"/>
    <mergeCell ref="Q334:Q336"/>
    <mergeCell ref="R334:R336"/>
    <mergeCell ref="S334:S336"/>
    <mergeCell ref="T334:T336"/>
    <mergeCell ref="U334:U336"/>
    <mergeCell ref="Q337:Q339"/>
    <mergeCell ref="R337:R339"/>
    <mergeCell ref="S337:S339"/>
    <mergeCell ref="T337:T339"/>
    <mergeCell ref="U337:U339"/>
    <mergeCell ref="Q340:Q342"/>
    <mergeCell ref="R340:R342"/>
    <mergeCell ref="S340:S342"/>
    <mergeCell ref="T340:T342"/>
    <mergeCell ref="U340:U342"/>
    <mergeCell ref="Q343:Q345"/>
    <mergeCell ref="R343:R345"/>
    <mergeCell ref="S343:S345"/>
    <mergeCell ref="T343:T345"/>
    <mergeCell ref="U343:U345"/>
    <mergeCell ref="Q346:Q348"/>
    <mergeCell ref="R346:R348"/>
    <mergeCell ref="S346:S348"/>
    <mergeCell ref="T346:T348"/>
    <mergeCell ref="U346:U348"/>
    <mergeCell ref="Q349:Q351"/>
    <mergeCell ref="R349:R351"/>
    <mergeCell ref="S349:S351"/>
    <mergeCell ref="T349:T351"/>
    <mergeCell ref="U349:U351"/>
    <mergeCell ref="Q352:Q354"/>
    <mergeCell ref="R352:R354"/>
    <mergeCell ref="S352:S354"/>
    <mergeCell ref="T352:T354"/>
    <mergeCell ref="U352:U354"/>
    <mergeCell ref="Q355:Q357"/>
    <mergeCell ref="R355:R357"/>
    <mergeCell ref="S355:S357"/>
    <mergeCell ref="T355:T357"/>
    <mergeCell ref="U355:U357"/>
    <mergeCell ref="Q358:Q360"/>
    <mergeCell ref="R358:R360"/>
    <mergeCell ref="S358:S360"/>
    <mergeCell ref="T358:T360"/>
    <mergeCell ref="U358:U360"/>
    <mergeCell ref="Q361:Q363"/>
    <mergeCell ref="R361:R363"/>
    <mergeCell ref="S361:S363"/>
    <mergeCell ref="T361:T363"/>
    <mergeCell ref="U361:U363"/>
    <mergeCell ref="Q364:Q366"/>
    <mergeCell ref="R364:R366"/>
    <mergeCell ref="S364:S366"/>
    <mergeCell ref="T364:T366"/>
    <mergeCell ref="U364:U366"/>
    <mergeCell ref="Q367:Q369"/>
    <mergeCell ref="R367:R369"/>
    <mergeCell ref="S367:S369"/>
    <mergeCell ref="T367:T369"/>
    <mergeCell ref="U367:U369"/>
    <mergeCell ref="Q370:Q372"/>
    <mergeCell ref="R370:R372"/>
    <mergeCell ref="S370:S372"/>
    <mergeCell ref="T370:T372"/>
    <mergeCell ref="U370:U372"/>
    <mergeCell ref="Q373:Q375"/>
    <mergeCell ref="R373:R375"/>
    <mergeCell ref="S373:S375"/>
    <mergeCell ref="T373:T375"/>
    <mergeCell ref="U373:U375"/>
    <mergeCell ref="Q376:Q378"/>
    <mergeCell ref="R376:R378"/>
    <mergeCell ref="S376:S378"/>
    <mergeCell ref="T376:T378"/>
    <mergeCell ref="U376:U378"/>
    <mergeCell ref="Q379:Q381"/>
    <mergeCell ref="R379:R381"/>
    <mergeCell ref="S379:S381"/>
    <mergeCell ref="T379:T381"/>
    <mergeCell ref="U379:U381"/>
    <mergeCell ref="Q382:Q384"/>
    <mergeCell ref="R382:R384"/>
    <mergeCell ref="S382:S384"/>
    <mergeCell ref="T382:T384"/>
    <mergeCell ref="U382:U384"/>
    <mergeCell ref="Q385:Q387"/>
    <mergeCell ref="R385:R387"/>
    <mergeCell ref="S385:S387"/>
    <mergeCell ref="T385:T387"/>
    <mergeCell ref="U385:U387"/>
    <mergeCell ref="Q388:Q390"/>
    <mergeCell ref="R388:R390"/>
    <mergeCell ref="S388:S390"/>
    <mergeCell ref="T388:T390"/>
    <mergeCell ref="U388:U390"/>
    <mergeCell ref="Q391:Q393"/>
    <mergeCell ref="R391:R393"/>
    <mergeCell ref="S391:S393"/>
    <mergeCell ref="T391:T393"/>
    <mergeCell ref="U391:U393"/>
    <mergeCell ref="Q394:Q396"/>
    <mergeCell ref="R394:R396"/>
    <mergeCell ref="S394:S396"/>
    <mergeCell ref="T394:T396"/>
    <mergeCell ref="U394:U396"/>
    <mergeCell ref="Q397:Q399"/>
    <mergeCell ref="R397:R399"/>
    <mergeCell ref="S397:S399"/>
    <mergeCell ref="T397:T399"/>
    <mergeCell ref="U397:U399"/>
    <mergeCell ref="Q400:Q402"/>
    <mergeCell ref="R400:R402"/>
    <mergeCell ref="S400:S402"/>
    <mergeCell ref="T400:T402"/>
    <mergeCell ref="U400:U402"/>
    <mergeCell ref="Q403:Q405"/>
    <mergeCell ref="R403:R405"/>
    <mergeCell ref="S403:S405"/>
    <mergeCell ref="T403:T405"/>
    <mergeCell ref="U403:U405"/>
    <mergeCell ref="Q406:Q408"/>
    <mergeCell ref="R406:R408"/>
    <mergeCell ref="S406:S408"/>
    <mergeCell ref="T406:T408"/>
    <mergeCell ref="U406:U408"/>
    <mergeCell ref="Q409:Q411"/>
    <mergeCell ref="R409:R411"/>
    <mergeCell ref="S409:S411"/>
    <mergeCell ref="T409:T411"/>
    <mergeCell ref="U409:U411"/>
    <mergeCell ref="Q412:Q414"/>
    <mergeCell ref="R412:R414"/>
    <mergeCell ref="S412:S414"/>
    <mergeCell ref="T412:T414"/>
    <mergeCell ref="U412:U414"/>
    <mergeCell ref="Q415:Q417"/>
    <mergeCell ref="R415:R417"/>
    <mergeCell ref="S415:S417"/>
    <mergeCell ref="T415:T417"/>
    <mergeCell ref="U415:U417"/>
    <mergeCell ref="Q418:Q420"/>
    <mergeCell ref="R418:R420"/>
    <mergeCell ref="S418:S420"/>
    <mergeCell ref="T418:T420"/>
    <mergeCell ref="U418:U420"/>
    <mergeCell ref="Q421:Q423"/>
    <mergeCell ref="R421:R423"/>
    <mergeCell ref="S421:S423"/>
    <mergeCell ref="T421:T423"/>
    <mergeCell ref="U421:U423"/>
    <mergeCell ref="Q424:Q426"/>
    <mergeCell ref="R424:R426"/>
    <mergeCell ref="S424:S426"/>
    <mergeCell ref="T424:T426"/>
    <mergeCell ref="U424:U426"/>
    <mergeCell ref="Q427:Q429"/>
    <mergeCell ref="R427:R429"/>
    <mergeCell ref="S427:S429"/>
    <mergeCell ref="T427:T429"/>
    <mergeCell ref="U427:U429"/>
    <mergeCell ref="Q430:Q432"/>
    <mergeCell ref="R430:R432"/>
    <mergeCell ref="S430:S432"/>
    <mergeCell ref="T430:T432"/>
    <mergeCell ref="U430:U432"/>
    <mergeCell ref="Q433:Q435"/>
    <mergeCell ref="R433:R435"/>
    <mergeCell ref="S433:S435"/>
    <mergeCell ref="T433:T435"/>
    <mergeCell ref="U433:U435"/>
    <mergeCell ref="Q436:Q438"/>
    <mergeCell ref="R436:R438"/>
    <mergeCell ref="S436:S438"/>
    <mergeCell ref="T436:T438"/>
    <mergeCell ref="U436:U438"/>
    <mergeCell ref="Q439:Q441"/>
    <mergeCell ref="R439:R441"/>
    <mergeCell ref="S439:S441"/>
    <mergeCell ref="T439:T441"/>
    <mergeCell ref="U439:U441"/>
    <mergeCell ref="Q442:Q444"/>
    <mergeCell ref="R442:R444"/>
    <mergeCell ref="S442:S444"/>
    <mergeCell ref="T442:T444"/>
    <mergeCell ref="U442:U444"/>
    <mergeCell ref="Q445:Q447"/>
    <mergeCell ref="R445:R447"/>
    <mergeCell ref="S445:S447"/>
    <mergeCell ref="T445:T447"/>
    <mergeCell ref="U445:U447"/>
    <mergeCell ref="Q448:Q450"/>
    <mergeCell ref="R448:R450"/>
    <mergeCell ref="S448:S450"/>
    <mergeCell ref="T448:T450"/>
    <mergeCell ref="U448:U450"/>
    <mergeCell ref="Q451:Q453"/>
    <mergeCell ref="R451:R453"/>
    <mergeCell ref="S451:S453"/>
    <mergeCell ref="T451:T453"/>
    <mergeCell ref="U451:U453"/>
    <mergeCell ref="Q454:Q456"/>
    <mergeCell ref="R454:R456"/>
    <mergeCell ref="S454:S456"/>
    <mergeCell ref="T454:T456"/>
    <mergeCell ref="U454:U456"/>
    <mergeCell ref="Q457:Q459"/>
    <mergeCell ref="R457:R459"/>
    <mergeCell ref="S457:S459"/>
    <mergeCell ref="T457:T459"/>
    <mergeCell ref="U457:U459"/>
    <mergeCell ref="Q460:Q462"/>
    <mergeCell ref="R460:R462"/>
    <mergeCell ref="S460:S462"/>
    <mergeCell ref="T460:T462"/>
    <mergeCell ref="U460:U462"/>
    <mergeCell ref="Q463:Q465"/>
    <mergeCell ref="R463:R465"/>
    <mergeCell ref="S463:S465"/>
    <mergeCell ref="T463:T465"/>
    <mergeCell ref="U463:U465"/>
    <mergeCell ref="Q466:Q468"/>
    <mergeCell ref="R466:R468"/>
    <mergeCell ref="S466:S468"/>
    <mergeCell ref="T466:T468"/>
    <mergeCell ref="U466:U468"/>
    <mergeCell ref="Q469:Q471"/>
    <mergeCell ref="R469:R471"/>
    <mergeCell ref="S469:S471"/>
    <mergeCell ref="T469:T471"/>
    <mergeCell ref="U469:U471"/>
    <mergeCell ref="Q472:Q474"/>
    <mergeCell ref="R472:R474"/>
    <mergeCell ref="S472:S474"/>
    <mergeCell ref="T472:T474"/>
    <mergeCell ref="U472:U474"/>
    <mergeCell ref="Q475:Q477"/>
    <mergeCell ref="R475:R477"/>
    <mergeCell ref="S475:S477"/>
    <mergeCell ref="T475:T477"/>
    <mergeCell ref="U475:U477"/>
    <mergeCell ref="Q478:Q480"/>
    <mergeCell ref="R478:R480"/>
    <mergeCell ref="S478:S480"/>
    <mergeCell ref="T478:T480"/>
    <mergeCell ref="U478:U480"/>
    <mergeCell ref="Q481:Q483"/>
    <mergeCell ref="R481:R483"/>
    <mergeCell ref="S481:S483"/>
    <mergeCell ref="T481:T483"/>
    <mergeCell ref="U481:U483"/>
    <mergeCell ref="Q484:Q486"/>
    <mergeCell ref="R484:R486"/>
    <mergeCell ref="S484:S486"/>
    <mergeCell ref="T484:T486"/>
    <mergeCell ref="U484:U486"/>
    <mergeCell ref="Q487:Q489"/>
    <mergeCell ref="R487:R489"/>
    <mergeCell ref="S487:S489"/>
    <mergeCell ref="T487:T489"/>
    <mergeCell ref="U487:U489"/>
    <mergeCell ref="Q490:Q492"/>
    <mergeCell ref="R490:R492"/>
    <mergeCell ref="S490:S492"/>
    <mergeCell ref="T490:T492"/>
    <mergeCell ref="U490:U492"/>
    <mergeCell ref="Q493:Q495"/>
    <mergeCell ref="R493:R495"/>
    <mergeCell ref="S493:S495"/>
    <mergeCell ref="T493:T495"/>
    <mergeCell ref="U493:U495"/>
    <mergeCell ref="Q496:Q498"/>
    <mergeCell ref="R496:R498"/>
    <mergeCell ref="S496:S498"/>
    <mergeCell ref="T496:T498"/>
    <mergeCell ref="U496:U498"/>
    <mergeCell ref="Q499:Q501"/>
    <mergeCell ref="R499:R501"/>
    <mergeCell ref="S499:S501"/>
    <mergeCell ref="T499:T501"/>
    <mergeCell ref="U499:U501"/>
    <mergeCell ref="Q502:Q504"/>
    <mergeCell ref="R502:R504"/>
    <mergeCell ref="S502:S504"/>
    <mergeCell ref="T502:T504"/>
    <mergeCell ref="U502:U504"/>
    <mergeCell ref="Q505:Q507"/>
    <mergeCell ref="R505:R507"/>
    <mergeCell ref="S505:S507"/>
    <mergeCell ref="T505:T507"/>
    <mergeCell ref="U505:U507"/>
    <mergeCell ref="Q508:Q510"/>
    <mergeCell ref="R508:R510"/>
    <mergeCell ref="S508:S510"/>
    <mergeCell ref="T508:T510"/>
    <mergeCell ref="U508:U510"/>
    <mergeCell ref="Q511:Q513"/>
    <mergeCell ref="R511:R513"/>
    <mergeCell ref="S511:S513"/>
    <mergeCell ref="T511:T513"/>
    <mergeCell ref="U511:U513"/>
    <mergeCell ref="Q514:Q516"/>
    <mergeCell ref="R514:R516"/>
    <mergeCell ref="S514:S516"/>
    <mergeCell ref="T514:T516"/>
    <mergeCell ref="U514:U516"/>
    <mergeCell ref="Q517:Q519"/>
    <mergeCell ref="R517:R519"/>
    <mergeCell ref="S517:S519"/>
    <mergeCell ref="T517:T519"/>
    <mergeCell ref="U517:U519"/>
    <mergeCell ref="Q520:Q522"/>
    <mergeCell ref="R520:R522"/>
    <mergeCell ref="S520:S522"/>
    <mergeCell ref="T520:T522"/>
    <mergeCell ref="U520:U522"/>
    <mergeCell ref="Q523:Q525"/>
    <mergeCell ref="R523:R525"/>
    <mergeCell ref="S523:S525"/>
    <mergeCell ref="T523:T525"/>
    <mergeCell ref="U523:U525"/>
    <mergeCell ref="Q526:Q528"/>
    <mergeCell ref="R526:R528"/>
    <mergeCell ref="S526:S528"/>
    <mergeCell ref="T526:T528"/>
    <mergeCell ref="U526:U528"/>
    <mergeCell ref="Q529:Q531"/>
    <mergeCell ref="R529:R531"/>
    <mergeCell ref="S529:S531"/>
    <mergeCell ref="T529:T531"/>
    <mergeCell ref="U529:U531"/>
    <mergeCell ref="Q532:Q534"/>
    <mergeCell ref="R532:R534"/>
    <mergeCell ref="S532:S534"/>
    <mergeCell ref="T532:T534"/>
    <mergeCell ref="U532:U534"/>
    <mergeCell ref="Q535:Q537"/>
    <mergeCell ref="R535:R537"/>
    <mergeCell ref="S535:S537"/>
    <mergeCell ref="T535:T537"/>
    <mergeCell ref="U535:U537"/>
    <mergeCell ref="Q538:Q540"/>
    <mergeCell ref="R538:R540"/>
    <mergeCell ref="S538:S540"/>
    <mergeCell ref="T538:T540"/>
    <mergeCell ref="U538:U540"/>
    <mergeCell ref="Q541:Q543"/>
    <mergeCell ref="R541:R543"/>
    <mergeCell ref="S541:S543"/>
    <mergeCell ref="T541:T543"/>
    <mergeCell ref="U541:U543"/>
    <mergeCell ref="Q544:Q546"/>
    <mergeCell ref="R544:R546"/>
    <mergeCell ref="S544:S546"/>
    <mergeCell ref="T544:T546"/>
    <mergeCell ref="U544:U546"/>
    <mergeCell ref="Q547:Q549"/>
    <mergeCell ref="R547:R549"/>
    <mergeCell ref="S547:S549"/>
    <mergeCell ref="T547:T549"/>
    <mergeCell ref="U547:U549"/>
    <mergeCell ref="Q550:Q552"/>
    <mergeCell ref="R550:R552"/>
    <mergeCell ref="S550:S552"/>
    <mergeCell ref="T550:T552"/>
    <mergeCell ref="U550:U552"/>
    <mergeCell ref="Q553:Q555"/>
    <mergeCell ref="R553:R555"/>
    <mergeCell ref="S553:S555"/>
    <mergeCell ref="T553:T555"/>
    <mergeCell ref="U553:U555"/>
    <mergeCell ref="Q556:Q558"/>
    <mergeCell ref="R556:R558"/>
    <mergeCell ref="S556:S558"/>
    <mergeCell ref="T556:T558"/>
    <mergeCell ref="U556:U558"/>
    <mergeCell ref="Q559:Q561"/>
    <mergeCell ref="R559:R561"/>
    <mergeCell ref="S559:S561"/>
    <mergeCell ref="T559:T561"/>
    <mergeCell ref="U559:U561"/>
    <mergeCell ref="Q562:Q564"/>
    <mergeCell ref="R562:R564"/>
    <mergeCell ref="S562:S564"/>
    <mergeCell ref="T562:T564"/>
    <mergeCell ref="U562:U564"/>
    <mergeCell ref="Q565:Q567"/>
    <mergeCell ref="R565:R567"/>
    <mergeCell ref="S565:S567"/>
    <mergeCell ref="T565:T567"/>
    <mergeCell ref="U565:U567"/>
    <mergeCell ref="Q568:Q570"/>
    <mergeCell ref="R568:R570"/>
    <mergeCell ref="S568:S570"/>
    <mergeCell ref="T568:T570"/>
    <mergeCell ref="U568:U570"/>
    <mergeCell ref="Q571:Q573"/>
    <mergeCell ref="R571:R573"/>
    <mergeCell ref="S571:S573"/>
    <mergeCell ref="T571:T573"/>
    <mergeCell ref="U571:U573"/>
    <mergeCell ref="Q574:Q576"/>
    <mergeCell ref="R574:R576"/>
    <mergeCell ref="S574:S576"/>
    <mergeCell ref="T574:T576"/>
    <mergeCell ref="U574:U576"/>
    <mergeCell ref="Q577:Q579"/>
    <mergeCell ref="R577:R579"/>
    <mergeCell ref="S577:S579"/>
    <mergeCell ref="T577:T579"/>
    <mergeCell ref="U577:U579"/>
    <mergeCell ref="Q580:Q582"/>
    <mergeCell ref="R580:R582"/>
    <mergeCell ref="S580:S582"/>
    <mergeCell ref="T580:T582"/>
    <mergeCell ref="U580:U582"/>
    <mergeCell ref="Q583:Q585"/>
    <mergeCell ref="R583:R585"/>
    <mergeCell ref="S583:S585"/>
    <mergeCell ref="T583:T585"/>
    <mergeCell ref="U583:U585"/>
    <mergeCell ref="Q586:Q588"/>
    <mergeCell ref="R586:R588"/>
    <mergeCell ref="S586:S588"/>
    <mergeCell ref="T586:T588"/>
    <mergeCell ref="U586:U588"/>
    <mergeCell ref="Q589:Q591"/>
    <mergeCell ref="R589:R591"/>
    <mergeCell ref="S589:S591"/>
    <mergeCell ref="T589:T591"/>
    <mergeCell ref="U589:U591"/>
    <mergeCell ref="Q592:Q594"/>
    <mergeCell ref="R592:R594"/>
    <mergeCell ref="S592:S594"/>
    <mergeCell ref="T592:T594"/>
    <mergeCell ref="U592:U594"/>
    <mergeCell ref="Q595:Q597"/>
    <mergeCell ref="R595:R597"/>
    <mergeCell ref="S595:S597"/>
    <mergeCell ref="T595:T597"/>
    <mergeCell ref="U595:U597"/>
    <mergeCell ref="Q598:Q600"/>
    <mergeCell ref="R598:R600"/>
    <mergeCell ref="S598:S600"/>
    <mergeCell ref="T598:T600"/>
    <mergeCell ref="U598:U600"/>
    <mergeCell ref="Q601:Q603"/>
    <mergeCell ref="R601:R603"/>
    <mergeCell ref="S601:S603"/>
    <mergeCell ref="T601:T603"/>
    <mergeCell ref="U601:U603"/>
    <mergeCell ref="Q604:Q606"/>
    <mergeCell ref="R604:R606"/>
    <mergeCell ref="S604:S606"/>
    <mergeCell ref="T604:T606"/>
    <mergeCell ref="U604:U606"/>
    <mergeCell ref="Q607:Q609"/>
    <mergeCell ref="R607:R609"/>
    <mergeCell ref="S607:S609"/>
    <mergeCell ref="T607:T609"/>
    <mergeCell ref="U607:U609"/>
    <mergeCell ref="Q610:Q612"/>
    <mergeCell ref="R610:R612"/>
    <mergeCell ref="S610:S612"/>
    <mergeCell ref="T610:T612"/>
    <mergeCell ref="U610:U612"/>
    <mergeCell ref="Q613:Q615"/>
    <mergeCell ref="R613:R615"/>
    <mergeCell ref="S613:S615"/>
    <mergeCell ref="T613:T615"/>
    <mergeCell ref="U613:U615"/>
    <mergeCell ref="Q616:Q618"/>
    <mergeCell ref="R616:R618"/>
    <mergeCell ref="S616:S618"/>
    <mergeCell ref="T616:T618"/>
    <mergeCell ref="U616:U618"/>
    <mergeCell ref="Q619:Q621"/>
    <mergeCell ref="R619:R621"/>
    <mergeCell ref="S619:S621"/>
    <mergeCell ref="T619:T621"/>
    <mergeCell ref="U619:U621"/>
    <mergeCell ref="Q622:Q624"/>
    <mergeCell ref="R622:R624"/>
    <mergeCell ref="S622:S624"/>
    <mergeCell ref="T622:T624"/>
    <mergeCell ref="U622:U624"/>
    <mergeCell ref="Q625:Q627"/>
    <mergeCell ref="R625:R627"/>
    <mergeCell ref="S625:S627"/>
    <mergeCell ref="T625:T627"/>
    <mergeCell ref="U625:U627"/>
    <mergeCell ref="Q628:Q630"/>
    <mergeCell ref="R628:R630"/>
    <mergeCell ref="S628:S630"/>
    <mergeCell ref="T628:T630"/>
    <mergeCell ref="U628:U630"/>
    <mergeCell ref="Q631:Q633"/>
    <mergeCell ref="R631:R633"/>
    <mergeCell ref="S631:S633"/>
    <mergeCell ref="T631:T633"/>
    <mergeCell ref="U631:U633"/>
    <mergeCell ref="Q634:Q636"/>
    <mergeCell ref="R634:R636"/>
    <mergeCell ref="S634:S636"/>
    <mergeCell ref="T634:T636"/>
    <mergeCell ref="U634:U636"/>
    <mergeCell ref="Q637:Q639"/>
    <mergeCell ref="R637:R639"/>
    <mergeCell ref="S637:S639"/>
    <mergeCell ref="T637:T639"/>
    <mergeCell ref="U637:U639"/>
    <mergeCell ref="Q640:Q642"/>
    <mergeCell ref="R640:R642"/>
    <mergeCell ref="S640:S642"/>
    <mergeCell ref="T640:T642"/>
    <mergeCell ref="U640:U642"/>
    <mergeCell ref="Q643:Q645"/>
    <mergeCell ref="R643:R645"/>
    <mergeCell ref="S643:S645"/>
    <mergeCell ref="T643:T645"/>
    <mergeCell ref="U643:U645"/>
    <mergeCell ref="Q646:Q648"/>
    <mergeCell ref="R646:R648"/>
    <mergeCell ref="S646:S648"/>
    <mergeCell ref="T646:T648"/>
    <mergeCell ref="U646:U648"/>
    <mergeCell ref="Q649:Q651"/>
    <mergeCell ref="R649:R651"/>
    <mergeCell ref="S649:S651"/>
    <mergeCell ref="T649:T651"/>
    <mergeCell ref="U649:U651"/>
    <mergeCell ref="Q652:Q654"/>
    <mergeCell ref="R652:R654"/>
    <mergeCell ref="S652:S654"/>
    <mergeCell ref="T652:T654"/>
    <mergeCell ref="U652:U654"/>
    <mergeCell ref="Q655:Q657"/>
    <mergeCell ref="R655:R657"/>
    <mergeCell ref="S655:S657"/>
    <mergeCell ref="T655:T657"/>
    <mergeCell ref="U655:U657"/>
    <mergeCell ref="Q658:Q660"/>
    <mergeCell ref="R658:R660"/>
    <mergeCell ref="S658:S660"/>
    <mergeCell ref="T658:T660"/>
    <mergeCell ref="U658:U660"/>
    <mergeCell ref="Q661:Q663"/>
    <mergeCell ref="R661:R663"/>
    <mergeCell ref="S661:S663"/>
    <mergeCell ref="T661:T663"/>
    <mergeCell ref="U661:U663"/>
    <mergeCell ref="Q664:Q666"/>
    <mergeCell ref="R664:R666"/>
    <mergeCell ref="S664:S666"/>
    <mergeCell ref="T664:T666"/>
    <mergeCell ref="U664:U666"/>
    <mergeCell ref="Q667:Q669"/>
    <mergeCell ref="R667:R669"/>
    <mergeCell ref="S667:S669"/>
    <mergeCell ref="T667:T669"/>
    <mergeCell ref="U667:U669"/>
    <mergeCell ref="Q670:Q672"/>
    <mergeCell ref="R670:R672"/>
    <mergeCell ref="S670:S672"/>
    <mergeCell ref="T670:T672"/>
    <mergeCell ref="U670:U672"/>
    <mergeCell ref="Q673:Q675"/>
    <mergeCell ref="R673:R675"/>
    <mergeCell ref="S673:S675"/>
    <mergeCell ref="T673:T675"/>
    <mergeCell ref="U673:U675"/>
    <mergeCell ref="Q676:Q678"/>
    <mergeCell ref="R676:R678"/>
    <mergeCell ref="S676:S678"/>
    <mergeCell ref="T676:T678"/>
    <mergeCell ref="U676:U678"/>
    <mergeCell ref="Q679:Q681"/>
    <mergeCell ref="R679:R681"/>
    <mergeCell ref="S679:S681"/>
    <mergeCell ref="T679:T681"/>
    <mergeCell ref="U679:U681"/>
    <mergeCell ref="Q682:Q684"/>
    <mergeCell ref="R682:R684"/>
    <mergeCell ref="S682:S684"/>
    <mergeCell ref="T682:T684"/>
    <mergeCell ref="U682:U684"/>
    <mergeCell ref="Q685:Q687"/>
    <mergeCell ref="R685:R687"/>
    <mergeCell ref="S685:S687"/>
    <mergeCell ref="T685:T687"/>
    <mergeCell ref="U685:U687"/>
    <mergeCell ref="Q688:Q690"/>
    <mergeCell ref="R688:R690"/>
    <mergeCell ref="S688:S690"/>
    <mergeCell ref="T688:T690"/>
    <mergeCell ref="U688:U690"/>
    <mergeCell ref="Q691:Q693"/>
    <mergeCell ref="R691:R693"/>
    <mergeCell ref="S691:S693"/>
    <mergeCell ref="T691:T693"/>
    <mergeCell ref="U691:U693"/>
    <mergeCell ref="Q694:Q696"/>
    <mergeCell ref="R694:R696"/>
    <mergeCell ref="S694:S696"/>
    <mergeCell ref="T694:T696"/>
    <mergeCell ref="U694:U696"/>
    <mergeCell ref="Q697:Q699"/>
    <mergeCell ref="R697:R699"/>
    <mergeCell ref="S697:S699"/>
    <mergeCell ref="T697:T699"/>
    <mergeCell ref="U697:U699"/>
    <mergeCell ref="Q700:Q702"/>
    <mergeCell ref="R700:R702"/>
    <mergeCell ref="S700:S702"/>
    <mergeCell ref="T700:T702"/>
    <mergeCell ref="U700:U702"/>
    <mergeCell ref="Q703:Q705"/>
    <mergeCell ref="R703:R705"/>
    <mergeCell ref="S703:S705"/>
    <mergeCell ref="T703:T705"/>
    <mergeCell ref="U703:U705"/>
    <mergeCell ref="Q706:Q708"/>
    <mergeCell ref="R706:R708"/>
    <mergeCell ref="S706:S708"/>
    <mergeCell ref="T706:T708"/>
    <mergeCell ref="U706:U708"/>
    <mergeCell ref="Q709:Q711"/>
    <mergeCell ref="R709:R711"/>
    <mergeCell ref="S709:S711"/>
    <mergeCell ref="T709:T711"/>
    <mergeCell ref="U709:U711"/>
    <mergeCell ref="Q712:Q714"/>
    <mergeCell ref="R712:R714"/>
    <mergeCell ref="S712:S714"/>
    <mergeCell ref="T712:T714"/>
    <mergeCell ref="U712:U714"/>
    <mergeCell ref="Q715:Q717"/>
    <mergeCell ref="R715:R717"/>
    <mergeCell ref="S715:S717"/>
    <mergeCell ref="T715:T717"/>
    <mergeCell ref="U715:U717"/>
    <mergeCell ref="Q718:Q720"/>
    <mergeCell ref="R718:R720"/>
    <mergeCell ref="S718:S720"/>
    <mergeCell ref="T718:T720"/>
    <mergeCell ref="U718:U720"/>
    <mergeCell ref="Q721:Q723"/>
    <mergeCell ref="R721:R723"/>
    <mergeCell ref="S721:S723"/>
    <mergeCell ref="T721:T723"/>
    <mergeCell ref="U721:U723"/>
    <mergeCell ref="Q724:Q726"/>
    <mergeCell ref="R724:R726"/>
    <mergeCell ref="S724:S726"/>
    <mergeCell ref="T724:T726"/>
    <mergeCell ref="U724:U726"/>
    <mergeCell ref="Q727:Q729"/>
    <mergeCell ref="R727:R729"/>
    <mergeCell ref="S727:S729"/>
    <mergeCell ref="T727:T729"/>
    <mergeCell ref="U727:U729"/>
    <mergeCell ref="Q730:Q732"/>
    <mergeCell ref="R730:R732"/>
    <mergeCell ref="S730:S732"/>
    <mergeCell ref="T730:T732"/>
    <mergeCell ref="U730:U732"/>
    <mergeCell ref="Q733:Q735"/>
    <mergeCell ref="R733:R735"/>
    <mergeCell ref="S733:S735"/>
    <mergeCell ref="T733:T735"/>
    <mergeCell ref="U733:U735"/>
    <mergeCell ref="Q736:Q738"/>
    <mergeCell ref="R736:R738"/>
    <mergeCell ref="S736:S738"/>
    <mergeCell ref="T736:T738"/>
    <mergeCell ref="U736:U738"/>
    <mergeCell ref="Q739:Q741"/>
    <mergeCell ref="R739:R741"/>
    <mergeCell ref="S739:S741"/>
    <mergeCell ref="T739:T741"/>
    <mergeCell ref="U739:U741"/>
    <mergeCell ref="Q742:Q744"/>
    <mergeCell ref="R742:R744"/>
    <mergeCell ref="S742:S744"/>
    <mergeCell ref="T742:T744"/>
    <mergeCell ref="U742:U744"/>
    <mergeCell ref="Q745:Q747"/>
    <mergeCell ref="R745:R747"/>
    <mergeCell ref="S745:S747"/>
    <mergeCell ref="T745:T747"/>
    <mergeCell ref="U745:U747"/>
    <mergeCell ref="Q748:Q750"/>
    <mergeCell ref="R748:R750"/>
    <mergeCell ref="S748:S750"/>
    <mergeCell ref="T748:T750"/>
    <mergeCell ref="U748:U750"/>
    <mergeCell ref="Q751:Q753"/>
    <mergeCell ref="R751:R753"/>
    <mergeCell ref="S751:S753"/>
    <mergeCell ref="T751:T753"/>
    <mergeCell ref="U751:U753"/>
    <mergeCell ref="Q754:Q756"/>
    <mergeCell ref="R754:R756"/>
    <mergeCell ref="S754:S756"/>
    <mergeCell ref="T754:T756"/>
    <mergeCell ref="U754:U756"/>
    <mergeCell ref="Q757:Q759"/>
    <mergeCell ref="R757:R759"/>
    <mergeCell ref="S757:S759"/>
    <mergeCell ref="T757:T759"/>
    <mergeCell ref="U757:U759"/>
    <mergeCell ref="Q760:Q762"/>
    <mergeCell ref="R760:R762"/>
    <mergeCell ref="S760:S762"/>
    <mergeCell ref="T760:T762"/>
    <mergeCell ref="U760:U762"/>
    <mergeCell ref="Q763:Q765"/>
    <mergeCell ref="R763:R765"/>
    <mergeCell ref="S763:S765"/>
    <mergeCell ref="T763:T765"/>
    <mergeCell ref="U763:U765"/>
    <mergeCell ref="Q766:Q768"/>
    <mergeCell ref="R766:R768"/>
    <mergeCell ref="S766:S768"/>
    <mergeCell ref="T766:T768"/>
    <mergeCell ref="U766:U768"/>
    <mergeCell ref="Q769:Q771"/>
    <mergeCell ref="R769:R771"/>
    <mergeCell ref="S769:S771"/>
    <mergeCell ref="T769:T771"/>
    <mergeCell ref="U769:U771"/>
    <mergeCell ref="Q772:Q774"/>
    <mergeCell ref="R772:R774"/>
    <mergeCell ref="S772:S774"/>
    <mergeCell ref="T772:T774"/>
    <mergeCell ref="U772:U774"/>
    <mergeCell ref="Q775:Q777"/>
    <mergeCell ref="R775:R777"/>
    <mergeCell ref="S775:S777"/>
    <mergeCell ref="T775:T777"/>
    <mergeCell ref="U775:U777"/>
    <mergeCell ref="Q778:Q780"/>
    <mergeCell ref="R778:R780"/>
    <mergeCell ref="S778:S780"/>
    <mergeCell ref="T778:T780"/>
    <mergeCell ref="U778:U780"/>
    <mergeCell ref="Q781:Q783"/>
    <mergeCell ref="R781:R783"/>
    <mergeCell ref="S781:S783"/>
    <mergeCell ref="T781:T783"/>
    <mergeCell ref="U781:U783"/>
    <mergeCell ref="Q784:Q786"/>
    <mergeCell ref="R784:R786"/>
    <mergeCell ref="S784:S786"/>
    <mergeCell ref="T784:T786"/>
    <mergeCell ref="U784:U786"/>
    <mergeCell ref="Q787:Q789"/>
    <mergeCell ref="R787:R789"/>
    <mergeCell ref="S787:S789"/>
    <mergeCell ref="T787:T789"/>
    <mergeCell ref="U787:U789"/>
    <mergeCell ref="Q790:Q792"/>
    <mergeCell ref="R790:R792"/>
    <mergeCell ref="S790:S792"/>
    <mergeCell ref="T790:T792"/>
    <mergeCell ref="U790:U792"/>
    <mergeCell ref="Q793:Q795"/>
    <mergeCell ref="R793:R795"/>
    <mergeCell ref="S793:S795"/>
    <mergeCell ref="T793:T795"/>
    <mergeCell ref="U793:U795"/>
    <mergeCell ref="Q796:Q798"/>
    <mergeCell ref="R796:R798"/>
    <mergeCell ref="S796:S798"/>
    <mergeCell ref="T796:T798"/>
    <mergeCell ref="U796:U798"/>
    <mergeCell ref="Q799:Q801"/>
    <mergeCell ref="R799:R801"/>
    <mergeCell ref="S799:S801"/>
    <mergeCell ref="T799:T801"/>
    <mergeCell ref="U799:U801"/>
    <mergeCell ref="Q802:Q804"/>
    <mergeCell ref="R802:R804"/>
    <mergeCell ref="S802:S804"/>
    <mergeCell ref="T802:T804"/>
    <mergeCell ref="U802:U804"/>
    <mergeCell ref="Q805:Q807"/>
    <mergeCell ref="R805:R807"/>
    <mergeCell ref="S805:S807"/>
    <mergeCell ref="T805:T807"/>
    <mergeCell ref="U805:U807"/>
    <mergeCell ref="Q808:Q810"/>
    <mergeCell ref="R808:R810"/>
    <mergeCell ref="S808:S810"/>
    <mergeCell ref="T808:T810"/>
    <mergeCell ref="U808:U810"/>
    <mergeCell ref="Q811:Q813"/>
    <mergeCell ref="R811:R813"/>
    <mergeCell ref="S811:S813"/>
    <mergeCell ref="T811:T813"/>
    <mergeCell ref="U811:U813"/>
    <mergeCell ref="Q814:Q816"/>
    <mergeCell ref="R814:R816"/>
    <mergeCell ref="S814:S816"/>
    <mergeCell ref="T814:T816"/>
    <mergeCell ref="U814:U816"/>
    <mergeCell ref="Q817:Q819"/>
    <mergeCell ref="R817:R819"/>
    <mergeCell ref="S817:S819"/>
    <mergeCell ref="T817:T819"/>
    <mergeCell ref="U817:U819"/>
    <mergeCell ref="Q820:Q822"/>
    <mergeCell ref="R820:R822"/>
    <mergeCell ref="S820:S822"/>
    <mergeCell ref="T820:T822"/>
    <mergeCell ref="U820:U822"/>
    <mergeCell ref="Q823:Q825"/>
    <mergeCell ref="R823:R825"/>
    <mergeCell ref="S823:S825"/>
    <mergeCell ref="T823:T825"/>
    <mergeCell ref="U823:U825"/>
    <mergeCell ref="Q826:Q828"/>
    <mergeCell ref="R826:R828"/>
    <mergeCell ref="S826:S828"/>
    <mergeCell ref="T826:T828"/>
    <mergeCell ref="U826:U828"/>
    <mergeCell ref="Q829:Q831"/>
    <mergeCell ref="R829:R831"/>
    <mergeCell ref="S829:S831"/>
    <mergeCell ref="T829:T831"/>
    <mergeCell ref="U829:U831"/>
    <mergeCell ref="Q832:Q834"/>
    <mergeCell ref="R832:R834"/>
    <mergeCell ref="S832:S834"/>
    <mergeCell ref="T832:T834"/>
    <mergeCell ref="U832:U834"/>
    <mergeCell ref="Q835:Q837"/>
    <mergeCell ref="R835:R837"/>
    <mergeCell ref="S835:S837"/>
    <mergeCell ref="T835:T837"/>
    <mergeCell ref="U835:U837"/>
    <mergeCell ref="Q838:Q840"/>
    <mergeCell ref="R838:R840"/>
    <mergeCell ref="S838:S840"/>
    <mergeCell ref="T838:T840"/>
    <mergeCell ref="U838:U840"/>
    <mergeCell ref="Q841:Q843"/>
    <mergeCell ref="R841:R843"/>
    <mergeCell ref="S841:S843"/>
    <mergeCell ref="T841:T843"/>
    <mergeCell ref="U841:U843"/>
    <mergeCell ref="Q844:Q846"/>
    <mergeCell ref="R844:R846"/>
    <mergeCell ref="S844:S846"/>
    <mergeCell ref="T844:T846"/>
    <mergeCell ref="U844:U846"/>
    <mergeCell ref="Q847:Q849"/>
    <mergeCell ref="R847:R849"/>
    <mergeCell ref="S847:S849"/>
    <mergeCell ref="T847:T849"/>
    <mergeCell ref="U847:U849"/>
    <mergeCell ref="Q850:Q852"/>
    <mergeCell ref="R850:R852"/>
    <mergeCell ref="S850:S852"/>
    <mergeCell ref="T850:T852"/>
    <mergeCell ref="U850:U852"/>
    <mergeCell ref="Q853:Q855"/>
    <mergeCell ref="R853:R855"/>
    <mergeCell ref="S853:S855"/>
    <mergeCell ref="T853:T855"/>
    <mergeCell ref="U853:U855"/>
    <mergeCell ref="Q856:Q858"/>
    <mergeCell ref="R856:R858"/>
    <mergeCell ref="S856:S858"/>
    <mergeCell ref="T856:T858"/>
    <mergeCell ref="U856:U858"/>
    <mergeCell ref="Q859:Q861"/>
    <mergeCell ref="R859:R861"/>
    <mergeCell ref="S859:S861"/>
    <mergeCell ref="T859:T861"/>
    <mergeCell ref="U859:U861"/>
    <mergeCell ref="Q862:Q864"/>
    <mergeCell ref="R862:R864"/>
    <mergeCell ref="S862:S864"/>
    <mergeCell ref="T862:T864"/>
    <mergeCell ref="U862:U864"/>
    <mergeCell ref="Q865:Q867"/>
    <mergeCell ref="R865:R867"/>
    <mergeCell ref="S865:S867"/>
    <mergeCell ref="T865:T867"/>
    <mergeCell ref="U865:U867"/>
    <mergeCell ref="Q868:Q870"/>
    <mergeCell ref="R868:R870"/>
    <mergeCell ref="S868:S870"/>
    <mergeCell ref="T868:T870"/>
    <mergeCell ref="U868:U870"/>
    <mergeCell ref="Q871:Q873"/>
    <mergeCell ref="R871:R873"/>
    <mergeCell ref="S871:S873"/>
    <mergeCell ref="T871:T873"/>
    <mergeCell ref="U871:U873"/>
    <mergeCell ref="Q874:Q876"/>
    <mergeCell ref="R874:R876"/>
    <mergeCell ref="S874:S876"/>
    <mergeCell ref="T874:T876"/>
    <mergeCell ref="U874:U876"/>
    <mergeCell ref="Q877:Q879"/>
    <mergeCell ref="R877:R879"/>
    <mergeCell ref="S877:S879"/>
    <mergeCell ref="T877:T879"/>
    <mergeCell ref="U877:U879"/>
    <mergeCell ref="Q880:Q882"/>
    <mergeCell ref="R880:R882"/>
    <mergeCell ref="S880:S882"/>
    <mergeCell ref="T880:T882"/>
    <mergeCell ref="U880:U882"/>
    <mergeCell ref="Q883:Q885"/>
    <mergeCell ref="R883:R885"/>
    <mergeCell ref="S883:S885"/>
    <mergeCell ref="T883:T885"/>
    <mergeCell ref="U883:U885"/>
    <mergeCell ref="Q886:Q888"/>
    <mergeCell ref="R886:R888"/>
    <mergeCell ref="S886:S888"/>
    <mergeCell ref="T886:T888"/>
    <mergeCell ref="U886:U888"/>
    <mergeCell ref="Q889:Q891"/>
    <mergeCell ref="R889:R891"/>
    <mergeCell ref="S889:S891"/>
    <mergeCell ref="T889:T891"/>
    <mergeCell ref="U889:U891"/>
    <mergeCell ref="Q892:Q894"/>
    <mergeCell ref="R892:R894"/>
    <mergeCell ref="S892:S894"/>
    <mergeCell ref="T892:T894"/>
    <mergeCell ref="U892:U894"/>
    <mergeCell ref="Q895:Q897"/>
    <mergeCell ref="R895:R897"/>
    <mergeCell ref="S895:S897"/>
    <mergeCell ref="T895:T897"/>
    <mergeCell ref="U895:U897"/>
    <mergeCell ref="Q898:Q900"/>
    <mergeCell ref="R898:R900"/>
    <mergeCell ref="S898:S900"/>
    <mergeCell ref="T898:T900"/>
    <mergeCell ref="U898:U900"/>
    <mergeCell ref="Q901:Q903"/>
    <mergeCell ref="R901:R903"/>
    <mergeCell ref="S901:S903"/>
    <mergeCell ref="T901:T903"/>
    <mergeCell ref="U901:U903"/>
    <mergeCell ref="Q904:Q906"/>
    <mergeCell ref="R904:R906"/>
    <mergeCell ref="S904:S906"/>
    <mergeCell ref="T904:T906"/>
    <mergeCell ref="U904:U906"/>
    <mergeCell ref="Q907:Q909"/>
    <mergeCell ref="R907:R909"/>
    <mergeCell ref="S907:S909"/>
    <mergeCell ref="T907:T909"/>
    <mergeCell ref="U907:U909"/>
    <mergeCell ref="Q910:Q912"/>
    <mergeCell ref="R910:R912"/>
    <mergeCell ref="S910:S912"/>
    <mergeCell ref="T910:T912"/>
    <mergeCell ref="U910:U912"/>
    <mergeCell ref="Q913:Q915"/>
    <mergeCell ref="R913:R915"/>
    <mergeCell ref="S913:S915"/>
    <mergeCell ref="T913:T915"/>
    <mergeCell ref="U913:U915"/>
    <mergeCell ref="Q916:Q918"/>
    <mergeCell ref="R916:R918"/>
    <mergeCell ref="S916:S918"/>
    <mergeCell ref="T916:T918"/>
    <mergeCell ref="U916:U918"/>
    <mergeCell ref="Q919:Q921"/>
    <mergeCell ref="R919:R921"/>
    <mergeCell ref="S919:S921"/>
    <mergeCell ref="T919:T921"/>
    <mergeCell ref="U919:U921"/>
    <mergeCell ref="Q922:Q924"/>
    <mergeCell ref="R922:R924"/>
    <mergeCell ref="S922:S924"/>
    <mergeCell ref="T922:T924"/>
    <mergeCell ref="U922:U924"/>
    <mergeCell ref="Q925:Q927"/>
    <mergeCell ref="R925:R927"/>
    <mergeCell ref="S925:S927"/>
    <mergeCell ref="T925:T927"/>
    <mergeCell ref="U925:U927"/>
    <mergeCell ref="Q928:Q930"/>
    <mergeCell ref="R928:R930"/>
    <mergeCell ref="S928:S930"/>
    <mergeCell ref="T928:T930"/>
    <mergeCell ref="U928:U930"/>
    <mergeCell ref="Q931:Q933"/>
    <mergeCell ref="R931:R933"/>
    <mergeCell ref="S931:S933"/>
    <mergeCell ref="T931:T933"/>
    <mergeCell ref="U931:U933"/>
    <mergeCell ref="Q934:Q936"/>
    <mergeCell ref="R934:R936"/>
    <mergeCell ref="S934:S936"/>
    <mergeCell ref="T934:T936"/>
    <mergeCell ref="U934:U936"/>
    <mergeCell ref="Q937:Q939"/>
    <mergeCell ref="R937:R939"/>
    <mergeCell ref="S937:S939"/>
    <mergeCell ref="T937:T939"/>
    <mergeCell ref="U937:U939"/>
    <mergeCell ref="Q940:Q942"/>
    <mergeCell ref="R940:R942"/>
    <mergeCell ref="S940:S942"/>
    <mergeCell ref="T940:T942"/>
    <mergeCell ref="U940:U942"/>
    <mergeCell ref="Q943:Q945"/>
    <mergeCell ref="R943:R945"/>
    <mergeCell ref="S943:S945"/>
    <mergeCell ref="T943:T945"/>
    <mergeCell ref="U943:U945"/>
    <mergeCell ref="Q946:Q948"/>
    <mergeCell ref="R946:R948"/>
    <mergeCell ref="S946:S948"/>
    <mergeCell ref="T946:T948"/>
    <mergeCell ref="U946:U948"/>
    <mergeCell ref="Q949:Q951"/>
    <mergeCell ref="R949:R951"/>
    <mergeCell ref="S949:S951"/>
    <mergeCell ref="T949:T951"/>
    <mergeCell ref="U949:U951"/>
    <mergeCell ref="Q952:Q954"/>
    <mergeCell ref="R952:R954"/>
    <mergeCell ref="S952:S954"/>
    <mergeCell ref="T952:T954"/>
    <mergeCell ref="U952:U954"/>
    <mergeCell ref="Q955:Q957"/>
    <mergeCell ref="R955:R957"/>
    <mergeCell ref="S955:S957"/>
    <mergeCell ref="T955:T957"/>
    <mergeCell ref="U955:U957"/>
    <mergeCell ref="Q958:Q960"/>
    <mergeCell ref="R958:R960"/>
    <mergeCell ref="S958:S960"/>
    <mergeCell ref="T958:T960"/>
    <mergeCell ref="U958:U960"/>
    <mergeCell ref="Q961:Q963"/>
    <mergeCell ref="R961:R963"/>
    <mergeCell ref="S961:S963"/>
    <mergeCell ref="T961:T963"/>
    <mergeCell ref="U961:U963"/>
    <mergeCell ref="Q964:Q966"/>
    <mergeCell ref="R964:R966"/>
    <mergeCell ref="S964:S966"/>
    <mergeCell ref="T964:T966"/>
    <mergeCell ref="U964:U966"/>
    <mergeCell ref="Q967:Q969"/>
    <mergeCell ref="R967:R969"/>
    <mergeCell ref="S967:S969"/>
    <mergeCell ref="T967:T969"/>
    <mergeCell ref="U967:U969"/>
    <mergeCell ref="Q970:Q972"/>
    <mergeCell ref="R970:R972"/>
    <mergeCell ref="S970:S972"/>
    <mergeCell ref="T970:T972"/>
    <mergeCell ref="U970:U972"/>
    <mergeCell ref="Q973:Q975"/>
    <mergeCell ref="R973:R975"/>
    <mergeCell ref="S973:S975"/>
    <mergeCell ref="T973:T975"/>
    <mergeCell ref="U973:U975"/>
    <mergeCell ref="Q976:Q978"/>
    <mergeCell ref="R976:R978"/>
    <mergeCell ref="S976:S978"/>
    <mergeCell ref="T976:T978"/>
    <mergeCell ref="U976:U978"/>
    <mergeCell ref="Q979:Q981"/>
    <mergeCell ref="R979:R981"/>
    <mergeCell ref="S979:S981"/>
    <mergeCell ref="T979:T981"/>
    <mergeCell ref="U979:U981"/>
    <mergeCell ref="Q982:Q984"/>
    <mergeCell ref="R982:R984"/>
    <mergeCell ref="S982:S984"/>
    <mergeCell ref="T982:T984"/>
    <mergeCell ref="U982:U984"/>
    <mergeCell ref="Q985:Q987"/>
    <mergeCell ref="R985:R987"/>
    <mergeCell ref="S985:S987"/>
    <mergeCell ref="T985:T987"/>
    <mergeCell ref="U985:U987"/>
    <mergeCell ref="Q988:Q990"/>
    <mergeCell ref="R988:R990"/>
    <mergeCell ref="S988:S990"/>
    <mergeCell ref="T988:T990"/>
    <mergeCell ref="U988:U990"/>
    <mergeCell ref="Q991:Q993"/>
    <mergeCell ref="R991:R993"/>
    <mergeCell ref="S991:S993"/>
    <mergeCell ref="T991:T993"/>
    <mergeCell ref="U991:U993"/>
    <mergeCell ref="Q994:Q996"/>
    <mergeCell ref="R994:R996"/>
    <mergeCell ref="S994:S996"/>
    <mergeCell ref="T994:T996"/>
    <mergeCell ref="U994:U996"/>
    <mergeCell ref="Q997:Q999"/>
    <mergeCell ref="R997:R999"/>
    <mergeCell ref="S997:S999"/>
    <mergeCell ref="T997:T999"/>
    <mergeCell ref="U997:U999"/>
    <mergeCell ref="Q1000:Q1002"/>
    <mergeCell ref="R1000:R1002"/>
    <mergeCell ref="S1000:S1002"/>
    <mergeCell ref="T1000:T1002"/>
    <mergeCell ref="U1000:U1002"/>
    <mergeCell ref="Q1003:Q1005"/>
    <mergeCell ref="R1003:R1005"/>
    <mergeCell ref="S1003:S1005"/>
    <mergeCell ref="T1003:T1005"/>
    <mergeCell ref="U1003:U1005"/>
    <mergeCell ref="Q1006:Q1008"/>
    <mergeCell ref="R1006:R1008"/>
    <mergeCell ref="S1006:S1008"/>
    <mergeCell ref="T1006:T1008"/>
    <mergeCell ref="U1006:U1008"/>
    <mergeCell ref="Q1009:Q1011"/>
    <mergeCell ref="R1009:R1011"/>
    <mergeCell ref="S1009:S1011"/>
    <mergeCell ref="T1009:T1011"/>
    <mergeCell ref="U1009:U1011"/>
    <mergeCell ref="Q1012:Q1014"/>
    <mergeCell ref="R1012:R1014"/>
    <mergeCell ref="S1012:S1014"/>
    <mergeCell ref="T1012:T1014"/>
    <mergeCell ref="U1012:U1014"/>
    <mergeCell ref="Q1015:Q1017"/>
    <mergeCell ref="R1015:R1017"/>
    <mergeCell ref="S1015:S1017"/>
    <mergeCell ref="T1015:T1017"/>
    <mergeCell ref="U1015:U1017"/>
    <mergeCell ref="Q1018:Q1020"/>
    <mergeCell ref="R1018:R1020"/>
    <mergeCell ref="S1018:S1020"/>
    <mergeCell ref="T1018:T1020"/>
    <mergeCell ref="U1018:U1020"/>
    <mergeCell ref="Q1021:Q1023"/>
    <mergeCell ref="R1021:R1023"/>
    <mergeCell ref="S1021:S1023"/>
    <mergeCell ref="T1021:T1023"/>
    <mergeCell ref="U1021:U1023"/>
    <mergeCell ref="Q1024:Q1026"/>
    <mergeCell ref="R1024:R1026"/>
    <mergeCell ref="S1024:S1026"/>
    <mergeCell ref="T1024:T1026"/>
    <mergeCell ref="U1024:U1026"/>
    <mergeCell ref="Q1027:Q1029"/>
    <mergeCell ref="R1027:R1029"/>
    <mergeCell ref="S1027:S1029"/>
    <mergeCell ref="T1027:T1029"/>
    <mergeCell ref="U1027:U1029"/>
    <mergeCell ref="Q1030:Q1032"/>
    <mergeCell ref="R1030:R1032"/>
    <mergeCell ref="S1030:S1032"/>
    <mergeCell ref="T1030:T1032"/>
    <mergeCell ref="U1030:U1032"/>
    <mergeCell ref="Q1033:Q1035"/>
    <mergeCell ref="R1033:R1035"/>
    <mergeCell ref="S1033:S1035"/>
    <mergeCell ref="T1033:T1035"/>
    <mergeCell ref="U1033:U1035"/>
    <mergeCell ref="Q1036:Q1038"/>
    <mergeCell ref="R1036:R1038"/>
    <mergeCell ref="S1036:S1038"/>
    <mergeCell ref="T1036:T1038"/>
    <mergeCell ref="U1036:U1038"/>
    <mergeCell ref="Q1039:Q1041"/>
    <mergeCell ref="R1039:R1041"/>
    <mergeCell ref="S1039:S1041"/>
    <mergeCell ref="T1039:T1041"/>
    <mergeCell ref="U1039:U1041"/>
    <mergeCell ref="Q1042:Q1044"/>
    <mergeCell ref="R1042:R1044"/>
    <mergeCell ref="S1042:S1044"/>
    <mergeCell ref="T1042:T1044"/>
    <mergeCell ref="U1042:U1044"/>
    <mergeCell ref="Q1045:Q1047"/>
    <mergeCell ref="R1045:R1047"/>
    <mergeCell ref="S1045:S1047"/>
    <mergeCell ref="T1045:T1047"/>
    <mergeCell ref="U1045:U1047"/>
    <mergeCell ref="Q1048:Q1050"/>
    <mergeCell ref="R1048:R1050"/>
    <mergeCell ref="S1048:S1050"/>
    <mergeCell ref="T1048:T1050"/>
    <mergeCell ref="U1048:U1050"/>
    <mergeCell ref="Q1051:Q1053"/>
    <mergeCell ref="R1051:R1053"/>
    <mergeCell ref="S1051:S1053"/>
    <mergeCell ref="T1051:T1053"/>
    <mergeCell ref="U1051:U1053"/>
    <mergeCell ref="Q1054:Q1056"/>
    <mergeCell ref="R1054:R1056"/>
    <mergeCell ref="S1054:S1056"/>
    <mergeCell ref="T1054:T1056"/>
    <mergeCell ref="U1054:U1056"/>
    <mergeCell ref="Q1057:Q1059"/>
    <mergeCell ref="R1057:R1059"/>
    <mergeCell ref="S1057:S1059"/>
    <mergeCell ref="T1057:T1059"/>
    <mergeCell ref="U1057:U1059"/>
    <mergeCell ref="Q1060:Q1062"/>
    <mergeCell ref="R1060:R1062"/>
    <mergeCell ref="S1060:S1062"/>
    <mergeCell ref="T1060:T1062"/>
    <mergeCell ref="U1060:U1062"/>
    <mergeCell ref="Q1063:Q1065"/>
    <mergeCell ref="R1063:R1065"/>
    <mergeCell ref="S1063:S1065"/>
    <mergeCell ref="T1063:T1065"/>
    <mergeCell ref="U1063:U1065"/>
    <mergeCell ref="Q1066:Q1068"/>
    <mergeCell ref="R1066:R1068"/>
    <mergeCell ref="S1066:S1068"/>
    <mergeCell ref="T1066:T1068"/>
    <mergeCell ref="U1066:U1068"/>
    <mergeCell ref="Q1069:Q1071"/>
    <mergeCell ref="R1069:R1071"/>
    <mergeCell ref="S1069:S1071"/>
    <mergeCell ref="T1069:T1071"/>
    <mergeCell ref="U1069:U1071"/>
    <mergeCell ref="Q1072:Q1074"/>
    <mergeCell ref="R1072:R1074"/>
    <mergeCell ref="S1072:S1074"/>
    <mergeCell ref="T1072:T1074"/>
    <mergeCell ref="U1072:U1074"/>
    <mergeCell ref="Q1075:Q1077"/>
    <mergeCell ref="R1075:R1077"/>
    <mergeCell ref="S1075:S1077"/>
    <mergeCell ref="T1075:T1077"/>
    <mergeCell ref="U1075:U1077"/>
    <mergeCell ref="Q1078:Q1080"/>
    <mergeCell ref="R1078:R1080"/>
    <mergeCell ref="S1078:S1080"/>
    <mergeCell ref="T1078:T1080"/>
    <mergeCell ref="U1078:U1080"/>
    <mergeCell ref="Q1081:Q1083"/>
    <mergeCell ref="R1081:R1083"/>
    <mergeCell ref="S1081:S1083"/>
    <mergeCell ref="T1081:T1083"/>
    <mergeCell ref="U1081:U1083"/>
    <mergeCell ref="Q1084:Q1086"/>
    <mergeCell ref="R1084:R1086"/>
    <mergeCell ref="S1084:S1086"/>
    <mergeCell ref="T1084:T1086"/>
    <mergeCell ref="U1084:U1086"/>
    <mergeCell ref="Q1087:Q1089"/>
    <mergeCell ref="R1087:R1089"/>
    <mergeCell ref="S1087:S1089"/>
    <mergeCell ref="T1087:T1089"/>
    <mergeCell ref="U1087:U1089"/>
    <mergeCell ref="Q1090:Q1092"/>
    <mergeCell ref="R1090:R1092"/>
    <mergeCell ref="S1090:S1092"/>
    <mergeCell ref="T1090:T1092"/>
    <mergeCell ref="U1090:U1092"/>
    <mergeCell ref="Q1093:Q1095"/>
    <mergeCell ref="R1093:R1095"/>
    <mergeCell ref="S1093:S1095"/>
    <mergeCell ref="T1093:T1095"/>
    <mergeCell ref="U1093:U1095"/>
    <mergeCell ref="Q1096:Q1098"/>
    <mergeCell ref="R1096:R1098"/>
    <mergeCell ref="S1096:S1098"/>
    <mergeCell ref="T1096:T1098"/>
    <mergeCell ref="U1096:U1098"/>
    <mergeCell ref="Q1099:Q1101"/>
    <mergeCell ref="R1099:R1101"/>
    <mergeCell ref="S1099:S1101"/>
    <mergeCell ref="T1099:T1101"/>
    <mergeCell ref="U1099:U1101"/>
    <mergeCell ref="Q1102:Q1104"/>
    <mergeCell ref="R1102:R1104"/>
    <mergeCell ref="S1102:S1104"/>
    <mergeCell ref="T1102:T1104"/>
    <mergeCell ref="U1102:U1104"/>
    <mergeCell ref="Q1105:Q1107"/>
    <mergeCell ref="R1105:R1107"/>
    <mergeCell ref="S1105:S1107"/>
    <mergeCell ref="T1105:T1107"/>
    <mergeCell ref="U1105:U1107"/>
    <mergeCell ref="Q1108:Q1110"/>
    <mergeCell ref="R1108:R1110"/>
    <mergeCell ref="S1108:S1110"/>
    <mergeCell ref="T1108:T1110"/>
    <mergeCell ref="U1108:U1110"/>
    <mergeCell ref="Q1111:Q1113"/>
    <mergeCell ref="R1111:R1113"/>
    <mergeCell ref="S1111:S1113"/>
    <mergeCell ref="T1111:T1113"/>
    <mergeCell ref="U1111:U1113"/>
    <mergeCell ref="Q1114:Q1116"/>
    <mergeCell ref="R1114:R1116"/>
    <mergeCell ref="S1114:S1116"/>
    <mergeCell ref="T1114:T1116"/>
    <mergeCell ref="U1114:U1116"/>
    <mergeCell ref="Q1117:Q1119"/>
    <mergeCell ref="R1117:R1119"/>
    <mergeCell ref="S1117:S1119"/>
    <mergeCell ref="T1117:T1119"/>
    <mergeCell ref="U1117:U1119"/>
    <mergeCell ref="Q1120:Q1122"/>
    <mergeCell ref="R1120:R1122"/>
    <mergeCell ref="S1120:S1122"/>
    <mergeCell ref="T1120:T1122"/>
    <mergeCell ref="U1120:U1122"/>
    <mergeCell ref="Q1123:Q1125"/>
    <mergeCell ref="R1123:R1125"/>
    <mergeCell ref="S1123:S1125"/>
    <mergeCell ref="T1123:T1125"/>
    <mergeCell ref="U1123:U1125"/>
    <mergeCell ref="Q1126:Q1128"/>
    <mergeCell ref="R1126:R1128"/>
    <mergeCell ref="S1126:S1128"/>
    <mergeCell ref="T1126:T1128"/>
    <mergeCell ref="U1126:U1128"/>
    <mergeCell ref="Q1129:Q1131"/>
    <mergeCell ref="R1129:R1131"/>
    <mergeCell ref="S1129:S1131"/>
    <mergeCell ref="T1129:T1131"/>
    <mergeCell ref="U1129:U1131"/>
    <mergeCell ref="Q1132:Q1134"/>
    <mergeCell ref="R1132:R1134"/>
    <mergeCell ref="S1132:S1134"/>
    <mergeCell ref="T1132:T1134"/>
    <mergeCell ref="U1132:U1134"/>
    <mergeCell ref="Q1135:Q1137"/>
    <mergeCell ref="R1135:R1137"/>
    <mergeCell ref="S1135:S1137"/>
    <mergeCell ref="T1135:T1137"/>
    <mergeCell ref="U1135:U1137"/>
    <mergeCell ref="Q1138:Q1140"/>
    <mergeCell ref="R1138:R1140"/>
    <mergeCell ref="S1138:S1140"/>
    <mergeCell ref="T1138:T1140"/>
    <mergeCell ref="U1138:U1140"/>
    <mergeCell ref="Q1141:Q1143"/>
    <mergeCell ref="R1141:R1143"/>
    <mergeCell ref="S1141:S1143"/>
    <mergeCell ref="T1141:T1143"/>
    <mergeCell ref="U1141:U1143"/>
    <mergeCell ref="Q1144:Q1146"/>
    <mergeCell ref="R1144:R1146"/>
    <mergeCell ref="S1144:S1146"/>
    <mergeCell ref="T1144:T1146"/>
    <mergeCell ref="U1144:U1146"/>
    <mergeCell ref="Q1147:Q1149"/>
    <mergeCell ref="R1147:R1149"/>
    <mergeCell ref="S1147:S1149"/>
    <mergeCell ref="T1147:T1149"/>
    <mergeCell ref="U1147:U1149"/>
    <mergeCell ref="Q1150:Q1152"/>
    <mergeCell ref="R1150:R1152"/>
    <mergeCell ref="S1150:S1152"/>
    <mergeCell ref="T1150:T1152"/>
    <mergeCell ref="U1150:U1152"/>
    <mergeCell ref="Q1153:Q1155"/>
    <mergeCell ref="R1153:R1155"/>
    <mergeCell ref="S1153:S1155"/>
    <mergeCell ref="T1153:T1155"/>
    <mergeCell ref="U1153:U1155"/>
    <mergeCell ref="Q1156:Q1158"/>
    <mergeCell ref="R1156:R1158"/>
    <mergeCell ref="S1156:S1158"/>
    <mergeCell ref="T1156:T1158"/>
    <mergeCell ref="U1156:U1158"/>
    <mergeCell ref="Q1159:Q1161"/>
    <mergeCell ref="R1159:R1161"/>
    <mergeCell ref="S1159:S1161"/>
    <mergeCell ref="T1159:T1161"/>
    <mergeCell ref="U1159:U1161"/>
    <mergeCell ref="Q1162:Q1164"/>
    <mergeCell ref="R1162:R1164"/>
    <mergeCell ref="S1162:S1164"/>
    <mergeCell ref="T1162:T1164"/>
    <mergeCell ref="U1162:U1164"/>
    <mergeCell ref="Q1165:Q1167"/>
    <mergeCell ref="R1165:R1167"/>
    <mergeCell ref="S1165:S1167"/>
    <mergeCell ref="T1165:T1167"/>
    <mergeCell ref="U1165:U1167"/>
    <mergeCell ref="Q1168:Q1170"/>
    <mergeCell ref="R1168:R1170"/>
    <mergeCell ref="S1168:S1170"/>
    <mergeCell ref="T1168:T1170"/>
    <mergeCell ref="U1168:U1170"/>
    <mergeCell ref="Q1171:Q1173"/>
    <mergeCell ref="R1171:R1173"/>
    <mergeCell ref="S1171:S1173"/>
    <mergeCell ref="T1171:T1173"/>
    <mergeCell ref="U1171:U1173"/>
    <mergeCell ref="Q1174:Q1176"/>
    <mergeCell ref="R1174:R1176"/>
    <mergeCell ref="S1174:S1176"/>
    <mergeCell ref="T1174:T1176"/>
    <mergeCell ref="U1174:U1176"/>
    <mergeCell ref="Q1177:Q1179"/>
    <mergeCell ref="R1177:R1179"/>
    <mergeCell ref="S1177:S1179"/>
    <mergeCell ref="T1177:T1179"/>
    <mergeCell ref="U1177:U1179"/>
    <mergeCell ref="Q1180:Q1182"/>
    <mergeCell ref="R1180:R1182"/>
    <mergeCell ref="S1180:S1182"/>
    <mergeCell ref="T1180:T1182"/>
    <mergeCell ref="U1180:U1182"/>
    <mergeCell ref="Q1183:Q1185"/>
    <mergeCell ref="R1183:R1185"/>
    <mergeCell ref="S1183:S1185"/>
    <mergeCell ref="T1183:T1185"/>
    <mergeCell ref="U1183:U1185"/>
    <mergeCell ref="Q1186:Q1188"/>
    <mergeCell ref="R1186:R1188"/>
    <mergeCell ref="S1186:S1188"/>
    <mergeCell ref="T1186:T1188"/>
    <mergeCell ref="U1186:U1188"/>
    <mergeCell ref="Q1189:Q1191"/>
    <mergeCell ref="R1189:R1191"/>
    <mergeCell ref="S1189:S1191"/>
    <mergeCell ref="T1189:T1191"/>
    <mergeCell ref="U1189:U1191"/>
    <mergeCell ref="Q1192:Q1194"/>
    <mergeCell ref="R1192:R1194"/>
    <mergeCell ref="S1192:S1194"/>
    <mergeCell ref="T1192:T1194"/>
    <mergeCell ref="U1192:U1194"/>
    <mergeCell ref="Q1195:Q1197"/>
    <mergeCell ref="R1195:R1197"/>
    <mergeCell ref="S1195:S1197"/>
    <mergeCell ref="T1195:T1197"/>
    <mergeCell ref="U1195:U1197"/>
    <mergeCell ref="Q1198:Q1200"/>
    <mergeCell ref="R1198:R1200"/>
    <mergeCell ref="S1198:S1200"/>
    <mergeCell ref="T1198:T1200"/>
    <mergeCell ref="U1198:U1200"/>
    <mergeCell ref="L28:L30"/>
    <mergeCell ref="M28:M30"/>
    <mergeCell ref="L31:L33"/>
    <mergeCell ref="M31:M33"/>
    <mergeCell ref="L52:L54"/>
    <mergeCell ref="M52:M54"/>
    <mergeCell ref="L73:L75"/>
    <mergeCell ref="M73:M75"/>
    <mergeCell ref="L76:L78"/>
    <mergeCell ref="M76:M78"/>
    <mergeCell ref="J34:J36"/>
    <mergeCell ref="L34:L36"/>
    <mergeCell ref="M34:M36"/>
    <mergeCell ref="J37:J39"/>
    <mergeCell ref="L37:L39"/>
    <mergeCell ref="M37:M39"/>
    <mergeCell ref="J40:J42"/>
    <mergeCell ref="L40:L42"/>
    <mergeCell ref="M40:M42"/>
    <mergeCell ref="J43:J45"/>
    <mergeCell ref="L43:L45"/>
    <mergeCell ref="M43:M45"/>
    <mergeCell ref="J46:J48"/>
    <mergeCell ref="L46:L48"/>
    <mergeCell ref="M46:M48"/>
    <mergeCell ref="J49:J51"/>
    <mergeCell ref="L49:L51"/>
    <mergeCell ref="M49:M51"/>
    <mergeCell ref="K49:K51"/>
    <mergeCell ref="K34:K36"/>
    <mergeCell ref="L55:L57"/>
    <mergeCell ref="M55:M57"/>
    <mergeCell ref="J58:J60"/>
    <mergeCell ref="L58:L60"/>
    <mergeCell ref="M58:M60"/>
    <mergeCell ref="J61:J63"/>
    <mergeCell ref="L61:L63"/>
    <mergeCell ref="M61:M63"/>
    <mergeCell ref="J64:J66"/>
    <mergeCell ref="L64:L66"/>
    <mergeCell ref="M64:M66"/>
    <mergeCell ref="J67:J69"/>
    <mergeCell ref="L67:L69"/>
    <mergeCell ref="M67:M69"/>
    <mergeCell ref="J70:J72"/>
    <mergeCell ref="L70:L72"/>
    <mergeCell ref="M70:M72"/>
    <mergeCell ref="J85:J87"/>
    <mergeCell ref="L85:L87"/>
    <mergeCell ref="M85:M87"/>
    <mergeCell ref="J88:J90"/>
    <mergeCell ref="L88:L90"/>
    <mergeCell ref="M88:M90"/>
    <mergeCell ref="J91:J93"/>
    <mergeCell ref="L91:L93"/>
    <mergeCell ref="M91:M93"/>
    <mergeCell ref="J94:J96"/>
    <mergeCell ref="L94:L96"/>
    <mergeCell ref="M94:M96"/>
    <mergeCell ref="J97:J99"/>
    <mergeCell ref="L97:L99"/>
    <mergeCell ref="M97:M99"/>
    <mergeCell ref="L133:L135"/>
    <mergeCell ref="M133:M135"/>
    <mergeCell ref="L154:L156"/>
    <mergeCell ref="M154:M156"/>
    <mergeCell ref="J157:J159"/>
    <mergeCell ref="L157:L159"/>
    <mergeCell ref="M157:M159"/>
    <mergeCell ref="M145:M147"/>
    <mergeCell ref="L151:L153"/>
    <mergeCell ref="M151:M153"/>
    <mergeCell ref="L136:L138"/>
    <mergeCell ref="M136:M138"/>
    <mergeCell ref="L139:L141"/>
    <mergeCell ref="M142:M144"/>
    <mergeCell ref="L145:L147"/>
    <mergeCell ref="L148:L150"/>
    <mergeCell ref="M148:M150"/>
    <mergeCell ref="L100:L102"/>
    <mergeCell ref="M100:M102"/>
    <mergeCell ref="L103:L105"/>
    <mergeCell ref="L160:L162"/>
    <mergeCell ref="M160:M162"/>
    <mergeCell ref="J163:J165"/>
    <mergeCell ref="L163:L165"/>
    <mergeCell ref="M163:M165"/>
    <mergeCell ref="J166:J168"/>
    <mergeCell ref="L166:L168"/>
    <mergeCell ref="M166:M168"/>
    <mergeCell ref="J169:J171"/>
    <mergeCell ref="L169:L171"/>
    <mergeCell ref="M169:M171"/>
    <mergeCell ref="J172:J174"/>
    <mergeCell ref="L172:L174"/>
    <mergeCell ref="M172:M174"/>
    <mergeCell ref="J175:J177"/>
    <mergeCell ref="L175:L177"/>
    <mergeCell ref="M175:M177"/>
    <mergeCell ref="L178:L180"/>
    <mergeCell ref="M178:M180"/>
    <mergeCell ref="J181:J183"/>
    <mergeCell ref="L181:L183"/>
    <mergeCell ref="M181:M183"/>
    <mergeCell ref="J184:J186"/>
    <mergeCell ref="L184:L186"/>
    <mergeCell ref="M184:M186"/>
    <mergeCell ref="L208:L210"/>
    <mergeCell ref="M208:M210"/>
    <mergeCell ref="M202:M204"/>
    <mergeCell ref="L205:L207"/>
    <mergeCell ref="M205:M207"/>
    <mergeCell ref="L211:L213"/>
    <mergeCell ref="M211:M213"/>
    <mergeCell ref="J214:J216"/>
    <mergeCell ref="L214:L216"/>
    <mergeCell ref="M214:M216"/>
    <mergeCell ref="L202:L204"/>
    <mergeCell ref="L187:L189"/>
    <mergeCell ref="M187:M189"/>
    <mergeCell ref="L190:L192"/>
    <mergeCell ref="M190:M192"/>
    <mergeCell ref="L193:L195"/>
    <mergeCell ref="M193:M195"/>
    <mergeCell ref="L196:L198"/>
    <mergeCell ref="M196:M198"/>
    <mergeCell ref="L199:L201"/>
    <mergeCell ref="M199:M201"/>
    <mergeCell ref="L217:L219"/>
    <mergeCell ref="M217:M219"/>
    <mergeCell ref="J220:J222"/>
    <mergeCell ref="L220:L222"/>
    <mergeCell ref="M220:M222"/>
    <mergeCell ref="J223:J225"/>
    <mergeCell ref="L223:L225"/>
    <mergeCell ref="M223:M225"/>
    <mergeCell ref="J226:J228"/>
    <mergeCell ref="L226:L228"/>
    <mergeCell ref="M226:M228"/>
    <mergeCell ref="J229:J231"/>
    <mergeCell ref="L229:L231"/>
    <mergeCell ref="M229:M231"/>
    <mergeCell ref="J232:J234"/>
    <mergeCell ref="L232:L234"/>
    <mergeCell ref="M232:M234"/>
    <mergeCell ref="J235:J237"/>
    <mergeCell ref="L235:L237"/>
    <mergeCell ref="M235:M237"/>
    <mergeCell ref="J238:J240"/>
    <mergeCell ref="L238:L240"/>
    <mergeCell ref="M238:M240"/>
    <mergeCell ref="J241:J243"/>
    <mergeCell ref="L241:L243"/>
    <mergeCell ref="M241:M243"/>
    <mergeCell ref="J244:J246"/>
    <mergeCell ref="L244:L246"/>
    <mergeCell ref="M244:M246"/>
    <mergeCell ref="J247:J249"/>
    <mergeCell ref="L247:L249"/>
    <mergeCell ref="M247:M249"/>
    <mergeCell ref="J250:J252"/>
    <mergeCell ref="L250:L252"/>
    <mergeCell ref="M250:M252"/>
    <mergeCell ref="J253:J255"/>
    <mergeCell ref="L253:L255"/>
    <mergeCell ref="M253:M255"/>
    <mergeCell ref="J256:J258"/>
    <mergeCell ref="L256:L258"/>
    <mergeCell ref="M256:M258"/>
    <mergeCell ref="J259:J261"/>
    <mergeCell ref="L259:L261"/>
    <mergeCell ref="M259:M261"/>
    <mergeCell ref="J262:J264"/>
    <mergeCell ref="L262:L264"/>
    <mergeCell ref="M262:M264"/>
    <mergeCell ref="L265:L267"/>
    <mergeCell ref="M265:M267"/>
    <mergeCell ref="J268:J270"/>
    <mergeCell ref="L268:L270"/>
    <mergeCell ref="M268:M270"/>
    <mergeCell ref="L271:L273"/>
    <mergeCell ref="M271:M273"/>
    <mergeCell ref="J274:J276"/>
    <mergeCell ref="L274:L276"/>
    <mergeCell ref="M274:M276"/>
    <mergeCell ref="J277:J279"/>
    <mergeCell ref="L277:L279"/>
    <mergeCell ref="M277:M279"/>
    <mergeCell ref="J289:J291"/>
    <mergeCell ref="L289:L291"/>
    <mergeCell ref="M289:M291"/>
    <mergeCell ref="L292:L294"/>
    <mergeCell ref="M292:M294"/>
    <mergeCell ref="J295:J297"/>
    <mergeCell ref="L295:L297"/>
    <mergeCell ref="M295:M297"/>
    <mergeCell ref="J298:J300"/>
    <mergeCell ref="L298:L300"/>
    <mergeCell ref="M298:M300"/>
    <mergeCell ref="K286:K288"/>
    <mergeCell ref="L301:L303"/>
    <mergeCell ref="M301:M303"/>
    <mergeCell ref="J304:J306"/>
    <mergeCell ref="L304:L306"/>
    <mergeCell ref="M304:M306"/>
    <mergeCell ref="J307:J309"/>
    <mergeCell ref="L307:L309"/>
    <mergeCell ref="M307:M309"/>
    <mergeCell ref="J310:J312"/>
    <mergeCell ref="L310:L312"/>
    <mergeCell ref="M310:M312"/>
    <mergeCell ref="J313:J315"/>
    <mergeCell ref="L313:L315"/>
    <mergeCell ref="M313:M315"/>
    <mergeCell ref="J316:J318"/>
    <mergeCell ref="L316:L318"/>
    <mergeCell ref="M316:M318"/>
    <mergeCell ref="L319:L321"/>
    <mergeCell ref="M319:M321"/>
    <mergeCell ref="J322:J324"/>
    <mergeCell ref="L322:L324"/>
    <mergeCell ref="M322:M324"/>
    <mergeCell ref="J325:J327"/>
    <mergeCell ref="L325:L327"/>
    <mergeCell ref="M325:M327"/>
    <mergeCell ref="L328:L330"/>
    <mergeCell ref="M328:M330"/>
    <mergeCell ref="J331:J333"/>
    <mergeCell ref="L331:L333"/>
    <mergeCell ref="M331:M333"/>
    <mergeCell ref="J334:J336"/>
    <mergeCell ref="L334:L336"/>
    <mergeCell ref="M334:M336"/>
    <mergeCell ref="J337:J339"/>
    <mergeCell ref="L337:L339"/>
    <mergeCell ref="M337:M339"/>
    <mergeCell ref="J319:J321"/>
    <mergeCell ref="L340:L342"/>
    <mergeCell ref="M340:M342"/>
    <mergeCell ref="L343:L345"/>
    <mergeCell ref="M343:M345"/>
    <mergeCell ref="J346:J348"/>
    <mergeCell ref="L346:L348"/>
    <mergeCell ref="M346:M348"/>
    <mergeCell ref="L349:L351"/>
    <mergeCell ref="M349:M351"/>
    <mergeCell ref="J352:J354"/>
    <mergeCell ref="L352:L354"/>
    <mergeCell ref="M352:M354"/>
    <mergeCell ref="J355:J357"/>
    <mergeCell ref="L355:L357"/>
    <mergeCell ref="M355:M357"/>
    <mergeCell ref="J358:J360"/>
    <mergeCell ref="L358:L360"/>
    <mergeCell ref="M358:M360"/>
    <mergeCell ref="J340:J342"/>
    <mergeCell ref="L361:L363"/>
    <mergeCell ref="M361:M363"/>
    <mergeCell ref="J364:J366"/>
    <mergeCell ref="L364:L366"/>
    <mergeCell ref="M364:M366"/>
    <mergeCell ref="L367:L369"/>
    <mergeCell ref="M367:M369"/>
    <mergeCell ref="J370:J372"/>
    <mergeCell ref="L370:L372"/>
    <mergeCell ref="M370:M372"/>
    <mergeCell ref="J373:J375"/>
    <mergeCell ref="L373:L375"/>
    <mergeCell ref="M373:M375"/>
    <mergeCell ref="J376:J378"/>
    <mergeCell ref="L376:L378"/>
    <mergeCell ref="M376:M378"/>
    <mergeCell ref="L397:L399"/>
    <mergeCell ref="M397:M399"/>
    <mergeCell ref="J361:J363"/>
    <mergeCell ref="J400:J402"/>
    <mergeCell ref="L400:L402"/>
    <mergeCell ref="M400:M402"/>
    <mergeCell ref="J403:J405"/>
    <mergeCell ref="L403:L405"/>
    <mergeCell ref="M403:M405"/>
    <mergeCell ref="J406:J408"/>
    <mergeCell ref="L406:L408"/>
    <mergeCell ref="M406:M408"/>
    <mergeCell ref="J409:J411"/>
    <mergeCell ref="L409:L411"/>
    <mergeCell ref="M409:M411"/>
    <mergeCell ref="J412:J414"/>
    <mergeCell ref="L412:L414"/>
    <mergeCell ref="M412:M414"/>
    <mergeCell ref="J430:J432"/>
    <mergeCell ref="L430:L432"/>
    <mergeCell ref="M430:M432"/>
    <mergeCell ref="J439:J441"/>
    <mergeCell ref="L439:L441"/>
    <mergeCell ref="M439:M441"/>
    <mergeCell ref="J442:J444"/>
    <mergeCell ref="L442:L444"/>
    <mergeCell ref="M442:M444"/>
    <mergeCell ref="J445:J447"/>
    <mergeCell ref="L445:L447"/>
    <mergeCell ref="M445:M447"/>
    <mergeCell ref="J448:J450"/>
    <mergeCell ref="L448:L450"/>
    <mergeCell ref="M448:M450"/>
    <mergeCell ref="J451:J453"/>
    <mergeCell ref="L451:L453"/>
    <mergeCell ref="M451:M453"/>
    <mergeCell ref="J454:J456"/>
    <mergeCell ref="L454:L456"/>
    <mergeCell ref="M454:M456"/>
    <mergeCell ref="L457:L459"/>
    <mergeCell ref="M457:M459"/>
    <mergeCell ref="J460:J462"/>
    <mergeCell ref="L460:L462"/>
    <mergeCell ref="M460:M462"/>
    <mergeCell ref="J463:J465"/>
    <mergeCell ref="L463:L465"/>
    <mergeCell ref="M463:M465"/>
    <mergeCell ref="J466:J468"/>
    <mergeCell ref="L466:L468"/>
    <mergeCell ref="M466:M468"/>
    <mergeCell ref="J469:J471"/>
    <mergeCell ref="L469:L471"/>
    <mergeCell ref="M469:M471"/>
    <mergeCell ref="J472:J474"/>
    <mergeCell ref="L472:L474"/>
    <mergeCell ref="M472:M474"/>
    <mergeCell ref="J475:J477"/>
    <mergeCell ref="L475:L477"/>
    <mergeCell ref="M475:M477"/>
    <mergeCell ref="J478:J480"/>
    <mergeCell ref="L478:L480"/>
    <mergeCell ref="M478:M480"/>
    <mergeCell ref="J481:J483"/>
    <mergeCell ref="L481:L483"/>
    <mergeCell ref="M481:M483"/>
    <mergeCell ref="L490:L492"/>
    <mergeCell ref="M490:M492"/>
    <mergeCell ref="J493:J495"/>
    <mergeCell ref="L493:L495"/>
    <mergeCell ref="M493:M495"/>
    <mergeCell ref="J496:J498"/>
    <mergeCell ref="L496:L498"/>
    <mergeCell ref="M496:M498"/>
    <mergeCell ref="J499:J501"/>
    <mergeCell ref="L499:L501"/>
    <mergeCell ref="M499:M501"/>
    <mergeCell ref="J502:J504"/>
    <mergeCell ref="L502:L504"/>
    <mergeCell ref="M502:M504"/>
    <mergeCell ref="J505:J507"/>
    <mergeCell ref="L505:L507"/>
    <mergeCell ref="M505:M507"/>
    <mergeCell ref="J517:J519"/>
    <mergeCell ref="L517:L519"/>
    <mergeCell ref="M517:M519"/>
    <mergeCell ref="J520:J522"/>
    <mergeCell ref="L520:L522"/>
    <mergeCell ref="M520:M522"/>
    <mergeCell ref="J523:J525"/>
    <mergeCell ref="L523:L525"/>
    <mergeCell ref="M523:M525"/>
    <mergeCell ref="M508:M510"/>
    <mergeCell ref="J511:J513"/>
    <mergeCell ref="L511:L513"/>
    <mergeCell ref="M511:M513"/>
    <mergeCell ref="J514:J516"/>
    <mergeCell ref="L514:L516"/>
    <mergeCell ref="M514:M516"/>
    <mergeCell ref="J529:J531"/>
    <mergeCell ref="L529:L531"/>
    <mergeCell ref="M529:M531"/>
    <mergeCell ref="J532:J534"/>
    <mergeCell ref="L532:L534"/>
    <mergeCell ref="M532:M534"/>
    <mergeCell ref="J547:J549"/>
    <mergeCell ref="L547:L549"/>
    <mergeCell ref="M547:M549"/>
    <mergeCell ref="J550:J552"/>
    <mergeCell ref="L550:L552"/>
    <mergeCell ref="M550:M552"/>
    <mergeCell ref="J553:J555"/>
    <mergeCell ref="L553:L555"/>
    <mergeCell ref="M553:M555"/>
    <mergeCell ref="J556:J558"/>
    <mergeCell ref="L556:L558"/>
    <mergeCell ref="M556:M558"/>
    <mergeCell ref="K541:K543"/>
    <mergeCell ref="L577:L579"/>
    <mergeCell ref="M577:M579"/>
    <mergeCell ref="J580:J582"/>
    <mergeCell ref="L580:L582"/>
    <mergeCell ref="M580:M582"/>
    <mergeCell ref="J583:J585"/>
    <mergeCell ref="L583:L585"/>
    <mergeCell ref="M583:M585"/>
    <mergeCell ref="J586:J588"/>
    <mergeCell ref="L586:L588"/>
    <mergeCell ref="M586:M588"/>
    <mergeCell ref="J589:J591"/>
    <mergeCell ref="L589:L591"/>
    <mergeCell ref="M589:M591"/>
    <mergeCell ref="J598:J600"/>
    <mergeCell ref="L598:L600"/>
    <mergeCell ref="M598:M600"/>
    <mergeCell ref="K601:K603"/>
    <mergeCell ref="M631:M633"/>
    <mergeCell ref="L640:L642"/>
    <mergeCell ref="M640:M642"/>
    <mergeCell ref="J643:J645"/>
    <mergeCell ref="L643:L645"/>
    <mergeCell ref="M643:M645"/>
    <mergeCell ref="J646:J648"/>
    <mergeCell ref="L646:L648"/>
    <mergeCell ref="M646:M648"/>
    <mergeCell ref="J649:J651"/>
    <mergeCell ref="L649:L651"/>
    <mergeCell ref="M649:M651"/>
    <mergeCell ref="J652:J654"/>
    <mergeCell ref="L652:L654"/>
    <mergeCell ref="M652:M654"/>
    <mergeCell ref="K649:K651"/>
    <mergeCell ref="J631:J633"/>
    <mergeCell ref="L631:L633"/>
    <mergeCell ref="J637:J639"/>
    <mergeCell ref="L637:L639"/>
    <mergeCell ref="M637:M639"/>
    <mergeCell ref="J640:J642"/>
    <mergeCell ref="J667:J669"/>
    <mergeCell ref="L667:L669"/>
    <mergeCell ref="M667:M669"/>
    <mergeCell ref="J670:J672"/>
    <mergeCell ref="L670:L672"/>
    <mergeCell ref="M670:M672"/>
    <mergeCell ref="J673:J675"/>
    <mergeCell ref="L673:L675"/>
    <mergeCell ref="M673:M675"/>
    <mergeCell ref="J676:J678"/>
    <mergeCell ref="L676:L678"/>
    <mergeCell ref="M676:M678"/>
    <mergeCell ref="J679:J681"/>
    <mergeCell ref="L679:L681"/>
    <mergeCell ref="M679:M681"/>
    <mergeCell ref="J682:J684"/>
    <mergeCell ref="L682:L684"/>
    <mergeCell ref="M682:M684"/>
    <mergeCell ref="K670:K672"/>
    <mergeCell ref="L706:L708"/>
    <mergeCell ref="M706:M708"/>
    <mergeCell ref="J709:J711"/>
    <mergeCell ref="L709:L711"/>
    <mergeCell ref="M709:M711"/>
    <mergeCell ref="J718:J720"/>
    <mergeCell ref="L718:L720"/>
    <mergeCell ref="M718:M720"/>
    <mergeCell ref="J721:J723"/>
    <mergeCell ref="L721:L723"/>
    <mergeCell ref="M721:M723"/>
    <mergeCell ref="J724:J726"/>
    <mergeCell ref="L724:L726"/>
    <mergeCell ref="M724:M726"/>
    <mergeCell ref="J727:J729"/>
    <mergeCell ref="L727:L729"/>
    <mergeCell ref="M727:M729"/>
    <mergeCell ref="J730:J732"/>
    <mergeCell ref="L730:L732"/>
    <mergeCell ref="M730:M732"/>
    <mergeCell ref="J733:J735"/>
    <mergeCell ref="L733:L735"/>
    <mergeCell ref="M733:M735"/>
    <mergeCell ref="K721:K723"/>
    <mergeCell ref="J736:J738"/>
    <mergeCell ref="L736:L738"/>
    <mergeCell ref="M736:M738"/>
    <mergeCell ref="J739:J741"/>
    <mergeCell ref="L739:L741"/>
    <mergeCell ref="M739:M741"/>
    <mergeCell ref="J742:J744"/>
    <mergeCell ref="L742:L744"/>
    <mergeCell ref="M742:M744"/>
    <mergeCell ref="J745:J747"/>
    <mergeCell ref="L745:L747"/>
    <mergeCell ref="M745:M747"/>
    <mergeCell ref="J757:J759"/>
    <mergeCell ref="L757:L759"/>
    <mergeCell ref="M757:M759"/>
    <mergeCell ref="J760:J762"/>
    <mergeCell ref="L760:L762"/>
    <mergeCell ref="M760:M762"/>
    <mergeCell ref="L754:L756"/>
    <mergeCell ref="M754:M756"/>
    <mergeCell ref="J763:J765"/>
    <mergeCell ref="L763:L765"/>
    <mergeCell ref="M763:M765"/>
    <mergeCell ref="J766:J768"/>
    <mergeCell ref="L766:L768"/>
    <mergeCell ref="M766:M768"/>
    <mergeCell ref="J769:J771"/>
    <mergeCell ref="L769:L771"/>
    <mergeCell ref="M769:M771"/>
    <mergeCell ref="J772:J774"/>
    <mergeCell ref="L772:L774"/>
    <mergeCell ref="M772:M774"/>
    <mergeCell ref="J787:J789"/>
    <mergeCell ref="L787:L789"/>
    <mergeCell ref="M787:M789"/>
    <mergeCell ref="M793:M795"/>
    <mergeCell ref="J796:J798"/>
    <mergeCell ref="L796:L798"/>
    <mergeCell ref="M796:M798"/>
    <mergeCell ref="J799:J801"/>
    <mergeCell ref="L799:L801"/>
    <mergeCell ref="M799:M801"/>
    <mergeCell ref="J802:J804"/>
    <mergeCell ref="L802:L804"/>
    <mergeCell ref="M802:M804"/>
    <mergeCell ref="L814:L816"/>
    <mergeCell ref="M814:M816"/>
    <mergeCell ref="K805:K807"/>
    <mergeCell ref="J829:J831"/>
    <mergeCell ref="L829:L831"/>
    <mergeCell ref="M829:M831"/>
    <mergeCell ref="J838:J840"/>
    <mergeCell ref="L838:L840"/>
    <mergeCell ref="M838:M840"/>
    <mergeCell ref="J841:J843"/>
    <mergeCell ref="L841:L843"/>
    <mergeCell ref="M841:M843"/>
    <mergeCell ref="J844:J846"/>
    <mergeCell ref="L844:L846"/>
    <mergeCell ref="M844:M846"/>
    <mergeCell ref="K841:K843"/>
    <mergeCell ref="M856:M858"/>
    <mergeCell ref="J859:J861"/>
    <mergeCell ref="L859:L861"/>
    <mergeCell ref="M859:M861"/>
    <mergeCell ref="J862:J864"/>
    <mergeCell ref="L862:L864"/>
    <mergeCell ref="M862:M864"/>
    <mergeCell ref="J865:J867"/>
    <mergeCell ref="L865:L867"/>
    <mergeCell ref="M865:M867"/>
    <mergeCell ref="J868:J870"/>
    <mergeCell ref="L868:L870"/>
    <mergeCell ref="M868:M870"/>
    <mergeCell ref="J871:J873"/>
    <mergeCell ref="L871:L873"/>
    <mergeCell ref="M871:M873"/>
    <mergeCell ref="J877:J879"/>
    <mergeCell ref="L877:L879"/>
    <mergeCell ref="M877:M879"/>
    <mergeCell ref="J886:J888"/>
    <mergeCell ref="L886:L888"/>
    <mergeCell ref="M886:M888"/>
    <mergeCell ref="J907:J909"/>
    <mergeCell ref="L907:L909"/>
    <mergeCell ref="M907:M909"/>
    <mergeCell ref="J910:J912"/>
    <mergeCell ref="L910:L912"/>
    <mergeCell ref="M910:M912"/>
    <mergeCell ref="J913:J915"/>
    <mergeCell ref="L913:L915"/>
    <mergeCell ref="M913:M915"/>
    <mergeCell ref="K889:K891"/>
    <mergeCell ref="K901:K903"/>
    <mergeCell ref="J916:J918"/>
    <mergeCell ref="L916:L918"/>
    <mergeCell ref="M916:M918"/>
    <mergeCell ref="J919:J921"/>
    <mergeCell ref="L919:L921"/>
    <mergeCell ref="M919:M921"/>
    <mergeCell ref="M943:M945"/>
    <mergeCell ref="J946:J948"/>
    <mergeCell ref="L946:L948"/>
    <mergeCell ref="M946:M948"/>
    <mergeCell ref="J949:J951"/>
    <mergeCell ref="L949:L951"/>
    <mergeCell ref="M949:M951"/>
    <mergeCell ref="J943:J945"/>
    <mergeCell ref="L943:L945"/>
    <mergeCell ref="J958:J960"/>
    <mergeCell ref="L958:L960"/>
    <mergeCell ref="M958:M960"/>
    <mergeCell ref="J961:J963"/>
    <mergeCell ref="L961:L963"/>
    <mergeCell ref="M961:M963"/>
    <mergeCell ref="J964:J966"/>
    <mergeCell ref="L964:L966"/>
    <mergeCell ref="M964:M966"/>
    <mergeCell ref="J967:J969"/>
    <mergeCell ref="L967:L969"/>
    <mergeCell ref="M967:M969"/>
    <mergeCell ref="J970:J972"/>
    <mergeCell ref="L970:L972"/>
    <mergeCell ref="M970:M972"/>
    <mergeCell ref="J973:J975"/>
    <mergeCell ref="L973:L975"/>
    <mergeCell ref="M973:M975"/>
    <mergeCell ref="K961:K963"/>
    <mergeCell ref="J976:J978"/>
    <mergeCell ref="L976:L978"/>
    <mergeCell ref="M976:M978"/>
    <mergeCell ref="J979:J981"/>
    <mergeCell ref="L979:L981"/>
    <mergeCell ref="M979:M981"/>
    <mergeCell ref="J982:J984"/>
    <mergeCell ref="L982:L984"/>
    <mergeCell ref="M982:M984"/>
    <mergeCell ref="J997:J999"/>
    <mergeCell ref="L997:L999"/>
    <mergeCell ref="M997:M999"/>
    <mergeCell ref="J1000:J1002"/>
    <mergeCell ref="L1000:L1002"/>
    <mergeCell ref="M1000:M1002"/>
    <mergeCell ref="L994:L996"/>
    <mergeCell ref="M994:M996"/>
    <mergeCell ref="J1003:J1005"/>
    <mergeCell ref="L1003:L1005"/>
    <mergeCell ref="M1003:M1005"/>
    <mergeCell ref="J1006:J1008"/>
    <mergeCell ref="L1006:L1008"/>
    <mergeCell ref="M1006:M1008"/>
    <mergeCell ref="J1009:J1011"/>
    <mergeCell ref="L1009:L1011"/>
    <mergeCell ref="M1009:M1011"/>
    <mergeCell ref="J1012:J1014"/>
    <mergeCell ref="L1012:L1014"/>
    <mergeCell ref="M1012:M1014"/>
    <mergeCell ref="M1030:M1032"/>
    <mergeCell ref="J1033:J1035"/>
    <mergeCell ref="L1033:L1035"/>
    <mergeCell ref="M1033:M1035"/>
    <mergeCell ref="J1036:J1038"/>
    <mergeCell ref="L1036:L1038"/>
    <mergeCell ref="M1036:M1038"/>
    <mergeCell ref="J1039:J1041"/>
    <mergeCell ref="L1039:L1041"/>
    <mergeCell ref="M1039:M1041"/>
    <mergeCell ref="J1042:J1044"/>
    <mergeCell ref="L1042:L1044"/>
    <mergeCell ref="M1042:M1044"/>
    <mergeCell ref="L1054:L1056"/>
    <mergeCell ref="M1054:M1056"/>
    <mergeCell ref="J1069:J1071"/>
    <mergeCell ref="L1069:L1071"/>
    <mergeCell ref="M1069:M1071"/>
    <mergeCell ref="J1078:J1080"/>
    <mergeCell ref="L1078:L1080"/>
    <mergeCell ref="M1078:M1080"/>
    <mergeCell ref="J1081:J1083"/>
    <mergeCell ref="L1081:L1083"/>
    <mergeCell ref="M1081:M1083"/>
    <mergeCell ref="M1093:M1095"/>
    <mergeCell ref="K1081:K1083"/>
    <mergeCell ref="J1096:J1098"/>
    <mergeCell ref="L1096:L1098"/>
    <mergeCell ref="M1096:M1098"/>
    <mergeCell ref="J1099:J1101"/>
    <mergeCell ref="L1099:L1101"/>
    <mergeCell ref="M1099:M1101"/>
    <mergeCell ref="L1120:L1122"/>
    <mergeCell ref="M1120:M1122"/>
    <mergeCell ref="J1123:J1125"/>
    <mergeCell ref="L1123:L1125"/>
    <mergeCell ref="M1123:M1125"/>
    <mergeCell ref="J1126:J1128"/>
    <mergeCell ref="L1126:L1128"/>
    <mergeCell ref="M1126:M1128"/>
    <mergeCell ref="J1129:J1131"/>
    <mergeCell ref="L1129:L1131"/>
    <mergeCell ref="M1129:M1131"/>
    <mergeCell ref="J1132:J1134"/>
    <mergeCell ref="L1132:L1134"/>
    <mergeCell ref="M1132:M1134"/>
    <mergeCell ref="J1147:J1149"/>
    <mergeCell ref="L1147:L1149"/>
    <mergeCell ref="M1147:M1149"/>
    <mergeCell ref="K1129:K1131"/>
    <mergeCell ref="K1141:K1143"/>
    <mergeCell ref="J1189:J1191"/>
    <mergeCell ref="L1189:L1191"/>
    <mergeCell ref="M1189:M1191"/>
    <mergeCell ref="X2:X3"/>
    <mergeCell ref="L1:L2"/>
    <mergeCell ref="M1:M2"/>
    <mergeCell ref="O1:O2"/>
    <mergeCell ref="J1150:J1152"/>
    <mergeCell ref="L1150:L1152"/>
    <mergeCell ref="M1150:M1152"/>
    <mergeCell ref="J1153:J1155"/>
    <mergeCell ref="L1153:L1155"/>
    <mergeCell ref="M1153:M1155"/>
    <mergeCell ref="J1156:J1158"/>
    <mergeCell ref="L1156:L1158"/>
    <mergeCell ref="M1156:M1158"/>
    <mergeCell ref="J1159:J1161"/>
    <mergeCell ref="L1159:L1161"/>
    <mergeCell ref="M1159:M1161"/>
    <mergeCell ref="J1162:J1164"/>
    <mergeCell ref="L1162:L1164"/>
    <mergeCell ref="M1162:M1164"/>
    <mergeCell ref="J1102:J1104"/>
    <mergeCell ref="L1102:L1104"/>
    <mergeCell ref="M1102:M1104"/>
    <mergeCell ref="J1105:J1107"/>
    <mergeCell ref="L1105:L1107"/>
    <mergeCell ref="M1105:M1107"/>
    <mergeCell ref="J1108:J1110"/>
    <mergeCell ref="L1108:L1110"/>
    <mergeCell ref="M1108:M1110"/>
    <mergeCell ref="L1174:L1176"/>
    <mergeCell ref="E1201:E1203"/>
    <mergeCell ref="G1201:G1202"/>
    <mergeCell ref="H1201:H1203"/>
    <mergeCell ref="I1201:I1203"/>
    <mergeCell ref="J1201:J1203"/>
    <mergeCell ref="K1201:K1203"/>
    <mergeCell ref="L1201:L1203"/>
    <mergeCell ref="M1201:M1203"/>
    <mergeCell ref="N1201:N1202"/>
    <mergeCell ref="O1201:O1203"/>
    <mergeCell ref="B1202:B1203"/>
    <mergeCell ref="E1204:E1206"/>
    <mergeCell ref="G1204:G1205"/>
    <mergeCell ref="H1204:H1206"/>
    <mergeCell ref="I1204:I1206"/>
    <mergeCell ref="J1204:J1206"/>
    <mergeCell ref="K1204:K1206"/>
    <mergeCell ref="L1204:L1206"/>
    <mergeCell ref="M1204:M1206"/>
    <mergeCell ref="N1204:N1205"/>
    <mergeCell ref="O1204:O1206"/>
    <mergeCell ref="B1205:B1206"/>
    <mergeCell ref="E1207:E1209"/>
    <mergeCell ref="G1207:G1208"/>
    <mergeCell ref="H1207:H1209"/>
    <mergeCell ref="I1207:I1209"/>
    <mergeCell ref="J1207:J1209"/>
    <mergeCell ref="K1207:K1209"/>
    <mergeCell ref="L1207:L1209"/>
    <mergeCell ref="M1207:M1209"/>
    <mergeCell ref="N1207:N1208"/>
    <mergeCell ref="O1207:O1209"/>
    <mergeCell ref="B1208:B1209"/>
    <mergeCell ref="E1210:E1212"/>
    <mergeCell ref="G1210:G1211"/>
    <mergeCell ref="H1210:H1212"/>
    <mergeCell ref="I1210:I1212"/>
    <mergeCell ref="J1210:J1212"/>
    <mergeCell ref="K1210:K1212"/>
    <mergeCell ref="L1210:L1212"/>
    <mergeCell ref="M1210:M1212"/>
    <mergeCell ref="N1210:N1211"/>
    <mergeCell ref="O1210:O1212"/>
    <mergeCell ref="B1211:B1212"/>
    <mergeCell ref="E1213:E1215"/>
    <mergeCell ref="G1213:G1214"/>
    <mergeCell ref="H1213:H1215"/>
    <mergeCell ref="I1213:I1215"/>
    <mergeCell ref="J1213:J1215"/>
    <mergeCell ref="K1213:K1215"/>
    <mergeCell ref="L1213:L1215"/>
    <mergeCell ref="M1213:M1215"/>
    <mergeCell ref="N1213:N1214"/>
    <mergeCell ref="O1213:O1215"/>
    <mergeCell ref="B1214:B1215"/>
    <mergeCell ref="E1216:E1218"/>
    <mergeCell ref="G1216:G1217"/>
    <mergeCell ref="H1216:H1218"/>
    <mergeCell ref="I1216:I1218"/>
    <mergeCell ref="J1216:J1218"/>
    <mergeCell ref="K1216:K1218"/>
    <mergeCell ref="L1216:L1218"/>
    <mergeCell ref="M1216:M1218"/>
    <mergeCell ref="N1216:N1217"/>
    <mergeCell ref="O1216:O1218"/>
    <mergeCell ref="B1217:B1218"/>
    <mergeCell ref="E1219:E1221"/>
    <mergeCell ref="G1219:G1220"/>
    <mergeCell ref="H1219:H1221"/>
    <mergeCell ref="I1219:I1221"/>
    <mergeCell ref="J1219:J1221"/>
    <mergeCell ref="K1219:K1221"/>
    <mergeCell ref="L1219:L1221"/>
    <mergeCell ref="M1219:M1221"/>
    <mergeCell ref="N1219:N1220"/>
    <mergeCell ref="O1219:O1221"/>
    <mergeCell ref="B1220:B1221"/>
    <mergeCell ref="E1222:E1224"/>
    <mergeCell ref="G1222:G1223"/>
    <mergeCell ref="H1222:H1224"/>
    <mergeCell ref="I1222:I1224"/>
    <mergeCell ref="J1222:J1224"/>
    <mergeCell ref="K1222:K1224"/>
    <mergeCell ref="L1222:L1224"/>
    <mergeCell ref="M1222:M1224"/>
    <mergeCell ref="N1222:N1223"/>
    <mergeCell ref="O1222:O1224"/>
    <mergeCell ref="B1223:B1224"/>
    <mergeCell ref="E1225:E1227"/>
    <mergeCell ref="G1225:G1226"/>
    <mergeCell ref="H1225:H1227"/>
    <mergeCell ref="I1225:I1227"/>
    <mergeCell ref="J1225:J1227"/>
    <mergeCell ref="K1225:K1227"/>
    <mergeCell ref="L1225:L1227"/>
    <mergeCell ref="M1225:M1227"/>
    <mergeCell ref="N1225:N1226"/>
    <mergeCell ref="O1225:O1227"/>
    <mergeCell ref="B1226:B1227"/>
    <mergeCell ref="E1228:E1230"/>
    <mergeCell ref="G1228:G1229"/>
    <mergeCell ref="H1228:H1230"/>
    <mergeCell ref="I1228:I1230"/>
    <mergeCell ref="J1228:J1230"/>
    <mergeCell ref="K1228:K1230"/>
    <mergeCell ref="L1228:L1230"/>
    <mergeCell ref="M1228:M1230"/>
    <mergeCell ref="N1228:N1229"/>
    <mergeCell ref="O1228:O1230"/>
    <mergeCell ref="B1229:B1230"/>
    <mergeCell ref="E1231:E1233"/>
    <mergeCell ref="G1231:G1232"/>
    <mergeCell ref="H1231:H1233"/>
    <mergeCell ref="I1231:I1233"/>
    <mergeCell ref="J1231:J1233"/>
    <mergeCell ref="K1231:K1233"/>
    <mergeCell ref="L1231:L1233"/>
    <mergeCell ref="M1231:M1233"/>
    <mergeCell ref="N1231:N1232"/>
    <mergeCell ref="O1231:O1233"/>
    <mergeCell ref="B1232:B1233"/>
    <mergeCell ref="E1234:E1236"/>
    <mergeCell ref="G1234:G1235"/>
    <mergeCell ref="H1234:H1236"/>
    <mergeCell ref="I1234:I1236"/>
    <mergeCell ref="J1234:J1236"/>
    <mergeCell ref="K1234:K1236"/>
    <mergeCell ref="L1234:L1236"/>
    <mergeCell ref="M1234:M1236"/>
    <mergeCell ref="N1234:N1235"/>
    <mergeCell ref="O1234:O1236"/>
    <mergeCell ref="B1235:B1236"/>
    <mergeCell ref="E1237:E1239"/>
    <mergeCell ref="G1237:G1238"/>
    <mergeCell ref="H1237:H1239"/>
    <mergeCell ref="I1237:I1239"/>
    <mergeCell ref="J1237:J1239"/>
    <mergeCell ref="K1237:K1239"/>
    <mergeCell ref="L1237:L1239"/>
    <mergeCell ref="M1237:M1239"/>
    <mergeCell ref="N1237:N1238"/>
    <mergeCell ref="O1237:O1239"/>
    <mergeCell ref="B1238:B1239"/>
    <mergeCell ref="E1240:E1242"/>
    <mergeCell ref="G1240:G1241"/>
    <mergeCell ref="H1240:H1242"/>
    <mergeCell ref="I1240:I1242"/>
    <mergeCell ref="J1240:J1242"/>
    <mergeCell ref="K1240:K1242"/>
    <mergeCell ref="L1240:L1242"/>
    <mergeCell ref="M1240:M1242"/>
    <mergeCell ref="N1240:N1241"/>
    <mergeCell ref="O1240:O1242"/>
    <mergeCell ref="B1241:B1242"/>
    <mergeCell ref="E1243:E1245"/>
    <mergeCell ref="G1243:G1244"/>
    <mergeCell ref="H1243:H1245"/>
    <mergeCell ref="I1243:I1245"/>
    <mergeCell ref="J1243:J1245"/>
    <mergeCell ref="K1243:K1245"/>
    <mergeCell ref="L1243:L1245"/>
    <mergeCell ref="M1243:M1245"/>
    <mergeCell ref="N1243:N1244"/>
    <mergeCell ref="O1243:O1245"/>
    <mergeCell ref="B1244:B1245"/>
    <mergeCell ref="E1246:E1248"/>
    <mergeCell ref="G1246:G1247"/>
    <mergeCell ref="H1246:H1248"/>
    <mergeCell ref="I1246:I1248"/>
    <mergeCell ref="J1246:J1248"/>
    <mergeCell ref="K1246:K1248"/>
    <mergeCell ref="L1246:L1248"/>
    <mergeCell ref="M1246:M1248"/>
    <mergeCell ref="N1246:N1247"/>
    <mergeCell ref="O1246:O1248"/>
    <mergeCell ref="B1247:B1248"/>
    <mergeCell ref="E1249:E1251"/>
    <mergeCell ref="G1249:G1250"/>
    <mergeCell ref="H1249:H1251"/>
    <mergeCell ref="I1249:I1251"/>
    <mergeCell ref="J1249:J1251"/>
    <mergeCell ref="K1249:K1251"/>
    <mergeCell ref="L1249:L1251"/>
    <mergeCell ref="M1249:M1251"/>
    <mergeCell ref="N1249:N1250"/>
    <mergeCell ref="O1249:O1251"/>
    <mergeCell ref="B1250:B1251"/>
    <mergeCell ref="E1252:E1254"/>
    <mergeCell ref="G1252:G1253"/>
    <mergeCell ref="H1252:H1254"/>
    <mergeCell ref="I1252:I1254"/>
    <mergeCell ref="J1252:J1254"/>
    <mergeCell ref="K1252:K1254"/>
    <mergeCell ref="L1252:L1254"/>
    <mergeCell ref="M1252:M1254"/>
    <mergeCell ref="N1252:N1253"/>
    <mergeCell ref="O1252:O1254"/>
    <mergeCell ref="B1253:B1254"/>
    <mergeCell ref="E1255:E1257"/>
    <mergeCell ref="G1255:G1256"/>
    <mergeCell ref="H1255:H1257"/>
    <mergeCell ref="I1255:I1257"/>
    <mergeCell ref="J1255:J1257"/>
    <mergeCell ref="K1255:K1257"/>
    <mergeCell ref="L1255:L1257"/>
    <mergeCell ref="M1255:M1257"/>
    <mergeCell ref="N1255:N1256"/>
    <mergeCell ref="O1255:O1257"/>
    <mergeCell ref="B1256:B1257"/>
    <mergeCell ref="E1258:E1260"/>
    <mergeCell ref="G1258:G1259"/>
    <mergeCell ref="H1258:H1260"/>
    <mergeCell ref="I1258:I1260"/>
    <mergeCell ref="J1258:J1260"/>
    <mergeCell ref="K1258:K1260"/>
    <mergeCell ref="L1258:L1260"/>
    <mergeCell ref="M1258:M1260"/>
    <mergeCell ref="N1258:N1259"/>
    <mergeCell ref="O1258:O1260"/>
    <mergeCell ref="B1259:B1260"/>
    <mergeCell ref="E1261:E1263"/>
    <mergeCell ref="G1261:G1262"/>
    <mergeCell ref="H1261:H1263"/>
    <mergeCell ref="I1261:I1263"/>
    <mergeCell ref="J1261:J1263"/>
    <mergeCell ref="K1261:K1263"/>
    <mergeCell ref="L1261:L1263"/>
    <mergeCell ref="M1261:M1263"/>
    <mergeCell ref="N1261:N1262"/>
    <mergeCell ref="O1261:O1263"/>
    <mergeCell ref="B1262:B1263"/>
    <mergeCell ref="E1264:E1266"/>
    <mergeCell ref="G1264:G1265"/>
    <mergeCell ref="H1264:H1266"/>
    <mergeCell ref="I1264:I1266"/>
    <mergeCell ref="J1264:J1266"/>
    <mergeCell ref="K1264:K1266"/>
    <mergeCell ref="L1264:L1266"/>
    <mergeCell ref="M1264:M1266"/>
    <mergeCell ref="N1264:N1265"/>
    <mergeCell ref="O1264:O1266"/>
    <mergeCell ref="B1265:B1266"/>
    <mergeCell ref="E1267:E1269"/>
    <mergeCell ref="G1267:G1268"/>
    <mergeCell ref="H1267:H1269"/>
    <mergeCell ref="I1267:I1269"/>
    <mergeCell ref="J1267:J1269"/>
    <mergeCell ref="K1267:K1269"/>
    <mergeCell ref="L1267:L1269"/>
    <mergeCell ref="M1267:M1269"/>
    <mergeCell ref="N1267:N1268"/>
    <mergeCell ref="O1267:O1269"/>
    <mergeCell ref="B1268:B1269"/>
    <mergeCell ref="E1270:E1272"/>
    <mergeCell ref="G1270:G1271"/>
    <mergeCell ref="H1270:H1272"/>
    <mergeCell ref="I1270:I1272"/>
    <mergeCell ref="J1270:J1272"/>
    <mergeCell ref="K1270:K1272"/>
    <mergeCell ref="L1270:L1272"/>
    <mergeCell ref="M1270:M1272"/>
    <mergeCell ref="N1270:N1271"/>
    <mergeCell ref="O1270:O1272"/>
    <mergeCell ref="B1271:B1272"/>
    <mergeCell ref="E1273:E1275"/>
    <mergeCell ref="G1273:G1274"/>
    <mergeCell ref="H1273:H1275"/>
    <mergeCell ref="I1273:I1275"/>
    <mergeCell ref="J1273:J1275"/>
    <mergeCell ref="K1273:K1275"/>
    <mergeCell ref="L1273:L1275"/>
    <mergeCell ref="M1273:M1275"/>
    <mergeCell ref="N1273:N1274"/>
    <mergeCell ref="O1273:O1275"/>
    <mergeCell ref="B1274:B1275"/>
    <mergeCell ref="E1276:E1278"/>
    <mergeCell ref="G1276:G1277"/>
    <mergeCell ref="H1276:H1278"/>
    <mergeCell ref="I1276:I1278"/>
    <mergeCell ref="J1276:J1278"/>
    <mergeCell ref="K1276:K1278"/>
    <mergeCell ref="L1276:L1278"/>
    <mergeCell ref="M1276:M1278"/>
    <mergeCell ref="N1276:N1277"/>
    <mergeCell ref="O1276:O1278"/>
    <mergeCell ref="B1277:B1278"/>
    <mergeCell ref="E1279:E1281"/>
    <mergeCell ref="G1279:G1280"/>
    <mergeCell ref="H1279:H1281"/>
    <mergeCell ref="I1279:I1281"/>
    <mergeCell ref="J1279:J1281"/>
    <mergeCell ref="K1279:K1281"/>
    <mergeCell ref="L1279:L1281"/>
    <mergeCell ref="M1279:M1281"/>
    <mergeCell ref="N1279:N1280"/>
    <mergeCell ref="O1279:O1281"/>
    <mergeCell ref="B1280:B1281"/>
    <mergeCell ref="E1282:E1284"/>
    <mergeCell ref="G1282:G1283"/>
    <mergeCell ref="H1282:H1284"/>
    <mergeCell ref="I1282:I1284"/>
    <mergeCell ref="J1282:J1284"/>
    <mergeCell ref="K1282:K1284"/>
    <mergeCell ref="L1282:L1284"/>
    <mergeCell ref="M1282:M1284"/>
    <mergeCell ref="N1282:N1283"/>
    <mergeCell ref="O1282:O1284"/>
    <mergeCell ref="B1283:B1284"/>
    <mergeCell ref="E1285:E1287"/>
    <mergeCell ref="G1285:G1286"/>
    <mergeCell ref="H1285:H1287"/>
    <mergeCell ref="I1285:I1287"/>
    <mergeCell ref="J1285:J1287"/>
    <mergeCell ref="K1285:K1287"/>
    <mergeCell ref="L1285:L1287"/>
    <mergeCell ref="M1285:M1287"/>
    <mergeCell ref="N1285:N1286"/>
    <mergeCell ref="O1285:O1287"/>
    <mergeCell ref="B1286:B1287"/>
    <mergeCell ref="E1288:E1290"/>
    <mergeCell ref="G1288:G1289"/>
    <mergeCell ref="H1288:H1290"/>
    <mergeCell ref="I1288:I1290"/>
    <mergeCell ref="J1288:J1290"/>
    <mergeCell ref="K1288:K1290"/>
    <mergeCell ref="L1288:L1290"/>
    <mergeCell ref="M1288:M1290"/>
    <mergeCell ref="N1288:N1289"/>
    <mergeCell ref="O1288:O1290"/>
    <mergeCell ref="B1289:B1290"/>
    <mergeCell ref="E1291:E1293"/>
    <mergeCell ref="G1291:G1292"/>
    <mergeCell ref="H1291:H1293"/>
    <mergeCell ref="I1291:I1293"/>
    <mergeCell ref="J1291:J1293"/>
    <mergeCell ref="K1291:K1293"/>
    <mergeCell ref="L1291:L1293"/>
    <mergeCell ref="M1291:M1293"/>
    <mergeCell ref="N1291:N1292"/>
    <mergeCell ref="O1291:O1293"/>
    <mergeCell ref="B1292:B1293"/>
    <mergeCell ref="E1294:E1296"/>
    <mergeCell ref="G1294:G1295"/>
    <mergeCell ref="H1294:H1296"/>
    <mergeCell ref="I1294:I1296"/>
    <mergeCell ref="J1294:J1296"/>
    <mergeCell ref="K1294:K1296"/>
    <mergeCell ref="L1294:L1296"/>
    <mergeCell ref="M1294:M1296"/>
    <mergeCell ref="N1294:N1295"/>
    <mergeCell ref="O1294:O1296"/>
    <mergeCell ref="B1295:B1296"/>
    <mergeCell ref="E1297:E1299"/>
    <mergeCell ref="G1297:G1298"/>
    <mergeCell ref="H1297:H1299"/>
    <mergeCell ref="I1297:I1299"/>
    <mergeCell ref="J1297:J1299"/>
    <mergeCell ref="K1297:K1299"/>
    <mergeCell ref="L1297:L1299"/>
    <mergeCell ref="M1297:M1299"/>
    <mergeCell ref="N1297:N1298"/>
    <mergeCell ref="O1297:O1299"/>
    <mergeCell ref="B1298:B1299"/>
    <mergeCell ref="E1300:E1302"/>
    <mergeCell ref="G1300:G1301"/>
    <mergeCell ref="H1300:H1302"/>
    <mergeCell ref="I1300:I1302"/>
    <mergeCell ref="J1300:J1302"/>
    <mergeCell ref="K1300:K1302"/>
    <mergeCell ref="L1300:L1302"/>
    <mergeCell ref="M1300:M1302"/>
    <mergeCell ref="N1300:N1301"/>
    <mergeCell ref="O1300:O1302"/>
    <mergeCell ref="B1301:B1302"/>
    <mergeCell ref="E1303:E1305"/>
    <mergeCell ref="G1303:G1304"/>
    <mergeCell ref="H1303:H1305"/>
    <mergeCell ref="I1303:I1305"/>
    <mergeCell ref="J1303:J1305"/>
    <mergeCell ref="K1303:K1305"/>
    <mergeCell ref="L1303:L1305"/>
    <mergeCell ref="M1303:M1305"/>
    <mergeCell ref="N1303:N1304"/>
    <mergeCell ref="O1303:O1305"/>
    <mergeCell ref="B1304:B1305"/>
    <mergeCell ref="E1306:E1308"/>
    <mergeCell ref="G1306:G1307"/>
    <mergeCell ref="H1306:H1308"/>
    <mergeCell ref="I1306:I1308"/>
    <mergeCell ref="J1306:J1308"/>
    <mergeCell ref="K1306:K1308"/>
    <mergeCell ref="L1306:L1308"/>
    <mergeCell ref="M1306:M1308"/>
    <mergeCell ref="N1306:N1307"/>
    <mergeCell ref="O1306:O1308"/>
    <mergeCell ref="B1307:B1308"/>
    <mergeCell ref="E1309:E1311"/>
    <mergeCell ref="G1309:G1310"/>
    <mergeCell ref="H1309:H1311"/>
    <mergeCell ref="I1309:I1311"/>
    <mergeCell ref="J1309:J1311"/>
    <mergeCell ref="K1309:K1311"/>
    <mergeCell ref="L1309:L1311"/>
    <mergeCell ref="M1309:M1311"/>
    <mergeCell ref="N1309:N1310"/>
    <mergeCell ref="O1309:O1311"/>
    <mergeCell ref="B1310:B1311"/>
    <mergeCell ref="E1312:E1314"/>
    <mergeCell ref="G1312:G1313"/>
    <mergeCell ref="H1312:H1314"/>
    <mergeCell ref="I1312:I1314"/>
    <mergeCell ref="J1312:J1314"/>
    <mergeCell ref="K1312:K1314"/>
    <mergeCell ref="L1312:L1314"/>
    <mergeCell ref="M1312:M1314"/>
    <mergeCell ref="N1312:N1313"/>
    <mergeCell ref="O1312:O1314"/>
    <mergeCell ref="B1313:B1314"/>
    <mergeCell ref="E1315:E1317"/>
    <mergeCell ref="G1315:G1316"/>
    <mergeCell ref="H1315:H1317"/>
    <mergeCell ref="I1315:I1317"/>
    <mergeCell ref="J1315:J1317"/>
    <mergeCell ref="K1315:K1317"/>
    <mergeCell ref="L1315:L1317"/>
    <mergeCell ref="M1315:M1317"/>
    <mergeCell ref="N1315:N1316"/>
    <mergeCell ref="O1315:O1317"/>
    <mergeCell ref="B1316:B1317"/>
    <mergeCell ref="E1318:E1320"/>
    <mergeCell ref="G1318:G1319"/>
    <mergeCell ref="H1318:H1320"/>
    <mergeCell ref="I1318:I1320"/>
    <mergeCell ref="J1318:J1320"/>
    <mergeCell ref="K1318:K1320"/>
    <mergeCell ref="L1318:L1320"/>
    <mergeCell ref="M1318:M1320"/>
    <mergeCell ref="N1318:N1319"/>
    <mergeCell ref="O1318:O1320"/>
    <mergeCell ref="B1319:B1320"/>
    <mergeCell ref="E1321:E1323"/>
    <mergeCell ref="G1321:G1322"/>
    <mergeCell ref="H1321:H1323"/>
    <mergeCell ref="I1321:I1323"/>
    <mergeCell ref="J1321:J1323"/>
    <mergeCell ref="K1321:K1323"/>
    <mergeCell ref="L1321:L1323"/>
    <mergeCell ref="M1321:M1323"/>
    <mergeCell ref="N1321:N1322"/>
    <mergeCell ref="O1321:O1323"/>
    <mergeCell ref="B1322:B1323"/>
    <mergeCell ref="E1324:E1326"/>
    <mergeCell ref="G1324:G1325"/>
    <mergeCell ref="H1324:H1326"/>
    <mergeCell ref="I1324:I1326"/>
    <mergeCell ref="J1324:J1326"/>
    <mergeCell ref="K1324:K1326"/>
    <mergeCell ref="L1324:L1326"/>
    <mergeCell ref="M1324:M1326"/>
    <mergeCell ref="N1324:N1325"/>
    <mergeCell ref="O1324:O1326"/>
    <mergeCell ref="B1325:B1326"/>
    <mergeCell ref="E1327:E1329"/>
    <mergeCell ref="G1327:G1328"/>
    <mergeCell ref="H1327:H1329"/>
    <mergeCell ref="I1327:I1329"/>
    <mergeCell ref="J1327:J1329"/>
    <mergeCell ref="K1327:K1329"/>
    <mergeCell ref="L1327:L1329"/>
    <mergeCell ref="M1327:M1329"/>
    <mergeCell ref="N1327:N1328"/>
    <mergeCell ref="O1327:O1329"/>
    <mergeCell ref="B1328:B1329"/>
    <mergeCell ref="E1330:E1332"/>
    <mergeCell ref="G1330:G1331"/>
    <mergeCell ref="H1330:H1332"/>
    <mergeCell ref="I1330:I1332"/>
    <mergeCell ref="J1330:J1332"/>
    <mergeCell ref="K1330:K1332"/>
    <mergeCell ref="L1330:L1332"/>
    <mergeCell ref="M1330:M1332"/>
    <mergeCell ref="N1330:N1331"/>
    <mergeCell ref="O1330:O1332"/>
    <mergeCell ref="B1331:B1332"/>
    <mergeCell ref="E1333:E1335"/>
    <mergeCell ref="G1333:G1334"/>
    <mergeCell ref="H1333:H1335"/>
    <mergeCell ref="I1333:I1335"/>
    <mergeCell ref="J1333:J1335"/>
    <mergeCell ref="K1333:K1335"/>
    <mergeCell ref="L1333:L1335"/>
    <mergeCell ref="M1333:M1335"/>
    <mergeCell ref="N1333:N1334"/>
    <mergeCell ref="O1333:O1335"/>
    <mergeCell ref="B1334:B1335"/>
    <mergeCell ref="E1336:E1338"/>
    <mergeCell ref="G1336:G1337"/>
    <mergeCell ref="H1336:H1338"/>
    <mergeCell ref="I1336:I1338"/>
    <mergeCell ref="J1336:J1338"/>
    <mergeCell ref="K1336:K1338"/>
    <mergeCell ref="L1336:L1338"/>
    <mergeCell ref="M1336:M1338"/>
    <mergeCell ref="N1336:N1337"/>
    <mergeCell ref="O1336:O1338"/>
    <mergeCell ref="B1337:B1338"/>
    <mergeCell ref="E1339:E1341"/>
    <mergeCell ref="G1339:G1340"/>
    <mergeCell ref="H1339:H1341"/>
    <mergeCell ref="I1339:I1341"/>
    <mergeCell ref="J1339:J1341"/>
    <mergeCell ref="K1339:K1341"/>
    <mergeCell ref="L1339:L1341"/>
    <mergeCell ref="M1339:M1341"/>
    <mergeCell ref="N1339:N1340"/>
    <mergeCell ref="O1339:O1341"/>
    <mergeCell ref="B1340:B1341"/>
    <mergeCell ref="E1342:E1344"/>
    <mergeCell ref="G1342:G1343"/>
    <mergeCell ref="H1342:H1344"/>
    <mergeCell ref="I1342:I1344"/>
    <mergeCell ref="J1342:J1344"/>
    <mergeCell ref="K1342:K1344"/>
    <mergeCell ref="L1342:L1344"/>
    <mergeCell ref="M1342:M1344"/>
    <mergeCell ref="N1342:N1343"/>
    <mergeCell ref="O1342:O1344"/>
    <mergeCell ref="B1343:B1344"/>
    <mergeCell ref="E1345:E1347"/>
    <mergeCell ref="G1345:G1346"/>
    <mergeCell ref="H1345:H1347"/>
    <mergeCell ref="I1345:I1347"/>
    <mergeCell ref="J1345:J1347"/>
    <mergeCell ref="K1345:K1347"/>
    <mergeCell ref="L1345:L1347"/>
    <mergeCell ref="M1345:M1347"/>
    <mergeCell ref="N1345:N1346"/>
    <mergeCell ref="O1345:O1347"/>
    <mergeCell ref="B1346:B1347"/>
    <mergeCell ref="E1348:E1350"/>
    <mergeCell ref="G1348:G1349"/>
    <mergeCell ref="H1348:H1350"/>
    <mergeCell ref="I1348:I1350"/>
    <mergeCell ref="J1348:J1350"/>
    <mergeCell ref="K1348:K1350"/>
    <mergeCell ref="L1348:L1350"/>
    <mergeCell ref="M1348:M1350"/>
    <mergeCell ref="N1348:N1349"/>
    <mergeCell ref="O1348:O1350"/>
    <mergeCell ref="B1349:B1350"/>
    <mergeCell ref="E1351:E1353"/>
    <mergeCell ref="G1351:G1352"/>
    <mergeCell ref="H1351:H1353"/>
    <mergeCell ref="I1351:I1353"/>
    <mergeCell ref="J1351:J1353"/>
    <mergeCell ref="K1351:K1353"/>
    <mergeCell ref="L1351:L1353"/>
    <mergeCell ref="M1351:M1353"/>
    <mergeCell ref="N1351:N1352"/>
    <mergeCell ref="O1351:O1353"/>
    <mergeCell ref="B1352:B1353"/>
    <mergeCell ref="E1354:E1356"/>
    <mergeCell ref="G1354:G1355"/>
    <mergeCell ref="H1354:H1356"/>
    <mergeCell ref="I1354:I1356"/>
    <mergeCell ref="J1354:J1356"/>
    <mergeCell ref="K1354:K1356"/>
    <mergeCell ref="L1354:L1356"/>
    <mergeCell ref="M1354:M1356"/>
    <mergeCell ref="N1354:N1355"/>
    <mergeCell ref="O1354:O1356"/>
    <mergeCell ref="B1355:B1356"/>
    <mergeCell ref="E1357:E1359"/>
    <mergeCell ref="G1357:G1358"/>
    <mergeCell ref="H1357:H1359"/>
    <mergeCell ref="I1357:I1359"/>
    <mergeCell ref="J1357:J1359"/>
    <mergeCell ref="K1357:K1359"/>
    <mergeCell ref="L1357:L1359"/>
    <mergeCell ref="M1357:M1359"/>
    <mergeCell ref="N1357:N1358"/>
    <mergeCell ref="O1357:O1359"/>
    <mergeCell ref="B1358:B1359"/>
    <mergeCell ref="E1360:E1362"/>
    <mergeCell ref="G1360:G1361"/>
    <mergeCell ref="H1360:H1362"/>
    <mergeCell ref="I1360:I1362"/>
    <mergeCell ref="J1360:J1362"/>
    <mergeCell ref="K1360:K1362"/>
    <mergeCell ref="L1360:L1362"/>
    <mergeCell ref="M1360:M1362"/>
    <mergeCell ref="N1360:N1361"/>
    <mergeCell ref="O1360:O1362"/>
    <mergeCell ref="B1361:B1362"/>
    <mergeCell ref="E1363:E1365"/>
    <mergeCell ref="G1363:G1364"/>
    <mergeCell ref="H1363:H1365"/>
    <mergeCell ref="I1363:I1365"/>
    <mergeCell ref="J1363:J1365"/>
    <mergeCell ref="K1363:K1365"/>
    <mergeCell ref="L1363:L1365"/>
    <mergeCell ref="M1363:M1365"/>
    <mergeCell ref="N1363:N1364"/>
    <mergeCell ref="O1363:O1365"/>
    <mergeCell ref="B1364:B1365"/>
    <mergeCell ref="E1366:E1368"/>
    <mergeCell ref="G1366:G1367"/>
    <mergeCell ref="H1366:H1368"/>
    <mergeCell ref="I1366:I1368"/>
    <mergeCell ref="J1366:J1368"/>
    <mergeCell ref="K1366:K1368"/>
    <mergeCell ref="L1366:L1368"/>
    <mergeCell ref="M1366:M1368"/>
    <mergeCell ref="N1366:N1367"/>
    <mergeCell ref="O1366:O1368"/>
    <mergeCell ref="B1367:B1368"/>
    <mergeCell ref="E1369:E1371"/>
    <mergeCell ref="G1369:G1370"/>
    <mergeCell ref="H1369:H1371"/>
    <mergeCell ref="I1369:I1371"/>
    <mergeCell ref="J1369:J1371"/>
    <mergeCell ref="K1369:K1371"/>
    <mergeCell ref="L1369:L1371"/>
    <mergeCell ref="M1369:M1371"/>
    <mergeCell ref="N1369:N1370"/>
    <mergeCell ref="O1369:O1371"/>
    <mergeCell ref="B1370:B1371"/>
    <mergeCell ref="E1372:E1374"/>
    <mergeCell ref="G1372:G1373"/>
    <mergeCell ref="H1372:H1374"/>
    <mergeCell ref="I1372:I1374"/>
    <mergeCell ref="J1372:J1374"/>
    <mergeCell ref="K1372:K1374"/>
    <mergeCell ref="L1372:L1374"/>
    <mergeCell ref="M1372:M1374"/>
    <mergeCell ref="N1372:N1373"/>
    <mergeCell ref="O1372:O1374"/>
    <mergeCell ref="B1373:B1374"/>
    <mergeCell ref="E1375:E1377"/>
    <mergeCell ref="G1375:G1376"/>
    <mergeCell ref="H1375:H1377"/>
    <mergeCell ref="I1375:I1377"/>
    <mergeCell ref="J1375:J1377"/>
    <mergeCell ref="K1375:K1377"/>
    <mergeCell ref="L1375:L1377"/>
    <mergeCell ref="M1375:M1377"/>
    <mergeCell ref="N1375:N1376"/>
    <mergeCell ref="O1375:O1377"/>
    <mergeCell ref="B1376:B1377"/>
    <mergeCell ref="E1378:E1380"/>
    <mergeCell ref="G1378:G1379"/>
    <mergeCell ref="H1378:H1380"/>
    <mergeCell ref="I1378:I1380"/>
    <mergeCell ref="J1378:J1380"/>
    <mergeCell ref="K1378:K1380"/>
    <mergeCell ref="L1378:L1380"/>
    <mergeCell ref="M1378:M1380"/>
    <mergeCell ref="N1378:N1379"/>
    <mergeCell ref="O1378:O1380"/>
    <mergeCell ref="B1379:B1380"/>
    <mergeCell ref="E1381:E1383"/>
    <mergeCell ref="G1381:G1382"/>
    <mergeCell ref="H1381:H1383"/>
    <mergeCell ref="I1381:I1383"/>
    <mergeCell ref="J1381:J1383"/>
    <mergeCell ref="K1381:K1383"/>
    <mergeCell ref="L1381:L1383"/>
    <mergeCell ref="M1381:M1383"/>
    <mergeCell ref="N1381:N1382"/>
    <mergeCell ref="O1381:O1383"/>
    <mergeCell ref="B1382:B1383"/>
    <mergeCell ref="E1384:E1386"/>
    <mergeCell ref="G1384:G1385"/>
    <mergeCell ref="H1384:H1386"/>
    <mergeCell ref="I1384:I1386"/>
    <mergeCell ref="J1384:J1386"/>
    <mergeCell ref="K1384:K1386"/>
    <mergeCell ref="L1384:L1386"/>
    <mergeCell ref="M1384:M1386"/>
    <mergeCell ref="N1384:N1385"/>
    <mergeCell ref="O1384:O1386"/>
    <mergeCell ref="B1385:B1386"/>
    <mergeCell ref="E1387:E1389"/>
    <mergeCell ref="G1387:G1388"/>
    <mergeCell ref="H1387:H1389"/>
    <mergeCell ref="I1387:I1389"/>
    <mergeCell ref="J1387:J1389"/>
    <mergeCell ref="K1387:K1389"/>
    <mergeCell ref="L1387:L1389"/>
    <mergeCell ref="M1387:M1389"/>
    <mergeCell ref="N1387:N1388"/>
    <mergeCell ref="O1387:O1389"/>
    <mergeCell ref="B1388:B1389"/>
    <mergeCell ref="E1390:E1392"/>
    <mergeCell ref="G1390:G1391"/>
    <mergeCell ref="H1390:H1392"/>
    <mergeCell ref="I1390:I1392"/>
    <mergeCell ref="J1390:J1392"/>
    <mergeCell ref="K1390:K1392"/>
    <mergeCell ref="L1390:L1392"/>
    <mergeCell ref="M1390:M1392"/>
    <mergeCell ref="N1390:N1391"/>
    <mergeCell ref="O1390:O1392"/>
    <mergeCell ref="B1391:B1392"/>
    <mergeCell ref="E1393:E1395"/>
    <mergeCell ref="G1393:G1394"/>
    <mergeCell ref="H1393:H1395"/>
    <mergeCell ref="I1393:I1395"/>
    <mergeCell ref="J1393:J1395"/>
    <mergeCell ref="K1393:K1395"/>
    <mergeCell ref="L1393:L1395"/>
    <mergeCell ref="M1393:M1395"/>
    <mergeCell ref="N1393:N1394"/>
    <mergeCell ref="O1393:O1395"/>
    <mergeCell ref="B1394:B1395"/>
    <mergeCell ref="E1396:E1398"/>
    <mergeCell ref="G1396:G1397"/>
    <mergeCell ref="H1396:H1398"/>
    <mergeCell ref="I1396:I1398"/>
    <mergeCell ref="J1396:J1398"/>
    <mergeCell ref="K1396:K1398"/>
    <mergeCell ref="L1396:L1398"/>
    <mergeCell ref="M1396:M1398"/>
    <mergeCell ref="N1396:N1397"/>
    <mergeCell ref="O1396:O1398"/>
    <mergeCell ref="B1397:B1398"/>
    <mergeCell ref="E1399:E1401"/>
    <mergeCell ref="G1399:G1400"/>
    <mergeCell ref="H1399:H1401"/>
    <mergeCell ref="I1399:I1401"/>
    <mergeCell ref="J1399:J1401"/>
    <mergeCell ref="K1399:K1401"/>
    <mergeCell ref="L1399:L1401"/>
    <mergeCell ref="M1399:M1401"/>
    <mergeCell ref="N1399:N1400"/>
    <mergeCell ref="O1399:O1401"/>
    <mergeCell ref="B1400:B1401"/>
    <mergeCell ref="E1402:E1404"/>
    <mergeCell ref="G1402:G1403"/>
    <mergeCell ref="H1402:H1404"/>
    <mergeCell ref="I1402:I1404"/>
    <mergeCell ref="J1402:J1404"/>
    <mergeCell ref="K1402:K1404"/>
    <mergeCell ref="L1402:L1404"/>
    <mergeCell ref="M1402:M1404"/>
    <mergeCell ref="N1402:N1403"/>
    <mergeCell ref="O1402:O1404"/>
    <mergeCell ref="B1403:B1404"/>
    <mergeCell ref="E1405:E1407"/>
    <mergeCell ref="G1405:G1406"/>
    <mergeCell ref="H1405:H1407"/>
    <mergeCell ref="I1405:I1407"/>
    <mergeCell ref="J1405:J1407"/>
    <mergeCell ref="K1405:K1407"/>
    <mergeCell ref="L1405:L1407"/>
    <mergeCell ref="M1405:M1407"/>
    <mergeCell ref="N1405:N1406"/>
    <mergeCell ref="O1405:O1407"/>
    <mergeCell ref="B1406:B1407"/>
    <mergeCell ref="E1408:E1410"/>
    <mergeCell ref="G1408:G1409"/>
    <mergeCell ref="H1408:H1410"/>
    <mergeCell ref="I1408:I1410"/>
    <mergeCell ref="J1408:J1410"/>
    <mergeCell ref="K1408:K1410"/>
    <mergeCell ref="L1408:L1410"/>
    <mergeCell ref="M1408:M1410"/>
    <mergeCell ref="N1408:N1409"/>
    <mergeCell ref="O1408:O1410"/>
    <mergeCell ref="B1409:B1410"/>
    <mergeCell ref="E1411:E1413"/>
    <mergeCell ref="G1411:G1412"/>
    <mergeCell ref="H1411:H1413"/>
    <mergeCell ref="I1411:I1413"/>
    <mergeCell ref="J1411:J1413"/>
    <mergeCell ref="K1411:K1413"/>
    <mergeCell ref="L1411:L1413"/>
    <mergeCell ref="M1411:M1413"/>
    <mergeCell ref="N1411:N1412"/>
    <mergeCell ref="O1411:O1413"/>
    <mergeCell ref="B1412:B1413"/>
    <mergeCell ref="E1414:E1416"/>
    <mergeCell ref="G1414:G1415"/>
    <mergeCell ref="H1414:H1416"/>
    <mergeCell ref="I1414:I1416"/>
    <mergeCell ref="J1414:J1416"/>
    <mergeCell ref="K1414:K1416"/>
    <mergeCell ref="L1414:L1416"/>
    <mergeCell ref="M1414:M1416"/>
    <mergeCell ref="N1414:N1415"/>
    <mergeCell ref="O1414:O1416"/>
    <mergeCell ref="B1415:B1416"/>
    <mergeCell ref="E1417:E1419"/>
    <mergeCell ref="G1417:G1418"/>
    <mergeCell ref="H1417:H1419"/>
    <mergeCell ref="I1417:I1419"/>
    <mergeCell ref="J1417:J1419"/>
    <mergeCell ref="K1417:K1419"/>
    <mergeCell ref="L1417:L1419"/>
    <mergeCell ref="M1417:M1419"/>
    <mergeCell ref="N1417:N1418"/>
    <mergeCell ref="O1417:O1419"/>
    <mergeCell ref="B1418:B1419"/>
    <mergeCell ref="E1420:E1422"/>
    <mergeCell ref="G1420:G1421"/>
    <mergeCell ref="H1420:H1422"/>
    <mergeCell ref="I1420:I1422"/>
    <mergeCell ref="J1420:J1422"/>
    <mergeCell ref="K1420:K1422"/>
    <mergeCell ref="L1420:L1422"/>
    <mergeCell ref="M1420:M1422"/>
    <mergeCell ref="N1420:N1421"/>
    <mergeCell ref="O1420:O1422"/>
    <mergeCell ref="B1421:B1422"/>
    <mergeCell ref="E1423:E1425"/>
    <mergeCell ref="G1423:G1424"/>
    <mergeCell ref="H1423:H1425"/>
    <mergeCell ref="I1423:I1425"/>
    <mergeCell ref="J1423:J1425"/>
    <mergeCell ref="K1423:K1425"/>
    <mergeCell ref="L1423:L1425"/>
    <mergeCell ref="M1423:M1425"/>
    <mergeCell ref="N1423:N1424"/>
    <mergeCell ref="O1423:O1425"/>
    <mergeCell ref="B1424:B1425"/>
    <mergeCell ref="E1426:E1428"/>
    <mergeCell ref="G1426:G1427"/>
    <mergeCell ref="H1426:H1428"/>
    <mergeCell ref="I1426:I1428"/>
    <mergeCell ref="J1426:J1428"/>
    <mergeCell ref="K1426:K1428"/>
    <mergeCell ref="L1426:L1428"/>
    <mergeCell ref="M1426:M1428"/>
    <mergeCell ref="N1426:N1427"/>
    <mergeCell ref="O1426:O1428"/>
    <mergeCell ref="B1427:B1428"/>
    <mergeCell ref="E1429:E1431"/>
    <mergeCell ref="G1429:G1430"/>
    <mergeCell ref="H1429:H1431"/>
    <mergeCell ref="I1429:I1431"/>
    <mergeCell ref="J1429:J1431"/>
    <mergeCell ref="K1429:K1431"/>
    <mergeCell ref="L1429:L1431"/>
    <mergeCell ref="M1429:M1431"/>
    <mergeCell ref="N1429:N1430"/>
    <mergeCell ref="O1429:O1431"/>
    <mergeCell ref="B1430:B1431"/>
    <mergeCell ref="E1432:E1434"/>
    <mergeCell ref="G1432:G1433"/>
    <mergeCell ref="H1432:H1434"/>
    <mergeCell ref="I1432:I1434"/>
    <mergeCell ref="J1432:J1434"/>
    <mergeCell ref="K1432:K1434"/>
    <mergeCell ref="L1432:L1434"/>
    <mergeCell ref="M1432:M1434"/>
    <mergeCell ref="N1432:N1433"/>
    <mergeCell ref="O1432:O1434"/>
    <mergeCell ref="B1433:B1434"/>
    <mergeCell ref="E1435:E1437"/>
    <mergeCell ref="G1435:G1436"/>
    <mergeCell ref="H1435:H1437"/>
    <mergeCell ref="I1435:I1437"/>
    <mergeCell ref="J1435:J1437"/>
    <mergeCell ref="K1435:K1437"/>
    <mergeCell ref="L1435:L1437"/>
    <mergeCell ref="M1435:M1437"/>
    <mergeCell ref="N1435:N1436"/>
    <mergeCell ref="O1435:O1437"/>
    <mergeCell ref="B1436:B1437"/>
    <mergeCell ref="E1438:E1440"/>
    <mergeCell ref="G1438:G1439"/>
    <mergeCell ref="H1438:H1440"/>
    <mergeCell ref="I1438:I1440"/>
    <mergeCell ref="J1438:J1440"/>
    <mergeCell ref="K1438:K1440"/>
    <mergeCell ref="L1438:L1440"/>
    <mergeCell ref="M1438:M1440"/>
    <mergeCell ref="N1438:N1439"/>
    <mergeCell ref="O1438:O1440"/>
    <mergeCell ref="B1439:B1440"/>
    <mergeCell ref="E1441:E1443"/>
    <mergeCell ref="G1441:G1442"/>
    <mergeCell ref="H1441:H1443"/>
    <mergeCell ref="I1441:I1443"/>
    <mergeCell ref="J1441:J1443"/>
    <mergeCell ref="K1441:K1443"/>
    <mergeCell ref="L1441:L1443"/>
    <mergeCell ref="M1441:M1443"/>
    <mergeCell ref="N1441:N1442"/>
    <mergeCell ref="O1441:O1443"/>
    <mergeCell ref="B1442:B1443"/>
    <mergeCell ref="E1444:E1446"/>
    <mergeCell ref="G1444:G1445"/>
    <mergeCell ref="H1444:H1446"/>
    <mergeCell ref="I1444:I1446"/>
    <mergeCell ref="J1444:J1446"/>
    <mergeCell ref="K1444:K1446"/>
    <mergeCell ref="L1444:L1446"/>
    <mergeCell ref="M1444:M1446"/>
    <mergeCell ref="N1444:N1445"/>
    <mergeCell ref="O1444:O1446"/>
    <mergeCell ref="B1445:B1446"/>
    <mergeCell ref="E1447:E1449"/>
    <mergeCell ref="G1447:G1448"/>
    <mergeCell ref="H1447:H1449"/>
    <mergeCell ref="I1447:I1449"/>
    <mergeCell ref="J1447:J1449"/>
    <mergeCell ref="K1447:K1449"/>
    <mergeCell ref="L1447:L1449"/>
    <mergeCell ref="M1447:M1449"/>
    <mergeCell ref="N1447:N1448"/>
    <mergeCell ref="O1447:O1449"/>
    <mergeCell ref="B1448:B1449"/>
    <mergeCell ref="E1450:E1452"/>
    <mergeCell ref="G1450:G1451"/>
    <mergeCell ref="H1450:H1452"/>
    <mergeCell ref="I1450:I1452"/>
    <mergeCell ref="J1450:J1452"/>
    <mergeCell ref="K1450:K1452"/>
    <mergeCell ref="L1450:L1452"/>
    <mergeCell ref="M1450:M1452"/>
    <mergeCell ref="N1450:N1451"/>
    <mergeCell ref="O1450:O1452"/>
    <mergeCell ref="B1451:B1452"/>
    <mergeCell ref="E1453:E1455"/>
    <mergeCell ref="G1453:G1454"/>
    <mergeCell ref="H1453:H1455"/>
    <mergeCell ref="I1453:I1455"/>
    <mergeCell ref="J1453:J1455"/>
    <mergeCell ref="K1453:K1455"/>
    <mergeCell ref="L1453:L1455"/>
    <mergeCell ref="M1453:M1455"/>
    <mergeCell ref="N1453:N1454"/>
    <mergeCell ref="O1453:O1455"/>
    <mergeCell ref="B1454:B1455"/>
    <mergeCell ref="E1456:E1458"/>
    <mergeCell ref="G1456:G1457"/>
    <mergeCell ref="H1456:H1458"/>
    <mergeCell ref="I1456:I1458"/>
    <mergeCell ref="J1456:J1458"/>
    <mergeCell ref="K1456:K1458"/>
    <mergeCell ref="L1456:L1458"/>
    <mergeCell ref="M1456:M1458"/>
    <mergeCell ref="N1456:N1457"/>
    <mergeCell ref="O1456:O1458"/>
    <mergeCell ref="B1457:B1458"/>
    <mergeCell ref="E1459:E1461"/>
    <mergeCell ref="G1459:G1460"/>
    <mergeCell ref="H1459:H1461"/>
    <mergeCell ref="I1459:I1461"/>
    <mergeCell ref="J1459:J1461"/>
    <mergeCell ref="K1459:K1461"/>
    <mergeCell ref="L1459:L1461"/>
    <mergeCell ref="M1459:M1461"/>
    <mergeCell ref="N1459:N1460"/>
    <mergeCell ref="O1459:O1461"/>
    <mergeCell ref="B1460:B1461"/>
    <mergeCell ref="E1462:E1464"/>
    <mergeCell ref="G1462:G1463"/>
    <mergeCell ref="H1462:H1464"/>
    <mergeCell ref="I1462:I1464"/>
    <mergeCell ref="J1462:J1464"/>
    <mergeCell ref="K1462:K1464"/>
    <mergeCell ref="L1462:L1464"/>
    <mergeCell ref="M1462:M1464"/>
    <mergeCell ref="N1462:N1463"/>
    <mergeCell ref="O1462:O1464"/>
    <mergeCell ref="B1463:B1464"/>
    <mergeCell ref="E1465:E1467"/>
    <mergeCell ref="G1465:G1466"/>
    <mergeCell ref="H1465:H1467"/>
    <mergeCell ref="I1465:I1467"/>
    <mergeCell ref="J1465:J1467"/>
    <mergeCell ref="K1465:K1467"/>
    <mergeCell ref="L1465:L1467"/>
    <mergeCell ref="M1465:M1467"/>
    <mergeCell ref="N1465:N1466"/>
    <mergeCell ref="O1465:O1467"/>
    <mergeCell ref="B1466:B1467"/>
    <mergeCell ref="E1468:E1470"/>
    <mergeCell ref="G1468:G1469"/>
    <mergeCell ref="H1468:H1470"/>
    <mergeCell ref="I1468:I1470"/>
    <mergeCell ref="J1468:J1470"/>
    <mergeCell ref="K1468:K1470"/>
    <mergeCell ref="L1468:L1470"/>
    <mergeCell ref="M1468:M1470"/>
    <mergeCell ref="N1468:N1469"/>
    <mergeCell ref="O1468:O1470"/>
    <mergeCell ref="B1469:B1470"/>
    <mergeCell ref="E1471:E1473"/>
    <mergeCell ref="G1471:G1472"/>
    <mergeCell ref="H1471:H1473"/>
    <mergeCell ref="I1471:I1473"/>
    <mergeCell ref="J1471:J1473"/>
    <mergeCell ref="K1471:K1473"/>
    <mergeCell ref="L1471:L1473"/>
    <mergeCell ref="M1471:M1473"/>
    <mergeCell ref="N1471:N1472"/>
    <mergeCell ref="O1471:O1473"/>
    <mergeCell ref="B1472:B1473"/>
    <mergeCell ref="E1474:E1476"/>
    <mergeCell ref="G1474:G1475"/>
    <mergeCell ref="H1474:H1476"/>
    <mergeCell ref="I1474:I1476"/>
    <mergeCell ref="J1474:J1476"/>
    <mergeCell ref="K1474:K1476"/>
    <mergeCell ref="L1474:L1476"/>
    <mergeCell ref="M1474:M1476"/>
    <mergeCell ref="N1474:N1475"/>
    <mergeCell ref="O1474:O1476"/>
    <mergeCell ref="B1475:B1476"/>
    <mergeCell ref="E1477:E1479"/>
    <mergeCell ref="G1477:G1478"/>
    <mergeCell ref="H1477:H1479"/>
    <mergeCell ref="I1477:I1479"/>
    <mergeCell ref="J1477:J1479"/>
    <mergeCell ref="K1477:K1479"/>
    <mergeCell ref="L1477:L1479"/>
    <mergeCell ref="M1477:M1479"/>
    <mergeCell ref="N1477:N1478"/>
    <mergeCell ref="O1477:O1479"/>
    <mergeCell ref="B1478:B1479"/>
    <mergeCell ref="E1480:E1482"/>
    <mergeCell ref="G1480:G1481"/>
    <mergeCell ref="H1480:H1482"/>
    <mergeCell ref="I1480:I1482"/>
    <mergeCell ref="J1480:J1482"/>
    <mergeCell ref="K1480:K1482"/>
    <mergeCell ref="L1480:L1482"/>
    <mergeCell ref="M1480:M1482"/>
    <mergeCell ref="N1480:N1481"/>
    <mergeCell ref="O1480:O1482"/>
    <mergeCell ref="B1481:B1482"/>
    <mergeCell ref="E1483:E1485"/>
    <mergeCell ref="G1483:G1484"/>
    <mergeCell ref="H1483:H1485"/>
    <mergeCell ref="I1483:I1485"/>
    <mergeCell ref="J1483:J1485"/>
    <mergeCell ref="K1483:K1485"/>
    <mergeCell ref="L1483:L1485"/>
    <mergeCell ref="M1483:M1485"/>
    <mergeCell ref="N1483:N1484"/>
    <mergeCell ref="O1483:O1485"/>
    <mergeCell ref="B1484:B1485"/>
    <mergeCell ref="E1486:E1488"/>
    <mergeCell ref="G1486:G1487"/>
    <mergeCell ref="H1486:H1488"/>
    <mergeCell ref="I1486:I1488"/>
    <mergeCell ref="J1486:J1488"/>
    <mergeCell ref="K1486:K1488"/>
    <mergeCell ref="L1486:L1488"/>
    <mergeCell ref="M1486:M1488"/>
    <mergeCell ref="N1486:N1487"/>
    <mergeCell ref="O1486:O1488"/>
    <mergeCell ref="B1487:B1488"/>
    <mergeCell ref="B1499:B1500"/>
    <mergeCell ref="E1489:E1491"/>
    <mergeCell ref="G1489:G1490"/>
    <mergeCell ref="H1489:H1491"/>
    <mergeCell ref="I1489:I1491"/>
    <mergeCell ref="J1489:J1491"/>
    <mergeCell ref="K1489:K1491"/>
    <mergeCell ref="L1489:L1491"/>
    <mergeCell ref="M1489:M1491"/>
    <mergeCell ref="N1489:N1490"/>
    <mergeCell ref="O1489:O1491"/>
    <mergeCell ref="B1490:B1491"/>
    <mergeCell ref="E1492:E1494"/>
    <mergeCell ref="G1492:G1493"/>
    <mergeCell ref="H1492:H1494"/>
    <mergeCell ref="I1492:I1494"/>
    <mergeCell ref="J1492:J1494"/>
    <mergeCell ref="K1492:K1494"/>
    <mergeCell ref="L1492:L1494"/>
    <mergeCell ref="M1492:M1494"/>
    <mergeCell ref="N1492:N1493"/>
    <mergeCell ref="O1492:O1494"/>
    <mergeCell ref="B1493:B1494"/>
    <mergeCell ref="E1501:E1503"/>
    <mergeCell ref="G1501:G1502"/>
    <mergeCell ref="H1501:H1503"/>
    <mergeCell ref="I1501:I1503"/>
    <mergeCell ref="J1501:J1503"/>
    <mergeCell ref="K1501:K1503"/>
    <mergeCell ref="L1501:L1503"/>
    <mergeCell ref="M1501:M1503"/>
    <mergeCell ref="N1501:N1502"/>
    <mergeCell ref="O1501:O1503"/>
    <mergeCell ref="B1502:B1503"/>
    <mergeCell ref="E1495:E1497"/>
    <mergeCell ref="G1495:G1496"/>
    <mergeCell ref="H1495:H1497"/>
    <mergeCell ref="I1495:I1497"/>
    <mergeCell ref="J1495:J1497"/>
    <mergeCell ref="K1495:K1497"/>
    <mergeCell ref="L1495:L1497"/>
    <mergeCell ref="M1495:M1497"/>
    <mergeCell ref="N1495:N1496"/>
    <mergeCell ref="O1495:O1497"/>
    <mergeCell ref="B1496:B1497"/>
    <mergeCell ref="E1498:E1500"/>
    <mergeCell ref="G1498:G1499"/>
    <mergeCell ref="H1498:H1500"/>
    <mergeCell ref="I1498:I1500"/>
    <mergeCell ref="J1498:J1500"/>
    <mergeCell ref="K1498:K1500"/>
    <mergeCell ref="L1498:L1500"/>
    <mergeCell ref="M1498:M1500"/>
    <mergeCell ref="N1498:N1499"/>
    <mergeCell ref="O1498:O1500"/>
  </mergeCells>
  <conditionalFormatting sqref="F6">
    <cfRule type="notContainsBlanks" dxfId="189" priority="511" stopIfTrue="1">
      <formula>LEN(TRIM(F6))&gt;0</formula>
    </cfRule>
  </conditionalFormatting>
  <conditionalFormatting sqref="D6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expression" dxfId="188" priority="93">
      <formula>AND($W$2&lt;&gt;"",OR(ISNUMBER(SEARCH($W$2,D6)),ISTEXT(SEARCH($W$2,D6))))</formula>
    </cfRule>
    <cfRule type="notContainsBlanks" dxfId="187" priority="510" stopIfTrue="1">
      <formula>LEN(TRIM(D6))&gt;0</formula>
    </cfRule>
  </conditionalFormatting>
  <conditionalFormatting sqref="D5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expression" dxfId="186" priority="94">
      <formula>AND($W$2&lt;&gt;"",OR(ISNUMBER(SEARCH($W$2,D5)),ISTEXT(SEARCH($W$2,D5))))</formula>
    </cfRule>
    <cfRule type="notContainsBlanks" dxfId="185" priority="509" stopIfTrue="1">
      <formula>LEN(TRIM(D5))&gt;0</formula>
    </cfRule>
  </conditionalFormatting>
  <conditionalFormatting sqref="C6">
    <cfRule type="expression" dxfId="184" priority="96">
      <formula>AND($W$2&lt;&gt;"",OR(ISNUMBER(SEARCH($W$2,C6)),ISTEXT(SEARCH($W$2,C6))))</formula>
    </cfRule>
    <cfRule type="expression" dxfId="183" priority="492">
      <formula>IF(B4&gt;0,B4,"")</formula>
    </cfRule>
  </conditionalFormatting>
  <conditionalFormatting sqref="G4:H6">
    <cfRule type="notContainsBlanks" dxfId="182" priority="537" stopIfTrue="1">
      <formula>LEN(TRIM(G4))&gt;0</formula>
    </cfRule>
  </conditionalFormatting>
  <conditionalFormatting sqref="D4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expression" dxfId="181" priority="95">
      <formula>AND($W$2&lt;&gt;"",OR(ISNUMBER(SEARCH($W$2,D4)),ISTEXT(SEARCH($W$2,D4))))</formula>
    </cfRule>
    <cfRule type="notContainsBlanks" dxfId="180" priority="507" stopIfTrue="1">
      <formula>LEN(TRIM(D4))&gt;0</formula>
    </cfRule>
  </conditionalFormatting>
  <conditionalFormatting sqref="C4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expression" dxfId="179" priority="98">
      <formula>AND($W$2&lt;&gt;"",OR(ISNUMBER(SEARCH($W$2,C4)),ISTEXT(SEARCH($W$2,C4))))</formula>
    </cfRule>
    <cfRule type="notContainsBlanks" dxfId="178" priority="506" stopIfTrue="1">
      <formula>LEN(TRIM(C4))&gt;0</formula>
    </cfRule>
  </conditionalFormatting>
  <conditionalFormatting sqref="E4:E6">
    <cfRule type="expression" dxfId="177" priority="92">
      <formula>AND($W$2&lt;&gt;"",OR(ISNUMBER(SEARCH($W$2,E4)),ISTEXT(SEARCH($W$2,E4))))</formula>
    </cfRule>
    <cfRule type="notContainsBlanks" dxfId="176" priority="505" stopIfTrue="1">
      <formula>LEN(TRIM(E4))&gt;0</formula>
    </cfRule>
  </conditionalFormatting>
  <conditionalFormatting sqref="F4">
    <cfRule type="notContainsBlanks" dxfId="175" priority="504" stopIfTrue="1">
      <formula>LEN(TRIM(F4))&gt;0</formula>
    </cfRule>
  </conditionalFormatting>
  <conditionalFormatting sqref="N4:N6">
    <cfRule type="notContainsBlanks" dxfId="174" priority="503" stopIfTrue="1">
      <formula>LEN(TRIM(N4))&gt;0</formula>
    </cfRule>
  </conditionalFormatting>
  <conditionalFormatting sqref="O4:O6">
    <cfRule type="notContainsBlanks" dxfId="173" priority="502" stopIfTrue="1">
      <formula>LEN(TRIM(O4))&gt;0</formula>
    </cfRule>
  </conditionalFormatting>
  <conditionalFormatting sqref="M4">
    <cfRule type="containsBlanks" dxfId="172" priority="497">
      <formula>LEN(TRIM(M4))=0</formula>
    </cfRule>
    <cfRule type="notContainsBlanks" dxfId="171" priority="499">
      <formula>LEN(TRIM(M4))&gt;0</formula>
    </cfRule>
  </conditionalFormatting>
  <conditionalFormatting sqref="F9">
    <cfRule type="notContainsBlanks" dxfId="170" priority="313" stopIfTrue="1">
      <formula>LEN(TRIM(F9))&gt;0</formula>
    </cfRule>
  </conditionalFormatting>
  <conditionalFormatting sqref="D9">
    <cfRule type="expression" dxfId="169" priority="79">
      <formula>AND($W$2&lt;&gt;"",OR(ISNUMBER(SEARCH($W$2,D9)),ISTEXT(SEARCH($W$2,D9))))</formula>
    </cfRule>
    <cfRule type="notContainsBlanks" dxfId="168" priority="312" stopIfTrue="1">
      <formula>LEN(TRIM(D9))&gt;0</formula>
    </cfRule>
  </conditionalFormatting>
  <conditionalFormatting sqref="D8">
    <cfRule type="expression" dxfId="167" priority="80">
      <formula>AND($W$2&lt;&gt;"",OR(ISNUMBER(SEARCH($W$2,D8)),ISTEXT(SEARCH($W$2,D8))))</formula>
    </cfRule>
    <cfRule type="notContainsBlanks" dxfId="166" priority="311" stopIfTrue="1">
      <formula>LEN(TRIM(D8))&gt;0</formula>
    </cfRule>
  </conditionalFormatting>
  <conditionalFormatting sqref="H7:H1503">
    <cfRule type="notContainsBlanks" dxfId="165" priority="315" stopIfTrue="1">
      <formula>LEN(TRIM(H7))&gt;0</formula>
    </cfRule>
  </conditionalFormatting>
  <conditionalFormatting sqref="D7">
    <cfRule type="expression" dxfId="164" priority="81">
      <formula>AND($W$2&lt;&gt;"",OR(ISNUMBER(SEARCH($W$2,D7)),ISTEXT(SEARCH($W$2,D7))))</formula>
    </cfRule>
    <cfRule type="notContainsBlanks" dxfId="163" priority="310" stopIfTrue="1">
      <formula>LEN(TRIM(D7))&gt;0</formula>
    </cfRule>
  </conditionalFormatting>
  <conditionalFormatting sqref="E7:E1503">
    <cfRule type="notContainsBlanks" dxfId="162" priority="308" stopIfTrue="1">
      <formula>LEN(TRIM(E7))&gt;0</formula>
    </cfRule>
  </conditionalFormatting>
  <conditionalFormatting sqref="F7">
    <cfRule type="notContainsBlanks" dxfId="161" priority="307" stopIfTrue="1">
      <formula>LEN(TRIM(F7))&gt;0</formula>
    </cfRule>
  </conditionalFormatting>
  <conditionalFormatting sqref="O7:O1503">
    <cfRule type="notContainsBlanks" dxfId="160" priority="305" stopIfTrue="1">
      <formula>LEN(TRIM(O7))&gt;0</formula>
    </cfRule>
  </conditionalFormatting>
  <conditionalFormatting sqref="C7">
    <cfRule type="expression" dxfId="159" priority="84">
      <formula>AND($W$2&lt;&gt;"",OR(ISNUMBER(SEARCH($W$2,C7)),ISTEXT(SEARCH($W$2,C7))))</formula>
    </cfRule>
    <cfRule type="notContainsBlanks" dxfId="158" priority="252" stopIfTrue="1">
      <formula>LEN(TRIM(C7))&gt;0</formula>
    </cfRule>
  </conditionalFormatting>
  <conditionalFormatting sqref="C9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157" priority="82">
      <formula>AND($W$2&lt;&gt;"",OR(ISNUMBER(SEARCH($W$2,C9)),ISTEXT(SEARCH($W$2,C9))))</formula>
    </cfRule>
    <cfRule type="expression" dxfId="156" priority="251" stopIfTrue="1">
      <formula>IF(B7&gt;0,B7,"")</formula>
    </cfRule>
  </conditionalFormatting>
  <conditionalFormatting sqref="I4:J6">
    <cfRule type="notContainsBlanks" dxfId="155" priority="225" stopIfTrue="1">
      <formula>LEN(TRIM(I4))&gt;0</formula>
    </cfRule>
  </conditionalFormatting>
  <conditionalFormatting sqref="K4:K6">
    <cfRule type="notContainsBlanks" dxfId="154" priority="222" stopIfTrue="1">
      <formula>LEN(TRIM(K4))&gt;0</formula>
    </cfRule>
  </conditionalFormatting>
  <conditionalFormatting sqref="I7:J9">
    <cfRule type="notContainsBlanks" dxfId="153" priority="189" stopIfTrue="1">
      <formula>LEN(TRIM(I7))&gt;0</formula>
    </cfRule>
  </conditionalFormatting>
  <conditionalFormatting sqref="K7:K1503">
    <cfRule type="notContainsBlanks" dxfId="152" priority="187" stopIfTrue="1">
      <formula>LEN(TRIM(K7))&gt;0</formula>
    </cfRule>
  </conditionalFormatting>
  <conditionalFormatting sqref="N7 N9:N10 N12:N13 N15:N16 N18:N19 N21:N22 N24:N25 N27:N28 N30:N31 N33:N34 N36:N37 N39:N40 N42:N43 N45:N46 N48:N49 N51:N52 N54:N55 N57:N58 N60:N61 N63:N64 N66:N67 N69:N70 N72:N73 N75:N76 N78:N79 N81:N82 N84:N85 N87:N88 N90:N91 N93:N94 N96:N97 N99:N100 N102:N103 N105:N106 N108:N109 N111:N112 N114:N115 N117:N118 N120:N121 N123:N124 N126:N127 N129:N130 N132:N133 N135:N136 N138:N139 N141:N142 N144:N145 N147:N148 N150:N151 N153:N154 N156:N157 N159:N160 N162:N163 N165:N166 N168:N169 N171:N172 N174:N175 N177:N178 N180:N181 N183:N184 N186:N187 N189:N190 N192:N193 N195:N196 N198:N199 N201:N202 N204:N205 N207:N208 N210:N211 N213:N214 N216:N217 N219:N220 N222:N223 N225:N226 N228:N229 N231:N232 N234:N235 N237:N238 N240:N241 N243:N244 N246:N247 N249:N250 N252:N253 N255:N256 N258:N259 N261:N262 N264:N265 N267:N268 N270:N271 N273:N274 N276:N277 N279:N280 N282:N283 N285:N286 N288:N289 N291:N292 N294:N295 N297:N298 N300:N301 N303:N304 N306:N307 N309:N310 N312:N313 N315:N316 N318:N319 N321:N322 N324:N325 N327:N328 N330:N331 N333:N334 N336:N337 N339:N340 N342:N343 N345:N346 N348:N349 N351:N352 N354:N355 N357:N358 N360:N361 N363:N364 N366:N367 N369:N370 N372:N373 N375:N376 N378:N379 N381:N382 N384:N385 N387:N388 N390:N391 N393:N394 N396:N397 N399:N400 N402:N403 N405:N406 N408:N409 N411:N412 N414:N415 N417:N418 N420:N421 N423:N424 N426:N427 N429:N430 N432:N433 N435:N436 N438:N439 N441:N442 N444:N445 N447:N448 N450:N451 N453:N454 N456:N457 N459:N460 N462:N463 N465:N466 N468:N469 N471:N472 N474:N475 N477:N478 N480:N481 N483:N484 N486:N487 N489:N490 N492:N493 N495:N496 N498:N499 N501:N502 N504:N505 N507:N508 N510:N511 N513:N514 N516:N517 N519:N520 N522:N523 N525:N526 N528:N529 N531:N532 N534:N535 N537:N538 N540:N541 N543:N544 N546:N547 N549:N550 N552:N553 N555:N556 N558:N559 N561:N562 N564:N565 N567:N568 N570:N571 N573:N574 N576:N577 N579:N580 N582:N583 N585:N586 N588:N589 N591:N592 N594:N595 N597:N598 N600:N601 N603:N604 N606:N607 N609:N610 N612:N613 N615:N616 N618:N619 N621:N622 N624:N625 N627:N628 N630:N631 N633:N634 N636:N637 N639:N640 N642:N643 N645:N646 N648:N649 N651:N652 N654:N655 N657:N658 N660:N661 N663:N664 N666:N667 N669:N670 N672:N673 N675:N676 N678:N679 N681:N682 N684:N685 N687:N688 N690:N691 N693:N694 N696:N697 N699:N700 N702:N703 N705:N706 N708:N709 N711:N712 N714:N715 N717:N718 N720:N721 N723:N724 N726:N727 N729:N730 N732:N733 N735:N736 N738:N739 N741:N742 N744:N745 N747:N748 N750:N751 N753:N754 N756:N757 N759:N760 N762:N763 N765:N766 N768:N769 N771:N772 N774:N775 N777:N778 N780:N781 N783:N784 N786:N787 N789:N790 N792:N793 N795:N796 N798:N799 N801:N802 N804:N805 N807:N808 N810:N811 N813:N814 N816:N817 N819:N820 N822:N823 N825:N826 N828:N829 N831:N832 N834:N835 N837:N838 N840:N841 N843:N844 N846:N847 N849:N850 N852:N853 N855:N856 N858:N859 N861:N862 N864:N865 N867:N868 N870:N871 N873:N874 N876:N877 N879:N880 N882:N883 N885:N886 N888:N889 N891:N892 N894:N895 N897:N898 N900:N901 N903:N904 N906:N907 N909:N910 N912:N913 N915:N916 N918:N919 N921:N922 N924:N925 N927:N928 N930:N931 N933:N934 N936:N937 N939:N940 N942:N943 N945:N946 N948:N949 N951:N952 N954:N955 N957:N958 N960:N961 N963:N964 N966:N967 N969:N970 N972:N973 N975:N976 N978:N979 N981:N982 N984:N985 N987:N988 N990:N991 N993:N994 N996:N997 N999:N1000 N1002:N1003 N1005:N1006 N1008:N1009 N1011:N1012 N1014:N1015 N1017:N1018 N1020:N1021 N1023:N1024 N1026:N1027 N1029:N1030 N1032:N1033 N1035:N1036 N1038:N1039 N1041:N1042 N1044:N1045 N1047:N1048 N1050:N1051 N1053:N1054 N1056:N1057 N1059:N1060 N1062:N1063 N1065:N1066 N1068:N1069 N1071:N1072 N1074:N1075 N1077:N1078 N1080:N1081 N1083:N1084 N1086:N1087 N1089:N1090 N1092:N1093 N1095:N1096 N1098:N1099 N1101:N1102 N1104:N1105 N1107:N1108 N1110:N1111 N1113:N1114 N1116:N1117 N1119:N1120 N1122:N1123 N1125:N1126 N1128:N1129 N1131:N1132 N1134:N1135 N1137:N1138 N1140:N1141 N1143:N1144 N1146:N1147 N1149:N1150 N1152:N1153 N1155:N1156 N1158:N1159 N1161:N1162 N1164:N1165 N1167:N1168 N1170:N1171 N1173:N1174 N1176:N1177 N1179:N1180 N1182:N1183 N1185:N1186 N1188:N1189 N1191:N1192 N1194:N1195 N1197:N1198 N1200:N1201 N1203:N1204 N1206:N1207 N1209:N1210 N1212:N1213 N1215:N1216 N1218:N1219 N1221:N1222 N1224:N1225 N1227:N1228 N1230:N1231 N1233:N1234 N1236:N1237 N1239:N1240 N1242:N1243 N1245:N1246 N1248:N1249 N1251:N1252 N1254:N1255 N1257:N1258 N1260:N1261 N1263:N1264 N1266:N1267 N1269:N1270 N1272:N1273 N1275:N1276 N1278:N1279 N1281:N1282 N1284:N1285 N1287:N1288 N1290:N1291 N1293:N1294 N1296:N1297 N1299:N1300 N1302:N1303 N1305:N1306 N1308:N1309 N1311:N1312 N1314:N1315 N1317:N1318 N1320:N1321 N1323:N1324 N1326:N1327 N1329:N1330 N1332:N1333 N1335:N1336 N1338:N1339 N1341:N1342 N1344:N1345 N1347:N1348 N1350:N1351 N1353:N1354 N1356:N1357 N1359:N1360 N1362:N1363 N1365:N1366 N1368:N1369 N1371:N1372 N1374:N1375 N1377:N1378 N1380:N1381 N1383:N1384 N1386:N1387 N1389:N1390 N1392:N1393 N1395:N1396 N1398:N1399 N1401:N1402 N1404:N1405 N1407:N1408 N1410:N1411 N1413:N1414 N1416:N1417 N1419:N1420 N1422:N1423 N1425:N1426 N1428:N1429 N1431:N1432 N1434:N1435 N1437:N1438 N1440:N1441 N1443:N1444 N1446:N1447 N1449:N1450 N1452:N1453 N1455:N1456 N1458:N1459 N1461:N1462 N1464:N1465 N1467:N1468 N1470:N1471 N1473:N1474 N1476:N1477 N1479:N1480 N1482:N1483 N1485:N1486 N1488:N1489 N1491:N1492 N1494:N1495 N1497:N1498 N1500:N1501 N1503">
    <cfRule type="notContainsBlanks" dxfId="151" priority="140" stopIfTrue="1">
      <formula>LEN(TRIM(N7))&gt;0</formula>
    </cfRule>
  </conditionalFormatting>
  <conditionalFormatting sqref="M7 M10 M13 M16 M19 M22 M25 M28 M31 M34 M37 M40 M43 M46 M49 M52 M55 M58 M61 M64 M67 M70 M73 M76 M79 M82 M85 M88 M91 M94 M97 M100 M103 M106 M109 M112 M115 M118 M121 M124 M127 M130 M133 M136 M139 M142 M145 M148 M151 M154 M157 M160 M163 M166 M169 M172 M175 M178 M181 M184 M187 M190 M193 M196 M199 M202 M205 M208 M211 M214 M217 M220 M223 M226 M229 M232 M235 M238 M241 M244 M247 M250 M253 M256 M259 M262 M265 M268 M271 M274 M277 M280 M283 M286 M289 M292 M295 M298 M301 M304 M307 M310 M313 M316 M319 M322 M325 M328 M331 M334 M337 M340 M343 M346 M349 M352 M355 M358 M361 M364 M367 M370 M373 M376 M379 M382 M385 M388 M391 M394 M397 M400 M403 M406 M409 M412 M415 M418 M421 M424 M427 M430 M433 M436 M439 M442 M445 M448 M451 M454 M457 M460 M463 M466 M469 M472 M475 M478 M481 M484 M487 M490 M493 M496 M499 M502 M505 M508 M511 M514 M517 M520 M523 M526 M529 M532 M535 M538 M541 M544 M547 M550 M553 M556 M559 M562 M565 M568 M571 M574 M577 M580 M583 M586 M589 M592 M595 M598 M601 M604 M607 M610 M613 M616 M619 M622 M625 M628 M631 M634 M637 M640 M643 M646 M649 M652 M655 M658 M661 M664 M667 M670 M673 M676 M679 M682 M685 M688 M691 M694 M697 M700 M703 M706 M709 M712 M715 M718 M721 M724 M727 M730 M733 M736 M739 M742 M745 M748 M751 M754 M757 M760 M763 M766 M769 M772 M775 M778 M781 M784 M787 M790 M793 M796 M799 M802 M805 M808 M811 M814 M817 M820 M823 M826 M829 M832 M835 M838 M841 M844 M847 M850 M853 M856 M859 M862 M865 M868 M871 M874 M877 M880 M883 M886 M889 M892 M895 M898 M901 M904 M907 M910 M913 M916 M919 M922 M925 M928 M931 M934 M937 M940 M943 M946 M949 M952 M955 M958 M961 M964 M967 M970 M973 M976 M979 M982 M985 M988 M991 M994 M997 M1000 M1003 M1006 M1009 M1012 M1015 M1018 M1021 M1024 M1027 M1030 M1033 M1036 M1039 M1042 M1045 M1048 M1051 M1054 M1057 M1060 M1063 M1066 M1069 M1072 M1075 M1078 M1081 M1084 M1087 M1090 M1093 M1096 M1099 M1102 M1105 M1108 M1111 M1114 M1117 M1120 M1123 M1126 M1129 M1132 M1135 M1138 M1141 M1144 M1147 M1150 M1153 M1156 M1159 M1162 M1165 M1168 M1171 M1174 M1177 M1180 M1183 M1186 M1189 M1192 M1195 M1198">
    <cfRule type="containsBlanks" dxfId="150" priority="136">
      <formula>LEN(TRIM(M7))=0</formula>
    </cfRule>
  </conditionalFormatting>
  <conditionalFormatting sqref="G7:G1503">
    <cfRule type="notContainsBlanks" dxfId="149" priority="129" stopIfTrue="1">
      <formula>LEN(TRIM(G7))&gt;0</formula>
    </cfRule>
  </conditionalFormatting>
  <conditionalFormatting sqref="B4:B6">
    <cfRule type="notContainsBlanks" dxfId="148" priority="124">
      <formula>LEN(TRIM(B4))&gt;0</formula>
    </cfRule>
  </conditionalFormatting>
  <conditionalFormatting sqref="B7:B1503">
    <cfRule type="notContainsBlanks" dxfId="147" priority="123">
      <formula>LEN(TRIM(B7))&gt;0</formula>
    </cfRule>
  </conditionalFormatting>
  <conditionalFormatting sqref="Q4:Q6">
    <cfRule type="notContainsBlanks" dxfId="146" priority="120" stopIfTrue="1">
      <formula>LEN(TRIM(Q4))&gt;0</formula>
    </cfRule>
  </conditionalFormatting>
  <conditionalFormatting sqref="R4:R6">
    <cfRule type="notContainsBlanks" dxfId="145" priority="119" stopIfTrue="1">
      <formula>LEN(TRIM(R4))&gt;0</formula>
    </cfRule>
  </conditionalFormatting>
  <conditionalFormatting sqref="S4:S6">
    <cfRule type="notContainsBlanks" dxfId="144" priority="118" stopIfTrue="1">
      <formula>LEN(TRIM(S4))&gt;0</formula>
    </cfRule>
  </conditionalFormatting>
  <conditionalFormatting sqref="T4:T6">
    <cfRule type="notContainsBlanks" dxfId="143" priority="117" stopIfTrue="1">
      <formula>LEN(TRIM(T4))&gt;0</formula>
    </cfRule>
  </conditionalFormatting>
  <conditionalFormatting sqref="U4:U6">
    <cfRule type="notContainsBlanks" dxfId="142" priority="116" stopIfTrue="1">
      <formula>LEN(TRIM(U4))&gt;0</formula>
    </cfRule>
  </conditionalFormatting>
  <conditionalFormatting sqref="Q7:Q1200">
    <cfRule type="notContainsBlanks" dxfId="141" priority="115" stopIfTrue="1">
      <formula>LEN(TRIM(Q7))&gt;0</formula>
    </cfRule>
  </conditionalFormatting>
  <conditionalFormatting sqref="R7:R1200">
    <cfRule type="notContainsBlanks" dxfId="140" priority="114" stopIfTrue="1">
      <formula>LEN(TRIM(R7))&gt;0</formula>
    </cfRule>
  </conditionalFormatting>
  <conditionalFormatting sqref="S7:S1200">
    <cfRule type="notContainsBlanks" dxfId="139" priority="113" stopIfTrue="1">
      <formula>LEN(TRIM(S7))&gt;0</formula>
    </cfRule>
  </conditionalFormatting>
  <conditionalFormatting sqref="T7:T1200">
    <cfRule type="notContainsBlanks" dxfId="138" priority="112" stopIfTrue="1">
      <formula>LEN(TRIM(T7))&gt;0</formula>
    </cfRule>
  </conditionalFormatting>
  <conditionalFormatting sqref="U7:U1200">
    <cfRule type="notContainsBlanks" dxfId="137" priority="111" stopIfTrue="1">
      <formula>LEN(TRIM(U7))&gt;0</formula>
    </cfRule>
  </conditionalFormatting>
  <conditionalFormatting sqref="L4:L6">
    <cfRule type="expression" dxfId="136" priority="89">
      <formula>AND($W$2&lt;&gt;"",OR(ISNUMBER(SEARCH($W$2,L4)),ISTEXT(SEARCH($W$2,L4))))</formula>
    </cfRule>
    <cfRule type="notContainsBlanks" dxfId="135" priority="110">
      <formula>LEN(TRIM(L4))&gt;0</formula>
    </cfRule>
  </conditionalFormatting>
  <conditionalFormatting sqref="M7:M1503">
    <cfRule type="notContainsBlanks" dxfId="134" priority="138">
      <formula>LEN(TRIM(M7))&gt;0</formula>
    </cfRule>
  </conditionalFormatting>
  <conditionalFormatting sqref="L7:L1503">
    <cfRule type="expression" dxfId="133" priority="74">
      <formula>AND($W$2&lt;&gt;"",OR(ISNUMBER(SEARCH($W$2,L7)),ISTEXT(SEARCH($W$2,L7))))</formula>
    </cfRule>
    <cfRule type="notContainsBlanks" dxfId="132" priority="101">
      <formula>LEN(TRIM(L7))&gt;0</formula>
    </cfRule>
  </conditionalFormatting>
  <conditionalFormatting sqref="B4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cfRule type="expression" dxfId="131" priority="100">
      <formula>AND($W$2&lt;&gt;"",OR(ISNUMBER(SEARCH($W$2,C4:E6)),ISNUMBER(SEARCH($W$2,G4:G6)),ISNUMBER(SEARCH($W$2,L4:M6)),ISTEXT(SEARCH($W$2,C4:D6))))</formula>
    </cfRule>
  </conditionalFormatting>
  <conditionalFormatting sqref="B5:B6 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B1502">
    <cfRule type="expression" dxfId="130" priority="99">
      <formula>AND($W$2&lt;&gt;"",OR(ISNUMBER(SEARCH($W$2,C4:E6)),ISNUMBER(SEARCH($W$2,G4:G6)),ISNUMBER(SEARCH($W$2,L4:M6)),ISTEXT(SEARCH($W$2,C4:D6))))</formula>
    </cfRule>
  </conditionalFormatting>
  <conditionalFormatting sqref="C5">
    <cfRule type="expression" dxfId="129" priority="97">
      <formula>AND($W$2&lt;&gt;"",OR(ISNUMBER(SEARCH($W$2,C5)),ISTEXT(SEARCH($W$2,C54))))</formula>
    </cfRule>
  </conditionalFormatting>
  <conditionalFormatting sqref="G4:G5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N148:N149 N151:N152 N154:N155 N157:N158 N160:N161 N163:N164 N166:N167 N169:N170 N172:N173 N175:N176 N178:N179 N181:N182 N184:N185 N187:N188 N190:N191 N193:N194 N196:N197 N199:N200 N202:N203 N205:N206 N208:N209 N211:N212 N214:N215 N217:N218 N220:N221 N223:N224 N226:N227 N229:N230 N232:N233 N235:N236 N238:N239 N241:N242 N244:N245 N247:N248 N250:N251 N253:N254 N256:N257 N259:N260 N262:N263 N265:N266 N268:N269 N271:N272 N274:N275 N277:N278 N280:N281 N283:N284 N286:N287 N289:N290 N292:N293 N295:N296 N298:N299 N301:N302 N304:N305 N307:N308 N310:N311 N313:N314 N316:N317 N319:N320 N322:N323 N325:N326 N328:N329 N331:N332 N334:N335 N337:N338 N340:N341 N343:N344 N346:N347 N349:N350 N352:N353 N355:N356 N358:N359 N361:N362 N364:N365 N367:N368 N370:N371 N373:N374 N376:N377 N379:N380 N382:N383 N385:N386 N388:N389 N391:N392 N394:N395 N397:N398 N400:N401 N403:N404 N406:N407 N409:N410 N412:N413 N415:N416 N418:N419 N421:N422 N424:N425 N427:N428 N430:N431 N433:N434 N436:N437 N439:N440 N442:N443 N445:N446 N448:N449 N451:N452 N454:N455 N457:N458 N460:N461 N463:N464 N466:N467 N469:N470 N472:N473 N475:N476 N478:N479 N481:N482 N484:N485 N487:N488 N490:N491 N493:N494 N496:N497 N499:N500 N502:N503 N505:N506 N508:N509 N511:N512 N514:N515 N517:N518 N520:N521 N523:N524 N526:N527 N529:N530 N532:N533 N535:N536 N538:N539 N541:N542 N544:N545 N547:N548 N550:N551 N553:N554 N556:N557 N559:N560 N562:N563 N565:N566 N568:N569 N571:N572 N574:N575 N577:N578 N580:N581 N583:N584 N586:N587 N589:N590 N592:N593 N595:N596 N598:N599 N601:N602 N604:N605 N607:N608 N610:N611 N613:N614 N616:N617 N619:N620 N622:N623 N625:N626 N628:N629 N631:N632 N634:N635 N637:N638 N640:N641 N643:N644 N646:N647 N649:N650 N652:N653 N655:N656 N658:N659 N661:N662 N664:N665 N667:N668 N670:N671 N673:N674 N676:N677 N679:N680 N682:N683 N685:N686 N688:N689 N691:N692 N694:N695 N697:N698 N700:N701 N703:N704 N706:N707 N709:N710 N712:N713 N715:N716 N718:N719 N721:N722 N724:N725 N727:N728 N730:N731 N733:N734 N736:N737 N739:N740 N742:N743 N745:N746 N748:N749 N751:N752 N754:N755 N757:N758 N760:N761 N763:N764 N766:N767 N769:N770 N772:N773 N775:N776 N778:N779 N781:N782 N784:N785 N787:N788 N790:N791 N793:N794 N796:N797 N799:N800 N802:N803 N805:N806 N808:N809 N811:N812 N814:N815 N817:N818 N820:N821 N823:N824 N826:N827 N829:N830 N832:N833 N835:N836 N838:N839 N841:N842 N844:N845 N847:N848 N850:N851 N853:N854 N856:N857 N859:N860 N862:N863 N865:N866 N868:N869 N871:N872 N874:N875 N877:N878 N880:N881 N883:N884 N886:N887 N889:N890 N892:N893 N895:N896 N898:N899 N901:N902 N904:N905 N907:N908 N910:N911 N913:N914 N916:N917 N919:N920 N922:N923 N925:N926 N928:N929 N931:N932 N934:N935 N937:N938 N940:N941 N943:N944 N946:N947 N949:N950 N952:N953 N955:N956 N958:N959 N961:N962 N964:N965 N967:N968 N970:N971 N973:N974 N976:N977 N979:N980 N982:N983 N985:N986 N988:N989 N991:N992 N994:N995 N997:N998 N1000:N1001 N1003:N1004 N1006:N1007 N1009:N1010 N1012:N1013 N1015:N1016 N1018:N1019 N1021:N1022 N1024:N1025 N1027:N1028 N1030:N1031 N1033:N1034 N1036:N1037 N1039:N1040 N1042:N1043 N1045:N1046 N1048:N1049 N1051:N1052 N1054:N1055 N1057:N1058 N1060:N1061 N1063:N1064 N1066:N1067 N1069:N1070 N1072:N1073 N1075:N1076 N1078:N1079 N1081:N1082 N1084:N1085 N1087:N1088 N1090:N1091 N1093:N1094 N1096:N1097 N1099:N1100 N1102:N1103 N1105:N1106 N1108:N1109 N1111:N1112 N1114:N1115 N1117:N1118 N1120:N1121 N1123:N1124 N1126:N1127 N1129:N1130 N1132:N1133 N1135:N1136 N1138:N1139 N1141:N1142 N1144:N1145 N1147:N1148 N1150:N1151 N1153:N1154 N1156:N1157 N1159:N1160 N1162:N1163 N1165:N1166 N1168:N1169 N1171:N1172 N1174:N1175 N1177:N1178 N1180:N1181 N1183:N1184 N1186:N1187 N1189:N1190 N1192:N1193 N1195:N1196 N1198:N1199 C1202 N1201:N1202 C1205 C1208 C1211 C1214 C1217 C1220 C1223 C1226 C1229 C1232 C1235 C1238 C1241 C1244 C1247 C1250 C1253 C1256 C1259 C1262 C1265 C1268 C1271 C1274 C1277 C1280 C1283 C1286 C1289 C1292 C1295 C1298 C1301 C1304 C1307 C1310 C1313 C1316 C1319 C1322 C1325 C1328 C1331 C1334 C1337 C1340 C1343 C1346 C1349 C1352 C1355 C1358 C1361 C1364 C1367 C1370 C1373 C1376 C1379 C1382 C1385 C1388 C1391 C1394 C1397 C1400 C1403 C1406 C1409 C1412 C1415 C1418 C1421 C1424 C1427 C1430 C1433 C1436 C1439 C1442 C1445 C1448 C1451 C1454 C1457 C1460 C1463 C1466 C1469 C1472 C1475 C1478 C1481 C1484 C1487 C1490 C1493 C1496 C1499 C1502 N1204:N1205 N1207:N1208 N1210:N1211 N1213:N1214 N1216:N1217 N1219:N1220 N1222:N1223 N1225:N1226 N1228:N1229 N1231:N1232 N1234:N1235 N1237:N1238 N1240:N1241 N1243:N1244 N1246:N1247 N1249:N1250 N1252:N1253 N1255:N1256 N1258:N1259 N1261:N1262 N1264:N1265 N1267:N1268 N1270:N1271 N1273:N1274 N1276:N1277 N1279:N1280 N1282:N1283 N1285:N1286 N1288:N1289 N1291:N1292 N1294:N1295 N1297:N1298 N1300:N1301 N1303:N1304 N1306:N1307 N1309:N1310 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N1501:N1502 G13:G1503">
    <cfRule type="expression" dxfId="128" priority="77">
      <formula>AND($W$2&lt;&gt;"",OR(ISNUMBER(SEARCH($W$2,C4)),ISTEXT(SEARCH($W$2,C4))))</formula>
    </cfRule>
  </conditionalFormatting>
  <conditionalFormatting sqref="G6">
    <cfRule type="expression" dxfId="127" priority="90">
      <formula>AND($W$2&lt;&gt;"",OR(ISNUMBER(SEARCH($W$2,G6)),ISTEXT(SEARCH($W$2,G6))))</formula>
    </cfRule>
  </conditionalFormatting>
  <conditionalFormatting sqref="N4:N5">
    <cfRule type="expression" dxfId="126" priority="87">
      <formula>AND($W$2&lt;&gt;"",OR(ISNUMBER(SEARCH($W$2,N4)),ISTEXT(SEARCH($W$2,N4))))</formula>
    </cfRule>
  </conditionalFormatting>
  <conditionalFormatting sqref="B7">
    <cfRule type="expression" dxfId="125" priority="86">
      <formula>AND($W$2&lt;&gt;"",OR(ISNUMBER(SEARCH($W$2,C7:E9)),ISNUMBER(SEARCH($W$2,G7:G9)),ISNUMBER(SEARCH($W$2,L7:M9)),ISTEXT(SEARCH($W$2,C7:D9))))</formula>
    </cfRule>
  </conditionalFormatting>
  <conditionalFormatting sqref="B8:B9">
    <cfRule type="expression" dxfId="124" priority="85">
      <formula>AND($W$2&lt;&gt;"",OR(ISNUMBER(SEARCH($W$2,C7:E9)),ISNUMBER(SEARCH($W$2,G7:G9)),ISNUMBER(SEARCH($W$2,L7:M9)),ISTEXT(SEARCH($W$2,C7:D9))))</formula>
    </cfRule>
  </conditionalFormatting>
  <conditionalFormatting sqref="C8">
    <cfRule type="expression" dxfId="123" priority="83">
      <formula>AND($W$2&lt;&gt;"",OR(ISNUMBER(SEARCH($W$2,C8)),ISTEXT(SEARCH($W$2,C8))))</formula>
    </cfRule>
  </conditionalFormatting>
  <conditionalFormatting sqref="E7:E1503">
    <cfRule type="expression" dxfId="122" priority="78">
      <formula>AND($W$2&lt;&gt;"",OR(ISNUMBER(SEARCH($W$2,E7)),ISTEXT(SEARCH($W$2,E7))))</formula>
    </cfRule>
  </conditionalFormatting>
  <conditionalFormatting sqref="G7:G8">
    <cfRule type="expression" dxfId="121" priority="76">
      <formula>AND($W$2&lt;&gt;"",OR(ISNUMBER(SEARCH($W$2,G7)),ISTEXT(SEARCH($W$2,G7))))</formula>
    </cfRule>
  </conditionalFormatting>
  <conditionalFormatting sqref="G9">
    <cfRule type="expression" dxfId="120" priority="75">
      <formula>AND($W$2&lt;&gt;"",OR(ISNUMBER(SEARCH($W$2,G9)),ISTEXT(SEARCH($W$2,G9))))</formula>
    </cfRule>
  </conditionalFormatting>
  <conditionalFormatting sqref="N7:N8">
    <cfRule type="expression" dxfId="119" priority="73">
      <formula>AND($W$2&lt;&gt;"",OR(ISNUMBER(SEARCH($W$2,N7)),ISTEXT(SEARCH($W$2,N7))))</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118" priority="53" stopIfTrue="1">
      <formula>LEN(TRIM(F12))&gt;0</formula>
    </cfRule>
  </conditionalFormatting>
  <conditionalFormatting sqref="D12">
    <cfRule type="expression" dxfId="117" priority="38">
      <formula>AND($W$2&lt;&gt;"",OR(ISNUMBER(SEARCH($W$2,D12)),ISTEXT(SEARCH($W$2,D12))))</formula>
    </cfRule>
    <cfRule type="notContainsBlanks" dxfId="116" priority="52" stopIfTrue="1">
      <formula>LEN(TRIM(D12))&gt;0</formula>
    </cfRule>
  </conditionalFormatting>
  <conditionalFormatting sqref="D11">
    <cfRule type="expression" dxfId="115" priority="39">
      <formula>AND($W$2&lt;&gt;"",OR(ISNUMBER(SEARCH($W$2,D11)),ISTEXT(SEARCH($W$2,D11))))</formula>
    </cfRule>
    <cfRule type="notContainsBlanks" dxfId="114" priority="51" stopIfTrue="1">
      <formula>LEN(TRIM(D11))&gt;0</formula>
    </cfRule>
  </conditionalFormatting>
  <conditionalFormatting sqref="D10">
    <cfRule type="expression" dxfId="113" priority="40">
      <formula>AND($W$2&lt;&gt;"",OR(ISNUMBER(SEARCH($W$2,D10)),ISTEXT(SEARCH($W$2,D10))))</formula>
    </cfRule>
    <cfRule type="notContainsBlanks" dxfId="112" priority="50"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111" priority="49" stopIfTrue="1">
      <formula>LEN(TRIM(F10))&gt;0</formula>
    </cfRule>
  </conditionalFormatting>
  <conditionalFormatting sqref="C10">
    <cfRule type="expression" dxfId="110" priority="43">
      <formula>AND($W$2&lt;&gt;"",OR(ISNUMBER(SEARCH($W$2,C10)),ISTEXT(SEARCH($W$2,C10))))</formula>
    </cfRule>
    <cfRule type="notContainsBlanks" dxfId="109" priority="48" stopIfTrue="1">
      <formula>LEN(TRIM(C10))&gt;0</formula>
    </cfRule>
  </conditionalFormatting>
  <conditionalFormatting sqref="C12">
    <cfRule type="expression" dxfId="108" priority="41">
      <formula>AND($W$2&lt;&gt;"",OR(ISNUMBER(SEARCH($W$2,C12)),ISTEXT(SEARCH($W$2,C12))))</formula>
    </cfRule>
    <cfRule type="expression" dxfId="107" priority="47" stopIfTrue="1">
      <formula>IF(B10&gt;0,B10,"")</formula>
    </cfRule>
  </conditionalFormatting>
  <conditionalFormatting sqref="I10:J1200">
    <cfRule type="notContainsBlanks" dxfId="106" priority="46" stopIfTrue="1">
      <formula>LEN(TRIM(I10))&gt;0</formula>
    </cfRule>
  </conditionalFormatting>
  <conditionalFormatting sqref="B10">
    <cfRule type="expression" dxfId="105" priority="45">
      <formula>AND($W$2&lt;&gt;"",OR(ISNUMBER(SEARCH($W$2,C10:E12)),ISNUMBER(SEARCH($W$2,G10:G12)),ISNUMBER(SEARCH($W$2,L10:M12)),ISTEXT(SEARCH($W$2,C10:D12))))</formula>
    </cfRule>
  </conditionalFormatting>
  <conditionalFormatting sqref="B11:B12">
    <cfRule type="expression" dxfId="104" priority="44">
      <formula>AND($W$2&lt;&gt;"",OR(ISNUMBER(SEARCH($W$2,C10:E12)),ISNUMBER(SEARCH($W$2,G10:G12)),ISNUMBER(SEARCH($W$2,L10:M12)),ISTEXT(SEARCH($W$2,C10:D12))))</formula>
    </cfRule>
  </conditionalFormatting>
  <conditionalFormatting sqref="C11">
    <cfRule type="expression" dxfId="103" priority="42">
      <formula>AND($W$2&lt;&gt;"",OR(ISNUMBER(SEARCH($W$2,C11)),ISTEXT(SEARCH($W$2,C11))))</formula>
    </cfRule>
  </conditionalFormatting>
  <conditionalFormatting sqref="G10:G11">
    <cfRule type="expression" dxfId="102" priority="37">
      <formula>AND($W$2&lt;&gt;"",OR(ISNUMBER(SEARCH($W$2,G10)),ISTEXT(SEARCH($W$2,G10))))</formula>
    </cfRule>
  </conditionalFormatting>
  <conditionalFormatting sqref="G12">
    <cfRule type="expression" dxfId="101" priority="36">
      <formula>AND($W$2&lt;&gt;"",OR(ISNUMBER(SEARCH($W$2,G12)),ISTEXT(SEARCH($W$2,G12))))</formula>
    </cfRule>
  </conditionalFormatting>
  <conditionalFormatting sqref="N10:N11">
    <cfRule type="expression" dxfId="100" priority="35">
      <formula>AND($W$2&lt;&gt;"",OR(ISNUMBER(SEARCH($W$2,N10)),ISTEXT(SEARCH($W$2,N10))))</formula>
    </cfRule>
  </conditionalFormatting>
  <conditionalFormatting sqref="P4:P6">
    <cfRule type="notContainsBlanks" dxfId="99" priority="34" stopIfTrue="1">
      <formula>LEN(TRIM(P4))&gt;0</formula>
    </cfRule>
  </conditionalFormatting>
  <conditionalFormatting sqref="P7:P1200">
    <cfRule type="notContainsBlanks" dxfId="98" priority="33" stopIfTrue="1">
      <formula>LEN(TRIM(P7))&gt;0</formula>
    </cfRule>
  </conditionalFormatting>
  <conditionalFormatting sqref="D1203">
    <cfRule type="expression" dxfId="97" priority="21">
      <formula>AND($W$2&lt;&gt;"",OR(ISNUMBER(SEARCH($W$2,D1203)),ISTEXT(SEARCH($W$2,D1203))))</formula>
    </cfRule>
    <cfRule type="notContainsBlanks" dxfId="96" priority="32" stopIfTrue="1">
      <formula>LEN(TRIM(D1203))&gt;0</formula>
    </cfRule>
  </conditionalFormatting>
  <conditionalFormatting sqref="D1202">
    <cfRule type="expression" dxfId="95" priority="22">
      <formula>AND($W$2&lt;&gt;"",OR(ISNUMBER(SEARCH($W$2,D1202)),ISTEXT(SEARCH($W$2,D1202))))</formula>
    </cfRule>
    <cfRule type="notContainsBlanks" dxfId="94" priority="31" stopIfTrue="1">
      <formula>LEN(TRIM(D1202))&gt;0</formula>
    </cfRule>
  </conditionalFormatting>
  <conditionalFormatting sqref="D1201">
    <cfRule type="expression" dxfId="93" priority="23">
      <formula>AND($W$2&lt;&gt;"",OR(ISNUMBER(SEARCH($W$2,D1201)),ISTEXT(SEARCH($W$2,D1201))))</formula>
    </cfRule>
    <cfRule type="notContainsBlanks" dxfId="92" priority="30" stopIfTrue="1">
      <formula>LEN(TRIM(D1201))&gt;0</formula>
    </cfRule>
  </conditionalFormatting>
  <conditionalFormatting sqref="C1201">
    <cfRule type="expression" dxfId="91" priority="24">
      <formula>AND($W$2&lt;&gt;"",OR(ISNUMBER(SEARCH($W$2,C1201)),ISTEXT(SEARCH($W$2,C1201))))</formula>
    </cfRule>
    <cfRule type="notContainsBlanks" dxfId="90" priority="29" stopIfTrue="1">
      <formula>LEN(TRIM(C1201))&gt;0</formula>
    </cfRule>
  </conditionalFormatting>
  <conditionalFormatting sqref="C1203">
    <cfRule type="expression" dxfId="89" priority="20">
      <formula>AND($W$2&lt;&gt;"",OR(ISNUMBER(SEARCH($W$2,C1203)),ISTEXT(SEARCH($W$2,C1203))))</formula>
    </cfRule>
    <cfRule type="expression" dxfId="88" priority="28" stopIfTrue="1">
      <formula>IF(B1201&gt;0,B1201,"")</formula>
    </cfRule>
  </conditionalFormatting>
  <conditionalFormatting sqref="M1201">
    <cfRule type="containsBlanks" dxfId="87" priority="27">
      <formula>LEN(TRIM(M1201))=0</formula>
    </cfRule>
  </conditionalFormatting>
  <conditionalFormatting sqref="B1201">
    <cfRule type="expression" dxfId="86" priority="26">
      <formula>AND($W$2&lt;&gt;"",OR(ISNUMBER(SEARCH($W$2,C1201:E1203)),ISNUMBER(SEARCH($W$2,G1201:G1203)),ISNUMBER(SEARCH($W$2,L1201:M1203)),ISTEXT(SEARCH($W$2,C1201:D1203))))</formula>
    </cfRule>
  </conditionalFormatting>
  <conditionalFormatting sqref="B1202:B1203">
    <cfRule type="expression" dxfId="85" priority="25">
      <formula>AND($W$2&lt;&gt;"",OR(ISNUMBER(SEARCH($W$2,C1201:E1203)),ISNUMBER(SEARCH($W$2,G1201:G1203)),ISNUMBER(SEARCH($W$2,L1201:M1203)),ISTEXT(SEARCH($W$2,C1201:D1203))))</formula>
    </cfRule>
  </conditionalFormatting>
  <conditionalFormatting sqref="F1203">
    <cfRule type="notContainsBlanks" dxfId="84" priority="19" stopIfTrue="1">
      <formula>LEN(TRIM(F1203))&gt;0</formula>
    </cfRule>
  </conditionalFormatting>
  <conditionalFormatting sqref="F1201">
    <cfRule type="notContainsBlanks" dxfId="83" priority="18" stopIfTrue="1">
      <formula>LEN(TRIM(F1201))&gt;0</formula>
    </cfRule>
  </conditionalFormatting>
  <conditionalFormatting sqref="I1201:J1203">
    <cfRule type="notContainsBlanks" dxfId="82" priority="17" stopIfTrue="1">
      <formula>LEN(TRIM(I1201))&gt;0</formula>
    </cfRule>
  </conditionalFormatting>
  <conditionalFormatting sqref="D1206 D1209 D1212 D1215 D1218 D1221 D1224 D1227 D1230 D1233 D1236 D1239 D1242 D1245 D1248 D1251 D1254 D1257 D1260 D1263 D1266 D1269 D1272 D1275 D1278 D1281 D1284 D1287 D1290 D1293 D1296 D1299 D1302 D1305 D1308 D1311 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D1500 D1503">
    <cfRule type="expression" dxfId="81" priority="5">
      <formula>AND($W$2&lt;&gt;"",OR(ISNUMBER(SEARCH($W$2,D1206)),ISTEXT(SEARCH($W$2,D1206))))</formula>
    </cfRule>
    <cfRule type="notContainsBlanks" dxfId="80" priority="16" stopIfTrue="1">
      <formula>LEN(TRIM(D1206))&gt;0</formula>
    </cfRule>
  </conditionalFormatting>
  <conditionalFormatting sqref="D1205 D1208 D1211 D1214 D1217 D1220 D1223 D1226 D1229 D1232 D1235 D1238 D1241 D1244 D1247 D1250 D1253 D1256 D1259 D1262 D1265 D1268 D1271 D1274 D1277 D1280 D1283 D1286 D1289 D1292 D1295 D1298 D1301 D1304 D1307 D1310 D1313 D1316 D1319 D1322 D1325 D1328 D1331 D1334 D1337 D1340 D1343 D1346 D1349 D1352 D1355 D1358 D1361 D1364 D1367 D1370 D1373 D1376 D1379 D1382 D1385 D1388 D1391 D1394 D1397 D1400 D1403 D1406 D1409 D1412 D1415 D1418 D1421 D1424 D1427 D1430 D1433 D1436 D1439 D1442 D1445 D1448 D1451 D1454 D1457 D1460 D1463 D1466 D1469 D1472 D1475 D1478 D1481 D1484 D1487 D1490 D1493 D1496 D1499 D1502">
    <cfRule type="expression" dxfId="79" priority="6">
      <formula>AND($W$2&lt;&gt;"",OR(ISNUMBER(SEARCH($W$2,D1205)),ISTEXT(SEARCH($W$2,D1205))))</formula>
    </cfRule>
    <cfRule type="notContainsBlanks" dxfId="78" priority="15" stopIfTrue="1">
      <formula>LEN(TRIM(D1205))&gt;0</formula>
    </cfRule>
  </conditionalFormatting>
  <conditionalFormatting sqref="D1204 D1207 D1210 D1213 D1216 D1219 D1222 D1225 D1228 D1231 D1234 D1237 D1240 D1243 D1246 D1249 D1252 D1255 D1258 D1261 D1264 D1267 D1270 D1273 D1276 D1279 D1282 D1285 D1288 D1291 D1294 D1297 D1300 D1303 D1306 D1309 D1312 D1315 D1318 D1321 D1324 D1327 D1330 D1333 D1336 D1339 D1342 D1345 D1348 D1351 D1354 D1357 D1360 D1363 D1366 D1369 D1372 D1375 D1378 D1381 D1384 D1387 D1390 D1393 D1396 D1399 D1402 D1405 D1408 D1411 D1414 D1417 D1420 D1423 D1426 D1429 D1432 D1435 D1438 D1441 D1444 D1447 D1450 D1453 D1456 D1459 D1462 D1465 D1468 D1471 D1474 D1477 D1480 D1483 D1486 D1489 D1492 D1495 D1498 D1501">
    <cfRule type="expression" dxfId="77" priority="7">
      <formula>AND($W$2&lt;&gt;"",OR(ISNUMBER(SEARCH($W$2,D1204)),ISTEXT(SEARCH($W$2,D1204))))</formula>
    </cfRule>
    <cfRule type="notContainsBlanks" dxfId="76" priority="14" stopIfTrue="1">
      <formula>LEN(TRIM(D1204))&gt;0</formula>
    </cfRule>
  </conditionalFormatting>
  <conditionalFormatting sqref="C1204 C1207 C1210 C1213 C1216 C1219 C1222 C1225 C1228 C1231 C1234 C1237 C1240 C1243 C1246 C1249 C1252 C1255 C1258 C1261 C1264 C1267 C1270 C1273 C1276 C1279 C1282 C1285 C1288 C1291 C1294 C1297 C1300 C1303 C1306 C1309 C1312 C1315 C1318 C1321 C1324 C1327 C1330 C1333 C1336 C1339 C1342 C1345 C1348 C1351 C1354 C1357 C1360 C1363 C1366 C1369 C1372 C1375 C1378 C1381 C1384 C1387 C1390 C1393 C1396 C1399 C1402 C1405 C1408 C1411 C1414 C1417 C1420 C1423 C1426 C1429 C1432 C1435 C1438 C1441 C1444 C1447 C1450 C1453 C1456 C1459 C1462 C1465 C1468 C1471 C1474 C1477 C1480 C1483 C1486 C1489 C1492 C1495 C1498 C1501">
    <cfRule type="expression" dxfId="75" priority="8">
      <formula>AND($W$2&lt;&gt;"",OR(ISNUMBER(SEARCH($W$2,C1204)),ISTEXT(SEARCH($W$2,C1204))))</formula>
    </cfRule>
    <cfRule type="notContainsBlanks" dxfId="74" priority="13" stopIfTrue="1">
      <formula>LEN(TRIM(C1204))&gt;0</formula>
    </cfRule>
  </conditionalFormatting>
  <conditionalFormatting sqref="C1206 C1209 C1212 C1215 C1218 C1221 C1224 C1227 C1230 C1233 C1236 C1239 C1242 C1245 C1248 C1251 C1254 C1257 C1260 C1263 C1266 C1269 C1272 C1275 C1278 C1281 C1284 C1287 C1290 C1293 C1296 C1299 C1302 C1305 C1308 C1311 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1500 C1503">
    <cfRule type="expression" dxfId="73" priority="4">
      <formula>AND($W$2&lt;&gt;"",OR(ISNUMBER(SEARCH($W$2,C1206)),ISTEXT(SEARCH($W$2,C1206))))</formula>
    </cfRule>
    <cfRule type="expression" dxfId="72" priority="12" stopIfTrue="1">
      <formula>IF(B1204&gt;0,B1204,"")</formula>
    </cfRule>
  </conditionalFormatting>
  <conditionalFormatting sqref="M1204 M1207 M1210 M1213 M1216 M1219 M1222 M1225 M1228 M1231 M1234 M1237 M1240 M1243 M1246 M1249 M1252 M1255 M1258 M1261 M1264 M1267 M1270 M1273 M1276 M1279 M1282 M1285 M1288 M1291 M1294 M1297 M1300 M1303 M1306 M1309 M1312 M1315 M1318 M1321 M1324 M1327 M1330 M1333 M1336 M1339 M1342 M1345 M1348 M1351 M1354 M1357 M1360 M1363 M1366 M1369 M1372 M1375 M1378 M1381 M1384 M1387 M1390 M1393 M1396 M1399 M1402 M1405 M1408 M1411 M1414 M1417 M1420 M1423 M1426 M1429 M1432 M1435 M1438 M1441 M1444 M1447 M1450 M1453 M1456 M1459 M1462 M1465 M1468 M1471 M1474 M1477 M1480 M1483 M1486 M1489 M1492 M1495 M1498 M1501">
    <cfRule type="containsBlanks" dxfId="71" priority="11">
      <formula>LEN(TRIM(M1204))=0</formula>
    </cfRule>
  </conditionalFormatting>
  <conditionalFormatting sqref="B1204 B1207 B1210 B1213 B1216 B1219 B1222 B1225 B1228 B1231 B1234 B1237 B1240 B1243 B1246 B1249 B1252 B1255 B1258 B1261 B1264 B1267 B1270 B1273 B1276 B1279 B1282 B1285 B1288 B1291 B1294 B1297 B1300 B1303 B1306 B1309 B1312 B1315 B1318 B1321 B1324 B1327 B1330 B1333 B1336 B1339 B1342 B1345 B1348 B1351 B1354 B1357 B1360 B1363 B1366 B1369 B1372 B1375 B1378 B1381 B1384 B1387 B1390 B1393 B1396 B1399 B1402 B1405 B1408 B1411 B1414 B1417 B1420 B1423 B1426 B1429 B1432 B1435 B1438 B1441 B1444 B1447 B1450 B1453 B1456 B1459 B1462 B1465 B1468 B1471 B1474 B1477 B1480 B1483 B1486 B1489 B1492 B1495 B1498 B1501">
    <cfRule type="expression" dxfId="70" priority="10">
      <formula>AND($W$2&lt;&gt;"",OR(ISNUMBER(SEARCH($W$2,C1204:E1206)),ISNUMBER(SEARCH($W$2,G1204:G1206)),ISNUMBER(SEARCH($W$2,L1204:M1206)),ISTEXT(SEARCH($W$2,C1204:D1206))))</formula>
    </cfRule>
  </conditionalFormatting>
  <conditionalFormatting sqref="B1205:B1206 B1208:B1209 B1211:B1212 B1214:B1215 B1217:B1218 B1220:B1221 B1223:B1224 B1226:B1227 B1229:B1230 B1232:B1233 B1235:B1236 B1238:B1239 B1241:B1242 B1244:B1245 B1247:B1248 B1250:B1251 B1253:B1254 B1256:B1257 B1259:B1260 B1262:B1263 B1265:B1266 B1268:B1269 B1271:B1272 B1274:B1275 B1277:B1278 B1280:B1281 B1283:B1284 B1286:B1287 B1289:B1290 B1292:B1293 B1295:B1296 B1298:B1299 B1301:B1302 B1304:B1305 B1307:B1308 B1310:B1311 B1313:B1314 B1316:B1317 B1319:B1320 B1322:B1323 B1325:B1326 B1328:B1329 B1331:B1332 B1334:B1335 B1337:B1338 B1340:B1341 B1343:B1344 B1346:B1347 B1349:B1350 B1352:B1353 B1355:B1356 B1358:B1359 B1361:B1362 B1364:B1365 B1367:B1368 B1370:B1371 B1373:B1374 B1376:B1377 B1379:B1380 B1382:B1383 B1385:B1386 B1388:B1389 B1391:B1392 B1394:B1395 B1397:B1398 B1400:B1401 B1403:B1404 B1406:B1407 B1409:B1410 B1412:B1413 B1415:B1416 B1418:B1419 B1421:B1422 B1424:B1425 B1427:B1428 B1430:B1431 B1433:B1434 B1436:B1437 B1439:B1440 B1442:B1443 B1445:B1446 B1448:B1449 B1451:B1452 B1454:B1455 B1457:B1458 B1460:B1461 B1463:B1464 B1466:B1467 B1469:B1470 B1472:B1473 B1475:B1476 B1478:B1479 B1481:B1482 B1484:B1485 B1487:B1488 B1490:B1491 B1493:B1494 B1496:B1497 B1499:B1500">
    <cfRule type="expression" dxfId="69" priority="9">
      <formula>AND($W$2&lt;&gt;"",OR(ISNUMBER(SEARCH($W$2,C1204:E1206)),ISNUMBER(SEARCH($W$2,G1204:G1206)),ISNUMBER(SEARCH($W$2,L1204:M1206)),ISTEXT(SEARCH($W$2,C1204:D1206))))</formula>
    </cfRule>
  </conditionalFormatting>
  <conditionalFormatting sqref="F1206 F1209 F1212 F1215 F1218 F1221 F1224 F1227 F1230 F1233 F1236 F1239 F1242 F1245 F1248 F1251 F1254 F1257 F1260 F1263 F1266 F1269 F1272 F1275 F1278 F1281 F1284 F1287 F1290 F1293 F1296 F1299 F1302 F1305 F1308 F1311 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F1500 F1503">
    <cfRule type="notContainsBlanks" dxfId="68" priority="3" stopIfTrue="1">
      <formula>LEN(TRIM(F1206))&gt;0</formula>
    </cfRule>
  </conditionalFormatting>
  <conditionalFormatting sqref="F1204 F1207 F1210 F1213 F1216 F1219 F1222 F1225 F1228 F1231 F1234 F1237 F1240 F1243 F1246 F1249 F1252 F1255 F1258 F1261 F1264 F1267 F1270 F1273 F1276 F1279 F1282 F1285 F1288 F1291 F1294 F1297 F1300 F1303 F1306 F1309 F1312 F1315 F1318 F1321 F1324 F1327 F1330 F1333 F1336 F1339 F1342 F1345 F1348 F1351 F1354 F1357 F1360 F1363 F1366 F1369 F1372 F1375 F1378 F1381 F1384 F1387 F1390 F1393 F1396 F1399 F1402 F1405 F1408 F1411 F1414 F1417 F1420 F1423 F1426 F1429 F1432 F1435 F1438 F1441 F1444 F1447 F1450 F1453 F1456 F1459 F1462 F1465 F1468 F1471 F1474 F1477 F1480 F1483 F1486 F1489 F1492 F1495 F1498 F1501">
    <cfRule type="notContainsBlanks" dxfId="67" priority="2" stopIfTrue="1">
      <formula>LEN(TRIM(F1204))&gt;0</formula>
    </cfRule>
  </conditionalFormatting>
  <conditionalFormatting sqref="I1204:J1503">
    <cfRule type="notContainsBlanks" dxfId="66" priority="1" stopIfTrue="1">
      <formula>LEN(TRIM(I1204))&gt;0</formula>
    </cfRule>
  </conditionalFormatting>
  <conditionalFormatting sqref="B1503">
    <cfRule type="expression" dxfId="65" priority="3187">
      <formula>AND($W$2&lt;&gt;"",OR(ISNUMBER(SEARCH($W$2,C1502:E1503)),ISNUMBER(SEARCH($W$2,G1502:G1503)),ISNUMBER(SEARCH($W$2,L1502:M1503)),ISTEXT(SEARCH($W$2,C1502:D1503))))</formula>
    </cfRule>
  </conditionalFormatting>
  <pageMargins left="0.70866141732283472" right="0.70866141732283472" top="0.78740157480314965" bottom="0.78740157480314965" header="0.31496062992125984" footer="0.31496062992125984"/>
  <pageSetup paperSize="9" scale="51" fitToHeight="0" orientation="landscape" cellComments="asDisplayed" r:id="rId1"/>
  <headerFooter alignWithMargins="0"/>
  <rowBreaks count="1" manualBreakCount="1">
    <brk id="16" min="1"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O6784"/>
  <sheetViews>
    <sheetView topLeftCell="B40" zoomScaleNormal="100" zoomScaleSheetLayoutView="100" workbookViewId="0">
      <selection activeCell="B53" sqref="B53:B69"/>
    </sheetView>
  </sheetViews>
  <sheetFormatPr defaultRowHeight="15" x14ac:dyDescent="0.25"/>
  <cols>
    <col min="1" max="1" width="9.140625" hidden="1" customWidth="1"/>
    <col min="2" max="2" width="9.140625" style="128"/>
    <col min="3" max="3" width="43.140625" style="84" customWidth="1"/>
    <col min="4" max="4" width="63.5703125" style="82" customWidth="1"/>
    <col min="5" max="5" width="5.42578125" style="15" customWidth="1"/>
    <col min="6" max="6" width="4" customWidth="1"/>
    <col min="7" max="7" width="3" customWidth="1"/>
  </cols>
  <sheetData>
    <row r="1" spans="1:15" ht="59.25" customHeight="1" thickBot="1" x14ac:dyDescent="0.3">
      <c r="B1" s="30" t="s">
        <v>384</v>
      </c>
      <c r="C1" s="161" t="s">
        <v>29</v>
      </c>
      <c r="D1" s="160" t="s">
        <v>28</v>
      </c>
      <c r="E1" s="34" t="s">
        <v>26</v>
      </c>
      <c r="F1" s="159" t="s">
        <v>385</v>
      </c>
      <c r="G1" s="115" t="s">
        <v>38</v>
      </c>
      <c r="K1" s="23"/>
    </row>
    <row r="2" spans="1:15" ht="30" x14ac:dyDescent="0.25">
      <c r="A2">
        <f>SUM((ROW()+15)/17)</f>
        <v>1</v>
      </c>
      <c r="B2" s="449" t="str">
        <f ca="1">IF(OFFSET(Zdroj!$B$16,A2-1,0)&gt;0,CONCATENATE(A2,"
","___ ","
",OFFSET(Zdroj!$B$16,A2-1,0)),"")</f>
        <v>1
___ 
2</v>
      </c>
      <c r="C2" s="83" t="str">
        <f ca="1">IF(OFFSET(Zdroj!AI$16,A2-1,0)=0,"",CONCATENATE("A",$A$2," - ",Zdroj!$AI$15))</f>
        <v>A1 -  Vazba projektu na vyvážený rozvoj území kraje</v>
      </c>
      <c r="D2" s="81" t="str">
        <f ca="1">IF(C2="","",CONCATENATE(OFFSET(Zdroj!AI$16,A2-1,0)," - ",OFFSET(Zdroj!BK$16,A2-1,0)))</f>
        <v>1C - projekt je realizován na území obce, která je negativně hodnocena v jednom pilíři ze tří (kategorie zařazení - 2a, 2b, 2c)</v>
      </c>
      <c r="E2" s="35">
        <f ca="1">IF(C2="","",OFFSET(Zdroj!BL$16,A2-1,0))</f>
        <v>5</v>
      </c>
      <c r="F2" s="450">
        <f ca="1">IF(SUM(E2:E7)=0,"",SUM(E2:E7))</f>
        <v>32</v>
      </c>
      <c r="G2" s="451">
        <f ca="1">IF(SUM(E2:E18)=0,"",SUM(E2:E18))</f>
        <v>92</v>
      </c>
      <c r="K2" s="23"/>
      <c r="L2" s="23"/>
      <c r="M2" s="23"/>
      <c r="N2" s="23"/>
      <c r="O2" s="23"/>
    </row>
    <row r="3" spans="1:15" x14ac:dyDescent="0.25">
      <c r="B3" s="449"/>
      <c r="C3" s="83" t="str">
        <f ca="1">IF(OFFSET(Zdroj!AJ$16,A2-1,0)=0,"",CONCATENATE("A",$A$2+1," - ",Zdroj!$AJ$15))</f>
        <v>A2 - Aktuální počet obyvatel</v>
      </c>
      <c r="D3" s="81" t="str">
        <f ca="1">IF(C3="","",CONCATENATE(OFFSET(Zdroj!AJ$16,A2-1,0)," - ",OFFSET(Zdroj!BM$16,A2-1,0)))</f>
        <v>2A - 10 000 a více</v>
      </c>
      <c r="E3" s="35">
        <f ca="1">IF(C3="","",OFFSET(Zdroj!BN$16,A2-1,0))</f>
        <v>17</v>
      </c>
      <c r="F3" s="450"/>
      <c r="G3" s="451"/>
    </row>
    <row r="4" spans="1:15" ht="45" x14ac:dyDescent="0.25">
      <c r="B4" s="449"/>
      <c r="C4" s="83" t="str">
        <f ca="1">IF(OFFSET(Zdroj!AK$16,A2-1,0)=0,"",CONCATENATE("A",$A$2+2," - ",Zdroj!$AK$15))</f>
        <v>A3 - Počet poskytnutých dotací žadateli v rámci tohoto dotačního programu od roku 2019</v>
      </c>
      <c r="D4" s="81" t="str">
        <f ca="1">IF(C4="","",CONCATENATE(OFFSET(Zdroj!AK$16,A2-1,0)," - ",OFFSET(Zdroj!BO$16,A2-1,0)))</f>
        <v>3A - 0</v>
      </c>
      <c r="E4" s="35">
        <f ca="1">IF(C4="","",OFFSET(Zdroj!BP$16,A2-1,0))</f>
        <v>10</v>
      </c>
      <c r="F4" s="450"/>
      <c r="G4" s="451"/>
    </row>
    <row r="5" spans="1:15" x14ac:dyDescent="0.25">
      <c r="B5" s="449"/>
      <c r="C5" s="83" t="str">
        <f ca="1">IF(OFFSET(Zdroj!AL$16,A2-1,0)=0,"",CONCATENATE("A",$A$2+3," - ",Zdroj!$AL$15))</f>
        <v/>
      </c>
      <c r="D5" s="81" t="str">
        <f ca="1">IF(C5="","",CONCATENATE(OFFSET(Zdroj!AL$16,A2-1,0)," - ",OFFSET(Zdroj!BQ$16,A2-1,0)))</f>
        <v/>
      </c>
      <c r="E5" s="35" t="str">
        <f ca="1">IF(C5="","",OFFSET(Zdroj!BR$16,A2-1,0))</f>
        <v/>
      </c>
      <c r="F5" s="450"/>
      <c r="G5" s="451"/>
    </row>
    <row r="6" spans="1:15" x14ac:dyDescent="0.25">
      <c r="B6" s="449"/>
      <c r="C6" s="83" t="str">
        <f ca="1">IF(OFFSET(Zdroj!AM$16,A2-1,0)=0,"",CONCATENATE("A",$A$2+4," - ",Zdroj!$AM$15))</f>
        <v/>
      </c>
      <c r="D6" s="81" t="str">
        <f ca="1">IF(C6="","",CONCATENATE(OFFSET(Zdroj!AM$16,A2-1,0)," - ",OFFSET(Zdroj!BS$16,A2-1,0)))</f>
        <v/>
      </c>
      <c r="E6" s="35" t="str">
        <f ca="1">IF(C6="","",OFFSET(Zdroj!BT$16,A2-1,0))</f>
        <v/>
      </c>
      <c r="F6" s="450"/>
      <c r="G6" s="451"/>
    </row>
    <row r="7" spans="1:15" x14ac:dyDescent="0.25">
      <c r="B7" s="449"/>
      <c r="C7" s="83" t="str">
        <f ca="1">IF(OFFSET(Zdroj!AN$16,A2-1,0)=0,"",CONCATENATE("A",$A$2+5," - ",Zdroj!$AN$15))</f>
        <v/>
      </c>
      <c r="D7" s="81" t="str">
        <f ca="1">IF(C7="","",CONCATENATE(OFFSET(Zdroj!AN$16,A2-1,0)," - ",OFFSET(Zdroj!BU$16,A2-1,0)))</f>
        <v/>
      </c>
      <c r="E7" s="35" t="str">
        <f ca="1">IF(C7="","",OFFSET(Zdroj!BV$16,A2-1,0))</f>
        <v/>
      </c>
      <c r="F7" s="450"/>
      <c r="G7" s="451"/>
    </row>
    <row r="8" spans="1:15" ht="60" x14ac:dyDescent="0.25">
      <c r="B8" s="449"/>
      <c r="C8" s="83" t="str">
        <f ca="1">IF(OFFSET(Zdroj!AO$16,A2-1,0)=0,"",CONCATENATE("B",$A$2," - ",Zdroj!$AO$15))</f>
        <v>B1 - Počet dopravně bezpečnostních akcí pořádaných na DDH pro děti MŠ a žáky ZŠ v roce 2022 mimo výuku povinné dopravní výchovy pro děti 4. tříd ZŠ</v>
      </c>
      <c r="D8" s="81" t="str">
        <f ca="1">IF(C8="","",CONCATENATE(OFFSET(Zdroj!AO$16,A2-1,0)))</f>
        <v>5 a více, nové DDH</v>
      </c>
      <c r="E8" s="35">
        <f ca="1">IF(C8="","",OFFSET(Zdroj!AP$16,A2-1,0))</f>
        <v>10</v>
      </c>
      <c r="F8" s="450">
        <f ca="1">IF(SUM(E8:E16)=0,"",SUM(E8:E16))</f>
        <v>40</v>
      </c>
      <c r="G8" s="451"/>
    </row>
    <row r="9" spans="1:15" ht="30" x14ac:dyDescent="0.25">
      <c r="B9" s="449"/>
      <c r="C9" s="83" t="str">
        <f ca="1">IF(OFFSET(Zdroj!AQ$16,A2-1,0)=0,"",CONCATENATE("B",$A$2+1," - ",Zdroj!$AQ$15))</f>
        <v>B2 - Návštěvnost dětského dopravního hřiště (DDH) v roce 2023 (dětí, dětí MŠ a žáků ZŠ)</v>
      </c>
      <c r="D9" s="81" t="str">
        <f ca="1">IF(C9="","",CONCATENATE(OFFSET(Zdroj!AQ$16,A2-1,0)))</f>
        <v>4 500 a více, nové DDH</v>
      </c>
      <c r="E9" s="35">
        <f ca="1">IF(C9="","",OFFSET(Zdroj!AR$16,A2-1,0))</f>
        <v>20</v>
      </c>
      <c r="F9" s="450"/>
      <c r="G9" s="451"/>
    </row>
    <row r="10" spans="1:15" ht="30" x14ac:dyDescent="0.25">
      <c r="B10" s="449"/>
      <c r="C10" s="83" t="str">
        <f ca="1">IF(OFFSET(Zdroj!AS$16,A2-1,0)=0,"",CONCATENATE("B",$A$2+2," - ",Zdroj!$AS$15))</f>
        <v>B3 - Výuka povinné dopravní výchovy pro žáky 4. tříd ZŠ</v>
      </c>
      <c r="D10" s="81" t="str">
        <f ca="1">IF(C10="","",CONCATENATE(OFFSET(Zdroj!AS$16,A2-1,0)))</f>
        <v>ano</v>
      </c>
      <c r="E10" s="35">
        <f ca="1">IF(C10="","",OFFSET(Zdroj!AT$16,A2-1,0))</f>
        <v>10</v>
      </c>
      <c r="F10" s="450"/>
      <c r="G10" s="451"/>
    </row>
    <row r="11" spans="1:15" x14ac:dyDescent="0.25">
      <c r="B11" s="449"/>
      <c r="C11" s="83" t="str">
        <f ca="1">IF(OFFSET(Zdroj!AU$16,A2-1,0)=0,"",CONCATENATE("B",$A$2+3," - ",Zdroj!$AU$15))</f>
        <v/>
      </c>
      <c r="D11" s="81" t="str">
        <f ca="1">IF(C11="","",CONCATENATE(OFFSET(Zdroj!AU$16,A2-1,0)))</f>
        <v/>
      </c>
      <c r="E11" s="35" t="str">
        <f ca="1">IF(C11="","",OFFSET(Zdroj!AV$16,A2-1,0))</f>
        <v/>
      </c>
      <c r="F11" s="450"/>
      <c r="G11" s="451"/>
    </row>
    <row r="12" spans="1:15" x14ac:dyDescent="0.25">
      <c r="B12" s="449"/>
      <c r="C12" s="83" t="str">
        <f ca="1">IF(OFFSET(Zdroj!AW$16,A2-1,0)=0,"",CONCATENATE("B",$A$2+4," - ",Zdroj!$AW$15))</f>
        <v/>
      </c>
      <c r="D12" s="81" t="str">
        <f ca="1">IF(C12="","",CONCATENATE(OFFSET(Zdroj!AW$16,A2-1,0)))</f>
        <v/>
      </c>
      <c r="E12" s="35" t="str">
        <f ca="1">IF(C12="","",OFFSET(Zdroj!AX$16,A2-1,0))</f>
        <v/>
      </c>
      <c r="F12" s="450"/>
      <c r="G12" s="451"/>
    </row>
    <row r="13" spans="1:15" x14ac:dyDescent="0.25">
      <c r="B13" s="449"/>
      <c r="C13" s="83" t="str">
        <f ca="1">IF(OFFSET(Zdroj!AY$16,A2-1,0)=0,"",CONCATENATE("B",$A$2+5," - ",Zdroj!$AY$15))</f>
        <v/>
      </c>
      <c r="D13" s="81" t="str">
        <f ca="1">IF(C13="","",CONCATENATE(OFFSET(Zdroj!AY$16,A2-1,0)))</f>
        <v/>
      </c>
      <c r="E13" s="35" t="str">
        <f ca="1">IF(C13="","",OFFSET(Zdroj!AZ$16,A2-1,0))</f>
        <v/>
      </c>
      <c r="F13" s="450"/>
      <c r="G13" s="451"/>
    </row>
    <row r="14" spans="1:15" x14ac:dyDescent="0.25">
      <c r="B14" s="449"/>
      <c r="C14" s="83" t="str">
        <f ca="1">IF(OFFSET(Zdroj!BA$16,A2-1,0)=0,"",CONCATENATE("B",$A$2+6," - ",Zdroj!$BA$15))</f>
        <v/>
      </c>
      <c r="D14" s="81" t="str">
        <f ca="1">IF(C14="","",CONCATENATE(OFFSET(Zdroj!BA$16,A2-1,0)))</f>
        <v/>
      </c>
      <c r="E14" s="35" t="str">
        <f ca="1">IF(C14="","",OFFSET(Zdroj!BB$16,A2-1,0))</f>
        <v/>
      </c>
      <c r="F14" s="450"/>
      <c r="G14" s="451"/>
    </row>
    <row r="15" spans="1:15" x14ac:dyDescent="0.25">
      <c r="B15" s="449"/>
      <c r="C15" s="83" t="str">
        <f ca="1">IF(OFFSET(Zdroj!BC$16,A2-1,0)=0,"",CONCATENATE("B",$A$2+7," - ",Zdroj!$BC$15))</f>
        <v/>
      </c>
      <c r="D15" s="81" t="str">
        <f ca="1">IF(C15="","",CONCATENATE(OFFSET(Zdroj!BC$16,A2-1,0)))</f>
        <v/>
      </c>
      <c r="E15" s="35" t="str">
        <f ca="1">IF(C15="","",OFFSET(Zdroj!BD$16,A2-1,0))</f>
        <v/>
      </c>
      <c r="F15" s="450"/>
      <c r="G15" s="451"/>
    </row>
    <row r="16" spans="1:15" x14ac:dyDescent="0.25">
      <c r="B16" s="449"/>
      <c r="C16" s="83" t="str">
        <f ca="1">IF(OFFSET(Zdroj!BE$16,A2-1,0)=0,"",CONCATENATE("B",$A$2+8," - ",Zdroj!$BE$15))</f>
        <v/>
      </c>
      <c r="D16" s="81" t="str">
        <f ca="1">IF(C16="","",CONCATENATE(OFFSET(Zdroj!BE$16,A2-1,0)))</f>
        <v/>
      </c>
      <c r="E16" s="35" t="str">
        <f ca="1">IF(C16="","",OFFSET(Zdroj!BF$16,A2-1,0))</f>
        <v/>
      </c>
      <c r="F16" s="450"/>
      <c r="G16" s="451"/>
    </row>
    <row r="17" spans="1:7" ht="45" x14ac:dyDescent="0.25">
      <c r="B17" s="449"/>
      <c r="C17" s="83" t="str">
        <f ca="1">IF(OFFSET(Zdroj!BG$16,A2-1,0)=0,"",CONCATENATE("C",$A$2," - ",Zdroj!$BG$15))</f>
        <v>C1 - Posouzení významu projektu pro Olomoucký kraj</v>
      </c>
      <c r="D17" s="81" t="str">
        <f ca="1">IF(C17="","",CONCATENATE(OFFSET(Zdroj!BG$16,A2-1,0)))</f>
        <v xml:space="preserve">zkvalitnění zázemí DDH                     zkvalitnění prostor DDH                    zvýšení kapacity DDH                       umožnění využívání DDH veřejností a podpora sportování dětí             </v>
      </c>
      <c r="E17" s="35">
        <f ca="1">IF(C17="","",OFFSET(Zdroj!BH$16,A2-1,0))</f>
        <v>20</v>
      </c>
      <c r="F17" s="450">
        <f ca="1">IF(SUM(E17:E18)=0,"",SUM(E17:E18))</f>
        <v>20</v>
      </c>
      <c r="G17" s="451"/>
    </row>
    <row r="18" spans="1:7" x14ac:dyDescent="0.25">
      <c r="B18" s="449"/>
      <c r="C18" s="83" t="str">
        <f ca="1">IF(OFFSET(Zdroj!BI$16,A2-1,0)=0,"",CONCATENATE("C",$A$2+1," - ",Zdroj!$BI$15))</f>
        <v/>
      </c>
      <c r="D18" s="81" t="str">
        <f ca="1">IF(C18="","",CONCATENATE(OFFSET(Zdroj!BI$16,A2-1,0)))</f>
        <v/>
      </c>
      <c r="E18" s="35" t="str">
        <f ca="1">IF(C18="","",OFFSET(Zdroj!BJ$16,A2-1,0))</f>
        <v/>
      </c>
      <c r="F18" s="450"/>
      <c r="G18" s="451"/>
    </row>
    <row r="19" spans="1:7" ht="30" x14ac:dyDescent="0.25">
      <c r="A19">
        <f>SUM((ROW()+15)/17)</f>
        <v>2</v>
      </c>
      <c r="B19" s="449" t="str">
        <f ca="1">IF(OFFSET(Zdroj!$B$16,A19-1,0)&gt;0,CONCATENATE(A19,"
","___ ","
",OFFSET(Zdroj!$B$16,A19-1,0)),"")</f>
        <v>2
___ 
1</v>
      </c>
      <c r="C19" s="83" t="str">
        <f ca="1">IF(OFFSET(Zdroj!AI$16,A19-1,0)=0,"",CONCATENATE("A",$A$2," - ",Zdroj!$AI$15))</f>
        <v>A1 -  Vazba projektu na vyvážený rozvoj území kraje</v>
      </c>
      <c r="D19" s="81" t="str">
        <f ca="1">IF(C19="","",CONCATENATE(OFFSET(Zdroj!AI$16,A19-1,0)," - ",OFFSET(Zdroj!BK$16,A19-1,0)))</f>
        <v>1B - projekt je realizován na území obce, která je negativně hodnocena ve dvou pilířích ze tří (kategorie zařazení - 3a, 3b, 3c)</v>
      </c>
      <c r="E19" s="35">
        <f ca="1">IF(C19="","",OFFSET(Zdroj!BL$16,A19-1,0))</f>
        <v>9</v>
      </c>
      <c r="F19" s="450">
        <f ca="1">IF(SUM(E19:E24)=0,"",SUM(E19:E24))</f>
        <v>31</v>
      </c>
      <c r="G19" s="451">
        <f ca="1">IF(SUM(E19:E35)=0,"",SUM(E19:E35))</f>
        <v>82</v>
      </c>
    </row>
    <row r="20" spans="1:7" x14ac:dyDescent="0.25">
      <c r="B20" s="449"/>
      <c r="C20" s="83" t="str">
        <f ca="1">IF(OFFSET(Zdroj!AJ$16,A19-1,0)=0,"",CONCATENATE("A",$A$2+1," - ",Zdroj!$AJ$15))</f>
        <v>A2 - Aktuální počet obyvatel</v>
      </c>
      <c r="D20" s="81" t="str">
        <f ca="1">IF(C20="","",CONCATENATE(OFFSET(Zdroj!AJ$16,A19-1,0)," - ",OFFSET(Zdroj!BM$16,A19-1,0)))</f>
        <v>2A - 10 000 a více</v>
      </c>
      <c r="E20" s="35">
        <f ca="1">IF(C20="","",OFFSET(Zdroj!BN$16,A19-1,0))</f>
        <v>17</v>
      </c>
      <c r="F20" s="450"/>
      <c r="G20" s="451"/>
    </row>
    <row r="21" spans="1:7" ht="45" x14ac:dyDescent="0.25">
      <c r="B21" s="449"/>
      <c r="C21" s="83" t="str">
        <f ca="1">IF(OFFSET(Zdroj!AK$16,A19-1,0)=0,"",CONCATENATE("A",$A$2+2," - ",Zdroj!$AK$15))</f>
        <v>A3 - Počet poskytnutých dotací žadateli v rámci tohoto dotačního programu od roku 2019</v>
      </c>
      <c r="D21" s="81" t="str">
        <f ca="1">IF(C21="","",CONCATENATE(OFFSET(Zdroj!AK$16,A19-1,0)," - ",OFFSET(Zdroj!BO$16,A19-1,0)))</f>
        <v>3B - 1 - 3</v>
      </c>
      <c r="E21" s="35">
        <f ca="1">IF(C21="","",OFFSET(Zdroj!BP$16,A19-1,0))</f>
        <v>5</v>
      </c>
      <c r="F21" s="450"/>
      <c r="G21" s="451"/>
    </row>
    <row r="22" spans="1:7" x14ac:dyDescent="0.25">
      <c r="B22" s="449"/>
      <c r="C22" s="83" t="str">
        <f ca="1">IF(OFFSET(Zdroj!AL$16,A19-1,0)=0,"",CONCATENATE("A",$A$2+3," - ",Zdroj!$AL$15))</f>
        <v/>
      </c>
      <c r="D22" s="81" t="str">
        <f ca="1">IF(C22="","",CONCATENATE(OFFSET(Zdroj!AL$16,A19-1,0)," - ",OFFSET(Zdroj!BQ$16,A19-1,0)))</f>
        <v/>
      </c>
      <c r="E22" s="35" t="str">
        <f ca="1">IF(C22="","",OFFSET(Zdroj!BR$16,A19-1,0))</f>
        <v/>
      </c>
      <c r="F22" s="450"/>
      <c r="G22" s="451"/>
    </row>
    <row r="23" spans="1:7" x14ac:dyDescent="0.25">
      <c r="B23" s="449"/>
      <c r="C23" s="83" t="str">
        <f ca="1">IF(OFFSET(Zdroj!AM$16,A19-1,0)=0,"",CONCATENATE("A",$A$2+4," - ",Zdroj!$AM$15))</f>
        <v/>
      </c>
      <c r="D23" s="81" t="str">
        <f ca="1">IF(C23="","",CONCATENATE(OFFSET(Zdroj!AM$16,A19-1,0)," - ",OFFSET(Zdroj!BS$16,A19-1,0)))</f>
        <v/>
      </c>
      <c r="E23" s="35" t="str">
        <f ca="1">IF(C23="","",OFFSET(Zdroj!BT$16,A19-1,0))</f>
        <v/>
      </c>
      <c r="F23" s="450"/>
      <c r="G23" s="451"/>
    </row>
    <row r="24" spans="1:7" x14ac:dyDescent="0.25">
      <c r="B24" s="449"/>
      <c r="C24" s="83" t="str">
        <f ca="1">IF(OFFSET(Zdroj!AN$16,A19-1,0)=0,"",CONCATENATE("A",$A$2+5," - ",Zdroj!$AN$15))</f>
        <v/>
      </c>
      <c r="D24" s="81" t="str">
        <f ca="1">IF(C24="","",CONCATENATE(OFFSET(Zdroj!AN$16,A19-1,0)," - ",OFFSET(Zdroj!BU$16,A19-1,0)))</f>
        <v/>
      </c>
      <c r="E24" s="35" t="str">
        <f ca="1">IF(C24="","",OFFSET(Zdroj!BV$16,A19-1,0))</f>
        <v/>
      </c>
      <c r="F24" s="450"/>
      <c r="G24" s="451"/>
    </row>
    <row r="25" spans="1:7" ht="60" x14ac:dyDescent="0.25">
      <c r="B25" s="449"/>
      <c r="C25" s="83" t="str">
        <f ca="1">IF(OFFSET(Zdroj!AO$16,A19-1,0)=0,"",CONCATENATE("B",$A$2," - ",Zdroj!$AO$15))</f>
        <v>B1 - Počet dopravně bezpečnostních akcí pořádaných na DDH pro děti MŠ a žáky ZŠ v roce 2022 mimo výuku povinné dopravní výchovy pro děti 4. tříd ZŠ</v>
      </c>
      <c r="D25" s="81" t="str">
        <f ca="1">IF(C25="","",CONCATENATE(OFFSET(Zdroj!AO$16,A19-1,0)))</f>
        <v>5 a více, nové DDH</v>
      </c>
      <c r="E25" s="35">
        <f ca="1">IF(C25="","",OFFSET(Zdroj!AP$16,A19-1,0))</f>
        <v>10</v>
      </c>
      <c r="F25" s="450">
        <f ca="1">IF(SUM(E25:E33)=0,"",SUM(E25:E33))</f>
        <v>36</v>
      </c>
      <c r="G25" s="451"/>
    </row>
    <row r="26" spans="1:7" ht="30" x14ac:dyDescent="0.25">
      <c r="B26" s="449"/>
      <c r="C26" s="83" t="str">
        <f ca="1">IF(OFFSET(Zdroj!AQ$16,A19-1,0)=0,"",CONCATENATE("B",$A$2+1," - ",Zdroj!$AQ$15))</f>
        <v>B2 - Návštěvnost dětského dopravního hřiště (DDH) v roce 2023 (dětí, dětí MŠ a žáků ZŠ)</v>
      </c>
      <c r="D26" s="81" t="str">
        <f ca="1">IF(C26="","",CONCATENATE(OFFSET(Zdroj!AQ$16,A19-1,0)))</f>
        <v>3 500 - 3 999</v>
      </c>
      <c r="E26" s="35">
        <f ca="1">IF(C26="","",OFFSET(Zdroj!AR$16,A19-1,0))</f>
        <v>16</v>
      </c>
      <c r="F26" s="450"/>
      <c r="G26" s="451"/>
    </row>
    <row r="27" spans="1:7" ht="30" x14ac:dyDescent="0.25">
      <c r="B27" s="449"/>
      <c r="C27" s="83" t="str">
        <f ca="1">IF(OFFSET(Zdroj!AS$16,A19-1,0)=0,"",CONCATENATE("B",$A$2+2," - ",Zdroj!$AS$15))</f>
        <v>B3 - Výuka povinné dopravní výchovy pro žáky 4. tříd ZŠ</v>
      </c>
      <c r="D27" s="81" t="str">
        <f ca="1">IF(C27="","",CONCATENATE(OFFSET(Zdroj!AS$16,A19-1,0)))</f>
        <v>ano</v>
      </c>
      <c r="E27" s="35">
        <f ca="1">IF(C27="","",OFFSET(Zdroj!AT$16,A19-1,0))</f>
        <v>10</v>
      </c>
      <c r="F27" s="450"/>
      <c r="G27" s="451"/>
    </row>
    <row r="28" spans="1:7" x14ac:dyDescent="0.25">
      <c r="B28" s="449"/>
      <c r="C28" s="83" t="str">
        <f ca="1">IF(OFFSET(Zdroj!AU$16,A19-1,0)=0,"",CONCATENATE("B",$A$2+3," - ",Zdroj!$AU$15))</f>
        <v/>
      </c>
      <c r="D28" s="81" t="str">
        <f ca="1">IF(C28="","",CONCATENATE(OFFSET(Zdroj!AU$16,A19-1,0)))</f>
        <v/>
      </c>
      <c r="E28" s="35" t="str">
        <f ca="1">IF(C28="","",OFFSET(Zdroj!AV$16,A19-1,0))</f>
        <v/>
      </c>
      <c r="F28" s="450"/>
      <c r="G28" s="451"/>
    </row>
    <row r="29" spans="1:7" x14ac:dyDescent="0.25">
      <c r="B29" s="449"/>
      <c r="C29" s="83" t="str">
        <f ca="1">IF(OFFSET(Zdroj!AW$16,A19-1,0)=0,"",CONCATENATE("B",$A$2+4," - ",Zdroj!$AW$15))</f>
        <v/>
      </c>
      <c r="D29" s="81" t="str">
        <f ca="1">IF(C29="","",CONCATENATE(OFFSET(Zdroj!AW$16,A19-1,0)))</f>
        <v/>
      </c>
      <c r="E29" s="35" t="str">
        <f ca="1">IF(C29="","",OFFSET(Zdroj!AX$16,A19-1,0))</f>
        <v/>
      </c>
      <c r="F29" s="450"/>
      <c r="G29" s="451"/>
    </row>
    <row r="30" spans="1:7" x14ac:dyDescent="0.25">
      <c r="B30" s="449"/>
      <c r="C30" s="83" t="str">
        <f ca="1">IF(OFFSET(Zdroj!AY$16,A19-1,0)=0,"",CONCATENATE("B",$A$2+5," - ",Zdroj!$AY$15))</f>
        <v/>
      </c>
      <c r="D30" s="81" t="str">
        <f ca="1">IF(C30="","",CONCATENATE(OFFSET(Zdroj!AY$16,A19-1,0)))</f>
        <v/>
      </c>
      <c r="E30" s="35" t="str">
        <f ca="1">IF(C30="","",OFFSET(Zdroj!AZ$16,A19-1,0))</f>
        <v/>
      </c>
      <c r="F30" s="450"/>
      <c r="G30" s="451"/>
    </row>
    <row r="31" spans="1:7" x14ac:dyDescent="0.25">
      <c r="B31" s="449"/>
      <c r="C31" s="83" t="str">
        <f ca="1">IF(OFFSET(Zdroj!BA$16,A19-1,0)=0,"",CONCATENATE("B",$A$2+6," - ",Zdroj!$BA$15))</f>
        <v/>
      </c>
      <c r="D31" s="81" t="str">
        <f ca="1">IF(C31="","",CONCATENATE(OFFSET(Zdroj!BA$16,A19-1,0)))</f>
        <v/>
      </c>
      <c r="E31" s="35" t="str">
        <f ca="1">IF(C31="","",OFFSET(Zdroj!BB$16,A19-1,0))</f>
        <v/>
      </c>
      <c r="F31" s="450"/>
      <c r="G31" s="451"/>
    </row>
    <row r="32" spans="1:7" x14ac:dyDescent="0.25">
      <c r="B32" s="449"/>
      <c r="C32" s="83" t="str">
        <f ca="1">IF(OFFSET(Zdroj!BC$16,A19-1,0)=0,"",CONCATENATE("B",$A$2+7," - ",Zdroj!$BC$15))</f>
        <v/>
      </c>
      <c r="D32" s="81" t="str">
        <f ca="1">IF(C32="","",CONCATENATE(OFFSET(Zdroj!BC$16,A19-1,0)))</f>
        <v/>
      </c>
      <c r="E32" s="35" t="str">
        <f ca="1">IF(C32="","",OFFSET(Zdroj!BD$16,A19-1,0))</f>
        <v/>
      </c>
      <c r="F32" s="450"/>
      <c r="G32" s="451"/>
    </row>
    <row r="33" spans="1:7" x14ac:dyDescent="0.25">
      <c r="B33" s="449"/>
      <c r="C33" s="83" t="str">
        <f ca="1">IF(OFFSET(Zdroj!BE$16,A19-1,0)=0,"",CONCATENATE("B",$A$2+8," - ",Zdroj!$BE$15))</f>
        <v/>
      </c>
      <c r="D33" s="81" t="str">
        <f ca="1">IF(C33="","",CONCATENATE(OFFSET(Zdroj!BE$16,A19-1,0)))</f>
        <v/>
      </c>
      <c r="E33" s="35" t="str">
        <f ca="1">IF(C33="","",OFFSET(Zdroj!BF$16,A19-1,0))</f>
        <v/>
      </c>
      <c r="F33" s="450"/>
      <c r="G33" s="451"/>
    </row>
    <row r="34" spans="1:7" ht="30" x14ac:dyDescent="0.25">
      <c r="B34" s="449"/>
      <c r="C34" s="83" t="str">
        <f ca="1">IF(OFFSET(Zdroj!BG$16,A19-1,0)=0,"",CONCATENATE("C",$A$2," - ",Zdroj!$BG$15))</f>
        <v>C1 - Posouzení významu projektu pro Olomoucký kraj</v>
      </c>
      <c r="D34" s="81" t="str">
        <f ca="1">IF(C34="","",CONCATENATE(OFFSET(Zdroj!BG$16,A19-1,0)))</f>
        <v>zkvalitnění prostor DDH                    zvýšení kapacity DDH                            umožnění využívání DDH veřejností a podpora sportování dětí</v>
      </c>
      <c r="E34" s="35">
        <f ca="1">IF(C34="","",OFFSET(Zdroj!BH$16,A19-1,0))</f>
        <v>15</v>
      </c>
      <c r="F34" s="450">
        <f ca="1">IF(SUM(E34:E35)=0,"",SUM(E34:E35))</f>
        <v>15</v>
      </c>
      <c r="G34" s="451"/>
    </row>
    <row r="35" spans="1:7" x14ac:dyDescent="0.25">
      <c r="B35" s="449"/>
      <c r="C35" s="83" t="str">
        <f ca="1">IF(OFFSET(Zdroj!BI$16,A19-1,0)=0,"",CONCATENATE("C",$A$2+1," - ",Zdroj!$BI$15))</f>
        <v/>
      </c>
      <c r="D35" s="81" t="str">
        <f ca="1">IF(C35="","",CONCATENATE(OFFSET(Zdroj!BI$16,A19-1,0)))</f>
        <v/>
      </c>
      <c r="E35" s="35" t="str">
        <f ca="1">IF(C35="","",OFFSET(Zdroj!BJ$16,A19-1,0))</f>
        <v/>
      </c>
      <c r="F35" s="450"/>
      <c r="G35" s="451"/>
    </row>
    <row r="36" spans="1:7" ht="30" x14ac:dyDescent="0.25">
      <c r="A36">
        <f>SUM((ROW()+15)/17)</f>
        <v>3</v>
      </c>
      <c r="B36" s="449" t="str">
        <f ca="1">IF(OFFSET(Zdroj!$B$16,A36-1,0)&gt;0,CONCATENATE(A36,"
","___ ","
",OFFSET(Zdroj!$B$16,A36-1,0)),"")</f>
        <v>3
___ 
4</v>
      </c>
      <c r="C36" s="83" t="str">
        <f ca="1">IF(OFFSET(Zdroj!AI$16,A36-1,0)=0,"",CONCATENATE("A",$A$2," - ",Zdroj!$AI$15))</f>
        <v>A1 -  Vazba projektu na vyvážený rozvoj území kraje</v>
      </c>
      <c r="D36" s="81" t="str">
        <f ca="1">IF(C36="","",CONCATENATE(OFFSET(Zdroj!AI$16,A36-1,0)," - ",OFFSET(Zdroj!BK$16,A36-1,0)))</f>
        <v>1C - projekt je realizován na území obce, která je negativně hodnocena v jednom pilíři ze tří (kategorie zařazení - 2a, 2b, 2c)</v>
      </c>
      <c r="E36" s="35">
        <f ca="1">IF(C36="","",OFFSET(Zdroj!BL$16,A36-1,0))</f>
        <v>5</v>
      </c>
      <c r="F36" s="450">
        <f t="shared" ref="F36" ca="1" si="0">IF(SUM(E36:E41)=0,"",SUM(E36:E41))</f>
        <v>27</v>
      </c>
      <c r="G36" s="451">
        <f t="shared" ref="G36" ca="1" si="1">IF(SUM(E36:E52)=0,"",SUM(E36:E52))</f>
        <v>77</v>
      </c>
    </row>
    <row r="37" spans="1:7" x14ac:dyDescent="0.25">
      <c r="B37" s="449"/>
      <c r="C37" s="83" t="str">
        <f ca="1">IF(OFFSET(Zdroj!AJ$16,A36-1,0)=0,"",CONCATENATE("A",$A$2+1," - ",Zdroj!$AJ$15))</f>
        <v>A2 - Aktuální počet obyvatel</v>
      </c>
      <c r="D37" s="81" t="str">
        <f ca="1">IF(C37="","",CONCATENATE(OFFSET(Zdroj!AJ$16,A36-1,0)," - ",OFFSET(Zdroj!BM$16,A36-1,0)))</f>
        <v>2A - 10 000 a více</v>
      </c>
      <c r="E37" s="35">
        <f ca="1">IF(C37="","",OFFSET(Zdroj!BN$16,A36-1,0))</f>
        <v>17</v>
      </c>
      <c r="F37" s="450"/>
      <c r="G37" s="451"/>
    </row>
    <row r="38" spans="1:7" ht="45" x14ac:dyDescent="0.25">
      <c r="B38" s="449"/>
      <c r="C38" s="83" t="str">
        <f ca="1">IF(OFFSET(Zdroj!AK$16,A36-1,0)=0,"",CONCATENATE("A",$A$2+2," - ",Zdroj!$AK$15))</f>
        <v>A3 - Počet poskytnutých dotací žadateli v rámci tohoto dotačního programu od roku 2019</v>
      </c>
      <c r="D38" s="81" t="str">
        <f ca="1">IF(C38="","",CONCATENATE(OFFSET(Zdroj!AK$16,A36-1,0)," - ",OFFSET(Zdroj!BO$16,A36-1,0)))</f>
        <v>3B - 1 - 3</v>
      </c>
      <c r="E38" s="35">
        <f ca="1">IF(C38="","",OFFSET(Zdroj!BP$16,A36-1,0))</f>
        <v>5</v>
      </c>
      <c r="F38" s="450"/>
      <c r="G38" s="451"/>
    </row>
    <row r="39" spans="1:7" x14ac:dyDescent="0.25">
      <c r="B39" s="449"/>
      <c r="C39" s="83" t="str">
        <f ca="1">IF(OFFSET(Zdroj!AL$16,A36-1,0)=0,"",CONCATENATE("A",$A$2+3," - ",Zdroj!$AL$15))</f>
        <v/>
      </c>
      <c r="D39" s="81" t="str">
        <f ca="1">IF(C39="","",CONCATENATE(OFFSET(Zdroj!AL$16,A36-1,0)," - ",OFFSET(Zdroj!BQ$16,A36-1,0)))</f>
        <v/>
      </c>
      <c r="E39" s="35" t="str">
        <f ca="1">IF(C39="","",OFFSET(Zdroj!BR$16,A36-1,0))</f>
        <v/>
      </c>
      <c r="F39" s="450"/>
      <c r="G39" s="451"/>
    </row>
    <row r="40" spans="1:7" x14ac:dyDescent="0.25">
      <c r="B40" s="449"/>
      <c r="C40" s="83" t="str">
        <f ca="1">IF(OFFSET(Zdroj!AM$16,A36-1,0)=0,"",CONCATENATE("A",$A$2+4," - ",Zdroj!$AM$15))</f>
        <v/>
      </c>
      <c r="D40" s="81" t="str">
        <f ca="1">IF(C40="","",CONCATENATE(OFFSET(Zdroj!AM$16,A36-1,0)," - ",OFFSET(Zdroj!BS$16,A36-1,0)))</f>
        <v/>
      </c>
      <c r="E40" s="35" t="str">
        <f ca="1">IF(C40="","",OFFSET(Zdroj!BT$16,A36-1,0))</f>
        <v/>
      </c>
      <c r="F40" s="450"/>
      <c r="G40" s="451"/>
    </row>
    <row r="41" spans="1:7" x14ac:dyDescent="0.25">
      <c r="B41" s="449"/>
      <c r="C41" s="83" t="str">
        <f ca="1">IF(OFFSET(Zdroj!AN$16,A36-1,0)=0,"",CONCATENATE("A",$A$2+5," - ",Zdroj!$AN$15))</f>
        <v/>
      </c>
      <c r="D41" s="81" t="str">
        <f ca="1">IF(C41="","",CONCATENATE(OFFSET(Zdroj!AN$16,A36-1,0)," - ",OFFSET(Zdroj!BU$16,A36-1,0)))</f>
        <v/>
      </c>
      <c r="E41" s="35" t="str">
        <f ca="1">IF(C41="","",OFFSET(Zdroj!BV$16,A36-1,0))</f>
        <v/>
      </c>
      <c r="F41" s="450"/>
      <c r="G41" s="451"/>
    </row>
    <row r="42" spans="1:7" ht="60" x14ac:dyDescent="0.25">
      <c r="B42" s="449"/>
      <c r="C42" s="83" t="str">
        <f ca="1">IF(OFFSET(Zdroj!AO$16,A36-1,0)=0,"",CONCATENATE("B",$A$2," - ",Zdroj!$AO$15))</f>
        <v>B1 - Počet dopravně bezpečnostních akcí pořádaných na DDH pro děti MŠ a žáky ZŠ v roce 2022 mimo výuku povinné dopravní výchovy pro děti 4. tříd ZŠ</v>
      </c>
      <c r="D42" s="81" t="str">
        <f ca="1">IF(C42="","",CONCATENATE(OFFSET(Zdroj!AO$16,A36-1,0)))</f>
        <v>5 a více, nové DDH</v>
      </c>
      <c r="E42" s="35">
        <f ca="1">IF(C42="","",OFFSET(Zdroj!AP$16,A36-1,0))</f>
        <v>10</v>
      </c>
      <c r="F42" s="450">
        <f t="shared" ref="F42" ca="1" si="2">IF(SUM(E42:E50)=0,"",SUM(E42:E50))</f>
        <v>40</v>
      </c>
      <c r="G42" s="451"/>
    </row>
    <row r="43" spans="1:7" ht="30" x14ac:dyDescent="0.25">
      <c r="B43" s="449"/>
      <c r="C43" s="83" t="str">
        <f ca="1">IF(OFFSET(Zdroj!AQ$16,A36-1,0)=0,"",CONCATENATE("B",$A$2+1," - ",Zdroj!$AQ$15))</f>
        <v>B2 - Návštěvnost dětského dopravního hřiště (DDH) v roce 2023 (dětí, dětí MŠ a žáků ZŠ)</v>
      </c>
      <c r="D43" s="81" t="str">
        <f ca="1">IF(C43="","",CONCATENATE(OFFSET(Zdroj!AQ$16,A36-1,0)))</f>
        <v>4 500 a více, nové DDH</v>
      </c>
      <c r="E43" s="35">
        <f ca="1">IF(C43="","",OFFSET(Zdroj!AR$16,A36-1,0))</f>
        <v>20</v>
      </c>
      <c r="F43" s="450"/>
      <c r="G43" s="451"/>
    </row>
    <row r="44" spans="1:7" ht="30" x14ac:dyDescent="0.25">
      <c r="B44" s="449"/>
      <c r="C44" s="83" t="str">
        <f ca="1">IF(OFFSET(Zdroj!AS$16,A36-1,0)=0,"",CONCATENATE("B",$A$2+2," - ",Zdroj!$AS$15))</f>
        <v>B3 - Výuka povinné dopravní výchovy pro žáky 4. tříd ZŠ</v>
      </c>
      <c r="D44" s="81" t="str">
        <f ca="1">IF(C44="","",CONCATENATE(OFFSET(Zdroj!AS$16,A36-1,0)))</f>
        <v>ano</v>
      </c>
      <c r="E44" s="35">
        <f ca="1">IF(C44="","",OFFSET(Zdroj!AT$16,A36-1,0))</f>
        <v>10</v>
      </c>
      <c r="F44" s="450"/>
      <c r="G44" s="451"/>
    </row>
    <row r="45" spans="1:7" x14ac:dyDescent="0.25">
      <c r="B45" s="449"/>
      <c r="C45" s="83" t="str">
        <f ca="1">IF(OFFSET(Zdroj!AU$16,A36-1,0)=0,"",CONCATENATE("B",$A$2+3," - ",Zdroj!$AU$15))</f>
        <v/>
      </c>
      <c r="D45" s="81" t="str">
        <f ca="1">IF(C45="","",CONCATENATE(OFFSET(Zdroj!AU$16,A36-1,0)))</f>
        <v/>
      </c>
      <c r="E45" s="35" t="str">
        <f ca="1">IF(C45="","",OFFSET(Zdroj!AV$16,A36-1,0))</f>
        <v/>
      </c>
      <c r="F45" s="450"/>
      <c r="G45" s="451"/>
    </row>
    <row r="46" spans="1:7" x14ac:dyDescent="0.25">
      <c r="B46" s="449"/>
      <c r="C46" s="83" t="str">
        <f ca="1">IF(OFFSET(Zdroj!AW$16,A36-1,0)=0,"",CONCATENATE("B",$A$2+4," - ",Zdroj!$AW$15))</f>
        <v/>
      </c>
      <c r="D46" s="81" t="str">
        <f ca="1">IF(C46="","",CONCATENATE(OFFSET(Zdroj!AW$16,A36-1,0)))</f>
        <v/>
      </c>
      <c r="E46" s="35" t="str">
        <f ca="1">IF(C46="","",OFFSET(Zdroj!AX$16,A36-1,0))</f>
        <v/>
      </c>
      <c r="F46" s="450"/>
      <c r="G46" s="451"/>
    </row>
    <row r="47" spans="1:7" x14ac:dyDescent="0.25">
      <c r="B47" s="449"/>
      <c r="C47" s="83" t="str">
        <f ca="1">IF(OFFSET(Zdroj!AY$16,A36-1,0)=0,"",CONCATENATE("B",$A$2+5," - ",Zdroj!$AY$15))</f>
        <v/>
      </c>
      <c r="D47" s="81" t="str">
        <f ca="1">IF(C47="","",CONCATENATE(OFFSET(Zdroj!AY$16,A36-1,0)))</f>
        <v/>
      </c>
      <c r="E47" s="35" t="str">
        <f ca="1">IF(C47="","",OFFSET(Zdroj!AZ$16,A36-1,0))</f>
        <v/>
      </c>
      <c r="F47" s="450"/>
      <c r="G47" s="451"/>
    </row>
    <row r="48" spans="1:7" x14ac:dyDescent="0.25">
      <c r="B48" s="449"/>
      <c r="C48" s="83" t="str">
        <f ca="1">IF(OFFSET(Zdroj!BA$16,A36-1,0)=0,"",CONCATENATE("B",$A$2+6," - ",Zdroj!$BA$15))</f>
        <v/>
      </c>
      <c r="D48" s="81" t="str">
        <f ca="1">IF(C48="","",CONCATENATE(OFFSET(Zdroj!BA$16,A36-1,0)))</f>
        <v/>
      </c>
      <c r="E48" s="35" t="str">
        <f ca="1">IF(C48="","",OFFSET(Zdroj!BB$16,A36-1,0))</f>
        <v/>
      </c>
      <c r="F48" s="450"/>
      <c r="G48" s="451"/>
    </row>
    <row r="49" spans="1:7" x14ac:dyDescent="0.25">
      <c r="B49" s="449"/>
      <c r="C49" s="83" t="str">
        <f ca="1">IF(OFFSET(Zdroj!BC$16,A36-1,0)=0,"",CONCATENATE("B",$A$2+7," - ",Zdroj!$BC$15))</f>
        <v/>
      </c>
      <c r="D49" s="81" t="str">
        <f ca="1">IF(C49="","",CONCATENATE(OFFSET(Zdroj!BC$16,A36-1,0)))</f>
        <v/>
      </c>
      <c r="E49" s="35" t="str">
        <f ca="1">IF(C49="","",OFFSET(Zdroj!BD$16,A36-1,0))</f>
        <v/>
      </c>
      <c r="F49" s="450"/>
      <c r="G49" s="451"/>
    </row>
    <row r="50" spans="1:7" x14ac:dyDescent="0.25">
      <c r="B50" s="449"/>
      <c r="C50" s="83" t="str">
        <f ca="1">IF(OFFSET(Zdroj!BE$16,A36-1,0)=0,"",CONCATENATE("B",$A$2+8," - ",Zdroj!$BE$15))</f>
        <v/>
      </c>
      <c r="D50" s="81" t="str">
        <f ca="1">IF(C50="","",CONCATENATE(OFFSET(Zdroj!BE$16,A36-1,0)))</f>
        <v/>
      </c>
      <c r="E50" s="35" t="str">
        <f ca="1">IF(C50="","",OFFSET(Zdroj!BF$16,A36-1,0))</f>
        <v/>
      </c>
      <c r="F50" s="450"/>
      <c r="G50" s="451"/>
    </row>
    <row r="51" spans="1:7" ht="30" x14ac:dyDescent="0.25">
      <c r="B51" s="449"/>
      <c r="C51" s="83" t="str">
        <f ca="1">IF(OFFSET(Zdroj!BG$16,A36-1,0)=0,"",CONCATENATE("C",$A$2," - ",Zdroj!$BG$15))</f>
        <v>C1 - Posouzení významu projektu pro Olomoucký kraj</v>
      </c>
      <c r="D51" s="81" t="str">
        <f ca="1">IF(C51="","",CONCATENATE(OFFSET(Zdroj!BG$16,A36-1,0)))</f>
        <v>zvýšení kapacity DDH                               umožnění využívání DDH veřejností a podpora sportování dětí</v>
      </c>
      <c r="E51" s="35">
        <f ca="1">IF(C51="","",OFFSET(Zdroj!BH$16,A36-1,0))</f>
        <v>10</v>
      </c>
      <c r="F51" s="450">
        <f t="shared" ref="F51" ca="1" si="3">IF(SUM(E51:E52)=0,"",SUM(E51:E52))</f>
        <v>10</v>
      </c>
      <c r="G51" s="451"/>
    </row>
    <row r="52" spans="1:7" x14ac:dyDescent="0.25">
      <c r="B52" s="449"/>
      <c r="C52" s="83" t="str">
        <f ca="1">IF(OFFSET(Zdroj!BI$16,A36-1,0)=0,"",CONCATENATE("C",$A$2+1," - ",Zdroj!$BI$15))</f>
        <v/>
      </c>
      <c r="D52" s="81" t="str">
        <f ca="1">IF(C52="","",CONCATENATE(OFFSET(Zdroj!BI$16,A36-1,0)))</f>
        <v/>
      </c>
      <c r="E52" s="35" t="str">
        <f ca="1">IF(C52="","",OFFSET(Zdroj!BJ$16,A36-1,0))</f>
        <v/>
      </c>
      <c r="F52" s="450"/>
      <c r="G52" s="451"/>
    </row>
    <row r="53" spans="1:7" ht="30" x14ac:dyDescent="0.25">
      <c r="A53">
        <f>SUM((ROW()+15)/17)</f>
        <v>4</v>
      </c>
      <c r="B53" s="449" t="str">
        <f ca="1">IF(OFFSET(Zdroj!$B$16,A53-1,0)&gt;0,CONCATENATE(A53,"
","___ ","
",OFFSET(Zdroj!$B$16,A53-1,0)),"")</f>
        <v>4
___ 
6</v>
      </c>
      <c r="C53" s="83" t="str">
        <f ca="1">IF(OFFSET(Zdroj!AI$16,A53-1,0)=0,"",CONCATENATE("A",$A$2," - ",Zdroj!$AI$15))</f>
        <v>A1 -  Vazba projektu na vyvážený rozvoj území kraje</v>
      </c>
      <c r="D53" s="81" t="str">
        <f ca="1">IF(C53="","",CONCATENATE(OFFSET(Zdroj!AI$16,A53-1,0)," - ",OFFSET(Zdroj!BK$16,A53-1,0)))</f>
        <v>1C - projekt je realizován na území obce, která je negativně hodnocena v jednom pilíři ze tří (kategorie zařazení - 2a, 2b, 2c)</v>
      </c>
      <c r="E53" s="35">
        <f ca="1">IF(C53="","",OFFSET(Zdroj!BL$16,A53-1,0))</f>
        <v>5</v>
      </c>
      <c r="F53" s="450">
        <f t="shared" ref="F53" ca="1" si="4">IF(SUM(E53:E58)=0,"",SUM(E53:E58))</f>
        <v>27</v>
      </c>
      <c r="G53" s="451">
        <f t="shared" ref="G53" ca="1" si="5">IF(SUM(E53:E69)=0,"",SUM(E53:E69))</f>
        <v>77</v>
      </c>
    </row>
    <row r="54" spans="1:7" x14ac:dyDescent="0.25">
      <c r="B54" s="449"/>
      <c r="C54" s="83" t="str">
        <f ca="1">IF(OFFSET(Zdroj!AJ$16,A53-1,0)=0,"",CONCATENATE("A",$A$2+1," - ",Zdroj!$AJ$15))</f>
        <v>A2 - Aktuální počet obyvatel</v>
      </c>
      <c r="D54" s="81" t="str">
        <f ca="1">IF(C54="","",CONCATENATE(OFFSET(Zdroj!AJ$16,A53-1,0)," - ",OFFSET(Zdroj!BM$16,A53-1,0)))</f>
        <v>2A - 10 000 a více</v>
      </c>
      <c r="E54" s="35">
        <f ca="1">IF(C54="","",OFFSET(Zdroj!BN$16,A53-1,0))</f>
        <v>17</v>
      </c>
      <c r="F54" s="450"/>
      <c r="G54" s="451"/>
    </row>
    <row r="55" spans="1:7" ht="45" x14ac:dyDescent="0.25">
      <c r="B55" s="449"/>
      <c r="C55" s="83" t="str">
        <f ca="1">IF(OFFSET(Zdroj!AK$16,A53-1,0)=0,"",CONCATENATE("A",$A$2+2," - ",Zdroj!$AK$15))</f>
        <v>A3 - Počet poskytnutých dotací žadateli v rámci tohoto dotačního programu od roku 2019</v>
      </c>
      <c r="D55" s="81" t="str">
        <f ca="1">IF(C55="","",CONCATENATE(OFFSET(Zdroj!AK$16,A53-1,0)," - ",OFFSET(Zdroj!BO$16,A53-1,0)))</f>
        <v>3B - 1 - 3</v>
      </c>
      <c r="E55" s="35">
        <f ca="1">IF(C55="","",OFFSET(Zdroj!BP$16,A53-1,0))</f>
        <v>5</v>
      </c>
      <c r="F55" s="450"/>
      <c r="G55" s="451"/>
    </row>
    <row r="56" spans="1:7" x14ac:dyDescent="0.25">
      <c r="B56" s="449"/>
      <c r="C56" s="83" t="str">
        <f ca="1">IF(OFFSET(Zdroj!AL$16,A53-1,0)=0,"",CONCATENATE("A",$A$2+3," - ",Zdroj!$AL$15))</f>
        <v/>
      </c>
      <c r="D56" s="81" t="str">
        <f ca="1">IF(C56="","",CONCATENATE(OFFSET(Zdroj!AL$16,A53-1,0)," - ",OFFSET(Zdroj!BQ$16,A53-1,0)))</f>
        <v/>
      </c>
      <c r="E56" s="35" t="str">
        <f ca="1">IF(C56="","",OFFSET(Zdroj!BR$16,A53-1,0))</f>
        <v/>
      </c>
      <c r="F56" s="450"/>
      <c r="G56" s="451"/>
    </row>
    <row r="57" spans="1:7" x14ac:dyDescent="0.25">
      <c r="B57" s="449"/>
      <c r="C57" s="83" t="str">
        <f ca="1">IF(OFFSET(Zdroj!AM$16,A53-1,0)=0,"",CONCATENATE("A",$A$2+4," - ",Zdroj!$AM$15))</f>
        <v/>
      </c>
      <c r="D57" s="81" t="str">
        <f ca="1">IF(C57="","",CONCATENATE(OFFSET(Zdroj!AM$16,A53-1,0)," - ",OFFSET(Zdroj!BS$16,A53-1,0)))</f>
        <v/>
      </c>
      <c r="E57" s="35" t="str">
        <f ca="1">IF(C57="","",OFFSET(Zdroj!BT$16,A53-1,0))</f>
        <v/>
      </c>
      <c r="F57" s="450"/>
      <c r="G57" s="451"/>
    </row>
    <row r="58" spans="1:7" x14ac:dyDescent="0.25">
      <c r="B58" s="449"/>
      <c r="C58" s="83" t="str">
        <f ca="1">IF(OFFSET(Zdroj!AN$16,A53-1,0)=0,"",CONCATENATE("A",$A$2+5," - ",Zdroj!$AN$15))</f>
        <v/>
      </c>
      <c r="D58" s="81" t="str">
        <f ca="1">IF(C58="","",CONCATENATE(OFFSET(Zdroj!AN$16,A53-1,0)," - ",OFFSET(Zdroj!BU$16,A53-1,0)))</f>
        <v/>
      </c>
      <c r="E58" s="35" t="str">
        <f ca="1">IF(C58="","",OFFSET(Zdroj!BV$16,A53-1,0))</f>
        <v/>
      </c>
      <c r="F58" s="450"/>
      <c r="G58" s="451"/>
    </row>
    <row r="59" spans="1:7" ht="60" x14ac:dyDescent="0.25">
      <c r="B59" s="449"/>
      <c r="C59" s="83" t="str">
        <f ca="1">IF(OFFSET(Zdroj!AO$16,A53-1,0)=0,"",CONCATENATE("B",$A$2," - ",Zdroj!$AO$15))</f>
        <v>B1 - Počet dopravně bezpečnostních akcí pořádaných na DDH pro děti MŠ a žáky ZŠ v roce 2022 mimo výuku povinné dopravní výchovy pro děti 4. tříd ZŠ</v>
      </c>
      <c r="D59" s="81" t="str">
        <f ca="1">IF(C59="","",CONCATENATE(OFFSET(Zdroj!AO$16,A53-1,0)))</f>
        <v>5 a více, nové DDH</v>
      </c>
      <c r="E59" s="35">
        <f ca="1">IF(C59="","",OFFSET(Zdroj!AP$16,A53-1,0))</f>
        <v>10</v>
      </c>
      <c r="F59" s="450">
        <f t="shared" ref="F59" ca="1" si="6">IF(SUM(E59:E67)=0,"",SUM(E59:E67))</f>
        <v>40</v>
      </c>
      <c r="G59" s="451"/>
    </row>
    <row r="60" spans="1:7" ht="30" x14ac:dyDescent="0.25">
      <c r="B60" s="449"/>
      <c r="C60" s="83" t="str">
        <f ca="1">IF(OFFSET(Zdroj!AQ$16,A53-1,0)=0,"",CONCATENATE("B",$A$2+1," - ",Zdroj!$AQ$15))</f>
        <v>B2 - Návštěvnost dětského dopravního hřiště (DDH) v roce 2023 (dětí, dětí MŠ a žáků ZŠ)</v>
      </c>
      <c r="D60" s="81" t="str">
        <f ca="1">IF(C60="","",CONCATENATE(OFFSET(Zdroj!AQ$16,A53-1,0)))</f>
        <v>4 500 a více, nové DDH</v>
      </c>
      <c r="E60" s="35">
        <f ca="1">IF(C60="","",OFFSET(Zdroj!AR$16,A53-1,0))</f>
        <v>20</v>
      </c>
      <c r="F60" s="450"/>
      <c r="G60" s="451"/>
    </row>
    <row r="61" spans="1:7" ht="30" x14ac:dyDescent="0.25">
      <c r="B61" s="449"/>
      <c r="C61" s="83" t="str">
        <f ca="1">IF(OFFSET(Zdroj!AS$16,A53-1,0)=0,"",CONCATENATE("B",$A$2+2," - ",Zdroj!$AS$15))</f>
        <v>B3 - Výuka povinné dopravní výchovy pro žáky 4. tříd ZŠ</v>
      </c>
      <c r="D61" s="81" t="str">
        <f ca="1">IF(C61="","",CONCATENATE(OFFSET(Zdroj!AS$16,A53-1,0)))</f>
        <v>ano</v>
      </c>
      <c r="E61" s="35">
        <f ca="1">IF(C61="","",OFFSET(Zdroj!AT$16,A53-1,0))</f>
        <v>10</v>
      </c>
      <c r="F61" s="450"/>
      <c r="G61" s="451"/>
    </row>
    <row r="62" spans="1:7" x14ac:dyDescent="0.25">
      <c r="B62" s="449"/>
      <c r="C62" s="83" t="str">
        <f ca="1">IF(OFFSET(Zdroj!AU$16,A53-1,0)=0,"",CONCATENATE("B",$A$2+3," - ",Zdroj!$AU$15))</f>
        <v/>
      </c>
      <c r="D62" s="81" t="str">
        <f ca="1">IF(C62="","",CONCATENATE(OFFSET(Zdroj!AU$16,A53-1,0)))</f>
        <v/>
      </c>
      <c r="E62" s="35" t="str">
        <f ca="1">IF(C62="","",OFFSET(Zdroj!AV$16,A53-1,0))</f>
        <v/>
      </c>
      <c r="F62" s="450"/>
      <c r="G62" s="451"/>
    </row>
    <row r="63" spans="1:7" x14ac:dyDescent="0.25">
      <c r="B63" s="449"/>
      <c r="C63" s="83" t="str">
        <f ca="1">IF(OFFSET(Zdroj!AW$16,A53-1,0)=0,"",CONCATENATE("B",$A$2+4," - ",Zdroj!$AW$15))</f>
        <v/>
      </c>
      <c r="D63" s="81" t="str">
        <f ca="1">IF(C63="","",CONCATENATE(OFFSET(Zdroj!AW$16,A53-1,0)))</f>
        <v/>
      </c>
      <c r="E63" s="35" t="str">
        <f ca="1">IF(C63="","",OFFSET(Zdroj!AX$16,A53-1,0))</f>
        <v/>
      </c>
      <c r="F63" s="450"/>
      <c r="G63" s="451"/>
    </row>
    <row r="64" spans="1:7" x14ac:dyDescent="0.25">
      <c r="B64" s="449"/>
      <c r="C64" s="83" t="str">
        <f ca="1">IF(OFFSET(Zdroj!AY$16,A53-1,0)=0,"",CONCATENATE("B",$A$2+5," - ",Zdroj!$AY$15))</f>
        <v/>
      </c>
      <c r="D64" s="81" t="str">
        <f ca="1">IF(C64="","",CONCATENATE(OFFSET(Zdroj!AY$16,A53-1,0)))</f>
        <v/>
      </c>
      <c r="E64" s="35" t="str">
        <f ca="1">IF(C64="","",OFFSET(Zdroj!AZ$16,A53-1,0))</f>
        <v/>
      </c>
      <c r="F64" s="450"/>
      <c r="G64" s="451"/>
    </row>
    <row r="65" spans="1:7" x14ac:dyDescent="0.25">
      <c r="B65" s="449"/>
      <c r="C65" s="83" t="str">
        <f ca="1">IF(OFFSET(Zdroj!BA$16,A53-1,0)=0,"",CONCATENATE("B",$A$2+6," - ",Zdroj!$BA$15))</f>
        <v/>
      </c>
      <c r="D65" s="81" t="str">
        <f ca="1">IF(C65="","",CONCATENATE(OFFSET(Zdroj!BA$16,A53-1,0)))</f>
        <v/>
      </c>
      <c r="E65" s="35" t="str">
        <f ca="1">IF(C65="","",OFFSET(Zdroj!BB$16,A53-1,0))</f>
        <v/>
      </c>
      <c r="F65" s="450"/>
      <c r="G65" s="451"/>
    </row>
    <row r="66" spans="1:7" x14ac:dyDescent="0.25">
      <c r="B66" s="449"/>
      <c r="C66" s="83" t="str">
        <f ca="1">IF(OFFSET(Zdroj!BC$16,A53-1,0)=0,"",CONCATENATE("B",$A$2+7," - ",Zdroj!$BC$15))</f>
        <v/>
      </c>
      <c r="D66" s="81" t="str">
        <f ca="1">IF(C66="","",CONCATENATE(OFFSET(Zdroj!BC$16,A53-1,0)))</f>
        <v/>
      </c>
      <c r="E66" s="35" t="str">
        <f ca="1">IF(C66="","",OFFSET(Zdroj!BD$16,A53-1,0))</f>
        <v/>
      </c>
      <c r="F66" s="450"/>
      <c r="G66" s="451"/>
    </row>
    <row r="67" spans="1:7" x14ac:dyDescent="0.25">
      <c r="B67" s="449"/>
      <c r="C67" s="83" t="str">
        <f ca="1">IF(OFFSET(Zdroj!BE$16,A53-1,0)=0,"",CONCATENATE("B",$A$2+8," - ",Zdroj!$BE$15))</f>
        <v/>
      </c>
      <c r="D67" s="81" t="str">
        <f ca="1">IF(C67="","",CONCATENATE(OFFSET(Zdroj!BE$16,A53-1,0)))</f>
        <v/>
      </c>
      <c r="E67" s="35" t="str">
        <f ca="1">IF(C67="","",OFFSET(Zdroj!BF$16,A53-1,0))</f>
        <v/>
      </c>
      <c r="F67" s="450"/>
      <c r="G67" s="451"/>
    </row>
    <row r="68" spans="1:7" ht="30" x14ac:dyDescent="0.25">
      <c r="B68" s="449"/>
      <c r="C68" s="83" t="str">
        <f ca="1">IF(OFFSET(Zdroj!BG$16,A53-1,0)=0,"",CONCATENATE("C",$A$2," - ",Zdroj!$BG$15))</f>
        <v>C1 - Posouzení významu projektu pro Olomoucký kraj</v>
      </c>
      <c r="D68" s="81" t="str">
        <f ca="1">IF(C68="","",CONCATENATE(OFFSET(Zdroj!BG$16,A53-1,0)))</f>
        <v>zvýšení kapacity DDH                               umožnění využívání DDH veřejností a podpora sportování dětí</v>
      </c>
      <c r="E68" s="35">
        <f ca="1">IF(C68="","",OFFSET(Zdroj!BH$16,A53-1,0))</f>
        <v>10</v>
      </c>
      <c r="F68" s="450">
        <f t="shared" ref="F68" ca="1" si="7">IF(SUM(E68:E69)=0,"",SUM(E68:E69))</f>
        <v>10</v>
      </c>
      <c r="G68" s="451"/>
    </row>
    <row r="69" spans="1:7" x14ac:dyDescent="0.25">
      <c r="B69" s="449"/>
      <c r="C69" s="83" t="str">
        <f ca="1">IF(OFFSET(Zdroj!BI$16,A53-1,0)=0,"",CONCATENATE("C",$A$2+1," - ",Zdroj!$BI$15))</f>
        <v/>
      </c>
      <c r="D69" s="81" t="str">
        <f ca="1">IF(C69="","",CONCATENATE(OFFSET(Zdroj!BI$16,A53-1,0)))</f>
        <v/>
      </c>
      <c r="E69" s="35" t="str">
        <f ca="1">IF(C69="","",OFFSET(Zdroj!BJ$16,A53-1,0))</f>
        <v/>
      </c>
      <c r="F69" s="450"/>
      <c r="G69" s="451"/>
    </row>
    <row r="70" spans="1:7" ht="30" x14ac:dyDescent="0.25">
      <c r="A70">
        <f>SUM((ROW()+15)/17)</f>
        <v>5</v>
      </c>
      <c r="B70" s="449" t="str">
        <f ca="1">IF(OFFSET(Zdroj!$B$16,A70-1,0)&gt;0,CONCATENATE(A70,"
","___ ","
",OFFSET(Zdroj!$B$16,A70-1,0)),"")</f>
        <v>5
___ 
5</v>
      </c>
      <c r="C70" s="83" t="str">
        <f ca="1">IF(OFFSET(Zdroj!AI$16,A70-1,0)=0,"",CONCATENATE("A",$A$2," - ",Zdroj!$AI$15))</f>
        <v>A1 -  Vazba projektu na vyvážený rozvoj území kraje</v>
      </c>
      <c r="D70" s="81" t="str">
        <f ca="1">IF(C70="","",CONCATENATE(OFFSET(Zdroj!AI$16,A70-1,0)," - ",OFFSET(Zdroj!BK$16,A70-1,0)))</f>
        <v>1D - projekt je realizován na území obce, která není negativně hodnocena ani v jednom pilíři (kategorie zařazení - 1)</v>
      </c>
      <c r="E70" s="35">
        <f ca="1">IF(C70="","",OFFSET(Zdroj!BL$16,A70-1,0))</f>
        <v>1</v>
      </c>
      <c r="F70" s="450">
        <f t="shared" ref="F70" ca="1" si="8">IF(SUM(E70:E75)=0,"",SUM(E70:E75))</f>
        <v>19</v>
      </c>
      <c r="G70" s="451">
        <f t="shared" ref="G70" ca="1" si="9">IF(SUM(E70:E86)=0,"",SUM(E70:E86))</f>
        <v>69</v>
      </c>
    </row>
    <row r="71" spans="1:7" x14ac:dyDescent="0.25">
      <c r="B71" s="449"/>
      <c r="C71" s="83" t="str">
        <f ca="1">IF(OFFSET(Zdroj!AJ$16,A70-1,0)=0,"",CONCATENATE("A",$A$2+1," - ",Zdroj!$AJ$15))</f>
        <v>A2 - Aktuální počet obyvatel</v>
      </c>
      <c r="D71" s="81" t="str">
        <f ca="1">IF(C71="","",CONCATENATE(OFFSET(Zdroj!AJ$16,A70-1,0)," - ",OFFSET(Zdroj!BM$16,A70-1,0)))</f>
        <v>2B - 7 500 - 9 999</v>
      </c>
      <c r="E71" s="35">
        <f ca="1">IF(C71="","",OFFSET(Zdroj!BN$16,A70-1,0))</f>
        <v>13</v>
      </c>
      <c r="F71" s="450"/>
      <c r="G71" s="451"/>
    </row>
    <row r="72" spans="1:7" ht="45" x14ac:dyDescent="0.25">
      <c r="B72" s="449"/>
      <c r="C72" s="83" t="str">
        <f ca="1">IF(OFFSET(Zdroj!AK$16,A70-1,0)=0,"",CONCATENATE("A",$A$2+2," - ",Zdroj!$AK$15))</f>
        <v>A3 - Počet poskytnutých dotací žadateli v rámci tohoto dotačního programu od roku 2019</v>
      </c>
      <c r="D72" s="81" t="str">
        <f ca="1">IF(C72="","",CONCATENATE(OFFSET(Zdroj!AK$16,A70-1,0)," - ",OFFSET(Zdroj!BO$16,A70-1,0)))</f>
        <v>3B - 1 - 3</v>
      </c>
      <c r="E72" s="35">
        <f ca="1">IF(C72="","",OFFSET(Zdroj!BP$16,A70-1,0))</f>
        <v>5</v>
      </c>
      <c r="F72" s="450"/>
      <c r="G72" s="451"/>
    </row>
    <row r="73" spans="1:7" x14ac:dyDescent="0.25">
      <c r="B73" s="449"/>
      <c r="C73" s="83" t="str">
        <f ca="1">IF(OFFSET(Zdroj!AL$16,A70-1,0)=0,"",CONCATENATE("A",$A$2+3," - ",Zdroj!$AL$15))</f>
        <v/>
      </c>
      <c r="D73" s="81" t="str">
        <f ca="1">IF(C73="","",CONCATENATE(OFFSET(Zdroj!AL$16,A70-1,0)," - ",OFFSET(Zdroj!BQ$16,A70-1,0)))</f>
        <v/>
      </c>
      <c r="E73" s="35" t="str">
        <f ca="1">IF(C73="","",OFFSET(Zdroj!BR$16,A70-1,0))</f>
        <v/>
      </c>
      <c r="F73" s="450"/>
      <c r="G73" s="451"/>
    </row>
    <row r="74" spans="1:7" x14ac:dyDescent="0.25">
      <c r="B74" s="449"/>
      <c r="C74" s="83" t="str">
        <f ca="1">IF(OFFSET(Zdroj!AM$16,A70-1,0)=0,"",CONCATENATE("A",$A$2+4," - ",Zdroj!$AM$15))</f>
        <v/>
      </c>
      <c r="D74" s="81" t="str">
        <f ca="1">IF(C74="","",CONCATENATE(OFFSET(Zdroj!AM$16,A70-1,0)," - ",OFFSET(Zdroj!BS$16,A70-1,0)))</f>
        <v/>
      </c>
      <c r="E74" s="35" t="str">
        <f ca="1">IF(C74="","",OFFSET(Zdroj!BT$16,A70-1,0))</f>
        <v/>
      </c>
      <c r="F74" s="450"/>
      <c r="G74" s="451"/>
    </row>
    <row r="75" spans="1:7" x14ac:dyDescent="0.25">
      <c r="B75" s="449"/>
      <c r="C75" s="83" t="str">
        <f ca="1">IF(OFFSET(Zdroj!AN$16,A70-1,0)=0,"",CONCATENATE("A",$A$2+5," - ",Zdroj!$AN$15))</f>
        <v/>
      </c>
      <c r="D75" s="81" t="str">
        <f ca="1">IF(C75="","",CONCATENATE(OFFSET(Zdroj!AN$16,A70-1,0)," - ",OFFSET(Zdroj!BU$16,A70-1,0)))</f>
        <v/>
      </c>
      <c r="E75" s="35" t="str">
        <f ca="1">IF(C75="","",OFFSET(Zdroj!BV$16,A70-1,0))</f>
        <v/>
      </c>
      <c r="F75" s="450"/>
      <c r="G75" s="451"/>
    </row>
    <row r="76" spans="1:7" ht="60" x14ac:dyDescent="0.25">
      <c r="B76" s="449"/>
      <c r="C76" s="83" t="str">
        <f ca="1">IF(OFFSET(Zdroj!AO$16,A70-1,0)=0,"",CONCATENATE("B",$A$2," - ",Zdroj!$AO$15))</f>
        <v>B1 - Počet dopravně bezpečnostních akcí pořádaných na DDH pro děti MŠ a žáky ZŠ v roce 2022 mimo výuku povinné dopravní výchovy pro děti 4. tříd ZŠ</v>
      </c>
      <c r="D76" s="81" t="str">
        <f ca="1">IF(C76="","",CONCATENATE(OFFSET(Zdroj!AO$16,A70-1,0)))</f>
        <v>5 a více, nové DDH</v>
      </c>
      <c r="E76" s="35">
        <f ca="1">IF(C76="","",OFFSET(Zdroj!AP$16,A70-1,0))</f>
        <v>10</v>
      </c>
      <c r="F76" s="450">
        <f t="shared" ref="F76" ca="1" si="10">IF(SUM(E76:E84)=0,"",SUM(E76:E84))</f>
        <v>40</v>
      </c>
      <c r="G76" s="451"/>
    </row>
    <row r="77" spans="1:7" ht="30" x14ac:dyDescent="0.25">
      <c r="B77" s="449"/>
      <c r="C77" s="83" t="str">
        <f ca="1">IF(OFFSET(Zdroj!AQ$16,A70-1,0)=0,"",CONCATENATE("B",$A$2+1," - ",Zdroj!$AQ$15))</f>
        <v>B2 - Návštěvnost dětského dopravního hřiště (DDH) v roce 2023 (dětí, dětí MŠ a žáků ZŠ)</v>
      </c>
      <c r="D77" s="81" t="str">
        <f ca="1">IF(C77="","",CONCATENATE(OFFSET(Zdroj!AQ$16,A70-1,0)))</f>
        <v>4 500 a více, nové DDH</v>
      </c>
      <c r="E77" s="35">
        <f ca="1">IF(C77="","",OFFSET(Zdroj!AR$16,A70-1,0))</f>
        <v>20</v>
      </c>
      <c r="F77" s="450"/>
      <c r="G77" s="451"/>
    </row>
    <row r="78" spans="1:7" ht="30" x14ac:dyDescent="0.25">
      <c r="B78" s="449"/>
      <c r="C78" s="83" t="str">
        <f ca="1">IF(OFFSET(Zdroj!AS$16,A70-1,0)=0,"",CONCATENATE("B",$A$2+2," - ",Zdroj!$AS$15))</f>
        <v>B3 - Výuka povinné dopravní výchovy pro žáky 4. tříd ZŠ</v>
      </c>
      <c r="D78" s="81" t="str">
        <f ca="1">IF(C78="","",CONCATENATE(OFFSET(Zdroj!AS$16,A70-1,0)))</f>
        <v>ano</v>
      </c>
      <c r="E78" s="35">
        <f ca="1">IF(C78="","",OFFSET(Zdroj!AT$16,A70-1,0))</f>
        <v>10</v>
      </c>
      <c r="F78" s="450"/>
      <c r="G78" s="451"/>
    </row>
    <row r="79" spans="1:7" x14ac:dyDescent="0.25">
      <c r="B79" s="449"/>
      <c r="C79" s="83" t="str">
        <f ca="1">IF(OFFSET(Zdroj!AU$16,A70-1,0)=0,"",CONCATENATE("B",$A$2+3," - ",Zdroj!$AU$15))</f>
        <v/>
      </c>
      <c r="D79" s="81" t="str">
        <f ca="1">IF(C79="","",CONCATENATE(OFFSET(Zdroj!AU$16,A70-1,0)))</f>
        <v/>
      </c>
      <c r="E79" s="35" t="str">
        <f ca="1">IF(C79="","",OFFSET(Zdroj!AV$16,A70-1,0))</f>
        <v/>
      </c>
      <c r="F79" s="450"/>
      <c r="G79" s="451"/>
    </row>
    <row r="80" spans="1:7" x14ac:dyDescent="0.25">
      <c r="B80" s="449"/>
      <c r="C80" s="83" t="str">
        <f ca="1">IF(OFFSET(Zdroj!AW$16,A70-1,0)=0,"",CONCATENATE("B",$A$2+4," - ",Zdroj!$AW$15))</f>
        <v/>
      </c>
      <c r="D80" s="81" t="str">
        <f ca="1">IF(C80="","",CONCATENATE(OFFSET(Zdroj!AW$16,A70-1,0)))</f>
        <v/>
      </c>
      <c r="E80" s="35" t="str">
        <f ca="1">IF(C80="","",OFFSET(Zdroj!AX$16,A70-1,0))</f>
        <v/>
      </c>
      <c r="F80" s="450"/>
      <c r="G80" s="451"/>
    </row>
    <row r="81" spans="1:7" x14ac:dyDescent="0.25">
      <c r="B81" s="449"/>
      <c r="C81" s="83" t="str">
        <f ca="1">IF(OFFSET(Zdroj!AY$16,A70-1,0)=0,"",CONCATENATE("B",$A$2+5," - ",Zdroj!$AY$15))</f>
        <v/>
      </c>
      <c r="D81" s="81" t="str">
        <f ca="1">IF(C81="","",CONCATENATE(OFFSET(Zdroj!AY$16,A70-1,0)))</f>
        <v/>
      </c>
      <c r="E81" s="35" t="str">
        <f ca="1">IF(C81="","",OFFSET(Zdroj!AZ$16,A70-1,0))</f>
        <v/>
      </c>
      <c r="F81" s="450"/>
      <c r="G81" s="451"/>
    </row>
    <row r="82" spans="1:7" x14ac:dyDescent="0.25">
      <c r="B82" s="449"/>
      <c r="C82" s="83" t="str">
        <f ca="1">IF(OFFSET(Zdroj!BA$16,A70-1,0)=0,"",CONCATENATE("B",$A$2+6," - ",Zdroj!$BA$15))</f>
        <v/>
      </c>
      <c r="D82" s="81" t="str">
        <f ca="1">IF(C82="","",CONCATENATE(OFFSET(Zdroj!BA$16,A70-1,0)))</f>
        <v/>
      </c>
      <c r="E82" s="35" t="str">
        <f ca="1">IF(C82="","",OFFSET(Zdroj!BB$16,A70-1,0))</f>
        <v/>
      </c>
      <c r="F82" s="450"/>
      <c r="G82" s="451"/>
    </row>
    <row r="83" spans="1:7" x14ac:dyDescent="0.25">
      <c r="B83" s="449"/>
      <c r="C83" s="83" t="str">
        <f ca="1">IF(OFFSET(Zdroj!BC$16,A70-1,0)=0,"",CONCATENATE("B",$A$2+7," - ",Zdroj!$BC$15))</f>
        <v/>
      </c>
      <c r="D83" s="81" t="str">
        <f ca="1">IF(C83="","",CONCATENATE(OFFSET(Zdroj!BC$16,A70-1,0)))</f>
        <v/>
      </c>
      <c r="E83" s="35" t="str">
        <f ca="1">IF(C83="","",OFFSET(Zdroj!BD$16,A70-1,0))</f>
        <v/>
      </c>
      <c r="F83" s="450"/>
      <c r="G83" s="451"/>
    </row>
    <row r="84" spans="1:7" x14ac:dyDescent="0.25">
      <c r="B84" s="449"/>
      <c r="C84" s="83" t="str">
        <f ca="1">IF(OFFSET(Zdroj!BE$16,A70-1,0)=0,"",CONCATENATE("B",$A$2+8," - ",Zdroj!$BE$15))</f>
        <v/>
      </c>
      <c r="D84" s="81" t="str">
        <f ca="1">IF(C84="","",CONCATENATE(OFFSET(Zdroj!BE$16,A70-1,0)))</f>
        <v/>
      </c>
      <c r="E84" s="35" t="str">
        <f ca="1">IF(C84="","",OFFSET(Zdroj!BF$16,A70-1,0))</f>
        <v/>
      </c>
      <c r="F84" s="450"/>
      <c r="G84" s="451"/>
    </row>
    <row r="85" spans="1:7" ht="30" x14ac:dyDescent="0.25">
      <c r="B85" s="449"/>
      <c r="C85" s="83" t="str">
        <f ca="1">IF(OFFSET(Zdroj!BG$16,A70-1,0)=0,"",CONCATENATE("C",$A$2," - ",Zdroj!$BG$15))</f>
        <v>C1 - Posouzení významu projektu pro Olomoucký kraj</v>
      </c>
      <c r="D85" s="81" t="str">
        <f ca="1">IF(C85="","",CONCATENATE(OFFSET(Zdroj!BG$16,A70-1,0)))</f>
        <v>zkvalitnění prostor DDH                    umožnění využívání DDH veřejností a podpora sportování dětí</v>
      </c>
      <c r="E85" s="35">
        <f ca="1">IF(C85="","",OFFSET(Zdroj!BH$16,A70-1,0))</f>
        <v>10</v>
      </c>
      <c r="F85" s="450">
        <f t="shared" ref="F85" ca="1" si="11">IF(SUM(E85:E86)=0,"",SUM(E85:E86))</f>
        <v>10</v>
      </c>
      <c r="G85" s="451"/>
    </row>
    <row r="86" spans="1:7" x14ac:dyDescent="0.25">
      <c r="B86" s="449"/>
      <c r="C86" s="83" t="str">
        <f ca="1">IF(OFFSET(Zdroj!BI$16,A70-1,0)=0,"",CONCATENATE("C",$A$2+1," - ",Zdroj!$BI$15))</f>
        <v/>
      </c>
      <c r="D86" s="81" t="str">
        <f ca="1">IF(C86="","",CONCATENATE(OFFSET(Zdroj!BI$16,A70-1,0)))</f>
        <v/>
      </c>
      <c r="E86" s="35" t="str">
        <f ca="1">IF(C86="","",OFFSET(Zdroj!BJ$16,A70-1,0))</f>
        <v/>
      </c>
      <c r="F86" s="450"/>
      <c r="G86" s="451"/>
    </row>
    <row r="87" spans="1:7" ht="30" x14ac:dyDescent="0.25">
      <c r="A87">
        <f>SUM((ROW()+15)/17)</f>
        <v>6</v>
      </c>
      <c r="B87" s="449" t="str">
        <f ca="1">IF(OFFSET(Zdroj!$B$16,A87-1,0)&gt;0,CONCATENATE(A87,"
","___ ","
",OFFSET(Zdroj!$B$16,A87-1,0)),"")</f>
        <v>6
___ 
3</v>
      </c>
      <c r="C87" s="83" t="str">
        <f ca="1">IF(OFFSET(Zdroj!AI$16,A87-1,0)=0,"",CONCATENATE("A",$A$2," - ",Zdroj!$AI$15))</f>
        <v>A1 -  Vazba projektu na vyvážený rozvoj území kraje</v>
      </c>
      <c r="D87" s="81" t="str">
        <f ca="1">IF(C87="","",CONCATENATE(OFFSET(Zdroj!AI$16,A87-1,0)," - ",OFFSET(Zdroj!BK$16,A87-1,0)))</f>
        <v>1D - projekt je realizován na území obce, která není negativně hodnocena ani v jednom pilíři (kategorie zařazení - 1)</v>
      </c>
      <c r="E87" s="35">
        <f ca="1">IF(C87="","",OFFSET(Zdroj!BL$16,A87-1,0))</f>
        <v>1</v>
      </c>
      <c r="F87" s="450">
        <f t="shared" ref="F87" ca="1" si="12">IF(SUM(E87:E92)=0,"",SUM(E87:E92))</f>
        <v>19</v>
      </c>
      <c r="G87" s="451">
        <f t="shared" ref="G87" ca="1" si="13">IF(SUM(E87:E103)=0,"",SUM(E87:E103))</f>
        <v>61</v>
      </c>
    </row>
    <row r="88" spans="1:7" x14ac:dyDescent="0.25">
      <c r="B88" s="449"/>
      <c r="C88" s="83" t="str">
        <f ca="1">IF(OFFSET(Zdroj!AJ$16,A87-1,0)=0,"",CONCATENATE("A",$A$2+1," - ",Zdroj!$AJ$15))</f>
        <v>A2 - Aktuální počet obyvatel</v>
      </c>
      <c r="D88" s="81" t="str">
        <f ca="1">IF(C88="","",CONCATENATE(OFFSET(Zdroj!AJ$16,A87-1,0)," - ",OFFSET(Zdroj!BM$16,A87-1,0)))</f>
        <v>2B - 7 500 - 9 999</v>
      </c>
      <c r="E88" s="35">
        <f ca="1">IF(C88="","",OFFSET(Zdroj!BN$16,A87-1,0))</f>
        <v>13</v>
      </c>
      <c r="F88" s="450"/>
      <c r="G88" s="451"/>
    </row>
    <row r="89" spans="1:7" ht="45" x14ac:dyDescent="0.25">
      <c r="B89" s="449"/>
      <c r="C89" s="83" t="str">
        <f ca="1">IF(OFFSET(Zdroj!AK$16,A87-1,0)=0,"",CONCATENATE("A",$A$2+2," - ",Zdroj!$AK$15))</f>
        <v>A3 - Počet poskytnutých dotací žadateli v rámci tohoto dotačního programu od roku 2019</v>
      </c>
      <c r="D89" s="81" t="str">
        <f ca="1">IF(C89="","",CONCATENATE(OFFSET(Zdroj!AK$16,A87-1,0)," - ",OFFSET(Zdroj!BO$16,A87-1,0)))</f>
        <v>3B - 1 - 3</v>
      </c>
      <c r="E89" s="35">
        <f ca="1">IF(C89="","",OFFSET(Zdroj!BP$16,A87-1,0))</f>
        <v>5</v>
      </c>
      <c r="F89" s="450"/>
      <c r="G89" s="451"/>
    </row>
    <row r="90" spans="1:7" x14ac:dyDescent="0.25">
      <c r="B90" s="449"/>
      <c r="C90" s="83" t="str">
        <f ca="1">IF(OFFSET(Zdroj!AL$16,A87-1,0)=0,"",CONCATENATE("A",$A$2+3," - ",Zdroj!$AL$15))</f>
        <v/>
      </c>
      <c r="D90" s="81" t="str">
        <f ca="1">IF(C90="","",CONCATENATE(OFFSET(Zdroj!AL$16,A87-1,0)," - ",OFFSET(Zdroj!BQ$16,A87-1,0)))</f>
        <v/>
      </c>
      <c r="E90" s="35" t="str">
        <f ca="1">IF(C90="","",OFFSET(Zdroj!BR$16,A87-1,0))</f>
        <v/>
      </c>
      <c r="F90" s="450"/>
      <c r="G90" s="451"/>
    </row>
    <row r="91" spans="1:7" x14ac:dyDescent="0.25">
      <c r="B91" s="449"/>
      <c r="C91" s="83" t="str">
        <f ca="1">IF(OFFSET(Zdroj!AM$16,A87-1,0)=0,"",CONCATENATE("A",$A$2+4," - ",Zdroj!$AM$15))</f>
        <v/>
      </c>
      <c r="D91" s="81" t="str">
        <f ca="1">IF(C91="","",CONCATENATE(OFFSET(Zdroj!AM$16,A87-1,0)," - ",OFFSET(Zdroj!BS$16,A87-1,0)))</f>
        <v/>
      </c>
      <c r="E91" s="35" t="str">
        <f ca="1">IF(C91="","",OFFSET(Zdroj!BT$16,A87-1,0))</f>
        <v/>
      </c>
      <c r="F91" s="450"/>
      <c r="G91" s="451"/>
    </row>
    <row r="92" spans="1:7" x14ac:dyDescent="0.25">
      <c r="B92" s="449"/>
      <c r="C92" s="83" t="str">
        <f ca="1">IF(OFFSET(Zdroj!AN$16,A87-1,0)=0,"",CONCATENATE("A",$A$2+5," - ",Zdroj!$AN$15))</f>
        <v/>
      </c>
      <c r="D92" s="81" t="str">
        <f ca="1">IF(C92="","",CONCATENATE(OFFSET(Zdroj!AN$16,A87-1,0)," - ",OFFSET(Zdroj!BU$16,A87-1,0)))</f>
        <v/>
      </c>
      <c r="E92" s="35" t="str">
        <f ca="1">IF(C92="","",OFFSET(Zdroj!BV$16,A87-1,0))</f>
        <v/>
      </c>
      <c r="F92" s="450"/>
      <c r="G92" s="451"/>
    </row>
    <row r="93" spans="1:7" ht="60" x14ac:dyDescent="0.25">
      <c r="B93" s="449"/>
      <c r="C93" s="83" t="str">
        <f ca="1">IF(OFFSET(Zdroj!AO$16,A87-1,0)=0,"",CONCATENATE("B",$A$2," - ",Zdroj!$AO$15))</f>
        <v>B1 - Počet dopravně bezpečnostních akcí pořádaných na DDH pro děti MŠ a žáky ZŠ v roce 2022 mimo výuku povinné dopravní výchovy pro děti 4. tříd ZŠ</v>
      </c>
      <c r="D93" s="81" t="str">
        <f ca="1">IF(C93="","",CONCATENATE(OFFSET(Zdroj!AO$16,A87-1,0)))</f>
        <v>5 a více, nové DDH</v>
      </c>
      <c r="E93" s="35">
        <f ca="1">IF(C93="","",OFFSET(Zdroj!AP$16,A87-1,0))</f>
        <v>10</v>
      </c>
      <c r="F93" s="450">
        <f t="shared" ref="F93" ca="1" si="14">IF(SUM(E93:E101)=0,"",SUM(E93:E101))</f>
        <v>32</v>
      </c>
      <c r="G93" s="451"/>
    </row>
    <row r="94" spans="1:7" ht="30" x14ac:dyDescent="0.25">
      <c r="B94" s="449"/>
      <c r="C94" s="83" t="str">
        <f ca="1">IF(OFFSET(Zdroj!AQ$16,A87-1,0)=0,"",CONCATENATE("B",$A$2+1," - ",Zdroj!$AQ$15))</f>
        <v>B2 - Návštěvnost dětského dopravního hřiště (DDH) v roce 2023 (dětí, dětí MŠ a žáků ZŠ)</v>
      </c>
      <c r="D94" s="81" t="str">
        <f ca="1">IF(C94="","",CONCATENATE(OFFSET(Zdroj!AQ$16,A87-1,0)))</f>
        <v>2 500 - 2 999</v>
      </c>
      <c r="E94" s="35">
        <f ca="1">IF(C94="","",OFFSET(Zdroj!AR$16,A87-1,0))</f>
        <v>12</v>
      </c>
      <c r="F94" s="450"/>
      <c r="G94" s="451"/>
    </row>
    <row r="95" spans="1:7" ht="30" x14ac:dyDescent="0.25">
      <c r="B95" s="449"/>
      <c r="C95" s="83" t="str">
        <f ca="1">IF(OFFSET(Zdroj!AS$16,A87-1,0)=0,"",CONCATENATE("B",$A$2+2," - ",Zdroj!$AS$15))</f>
        <v>B3 - Výuka povinné dopravní výchovy pro žáky 4. tříd ZŠ</v>
      </c>
      <c r="D95" s="81" t="str">
        <f ca="1">IF(C95="","",CONCATENATE(OFFSET(Zdroj!AS$16,A87-1,0)))</f>
        <v>ano</v>
      </c>
      <c r="E95" s="35">
        <f ca="1">IF(C95="","",OFFSET(Zdroj!AT$16,A87-1,0))</f>
        <v>10</v>
      </c>
      <c r="F95" s="450"/>
      <c r="G95" s="451"/>
    </row>
    <row r="96" spans="1:7" x14ac:dyDescent="0.25">
      <c r="B96" s="449"/>
      <c r="C96" s="83" t="str">
        <f ca="1">IF(OFFSET(Zdroj!AU$16,A87-1,0)=0,"",CONCATENATE("B",$A$2+3," - ",Zdroj!$AU$15))</f>
        <v/>
      </c>
      <c r="D96" s="81" t="str">
        <f ca="1">IF(C96="","",CONCATENATE(OFFSET(Zdroj!AU$16,A87-1,0)))</f>
        <v/>
      </c>
      <c r="E96" s="35" t="str">
        <f ca="1">IF(C96="","",OFFSET(Zdroj!AV$16,A87-1,0))</f>
        <v/>
      </c>
      <c r="F96" s="450"/>
      <c r="G96" s="451"/>
    </row>
    <row r="97" spans="1:7" x14ac:dyDescent="0.25">
      <c r="B97" s="449"/>
      <c r="C97" s="83" t="str">
        <f ca="1">IF(OFFSET(Zdroj!AW$16,A87-1,0)=0,"",CONCATENATE("B",$A$2+4," - ",Zdroj!$AW$15))</f>
        <v/>
      </c>
      <c r="D97" s="81" t="str">
        <f ca="1">IF(C97="","",CONCATENATE(OFFSET(Zdroj!AW$16,A87-1,0)))</f>
        <v/>
      </c>
      <c r="E97" s="35" t="str">
        <f ca="1">IF(C97="","",OFFSET(Zdroj!AX$16,A87-1,0))</f>
        <v/>
      </c>
      <c r="F97" s="450"/>
      <c r="G97" s="451"/>
    </row>
    <row r="98" spans="1:7" x14ac:dyDescent="0.25">
      <c r="B98" s="449"/>
      <c r="C98" s="83" t="str">
        <f ca="1">IF(OFFSET(Zdroj!AY$16,A87-1,0)=0,"",CONCATENATE("B",$A$2+5," - ",Zdroj!$AY$15))</f>
        <v/>
      </c>
      <c r="D98" s="81" t="str">
        <f ca="1">IF(C98="","",CONCATENATE(OFFSET(Zdroj!AY$16,A87-1,0)))</f>
        <v/>
      </c>
      <c r="E98" s="35" t="str">
        <f ca="1">IF(C98="","",OFFSET(Zdroj!AZ$16,A87-1,0))</f>
        <v/>
      </c>
      <c r="F98" s="450"/>
      <c r="G98" s="451"/>
    </row>
    <row r="99" spans="1:7" x14ac:dyDescent="0.25">
      <c r="B99" s="449"/>
      <c r="C99" s="83" t="str">
        <f ca="1">IF(OFFSET(Zdroj!BA$16,A87-1,0)=0,"",CONCATENATE("B",$A$2+6," - ",Zdroj!$BA$15))</f>
        <v/>
      </c>
      <c r="D99" s="81" t="str">
        <f ca="1">IF(C99="","",CONCATENATE(OFFSET(Zdroj!BA$16,A87-1,0)))</f>
        <v/>
      </c>
      <c r="E99" s="35" t="str">
        <f ca="1">IF(C99="","",OFFSET(Zdroj!BB$16,A87-1,0))</f>
        <v/>
      </c>
      <c r="F99" s="450"/>
      <c r="G99" s="451"/>
    </row>
    <row r="100" spans="1:7" x14ac:dyDescent="0.25">
      <c r="B100" s="449"/>
      <c r="C100" s="83" t="str">
        <f ca="1">IF(OFFSET(Zdroj!BC$16,A87-1,0)=0,"",CONCATENATE("B",$A$2+7," - ",Zdroj!$BC$15))</f>
        <v/>
      </c>
      <c r="D100" s="81" t="str">
        <f ca="1">IF(C100="","",CONCATENATE(OFFSET(Zdroj!BC$16,A87-1,0)))</f>
        <v/>
      </c>
      <c r="E100" s="35" t="str">
        <f ca="1">IF(C100="","",OFFSET(Zdroj!BD$16,A87-1,0))</f>
        <v/>
      </c>
      <c r="F100" s="450"/>
      <c r="G100" s="451"/>
    </row>
    <row r="101" spans="1:7" x14ac:dyDescent="0.25">
      <c r="B101" s="449"/>
      <c r="C101" s="83" t="str">
        <f ca="1">IF(OFFSET(Zdroj!BE$16,A87-1,0)=0,"",CONCATENATE("B",$A$2+8," - ",Zdroj!$BE$15))</f>
        <v/>
      </c>
      <c r="D101" s="81" t="str">
        <f ca="1">IF(C101="","",CONCATENATE(OFFSET(Zdroj!BE$16,A87-1,0)))</f>
        <v/>
      </c>
      <c r="E101" s="35" t="str">
        <f ca="1">IF(C101="","",OFFSET(Zdroj!BF$16,A87-1,0))</f>
        <v/>
      </c>
      <c r="F101" s="450"/>
      <c r="G101" s="451"/>
    </row>
    <row r="102" spans="1:7" ht="30" x14ac:dyDescent="0.25">
      <c r="B102" s="449"/>
      <c r="C102" s="83" t="str">
        <f ca="1">IF(OFFSET(Zdroj!BG$16,A87-1,0)=0,"",CONCATENATE("C",$A$2," - ",Zdroj!$BG$15))</f>
        <v>C1 - Posouzení významu projektu pro Olomoucký kraj</v>
      </c>
      <c r="D102" s="81" t="str">
        <f ca="1">IF(C102="","",CONCATENATE(OFFSET(Zdroj!BG$16,A87-1,0)))</f>
        <v>zvýšení kapacity DDH                               umožnění využívání DDH veřejností a podpora sportování dětí</v>
      </c>
      <c r="E102" s="35">
        <f ca="1">IF(C102="","",OFFSET(Zdroj!BH$16,A87-1,0))</f>
        <v>10</v>
      </c>
      <c r="F102" s="450">
        <f t="shared" ref="F102" ca="1" si="15">IF(SUM(E102:E103)=0,"",SUM(E102:E103))</f>
        <v>10</v>
      </c>
      <c r="G102" s="451"/>
    </row>
    <row r="103" spans="1:7" x14ac:dyDescent="0.25">
      <c r="B103" s="449"/>
      <c r="C103" s="83" t="str">
        <f ca="1">IF(OFFSET(Zdroj!BI$16,A87-1,0)=0,"",CONCATENATE("C",$A$2+1," - ",Zdroj!$BI$15))</f>
        <v/>
      </c>
      <c r="D103" s="81" t="str">
        <f ca="1">IF(C103="","",CONCATENATE(OFFSET(Zdroj!BI$16,A87-1,0)))</f>
        <v/>
      </c>
      <c r="E103" s="35" t="str">
        <f ca="1">IF(C103="","",OFFSET(Zdroj!BJ$16,A87-1,0))</f>
        <v/>
      </c>
      <c r="F103" s="450"/>
      <c r="G103" s="451"/>
    </row>
    <row r="104" spans="1:7" ht="30" x14ac:dyDescent="0.25">
      <c r="A104">
        <f>SUM((ROW()+15)/17)</f>
        <v>7</v>
      </c>
      <c r="B104" s="449" t="str">
        <f ca="1">IF(OFFSET(Zdroj!$B$16,A104-1,0)&gt;0,CONCATENATE(A104,"
","___ ","
",OFFSET(Zdroj!$B$16,A104-1,0)),"")</f>
        <v>7
___ 
7</v>
      </c>
      <c r="C104" s="83" t="str">
        <f ca="1">IF(OFFSET(Zdroj!AI$16,A104-1,0)=0,"",CONCATENATE("A",$A$2," - ",Zdroj!$AI$15))</f>
        <v>A1 -  Vazba projektu na vyvážený rozvoj území kraje</v>
      </c>
      <c r="D104" s="81" t="str">
        <f ca="1">IF(C104="","",CONCATENATE(OFFSET(Zdroj!AI$16,A104-1,0)," - ",OFFSET(Zdroj!BK$16,A104-1,0)))</f>
        <v>1D - projekt je realizován na území obce, která není negativně hodnocena ani v jednom pilíři (kategorie zařazení - 1)</v>
      </c>
      <c r="E104" s="35">
        <f ca="1">IF(C104="","",OFFSET(Zdroj!BL$16,A104-1,0))</f>
        <v>1</v>
      </c>
      <c r="F104" s="450">
        <f t="shared" ref="F104" ca="1" si="16">IF(SUM(E104:E109)=0,"",SUM(E104:E109))</f>
        <v>23</v>
      </c>
      <c r="G104" s="451">
        <f t="shared" ref="G104" ca="1" si="17">IF(SUM(E104:E120)=0,"",SUM(E104:E120))</f>
        <v>54</v>
      </c>
    </row>
    <row r="105" spans="1:7" x14ac:dyDescent="0.25">
      <c r="B105" s="449"/>
      <c r="C105" s="83" t="str">
        <f ca="1">IF(OFFSET(Zdroj!AJ$16,A104-1,0)=0,"",CONCATENATE("A",$A$2+1," - ",Zdroj!$AJ$15))</f>
        <v>A2 - Aktuální počet obyvatel</v>
      </c>
      <c r="D105" s="81" t="str">
        <f ca="1">IF(C105="","",CONCATENATE(OFFSET(Zdroj!AJ$16,A104-1,0)," - ",OFFSET(Zdroj!BM$16,A104-1,0)))</f>
        <v>2A - 10 000 a více</v>
      </c>
      <c r="E105" s="35">
        <f ca="1">IF(C105="","",OFFSET(Zdroj!BN$16,A104-1,0))</f>
        <v>17</v>
      </c>
      <c r="F105" s="450"/>
      <c r="G105" s="451"/>
    </row>
    <row r="106" spans="1:7" ht="45" x14ac:dyDescent="0.25">
      <c r="B106" s="449"/>
      <c r="C106" s="83" t="str">
        <f ca="1">IF(OFFSET(Zdroj!AK$16,A104-1,0)=0,"",CONCATENATE("A",$A$2+2," - ",Zdroj!$AK$15))</f>
        <v>A3 - Počet poskytnutých dotací žadateli v rámci tohoto dotačního programu od roku 2019</v>
      </c>
      <c r="D106" s="81" t="str">
        <f ca="1">IF(C106="","",CONCATENATE(OFFSET(Zdroj!AK$16,A104-1,0)," - ",OFFSET(Zdroj!BO$16,A104-1,0)))</f>
        <v>3B - 1 - 3</v>
      </c>
      <c r="E106" s="35">
        <f ca="1">IF(C106="","",OFFSET(Zdroj!BP$16,A104-1,0))</f>
        <v>5</v>
      </c>
      <c r="F106" s="450"/>
      <c r="G106" s="451"/>
    </row>
    <row r="107" spans="1:7" x14ac:dyDescent="0.25">
      <c r="B107" s="449"/>
      <c r="C107" s="83" t="str">
        <f ca="1">IF(OFFSET(Zdroj!AL$16,A104-1,0)=0,"",CONCATENATE("A",$A$2+3," - ",Zdroj!$AL$15))</f>
        <v/>
      </c>
      <c r="D107" s="81" t="str">
        <f ca="1">IF(C107="","",CONCATENATE(OFFSET(Zdroj!AL$16,A104-1,0)," - ",OFFSET(Zdroj!BQ$16,A104-1,0)))</f>
        <v/>
      </c>
      <c r="E107" s="35" t="str">
        <f ca="1">IF(C107="","",OFFSET(Zdroj!BR$16,A104-1,0))</f>
        <v/>
      </c>
      <c r="F107" s="450"/>
      <c r="G107" s="451"/>
    </row>
    <row r="108" spans="1:7" x14ac:dyDescent="0.25">
      <c r="B108" s="449"/>
      <c r="C108" s="83" t="str">
        <f ca="1">IF(OFFSET(Zdroj!AM$16,A104-1,0)=0,"",CONCATENATE("A",$A$2+4," - ",Zdroj!$AM$15))</f>
        <v/>
      </c>
      <c r="D108" s="81" t="str">
        <f ca="1">IF(C108="","",CONCATENATE(OFFSET(Zdroj!AM$16,A104-1,0)," - ",OFFSET(Zdroj!BS$16,A104-1,0)))</f>
        <v/>
      </c>
      <c r="E108" s="35" t="str">
        <f ca="1">IF(C108="","",OFFSET(Zdroj!BT$16,A104-1,0))</f>
        <v/>
      </c>
      <c r="F108" s="450"/>
      <c r="G108" s="451"/>
    </row>
    <row r="109" spans="1:7" x14ac:dyDescent="0.25">
      <c r="B109" s="449"/>
      <c r="C109" s="83" t="str">
        <f ca="1">IF(OFFSET(Zdroj!AN$16,A104-1,0)=0,"",CONCATENATE("A",$A$2+5," - ",Zdroj!$AN$15))</f>
        <v/>
      </c>
      <c r="D109" s="81" t="str">
        <f ca="1">IF(C109="","",CONCATENATE(OFFSET(Zdroj!AN$16,A104-1,0)," - ",OFFSET(Zdroj!BU$16,A104-1,0)))</f>
        <v/>
      </c>
      <c r="E109" s="35" t="str">
        <f ca="1">IF(C109="","",OFFSET(Zdroj!BV$16,A104-1,0))</f>
        <v/>
      </c>
      <c r="F109" s="450"/>
      <c r="G109" s="451"/>
    </row>
    <row r="110" spans="1:7" ht="60" x14ac:dyDescent="0.25">
      <c r="B110" s="449"/>
      <c r="C110" s="83" t="str">
        <f ca="1">IF(OFFSET(Zdroj!AO$16,A104-1,0)=0,"",CONCATENATE("B",$A$2," - ",Zdroj!$AO$15))</f>
        <v>B1 - Počet dopravně bezpečnostních akcí pořádaných na DDH pro děti MŠ a žáky ZŠ v roce 2022 mimo výuku povinné dopravní výchovy pro děti 4. tříd ZŠ</v>
      </c>
      <c r="D110" s="81" t="str">
        <f ca="1">IF(C110="","",CONCATENATE(OFFSET(Zdroj!AO$16,A104-1,0)))</f>
        <v>2 - 4</v>
      </c>
      <c r="E110" s="35">
        <f ca="1">IF(C110="","",OFFSET(Zdroj!AP$16,A104-1,0))</f>
        <v>5</v>
      </c>
      <c r="F110" s="450">
        <f t="shared" ref="F110" ca="1" si="18">IF(SUM(E110:E118)=0,"",SUM(E110:E118))</f>
        <v>21</v>
      </c>
      <c r="G110" s="451"/>
    </row>
    <row r="111" spans="1:7" ht="30" x14ac:dyDescent="0.25">
      <c r="B111" s="449"/>
      <c r="C111" s="83" t="str">
        <f ca="1">IF(OFFSET(Zdroj!AQ$16,A104-1,0)=0,"",CONCATENATE("B",$A$2+1," - ",Zdroj!$AQ$15))</f>
        <v>B2 - Návštěvnost dětského dopravního hřiště (DDH) v roce 2023 (dětí, dětí MŠ a žáků ZŠ)</v>
      </c>
      <c r="D111" s="81" t="str">
        <f ca="1">IF(C111="","",CONCATENATE(OFFSET(Zdroj!AQ$16,A104-1,0)))</f>
        <v>1 000 - 1 499</v>
      </c>
      <c r="E111" s="35">
        <f ca="1">IF(C111="","",OFFSET(Zdroj!AR$16,A104-1,0))</f>
        <v>6</v>
      </c>
      <c r="F111" s="450"/>
      <c r="G111" s="451"/>
    </row>
    <row r="112" spans="1:7" ht="30" x14ac:dyDescent="0.25">
      <c r="B112" s="449"/>
      <c r="C112" s="83" t="str">
        <f ca="1">IF(OFFSET(Zdroj!AS$16,A104-1,0)=0,"",CONCATENATE("B",$A$2+2," - ",Zdroj!$AS$15))</f>
        <v>B3 - Výuka povinné dopravní výchovy pro žáky 4. tříd ZŠ</v>
      </c>
      <c r="D112" s="81" t="str">
        <f ca="1">IF(C112="","",CONCATENATE(OFFSET(Zdroj!AS$16,A104-1,0)))</f>
        <v>ano</v>
      </c>
      <c r="E112" s="35">
        <f ca="1">IF(C112="","",OFFSET(Zdroj!AT$16,A104-1,0))</f>
        <v>10</v>
      </c>
      <c r="F112" s="450"/>
      <c r="G112" s="451"/>
    </row>
    <row r="113" spans="1:7" x14ac:dyDescent="0.25">
      <c r="B113" s="449"/>
      <c r="C113" s="83" t="str">
        <f ca="1">IF(OFFSET(Zdroj!AU$16,A104-1,0)=0,"",CONCATENATE("B",$A$2+3," - ",Zdroj!$AU$15))</f>
        <v/>
      </c>
      <c r="D113" s="81" t="str">
        <f ca="1">IF(C113="","",CONCATENATE(OFFSET(Zdroj!AU$16,A104-1,0)))</f>
        <v/>
      </c>
      <c r="E113" s="35" t="str">
        <f ca="1">IF(C113="","",OFFSET(Zdroj!AV$16,A104-1,0))</f>
        <v/>
      </c>
      <c r="F113" s="450"/>
      <c r="G113" s="451"/>
    </row>
    <row r="114" spans="1:7" x14ac:dyDescent="0.25">
      <c r="B114" s="449"/>
      <c r="C114" s="83" t="str">
        <f ca="1">IF(OFFSET(Zdroj!AW$16,A104-1,0)=0,"",CONCATENATE("B",$A$2+4," - ",Zdroj!$AW$15))</f>
        <v/>
      </c>
      <c r="D114" s="81" t="str">
        <f ca="1">IF(C114="","",CONCATENATE(OFFSET(Zdroj!AW$16,A104-1,0)))</f>
        <v/>
      </c>
      <c r="E114" s="35" t="str">
        <f ca="1">IF(C114="","",OFFSET(Zdroj!AX$16,A104-1,0))</f>
        <v/>
      </c>
      <c r="F114" s="450"/>
      <c r="G114" s="451"/>
    </row>
    <row r="115" spans="1:7" x14ac:dyDescent="0.25">
      <c r="B115" s="449"/>
      <c r="C115" s="83" t="str">
        <f ca="1">IF(OFFSET(Zdroj!AY$16,A104-1,0)=0,"",CONCATENATE("B",$A$2+5," - ",Zdroj!$AY$15))</f>
        <v/>
      </c>
      <c r="D115" s="81" t="str">
        <f ca="1">IF(C115="","",CONCATENATE(OFFSET(Zdroj!AY$16,A104-1,0)))</f>
        <v/>
      </c>
      <c r="E115" s="35" t="str">
        <f ca="1">IF(C115="","",OFFSET(Zdroj!AZ$16,A104-1,0))</f>
        <v/>
      </c>
      <c r="F115" s="450"/>
      <c r="G115" s="451"/>
    </row>
    <row r="116" spans="1:7" x14ac:dyDescent="0.25">
      <c r="B116" s="449"/>
      <c r="C116" s="83" t="str">
        <f ca="1">IF(OFFSET(Zdroj!BA$16,A104-1,0)=0,"",CONCATENATE("B",$A$2+6," - ",Zdroj!$BA$15))</f>
        <v/>
      </c>
      <c r="D116" s="81" t="str">
        <f ca="1">IF(C116="","",CONCATENATE(OFFSET(Zdroj!BA$16,A104-1,0)))</f>
        <v/>
      </c>
      <c r="E116" s="35" t="str">
        <f ca="1">IF(C116="","",OFFSET(Zdroj!BB$16,A104-1,0))</f>
        <v/>
      </c>
      <c r="F116" s="450"/>
      <c r="G116" s="451"/>
    </row>
    <row r="117" spans="1:7" x14ac:dyDescent="0.25">
      <c r="B117" s="449"/>
      <c r="C117" s="83" t="str">
        <f ca="1">IF(OFFSET(Zdroj!BC$16,A104-1,0)=0,"",CONCATENATE("B",$A$2+7," - ",Zdroj!$BC$15))</f>
        <v/>
      </c>
      <c r="D117" s="81" t="str">
        <f ca="1">IF(C117="","",CONCATENATE(OFFSET(Zdroj!BC$16,A104-1,0)))</f>
        <v/>
      </c>
      <c r="E117" s="35" t="str">
        <f ca="1">IF(C117="","",OFFSET(Zdroj!BD$16,A104-1,0))</f>
        <v/>
      </c>
      <c r="F117" s="450"/>
      <c r="G117" s="451"/>
    </row>
    <row r="118" spans="1:7" x14ac:dyDescent="0.25">
      <c r="B118" s="449"/>
      <c r="C118" s="83" t="str">
        <f ca="1">IF(OFFSET(Zdroj!BE$16,A104-1,0)=0,"",CONCATENATE("B",$A$2+8," - ",Zdroj!$BE$15))</f>
        <v/>
      </c>
      <c r="D118" s="81" t="str">
        <f ca="1">IF(C118="","",CONCATENATE(OFFSET(Zdroj!BE$16,A104-1,0)))</f>
        <v/>
      </c>
      <c r="E118" s="35" t="str">
        <f ca="1">IF(C118="","",OFFSET(Zdroj!BF$16,A104-1,0))</f>
        <v/>
      </c>
      <c r="F118" s="450"/>
      <c r="G118" s="451"/>
    </row>
    <row r="119" spans="1:7" ht="30" x14ac:dyDescent="0.25">
      <c r="B119" s="449"/>
      <c r="C119" s="83" t="str">
        <f ca="1">IF(OFFSET(Zdroj!BG$16,A104-1,0)=0,"",CONCATENATE("C",$A$2," - ",Zdroj!$BG$15))</f>
        <v>C1 - Posouzení významu projektu pro Olomoucký kraj</v>
      </c>
      <c r="D119" s="81" t="str">
        <f ca="1">IF(C119="","",CONCATENATE(OFFSET(Zdroj!BG$16,A104-1,0)))</f>
        <v xml:space="preserve">zkvalitnění zázemí DDH                                      umožnění využívání DDH veřejností a podpora sportování dětí             </v>
      </c>
      <c r="E119" s="35">
        <f ca="1">IF(C119="","",OFFSET(Zdroj!BH$16,A104-1,0))</f>
        <v>10</v>
      </c>
      <c r="F119" s="450">
        <f t="shared" ref="F119" ca="1" si="19">IF(SUM(E119:E120)=0,"",SUM(E119:E120))</f>
        <v>10</v>
      </c>
      <c r="G119" s="451"/>
    </row>
    <row r="120" spans="1:7" x14ac:dyDescent="0.25">
      <c r="B120" s="449"/>
      <c r="C120" s="83" t="str">
        <f ca="1">IF(OFFSET(Zdroj!BI$16,A104-1,0)=0,"",CONCATENATE("C",$A$2+1," - ",Zdroj!$BI$15))</f>
        <v/>
      </c>
      <c r="D120" s="81" t="str">
        <f ca="1">IF(C120="","",CONCATENATE(OFFSET(Zdroj!BI$16,A104-1,0)))</f>
        <v/>
      </c>
      <c r="E120" s="35" t="str">
        <f ca="1">IF(C120="","",OFFSET(Zdroj!BJ$16,A104-1,0))</f>
        <v/>
      </c>
      <c r="F120" s="450"/>
      <c r="G120" s="451"/>
    </row>
    <row r="121" spans="1:7" x14ac:dyDescent="0.25">
      <c r="A121">
        <f>SUM((ROW()+15)/17)</f>
        <v>8</v>
      </c>
      <c r="B121" s="449" t="str">
        <f ca="1">IF(OFFSET(Zdroj!$B$16,A121-1,0)&gt;0,CONCATENATE(A121,"
","___ ","
",OFFSET(Zdroj!$B$16,A121-1,0)),"")</f>
        <v/>
      </c>
      <c r="C121" s="83" t="str">
        <f ca="1">IF(OFFSET(Zdroj!AI$16,A121-1,0)=0,"",CONCATENATE("A",$A$2," - ",Zdroj!$AI$15))</f>
        <v/>
      </c>
      <c r="D121" s="81" t="str">
        <f ca="1">IF(C121="","",CONCATENATE(OFFSET(Zdroj!AI$16,A121-1,0)," - ",OFFSET(Zdroj!BK$16,A121-1,0)))</f>
        <v/>
      </c>
      <c r="E121" s="35" t="str">
        <f ca="1">IF(C121="","",OFFSET(Zdroj!BL$16,A121-1,0))</f>
        <v/>
      </c>
      <c r="F121" s="450" t="str">
        <f t="shared" ref="F121" ca="1" si="20">IF(SUM(E121:E126)=0,"",SUM(E121:E126))</f>
        <v/>
      </c>
      <c r="G121" s="451" t="str">
        <f t="shared" ref="G121" ca="1" si="21">IF(SUM(E121:E137)=0,"",SUM(E121:E137))</f>
        <v/>
      </c>
    </row>
    <row r="122" spans="1:7" x14ac:dyDescent="0.25">
      <c r="B122" s="449"/>
      <c r="C122" s="83" t="str">
        <f ca="1">IF(OFFSET(Zdroj!AJ$16,A121-1,0)=0,"",CONCATENATE("A",$A$2+1," - ",Zdroj!$AJ$15))</f>
        <v/>
      </c>
      <c r="D122" s="81" t="str">
        <f ca="1">IF(C122="","",CONCATENATE(OFFSET(Zdroj!AJ$16,A121-1,0)," - ",OFFSET(Zdroj!BM$16,A121-1,0)))</f>
        <v/>
      </c>
      <c r="E122" s="35" t="str">
        <f ca="1">IF(C122="","",OFFSET(Zdroj!BN$16,A121-1,0))</f>
        <v/>
      </c>
      <c r="F122" s="450"/>
      <c r="G122" s="451"/>
    </row>
    <row r="123" spans="1:7" x14ac:dyDescent="0.25">
      <c r="B123" s="449"/>
      <c r="C123" s="83" t="str">
        <f ca="1">IF(OFFSET(Zdroj!AK$16,A121-1,0)=0,"",CONCATENATE("A",$A$2+2," - ",Zdroj!$AK$15))</f>
        <v/>
      </c>
      <c r="D123" s="81" t="str">
        <f ca="1">IF(C123="","",CONCATENATE(OFFSET(Zdroj!AK$16,A121-1,0)," - ",OFFSET(Zdroj!BO$16,A121-1,0)))</f>
        <v/>
      </c>
      <c r="E123" s="35" t="str">
        <f ca="1">IF(C123="","",OFFSET(Zdroj!BP$16,A121-1,0))</f>
        <v/>
      </c>
      <c r="F123" s="450"/>
      <c r="G123" s="451"/>
    </row>
    <row r="124" spans="1:7" x14ac:dyDescent="0.25">
      <c r="B124" s="449"/>
      <c r="C124" s="83" t="str">
        <f ca="1">IF(OFFSET(Zdroj!AL$16,A121-1,0)=0,"",CONCATENATE("A",$A$2+3," - ",Zdroj!$AL$15))</f>
        <v/>
      </c>
      <c r="D124" s="81" t="str">
        <f ca="1">IF(C124="","",CONCATENATE(OFFSET(Zdroj!AL$16,A121-1,0)," - ",OFFSET(Zdroj!BQ$16,A121-1,0)))</f>
        <v/>
      </c>
      <c r="E124" s="35" t="str">
        <f ca="1">IF(C124="","",OFFSET(Zdroj!BR$16,A121-1,0))</f>
        <v/>
      </c>
      <c r="F124" s="450"/>
      <c r="G124" s="451"/>
    </row>
    <row r="125" spans="1:7" x14ac:dyDescent="0.25">
      <c r="B125" s="449"/>
      <c r="C125" s="83" t="str">
        <f ca="1">IF(OFFSET(Zdroj!AM$16,A121-1,0)=0,"",CONCATENATE("A",$A$2+4," - ",Zdroj!$AM$15))</f>
        <v/>
      </c>
      <c r="D125" s="81" t="str">
        <f ca="1">IF(C125="","",CONCATENATE(OFFSET(Zdroj!AM$16,A121-1,0)," - ",OFFSET(Zdroj!BS$16,A121-1,0)))</f>
        <v/>
      </c>
      <c r="E125" s="35" t="str">
        <f ca="1">IF(C125="","",OFFSET(Zdroj!BT$16,A121-1,0))</f>
        <v/>
      </c>
      <c r="F125" s="450"/>
      <c r="G125" s="451"/>
    </row>
    <row r="126" spans="1:7" x14ac:dyDescent="0.25">
      <c r="B126" s="449"/>
      <c r="C126" s="83" t="str">
        <f ca="1">IF(OFFSET(Zdroj!AN$16,A121-1,0)=0,"",CONCATENATE("A",$A$2+5," - ",Zdroj!$AN$15))</f>
        <v/>
      </c>
      <c r="D126" s="81" t="str">
        <f ca="1">IF(C126="","",CONCATENATE(OFFSET(Zdroj!AN$16,A121-1,0)," - ",OFFSET(Zdroj!BU$16,A121-1,0)))</f>
        <v/>
      </c>
      <c r="E126" s="35" t="str">
        <f ca="1">IF(C126="","",OFFSET(Zdroj!BV$16,A121-1,0))</f>
        <v/>
      </c>
      <c r="F126" s="450"/>
      <c r="G126" s="451"/>
    </row>
    <row r="127" spans="1:7" x14ac:dyDescent="0.25">
      <c r="B127" s="449"/>
      <c r="C127" s="83" t="str">
        <f ca="1">IF(OFFSET(Zdroj!AO$16,A121-1,0)=0,"",CONCATENATE("B",$A$2," - ",Zdroj!$AO$15))</f>
        <v/>
      </c>
      <c r="D127" s="81" t="str">
        <f ca="1">IF(C127="","",CONCATENATE(OFFSET(Zdroj!AO$16,A121-1,0)))</f>
        <v/>
      </c>
      <c r="E127" s="35" t="str">
        <f ca="1">IF(C127="","",OFFSET(Zdroj!AP$16,A121-1,0))</f>
        <v/>
      </c>
      <c r="F127" s="450" t="str">
        <f t="shared" ref="F127" ca="1" si="22">IF(SUM(E127:E135)=0,"",SUM(E127:E135))</f>
        <v/>
      </c>
      <c r="G127" s="451"/>
    </row>
    <row r="128" spans="1:7" x14ac:dyDescent="0.25">
      <c r="B128" s="449"/>
      <c r="C128" s="83" t="str">
        <f ca="1">IF(OFFSET(Zdroj!AQ$16,A121-1,0)=0,"",CONCATENATE("B",$A$2+1," - ",Zdroj!$AQ$15))</f>
        <v/>
      </c>
      <c r="D128" s="81" t="str">
        <f ca="1">IF(C128="","",CONCATENATE(OFFSET(Zdroj!AQ$16,A121-1,0)))</f>
        <v/>
      </c>
      <c r="E128" s="35" t="str">
        <f ca="1">IF(C128="","",OFFSET(Zdroj!AR$16,A121-1,0))</f>
        <v/>
      </c>
      <c r="F128" s="450"/>
      <c r="G128" s="451"/>
    </row>
    <row r="129" spans="1:7" x14ac:dyDescent="0.25">
      <c r="B129" s="449"/>
      <c r="C129" s="83" t="str">
        <f ca="1">IF(OFFSET(Zdroj!AS$16,A121-1,0)=0,"",CONCATENATE("B",$A$2+2," - ",Zdroj!$AS$15))</f>
        <v/>
      </c>
      <c r="D129" s="81" t="str">
        <f ca="1">IF(C129="","",CONCATENATE(OFFSET(Zdroj!AS$16,A121-1,0)))</f>
        <v/>
      </c>
      <c r="E129" s="35" t="str">
        <f ca="1">IF(C129="","",OFFSET(Zdroj!AT$16,A121-1,0))</f>
        <v/>
      </c>
      <c r="F129" s="450"/>
      <c r="G129" s="451"/>
    </row>
    <row r="130" spans="1:7" x14ac:dyDescent="0.25">
      <c r="B130" s="449"/>
      <c r="C130" s="83" t="str">
        <f ca="1">IF(OFFSET(Zdroj!AU$16,A121-1,0)=0,"",CONCATENATE("B",$A$2+3," - ",Zdroj!$AU$15))</f>
        <v/>
      </c>
      <c r="D130" s="81" t="str">
        <f ca="1">IF(C130="","",CONCATENATE(OFFSET(Zdroj!AU$16,A121-1,0)))</f>
        <v/>
      </c>
      <c r="E130" s="35" t="str">
        <f ca="1">IF(C130="","",OFFSET(Zdroj!AV$16,A121-1,0))</f>
        <v/>
      </c>
      <c r="F130" s="450"/>
      <c r="G130" s="451"/>
    </row>
    <row r="131" spans="1:7" x14ac:dyDescent="0.25">
      <c r="B131" s="449"/>
      <c r="C131" s="83" t="str">
        <f ca="1">IF(OFFSET(Zdroj!AW$16,A121-1,0)=0,"",CONCATENATE("B",$A$2+4," - ",Zdroj!$AW$15))</f>
        <v/>
      </c>
      <c r="D131" s="81" t="str">
        <f ca="1">IF(C131="","",CONCATENATE(OFFSET(Zdroj!AW$16,A121-1,0)))</f>
        <v/>
      </c>
      <c r="E131" s="35" t="str">
        <f ca="1">IF(C131="","",OFFSET(Zdroj!AX$16,A121-1,0))</f>
        <v/>
      </c>
      <c r="F131" s="450"/>
      <c r="G131" s="451"/>
    </row>
    <row r="132" spans="1:7" x14ac:dyDescent="0.25">
      <c r="B132" s="449"/>
      <c r="C132" s="83" t="str">
        <f ca="1">IF(OFFSET(Zdroj!AY$16,A121-1,0)=0,"",CONCATENATE("B",$A$2+5," - ",Zdroj!$AY$15))</f>
        <v/>
      </c>
      <c r="D132" s="81" t="str">
        <f ca="1">IF(C132="","",CONCATENATE(OFFSET(Zdroj!AY$16,A121-1,0)))</f>
        <v/>
      </c>
      <c r="E132" s="35" t="str">
        <f ca="1">IF(C132="","",OFFSET(Zdroj!AZ$16,A121-1,0))</f>
        <v/>
      </c>
      <c r="F132" s="450"/>
      <c r="G132" s="451"/>
    </row>
    <row r="133" spans="1:7" x14ac:dyDescent="0.25">
      <c r="B133" s="449"/>
      <c r="C133" s="83" t="str">
        <f ca="1">IF(OFFSET(Zdroj!BA$16,A121-1,0)=0,"",CONCATENATE("B",$A$2+6," - ",Zdroj!$BA$15))</f>
        <v/>
      </c>
      <c r="D133" s="81" t="str">
        <f ca="1">IF(C133="","",CONCATENATE(OFFSET(Zdroj!BA$16,A121-1,0)))</f>
        <v/>
      </c>
      <c r="E133" s="35" t="str">
        <f ca="1">IF(C133="","",OFFSET(Zdroj!BB$16,A121-1,0))</f>
        <v/>
      </c>
      <c r="F133" s="450"/>
      <c r="G133" s="451"/>
    </row>
    <row r="134" spans="1:7" x14ac:dyDescent="0.25">
      <c r="B134" s="449"/>
      <c r="C134" s="83" t="str">
        <f ca="1">IF(OFFSET(Zdroj!BC$16,A121-1,0)=0,"",CONCATENATE("B",$A$2+7," - ",Zdroj!$BC$15))</f>
        <v/>
      </c>
      <c r="D134" s="81" t="str">
        <f ca="1">IF(C134="","",CONCATENATE(OFFSET(Zdroj!BC$16,A121-1,0)))</f>
        <v/>
      </c>
      <c r="E134" s="35" t="str">
        <f ca="1">IF(C134="","",OFFSET(Zdroj!BD$16,A121-1,0))</f>
        <v/>
      </c>
      <c r="F134" s="450"/>
      <c r="G134" s="451"/>
    </row>
    <row r="135" spans="1:7" x14ac:dyDescent="0.25">
      <c r="B135" s="449"/>
      <c r="C135" s="83" t="str">
        <f ca="1">IF(OFFSET(Zdroj!BE$16,A121-1,0)=0,"",CONCATENATE("B",$A$2+8," - ",Zdroj!$BE$15))</f>
        <v/>
      </c>
      <c r="D135" s="81" t="str">
        <f ca="1">IF(C135="","",CONCATENATE(OFFSET(Zdroj!BE$16,A121-1,0)))</f>
        <v/>
      </c>
      <c r="E135" s="35" t="str">
        <f ca="1">IF(C135="","",OFFSET(Zdroj!BF$16,A121-1,0))</f>
        <v/>
      </c>
      <c r="F135" s="450"/>
      <c r="G135" s="451"/>
    </row>
    <row r="136" spans="1:7" x14ac:dyDescent="0.25">
      <c r="B136" s="449"/>
      <c r="C136" s="83" t="str">
        <f ca="1">IF(OFFSET(Zdroj!BG$16,A121-1,0)=0,"",CONCATENATE("C",$A$2," - ",Zdroj!$BG$15))</f>
        <v/>
      </c>
      <c r="D136" s="81" t="str">
        <f ca="1">IF(C136="","",CONCATENATE(OFFSET(Zdroj!BG$16,A121-1,0)))</f>
        <v/>
      </c>
      <c r="E136" s="35" t="str">
        <f ca="1">IF(C136="","",OFFSET(Zdroj!BH$16,A121-1,0))</f>
        <v/>
      </c>
      <c r="F136" s="450" t="str">
        <f t="shared" ref="F136" ca="1" si="23">IF(SUM(E136:E137)=0,"",SUM(E136:E137))</f>
        <v/>
      </c>
      <c r="G136" s="451"/>
    </row>
    <row r="137" spans="1:7" x14ac:dyDescent="0.25">
      <c r="B137" s="449"/>
      <c r="C137" s="83" t="str">
        <f ca="1">IF(OFFSET(Zdroj!BI$16,A121-1,0)=0,"",CONCATENATE("C",$A$2+1," - ",Zdroj!$BI$15))</f>
        <v/>
      </c>
      <c r="D137" s="81" t="str">
        <f ca="1">IF(C137="","",CONCATENATE(OFFSET(Zdroj!BI$16,A121-1,0)))</f>
        <v/>
      </c>
      <c r="E137" s="35" t="str">
        <f ca="1">IF(C137="","",OFFSET(Zdroj!BJ$16,A121-1,0))</f>
        <v/>
      </c>
      <c r="F137" s="450"/>
      <c r="G137" s="451"/>
    </row>
    <row r="138" spans="1:7" x14ac:dyDescent="0.25">
      <c r="A138">
        <f>SUM((ROW()+15)/17)</f>
        <v>9</v>
      </c>
      <c r="B138" s="449" t="str">
        <f ca="1">IF(OFFSET(Zdroj!$B$16,A138-1,0)&gt;0,CONCATENATE(A138,"
","___ ","
",OFFSET(Zdroj!$B$16,A138-1,0)),"")</f>
        <v/>
      </c>
      <c r="C138" s="83" t="str">
        <f ca="1">IF(OFFSET(Zdroj!AI$16,A138-1,0)=0,"",CONCATENATE("A",$A$2," - ",Zdroj!$AI$15))</f>
        <v/>
      </c>
      <c r="D138" s="81" t="str">
        <f ca="1">IF(C138="","",CONCATENATE(OFFSET(Zdroj!AI$16,A138-1,0)," - ",OFFSET(Zdroj!BK$16,A138-1,0)))</f>
        <v/>
      </c>
      <c r="E138" s="35" t="str">
        <f ca="1">IF(C138="","",OFFSET(Zdroj!BL$16,A138-1,0))</f>
        <v/>
      </c>
      <c r="F138" s="450" t="str">
        <f t="shared" ref="F138" ca="1" si="24">IF(SUM(E138:E143)=0,"",SUM(E138:E143))</f>
        <v/>
      </c>
      <c r="G138" s="451" t="str">
        <f t="shared" ref="G138" ca="1" si="25">IF(SUM(E138:E154)=0,"",SUM(E138:E154))</f>
        <v/>
      </c>
    </row>
    <row r="139" spans="1:7" x14ac:dyDescent="0.25">
      <c r="B139" s="449"/>
      <c r="C139" s="83" t="str">
        <f ca="1">IF(OFFSET(Zdroj!AJ$16,A138-1,0)=0,"",CONCATENATE("A",$A$2+1," - ",Zdroj!$AJ$15))</f>
        <v/>
      </c>
      <c r="D139" s="81" t="str">
        <f ca="1">IF(C139="","",CONCATENATE(OFFSET(Zdroj!AJ$16,A138-1,0)," - ",OFFSET(Zdroj!BM$16,A138-1,0)))</f>
        <v/>
      </c>
      <c r="E139" s="35" t="str">
        <f ca="1">IF(C139="","",OFFSET(Zdroj!BN$16,A138-1,0))</f>
        <v/>
      </c>
      <c r="F139" s="450"/>
      <c r="G139" s="451"/>
    </row>
    <row r="140" spans="1:7" x14ac:dyDescent="0.25">
      <c r="B140" s="449"/>
      <c r="C140" s="83" t="str">
        <f ca="1">IF(OFFSET(Zdroj!AK$16,A138-1,0)=0,"",CONCATENATE("A",$A$2+2," - ",Zdroj!$AK$15))</f>
        <v/>
      </c>
      <c r="D140" s="81" t="str">
        <f ca="1">IF(C140="","",CONCATENATE(OFFSET(Zdroj!AK$16,A138-1,0)," - ",OFFSET(Zdroj!BO$16,A138-1,0)))</f>
        <v/>
      </c>
      <c r="E140" s="35" t="str">
        <f ca="1">IF(C140="","",OFFSET(Zdroj!BP$16,A138-1,0))</f>
        <v/>
      </c>
      <c r="F140" s="450"/>
      <c r="G140" s="451"/>
    </row>
    <row r="141" spans="1:7" x14ac:dyDescent="0.25">
      <c r="B141" s="449"/>
      <c r="C141" s="83" t="str">
        <f ca="1">IF(OFFSET(Zdroj!AL$16,A138-1,0)=0,"",CONCATENATE("A",$A$2+3," - ",Zdroj!$AL$15))</f>
        <v/>
      </c>
      <c r="D141" s="81" t="str">
        <f ca="1">IF(C141="","",CONCATENATE(OFFSET(Zdroj!AL$16,A138-1,0)," - ",OFFSET(Zdroj!BQ$16,A138-1,0)))</f>
        <v/>
      </c>
      <c r="E141" s="35" t="str">
        <f ca="1">IF(C141="","",OFFSET(Zdroj!BR$16,A138-1,0))</f>
        <v/>
      </c>
      <c r="F141" s="450"/>
      <c r="G141" s="451"/>
    </row>
    <row r="142" spans="1:7" x14ac:dyDescent="0.25">
      <c r="B142" s="449"/>
      <c r="C142" s="83" t="str">
        <f ca="1">IF(OFFSET(Zdroj!AM$16,A138-1,0)=0,"",CONCATENATE("A",$A$2+4," - ",Zdroj!$AM$15))</f>
        <v/>
      </c>
      <c r="D142" s="81" t="str">
        <f ca="1">IF(C142="","",CONCATENATE(OFFSET(Zdroj!AM$16,A138-1,0)," - ",OFFSET(Zdroj!BS$16,A138-1,0)))</f>
        <v/>
      </c>
      <c r="E142" s="35" t="str">
        <f ca="1">IF(C142="","",OFFSET(Zdroj!BT$16,A138-1,0))</f>
        <v/>
      </c>
      <c r="F142" s="450"/>
      <c r="G142" s="451"/>
    </row>
    <row r="143" spans="1:7" x14ac:dyDescent="0.25">
      <c r="B143" s="449"/>
      <c r="C143" s="83" t="str">
        <f ca="1">IF(OFFSET(Zdroj!AN$16,A138-1,0)=0,"",CONCATENATE("A",$A$2+5," - ",Zdroj!$AN$15))</f>
        <v/>
      </c>
      <c r="D143" s="81" t="str">
        <f ca="1">IF(C143="","",CONCATENATE(OFFSET(Zdroj!AN$16,A138-1,0)," - ",OFFSET(Zdroj!BU$16,A138-1,0)))</f>
        <v/>
      </c>
      <c r="E143" s="35" t="str">
        <f ca="1">IF(C143="","",OFFSET(Zdroj!BV$16,A138-1,0))</f>
        <v/>
      </c>
      <c r="F143" s="450"/>
      <c r="G143" s="451"/>
    </row>
    <row r="144" spans="1:7" x14ac:dyDescent="0.25">
      <c r="B144" s="449"/>
      <c r="C144" s="83" t="str">
        <f ca="1">IF(OFFSET(Zdroj!AO$16,A138-1,0)=0,"",CONCATENATE("B",$A$2," - ",Zdroj!$AO$15))</f>
        <v/>
      </c>
      <c r="D144" s="81" t="str">
        <f ca="1">IF(C144="","",CONCATENATE(OFFSET(Zdroj!AO$16,A138-1,0)))</f>
        <v/>
      </c>
      <c r="E144" s="35" t="str">
        <f ca="1">IF(C144="","",OFFSET(Zdroj!AP$16,A138-1,0))</f>
        <v/>
      </c>
      <c r="F144" s="450" t="str">
        <f t="shared" ref="F144" ca="1" si="26">IF(SUM(E144:E152)=0,"",SUM(E144:E152))</f>
        <v/>
      </c>
      <c r="G144" s="451"/>
    </row>
    <row r="145" spans="1:7" x14ac:dyDescent="0.25">
      <c r="B145" s="449"/>
      <c r="C145" s="83" t="str">
        <f ca="1">IF(OFFSET(Zdroj!AQ$16,A138-1,0)=0,"",CONCATENATE("B",$A$2+1," - ",Zdroj!$AQ$15))</f>
        <v/>
      </c>
      <c r="D145" s="81" t="str">
        <f ca="1">IF(C145="","",CONCATENATE(OFFSET(Zdroj!AQ$16,A138-1,0)))</f>
        <v/>
      </c>
      <c r="E145" s="35" t="str">
        <f ca="1">IF(C145="","",OFFSET(Zdroj!AR$16,A138-1,0))</f>
        <v/>
      </c>
      <c r="F145" s="450"/>
      <c r="G145" s="451"/>
    </row>
    <row r="146" spans="1:7" x14ac:dyDescent="0.25">
      <c r="B146" s="449"/>
      <c r="C146" s="83" t="str">
        <f ca="1">IF(OFFSET(Zdroj!AS$16,A138-1,0)=0,"",CONCATENATE("B",$A$2+2," - ",Zdroj!$AS$15))</f>
        <v/>
      </c>
      <c r="D146" s="81" t="str">
        <f ca="1">IF(C146="","",CONCATENATE(OFFSET(Zdroj!AS$16,A138-1,0)))</f>
        <v/>
      </c>
      <c r="E146" s="35" t="str">
        <f ca="1">IF(C146="","",OFFSET(Zdroj!AT$16,A138-1,0))</f>
        <v/>
      </c>
      <c r="F146" s="450"/>
      <c r="G146" s="451"/>
    </row>
    <row r="147" spans="1:7" x14ac:dyDescent="0.25">
      <c r="B147" s="449"/>
      <c r="C147" s="83" t="str">
        <f ca="1">IF(OFFSET(Zdroj!AU$16,A138-1,0)=0,"",CONCATENATE("B",$A$2+3," - ",Zdroj!$AU$15))</f>
        <v/>
      </c>
      <c r="D147" s="81" t="str">
        <f ca="1">IF(C147="","",CONCATENATE(OFFSET(Zdroj!AU$16,A138-1,0)))</f>
        <v/>
      </c>
      <c r="E147" s="35" t="str">
        <f ca="1">IF(C147="","",OFFSET(Zdroj!AV$16,A138-1,0))</f>
        <v/>
      </c>
      <c r="F147" s="450"/>
      <c r="G147" s="451"/>
    </row>
    <row r="148" spans="1:7" x14ac:dyDescent="0.25">
      <c r="B148" s="449"/>
      <c r="C148" s="83" t="str">
        <f ca="1">IF(OFFSET(Zdroj!AW$16,A138-1,0)=0,"",CONCATENATE("B",$A$2+4," - ",Zdroj!$AW$15))</f>
        <v/>
      </c>
      <c r="D148" s="81" t="str">
        <f ca="1">IF(C148="","",CONCATENATE(OFFSET(Zdroj!AW$16,A138-1,0)))</f>
        <v/>
      </c>
      <c r="E148" s="35" t="str">
        <f ca="1">IF(C148="","",OFFSET(Zdroj!AX$16,A138-1,0))</f>
        <v/>
      </c>
      <c r="F148" s="450"/>
      <c r="G148" s="451"/>
    </row>
    <row r="149" spans="1:7" x14ac:dyDescent="0.25">
      <c r="B149" s="449"/>
      <c r="C149" s="83" t="str">
        <f ca="1">IF(OFFSET(Zdroj!AY$16,A138-1,0)=0,"",CONCATENATE("B",$A$2+5," - ",Zdroj!$AY$15))</f>
        <v/>
      </c>
      <c r="D149" s="81" t="str">
        <f ca="1">IF(C149="","",CONCATENATE(OFFSET(Zdroj!AY$16,A138-1,0)))</f>
        <v/>
      </c>
      <c r="E149" s="35" t="str">
        <f ca="1">IF(C149="","",OFFSET(Zdroj!AZ$16,A138-1,0))</f>
        <v/>
      </c>
      <c r="F149" s="450"/>
      <c r="G149" s="451"/>
    </row>
    <row r="150" spans="1:7" x14ac:dyDescent="0.25">
      <c r="B150" s="449"/>
      <c r="C150" s="83" t="str">
        <f ca="1">IF(OFFSET(Zdroj!BA$16,A138-1,0)=0,"",CONCATENATE("B",$A$2+6," - ",Zdroj!$BA$15))</f>
        <v/>
      </c>
      <c r="D150" s="81" t="str">
        <f ca="1">IF(C150="","",CONCATENATE(OFFSET(Zdroj!BA$16,A138-1,0)))</f>
        <v/>
      </c>
      <c r="E150" s="35" t="str">
        <f ca="1">IF(C150="","",OFFSET(Zdroj!BB$16,A138-1,0))</f>
        <v/>
      </c>
      <c r="F150" s="450"/>
      <c r="G150" s="451"/>
    </row>
    <row r="151" spans="1:7" x14ac:dyDescent="0.25">
      <c r="B151" s="449"/>
      <c r="C151" s="83" t="str">
        <f ca="1">IF(OFFSET(Zdroj!BC$16,A138-1,0)=0,"",CONCATENATE("B",$A$2+7," - ",Zdroj!$BC$15))</f>
        <v/>
      </c>
      <c r="D151" s="81" t="str">
        <f ca="1">IF(C151="","",CONCATENATE(OFFSET(Zdroj!BC$16,A138-1,0)))</f>
        <v/>
      </c>
      <c r="E151" s="35" t="str">
        <f ca="1">IF(C151="","",OFFSET(Zdroj!BD$16,A138-1,0))</f>
        <v/>
      </c>
      <c r="F151" s="450"/>
      <c r="G151" s="451"/>
    </row>
    <row r="152" spans="1:7" x14ac:dyDescent="0.25">
      <c r="B152" s="449"/>
      <c r="C152" s="83" t="str">
        <f ca="1">IF(OFFSET(Zdroj!BE$16,A138-1,0)=0,"",CONCATENATE("B",$A$2+8," - ",Zdroj!$BE$15))</f>
        <v/>
      </c>
      <c r="D152" s="81" t="str">
        <f ca="1">IF(C152="","",CONCATENATE(OFFSET(Zdroj!BE$16,A138-1,0)))</f>
        <v/>
      </c>
      <c r="E152" s="35" t="str">
        <f ca="1">IF(C152="","",OFFSET(Zdroj!BF$16,A138-1,0))</f>
        <v/>
      </c>
      <c r="F152" s="450"/>
      <c r="G152" s="451"/>
    </row>
    <row r="153" spans="1:7" x14ac:dyDescent="0.25">
      <c r="B153" s="449"/>
      <c r="C153" s="83" t="str">
        <f ca="1">IF(OFFSET(Zdroj!BG$16,A138-1,0)=0,"",CONCATENATE("C",$A$2," - ",Zdroj!$BG$15))</f>
        <v/>
      </c>
      <c r="D153" s="81" t="str">
        <f ca="1">IF(C153="","",CONCATENATE(OFFSET(Zdroj!BG$16,A138-1,0)))</f>
        <v/>
      </c>
      <c r="E153" s="35" t="str">
        <f ca="1">IF(C153="","",OFFSET(Zdroj!BH$16,A138-1,0))</f>
        <v/>
      </c>
      <c r="F153" s="450" t="str">
        <f t="shared" ref="F153" ca="1" si="27">IF(SUM(E153:E154)=0,"",SUM(E153:E154))</f>
        <v/>
      </c>
      <c r="G153" s="451"/>
    </row>
    <row r="154" spans="1:7" x14ac:dyDescent="0.25">
      <c r="B154" s="449"/>
      <c r="C154" s="83" t="str">
        <f ca="1">IF(OFFSET(Zdroj!BI$16,A138-1,0)=0,"",CONCATENATE("C",$A$2+1," - ",Zdroj!$BI$15))</f>
        <v/>
      </c>
      <c r="D154" s="81" t="str">
        <f ca="1">IF(C154="","",CONCATENATE(OFFSET(Zdroj!BI$16,A138-1,0)))</f>
        <v/>
      </c>
      <c r="E154" s="35" t="str">
        <f ca="1">IF(C154="","",OFFSET(Zdroj!BJ$16,A138-1,0))</f>
        <v/>
      </c>
      <c r="F154" s="450"/>
      <c r="G154" s="451"/>
    </row>
    <row r="155" spans="1:7" x14ac:dyDescent="0.25">
      <c r="A155">
        <f>SUM((ROW()+15)/17)</f>
        <v>10</v>
      </c>
      <c r="B155" s="449" t="str">
        <f ca="1">IF(OFFSET(Zdroj!$B$16,A155-1,0)&gt;0,CONCATENATE(A155,"
","___ ","
",OFFSET(Zdroj!$B$16,A155-1,0)),"")</f>
        <v/>
      </c>
      <c r="C155" s="83" t="str">
        <f ca="1">IF(OFFSET(Zdroj!AI$16,A155-1,0)=0,"",CONCATENATE("A",$A$2," - ",Zdroj!$AI$15))</f>
        <v/>
      </c>
      <c r="D155" s="81" t="str">
        <f ca="1">IF(C155="","",CONCATENATE(OFFSET(Zdroj!AI$16,A155-1,0)," - ",OFFSET(Zdroj!BK$16,A155-1,0)))</f>
        <v/>
      </c>
      <c r="E155" s="35" t="str">
        <f ca="1">IF(C155="","",OFFSET(Zdroj!BL$16,A155-1,0))</f>
        <v/>
      </c>
      <c r="F155" s="450" t="str">
        <f t="shared" ref="F155" ca="1" si="28">IF(SUM(E155:E160)=0,"",SUM(E155:E160))</f>
        <v/>
      </c>
      <c r="G155" s="451" t="str">
        <f t="shared" ref="G155" ca="1" si="29">IF(SUM(E155:E171)=0,"",SUM(E155:E171))</f>
        <v/>
      </c>
    </row>
    <row r="156" spans="1:7" x14ac:dyDescent="0.25">
      <c r="B156" s="449"/>
      <c r="C156" s="83" t="str">
        <f ca="1">IF(OFFSET(Zdroj!AJ$16,A155-1,0)=0,"",CONCATENATE("A",$A$2+1," - ",Zdroj!$AJ$15))</f>
        <v/>
      </c>
      <c r="D156" s="81" t="str">
        <f ca="1">IF(C156="","",CONCATENATE(OFFSET(Zdroj!AJ$16,A155-1,0)," - ",OFFSET(Zdroj!BM$16,A155-1,0)))</f>
        <v/>
      </c>
      <c r="E156" s="35" t="str">
        <f ca="1">IF(C156="","",OFFSET(Zdroj!BN$16,A155-1,0))</f>
        <v/>
      </c>
      <c r="F156" s="450"/>
      <c r="G156" s="451"/>
    </row>
    <row r="157" spans="1:7" x14ac:dyDescent="0.25">
      <c r="B157" s="449"/>
      <c r="C157" s="83" t="str">
        <f ca="1">IF(OFFSET(Zdroj!AK$16,A155-1,0)=0,"",CONCATENATE("A",$A$2+2," - ",Zdroj!$AK$15))</f>
        <v/>
      </c>
      <c r="D157" s="81" t="str">
        <f ca="1">IF(C157="","",CONCATENATE(OFFSET(Zdroj!AK$16,A155-1,0)," - ",OFFSET(Zdroj!BO$16,A155-1,0)))</f>
        <v/>
      </c>
      <c r="E157" s="35" t="str">
        <f ca="1">IF(C157="","",OFFSET(Zdroj!BP$16,A155-1,0))</f>
        <v/>
      </c>
      <c r="F157" s="450"/>
      <c r="G157" s="451"/>
    </row>
    <row r="158" spans="1:7" x14ac:dyDescent="0.25">
      <c r="B158" s="449"/>
      <c r="C158" s="83" t="str">
        <f ca="1">IF(OFFSET(Zdroj!AL$16,A155-1,0)=0,"",CONCATENATE("A",$A$2+3," - ",Zdroj!$AL$15))</f>
        <v/>
      </c>
      <c r="D158" s="81" t="str">
        <f ca="1">IF(C158="","",CONCATENATE(OFFSET(Zdroj!AL$16,A155-1,0)," - ",OFFSET(Zdroj!BQ$16,A155-1,0)))</f>
        <v/>
      </c>
      <c r="E158" s="35" t="str">
        <f ca="1">IF(C158="","",OFFSET(Zdroj!BR$16,A155-1,0))</f>
        <v/>
      </c>
      <c r="F158" s="450"/>
      <c r="G158" s="451"/>
    </row>
    <row r="159" spans="1:7" x14ac:dyDescent="0.25">
      <c r="B159" s="449"/>
      <c r="C159" s="83" t="str">
        <f ca="1">IF(OFFSET(Zdroj!AM$16,A155-1,0)=0,"",CONCATENATE("A",$A$2+4," - ",Zdroj!$AM$15))</f>
        <v/>
      </c>
      <c r="D159" s="81" t="str">
        <f ca="1">IF(C159="","",CONCATENATE(OFFSET(Zdroj!AM$16,A155-1,0)," - ",OFFSET(Zdroj!BS$16,A155-1,0)))</f>
        <v/>
      </c>
      <c r="E159" s="35" t="str">
        <f ca="1">IF(C159="","",OFFSET(Zdroj!BT$16,A155-1,0))</f>
        <v/>
      </c>
      <c r="F159" s="450"/>
      <c r="G159" s="451"/>
    </row>
    <row r="160" spans="1:7" x14ac:dyDescent="0.25">
      <c r="B160" s="449"/>
      <c r="C160" s="83" t="str">
        <f ca="1">IF(OFFSET(Zdroj!AN$16,A155-1,0)=0,"",CONCATENATE("A",$A$2+5," - ",Zdroj!$AN$15))</f>
        <v/>
      </c>
      <c r="D160" s="81" t="str">
        <f ca="1">IF(C160="","",CONCATENATE(OFFSET(Zdroj!AN$16,A155-1,0)," - ",OFFSET(Zdroj!BU$16,A155-1,0)))</f>
        <v/>
      </c>
      <c r="E160" s="35" t="str">
        <f ca="1">IF(C160="","",OFFSET(Zdroj!BV$16,A155-1,0))</f>
        <v/>
      </c>
      <c r="F160" s="450"/>
      <c r="G160" s="451"/>
    </row>
    <row r="161" spans="1:7" x14ac:dyDescent="0.25">
      <c r="B161" s="449"/>
      <c r="C161" s="83" t="str">
        <f ca="1">IF(OFFSET(Zdroj!AO$16,A155-1,0)=0,"",CONCATENATE("B",$A$2," - ",Zdroj!$AO$15))</f>
        <v/>
      </c>
      <c r="D161" s="81" t="str">
        <f ca="1">IF(C161="","",CONCATENATE(OFFSET(Zdroj!AO$16,A155-1,0)))</f>
        <v/>
      </c>
      <c r="E161" s="35" t="str">
        <f ca="1">IF(C161="","",OFFSET(Zdroj!AP$16,A155-1,0))</f>
        <v/>
      </c>
      <c r="F161" s="450" t="str">
        <f t="shared" ref="F161" ca="1" si="30">IF(SUM(E161:E169)=0,"",SUM(E161:E169))</f>
        <v/>
      </c>
      <c r="G161" s="451"/>
    </row>
    <row r="162" spans="1:7" x14ac:dyDescent="0.25">
      <c r="B162" s="449"/>
      <c r="C162" s="83" t="str">
        <f ca="1">IF(OFFSET(Zdroj!AQ$16,A155-1,0)=0,"",CONCATENATE("B",$A$2+1," - ",Zdroj!$AQ$15))</f>
        <v/>
      </c>
      <c r="D162" s="81" t="str">
        <f ca="1">IF(C162="","",CONCATENATE(OFFSET(Zdroj!AQ$16,A155-1,0)))</f>
        <v/>
      </c>
      <c r="E162" s="35" t="str">
        <f ca="1">IF(C162="","",OFFSET(Zdroj!AR$16,A155-1,0))</f>
        <v/>
      </c>
      <c r="F162" s="450"/>
      <c r="G162" s="451"/>
    </row>
    <row r="163" spans="1:7" x14ac:dyDescent="0.25">
      <c r="B163" s="449"/>
      <c r="C163" s="83" t="str">
        <f ca="1">IF(OFFSET(Zdroj!AS$16,A155-1,0)=0,"",CONCATENATE("B",$A$2+2," - ",Zdroj!$AS$15))</f>
        <v/>
      </c>
      <c r="D163" s="81" t="str">
        <f ca="1">IF(C163="","",CONCATENATE(OFFSET(Zdroj!AS$16,A155-1,0)))</f>
        <v/>
      </c>
      <c r="E163" s="35" t="str">
        <f ca="1">IF(C163="","",OFFSET(Zdroj!AT$16,A155-1,0))</f>
        <v/>
      </c>
      <c r="F163" s="450"/>
      <c r="G163" s="451"/>
    </row>
    <row r="164" spans="1:7" x14ac:dyDescent="0.25">
      <c r="B164" s="449"/>
      <c r="C164" s="83" t="str">
        <f ca="1">IF(OFFSET(Zdroj!AU$16,A155-1,0)=0,"",CONCATENATE("B",$A$2+3," - ",Zdroj!$AU$15))</f>
        <v/>
      </c>
      <c r="D164" s="81" t="str">
        <f ca="1">IF(C164="","",CONCATENATE(OFFSET(Zdroj!AU$16,A155-1,0)))</f>
        <v/>
      </c>
      <c r="E164" s="35" t="str">
        <f ca="1">IF(C164="","",OFFSET(Zdroj!AV$16,A155-1,0))</f>
        <v/>
      </c>
      <c r="F164" s="450"/>
      <c r="G164" s="451"/>
    </row>
    <row r="165" spans="1:7" x14ac:dyDescent="0.25">
      <c r="B165" s="449"/>
      <c r="C165" s="83" t="str">
        <f ca="1">IF(OFFSET(Zdroj!AW$16,A155-1,0)=0,"",CONCATENATE("B",$A$2+4," - ",Zdroj!$AW$15))</f>
        <v/>
      </c>
      <c r="D165" s="81" t="str">
        <f ca="1">IF(C165="","",CONCATENATE(OFFSET(Zdroj!AW$16,A155-1,0)))</f>
        <v/>
      </c>
      <c r="E165" s="35" t="str">
        <f ca="1">IF(C165="","",OFFSET(Zdroj!AX$16,A155-1,0))</f>
        <v/>
      </c>
      <c r="F165" s="450"/>
      <c r="G165" s="451"/>
    </row>
    <row r="166" spans="1:7" x14ac:dyDescent="0.25">
      <c r="B166" s="449"/>
      <c r="C166" s="83" t="str">
        <f ca="1">IF(OFFSET(Zdroj!AY$16,A155-1,0)=0,"",CONCATENATE("B",$A$2+5," - ",Zdroj!$AY$15))</f>
        <v/>
      </c>
      <c r="D166" s="81" t="str">
        <f ca="1">IF(C166="","",CONCATENATE(OFFSET(Zdroj!AY$16,A155-1,0)))</f>
        <v/>
      </c>
      <c r="E166" s="35" t="str">
        <f ca="1">IF(C166="","",OFFSET(Zdroj!AZ$16,A155-1,0))</f>
        <v/>
      </c>
      <c r="F166" s="450"/>
      <c r="G166" s="451"/>
    </row>
    <row r="167" spans="1:7" x14ac:dyDescent="0.25">
      <c r="B167" s="449"/>
      <c r="C167" s="83" t="str">
        <f ca="1">IF(OFFSET(Zdroj!BA$16,A155-1,0)=0,"",CONCATENATE("B",$A$2+6," - ",Zdroj!$BA$15))</f>
        <v/>
      </c>
      <c r="D167" s="81" t="str">
        <f ca="1">IF(C167="","",CONCATENATE(OFFSET(Zdroj!BA$16,A155-1,0)))</f>
        <v/>
      </c>
      <c r="E167" s="35" t="str">
        <f ca="1">IF(C167="","",OFFSET(Zdroj!BB$16,A155-1,0))</f>
        <v/>
      </c>
      <c r="F167" s="450"/>
      <c r="G167" s="451"/>
    </row>
    <row r="168" spans="1:7" x14ac:dyDescent="0.25">
      <c r="B168" s="449"/>
      <c r="C168" s="83" t="str">
        <f ca="1">IF(OFFSET(Zdroj!BC$16,A155-1,0)=0,"",CONCATENATE("B",$A$2+7," - ",Zdroj!$BC$15))</f>
        <v/>
      </c>
      <c r="D168" s="81" t="str">
        <f ca="1">IF(C168="","",CONCATENATE(OFFSET(Zdroj!BC$16,A155-1,0)))</f>
        <v/>
      </c>
      <c r="E168" s="35" t="str">
        <f ca="1">IF(C168="","",OFFSET(Zdroj!BD$16,A155-1,0))</f>
        <v/>
      </c>
      <c r="F168" s="450"/>
      <c r="G168" s="451"/>
    </row>
    <row r="169" spans="1:7" x14ac:dyDescent="0.25">
      <c r="B169" s="449"/>
      <c r="C169" s="83" t="str">
        <f ca="1">IF(OFFSET(Zdroj!BE$16,A155-1,0)=0,"",CONCATENATE("B",$A$2+8," - ",Zdroj!$BE$15))</f>
        <v/>
      </c>
      <c r="D169" s="81" t="str">
        <f ca="1">IF(C169="","",CONCATENATE(OFFSET(Zdroj!BE$16,A155-1,0)))</f>
        <v/>
      </c>
      <c r="E169" s="35" t="str">
        <f ca="1">IF(C169="","",OFFSET(Zdroj!BF$16,A155-1,0))</f>
        <v/>
      </c>
      <c r="F169" s="450"/>
      <c r="G169" s="451"/>
    </row>
    <row r="170" spans="1:7" x14ac:dyDescent="0.25">
      <c r="B170" s="449"/>
      <c r="C170" s="83" t="str">
        <f ca="1">IF(OFFSET(Zdroj!BG$16,A155-1,0)=0,"",CONCATENATE("C",$A$2," - ",Zdroj!$BG$15))</f>
        <v/>
      </c>
      <c r="D170" s="81" t="str">
        <f ca="1">IF(C170="","",CONCATENATE(OFFSET(Zdroj!BG$16,A155-1,0)))</f>
        <v/>
      </c>
      <c r="E170" s="35" t="str">
        <f ca="1">IF(C170="","",OFFSET(Zdroj!BH$16,A155-1,0))</f>
        <v/>
      </c>
      <c r="F170" s="450" t="str">
        <f t="shared" ref="F170" ca="1" si="31">IF(SUM(E170:E171)=0,"",SUM(E170:E171))</f>
        <v/>
      </c>
      <c r="G170" s="451"/>
    </row>
    <row r="171" spans="1:7" x14ac:dyDescent="0.25">
      <c r="B171" s="449"/>
      <c r="C171" s="83" t="str">
        <f ca="1">IF(OFFSET(Zdroj!BI$16,A155-1,0)=0,"",CONCATENATE("C",$A$2+1," - ",Zdroj!$BI$15))</f>
        <v/>
      </c>
      <c r="D171" s="81" t="str">
        <f ca="1">IF(C171="","",CONCATENATE(OFFSET(Zdroj!BI$16,A155-1,0)))</f>
        <v/>
      </c>
      <c r="E171" s="35" t="str">
        <f ca="1">IF(C171="","",OFFSET(Zdroj!BJ$16,A155-1,0))</f>
        <v/>
      </c>
      <c r="F171" s="450"/>
      <c r="G171" s="451"/>
    </row>
    <row r="172" spans="1:7" x14ac:dyDescent="0.25">
      <c r="A172">
        <f>SUM((ROW()+15)/17)</f>
        <v>11</v>
      </c>
      <c r="B172" s="449" t="str">
        <f ca="1">IF(OFFSET(Zdroj!$B$16,A172-1,0)&gt;0,CONCATENATE(A172,"
","___ ","
",OFFSET(Zdroj!$B$16,A172-1,0)),"")</f>
        <v/>
      </c>
      <c r="C172" s="83" t="str">
        <f ca="1">IF(OFFSET(Zdroj!AI$16,A172-1,0)=0,"",CONCATENATE("A",$A$2," - ",Zdroj!$AI$15))</f>
        <v/>
      </c>
      <c r="D172" s="81" t="str">
        <f ca="1">IF(C172="","",CONCATENATE(OFFSET(Zdroj!AI$16,A172-1,0)," - ",OFFSET(Zdroj!BK$16,A172-1,0)))</f>
        <v/>
      </c>
      <c r="E172" s="35" t="str">
        <f ca="1">IF(C172="","",OFFSET(Zdroj!BL$16,A172-1,0))</f>
        <v/>
      </c>
      <c r="F172" s="450" t="str">
        <f t="shared" ref="F172" ca="1" si="32">IF(SUM(E172:E177)=0,"",SUM(E172:E177))</f>
        <v/>
      </c>
      <c r="G172" s="451" t="str">
        <f t="shared" ref="G172" ca="1" si="33">IF(SUM(E172:E188)=0,"",SUM(E172:E188))</f>
        <v/>
      </c>
    </row>
    <row r="173" spans="1:7" x14ac:dyDescent="0.25">
      <c r="B173" s="449"/>
      <c r="C173" s="83" t="str">
        <f ca="1">IF(OFFSET(Zdroj!AJ$16,A172-1,0)=0,"",CONCATENATE("A",$A$2+1," - ",Zdroj!$AJ$15))</f>
        <v/>
      </c>
      <c r="D173" s="81" t="str">
        <f ca="1">IF(C173="","",CONCATENATE(OFFSET(Zdroj!AJ$16,A172-1,0)," - ",OFFSET(Zdroj!BM$16,A172-1,0)))</f>
        <v/>
      </c>
      <c r="E173" s="35" t="str">
        <f ca="1">IF(C173="","",OFFSET(Zdroj!BN$16,A172-1,0))</f>
        <v/>
      </c>
      <c r="F173" s="450"/>
      <c r="G173" s="451"/>
    </row>
    <row r="174" spans="1:7" x14ac:dyDescent="0.25">
      <c r="B174" s="449"/>
      <c r="C174" s="83" t="str">
        <f ca="1">IF(OFFSET(Zdroj!AK$16,A172-1,0)=0,"",CONCATENATE("A",$A$2+2," - ",Zdroj!$AK$15))</f>
        <v/>
      </c>
      <c r="D174" s="81" t="str">
        <f ca="1">IF(C174="","",CONCATENATE(OFFSET(Zdroj!AK$16,A172-1,0)," - ",OFFSET(Zdroj!BO$16,A172-1,0)))</f>
        <v/>
      </c>
      <c r="E174" s="35" t="str">
        <f ca="1">IF(C174="","",OFFSET(Zdroj!BP$16,A172-1,0))</f>
        <v/>
      </c>
      <c r="F174" s="450"/>
      <c r="G174" s="451"/>
    </row>
    <row r="175" spans="1:7" x14ac:dyDescent="0.25">
      <c r="B175" s="449"/>
      <c r="C175" s="83" t="str">
        <f ca="1">IF(OFFSET(Zdroj!AL$16,A172-1,0)=0,"",CONCATENATE("A",$A$2+3," - ",Zdroj!$AL$15))</f>
        <v/>
      </c>
      <c r="D175" s="81" t="str">
        <f ca="1">IF(C175="","",CONCATENATE(OFFSET(Zdroj!AL$16,A172-1,0)," - ",OFFSET(Zdroj!BQ$16,A172-1,0)))</f>
        <v/>
      </c>
      <c r="E175" s="35" t="str">
        <f ca="1">IF(C175="","",OFFSET(Zdroj!BR$16,A172-1,0))</f>
        <v/>
      </c>
      <c r="F175" s="450"/>
      <c r="G175" s="451"/>
    </row>
    <row r="176" spans="1:7" x14ac:dyDescent="0.25">
      <c r="B176" s="449"/>
      <c r="C176" s="83" t="str">
        <f ca="1">IF(OFFSET(Zdroj!AM$16,A172-1,0)=0,"",CONCATENATE("A",$A$2+4," - ",Zdroj!$AM$15))</f>
        <v/>
      </c>
      <c r="D176" s="81" t="str">
        <f ca="1">IF(C176="","",CONCATENATE(OFFSET(Zdroj!AM$16,A172-1,0)," - ",OFFSET(Zdroj!BS$16,A172-1,0)))</f>
        <v/>
      </c>
      <c r="E176" s="35" t="str">
        <f ca="1">IF(C176="","",OFFSET(Zdroj!BT$16,A172-1,0))</f>
        <v/>
      </c>
      <c r="F176" s="450"/>
      <c r="G176" s="451"/>
    </row>
    <row r="177" spans="1:7" x14ac:dyDescent="0.25">
      <c r="B177" s="449"/>
      <c r="C177" s="83" t="str">
        <f ca="1">IF(OFFSET(Zdroj!AN$16,A172-1,0)=0,"",CONCATENATE("A",$A$2+5," - ",Zdroj!$AN$15))</f>
        <v/>
      </c>
      <c r="D177" s="81" t="str">
        <f ca="1">IF(C177="","",CONCATENATE(OFFSET(Zdroj!AN$16,A172-1,0)," - ",OFFSET(Zdroj!BU$16,A172-1,0)))</f>
        <v/>
      </c>
      <c r="E177" s="35" t="str">
        <f ca="1">IF(C177="","",OFFSET(Zdroj!BV$16,A172-1,0))</f>
        <v/>
      </c>
      <c r="F177" s="450"/>
      <c r="G177" s="451"/>
    </row>
    <row r="178" spans="1:7" x14ac:dyDescent="0.25">
      <c r="B178" s="449"/>
      <c r="C178" s="83" t="str">
        <f ca="1">IF(OFFSET(Zdroj!AO$16,A172-1,0)=0,"",CONCATENATE("B",$A$2," - ",Zdroj!$AO$15))</f>
        <v/>
      </c>
      <c r="D178" s="81" t="str">
        <f ca="1">IF(C178="","",CONCATENATE(OFFSET(Zdroj!AO$16,A172-1,0)))</f>
        <v/>
      </c>
      <c r="E178" s="35" t="str">
        <f ca="1">IF(C178="","",OFFSET(Zdroj!AP$16,A172-1,0))</f>
        <v/>
      </c>
      <c r="F178" s="450" t="str">
        <f t="shared" ref="F178" ca="1" si="34">IF(SUM(E178:E186)=0,"",SUM(E178:E186))</f>
        <v/>
      </c>
      <c r="G178" s="451"/>
    </row>
    <row r="179" spans="1:7" x14ac:dyDescent="0.25">
      <c r="B179" s="449"/>
      <c r="C179" s="83" t="str">
        <f ca="1">IF(OFFSET(Zdroj!AQ$16,A172-1,0)=0,"",CONCATENATE("B",$A$2+1," - ",Zdroj!$AQ$15))</f>
        <v/>
      </c>
      <c r="D179" s="81" t="str">
        <f ca="1">IF(C179="","",CONCATENATE(OFFSET(Zdroj!AQ$16,A172-1,0)))</f>
        <v/>
      </c>
      <c r="E179" s="35" t="str">
        <f ca="1">IF(C179="","",OFFSET(Zdroj!AR$16,A172-1,0))</f>
        <v/>
      </c>
      <c r="F179" s="450"/>
      <c r="G179" s="451"/>
    </row>
    <row r="180" spans="1:7" x14ac:dyDescent="0.25">
      <c r="B180" s="449"/>
      <c r="C180" s="83" t="str">
        <f ca="1">IF(OFFSET(Zdroj!AS$16,A172-1,0)=0,"",CONCATENATE("B",$A$2+2," - ",Zdroj!$AS$15))</f>
        <v/>
      </c>
      <c r="D180" s="81" t="str">
        <f ca="1">IF(C180="","",CONCATENATE(OFFSET(Zdroj!AS$16,A172-1,0)))</f>
        <v/>
      </c>
      <c r="E180" s="35" t="str">
        <f ca="1">IF(C180="","",OFFSET(Zdroj!AT$16,A172-1,0))</f>
        <v/>
      </c>
      <c r="F180" s="450"/>
      <c r="G180" s="451"/>
    </row>
    <row r="181" spans="1:7" x14ac:dyDescent="0.25">
      <c r="B181" s="449"/>
      <c r="C181" s="83" t="str">
        <f ca="1">IF(OFFSET(Zdroj!AU$16,A172-1,0)=0,"",CONCATENATE("B",$A$2+3," - ",Zdroj!$AU$15))</f>
        <v/>
      </c>
      <c r="D181" s="81" t="str">
        <f ca="1">IF(C181="","",CONCATENATE(OFFSET(Zdroj!AU$16,A172-1,0)))</f>
        <v/>
      </c>
      <c r="E181" s="35" t="str">
        <f ca="1">IF(C181="","",OFFSET(Zdroj!AV$16,A172-1,0))</f>
        <v/>
      </c>
      <c r="F181" s="450"/>
      <c r="G181" s="451"/>
    </row>
    <row r="182" spans="1:7" x14ac:dyDescent="0.25">
      <c r="B182" s="449"/>
      <c r="C182" s="83" t="str">
        <f ca="1">IF(OFFSET(Zdroj!AW$16,A172-1,0)=0,"",CONCATENATE("B",$A$2+4," - ",Zdroj!$AW$15))</f>
        <v/>
      </c>
      <c r="D182" s="81" t="str">
        <f ca="1">IF(C182="","",CONCATENATE(OFFSET(Zdroj!AW$16,A172-1,0)))</f>
        <v/>
      </c>
      <c r="E182" s="35" t="str">
        <f ca="1">IF(C182="","",OFFSET(Zdroj!AX$16,A172-1,0))</f>
        <v/>
      </c>
      <c r="F182" s="450"/>
      <c r="G182" s="451"/>
    </row>
    <row r="183" spans="1:7" x14ac:dyDescent="0.25">
      <c r="B183" s="449"/>
      <c r="C183" s="83" t="str">
        <f ca="1">IF(OFFSET(Zdroj!AY$16,A172-1,0)=0,"",CONCATENATE("B",$A$2+5," - ",Zdroj!$AY$15))</f>
        <v/>
      </c>
      <c r="D183" s="81" t="str">
        <f ca="1">IF(C183="","",CONCATENATE(OFFSET(Zdroj!AY$16,A172-1,0)))</f>
        <v/>
      </c>
      <c r="E183" s="35" t="str">
        <f ca="1">IF(C183="","",OFFSET(Zdroj!AZ$16,A172-1,0))</f>
        <v/>
      </c>
      <c r="F183" s="450"/>
      <c r="G183" s="451"/>
    </row>
    <row r="184" spans="1:7" x14ac:dyDescent="0.25">
      <c r="B184" s="449"/>
      <c r="C184" s="83" t="str">
        <f ca="1">IF(OFFSET(Zdroj!BA$16,A172-1,0)=0,"",CONCATENATE("B",$A$2+6," - ",Zdroj!$BA$15))</f>
        <v/>
      </c>
      <c r="D184" s="81" t="str">
        <f ca="1">IF(C184="","",CONCATENATE(OFFSET(Zdroj!BA$16,A172-1,0)))</f>
        <v/>
      </c>
      <c r="E184" s="35" t="str">
        <f ca="1">IF(C184="","",OFFSET(Zdroj!BB$16,A172-1,0))</f>
        <v/>
      </c>
      <c r="F184" s="450"/>
      <c r="G184" s="451"/>
    </row>
    <row r="185" spans="1:7" x14ac:dyDescent="0.25">
      <c r="B185" s="449"/>
      <c r="C185" s="83" t="str">
        <f ca="1">IF(OFFSET(Zdroj!BC$16,A172-1,0)=0,"",CONCATENATE("B",$A$2+7," - ",Zdroj!$BC$15))</f>
        <v/>
      </c>
      <c r="D185" s="81" t="str">
        <f ca="1">IF(C185="","",CONCATENATE(OFFSET(Zdroj!BC$16,A172-1,0)))</f>
        <v/>
      </c>
      <c r="E185" s="35" t="str">
        <f ca="1">IF(C185="","",OFFSET(Zdroj!BD$16,A172-1,0))</f>
        <v/>
      </c>
      <c r="F185" s="450"/>
      <c r="G185" s="451"/>
    </row>
    <row r="186" spans="1:7" x14ac:dyDescent="0.25">
      <c r="B186" s="449"/>
      <c r="C186" s="83" t="str">
        <f ca="1">IF(OFFSET(Zdroj!BE$16,A172-1,0)=0,"",CONCATENATE("B",$A$2+8," - ",Zdroj!$BE$15))</f>
        <v/>
      </c>
      <c r="D186" s="81" t="str">
        <f ca="1">IF(C186="","",CONCATENATE(OFFSET(Zdroj!BE$16,A172-1,0)))</f>
        <v/>
      </c>
      <c r="E186" s="35" t="str">
        <f ca="1">IF(C186="","",OFFSET(Zdroj!BF$16,A172-1,0))</f>
        <v/>
      </c>
      <c r="F186" s="450"/>
      <c r="G186" s="451"/>
    </row>
    <row r="187" spans="1:7" x14ac:dyDescent="0.25">
      <c r="B187" s="449"/>
      <c r="C187" s="83" t="str">
        <f ca="1">IF(OFFSET(Zdroj!BG$16,A172-1,0)=0,"",CONCATENATE("C",$A$2," - ",Zdroj!$BG$15))</f>
        <v/>
      </c>
      <c r="D187" s="81" t="str">
        <f ca="1">IF(C187="","",CONCATENATE(OFFSET(Zdroj!BG$16,A172-1,0)))</f>
        <v/>
      </c>
      <c r="E187" s="35" t="str">
        <f ca="1">IF(C187="","",OFFSET(Zdroj!BH$16,A172-1,0))</f>
        <v/>
      </c>
      <c r="F187" s="450" t="str">
        <f t="shared" ref="F187" ca="1" si="35">IF(SUM(E187:E188)=0,"",SUM(E187:E188))</f>
        <v/>
      </c>
      <c r="G187" s="451"/>
    </row>
    <row r="188" spans="1:7" x14ac:dyDescent="0.25">
      <c r="B188" s="449"/>
      <c r="C188" s="83" t="str">
        <f ca="1">IF(OFFSET(Zdroj!BI$16,A172-1,0)=0,"",CONCATENATE("C",$A$2+1," - ",Zdroj!$BI$15))</f>
        <v/>
      </c>
      <c r="D188" s="81" t="str">
        <f ca="1">IF(C188="","",CONCATENATE(OFFSET(Zdroj!BI$16,A172-1,0)))</f>
        <v/>
      </c>
      <c r="E188" s="35" t="str">
        <f ca="1">IF(C188="","",OFFSET(Zdroj!BJ$16,A172-1,0))</f>
        <v/>
      </c>
      <c r="F188" s="450"/>
      <c r="G188" s="451"/>
    </row>
    <row r="189" spans="1:7" x14ac:dyDescent="0.25">
      <c r="A189">
        <f>SUM((ROW()+15)/17)</f>
        <v>12</v>
      </c>
      <c r="B189" s="449" t="str">
        <f ca="1">IF(OFFSET(Zdroj!$B$16,A189-1,0)&gt;0,CONCATENATE(A189,"
","___ ","
",OFFSET(Zdroj!$B$16,A189-1,0)),"")</f>
        <v/>
      </c>
      <c r="C189" s="83" t="str">
        <f ca="1">IF(OFFSET(Zdroj!AI$16,A189-1,0)=0,"",CONCATENATE("A",$A$2," - ",Zdroj!$AI$15))</f>
        <v/>
      </c>
      <c r="D189" s="81" t="str">
        <f ca="1">IF(C189="","",CONCATENATE(OFFSET(Zdroj!AI$16,A189-1,0)," - ",OFFSET(Zdroj!BK$16,A189-1,0)))</f>
        <v/>
      </c>
      <c r="E189" s="35" t="str">
        <f ca="1">IF(C189="","",OFFSET(Zdroj!BL$16,A189-1,0))</f>
        <v/>
      </c>
      <c r="F189" s="450" t="str">
        <f t="shared" ref="F189" ca="1" si="36">IF(SUM(E189:E194)=0,"",SUM(E189:E194))</f>
        <v/>
      </c>
      <c r="G189" s="451" t="str">
        <f t="shared" ref="G189" ca="1" si="37">IF(SUM(E189:E205)=0,"",SUM(E189:E205))</f>
        <v/>
      </c>
    </row>
    <row r="190" spans="1:7" x14ac:dyDescent="0.25">
      <c r="B190" s="449"/>
      <c r="C190" s="83" t="str">
        <f ca="1">IF(OFFSET(Zdroj!AJ$16,A189-1,0)=0,"",CONCATENATE("A",$A$2+1," - ",Zdroj!$AJ$15))</f>
        <v/>
      </c>
      <c r="D190" s="81" t="str">
        <f ca="1">IF(C190="","",CONCATENATE(OFFSET(Zdroj!AJ$16,A189-1,0)," - ",OFFSET(Zdroj!BM$16,A189-1,0)))</f>
        <v/>
      </c>
      <c r="E190" s="35" t="str">
        <f ca="1">IF(C190="","",OFFSET(Zdroj!BN$16,A189-1,0))</f>
        <v/>
      </c>
      <c r="F190" s="450"/>
      <c r="G190" s="451"/>
    </row>
    <row r="191" spans="1:7" x14ac:dyDescent="0.25">
      <c r="B191" s="449"/>
      <c r="C191" s="83" t="str">
        <f ca="1">IF(OFFSET(Zdroj!AK$16,A189-1,0)=0,"",CONCATENATE("A",$A$2+2," - ",Zdroj!$AK$15))</f>
        <v/>
      </c>
      <c r="D191" s="81" t="str">
        <f ca="1">IF(C191="","",CONCATENATE(OFFSET(Zdroj!AK$16,A189-1,0)," - ",OFFSET(Zdroj!BO$16,A189-1,0)))</f>
        <v/>
      </c>
      <c r="E191" s="35" t="str">
        <f ca="1">IF(C191="","",OFFSET(Zdroj!BP$16,A189-1,0))</f>
        <v/>
      </c>
      <c r="F191" s="450"/>
      <c r="G191" s="451"/>
    </row>
    <row r="192" spans="1:7" x14ac:dyDescent="0.25">
      <c r="B192" s="449"/>
      <c r="C192" s="83" t="str">
        <f ca="1">IF(OFFSET(Zdroj!AL$16,A189-1,0)=0,"",CONCATENATE("A",$A$2+3," - ",Zdroj!$AL$15))</f>
        <v/>
      </c>
      <c r="D192" s="81" t="str">
        <f ca="1">IF(C192="","",CONCATENATE(OFFSET(Zdroj!AL$16,A189-1,0)," - ",OFFSET(Zdroj!BQ$16,A189-1,0)))</f>
        <v/>
      </c>
      <c r="E192" s="35" t="str">
        <f ca="1">IF(C192="","",OFFSET(Zdroj!BR$16,A189-1,0))</f>
        <v/>
      </c>
      <c r="F192" s="450"/>
      <c r="G192" s="451"/>
    </row>
    <row r="193" spans="1:7" x14ac:dyDescent="0.25">
      <c r="B193" s="449"/>
      <c r="C193" s="83" t="str">
        <f ca="1">IF(OFFSET(Zdroj!AM$16,A189-1,0)=0,"",CONCATENATE("A",$A$2+4," - ",Zdroj!$AM$15))</f>
        <v/>
      </c>
      <c r="D193" s="81" t="str">
        <f ca="1">IF(C193="","",CONCATENATE(OFFSET(Zdroj!AM$16,A189-1,0)," - ",OFFSET(Zdroj!BS$16,A189-1,0)))</f>
        <v/>
      </c>
      <c r="E193" s="35" t="str">
        <f ca="1">IF(C193="","",OFFSET(Zdroj!BT$16,A189-1,0))</f>
        <v/>
      </c>
      <c r="F193" s="450"/>
      <c r="G193" s="451"/>
    </row>
    <row r="194" spans="1:7" x14ac:dyDescent="0.25">
      <c r="B194" s="449"/>
      <c r="C194" s="83" t="str">
        <f ca="1">IF(OFFSET(Zdroj!AN$16,A189-1,0)=0,"",CONCATENATE("A",$A$2+5," - ",Zdroj!$AN$15))</f>
        <v/>
      </c>
      <c r="D194" s="81" t="str">
        <f ca="1">IF(C194="","",CONCATENATE(OFFSET(Zdroj!AN$16,A189-1,0)," - ",OFFSET(Zdroj!BU$16,A189-1,0)))</f>
        <v/>
      </c>
      <c r="E194" s="35" t="str">
        <f ca="1">IF(C194="","",OFFSET(Zdroj!BV$16,A189-1,0))</f>
        <v/>
      </c>
      <c r="F194" s="450"/>
      <c r="G194" s="451"/>
    </row>
    <row r="195" spans="1:7" x14ac:dyDescent="0.25">
      <c r="B195" s="449"/>
      <c r="C195" s="83" t="str">
        <f ca="1">IF(OFFSET(Zdroj!AO$16,A189-1,0)=0,"",CONCATENATE("B",$A$2," - ",Zdroj!$AO$15))</f>
        <v/>
      </c>
      <c r="D195" s="81" t="str">
        <f ca="1">IF(C195="","",CONCATENATE(OFFSET(Zdroj!AO$16,A189-1,0)))</f>
        <v/>
      </c>
      <c r="E195" s="35" t="str">
        <f ca="1">IF(C195="","",OFFSET(Zdroj!AP$16,A189-1,0))</f>
        <v/>
      </c>
      <c r="F195" s="450" t="str">
        <f t="shared" ref="F195" ca="1" si="38">IF(SUM(E195:E203)=0,"",SUM(E195:E203))</f>
        <v/>
      </c>
      <c r="G195" s="451"/>
    </row>
    <row r="196" spans="1:7" x14ac:dyDescent="0.25">
      <c r="B196" s="449"/>
      <c r="C196" s="83" t="str">
        <f ca="1">IF(OFFSET(Zdroj!AQ$16,A189-1,0)=0,"",CONCATENATE("B",$A$2+1," - ",Zdroj!$AQ$15))</f>
        <v/>
      </c>
      <c r="D196" s="81" t="str">
        <f ca="1">IF(C196="","",CONCATENATE(OFFSET(Zdroj!AQ$16,A189-1,0)))</f>
        <v/>
      </c>
      <c r="E196" s="35" t="str">
        <f ca="1">IF(C196="","",OFFSET(Zdroj!AR$16,A189-1,0))</f>
        <v/>
      </c>
      <c r="F196" s="450"/>
      <c r="G196" s="451"/>
    </row>
    <row r="197" spans="1:7" x14ac:dyDescent="0.25">
      <c r="B197" s="449"/>
      <c r="C197" s="83" t="str">
        <f ca="1">IF(OFFSET(Zdroj!AS$16,A189-1,0)=0,"",CONCATENATE("B",$A$2+2," - ",Zdroj!$AS$15))</f>
        <v/>
      </c>
      <c r="D197" s="81" t="str">
        <f ca="1">IF(C197="","",CONCATENATE(OFFSET(Zdroj!AS$16,A189-1,0)))</f>
        <v/>
      </c>
      <c r="E197" s="35" t="str">
        <f ca="1">IF(C197="","",OFFSET(Zdroj!AT$16,A189-1,0))</f>
        <v/>
      </c>
      <c r="F197" s="450"/>
      <c r="G197" s="451"/>
    </row>
    <row r="198" spans="1:7" x14ac:dyDescent="0.25">
      <c r="B198" s="449"/>
      <c r="C198" s="83" t="str">
        <f ca="1">IF(OFFSET(Zdroj!AU$16,A189-1,0)=0,"",CONCATENATE("B",$A$2+3," - ",Zdroj!$AU$15))</f>
        <v/>
      </c>
      <c r="D198" s="81" t="str">
        <f ca="1">IF(C198="","",CONCATENATE(OFFSET(Zdroj!AU$16,A189-1,0)))</f>
        <v/>
      </c>
      <c r="E198" s="35" t="str">
        <f ca="1">IF(C198="","",OFFSET(Zdroj!AV$16,A189-1,0))</f>
        <v/>
      </c>
      <c r="F198" s="450"/>
      <c r="G198" s="451"/>
    </row>
    <row r="199" spans="1:7" x14ac:dyDescent="0.25">
      <c r="B199" s="449"/>
      <c r="C199" s="83" t="str">
        <f ca="1">IF(OFFSET(Zdroj!AW$16,A189-1,0)=0,"",CONCATENATE("B",$A$2+4," - ",Zdroj!$AW$15))</f>
        <v/>
      </c>
      <c r="D199" s="81" t="str">
        <f ca="1">IF(C199="","",CONCATENATE(OFFSET(Zdroj!AW$16,A189-1,0)))</f>
        <v/>
      </c>
      <c r="E199" s="35" t="str">
        <f ca="1">IF(C199="","",OFFSET(Zdroj!AX$16,A189-1,0))</f>
        <v/>
      </c>
      <c r="F199" s="450"/>
      <c r="G199" s="451"/>
    </row>
    <row r="200" spans="1:7" x14ac:dyDescent="0.25">
      <c r="B200" s="449"/>
      <c r="C200" s="83" t="str">
        <f ca="1">IF(OFFSET(Zdroj!AY$16,A189-1,0)=0,"",CONCATENATE("B",$A$2+5," - ",Zdroj!$AY$15))</f>
        <v/>
      </c>
      <c r="D200" s="81" t="str">
        <f ca="1">IF(C200="","",CONCATENATE(OFFSET(Zdroj!AY$16,A189-1,0)))</f>
        <v/>
      </c>
      <c r="E200" s="35" t="str">
        <f ca="1">IF(C200="","",OFFSET(Zdroj!AZ$16,A189-1,0))</f>
        <v/>
      </c>
      <c r="F200" s="450"/>
      <c r="G200" s="451"/>
    </row>
    <row r="201" spans="1:7" x14ac:dyDescent="0.25">
      <c r="B201" s="449"/>
      <c r="C201" s="83" t="str">
        <f ca="1">IF(OFFSET(Zdroj!BA$16,A189-1,0)=0,"",CONCATENATE("B",$A$2+6," - ",Zdroj!$BA$15))</f>
        <v/>
      </c>
      <c r="D201" s="81" t="str">
        <f ca="1">IF(C201="","",CONCATENATE(OFFSET(Zdroj!BA$16,A189-1,0)))</f>
        <v/>
      </c>
      <c r="E201" s="35" t="str">
        <f ca="1">IF(C201="","",OFFSET(Zdroj!BB$16,A189-1,0))</f>
        <v/>
      </c>
      <c r="F201" s="450"/>
      <c r="G201" s="451"/>
    </row>
    <row r="202" spans="1:7" x14ac:dyDescent="0.25">
      <c r="B202" s="449"/>
      <c r="C202" s="83" t="str">
        <f ca="1">IF(OFFSET(Zdroj!BC$16,A189-1,0)=0,"",CONCATENATE("B",$A$2+7," - ",Zdroj!$BC$15))</f>
        <v/>
      </c>
      <c r="D202" s="81" t="str">
        <f ca="1">IF(C202="","",CONCATENATE(OFFSET(Zdroj!BC$16,A189-1,0)))</f>
        <v/>
      </c>
      <c r="E202" s="35" t="str">
        <f ca="1">IF(C202="","",OFFSET(Zdroj!BD$16,A189-1,0))</f>
        <v/>
      </c>
      <c r="F202" s="450"/>
      <c r="G202" s="451"/>
    </row>
    <row r="203" spans="1:7" x14ac:dyDescent="0.25">
      <c r="B203" s="449"/>
      <c r="C203" s="83" t="str">
        <f ca="1">IF(OFFSET(Zdroj!BE$16,A189-1,0)=0,"",CONCATENATE("B",$A$2+8," - ",Zdroj!$BE$15))</f>
        <v/>
      </c>
      <c r="D203" s="81" t="str">
        <f ca="1">IF(C203="","",CONCATENATE(OFFSET(Zdroj!BE$16,A189-1,0)))</f>
        <v/>
      </c>
      <c r="E203" s="35" t="str">
        <f ca="1">IF(C203="","",OFFSET(Zdroj!BF$16,A189-1,0))</f>
        <v/>
      </c>
      <c r="F203" s="450"/>
      <c r="G203" s="451"/>
    </row>
    <row r="204" spans="1:7" x14ac:dyDescent="0.25">
      <c r="B204" s="449"/>
      <c r="C204" s="83" t="str">
        <f ca="1">IF(OFFSET(Zdroj!BG$16,A189-1,0)=0,"",CONCATENATE("C",$A$2," - ",Zdroj!$BG$15))</f>
        <v/>
      </c>
      <c r="D204" s="81" t="str">
        <f ca="1">IF(C204="","",CONCATENATE(OFFSET(Zdroj!BG$16,A189-1,0)))</f>
        <v/>
      </c>
      <c r="E204" s="35" t="str">
        <f ca="1">IF(C204="","",OFFSET(Zdroj!BH$16,A189-1,0))</f>
        <v/>
      </c>
      <c r="F204" s="450" t="str">
        <f t="shared" ref="F204" ca="1" si="39">IF(SUM(E204:E205)=0,"",SUM(E204:E205))</f>
        <v/>
      </c>
      <c r="G204" s="451"/>
    </row>
    <row r="205" spans="1:7" x14ac:dyDescent="0.25">
      <c r="B205" s="449"/>
      <c r="C205" s="83" t="str">
        <f ca="1">IF(OFFSET(Zdroj!BI$16,A189-1,0)=0,"",CONCATENATE("C",$A$2+1," - ",Zdroj!$BI$15))</f>
        <v/>
      </c>
      <c r="D205" s="81" t="str">
        <f ca="1">IF(C205="","",CONCATENATE(OFFSET(Zdroj!BI$16,A189-1,0)))</f>
        <v/>
      </c>
      <c r="E205" s="35" t="str">
        <f ca="1">IF(C205="","",OFFSET(Zdroj!BJ$16,A189-1,0))</f>
        <v/>
      </c>
      <c r="F205" s="450"/>
      <c r="G205" s="451"/>
    </row>
    <row r="206" spans="1:7" x14ac:dyDescent="0.25">
      <c r="A206">
        <f>SUM((ROW()+15)/17)</f>
        <v>13</v>
      </c>
      <c r="B206" s="449" t="str">
        <f ca="1">IF(OFFSET(Zdroj!$B$16,A206-1,0)&gt;0,CONCATENATE(A206,"
","___ ","
",OFFSET(Zdroj!$B$16,A206-1,0)),"")</f>
        <v/>
      </c>
      <c r="C206" s="83" t="str">
        <f ca="1">IF(OFFSET(Zdroj!AI$16,A206-1,0)=0,"",CONCATENATE("A",$A$2," - ",Zdroj!$AI$15))</f>
        <v/>
      </c>
      <c r="D206" s="81" t="str">
        <f ca="1">IF(C206="","",CONCATENATE(OFFSET(Zdroj!AI$16,A206-1,0)," - ",OFFSET(Zdroj!BK$16,A206-1,0)))</f>
        <v/>
      </c>
      <c r="E206" s="35" t="str">
        <f ca="1">IF(C206="","",OFFSET(Zdroj!BL$16,A206-1,0))</f>
        <v/>
      </c>
      <c r="F206" s="450" t="str">
        <f t="shared" ref="F206" ca="1" si="40">IF(SUM(E206:E211)=0,"",SUM(E206:E211))</f>
        <v/>
      </c>
      <c r="G206" s="451" t="str">
        <f t="shared" ref="G206" ca="1" si="41">IF(SUM(E206:E222)=0,"",SUM(E206:E222))</f>
        <v/>
      </c>
    </row>
    <row r="207" spans="1:7" x14ac:dyDescent="0.25">
      <c r="B207" s="449"/>
      <c r="C207" s="83" t="str">
        <f ca="1">IF(OFFSET(Zdroj!AJ$16,A206-1,0)=0,"",CONCATENATE("A",$A$2+1," - ",Zdroj!$AJ$15))</f>
        <v/>
      </c>
      <c r="D207" s="81" t="str">
        <f ca="1">IF(C207="","",CONCATENATE(OFFSET(Zdroj!AJ$16,A206-1,0)," - ",OFFSET(Zdroj!BM$16,A206-1,0)))</f>
        <v/>
      </c>
      <c r="E207" s="35" t="str">
        <f ca="1">IF(C207="","",OFFSET(Zdroj!BN$16,A206-1,0))</f>
        <v/>
      </c>
      <c r="F207" s="450"/>
      <c r="G207" s="451"/>
    </row>
    <row r="208" spans="1:7" x14ac:dyDescent="0.25">
      <c r="B208" s="449"/>
      <c r="C208" s="83" t="str">
        <f ca="1">IF(OFFSET(Zdroj!AK$16,A206-1,0)=0,"",CONCATENATE("A",$A$2+2," - ",Zdroj!$AK$15))</f>
        <v/>
      </c>
      <c r="D208" s="81" t="str">
        <f ca="1">IF(C208="","",CONCATENATE(OFFSET(Zdroj!AK$16,A206-1,0)," - ",OFFSET(Zdroj!BO$16,A206-1,0)))</f>
        <v/>
      </c>
      <c r="E208" s="35" t="str">
        <f ca="1">IF(C208="","",OFFSET(Zdroj!BP$16,A206-1,0))</f>
        <v/>
      </c>
      <c r="F208" s="450"/>
      <c r="G208" s="451"/>
    </row>
    <row r="209" spans="1:7" x14ac:dyDescent="0.25">
      <c r="B209" s="449"/>
      <c r="C209" s="83" t="str">
        <f ca="1">IF(OFFSET(Zdroj!AL$16,A206-1,0)=0,"",CONCATENATE("A",$A$2+3," - ",Zdroj!$AL$15))</f>
        <v/>
      </c>
      <c r="D209" s="81" t="str">
        <f ca="1">IF(C209="","",CONCATENATE(OFFSET(Zdroj!AL$16,A206-1,0)," - ",OFFSET(Zdroj!BQ$16,A206-1,0)))</f>
        <v/>
      </c>
      <c r="E209" s="35" t="str">
        <f ca="1">IF(C209="","",OFFSET(Zdroj!BR$16,A206-1,0))</f>
        <v/>
      </c>
      <c r="F209" s="450"/>
      <c r="G209" s="451"/>
    </row>
    <row r="210" spans="1:7" x14ac:dyDescent="0.25">
      <c r="B210" s="449"/>
      <c r="C210" s="83" t="str">
        <f ca="1">IF(OFFSET(Zdroj!AM$16,A206-1,0)=0,"",CONCATENATE("A",$A$2+4," - ",Zdroj!$AM$15))</f>
        <v/>
      </c>
      <c r="D210" s="81" t="str">
        <f ca="1">IF(C210="","",CONCATENATE(OFFSET(Zdroj!AM$16,A206-1,0)," - ",OFFSET(Zdroj!BS$16,A206-1,0)))</f>
        <v/>
      </c>
      <c r="E210" s="35" t="str">
        <f ca="1">IF(C210="","",OFFSET(Zdroj!BT$16,A206-1,0))</f>
        <v/>
      </c>
      <c r="F210" s="450"/>
      <c r="G210" s="451"/>
    </row>
    <row r="211" spans="1:7" x14ac:dyDescent="0.25">
      <c r="B211" s="449"/>
      <c r="C211" s="83" t="str">
        <f ca="1">IF(OFFSET(Zdroj!AN$16,A206-1,0)=0,"",CONCATENATE("A",$A$2+5," - ",Zdroj!$AN$15))</f>
        <v/>
      </c>
      <c r="D211" s="81" t="str">
        <f ca="1">IF(C211="","",CONCATENATE(OFFSET(Zdroj!AN$16,A206-1,0)," - ",OFFSET(Zdroj!BU$16,A206-1,0)))</f>
        <v/>
      </c>
      <c r="E211" s="35" t="str">
        <f ca="1">IF(C211="","",OFFSET(Zdroj!BV$16,A206-1,0))</f>
        <v/>
      </c>
      <c r="F211" s="450"/>
      <c r="G211" s="451"/>
    </row>
    <row r="212" spans="1:7" x14ac:dyDescent="0.25">
      <c r="B212" s="449"/>
      <c r="C212" s="83" t="str">
        <f ca="1">IF(OFFSET(Zdroj!AO$16,A206-1,0)=0,"",CONCATENATE("B",$A$2," - ",Zdroj!$AO$15))</f>
        <v/>
      </c>
      <c r="D212" s="81" t="str">
        <f ca="1">IF(C212="","",CONCATENATE(OFFSET(Zdroj!AO$16,A206-1,0)))</f>
        <v/>
      </c>
      <c r="E212" s="35" t="str">
        <f ca="1">IF(C212="","",OFFSET(Zdroj!AP$16,A206-1,0))</f>
        <v/>
      </c>
      <c r="F212" s="450" t="str">
        <f t="shared" ref="F212" ca="1" si="42">IF(SUM(E212:E220)=0,"",SUM(E212:E220))</f>
        <v/>
      </c>
      <c r="G212" s="451"/>
    </row>
    <row r="213" spans="1:7" x14ac:dyDescent="0.25">
      <c r="B213" s="449"/>
      <c r="C213" s="83" t="str">
        <f ca="1">IF(OFFSET(Zdroj!AQ$16,A206-1,0)=0,"",CONCATENATE("B",$A$2+1," - ",Zdroj!$AQ$15))</f>
        <v/>
      </c>
      <c r="D213" s="81" t="str">
        <f ca="1">IF(C213="","",CONCATENATE(OFFSET(Zdroj!AQ$16,A206-1,0)))</f>
        <v/>
      </c>
      <c r="E213" s="35" t="str">
        <f ca="1">IF(C213="","",OFFSET(Zdroj!AR$16,A206-1,0))</f>
        <v/>
      </c>
      <c r="F213" s="450"/>
      <c r="G213" s="451"/>
    </row>
    <row r="214" spans="1:7" x14ac:dyDescent="0.25">
      <c r="B214" s="449"/>
      <c r="C214" s="83" t="str">
        <f ca="1">IF(OFFSET(Zdroj!AS$16,A206-1,0)=0,"",CONCATENATE("B",$A$2+2," - ",Zdroj!$AS$15))</f>
        <v/>
      </c>
      <c r="D214" s="81" t="str">
        <f ca="1">IF(C214="","",CONCATENATE(OFFSET(Zdroj!AS$16,A206-1,0)))</f>
        <v/>
      </c>
      <c r="E214" s="35" t="str">
        <f ca="1">IF(C214="","",OFFSET(Zdroj!AT$16,A206-1,0))</f>
        <v/>
      </c>
      <c r="F214" s="450"/>
      <c r="G214" s="451"/>
    </row>
    <row r="215" spans="1:7" x14ac:dyDescent="0.25">
      <c r="B215" s="449"/>
      <c r="C215" s="83" t="str">
        <f ca="1">IF(OFFSET(Zdroj!AU$16,A206-1,0)=0,"",CONCATENATE("B",$A$2+3," - ",Zdroj!$AU$15))</f>
        <v/>
      </c>
      <c r="D215" s="81" t="str">
        <f ca="1">IF(C215="","",CONCATENATE(OFFSET(Zdroj!AU$16,A206-1,0)))</f>
        <v/>
      </c>
      <c r="E215" s="35" t="str">
        <f ca="1">IF(C215="","",OFFSET(Zdroj!AV$16,A206-1,0))</f>
        <v/>
      </c>
      <c r="F215" s="450"/>
      <c r="G215" s="451"/>
    </row>
    <row r="216" spans="1:7" x14ac:dyDescent="0.25">
      <c r="B216" s="449"/>
      <c r="C216" s="83" t="str">
        <f ca="1">IF(OFFSET(Zdroj!AW$16,A206-1,0)=0,"",CONCATENATE("B",$A$2+4," - ",Zdroj!$AW$15))</f>
        <v/>
      </c>
      <c r="D216" s="81" t="str">
        <f ca="1">IF(C216="","",CONCATENATE(OFFSET(Zdroj!AW$16,A206-1,0)))</f>
        <v/>
      </c>
      <c r="E216" s="35" t="str">
        <f ca="1">IF(C216="","",OFFSET(Zdroj!AX$16,A206-1,0))</f>
        <v/>
      </c>
      <c r="F216" s="450"/>
      <c r="G216" s="451"/>
    </row>
    <row r="217" spans="1:7" x14ac:dyDescent="0.25">
      <c r="B217" s="449"/>
      <c r="C217" s="83" t="str">
        <f ca="1">IF(OFFSET(Zdroj!AY$16,A206-1,0)=0,"",CONCATENATE("B",$A$2+5," - ",Zdroj!$AY$15))</f>
        <v/>
      </c>
      <c r="D217" s="81" t="str">
        <f ca="1">IF(C217="","",CONCATENATE(OFFSET(Zdroj!AY$16,A206-1,0)))</f>
        <v/>
      </c>
      <c r="E217" s="35" t="str">
        <f ca="1">IF(C217="","",OFFSET(Zdroj!AZ$16,A206-1,0))</f>
        <v/>
      </c>
      <c r="F217" s="450"/>
      <c r="G217" s="451"/>
    </row>
    <row r="218" spans="1:7" x14ac:dyDescent="0.25">
      <c r="B218" s="449"/>
      <c r="C218" s="83" t="str">
        <f ca="1">IF(OFFSET(Zdroj!BA$16,A206-1,0)=0,"",CONCATENATE("B",$A$2+6," - ",Zdroj!$BA$15))</f>
        <v/>
      </c>
      <c r="D218" s="81" t="str">
        <f ca="1">IF(C218="","",CONCATENATE(OFFSET(Zdroj!BA$16,A206-1,0)))</f>
        <v/>
      </c>
      <c r="E218" s="35" t="str">
        <f ca="1">IF(C218="","",OFFSET(Zdroj!BB$16,A206-1,0))</f>
        <v/>
      </c>
      <c r="F218" s="450"/>
      <c r="G218" s="451"/>
    </row>
    <row r="219" spans="1:7" x14ac:dyDescent="0.25">
      <c r="B219" s="449"/>
      <c r="C219" s="83" t="str">
        <f ca="1">IF(OFFSET(Zdroj!BC$16,A206-1,0)=0,"",CONCATENATE("B",$A$2+7," - ",Zdroj!$BC$15))</f>
        <v/>
      </c>
      <c r="D219" s="81" t="str">
        <f ca="1">IF(C219="","",CONCATENATE(OFFSET(Zdroj!BC$16,A206-1,0)))</f>
        <v/>
      </c>
      <c r="E219" s="35" t="str">
        <f ca="1">IF(C219="","",OFFSET(Zdroj!BD$16,A206-1,0))</f>
        <v/>
      </c>
      <c r="F219" s="450"/>
      <c r="G219" s="451"/>
    </row>
    <row r="220" spans="1:7" x14ac:dyDescent="0.25">
      <c r="B220" s="449"/>
      <c r="C220" s="83" t="str">
        <f ca="1">IF(OFFSET(Zdroj!BE$16,A206-1,0)=0,"",CONCATENATE("B",$A$2+8," - ",Zdroj!$BE$15))</f>
        <v/>
      </c>
      <c r="D220" s="81" t="str">
        <f ca="1">IF(C220="","",CONCATENATE(OFFSET(Zdroj!BE$16,A206-1,0)))</f>
        <v/>
      </c>
      <c r="E220" s="35" t="str">
        <f ca="1">IF(C220="","",OFFSET(Zdroj!BF$16,A206-1,0))</f>
        <v/>
      </c>
      <c r="F220" s="450"/>
      <c r="G220" s="451"/>
    </row>
    <row r="221" spans="1:7" x14ac:dyDescent="0.25">
      <c r="B221" s="449"/>
      <c r="C221" s="83" t="str">
        <f ca="1">IF(OFFSET(Zdroj!BG$16,A206-1,0)=0,"",CONCATENATE("C",$A$2," - ",Zdroj!$BG$15))</f>
        <v/>
      </c>
      <c r="D221" s="81" t="str">
        <f ca="1">IF(C221="","",CONCATENATE(OFFSET(Zdroj!BG$16,A206-1,0)))</f>
        <v/>
      </c>
      <c r="E221" s="35" t="str">
        <f ca="1">IF(C221="","",OFFSET(Zdroj!BH$16,A206-1,0))</f>
        <v/>
      </c>
      <c r="F221" s="450" t="str">
        <f t="shared" ref="F221" ca="1" si="43">IF(SUM(E221:E222)=0,"",SUM(E221:E222))</f>
        <v/>
      </c>
      <c r="G221" s="451"/>
    </row>
    <row r="222" spans="1:7" x14ac:dyDescent="0.25">
      <c r="B222" s="449"/>
      <c r="C222" s="83" t="str">
        <f ca="1">IF(OFFSET(Zdroj!BI$16,A206-1,0)=0,"",CONCATENATE("C",$A$2+1," - ",Zdroj!$BI$15))</f>
        <v/>
      </c>
      <c r="D222" s="81" t="str">
        <f ca="1">IF(C222="","",CONCATENATE(OFFSET(Zdroj!BI$16,A206-1,0)))</f>
        <v/>
      </c>
      <c r="E222" s="35" t="str">
        <f ca="1">IF(C222="","",OFFSET(Zdroj!BJ$16,A206-1,0))</f>
        <v/>
      </c>
      <c r="F222" s="450"/>
      <c r="G222" s="451"/>
    </row>
    <row r="223" spans="1:7" x14ac:dyDescent="0.25">
      <c r="A223">
        <f>SUM((ROW()+15)/17)</f>
        <v>14</v>
      </c>
      <c r="B223" s="449" t="str">
        <f ca="1">IF(OFFSET(Zdroj!$B$16,A223-1,0)&gt;0,CONCATENATE(A223,"
","___ ","
",OFFSET(Zdroj!$B$16,A223-1,0)),"")</f>
        <v/>
      </c>
      <c r="C223" s="83" t="str">
        <f ca="1">IF(OFFSET(Zdroj!AI$16,A223-1,0)=0,"",CONCATENATE("A",$A$2," - ",Zdroj!$AI$15))</f>
        <v/>
      </c>
      <c r="D223" s="81" t="str">
        <f ca="1">IF(C223="","",CONCATENATE(OFFSET(Zdroj!AI$16,A223-1,0)," - ",OFFSET(Zdroj!BK$16,A223-1,0)))</f>
        <v/>
      </c>
      <c r="E223" s="35" t="str">
        <f ca="1">IF(C223="","",OFFSET(Zdroj!BL$16,A223-1,0))</f>
        <v/>
      </c>
      <c r="F223" s="450" t="str">
        <f t="shared" ref="F223" ca="1" si="44">IF(SUM(E223:E228)=0,"",SUM(E223:E228))</f>
        <v/>
      </c>
      <c r="G223" s="451" t="str">
        <f t="shared" ref="G223" ca="1" si="45">IF(SUM(E223:E239)=0,"",SUM(E223:E239))</f>
        <v/>
      </c>
    </row>
    <row r="224" spans="1:7" x14ac:dyDescent="0.25">
      <c r="B224" s="449"/>
      <c r="C224" s="83" t="str">
        <f ca="1">IF(OFFSET(Zdroj!AJ$16,A223-1,0)=0,"",CONCATENATE("A",$A$2+1," - ",Zdroj!$AJ$15))</f>
        <v/>
      </c>
      <c r="D224" s="81" t="str">
        <f ca="1">IF(C224="","",CONCATENATE(OFFSET(Zdroj!AJ$16,A223-1,0)," - ",OFFSET(Zdroj!BM$16,A223-1,0)))</f>
        <v/>
      </c>
      <c r="E224" s="35" t="str">
        <f ca="1">IF(C224="","",OFFSET(Zdroj!BN$16,A223-1,0))</f>
        <v/>
      </c>
      <c r="F224" s="450"/>
      <c r="G224" s="451"/>
    </row>
    <row r="225" spans="1:7" x14ac:dyDescent="0.25">
      <c r="B225" s="449"/>
      <c r="C225" s="83" t="str">
        <f ca="1">IF(OFFSET(Zdroj!AK$16,A223-1,0)=0,"",CONCATENATE("A",$A$2+2," - ",Zdroj!$AK$15))</f>
        <v/>
      </c>
      <c r="D225" s="81" t="str">
        <f ca="1">IF(C225="","",CONCATENATE(OFFSET(Zdroj!AK$16,A223-1,0)," - ",OFFSET(Zdroj!BO$16,A223-1,0)))</f>
        <v/>
      </c>
      <c r="E225" s="35" t="str">
        <f ca="1">IF(C225="","",OFFSET(Zdroj!BP$16,A223-1,0))</f>
        <v/>
      </c>
      <c r="F225" s="450"/>
      <c r="G225" s="451"/>
    </row>
    <row r="226" spans="1:7" x14ac:dyDescent="0.25">
      <c r="B226" s="449"/>
      <c r="C226" s="83" t="str">
        <f ca="1">IF(OFFSET(Zdroj!AL$16,A223-1,0)=0,"",CONCATENATE("A",$A$2+3," - ",Zdroj!$AL$15))</f>
        <v/>
      </c>
      <c r="D226" s="81" t="str">
        <f ca="1">IF(C226="","",CONCATENATE(OFFSET(Zdroj!AL$16,A223-1,0)," - ",OFFSET(Zdroj!BQ$16,A223-1,0)))</f>
        <v/>
      </c>
      <c r="E226" s="35" t="str">
        <f ca="1">IF(C226="","",OFFSET(Zdroj!BR$16,A223-1,0))</f>
        <v/>
      </c>
      <c r="F226" s="450"/>
      <c r="G226" s="451"/>
    </row>
    <row r="227" spans="1:7" x14ac:dyDescent="0.25">
      <c r="B227" s="449"/>
      <c r="C227" s="83" t="str">
        <f ca="1">IF(OFFSET(Zdroj!AM$16,A223-1,0)=0,"",CONCATENATE("A",$A$2+4," - ",Zdroj!$AM$15))</f>
        <v/>
      </c>
      <c r="D227" s="81" t="str">
        <f ca="1">IF(C227="","",CONCATENATE(OFFSET(Zdroj!AM$16,A223-1,0)," - ",OFFSET(Zdroj!BS$16,A223-1,0)))</f>
        <v/>
      </c>
      <c r="E227" s="35" t="str">
        <f ca="1">IF(C227="","",OFFSET(Zdroj!BT$16,A223-1,0))</f>
        <v/>
      </c>
      <c r="F227" s="450"/>
      <c r="G227" s="451"/>
    </row>
    <row r="228" spans="1:7" x14ac:dyDescent="0.25">
      <c r="B228" s="449"/>
      <c r="C228" s="83" t="str">
        <f ca="1">IF(OFFSET(Zdroj!AN$16,A223-1,0)=0,"",CONCATENATE("A",$A$2+5," - ",Zdroj!$AN$15))</f>
        <v/>
      </c>
      <c r="D228" s="81" t="str">
        <f ca="1">IF(C228="","",CONCATENATE(OFFSET(Zdroj!AN$16,A223-1,0)," - ",OFFSET(Zdroj!BU$16,A223-1,0)))</f>
        <v/>
      </c>
      <c r="E228" s="35" t="str">
        <f ca="1">IF(C228="","",OFFSET(Zdroj!BV$16,A223-1,0))</f>
        <v/>
      </c>
      <c r="F228" s="450"/>
      <c r="G228" s="451"/>
    </row>
    <row r="229" spans="1:7" x14ac:dyDescent="0.25">
      <c r="B229" s="449"/>
      <c r="C229" s="83" t="str">
        <f ca="1">IF(OFFSET(Zdroj!AO$16,A223-1,0)=0,"",CONCATENATE("B",$A$2," - ",Zdroj!$AO$15))</f>
        <v/>
      </c>
      <c r="D229" s="81" t="str">
        <f ca="1">IF(C229="","",CONCATENATE(OFFSET(Zdroj!AO$16,A223-1,0)))</f>
        <v/>
      </c>
      <c r="E229" s="35" t="str">
        <f ca="1">IF(C229="","",OFFSET(Zdroj!AP$16,A223-1,0))</f>
        <v/>
      </c>
      <c r="F229" s="450" t="str">
        <f t="shared" ref="F229" ca="1" si="46">IF(SUM(E229:E237)=0,"",SUM(E229:E237))</f>
        <v/>
      </c>
      <c r="G229" s="451"/>
    </row>
    <row r="230" spans="1:7" x14ac:dyDescent="0.25">
      <c r="B230" s="449"/>
      <c r="C230" s="83" t="str">
        <f ca="1">IF(OFFSET(Zdroj!AQ$16,A223-1,0)=0,"",CONCATENATE("B",$A$2+1," - ",Zdroj!$AQ$15))</f>
        <v/>
      </c>
      <c r="D230" s="81" t="str">
        <f ca="1">IF(C230="","",CONCATENATE(OFFSET(Zdroj!AQ$16,A223-1,0)))</f>
        <v/>
      </c>
      <c r="E230" s="35" t="str">
        <f ca="1">IF(C230="","",OFFSET(Zdroj!AR$16,A223-1,0))</f>
        <v/>
      </c>
      <c r="F230" s="450"/>
      <c r="G230" s="451"/>
    </row>
    <row r="231" spans="1:7" x14ac:dyDescent="0.25">
      <c r="B231" s="449"/>
      <c r="C231" s="83" t="str">
        <f ca="1">IF(OFFSET(Zdroj!AS$16,A223-1,0)=0,"",CONCATENATE("B",$A$2+2," - ",Zdroj!$AS$15))</f>
        <v/>
      </c>
      <c r="D231" s="81" t="str">
        <f ca="1">IF(C231="","",CONCATENATE(OFFSET(Zdroj!AS$16,A223-1,0)))</f>
        <v/>
      </c>
      <c r="E231" s="35" t="str">
        <f ca="1">IF(C231="","",OFFSET(Zdroj!AT$16,A223-1,0))</f>
        <v/>
      </c>
      <c r="F231" s="450"/>
      <c r="G231" s="451"/>
    </row>
    <row r="232" spans="1:7" x14ac:dyDescent="0.25">
      <c r="B232" s="449"/>
      <c r="C232" s="83" t="str">
        <f ca="1">IF(OFFSET(Zdroj!AU$16,A223-1,0)=0,"",CONCATENATE("B",$A$2+3," - ",Zdroj!$AU$15))</f>
        <v/>
      </c>
      <c r="D232" s="81" t="str">
        <f ca="1">IF(C232="","",CONCATENATE(OFFSET(Zdroj!AU$16,A223-1,0)))</f>
        <v/>
      </c>
      <c r="E232" s="35" t="str">
        <f ca="1">IF(C232="","",OFFSET(Zdroj!AV$16,A223-1,0))</f>
        <v/>
      </c>
      <c r="F232" s="450"/>
      <c r="G232" s="451"/>
    </row>
    <row r="233" spans="1:7" x14ac:dyDescent="0.25">
      <c r="B233" s="449"/>
      <c r="C233" s="83" t="str">
        <f ca="1">IF(OFFSET(Zdroj!AW$16,A223-1,0)=0,"",CONCATENATE("B",$A$2+4," - ",Zdroj!$AW$15))</f>
        <v/>
      </c>
      <c r="D233" s="81" t="str">
        <f ca="1">IF(C233="","",CONCATENATE(OFFSET(Zdroj!AW$16,A223-1,0)))</f>
        <v/>
      </c>
      <c r="E233" s="35" t="str">
        <f ca="1">IF(C233="","",OFFSET(Zdroj!AX$16,A223-1,0))</f>
        <v/>
      </c>
      <c r="F233" s="450"/>
      <c r="G233" s="451"/>
    </row>
    <row r="234" spans="1:7" x14ac:dyDescent="0.25">
      <c r="B234" s="449"/>
      <c r="C234" s="83" t="str">
        <f ca="1">IF(OFFSET(Zdroj!AY$16,A223-1,0)=0,"",CONCATENATE("B",$A$2+5," - ",Zdroj!$AY$15))</f>
        <v/>
      </c>
      <c r="D234" s="81" t="str">
        <f ca="1">IF(C234="","",CONCATENATE(OFFSET(Zdroj!AY$16,A223-1,0)))</f>
        <v/>
      </c>
      <c r="E234" s="35" t="str">
        <f ca="1">IF(C234="","",OFFSET(Zdroj!AZ$16,A223-1,0))</f>
        <v/>
      </c>
      <c r="F234" s="450"/>
      <c r="G234" s="451"/>
    </row>
    <row r="235" spans="1:7" x14ac:dyDescent="0.25">
      <c r="B235" s="449"/>
      <c r="C235" s="83" t="str">
        <f ca="1">IF(OFFSET(Zdroj!BA$16,A223-1,0)=0,"",CONCATENATE("B",$A$2+6," - ",Zdroj!$BA$15))</f>
        <v/>
      </c>
      <c r="D235" s="81" t="str">
        <f ca="1">IF(C235="","",CONCATENATE(OFFSET(Zdroj!BA$16,A223-1,0)))</f>
        <v/>
      </c>
      <c r="E235" s="35" t="str">
        <f ca="1">IF(C235="","",OFFSET(Zdroj!BB$16,A223-1,0))</f>
        <v/>
      </c>
      <c r="F235" s="450"/>
      <c r="G235" s="451"/>
    </row>
    <row r="236" spans="1:7" x14ac:dyDescent="0.25">
      <c r="B236" s="449"/>
      <c r="C236" s="83" t="str">
        <f ca="1">IF(OFFSET(Zdroj!BC$16,A223-1,0)=0,"",CONCATENATE("B",$A$2+7," - ",Zdroj!$BC$15))</f>
        <v/>
      </c>
      <c r="D236" s="81" t="str">
        <f ca="1">IF(C236="","",CONCATENATE(OFFSET(Zdroj!BC$16,A223-1,0)))</f>
        <v/>
      </c>
      <c r="E236" s="35" t="str">
        <f ca="1">IF(C236="","",OFFSET(Zdroj!BD$16,A223-1,0))</f>
        <v/>
      </c>
      <c r="F236" s="450"/>
      <c r="G236" s="451"/>
    </row>
    <row r="237" spans="1:7" x14ac:dyDescent="0.25">
      <c r="B237" s="449"/>
      <c r="C237" s="83" t="str">
        <f ca="1">IF(OFFSET(Zdroj!BE$16,A223-1,0)=0,"",CONCATENATE("B",$A$2+8," - ",Zdroj!$BE$15))</f>
        <v/>
      </c>
      <c r="D237" s="81" t="str">
        <f ca="1">IF(C237="","",CONCATENATE(OFFSET(Zdroj!BE$16,A223-1,0)))</f>
        <v/>
      </c>
      <c r="E237" s="35" t="str">
        <f ca="1">IF(C237="","",OFFSET(Zdroj!BF$16,A223-1,0))</f>
        <v/>
      </c>
      <c r="F237" s="450"/>
      <c r="G237" s="451"/>
    </row>
    <row r="238" spans="1:7" x14ac:dyDescent="0.25">
      <c r="B238" s="449"/>
      <c r="C238" s="83" t="str">
        <f ca="1">IF(OFFSET(Zdroj!BG$16,A223-1,0)=0,"",CONCATENATE("C",$A$2," - ",Zdroj!$BG$15))</f>
        <v/>
      </c>
      <c r="D238" s="81" t="str">
        <f ca="1">IF(C238="","",CONCATENATE(OFFSET(Zdroj!BG$16,A223-1,0)))</f>
        <v/>
      </c>
      <c r="E238" s="35" t="str">
        <f ca="1">IF(C238="","",OFFSET(Zdroj!BH$16,A223-1,0))</f>
        <v/>
      </c>
      <c r="F238" s="450" t="str">
        <f t="shared" ref="F238" ca="1" si="47">IF(SUM(E238:E239)=0,"",SUM(E238:E239))</f>
        <v/>
      </c>
      <c r="G238" s="451"/>
    </row>
    <row r="239" spans="1:7" x14ac:dyDescent="0.25">
      <c r="B239" s="449"/>
      <c r="C239" s="83" t="str">
        <f ca="1">IF(OFFSET(Zdroj!BI$16,A223-1,0)=0,"",CONCATENATE("C",$A$2+1," - ",Zdroj!$BI$15))</f>
        <v/>
      </c>
      <c r="D239" s="81" t="str">
        <f ca="1">IF(C239="","",CONCATENATE(OFFSET(Zdroj!BI$16,A223-1,0)))</f>
        <v/>
      </c>
      <c r="E239" s="35" t="str">
        <f ca="1">IF(C239="","",OFFSET(Zdroj!BJ$16,A223-1,0))</f>
        <v/>
      </c>
      <c r="F239" s="450"/>
      <c r="G239" s="451"/>
    </row>
    <row r="240" spans="1:7" x14ac:dyDescent="0.25">
      <c r="A240">
        <f>SUM((ROW()+15)/17)</f>
        <v>15</v>
      </c>
      <c r="B240" s="449" t="str">
        <f ca="1">IF(OFFSET(Zdroj!$B$16,A240-1,0)&gt;0,CONCATENATE(A240,"
","___ ","
",OFFSET(Zdroj!$B$16,A240-1,0)),"")</f>
        <v/>
      </c>
      <c r="C240" s="83" t="str">
        <f ca="1">IF(OFFSET(Zdroj!AI$16,A240-1,0)=0,"",CONCATENATE("A",$A$2," - ",Zdroj!$AI$15))</f>
        <v/>
      </c>
      <c r="D240" s="81" t="str">
        <f ca="1">IF(C240="","",CONCATENATE(OFFSET(Zdroj!AI$16,A240-1,0)," - ",OFFSET(Zdroj!BK$16,A240-1,0)))</f>
        <v/>
      </c>
      <c r="E240" s="35" t="str">
        <f ca="1">IF(C240="","",OFFSET(Zdroj!BL$16,A240-1,0))</f>
        <v/>
      </c>
      <c r="F240" s="450" t="str">
        <f t="shared" ref="F240" ca="1" si="48">IF(SUM(E240:E245)=0,"",SUM(E240:E245))</f>
        <v/>
      </c>
      <c r="G240" s="451" t="str">
        <f t="shared" ref="G240" ca="1" si="49">IF(SUM(E240:E256)=0,"",SUM(E240:E256))</f>
        <v/>
      </c>
    </row>
    <row r="241" spans="2:7" x14ac:dyDescent="0.25">
      <c r="B241" s="449"/>
      <c r="C241" s="83" t="str">
        <f ca="1">IF(OFFSET(Zdroj!AJ$16,A240-1,0)=0,"",CONCATENATE("A",$A$2+1," - ",Zdroj!$AJ$15))</f>
        <v/>
      </c>
      <c r="D241" s="81" t="str">
        <f ca="1">IF(C241="","",CONCATENATE(OFFSET(Zdroj!AJ$16,A240-1,0)," - ",OFFSET(Zdroj!BM$16,A240-1,0)))</f>
        <v/>
      </c>
      <c r="E241" s="35" t="str">
        <f ca="1">IF(C241="","",OFFSET(Zdroj!BN$16,A240-1,0))</f>
        <v/>
      </c>
      <c r="F241" s="450"/>
      <c r="G241" s="451"/>
    </row>
    <row r="242" spans="2:7" x14ac:dyDescent="0.25">
      <c r="B242" s="449"/>
      <c r="C242" s="83" t="str">
        <f ca="1">IF(OFFSET(Zdroj!AK$16,A240-1,0)=0,"",CONCATENATE("A",$A$2+2," - ",Zdroj!$AK$15))</f>
        <v/>
      </c>
      <c r="D242" s="81" t="str">
        <f ca="1">IF(C242="","",CONCATENATE(OFFSET(Zdroj!AK$16,A240-1,0)," - ",OFFSET(Zdroj!BO$16,A240-1,0)))</f>
        <v/>
      </c>
      <c r="E242" s="35" t="str">
        <f ca="1">IF(C242="","",OFFSET(Zdroj!BP$16,A240-1,0))</f>
        <v/>
      </c>
      <c r="F242" s="450"/>
      <c r="G242" s="451"/>
    </row>
    <row r="243" spans="2:7" x14ac:dyDescent="0.25">
      <c r="B243" s="449"/>
      <c r="C243" s="83" t="str">
        <f ca="1">IF(OFFSET(Zdroj!AL$16,A240-1,0)=0,"",CONCATENATE("A",$A$2+3," - ",Zdroj!$AL$15))</f>
        <v/>
      </c>
      <c r="D243" s="81" t="str">
        <f ca="1">IF(C243="","",CONCATENATE(OFFSET(Zdroj!AL$16,A240-1,0)," - ",OFFSET(Zdroj!BQ$16,A240-1,0)))</f>
        <v/>
      </c>
      <c r="E243" s="35" t="str">
        <f ca="1">IF(C243="","",OFFSET(Zdroj!BR$16,A240-1,0))</f>
        <v/>
      </c>
      <c r="F243" s="450"/>
      <c r="G243" s="451"/>
    </row>
    <row r="244" spans="2:7" x14ac:dyDescent="0.25">
      <c r="B244" s="449"/>
      <c r="C244" s="83" t="str">
        <f ca="1">IF(OFFSET(Zdroj!AM$16,A240-1,0)=0,"",CONCATENATE("A",$A$2+4," - ",Zdroj!$AM$15))</f>
        <v/>
      </c>
      <c r="D244" s="81" t="str">
        <f ca="1">IF(C244="","",CONCATENATE(OFFSET(Zdroj!AM$16,A240-1,0)," - ",OFFSET(Zdroj!BS$16,A240-1,0)))</f>
        <v/>
      </c>
      <c r="E244" s="35" t="str">
        <f ca="1">IF(C244="","",OFFSET(Zdroj!BT$16,A240-1,0))</f>
        <v/>
      </c>
      <c r="F244" s="450"/>
      <c r="G244" s="451"/>
    </row>
    <row r="245" spans="2:7" x14ac:dyDescent="0.25">
      <c r="B245" s="449"/>
      <c r="C245" s="83" t="str">
        <f ca="1">IF(OFFSET(Zdroj!AN$16,A240-1,0)=0,"",CONCATENATE("A",$A$2+5," - ",Zdroj!$AN$15))</f>
        <v/>
      </c>
      <c r="D245" s="81" t="str">
        <f ca="1">IF(C245="","",CONCATENATE(OFFSET(Zdroj!AN$16,A240-1,0)," - ",OFFSET(Zdroj!BU$16,A240-1,0)))</f>
        <v/>
      </c>
      <c r="E245" s="35" t="str">
        <f ca="1">IF(C245="","",OFFSET(Zdroj!BV$16,A240-1,0))</f>
        <v/>
      </c>
      <c r="F245" s="450"/>
      <c r="G245" s="451"/>
    </row>
    <row r="246" spans="2:7" x14ac:dyDescent="0.25">
      <c r="B246" s="449"/>
      <c r="C246" s="83" t="str">
        <f ca="1">IF(OFFSET(Zdroj!AO$16,A240-1,0)=0,"",CONCATENATE("B",$A$2," - ",Zdroj!$AO$15))</f>
        <v/>
      </c>
      <c r="D246" s="81" t="str">
        <f ca="1">IF(C246="","",CONCATENATE(OFFSET(Zdroj!AO$16,A240-1,0)))</f>
        <v/>
      </c>
      <c r="E246" s="35" t="str">
        <f ca="1">IF(C246="","",OFFSET(Zdroj!AP$16,A240-1,0))</f>
        <v/>
      </c>
      <c r="F246" s="450" t="str">
        <f t="shared" ref="F246" ca="1" si="50">IF(SUM(E246:E254)=0,"",SUM(E246:E254))</f>
        <v/>
      </c>
      <c r="G246" s="451"/>
    </row>
    <row r="247" spans="2:7" x14ac:dyDescent="0.25">
      <c r="B247" s="449"/>
      <c r="C247" s="83" t="str">
        <f ca="1">IF(OFFSET(Zdroj!AQ$16,A240-1,0)=0,"",CONCATENATE("B",$A$2+1," - ",Zdroj!$AQ$15))</f>
        <v/>
      </c>
      <c r="D247" s="81" t="str">
        <f ca="1">IF(C247="","",CONCATENATE(OFFSET(Zdroj!AQ$16,A240-1,0)))</f>
        <v/>
      </c>
      <c r="E247" s="35" t="str">
        <f ca="1">IF(C247="","",OFFSET(Zdroj!AR$16,A240-1,0))</f>
        <v/>
      </c>
      <c r="F247" s="450"/>
      <c r="G247" s="451"/>
    </row>
    <row r="248" spans="2:7" x14ac:dyDescent="0.25">
      <c r="B248" s="449"/>
      <c r="C248" s="83" t="str">
        <f ca="1">IF(OFFSET(Zdroj!AS$16,A240-1,0)=0,"",CONCATENATE("B",$A$2+2," - ",Zdroj!$AS$15))</f>
        <v/>
      </c>
      <c r="D248" s="81" t="str">
        <f ca="1">IF(C248="","",CONCATENATE(OFFSET(Zdroj!AS$16,A240-1,0)))</f>
        <v/>
      </c>
      <c r="E248" s="35" t="str">
        <f ca="1">IF(C248="","",OFFSET(Zdroj!AT$16,A240-1,0))</f>
        <v/>
      </c>
      <c r="F248" s="450"/>
      <c r="G248" s="451"/>
    </row>
    <row r="249" spans="2:7" x14ac:dyDescent="0.25">
      <c r="B249" s="449"/>
      <c r="C249" s="83" t="str">
        <f ca="1">IF(OFFSET(Zdroj!AU$16,A240-1,0)=0,"",CONCATENATE("B",$A$2+3," - ",Zdroj!$AU$15))</f>
        <v/>
      </c>
      <c r="D249" s="81" t="str">
        <f ca="1">IF(C249="","",CONCATENATE(OFFSET(Zdroj!AU$16,A240-1,0)))</f>
        <v/>
      </c>
      <c r="E249" s="35" t="str">
        <f ca="1">IF(C249="","",OFFSET(Zdroj!AV$16,A240-1,0))</f>
        <v/>
      </c>
      <c r="F249" s="450"/>
      <c r="G249" s="451"/>
    </row>
    <row r="250" spans="2:7" x14ac:dyDescent="0.25">
      <c r="B250" s="449"/>
      <c r="C250" s="83" t="str">
        <f ca="1">IF(OFFSET(Zdroj!AW$16,A240-1,0)=0,"",CONCATENATE("B",$A$2+4," - ",Zdroj!$AW$15))</f>
        <v/>
      </c>
      <c r="D250" s="81" t="str">
        <f ca="1">IF(C250="","",CONCATENATE(OFFSET(Zdroj!AW$16,A240-1,0)))</f>
        <v/>
      </c>
      <c r="E250" s="35" t="str">
        <f ca="1">IF(C250="","",OFFSET(Zdroj!AX$16,A240-1,0))</f>
        <v/>
      </c>
      <c r="F250" s="450"/>
      <c r="G250" s="451"/>
    </row>
    <row r="251" spans="2:7" x14ac:dyDescent="0.25">
      <c r="B251" s="449"/>
      <c r="C251" s="83" t="str">
        <f ca="1">IF(OFFSET(Zdroj!AY$16,A240-1,0)=0,"",CONCATENATE("B",$A$2+5," - ",Zdroj!$AY$15))</f>
        <v/>
      </c>
      <c r="D251" s="81" t="str">
        <f ca="1">IF(C251="","",CONCATENATE(OFFSET(Zdroj!AY$16,A240-1,0)))</f>
        <v/>
      </c>
      <c r="E251" s="35" t="str">
        <f ca="1">IF(C251="","",OFFSET(Zdroj!AZ$16,A240-1,0))</f>
        <v/>
      </c>
      <c r="F251" s="450"/>
      <c r="G251" s="451"/>
    </row>
    <row r="252" spans="2:7" x14ac:dyDescent="0.25">
      <c r="B252" s="449"/>
      <c r="C252" s="83" t="str">
        <f ca="1">IF(OFFSET(Zdroj!BA$16,A240-1,0)=0,"",CONCATENATE("B",$A$2+6," - ",Zdroj!$BA$15))</f>
        <v/>
      </c>
      <c r="D252" s="81" t="str">
        <f ca="1">IF(C252="","",CONCATENATE(OFFSET(Zdroj!BA$16,A240-1,0)))</f>
        <v/>
      </c>
      <c r="E252" s="35" t="str">
        <f ca="1">IF(C252="","",OFFSET(Zdroj!BB$16,A240-1,0))</f>
        <v/>
      </c>
      <c r="F252" s="450"/>
      <c r="G252" s="451"/>
    </row>
    <row r="253" spans="2:7" x14ac:dyDescent="0.25">
      <c r="B253" s="449"/>
      <c r="C253" s="83" t="str">
        <f ca="1">IF(OFFSET(Zdroj!BC$16,A240-1,0)=0,"",CONCATENATE("B",$A$2+7," - ",Zdroj!$BC$15))</f>
        <v/>
      </c>
      <c r="D253" s="81" t="str">
        <f ca="1">IF(C253="","",CONCATENATE(OFFSET(Zdroj!BC$16,A240-1,0)))</f>
        <v/>
      </c>
      <c r="E253" s="35" t="str">
        <f ca="1">IF(C253="","",OFFSET(Zdroj!BD$16,A240-1,0))</f>
        <v/>
      </c>
      <c r="F253" s="450"/>
      <c r="G253" s="451"/>
    </row>
    <row r="254" spans="2:7" x14ac:dyDescent="0.25">
      <c r="B254" s="449"/>
      <c r="C254" s="83" t="str">
        <f ca="1">IF(OFFSET(Zdroj!BE$16,A240-1,0)=0,"",CONCATENATE("B",$A$2+8," - ",Zdroj!$BE$15))</f>
        <v/>
      </c>
      <c r="D254" s="81" t="str">
        <f ca="1">IF(C254="","",CONCATENATE(OFFSET(Zdroj!BE$16,A240-1,0)))</f>
        <v/>
      </c>
      <c r="E254" s="35" t="str">
        <f ca="1">IF(C254="","",OFFSET(Zdroj!BF$16,A240-1,0))</f>
        <v/>
      </c>
      <c r="F254" s="450"/>
      <c r="G254" s="451"/>
    </row>
    <row r="255" spans="2:7" x14ac:dyDescent="0.25">
      <c r="B255" s="449"/>
      <c r="C255" s="83" t="str">
        <f ca="1">IF(OFFSET(Zdroj!BG$16,A240-1,0)=0,"",CONCATENATE("C",$A$2," - ",Zdroj!$BG$15))</f>
        <v/>
      </c>
      <c r="D255" s="81" t="str">
        <f ca="1">IF(C255="","",CONCATENATE(OFFSET(Zdroj!BG$16,A240-1,0)))</f>
        <v/>
      </c>
      <c r="E255" s="35" t="str">
        <f ca="1">IF(C255="","",OFFSET(Zdroj!BH$16,A240-1,0))</f>
        <v/>
      </c>
      <c r="F255" s="450" t="str">
        <f t="shared" ref="F255" ca="1" si="51">IF(SUM(E255:E256)=0,"",SUM(E255:E256))</f>
        <v/>
      </c>
      <c r="G255" s="451"/>
    </row>
    <row r="256" spans="2:7" x14ac:dyDescent="0.25">
      <c r="B256" s="449"/>
      <c r="C256" s="83" t="str">
        <f ca="1">IF(OFFSET(Zdroj!BI$16,A240-1,0)=0,"",CONCATENATE("C",$A$2+1," - ",Zdroj!$BI$15))</f>
        <v/>
      </c>
      <c r="D256" s="81" t="str">
        <f ca="1">IF(C256="","",CONCATENATE(OFFSET(Zdroj!BI$16,A240-1,0)))</f>
        <v/>
      </c>
      <c r="E256" s="35" t="str">
        <f ca="1">IF(C256="","",OFFSET(Zdroj!BJ$16,A240-1,0))</f>
        <v/>
      </c>
      <c r="F256" s="450"/>
      <c r="G256" s="451"/>
    </row>
    <row r="257" spans="1:7" x14ac:dyDescent="0.25">
      <c r="A257">
        <f>SUM((ROW()+15)/17)</f>
        <v>16</v>
      </c>
      <c r="B257" s="449" t="str">
        <f ca="1">IF(OFFSET(Zdroj!$B$16,A257-1,0)&gt;0,CONCATENATE(A257,"
","___ ","
",OFFSET(Zdroj!$B$16,A257-1,0)),"")</f>
        <v/>
      </c>
      <c r="C257" s="83" t="str">
        <f ca="1">IF(OFFSET(Zdroj!AI$16,A257-1,0)=0,"",CONCATENATE("A",$A$2," - ",Zdroj!$AI$15))</f>
        <v/>
      </c>
      <c r="D257" s="81" t="str">
        <f ca="1">IF(C257="","",CONCATENATE(OFFSET(Zdroj!AI$16,A257-1,0)," - ",OFFSET(Zdroj!BK$16,A257-1,0)))</f>
        <v/>
      </c>
      <c r="E257" s="35" t="str">
        <f ca="1">IF(C257="","",OFFSET(Zdroj!BL$16,A257-1,0))</f>
        <v/>
      </c>
      <c r="F257" s="450" t="str">
        <f t="shared" ref="F257" ca="1" si="52">IF(SUM(E257:E262)=0,"",SUM(E257:E262))</f>
        <v/>
      </c>
      <c r="G257" s="451" t="str">
        <f t="shared" ref="G257" ca="1" si="53">IF(SUM(E257:E273)=0,"",SUM(E257:E273))</f>
        <v/>
      </c>
    </row>
    <row r="258" spans="1:7" x14ac:dyDescent="0.25">
      <c r="B258" s="449"/>
      <c r="C258" s="83" t="str">
        <f ca="1">IF(OFFSET(Zdroj!AJ$16,A257-1,0)=0,"",CONCATENATE("A",$A$2+1," - ",Zdroj!$AJ$15))</f>
        <v/>
      </c>
      <c r="D258" s="81" t="str">
        <f ca="1">IF(C258="","",CONCATENATE(OFFSET(Zdroj!AJ$16,A257-1,0)," - ",OFFSET(Zdroj!BM$16,A257-1,0)))</f>
        <v/>
      </c>
      <c r="E258" s="35" t="str">
        <f ca="1">IF(C258="","",OFFSET(Zdroj!BN$16,A257-1,0))</f>
        <v/>
      </c>
      <c r="F258" s="450"/>
      <c r="G258" s="451"/>
    </row>
    <row r="259" spans="1:7" x14ac:dyDescent="0.25">
      <c r="B259" s="449"/>
      <c r="C259" s="83" t="str">
        <f ca="1">IF(OFFSET(Zdroj!AK$16,A257-1,0)=0,"",CONCATENATE("A",$A$2+2," - ",Zdroj!$AK$15))</f>
        <v/>
      </c>
      <c r="D259" s="81" t="str">
        <f ca="1">IF(C259="","",CONCATENATE(OFFSET(Zdroj!AK$16,A257-1,0)," - ",OFFSET(Zdroj!BO$16,A257-1,0)))</f>
        <v/>
      </c>
      <c r="E259" s="35" t="str">
        <f ca="1">IF(C259="","",OFFSET(Zdroj!BP$16,A257-1,0))</f>
        <v/>
      </c>
      <c r="F259" s="450"/>
      <c r="G259" s="451"/>
    </row>
    <row r="260" spans="1:7" x14ac:dyDescent="0.25">
      <c r="B260" s="449"/>
      <c r="C260" s="83" t="str">
        <f ca="1">IF(OFFSET(Zdroj!AL$16,A257-1,0)=0,"",CONCATENATE("A",$A$2+3," - ",Zdroj!$AL$15))</f>
        <v/>
      </c>
      <c r="D260" s="81" t="str">
        <f ca="1">IF(C260="","",CONCATENATE(OFFSET(Zdroj!AL$16,A257-1,0)," - ",OFFSET(Zdroj!BQ$16,A257-1,0)))</f>
        <v/>
      </c>
      <c r="E260" s="35" t="str">
        <f ca="1">IF(C260="","",OFFSET(Zdroj!BR$16,A257-1,0))</f>
        <v/>
      </c>
      <c r="F260" s="450"/>
      <c r="G260" s="451"/>
    </row>
    <row r="261" spans="1:7" x14ac:dyDescent="0.25">
      <c r="B261" s="449"/>
      <c r="C261" s="83" t="str">
        <f ca="1">IF(OFFSET(Zdroj!AM$16,A257-1,0)=0,"",CONCATENATE("A",$A$2+4," - ",Zdroj!$AM$15))</f>
        <v/>
      </c>
      <c r="D261" s="81" t="str">
        <f ca="1">IF(C261="","",CONCATENATE(OFFSET(Zdroj!AM$16,A257-1,0)," - ",OFFSET(Zdroj!BS$16,A257-1,0)))</f>
        <v/>
      </c>
      <c r="E261" s="35" t="str">
        <f ca="1">IF(C261="","",OFFSET(Zdroj!BT$16,A257-1,0))</f>
        <v/>
      </c>
      <c r="F261" s="450"/>
      <c r="G261" s="451"/>
    </row>
    <row r="262" spans="1:7" x14ac:dyDescent="0.25">
      <c r="B262" s="449"/>
      <c r="C262" s="83" t="str">
        <f ca="1">IF(OFFSET(Zdroj!AN$16,A257-1,0)=0,"",CONCATENATE("A",$A$2+5," - ",Zdroj!$AN$15))</f>
        <v/>
      </c>
      <c r="D262" s="81" t="str">
        <f ca="1">IF(C262="","",CONCATENATE(OFFSET(Zdroj!AN$16,A257-1,0)," - ",OFFSET(Zdroj!BU$16,A257-1,0)))</f>
        <v/>
      </c>
      <c r="E262" s="35" t="str">
        <f ca="1">IF(C262="","",OFFSET(Zdroj!BV$16,A257-1,0))</f>
        <v/>
      </c>
      <c r="F262" s="450"/>
      <c r="G262" s="451"/>
    </row>
    <row r="263" spans="1:7" x14ac:dyDescent="0.25">
      <c r="B263" s="449"/>
      <c r="C263" s="83" t="str">
        <f ca="1">IF(OFFSET(Zdroj!AO$16,A257-1,0)=0,"",CONCATENATE("B",$A$2," - ",Zdroj!$AO$15))</f>
        <v/>
      </c>
      <c r="D263" s="81" t="str">
        <f ca="1">IF(C263="","",CONCATENATE(OFFSET(Zdroj!AO$16,A257-1,0)))</f>
        <v/>
      </c>
      <c r="E263" s="35" t="str">
        <f ca="1">IF(C263="","",OFFSET(Zdroj!AP$16,A257-1,0))</f>
        <v/>
      </c>
      <c r="F263" s="450" t="str">
        <f t="shared" ref="F263" ca="1" si="54">IF(SUM(E263:E271)=0,"",SUM(E263:E271))</f>
        <v/>
      </c>
      <c r="G263" s="451"/>
    </row>
    <row r="264" spans="1:7" x14ac:dyDescent="0.25">
      <c r="B264" s="449"/>
      <c r="C264" s="83" t="str">
        <f ca="1">IF(OFFSET(Zdroj!AQ$16,A257-1,0)=0,"",CONCATENATE("B",$A$2+1," - ",Zdroj!$AQ$15))</f>
        <v/>
      </c>
      <c r="D264" s="81" t="str">
        <f ca="1">IF(C264="","",CONCATENATE(OFFSET(Zdroj!AQ$16,A257-1,0)))</f>
        <v/>
      </c>
      <c r="E264" s="35" t="str">
        <f ca="1">IF(C264="","",OFFSET(Zdroj!AR$16,A257-1,0))</f>
        <v/>
      </c>
      <c r="F264" s="450"/>
      <c r="G264" s="451"/>
    </row>
    <row r="265" spans="1:7" x14ac:dyDescent="0.25">
      <c r="B265" s="449"/>
      <c r="C265" s="83" t="str">
        <f ca="1">IF(OFFSET(Zdroj!AS$16,A257-1,0)=0,"",CONCATENATE("B",$A$2+2," - ",Zdroj!$AS$15))</f>
        <v/>
      </c>
      <c r="D265" s="81" t="str">
        <f ca="1">IF(C265="","",CONCATENATE(OFFSET(Zdroj!AS$16,A257-1,0)))</f>
        <v/>
      </c>
      <c r="E265" s="35" t="str">
        <f ca="1">IF(C265="","",OFFSET(Zdroj!AT$16,A257-1,0))</f>
        <v/>
      </c>
      <c r="F265" s="450"/>
      <c r="G265" s="451"/>
    </row>
    <row r="266" spans="1:7" x14ac:dyDescent="0.25">
      <c r="B266" s="449"/>
      <c r="C266" s="83" t="str">
        <f ca="1">IF(OFFSET(Zdroj!AU$16,A257-1,0)=0,"",CONCATENATE("B",$A$2+3," - ",Zdroj!$AU$15))</f>
        <v/>
      </c>
      <c r="D266" s="81" t="str">
        <f ca="1">IF(C266="","",CONCATENATE(OFFSET(Zdroj!AU$16,A257-1,0)))</f>
        <v/>
      </c>
      <c r="E266" s="35" t="str">
        <f ca="1">IF(C266="","",OFFSET(Zdroj!AV$16,A257-1,0))</f>
        <v/>
      </c>
      <c r="F266" s="450"/>
      <c r="G266" s="451"/>
    </row>
    <row r="267" spans="1:7" x14ac:dyDescent="0.25">
      <c r="B267" s="449"/>
      <c r="C267" s="83" t="str">
        <f ca="1">IF(OFFSET(Zdroj!AW$16,A257-1,0)=0,"",CONCATENATE("B",$A$2+4," - ",Zdroj!$AW$15))</f>
        <v/>
      </c>
      <c r="D267" s="81" t="str">
        <f ca="1">IF(C267="","",CONCATENATE(OFFSET(Zdroj!AW$16,A257-1,0)))</f>
        <v/>
      </c>
      <c r="E267" s="35" t="str">
        <f ca="1">IF(C267="","",OFFSET(Zdroj!AX$16,A257-1,0))</f>
        <v/>
      </c>
      <c r="F267" s="450"/>
      <c r="G267" s="451"/>
    </row>
    <row r="268" spans="1:7" x14ac:dyDescent="0.25">
      <c r="B268" s="449"/>
      <c r="C268" s="83" t="str">
        <f ca="1">IF(OFFSET(Zdroj!AY$16,A257-1,0)=0,"",CONCATENATE("B",$A$2+5," - ",Zdroj!$AY$15))</f>
        <v/>
      </c>
      <c r="D268" s="81" t="str">
        <f ca="1">IF(C268="","",CONCATENATE(OFFSET(Zdroj!AY$16,A257-1,0)))</f>
        <v/>
      </c>
      <c r="E268" s="35" t="str">
        <f ca="1">IF(C268="","",OFFSET(Zdroj!AZ$16,A257-1,0))</f>
        <v/>
      </c>
      <c r="F268" s="450"/>
      <c r="G268" s="451"/>
    </row>
    <row r="269" spans="1:7" x14ac:dyDescent="0.25">
      <c r="B269" s="449"/>
      <c r="C269" s="83" t="str">
        <f ca="1">IF(OFFSET(Zdroj!BA$16,A257-1,0)=0,"",CONCATENATE("B",$A$2+6," - ",Zdroj!$BA$15))</f>
        <v/>
      </c>
      <c r="D269" s="81" t="str">
        <f ca="1">IF(C269="","",CONCATENATE(OFFSET(Zdroj!BA$16,A257-1,0)))</f>
        <v/>
      </c>
      <c r="E269" s="35" t="str">
        <f ca="1">IF(C269="","",OFFSET(Zdroj!BB$16,A257-1,0))</f>
        <v/>
      </c>
      <c r="F269" s="450"/>
      <c r="G269" s="451"/>
    </row>
    <row r="270" spans="1:7" x14ac:dyDescent="0.25">
      <c r="B270" s="449"/>
      <c r="C270" s="83" t="str">
        <f ca="1">IF(OFFSET(Zdroj!BC$16,A257-1,0)=0,"",CONCATENATE("B",$A$2+7," - ",Zdroj!$BC$15))</f>
        <v/>
      </c>
      <c r="D270" s="81" t="str">
        <f ca="1">IF(C270="","",CONCATENATE(OFFSET(Zdroj!BC$16,A257-1,0)))</f>
        <v/>
      </c>
      <c r="E270" s="35" t="str">
        <f ca="1">IF(C270="","",OFFSET(Zdroj!BD$16,A257-1,0))</f>
        <v/>
      </c>
      <c r="F270" s="450"/>
      <c r="G270" s="451"/>
    </row>
    <row r="271" spans="1:7" x14ac:dyDescent="0.25">
      <c r="B271" s="449"/>
      <c r="C271" s="83" t="str">
        <f ca="1">IF(OFFSET(Zdroj!BE$16,A257-1,0)=0,"",CONCATENATE("B",$A$2+8," - ",Zdroj!$BE$15))</f>
        <v/>
      </c>
      <c r="D271" s="81" t="str">
        <f ca="1">IF(C271="","",CONCATENATE(OFFSET(Zdroj!BE$16,A257-1,0)))</f>
        <v/>
      </c>
      <c r="E271" s="35" t="str">
        <f ca="1">IF(C271="","",OFFSET(Zdroj!BF$16,A257-1,0))</f>
        <v/>
      </c>
      <c r="F271" s="450"/>
      <c r="G271" s="451"/>
    </row>
    <row r="272" spans="1:7" x14ac:dyDescent="0.25">
      <c r="B272" s="449"/>
      <c r="C272" s="83" t="str">
        <f ca="1">IF(OFFSET(Zdroj!BG$16,A257-1,0)=0,"",CONCATENATE("C",$A$2," - ",Zdroj!$BG$15))</f>
        <v/>
      </c>
      <c r="D272" s="81" t="str">
        <f ca="1">IF(C272="","",CONCATENATE(OFFSET(Zdroj!BG$16,A257-1,0)))</f>
        <v/>
      </c>
      <c r="E272" s="35" t="str">
        <f ca="1">IF(C272="","",OFFSET(Zdroj!BH$16,A257-1,0))</f>
        <v/>
      </c>
      <c r="F272" s="450" t="str">
        <f t="shared" ref="F272" ca="1" si="55">IF(SUM(E272:E273)=0,"",SUM(E272:E273))</f>
        <v/>
      </c>
      <c r="G272" s="451"/>
    </row>
    <row r="273" spans="1:7" x14ac:dyDescent="0.25">
      <c r="B273" s="449"/>
      <c r="C273" s="83" t="str">
        <f ca="1">IF(OFFSET(Zdroj!BI$16,A257-1,0)=0,"",CONCATENATE("C",$A$2+1," - ",Zdroj!$BI$15))</f>
        <v/>
      </c>
      <c r="D273" s="81" t="str">
        <f ca="1">IF(C273="","",CONCATENATE(OFFSET(Zdroj!BI$16,A257-1,0)))</f>
        <v/>
      </c>
      <c r="E273" s="35" t="str">
        <f ca="1">IF(C273="","",OFFSET(Zdroj!BJ$16,A257-1,0))</f>
        <v/>
      </c>
      <c r="F273" s="450"/>
      <c r="G273" s="451"/>
    </row>
    <row r="274" spans="1:7" x14ac:dyDescent="0.25">
      <c r="A274">
        <f>SUM((ROW()+15)/17)</f>
        <v>17</v>
      </c>
      <c r="B274" s="449" t="str">
        <f ca="1">IF(OFFSET(Zdroj!$B$16,A274-1,0)&gt;0,CONCATENATE(A274,"
","___ ","
",OFFSET(Zdroj!$B$16,A274-1,0)),"")</f>
        <v/>
      </c>
      <c r="C274" s="83" t="str">
        <f ca="1">IF(OFFSET(Zdroj!AI$16,A274-1,0)=0,"",CONCATENATE("A",$A$2," - ",Zdroj!$AI$15))</f>
        <v/>
      </c>
      <c r="D274" s="81" t="str">
        <f ca="1">IF(C274="","",CONCATENATE(OFFSET(Zdroj!AI$16,A274-1,0)," - ",OFFSET(Zdroj!BK$16,A274-1,0)))</f>
        <v/>
      </c>
      <c r="E274" s="35" t="str">
        <f ca="1">IF(C274="","",OFFSET(Zdroj!BL$16,A274-1,0))</f>
        <v/>
      </c>
      <c r="F274" s="450" t="str">
        <f t="shared" ref="F274" ca="1" si="56">IF(SUM(E274:E279)=0,"",SUM(E274:E279))</f>
        <v/>
      </c>
      <c r="G274" s="451" t="str">
        <f t="shared" ref="G274" ca="1" si="57">IF(SUM(E274:E290)=0,"",SUM(E274:E290))</f>
        <v/>
      </c>
    </row>
    <row r="275" spans="1:7" x14ac:dyDescent="0.25">
      <c r="B275" s="449"/>
      <c r="C275" s="83" t="str">
        <f ca="1">IF(OFFSET(Zdroj!AJ$16,A274-1,0)=0,"",CONCATENATE("A",$A$2+1," - ",Zdroj!$AJ$15))</f>
        <v/>
      </c>
      <c r="D275" s="81" t="str">
        <f ca="1">IF(C275="","",CONCATENATE(OFFSET(Zdroj!AJ$16,A274-1,0)," - ",OFFSET(Zdroj!BM$16,A274-1,0)))</f>
        <v/>
      </c>
      <c r="E275" s="35" t="str">
        <f ca="1">IF(C275="","",OFFSET(Zdroj!BN$16,A274-1,0))</f>
        <v/>
      </c>
      <c r="F275" s="450"/>
      <c r="G275" s="451"/>
    </row>
    <row r="276" spans="1:7" x14ac:dyDescent="0.25">
      <c r="B276" s="449"/>
      <c r="C276" s="83" t="str">
        <f ca="1">IF(OFFSET(Zdroj!AK$16,A274-1,0)=0,"",CONCATENATE("A",$A$2+2," - ",Zdroj!$AK$15))</f>
        <v/>
      </c>
      <c r="D276" s="81" t="str">
        <f ca="1">IF(C276="","",CONCATENATE(OFFSET(Zdroj!AK$16,A274-1,0)," - ",OFFSET(Zdroj!BO$16,A274-1,0)))</f>
        <v/>
      </c>
      <c r="E276" s="35" t="str">
        <f ca="1">IF(C276="","",OFFSET(Zdroj!BP$16,A274-1,0))</f>
        <v/>
      </c>
      <c r="F276" s="450"/>
      <c r="G276" s="451"/>
    </row>
    <row r="277" spans="1:7" x14ac:dyDescent="0.25">
      <c r="B277" s="449"/>
      <c r="C277" s="83" t="str">
        <f ca="1">IF(OFFSET(Zdroj!AL$16,A274-1,0)=0,"",CONCATENATE("A",$A$2+3," - ",Zdroj!$AL$15))</f>
        <v/>
      </c>
      <c r="D277" s="81" t="str">
        <f ca="1">IF(C277="","",CONCATENATE(OFFSET(Zdroj!AL$16,A274-1,0)," - ",OFFSET(Zdroj!BQ$16,A274-1,0)))</f>
        <v/>
      </c>
      <c r="E277" s="35" t="str">
        <f ca="1">IF(C277="","",OFFSET(Zdroj!BR$16,A274-1,0))</f>
        <v/>
      </c>
      <c r="F277" s="450"/>
      <c r="G277" s="451"/>
    </row>
    <row r="278" spans="1:7" x14ac:dyDescent="0.25">
      <c r="B278" s="449"/>
      <c r="C278" s="83" t="str">
        <f ca="1">IF(OFFSET(Zdroj!AM$16,A274-1,0)=0,"",CONCATENATE("A",$A$2+4," - ",Zdroj!$AM$15))</f>
        <v/>
      </c>
      <c r="D278" s="81" t="str">
        <f ca="1">IF(C278="","",CONCATENATE(OFFSET(Zdroj!AM$16,A274-1,0)," - ",OFFSET(Zdroj!BS$16,A274-1,0)))</f>
        <v/>
      </c>
      <c r="E278" s="35" t="str">
        <f ca="1">IF(C278="","",OFFSET(Zdroj!BT$16,A274-1,0))</f>
        <v/>
      </c>
      <c r="F278" s="450"/>
      <c r="G278" s="451"/>
    </row>
    <row r="279" spans="1:7" x14ac:dyDescent="0.25">
      <c r="B279" s="449"/>
      <c r="C279" s="83" t="str">
        <f ca="1">IF(OFFSET(Zdroj!AN$16,A274-1,0)=0,"",CONCATENATE("A",$A$2+5," - ",Zdroj!$AN$15))</f>
        <v/>
      </c>
      <c r="D279" s="81" t="str">
        <f ca="1">IF(C279="","",CONCATENATE(OFFSET(Zdroj!AN$16,A274-1,0)," - ",OFFSET(Zdroj!BU$16,A274-1,0)))</f>
        <v/>
      </c>
      <c r="E279" s="35" t="str">
        <f ca="1">IF(C279="","",OFFSET(Zdroj!BV$16,A274-1,0))</f>
        <v/>
      </c>
      <c r="F279" s="450"/>
      <c r="G279" s="451"/>
    </row>
    <row r="280" spans="1:7" x14ac:dyDescent="0.25">
      <c r="B280" s="449"/>
      <c r="C280" s="83" t="str">
        <f ca="1">IF(OFFSET(Zdroj!AO$16,A274-1,0)=0,"",CONCATENATE("B",$A$2," - ",Zdroj!$AO$15))</f>
        <v/>
      </c>
      <c r="D280" s="81" t="str">
        <f ca="1">IF(C280="","",CONCATENATE(OFFSET(Zdroj!AO$16,A274-1,0)))</f>
        <v/>
      </c>
      <c r="E280" s="35" t="str">
        <f ca="1">IF(C280="","",OFFSET(Zdroj!AP$16,A274-1,0))</f>
        <v/>
      </c>
      <c r="F280" s="450" t="str">
        <f t="shared" ref="F280" ca="1" si="58">IF(SUM(E280:E288)=0,"",SUM(E280:E288))</f>
        <v/>
      </c>
      <c r="G280" s="451"/>
    </row>
    <row r="281" spans="1:7" x14ac:dyDescent="0.25">
      <c r="B281" s="449"/>
      <c r="C281" s="83" t="str">
        <f ca="1">IF(OFFSET(Zdroj!AQ$16,A274-1,0)=0,"",CONCATENATE("B",$A$2+1," - ",Zdroj!$AQ$15))</f>
        <v/>
      </c>
      <c r="D281" s="81" t="str">
        <f ca="1">IF(C281="","",CONCATENATE(OFFSET(Zdroj!AQ$16,A274-1,0)))</f>
        <v/>
      </c>
      <c r="E281" s="35" t="str">
        <f ca="1">IF(C281="","",OFFSET(Zdroj!AR$16,A274-1,0))</f>
        <v/>
      </c>
      <c r="F281" s="450"/>
      <c r="G281" s="451"/>
    </row>
    <row r="282" spans="1:7" x14ac:dyDescent="0.25">
      <c r="B282" s="449"/>
      <c r="C282" s="83" t="str">
        <f ca="1">IF(OFFSET(Zdroj!AS$16,A274-1,0)=0,"",CONCATENATE("B",$A$2+2," - ",Zdroj!$AS$15))</f>
        <v/>
      </c>
      <c r="D282" s="81" t="str">
        <f ca="1">IF(C282="","",CONCATENATE(OFFSET(Zdroj!AS$16,A274-1,0)))</f>
        <v/>
      </c>
      <c r="E282" s="35" t="str">
        <f ca="1">IF(C282="","",OFFSET(Zdroj!AT$16,A274-1,0))</f>
        <v/>
      </c>
      <c r="F282" s="450"/>
      <c r="G282" s="451"/>
    </row>
    <row r="283" spans="1:7" x14ac:dyDescent="0.25">
      <c r="B283" s="449"/>
      <c r="C283" s="83" t="str">
        <f ca="1">IF(OFFSET(Zdroj!AU$16,A274-1,0)=0,"",CONCATENATE("B",$A$2+3," - ",Zdroj!$AU$15))</f>
        <v/>
      </c>
      <c r="D283" s="81" t="str">
        <f ca="1">IF(C283="","",CONCATENATE(OFFSET(Zdroj!AU$16,A274-1,0)))</f>
        <v/>
      </c>
      <c r="E283" s="35" t="str">
        <f ca="1">IF(C283="","",OFFSET(Zdroj!AV$16,A274-1,0))</f>
        <v/>
      </c>
      <c r="F283" s="450"/>
      <c r="G283" s="451"/>
    </row>
    <row r="284" spans="1:7" x14ac:dyDescent="0.25">
      <c r="B284" s="449"/>
      <c r="C284" s="83" t="str">
        <f ca="1">IF(OFFSET(Zdroj!AW$16,A274-1,0)=0,"",CONCATENATE("B",$A$2+4," - ",Zdroj!$AW$15))</f>
        <v/>
      </c>
      <c r="D284" s="81" t="str">
        <f ca="1">IF(C284="","",CONCATENATE(OFFSET(Zdroj!AW$16,A274-1,0)))</f>
        <v/>
      </c>
      <c r="E284" s="35" t="str">
        <f ca="1">IF(C284="","",OFFSET(Zdroj!AX$16,A274-1,0))</f>
        <v/>
      </c>
      <c r="F284" s="450"/>
      <c r="G284" s="451"/>
    </row>
    <row r="285" spans="1:7" x14ac:dyDescent="0.25">
      <c r="B285" s="449"/>
      <c r="C285" s="83" t="str">
        <f ca="1">IF(OFFSET(Zdroj!AY$16,A274-1,0)=0,"",CONCATENATE("B",$A$2+5," - ",Zdroj!$AY$15))</f>
        <v/>
      </c>
      <c r="D285" s="81" t="str">
        <f ca="1">IF(C285="","",CONCATENATE(OFFSET(Zdroj!AY$16,A274-1,0)))</f>
        <v/>
      </c>
      <c r="E285" s="35" t="str">
        <f ca="1">IF(C285="","",OFFSET(Zdroj!AZ$16,A274-1,0))</f>
        <v/>
      </c>
      <c r="F285" s="450"/>
      <c r="G285" s="451"/>
    </row>
    <row r="286" spans="1:7" x14ac:dyDescent="0.25">
      <c r="B286" s="449"/>
      <c r="C286" s="83" t="str">
        <f ca="1">IF(OFFSET(Zdroj!BA$16,A274-1,0)=0,"",CONCATENATE("B",$A$2+6," - ",Zdroj!$BA$15))</f>
        <v/>
      </c>
      <c r="D286" s="81" t="str">
        <f ca="1">IF(C286="","",CONCATENATE(OFFSET(Zdroj!BA$16,A274-1,0)))</f>
        <v/>
      </c>
      <c r="E286" s="35" t="str">
        <f ca="1">IF(C286="","",OFFSET(Zdroj!BB$16,A274-1,0))</f>
        <v/>
      </c>
      <c r="F286" s="450"/>
      <c r="G286" s="451"/>
    </row>
    <row r="287" spans="1:7" x14ac:dyDescent="0.25">
      <c r="B287" s="449"/>
      <c r="C287" s="83" t="str">
        <f ca="1">IF(OFFSET(Zdroj!BC$16,A274-1,0)=0,"",CONCATENATE("B",$A$2+7," - ",Zdroj!$BC$15))</f>
        <v/>
      </c>
      <c r="D287" s="81" t="str">
        <f ca="1">IF(C287="","",CONCATENATE(OFFSET(Zdroj!BC$16,A274-1,0)))</f>
        <v/>
      </c>
      <c r="E287" s="35" t="str">
        <f ca="1">IF(C287="","",OFFSET(Zdroj!BD$16,A274-1,0))</f>
        <v/>
      </c>
      <c r="F287" s="450"/>
      <c r="G287" s="451"/>
    </row>
    <row r="288" spans="1:7" x14ac:dyDescent="0.25">
      <c r="B288" s="449"/>
      <c r="C288" s="83" t="str">
        <f ca="1">IF(OFFSET(Zdroj!BE$16,A274-1,0)=0,"",CONCATENATE("B",$A$2+8," - ",Zdroj!$BE$15))</f>
        <v/>
      </c>
      <c r="D288" s="81" t="str">
        <f ca="1">IF(C288="","",CONCATENATE(OFFSET(Zdroj!BE$16,A274-1,0)))</f>
        <v/>
      </c>
      <c r="E288" s="35" t="str">
        <f ca="1">IF(C288="","",OFFSET(Zdroj!BF$16,A274-1,0))</f>
        <v/>
      </c>
      <c r="F288" s="450"/>
      <c r="G288" s="451"/>
    </row>
    <row r="289" spans="1:7" x14ac:dyDescent="0.25">
      <c r="B289" s="449"/>
      <c r="C289" s="83" t="str">
        <f ca="1">IF(OFFSET(Zdroj!BG$16,A274-1,0)=0,"",CONCATENATE("C",$A$2," - ",Zdroj!$BG$15))</f>
        <v/>
      </c>
      <c r="D289" s="81" t="str">
        <f ca="1">IF(C289="","",CONCATENATE(OFFSET(Zdroj!BG$16,A274-1,0)))</f>
        <v/>
      </c>
      <c r="E289" s="35" t="str">
        <f ca="1">IF(C289="","",OFFSET(Zdroj!BH$16,A274-1,0))</f>
        <v/>
      </c>
      <c r="F289" s="450" t="str">
        <f t="shared" ref="F289" ca="1" si="59">IF(SUM(E289:E290)=0,"",SUM(E289:E290))</f>
        <v/>
      </c>
      <c r="G289" s="451"/>
    </row>
    <row r="290" spans="1:7" x14ac:dyDescent="0.25">
      <c r="B290" s="449"/>
      <c r="C290" s="83" t="str">
        <f ca="1">IF(OFFSET(Zdroj!BI$16,A274-1,0)=0,"",CONCATENATE("C",$A$2+1," - ",Zdroj!$BI$15))</f>
        <v/>
      </c>
      <c r="D290" s="81" t="str">
        <f ca="1">IF(C290="","",CONCATENATE(OFFSET(Zdroj!BI$16,A274-1,0)))</f>
        <v/>
      </c>
      <c r="E290" s="35" t="str">
        <f ca="1">IF(C290="","",OFFSET(Zdroj!BJ$16,A274-1,0))</f>
        <v/>
      </c>
      <c r="F290" s="450"/>
      <c r="G290" s="451"/>
    </row>
    <row r="291" spans="1:7" x14ac:dyDescent="0.25">
      <c r="A291">
        <f>SUM((ROW()+15)/17)</f>
        <v>18</v>
      </c>
      <c r="B291" s="449" t="str">
        <f ca="1">IF(OFFSET(Zdroj!$B$16,A291-1,0)&gt;0,CONCATENATE(A291,"
","___ ","
",OFFSET(Zdroj!$B$16,A291-1,0)),"")</f>
        <v/>
      </c>
      <c r="C291" s="83" t="str">
        <f ca="1">IF(OFFSET(Zdroj!AI$16,A291-1,0)=0,"",CONCATENATE("A",$A$2," - ",Zdroj!$AI$15))</f>
        <v/>
      </c>
      <c r="D291" s="81" t="str">
        <f ca="1">IF(C291="","",CONCATENATE(OFFSET(Zdroj!AI$16,A291-1,0)," - ",OFFSET(Zdroj!BK$16,A291-1,0)))</f>
        <v/>
      </c>
      <c r="E291" s="35" t="str">
        <f ca="1">IF(C291="","",OFFSET(Zdroj!BL$16,A291-1,0))</f>
        <v/>
      </c>
      <c r="F291" s="450" t="str">
        <f t="shared" ref="F291" ca="1" si="60">IF(SUM(E291:E296)=0,"",SUM(E291:E296))</f>
        <v/>
      </c>
      <c r="G291" s="451" t="str">
        <f t="shared" ref="G291" ca="1" si="61">IF(SUM(E291:E307)=0,"",SUM(E291:E307))</f>
        <v/>
      </c>
    </row>
    <row r="292" spans="1:7" x14ac:dyDescent="0.25">
      <c r="B292" s="449"/>
      <c r="C292" s="83" t="str">
        <f ca="1">IF(OFFSET(Zdroj!AJ$16,A291-1,0)=0,"",CONCATENATE("A",$A$2+1," - ",Zdroj!$AJ$15))</f>
        <v/>
      </c>
      <c r="D292" s="81" t="str">
        <f ca="1">IF(C292="","",CONCATENATE(OFFSET(Zdroj!AJ$16,A291-1,0)," - ",OFFSET(Zdroj!BM$16,A291-1,0)))</f>
        <v/>
      </c>
      <c r="E292" s="35" t="str">
        <f ca="1">IF(C292="","",OFFSET(Zdroj!BN$16,A291-1,0))</f>
        <v/>
      </c>
      <c r="F292" s="450"/>
      <c r="G292" s="451"/>
    </row>
    <row r="293" spans="1:7" x14ac:dyDescent="0.25">
      <c r="B293" s="449"/>
      <c r="C293" s="83" t="str">
        <f ca="1">IF(OFFSET(Zdroj!AK$16,A291-1,0)=0,"",CONCATENATE("A",$A$2+2," - ",Zdroj!$AK$15))</f>
        <v/>
      </c>
      <c r="D293" s="81" t="str">
        <f ca="1">IF(C293="","",CONCATENATE(OFFSET(Zdroj!AK$16,A291-1,0)," - ",OFFSET(Zdroj!BO$16,A291-1,0)))</f>
        <v/>
      </c>
      <c r="E293" s="35" t="str">
        <f ca="1">IF(C293="","",OFFSET(Zdroj!BP$16,A291-1,0))</f>
        <v/>
      </c>
      <c r="F293" s="450"/>
      <c r="G293" s="451"/>
    </row>
    <row r="294" spans="1:7" x14ac:dyDescent="0.25">
      <c r="B294" s="449"/>
      <c r="C294" s="83" t="str">
        <f ca="1">IF(OFFSET(Zdroj!AL$16,A291-1,0)=0,"",CONCATENATE("A",$A$2+3," - ",Zdroj!$AL$15))</f>
        <v/>
      </c>
      <c r="D294" s="81" t="str">
        <f ca="1">IF(C294="","",CONCATENATE(OFFSET(Zdroj!AL$16,A291-1,0)," - ",OFFSET(Zdroj!BQ$16,A291-1,0)))</f>
        <v/>
      </c>
      <c r="E294" s="35" t="str">
        <f ca="1">IF(C294="","",OFFSET(Zdroj!BR$16,A291-1,0))</f>
        <v/>
      </c>
      <c r="F294" s="450"/>
      <c r="G294" s="451"/>
    </row>
    <row r="295" spans="1:7" x14ac:dyDescent="0.25">
      <c r="B295" s="449"/>
      <c r="C295" s="83" t="str">
        <f ca="1">IF(OFFSET(Zdroj!AM$16,A291-1,0)=0,"",CONCATENATE("A",$A$2+4," - ",Zdroj!$AM$15))</f>
        <v/>
      </c>
      <c r="D295" s="81" t="str">
        <f ca="1">IF(C295="","",CONCATENATE(OFFSET(Zdroj!AM$16,A291-1,0)," - ",OFFSET(Zdroj!BS$16,A291-1,0)))</f>
        <v/>
      </c>
      <c r="E295" s="35" t="str">
        <f ca="1">IF(C295="","",OFFSET(Zdroj!BT$16,A291-1,0))</f>
        <v/>
      </c>
      <c r="F295" s="450"/>
      <c r="G295" s="451"/>
    </row>
    <row r="296" spans="1:7" x14ac:dyDescent="0.25">
      <c r="B296" s="449"/>
      <c r="C296" s="83" t="str">
        <f ca="1">IF(OFFSET(Zdroj!AN$16,A291-1,0)=0,"",CONCATENATE("A",$A$2+5," - ",Zdroj!$AN$15))</f>
        <v/>
      </c>
      <c r="D296" s="81" t="str">
        <f ca="1">IF(C296="","",CONCATENATE(OFFSET(Zdroj!AN$16,A291-1,0)," - ",OFFSET(Zdroj!BU$16,A291-1,0)))</f>
        <v/>
      </c>
      <c r="E296" s="35" t="str">
        <f ca="1">IF(C296="","",OFFSET(Zdroj!BV$16,A291-1,0))</f>
        <v/>
      </c>
      <c r="F296" s="450"/>
      <c r="G296" s="451"/>
    </row>
    <row r="297" spans="1:7" x14ac:dyDescent="0.25">
      <c r="B297" s="449"/>
      <c r="C297" s="83" t="str">
        <f ca="1">IF(OFFSET(Zdroj!AO$16,A291-1,0)=0,"",CONCATENATE("B",$A$2," - ",Zdroj!$AO$15))</f>
        <v/>
      </c>
      <c r="D297" s="81" t="str">
        <f ca="1">IF(C297="","",CONCATENATE(OFFSET(Zdroj!AO$16,A291-1,0)))</f>
        <v/>
      </c>
      <c r="E297" s="35" t="str">
        <f ca="1">IF(C297="","",OFFSET(Zdroj!AP$16,A291-1,0))</f>
        <v/>
      </c>
      <c r="F297" s="450" t="str">
        <f t="shared" ref="F297" ca="1" si="62">IF(SUM(E297:E305)=0,"",SUM(E297:E305))</f>
        <v/>
      </c>
      <c r="G297" s="451"/>
    </row>
    <row r="298" spans="1:7" x14ac:dyDescent="0.25">
      <c r="B298" s="449"/>
      <c r="C298" s="83" t="str">
        <f ca="1">IF(OFFSET(Zdroj!AQ$16,A291-1,0)=0,"",CONCATENATE("B",$A$2+1," - ",Zdroj!$AQ$15))</f>
        <v/>
      </c>
      <c r="D298" s="81" t="str">
        <f ca="1">IF(C298="","",CONCATENATE(OFFSET(Zdroj!AQ$16,A291-1,0)))</f>
        <v/>
      </c>
      <c r="E298" s="35" t="str">
        <f ca="1">IF(C298="","",OFFSET(Zdroj!AR$16,A291-1,0))</f>
        <v/>
      </c>
      <c r="F298" s="450"/>
      <c r="G298" s="451"/>
    </row>
    <row r="299" spans="1:7" x14ac:dyDescent="0.25">
      <c r="B299" s="449"/>
      <c r="C299" s="83" t="str">
        <f ca="1">IF(OFFSET(Zdroj!AS$16,A291-1,0)=0,"",CONCATENATE("B",$A$2+2," - ",Zdroj!$AS$15))</f>
        <v/>
      </c>
      <c r="D299" s="81" t="str">
        <f ca="1">IF(C299="","",CONCATENATE(OFFSET(Zdroj!AS$16,A291-1,0)))</f>
        <v/>
      </c>
      <c r="E299" s="35" t="str">
        <f ca="1">IF(C299="","",OFFSET(Zdroj!AT$16,A291-1,0))</f>
        <v/>
      </c>
      <c r="F299" s="450"/>
      <c r="G299" s="451"/>
    </row>
    <row r="300" spans="1:7" x14ac:dyDescent="0.25">
      <c r="B300" s="449"/>
      <c r="C300" s="83" t="str">
        <f ca="1">IF(OFFSET(Zdroj!AU$16,A291-1,0)=0,"",CONCATENATE("B",$A$2+3," - ",Zdroj!$AU$15))</f>
        <v/>
      </c>
      <c r="D300" s="81" t="str">
        <f ca="1">IF(C300="","",CONCATENATE(OFFSET(Zdroj!AU$16,A291-1,0)))</f>
        <v/>
      </c>
      <c r="E300" s="35" t="str">
        <f ca="1">IF(C300="","",OFFSET(Zdroj!AV$16,A291-1,0))</f>
        <v/>
      </c>
      <c r="F300" s="450"/>
      <c r="G300" s="451"/>
    </row>
    <row r="301" spans="1:7" x14ac:dyDescent="0.25">
      <c r="B301" s="449"/>
      <c r="C301" s="83" t="str">
        <f ca="1">IF(OFFSET(Zdroj!AW$16,A291-1,0)=0,"",CONCATENATE("B",$A$2+4," - ",Zdroj!$AW$15))</f>
        <v/>
      </c>
      <c r="D301" s="81" t="str">
        <f ca="1">IF(C301="","",CONCATENATE(OFFSET(Zdroj!AW$16,A291-1,0)))</f>
        <v/>
      </c>
      <c r="E301" s="35" t="str">
        <f ca="1">IF(C301="","",OFFSET(Zdroj!AX$16,A291-1,0))</f>
        <v/>
      </c>
      <c r="F301" s="450"/>
      <c r="G301" s="451"/>
    </row>
    <row r="302" spans="1:7" x14ac:dyDescent="0.25">
      <c r="B302" s="449"/>
      <c r="C302" s="83" t="str">
        <f ca="1">IF(OFFSET(Zdroj!AY$16,A291-1,0)=0,"",CONCATENATE("B",$A$2+5," - ",Zdroj!$AY$15))</f>
        <v/>
      </c>
      <c r="D302" s="81" t="str">
        <f ca="1">IF(C302="","",CONCATENATE(OFFSET(Zdroj!AY$16,A291-1,0)))</f>
        <v/>
      </c>
      <c r="E302" s="35" t="str">
        <f ca="1">IF(C302="","",OFFSET(Zdroj!AZ$16,A291-1,0))</f>
        <v/>
      </c>
      <c r="F302" s="450"/>
      <c r="G302" s="451"/>
    </row>
    <row r="303" spans="1:7" x14ac:dyDescent="0.25">
      <c r="B303" s="449"/>
      <c r="C303" s="83" t="str">
        <f ca="1">IF(OFFSET(Zdroj!BA$16,A291-1,0)=0,"",CONCATENATE("B",$A$2+6," - ",Zdroj!$BA$15))</f>
        <v/>
      </c>
      <c r="D303" s="81" t="str">
        <f ca="1">IF(C303="","",CONCATENATE(OFFSET(Zdroj!BA$16,A291-1,0)))</f>
        <v/>
      </c>
      <c r="E303" s="35" t="str">
        <f ca="1">IF(C303="","",OFFSET(Zdroj!BB$16,A291-1,0))</f>
        <v/>
      </c>
      <c r="F303" s="450"/>
      <c r="G303" s="451"/>
    </row>
    <row r="304" spans="1:7" x14ac:dyDescent="0.25">
      <c r="B304" s="449"/>
      <c r="C304" s="83" t="str">
        <f ca="1">IF(OFFSET(Zdroj!BC$16,A291-1,0)=0,"",CONCATENATE("B",$A$2+7," - ",Zdroj!$BC$15))</f>
        <v/>
      </c>
      <c r="D304" s="81" t="str">
        <f ca="1">IF(C304="","",CONCATENATE(OFFSET(Zdroj!BC$16,A291-1,0)))</f>
        <v/>
      </c>
      <c r="E304" s="35" t="str">
        <f ca="1">IF(C304="","",OFFSET(Zdroj!BD$16,A291-1,0))</f>
        <v/>
      </c>
      <c r="F304" s="450"/>
      <c r="G304" s="451"/>
    </row>
    <row r="305" spans="1:7" x14ac:dyDescent="0.25">
      <c r="B305" s="449"/>
      <c r="C305" s="83" t="str">
        <f ca="1">IF(OFFSET(Zdroj!BE$16,A291-1,0)=0,"",CONCATENATE("B",$A$2+8," - ",Zdroj!$BE$15))</f>
        <v/>
      </c>
      <c r="D305" s="81" t="str">
        <f ca="1">IF(C305="","",CONCATENATE(OFFSET(Zdroj!BE$16,A291-1,0)))</f>
        <v/>
      </c>
      <c r="E305" s="35" t="str">
        <f ca="1">IF(C305="","",OFFSET(Zdroj!BF$16,A291-1,0))</f>
        <v/>
      </c>
      <c r="F305" s="450"/>
      <c r="G305" s="451"/>
    </row>
    <row r="306" spans="1:7" x14ac:dyDescent="0.25">
      <c r="B306" s="449"/>
      <c r="C306" s="83" t="str">
        <f ca="1">IF(OFFSET(Zdroj!BG$16,A291-1,0)=0,"",CONCATENATE("C",$A$2," - ",Zdroj!$BG$15))</f>
        <v/>
      </c>
      <c r="D306" s="81" t="str">
        <f ca="1">IF(C306="","",CONCATENATE(OFFSET(Zdroj!BG$16,A291-1,0)))</f>
        <v/>
      </c>
      <c r="E306" s="35" t="str">
        <f ca="1">IF(C306="","",OFFSET(Zdroj!BH$16,A291-1,0))</f>
        <v/>
      </c>
      <c r="F306" s="450" t="str">
        <f t="shared" ref="F306" ca="1" si="63">IF(SUM(E306:E307)=0,"",SUM(E306:E307))</f>
        <v/>
      </c>
      <c r="G306" s="451"/>
    </row>
    <row r="307" spans="1:7" x14ac:dyDescent="0.25">
      <c r="B307" s="449"/>
      <c r="C307" s="83" t="str">
        <f ca="1">IF(OFFSET(Zdroj!BI$16,A291-1,0)=0,"",CONCATENATE("C",$A$2+1," - ",Zdroj!$BI$15))</f>
        <v/>
      </c>
      <c r="D307" s="81" t="str">
        <f ca="1">IF(C307="","",CONCATENATE(OFFSET(Zdroj!BI$16,A291-1,0)))</f>
        <v/>
      </c>
      <c r="E307" s="35" t="str">
        <f ca="1">IF(C307="","",OFFSET(Zdroj!BJ$16,A291-1,0))</f>
        <v/>
      </c>
      <c r="F307" s="450"/>
      <c r="G307" s="451"/>
    </row>
    <row r="308" spans="1:7" x14ac:dyDescent="0.25">
      <c r="A308">
        <f>SUM((ROW()+15)/17)</f>
        <v>19</v>
      </c>
      <c r="B308" s="449" t="str">
        <f ca="1">IF(OFFSET(Zdroj!$B$16,A308-1,0)&gt;0,CONCATENATE(A308,"
","___ ","
",OFFSET(Zdroj!$B$16,A308-1,0)),"")</f>
        <v/>
      </c>
      <c r="C308" s="83" t="str">
        <f ca="1">IF(OFFSET(Zdroj!AI$16,A308-1,0)=0,"",CONCATENATE("A",$A$2," - ",Zdroj!$AI$15))</f>
        <v/>
      </c>
      <c r="D308" s="81" t="str">
        <f ca="1">IF(C308="","",CONCATENATE(OFFSET(Zdroj!AI$16,A308-1,0)," - ",OFFSET(Zdroj!BK$16,A308-1,0)))</f>
        <v/>
      </c>
      <c r="E308" s="35" t="str">
        <f ca="1">IF(C308="","",OFFSET(Zdroj!BL$16,A308-1,0))</f>
        <v/>
      </c>
      <c r="F308" s="450" t="str">
        <f t="shared" ref="F308" ca="1" si="64">IF(SUM(E308:E313)=0,"",SUM(E308:E313))</f>
        <v/>
      </c>
      <c r="G308" s="451" t="str">
        <f t="shared" ref="G308" ca="1" si="65">IF(SUM(E308:E324)=0,"",SUM(E308:E324))</f>
        <v/>
      </c>
    </row>
    <row r="309" spans="1:7" x14ac:dyDescent="0.25">
      <c r="B309" s="449"/>
      <c r="C309" s="83" t="str">
        <f ca="1">IF(OFFSET(Zdroj!AJ$16,A308-1,0)=0,"",CONCATENATE("A",$A$2+1," - ",Zdroj!$AJ$15))</f>
        <v/>
      </c>
      <c r="D309" s="81" t="str">
        <f ca="1">IF(C309="","",CONCATENATE(OFFSET(Zdroj!AJ$16,A308-1,0)," - ",OFFSET(Zdroj!BM$16,A308-1,0)))</f>
        <v/>
      </c>
      <c r="E309" s="35" t="str">
        <f ca="1">IF(C309="","",OFFSET(Zdroj!BN$16,A308-1,0))</f>
        <v/>
      </c>
      <c r="F309" s="450"/>
      <c r="G309" s="451"/>
    </row>
    <row r="310" spans="1:7" x14ac:dyDescent="0.25">
      <c r="B310" s="449"/>
      <c r="C310" s="83" t="str">
        <f ca="1">IF(OFFSET(Zdroj!AK$16,A308-1,0)=0,"",CONCATENATE("A",$A$2+2," - ",Zdroj!$AK$15))</f>
        <v/>
      </c>
      <c r="D310" s="81" t="str">
        <f ca="1">IF(C310="","",CONCATENATE(OFFSET(Zdroj!AK$16,A308-1,0)," - ",OFFSET(Zdroj!BO$16,A308-1,0)))</f>
        <v/>
      </c>
      <c r="E310" s="35" t="str">
        <f ca="1">IF(C310="","",OFFSET(Zdroj!BP$16,A308-1,0))</f>
        <v/>
      </c>
      <c r="F310" s="450"/>
      <c r="G310" s="451"/>
    </row>
    <row r="311" spans="1:7" x14ac:dyDescent="0.25">
      <c r="B311" s="449"/>
      <c r="C311" s="83" t="str">
        <f ca="1">IF(OFFSET(Zdroj!AL$16,A308-1,0)=0,"",CONCATENATE("A",$A$2+3," - ",Zdroj!$AL$15))</f>
        <v/>
      </c>
      <c r="D311" s="81" t="str">
        <f ca="1">IF(C311="","",CONCATENATE(OFFSET(Zdroj!AL$16,A308-1,0)," - ",OFFSET(Zdroj!BQ$16,A308-1,0)))</f>
        <v/>
      </c>
      <c r="E311" s="35" t="str">
        <f ca="1">IF(C311="","",OFFSET(Zdroj!BR$16,A308-1,0))</f>
        <v/>
      </c>
      <c r="F311" s="450"/>
      <c r="G311" s="451"/>
    </row>
    <row r="312" spans="1:7" x14ac:dyDescent="0.25">
      <c r="B312" s="449"/>
      <c r="C312" s="83" t="str">
        <f ca="1">IF(OFFSET(Zdroj!AM$16,A308-1,0)=0,"",CONCATENATE("A",$A$2+4," - ",Zdroj!$AM$15))</f>
        <v/>
      </c>
      <c r="D312" s="81" t="str">
        <f ca="1">IF(C312="","",CONCATENATE(OFFSET(Zdroj!AM$16,A308-1,0)," - ",OFFSET(Zdroj!BS$16,A308-1,0)))</f>
        <v/>
      </c>
      <c r="E312" s="35" t="str">
        <f ca="1">IF(C312="","",OFFSET(Zdroj!BT$16,A308-1,0))</f>
        <v/>
      </c>
      <c r="F312" s="450"/>
      <c r="G312" s="451"/>
    </row>
    <row r="313" spans="1:7" x14ac:dyDescent="0.25">
      <c r="B313" s="449"/>
      <c r="C313" s="83" t="str">
        <f ca="1">IF(OFFSET(Zdroj!AN$16,A308-1,0)=0,"",CONCATENATE("A",$A$2+5," - ",Zdroj!$AN$15))</f>
        <v/>
      </c>
      <c r="D313" s="81" t="str">
        <f ca="1">IF(C313="","",CONCATENATE(OFFSET(Zdroj!AN$16,A308-1,0)," - ",OFFSET(Zdroj!BU$16,A308-1,0)))</f>
        <v/>
      </c>
      <c r="E313" s="35" t="str">
        <f ca="1">IF(C313="","",OFFSET(Zdroj!BV$16,A308-1,0))</f>
        <v/>
      </c>
      <c r="F313" s="450"/>
      <c r="G313" s="451"/>
    </row>
    <row r="314" spans="1:7" x14ac:dyDescent="0.25">
      <c r="B314" s="449"/>
      <c r="C314" s="83" t="str">
        <f ca="1">IF(OFFSET(Zdroj!AO$16,A308-1,0)=0,"",CONCATENATE("B",$A$2," - ",Zdroj!$AO$15))</f>
        <v/>
      </c>
      <c r="D314" s="81" t="str">
        <f ca="1">IF(C314="","",CONCATENATE(OFFSET(Zdroj!AO$16,A308-1,0)))</f>
        <v/>
      </c>
      <c r="E314" s="35" t="str">
        <f ca="1">IF(C314="","",OFFSET(Zdroj!AP$16,A308-1,0))</f>
        <v/>
      </c>
      <c r="F314" s="450" t="str">
        <f t="shared" ref="F314" ca="1" si="66">IF(SUM(E314:E322)=0,"",SUM(E314:E322))</f>
        <v/>
      </c>
      <c r="G314" s="451"/>
    </row>
    <row r="315" spans="1:7" x14ac:dyDescent="0.25">
      <c r="B315" s="449"/>
      <c r="C315" s="83" t="str">
        <f ca="1">IF(OFFSET(Zdroj!AQ$16,A308-1,0)=0,"",CONCATENATE("B",$A$2+1," - ",Zdroj!$AQ$15))</f>
        <v/>
      </c>
      <c r="D315" s="81" t="str">
        <f ca="1">IF(C315="","",CONCATENATE(OFFSET(Zdroj!AQ$16,A308-1,0)))</f>
        <v/>
      </c>
      <c r="E315" s="35" t="str">
        <f ca="1">IF(C315="","",OFFSET(Zdroj!AR$16,A308-1,0))</f>
        <v/>
      </c>
      <c r="F315" s="450"/>
      <c r="G315" s="451"/>
    </row>
    <row r="316" spans="1:7" x14ac:dyDescent="0.25">
      <c r="B316" s="449"/>
      <c r="C316" s="83" t="str">
        <f ca="1">IF(OFFSET(Zdroj!AS$16,A308-1,0)=0,"",CONCATENATE("B",$A$2+2," - ",Zdroj!$AS$15))</f>
        <v/>
      </c>
      <c r="D316" s="81" t="str">
        <f ca="1">IF(C316="","",CONCATENATE(OFFSET(Zdroj!AS$16,A308-1,0)))</f>
        <v/>
      </c>
      <c r="E316" s="35" t="str">
        <f ca="1">IF(C316="","",OFFSET(Zdroj!AT$16,A308-1,0))</f>
        <v/>
      </c>
      <c r="F316" s="450"/>
      <c r="G316" s="451"/>
    </row>
    <row r="317" spans="1:7" x14ac:dyDescent="0.25">
      <c r="B317" s="449"/>
      <c r="C317" s="83" t="str">
        <f ca="1">IF(OFFSET(Zdroj!AU$16,A308-1,0)=0,"",CONCATENATE("B",$A$2+3," - ",Zdroj!$AU$15))</f>
        <v/>
      </c>
      <c r="D317" s="81" t="str">
        <f ca="1">IF(C317="","",CONCATENATE(OFFSET(Zdroj!AU$16,A308-1,0)))</f>
        <v/>
      </c>
      <c r="E317" s="35" t="str">
        <f ca="1">IF(C317="","",OFFSET(Zdroj!AV$16,A308-1,0))</f>
        <v/>
      </c>
      <c r="F317" s="450"/>
      <c r="G317" s="451"/>
    </row>
    <row r="318" spans="1:7" x14ac:dyDescent="0.25">
      <c r="B318" s="449"/>
      <c r="C318" s="83" t="str">
        <f ca="1">IF(OFFSET(Zdroj!AW$16,A308-1,0)=0,"",CONCATENATE("B",$A$2+4," - ",Zdroj!$AW$15))</f>
        <v/>
      </c>
      <c r="D318" s="81" t="str">
        <f ca="1">IF(C318="","",CONCATENATE(OFFSET(Zdroj!AW$16,A308-1,0)))</f>
        <v/>
      </c>
      <c r="E318" s="35" t="str">
        <f ca="1">IF(C318="","",OFFSET(Zdroj!AX$16,A308-1,0))</f>
        <v/>
      </c>
      <c r="F318" s="450"/>
      <c r="G318" s="451"/>
    </row>
    <row r="319" spans="1:7" x14ac:dyDescent="0.25">
      <c r="B319" s="449"/>
      <c r="C319" s="83" t="str">
        <f ca="1">IF(OFFSET(Zdroj!AY$16,A308-1,0)=0,"",CONCATENATE("B",$A$2+5," - ",Zdroj!$AY$15))</f>
        <v/>
      </c>
      <c r="D319" s="81" t="str">
        <f ca="1">IF(C319="","",CONCATENATE(OFFSET(Zdroj!AY$16,A308-1,0)))</f>
        <v/>
      </c>
      <c r="E319" s="35" t="str">
        <f ca="1">IF(C319="","",OFFSET(Zdroj!AZ$16,A308-1,0))</f>
        <v/>
      </c>
      <c r="F319" s="450"/>
      <c r="G319" s="451"/>
    </row>
    <row r="320" spans="1:7" x14ac:dyDescent="0.25">
      <c r="B320" s="449"/>
      <c r="C320" s="83" t="str">
        <f ca="1">IF(OFFSET(Zdroj!BA$16,A308-1,0)=0,"",CONCATENATE("B",$A$2+6," - ",Zdroj!$BA$15))</f>
        <v/>
      </c>
      <c r="D320" s="81" t="str">
        <f ca="1">IF(C320="","",CONCATENATE(OFFSET(Zdroj!BA$16,A308-1,0)))</f>
        <v/>
      </c>
      <c r="E320" s="35" t="str">
        <f ca="1">IF(C320="","",OFFSET(Zdroj!BB$16,A308-1,0))</f>
        <v/>
      </c>
      <c r="F320" s="450"/>
      <c r="G320" s="451"/>
    </row>
    <row r="321" spans="1:7" x14ac:dyDescent="0.25">
      <c r="B321" s="449"/>
      <c r="C321" s="83" t="str">
        <f ca="1">IF(OFFSET(Zdroj!BC$16,A308-1,0)=0,"",CONCATENATE("B",$A$2+7," - ",Zdroj!$BC$15))</f>
        <v/>
      </c>
      <c r="D321" s="81" t="str">
        <f ca="1">IF(C321="","",CONCATENATE(OFFSET(Zdroj!BC$16,A308-1,0)))</f>
        <v/>
      </c>
      <c r="E321" s="35" t="str">
        <f ca="1">IF(C321="","",OFFSET(Zdroj!BD$16,A308-1,0))</f>
        <v/>
      </c>
      <c r="F321" s="450"/>
      <c r="G321" s="451"/>
    </row>
    <row r="322" spans="1:7" x14ac:dyDescent="0.25">
      <c r="B322" s="449"/>
      <c r="C322" s="83" t="str">
        <f ca="1">IF(OFFSET(Zdroj!BE$16,A308-1,0)=0,"",CONCATENATE("B",$A$2+8," - ",Zdroj!$BE$15))</f>
        <v/>
      </c>
      <c r="D322" s="81" t="str">
        <f ca="1">IF(C322="","",CONCATENATE(OFFSET(Zdroj!BE$16,A308-1,0)))</f>
        <v/>
      </c>
      <c r="E322" s="35" t="str">
        <f ca="1">IF(C322="","",OFFSET(Zdroj!BF$16,A308-1,0))</f>
        <v/>
      </c>
      <c r="F322" s="450"/>
      <c r="G322" s="451"/>
    </row>
    <row r="323" spans="1:7" x14ac:dyDescent="0.25">
      <c r="B323" s="449"/>
      <c r="C323" s="83" t="str">
        <f ca="1">IF(OFFSET(Zdroj!BG$16,A308-1,0)=0,"",CONCATENATE("C",$A$2," - ",Zdroj!$BG$15))</f>
        <v/>
      </c>
      <c r="D323" s="81" t="str">
        <f ca="1">IF(C323="","",CONCATENATE(OFFSET(Zdroj!BG$16,A308-1,0)))</f>
        <v/>
      </c>
      <c r="E323" s="35" t="str">
        <f ca="1">IF(C323="","",OFFSET(Zdroj!BH$16,A308-1,0))</f>
        <v/>
      </c>
      <c r="F323" s="450" t="str">
        <f t="shared" ref="F323" ca="1" si="67">IF(SUM(E323:E324)=0,"",SUM(E323:E324))</f>
        <v/>
      </c>
      <c r="G323" s="451"/>
    </row>
    <row r="324" spans="1:7" x14ac:dyDescent="0.25">
      <c r="B324" s="449"/>
      <c r="C324" s="83" t="str">
        <f ca="1">IF(OFFSET(Zdroj!BI$16,A308-1,0)=0,"",CONCATENATE("C",$A$2+1," - ",Zdroj!$BI$15))</f>
        <v/>
      </c>
      <c r="D324" s="81" t="str">
        <f ca="1">IF(C324="","",CONCATENATE(OFFSET(Zdroj!BI$16,A308-1,0)))</f>
        <v/>
      </c>
      <c r="E324" s="35" t="str">
        <f ca="1">IF(C324="","",OFFSET(Zdroj!BJ$16,A308-1,0))</f>
        <v/>
      </c>
      <c r="F324" s="450"/>
      <c r="G324" s="451"/>
    </row>
    <row r="325" spans="1:7" x14ac:dyDescent="0.25">
      <c r="A325">
        <f>SUM((ROW()+15)/17)</f>
        <v>20</v>
      </c>
      <c r="B325" s="449" t="str">
        <f ca="1">IF(OFFSET(Zdroj!$B$16,A325-1,0)&gt;0,CONCATENATE(A325,"
","___ ","
",OFFSET(Zdroj!$B$16,A325-1,0)),"")</f>
        <v/>
      </c>
      <c r="C325" s="83" t="str">
        <f ca="1">IF(OFFSET(Zdroj!AI$16,A325-1,0)=0,"",CONCATENATE("A",$A$2," - ",Zdroj!$AI$15))</f>
        <v/>
      </c>
      <c r="D325" s="81" t="str">
        <f ca="1">IF(C325="","",CONCATENATE(OFFSET(Zdroj!AI$16,A325-1,0)," - ",OFFSET(Zdroj!BK$16,A325-1,0)))</f>
        <v/>
      </c>
      <c r="E325" s="35" t="str">
        <f ca="1">IF(C325="","",OFFSET(Zdroj!BL$16,A325-1,0))</f>
        <v/>
      </c>
      <c r="F325" s="450" t="str">
        <f t="shared" ref="F325" ca="1" si="68">IF(SUM(E325:E330)=0,"",SUM(E325:E330))</f>
        <v/>
      </c>
      <c r="G325" s="451" t="str">
        <f t="shared" ref="G325" ca="1" si="69">IF(SUM(E325:E341)=0,"",SUM(E325:E341))</f>
        <v/>
      </c>
    </row>
    <row r="326" spans="1:7" x14ac:dyDescent="0.25">
      <c r="B326" s="449"/>
      <c r="C326" s="83" t="str">
        <f ca="1">IF(OFFSET(Zdroj!AJ$16,A325-1,0)=0,"",CONCATENATE("A",$A$2+1," - ",Zdroj!$AJ$15))</f>
        <v/>
      </c>
      <c r="D326" s="81" t="str">
        <f ca="1">IF(C326="","",CONCATENATE(OFFSET(Zdroj!AJ$16,A325-1,0)," - ",OFFSET(Zdroj!BM$16,A325-1,0)))</f>
        <v/>
      </c>
      <c r="E326" s="35" t="str">
        <f ca="1">IF(C326="","",OFFSET(Zdroj!BN$16,A325-1,0))</f>
        <v/>
      </c>
      <c r="F326" s="450"/>
      <c r="G326" s="451"/>
    </row>
    <row r="327" spans="1:7" x14ac:dyDescent="0.25">
      <c r="B327" s="449"/>
      <c r="C327" s="83" t="str">
        <f ca="1">IF(OFFSET(Zdroj!AK$16,A325-1,0)=0,"",CONCATENATE("A",$A$2+2," - ",Zdroj!$AK$15))</f>
        <v/>
      </c>
      <c r="D327" s="81" t="str">
        <f ca="1">IF(C327="","",CONCATENATE(OFFSET(Zdroj!AK$16,A325-1,0)," - ",OFFSET(Zdroj!BO$16,A325-1,0)))</f>
        <v/>
      </c>
      <c r="E327" s="35" t="str">
        <f ca="1">IF(C327="","",OFFSET(Zdroj!BP$16,A325-1,0))</f>
        <v/>
      </c>
      <c r="F327" s="450"/>
      <c r="G327" s="451"/>
    </row>
    <row r="328" spans="1:7" x14ac:dyDescent="0.25">
      <c r="B328" s="449"/>
      <c r="C328" s="83" t="str">
        <f ca="1">IF(OFFSET(Zdroj!AL$16,A325-1,0)=0,"",CONCATENATE("A",$A$2+3," - ",Zdroj!$AL$15))</f>
        <v/>
      </c>
      <c r="D328" s="81" t="str">
        <f ca="1">IF(C328="","",CONCATENATE(OFFSET(Zdroj!AL$16,A325-1,0)," - ",OFFSET(Zdroj!BQ$16,A325-1,0)))</f>
        <v/>
      </c>
      <c r="E328" s="35" t="str">
        <f ca="1">IF(C328="","",OFFSET(Zdroj!BR$16,A325-1,0))</f>
        <v/>
      </c>
      <c r="F328" s="450"/>
      <c r="G328" s="451"/>
    </row>
    <row r="329" spans="1:7" x14ac:dyDescent="0.25">
      <c r="B329" s="449"/>
      <c r="C329" s="83" t="str">
        <f ca="1">IF(OFFSET(Zdroj!AM$16,A325-1,0)=0,"",CONCATENATE("A",$A$2+4," - ",Zdroj!$AM$15))</f>
        <v/>
      </c>
      <c r="D329" s="81" t="str">
        <f ca="1">IF(C329="","",CONCATENATE(OFFSET(Zdroj!AM$16,A325-1,0)," - ",OFFSET(Zdroj!BS$16,A325-1,0)))</f>
        <v/>
      </c>
      <c r="E329" s="35" t="str">
        <f ca="1">IF(C329="","",OFFSET(Zdroj!BT$16,A325-1,0))</f>
        <v/>
      </c>
      <c r="F329" s="450"/>
      <c r="G329" s="451"/>
    </row>
    <row r="330" spans="1:7" x14ac:dyDescent="0.25">
      <c r="B330" s="449"/>
      <c r="C330" s="83" t="str">
        <f ca="1">IF(OFFSET(Zdroj!AN$16,A325-1,0)=0,"",CONCATENATE("A",$A$2+5," - ",Zdroj!$AN$15))</f>
        <v/>
      </c>
      <c r="D330" s="81" t="str">
        <f ca="1">IF(C330="","",CONCATENATE(OFFSET(Zdroj!AN$16,A325-1,0)," - ",OFFSET(Zdroj!BU$16,A325-1,0)))</f>
        <v/>
      </c>
      <c r="E330" s="35" t="str">
        <f ca="1">IF(C330="","",OFFSET(Zdroj!BV$16,A325-1,0))</f>
        <v/>
      </c>
      <c r="F330" s="450"/>
      <c r="G330" s="451"/>
    </row>
    <row r="331" spans="1:7" x14ac:dyDescent="0.25">
      <c r="B331" s="449"/>
      <c r="C331" s="83" t="str">
        <f ca="1">IF(OFFSET(Zdroj!AO$16,A325-1,0)=0,"",CONCATENATE("B",$A$2," - ",Zdroj!$AO$15))</f>
        <v/>
      </c>
      <c r="D331" s="81" t="str">
        <f ca="1">IF(C331="","",CONCATENATE(OFFSET(Zdroj!AO$16,A325-1,0)))</f>
        <v/>
      </c>
      <c r="E331" s="35" t="str">
        <f ca="1">IF(C331="","",OFFSET(Zdroj!AP$16,A325-1,0))</f>
        <v/>
      </c>
      <c r="F331" s="450" t="str">
        <f t="shared" ref="F331" ca="1" si="70">IF(SUM(E331:E339)=0,"",SUM(E331:E339))</f>
        <v/>
      </c>
      <c r="G331" s="451"/>
    </row>
    <row r="332" spans="1:7" x14ac:dyDescent="0.25">
      <c r="B332" s="449"/>
      <c r="C332" s="83" t="str">
        <f ca="1">IF(OFFSET(Zdroj!AQ$16,A325-1,0)=0,"",CONCATENATE("B",$A$2+1," - ",Zdroj!$AQ$15))</f>
        <v/>
      </c>
      <c r="D332" s="81" t="str">
        <f ca="1">IF(C332="","",CONCATENATE(OFFSET(Zdroj!AQ$16,A325-1,0)))</f>
        <v/>
      </c>
      <c r="E332" s="35" t="str">
        <f ca="1">IF(C332="","",OFFSET(Zdroj!AR$16,A325-1,0))</f>
        <v/>
      </c>
      <c r="F332" s="450"/>
      <c r="G332" s="451"/>
    </row>
    <row r="333" spans="1:7" x14ac:dyDescent="0.25">
      <c r="B333" s="449"/>
      <c r="C333" s="83" t="str">
        <f ca="1">IF(OFFSET(Zdroj!AS$16,A325-1,0)=0,"",CONCATENATE("B",$A$2+2," - ",Zdroj!$AS$15))</f>
        <v/>
      </c>
      <c r="D333" s="81" t="str">
        <f ca="1">IF(C333="","",CONCATENATE(OFFSET(Zdroj!AS$16,A325-1,0)))</f>
        <v/>
      </c>
      <c r="E333" s="35" t="str">
        <f ca="1">IF(C333="","",OFFSET(Zdroj!AT$16,A325-1,0))</f>
        <v/>
      </c>
      <c r="F333" s="450"/>
      <c r="G333" s="451"/>
    </row>
    <row r="334" spans="1:7" x14ac:dyDescent="0.25">
      <c r="B334" s="449"/>
      <c r="C334" s="83" t="str">
        <f ca="1">IF(OFFSET(Zdroj!AU$16,A325-1,0)=0,"",CONCATENATE("B",$A$2+3," - ",Zdroj!$AU$15))</f>
        <v/>
      </c>
      <c r="D334" s="81" t="str">
        <f ca="1">IF(C334="","",CONCATENATE(OFFSET(Zdroj!AU$16,A325-1,0)))</f>
        <v/>
      </c>
      <c r="E334" s="35" t="str">
        <f ca="1">IF(C334="","",OFFSET(Zdroj!AV$16,A325-1,0))</f>
        <v/>
      </c>
      <c r="F334" s="450"/>
      <c r="G334" s="451"/>
    </row>
    <row r="335" spans="1:7" x14ac:dyDescent="0.25">
      <c r="B335" s="449"/>
      <c r="C335" s="83" t="str">
        <f ca="1">IF(OFFSET(Zdroj!AW$16,A325-1,0)=0,"",CONCATENATE("B",$A$2+4," - ",Zdroj!$AW$15))</f>
        <v/>
      </c>
      <c r="D335" s="81" t="str">
        <f ca="1">IF(C335="","",CONCATENATE(OFFSET(Zdroj!AW$16,A325-1,0)))</f>
        <v/>
      </c>
      <c r="E335" s="35" t="str">
        <f ca="1">IF(C335="","",OFFSET(Zdroj!AX$16,A325-1,0))</f>
        <v/>
      </c>
      <c r="F335" s="450"/>
      <c r="G335" s="451"/>
    </row>
    <row r="336" spans="1:7" x14ac:dyDescent="0.25">
      <c r="B336" s="449"/>
      <c r="C336" s="83" t="str">
        <f ca="1">IF(OFFSET(Zdroj!AY$16,A325-1,0)=0,"",CONCATENATE("B",$A$2+5," - ",Zdroj!$AY$15))</f>
        <v/>
      </c>
      <c r="D336" s="81" t="str">
        <f ca="1">IF(C336="","",CONCATENATE(OFFSET(Zdroj!AY$16,A325-1,0)))</f>
        <v/>
      </c>
      <c r="E336" s="35" t="str">
        <f ca="1">IF(C336="","",OFFSET(Zdroj!AZ$16,A325-1,0))</f>
        <v/>
      </c>
      <c r="F336" s="450"/>
      <c r="G336" s="451"/>
    </row>
    <row r="337" spans="1:7" x14ac:dyDescent="0.25">
      <c r="B337" s="449"/>
      <c r="C337" s="83" t="str">
        <f ca="1">IF(OFFSET(Zdroj!BA$16,A325-1,0)=0,"",CONCATENATE("B",$A$2+6," - ",Zdroj!$BA$15))</f>
        <v/>
      </c>
      <c r="D337" s="81" t="str">
        <f ca="1">IF(C337="","",CONCATENATE(OFFSET(Zdroj!BA$16,A325-1,0)))</f>
        <v/>
      </c>
      <c r="E337" s="35" t="str">
        <f ca="1">IF(C337="","",OFFSET(Zdroj!BB$16,A325-1,0))</f>
        <v/>
      </c>
      <c r="F337" s="450"/>
      <c r="G337" s="451"/>
    </row>
    <row r="338" spans="1:7" x14ac:dyDescent="0.25">
      <c r="B338" s="449"/>
      <c r="C338" s="83" t="str">
        <f ca="1">IF(OFFSET(Zdroj!BC$16,A325-1,0)=0,"",CONCATENATE("B",$A$2+7," - ",Zdroj!$BC$15))</f>
        <v/>
      </c>
      <c r="D338" s="81" t="str">
        <f ca="1">IF(C338="","",CONCATENATE(OFFSET(Zdroj!BC$16,A325-1,0)))</f>
        <v/>
      </c>
      <c r="E338" s="35" t="str">
        <f ca="1">IF(C338="","",OFFSET(Zdroj!BD$16,A325-1,0))</f>
        <v/>
      </c>
      <c r="F338" s="450"/>
      <c r="G338" s="451"/>
    </row>
    <row r="339" spans="1:7" x14ac:dyDescent="0.25">
      <c r="B339" s="449"/>
      <c r="C339" s="83" t="str">
        <f ca="1">IF(OFFSET(Zdroj!BE$16,A325-1,0)=0,"",CONCATENATE("B",$A$2+8," - ",Zdroj!$BE$15))</f>
        <v/>
      </c>
      <c r="D339" s="81" t="str">
        <f ca="1">IF(C339="","",CONCATENATE(OFFSET(Zdroj!BE$16,A325-1,0)))</f>
        <v/>
      </c>
      <c r="E339" s="35" t="str">
        <f ca="1">IF(C339="","",OFFSET(Zdroj!BF$16,A325-1,0))</f>
        <v/>
      </c>
      <c r="F339" s="450"/>
      <c r="G339" s="451"/>
    </row>
    <row r="340" spans="1:7" x14ac:dyDescent="0.25">
      <c r="B340" s="449"/>
      <c r="C340" s="83" t="str">
        <f ca="1">IF(OFFSET(Zdroj!BG$16,A325-1,0)=0,"",CONCATENATE("C",$A$2," - ",Zdroj!$BG$15))</f>
        <v/>
      </c>
      <c r="D340" s="81" t="str">
        <f ca="1">IF(C340="","",CONCATENATE(OFFSET(Zdroj!BG$16,A325-1,0)))</f>
        <v/>
      </c>
      <c r="E340" s="35" t="str">
        <f ca="1">IF(C340="","",OFFSET(Zdroj!BH$16,A325-1,0))</f>
        <v/>
      </c>
      <c r="F340" s="450" t="str">
        <f t="shared" ref="F340" ca="1" si="71">IF(SUM(E340:E341)=0,"",SUM(E340:E341))</f>
        <v/>
      </c>
      <c r="G340" s="451"/>
    </row>
    <row r="341" spans="1:7" x14ac:dyDescent="0.25">
      <c r="B341" s="449"/>
      <c r="C341" s="83" t="str">
        <f ca="1">IF(OFFSET(Zdroj!BI$16,A325-1,0)=0,"",CONCATENATE("C",$A$2+1," - ",Zdroj!$BI$15))</f>
        <v/>
      </c>
      <c r="D341" s="81" t="str">
        <f ca="1">IF(C341="","",CONCATENATE(OFFSET(Zdroj!BI$16,A325-1,0)))</f>
        <v/>
      </c>
      <c r="E341" s="35" t="str">
        <f ca="1">IF(C341="","",OFFSET(Zdroj!BJ$16,A325-1,0))</f>
        <v/>
      </c>
      <c r="F341" s="450"/>
      <c r="G341" s="451"/>
    </row>
    <row r="342" spans="1:7" x14ac:dyDescent="0.25">
      <c r="A342">
        <f>SUM((ROW()+15)/17)</f>
        <v>21</v>
      </c>
      <c r="B342" s="449" t="str">
        <f ca="1">IF(OFFSET(Zdroj!$B$16,A342-1,0)&gt;0,CONCATENATE(A342,"
","___ ","
",OFFSET(Zdroj!$B$16,A342-1,0)),"")</f>
        <v/>
      </c>
      <c r="C342" s="83" t="str">
        <f ca="1">IF(OFFSET(Zdroj!AI$16,A342-1,0)=0,"",CONCATENATE("A",$A$2," - ",Zdroj!$AI$15))</f>
        <v/>
      </c>
      <c r="D342" s="81" t="str">
        <f ca="1">IF(C342="","",CONCATENATE(OFFSET(Zdroj!AI$16,A342-1,0)," - ",OFFSET(Zdroj!BK$16,A342-1,0)))</f>
        <v/>
      </c>
      <c r="E342" s="35" t="str">
        <f ca="1">IF(C342="","",OFFSET(Zdroj!BL$16,A342-1,0))</f>
        <v/>
      </c>
      <c r="F342" s="450" t="str">
        <f t="shared" ref="F342" ca="1" si="72">IF(SUM(E342:E347)=0,"",SUM(E342:E347))</f>
        <v/>
      </c>
      <c r="G342" s="451" t="str">
        <f t="shared" ref="G342" ca="1" si="73">IF(SUM(E342:E358)=0,"",SUM(E342:E358))</f>
        <v/>
      </c>
    </row>
    <row r="343" spans="1:7" x14ac:dyDescent="0.25">
      <c r="B343" s="449"/>
      <c r="C343" s="83" t="str">
        <f ca="1">IF(OFFSET(Zdroj!AJ$16,A342-1,0)=0,"",CONCATENATE("A",$A$2+1," - ",Zdroj!$AJ$15))</f>
        <v/>
      </c>
      <c r="D343" s="81" t="str">
        <f ca="1">IF(C343="","",CONCATENATE(OFFSET(Zdroj!AJ$16,A342-1,0)," - ",OFFSET(Zdroj!BM$16,A342-1,0)))</f>
        <v/>
      </c>
      <c r="E343" s="35" t="str">
        <f ca="1">IF(C343="","",OFFSET(Zdroj!BN$16,A342-1,0))</f>
        <v/>
      </c>
      <c r="F343" s="450"/>
      <c r="G343" s="451"/>
    </row>
    <row r="344" spans="1:7" x14ac:dyDescent="0.25">
      <c r="B344" s="449"/>
      <c r="C344" s="83" t="str">
        <f ca="1">IF(OFFSET(Zdroj!AK$16,A342-1,0)=0,"",CONCATENATE("A",$A$2+2," - ",Zdroj!$AK$15))</f>
        <v/>
      </c>
      <c r="D344" s="81" t="str">
        <f ca="1">IF(C344="","",CONCATENATE(OFFSET(Zdroj!AK$16,A342-1,0)," - ",OFFSET(Zdroj!BO$16,A342-1,0)))</f>
        <v/>
      </c>
      <c r="E344" s="35" t="str">
        <f ca="1">IF(C344="","",OFFSET(Zdroj!BP$16,A342-1,0))</f>
        <v/>
      </c>
      <c r="F344" s="450"/>
      <c r="G344" s="451"/>
    </row>
    <row r="345" spans="1:7" x14ac:dyDescent="0.25">
      <c r="B345" s="449"/>
      <c r="C345" s="83" t="str">
        <f ca="1">IF(OFFSET(Zdroj!AL$16,A342-1,0)=0,"",CONCATENATE("A",$A$2+3," - ",Zdroj!$AL$15))</f>
        <v/>
      </c>
      <c r="D345" s="81" t="str">
        <f ca="1">IF(C345="","",CONCATENATE(OFFSET(Zdroj!AL$16,A342-1,0)," - ",OFFSET(Zdroj!BQ$16,A342-1,0)))</f>
        <v/>
      </c>
      <c r="E345" s="35" t="str">
        <f ca="1">IF(C345="","",OFFSET(Zdroj!BR$16,A342-1,0))</f>
        <v/>
      </c>
      <c r="F345" s="450"/>
      <c r="G345" s="451"/>
    </row>
    <row r="346" spans="1:7" x14ac:dyDescent="0.25">
      <c r="B346" s="449"/>
      <c r="C346" s="83" t="str">
        <f ca="1">IF(OFFSET(Zdroj!AM$16,A342-1,0)=0,"",CONCATENATE("A",$A$2+4," - ",Zdroj!$AM$15))</f>
        <v/>
      </c>
      <c r="D346" s="81" t="str">
        <f ca="1">IF(C346="","",CONCATENATE(OFFSET(Zdroj!AM$16,A342-1,0)," - ",OFFSET(Zdroj!BS$16,A342-1,0)))</f>
        <v/>
      </c>
      <c r="E346" s="35" t="str">
        <f ca="1">IF(C346="","",OFFSET(Zdroj!BT$16,A342-1,0))</f>
        <v/>
      </c>
      <c r="F346" s="450"/>
      <c r="G346" s="451"/>
    </row>
    <row r="347" spans="1:7" x14ac:dyDescent="0.25">
      <c r="B347" s="449"/>
      <c r="C347" s="83" t="str">
        <f ca="1">IF(OFFSET(Zdroj!AN$16,A342-1,0)=0,"",CONCATENATE("A",$A$2+5," - ",Zdroj!$AN$15))</f>
        <v/>
      </c>
      <c r="D347" s="81" t="str">
        <f ca="1">IF(C347="","",CONCATENATE(OFFSET(Zdroj!AN$16,A342-1,0)," - ",OFFSET(Zdroj!BU$16,A342-1,0)))</f>
        <v/>
      </c>
      <c r="E347" s="35" t="str">
        <f ca="1">IF(C347="","",OFFSET(Zdroj!BV$16,A342-1,0))</f>
        <v/>
      </c>
      <c r="F347" s="450"/>
      <c r="G347" s="451"/>
    </row>
    <row r="348" spans="1:7" x14ac:dyDescent="0.25">
      <c r="B348" s="449"/>
      <c r="C348" s="83" t="str">
        <f ca="1">IF(OFFSET(Zdroj!AO$16,A342-1,0)=0,"",CONCATENATE("B",$A$2," - ",Zdroj!$AO$15))</f>
        <v/>
      </c>
      <c r="D348" s="81" t="str">
        <f ca="1">IF(C348="","",CONCATENATE(OFFSET(Zdroj!AO$16,A342-1,0)))</f>
        <v/>
      </c>
      <c r="E348" s="35" t="str">
        <f ca="1">IF(C348="","",OFFSET(Zdroj!AP$16,A342-1,0))</f>
        <v/>
      </c>
      <c r="F348" s="450" t="str">
        <f t="shared" ref="F348" ca="1" si="74">IF(SUM(E348:E356)=0,"",SUM(E348:E356))</f>
        <v/>
      </c>
      <c r="G348" s="451"/>
    </row>
    <row r="349" spans="1:7" x14ac:dyDescent="0.25">
      <c r="B349" s="449"/>
      <c r="C349" s="83" t="str">
        <f ca="1">IF(OFFSET(Zdroj!AQ$16,A342-1,0)=0,"",CONCATENATE("B",$A$2+1," - ",Zdroj!$AQ$15))</f>
        <v/>
      </c>
      <c r="D349" s="81" t="str">
        <f ca="1">IF(C349="","",CONCATENATE(OFFSET(Zdroj!AQ$16,A342-1,0)))</f>
        <v/>
      </c>
      <c r="E349" s="35" t="str">
        <f ca="1">IF(C349="","",OFFSET(Zdroj!AR$16,A342-1,0))</f>
        <v/>
      </c>
      <c r="F349" s="450"/>
      <c r="G349" s="451"/>
    </row>
    <row r="350" spans="1:7" x14ac:dyDescent="0.25">
      <c r="B350" s="449"/>
      <c r="C350" s="83" t="str">
        <f ca="1">IF(OFFSET(Zdroj!AS$16,A342-1,0)=0,"",CONCATENATE("B",$A$2+2," - ",Zdroj!$AS$15))</f>
        <v/>
      </c>
      <c r="D350" s="81" t="str">
        <f ca="1">IF(C350="","",CONCATENATE(OFFSET(Zdroj!AS$16,A342-1,0)))</f>
        <v/>
      </c>
      <c r="E350" s="35" t="str">
        <f ca="1">IF(C350="","",OFFSET(Zdroj!AT$16,A342-1,0))</f>
        <v/>
      </c>
      <c r="F350" s="450"/>
      <c r="G350" s="451"/>
    </row>
    <row r="351" spans="1:7" x14ac:dyDescent="0.25">
      <c r="B351" s="449"/>
      <c r="C351" s="83" t="str">
        <f ca="1">IF(OFFSET(Zdroj!AU$16,A342-1,0)=0,"",CONCATENATE("B",$A$2+3," - ",Zdroj!$AU$15))</f>
        <v/>
      </c>
      <c r="D351" s="81" t="str">
        <f ca="1">IF(C351="","",CONCATENATE(OFFSET(Zdroj!AU$16,A342-1,0)))</f>
        <v/>
      </c>
      <c r="E351" s="35" t="str">
        <f ca="1">IF(C351="","",OFFSET(Zdroj!AV$16,A342-1,0))</f>
        <v/>
      </c>
      <c r="F351" s="450"/>
      <c r="G351" s="451"/>
    </row>
    <row r="352" spans="1:7" x14ac:dyDescent="0.25">
      <c r="B352" s="449"/>
      <c r="C352" s="83" t="str">
        <f ca="1">IF(OFFSET(Zdroj!AW$16,A342-1,0)=0,"",CONCATENATE("B",$A$2+4," - ",Zdroj!$AW$15))</f>
        <v/>
      </c>
      <c r="D352" s="81" t="str">
        <f ca="1">IF(C352="","",CONCATENATE(OFFSET(Zdroj!AW$16,A342-1,0)))</f>
        <v/>
      </c>
      <c r="E352" s="35" t="str">
        <f ca="1">IF(C352="","",OFFSET(Zdroj!AX$16,A342-1,0))</f>
        <v/>
      </c>
      <c r="F352" s="450"/>
      <c r="G352" s="451"/>
    </row>
    <row r="353" spans="1:7" x14ac:dyDescent="0.25">
      <c r="B353" s="449"/>
      <c r="C353" s="83" t="str">
        <f ca="1">IF(OFFSET(Zdroj!AY$16,A342-1,0)=0,"",CONCATENATE("B",$A$2+5," - ",Zdroj!$AY$15))</f>
        <v/>
      </c>
      <c r="D353" s="81" t="str">
        <f ca="1">IF(C353="","",CONCATENATE(OFFSET(Zdroj!AY$16,A342-1,0)))</f>
        <v/>
      </c>
      <c r="E353" s="35" t="str">
        <f ca="1">IF(C353="","",OFFSET(Zdroj!AZ$16,A342-1,0))</f>
        <v/>
      </c>
      <c r="F353" s="450"/>
      <c r="G353" s="451"/>
    </row>
    <row r="354" spans="1:7" x14ac:dyDescent="0.25">
      <c r="B354" s="449"/>
      <c r="C354" s="83" t="str">
        <f ca="1">IF(OFFSET(Zdroj!BA$16,A342-1,0)=0,"",CONCATENATE("B",$A$2+6," - ",Zdroj!$BA$15))</f>
        <v/>
      </c>
      <c r="D354" s="81" t="str">
        <f ca="1">IF(C354="","",CONCATENATE(OFFSET(Zdroj!BA$16,A342-1,0)))</f>
        <v/>
      </c>
      <c r="E354" s="35" t="str">
        <f ca="1">IF(C354="","",OFFSET(Zdroj!BB$16,A342-1,0))</f>
        <v/>
      </c>
      <c r="F354" s="450"/>
      <c r="G354" s="451"/>
    </row>
    <row r="355" spans="1:7" x14ac:dyDescent="0.25">
      <c r="B355" s="449"/>
      <c r="C355" s="83" t="str">
        <f ca="1">IF(OFFSET(Zdroj!BC$16,A342-1,0)=0,"",CONCATENATE("B",$A$2+7," - ",Zdroj!$BC$15))</f>
        <v/>
      </c>
      <c r="D355" s="81" t="str">
        <f ca="1">IF(C355="","",CONCATENATE(OFFSET(Zdroj!BC$16,A342-1,0)))</f>
        <v/>
      </c>
      <c r="E355" s="35" t="str">
        <f ca="1">IF(C355="","",OFFSET(Zdroj!BD$16,A342-1,0))</f>
        <v/>
      </c>
      <c r="F355" s="450"/>
      <c r="G355" s="451"/>
    </row>
    <row r="356" spans="1:7" x14ac:dyDescent="0.25">
      <c r="B356" s="449"/>
      <c r="C356" s="83" t="str">
        <f ca="1">IF(OFFSET(Zdroj!BE$16,A342-1,0)=0,"",CONCATENATE("B",$A$2+8," - ",Zdroj!$BE$15))</f>
        <v/>
      </c>
      <c r="D356" s="81" t="str">
        <f ca="1">IF(C356="","",CONCATENATE(OFFSET(Zdroj!BE$16,A342-1,0)))</f>
        <v/>
      </c>
      <c r="E356" s="35" t="str">
        <f ca="1">IF(C356="","",OFFSET(Zdroj!BF$16,A342-1,0))</f>
        <v/>
      </c>
      <c r="F356" s="450"/>
      <c r="G356" s="451"/>
    </row>
    <row r="357" spans="1:7" x14ac:dyDescent="0.25">
      <c r="B357" s="449"/>
      <c r="C357" s="83" t="str">
        <f ca="1">IF(OFFSET(Zdroj!BG$16,A342-1,0)=0,"",CONCATENATE("C",$A$2," - ",Zdroj!$BG$15))</f>
        <v/>
      </c>
      <c r="D357" s="81" t="str">
        <f ca="1">IF(C357="","",CONCATENATE(OFFSET(Zdroj!BG$16,A342-1,0)))</f>
        <v/>
      </c>
      <c r="E357" s="35" t="str">
        <f ca="1">IF(C357="","",OFFSET(Zdroj!BH$16,A342-1,0))</f>
        <v/>
      </c>
      <c r="F357" s="450" t="str">
        <f t="shared" ref="F357" ca="1" si="75">IF(SUM(E357:E358)=0,"",SUM(E357:E358))</f>
        <v/>
      </c>
      <c r="G357" s="451"/>
    </row>
    <row r="358" spans="1:7" x14ac:dyDescent="0.25">
      <c r="B358" s="449"/>
      <c r="C358" s="83" t="str">
        <f ca="1">IF(OFFSET(Zdroj!BI$16,A342-1,0)=0,"",CONCATENATE("C",$A$2+1," - ",Zdroj!$BI$15))</f>
        <v/>
      </c>
      <c r="D358" s="81" t="str">
        <f ca="1">IF(C358="","",CONCATENATE(OFFSET(Zdroj!BI$16,A342-1,0)))</f>
        <v/>
      </c>
      <c r="E358" s="35" t="str">
        <f ca="1">IF(C358="","",OFFSET(Zdroj!BJ$16,A342-1,0))</f>
        <v/>
      </c>
      <c r="F358" s="450"/>
      <c r="G358" s="451"/>
    </row>
    <row r="359" spans="1:7" x14ac:dyDescent="0.25">
      <c r="A359">
        <f>SUM((ROW()+15)/17)</f>
        <v>22</v>
      </c>
      <c r="B359" s="449" t="str">
        <f ca="1">IF(OFFSET(Zdroj!$B$16,A359-1,0)&gt;0,CONCATENATE(A359,"
","___ ","
",OFFSET(Zdroj!$B$16,A359-1,0)),"")</f>
        <v/>
      </c>
      <c r="C359" s="83" t="str">
        <f ca="1">IF(OFFSET(Zdroj!AI$16,A359-1,0)=0,"",CONCATENATE("A",$A$2," - ",Zdroj!$AI$15))</f>
        <v/>
      </c>
      <c r="D359" s="81" t="str">
        <f ca="1">IF(C359="","",CONCATENATE(OFFSET(Zdroj!AI$16,A359-1,0)," - ",OFFSET(Zdroj!BK$16,A359-1,0)))</f>
        <v/>
      </c>
      <c r="E359" s="35" t="str">
        <f ca="1">IF(C359="","",OFFSET(Zdroj!BL$16,A359-1,0))</f>
        <v/>
      </c>
      <c r="F359" s="450" t="str">
        <f t="shared" ref="F359" ca="1" si="76">IF(SUM(E359:E364)=0,"",SUM(E359:E364))</f>
        <v/>
      </c>
      <c r="G359" s="451" t="str">
        <f t="shared" ref="G359" ca="1" si="77">IF(SUM(E359:E375)=0,"",SUM(E359:E375))</f>
        <v/>
      </c>
    </row>
    <row r="360" spans="1:7" x14ac:dyDescent="0.25">
      <c r="B360" s="449"/>
      <c r="C360" s="83" t="str">
        <f ca="1">IF(OFFSET(Zdroj!AJ$16,A359-1,0)=0,"",CONCATENATE("A",$A$2+1," - ",Zdroj!$AJ$15))</f>
        <v/>
      </c>
      <c r="D360" s="81" t="str">
        <f ca="1">IF(C360="","",CONCATENATE(OFFSET(Zdroj!AJ$16,A359-1,0)," - ",OFFSET(Zdroj!BM$16,A359-1,0)))</f>
        <v/>
      </c>
      <c r="E360" s="35" t="str">
        <f ca="1">IF(C360="","",OFFSET(Zdroj!BN$16,A359-1,0))</f>
        <v/>
      </c>
      <c r="F360" s="450"/>
      <c r="G360" s="451"/>
    </row>
    <row r="361" spans="1:7" x14ac:dyDescent="0.25">
      <c r="B361" s="449"/>
      <c r="C361" s="83" t="str">
        <f ca="1">IF(OFFSET(Zdroj!AK$16,A359-1,0)=0,"",CONCATENATE("A",$A$2+2," - ",Zdroj!$AK$15))</f>
        <v/>
      </c>
      <c r="D361" s="81" t="str">
        <f ca="1">IF(C361="","",CONCATENATE(OFFSET(Zdroj!AK$16,A359-1,0)," - ",OFFSET(Zdroj!BO$16,A359-1,0)))</f>
        <v/>
      </c>
      <c r="E361" s="35" t="str">
        <f ca="1">IF(C361="","",OFFSET(Zdroj!BP$16,A359-1,0))</f>
        <v/>
      </c>
      <c r="F361" s="450"/>
      <c r="G361" s="451"/>
    </row>
    <row r="362" spans="1:7" x14ac:dyDescent="0.25">
      <c r="B362" s="449"/>
      <c r="C362" s="83" t="str">
        <f ca="1">IF(OFFSET(Zdroj!AL$16,A359-1,0)=0,"",CONCATENATE("A",$A$2+3," - ",Zdroj!$AL$15))</f>
        <v/>
      </c>
      <c r="D362" s="81" t="str">
        <f ca="1">IF(C362="","",CONCATENATE(OFFSET(Zdroj!AL$16,A359-1,0)," - ",OFFSET(Zdroj!BQ$16,A359-1,0)))</f>
        <v/>
      </c>
      <c r="E362" s="35" t="str">
        <f ca="1">IF(C362="","",OFFSET(Zdroj!BR$16,A359-1,0))</f>
        <v/>
      </c>
      <c r="F362" s="450"/>
      <c r="G362" s="451"/>
    </row>
    <row r="363" spans="1:7" x14ac:dyDescent="0.25">
      <c r="B363" s="449"/>
      <c r="C363" s="83" t="str">
        <f ca="1">IF(OFFSET(Zdroj!AM$16,A359-1,0)=0,"",CONCATENATE("A",$A$2+4," - ",Zdroj!$AM$15))</f>
        <v/>
      </c>
      <c r="D363" s="81" t="str">
        <f ca="1">IF(C363="","",CONCATENATE(OFFSET(Zdroj!AM$16,A359-1,0)," - ",OFFSET(Zdroj!BS$16,A359-1,0)))</f>
        <v/>
      </c>
      <c r="E363" s="35" t="str">
        <f ca="1">IF(C363="","",OFFSET(Zdroj!BT$16,A359-1,0))</f>
        <v/>
      </c>
      <c r="F363" s="450"/>
      <c r="G363" s="451"/>
    </row>
    <row r="364" spans="1:7" x14ac:dyDescent="0.25">
      <c r="B364" s="449"/>
      <c r="C364" s="83" t="str">
        <f ca="1">IF(OFFSET(Zdroj!AN$16,A359-1,0)=0,"",CONCATENATE("A",$A$2+5," - ",Zdroj!$AN$15))</f>
        <v/>
      </c>
      <c r="D364" s="81" t="str">
        <f ca="1">IF(C364="","",CONCATENATE(OFFSET(Zdroj!AN$16,A359-1,0)," - ",OFFSET(Zdroj!BU$16,A359-1,0)))</f>
        <v/>
      </c>
      <c r="E364" s="35" t="str">
        <f ca="1">IF(C364="","",OFFSET(Zdroj!BV$16,A359-1,0))</f>
        <v/>
      </c>
      <c r="F364" s="450"/>
      <c r="G364" s="451"/>
    </row>
    <row r="365" spans="1:7" x14ac:dyDescent="0.25">
      <c r="B365" s="449"/>
      <c r="C365" s="83" t="str">
        <f ca="1">IF(OFFSET(Zdroj!AO$16,A359-1,0)=0,"",CONCATENATE("B",$A$2," - ",Zdroj!$AO$15))</f>
        <v/>
      </c>
      <c r="D365" s="81" t="str">
        <f ca="1">IF(C365="","",CONCATENATE(OFFSET(Zdroj!AO$16,A359-1,0)))</f>
        <v/>
      </c>
      <c r="E365" s="35" t="str">
        <f ca="1">IF(C365="","",OFFSET(Zdroj!AP$16,A359-1,0))</f>
        <v/>
      </c>
      <c r="F365" s="450" t="str">
        <f t="shared" ref="F365" ca="1" si="78">IF(SUM(E365:E373)=0,"",SUM(E365:E373))</f>
        <v/>
      </c>
      <c r="G365" s="451"/>
    </row>
    <row r="366" spans="1:7" x14ac:dyDescent="0.25">
      <c r="B366" s="449"/>
      <c r="C366" s="83" t="str">
        <f ca="1">IF(OFFSET(Zdroj!AQ$16,A359-1,0)=0,"",CONCATENATE("B",$A$2+1," - ",Zdroj!$AQ$15))</f>
        <v/>
      </c>
      <c r="D366" s="81" t="str">
        <f ca="1">IF(C366="","",CONCATENATE(OFFSET(Zdroj!AQ$16,A359-1,0)))</f>
        <v/>
      </c>
      <c r="E366" s="35" t="str">
        <f ca="1">IF(C366="","",OFFSET(Zdroj!AR$16,A359-1,0))</f>
        <v/>
      </c>
      <c r="F366" s="450"/>
      <c r="G366" s="451"/>
    </row>
    <row r="367" spans="1:7" x14ac:dyDescent="0.25">
      <c r="B367" s="449"/>
      <c r="C367" s="83" t="str">
        <f ca="1">IF(OFFSET(Zdroj!AS$16,A359-1,0)=0,"",CONCATENATE("B",$A$2+2," - ",Zdroj!$AS$15))</f>
        <v/>
      </c>
      <c r="D367" s="81" t="str">
        <f ca="1">IF(C367="","",CONCATENATE(OFFSET(Zdroj!AS$16,A359-1,0)))</f>
        <v/>
      </c>
      <c r="E367" s="35" t="str">
        <f ca="1">IF(C367="","",OFFSET(Zdroj!AT$16,A359-1,0))</f>
        <v/>
      </c>
      <c r="F367" s="450"/>
      <c r="G367" s="451"/>
    </row>
    <row r="368" spans="1:7" x14ac:dyDescent="0.25">
      <c r="B368" s="449"/>
      <c r="C368" s="83" t="str">
        <f ca="1">IF(OFFSET(Zdroj!AU$16,A359-1,0)=0,"",CONCATENATE("B",$A$2+3," - ",Zdroj!$AU$15))</f>
        <v/>
      </c>
      <c r="D368" s="81" t="str">
        <f ca="1">IF(C368="","",CONCATENATE(OFFSET(Zdroj!AU$16,A359-1,0)))</f>
        <v/>
      </c>
      <c r="E368" s="35" t="str">
        <f ca="1">IF(C368="","",OFFSET(Zdroj!AV$16,A359-1,0))</f>
        <v/>
      </c>
      <c r="F368" s="450"/>
      <c r="G368" s="451"/>
    </row>
    <row r="369" spans="1:7" x14ac:dyDescent="0.25">
      <c r="B369" s="449"/>
      <c r="C369" s="83" t="str">
        <f ca="1">IF(OFFSET(Zdroj!AW$16,A359-1,0)=0,"",CONCATENATE("B",$A$2+4," - ",Zdroj!$AW$15))</f>
        <v/>
      </c>
      <c r="D369" s="81" t="str">
        <f ca="1">IF(C369="","",CONCATENATE(OFFSET(Zdroj!AW$16,A359-1,0)))</f>
        <v/>
      </c>
      <c r="E369" s="35" t="str">
        <f ca="1">IF(C369="","",OFFSET(Zdroj!AX$16,A359-1,0))</f>
        <v/>
      </c>
      <c r="F369" s="450"/>
      <c r="G369" s="451"/>
    </row>
    <row r="370" spans="1:7" x14ac:dyDescent="0.25">
      <c r="B370" s="449"/>
      <c r="C370" s="83" t="str">
        <f ca="1">IF(OFFSET(Zdroj!AY$16,A359-1,0)=0,"",CONCATENATE("B",$A$2+5," - ",Zdroj!$AY$15))</f>
        <v/>
      </c>
      <c r="D370" s="81" t="str">
        <f ca="1">IF(C370="","",CONCATENATE(OFFSET(Zdroj!AY$16,A359-1,0)))</f>
        <v/>
      </c>
      <c r="E370" s="35" t="str">
        <f ca="1">IF(C370="","",OFFSET(Zdroj!AZ$16,A359-1,0))</f>
        <v/>
      </c>
      <c r="F370" s="450"/>
      <c r="G370" s="451"/>
    </row>
    <row r="371" spans="1:7" x14ac:dyDescent="0.25">
      <c r="B371" s="449"/>
      <c r="C371" s="83" t="str">
        <f ca="1">IF(OFFSET(Zdroj!BA$16,A359-1,0)=0,"",CONCATENATE("B",$A$2+6," - ",Zdroj!$BA$15))</f>
        <v/>
      </c>
      <c r="D371" s="81" t="str">
        <f ca="1">IF(C371="","",CONCATENATE(OFFSET(Zdroj!BA$16,A359-1,0)))</f>
        <v/>
      </c>
      <c r="E371" s="35" t="str">
        <f ca="1">IF(C371="","",OFFSET(Zdroj!BB$16,A359-1,0))</f>
        <v/>
      </c>
      <c r="F371" s="450"/>
      <c r="G371" s="451"/>
    </row>
    <row r="372" spans="1:7" x14ac:dyDescent="0.25">
      <c r="B372" s="449"/>
      <c r="C372" s="83" t="str">
        <f ca="1">IF(OFFSET(Zdroj!BC$16,A359-1,0)=0,"",CONCATENATE("B",$A$2+7," - ",Zdroj!$BC$15))</f>
        <v/>
      </c>
      <c r="D372" s="81" t="str">
        <f ca="1">IF(C372="","",CONCATENATE(OFFSET(Zdroj!BC$16,A359-1,0)))</f>
        <v/>
      </c>
      <c r="E372" s="35" t="str">
        <f ca="1">IF(C372="","",OFFSET(Zdroj!BD$16,A359-1,0))</f>
        <v/>
      </c>
      <c r="F372" s="450"/>
      <c r="G372" s="451"/>
    </row>
    <row r="373" spans="1:7" x14ac:dyDescent="0.25">
      <c r="B373" s="449"/>
      <c r="C373" s="83" t="str">
        <f ca="1">IF(OFFSET(Zdroj!BE$16,A359-1,0)=0,"",CONCATENATE("B",$A$2+8," - ",Zdroj!$BE$15))</f>
        <v/>
      </c>
      <c r="D373" s="81" t="str">
        <f ca="1">IF(C373="","",CONCATENATE(OFFSET(Zdroj!BE$16,A359-1,0)))</f>
        <v/>
      </c>
      <c r="E373" s="35" t="str">
        <f ca="1">IF(C373="","",OFFSET(Zdroj!BF$16,A359-1,0))</f>
        <v/>
      </c>
      <c r="F373" s="450"/>
      <c r="G373" s="451"/>
    </row>
    <row r="374" spans="1:7" x14ac:dyDescent="0.25">
      <c r="B374" s="449"/>
      <c r="C374" s="83" t="str">
        <f ca="1">IF(OFFSET(Zdroj!BG$16,A359-1,0)=0,"",CONCATENATE("C",$A$2," - ",Zdroj!$BG$15))</f>
        <v/>
      </c>
      <c r="D374" s="81" t="str">
        <f ca="1">IF(C374="","",CONCATENATE(OFFSET(Zdroj!BG$16,A359-1,0)))</f>
        <v/>
      </c>
      <c r="E374" s="35" t="str">
        <f ca="1">IF(C374="","",OFFSET(Zdroj!BH$16,A359-1,0))</f>
        <v/>
      </c>
      <c r="F374" s="450" t="str">
        <f t="shared" ref="F374" ca="1" si="79">IF(SUM(E374:E375)=0,"",SUM(E374:E375))</f>
        <v/>
      </c>
      <c r="G374" s="451"/>
    </row>
    <row r="375" spans="1:7" x14ac:dyDescent="0.25">
      <c r="B375" s="449"/>
      <c r="C375" s="83" t="str">
        <f ca="1">IF(OFFSET(Zdroj!BI$16,A359-1,0)=0,"",CONCATENATE("C",$A$2+1," - ",Zdroj!$BI$15))</f>
        <v/>
      </c>
      <c r="D375" s="81" t="str">
        <f ca="1">IF(C375="","",CONCATENATE(OFFSET(Zdroj!BI$16,A359-1,0)))</f>
        <v/>
      </c>
      <c r="E375" s="35" t="str">
        <f ca="1">IF(C375="","",OFFSET(Zdroj!BJ$16,A359-1,0))</f>
        <v/>
      </c>
      <c r="F375" s="450"/>
      <c r="G375" s="451"/>
    </row>
    <row r="376" spans="1:7" x14ac:dyDescent="0.25">
      <c r="A376">
        <f>SUM((ROW()+15)/17)</f>
        <v>23</v>
      </c>
      <c r="B376" s="449" t="str">
        <f ca="1">IF(OFFSET(Zdroj!$B$16,A376-1,0)&gt;0,CONCATENATE(A376,"
","___ ","
",OFFSET(Zdroj!$B$16,A376-1,0)),"")</f>
        <v/>
      </c>
      <c r="C376" s="83" t="str">
        <f ca="1">IF(OFFSET(Zdroj!AI$16,A376-1,0)=0,"",CONCATENATE("A",$A$2," - ",Zdroj!$AI$15))</f>
        <v/>
      </c>
      <c r="D376" s="81" t="str">
        <f ca="1">IF(C376="","",CONCATENATE(OFFSET(Zdroj!AI$16,A376-1,0)," - ",OFFSET(Zdroj!BK$16,A376-1,0)))</f>
        <v/>
      </c>
      <c r="E376" s="35" t="str">
        <f ca="1">IF(C376="","",OFFSET(Zdroj!BL$16,A376-1,0))</f>
        <v/>
      </c>
      <c r="F376" s="450" t="str">
        <f t="shared" ref="F376" ca="1" si="80">IF(SUM(E376:E381)=0,"",SUM(E376:E381))</f>
        <v/>
      </c>
      <c r="G376" s="451" t="str">
        <f t="shared" ref="G376" ca="1" si="81">IF(SUM(E376:E392)=0,"",SUM(E376:E392))</f>
        <v/>
      </c>
    </row>
    <row r="377" spans="1:7" x14ac:dyDescent="0.25">
      <c r="B377" s="449"/>
      <c r="C377" s="83" t="str">
        <f ca="1">IF(OFFSET(Zdroj!AJ$16,A376-1,0)=0,"",CONCATENATE("A",$A$2+1," - ",Zdroj!$AJ$15))</f>
        <v/>
      </c>
      <c r="D377" s="81" t="str">
        <f ca="1">IF(C377="","",CONCATENATE(OFFSET(Zdroj!AJ$16,A376-1,0)," - ",OFFSET(Zdroj!BM$16,A376-1,0)))</f>
        <v/>
      </c>
      <c r="E377" s="35" t="str">
        <f ca="1">IF(C377="","",OFFSET(Zdroj!BN$16,A376-1,0))</f>
        <v/>
      </c>
      <c r="F377" s="450"/>
      <c r="G377" s="451"/>
    </row>
    <row r="378" spans="1:7" x14ac:dyDescent="0.25">
      <c r="B378" s="449"/>
      <c r="C378" s="83" t="str">
        <f ca="1">IF(OFFSET(Zdroj!AK$16,A376-1,0)=0,"",CONCATENATE("A",$A$2+2," - ",Zdroj!$AK$15))</f>
        <v/>
      </c>
      <c r="D378" s="81" t="str">
        <f ca="1">IF(C378="","",CONCATENATE(OFFSET(Zdroj!AK$16,A376-1,0)," - ",OFFSET(Zdroj!BO$16,A376-1,0)))</f>
        <v/>
      </c>
      <c r="E378" s="35" t="str">
        <f ca="1">IF(C378="","",OFFSET(Zdroj!BP$16,A376-1,0))</f>
        <v/>
      </c>
      <c r="F378" s="450"/>
      <c r="G378" s="451"/>
    </row>
    <row r="379" spans="1:7" x14ac:dyDescent="0.25">
      <c r="B379" s="449"/>
      <c r="C379" s="83" t="str">
        <f ca="1">IF(OFFSET(Zdroj!AL$16,A376-1,0)=0,"",CONCATENATE("A",$A$2+3," - ",Zdroj!$AL$15))</f>
        <v/>
      </c>
      <c r="D379" s="81" t="str">
        <f ca="1">IF(C379="","",CONCATENATE(OFFSET(Zdroj!AL$16,A376-1,0)," - ",OFFSET(Zdroj!BQ$16,A376-1,0)))</f>
        <v/>
      </c>
      <c r="E379" s="35" t="str">
        <f ca="1">IF(C379="","",OFFSET(Zdroj!BR$16,A376-1,0))</f>
        <v/>
      </c>
      <c r="F379" s="450"/>
      <c r="G379" s="451"/>
    </row>
    <row r="380" spans="1:7" x14ac:dyDescent="0.25">
      <c r="B380" s="449"/>
      <c r="C380" s="83" t="str">
        <f ca="1">IF(OFFSET(Zdroj!AM$16,A376-1,0)=0,"",CONCATENATE("A",$A$2+4," - ",Zdroj!$AM$15))</f>
        <v/>
      </c>
      <c r="D380" s="81" t="str">
        <f ca="1">IF(C380="","",CONCATENATE(OFFSET(Zdroj!AM$16,A376-1,0)," - ",OFFSET(Zdroj!BS$16,A376-1,0)))</f>
        <v/>
      </c>
      <c r="E380" s="35" t="str">
        <f ca="1">IF(C380="","",OFFSET(Zdroj!BT$16,A376-1,0))</f>
        <v/>
      </c>
      <c r="F380" s="450"/>
      <c r="G380" s="451"/>
    </row>
    <row r="381" spans="1:7" x14ac:dyDescent="0.25">
      <c r="B381" s="449"/>
      <c r="C381" s="83" t="str">
        <f ca="1">IF(OFFSET(Zdroj!AN$16,A376-1,0)=0,"",CONCATENATE("A",$A$2+5," - ",Zdroj!$AN$15))</f>
        <v/>
      </c>
      <c r="D381" s="81" t="str">
        <f ca="1">IF(C381="","",CONCATENATE(OFFSET(Zdroj!AN$16,A376-1,0)," - ",OFFSET(Zdroj!BU$16,A376-1,0)))</f>
        <v/>
      </c>
      <c r="E381" s="35" t="str">
        <f ca="1">IF(C381="","",OFFSET(Zdroj!BV$16,A376-1,0))</f>
        <v/>
      </c>
      <c r="F381" s="450"/>
      <c r="G381" s="451"/>
    </row>
    <row r="382" spans="1:7" x14ac:dyDescent="0.25">
      <c r="B382" s="449"/>
      <c r="C382" s="83" t="str">
        <f ca="1">IF(OFFSET(Zdroj!AO$16,A376-1,0)=0,"",CONCATENATE("B",$A$2," - ",Zdroj!$AO$15))</f>
        <v/>
      </c>
      <c r="D382" s="81" t="str">
        <f ca="1">IF(C382="","",CONCATENATE(OFFSET(Zdroj!AO$16,A376-1,0)))</f>
        <v/>
      </c>
      <c r="E382" s="35" t="str">
        <f ca="1">IF(C382="","",OFFSET(Zdroj!AP$16,A376-1,0))</f>
        <v/>
      </c>
      <c r="F382" s="450" t="str">
        <f t="shared" ref="F382" ca="1" si="82">IF(SUM(E382:E390)=0,"",SUM(E382:E390))</f>
        <v/>
      </c>
      <c r="G382" s="451"/>
    </row>
    <row r="383" spans="1:7" x14ac:dyDescent="0.25">
      <c r="B383" s="449"/>
      <c r="C383" s="83" t="str">
        <f ca="1">IF(OFFSET(Zdroj!AQ$16,A376-1,0)=0,"",CONCATENATE("B",$A$2+1," - ",Zdroj!$AQ$15))</f>
        <v/>
      </c>
      <c r="D383" s="81" t="str">
        <f ca="1">IF(C383="","",CONCATENATE(OFFSET(Zdroj!AQ$16,A376-1,0)))</f>
        <v/>
      </c>
      <c r="E383" s="35" t="str">
        <f ca="1">IF(C383="","",OFFSET(Zdroj!AR$16,A376-1,0))</f>
        <v/>
      </c>
      <c r="F383" s="450"/>
      <c r="G383" s="451"/>
    </row>
    <row r="384" spans="1:7" x14ac:dyDescent="0.25">
      <c r="B384" s="449"/>
      <c r="C384" s="83" t="str">
        <f ca="1">IF(OFFSET(Zdroj!AS$16,A376-1,0)=0,"",CONCATENATE("B",$A$2+2," - ",Zdroj!$AS$15))</f>
        <v/>
      </c>
      <c r="D384" s="81" t="str">
        <f ca="1">IF(C384="","",CONCATENATE(OFFSET(Zdroj!AS$16,A376-1,0)))</f>
        <v/>
      </c>
      <c r="E384" s="35" t="str">
        <f ca="1">IF(C384="","",OFFSET(Zdroj!AT$16,A376-1,0))</f>
        <v/>
      </c>
      <c r="F384" s="450"/>
      <c r="G384" s="451"/>
    </row>
    <row r="385" spans="1:7" x14ac:dyDescent="0.25">
      <c r="B385" s="449"/>
      <c r="C385" s="83" t="str">
        <f ca="1">IF(OFFSET(Zdroj!AU$16,A376-1,0)=0,"",CONCATENATE("B",$A$2+3," - ",Zdroj!$AU$15))</f>
        <v/>
      </c>
      <c r="D385" s="81" t="str">
        <f ca="1">IF(C385="","",CONCATENATE(OFFSET(Zdroj!AU$16,A376-1,0)))</f>
        <v/>
      </c>
      <c r="E385" s="35" t="str">
        <f ca="1">IF(C385="","",OFFSET(Zdroj!AV$16,A376-1,0))</f>
        <v/>
      </c>
      <c r="F385" s="450"/>
      <c r="G385" s="451"/>
    </row>
    <row r="386" spans="1:7" x14ac:dyDescent="0.25">
      <c r="B386" s="449"/>
      <c r="C386" s="83" t="str">
        <f ca="1">IF(OFFSET(Zdroj!AW$16,A376-1,0)=0,"",CONCATENATE("B",$A$2+4," - ",Zdroj!$AW$15))</f>
        <v/>
      </c>
      <c r="D386" s="81" t="str">
        <f ca="1">IF(C386="","",CONCATENATE(OFFSET(Zdroj!AW$16,A376-1,0)))</f>
        <v/>
      </c>
      <c r="E386" s="35" t="str">
        <f ca="1">IF(C386="","",OFFSET(Zdroj!AX$16,A376-1,0))</f>
        <v/>
      </c>
      <c r="F386" s="450"/>
      <c r="G386" s="451"/>
    </row>
    <row r="387" spans="1:7" x14ac:dyDescent="0.25">
      <c r="B387" s="449"/>
      <c r="C387" s="83" t="str">
        <f ca="1">IF(OFFSET(Zdroj!AY$16,A376-1,0)=0,"",CONCATENATE("B",$A$2+5," - ",Zdroj!$AY$15))</f>
        <v/>
      </c>
      <c r="D387" s="81" t="str">
        <f ca="1">IF(C387="","",CONCATENATE(OFFSET(Zdroj!AY$16,A376-1,0)))</f>
        <v/>
      </c>
      <c r="E387" s="35" t="str">
        <f ca="1">IF(C387="","",OFFSET(Zdroj!AZ$16,A376-1,0))</f>
        <v/>
      </c>
      <c r="F387" s="450"/>
      <c r="G387" s="451"/>
    </row>
    <row r="388" spans="1:7" x14ac:dyDescent="0.25">
      <c r="B388" s="449"/>
      <c r="C388" s="83" t="str">
        <f ca="1">IF(OFFSET(Zdroj!BA$16,A376-1,0)=0,"",CONCATENATE("B",$A$2+6," - ",Zdroj!$BA$15))</f>
        <v/>
      </c>
      <c r="D388" s="81" t="str">
        <f ca="1">IF(C388="","",CONCATENATE(OFFSET(Zdroj!BA$16,A376-1,0)))</f>
        <v/>
      </c>
      <c r="E388" s="35" t="str">
        <f ca="1">IF(C388="","",OFFSET(Zdroj!BB$16,A376-1,0))</f>
        <v/>
      </c>
      <c r="F388" s="450"/>
      <c r="G388" s="451"/>
    </row>
    <row r="389" spans="1:7" x14ac:dyDescent="0.25">
      <c r="B389" s="449"/>
      <c r="C389" s="83" t="str">
        <f ca="1">IF(OFFSET(Zdroj!BC$16,A376-1,0)=0,"",CONCATENATE("B",$A$2+7," - ",Zdroj!$BC$15))</f>
        <v/>
      </c>
      <c r="D389" s="81" t="str">
        <f ca="1">IF(C389="","",CONCATENATE(OFFSET(Zdroj!BC$16,A376-1,0)))</f>
        <v/>
      </c>
      <c r="E389" s="35" t="str">
        <f ca="1">IF(C389="","",OFFSET(Zdroj!BD$16,A376-1,0))</f>
        <v/>
      </c>
      <c r="F389" s="450"/>
      <c r="G389" s="451"/>
    </row>
    <row r="390" spans="1:7" x14ac:dyDescent="0.25">
      <c r="B390" s="449"/>
      <c r="C390" s="83" t="str">
        <f ca="1">IF(OFFSET(Zdroj!BE$16,A376-1,0)=0,"",CONCATENATE("B",$A$2+8," - ",Zdroj!$BE$15))</f>
        <v/>
      </c>
      <c r="D390" s="81" t="str">
        <f ca="1">IF(C390="","",CONCATENATE(OFFSET(Zdroj!BE$16,A376-1,0)))</f>
        <v/>
      </c>
      <c r="E390" s="35" t="str">
        <f ca="1">IF(C390="","",OFFSET(Zdroj!BF$16,A376-1,0))</f>
        <v/>
      </c>
      <c r="F390" s="450"/>
      <c r="G390" s="451"/>
    </row>
    <row r="391" spans="1:7" x14ac:dyDescent="0.25">
      <c r="B391" s="449"/>
      <c r="C391" s="83" t="str">
        <f ca="1">IF(OFFSET(Zdroj!BG$16,A376-1,0)=0,"",CONCATENATE("C",$A$2," - ",Zdroj!$BG$15))</f>
        <v/>
      </c>
      <c r="D391" s="81" t="str">
        <f ca="1">IF(C391="","",CONCATENATE(OFFSET(Zdroj!BG$16,A376-1,0)))</f>
        <v/>
      </c>
      <c r="E391" s="35" t="str">
        <f ca="1">IF(C391="","",OFFSET(Zdroj!BH$16,A376-1,0))</f>
        <v/>
      </c>
      <c r="F391" s="450" t="str">
        <f t="shared" ref="F391" ca="1" si="83">IF(SUM(E391:E392)=0,"",SUM(E391:E392))</f>
        <v/>
      </c>
      <c r="G391" s="451"/>
    </row>
    <row r="392" spans="1:7" x14ac:dyDescent="0.25">
      <c r="B392" s="449"/>
      <c r="C392" s="83" t="str">
        <f ca="1">IF(OFFSET(Zdroj!BI$16,A376-1,0)=0,"",CONCATENATE("C",$A$2+1," - ",Zdroj!$BI$15))</f>
        <v/>
      </c>
      <c r="D392" s="81" t="str">
        <f ca="1">IF(C392="","",CONCATENATE(OFFSET(Zdroj!BI$16,A376-1,0)))</f>
        <v/>
      </c>
      <c r="E392" s="35" t="str">
        <f ca="1">IF(C392="","",OFFSET(Zdroj!BJ$16,A376-1,0))</f>
        <v/>
      </c>
      <c r="F392" s="450"/>
      <c r="G392" s="451"/>
    </row>
    <row r="393" spans="1:7" x14ac:dyDescent="0.25">
      <c r="A393">
        <f>SUM((ROW()+15)/17)</f>
        <v>24</v>
      </c>
      <c r="B393" s="449" t="str">
        <f ca="1">IF(OFFSET(Zdroj!$B$16,A393-1,0)&gt;0,CONCATENATE(A393,"
","___ ","
",OFFSET(Zdroj!$B$16,A393-1,0)),"")</f>
        <v/>
      </c>
      <c r="C393" s="83" t="str">
        <f ca="1">IF(OFFSET(Zdroj!AI$16,A393-1,0)=0,"",CONCATENATE("A",$A$2," - ",Zdroj!$AI$15))</f>
        <v/>
      </c>
      <c r="D393" s="81" t="str">
        <f ca="1">IF(C393="","",CONCATENATE(OFFSET(Zdroj!AI$16,A393-1,0)," - ",OFFSET(Zdroj!BK$16,A393-1,0)))</f>
        <v/>
      </c>
      <c r="E393" s="35" t="str">
        <f ca="1">IF(C393="","",OFFSET(Zdroj!BL$16,A393-1,0))</f>
        <v/>
      </c>
      <c r="F393" s="450" t="str">
        <f t="shared" ref="F393" ca="1" si="84">IF(SUM(E393:E398)=0,"",SUM(E393:E398))</f>
        <v/>
      </c>
      <c r="G393" s="451" t="str">
        <f t="shared" ref="G393" ca="1" si="85">IF(SUM(E393:E409)=0,"",SUM(E393:E409))</f>
        <v/>
      </c>
    </row>
    <row r="394" spans="1:7" x14ac:dyDescent="0.25">
      <c r="B394" s="449"/>
      <c r="C394" s="83" t="str">
        <f ca="1">IF(OFFSET(Zdroj!AJ$16,A393-1,0)=0,"",CONCATENATE("A",$A$2+1," - ",Zdroj!$AJ$15))</f>
        <v/>
      </c>
      <c r="D394" s="81" t="str">
        <f ca="1">IF(C394="","",CONCATENATE(OFFSET(Zdroj!AJ$16,A393-1,0)," - ",OFFSET(Zdroj!BM$16,A393-1,0)))</f>
        <v/>
      </c>
      <c r="E394" s="35" t="str">
        <f ca="1">IF(C394="","",OFFSET(Zdroj!BN$16,A393-1,0))</f>
        <v/>
      </c>
      <c r="F394" s="450"/>
      <c r="G394" s="451"/>
    </row>
    <row r="395" spans="1:7" x14ac:dyDescent="0.25">
      <c r="B395" s="449"/>
      <c r="C395" s="83" t="str">
        <f ca="1">IF(OFFSET(Zdroj!AK$16,A393-1,0)=0,"",CONCATENATE("A",$A$2+2," - ",Zdroj!$AK$15))</f>
        <v/>
      </c>
      <c r="D395" s="81" t="str">
        <f ca="1">IF(C395="","",CONCATENATE(OFFSET(Zdroj!AK$16,A393-1,0)," - ",OFFSET(Zdroj!BO$16,A393-1,0)))</f>
        <v/>
      </c>
      <c r="E395" s="35" t="str">
        <f ca="1">IF(C395="","",OFFSET(Zdroj!BP$16,A393-1,0))</f>
        <v/>
      </c>
      <c r="F395" s="450"/>
      <c r="G395" s="451"/>
    </row>
    <row r="396" spans="1:7" x14ac:dyDescent="0.25">
      <c r="B396" s="449"/>
      <c r="C396" s="83" t="str">
        <f ca="1">IF(OFFSET(Zdroj!AL$16,A393-1,0)=0,"",CONCATENATE("A",$A$2+3," - ",Zdroj!$AL$15))</f>
        <v/>
      </c>
      <c r="D396" s="81" t="str">
        <f ca="1">IF(C396="","",CONCATENATE(OFFSET(Zdroj!AL$16,A393-1,0)," - ",OFFSET(Zdroj!BQ$16,A393-1,0)))</f>
        <v/>
      </c>
      <c r="E396" s="35" t="str">
        <f ca="1">IF(C396="","",OFFSET(Zdroj!BR$16,A393-1,0))</f>
        <v/>
      </c>
      <c r="F396" s="450"/>
      <c r="G396" s="451"/>
    </row>
    <row r="397" spans="1:7" x14ac:dyDescent="0.25">
      <c r="B397" s="449"/>
      <c r="C397" s="83" t="str">
        <f ca="1">IF(OFFSET(Zdroj!AM$16,A393-1,0)=0,"",CONCATENATE("A",$A$2+4," - ",Zdroj!$AM$15))</f>
        <v/>
      </c>
      <c r="D397" s="81" t="str">
        <f ca="1">IF(C397="","",CONCATENATE(OFFSET(Zdroj!AM$16,A393-1,0)," - ",OFFSET(Zdroj!BS$16,A393-1,0)))</f>
        <v/>
      </c>
      <c r="E397" s="35" t="str">
        <f ca="1">IF(C397="","",OFFSET(Zdroj!BT$16,A393-1,0))</f>
        <v/>
      </c>
      <c r="F397" s="450"/>
      <c r="G397" s="451"/>
    </row>
    <row r="398" spans="1:7" x14ac:dyDescent="0.25">
      <c r="B398" s="449"/>
      <c r="C398" s="83" t="str">
        <f ca="1">IF(OFFSET(Zdroj!AN$16,A393-1,0)=0,"",CONCATENATE("A",$A$2+5," - ",Zdroj!$AN$15))</f>
        <v/>
      </c>
      <c r="D398" s="81" t="str">
        <f ca="1">IF(C398="","",CONCATENATE(OFFSET(Zdroj!AN$16,A393-1,0)," - ",OFFSET(Zdroj!BU$16,A393-1,0)))</f>
        <v/>
      </c>
      <c r="E398" s="35" t="str">
        <f ca="1">IF(C398="","",OFFSET(Zdroj!BV$16,A393-1,0))</f>
        <v/>
      </c>
      <c r="F398" s="450"/>
      <c r="G398" s="451"/>
    </row>
    <row r="399" spans="1:7" x14ac:dyDescent="0.25">
      <c r="B399" s="449"/>
      <c r="C399" s="83" t="str">
        <f ca="1">IF(OFFSET(Zdroj!AO$16,A393-1,0)=0,"",CONCATENATE("B",$A$2," - ",Zdroj!$AO$15))</f>
        <v/>
      </c>
      <c r="D399" s="81" t="str">
        <f ca="1">IF(C399="","",CONCATENATE(OFFSET(Zdroj!AO$16,A393-1,0)))</f>
        <v/>
      </c>
      <c r="E399" s="35" t="str">
        <f ca="1">IF(C399="","",OFFSET(Zdroj!AP$16,A393-1,0))</f>
        <v/>
      </c>
      <c r="F399" s="450" t="str">
        <f t="shared" ref="F399" ca="1" si="86">IF(SUM(E399:E407)=0,"",SUM(E399:E407))</f>
        <v/>
      </c>
      <c r="G399" s="451"/>
    </row>
    <row r="400" spans="1:7" x14ac:dyDescent="0.25">
      <c r="B400" s="449"/>
      <c r="C400" s="83" t="str">
        <f ca="1">IF(OFFSET(Zdroj!AQ$16,A393-1,0)=0,"",CONCATENATE("B",$A$2+1," - ",Zdroj!$AQ$15))</f>
        <v/>
      </c>
      <c r="D400" s="81" t="str">
        <f ca="1">IF(C400="","",CONCATENATE(OFFSET(Zdroj!AQ$16,A393-1,0)))</f>
        <v/>
      </c>
      <c r="E400" s="35" t="str">
        <f ca="1">IF(C400="","",OFFSET(Zdroj!AR$16,A393-1,0))</f>
        <v/>
      </c>
      <c r="F400" s="450"/>
      <c r="G400" s="451"/>
    </row>
    <row r="401" spans="1:7" x14ac:dyDescent="0.25">
      <c r="B401" s="449"/>
      <c r="C401" s="83" t="str">
        <f ca="1">IF(OFFSET(Zdroj!AS$16,A393-1,0)=0,"",CONCATENATE("B",$A$2+2," - ",Zdroj!$AS$15))</f>
        <v/>
      </c>
      <c r="D401" s="81" t="str">
        <f ca="1">IF(C401="","",CONCATENATE(OFFSET(Zdroj!AS$16,A393-1,0)))</f>
        <v/>
      </c>
      <c r="E401" s="35" t="str">
        <f ca="1">IF(C401="","",OFFSET(Zdroj!AT$16,A393-1,0))</f>
        <v/>
      </c>
      <c r="F401" s="450"/>
      <c r="G401" s="451"/>
    </row>
    <row r="402" spans="1:7" x14ac:dyDescent="0.25">
      <c r="B402" s="449"/>
      <c r="C402" s="83" t="str">
        <f ca="1">IF(OFFSET(Zdroj!AU$16,A393-1,0)=0,"",CONCATENATE("B",$A$2+3," - ",Zdroj!$AU$15))</f>
        <v/>
      </c>
      <c r="D402" s="81" t="str">
        <f ca="1">IF(C402="","",CONCATENATE(OFFSET(Zdroj!AU$16,A393-1,0)))</f>
        <v/>
      </c>
      <c r="E402" s="35" t="str">
        <f ca="1">IF(C402="","",OFFSET(Zdroj!AV$16,A393-1,0))</f>
        <v/>
      </c>
      <c r="F402" s="450"/>
      <c r="G402" s="451"/>
    </row>
    <row r="403" spans="1:7" x14ac:dyDescent="0.25">
      <c r="B403" s="449"/>
      <c r="C403" s="83" t="str">
        <f ca="1">IF(OFFSET(Zdroj!AW$16,A393-1,0)=0,"",CONCATENATE("B",$A$2+4," - ",Zdroj!$AW$15))</f>
        <v/>
      </c>
      <c r="D403" s="81" t="str">
        <f ca="1">IF(C403="","",CONCATENATE(OFFSET(Zdroj!AW$16,A393-1,0)))</f>
        <v/>
      </c>
      <c r="E403" s="35" t="str">
        <f ca="1">IF(C403="","",OFFSET(Zdroj!AX$16,A393-1,0))</f>
        <v/>
      </c>
      <c r="F403" s="450"/>
      <c r="G403" s="451"/>
    </row>
    <row r="404" spans="1:7" x14ac:dyDescent="0.25">
      <c r="B404" s="449"/>
      <c r="C404" s="83" t="str">
        <f ca="1">IF(OFFSET(Zdroj!AY$16,A393-1,0)=0,"",CONCATENATE("B",$A$2+5," - ",Zdroj!$AY$15))</f>
        <v/>
      </c>
      <c r="D404" s="81" t="str">
        <f ca="1">IF(C404="","",CONCATENATE(OFFSET(Zdroj!AY$16,A393-1,0)))</f>
        <v/>
      </c>
      <c r="E404" s="35" t="str">
        <f ca="1">IF(C404="","",OFFSET(Zdroj!AZ$16,A393-1,0))</f>
        <v/>
      </c>
      <c r="F404" s="450"/>
      <c r="G404" s="451"/>
    </row>
    <row r="405" spans="1:7" x14ac:dyDescent="0.25">
      <c r="B405" s="449"/>
      <c r="C405" s="83" t="str">
        <f ca="1">IF(OFFSET(Zdroj!BA$16,A393-1,0)=0,"",CONCATENATE("B",$A$2+6," - ",Zdroj!$BA$15))</f>
        <v/>
      </c>
      <c r="D405" s="81" t="str">
        <f ca="1">IF(C405="","",CONCATENATE(OFFSET(Zdroj!BA$16,A393-1,0)))</f>
        <v/>
      </c>
      <c r="E405" s="35" t="str">
        <f ca="1">IF(C405="","",OFFSET(Zdroj!BB$16,A393-1,0))</f>
        <v/>
      </c>
      <c r="F405" s="450"/>
      <c r="G405" s="451"/>
    </row>
    <row r="406" spans="1:7" x14ac:dyDescent="0.25">
      <c r="B406" s="449"/>
      <c r="C406" s="83" t="str">
        <f ca="1">IF(OFFSET(Zdroj!BC$16,A393-1,0)=0,"",CONCATENATE("B",$A$2+7," - ",Zdroj!$BC$15))</f>
        <v/>
      </c>
      <c r="D406" s="81" t="str">
        <f ca="1">IF(C406="","",CONCATENATE(OFFSET(Zdroj!BC$16,A393-1,0)))</f>
        <v/>
      </c>
      <c r="E406" s="35" t="str">
        <f ca="1">IF(C406="","",OFFSET(Zdroj!BD$16,A393-1,0))</f>
        <v/>
      </c>
      <c r="F406" s="450"/>
      <c r="G406" s="451"/>
    </row>
    <row r="407" spans="1:7" x14ac:dyDescent="0.25">
      <c r="B407" s="449"/>
      <c r="C407" s="83" t="str">
        <f ca="1">IF(OFFSET(Zdroj!BE$16,A393-1,0)=0,"",CONCATENATE("B",$A$2+8," - ",Zdroj!$BE$15))</f>
        <v/>
      </c>
      <c r="D407" s="81" t="str">
        <f ca="1">IF(C407="","",CONCATENATE(OFFSET(Zdroj!BE$16,A393-1,0)))</f>
        <v/>
      </c>
      <c r="E407" s="35" t="str">
        <f ca="1">IF(C407="","",OFFSET(Zdroj!BF$16,A393-1,0))</f>
        <v/>
      </c>
      <c r="F407" s="450"/>
      <c r="G407" s="451"/>
    </row>
    <row r="408" spans="1:7" x14ac:dyDescent="0.25">
      <c r="B408" s="449"/>
      <c r="C408" s="83" t="str">
        <f ca="1">IF(OFFSET(Zdroj!BG$16,A393-1,0)=0,"",CONCATENATE("C",$A$2," - ",Zdroj!$BG$15))</f>
        <v/>
      </c>
      <c r="D408" s="81" t="str">
        <f ca="1">IF(C408="","",CONCATENATE(OFFSET(Zdroj!BG$16,A393-1,0)))</f>
        <v/>
      </c>
      <c r="E408" s="35" t="str">
        <f ca="1">IF(C408="","",OFFSET(Zdroj!BH$16,A393-1,0))</f>
        <v/>
      </c>
      <c r="F408" s="450" t="str">
        <f t="shared" ref="F408" ca="1" si="87">IF(SUM(E408:E409)=0,"",SUM(E408:E409))</f>
        <v/>
      </c>
      <c r="G408" s="451"/>
    </row>
    <row r="409" spans="1:7" x14ac:dyDescent="0.25">
      <c r="B409" s="449"/>
      <c r="C409" s="83" t="str">
        <f ca="1">IF(OFFSET(Zdroj!BI$16,A393-1,0)=0,"",CONCATENATE("C",$A$2+1," - ",Zdroj!$BI$15))</f>
        <v/>
      </c>
      <c r="D409" s="81" t="str">
        <f ca="1">IF(C409="","",CONCATENATE(OFFSET(Zdroj!BI$16,A393-1,0)))</f>
        <v/>
      </c>
      <c r="E409" s="35" t="str">
        <f ca="1">IF(C409="","",OFFSET(Zdroj!BJ$16,A393-1,0))</f>
        <v/>
      </c>
      <c r="F409" s="450"/>
      <c r="G409" s="451"/>
    </row>
    <row r="410" spans="1:7" x14ac:dyDescent="0.25">
      <c r="A410">
        <f>SUM((ROW()+15)/17)</f>
        <v>25</v>
      </c>
      <c r="B410" s="449" t="str">
        <f ca="1">IF(OFFSET(Zdroj!$B$16,A410-1,0)&gt;0,CONCATENATE(A410,"
","___ ","
",OFFSET(Zdroj!$B$16,A410-1,0)),"")</f>
        <v/>
      </c>
      <c r="C410" s="83" t="str">
        <f ca="1">IF(OFFSET(Zdroj!AI$16,A410-1,0)=0,"",CONCATENATE("A",$A$2," - ",Zdroj!$AI$15))</f>
        <v/>
      </c>
      <c r="D410" s="81" t="str">
        <f ca="1">IF(C410="","",CONCATENATE(OFFSET(Zdroj!AI$16,A410-1,0)," - ",OFFSET(Zdroj!BK$16,A410-1,0)))</f>
        <v/>
      </c>
      <c r="E410" s="35" t="str">
        <f ca="1">IF(C410="","",OFFSET(Zdroj!BL$16,A410-1,0))</f>
        <v/>
      </c>
      <c r="F410" s="450" t="str">
        <f t="shared" ref="F410" ca="1" si="88">IF(SUM(E410:E415)=0,"",SUM(E410:E415))</f>
        <v/>
      </c>
      <c r="G410" s="451" t="str">
        <f t="shared" ref="G410" ca="1" si="89">IF(SUM(E410:E426)=0,"",SUM(E410:E426))</f>
        <v/>
      </c>
    </row>
    <row r="411" spans="1:7" x14ac:dyDescent="0.25">
      <c r="B411" s="449"/>
      <c r="C411" s="83" t="str">
        <f ca="1">IF(OFFSET(Zdroj!AJ$16,A410-1,0)=0,"",CONCATENATE("A",$A$2+1," - ",Zdroj!$AJ$15))</f>
        <v/>
      </c>
      <c r="D411" s="81" t="str">
        <f ca="1">IF(C411="","",CONCATENATE(OFFSET(Zdroj!AJ$16,A410-1,0)," - ",OFFSET(Zdroj!BM$16,A410-1,0)))</f>
        <v/>
      </c>
      <c r="E411" s="35" t="str">
        <f ca="1">IF(C411="","",OFFSET(Zdroj!BN$16,A410-1,0))</f>
        <v/>
      </c>
      <c r="F411" s="450"/>
      <c r="G411" s="451"/>
    </row>
    <row r="412" spans="1:7" x14ac:dyDescent="0.25">
      <c r="B412" s="449"/>
      <c r="C412" s="83" t="str">
        <f ca="1">IF(OFFSET(Zdroj!AK$16,A410-1,0)=0,"",CONCATENATE("A",$A$2+2," - ",Zdroj!$AK$15))</f>
        <v/>
      </c>
      <c r="D412" s="81" t="str">
        <f ca="1">IF(C412="","",CONCATENATE(OFFSET(Zdroj!AK$16,A410-1,0)," - ",OFFSET(Zdroj!BO$16,A410-1,0)))</f>
        <v/>
      </c>
      <c r="E412" s="35" t="str">
        <f ca="1">IF(C412="","",OFFSET(Zdroj!BP$16,A410-1,0))</f>
        <v/>
      </c>
      <c r="F412" s="450"/>
      <c r="G412" s="451"/>
    </row>
    <row r="413" spans="1:7" x14ac:dyDescent="0.25">
      <c r="B413" s="449"/>
      <c r="C413" s="83" t="str">
        <f ca="1">IF(OFFSET(Zdroj!AL$16,A410-1,0)=0,"",CONCATENATE("A",$A$2+3," - ",Zdroj!$AL$15))</f>
        <v/>
      </c>
      <c r="D413" s="81" t="str">
        <f ca="1">IF(C413="","",CONCATENATE(OFFSET(Zdroj!AL$16,A410-1,0)," - ",OFFSET(Zdroj!BQ$16,A410-1,0)))</f>
        <v/>
      </c>
      <c r="E413" s="35" t="str">
        <f ca="1">IF(C413="","",OFFSET(Zdroj!BR$16,A410-1,0))</f>
        <v/>
      </c>
      <c r="F413" s="450"/>
      <c r="G413" s="451"/>
    </row>
    <row r="414" spans="1:7" x14ac:dyDescent="0.25">
      <c r="B414" s="449"/>
      <c r="C414" s="83" t="str">
        <f ca="1">IF(OFFSET(Zdroj!AM$16,A410-1,0)=0,"",CONCATENATE("A",$A$2+4," - ",Zdroj!$AM$15))</f>
        <v/>
      </c>
      <c r="D414" s="81" t="str">
        <f ca="1">IF(C414="","",CONCATENATE(OFFSET(Zdroj!AM$16,A410-1,0)," - ",OFFSET(Zdroj!BS$16,A410-1,0)))</f>
        <v/>
      </c>
      <c r="E414" s="35" t="str">
        <f ca="1">IF(C414="","",OFFSET(Zdroj!BT$16,A410-1,0))</f>
        <v/>
      </c>
      <c r="F414" s="450"/>
      <c r="G414" s="451"/>
    </row>
    <row r="415" spans="1:7" x14ac:dyDescent="0.25">
      <c r="B415" s="449"/>
      <c r="C415" s="83" t="str">
        <f ca="1">IF(OFFSET(Zdroj!AN$16,A410-1,0)=0,"",CONCATENATE("A",$A$2+5," - ",Zdroj!$AN$15))</f>
        <v/>
      </c>
      <c r="D415" s="81" t="str">
        <f ca="1">IF(C415="","",CONCATENATE(OFFSET(Zdroj!AN$16,A410-1,0)," - ",OFFSET(Zdroj!BU$16,A410-1,0)))</f>
        <v/>
      </c>
      <c r="E415" s="35" t="str">
        <f ca="1">IF(C415="","",OFFSET(Zdroj!BV$16,A410-1,0))</f>
        <v/>
      </c>
      <c r="F415" s="450"/>
      <c r="G415" s="451"/>
    </row>
    <row r="416" spans="1:7" x14ac:dyDescent="0.25">
      <c r="B416" s="449"/>
      <c r="C416" s="83" t="str">
        <f ca="1">IF(OFFSET(Zdroj!AO$16,A410-1,0)=0,"",CONCATENATE("B",$A$2," - ",Zdroj!$AO$15))</f>
        <v/>
      </c>
      <c r="D416" s="81" t="str">
        <f ca="1">IF(C416="","",CONCATENATE(OFFSET(Zdroj!AO$16,A410-1,0)))</f>
        <v/>
      </c>
      <c r="E416" s="35" t="str">
        <f ca="1">IF(C416="","",OFFSET(Zdroj!AP$16,A410-1,0))</f>
        <v/>
      </c>
      <c r="F416" s="450" t="str">
        <f t="shared" ref="F416" ca="1" si="90">IF(SUM(E416:E424)=0,"",SUM(E416:E424))</f>
        <v/>
      </c>
      <c r="G416" s="451"/>
    </row>
    <row r="417" spans="1:7" x14ac:dyDescent="0.25">
      <c r="B417" s="449"/>
      <c r="C417" s="83" t="str">
        <f ca="1">IF(OFFSET(Zdroj!AQ$16,A410-1,0)=0,"",CONCATENATE("B",$A$2+1," - ",Zdroj!$AQ$15))</f>
        <v/>
      </c>
      <c r="D417" s="81" t="str">
        <f ca="1">IF(C417="","",CONCATENATE(OFFSET(Zdroj!AQ$16,A410-1,0)))</f>
        <v/>
      </c>
      <c r="E417" s="35" t="str">
        <f ca="1">IF(C417="","",OFFSET(Zdroj!AR$16,A410-1,0))</f>
        <v/>
      </c>
      <c r="F417" s="450"/>
      <c r="G417" s="451"/>
    </row>
    <row r="418" spans="1:7" x14ac:dyDescent="0.25">
      <c r="B418" s="449"/>
      <c r="C418" s="83" t="str">
        <f ca="1">IF(OFFSET(Zdroj!AS$16,A410-1,0)=0,"",CONCATENATE("B",$A$2+2," - ",Zdroj!$AS$15))</f>
        <v/>
      </c>
      <c r="D418" s="81" t="str">
        <f ca="1">IF(C418="","",CONCATENATE(OFFSET(Zdroj!AS$16,A410-1,0)))</f>
        <v/>
      </c>
      <c r="E418" s="35" t="str">
        <f ca="1">IF(C418="","",OFFSET(Zdroj!AT$16,A410-1,0))</f>
        <v/>
      </c>
      <c r="F418" s="450"/>
      <c r="G418" s="451"/>
    </row>
    <row r="419" spans="1:7" x14ac:dyDescent="0.25">
      <c r="B419" s="449"/>
      <c r="C419" s="83" t="str">
        <f ca="1">IF(OFFSET(Zdroj!AU$16,A410-1,0)=0,"",CONCATENATE("B",$A$2+3," - ",Zdroj!$AU$15))</f>
        <v/>
      </c>
      <c r="D419" s="81" t="str">
        <f ca="1">IF(C419="","",CONCATENATE(OFFSET(Zdroj!AU$16,A410-1,0)))</f>
        <v/>
      </c>
      <c r="E419" s="35" t="str">
        <f ca="1">IF(C419="","",OFFSET(Zdroj!AV$16,A410-1,0))</f>
        <v/>
      </c>
      <c r="F419" s="450"/>
      <c r="G419" s="451"/>
    </row>
    <row r="420" spans="1:7" x14ac:dyDescent="0.25">
      <c r="B420" s="449"/>
      <c r="C420" s="83" t="str">
        <f ca="1">IF(OFFSET(Zdroj!AW$16,A410-1,0)=0,"",CONCATENATE("B",$A$2+4," - ",Zdroj!$AW$15))</f>
        <v/>
      </c>
      <c r="D420" s="81" t="str">
        <f ca="1">IF(C420="","",CONCATENATE(OFFSET(Zdroj!AW$16,A410-1,0)))</f>
        <v/>
      </c>
      <c r="E420" s="35" t="str">
        <f ca="1">IF(C420="","",OFFSET(Zdroj!AX$16,A410-1,0))</f>
        <v/>
      </c>
      <c r="F420" s="450"/>
      <c r="G420" s="451"/>
    </row>
    <row r="421" spans="1:7" x14ac:dyDescent="0.25">
      <c r="B421" s="449"/>
      <c r="C421" s="83" t="str">
        <f ca="1">IF(OFFSET(Zdroj!AY$16,A410-1,0)=0,"",CONCATENATE("B",$A$2+5," - ",Zdroj!$AY$15))</f>
        <v/>
      </c>
      <c r="D421" s="81" t="str">
        <f ca="1">IF(C421="","",CONCATENATE(OFFSET(Zdroj!AY$16,A410-1,0)))</f>
        <v/>
      </c>
      <c r="E421" s="35" t="str">
        <f ca="1">IF(C421="","",OFFSET(Zdroj!AZ$16,A410-1,0))</f>
        <v/>
      </c>
      <c r="F421" s="450"/>
      <c r="G421" s="451"/>
    </row>
    <row r="422" spans="1:7" x14ac:dyDescent="0.25">
      <c r="B422" s="449"/>
      <c r="C422" s="83" t="str">
        <f ca="1">IF(OFFSET(Zdroj!BA$16,A410-1,0)=0,"",CONCATENATE("B",$A$2+6," - ",Zdroj!$BA$15))</f>
        <v/>
      </c>
      <c r="D422" s="81" t="str">
        <f ca="1">IF(C422="","",CONCATENATE(OFFSET(Zdroj!BA$16,A410-1,0)))</f>
        <v/>
      </c>
      <c r="E422" s="35" t="str">
        <f ca="1">IF(C422="","",OFFSET(Zdroj!BB$16,A410-1,0))</f>
        <v/>
      </c>
      <c r="F422" s="450"/>
      <c r="G422" s="451"/>
    </row>
    <row r="423" spans="1:7" x14ac:dyDescent="0.25">
      <c r="B423" s="449"/>
      <c r="C423" s="83" t="str">
        <f ca="1">IF(OFFSET(Zdroj!BC$16,A410-1,0)=0,"",CONCATENATE("B",$A$2+7," - ",Zdroj!$BC$15))</f>
        <v/>
      </c>
      <c r="D423" s="81" t="str">
        <f ca="1">IF(C423="","",CONCATENATE(OFFSET(Zdroj!BC$16,A410-1,0)))</f>
        <v/>
      </c>
      <c r="E423" s="35" t="str">
        <f ca="1">IF(C423="","",OFFSET(Zdroj!BD$16,A410-1,0))</f>
        <v/>
      </c>
      <c r="F423" s="450"/>
      <c r="G423" s="451"/>
    </row>
    <row r="424" spans="1:7" x14ac:dyDescent="0.25">
      <c r="B424" s="449"/>
      <c r="C424" s="83" t="str">
        <f ca="1">IF(OFFSET(Zdroj!BE$16,A410-1,0)=0,"",CONCATENATE("B",$A$2+8," - ",Zdroj!$BE$15))</f>
        <v/>
      </c>
      <c r="D424" s="81" t="str">
        <f ca="1">IF(C424="","",CONCATENATE(OFFSET(Zdroj!BE$16,A410-1,0)))</f>
        <v/>
      </c>
      <c r="E424" s="35" t="str">
        <f ca="1">IF(C424="","",OFFSET(Zdroj!BF$16,A410-1,0))</f>
        <v/>
      </c>
      <c r="F424" s="450"/>
      <c r="G424" s="451"/>
    </row>
    <row r="425" spans="1:7" x14ac:dyDescent="0.25">
      <c r="B425" s="449"/>
      <c r="C425" s="83" t="str">
        <f ca="1">IF(OFFSET(Zdroj!BG$16,A410-1,0)=0,"",CONCATENATE("C",$A$2," - ",Zdroj!$BG$15))</f>
        <v/>
      </c>
      <c r="D425" s="81" t="str">
        <f ca="1">IF(C425="","",CONCATENATE(OFFSET(Zdroj!BG$16,A410-1,0)))</f>
        <v/>
      </c>
      <c r="E425" s="35" t="str">
        <f ca="1">IF(C425="","",OFFSET(Zdroj!BH$16,A410-1,0))</f>
        <v/>
      </c>
      <c r="F425" s="450" t="str">
        <f t="shared" ref="F425" ca="1" si="91">IF(SUM(E425:E426)=0,"",SUM(E425:E426))</f>
        <v/>
      </c>
      <c r="G425" s="451"/>
    </row>
    <row r="426" spans="1:7" x14ac:dyDescent="0.25">
      <c r="B426" s="449"/>
      <c r="C426" s="83" t="str">
        <f ca="1">IF(OFFSET(Zdroj!BI$16,A410-1,0)=0,"",CONCATENATE("C",$A$2+1," - ",Zdroj!$BI$15))</f>
        <v/>
      </c>
      <c r="D426" s="81" t="str">
        <f ca="1">IF(C426="","",CONCATENATE(OFFSET(Zdroj!BI$16,A410-1,0)))</f>
        <v/>
      </c>
      <c r="E426" s="35" t="str">
        <f ca="1">IF(C426="","",OFFSET(Zdroj!BJ$16,A410-1,0))</f>
        <v/>
      </c>
      <c r="F426" s="450"/>
      <c r="G426" s="451"/>
    </row>
    <row r="427" spans="1:7" x14ac:dyDescent="0.25">
      <c r="A427">
        <f>SUM((ROW()+15)/17)</f>
        <v>26</v>
      </c>
      <c r="B427" s="449" t="str">
        <f ca="1">IF(OFFSET(Zdroj!$B$16,A427-1,0)&gt;0,CONCATENATE(A427,"
","___ ","
",OFFSET(Zdroj!$B$16,A427-1,0)),"")</f>
        <v/>
      </c>
      <c r="C427" s="83" t="str">
        <f ca="1">IF(OFFSET(Zdroj!AI$16,A427-1,0)=0,"",CONCATENATE("A",$A$2," - ",Zdroj!$AI$15))</f>
        <v/>
      </c>
      <c r="D427" s="81" t="str">
        <f ca="1">IF(C427="","",CONCATENATE(OFFSET(Zdroj!AI$16,A427-1,0)," - ",OFFSET(Zdroj!BK$16,A427-1,0)))</f>
        <v/>
      </c>
      <c r="E427" s="35" t="str">
        <f ca="1">IF(C427="","",OFFSET(Zdroj!BL$16,A427-1,0))</f>
        <v/>
      </c>
      <c r="F427" s="450" t="str">
        <f t="shared" ref="F427" ca="1" si="92">IF(SUM(E427:E432)=0,"",SUM(E427:E432))</f>
        <v/>
      </c>
      <c r="G427" s="451" t="str">
        <f t="shared" ref="G427" ca="1" si="93">IF(SUM(E427:E443)=0,"",SUM(E427:E443))</f>
        <v/>
      </c>
    </row>
    <row r="428" spans="1:7" x14ac:dyDescent="0.25">
      <c r="B428" s="449"/>
      <c r="C428" s="83" t="str">
        <f ca="1">IF(OFFSET(Zdroj!AJ$16,A427-1,0)=0,"",CONCATENATE("A",$A$2+1," - ",Zdroj!$AJ$15))</f>
        <v/>
      </c>
      <c r="D428" s="81" t="str">
        <f ca="1">IF(C428="","",CONCATENATE(OFFSET(Zdroj!AJ$16,A427-1,0)," - ",OFFSET(Zdroj!BM$16,A427-1,0)))</f>
        <v/>
      </c>
      <c r="E428" s="35" t="str">
        <f ca="1">IF(C428="","",OFFSET(Zdroj!BN$16,A427-1,0))</f>
        <v/>
      </c>
      <c r="F428" s="450"/>
      <c r="G428" s="451"/>
    </row>
    <row r="429" spans="1:7" x14ac:dyDescent="0.25">
      <c r="B429" s="449"/>
      <c r="C429" s="83" t="str">
        <f ca="1">IF(OFFSET(Zdroj!AK$16,A427-1,0)=0,"",CONCATENATE("A",$A$2+2," - ",Zdroj!$AK$15))</f>
        <v/>
      </c>
      <c r="D429" s="81" t="str">
        <f ca="1">IF(C429="","",CONCATENATE(OFFSET(Zdroj!AK$16,A427-1,0)," - ",OFFSET(Zdroj!BO$16,A427-1,0)))</f>
        <v/>
      </c>
      <c r="E429" s="35" t="str">
        <f ca="1">IF(C429="","",OFFSET(Zdroj!BP$16,A427-1,0))</f>
        <v/>
      </c>
      <c r="F429" s="450"/>
      <c r="G429" s="451"/>
    </row>
    <row r="430" spans="1:7" x14ac:dyDescent="0.25">
      <c r="B430" s="449"/>
      <c r="C430" s="83" t="str">
        <f ca="1">IF(OFFSET(Zdroj!AL$16,A427-1,0)=0,"",CONCATENATE("A",$A$2+3," - ",Zdroj!$AL$15))</f>
        <v/>
      </c>
      <c r="D430" s="81" t="str">
        <f ca="1">IF(C430="","",CONCATENATE(OFFSET(Zdroj!AL$16,A427-1,0)," - ",OFFSET(Zdroj!BQ$16,A427-1,0)))</f>
        <v/>
      </c>
      <c r="E430" s="35" t="str">
        <f ca="1">IF(C430="","",OFFSET(Zdroj!BR$16,A427-1,0))</f>
        <v/>
      </c>
      <c r="F430" s="450"/>
      <c r="G430" s="451"/>
    </row>
    <row r="431" spans="1:7" x14ac:dyDescent="0.25">
      <c r="B431" s="449"/>
      <c r="C431" s="83" t="str">
        <f ca="1">IF(OFFSET(Zdroj!AM$16,A427-1,0)=0,"",CONCATENATE("A",$A$2+4," - ",Zdroj!$AM$15))</f>
        <v/>
      </c>
      <c r="D431" s="81" t="str">
        <f ca="1">IF(C431="","",CONCATENATE(OFFSET(Zdroj!AM$16,A427-1,0)," - ",OFFSET(Zdroj!BS$16,A427-1,0)))</f>
        <v/>
      </c>
      <c r="E431" s="35" t="str">
        <f ca="1">IF(C431="","",OFFSET(Zdroj!BT$16,A427-1,0))</f>
        <v/>
      </c>
      <c r="F431" s="450"/>
      <c r="G431" s="451"/>
    </row>
    <row r="432" spans="1:7" x14ac:dyDescent="0.25">
      <c r="B432" s="449"/>
      <c r="C432" s="83" t="str">
        <f ca="1">IF(OFFSET(Zdroj!AN$16,A427-1,0)=0,"",CONCATENATE("A",$A$2+5," - ",Zdroj!$AN$15))</f>
        <v/>
      </c>
      <c r="D432" s="81" t="str">
        <f ca="1">IF(C432="","",CONCATENATE(OFFSET(Zdroj!AN$16,A427-1,0)," - ",OFFSET(Zdroj!BU$16,A427-1,0)))</f>
        <v/>
      </c>
      <c r="E432" s="35" t="str">
        <f ca="1">IF(C432="","",OFFSET(Zdroj!BV$16,A427-1,0))</f>
        <v/>
      </c>
      <c r="F432" s="450"/>
      <c r="G432" s="451"/>
    </row>
    <row r="433" spans="1:7" x14ac:dyDescent="0.25">
      <c r="B433" s="449"/>
      <c r="C433" s="83" t="str">
        <f ca="1">IF(OFFSET(Zdroj!AO$16,A427-1,0)=0,"",CONCATENATE("B",$A$2," - ",Zdroj!$AO$15))</f>
        <v/>
      </c>
      <c r="D433" s="81" t="str">
        <f ca="1">IF(C433="","",CONCATENATE(OFFSET(Zdroj!AO$16,A427-1,0)))</f>
        <v/>
      </c>
      <c r="E433" s="35" t="str">
        <f ca="1">IF(C433="","",OFFSET(Zdroj!AP$16,A427-1,0))</f>
        <v/>
      </c>
      <c r="F433" s="450" t="str">
        <f t="shared" ref="F433" ca="1" si="94">IF(SUM(E433:E441)=0,"",SUM(E433:E441))</f>
        <v/>
      </c>
      <c r="G433" s="451"/>
    </row>
    <row r="434" spans="1:7" x14ac:dyDescent="0.25">
      <c r="B434" s="449"/>
      <c r="C434" s="83" t="str">
        <f ca="1">IF(OFFSET(Zdroj!AQ$16,A427-1,0)=0,"",CONCATENATE("B",$A$2+1," - ",Zdroj!$AQ$15))</f>
        <v/>
      </c>
      <c r="D434" s="81" t="str">
        <f ca="1">IF(C434="","",CONCATENATE(OFFSET(Zdroj!AQ$16,A427-1,0)))</f>
        <v/>
      </c>
      <c r="E434" s="35" t="str">
        <f ca="1">IF(C434="","",OFFSET(Zdroj!AR$16,A427-1,0))</f>
        <v/>
      </c>
      <c r="F434" s="450"/>
      <c r="G434" s="451"/>
    </row>
    <row r="435" spans="1:7" x14ac:dyDescent="0.25">
      <c r="B435" s="449"/>
      <c r="C435" s="83" t="str">
        <f ca="1">IF(OFFSET(Zdroj!AS$16,A427-1,0)=0,"",CONCATENATE("B",$A$2+2," - ",Zdroj!$AS$15))</f>
        <v/>
      </c>
      <c r="D435" s="81" t="str">
        <f ca="1">IF(C435="","",CONCATENATE(OFFSET(Zdroj!AS$16,A427-1,0)))</f>
        <v/>
      </c>
      <c r="E435" s="35" t="str">
        <f ca="1">IF(C435="","",OFFSET(Zdroj!AT$16,A427-1,0))</f>
        <v/>
      </c>
      <c r="F435" s="450"/>
      <c r="G435" s="451"/>
    </row>
    <row r="436" spans="1:7" x14ac:dyDescent="0.25">
      <c r="B436" s="449"/>
      <c r="C436" s="83" t="str">
        <f ca="1">IF(OFFSET(Zdroj!AU$16,A427-1,0)=0,"",CONCATENATE("B",$A$2+3," - ",Zdroj!$AU$15))</f>
        <v/>
      </c>
      <c r="D436" s="81" t="str">
        <f ca="1">IF(C436="","",CONCATENATE(OFFSET(Zdroj!AU$16,A427-1,0)))</f>
        <v/>
      </c>
      <c r="E436" s="35" t="str">
        <f ca="1">IF(C436="","",OFFSET(Zdroj!AV$16,A427-1,0))</f>
        <v/>
      </c>
      <c r="F436" s="450"/>
      <c r="G436" s="451"/>
    </row>
    <row r="437" spans="1:7" x14ac:dyDescent="0.25">
      <c r="B437" s="449"/>
      <c r="C437" s="83" t="str">
        <f ca="1">IF(OFFSET(Zdroj!AW$16,A427-1,0)=0,"",CONCATENATE("B",$A$2+4," - ",Zdroj!$AW$15))</f>
        <v/>
      </c>
      <c r="D437" s="81" t="str">
        <f ca="1">IF(C437="","",CONCATENATE(OFFSET(Zdroj!AW$16,A427-1,0)))</f>
        <v/>
      </c>
      <c r="E437" s="35" t="str">
        <f ca="1">IF(C437="","",OFFSET(Zdroj!AX$16,A427-1,0))</f>
        <v/>
      </c>
      <c r="F437" s="450"/>
      <c r="G437" s="451"/>
    </row>
    <row r="438" spans="1:7" x14ac:dyDescent="0.25">
      <c r="B438" s="449"/>
      <c r="C438" s="83" t="str">
        <f ca="1">IF(OFFSET(Zdroj!AY$16,A427-1,0)=0,"",CONCATENATE("B",$A$2+5," - ",Zdroj!$AY$15))</f>
        <v/>
      </c>
      <c r="D438" s="81" t="str">
        <f ca="1">IF(C438="","",CONCATENATE(OFFSET(Zdroj!AY$16,A427-1,0)))</f>
        <v/>
      </c>
      <c r="E438" s="35" t="str">
        <f ca="1">IF(C438="","",OFFSET(Zdroj!AZ$16,A427-1,0))</f>
        <v/>
      </c>
      <c r="F438" s="450"/>
      <c r="G438" s="451"/>
    </row>
    <row r="439" spans="1:7" x14ac:dyDescent="0.25">
      <c r="B439" s="449"/>
      <c r="C439" s="83" t="str">
        <f ca="1">IF(OFFSET(Zdroj!BA$16,A427-1,0)=0,"",CONCATENATE("B",$A$2+6," - ",Zdroj!$BA$15))</f>
        <v/>
      </c>
      <c r="D439" s="81" t="str">
        <f ca="1">IF(C439="","",CONCATENATE(OFFSET(Zdroj!BA$16,A427-1,0)))</f>
        <v/>
      </c>
      <c r="E439" s="35" t="str">
        <f ca="1">IF(C439="","",OFFSET(Zdroj!BB$16,A427-1,0))</f>
        <v/>
      </c>
      <c r="F439" s="450"/>
      <c r="G439" s="451"/>
    </row>
    <row r="440" spans="1:7" x14ac:dyDescent="0.25">
      <c r="B440" s="449"/>
      <c r="C440" s="83" t="str">
        <f ca="1">IF(OFFSET(Zdroj!BC$16,A427-1,0)=0,"",CONCATENATE("B",$A$2+7," - ",Zdroj!$BC$15))</f>
        <v/>
      </c>
      <c r="D440" s="81" t="str">
        <f ca="1">IF(C440="","",CONCATENATE(OFFSET(Zdroj!BC$16,A427-1,0)))</f>
        <v/>
      </c>
      <c r="E440" s="35" t="str">
        <f ca="1">IF(C440="","",OFFSET(Zdroj!BD$16,A427-1,0))</f>
        <v/>
      </c>
      <c r="F440" s="450"/>
      <c r="G440" s="451"/>
    </row>
    <row r="441" spans="1:7" x14ac:dyDescent="0.25">
      <c r="B441" s="449"/>
      <c r="C441" s="83" t="str">
        <f ca="1">IF(OFFSET(Zdroj!BE$16,A427-1,0)=0,"",CONCATENATE("B",$A$2+8," - ",Zdroj!$BE$15))</f>
        <v/>
      </c>
      <c r="D441" s="81" t="str">
        <f ca="1">IF(C441="","",CONCATENATE(OFFSET(Zdroj!BE$16,A427-1,0)))</f>
        <v/>
      </c>
      <c r="E441" s="35" t="str">
        <f ca="1">IF(C441="","",OFFSET(Zdroj!BF$16,A427-1,0))</f>
        <v/>
      </c>
      <c r="F441" s="450"/>
      <c r="G441" s="451"/>
    </row>
    <row r="442" spans="1:7" x14ac:dyDescent="0.25">
      <c r="B442" s="449"/>
      <c r="C442" s="83" t="str">
        <f ca="1">IF(OFFSET(Zdroj!BG$16,A427-1,0)=0,"",CONCATENATE("C",$A$2," - ",Zdroj!$BG$15))</f>
        <v/>
      </c>
      <c r="D442" s="81" t="str">
        <f ca="1">IF(C442="","",CONCATENATE(OFFSET(Zdroj!BG$16,A427-1,0)))</f>
        <v/>
      </c>
      <c r="E442" s="35" t="str">
        <f ca="1">IF(C442="","",OFFSET(Zdroj!BH$16,A427-1,0))</f>
        <v/>
      </c>
      <c r="F442" s="450" t="str">
        <f t="shared" ref="F442" ca="1" si="95">IF(SUM(E442:E443)=0,"",SUM(E442:E443))</f>
        <v/>
      </c>
      <c r="G442" s="451"/>
    </row>
    <row r="443" spans="1:7" x14ac:dyDescent="0.25">
      <c r="B443" s="449"/>
      <c r="C443" s="83" t="str">
        <f ca="1">IF(OFFSET(Zdroj!BI$16,A427-1,0)=0,"",CONCATENATE("C",$A$2+1," - ",Zdroj!$BI$15))</f>
        <v/>
      </c>
      <c r="D443" s="81" t="str">
        <f ca="1">IF(C443="","",CONCATENATE(OFFSET(Zdroj!BI$16,A427-1,0)))</f>
        <v/>
      </c>
      <c r="E443" s="35" t="str">
        <f ca="1">IF(C443="","",OFFSET(Zdroj!BJ$16,A427-1,0))</f>
        <v/>
      </c>
      <c r="F443" s="450"/>
      <c r="G443" s="451"/>
    </row>
    <row r="444" spans="1:7" x14ac:dyDescent="0.25">
      <c r="A444">
        <f>SUM((ROW()+15)/17)</f>
        <v>27</v>
      </c>
      <c r="B444" s="449" t="str">
        <f ca="1">IF(OFFSET(Zdroj!$B$16,A444-1,0)&gt;0,CONCATENATE(A444,"
","___ ","
",OFFSET(Zdroj!$B$16,A444-1,0)),"")</f>
        <v/>
      </c>
      <c r="C444" s="83" t="str">
        <f ca="1">IF(OFFSET(Zdroj!AI$16,A444-1,0)=0,"",CONCATENATE("A",$A$2," - ",Zdroj!$AI$15))</f>
        <v/>
      </c>
      <c r="D444" s="81" t="str">
        <f ca="1">IF(C444="","",CONCATENATE(OFFSET(Zdroj!AI$16,A444-1,0)," - ",OFFSET(Zdroj!BK$16,A444-1,0)))</f>
        <v/>
      </c>
      <c r="E444" s="35" t="str">
        <f ca="1">IF(C444="","",OFFSET(Zdroj!BL$16,A444-1,0))</f>
        <v/>
      </c>
      <c r="F444" s="450" t="str">
        <f t="shared" ref="F444" ca="1" si="96">IF(SUM(E444:E449)=0,"",SUM(E444:E449))</f>
        <v/>
      </c>
      <c r="G444" s="451" t="str">
        <f t="shared" ref="G444" ca="1" si="97">IF(SUM(E444:E460)=0,"",SUM(E444:E460))</f>
        <v/>
      </c>
    </row>
    <row r="445" spans="1:7" x14ac:dyDescent="0.25">
      <c r="B445" s="449"/>
      <c r="C445" s="83" t="str">
        <f ca="1">IF(OFFSET(Zdroj!AJ$16,A444-1,0)=0,"",CONCATENATE("A",$A$2+1," - ",Zdroj!$AJ$15))</f>
        <v/>
      </c>
      <c r="D445" s="81" t="str">
        <f ca="1">IF(C445="","",CONCATENATE(OFFSET(Zdroj!AJ$16,A444-1,0)," - ",OFFSET(Zdroj!BM$16,A444-1,0)))</f>
        <v/>
      </c>
      <c r="E445" s="35" t="str">
        <f ca="1">IF(C445="","",OFFSET(Zdroj!BN$16,A444-1,0))</f>
        <v/>
      </c>
      <c r="F445" s="450"/>
      <c r="G445" s="451"/>
    </row>
    <row r="446" spans="1:7" x14ac:dyDescent="0.25">
      <c r="B446" s="449"/>
      <c r="C446" s="83" t="str">
        <f ca="1">IF(OFFSET(Zdroj!AK$16,A444-1,0)=0,"",CONCATENATE("A",$A$2+2," - ",Zdroj!$AK$15))</f>
        <v/>
      </c>
      <c r="D446" s="81" t="str">
        <f ca="1">IF(C446="","",CONCATENATE(OFFSET(Zdroj!AK$16,A444-1,0)," - ",OFFSET(Zdroj!BO$16,A444-1,0)))</f>
        <v/>
      </c>
      <c r="E446" s="35" t="str">
        <f ca="1">IF(C446="","",OFFSET(Zdroj!BP$16,A444-1,0))</f>
        <v/>
      </c>
      <c r="F446" s="450"/>
      <c r="G446" s="451"/>
    </row>
    <row r="447" spans="1:7" x14ac:dyDescent="0.25">
      <c r="B447" s="449"/>
      <c r="C447" s="83" t="str">
        <f ca="1">IF(OFFSET(Zdroj!AL$16,A444-1,0)=0,"",CONCATENATE("A",$A$2+3," - ",Zdroj!$AL$15))</f>
        <v/>
      </c>
      <c r="D447" s="81" t="str">
        <f ca="1">IF(C447="","",CONCATENATE(OFFSET(Zdroj!AL$16,A444-1,0)," - ",OFFSET(Zdroj!BQ$16,A444-1,0)))</f>
        <v/>
      </c>
      <c r="E447" s="35" t="str">
        <f ca="1">IF(C447="","",OFFSET(Zdroj!BR$16,A444-1,0))</f>
        <v/>
      </c>
      <c r="F447" s="450"/>
      <c r="G447" s="451"/>
    </row>
    <row r="448" spans="1:7" x14ac:dyDescent="0.25">
      <c r="B448" s="449"/>
      <c r="C448" s="83" t="str">
        <f ca="1">IF(OFFSET(Zdroj!AM$16,A444-1,0)=0,"",CONCATENATE("A",$A$2+4," - ",Zdroj!$AM$15))</f>
        <v/>
      </c>
      <c r="D448" s="81" t="str">
        <f ca="1">IF(C448="","",CONCATENATE(OFFSET(Zdroj!AM$16,A444-1,0)," - ",OFFSET(Zdroj!BS$16,A444-1,0)))</f>
        <v/>
      </c>
      <c r="E448" s="35" t="str">
        <f ca="1">IF(C448="","",OFFSET(Zdroj!BT$16,A444-1,0))</f>
        <v/>
      </c>
      <c r="F448" s="450"/>
      <c r="G448" s="451"/>
    </row>
    <row r="449" spans="1:7" x14ac:dyDescent="0.25">
      <c r="B449" s="449"/>
      <c r="C449" s="83" t="str">
        <f ca="1">IF(OFFSET(Zdroj!AN$16,A444-1,0)=0,"",CONCATENATE("A",$A$2+5," - ",Zdroj!$AN$15))</f>
        <v/>
      </c>
      <c r="D449" s="81" t="str">
        <f ca="1">IF(C449="","",CONCATENATE(OFFSET(Zdroj!AN$16,A444-1,0)," - ",OFFSET(Zdroj!BU$16,A444-1,0)))</f>
        <v/>
      </c>
      <c r="E449" s="35" t="str">
        <f ca="1">IF(C449="","",OFFSET(Zdroj!BV$16,A444-1,0))</f>
        <v/>
      </c>
      <c r="F449" s="450"/>
      <c r="G449" s="451"/>
    </row>
    <row r="450" spans="1:7" x14ac:dyDescent="0.25">
      <c r="B450" s="449"/>
      <c r="C450" s="83" t="str">
        <f ca="1">IF(OFFSET(Zdroj!AO$16,A444-1,0)=0,"",CONCATENATE("B",$A$2," - ",Zdroj!$AO$15))</f>
        <v/>
      </c>
      <c r="D450" s="81" t="str">
        <f ca="1">IF(C450="","",CONCATENATE(OFFSET(Zdroj!AO$16,A444-1,0)))</f>
        <v/>
      </c>
      <c r="E450" s="35" t="str">
        <f ca="1">IF(C450="","",OFFSET(Zdroj!AP$16,A444-1,0))</f>
        <v/>
      </c>
      <c r="F450" s="450" t="str">
        <f t="shared" ref="F450" ca="1" si="98">IF(SUM(E450:E458)=0,"",SUM(E450:E458))</f>
        <v/>
      </c>
      <c r="G450" s="451"/>
    </row>
    <row r="451" spans="1:7" x14ac:dyDescent="0.25">
      <c r="B451" s="449"/>
      <c r="C451" s="83" t="str">
        <f ca="1">IF(OFFSET(Zdroj!AQ$16,A444-1,0)=0,"",CONCATENATE("B",$A$2+1," - ",Zdroj!$AQ$15))</f>
        <v/>
      </c>
      <c r="D451" s="81" t="str">
        <f ca="1">IF(C451="","",CONCATENATE(OFFSET(Zdroj!AQ$16,A444-1,0)))</f>
        <v/>
      </c>
      <c r="E451" s="35" t="str">
        <f ca="1">IF(C451="","",OFFSET(Zdroj!AR$16,A444-1,0))</f>
        <v/>
      </c>
      <c r="F451" s="450"/>
      <c r="G451" s="451"/>
    </row>
    <row r="452" spans="1:7" x14ac:dyDescent="0.25">
      <c r="B452" s="449"/>
      <c r="C452" s="83" t="str">
        <f ca="1">IF(OFFSET(Zdroj!AS$16,A444-1,0)=0,"",CONCATENATE("B",$A$2+2," - ",Zdroj!$AS$15))</f>
        <v/>
      </c>
      <c r="D452" s="81" t="str">
        <f ca="1">IF(C452="","",CONCATENATE(OFFSET(Zdroj!AS$16,A444-1,0)))</f>
        <v/>
      </c>
      <c r="E452" s="35" t="str">
        <f ca="1">IF(C452="","",OFFSET(Zdroj!AT$16,A444-1,0))</f>
        <v/>
      </c>
      <c r="F452" s="450"/>
      <c r="G452" s="451"/>
    </row>
    <row r="453" spans="1:7" x14ac:dyDescent="0.25">
      <c r="B453" s="449"/>
      <c r="C453" s="83" t="str">
        <f ca="1">IF(OFFSET(Zdroj!AU$16,A444-1,0)=0,"",CONCATENATE("B",$A$2+3," - ",Zdroj!$AU$15))</f>
        <v/>
      </c>
      <c r="D453" s="81" t="str">
        <f ca="1">IF(C453="","",CONCATENATE(OFFSET(Zdroj!AU$16,A444-1,0)))</f>
        <v/>
      </c>
      <c r="E453" s="35" t="str">
        <f ca="1">IF(C453="","",OFFSET(Zdroj!AV$16,A444-1,0))</f>
        <v/>
      </c>
      <c r="F453" s="450"/>
      <c r="G453" s="451"/>
    </row>
    <row r="454" spans="1:7" x14ac:dyDescent="0.25">
      <c r="B454" s="449"/>
      <c r="C454" s="83" t="str">
        <f ca="1">IF(OFFSET(Zdroj!AW$16,A444-1,0)=0,"",CONCATENATE("B",$A$2+4," - ",Zdroj!$AW$15))</f>
        <v/>
      </c>
      <c r="D454" s="81" t="str">
        <f ca="1">IF(C454="","",CONCATENATE(OFFSET(Zdroj!AW$16,A444-1,0)))</f>
        <v/>
      </c>
      <c r="E454" s="35" t="str">
        <f ca="1">IF(C454="","",OFFSET(Zdroj!AX$16,A444-1,0))</f>
        <v/>
      </c>
      <c r="F454" s="450"/>
      <c r="G454" s="451"/>
    </row>
    <row r="455" spans="1:7" x14ac:dyDescent="0.25">
      <c r="B455" s="449"/>
      <c r="C455" s="83" t="str">
        <f ca="1">IF(OFFSET(Zdroj!AY$16,A444-1,0)=0,"",CONCATENATE("B",$A$2+5," - ",Zdroj!$AY$15))</f>
        <v/>
      </c>
      <c r="D455" s="81" t="str">
        <f ca="1">IF(C455="","",CONCATENATE(OFFSET(Zdroj!AY$16,A444-1,0)))</f>
        <v/>
      </c>
      <c r="E455" s="35" t="str">
        <f ca="1">IF(C455="","",OFFSET(Zdroj!AZ$16,A444-1,0))</f>
        <v/>
      </c>
      <c r="F455" s="450"/>
      <c r="G455" s="451"/>
    </row>
    <row r="456" spans="1:7" x14ac:dyDescent="0.25">
      <c r="B456" s="449"/>
      <c r="C456" s="83" t="str">
        <f ca="1">IF(OFFSET(Zdroj!BA$16,A444-1,0)=0,"",CONCATENATE("B",$A$2+6," - ",Zdroj!$BA$15))</f>
        <v/>
      </c>
      <c r="D456" s="81" t="str">
        <f ca="1">IF(C456="","",CONCATENATE(OFFSET(Zdroj!BA$16,A444-1,0)))</f>
        <v/>
      </c>
      <c r="E456" s="35" t="str">
        <f ca="1">IF(C456="","",OFFSET(Zdroj!BB$16,A444-1,0))</f>
        <v/>
      </c>
      <c r="F456" s="450"/>
      <c r="G456" s="451"/>
    </row>
    <row r="457" spans="1:7" x14ac:dyDescent="0.25">
      <c r="B457" s="449"/>
      <c r="C457" s="83" t="str">
        <f ca="1">IF(OFFSET(Zdroj!BC$16,A444-1,0)=0,"",CONCATENATE("B",$A$2+7," - ",Zdroj!$BC$15))</f>
        <v/>
      </c>
      <c r="D457" s="81" t="str">
        <f ca="1">IF(C457="","",CONCATENATE(OFFSET(Zdroj!BC$16,A444-1,0)))</f>
        <v/>
      </c>
      <c r="E457" s="35" t="str">
        <f ca="1">IF(C457="","",OFFSET(Zdroj!BD$16,A444-1,0))</f>
        <v/>
      </c>
      <c r="F457" s="450"/>
      <c r="G457" s="451"/>
    </row>
    <row r="458" spans="1:7" x14ac:dyDescent="0.25">
      <c r="B458" s="449"/>
      <c r="C458" s="83" t="str">
        <f ca="1">IF(OFFSET(Zdroj!BE$16,A444-1,0)=0,"",CONCATENATE("B",$A$2+8," - ",Zdroj!$BE$15))</f>
        <v/>
      </c>
      <c r="D458" s="81" t="str">
        <f ca="1">IF(C458="","",CONCATENATE(OFFSET(Zdroj!BE$16,A444-1,0)))</f>
        <v/>
      </c>
      <c r="E458" s="35" t="str">
        <f ca="1">IF(C458="","",OFFSET(Zdroj!BF$16,A444-1,0))</f>
        <v/>
      </c>
      <c r="F458" s="450"/>
      <c r="G458" s="451"/>
    </row>
    <row r="459" spans="1:7" x14ac:dyDescent="0.25">
      <c r="B459" s="449"/>
      <c r="C459" s="83" t="str">
        <f ca="1">IF(OFFSET(Zdroj!BG$16,A444-1,0)=0,"",CONCATENATE("C",$A$2," - ",Zdroj!$BG$15))</f>
        <v/>
      </c>
      <c r="D459" s="81" t="str">
        <f ca="1">IF(C459="","",CONCATENATE(OFFSET(Zdroj!BG$16,A444-1,0)))</f>
        <v/>
      </c>
      <c r="E459" s="35" t="str">
        <f ca="1">IF(C459="","",OFFSET(Zdroj!BH$16,A444-1,0))</f>
        <v/>
      </c>
      <c r="F459" s="450" t="str">
        <f t="shared" ref="F459" ca="1" si="99">IF(SUM(E459:E460)=0,"",SUM(E459:E460))</f>
        <v/>
      </c>
      <c r="G459" s="451"/>
    </row>
    <row r="460" spans="1:7" x14ac:dyDescent="0.25">
      <c r="B460" s="449"/>
      <c r="C460" s="83" t="str">
        <f ca="1">IF(OFFSET(Zdroj!BI$16,A444-1,0)=0,"",CONCATENATE("C",$A$2+1," - ",Zdroj!$BI$15))</f>
        <v/>
      </c>
      <c r="D460" s="81" t="str">
        <f ca="1">IF(C460="","",CONCATENATE(OFFSET(Zdroj!BI$16,A444-1,0)))</f>
        <v/>
      </c>
      <c r="E460" s="35" t="str">
        <f ca="1">IF(C460="","",OFFSET(Zdroj!BJ$16,A444-1,0))</f>
        <v/>
      </c>
      <c r="F460" s="450"/>
      <c r="G460" s="451"/>
    </row>
    <row r="461" spans="1:7" x14ac:dyDescent="0.25">
      <c r="A461">
        <f>SUM((ROW()+15)/17)</f>
        <v>28</v>
      </c>
      <c r="B461" s="449" t="str">
        <f ca="1">IF(OFFSET(Zdroj!$B$16,A461-1,0)&gt;0,CONCATENATE(A461,"
","___ ","
",OFFSET(Zdroj!$B$16,A461-1,0)),"")</f>
        <v/>
      </c>
      <c r="C461" s="83" t="str">
        <f ca="1">IF(OFFSET(Zdroj!AI$16,A461-1,0)=0,"",CONCATENATE("A",$A$2," - ",Zdroj!$AI$15))</f>
        <v/>
      </c>
      <c r="D461" s="81" t="str">
        <f ca="1">IF(C461="","",CONCATENATE(OFFSET(Zdroj!AI$16,A461-1,0)," - ",OFFSET(Zdroj!BK$16,A461-1,0)))</f>
        <v/>
      </c>
      <c r="E461" s="35" t="str">
        <f ca="1">IF(C461="","",OFFSET(Zdroj!BL$16,A461-1,0))</f>
        <v/>
      </c>
      <c r="F461" s="450" t="str">
        <f t="shared" ref="F461" ca="1" si="100">IF(SUM(E461:E466)=0,"",SUM(E461:E466))</f>
        <v/>
      </c>
      <c r="G461" s="451" t="str">
        <f t="shared" ref="G461" ca="1" si="101">IF(SUM(E461:E477)=0,"",SUM(E461:E477))</f>
        <v/>
      </c>
    </row>
    <row r="462" spans="1:7" x14ac:dyDescent="0.25">
      <c r="B462" s="449"/>
      <c r="C462" s="83" t="str">
        <f ca="1">IF(OFFSET(Zdroj!AJ$16,A461-1,0)=0,"",CONCATENATE("A",$A$2+1," - ",Zdroj!$AJ$15))</f>
        <v/>
      </c>
      <c r="D462" s="81" t="str">
        <f ca="1">IF(C462="","",CONCATENATE(OFFSET(Zdroj!AJ$16,A461-1,0)," - ",OFFSET(Zdroj!BM$16,A461-1,0)))</f>
        <v/>
      </c>
      <c r="E462" s="35" t="str">
        <f ca="1">IF(C462="","",OFFSET(Zdroj!BN$16,A461-1,0))</f>
        <v/>
      </c>
      <c r="F462" s="450"/>
      <c r="G462" s="451"/>
    </row>
    <row r="463" spans="1:7" x14ac:dyDescent="0.25">
      <c r="B463" s="449"/>
      <c r="C463" s="83" t="str">
        <f ca="1">IF(OFFSET(Zdroj!AK$16,A461-1,0)=0,"",CONCATENATE("A",$A$2+2," - ",Zdroj!$AK$15))</f>
        <v/>
      </c>
      <c r="D463" s="81" t="str">
        <f ca="1">IF(C463="","",CONCATENATE(OFFSET(Zdroj!AK$16,A461-1,0)," - ",OFFSET(Zdroj!BO$16,A461-1,0)))</f>
        <v/>
      </c>
      <c r="E463" s="35" t="str">
        <f ca="1">IF(C463="","",OFFSET(Zdroj!BP$16,A461-1,0))</f>
        <v/>
      </c>
      <c r="F463" s="450"/>
      <c r="G463" s="451"/>
    </row>
    <row r="464" spans="1:7" x14ac:dyDescent="0.25">
      <c r="B464" s="449"/>
      <c r="C464" s="83" t="str">
        <f ca="1">IF(OFFSET(Zdroj!AL$16,A461-1,0)=0,"",CONCATENATE("A",$A$2+3," - ",Zdroj!$AL$15))</f>
        <v/>
      </c>
      <c r="D464" s="81" t="str">
        <f ca="1">IF(C464="","",CONCATENATE(OFFSET(Zdroj!AL$16,A461-1,0)," - ",OFFSET(Zdroj!BQ$16,A461-1,0)))</f>
        <v/>
      </c>
      <c r="E464" s="35" t="str">
        <f ca="1">IF(C464="","",OFFSET(Zdroj!BR$16,A461-1,0))</f>
        <v/>
      </c>
      <c r="F464" s="450"/>
      <c r="G464" s="451"/>
    </row>
    <row r="465" spans="1:7" x14ac:dyDescent="0.25">
      <c r="B465" s="449"/>
      <c r="C465" s="83" t="str">
        <f ca="1">IF(OFFSET(Zdroj!AM$16,A461-1,0)=0,"",CONCATENATE("A",$A$2+4," - ",Zdroj!$AM$15))</f>
        <v/>
      </c>
      <c r="D465" s="81" t="str">
        <f ca="1">IF(C465="","",CONCATENATE(OFFSET(Zdroj!AM$16,A461-1,0)," - ",OFFSET(Zdroj!BS$16,A461-1,0)))</f>
        <v/>
      </c>
      <c r="E465" s="35" t="str">
        <f ca="1">IF(C465="","",OFFSET(Zdroj!BT$16,A461-1,0))</f>
        <v/>
      </c>
      <c r="F465" s="450"/>
      <c r="G465" s="451"/>
    </row>
    <row r="466" spans="1:7" x14ac:dyDescent="0.25">
      <c r="B466" s="449"/>
      <c r="C466" s="83" t="str">
        <f ca="1">IF(OFFSET(Zdroj!AN$16,A461-1,0)=0,"",CONCATENATE("A",$A$2+5," - ",Zdroj!$AN$15))</f>
        <v/>
      </c>
      <c r="D466" s="81" t="str">
        <f ca="1">IF(C466="","",CONCATENATE(OFFSET(Zdroj!AN$16,A461-1,0)," - ",OFFSET(Zdroj!BU$16,A461-1,0)))</f>
        <v/>
      </c>
      <c r="E466" s="35" t="str">
        <f ca="1">IF(C466="","",OFFSET(Zdroj!BV$16,A461-1,0))</f>
        <v/>
      </c>
      <c r="F466" s="450"/>
      <c r="G466" s="451"/>
    </row>
    <row r="467" spans="1:7" x14ac:dyDescent="0.25">
      <c r="B467" s="449"/>
      <c r="C467" s="83" t="str">
        <f ca="1">IF(OFFSET(Zdroj!AO$16,A461-1,0)=0,"",CONCATENATE("B",$A$2," - ",Zdroj!$AO$15))</f>
        <v/>
      </c>
      <c r="D467" s="81" t="str">
        <f ca="1">IF(C467="","",CONCATENATE(OFFSET(Zdroj!AO$16,A461-1,0)))</f>
        <v/>
      </c>
      <c r="E467" s="35" t="str">
        <f ca="1">IF(C467="","",OFFSET(Zdroj!AP$16,A461-1,0))</f>
        <v/>
      </c>
      <c r="F467" s="450" t="str">
        <f t="shared" ref="F467" ca="1" si="102">IF(SUM(E467:E475)=0,"",SUM(E467:E475))</f>
        <v/>
      </c>
      <c r="G467" s="451"/>
    </row>
    <row r="468" spans="1:7" x14ac:dyDescent="0.25">
      <c r="B468" s="449"/>
      <c r="C468" s="83" t="str">
        <f ca="1">IF(OFFSET(Zdroj!AQ$16,A461-1,0)=0,"",CONCATENATE("B",$A$2+1," - ",Zdroj!$AQ$15))</f>
        <v/>
      </c>
      <c r="D468" s="81" t="str">
        <f ca="1">IF(C468="","",CONCATENATE(OFFSET(Zdroj!AQ$16,A461-1,0)))</f>
        <v/>
      </c>
      <c r="E468" s="35" t="str">
        <f ca="1">IF(C468="","",OFFSET(Zdroj!AR$16,A461-1,0))</f>
        <v/>
      </c>
      <c r="F468" s="450"/>
      <c r="G468" s="451"/>
    </row>
    <row r="469" spans="1:7" x14ac:dyDescent="0.25">
      <c r="B469" s="449"/>
      <c r="C469" s="83" t="str">
        <f ca="1">IF(OFFSET(Zdroj!AS$16,A461-1,0)=0,"",CONCATENATE("B",$A$2+2," - ",Zdroj!$AS$15))</f>
        <v/>
      </c>
      <c r="D469" s="81" t="str">
        <f ca="1">IF(C469="","",CONCATENATE(OFFSET(Zdroj!AS$16,A461-1,0)))</f>
        <v/>
      </c>
      <c r="E469" s="35" t="str">
        <f ca="1">IF(C469="","",OFFSET(Zdroj!AT$16,A461-1,0))</f>
        <v/>
      </c>
      <c r="F469" s="450"/>
      <c r="G469" s="451"/>
    </row>
    <row r="470" spans="1:7" x14ac:dyDescent="0.25">
      <c r="B470" s="449"/>
      <c r="C470" s="83" t="str">
        <f ca="1">IF(OFFSET(Zdroj!AU$16,A461-1,0)=0,"",CONCATENATE("B",$A$2+3," - ",Zdroj!$AU$15))</f>
        <v/>
      </c>
      <c r="D470" s="81" t="str">
        <f ca="1">IF(C470="","",CONCATENATE(OFFSET(Zdroj!AU$16,A461-1,0)))</f>
        <v/>
      </c>
      <c r="E470" s="35" t="str">
        <f ca="1">IF(C470="","",OFFSET(Zdroj!AV$16,A461-1,0))</f>
        <v/>
      </c>
      <c r="F470" s="450"/>
      <c r="G470" s="451"/>
    </row>
    <row r="471" spans="1:7" x14ac:dyDescent="0.25">
      <c r="B471" s="449"/>
      <c r="C471" s="83" t="str">
        <f ca="1">IF(OFFSET(Zdroj!AW$16,A461-1,0)=0,"",CONCATENATE("B",$A$2+4," - ",Zdroj!$AW$15))</f>
        <v/>
      </c>
      <c r="D471" s="81" t="str">
        <f ca="1">IF(C471="","",CONCATENATE(OFFSET(Zdroj!AW$16,A461-1,0)))</f>
        <v/>
      </c>
      <c r="E471" s="35" t="str">
        <f ca="1">IF(C471="","",OFFSET(Zdroj!AX$16,A461-1,0))</f>
        <v/>
      </c>
      <c r="F471" s="450"/>
      <c r="G471" s="451"/>
    </row>
    <row r="472" spans="1:7" x14ac:dyDescent="0.25">
      <c r="B472" s="449"/>
      <c r="C472" s="83" t="str">
        <f ca="1">IF(OFFSET(Zdroj!AY$16,A461-1,0)=0,"",CONCATENATE("B",$A$2+5," - ",Zdroj!$AY$15))</f>
        <v/>
      </c>
      <c r="D472" s="81" t="str">
        <f ca="1">IF(C472="","",CONCATENATE(OFFSET(Zdroj!AY$16,A461-1,0)))</f>
        <v/>
      </c>
      <c r="E472" s="35" t="str">
        <f ca="1">IF(C472="","",OFFSET(Zdroj!AZ$16,A461-1,0))</f>
        <v/>
      </c>
      <c r="F472" s="450"/>
      <c r="G472" s="451"/>
    </row>
    <row r="473" spans="1:7" x14ac:dyDescent="0.25">
      <c r="B473" s="449"/>
      <c r="C473" s="83" t="str">
        <f ca="1">IF(OFFSET(Zdroj!BA$16,A461-1,0)=0,"",CONCATENATE("B",$A$2+6," - ",Zdroj!$BA$15))</f>
        <v/>
      </c>
      <c r="D473" s="81" t="str">
        <f ca="1">IF(C473="","",CONCATENATE(OFFSET(Zdroj!BA$16,A461-1,0)))</f>
        <v/>
      </c>
      <c r="E473" s="35" t="str">
        <f ca="1">IF(C473="","",OFFSET(Zdroj!BB$16,A461-1,0))</f>
        <v/>
      </c>
      <c r="F473" s="450"/>
      <c r="G473" s="451"/>
    </row>
    <row r="474" spans="1:7" x14ac:dyDescent="0.25">
      <c r="B474" s="449"/>
      <c r="C474" s="83" t="str">
        <f ca="1">IF(OFFSET(Zdroj!BC$16,A461-1,0)=0,"",CONCATENATE("B",$A$2+7," - ",Zdroj!$BC$15))</f>
        <v/>
      </c>
      <c r="D474" s="81" t="str">
        <f ca="1">IF(C474="","",CONCATENATE(OFFSET(Zdroj!BC$16,A461-1,0)))</f>
        <v/>
      </c>
      <c r="E474" s="35" t="str">
        <f ca="1">IF(C474="","",OFFSET(Zdroj!BD$16,A461-1,0))</f>
        <v/>
      </c>
      <c r="F474" s="450"/>
      <c r="G474" s="451"/>
    </row>
    <row r="475" spans="1:7" x14ac:dyDescent="0.25">
      <c r="B475" s="449"/>
      <c r="C475" s="83" t="str">
        <f ca="1">IF(OFFSET(Zdroj!BE$16,A461-1,0)=0,"",CONCATENATE("B",$A$2+8," - ",Zdroj!$BE$15))</f>
        <v/>
      </c>
      <c r="D475" s="81" t="str">
        <f ca="1">IF(C475="","",CONCATENATE(OFFSET(Zdroj!BE$16,A461-1,0)))</f>
        <v/>
      </c>
      <c r="E475" s="35" t="str">
        <f ca="1">IF(C475="","",OFFSET(Zdroj!BF$16,A461-1,0))</f>
        <v/>
      </c>
      <c r="F475" s="450"/>
      <c r="G475" s="451"/>
    </row>
    <row r="476" spans="1:7" x14ac:dyDescent="0.25">
      <c r="B476" s="449"/>
      <c r="C476" s="83" t="str">
        <f ca="1">IF(OFFSET(Zdroj!BG$16,A461-1,0)=0,"",CONCATENATE("C",$A$2," - ",Zdroj!$BG$15))</f>
        <v/>
      </c>
      <c r="D476" s="81" t="str">
        <f ca="1">IF(C476="","",CONCATENATE(OFFSET(Zdroj!BG$16,A461-1,0)))</f>
        <v/>
      </c>
      <c r="E476" s="35" t="str">
        <f ca="1">IF(C476="","",OFFSET(Zdroj!BH$16,A461-1,0))</f>
        <v/>
      </c>
      <c r="F476" s="450" t="str">
        <f t="shared" ref="F476" ca="1" si="103">IF(SUM(E476:E477)=0,"",SUM(E476:E477))</f>
        <v/>
      </c>
      <c r="G476" s="451"/>
    </row>
    <row r="477" spans="1:7" x14ac:dyDescent="0.25">
      <c r="B477" s="449"/>
      <c r="C477" s="83" t="str">
        <f ca="1">IF(OFFSET(Zdroj!BI$16,A461-1,0)=0,"",CONCATENATE("C",$A$2+1," - ",Zdroj!$BI$15))</f>
        <v/>
      </c>
      <c r="D477" s="81" t="str">
        <f ca="1">IF(C477="","",CONCATENATE(OFFSET(Zdroj!BI$16,A461-1,0)))</f>
        <v/>
      </c>
      <c r="E477" s="35" t="str">
        <f ca="1">IF(C477="","",OFFSET(Zdroj!BJ$16,A461-1,0))</f>
        <v/>
      </c>
      <c r="F477" s="450"/>
      <c r="G477" s="451"/>
    </row>
    <row r="478" spans="1:7" x14ac:dyDescent="0.25">
      <c r="A478">
        <f>SUM((ROW()+15)/17)</f>
        <v>29</v>
      </c>
      <c r="B478" s="449" t="str">
        <f ca="1">IF(OFFSET(Zdroj!$B$16,A478-1,0)&gt;0,CONCATENATE(A478,"
","___ ","
",OFFSET(Zdroj!$B$16,A478-1,0)),"")</f>
        <v/>
      </c>
      <c r="C478" s="83" t="str">
        <f ca="1">IF(OFFSET(Zdroj!AI$16,A478-1,0)=0,"",CONCATENATE("A",$A$2," - ",Zdroj!$AI$15))</f>
        <v/>
      </c>
      <c r="D478" s="81" t="str">
        <f ca="1">IF(C478="","",CONCATENATE(OFFSET(Zdroj!AI$16,A478-1,0)," - ",OFFSET(Zdroj!BK$16,A478-1,0)))</f>
        <v/>
      </c>
      <c r="E478" s="35" t="str">
        <f ca="1">IF(C478="","",OFFSET(Zdroj!BL$16,A478-1,0))</f>
        <v/>
      </c>
      <c r="F478" s="450" t="str">
        <f t="shared" ref="F478" ca="1" si="104">IF(SUM(E478:E483)=0,"",SUM(E478:E483))</f>
        <v/>
      </c>
      <c r="G478" s="451" t="str">
        <f t="shared" ref="G478" ca="1" si="105">IF(SUM(E478:E494)=0,"",SUM(E478:E494))</f>
        <v/>
      </c>
    </row>
    <row r="479" spans="1:7" x14ac:dyDescent="0.25">
      <c r="B479" s="449"/>
      <c r="C479" s="83" t="str">
        <f ca="1">IF(OFFSET(Zdroj!AJ$16,A478-1,0)=0,"",CONCATENATE("A",$A$2+1," - ",Zdroj!$AJ$15))</f>
        <v/>
      </c>
      <c r="D479" s="81" t="str">
        <f ca="1">IF(C479="","",CONCATENATE(OFFSET(Zdroj!AJ$16,A478-1,0)," - ",OFFSET(Zdroj!BM$16,A478-1,0)))</f>
        <v/>
      </c>
      <c r="E479" s="35" t="str">
        <f ca="1">IF(C479="","",OFFSET(Zdroj!BN$16,A478-1,0))</f>
        <v/>
      </c>
      <c r="F479" s="450"/>
      <c r="G479" s="451"/>
    </row>
    <row r="480" spans="1:7" x14ac:dyDescent="0.25">
      <c r="B480" s="449"/>
      <c r="C480" s="83" t="str">
        <f ca="1">IF(OFFSET(Zdroj!AK$16,A478-1,0)=0,"",CONCATENATE("A",$A$2+2," - ",Zdroj!$AK$15))</f>
        <v/>
      </c>
      <c r="D480" s="81" t="str">
        <f ca="1">IF(C480="","",CONCATENATE(OFFSET(Zdroj!AK$16,A478-1,0)," - ",OFFSET(Zdroj!BO$16,A478-1,0)))</f>
        <v/>
      </c>
      <c r="E480" s="35" t="str">
        <f ca="1">IF(C480="","",OFFSET(Zdroj!BP$16,A478-1,0))</f>
        <v/>
      </c>
      <c r="F480" s="450"/>
      <c r="G480" s="451"/>
    </row>
    <row r="481" spans="1:7" x14ac:dyDescent="0.25">
      <c r="B481" s="449"/>
      <c r="C481" s="83" t="str">
        <f ca="1">IF(OFFSET(Zdroj!AL$16,A478-1,0)=0,"",CONCATENATE("A",$A$2+3," - ",Zdroj!$AL$15))</f>
        <v/>
      </c>
      <c r="D481" s="81" t="str">
        <f ca="1">IF(C481="","",CONCATENATE(OFFSET(Zdroj!AL$16,A478-1,0)," - ",OFFSET(Zdroj!BQ$16,A478-1,0)))</f>
        <v/>
      </c>
      <c r="E481" s="35" t="str">
        <f ca="1">IF(C481="","",OFFSET(Zdroj!BR$16,A478-1,0))</f>
        <v/>
      </c>
      <c r="F481" s="450"/>
      <c r="G481" s="451"/>
    </row>
    <row r="482" spans="1:7" x14ac:dyDescent="0.25">
      <c r="B482" s="449"/>
      <c r="C482" s="83" t="str">
        <f ca="1">IF(OFFSET(Zdroj!AM$16,A478-1,0)=0,"",CONCATENATE("A",$A$2+4," - ",Zdroj!$AM$15))</f>
        <v/>
      </c>
      <c r="D482" s="81" t="str">
        <f ca="1">IF(C482="","",CONCATENATE(OFFSET(Zdroj!AM$16,A478-1,0)," - ",OFFSET(Zdroj!BS$16,A478-1,0)))</f>
        <v/>
      </c>
      <c r="E482" s="35" t="str">
        <f ca="1">IF(C482="","",OFFSET(Zdroj!BT$16,A478-1,0))</f>
        <v/>
      </c>
      <c r="F482" s="450"/>
      <c r="G482" s="451"/>
    </row>
    <row r="483" spans="1:7" x14ac:dyDescent="0.25">
      <c r="B483" s="449"/>
      <c r="C483" s="83" t="str">
        <f ca="1">IF(OFFSET(Zdroj!AN$16,A478-1,0)=0,"",CONCATENATE("A",$A$2+5," - ",Zdroj!$AN$15))</f>
        <v/>
      </c>
      <c r="D483" s="81" t="str">
        <f ca="1">IF(C483="","",CONCATENATE(OFFSET(Zdroj!AN$16,A478-1,0)," - ",OFFSET(Zdroj!BU$16,A478-1,0)))</f>
        <v/>
      </c>
      <c r="E483" s="35" t="str">
        <f ca="1">IF(C483="","",OFFSET(Zdroj!BV$16,A478-1,0))</f>
        <v/>
      </c>
      <c r="F483" s="450"/>
      <c r="G483" s="451"/>
    </row>
    <row r="484" spans="1:7" x14ac:dyDescent="0.25">
      <c r="B484" s="449"/>
      <c r="C484" s="83" t="str">
        <f ca="1">IF(OFFSET(Zdroj!AO$16,A478-1,0)=0,"",CONCATENATE("B",$A$2," - ",Zdroj!$AO$15))</f>
        <v/>
      </c>
      <c r="D484" s="81" t="str">
        <f ca="1">IF(C484="","",CONCATENATE(OFFSET(Zdroj!AO$16,A478-1,0)))</f>
        <v/>
      </c>
      <c r="E484" s="35" t="str">
        <f ca="1">IF(C484="","",OFFSET(Zdroj!AP$16,A478-1,0))</f>
        <v/>
      </c>
      <c r="F484" s="450" t="str">
        <f t="shared" ref="F484" ca="1" si="106">IF(SUM(E484:E492)=0,"",SUM(E484:E492))</f>
        <v/>
      </c>
      <c r="G484" s="451"/>
    </row>
    <row r="485" spans="1:7" x14ac:dyDescent="0.25">
      <c r="B485" s="449"/>
      <c r="C485" s="83" t="str">
        <f ca="1">IF(OFFSET(Zdroj!AQ$16,A478-1,0)=0,"",CONCATENATE("B",$A$2+1," - ",Zdroj!$AQ$15))</f>
        <v/>
      </c>
      <c r="D485" s="81" t="str">
        <f ca="1">IF(C485="","",CONCATENATE(OFFSET(Zdroj!AQ$16,A478-1,0)))</f>
        <v/>
      </c>
      <c r="E485" s="35" t="str">
        <f ca="1">IF(C485="","",OFFSET(Zdroj!AR$16,A478-1,0))</f>
        <v/>
      </c>
      <c r="F485" s="450"/>
      <c r="G485" s="451"/>
    </row>
    <row r="486" spans="1:7" x14ac:dyDescent="0.25">
      <c r="B486" s="449"/>
      <c r="C486" s="83" t="str">
        <f ca="1">IF(OFFSET(Zdroj!AS$16,A478-1,0)=0,"",CONCATENATE("B",$A$2+2," - ",Zdroj!$AS$15))</f>
        <v/>
      </c>
      <c r="D486" s="81" t="str">
        <f ca="1">IF(C486="","",CONCATENATE(OFFSET(Zdroj!AS$16,A478-1,0)))</f>
        <v/>
      </c>
      <c r="E486" s="35" t="str">
        <f ca="1">IF(C486="","",OFFSET(Zdroj!AT$16,A478-1,0))</f>
        <v/>
      </c>
      <c r="F486" s="450"/>
      <c r="G486" s="451"/>
    </row>
    <row r="487" spans="1:7" x14ac:dyDescent="0.25">
      <c r="B487" s="449"/>
      <c r="C487" s="83" t="str">
        <f ca="1">IF(OFFSET(Zdroj!AU$16,A478-1,0)=0,"",CONCATENATE("B",$A$2+3," - ",Zdroj!$AU$15))</f>
        <v/>
      </c>
      <c r="D487" s="81" t="str">
        <f ca="1">IF(C487="","",CONCATENATE(OFFSET(Zdroj!AU$16,A478-1,0)))</f>
        <v/>
      </c>
      <c r="E487" s="35" t="str">
        <f ca="1">IF(C487="","",OFFSET(Zdroj!AV$16,A478-1,0))</f>
        <v/>
      </c>
      <c r="F487" s="450"/>
      <c r="G487" s="451"/>
    </row>
    <row r="488" spans="1:7" x14ac:dyDescent="0.25">
      <c r="B488" s="449"/>
      <c r="C488" s="83" t="str">
        <f ca="1">IF(OFFSET(Zdroj!AW$16,A478-1,0)=0,"",CONCATENATE("B",$A$2+4," - ",Zdroj!$AW$15))</f>
        <v/>
      </c>
      <c r="D488" s="81" t="str">
        <f ca="1">IF(C488="","",CONCATENATE(OFFSET(Zdroj!AW$16,A478-1,0)))</f>
        <v/>
      </c>
      <c r="E488" s="35" t="str">
        <f ca="1">IF(C488="","",OFFSET(Zdroj!AX$16,A478-1,0))</f>
        <v/>
      </c>
      <c r="F488" s="450"/>
      <c r="G488" s="451"/>
    </row>
    <row r="489" spans="1:7" x14ac:dyDescent="0.25">
      <c r="B489" s="449"/>
      <c r="C489" s="83" t="str">
        <f ca="1">IF(OFFSET(Zdroj!AY$16,A478-1,0)=0,"",CONCATENATE("B",$A$2+5," - ",Zdroj!$AY$15))</f>
        <v/>
      </c>
      <c r="D489" s="81" t="str">
        <f ca="1">IF(C489="","",CONCATENATE(OFFSET(Zdroj!AY$16,A478-1,0)))</f>
        <v/>
      </c>
      <c r="E489" s="35" t="str">
        <f ca="1">IF(C489="","",OFFSET(Zdroj!AZ$16,A478-1,0))</f>
        <v/>
      </c>
      <c r="F489" s="450"/>
      <c r="G489" s="451"/>
    </row>
    <row r="490" spans="1:7" x14ac:dyDescent="0.25">
      <c r="B490" s="449"/>
      <c r="C490" s="83" t="str">
        <f ca="1">IF(OFFSET(Zdroj!BA$16,A478-1,0)=0,"",CONCATENATE("B",$A$2+6," - ",Zdroj!$BA$15))</f>
        <v/>
      </c>
      <c r="D490" s="81" t="str">
        <f ca="1">IF(C490="","",CONCATENATE(OFFSET(Zdroj!BA$16,A478-1,0)))</f>
        <v/>
      </c>
      <c r="E490" s="35" t="str">
        <f ca="1">IF(C490="","",OFFSET(Zdroj!BB$16,A478-1,0))</f>
        <v/>
      </c>
      <c r="F490" s="450"/>
      <c r="G490" s="451"/>
    </row>
    <row r="491" spans="1:7" x14ac:dyDescent="0.25">
      <c r="B491" s="449"/>
      <c r="C491" s="83" t="str">
        <f ca="1">IF(OFFSET(Zdroj!BC$16,A478-1,0)=0,"",CONCATENATE("B",$A$2+7," - ",Zdroj!$BC$15))</f>
        <v/>
      </c>
      <c r="D491" s="81" t="str">
        <f ca="1">IF(C491="","",CONCATENATE(OFFSET(Zdroj!BC$16,A478-1,0)))</f>
        <v/>
      </c>
      <c r="E491" s="35" t="str">
        <f ca="1">IF(C491="","",OFFSET(Zdroj!BD$16,A478-1,0))</f>
        <v/>
      </c>
      <c r="F491" s="450"/>
      <c r="G491" s="451"/>
    </row>
    <row r="492" spans="1:7" x14ac:dyDescent="0.25">
      <c r="B492" s="449"/>
      <c r="C492" s="83" t="str">
        <f ca="1">IF(OFFSET(Zdroj!BE$16,A478-1,0)=0,"",CONCATENATE("B",$A$2+8," - ",Zdroj!$BE$15))</f>
        <v/>
      </c>
      <c r="D492" s="81" t="str">
        <f ca="1">IF(C492="","",CONCATENATE(OFFSET(Zdroj!BE$16,A478-1,0)))</f>
        <v/>
      </c>
      <c r="E492" s="35" t="str">
        <f ca="1">IF(C492="","",OFFSET(Zdroj!BF$16,A478-1,0))</f>
        <v/>
      </c>
      <c r="F492" s="450"/>
      <c r="G492" s="451"/>
    </row>
    <row r="493" spans="1:7" x14ac:dyDescent="0.25">
      <c r="B493" s="449"/>
      <c r="C493" s="83" t="str">
        <f ca="1">IF(OFFSET(Zdroj!BG$16,A478-1,0)=0,"",CONCATENATE("C",$A$2," - ",Zdroj!$BG$15))</f>
        <v/>
      </c>
      <c r="D493" s="81" t="str">
        <f ca="1">IF(C493="","",CONCATENATE(OFFSET(Zdroj!BG$16,A478-1,0)))</f>
        <v/>
      </c>
      <c r="E493" s="35" t="str">
        <f ca="1">IF(C493="","",OFFSET(Zdroj!BH$16,A478-1,0))</f>
        <v/>
      </c>
      <c r="F493" s="450" t="str">
        <f t="shared" ref="F493" ca="1" si="107">IF(SUM(E493:E494)=0,"",SUM(E493:E494))</f>
        <v/>
      </c>
      <c r="G493" s="451"/>
    </row>
    <row r="494" spans="1:7" x14ac:dyDescent="0.25">
      <c r="B494" s="449"/>
      <c r="C494" s="83" t="str">
        <f ca="1">IF(OFFSET(Zdroj!BI$16,A478-1,0)=0,"",CONCATENATE("C",$A$2+1," - ",Zdroj!$BI$15))</f>
        <v/>
      </c>
      <c r="D494" s="81" t="str">
        <f ca="1">IF(C494="","",CONCATENATE(OFFSET(Zdroj!BI$16,A478-1,0)))</f>
        <v/>
      </c>
      <c r="E494" s="35" t="str">
        <f ca="1">IF(C494="","",OFFSET(Zdroj!BJ$16,A478-1,0))</f>
        <v/>
      </c>
      <c r="F494" s="450"/>
      <c r="G494" s="451"/>
    </row>
    <row r="495" spans="1:7" x14ac:dyDescent="0.25">
      <c r="A495">
        <f>SUM((ROW()+15)/17)</f>
        <v>30</v>
      </c>
      <c r="B495" s="449" t="str">
        <f ca="1">IF(OFFSET(Zdroj!$B$16,A495-1,0)&gt;0,CONCATENATE(A495,"
","___ ","
",OFFSET(Zdroj!$B$16,A495-1,0)),"")</f>
        <v/>
      </c>
      <c r="C495" s="83" t="str">
        <f ca="1">IF(OFFSET(Zdroj!AI$16,A495-1,0)=0,"",CONCATENATE("A",$A$2," - ",Zdroj!$AI$15))</f>
        <v/>
      </c>
      <c r="D495" s="81" t="str">
        <f ca="1">IF(C495="","",CONCATENATE(OFFSET(Zdroj!AI$16,A495-1,0)," - ",OFFSET(Zdroj!BK$16,A495-1,0)))</f>
        <v/>
      </c>
      <c r="E495" s="35" t="str">
        <f ca="1">IF(C495="","",OFFSET(Zdroj!BL$16,A495-1,0))</f>
        <v/>
      </c>
      <c r="F495" s="450" t="str">
        <f t="shared" ref="F495" ca="1" si="108">IF(SUM(E495:E500)=0,"",SUM(E495:E500))</f>
        <v/>
      </c>
      <c r="G495" s="451" t="str">
        <f t="shared" ref="G495" ca="1" si="109">IF(SUM(E495:E511)=0,"",SUM(E495:E511))</f>
        <v/>
      </c>
    </row>
    <row r="496" spans="1:7" x14ac:dyDescent="0.25">
      <c r="B496" s="449"/>
      <c r="C496" s="83" t="str">
        <f ca="1">IF(OFFSET(Zdroj!AJ$16,A495-1,0)=0,"",CONCATENATE("A",$A$2+1," - ",Zdroj!$AJ$15))</f>
        <v/>
      </c>
      <c r="D496" s="81" t="str">
        <f ca="1">IF(C496="","",CONCATENATE(OFFSET(Zdroj!AJ$16,A495-1,0)," - ",OFFSET(Zdroj!BM$16,A495-1,0)))</f>
        <v/>
      </c>
      <c r="E496" s="35" t="str">
        <f ca="1">IF(C496="","",OFFSET(Zdroj!BN$16,A495-1,0))</f>
        <v/>
      </c>
      <c r="F496" s="450"/>
      <c r="G496" s="451"/>
    </row>
    <row r="497" spans="1:7" x14ac:dyDescent="0.25">
      <c r="B497" s="449"/>
      <c r="C497" s="83" t="str">
        <f ca="1">IF(OFFSET(Zdroj!AK$16,A495-1,0)=0,"",CONCATENATE("A",$A$2+2," - ",Zdroj!$AK$15))</f>
        <v/>
      </c>
      <c r="D497" s="81" t="str">
        <f ca="1">IF(C497="","",CONCATENATE(OFFSET(Zdroj!AK$16,A495-1,0)," - ",OFFSET(Zdroj!BO$16,A495-1,0)))</f>
        <v/>
      </c>
      <c r="E497" s="35" t="str">
        <f ca="1">IF(C497="","",OFFSET(Zdroj!BP$16,A495-1,0))</f>
        <v/>
      </c>
      <c r="F497" s="450"/>
      <c r="G497" s="451"/>
    </row>
    <row r="498" spans="1:7" x14ac:dyDescent="0.25">
      <c r="B498" s="449"/>
      <c r="C498" s="83" t="str">
        <f ca="1">IF(OFFSET(Zdroj!AL$16,A495-1,0)=0,"",CONCATENATE("A",$A$2+3," - ",Zdroj!$AL$15))</f>
        <v/>
      </c>
      <c r="D498" s="81" t="str">
        <f ca="1">IF(C498="","",CONCATENATE(OFFSET(Zdroj!AL$16,A495-1,0)," - ",OFFSET(Zdroj!BQ$16,A495-1,0)))</f>
        <v/>
      </c>
      <c r="E498" s="35" t="str">
        <f ca="1">IF(C498="","",OFFSET(Zdroj!BR$16,A495-1,0))</f>
        <v/>
      </c>
      <c r="F498" s="450"/>
      <c r="G498" s="451"/>
    </row>
    <row r="499" spans="1:7" x14ac:dyDescent="0.25">
      <c r="B499" s="449"/>
      <c r="C499" s="83" t="str">
        <f ca="1">IF(OFFSET(Zdroj!AM$16,A495-1,0)=0,"",CONCATENATE("A",$A$2+4," - ",Zdroj!$AM$15))</f>
        <v/>
      </c>
      <c r="D499" s="81" t="str">
        <f ca="1">IF(C499="","",CONCATENATE(OFFSET(Zdroj!AM$16,A495-1,0)," - ",OFFSET(Zdroj!BS$16,A495-1,0)))</f>
        <v/>
      </c>
      <c r="E499" s="35" t="str">
        <f ca="1">IF(C499="","",OFFSET(Zdroj!BT$16,A495-1,0))</f>
        <v/>
      </c>
      <c r="F499" s="450"/>
      <c r="G499" s="451"/>
    </row>
    <row r="500" spans="1:7" x14ac:dyDescent="0.25">
      <c r="B500" s="449"/>
      <c r="C500" s="83" t="str">
        <f ca="1">IF(OFFSET(Zdroj!AN$16,A495-1,0)=0,"",CONCATENATE("A",$A$2+5," - ",Zdroj!$AN$15))</f>
        <v/>
      </c>
      <c r="D500" s="81" t="str">
        <f ca="1">IF(C500="","",CONCATENATE(OFFSET(Zdroj!AN$16,A495-1,0)," - ",OFFSET(Zdroj!BU$16,A495-1,0)))</f>
        <v/>
      </c>
      <c r="E500" s="35" t="str">
        <f ca="1">IF(C500="","",OFFSET(Zdroj!BV$16,A495-1,0))</f>
        <v/>
      </c>
      <c r="F500" s="450"/>
      <c r="G500" s="451"/>
    </row>
    <row r="501" spans="1:7" x14ac:dyDescent="0.25">
      <c r="B501" s="449"/>
      <c r="C501" s="83" t="str">
        <f ca="1">IF(OFFSET(Zdroj!AO$16,A495-1,0)=0,"",CONCATENATE("B",$A$2," - ",Zdroj!$AO$15))</f>
        <v/>
      </c>
      <c r="D501" s="81" t="str">
        <f ca="1">IF(C501="","",CONCATENATE(OFFSET(Zdroj!AO$16,A495-1,0)))</f>
        <v/>
      </c>
      <c r="E501" s="35" t="str">
        <f ca="1">IF(C501="","",OFFSET(Zdroj!AP$16,A495-1,0))</f>
        <v/>
      </c>
      <c r="F501" s="450" t="str">
        <f t="shared" ref="F501" ca="1" si="110">IF(SUM(E501:E509)=0,"",SUM(E501:E509))</f>
        <v/>
      </c>
      <c r="G501" s="451"/>
    </row>
    <row r="502" spans="1:7" x14ac:dyDescent="0.25">
      <c r="B502" s="449"/>
      <c r="C502" s="83" t="str">
        <f ca="1">IF(OFFSET(Zdroj!AQ$16,A495-1,0)=0,"",CONCATENATE("B",$A$2+1," - ",Zdroj!$AQ$15))</f>
        <v/>
      </c>
      <c r="D502" s="81" t="str">
        <f ca="1">IF(C502="","",CONCATENATE(OFFSET(Zdroj!AQ$16,A495-1,0)))</f>
        <v/>
      </c>
      <c r="E502" s="35" t="str">
        <f ca="1">IF(C502="","",OFFSET(Zdroj!AR$16,A495-1,0))</f>
        <v/>
      </c>
      <c r="F502" s="450"/>
      <c r="G502" s="451"/>
    </row>
    <row r="503" spans="1:7" x14ac:dyDescent="0.25">
      <c r="B503" s="449"/>
      <c r="C503" s="83" t="str">
        <f ca="1">IF(OFFSET(Zdroj!AS$16,A495-1,0)=0,"",CONCATENATE("B",$A$2+2," - ",Zdroj!$AS$15))</f>
        <v/>
      </c>
      <c r="D503" s="81" t="str">
        <f ca="1">IF(C503="","",CONCATENATE(OFFSET(Zdroj!AS$16,A495-1,0)))</f>
        <v/>
      </c>
      <c r="E503" s="35" t="str">
        <f ca="1">IF(C503="","",OFFSET(Zdroj!AT$16,A495-1,0))</f>
        <v/>
      </c>
      <c r="F503" s="450"/>
      <c r="G503" s="451"/>
    </row>
    <row r="504" spans="1:7" x14ac:dyDescent="0.25">
      <c r="B504" s="449"/>
      <c r="C504" s="83" t="str">
        <f ca="1">IF(OFFSET(Zdroj!AU$16,A495-1,0)=0,"",CONCATENATE("B",$A$2+3," - ",Zdroj!$AU$15))</f>
        <v/>
      </c>
      <c r="D504" s="81" t="str">
        <f ca="1">IF(C504="","",CONCATENATE(OFFSET(Zdroj!AU$16,A495-1,0)))</f>
        <v/>
      </c>
      <c r="E504" s="35" t="str">
        <f ca="1">IF(C504="","",OFFSET(Zdroj!AV$16,A495-1,0))</f>
        <v/>
      </c>
      <c r="F504" s="450"/>
      <c r="G504" s="451"/>
    </row>
    <row r="505" spans="1:7" x14ac:dyDescent="0.25">
      <c r="B505" s="449"/>
      <c r="C505" s="83" t="str">
        <f ca="1">IF(OFFSET(Zdroj!AW$16,A495-1,0)=0,"",CONCATENATE("B",$A$2+4," - ",Zdroj!$AW$15))</f>
        <v/>
      </c>
      <c r="D505" s="81" t="str">
        <f ca="1">IF(C505="","",CONCATENATE(OFFSET(Zdroj!AW$16,A495-1,0)))</f>
        <v/>
      </c>
      <c r="E505" s="35" t="str">
        <f ca="1">IF(C505="","",OFFSET(Zdroj!AX$16,A495-1,0))</f>
        <v/>
      </c>
      <c r="F505" s="450"/>
      <c r="G505" s="451"/>
    </row>
    <row r="506" spans="1:7" x14ac:dyDescent="0.25">
      <c r="B506" s="449"/>
      <c r="C506" s="83" t="str">
        <f ca="1">IF(OFFSET(Zdroj!AY$16,A495-1,0)=0,"",CONCATENATE("B",$A$2+5," - ",Zdroj!$AY$15))</f>
        <v/>
      </c>
      <c r="D506" s="81" t="str">
        <f ca="1">IF(C506="","",CONCATENATE(OFFSET(Zdroj!AY$16,A495-1,0)))</f>
        <v/>
      </c>
      <c r="E506" s="35" t="str">
        <f ca="1">IF(C506="","",OFFSET(Zdroj!AZ$16,A495-1,0))</f>
        <v/>
      </c>
      <c r="F506" s="450"/>
      <c r="G506" s="451"/>
    </row>
    <row r="507" spans="1:7" x14ac:dyDescent="0.25">
      <c r="B507" s="449"/>
      <c r="C507" s="83" t="str">
        <f ca="1">IF(OFFSET(Zdroj!BA$16,A495-1,0)=0,"",CONCATENATE("B",$A$2+6," - ",Zdroj!$BA$15))</f>
        <v/>
      </c>
      <c r="D507" s="81" t="str">
        <f ca="1">IF(C507="","",CONCATENATE(OFFSET(Zdroj!BA$16,A495-1,0)))</f>
        <v/>
      </c>
      <c r="E507" s="35" t="str">
        <f ca="1">IF(C507="","",OFFSET(Zdroj!BB$16,A495-1,0))</f>
        <v/>
      </c>
      <c r="F507" s="450"/>
      <c r="G507" s="451"/>
    </row>
    <row r="508" spans="1:7" x14ac:dyDescent="0.25">
      <c r="B508" s="449"/>
      <c r="C508" s="83" t="str">
        <f ca="1">IF(OFFSET(Zdroj!BC$16,A495-1,0)=0,"",CONCATENATE("B",$A$2+7," - ",Zdroj!$BC$15))</f>
        <v/>
      </c>
      <c r="D508" s="81" t="str">
        <f ca="1">IF(C508="","",CONCATENATE(OFFSET(Zdroj!BC$16,A495-1,0)))</f>
        <v/>
      </c>
      <c r="E508" s="35" t="str">
        <f ca="1">IF(C508="","",OFFSET(Zdroj!BD$16,A495-1,0))</f>
        <v/>
      </c>
      <c r="F508" s="450"/>
      <c r="G508" s="451"/>
    </row>
    <row r="509" spans="1:7" x14ac:dyDescent="0.25">
      <c r="B509" s="449"/>
      <c r="C509" s="83" t="str">
        <f ca="1">IF(OFFSET(Zdroj!BE$16,A495-1,0)=0,"",CONCATENATE("B",$A$2+8," - ",Zdroj!$BE$15))</f>
        <v/>
      </c>
      <c r="D509" s="81" t="str">
        <f ca="1">IF(C509="","",CONCATENATE(OFFSET(Zdroj!BE$16,A495-1,0)))</f>
        <v/>
      </c>
      <c r="E509" s="35" t="str">
        <f ca="1">IF(C509="","",OFFSET(Zdroj!BF$16,A495-1,0))</f>
        <v/>
      </c>
      <c r="F509" s="450"/>
      <c r="G509" s="451"/>
    </row>
    <row r="510" spans="1:7" x14ac:dyDescent="0.25">
      <c r="B510" s="449"/>
      <c r="C510" s="83" t="str">
        <f ca="1">IF(OFFSET(Zdroj!BG$16,A495-1,0)=0,"",CONCATENATE("C",$A$2," - ",Zdroj!$BG$15))</f>
        <v/>
      </c>
      <c r="D510" s="81" t="str">
        <f ca="1">IF(C510="","",CONCATENATE(OFFSET(Zdroj!BG$16,A495-1,0)))</f>
        <v/>
      </c>
      <c r="E510" s="35" t="str">
        <f ca="1">IF(C510="","",OFFSET(Zdroj!BH$16,A495-1,0))</f>
        <v/>
      </c>
      <c r="F510" s="450" t="str">
        <f t="shared" ref="F510" ca="1" si="111">IF(SUM(E510:E511)=0,"",SUM(E510:E511))</f>
        <v/>
      </c>
      <c r="G510" s="451"/>
    </row>
    <row r="511" spans="1:7" x14ac:dyDescent="0.25">
      <c r="B511" s="449"/>
      <c r="C511" s="83" t="str">
        <f ca="1">IF(OFFSET(Zdroj!BI$16,A495-1,0)=0,"",CONCATENATE("C",$A$2+1," - ",Zdroj!$BI$15))</f>
        <v/>
      </c>
      <c r="D511" s="81" t="str">
        <f ca="1">IF(C511="","",CONCATENATE(OFFSET(Zdroj!BI$16,A495-1,0)))</f>
        <v/>
      </c>
      <c r="E511" s="35" t="str">
        <f ca="1">IF(C511="","",OFFSET(Zdroj!BJ$16,A495-1,0))</f>
        <v/>
      </c>
      <c r="F511" s="450"/>
      <c r="G511" s="451"/>
    </row>
    <row r="512" spans="1:7" x14ac:dyDescent="0.25">
      <c r="A512">
        <f>SUM((ROW()+15)/17)</f>
        <v>31</v>
      </c>
      <c r="B512" s="449" t="str">
        <f ca="1">IF(OFFSET(Zdroj!$B$16,A512-1,0)&gt;0,CONCATENATE(A512,"
","___ ","
",OFFSET(Zdroj!$B$16,A512-1,0)),"")</f>
        <v/>
      </c>
      <c r="C512" s="83" t="str">
        <f ca="1">IF(OFFSET(Zdroj!AI$16,A512-1,0)=0,"",CONCATENATE("A",$A$2," - ",Zdroj!$AI$15))</f>
        <v/>
      </c>
      <c r="D512" s="81" t="str">
        <f ca="1">IF(C512="","",CONCATENATE(OFFSET(Zdroj!AI$16,A512-1,0)," - ",OFFSET(Zdroj!BK$16,A512-1,0)))</f>
        <v/>
      </c>
      <c r="E512" s="35" t="str">
        <f ca="1">IF(C512="","",OFFSET(Zdroj!BL$16,A512-1,0))</f>
        <v/>
      </c>
      <c r="F512" s="450" t="str">
        <f t="shared" ref="F512" ca="1" si="112">IF(SUM(E512:E517)=0,"",SUM(E512:E517))</f>
        <v/>
      </c>
      <c r="G512" s="451" t="str">
        <f t="shared" ref="G512" ca="1" si="113">IF(SUM(E512:E528)=0,"",SUM(E512:E528))</f>
        <v/>
      </c>
    </row>
    <row r="513" spans="2:7" x14ac:dyDescent="0.25">
      <c r="B513" s="449"/>
      <c r="C513" s="83" t="str">
        <f ca="1">IF(OFFSET(Zdroj!AJ$16,A512-1,0)=0,"",CONCATENATE("A",$A$2+1," - ",Zdroj!$AJ$15))</f>
        <v/>
      </c>
      <c r="D513" s="81" t="str">
        <f ca="1">IF(C513="","",CONCATENATE(OFFSET(Zdroj!AJ$16,A512-1,0)," - ",OFFSET(Zdroj!BM$16,A512-1,0)))</f>
        <v/>
      </c>
      <c r="E513" s="35" t="str">
        <f ca="1">IF(C513="","",OFFSET(Zdroj!BN$16,A512-1,0))</f>
        <v/>
      </c>
      <c r="F513" s="450"/>
      <c r="G513" s="451"/>
    </row>
    <row r="514" spans="2:7" x14ac:dyDescent="0.25">
      <c r="B514" s="449"/>
      <c r="C514" s="83" t="str">
        <f ca="1">IF(OFFSET(Zdroj!AK$16,A512-1,0)=0,"",CONCATENATE("A",$A$2+2," - ",Zdroj!$AK$15))</f>
        <v/>
      </c>
      <c r="D514" s="81" t="str">
        <f ca="1">IF(C514="","",CONCATENATE(OFFSET(Zdroj!AK$16,A512-1,0)," - ",OFFSET(Zdroj!BO$16,A512-1,0)))</f>
        <v/>
      </c>
      <c r="E514" s="35" t="str">
        <f ca="1">IF(C514="","",OFFSET(Zdroj!BP$16,A512-1,0))</f>
        <v/>
      </c>
      <c r="F514" s="450"/>
      <c r="G514" s="451"/>
    </row>
    <row r="515" spans="2:7" x14ac:dyDescent="0.25">
      <c r="B515" s="449"/>
      <c r="C515" s="83" t="str">
        <f ca="1">IF(OFFSET(Zdroj!AL$16,A512-1,0)=0,"",CONCATENATE("A",$A$2+3," - ",Zdroj!$AL$15))</f>
        <v/>
      </c>
      <c r="D515" s="81" t="str">
        <f ca="1">IF(C515="","",CONCATENATE(OFFSET(Zdroj!AL$16,A512-1,0)," - ",OFFSET(Zdroj!BQ$16,A512-1,0)))</f>
        <v/>
      </c>
      <c r="E515" s="35" t="str">
        <f ca="1">IF(C515="","",OFFSET(Zdroj!BR$16,A512-1,0))</f>
        <v/>
      </c>
      <c r="F515" s="450"/>
      <c r="G515" s="451"/>
    </row>
    <row r="516" spans="2:7" x14ac:dyDescent="0.25">
      <c r="B516" s="449"/>
      <c r="C516" s="83" t="str">
        <f ca="1">IF(OFFSET(Zdroj!AM$16,A512-1,0)=0,"",CONCATENATE("A",$A$2+4," - ",Zdroj!$AM$15))</f>
        <v/>
      </c>
      <c r="D516" s="81" t="str">
        <f ca="1">IF(C516="","",CONCATENATE(OFFSET(Zdroj!AM$16,A512-1,0)," - ",OFFSET(Zdroj!BS$16,A512-1,0)))</f>
        <v/>
      </c>
      <c r="E516" s="35" t="str">
        <f ca="1">IF(C516="","",OFFSET(Zdroj!BT$16,A512-1,0))</f>
        <v/>
      </c>
      <c r="F516" s="450"/>
      <c r="G516" s="451"/>
    </row>
    <row r="517" spans="2:7" x14ac:dyDescent="0.25">
      <c r="B517" s="449"/>
      <c r="C517" s="83" t="str">
        <f ca="1">IF(OFFSET(Zdroj!AN$16,A512-1,0)=0,"",CONCATENATE("A",$A$2+5," - ",Zdroj!$AN$15))</f>
        <v/>
      </c>
      <c r="D517" s="81" t="str">
        <f ca="1">IF(C517="","",CONCATENATE(OFFSET(Zdroj!AN$16,A512-1,0)," - ",OFFSET(Zdroj!BU$16,A512-1,0)))</f>
        <v/>
      </c>
      <c r="E517" s="35" t="str">
        <f ca="1">IF(C517="","",OFFSET(Zdroj!BV$16,A512-1,0))</f>
        <v/>
      </c>
      <c r="F517" s="450"/>
      <c r="G517" s="451"/>
    </row>
    <row r="518" spans="2:7" x14ac:dyDescent="0.25">
      <c r="B518" s="449"/>
      <c r="C518" s="83" t="str">
        <f ca="1">IF(OFFSET(Zdroj!AO$16,A512-1,0)=0,"",CONCATENATE("B",$A$2," - ",Zdroj!$AO$15))</f>
        <v/>
      </c>
      <c r="D518" s="81" t="str">
        <f ca="1">IF(C518="","",CONCATENATE(OFFSET(Zdroj!AO$16,A512-1,0)))</f>
        <v/>
      </c>
      <c r="E518" s="35" t="str">
        <f ca="1">IF(C518="","",OFFSET(Zdroj!AP$16,A512-1,0))</f>
        <v/>
      </c>
      <c r="F518" s="450" t="str">
        <f t="shared" ref="F518" ca="1" si="114">IF(SUM(E518:E526)=0,"",SUM(E518:E526))</f>
        <v/>
      </c>
      <c r="G518" s="451"/>
    </row>
    <row r="519" spans="2:7" x14ac:dyDescent="0.25">
      <c r="B519" s="449"/>
      <c r="C519" s="83" t="str">
        <f ca="1">IF(OFFSET(Zdroj!AQ$16,A512-1,0)=0,"",CONCATENATE("B",$A$2+1," - ",Zdroj!$AQ$15))</f>
        <v/>
      </c>
      <c r="D519" s="81" t="str">
        <f ca="1">IF(C519="","",CONCATENATE(OFFSET(Zdroj!AQ$16,A512-1,0)))</f>
        <v/>
      </c>
      <c r="E519" s="35" t="str">
        <f ca="1">IF(C519="","",OFFSET(Zdroj!AR$16,A512-1,0))</f>
        <v/>
      </c>
      <c r="F519" s="450"/>
      <c r="G519" s="451"/>
    </row>
    <row r="520" spans="2:7" x14ac:dyDescent="0.25">
      <c r="B520" s="449"/>
      <c r="C520" s="83" t="str">
        <f ca="1">IF(OFFSET(Zdroj!AS$16,A512-1,0)=0,"",CONCATENATE("B",$A$2+2," - ",Zdroj!$AS$15))</f>
        <v/>
      </c>
      <c r="D520" s="81" t="str">
        <f ca="1">IF(C520="","",CONCATENATE(OFFSET(Zdroj!AS$16,A512-1,0)))</f>
        <v/>
      </c>
      <c r="E520" s="35" t="str">
        <f ca="1">IF(C520="","",OFFSET(Zdroj!AT$16,A512-1,0))</f>
        <v/>
      </c>
      <c r="F520" s="450"/>
      <c r="G520" s="451"/>
    </row>
    <row r="521" spans="2:7" x14ac:dyDescent="0.25">
      <c r="B521" s="449"/>
      <c r="C521" s="83" t="str">
        <f ca="1">IF(OFFSET(Zdroj!AU$16,A512-1,0)=0,"",CONCATENATE("B",$A$2+3," - ",Zdroj!$AU$15))</f>
        <v/>
      </c>
      <c r="D521" s="81" t="str">
        <f ca="1">IF(C521="","",CONCATENATE(OFFSET(Zdroj!AU$16,A512-1,0)))</f>
        <v/>
      </c>
      <c r="E521" s="35" t="str">
        <f ca="1">IF(C521="","",OFFSET(Zdroj!AV$16,A512-1,0))</f>
        <v/>
      </c>
      <c r="F521" s="450"/>
      <c r="G521" s="451"/>
    </row>
    <row r="522" spans="2:7" x14ac:dyDescent="0.25">
      <c r="B522" s="449"/>
      <c r="C522" s="83" t="str">
        <f ca="1">IF(OFFSET(Zdroj!AW$16,A512-1,0)=0,"",CONCATENATE("B",$A$2+4," - ",Zdroj!$AW$15))</f>
        <v/>
      </c>
      <c r="D522" s="81" t="str">
        <f ca="1">IF(C522="","",CONCATENATE(OFFSET(Zdroj!AW$16,A512-1,0)))</f>
        <v/>
      </c>
      <c r="E522" s="35" t="str">
        <f ca="1">IF(C522="","",OFFSET(Zdroj!AX$16,A512-1,0))</f>
        <v/>
      </c>
      <c r="F522" s="450"/>
      <c r="G522" s="451"/>
    </row>
    <row r="523" spans="2:7" x14ac:dyDescent="0.25">
      <c r="B523" s="449"/>
      <c r="C523" s="83" t="str">
        <f ca="1">IF(OFFSET(Zdroj!AY$16,A512-1,0)=0,"",CONCATENATE("B",$A$2+5," - ",Zdroj!$AY$15))</f>
        <v/>
      </c>
      <c r="D523" s="81" t="str">
        <f ca="1">IF(C523="","",CONCATENATE(OFFSET(Zdroj!AY$16,A512-1,0)))</f>
        <v/>
      </c>
      <c r="E523" s="35" t="str">
        <f ca="1">IF(C523="","",OFFSET(Zdroj!AZ$16,A512-1,0))</f>
        <v/>
      </c>
      <c r="F523" s="450"/>
      <c r="G523" s="451"/>
    </row>
    <row r="524" spans="2:7" x14ac:dyDescent="0.25">
      <c r="B524" s="449"/>
      <c r="C524" s="83" t="str">
        <f ca="1">IF(OFFSET(Zdroj!BA$16,A512-1,0)=0,"",CONCATENATE("B",$A$2+6," - ",Zdroj!$BA$15))</f>
        <v/>
      </c>
      <c r="D524" s="81" t="str">
        <f ca="1">IF(C524="","",CONCATENATE(OFFSET(Zdroj!BA$16,A512-1,0)))</f>
        <v/>
      </c>
      <c r="E524" s="35" t="str">
        <f ca="1">IF(C524="","",OFFSET(Zdroj!BB$16,A512-1,0))</f>
        <v/>
      </c>
      <c r="F524" s="450"/>
      <c r="G524" s="451"/>
    </row>
    <row r="525" spans="2:7" x14ac:dyDescent="0.25">
      <c r="B525" s="449"/>
      <c r="C525" s="83" t="str">
        <f ca="1">IF(OFFSET(Zdroj!BC$16,A512-1,0)=0,"",CONCATENATE("B",$A$2+7," - ",Zdroj!$BC$15))</f>
        <v/>
      </c>
      <c r="D525" s="81" t="str">
        <f ca="1">IF(C525="","",CONCATENATE(OFFSET(Zdroj!BC$16,A512-1,0)))</f>
        <v/>
      </c>
      <c r="E525" s="35" t="str">
        <f ca="1">IF(C525="","",OFFSET(Zdroj!BD$16,A512-1,0))</f>
        <v/>
      </c>
      <c r="F525" s="450"/>
      <c r="G525" s="451"/>
    </row>
    <row r="526" spans="2:7" x14ac:dyDescent="0.25">
      <c r="B526" s="449"/>
      <c r="C526" s="83" t="str">
        <f ca="1">IF(OFFSET(Zdroj!BE$16,A512-1,0)=0,"",CONCATENATE("B",$A$2+8," - ",Zdroj!$BE$15))</f>
        <v/>
      </c>
      <c r="D526" s="81" t="str">
        <f ca="1">IF(C526="","",CONCATENATE(OFFSET(Zdroj!BE$16,A512-1,0)))</f>
        <v/>
      </c>
      <c r="E526" s="35" t="str">
        <f ca="1">IF(C526="","",OFFSET(Zdroj!BF$16,A512-1,0))</f>
        <v/>
      </c>
      <c r="F526" s="450"/>
      <c r="G526" s="451"/>
    </row>
    <row r="527" spans="2:7" x14ac:dyDescent="0.25">
      <c r="B527" s="449"/>
      <c r="C527" s="83" t="str">
        <f ca="1">IF(OFFSET(Zdroj!BG$16,A512-1,0)=0,"",CONCATENATE("C",$A$2," - ",Zdroj!$BG$15))</f>
        <v/>
      </c>
      <c r="D527" s="81" t="str">
        <f ca="1">IF(C527="","",CONCATENATE(OFFSET(Zdroj!BG$16,A512-1,0)))</f>
        <v/>
      </c>
      <c r="E527" s="35" t="str">
        <f ca="1">IF(C527="","",OFFSET(Zdroj!BH$16,A512-1,0))</f>
        <v/>
      </c>
      <c r="F527" s="450" t="str">
        <f t="shared" ref="F527" ca="1" si="115">IF(SUM(E527:E528)=0,"",SUM(E527:E528))</f>
        <v/>
      </c>
      <c r="G527" s="451"/>
    </row>
    <row r="528" spans="2:7" x14ac:dyDescent="0.25">
      <c r="B528" s="449"/>
      <c r="C528" s="83" t="str">
        <f ca="1">IF(OFFSET(Zdroj!BI$16,A512-1,0)=0,"",CONCATENATE("C",$A$2+1," - ",Zdroj!$BI$15))</f>
        <v/>
      </c>
      <c r="D528" s="81" t="str">
        <f ca="1">IF(C528="","",CONCATENATE(OFFSET(Zdroj!BI$16,A512-1,0)))</f>
        <v/>
      </c>
      <c r="E528" s="35" t="str">
        <f ca="1">IF(C528="","",OFFSET(Zdroj!BJ$16,A512-1,0))</f>
        <v/>
      </c>
      <c r="F528" s="450"/>
      <c r="G528" s="451"/>
    </row>
    <row r="529" spans="1:7" x14ac:dyDescent="0.25">
      <c r="A529">
        <f>SUM((ROW()+15)/17)</f>
        <v>32</v>
      </c>
      <c r="B529" s="449" t="str">
        <f ca="1">IF(OFFSET(Zdroj!$B$16,A529-1,0)&gt;0,CONCATENATE(A529,"
","___ ","
",OFFSET(Zdroj!$B$16,A529-1,0)),"")</f>
        <v/>
      </c>
      <c r="C529" s="83" t="str">
        <f ca="1">IF(OFFSET(Zdroj!AI$16,A529-1,0)=0,"",CONCATENATE("A",$A$2," - ",Zdroj!$AI$15))</f>
        <v/>
      </c>
      <c r="D529" s="81" t="str">
        <f ca="1">IF(C529="","",CONCATENATE(OFFSET(Zdroj!AI$16,A529-1,0)," - ",OFFSET(Zdroj!BK$16,A529-1,0)))</f>
        <v/>
      </c>
      <c r="E529" s="35" t="str">
        <f ca="1">IF(C529="","",OFFSET(Zdroj!BL$16,A529-1,0))</f>
        <v/>
      </c>
      <c r="F529" s="450" t="str">
        <f t="shared" ref="F529" ca="1" si="116">IF(SUM(E529:E534)=0,"",SUM(E529:E534))</f>
        <v/>
      </c>
      <c r="G529" s="451" t="str">
        <f t="shared" ref="G529" ca="1" si="117">IF(SUM(E529:E545)=0,"",SUM(E529:E545))</f>
        <v/>
      </c>
    </row>
    <row r="530" spans="1:7" x14ac:dyDescent="0.25">
      <c r="B530" s="449"/>
      <c r="C530" s="83" t="str">
        <f ca="1">IF(OFFSET(Zdroj!AJ$16,A529-1,0)=0,"",CONCATENATE("A",$A$2+1," - ",Zdroj!$AJ$15))</f>
        <v/>
      </c>
      <c r="D530" s="81" t="str">
        <f ca="1">IF(C530="","",CONCATENATE(OFFSET(Zdroj!AJ$16,A529-1,0)," - ",OFFSET(Zdroj!BM$16,A529-1,0)))</f>
        <v/>
      </c>
      <c r="E530" s="35" t="str">
        <f ca="1">IF(C530="","",OFFSET(Zdroj!BN$16,A529-1,0))</f>
        <v/>
      </c>
      <c r="F530" s="450"/>
      <c r="G530" s="451"/>
    </row>
    <row r="531" spans="1:7" x14ac:dyDescent="0.25">
      <c r="B531" s="449"/>
      <c r="C531" s="83" t="str">
        <f ca="1">IF(OFFSET(Zdroj!AK$16,A529-1,0)=0,"",CONCATENATE("A",$A$2+2," - ",Zdroj!$AK$15))</f>
        <v/>
      </c>
      <c r="D531" s="81" t="str">
        <f ca="1">IF(C531="","",CONCATENATE(OFFSET(Zdroj!AK$16,A529-1,0)," - ",OFFSET(Zdroj!BO$16,A529-1,0)))</f>
        <v/>
      </c>
      <c r="E531" s="35" t="str">
        <f ca="1">IF(C531="","",OFFSET(Zdroj!BP$16,A529-1,0))</f>
        <v/>
      </c>
      <c r="F531" s="450"/>
      <c r="G531" s="451"/>
    </row>
    <row r="532" spans="1:7" x14ac:dyDescent="0.25">
      <c r="B532" s="449"/>
      <c r="C532" s="83" t="str">
        <f ca="1">IF(OFFSET(Zdroj!AL$16,A529-1,0)=0,"",CONCATENATE("A",$A$2+3," - ",Zdroj!$AL$15))</f>
        <v/>
      </c>
      <c r="D532" s="81" t="str">
        <f ca="1">IF(C532="","",CONCATENATE(OFFSET(Zdroj!AL$16,A529-1,0)," - ",OFFSET(Zdroj!BQ$16,A529-1,0)))</f>
        <v/>
      </c>
      <c r="E532" s="35" t="str">
        <f ca="1">IF(C532="","",OFFSET(Zdroj!BR$16,A529-1,0))</f>
        <v/>
      </c>
      <c r="F532" s="450"/>
      <c r="G532" s="451"/>
    </row>
    <row r="533" spans="1:7" x14ac:dyDescent="0.25">
      <c r="B533" s="449"/>
      <c r="C533" s="83" t="str">
        <f ca="1">IF(OFFSET(Zdroj!AM$16,A529-1,0)=0,"",CONCATENATE("A",$A$2+4," - ",Zdroj!$AM$15))</f>
        <v/>
      </c>
      <c r="D533" s="81" t="str">
        <f ca="1">IF(C533="","",CONCATENATE(OFFSET(Zdroj!AM$16,A529-1,0)," - ",OFFSET(Zdroj!BS$16,A529-1,0)))</f>
        <v/>
      </c>
      <c r="E533" s="35" t="str">
        <f ca="1">IF(C533="","",OFFSET(Zdroj!BT$16,A529-1,0))</f>
        <v/>
      </c>
      <c r="F533" s="450"/>
      <c r="G533" s="451"/>
    </row>
    <row r="534" spans="1:7" x14ac:dyDescent="0.25">
      <c r="B534" s="449"/>
      <c r="C534" s="83" t="str">
        <f ca="1">IF(OFFSET(Zdroj!AN$16,A529-1,0)=0,"",CONCATENATE("A",$A$2+5," - ",Zdroj!$AN$15))</f>
        <v/>
      </c>
      <c r="D534" s="81" t="str">
        <f ca="1">IF(C534="","",CONCATENATE(OFFSET(Zdroj!AN$16,A529-1,0)," - ",OFFSET(Zdroj!BU$16,A529-1,0)))</f>
        <v/>
      </c>
      <c r="E534" s="35" t="str">
        <f ca="1">IF(C534="","",OFFSET(Zdroj!BV$16,A529-1,0))</f>
        <v/>
      </c>
      <c r="F534" s="450"/>
      <c r="G534" s="451"/>
    </row>
    <row r="535" spans="1:7" x14ac:dyDescent="0.25">
      <c r="B535" s="449"/>
      <c r="C535" s="83" t="str">
        <f ca="1">IF(OFFSET(Zdroj!AO$16,A529-1,0)=0,"",CONCATENATE("B",$A$2," - ",Zdroj!$AO$15))</f>
        <v/>
      </c>
      <c r="D535" s="81" t="str">
        <f ca="1">IF(C535="","",CONCATENATE(OFFSET(Zdroj!AO$16,A529-1,0)))</f>
        <v/>
      </c>
      <c r="E535" s="35" t="str">
        <f ca="1">IF(C535="","",OFFSET(Zdroj!AP$16,A529-1,0))</f>
        <v/>
      </c>
      <c r="F535" s="450" t="str">
        <f t="shared" ref="F535" ca="1" si="118">IF(SUM(E535:E543)=0,"",SUM(E535:E543))</f>
        <v/>
      </c>
      <c r="G535" s="451"/>
    </row>
    <row r="536" spans="1:7" x14ac:dyDescent="0.25">
      <c r="B536" s="449"/>
      <c r="C536" s="83" t="str">
        <f ca="1">IF(OFFSET(Zdroj!AQ$16,A529-1,0)=0,"",CONCATENATE("B",$A$2+1," - ",Zdroj!$AQ$15))</f>
        <v/>
      </c>
      <c r="D536" s="81" t="str">
        <f ca="1">IF(C536="","",CONCATENATE(OFFSET(Zdroj!AQ$16,A529-1,0)))</f>
        <v/>
      </c>
      <c r="E536" s="35" t="str">
        <f ca="1">IF(C536="","",OFFSET(Zdroj!AR$16,A529-1,0))</f>
        <v/>
      </c>
      <c r="F536" s="450"/>
      <c r="G536" s="451"/>
    </row>
    <row r="537" spans="1:7" x14ac:dyDescent="0.25">
      <c r="B537" s="449"/>
      <c r="C537" s="83" t="str">
        <f ca="1">IF(OFFSET(Zdroj!AS$16,A529-1,0)=0,"",CONCATENATE("B",$A$2+2," - ",Zdroj!$AS$15))</f>
        <v/>
      </c>
      <c r="D537" s="81" t="str">
        <f ca="1">IF(C537="","",CONCATENATE(OFFSET(Zdroj!AS$16,A529-1,0)))</f>
        <v/>
      </c>
      <c r="E537" s="35" t="str">
        <f ca="1">IF(C537="","",OFFSET(Zdroj!AT$16,A529-1,0))</f>
        <v/>
      </c>
      <c r="F537" s="450"/>
      <c r="G537" s="451"/>
    </row>
    <row r="538" spans="1:7" x14ac:dyDescent="0.25">
      <c r="B538" s="449"/>
      <c r="C538" s="83" t="str">
        <f ca="1">IF(OFFSET(Zdroj!AU$16,A529-1,0)=0,"",CONCATENATE("B",$A$2+3," - ",Zdroj!$AU$15))</f>
        <v/>
      </c>
      <c r="D538" s="81" t="str">
        <f ca="1">IF(C538="","",CONCATENATE(OFFSET(Zdroj!AU$16,A529-1,0)))</f>
        <v/>
      </c>
      <c r="E538" s="35" t="str">
        <f ca="1">IF(C538="","",OFFSET(Zdroj!AV$16,A529-1,0))</f>
        <v/>
      </c>
      <c r="F538" s="450"/>
      <c r="G538" s="451"/>
    </row>
    <row r="539" spans="1:7" x14ac:dyDescent="0.25">
      <c r="B539" s="449"/>
      <c r="C539" s="83" t="str">
        <f ca="1">IF(OFFSET(Zdroj!AW$16,A529-1,0)=0,"",CONCATENATE("B",$A$2+4," - ",Zdroj!$AW$15))</f>
        <v/>
      </c>
      <c r="D539" s="81" t="str">
        <f ca="1">IF(C539="","",CONCATENATE(OFFSET(Zdroj!AW$16,A529-1,0)))</f>
        <v/>
      </c>
      <c r="E539" s="35" t="str">
        <f ca="1">IF(C539="","",OFFSET(Zdroj!AX$16,A529-1,0))</f>
        <v/>
      </c>
      <c r="F539" s="450"/>
      <c r="G539" s="451"/>
    </row>
    <row r="540" spans="1:7" x14ac:dyDescent="0.25">
      <c r="B540" s="449"/>
      <c r="C540" s="83" t="str">
        <f ca="1">IF(OFFSET(Zdroj!AY$16,A529-1,0)=0,"",CONCATENATE("B",$A$2+5," - ",Zdroj!$AY$15))</f>
        <v/>
      </c>
      <c r="D540" s="81" t="str">
        <f ca="1">IF(C540="","",CONCATENATE(OFFSET(Zdroj!AY$16,A529-1,0)))</f>
        <v/>
      </c>
      <c r="E540" s="35" t="str">
        <f ca="1">IF(C540="","",OFFSET(Zdroj!AZ$16,A529-1,0))</f>
        <v/>
      </c>
      <c r="F540" s="450"/>
      <c r="G540" s="451"/>
    </row>
    <row r="541" spans="1:7" x14ac:dyDescent="0.25">
      <c r="B541" s="449"/>
      <c r="C541" s="83" t="str">
        <f ca="1">IF(OFFSET(Zdroj!BA$16,A529-1,0)=0,"",CONCATENATE("B",$A$2+6," - ",Zdroj!$BA$15))</f>
        <v/>
      </c>
      <c r="D541" s="81" t="str">
        <f ca="1">IF(C541="","",CONCATENATE(OFFSET(Zdroj!BA$16,A529-1,0)))</f>
        <v/>
      </c>
      <c r="E541" s="35" t="str">
        <f ca="1">IF(C541="","",OFFSET(Zdroj!BB$16,A529-1,0))</f>
        <v/>
      </c>
      <c r="F541" s="450"/>
      <c r="G541" s="451"/>
    </row>
    <row r="542" spans="1:7" x14ac:dyDescent="0.25">
      <c r="B542" s="449"/>
      <c r="C542" s="83" t="str">
        <f ca="1">IF(OFFSET(Zdroj!BC$16,A529-1,0)=0,"",CONCATENATE("B",$A$2+7," - ",Zdroj!$BC$15))</f>
        <v/>
      </c>
      <c r="D542" s="81" t="str">
        <f ca="1">IF(C542="","",CONCATENATE(OFFSET(Zdroj!BC$16,A529-1,0)))</f>
        <v/>
      </c>
      <c r="E542" s="35" t="str">
        <f ca="1">IF(C542="","",OFFSET(Zdroj!BD$16,A529-1,0))</f>
        <v/>
      </c>
      <c r="F542" s="450"/>
      <c r="G542" s="451"/>
    </row>
    <row r="543" spans="1:7" x14ac:dyDescent="0.25">
      <c r="B543" s="449"/>
      <c r="C543" s="83" t="str">
        <f ca="1">IF(OFFSET(Zdroj!BE$16,A529-1,0)=0,"",CONCATENATE("B",$A$2+8," - ",Zdroj!$BE$15))</f>
        <v/>
      </c>
      <c r="D543" s="81" t="str">
        <f ca="1">IF(C543="","",CONCATENATE(OFFSET(Zdroj!BE$16,A529-1,0)))</f>
        <v/>
      </c>
      <c r="E543" s="35" t="str">
        <f ca="1">IF(C543="","",OFFSET(Zdroj!BF$16,A529-1,0))</f>
        <v/>
      </c>
      <c r="F543" s="450"/>
      <c r="G543" s="451"/>
    </row>
    <row r="544" spans="1:7" x14ac:dyDescent="0.25">
      <c r="B544" s="449"/>
      <c r="C544" s="83" t="str">
        <f ca="1">IF(OFFSET(Zdroj!BG$16,A529-1,0)=0,"",CONCATENATE("C",$A$2," - ",Zdroj!$BG$15))</f>
        <v/>
      </c>
      <c r="D544" s="81" t="str">
        <f ca="1">IF(C544="","",CONCATENATE(OFFSET(Zdroj!BG$16,A529-1,0)))</f>
        <v/>
      </c>
      <c r="E544" s="35" t="str">
        <f ca="1">IF(C544="","",OFFSET(Zdroj!BH$16,A529-1,0))</f>
        <v/>
      </c>
      <c r="F544" s="450" t="str">
        <f t="shared" ref="F544" ca="1" si="119">IF(SUM(E544:E545)=0,"",SUM(E544:E545))</f>
        <v/>
      </c>
      <c r="G544" s="451"/>
    </row>
    <row r="545" spans="1:7" x14ac:dyDescent="0.25">
      <c r="B545" s="449"/>
      <c r="C545" s="83" t="str">
        <f ca="1">IF(OFFSET(Zdroj!BI$16,A529-1,0)=0,"",CONCATENATE("C",$A$2+1," - ",Zdroj!$BI$15))</f>
        <v/>
      </c>
      <c r="D545" s="81" t="str">
        <f ca="1">IF(C545="","",CONCATENATE(OFFSET(Zdroj!BI$16,A529-1,0)))</f>
        <v/>
      </c>
      <c r="E545" s="35" t="str">
        <f ca="1">IF(C545="","",OFFSET(Zdroj!BJ$16,A529-1,0))</f>
        <v/>
      </c>
      <c r="F545" s="450"/>
      <c r="G545" s="451"/>
    </row>
    <row r="546" spans="1:7" x14ac:dyDescent="0.25">
      <c r="A546">
        <f>SUM((ROW()+15)/17)</f>
        <v>33</v>
      </c>
      <c r="B546" s="449" t="str">
        <f ca="1">IF(OFFSET(Zdroj!$B$16,A546-1,0)&gt;0,CONCATENATE(A546,"
","___ ","
",OFFSET(Zdroj!$B$16,A546-1,0)),"")</f>
        <v/>
      </c>
      <c r="C546" s="83" t="str">
        <f ca="1">IF(OFFSET(Zdroj!AI$16,A546-1,0)=0,"",CONCATENATE("A",$A$2," - ",Zdroj!$AI$15))</f>
        <v/>
      </c>
      <c r="D546" s="81" t="str">
        <f ca="1">IF(C546="","",CONCATENATE(OFFSET(Zdroj!AI$16,A546-1,0)," - ",OFFSET(Zdroj!BK$16,A546-1,0)))</f>
        <v/>
      </c>
      <c r="E546" s="35" t="str">
        <f ca="1">IF(C546="","",OFFSET(Zdroj!BL$16,A546-1,0))</f>
        <v/>
      </c>
      <c r="F546" s="450" t="str">
        <f t="shared" ref="F546" ca="1" si="120">IF(SUM(E546:E551)=0,"",SUM(E546:E551))</f>
        <v/>
      </c>
      <c r="G546" s="451" t="str">
        <f t="shared" ref="G546" ca="1" si="121">IF(SUM(E546:E562)=0,"",SUM(E546:E562))</f>
        <v/>
      </c>
    </row>
    <row r="547" spans="1:7" x14ac:dyDescent="0.25">
      <c r="B547" s="449"/>
      <c r="C547" s="83" t="str">
        <f ca="1">IF(OFFSET(Zdroj!AJ$16,A546-1,0)=0,"",CONCATENATE("A",$A$2+1," - ",Zdroj!$AJ$15))</f>
        <v/>
      </c>
      <c r="D547" s="81" t="str">
        <f ca="1">IF(C547="","",CONCATENATE(OFFSET(Zdroj!AJ$16,A546-1,0)," - ",OFFSET(Zdroj!BM$16,A546-1,0)))</f>
        <v/>
      </c>
      <c r="E547" s="35" t="str">
        <f ca="1">IF(C547="","",OFFSET(Zdroj!BN$16,A546-1,0))</f>
        <v/>
      </c>
      <c r="F547" s="450"/>
      <c r="G547" s="451"/>
    </row>
    <row r="548" spans="1:7" x14ac:dyDescent="0.25">
      <c r="B548" s="449"/>
      <c r="C548" s="83" t="str">
        <f ca="1">IF(OFFSET(Zdroj!AK$16,A546-1,0)=0,"",CONCATENATE("A",$A$2+2," - ",Zdroj!$AK$15))</f>
        <v/>
      </c>
      <c r="D548" s="81" t="str">
        <f ca="1">IF(C548="","",CONCATENATE(OFFSET(Zdroj!AK$16,A546-1,0)," - ",OFFSET(Zdroj!BO$16,A546-1,0)))</f>
        <v/>
      </c>
      <c r="E548" s="35" t="str">
        <f ca="1">IF(C548="","",OFFSET(Zdroj!BP$16,A546-1,0))</f>
        <v/>
      </c>
      <c r="F548" s="450"/>
      <c r="G548" s="451"/>
    </row>
    <row r="549" spans="1:7" x14ac:dyDescent="0.25">
      <c r="B549" s="449"/>
      <c r="C549" s="83" t="str">
        <f ca="1">IF(OFFSET(Zdroj!AL$16,A546-1,0)=0,"",CONCATENATE("A",$A$2+3," - ",Zdroj!$AL$15))</f>
        <v/>
      </c>
      <c r="D549" s="81" t="str">
        <f ca="1">IF(C549="","",CONCATENATE(OFFSET(Zdroj!AL$16,A546-1,0)," - ",OFFSET(Zdroj!BQ$16,A546-1,0)))</f>
        <v/>
      </c>
      <c r="E549" s="35" t="str">
        <f ca="1">IF(C549="","",OFFSET(Zdroj!BR$16,A546-1,0))</f>
        <v/>
      </c>
      <c r="F549" s="450"/>
      <c r="G549" s="451"/>
    </row>
    <row r="550" spans="1:7" x14ac:dyDescent="0.25">
      <c r="B550" s="449"/>
      <c r="C550" s="83" t="str">
        <f ca="1">IF(OFFSET(Zdroj!AM$16,A546-1,0)=0,"",CONCATENATE("A",$A$2+4," - ",Zdroj!$AM$15))</f>
        <v/>
      </c>
      <c r="D550" s="81" t="str">
        <f ca="1">IF(C550="","",CONCATENATE(OFFSET(Zdroj!AM$16,A546-1,0)," - ",OFFSET(Zdroj!BS$16,A546-1,0)))</f>
        <v/>
      </c>
      <c r="E550" s="35" t="str">
        <f ca="1">IF(C550="","",OFFSET(Zdroj!BT$16,A546-1,0))</f>
        <v/>
      </c>
      <c r="F550" s="450"/>
      <c r="G550" s="451"/>
    </row>
    <row r="551" spans="1:7" x14ac:dyDescent="0.25">
      <c r="B551" s="449"/>
      <c r="C551" s="83" t="str">
        <f ca="1">IF(OFFSET(Zdroj!AN$16,A546-1,0)=0,"",CONCATENATE("A",$A$2+5," - ",Zdroj!$AN$15))</f>
        <v/>
      </c>
      <c r="D551" s="81" t="str">
        <f ca="1">IF(C551="","",CONCATENATE(OFFSET(Zdroj!AN$16,A546-1,0)," - ",OFFSET(Zdroj!BU$16,A546-1,0)))</f>
        <v/>
      </c>
      <c r="E551" s="35" t="str">
        <f ca="1">IF(C551="","",OFFSET(Zdroj!BV$16,A546-1,0))</f>
        <v/>
      </c>
      <c r="F551" s="450"/>
      <c r="G551" s="451"/>
    </row>
    <row r="552" spans="1:7" x14ac:dyDescent="0.25">
      <c r="B552" s="449"/>
      <c r="C552" s="83" t="str">
        <f ca="1">IF(OFFSET(Zdroj!AO$16,A546-1,0)=0,"",CONCATENATE("B",$A$2," - ",Zdroj!$AO$15))</f>
        <v/>
      </c>
      <c r="D552" s="81" t="str">
        <f ca="1">IF(C552="","",CONCATENATE(OFFSET(Zdroj!AO$16,A546-1,0)))</f>
        <v/>
      </c>
      <c r="E552" s="35" t="str">
        <f ca="1">IF(C552="","",OFFSET(Zdroj!AP$16,A546-1,0))</f>
        <v/>
      </c>
      <c r="F552" s="450" t="str">
        <f t="shared" ref="F552" ca="1" si="122">IF(SUM(E552:E560)=0,"",SUM(E552:E560))</f>
        <v/>
      </c>
      <c r="G552" s="451"/>
    </row>
    <row r="553" spans="1:7" x14ac:dyDescent="0.25">
      <c r="B553" s="449"/>
      <c r="C553" s="83" t="str">
        <f ca="1">IF(OFFSET(Zdroj!AQ$16,A546-1,0)=0,"",CONCATENATE("B",$A$2+1," - ",Zdroj!$AQ$15))</f>
        <v/>
      </c>
      <c r="D553" s="81" t="str">
        <f ca="1">IF(C553="","",CONCATENATE(OFFSET(Zdroj!AQ$16,A546-1,0)))</f>
        <v/>
      </c>
      <c r="E553" s="35" t="str">
        <f ca="1">IF(C553="","",OFFSET(Zdroj!AR$16,A546-1,0))</f>
        <v/>
      </c>
      <c r="F553" s="450"/>
      <c r="G553" s="451"/>
    </row>
    <row r="554" spans="1:7" x14ac:dyDescent="0.25">
      <c r="B554" s="449"/>
      <c r="C554" s="83" t="str">
        <f ca="1">IF(OFFSET(Zdroj!AS$16,A546-1,0)=0,"",CONCATENATE("B",$A$2+2," - ",Zdroj!$AS$15))</f>
        <v/>
      </c>
      <c r="D554" s="81" t="str">
        <f ca="1">IF(C554="","",CONCATENATE(OFFSET(Zdroj!AS$16,A546-1,0)))</f>
        <v/>
      </c>
      <c r="E554" s="35" t="str">
        <f ca="1">IF(C554="","",OFFSET(Zdroj!AT$16,A546-1,0))</f>
        <v/>
      </c>
      <c r="F554" s="450"/>
      <c r="G554" s="451"/>
    </row>
    <row r="555" spans="1:7" x14ac:dyDescent="0.25">
      <c r="B555" s="449"/>
      <c r="C555" s="83" t="str">
        <f ca="1">IF(OFFSET(Zdroj!AU$16,A546-1,0)=0,"",CONCATENATE("B",$A$2+3," - ",Zdroj!$AU$15))</f>
        <v/>
      </c>
      <c r="D555" s="81" t="str">
        <f ca="1">IF(C555="","",CONCATENATE(OFFSET(Zdroj!AU$16,A546-1,0)))</f>
        <v/>
      </c>
      <c r="E555" s="35" t="str">
        <f ca="1">IF(C555="","",OFFSET(Zdroj!AV$16,A546-1,0))</f>
        <v/>
      </c>
      <c r="F555" s="450"/>
      <c r="G555" s="451"/>
    </row>
    <row r="556" spans="1:7" x14ac:dyDescent="0.25">
      <c r="B556" s="449"/>
      <c r="C556" s="83" t="str">
        <f ca="1">IF(OFFSET(Zdroj!AW$16,A546-1,0)=0,"",CONCATENATE("B",$A$2+4," - ",Zdroj!$AW$15))</f>
        <v/>
      </c>
      <c r="D556" s="81" t="str">
        <f ca="1">IF(C556="","",CONCATENATE(OFFSET(Zdroj!AW$16,A546-1,0)))</f>
        <v/>
      </c>
      <c r="E556" s="35" t="str">
        <f ca="1">IF(C556="","",OFFSET(Zdroj!AX$16,A546-1,0))</f>
        <v/>
      </c>
      <c r="F556" s="450"/>
      <c r="G556" s="451"/>
    </row>
    <row r="557" spans="1:7" x14ac:dyDescent="0.25">
      <c r="B557" s="449"/>
      <c r="C557" s="83" t="str">
        <f ca="1">IF(OFFSET(Zdroj!AY$16,A546-1,0)=0,"",CONCATENATE("B",$A$2+5," - ",Zdroj!$AY$15))</f>
        <v/>
      </c>
      <c r="D557" s="81" t="str">
        <f ca="1">IF(C557="","",CONCATENATE(OFFSET(Zdroj!AY$16,A546-1,0)))</f>
        <v/>
      </c>
      <c r="E557" s="35" t="str">
        <f ca="1">IF(C557="","",OFFSET(Zdroj!AZ$16,A546-1,0))</f>
        <v/>
      </c>
      <c r="F557" s="450"/>
      <c r="G557" s="451"/>
    </row>
    <row r="558" spans="1:7" x14ac:dyDescent="0.25">
      <c r="B558" s="449"/>
      <c r="C558" s="83" t="str">
        <f ca="1">IF(OFFSET(Zdroj!BA$16,A546-1,0)=0,"",CONCATENATE("B",$A$2+6," - ",Zdroj!$BA$15))</f>
        <v/>
      </c>
      <c r="D558" s="81" t="str">
        <f ca="1">IF(C558="","",CONCATENATE(OFFSET(Zdroj!BA$16,A546-1,0)))</f>
        <v/>
      </c>
      <c r="E558" s="35" t="str">
        <f ca="1">IF(C558="","",OFFSET(Zdroj!BB$16,A546-1,0))</f>
        <v/>
      </c>
      <c r="F558" s="450"/>
      <c r="G558" s="451"/>
    </row>
    <row r="559" spans="1:7" x14ac:dyDescent="0.25">
      <c r="B559" s="449"/>
      <c r="C559" s="83" t="str">
        <f ca="1">IF(OFFSET(Zdroj!BC$16,A546-1,0)=0,"",CONCATENATE("B",$A$2+7," - ",Zdroj!$BC$15))</f>
        <v/>
      </c>
      <c r="D559" s="81" t="str">
        <f ca="1">IF(C559="","",CONCATENATE(OFFSET(Zdroj!BC$16,A546-1,0)))</f>
        <v/>
      </c>
      <c r="E559" s="35" t="str">
        <f ca="1">IF(C559="","",OFFSET(Zdroj!BD$16,A546-1,0))</f>
        <v/>
      </c>
      <c r="F559" s="450"/>
      <c r="G559" s="451"/>
    </row>
    <row r="560" spans="1:7" x14ac:dyDescent="0.25">
      <c r="B560" s="449"/>
      <c r="C560" s="83" t="str">
        <f ca="1">IF(OFFSET(Zdroj!BE$16,A546-1,0)=0,"",CONCATENATE("B",$A$2+8," - ",Zdroj!$BE$15))</f>
        <v/>
      </c>
      <c r="D560" s="81" t="str">
        <f ca="1">IF(C560="","",CONCATENATE(OFFSET(Zdroj!BE$16,A546-1,0)))</f>
        <v/>
      </c>
      <c r="E560" s="35" t="str">
        <f ca="1">IF(C560="","",OFFSET(Zdroj!BF$16,A546-1,0))</f>
        <v/>
      </c>
      <c r="F560" s="450"/>
      <c r="G560" s="451"/>
    </row>
    <row r="561" spans="1:7" x14ac:dyDescent="0.25">
      <c r="B561" s="449"/>
      <c r="C561" s="83" t="str">
        <f ca="1">IF(OFFSET(Zdroj!BG$16,A546-1,0)=0,"",CONCATENATE("C",$A$2," - ",Zdroj!$BG$15))</f>
        <v/>
      </c>
      <c r="D561" s="81" t="str">
        <f ca="1">IF(C561="","",CONCATENATE(OFFSET(Zdroj!BG$16,A546-1,0)))</f>
        <v/>
      </c>
      <c r="E561" s="35" t="str">
        <f ca="1">IF(C561="","",OFFSET(Zdroj!BH$16,A546-1,0))</f>
        <v/>
      </c>
      <c r="F561" s="450" t="str">
        <f t="shared" ref="F561" ca="1" si="123">IF(SUM(E561:E562)=0,"",SUM(E561:E562))</f>
        <v/>
      </c>
      <c r="G561" s="451"/>
    </row>
    <row r="562" spans="1:7" x14ac:dyDescent="0.25">
      <c r="B562" s="449"/>
      <c r="C562" s="83" t="str">
        <f ca="1">IF(OFFSET(Zdroj!BI$16,A546-1,0)=0,"",CONCATENATE("C",$A$2+1," - ",Zdroj!$BI$15))</f>
        <v/>
      </c>
      <c r="D562" s="81" t="str">
        <f ca="1">IF(C562="","",CONCATENATE(OFFSET(Zdroj!BI$16,A546-1,0)))</f>
        <v/>
      </c>
      <c r="E562" s="35" t="str">
        <f ca="1">IF(C562="","",OFFSET(Zdroj!BJ$16,A546-1,0))</f>
        <v/>
      </c>
      <c r="F562" s="450"/>
      <c r="G562" s="451"/>
    </row>
    <row r="563" spans="1:7" x14ac:dyDescent="0.25">
      <c r="A563">
        <f>SUM((ROW()+15)/17)</f>
        <v>34</v>
      </c>
      <c r="B563" s="449" t="str">
        <f ca="1">IF(OFFSET(Zdroj!$B$16,A563-1,0)&gt;0,CONCATENATE(A563,"
","___ ","
",OFFSET(Zdroj!$B$16,A563-1,0)),"")</f>
        <v/>
      </c>
      <c r="C563" s="83" t="str">
        <f ca="1">IF(OFFSET(Zdroj!AI$16,A563-1,0)=0,"",CONCATENATE("A",$A$2," - ",Zdroj!$AI$15))</f>
        <v/>
      </c>
      <c r="D563" s="81" t="str">
        <f ca="1">IF(C563="","",CONCATENATE(OFFSET(Zdroj!AI$16,A563-1,0)," - ",OFFSET(Zdroj!BK$16,A563-1,0)))</f>
        <v/>
      </c>
      <c r="E563" s="35" t="str">
        <f ca="1">IF(C563="","",OFFSET(Zdroj!BL$16,A563-1,0))</f>
        <v/>
      </c>
      <c r="F563" s="450" t="str">
        <f t="shared" ref="F563" ca="1" si="124">IF(SUM(E563:E568)=0,"",SUM(E563:E568))</f>
        <v/>
      </c>
      <c r="G563" s="451" t="str">
        <f t="shared" ref="G563" ca="1" si="125">IF(SUM(E563:E579)=0,"",SUM(E563:E579))</f>
        <v/>
      </c>
    </row>
    <row r="564" spans="1:7" x14ac:dyDescent="0.25">
      <c r="B564" s="449"/>
      <c r="C564" s="83" t="str">
        <f ca="1">IF(OFFSET(Zdroj!AJ$16,A563-1,0)=0,"",CONCATENATE("A",$A$2+1," - ",Zdroj!$AJ$15))</f>
        <v/>
      </c>
      <c r="D564" s="81" t="str">
        <f ca="1">IF(C564="","",CONCATENATE(OFFSET(Zdroj!AJ$16,A563-1,0)," - ",OFFSET(Zdroj!BM$16,A563-1,0)))</f>
        <v/>
      </c>
      <c r="E564" s="35" t="str">
        <f ca="1">IF(C564="","",OFFSET(Zdroj!BN$16,A563-1,0))</f>
        <v/>
      </c>
      <c r="F564" s="450"/>
      <c r="G564" s="451"/>
    </row>
    <row r="565" spans="1:7" x14ac:dyDescent="0.25">
      <c r="B565" s="449"/>
      <c r="C565" s="83" t="str">
        <f ca="1">IF(OFFSET(Zdroj!AK$16,A563-1,0)=0,"",CONCATENATE("A",$A$2+2," - ",Zdroj!$AK$15))</f>
        <v/>
      </c>
      <c r="D565" s="81" t="str">
        <f ca="1">IF(C565="","",CONCATENATE(OFFSET(Zdroj!AK$16,A563-1,0)," - ",OFFSET(Zdroj!BO$16,A563-1,0)))</f>
        <v/>
      </c>
      <c r="E565" s="35" t="str">
        <f ca="1">IF(C565="","",OFFSET(Zdroj!BP$16,A563-1,0))</f>
        <v/>
      </c>
      <c r="F565" s="450"/>
      <c r="G565" s="451"/>
    </row>
    <row r="566" spans="1:7" x14ac:dyDescent="0.25">
      <c r="B566" s="449"/>
      <c r="C566" s="83" t="str">
        <f ca="1">IF(OFFSET(Zdroj!AL$16,A563-1,0)=0,"",CONCATENATE("A",$A$2+3," - ",Zdroj!$AL$15))</f>
        <v/>
      </c>
      <c r="D566" s="81" t="str">
        <f ca="1">IF(C566="","",CONCATENATE(OFFSET(Zdroj!AL$16,A563-1,0)," - ",OFFSET(Zdroj!BQ$16,A563-1,0)))</f>
        <v/>
      </c>
      <c r="E566" s="35" t="str">
        <f ca="1">IF(C566="","",OFFSET(Zdroj!BR$16,A563-1,0))</f>
        <v/>
      </c>
      <c r="F566" s="450"/>
      <c r="G566" s="451"/>
    </row>
    <row r="567" spans="1:7" x14ac:dyDescent="0.25">
      <c r="B567" s="449"/>
      <c r="C567" s="83" t="str">
        <f ca="1">IF(OFFSET(Zdroj!AM$16,A563-1,0)=0,"",CONCATENATE("A",$A$2+4," - ",Zdroj!$AM$15))</f>
        <v/>
      </c>
      <c r="D567" s="81" t="str">
        <f ca="1">IF(C567="","",CONCATENATE(OFFSET(Zdroj!AM$16,A563-1,0)," - ",OFFSET(Zdroj!BS$16,A563-1,0)))</f>
        <v/>
      </c>
      <c r="E567" s="35" t="str">
        <f ca="1">IF(C567="","",OFFSET(Zdroj!BT$16,A563-1,0))</f>
        <v/>
      </c>
      <c r="F567" s="450"/>
      <c r="G567" s="451"/>
    </row>
    <row r="568" spans="1:7" x14ac:dyDescent="0.25">
      <c r="B568" s="449"/>
      <c r="C568" s="83" t="str">
        <f ca="1">IF(OFFSET(Zdroj!AN$16,A563-1,0)=0,"",CONCATENATE("A",$A$2+5," - ",Zdroj!$AN$15))</f>
        <v/>
      </c>
      <c r="D568" s="81" t="str">
        <f ca="1">IF(C568="","",CONCATENATE(OFFSET(Zdroj!AN$16,A563-1,0)," - ",OFFSET(Zdroj!BU$16,A563-1,0)))</f>
        <v/>
      </c>
      <c r="E568" s="35" t="str">
        <f ca="1">IF(C568="","",OFFSET(Zdroj!BV$16,A563-1,0))</f>
        <v/>
      </c>
      <c r="F568" s="450"/>
      <c r="G568" s="451"/>
    </row>
    <row r="569" spans="1:7" x14ac:dyDescent="0.25">
      <c r="B569" s="449"/>
      <c r="C569" s="83" t="str">
        <f ca="1">IF(OFFSET(Zdroj!AO$16,A563-1,0)=0,"",CONCATENATE("B",$A$2," - ",Zdroj!$AO$15))</f>
        <v/>
      </c>
      <c r="D569" s="81" t="str">
        <f ca="1">IF(C569="","",CONCATENATE(OFFSET(Zdroj!AO$16,A563-1,0)))</f>
        <v/>
      </c>
      <c r="E569" s="35" t="str">
        <f ca="1">IF(C569="","",OFFSET(Zdroj!AP$16,A563-1,0))</f>
        <v/>
      </c>
      <c r="F569" s="450" t="str">
        <f t="shared" ref="F569" ca="1" si="126">IF(SUM(E569:E577)=0,"",SUM(E569:E577))</f>
        <v/>
      </c>
      <c r="G569" s="451"/>
    </row>
    <row r="570" spans="1:7" x14ac:dyDescent="0.25">
      <c r="B570" s="449"/>
      <c r="C570" s="83" t="str">
        <f ca="1">IF(OFFSET(Zdroj!AQ$16,A563-1,0)=0,"",CONCATENATE("B",$A$2+1," - ",Zdroj!$AQ$15))</f>
        <v/>
      </c>
      <c r="D570" s="81" t="str">
        <f ca="1">IF(C570="","",CONCATENATE(OFFSET(Zdroj!AQ$16,A563-1,0)))</f>
        <v/>
      </c>
      <c r="E570" s="35" t="str">
        <f ca="1">IF(C570="","",OFFSET(Zdroj!AR$16,A563-1,0))</f>
        <v/>
      </c>
      <c r="F570" s="450"/>
      <c r="G570" s="451"/>
    </row>
    <row r="571" spans="1:7" x14ac:dyDescent="0.25">
      <c r="B571" s="449"/>
      <c r="C571" s="83" t="str">
        <f ca="1">IF(OFFSET(Zdroj!AS$16,A563-1,0)=0,"",CONCATENATE("B",$A$2+2," - ",Zdroj!$AS$15))</f>
        <v/>
      </c>
      <c r="D571" s="81" t="str">
        <f ca="1">IF(C571="","",CONCATENATE(OFFSET(Zdroj!AS$16,A563-1,0)))</f>
        <v/>
      </c>
      <c r="E571" s="35" t="str">
        <f ca="1">IF(C571="","",OFFSET(Zdroj!AT$16,A563-1,0))</f>
        <v/>
      </c>
      <c r="F571" s="450"/>
      <c r="G571" s="451"/>
    </row>
    <row r="572" spans="1:7" x14ac:dyDescent="0.25">
      <c r="B572" s="449"/>
      <c r="C572" s="83" t="str">
        <f ca="1">IF(OFFSET(Zdroj!AU$16,A563-1,0)=0,"",CONCATENATE("B",$A$2+3," - ",Zdroj!$AU$15))</f>
        <v/>
      </c>
      <c r="D572" s="81" t="str">
        <f ca="1">IF(C572="","",CONCATENATE(OFFSET(Zdroj!AU$16,A563-1,0)))</f>
        <v/>
      </c>
      <c r="E572" s="35" t="str">
        <f ca="1">IF(C572="","",OFFSET(Zdroj!AV$16,A563-1,0))</f>
        <v/>
      </c>
      <c r="F572" s="450"/>
      <c r="G572" s="451"/>
    </row>
    <row r="573" spans="1:7" x14ac:dyDescent="0.25">
      <c r="B573" s="449"/>
      <c r="C573" s="83" t="str">
        <f ca="1">IF(OFFSET(Zdroj!AW$16,A563-1,0)=0,"",CONCATENATE("B",$A$2+4," - ",Zdroj!$AW$15))</f>
        <v/>
      </c>
      <c r="D573" s="81" t="str">
        <f ca="1">IF(C573="","",CONCATENATE(OFFSET(Zdroj!AW$16,A563-1,0)))</f>
        <v/>
      </c>
      <c r="E573" s="35" t="str">
        <f ca="1">IF(C573="","",OFFSET(Zdroj!AX$16,A563-1,0))</f>
        <v/>
      </c>
      <c r="F573" s="450"/>
      <c r="G573" s="451"/>
    </row>
    <row r="574" spans="1:7" x14ac:dyDescent="0.25">
      <c r="B574" s="449"/>
      <c r="C574" s="83" t="str">
        <f ca="1">IF(OFFSET(Zdroj!AY$16,A563-1,0)=0,"",CONCATENATE("B",$A$2+5," - ",Zdroj!$AY$15))</f>
        <v/>
      </c>
      <c r="D574" s="81" t="str">
        <f ca="1">IF(C574="","",CONCATENATE(OFFSET(Zdroj!AY$16,A563-1,0)))</f>
        <v/>
      </c>
      <c r="E574" s="35" t="str">
        <f ca="1">IF(C574="","",OFFSET(Zdroj!AZ$16,A563-1,0))</f>
        <v/>
      </c>
      <c r="F574" s="450"/>
      <c r="G574" s="451"/>
    </row>
    <row r="575" spans="1:7" x14ac:dyDescent="0.25">
      <c r="B575" s="449"/>
      <c r="C575" s="83" t="str">
        <f ca="1">IF(OFFSET(Zdroj!BA$16,A563-1,0)=0,"",CONCATENATE("B",$A$2+6," - ",Zdroj!$BA$15))</f>
        <v/>
      </c>
      <c r="D575" s="81" t="str">
        <f ca="1">IF(C575="","",CONCATENATE(OFFSET(Zdroj!BA$16,A563-1,0)))</f>
        <v/>
      </c>
      <c r="E575" s="35" t="str">
        <f ca="1">IF(C575="","",OFFSET(Zdroj!BB$16,A563-1,0))</f>
        <v/>
      </c>
      <c r="F575" s="450"/>
      <c r="G575" s="451"/>
    </row>
    <row r="576" spans="1:7" x14ac:dyDescent="0.25">
      <c r="B576" s="449"/>
      <c r="C576" s="83" t="str">
        <f ca="1">IF(OFFSET(Zdroj!BC$16,A563-1,0)=0,"",CONCATENATE("B",$A$2+7," - ",Zdroj!$BC$15))</f>
        <v/>
      </c>
      <c r="D576" s="81" t="str">
        <f ca="1">IF(C576="","",CONCATENATE(OFFSET(Zdroj!BC$16,A563-1,0)))</f>
        <v/>
      </c>
      <c r="E576" s="35" t="str">
        <f ca="1">IF(C576="","",OFFSET(Zdroj!BD$16,A563-1,0))</f>
        <v/>
      </c>
      <c r="F576" s="450"/>
      <c r="G576" s="451"/>
    </row>
    <row r="577" spans="1:7" x14ac:dyDescent="0.25">
      <c r="B577" s="449"/>
      <c r="C577" s="83" t="str">
        <f ca="1">IF(OFFSET(Zdroj!BE$16,A563-1,0)=0,"",CONCATENATE("B",$A$2+8," - ",Zdroj!$BE$15))</f>
        <v/>
      </c>
      <c r="D577" s="81" t="str">
        <f ca="1">IF(C577="","",CONCATENATE(OFFSET(Zdroj!BE$16,A563-1,0)))</f>
        <v/>
      </c>
      <c r="E577" s="35" t="str">
        <f ca="1">IF(C577="","",OFFSET(Zdroj!BF$16,A563-1,0))</f>
        <v/>
      </c>
      <c r="F577" s="450"/>
      <c r="G577" s="451"/>
    </row>
    <row r="578" spans="1:7" x14ac:dyDescent="0.25">
      <c r="B578" s="449"/>
      <c r="C578" s="83" t="str">
        <f ca="1">IF(OFFSET(Zdroj!BG$16,A563-1,0)=0,"",CONCATENATE("C",$A$2," - ",Zdroj!$BG$15))</f>
        <v/>
      </c>
      <c r="D578" s="81" t="str">
        <f ca="1">IF(C578="","",CONCATENATE(OFFSET(Zdroj!BG$16,A563-1,0)))</f>
        <v/>
      </c>
      <c r="E578" s="35" t="str">
        <f ca="1">IF(C578="","",OFFSET(Zdroj!BH$16,A563-1,0))</f>
        <v/>
      </c>
      <c r="F578" s="450" t="str">
        <f t="shared" ref="F578" ca="1" si="127">IF(SUM(E578:E579)=0,"",SUM(E578:E579))</f>
        <v/>
      </c>
      <c r="G578" s="451"/>
    </row>
    <row r="579" spans="1:7" x14ac:dyDescent="0.25">
      <c r="B579" s="449"/>
      <c r="C579" s="83" t="str">
        <f ca="1">IF(OFFSET(Zdroj!BI$16,A563-1,0)=0,"",CONCATENATE("C",$A$2+1," - ",Zdroj!$BI$15))</f>
        <v/>
      </c>
      <c r="D579" s="81" t="str">
        <f ca="1">IF(C579="","",CONCATENATE(OFFSET(Zdroj!BI$16,A563-1,0)))</f>
        <v/>
      </c>
      <c r="E579" s="35" t="str">
        <f ca="1">IF(C579="","",OFFSET(Zdroj!BJ$16,A563-1,0))</f>
        <v/>
      </c>
      <c r="F579" s="450"/>
      <c r="G579" s="451"/>
    </row>
    <row r="580" spans="1:7" x14ac:dyDescent="0.25">
      <c r="A580">
        <f>SUM((ROW()+15)/17)</f>
        <v>35</v>
      </c>
      <c r="B580" s="449" t="str">
        <f ca="1">IF(OFFSET(Zdroj!$B$16,A580-1,0)&gt;0,CONCATENATE(A580,"
","___ ","
",OFFSET(Zdroj!$B$16,A580-1,0)),"")</f>
        <v/>
      </c>
      <c r="C580" s="83" t="str">
        <f ca="1">IF(OFFSET(Zdroj!AI$16,A580-1,0)=0,"",CONCATENATE("A",$A$2," - ",Zdroj!$AI$15))</f>
        <v/>
      </c>
      <c r="D580" s="81" t="str">
        <f ca="1">IF(C580="","",CONCATENATE(OFFSET(Zdroj!AI$16,A580-1,0)," - ",OFFSET(Zdroj!BK$16,A580-1,0)))</f>
        <v/>
      </c>
      <c r="E580" s="35" t="str">
        <f ca="1">IF(C580="","",OFFSET(Zdroj!BL$16,A580-1,0))</f>
        <v/>
      </c>
      <c r="F580" s="450" t="str">
        <f t="shared" ref="F580" ca="1" si="128">IF(SUM(E580:E585)=0,"",SUM(E580:E585))</f>
        <v/>
      </c>
      <c r="G580" s="451" t="str">
        <f t="shared" ref="G580" ca="1" si="129">IF(SUM(E580:E596)=0,"",SUM(E580:E596))</f>
        <v/>
      </c>
    </row>
    <row r="581" spans="1:7" x14ac:dyDescent="0.25">
      <c r="B581" s="449"/>
      <c r="C581" s="83" t="str">
        <f ca="1">IF(OFFSET(Zdroj!AJ$16,A580-1,0)=0,"",CONCATENATE("A",$A$2+1," - ",Zdroj!$AJ$15))</f>
        <v/>
      </c>
      <c r="D581" s="81" t="str">
        <f ca="1">IF(C581="","",CONCATENATE(OFFSET(Zdroj!AJ$16,A580-1,0)," - ",OFFSET(Zdroj!BM$16,A580-1,0)))</f>
        <v/>
      </c>
      <c r="E581" s="35" t="str">
        <f ca="1">IF(C581="","",OFFSET(Zdroj!BN$16,A580-1,0))</f>
        <v/>
      </c>
      <c r="F581" s="450"/>
      <c r="G581" s="451"/>
    </row>
    <row r="582" spans="1:7" x14ac:dyDescent="0.25">
      <c r="B582" s="449"/>
      <c r="C582" s="83" t="str">
        <f ca="1">IF(OFFSET(Zdroj!AK$16,A580-1,0)=0,"",CONCATENATE("A",$A$2+2," - ",Zdroj!$AK$15))</f>
        <v/>
      </c>
      <c r="D582" s="81" t="str">
        <f ca="1">IF(C582="","",CONCATENATE(OFFSET(Zdroj!AK$16,A580-1,0)," - ",OFFSET(Zdroj!BO$16,A580-1,0)))</f>
        <v/>
      </c>
      <c r="E582" s="35" t="str">
        <f ca="1">IF(C582="","",OFFSET(Zdroj!BP$16,A580-1,0))</f>
        <v/>
      </c>
      <c r="F582" s="450"/>
      <c r="G582" s="451"/>
    </row>
    <row r="583" spans="1:7" x14ac:dyDescent="0.25">
      <c r="B583" s="449"/>
      <c r="C583" s="83" t="str">
        <f ca="1">IF(OFFSET(Zdroj!AL$16,A580-1,0)=0,"",CONCATENATE("A",$A$2+3," - ",Zdroj!$AL$15))</f>
        <v/>
      </c>
      <c r="D583" s="81" t="str">
        <f ca="1">IF(C583="","",CONCATENATE(OFFSET(Zdroj!AL$16,A580-1,0)," - ",OFFSET(Zdroj!BQ$16,A580-1,0)))</f>
        <v/>
      </c>
      <c r="E583" s="35" t="str">
        <f ca="1">IF(C583="","",OFFSET(Zdroj!BR$16,A580-1,0))</f>
        <v/>
      </c>
      <c r="F583" s="450"/>
      <c r="G583" s="451"/>
    </row>
    <row r="584" spans="1:7" x14ac:dyDescent="0.25">
      <c r="B584" s="449"/>
      <c r="C584" s="83" t="str">
        <f ca="1">IF(OFFSET(Zdroj!AM$16,A580-1,0)=0,"",CONCATENATE("A",$A$2+4," - ",Zdroj!$AM$15))</f>
        <v/>
      </c>
      <c r="D584" s="81" t="str">
        <f ca="1">IF(C584="","",CONCATENATE(OFFSET(Zdroj!AM$16,A580-1,0)," - ",OFFSET(Zdroj!BS$16,A580-1,0)))</f>
        <v/>
      </c>
      <c r="E584" s="35" t="str">
        <f ca="1">IF(C584="","",OFFSET(Zdroj!BT$16,A580-1,0))</f>
        <v/>
      </c>
      <c r="F584" s="450"/>
      <c r="G584" s="451"/>
    </row>
    <row r="585" spans="1:7" x14ac:dyDescent="0.25">
      <c r="B585" s="449"/>
      <c r="C585" s="83" t="str">
        <f ca="1">IF(OFFSET(Zdroj!AN$16,A580-1,0)=0,"",CONCATENATE("A",$A$2+5," - ",Zdroj!$AN$15))</f>
        <v/>
      </c>
      <c r="D585" s="81" t="str">
        <f ca="1">IF(C585="","",CONCATENATE(OFFSET(Zdroj!AN$16,A580-1,0)," - ",OFFSET(Zdroj!BU$16,A580-1,0)))</f>
        <v/>
      </c>
      <c r="E585" s="35" t="str">
        <f ca="1">IF(C585="","",OFFSET(Zdroj!BV$16,A580-1,0))</f>
        <v/>
      </c>
      <c r="F585" s="450"/>
      <c r="G585" s="451"/>
    </row>
    <row r="586" spans="1:7" x14ac:dyDescent="0.25">
      <c r="B586" s="449"/>
      <c r="C586" s="83" t="str">
        <f ca="1">IF(OFFSET(Zdroj!AO$16,A580-1,0)=0,"",CONCATENATE("B",$A$2," - ",Zdroj!$AO$15))</f>
        <v/>
      </c>
      <c r="D586" s="81" t="str">
        <f ca="1">IF(C586="","",CONCATENATE(OFFSET(Zdroj!AO$16,A580-1,0)))</f>
        <v/>
      </c>
      <c r="E586" s="35" t="str">
        <f ca="1">IF(C586="","",OFFSET(Zdroj!AP$16,A580-1,0))</f>
        <v/>
      </c>
      <c r="F586" s="450" t="str">
        <f t="shared" ref="F586" ca="1" si="130">IF(SUM(E586:E594)=0,"",SUM(E586:E594))</f>
        <v/>
      </c>
      <c r="G586" s="451"/>
    </row>
    <row r="587" spans="1:7" x14ac:dyDescent="0.25">
      <c r="B587" s="449"/>
      <c r="C587" s="83" t="str">
        <f ca="1">IF(OFFSET(Zdroj!AQ$16,A580-1,0)=0,"",CONCATENATE("B",$A$2+1," - ",Zdroj!$AQ$15))</f>
        <v/>
      </c>
      <c r="D587" s="81" t="str">
        <f ca="1">IF(C587="","",CONCATENATE(OFFSET(Zdroj!AQ$16,A580-1,0)))</f>
        <v/>
      </c>
      <c r="E587" s="35" t="str">
        <f ca="1">IF(C587="","",OFFSET(Zdroj!AR$16,A580-1,0))</f>
        <v/>
      </c>
      <c r="F587" s="450"/>
      <c r="G587" s="451"/>
    </row>
    <row r="588" spans="1:7" x14ac:dyDescent="0.25">
      <c r="B588" s="449"/>
      <c r="C588" s="83" t="str">
        <f ca="1">IF(OFFSET(Zdroj!AS$16,A580-1,0)=0,"",CONCATENATE("B",$A$2+2," - ",Zdroj!$AS$15))</f>
        <v/>
      </c>
      <c r="D588" s="81" t="str">
        <f ca="1">IF(C588="","",CONCATENATE(OFFSET(Zdroj!AS$16,A580-1,0)))</f>
        <v/>
      </c>
      <c r="E588" s="35" t="str">
        <f ca="1">IF(C588="","",OFFSET(Zdroj!AT$16,A580-1,0))</f>
        <v/>
      </c>
      <c r="F588" s="450"/>
      <c r="G588" s="451"/>
    </row>
    <row r="589" spans="1:7" x14ac:dyDescent="0.25">
      <c r="B589" s="449"/>
      <c r="C589" s="83" t="str">
        <f ca="1">IF(OFFSET(Zdroj!AU$16,A580-1,0)=0,"",CONCATENATE("B",$A$2+3," - ",Zdroj!$AU$15))</f>
        <v/>
      </c>
      <c r="D589" s="81" t="str">
        <f ca="1">IF(C589="","",CONCATENATE(OFFSET(Zdroj!AU$16,A580-1,0)))</f>
        <v/>
      </c>
      <c r="E589" s="35" t="str">
        <f ca="1">IF(C589="","",OFFSET(Zdroj!AV$16,A580-1,0))</f>
        <v/>
      </c>
      <c r="F589" s="450"/>
      <c r="G589" s="451"/>
    </row>
    <row r="590" spans="1:7" x14ac:dyDescent="0.25">
      <c r="B590" s="449"/>
      <c r="C590" s="83" t="str">
        <f ca="1">IF(OFFSET(Zdroj!AW$16,A580-1,0)=0,"",CONCATENATE("B",$A$2+4," - ",Zdroj!$AW$15))</f>
        <v/>
      </c>
      <c r="D590" s="81" t="str">
        <f ca="1">IF(C590="","",CONCATENATE(OFFSET(Zdroj!AW$16,A580-1,0)))</f>
        <v/>
      </c>
      <c r="E590" s="35" t="str">
        <f ca="1">IF(C590="","",OFFSET(Zdroj!AX$16,A580-1,0))</f>
        <v/>
      </c>
      <c r="F590" s="450"/>
      <c r="G590" s="451"/>
    </row>
    <row r="591" spans="1:7" x14ac:dyDescent="0.25">
      <c r="B591" s="449"/>
      <c r="C591" s="83" t="str">
        <f ca="1">IF(OFFSET(Zdroj!AY$16,A580-1,0)=0,"",CONCATENATE("B",$A$2+5," - ",Zdroj!$AY$15))</f>
        <v/>
      </c>
      <c r="D591" s="81" t="str">
        <f ca="1">IF(C591="","",CONCATENATE(OFFSET(Zdroj!AY$16,A580-1,0)))</f>
        <v/>
      </c>
      <c r="E591" s="35" t="str">
        <f ca="1">IF(C591="","",OFFSET(Zdroj!AZ$16,A580-1,0))</f>
        <v/>
      </c>
      <c r="F591" s="450"/>
      <c r="G591" s="451"/>
    </row>
    <row r="592" spans="1:7" x14ac:dyDescent="0.25">
      <c r="B592" s="449"/>
      <c r="C592" s="83" t="str">
        <f ca="1">IF(OFFSET(Zdroj!BA$16,A580-1,0)=0,"",CONCATENATE("B",$A$2+6," - ",Zdroj!$BA$15))</f>
        <v/>
      </c>
      <c r="D592" s="81" t="str">
        <f ca="1">IF(C592="","",CONCATENATE(OFFSET(Zdroj!BA$16,A580-1,0)))</f>
        <v/>
      </c>
      <c r="E592" s="35" t="str">
        <f ca="1">IF(C592="","",OFFSET(Zdroj!BB$16,A580-1,0))</f>
        <v/>
      </c>
      <c r="F592" s="450"/>
      <c r="G592" s="451"/>
    </row>
    <row r="593" spans="1:7" x14ac:dyDescent="0.25">
      <c r="B593" s="449"/>
      <c r="C593" s="83" t="str">
        <f ca="1">IF(OFFSET(Zdroj!BC$16,A580-1,0)=0,"",CONCATENATE("B",$A$2+7," - ",Zdroj!$BC$15))</f>
        <v/>
      </c>
      <c r="D593" s="81" t="str">
        <f ca="1">IF(C593="","",CONCATENATE(OFFSET(Zdroj!BC$16,A580-1,0)))</f>
        <v/>
      </c>
      <c r="E593" s="35" t="str">
        <f ca="1">IF(C593="","",OFFSET(Zdroj!BD$16,A580-1,0))</f>
        <v/>
      </c>
      <c r="F593" s="450"/>
      <c r="G593" s="451"/>
    </row>
    <row r="594" spans="1:7" x14ac:dyDescent="0.25">
      <c r="B594" s="449"/>
      <c r="C594" s="83" t="str">
        <f ca="1">IF(OFFSET(Zdroj!BE$16,A580-1,0)=0,"",CONCATENATE("B",$A$2+8," - ",Zdroj!$BE$15))</f>
        <v/>
      </c>
      <c r="D594" s="81" t="str">
        <f ca="1">IF(C594="","",CONCATENATE(OFFSET(Zdroj!BE$16,A580-1,0)))</f>
        <v/>
      </c>
      <c r="E594" s="35" t="str">
        <f ca="1">IF(C594="","",OFFSET(Zdroj!BF$16,A580-1,0))</f>
        <v/>
      </c>
      <c r="F594" s="450"/>
      <c r="G594" s="451"/>
    </row>
    <row r="595" spans="1:7" x14ac:dyDescent="0.25">
      <c r="B595" s="449"/>
      <c r="C595" s="83" t="str">
        <f ca="1">IF(OFFSET(Zdroj!BG$16,A580-1,0)=0,"",CONCATENATE("C",$A$2," - ",Zdroj!$BG$15))</f>
        <v/>
      </c>
      <c r="D595" s="81" t="str">
        <f ca="1">IF(C595="","",CONCATENATE(OFFSET(Zdroj!BG$16,A580-1,0)))</f>
        <v/>
      </c>
      <c r="E595" s="35" t="str">
        <f ca="1">IF(C595="","",OFFSET(Zdroj!BH$16,A580-1,0))</f>
        <v/>
      </c>
      <c r="F595" s="450" t="str">
        <f t="shared" ref="F595" ca="1" si="131">IF(SUM(E595:E596)=0,"",SUM(E595:E596))</f>
        <v/>
      </c>
      <c r="G595" s="451"/>
    </row>
    <row r="596" spans="1:7" x14ac:dyDescent="0.25">
      <c r="B596" s="449"/>
      <c r="C596" s="83" t="str">
        <f ca="1">IF(OFFSET(Zdroj!BI$16,A580-1,0)=0,"",CONCATENATE("C",$A$2+1," - ",Zdroj!$BI$15))</f>
        <v/>
      </c>
      <c r="D596" s="81" t="str">
        <f ca="1">IF(C596="","",CONCATENATE(OFFSET(Zdroj!BI$16,A580-1,0)))</f>
        <v/>
      </c>
      <c r="E596" s="35" t="str">
        <f ca="1">IF(C596="","",OFFSET(Zdroj!BJ$16,A580-1,0))</f>
        <v/>
      </c>
      <c r="F596" s="450"/>
      <c r="G596" s="451"/>
    </row>
    <row r="597" spans="1:7" x14ac:dyDescent="0.25">
      <c r="A597">
        <f>SUM((ROW()+15)/17)</f>
        <v>36</v>
      </c>
      <c r="B597" s="449" t="str">
        <f ca="1">IF(OFFSET(Zdroj!$B$16,A597-1,0)&gt;0,CONCATENATE(A597,"
","___ ","
",OFFSET(Zdroj!$B$16,A597-1,0)),"")</f>
        <v/>
      </c>
      <c r="C597" s="83" t="str">
        <f ca="1">IF(OFFSET(Zdroj!AI$16,A597-1,0)=0,"",CONCATENATE("A",$A$2," - ",Zdroj!$AI$15))</f>
        <v/>
      </c>
      <c r="D597" s="81" t="str">
        <f ca="1">IF(C597="","",CONCATENATE(OFFSET(Zdroj!AI$16,A597-1,0)," - ",OFFSET(Zdroj!BK$16,A597-1,0)))</f>
        <v/>
      </c>
      <c r="E597" s="35" t="str">
        <f ca="1">IF(C597="","",OFFSET(Zdroj!BL$16,A597-1,0))</f>
        <v/>
      </c>
      <c r="F597" s="450" t="str">
        <f t="shared" ref="F597" ca="1" si="132">IF(SUM(E597:E602)=0,"",SUM(E597:E602))</f>
        <v/>
      </c>
      <c r="G597" s="451" t="str">
        <f t="shared" ref="G597" ca="1" si="133">IF(SUM(E597:E613)=0,"",SUM(E597:E613))</f>
        <v/>
      </c>
    </row>
    <row r="598" spans="1:7" x14ac:dyDescent="0.25">
      <c r="B598" s="449"/>
      <c r="C598" s="83" t="str">
        <f ca="1">IF(OFFSET(Zdroj!AJ$16,A597-1,0)=0,"",CONCATENATE("A",$A$2+1," - ",Zdroj!$AJ$15))</f>
        <v/>
      </c>
      <c r="D598" s="81" t="str">
        <f ca="1">IF(C598="","",CONCATENATE(OFFSET(Zdroj!AJ$16,A597-1,0)," - ",OFFSET(Zdroj!BM$16,A597-1,0)))</f>
        <v/>
      </c>
      <c r="E598" s="35" t="str">
        <f ca="1">IF(C598="","",OFFSET(Zdroj!BN$16,A597-1,0))</f>
        <v/>
      </c>
      <c r="F598" s="450"/>
      <c r="G598" s="451"/>
    </row>
    <row r="599" spans="1:7" x14ac:dyDescent="0.25">
      <c r="B599" s="449"/>
      <c r="C599" s="83" t="str">
        <f ca="1">IF(OFFSET(Zdroj!AK$16,A597-1,0)=0,"",CONCATENATE("A",$A$2+2," - ",Zdroj!$AK$15))</f>
        <v/>
      </c>
      <c r="D599" s="81" t="str">
        <f ca="1">IF(C599="","",CONCATENATE(OFFSET(Zdroj!AK$16,A597-1,0)," - ",OFFSET(Zdroj!BO$16,A597-1,0)))</f>
        <v/>
      </c>
      <c r="E599" s="35" t="str">
        <f ca="1">IF(C599="","",OFFSET(Zdroj!BP$16,A597-1,0))</f>
        <v/>
      </c>
      <c r="F599" s="450"/>
      <c r="G599" s="451"/>
    </row>
    <row r="600" spans="1:7" x14ac:dyDescent="0.25">
      <c r="B600" s="449"/>
      <c r="C600" s="83" t="str">
        <f ca="1">IF(OFFSET(Zdroj!AL$16,A597-1,0)=0,"",CONCATENATE("A",$A$2+3," - ",Zdroj!$AL$15))</f>
        <v/>
      </c>
      <c r="D600" s="81" t="str">
        <f ca="1">IF(C600="","",CONCATENATE(OFFSET(Zdroj!AL$16,A597-1,0)," - ",OFFSET(Zdroj!BQ$16,A597-1,0)))</f>
        <v/>
      </c>
      <c r="E600" s="35" t="str">
        <f ca="1">IF(C600="","",OFFSET(Zdroj!BR$16,A597-1,0))</f>
        <v/>
      </c>
      <c r="F600" s="450"/>
      <c r="G600" s="451"/>
    </row>
    <row r="601" spans="1:7" x14ac:dyDescent="0.25">
      <c r="B601" s="449"/>
      <c r="C601" s="83" t="str">
        <f ca="1">IF(OFFSET(Zdroj!AM$16,A597-1,0)=0,"",CONCATENATE("A",$A$2+4," - ",Zdroj!$AM$15))</f>
        <v/>
      </c>
      <c r="D601" s="81" t="str">
        <f ca="1">IF(C601="","",CONCATENATE(OFFSET(Zdroj!AM$16,A597-1,0)," - ",OFFSET(Zdroj!BS$16,A597-1,0)))</f>
        <v/>
      </c>
      <c r="E601" s="35" t="str">
        <f ca="1">IF(C601="","",OFFSET(Zdroj!BT$16,A597-1,0))</f>
        <v/>
      </c>
      <c r="F601" s="450"/>
      <c r="G601" s="451"/>
    </row>
    <row r="602" spans="1:7" x14ac:dyDescent="0.25">
      <c r="B602" s="449"/>
      <c r="C602" s="83" t="str">
        <f ca="1">IF(OFFSET(Zdroj!AN$16,A597-1,0)=0,"",CONCATENATE("A",$A$2+5," - ",Zdroj!$AN$15))</f>
        <v/>
      </c>
      <c r="D602" s="81" t="str">
        <f ca="1">IF(C602="","",CONCATENATE(OFFSET(Zdroj!AN$16,A597-1,0)," - ",OFFSET(Zdroj!BU$16,A597-1,0)))</f>
        <v/>
      </c>
      <c r="E602" s="35" t="str">
        <f ca="1">IF(C602="","",OFFSET(Zdroj!BV$16,A597-1,0))</f>
        <v/>
      </c>
      <c r="F602" s="450"/>
      <c r="G602" s="451"/>
    </row>
    <row r="603" spans="1:7" x14ac:dyDescent="0.25">
      <c r="B603" s="449"/>
      <c r="C603" s="83" t="str">
        <f ca="1">IF(OFFSET(Zdroj!AO$16,A597-1,0)=0,"",CONCATENATE("B",$A$2," - ",Zdroj!$AO$15))</f>
        <v/>
      </c>
      <c r="D603" s="81" t="str">
        <f ca="1">IF(C603="","",CONCATENATE(OFFSET(Zdroj!AO$16,A597-1,0)))</f>
        <v/>
      </c>
      <c r="E603" s="35" t="str">
        <f ca="1">IF(C603="","",OFFSET(Zdroj!AP$16,A597-1,0))</f>
        <v/>
      </c>
      <c r="F603" s="450" t="str">
        <f t="shared" ref="F603" ca="1" si="134">IF(SUM(E603:E611)=0,"",SUM(E603:E611))</f>
        <v/>
      </c>
      <c r="G603" s="451"/>
    </row>
    <row r="604" spans="1:7" x14ac:dyDescent="0.25">
      <c r="B604" s="449"/>
      <c r="C604" s="83" t="str">
        <f ca="1">IF(OFFSET(Zdroj!AQ$16,A597-1,0)=0,"",CONCATENATE("B",$A$2+1," - ",Zdroj!$AQ$15))</f>
        <v/>
      </c>
      <c r="D604" s="81" t="str">
        <f ca="1">IF(C604="","",CONCATENATE(OFFSET(Zdroj!AQ$16,A597-1,0)))</f>
        <v/>
      </c>
      <c r="E604" s="35" t="str">
        <f ca="1">IF(C604="","",OFFSET(Zdroj!AR$16,A597-1,0))</f>
        <v/>
      </c>
      <c r="F604" s="450"/>
      <c r="G604" s="451"/>
    </row>
    <row r="605" spans="1:7" x14ac:dyDescent="0.25">
      <c r="B605" s="449"/>
      <c r="C605" s="83" t="str">
        <f ca="1">IF(OFFSET(Zdroj!AS$16,A597-1,0)=0,"",CONCATENATE("B",$A$2+2," - ",Zdroj!$AS$15))</f>
        <v/>
      </c>
      <c r="D605" s="81" t="str">
        <f ca="1">IF(C605="","",CONCATENATE(OFFSET(Zdroj!AS$16,A597-1,0)))</f>
        <v/>
      </c>
      <c r="E605" s="35" t="str">
        <f ca="1">IF(C605="","",OFFSET(Zdroj!AT$16,A597-1,0))</f>
        <v/>
      </c>
      <c r="F605" s="450"/>
      <c r="G605" s="451"/>
    </row>
    <row r="606" spans="1:7" x14ac:dyDescent="0.25">
      <c r="B606" s="449"/>
      <c r="C606" s="83" t="str">
        <f ca="1">IF(OFFSET(Zdroj!AU$16,A597-1,0)=0,"",CONCATENATE("B",$A$2+3," - ",Zdroj!$AU$15))</f>
        <v/>
      </c>
      <c r="D606" s="81" t="str">
        <f ca="1">IF(C606="","",CONCATENATE(OFFSET(Zdroj!AU$16,A597-1,0)))</f>
        <v/>
      </c>
      <c r="E606" s="35" t="str">
        <f ca="1">IF(C606="","",OFFSET(Zdroj!AV$16,A597-1,0))</f>
        <v/>
      </c>
      <c r="F606" s="450"/>
      <c r="G606" s="451"/>
    </row>
    <row r="607" spans="1:7" x14ac:dyDescent="0.25">
      <c r="B607" s="449"/>
      <c r="C607" s="83" t="str">
        <f ca="1">IF(OFFSET(Zdroj!AW$16,A597-1,0)=0,"",CONCATENATE("B",$A$2+4," - ",Zdroj!$AW$15))</f>
        <v/>
      </c>
      <c r="D607" s="81" t="str">
        <f ca="1">IF(C607="","",CONCATENATE(OFFSET(Zdroj!AW$16,A597-1,0)))</f>
        <v/>
      </c>
      <c r="E607" s="35" t="str">
        <f ca="1">IF(C607="","",OFFSET(Zdroj!AX$16,A597-1,0))</f>
        <v/>
      </c>
      <c r="F607" s="450"/>
      <c r="G607" s="451"/>
    </row>
    <row r="608" spans="1:7" x14ac:dyDescent="0.25">
      <c r="B608" s="449"/>
      <c r="C608" s="83" t="str">
        <f ca="1">IF(OFFSET(Zdroj!AY$16,A597-1,0)=0,"",CONCATENATE("B",$A$2+5," - ",Zdroj!$AY$15))</f>
        <v/>
      </c>
      <c r="D608" s="81" t="str">
        <f ca="1">IF(C608="","",CONCATENATE(OFFSET(Zdroj!AY$16,A597-1,0)))</f>
        <v/>
      </c>
      <c r="E608" s="35" t="str">
        <f ca="1">IF(C608="","",OFFSET(Zdroj!AZ$16,A597-1,0))</f>
        <v/>
      </c>
      <c r="F608" s="450"/>
      <c r="G608" s="451"/>
    </row>
    <row r="609" spans="1:7" x14ac:dyDescent="0.25">
      <c r="B609" s="449"/>
      <c r="C609" s="83" t="str">
        <f ca="1">IF(OFFSET(Zdroj!BA$16,A597-1,0)=0,"",CONCATENATE("B",$A$2+6," - ",Zdroj!$BA$15))</f>
        <v/>
      </c>
      <c r="D609" s="81" t="str">
        <f ca="1">IF(C609="","",CONCATENATE(OFFSET(Zdroj!BA$16,A597-1,0)))</f>
        <v/>
      </c>
      <c r="E609" s="35" t="str">
        <f ca="1">IF(C609="","",OFFSET(Zdroj!BB$16,A597-1,0))</f>
        <v/>
      </c>
      <c r="F609" s="450"/>
      <c r="G609" s="451"/>
    </row>
    <row r="610" spans="1:7" x14ac:dyDescent="0.25">
      <c r="B610" s="449"/>
      <c r="C610" s="83" t="str">
        <f ca="1">IF(OFFSET(Zdroj!BC$16,A597-1,0)=0,"",CONCATENATE("B",$A$2+7," - ",Zdroj!$BC$15))</f>
        <v/>
      </c>
      <c r="D610" s="81" t="str">
        <f ca="1">IF(C610="","",CONCATENATE(OFFSET(Zdroj!BC$16,A597-1,0)))</f>
        <v/>
      </c>
      <c r="E610" s="35" t="str">
        <f ca="1">IF(C610="","",OFFSET(Zdroj!BD$16,A597-1,0))</f>
        <v/>
      </c>
      <c r="F610" s="450"/>
      <c r="G610" s="451"/>
    </row>
    <row r="611" spans="1:7" x14ac:dyDescent="0.25">
      <c r="B611" s="449"/>
      <c r="C611" s="83" t="str">
        <f ca="1">IF(OFFSET(Zdroj!BE$16,A597-1,0)=0,"",CONCATENATE("B",$A$2+8," - ",Zdroj!$BE$15))</f>
        <v/>
      </c>
      <c r="D611" s="81" t="str">
        <f ca="1">IF(C611="","",CONCATENATE(OFFSET(Zdroj!BE$16,A597-1,0)))</f>
        <v/>
      </c>
      <c r="E611" s="35" t="str">
        <f ca="1">IF(C611="","",OFFSET(Zdroj!BF$16,A597-1,0))</f>
        <v/>
      </c>
      <c r="F611" s="450"/>
      <c r="G611" s="451"/>
    </row>
    <row r="612" spans="1:7" x14ac:dyDescent="0.25">
      <c r="B612" s="449"/>
      <c r="C612" s="83" t="str">
        <f ca="1">IF(OFFSET(Zdroj!BG$16,A597-1,0)=0,"",CONCATENATE("C",$A$2," - ",Zdroj!$BG$15))</f>
        <v/>
      </c>
      <c r="D612" s="81" t="str">
        <f ca="1">IF(C612="","",CONCATENATE(OFFSET(Zdroj!BG$16,A597-1,0)))</f>
        <v/>
      </c>
      <c r="E612" s="35" t="str">
        <f ca="1">IF(C612="","",OFFSET(Zdroj!BH$16,A597-1,0))</f>
        <v/>
      </c>
      <c r="F612" s="450" t="str">
        <f t="shared" ref="F612" ca="1" si="135">IF(SUM(E612:E613)=0,"",SUM(E612:E613))</f>
        <v/>
      </c>
      <c r="G612" s="451"/>
    </row>
    <row r="613" spans="1:7" x14ac:dyDescent="0.25">
      <c r="B613" s="449"/>
      <c r="C613" s="83" t="str">
        <f ca="1">IF(OFFSET(Zdroj!BI$16,A597-1,0)=0,"",CONCATENATE("C",$A$2+1," - ",Zdroj!$BI$15))</f>
        <v/>
      </c>
      <c r="D613" s="81" t="str">
        <f ca="1">IF(C613="","",CONCATENATE(OFFSET(Zdroj!BI$16,A597-1,0)))</f>
        <v/>
      </c>
      <c r="E613" s="35" t="str">
        <f ca="1">IF(C613="","",OFFSET(Zdroj!BJ$16,A597-1,0))</f>
        <v/>
      </c>
      <c r="F613" s="450"/>
      <c r="G613" s="451"/>
    </row>
    <row r="614" spans="1:7" x14ac:dyDescent="0.25">
      <c r="A614">
        <f>SUM((ROW()+15)/17)</f>
        <v>37</v>
      </c>
      <c r="B614" s="449" t="str">
        <f ca="1">IF(OFFSET(Zdroj!$B$16,A614-1,0)&gt;0,CONCATENATE(A614,"
","___ ","
",OFFSET(Zdroj!$B$16,A614-1,0)),"")</f>
        <v/>
      </c>
      <c r="C614" s="83" t="str">
        <f ca="1">IF(OFFSET(Zdroj!AI$16,A614-1,0)=0,"",CONCATENATE("A",$A$2," - ",Zdroj!$AI$15))</f>
        <v/>
      </c>
      <c r="D614" s="81" t="str">
        <f ca="1">IF(C614="","",CONCATENATE(OFFSET(Zdroj!AI$16,A614-1,0)," - ",OFFSET(Zdroj!BK$16,A614-1,0)))</f>
        <v/>
      </c>
      <c r="E614" s="35" t="str">
        <f ca="1">IF(C614="","",OFFSET(Zdroj!BL$16,A614-1,0))</f>
        <v/>
      </c>
      <c r="F614" s="450" t="str">
        <f t="shared" ref="F614" ca="1" si="136">IF(SUM(E614:E619)=0,"",SUM(E614:E619))</f>
        <v/>
      </c>
      <c r="G614" s="451" t="str">
        <f t="shared" ref="G614" ca="1" si="137">IF(SUM(E614:E630)=0,"",SUM(E614:E630))</f>
        <v/>
      </c>
    </row>
    <row r="615" spans="1:7" x14ac:dyDescent="0.25">
      <c r="B615" s="449"/>
      <c r="C615" s="83" t="str">
        <f ca="1">IF(OFFSET(Zdroj!AJ$16,A614-1,0)=0,"",CONCATENATE("A",$A$2+1," - ",Zdroj!$AJ$15))</f>
        <v/>
      </c>
      <c r="D615" s="81" t="str">
        <f ca="1">IF(C615="","",CONCATENATE(OFFSET(Zdroj!AJ$16,A614-1,0)," - ",OFFSET(Zdroj!BM$16,A614-1,0)))</f>
        <v/>
      </c>
      <c r="E615" s="35" t="str">
        <f ca="1">IF(C615="","",OFFSET(Zdroj!BN$16,A614-1,0))</f>
        <v/>
      </c>
      <c r="F615" s="450"/>
      <c r="G615" s="451"/>
    </row>
    <row r="616" spans="1:7" x14ac:dyDescent="0.25">
      <c r="B616" s="449"/>
      <c r="C616" s="83" t="str">
        <f ca="1">IF(OFFSET(Zdroj!AK$16,A614-1,0)=0,"",CONCATENATE("A",$A$2+2," - ",Zdroj!$AK$15))</f>
        <v/>
      </c>
      <c r="D616" s="81" t="str">
        <f ca="1">IF(C616="","",CONCATENATE(OFFSET(Zdroj!AK$16,A614-1,0)," - ",OFFSET(Zdroj!BO$16,A614-1,0)))</f>
        <v/>
      </c>
      <c r="E616" s="35" t="str">
        <f ca="1">IF(C616="","",OFFSET(Zdroj!BP$16,A614-1,0))</f>
        <v/>
      </c>
      <c r="F616" s="450"/>
      <c r="G616" s="451"/>
    </row>
    <row r="617" spans="1:7" x14ac:dyDescent="0.25">
      <c r="B617" s="449"/>
      <c r="C617" s="83" t="str">
        <f ca="1">IF(OFFSET(Zdroj!AL$16,A614-1,0)=0,"",CONCATENATE("A",$A$2+3," - ",Zdroj!$AL$15))</f>
        <v/>
      </c>
      <c r="D617" s="81" t="str">
        <f ca="1">IF(C617="","",CONCATENATE(OFFSET(Zdroj!AL$16,A614-1,0)," - ",OFFSET(Zdroj!BQ$16,A614-1,0)))</f>
        <v/>
      </c>
      <c r="E617" s="35" t="str">
        <f ca="1">IF(C617="","",OFFSET(Zdroj!BR$16,A614-1,0))</f>
        <v/>
      </c>
      <c r="F617" s="450"/>
      <c r="G617" s="451"/>
    </row>
    <row r="618" spans="1:7" x14ac:dyDescent="0.25">
      <c r="B618" s="449"/>
      <c r="C618" s="83" t="str">
        <f ca="1">IF(OFFSET(Zdroj!AM$16,A614-1,0)=0,"",CONCATENATE("A",$A$2+4," - ",Zdroj!$AM$15))</f>
        <v/>
      </c>
      <c r="D618" s="81" t="str">
        <f ca="1">IF(C618="","",CONCATENATE(OFFSET(Zdroj!AM$16,A614-1,0)," - ",OFFSET(Zdroj!BS$16,A614-1,0)))</f>
        <v/>
      </c>
      <c r="E618" s="35" t="str">
        <f ca="1">IF(C618="","",OFFSET(Zdroj!BT$16,A614-1,0))</f>
        <v/>
      </c>
      <c r="F618" s="450"/>
      <c r="G618" s="451"/>
    </row>
    <row r="619" spans="1:7" x14ac:dyDescent="0.25">
      <c r="B619" s="449"/>
      <c r="C619" s="83" t="str">
        <f ca="1">IF(OFFSET(Zdroj!AN$16,A614-1,0)=0,"",CONCATENATE("A",$A$2+5," - ",Zdroj!$AN$15))</f>
        <v/>
      </c>
      <c r="D619" s="81" t="str">
        <f ca="1">IF(C619="","",CONCATENATE(OFFSET(Zdroj!AN$16,A614-1,0)," - ",OFFSET(Zdroj!BU$16,A614-1,0)))</f>
        <v/>
      </c>
      <c r="E619" s="35" t="str">
        <f ca="1">IF(C619="","",OFFSET(Zdroj!BV$16,A614-1,0))</f>
        <v/>
      </c>
      <c r="F619" s="450"/>
      <c r="G619" s="451"/>
    </row>
    <row r="620" spans="1:7" x14ac:dyDescent="0.25">
      <c r="B620" s="449"/>
      <c r="C620" s="83" t="str">
        <f ca="1">IF(OFFSET(Zdroj!AO$16,A614-1,0)=0,"",CONCATENATE("B",$A$2," - ",Zdroj!$AO$15))</f>
        <v/>
      </c>
      <c r="D620" s="81" t="str">
        <f ca="1">IF(C620="","",CONCATENATE(OFFSET(Zdroj!AO$16,A614-1,0)))</f>
        <v/>
      </c>
      <c r="E620" s="35" t="str">
        <f ca="1">IF(C620="","",OFFSET(Zdroj!AP$16,A614-1,0))</f>
        <v/>
      </c>
      <c r="F620" s="450" t="str">
        <f t="shared" ref="F620" ca="1" si="138">IF(SUM(E620:E628)=0,"",SUM(E620:E628))</f>
        <v/>
      </c>
      <c r="G620" s="451"/>
    </row>
    <row r="621" spans="1:7" x14ac:dyDescent="0.25">
      <c r="B621" s="449"/>
      <c r="C621" s="83" t="str">
        <f ca="1">IF(OFFSET(Zdroj!AQ$16,A614-1,0)=0,"",CONCATENATE("B",$A$2+1," - ",Zdroj!$AQ$15))</f>
        <v/>
      </c>
      <c r="D621" s="81" t="str">
        <f ca="1">IF(C621="","",CONCATENATE(OFFSET(Zdroj!AQ$16,A614-1,0)))</f>
        <v/>
      </c>
      <c r="E621" s="35" t="str">
        <f ca="1">IF(C621="","",OFFSET(Zdroj!AR$16,A614-1,0))</f>
        <v/>
      </c>
      <c r="F621" s="450"/>
      <c r="G621" s="451"/>
    </row>
    <row r="622" spans="1:7" x14ac:dyDescent="0.25">
      <c r="B622" s="449"/>
      <c r="C622" s="83" t="str">
        <f ca="1">IF(OFFSET(Zdroj!AS$16,A614-1,0)=0,"",CONCATENATE("B",$A$2+2," - ",Zdroj!$AS$15))</f>
        <v/>
      </c>
      <c r="D622" s="81" t="str">
        <f ca="1">IF(C622="","",CONCATENATE(OFFSET(Zdroj!AS$16,A614-1,0)))</f>
        <v/>
      </c>
      <c r="E622" s="35" t="str">
        <f ca="1">IF(C622="","",OFFSET(Zdroj!AT$16,A614-1,0))</f>
        <v/>
      </c>
      <c r="F622" s="450"/>
      <c r="G622" s="451"/>
    </row>
    <row r="623" spans="1:7" x14ac:dyDescent="0.25">
      <c r="B623" s="449"/>
      <c r="C623" s="83" t="str">
        <f ca="1">IF(OFFSET(Zdroj!AU$16,A614-1,0)=0,"",CONCATENATE("B",$A$2+3," - ",Zdroj!$AU$15))</f>
        <v/>
      </c>
      <c r="D623" s="81" t="str">
        <f ca="1">IF(C623="","",CONCATENATE(OFFSET(Zdroj!AU$16,A614-1,0)))</f>
        <v/>
      </c>
      <c r="E623" s="35" t="str">
        <f ca="1">IF(C623="","",OFFSET(Zdroj!AV$16,A614-1,0))</f>
        <v/>
      </c>
      <c r="F623" s="450"/>
      <c r="G623" s="451"/>
    </row>
    <row r="624" spans="1:7" x14ac:dyDescent="0.25">
      <c r="B624" s="449"/>
      <c r="C624" s="83" t="str">
        <f ca="1">IF(OFFSET(Zdroj!AW$16,A614-1,0)=0,"",CONCATENATE("B",$A$2+4," - ",Zdroj!$AW$15))</f>
        <v/>
      </c>
      <c r="D624" s="81" t="str">
        <f ca="1">IF(C624="","",CONCATENATE(OFFSET(Zdroj!AW$16,A614-1,0)))</f>
        <v/>
      </c>
      <c r="E624" s="35" t="str">
        <f ca="1">IF(C624="","",OFFSET(Zdroj!AX$16,A614-1,0))</f>
        <v/>
      </c>
      <c r="F624" s="450"/>
      <c r="G624" s="451"/>
    </row>
    <row r="625" spans="1:7" x14ac:dyDescent="0.25">
      <c r="B625" s="449"/>
      <c r="C625" s="83" t="str">
        <f ca="1">IF(OFFSET(Zdroj!AY$16,A614-1,0)=0,"",CONCATENATE("B",$A$2+5," - ",Zdroj!$AY$15))</f>
        <v/>
      </c>
      <c r="D625" s="81" t="str">
        <f ca="1">IF(C625="","",CONCATENATE(OFFSET(Zdroj!AY$16,A614-1,0)))</f>
        <v/>
      </c>
      <c r="E625" s="35" t="str">
        <f ca="1">IF(C625="","",OFFSET(Zdroj!AZ$16,A614-1,0))</f>
        <v/>
      </c>
      <c r="F625" s="450"/>
      <c r="G625" s="451"/>
    </row>
    <row r="626" spans="1:7" x14ac:dyDescent="0.25">
      <c r="B626" s="449"/>
      <c r="C626" s="83" t="str">
        <f ca="1">IF(OFFSET(Zdroj!BA$16,A614-1,0)=0,"",CONCATENATE("B",$A$2+6," - ",Zdroj!$BA$15))</f>
        <v/>
      </c>
      <c r="D626" s="81" t="str">
        <f ca="1">IF(C626="","",CONCATENATE(OFFSET(Zdroj!BA$16,A614-1,0)))</f>
        <v/>
      </c>
      <c r="E626" s="35" t="str">
        <f ca="1">IF(C626="","",OFFSET(Zdroj!BB$16,A614-1,0))</f>
        <v/>
      </c>
      <c r="F626" s="450"/>
      <c r="G626" s="451"/>
    </row>
    <row r="627" spans="1:7" x14ac:dyDescent="0.25">
      <c r="B627" s="449"/>
      <c r="C627" s="83" t="str">
        <f ca="1">IF(OFFSET(Zdroj!BC$16,A614-1,0)=0,"",CONCATENATE("B",$A$2+7," - ",Zdroj!$BC$15))</f>
        <v/>
      </c>
      <c r="D627" s="81" t="str">
        <f ca="1">IF(C627="","",CONCATENATE(OFFSET(Zdroj!BC$16,A614-1,0)))</f>
        <v/>
      </c>
      <c r="E627" s="35" t="str">
        <f ca="1">IF(C627="","",OFFSET(Zdroj!BD$16,A614-1,0))</f>
        <v/>
      </c>
      <c r="F627" s="450"/>
      <c r="G627" s="451"/>
    </row>
    <row r="628" spans="1:7" x14ac:dyDescent="0.25">
      <c r="B628" s="449"/>
      <c r="C628" s="83" t="str">
        <f ca="1">IF(OFFSET(Zdroj!BE$16,A614-1,0)=0,"",CONCATENATE("B",$A$2+8," - ",Zdroj!$BE$15))</f>
        <v/>
      </c>
      <c r="D628" s="81" t="str">
        <f ca="1">IF(C628="","",CONCATENATE(OFFSET(Zdroj!BE$16,A614-1,0)))</f>
        <v/>
      </c>
      <c r="E628" s="35" t="str">
        <f ca="1">IF(C628="","",OFFSET(Zdroj!BF$16,A614-1,0))</f>
        <v/>
      </c>
      <c r="F628" s="450"/>
      <c r="G628" s="451"/>
    </row>
    <row r="629" spans="1:7" x14ac:dyDescent="0.25">
      <c r="B629" s="449"/>
      <c r="C629" s="83" t="str">
        <f ca="1">IF(OFFSET(Zdroj!BG$16,A614-1,0)=0,"",CONCATENATE("C",$A$2," - ",Zdroj!$BG$15))</f>
        <v/>
      </c>
      <c r="D629" s="81" t="str">
        <f ca="1">IF(C629="","",CONCATENATE(OFFSET(Zdroj!BG$16,A614-1,0)))</f>
        <v/>
      </c>
      <c r="E629" s="35" t="str">
        <f ca="1">IF(C629="","",OFFSET(Zdroj!BH$16,A614-1,0))</f>
        <v/>
      </c>
      <c r="F629" s="450" t="str">
        <f t="shared" ref="F629" ca="1" si="139">IF(SUM(E629:E630)=0,"",SUM(E629:E630))</f>
        <v/>
      </c>
      <c r="G629" s="451"/>
    </row>
    <row r="630" spans="1:7" x14ac:dyDescent="0.25">
      <c r="B630" s="449"/>
      <c r="C630" s="83" t="str">
        <f ca="1">IF(OFFSET(Zdroj!BI$16,A614-1,0)=0,"",CONCATENATE("C",$A$2+1," - ",Zdroj!$BI$15))</f>
        <v/>
      </c>
      <c r="D630" s="81" t="str">
        <f ca="1">IF(C630="","",CONCATENATE(OFFSET(Zdroj!BI$16,A614-1,0)))</f>
        <v/>
      </c>
      <c r="E630" s="35" t="str">
        <f ca="1">IF(C630="","",OFFSET(Zdroj!BJ$16,A614-1,0))</f>
        <v/>
      </c>
      <c r="F630" s="450"/>
      <c r="G630" s="451"/>
    </row>
    <row r="631" spans="1:7" x14ac:dyDescent="0.25">
      <c r="A631">
        <f>SUM((ROW()+15)/17)</f>
        <v>38</v>
      </c>
      <c r="B631" s="449" t="str">
        <f ca="1">IF(OFFSET(Zdroj!$B$16,A631-1,0)&gt;0,CONCATENATE(A631,"
","___ ","
",OFFSET(Zdroj!$B$16,A631-1,0)),"")</f>
        <v/>
      </c>
      <c r="C631" s="83" t="str">
        <f ca="1">IF(OFFSET(Zdroj!AI$16,A631-1,0)=0,"",CONCATENATE("A",$A$2," - ",Zdroj!$AI$15))</f>
        <v/>
      </c>
      <c r="D631" s="81" t="str">
        <f ca="1">IF(C631="","",CONCATENATE(OFFSET(Zdroj!AI$16,A631-1,0)," - ",OFFSET(Zdroj!BK$16,A631-1,0)))</f>
        <v/>
      </c>
      <c r="E631" s="35" t="str">
        <f ca="1">IF(C631="","",OFFSET(Zdroj!BL$16,A631-1,0))</f>
        <v/>
      </c>
      <c r="F631" s="450" t="str">
        <f t="shared" ref="F631" ca="1" si="140">IF(SUM(E631:E636)=0,"",SUM(E631:E636))</f>
        <v/>
      </c>
      <c r="G631" s="451" t="str">
        <f t="shared" ref="G631" ca="1" si="141">IF(SUM(E631:E647)=0,"",SUM(E631:E647))</f>
        <v/>
      </c>
    </row>
    <row r="632" spans="1:7" x14ac:dyDescent="0.25">
      <c r="B632" s="449"/>
      <c r="C632" s="83" t="str">
        <f ca="1">IF(OFFSET(Zdroj!AJ$16,A631-1,0)=0,"",CONCATENATE("A",$A$2+1," - ",Zdroj!$AJ$15))</f>
        <v/>
      </c>
      <c r="D632" s="81" t="str">
        <f ca="1">IF(C632="","",CONCATENATE(OFFSET(Zdroj!AJ$16,A631-1,0)," - ",OFFSET(Zdroj!BM$16,A631-1,0)))</f>
        <v/>
      </c>
      <c r="E632" s="35" t="str">
        <f ca="1">IF(C632="","",OFFSET(Zdroj!BN$16,A631-1,0))</f>
        <v/>
      </c>
      <c r="F632" s="450"/>
      <c r="G632" s="451"/>
    </row>
    <row r="633" spans="1:7" x14ac:dyDescent="0.25">
      <c r="B633" s="449"/>
      <c r="C633" s="83" t="str">
        <f ca="1">IF(OFFSET(Zdroj!AK$16,A631-1,0)=0,"",CONCATENATE("A",$A$2+2," - ",Zdroj!$AK$15))</f>
        <v/>
      </c>
      <c r="D633" s="81" t="str">
        <f ca="1">IF(C633="","",CONCATENATE(OFFSET(Zdroj!AK$16,A631-1,0)," - ",OFFSET(Zdroj!BO$16,A631-1,0)))</f>
        <v/>
      </c>
      <c r="E633" s="35" t="str">
        <f ca="1">IF(C633="","",OFFSET(Zdroj!BP$16,A631-1,0))</f>
        <v/>
      </c>
      <c r="F633" s="450"/>
      <c r="G633" s="451"/>
    </row>
    <row r="634" spans="1:7" x14ac:dyDescent="0.25">
      <c r="B634" s="449"/>
      <c r="C634" s="83" t="str">
        <f ca="1">IF(OFFSET(Zdroj!AL$16,A631-1,0)=0,"",CONCATENATE("A",$A$2+3," - ",Zdroj!$AL$15))</f>
        <v/>
      </c>
      <c r="D634" s="81" t="str">
        <f ca="1">IF(C634="","",CONCATENATE(OFFSET(Zdroj!AL$16,A631-1,0)," - ",OFFSET(Zdroj!BQ$16,A631-1,0)))</f>
        <v/>
      </c>
      <c r="E634" s="35" t="str">
        <f ca="1">IF(C634="","",OFFSET(Zdroj!BR$16,A631-1,0))</f>
        <v/>
      </c>
      <c r="F634" s="450"/>
      <c r="G634" s="451"/>
    </row>
    <row r="635" spans="1:7" x14ac:dyDescent="0.25">
      <c r="B635" s="449"/>
      <c r="C635" s="83" t="str">
        <f ca="1">IF(OFFSET(Zdroj!AM$16,A631-1,0)=0,"",CONCATENATE("A",$A$2+4," - ",Zdroj!$AM$15))</f>
        <v/>
      </c>
      <c r="D635" s="81" t="str">
        <f ca="1">IF(C635="","",CONCATENATE(OFFSET(Zdroj!AM$16,A631-1,0)," - ",OFFSET(Zdroj!BS$16,A631-1,0)))</f>
        <v/>
      </c>
      <c r="E635" s="35" t="str">
        <f ca="1">IF(C635="","",OFFSET(Zdroj!BT$16,A631-1,0))</f>
        <v/>
      </c>
      <c r="F635" s="450"/>
      <c r="G635" s="451"/>
    </row>
    <row r="636" spans="1:7" x14ac:dyDescent="0.25">
      <c r="B636" s="449"/>
      <c r="C636" s="83" t="str">
        <f ca="1">IF(OFFSET(Zdroj!AN$16,A631-1,0)=0,"",CONCATENATE("A",$A$2+5," - ",Zdroj!$AN$15))</f>
        <v/>
      </c>
      <c r="D636" s="81" t="str">
        <f ca="1">IF(C636="","",CONCATENATE(OFFSET(Zdroj!AN$16,A631-1,0)," - ",OFFSET(Zdroj!BU$16,A631-1,0)))</f>
        <v/>
      </c>
      <c r="E636" s="35" t="str">
        <f ca="1">IF(C636="","",OFFSET(Zdroj!BV$16,A631-1,0))</f>
        <v/>
      </c>
      <c r="F636" s="450"/>
      <c r="G636" s="451"/>
    </row>
    <row r="637" spans="1:7" x14ac:dyDescent="0.25">
      <c r="B637" s="449"/>
      <c r="C637" s="83" t="str">
        <f ca="1">IF(OFFSET(Zdroj!AO$16,A631-1,0)=0,"",CONCATENATE("B",$A$2," - ",Zdroj!$AO$15))</f>
        <v/>
      </c>
      <c r="D637" s="81" t="str">
        <f ca="1">IF(C637="","",CONCATENATE(OFFSET(Zdroj!AO$16,A631-1,0)))</f>
        <v/>
      </c>
      <c r="E637" s="35" t="str">
        <f ca="1">IF(C637="","",OFFSET(Zdroj!AP$16,A631-1,0))</f>
        <v/>
      </c>
      <c r="F637" s="450" t="str">
        <f t="shared" ref="F637" ca="1" si="142">IF(SUM(E637:E645)=0,"",SUM(E637:E645))</f>
        <v/>
      </c>
      <c r="G637" s="451"/>
    </row>
    <row r="638" spans="1:7" x14ac:dyDescent="0.25">
      <c r="B638" s="449"/>
      <c r="C638" s="83" t="str">
        <f ca="1">IF(OFFSET(Zdroj!AQ$16,A631-1,0)=0,"",CONCATENATE("B",$A$2+1," - ",Zdroj!$AQ$15))</f>
        <v/>
      </c>
      <c r="D638" s="81" t="str">
        <f ca="1">IF(C638="","",CONCATENATE(OFFSET(Zdroj!AQ$16,A631-1,0)))</f>
        <v/>
      </c>
      <c r="E638" s="35" t="str">
        <f ca="1">IF(C638="","",OFFSET(Zdroj!AR$16,A631-1,0))</f>
        <v/>
      </c>
      <c r="F638" s="450"/>
      <c r="G638" s="451"/>
    </row>
    <row r="639" spans="1:7" x14ac:dyDescent="0.25">
      <c r="B639" s="449"/>
      <c r="C639" s="83" t="str">
        <f ca="1">IF(OFFSET(Zdroj!AS$16,A631-1,0)=0,"",CONCATENATE("B",$A$2+2," - ",Zdroj!$AS$15))</f>
        <v/>
      </c>
      <c r="D639" s="81" t="str">
        <f ca="1">IF(C639="","",CONCATENATE(OFFSET(Zdroj!AS$16,A631-1,0)))</f>
        <v/>
      </c>
      <c r="E639" s="35" t="str">
        <f ca="1">IF(C639="","",OFFSET(Zdroj!AT$16,A631-1,0))</f>
        <v/>
      </c>
      <c r="F639" s="450"/>
      <c r="G639" s="451"/>
    </row>
    <row r="640" spans="1:7" x14ac:dyDescent="0.25">
      <c r="B640" s="449"/>
      <c r="C640" s="83" t="str">
        <f ca="1">IF(OFFSET(Zdroj!AU$16,A631-1,0)=0,"",CONCATENATE("B",$A$2+3," - ",Zdroj!$AU$15))</f>
        <v/>
      </c>
      <c r="D640" s="81" t="str">
        <f ca="1">IF(C640="","",CONCATENATE(OFFSET(Zdroj!AU$16,A631-1,0)))</f>
        <v/>
      </c>
      <c r="E640" s="35" t="str">
        <f ca="1">IF(C640="","",OFFSET(Zdroj!AV$16,A631-1,0))</f>
        <v/>
      </c>
      <c r="F640" s="450"/>
      <c r="G640" s="451"/>
    </row>
    <row r="641" spans="1:7" x14ac:dyDescent="0.25">
      <c r="B641" s="449"/>
      <c r="C641" s="83" t="str">
        <f ca="1">IF(OFFSET(Zdroj!AW$16,A631-1,0)=0,"",CONCATENATE("B",$A$2+4," - ",Zdroj!$AW$15))</f>
        <v/>
      </c>
      <c r="D641" s="81" t="str">
        <f ca="1">IF(C641="","",CONCATENATE(OFFSET(Zdroj!AW$16,A631-1,0)))</f>
        <v/>
      </c>
      <c r="E641" s="35" t="str">
        <f ca="1">IF(C641="","",OFFSET(Zdroj!AX$16,A631-1,0))</f>
        <v/>
      </c>
      <c r="F641" s="450"/>
      <c r="G641" s="451"/>
    </row>
    <row r="642" spans="1:7" x14ac:dyDescent="0.25">
      <c r="B642" s="449"/>
      <c r="C642" s="83" t="str">
        <f ca="1">IF(OFFSET(Zdroj!AY$16,A631-1,0)=0,"",CONCATENATE("B",$A$2+5," - ",Zdroj!$AY$15))</f>
        <v/>
      </c>
      <c r="D642" s="81" t="str">
        <f ca="1">IF(C642="","",CONCATENATE(OFFSET(Zdroj!AY$16,A631-1,0)))</f>
        <v/>
      </c>
      <c r="E642" s="35" t="str">
        <f ca="1">IF(C642="","",OFFSET(Zdroj!AZ$16,A631-1,0))</f>
        <v/>
      </c>
      <c r="F642" s="450"/>
      <c r="G642" s="451"/>
    </row>
    <row r="643" spans="1:7" x14ac:dyDescent="0.25">
      <c r="B643" s="449"/>
      <c r="C643" s="83" t="str">
        <f ca="1">IF(OFFSET(Zdroj!BA$16,A631-1,0)=0,"",CONCATENATE("B",$A$2+6," - ",Zdroj!$BA$15))</f>
        <v/>
      </c>
      <c r="D643" s="81" t="str">
        <f ca="1">IF(C643="","",CONCATENATE(OFFSET(Zdroj!BA$16,A631-1,0)))</f>
        <v/>
      </c>
      <c r="E643" s="35" t="str">
        <f ca="1">IF(C643="","",OFFSET(Zdroj!BB$16,A631-1,0))</f>
        <v/>
      </c>
      <c r="F643" s="450"/>
      <c r="G643" s="451"/>
    </row>
    <row r="644" spans="1:7" x14ac:dyDescent="0.25">
      <c r="B644" s="449"/>
      <c r="C644" s="83" t="str">
        <f ca="1">IF(OFFSET(Zdroj!BC$16,A631-1,0)=0,"",CONCATENATE("B",$A$2+7," - ",Zdroj!$BC$15))</f>
        <v/>
      </c>
      <c r="D644" s="81" t="str">
        <f ca="1">IF(C644="","",CONCATENATE(OFFSET(Zdroj!BC$16,A631-1,0)))</f>
        <v/>
      </c>
      <c r="E644" s="35" t="str">
        <f ca="1">IF(C644="","",OFFSET(Zdroj!BD$16,A631-1,0))</f>
        <v/>
      </c>
      <c r="F644" s="450"/>
      <c r="G644" s="451"/>
    </row>
    <row r="645" spans="1:7" x14ac:dyDescent="0.25">
      <c r="B645" s="449"/>
      <c r="C645" s="83" t="str">
        <f ca="1">IF(OFFSET(Zdroj!BE$16,A631-1,0)=0,"",CONCATENATE("B",$A$2+8," - ",Zdroj!$BE$15))</f>
        <v/>
      </c>
      <c r="D645" s="81" t="str">
        <f ca="1">IF(C645="","",CONCATENATE(OFFSET(Zdroj!BE$16,A631-1,0)))</f>
        <v/>
      </c>
      <c r="E645" s="35" t="str">
        <f ca="1">IF(C645="","",OFFSET(Zdroj!BF$16,A631-1,0))</f>
        <v/>
      </c>
      <c r="F645" s="450"/>
      <c r="G645" s="451"/>
    </row>
    <row r="646" spans="1:7" x14ac:dyDescent="0.25">
      <c r="B646" s="449"/>
      <c r="C646" s="83" t="str">
        <f ca="1">IF(OFFSET(Zdroj!BG$16,A631-1,0)=0,"",CONCATENATE("C",$A$2," - ",Zdroj!$BG$15))</f>
        <v/>
      </c>
      <c r="D646" s="81" t="str">
        <f ca="1">IF(C646="","",CONCATENATE(OFFSET(Zdroj!BG$16,A631-1,0)))</f>
        <v/>
      </c>
      <c r="E646" s="35" t="str">
        <f ca="1">IF(C646="","",OFFSET(Zdroj!BH$16,A631-1,0))</f>
        <v/>
      </c>
      <c r="F646" s="450" t="str">
        <f t="shared" ref="F646" ca="1" si="143">IF(SUM(E646:E647)=0,"",SUM(E646:E647))</f>
        <v/>
      </c>
      <c r="G646" s="451"/>
    </row>
    <row r="647" spans="1:7" x14ac:dyDescent="0.25">
      <c r="B647" s="449"/>
      <c r="C647" s="83" t="str">
        <f ca="1">IF(OFFSET(Zdroj!BI$16,A631-1,0)=0,"",CONCATENATE("C",$A$2+1," - ",Zdroj!$BI$15))</f>
        <v/>
      </c>
      <c r="D647" s="81" t="str">
        <f ca="1">IF(C647="","",CONCATENATE(OFFSET(Zdroj!BI$16,A631-1,0)))</f>
        <v/>
      </c>
      <c r="E647" s="35" t="str">
        <f ca="1">IF(C647="","",OFFSET(Zdroj!BJ$16,A631-1,0))</f>
        <v/>
      </c>
      <c r="F647" s="450"/>
      <c r="G647" s="451"/>
    </row>
    <row r="648" spans="1:7" x14ac:dyDescent="0.25">
      <c r="A648">
        <f>SUM((ROW()+15)/17)</f>
        <v>39</v>
      </c>
      <c r="B648" s="449" t="str">
        <f ca="1">IF(OFFSET(Zdroj!$B$16,A648-1,0)&gt;0,CONCATENATE(A648,"
","___ ","
",OFFSET(Zdroj!$B$16,A648-1,0)),"")</f>
        <v/>
      </c>
      <c r="C648" s="83" t="str">
        <f ca="1">IF(OFFSET(Zdroj!AI$16,A648-1,0)=0,"",CONCATENATE("A",$A$2," - ",Zdroj!$AI$15))</f>
        <v/>
      </c>
      <c r="D648" s="81" t="str">
        <f ca="1">IF(C648="","",CONCATENATE(OFFSET(Zdroj!AI$16,A648-1,0)," - ",OFFSET(Zdroj!BK$16,A648-1,0)))</f>
        <v/>
      </c>
      <c r="E648" s="35" t="str">
        <f ca="1">IF(C648="","",OFFSET(Zdroj!BL$16,A648-1,0))</f>
        <v/>
      </c>
      <c r="F648" s="450" t="str">
        <f t="shared" ref="F648" ca="1" si="144">IF(SUM(E648:E653)=0,"",SUM(E648:E653))</f>
        <v/>
      </c>
      <c r="G648" s="451" t="str">
        <f t="shared" ref="G648" ca="1" si="145">IF(SUM(E648:E664)=0,"",SUM(E648:E664))</f>
        <v/>
      </c>
    </row>
    <row r="649" spans="1:7" x14ac:dyDescent="0.25">
      <c r="B649" s="449"/>
      <c r="C649" s="83" t="str">
        <f ca="1">IF(OFFSET(Zdroj!AJ$16,A648-1,0)=0,"",CONCATENATE("A",$A$2+1," - ",Zdroj!$AJ$15))</f>
        <v/>
      </c>
      <c r="D649" s="81" t="str">
        <f ca="1">IF(C649="","",CONCATENATE(OFFSET(Zdroj!AJ$16,A648-1,0)," - ",OFFSET(Zdroj!BM$16,A648-1,0)))</f>
        <v/>
      </c>
      <c r="E649" s="35" t="str">
        <f ca="1">IF(C649="","",OFFSET(Zdroj!BN$16,A648-1,0))</f>
        <v/>
      </c>
      <c r="F649" s="450"/>
      <c r="G649" s="451"/>
    </row>
    <row r="650" spans="1:7" x14ac:dyDescent="0.25">
      <c r="B650" s="449"/>
      <c r="C650" s="83" t="str">
        <f ca="1">IF(OFFSET(Zdroj!AK$16,A648-1,0)=0,"",CONCATENATE("A",$A$2+2," - ",Zdroj!$AK$15))</f>
        <v/>
      </c>
      <c r="D650" s="81" t="str">
        <f ca="1">IF(C650="","",CONCATENATE(OFFSET(Zdroj!AK$16,A648-1,0)," - ",OFFSET(Zdroj!BO$16,A648-1,0)))</f>
        <v/>
      </c>
      <c r="E650" s="35" t="str">
        <f ca="1">IF(C650="","",OFFSET(Zdroj!BP$16,A648-1,0))</f>
        <v/>
      </c>
      <c r="F650" s="450"/>
      <c r="G650" s="451"/>
    </row>
    <row r="651" spans="1:7" x14ac:dyDescent="0.25">
      <c r="B651" s="449"/>
      <c r="C651" s="83" t="str">
        <f ca="1">IF(OFFSET(Zdroj!AL$16,A648-1,0)=0,"",CONCATENATE("A",$A$2+3," - ",Zdroj!$AL$15))</f>
        <v/>
      </c>
      <c r="D651" s="81" t="str">
        <f ca="1">IF(C651="","",CONCATENATE(OFFSET(Zdroj!AL$16,A648-1,0)," - ",OFFSET(Zdroj!BQ$16,A648-1,0)))</f>
        <v/>
      </c>
      <c r="E651" s="35" t="str">
        <f ca="1">IF(C651="","",OFFSET(Zdroj!BR$16,A648-1,0))</f>
        <v/>
      </c>
      <c r="F651" s="450"/>
      <c r="G651" s="451"/>
    </row>
    <row r="652" spans="1:7" x14ac:dyDescent="0.25">
      <c r="B652" s="449"/>
      <c r="C652" s="83" t="str">
        <f ca="1">IF(OFFSET(Zdroj!AM$16,A648-1,0)=0,"",CONCATENATE("A",$A$2+4," - ",Zdroj!$AM$15))</f>
        <v/>
      </c>
      <c r="D652" s="81" t="str">
        <f ca="1">IF(C652="","",CONCATENATE(OFFSET(Zdroj!AM$16,A648-1,0)," - ",OFFSET(Zdroj!BS$16,A648-1,0)))</f>
        <v/>
      </c>
      <c r="E652" s="35" t="str">
        <f ca="1">IF(C652="","",OFFSET(Zdroj!BT$16,A648-1,0))</f>
        <v/>
      </c>
      <c r="F652" s="450"/>
      <c r="G652" s="451"/>
    </row>
    <row r="653" spans="1:7" x14ac:dyDescent="0.25">
      <c r="B653" s="449"/>
      <c r="C653" s="83" t="str">
        <f ca="1">IF(OFFSET(Zdroj!AN$16,A648-1,0)=0,"",CONCATENATE("A",$A$2+5," - ",Zdroj!$AN$15))</f>
        <v/>
      </c>
      <c r="D653" s="81" t="str">
        <f ca="1">IF(C653="","",CONCATENATE(OFFSET(Zdroj!AN$16,A648-1,0)," - ",OFFSET(Zdroj!BU$16,A648-1,0)))</f>
        <v/>
      </c>
      <c r="E653" s="35" t="str">
        <f ca="1">IF(C653="","",OFFSET(Zdroj!BV$16,A648-1,0))</f>
        <v/>
      </c>
      <c r="F653" s="450"/>
      <c r="G653" s="451"/>
    </row>
    <row r="654" spans="1:7" x14ac:dyDescent="0.25">
      <c r="B654" s="449"/>
      <c r="C654" s="83" t="str">
        <f ca="1">IF(OFFSET(Zdroj!AO$16,A648-1,0)=0,"",CONCATENATE("B",$A$2," - ",Zdroj!$AO$15))</f>
        <v/>
      </c>
      <c r="D654" s="81" t="str">
        <f ca="1">IF(C654="","",CONCATENATE(OFFSET(Zdroj!AO$16,A648-1,0)))</f>
        <v/>
      </c>
      <c r="E654" s="35" t="str">
        <f ca="1">IF(C654="","",OFFSET(Zdroj!AP$16,A648-1,0))</f>
        <v/>
      </c>
      <c r="F654" s="450" t="str">
        <f t="shared" ref="F654" ca="1" si="146">IF(SUM(E654:E662)=0,"",SUM(E654:E662))</f>
        <v/>
      </c>
      <c r="G654" s="451"/>
    </row>
    <row r="655" spans="1:7" x14ac:dyDescent="0.25">
      <c r="B655" s="449"/>
      <c r="C655" s="83" t="str">
        <f ca="1">IF(OFFSET(Zdroj!AQ$16,A648-1,0)=0,"",CONCATENATE("B",$A$2+1," - ",Zdroj!$AQ$15))</f>
        <v/>
      </c>
      <c r="D655" s="81" t="str">
        <f ca="1">IF(C655="","",CONCATENATE(OFFSET(Zdroj!AQ$16,A648-1,0)))</f>
        <v/>
      </c>
      <c r="E655" s="35" t="str">
        <f ca="1">IF(C655="","",OFFSET(Zdroj!AR$16,A648-1,0))</f>
        <v/>
      </c>
      <c r="F655" s="450"/>
      <c r="G655" s="451"/>
    </row>
    <row r="656" spans="1:7" x14ac:dyDescent="0.25">
      <c r="B656" s="449"/>
      <c r="C656" s="83" t="str">
        <f ca="1">IF(OFFSET(Zdroj!AS$16,A648-1,0)=0,"",CONCATENATE("B",$A$2+2," - ",Zdroj!$AS$15))</f>
        <v/>
      </c>
      <c r="D656" s="81" t="str">
        <f ca="1">IF(C656="","",CONCATENATE(OFFSET(Zdroj!AS$16,A648-1,0)))</f>
        <v/>
      </c>
      <c r="E656" s="35" t="str">
        <f ca="1">IF(C656="","",OFFSET(Zdroj!AT$16,A648-1,0))</f>
        <v/>
      </c>
      <c r="F656" s="450"/>
      <c r="G656" s="451"/>
    </row>
    <row r="657" spans="1:7" x14ac:dyDescent="0.25">
      <c r="B657" s="449"/>
      <c r="C657" s="83" t="str">
        <f ca="1">IF(OFFSET(Zdroj!AU$16,A648-1,0)=0,"",CONCATENATE("B",$A$2+3," - ",Zdroj!$AU$15))</f>
        <v/>
      </c>
      <c r="D657" s="81" t="str">
        <f ca="1">IF(C657="","",CONCATENATE(OFFSET(Zdroj!AU$16,A648-1,0)))</f>
        <v/>
      </c>
      <c r="E657" s="35" t="str">
        <f ca="1">IF(C657="","",OFFSET(Zdroj!AV$16,A648-1,0))</f>
        <v/>
      </c>
      <c r="F657" s="450"/>
      <c r="G657" s="451"/>
    </row>
    <row r="658" spans="1:7" x14ac:dyDescent="0.25">
      <c r="B658" s="449"/>
      <c r="C658" s="83" t="str">
        <f ca="1">IF(OFFSET(Zdroj!AW$16,A648-1,0)=0,"",CONCATENATE("B",$A$2+4," - ",Zdroj!$AW$15))</f>
        <v/>
      </c>
      <c r="D658" s="81" t="str">
        <f ca="1">IF(C658="","",CONCATENATE(OFFSET(Zdroj!AW$16,A648-1,0)))</f>
        <v/>
      </c>
      <c r="E658" s="35" t="str">
        <f ca="1">IF(C658="","",OFFSET(Zdroj!AX$16,A648-1,0))</f>
        <v/>
      </c>
      <c r="F658" s="450"/>
      <c r="G658" s="451"/>
    </row>
    <row r="659" spans="1:7" x14ac:dyDescent="0.25">
      <c r="B659" s="449"/>
      <c r="C659" s="83" t="str">
        <f ca="1">IF(OFFSET(Zdroj!AY$16,A648-1,0)=0,"",CONCATENATE("B",$A$2+5," - ",Zdroj!$AY$15))</f>
        <v/>
      </c>
      <c r="D659" s="81" t="str">
        <f ca="1">IF(C659="","",CONCATENATE(OFFSET(Zdroj!AY$16,A648-1,0)))</f>
        <v/>
      </c>
      <c r="E659" s="35" t="str">
        <f ca="1">IF(C659="","",OFFSET(Zdroj!AZ$16,A648-1,0))</f>
        <v/>
      </c>
      <c r="F659" s="450"/>
      <c r="G659" s="451"/>
    </row>
    <row r="660" spans="1:7" x14ac:dyDescent="0.25">
      <c r="B660" s="449"/>
      <c r="C660" s="83" t="str">
        <f ca="1">IF(OFFSET(Zdroj!BA$16,A648-1,0)=0,"",CONCATENATE("B",$A$2+6," - ",Zdroj!$BA$15))</f>
        <v/>
      </c>
      <c r="D660" s="81" t="str">
        <f ca="1">IF(C660="","",CONCATENATE(OFFSET(Zdroj!BA$16,A648-1,0)))</f>
        <v/>
      </c>
      <c r="E660" s="35" t="str">
        <f ca="1">IF(C660="","",OFFSET(Zdroj!BB$16,A648-1,0))</f>
        <v/>
      </c>
      <c r="F660" s="450"/>
      <c r="G660" s="451"/>
    </row>
    <row r="661" spans="1:7" x14ac:dyDescent="0.25">
      <c r="B661" s="449"/>
      <c r="C661" s="83" t="str">
        <f ca="1">IF(OFFSET(Zdroj!BC$16,A648-1,0)=0,"",CONCATENATE("B",$A$2+7," - ",Zdroj!$BC$15))</f>
        <v/>
      </c>
      <c r="D661" s="81" t="str">
        <f ca="1">IF(C661="","",CONCATENATE(OFFSET(Zdroj!BC$16,A648-1,0)))</f>
        <v/>
      </c>
      <c r="E661" s="35" t="str">
        <f ca="1">IF(C661="","",OFFSET(Zdroj!BD$16,A648-1,0))</f>
        <v/>
      </c>
      <c r="F661" s="450"/>
      <c r="G661" s="451"/>
    </row>
    <row r="662" spans="1:7" x14ac:dyDescent="0.25">
      <c r="B662" s="449"/>
      <c r="C662" s="83" t="str">
        <f ca="1">IF(OFFSET(Zdroj!BE$16,A648-1,0)=0,"",CONCATENATE("B",$A$2+8," - ",Zdroj!$BE$15))</f>
        <v/>
      </c>
      <c r="D662" s="81" t="str">
        <f ca="1">IF(C662="","",CONCATENATE(OFFSET(Zdroj!BE$16,A648-1,0)))</f>
        <v/>
      </c>
      <c r="E662" s="35" t="str">
        <f ca="1">IF(C662="","",OFFSET(Zdroj!BF$16,A648-1,0))</f>
        <v/>
      </c>
      <c r="F662" s="450"/>
      <c r="G662" s="451"/>
    </row>
    <row r="663" spans="1:7" x14ac:dyDescent="0.25">
      <c r="B663" s="449"/>
      <c r="C663" s="83" t="str">
        <f ca="1">IF(OFFSET(Zdroj!BG$16,A648-1,0)=0,"",CONCATENATE("C",$A$2," - ",Zdroj!$BG$15))</f>
        <v/>
      </c>
      <c r="D663" s="81" t="str">
        <f ca="1">IF(C663="","",CONCATENATE(OFFSET(Zdroj!BG$16,A648-1,0)))</f>
        <v/>
      </c>
      <c r="E663" s="35" t="str">
        <f ca="1">IF(C663="","",OFFSET(Zdroj!BH$16,A648-1,0))</f>
        <v/>
      </c>
      <c r="F663" s="450" t="str">
        <f t="shared" ref="F663" ca="1" si="147">IF(SUM(E663:E664)=0,"",SUM(E663:E664))</f>
        <v/>
      </c>
      <c r="G663" s="451"/>
    </row>
    <row r="664" spans="1:7" x14ac:dyDescent="0.25">
      <c r="B664" s="449"/>
      <c r="C664" s="83" t="str">
        <f ca="1">IF(OFFSET(Zdroj!BI$16,A648-1,0)=0,"",CONCATENATE("C",$A$2+1," - ",Zdroj!$BI$15))</f>
        <v/>
      </c>
      <c r="D664" s="81" t="str">
        <f ca="1">IF(C664="","",CONCATENATE(OFFSET(Zdroj!BI$16,A648-1,0)))</f>
        <v/>
      </c>
      <c r="E664" s="35" t="str">
        <f ca="1">IF(C664="","",OFFSET(Zdroj!BJ$16,A648-1,0))</f>
        <v/>
      </c>
      <c r="F664" s="450"/>
      <c r="G664" s="451"/>
    </row>
    <row r="665" spans="1:7" x14ac:dyDescent="0.25">
      <c r="A665">
        <f>SUM((ROW()+15)/17)</f>
        <v>40</v>
      </c>
      <c r="B665" s="449" t="str">
        <f ca="1">IF(OFFSET(Zdroj!$B$16,A665-1,0)&gt;0,CONCATENATE(A665,"
","___ ","
",OFFSET(Zdroj!$B$16,A665-1,0)),"")</f>
        <v/>
      </c>
      <c r="C665" s="83" t="str">
        <f ca="1">IF(OFFSET(Zdroj!AI$16,A665-1,0)=0,"",CONCATENATE("A",$A$2," - ",Zdroj!$AI$15))</f>
        <v/>
      </c>
      <c r="D665" s="81" t="str">
        <f ca="1">IF(C665="","",CONCATENATE(OFFSET(Zdroj!AI$16,A665-1,0)," - ",OFFSET(Zdroj!BK$16,A665-1,0)))</f>
        <v/>
      </c>
      <c r="E665" s="35" t="str">
        <f ca="1">IF(C665="","",OFFSET(Zdroj!BL$16,A665-1,0))</f>
        <v/>
      </c>
      <c r="F665" s="450" t="str">
        <f t="shared" ref="F665" ca="1" si="148">IF(SUM(E665:E670)=0,"",SUM(E665:E670))</f>
        <v/>
      </c>
      <c r="G665" s="451" t="str">
        <f t="shared" ref="G665" ca="1" si="149">IF(SUM(E665:E681)=0,"",SUM(E665:E681))</f>
        <v/>
      </c>
    </row>
    <row r="666" spans="1:7" x14ac:dyDescent="0.25">
      <c r="B666" s="449"/>
      <c r="C666" s="83" t="str">
        <f ca="1">IF(OFFSET(Zdroj!AJ$16,A665-1,0)=0,"",CONCATENATE("A",$A$2+1," - ",Zdroj!$AJ$15))</f>
        <v/>
      </c>
      <c r="D666" s="81" t="str">
        <f ca="1">IF(C666="","",CONCATENATE(OFFSET(Zdroj!AJ$16,A665-1,0)," - ",OFFSET(Zdroj!BM$16,A665-1,0)))</f>
        <v/>
      </c>
      <c r="E666" s="35" t="str">
        <f ca="1">IF(C666="","",OFFSET(Zdroj!BN$16,A665-1,0))</f>
        <v/>
      </c>
      <c r="F666" s="450"/>
      <c r="G666" s="451"/>
    </row>
    <row r="667" spans="1:7" x14ac:dyDescent="0.25">
      <c r="B667" s="449"/>
      <c r="C667" s="83" t="str">
        <f ca="1">IF(OFFSET(Zdroj!AK$16,A665-1,0)=0,"",CONCATENATE("A",$A$2+2," - ",Zdroj!$AK$15))</f>
        <v/>
      </c>
      <c r="D667" s="81" t="str">
        <f ca="1">IF(C667="","",CONCATENATE(OFFSET(Zdroj!AK$16,A665-1,0)," - ",OFFSET(Zdroj!BO$16,A665-1,0)))</f>
        <v/>
      </c>
      <c r="E667" s="35" t="str">
        <f ca="1">IF(C667="","",OFFSET(Zdroj!BP$16,A665-1,0))</f>
        <v/>
      </c>
      <c r="F667" s="450"/>
      <c r="G667" s="451"/>
    </row>
    <row r="668" spans="1:7" x14ac:dyDescent="0.25">
      <c r="B668" s="449"/>
      <c r="C668" s="83" t="str">
        <f ca="1">IF(OFFSET(Zdroj!AL$16,A665-1,0)=0,"",CONCATENATE("A",$A$2+3," - ",Zdroj!$AL$15))</f>
        <v/>
      </c>
      <c r="D668" s="81" t="str">
        <f ca="1">IF(C668="","",CONCATENATE(OFFSET(Zdroj!AL$16,A665-1,0)," - ",OFFSET(Zdroj!BQ$16,A665-1,0)))</f>
        <v/>
      </c>
      <c r="E668" s="35" t="str">
        <f ca="1">IF(C668="","",OFFSET(Zdroj!BR$16,A665-1,0))</f>
        <v/>
      </c>
      <c r="F668" s="450"/>
      <c r="G668" s="451"/>
    </row>
    <row r="669" spans="1:7" x14ac:dyDescent="0.25">
      <c r="B669" s="449"/>
      <c r="C669" s="83" t="str">
        <f ca="1">IF(OFFSET(Zdroj!AM$16,A665-1,0)=0,"",CONCATENATE("A",$A$2+4," - ",Zdroj!$AM$15))</f>
        <v/>
      </c>
      <c r="D669" s="81" t="str">
        <f ca="1">IF(C669="","",CONCATENATE(OFFSET(Zdroj!AM$16,A665-1,0)," - ",OFFSET(Zdroj!BS$16,A665-1,0)))</f>
        <v/>
      </c>
      <c r="E669" s="35" t="str">
        <f ca="1">IF(C669="","",OFFSET(Zdroj!BT$16,A665-1,0))</f>
        <v/>
      </c>
      <c r="F669" s="450"/>
      <c r="G669" s="451"/>
    </row>
    <row r="670" spans="1:7" x14ac:dyDescent="0.25">
      <c r="B670" s="449"/>
      <c r="C670" s="83" t="str">
        <f ca="1">IF(OFFSET(Zdroj!AN$16,A665-1,0)=0,"",CONCATENATE("A",$A$2+5," - ",Zdroj!$AN$15))</f>
        <v/>
      </c>
      <c r="D670" s="81" t="str">
        <f ca="1">IF(C670="","",CONCATENATE(OFFSET(Zdroj!AN$16,A665-1,0)," - ",OFFSET(Zdroj!BU$16,A665-1,0)))</f>
        <v/>
      </c>
      <c r="E670" s="35" t="str">
        <f ca="1">IF(C670="","",OFFSET(Zdroj!BV$16,A665-1,0))</f>
        <v/>
      </c>
      <c r="F670" s="450"/>
      <c r="G670" s="451"/>
    </row>
    <row r="671" spans="1:7" x14ac:dyDescent="0.25">
      <c r="B671" s="449"/>
      <c r="C671" s="83" t="str">
        <f ca="1">IF(OFFSET(Zdroj!AO$16,A665-1,0)=0,"",CONCATENATE("B",$A$2," - ",Zdroj!$AO$15))</f>
        <v/>
      </c>
      <c r="D671" s="81" t="str">
        <f ca="1">IF(C671="","",CONCATENATE(OFFSET(Zdroj!AO$16,A665-1,0)))</f>
        <v/>
      </c>
      <c r="E671" s="35" t="str">
        <f ca="1">IF(C671="","",OFFSET(Zdroj!AP$16,A665-1,0))</f>
        <v/>
      </c>
      <c r="F671" s="450" t="str">
        <f t="shared" ref="F671" ca="1" si="150">IF(SUM(E671:E679)=0,"",SUM(E671:E679))</f>
        <v/>
      </c>
      <c r="G671" s="451"/>
    </row>
    <row r="672" spans="1:7" x14ac:dyDescent="0.25">
      <c r="B672" s="449"/>
      <c r="C672" s="83" t="str">
        <f ca="1">IF(OFFSET(Zdroj!AQ$16,A665-1,0)=0,"",CONCATENATE("B",$A$2+1," - ",Zdroj!$AQ$15))</f>
        <v/>
      </c>
      <c r="D672" s="81" t="str">
        <f ca="1">IF(C672="","",CONCATENATE(OFFSET(Zdroj!AQ$16,A665-1,0)))</f>
        <v/>
      </c>
      <c r="E672" s="35" t="str">
        <f ca="1">IF(C672="","",OFFSET(Zdroj!AR$16,A665-1,0))</f>
        <v/>
      </c>
      <c r="F672" s="450"/>
      <c r="G672" s="451"/>
    </row>
    <row r="673" spans="1:7" x14ac:dyDescent="0.25">
      <c r="B673" s="449"/>
      <c r="C673" s="83" t="str">
        <f ca="1">IF(OFFSET(Zdroj!AS$16,A665-1,0)=0,"",CONCATENATE("B",$A$2+2," - ",Zdroj!$AS$15))</f>
        <v/>
      </c>
      <c r="D673" s="81" t="str">
        <f ca="1">IF(C673="","",CONCATENATE(OFFSET(Zdroj!AS$16,A665-1,0)))</f>
        <v/>
      </c>
      <c r="E673" s="35" t="str">
        <f ca="1">IF(C673="","",OFFSET(Zdroj!AT$16,A665-1,0))</f>
        <v/>
      </c>
      <c r="F673" s="450"/>
      <c r="G673" s="451"/>
    </row>
    <row r="674" spans="1:7" x14ac:dyDescent="0.25">
      <c r="B674" s="449"/>
      <c r="C674" s="83" t="str">
        <f ca="1">IF(OFFSET(Zdroj!AU$16,A665-1,0)=0,"",CONCATENATE("B",$A$2+3," - ",Zdroj!$AU$15))</f>
        <v/>
      </c>
      <c r="D674" s="81" t="str">
        <f ca="1">IF(C674="","",CONCATENATE(OFFSET(Zdroj!AU$16,A665-1,0)))</f>
        <v/>
      </c>
      <c r="E674" s="35" t="str">
        <f ca="1">IF(C674="","",OFFSET(Zdroj!AV$16,A665-1,0))</f>
        <v/>
      </c>
      <c r="F674" s="450"/>
      <c r="G674" s="451"/>
    </row>
    <row r="675" spans="1:7" x14ac:dyDescent="0.25">
      <c r="B675" s="449"/>
      <c r="C675" s="83" t="str">
        <f ca="1">IF(OFFSET(Zdroj!AW$16,A665-1,0)=0,"",CONCATENATE("B",$A$2+4," - ",Zdroj!$AW$15))</f>
        <v/>
      </c>
      <c r="D675" s="81" t="str">
        <f ca="1">IF(C675="","",CONCATENATE(OFFSET(Zdroj!AW$16,A665-1,0)))</f>
        <v/>
      </c>
      <c r="E675" s="35" t="str">
        <f ca="1">IF(C675="","",OFFSET(Zdroj!AX$16,A665-1,0))</f>
        <v/>
      </c>
      <c r="F675" s="450"/>
      <c r="G675" s="451"/>
    </row>
    <row r="676" spans="1:7" x14ac:dyDescent="0.25">
      <c r="B676" s="449"/>
      <c r="C676" s="83" t="str">
        <f ca="1">IF(OFFSET(Zdroj!AY$16,A665-1,0)=0,"",CONCATENATE("B",$A$2+5," - ",Zdroj!$AY$15))</f>
        <v/>
      </c>
      <c r="D676" s="81" t="str">
        <f ca="1">IF(C676="","",CONCATENATE(OFFSET(Zdroj!AY$16,A665-1,0)))</f>
        <v/>
      </c>
      <c r="E676" s="35" t="str">
        <f ca="1">IF(C676="","",OFFSET(Zdroj!AZ$16,A665-1,0))</f>
        <v/>
      </c>
      <c r="F676" s="450"/>
      <c r="G676" s="451"/>
    </row>
    <row r="677" spans="1:7" x14ac:dyDescent="0.25">
      <c r="B677" s="449"/>
      <c r="C677" s="83" t="str">
        <f ca="1">IF(OFFSET(Zdroj!BA$16,A665-1,0)=0,"",CONCATENATE("B",$A$2+6," - ",Zdroj!$BA$15))</f>
        <v/>
      </c>
      <c r="D677" s="81" t="str">
        <f ca="1">IF(C677="","",CONCATENATE(OFFSET(Zdroj!BA$16,A665-1,0)))</f>
        <v/>
      </c>
      <c r="E677" s="35" t="str">
        <f ca="1">IF(C677="","",OFFSET(Zdroj!BB$16,A665-1,0))</f>
        <v/>
      </c>
      <c r="F677" s="450"/>
      <c r="G677" s="451"/>
    </row>
    <row r="678" spans="1:7" x14ac:dyDescent="0.25">
      <c r="B678" s="449"/>
      <c r="C678" s="83" t="str">
        <f ca="1">IF(OFFSET(Zdroj!BC$16,A665-1,0)=0,"",CONCATENATE("B",$A$2+7," - ",Zdroj!$BC$15))</f>
        <v/>
      </c>
      <c r="D678" s="81" t="str">
        <f ca="1">IF(C678="","",CONCATENATE(OFFSET(Zdroj!BC$16,A665-1,0)))</f>
        <v/>
      </c>
      <c r="E678" s="35" t="str">
        <f ca="1">IF(C678="","",OFFSET(Zdroj!BD$16,A665-1,0))</f>
        <v/>
      </c>
      <c r="F678" s="450"/>
      <c r="G678" s="451"/>
    </row>
    <row r="679" spans="1:7" x14ac:dyDescent="0.25">
      <c r="B679" s="449"/>
      <c r="C679" s="83" t="str">
        <f ca="1">IF(OFFSET(Zdroj!BE$16,A665-1,0)=0,"",CONCATENATE("B",$A$2+8," - ",Zdroj!$BE$15))</f>
        <v/>
      </c>
      <c r="D679" s="81" t="str">
        <f ca="1">IF(C679="","",CONCATENATE(OFFSET(Zdroj!BE$16,A665-1,0)))</f>
        <v/>
      </c>
      <c r="E679" s="35" t="str">
        <f ca="1">IF(C679="","",OFFSET(Zdroj!BF$16,A665-1,0))</f>
        <v/>
      </c>
      <c r="F679" s="450"/>
      <c r="G679" s="451"/>
    </row>
    <row r="680" spans="1:7" x14ac:dyDescent="0.25">
      <c r="B680" s="449"/>
      <c r="C680" s="83" t="str">
        <f ca="1">IF(OFFSET(Zdroj!BG$16,A665-1,0)=0,"",CONCATENATE("C",$A$2," - ",Zdroj!$BG$15))</f>
        <v/>
      </c>
      <c r="D680" s="81" t="str">
        <f ca="1">IF(C680="","",CONCATENATE(OFFSET(Zdroj!BG$16,A665-1,0)))</f>
        <v/>
      </c>
      <c r="E680" s="35" t="str">
        <f ca="1">IF(C680="","",OFFSET(Zdroj!BH$16,A665-1,0))</f>
        <v/>
      </c>
      <c r="F680" s="450" t="str">
        <f t="shared" ref="F680" ca="1" si="151">IF(SUM(E680:E681)=0,"",SUM(E680:E681))</f>
        <v/>
      </c>
      <c r="G680" s="451"/>
    </row>
    <row r="681" spans="1:7" x14ac:dyDescent="0.25">
      <c r="B681" s="449"/>
      <c r="C681" s="83" t="str">
        <f ca="1">IF(OFFSET(Zdroj!BI$16,A665-1,0)=0,"",CONCATENATE("C",$A$2+1," - ",Zdroj!$BI$15))</f>
        <v/>
      </c>
      <c r="D681" s="81" t="str">
        <f ca="1">IF(C681="","",CONCATENATE(OFFSET(Zdroj!BI$16,A665-1,0)))</f>
        <v/>
      </c>
      <c r="E681" s="35" t="str">
        <f ca="1">IF(C681="","",OFFSET(Zdroj!BJ$16,A665-1,0))</f>
        <v/>
      </c>
      <c r="F681" s="450"/>
      <c r="G681" s="451"/>
    </row>
    <row r="682" spans="1:7" x14ac:dyDescent="0.25">
      <c r="A682">
        <f>SUM((ROW()+15)/17)</f>
        <v>41</v>
      </c>
      <c r="B682" s="449" t="str">
        <f ca="1">IF(OFFSET(Zdroj!$B$16,A682-1,0)&gt;0,CONCATENATE(A682,"
","___ ","
",OFFSET(Zdroj!$B$16,A682-1,0)),"")</f>
        <v/>
      </c>
      <c r="C682" s="83" t="str">
        <f ca="1">IF(OFFSET(Zdroj!AI$16,A682-1,0)=0,"",CONCATENATE("A",$A$2," - ",Zdroj!$AI$15))</f>
        <v/>
      </c>
      <c r="D682" s="81" t="str">
        <f ca="1">IF(C682="","",CONCATENATE(OFFSET(Zdroj!AI$16,A682-1,0)," - ",OFFSET(Zdroj!BK$16,A682-1,0)))</f>
        <v/>
      </c>
      <c r="E682" s="35" t="str">
        <f ca="1">IF(C682="","",OFFSET(Zdroj!BL$16,A682-1,0))</f>
        <v/>
      </c>
      <c r="F682" s="450" t="str">
        <f t="shared" ref="F682" ca="1" si="152">IF(SUM(E682:E687)=0,"",SUM(E682:E687))</f>
        <v/>
      </c>
      <c r="G682" s="451" t="str">
        <f t="shared" ref="G682" ca="1" si="153">IF(SUM(E682:E698)=0,"",SUM(E682:E698))</f>
        <v/>
      </c>
    </row>
    <row r="683" spans="1:7" x14ac:dyDescent="0.25">
      <c r="B683" s="449"/>
      <c r="C683" s="83" t="str">
        <f ca="1">IF(OFFSET(Zdroj!AJ$16,A682-1,0)=0,"",CONCATENATE("A",$A$2+1," - ",Zdroj!$AJ$15))</f>
        <v/>
      </c>
      <c r="D683" s="81" t="str">
        <f ca="1">IF(C683="","",CONCATENATE(OFFSET(Zdroj!AJ$16,A682-1,0)," - ",OFFSET(Zdroj!BM$16,A682-1,0)))</f>
        <v/>
      </c>
      <c r="E683" s="35" t="str">
        <f ca="1">IF(C683="","",OFFSET(Zdroj!BN$16,A682-1,0))</f>
        <v/>
      </c>
      <c r="F683" s="450"/>
      <c r="G683" s="451"/>
    </row>
    <row r="684" spans="1:7" x14ac:dyDescent="0.25">
      <c r="B684" s="449"/>
      <c r="C684" s="83" t="str">
        <f ca="1">IF(OFFSET(Zdroj!AK$16,A682-1,0)=0,"",CONCATENATE("A",$A$2+2," - ",Zdroj!$AK$15))</f>
        <v/>
      </c>
      <c r="D684" s="81" t="str">
        <f ca="1">IF(C684="","",CONCATENATE(OFFSET(Zdroj!AK$16,A682-1,0)," - ",OFFSET(Zdroj!BO$16,A682-1,0)))</f>
        <v/>
      </c>
      <c r="E684" s="35" t="str">
        <f ca="1">IF(C684="","",OFFSET(Zdroj!BP$16,A682-1,0))</f>
        <v/>
      </c>
      <c r="F684" s="450"/>
      <c r="G684" s="451"/>
    </row>
    <row r="685" spans="1:7" x14ac:dyDescent="0.25">
      <c r="B685" s="449"/>
      <c r="C685" s="83" t="str">
        <f ca="1">IF(OFFSET(Zdroj!AL$16,A682-1,0)=0,"",CONCATENATE("A",$A$2+3," - ",Zdroj!$AL$15))</f>
        <v/>
      </c>
      <c r="D685" s="81" t="str">
        <f ca="1">IF(C685="","",CONCATENATE(OFFSET(Zdroj!AL$16,A682-1,0)," - ",OFFSET(Zdroj!BQ$16,A682-1,0)))</f>
        <v/>
      </c>
      <c r="E685" s="35" t="str">
        <f ca="1">IF(C685="","",OFFSET(Zdroj!BR$16,A682-1,0))</f>
        <v/>
      </c>
      <c r="F685" s="450"/>
      <c r="G685" s="451"/>
    </row>
    <row r="686" spans="1:7" x14ac:dyDescent="0.25">
      <c r="B686" s="449"/>
      <c r="C686" s="83" t="str">
        <f ca="1">IF(OFFSET(Zdroj!AM$16,A682-1,0)=0,"",CONCATENATE("A",$A$2+4," - ",Zdroj!$AM$15))</f>
        <v/>
      </c>
      <c r="D686" s="81" t="str">
        <f ca="1">IF(C686="","",CONCATENATE(OFFSET(Zdroj!AM$16,A682-1,0)," - ",OFFSET(Zdroj!BS$16,A682-1,0)))</f>
        <v/>
      </c>
      <c r="E686" s="35" t="str">
        <f ca="1">IF(C686="","",OFFSET(Zdroj!BT$16,A682-1,0))</f>
        <v/>
      </c>
      <c r="F686" s="450"/>
      <c r="G686" s="451"/>
    </row>
    <row r="687" spans="1:7" x14ac:dyDescent="0.25">
      <c r="B687" s="449"/>
      <c r="C687" s="83" t="str">
        <f ca="1">IF(OFFSET(Zdroj!AN$16,A682-1,0)=0,"",CONCATENATE("A",$A$2+5," - ",Zdroj!$AN$15))</f>
        <v/>
      </c>
      <c r="D687" s="81" t="str">
        <f ca="1">IF(C687="","",CONCATENATE(OFFSET(Zdroj!AN$16,A682-1,0)," - ",OFFSET(Zdroj!BU$16,A682-1,0)))</f>
        <v/>
      </c>
      <c r="E687" s="35" t="str">
        <f ca="1">IF(C687="","",OFFSET(Zdroj!BV$16,A682-1,0))</f>
        <v/>
      </c>
      <c r="F687" s="450"/>
      <c r="G687" s="451"/>
    </row>
    <row r="688" spans="1:7" x14ac:dyDescent="0.25">
      <c r="B688" s="449"/>
      <c r="C688" s="83" t="str">
        <f ca="1">IF(OFFSET(Zdroj!AO$16,A682-1,0)=0,"",CONCATENATE("B",$A$2," - ",Zdroj!$AO$15))</f>
        <v/>
      </c>
      <c r="D688" s="81" t="str">
        <f ca="1">IF(C688="","",CONCATENATE(OFFSET(Zdroj!AO$16,A682-1,0)))</f>
        <v/>
      </c>
      <c r="E688" s="35" t="str">
        <f ca="1">IF(C688="","",OFFSET(Zdroj!AP$16,A682-1,0))</f>
        <v/>
      </c>
      <c r="F688" s="450" t="str">
        <f t="shared" ref="F688" ca="1" si="154">IF(SUM(E688:E696)=0,"",SUM(E688:E696))</f>
        <v/>
      </c>
      <c r="G688" s="451"/>
    </row>
    <row r="689" spans="1:7" x14ac:dyDescent="0.25">
      <c r="B689" s="449"/>
      <c r="C689" s="83" t="str">
        <f ca="1">IF(OFFSET(Zdroj!AQ$16,A682-1,0)=0,"",CONCATENATE("B",$A$2+1," - ",Zdroj!$AQ$15))</f>
        <v/>
      </c>
      <c r="D689" s="81" t="str">
        <f ca="1">IF(C689="","",CONCATENATE(OFFSET(Zdroj!AQ$16,A682-1,0)))</f>
        <v/>
      </c>
      <c r="E689" s="35" t="str">
        <f ca="1">IF(C689="","",OFFSET(Zdroj!AR$16,A682-1,0))</f>
        <v/>
      </c>
      <c r="F689" s="450"/>
      <c r="G689" s="451"/>
    </row>
    <row r="690" spans="1:7" x14ac:dyDescent="0.25">
      <c r="B690" s="449"/>
      <c r="C690" s="83" t="str">
        <f ca="1">IF(OFFSET(Zdroj!AS$16,A682-1,0)=0,"",CONCATENATE("B",$A$2+2," - ",Zdroj!$AS$15))</f>
        <v/>
      </c>
      <c r="D690" s="81" t="str">
        <f ca="1">IF(C690="","",CONCATENATE(OFFSET(Zdroj!AS$16,A682-1,0)))</f>
        <v/>
      </c>
      <c r="E690" s="35" t="str">
        <f ca="1">IF(C690="","",OFFSET(Zdroj!AT$16,A682-1,0))</f>
        <v/>
      </c>
      <c r="F690" s="450"/>
      <c r="G690" s="451"/>
    </row>
    <row r="691" spans="1:7" x14ac:dyDescent="0.25">
      <c r="B691" s="449"/>
      <c r="C691" s="83" t="str">
        <f ca="1">IF(OFFSET(Zdroj!AU$16,A682-1,0)=0,"",CONCATENATE("B",$A$2+3," - ",Zdroj!$AU$15))</f>
        <v/>
      </c>
      <c r="D691" s="81" t="str">
        <f ca="1">IF(C691="","",CONCATENATE(OFFSET(Zdroj!AU$16,A682-1,0)))</f>
        <v/>
      </c>
      <c r="E691" s="35" t="str">
        <f ca="1">IF(C691="","",OFFSET(Zdroj!AV$16,A682-1,0))</f>
        <v/>
      </c>
      <c r="F691" s="450"/>
      <c r="G691" s="451"/>
    </row>
    <row r="692" spans="1:7" x14ac:dyDescent="0.25">
      <c r="B692" s="449"/>
      <c r="C692" s="83" t="str">
        <f ca="1">IF(OFFSET(Zdroj!AW$16,A682-1,0)=0,"",CONCATENATE("B",$A$2+4," - ",Zdroj!$AW$15))</f>
        <v/>
      </c>
      <c r="D692" s="81" t="str">
        <f ca="1">IF(C692="","",CONCATENATE(OFFSET(Zdroj!AW$16,A682-1,0)))</f>
        <v/>
      </c>
      <c r="E692" s="35" t="str">
        <f ca="1">IF(C692="","",OFFSET(Zdroj!AX$16,A682-1,0))</f>
        <v/>
      </c>
      <c r="F692" s="450"/>
      <c r="G692" s="451"/>
    </row>
    <row r="693" spans="1:7" x14ac:dyDescent="0.25">
      <c r="B693" s="449"/>
      <c r="C693" s="83" t="str">
        <f ca="1">IF(OFFSET(Zdroj!AY$16,A682-1,0)=0,"",CONCATENATE("B",$A$2+5," - ",Zdroj!$AY$15))</f>
        <v/>
      </c>
      <c r="D693" s="81" t="str">
        <f ca="1">IF(C693="","",CONCATENATE(OFFSET(Zdroj!AY$16,A682-1,0)))</f>
        <v/>
      </c>
      <c r="E693" s="35" t="str">
        <f ca="1">IF(C693="","",OFFSET(Zdroj!AZ$16,A682-1,0))</f>
        <v/>
      </c>
      <c r="F693" s="450"/>
      <c r="G693" s="451"/>
    </row>
    <row r="694" spans="1:7" x14ac:dyDescent="0.25">
      <c r="B694" s="449"/>
      <c r="C694" s="83" t="str">
        <f ca="1">IF(OFFSET(Zdroj!BA$16,A682-1,0)=0,"",CONCATENATE("B",$A$2+6," - ",Zdroj!$BA$15))</f>
        <v/>
      </c>
      <c r="D694" s="81" t="str">
        <f ca="1">IF(C694="","",CONCATENATE(OFFSET(Zdroj!BA$16,A682-1,0)))</f>
        <v/>
      </c>
      <c r="E694" s="35" t="str">
        <f ca="1">IF(C694="","",OFFSET(Zdroj!BB$16,A682-1,0))</f>
        <v/>
      </c>
      <c r="F694" s="450"/>
      <c r="G694" s="451"/>
    </row>
    <row r="695" spans="1:7" x14ac:dyDescent="0.25">
      <c r="B695" s="449"/>
      <c r="C695" s="83" t="str">
        <f ca="1">IF(OFFSET(Zdroj!BC$16,A682-1,0)=0,"",CONCATENATE("B",$A$2+7," - ",Zdroj!$BC$15))</f>
        <v/>
      </c>
      <c r="D695" s="81" t="str">
        <f ca="1">IF(C695="","",CONCATENATE(OFFSET(Zdroj!BC$16,A682-1,0)))</f>
        <v/>
      </c>
      <c r="E695" s="35" t="str">
        <f ca="1">IF(C695="","",OFFSET(Zdroj!BD$16,A682-1,0))</f>
        <v/>
      </c>
      <c r="F695" s="450"/>
      <c r="G695" s="451"/>
    </row>
    <row r="696" spans="1:7" x14ac:dyDescent="0.25">
      <c r="B696" s="449"/>
      <c r="C696" s="83" t="str">
        <f ca="1">IF(OFFSET(Zdroj!BE$16,A682-1,0)=0,"",CONCATENATE("B",$A$2+8," - ",Zdroj!$BE$15))</f>
        <v/>
      </c>
      <c r="D696" s="81" t="str">
        <f ca="1">IF(C696="","",CONCATENATE(OFFSET(Zdroj!BE$16,A682-1,0)))</f>
        <v/>
      </c>
      <c r="E696" s="35" t="str">
        <f ca="1">IF(C696="","",OFFSET(Zdroj!BF$16,A682-1,0))</f>
        <v/>
      </c>
      <c r="F696" s="450"/>
      <c r="G696" s="451"/>
    </row>
    <row r="697" spans="1:7" x14ac:dyDescent="0.25">
      <c r="B697" s="449"/>
      <c r="C697" s="83" t="str">
        <f ca="1">IF(OFFSET(Zdroj!BG$16,A682-1,0)=0,"",CONCATENATE("C",$A$2," - ",Zdroj!$BG$15))</f>
        <v/>
      </c>
      <c r="D697" s="81" t="str">
        <f ca="1">IF(C697="","",CONCATENATE(OFFSET(Zdroj!BG$16,A682-1,0)))</f>
        <v/>
      </c>
      <c r="E697" s="35" t="str">
        <f ca="1">IF(C697="","",OFFSET(Zdroj!BH$16,A682-1,0))</f>
        <v/>
      </c>
      <c r="F697" s="450" t="str">
        <f t="shared" ref="F697" ca="1" si="155">IF(SUM(E697:E698)=0,"",SUM(E697:E698))</f>
        <v/>
      </c>
      <c r="G697" s="451"/>
    </row>
    <row r="698" spans="1:7" x14ac:dyDescent="0.25">
      <c r="B698" s="449"/>
      <c r="C698" s="83" t="str">
        <f ca="1">IF(OFFSET(Zdroj!BI$16,A682-1,0)=0,"",CONCATENATE("C",$A$2+1," - ",Zdroj!$BI$15))</f>
        <v/>
      </c>
      <c r="D698" s="81" t="str">
        <f ca="1">IF(C698="","",CONCATENATE(OFFSET(Zdroj!BI$16,A682-1,0)))</f>
        <v/>
      </c>
      <c r="E698" s="35" t="str">
        <f ca="1">IF(C698="","",OFFSET(Zdroj!BJ$16,A682-1,0))</f>
        <v/>
      </c>
      <c r="F698" s="450"/>
      <c r="G698" s="451"/>
    </row>
    <row r="699" spans="1:7" x14ac:dyDescent="0.25">
      <c r="A699">
        <f>SUM((ROW()+15)/17)</f>
        <v>42</v>
      </c>
      <c r="B699" s="449" t="str">
        <f ca="1">IF(OFFSET(Zdroj!$B$16,A699-1,0)&gt;0,CONCATENATE(A699,"
","___ ","
",OFFSET(Zdroj!$B$16,A699-1,0)),"")</f>
        <v/>
      </c>
      <c r="C699" s="83" t="str">
        <f ca="1">IF(OFFSET(Zdroj!AI$16,A699-1,0)=0,"",CONCATENATE("A",$A$2," - ",Zdroj!$AI$15))</f>
        <v/>
      </c>
      <c r="D699" s="81" t="str">
        <f ca="1">IF(C699="","",CONCATENATE(OFFSET(Zdroj!AI$16,A699-1,0)," - ",OFFSET(Zdroj!BK$16,A699-1,0)))</f>
        <v/>
      </c>
      <c r="E699" s="35" t="str">
        <f ca="1">IF(C699="","",OFFSET(Zdroj!BL$16,A699-1,0))</f>
        <v/>
      </c>
      <c r="F699" s="450" t="str">
        <f t="shared" ref="F699" ca="1" si="156">IF(SUM(E699:E704)=0,"",SUM(E699:E704))</f>
        <v/>
      </c>
      <c r="G699" s="451" t="str">
        <f t="shared" ref="G699" ca="1" si="157">IF(SUM(E699:E715)=0,"",SUM(E699:E715))</f>
        <v/>
      </c>
    </row>
    <row r="700" spans="1:7" x14ac:dyDescent="0.25">
      <c r="B700" s="449"/>
      <c r="C700" s="83" t="str">
        <f ca="1">IF(OFFSET(Zdroj!AJ$16,A699-1,0)=0,"",CONCATENATE("A",$A$2+1," - ",Zdroj!$AJ$15))</f>
        <v/>
      </c>
      <c r="D700" s="81" t="str">
        <f ca="1">IF(C700="","",CONCATENATE(OFFSET(Zdroj!AJ$16,A699-1,0)," - ",OFFSET(Zdroj!BM$16,A699-1,0)))</f>
        <v/>
      </c>
      <c r="E700" s="35" t="str">
        <f ca="1">IF(C700="","",OFFSET(Zdroj!BN$16,A699-1,0))</f>
        <v/>
      </c>
      <c r="F700" s="450"/>
      <c r="G700" s="451"/>
    </row>
    <row r="701" spans="1:7" x14ac:dyDescent="0.25">
      <c r="B701" s="449"/>
      <c r="C701" s="83" t="str">
        <f ca="1">IF(OFFSET(Zdroj!AK$16,A699-1,0)=0,"",CONCATENATE("A",$A$2+2," - ",Zdroj!$AK$15))</f>
        <v/>
      </c>
      <c r="D701" s="81" t="str">
        <f ca="1">IF(C701="","",CONCATENATE(OFFSET(Zdroj!AK$16,A699-1,0)," - ",OFFSET(Zdroj!BO$16,A699-1,0)))</f>
        <v/>
      </c>
      <c r="E701" s="35" t="str">
        <f ca="1">IF(C701="","",OFFSET(Zdroj!BP$16,A699-1,0))</f>
        <v/>
      </c>
      <c r="F701" s="450"/>
      <c r="G701" s="451"/>
    </row>
    <row r="702" spans="1:7" x14ac:dyDescent="0.25">
      <c r="B702" s="449"/>
      <c r="C702" s="83" t="str">
        <f ca="1">IF(OFFSET(Zdroj!AL$16,A699-1,0)=0,"",CONCATENATE("A",$A$2+3," - ",Zdroj!$AL$15))</f>
        <v/>
      </c>
      <c r="D702" s="81" t="str">
        <f ca="1">IF(C702="","",CONCATENATE(OFFSET(Zdroj!AL$16,A699-1,0)," - ",OFFSET(Zdroj!BQ$16,A699-1,0)))</f>
        <v/>
      </c>
      <c r="E702" s="35" t="str">
        <f ca="1">IF(C702="","",OFFSET(Zdroj!BR$16,A699-1,0))</f>
        <v/>
      </c>
      <c r="F702" s="450"/>
      <c r="G702" s="451"/>
    </row>
    <row r="703" spans="1:7" x14ac:dyDescent="0.25">
      <c r="B703" s="449"/>
      <c r="C703" s="83" t="str">
        <f ca="1">IF(OFFSET(Zdroj!AM$16,A699-1,0)=0,"",CONCATENATE("A",$A$2+4," - ",Zdroj!$AM$15))</f>
        <v/>
      </c>
      <c r="D703" s="81" t="str">
        <f ca="1">IF(C703="","",CONCATENATE(OFFSET(Zdroj!AM$16,A699-1,0)," - ",OFFSET(Zdroj!BS$16,A699-1,0)))</f>
        <v/>
      </c>
      <c r="E703" s="35" t="str">
        <f ca="1">IF(C703="","",OFFSET(Zdroj!BT$16,A699-1,0))</f>
        <v/>
      </c>
      <c r="F703" s="450"/>
      <c r="G703" s="451"/>
    </row>
    <row r="704" spans="1:7" x14ac:dyDescent="0.25">
      <c r="B704" s="449"/>
      <c r="C704" s="83" t="str">
        <f ca="1">IF(OFFSET(Zdroj!AN$16,A699-1,0)=0,"",CONCATENATE("A",$A$2+5," - ",Zdroj!$AN$15))</f>
        <v/>
      </c>
      <c r="D704" s="81" t="str">
        <f ca="1">IF(C704="","",CONCATENATE(OFFSET(Zdroj!AN$16,A699-1,0)," - ",OFFSET(Zdroj!BU$16,A699-1,0)))</f>
        <v/>
      </c>
      <c r="E704" s="35" t="str">
        <f ca="1">IF(C704="","",OFFSET(Zdroj!BV$16,A699-1,0))</f>
        <v/>
      </c>
      <c r="F704" s="450"/>
      <c r="G704" s="451"/>
    </row>
    <row r="705" spans="1:7" x14ac:dyDescent="0.25">
      <c r="B705" s="449"/>
      <c r="C705" s="83" t="str">
        <f ca="1">IF(OFFSET(Zdroj!AO$16,A699-1,0)=0,"",CONCATENATE("B",$A$2," - ",Zdroj!$AO$15))</f>
        <v/>
      </c>
      <c r="D705" s="81" t="str">
        <f ca="1">IF(C705="","",CONCATENATE(OFFSET(Zdroj!AO$16,A699-1,0)))</f>
        <v/>
      </c>
      <c r="E705" s="35" t="str">
        <f ca="1">IF(C705="","",OFFSET(Zdroj!AP$16,A699-1,0))</f>
        <v/>
      </c>
      <c r="F705" s="450" t="str">
        <f t="shared" ref="F705" ca="1" si="158">IF(SUM(E705:E713)=0,"",SUM(E705:E713))</f>
        <v/>
      </c>
      <c r="G705" s="451"/>
    </row>
    <row r="706" spans="1:7" x14ac:dyDescent="0.25">
      <c r="B706" s="449"/>
      <c r="C706" s="83" t="str">
        <f ca="1">IF(OFFSET(Zdroj!AQ$16,A699-1,0)=0,"",CONCATENATE("B",$A$2+1," - ",Zdroj!$AQ$15))</f>
        <v/>
      </c>
      <c r="D706" s="81" t="str">
        <f ca="1">IF(C706="","",CONCATENATE(OFFSET(Zdroj!AQ$16,A699-1,0)))</f>
        <v/>
      </c>
      <c r="E706" s="35" t="str">
        <f ca="1">IF(C706="","",OFFSET(Zdroj!AR$16,A699-1,0))</f>
        <v/>
      </c>
      <c r="F706" s="450"/>
      <c r="G706" s="451"/>
    </row>
    <row r="707" spans="1:7" x14ac:dyDescent="0.25">
      <c r="B707" s="449"/>
      <c r="C707" s="83" t="str">
        <f ca="1">IF(OFFSET(Zdroj!AS$16,A699-1,0)=0,"",CONCATENATE("B",$A$2+2," - ",Zdroj!$AS$15))</f>
        <v/>
      </c>
      <c r="D707" s="81" t="str">
        <f ca="1">IF(C707="","",CONCATENATE(OFFSET(Zdroj!AS$16,A699-1,0)))</f>
        <v/>
      </c>
      <c r="E707" s="35" t="str">
        <f ca="1">IF(C707="","",OFFSET(Zdroj!AT$16,A699-1,0))</f>
        <v/>
      </c>
      <c r="F707" s="450"/>
      <c r="G707" s="451"/>
    </row>
    <row r="708" spans="1:7" x14ac:dyDescent="0.25">
      <c r="B708" s="449"/>
      <c r="C708" s="83" t="str">
        <f ca="1">IF(OFFSET(Zdroj!AU$16,A699-1,0)=0,"",CONCATENATE("B",$A$2+3," - ",Zdroj!$AU$15))</f>
        <v/>
      </c>
      <c r="D708" s="81" t="str">
        <f ca="1">IF(C708="","",CONCATENATE(OFFSET(Zdroj!AU$16,A699-1,0)))</f>
        <v/>
      </c>
      <c r="E708" s="35" t="str">
        <f ca="1">IF(C708="","",OFFSET(Zdroj!AV$16,A699-1,0))</f>
        <v/>
      </c>
      <c r="F708" s="450"/>
      <c r="G708" s="451"/>
    </row>
    <row r="709" spans="1:7" x14ac:dyDescent="0.25">
      <c r="B709" s="449"/>
      <c r="C709" s="83" t="str">
        <f ca="1">IF(OFFSET(Zdroj!AW$16,A699-1,0)=0,"",CONCATENATE("B",$A$2+4," - ",Zdroj!$AW$15))</f>
        <v/>
      </c>
      <c r="D709" s="81" t="str">
        <f ca="1">IF(C709="","",CONCATENATE(OFFSET(Zdroj!AW$16,A699-1,0)))</f>
        <v/>
      </c>
      <c r="E709" s="35" t="str">
        <f ca="1">IF(C709="","",OFFSET(Zdroj!AX$16,A699-1,0))</f>
        <v/>
      </c>
      <c r="F709" s="450"/>
      <c r="G709" s="451"/>
    </row>
    <row r="710" spans="1:7" x14ac:dyDescent="0.25">
      <c r="B710" s="449"/>
      <c r="C710" s="83" t="str">
        <f ca="1">IF(OFFSET(Zdroj!AY$16,A699-1,0)=0,"",CONCATENATE("B",$A$2+5," - ",Zdroj!$AY$15))</f>
        <v/>
      </c>
      <c r="D710" s="81" t="str">
        <f ca="1">IF(C710="","",CONCATENATE(OFFSET(Zdroj!AY$16,A699-1,0)))</f>
        <v/>
      </c>
      <c r="E710" s="35" t="str">
        <f ca="1">IF(C710="","",OFFSET(Zdroj!AZ$16,A699-1,0))</f>
        <v/>
      </c>
      <c r="F710" s="450"/>
      <c r="G710" s="451"/>
    </row>
    <row r="711" spans="1:7" x14ac:dyDescent="0.25">
      <c r="B711" s="449"/>
      <c r="C711" s="83" t="str">
        <f ca="1">IF(OFFSET(Zdroj!BA$16,A699-1,0)=0,"",CONCATENATE("B",$A$2+6," - ",Zdroj!$BA$15))</f>
        <v/>
      </c>
      <c r="D711" s="81" t="str">
        <f ca="1">IF(C711="","",CONCATENATE(OFFSET(Zdroj!BA$16,A699-1,0)))</f>
        <v/>
      </c>
      <c r="E711" s="35" t="str">
        <f ca="1">IF(C711="","",OFFSET(Zdroj!BB$16,A699-1,0))</f>
        <v/>
      </c>
      <c r="F711" s="450"/>
      <c r="G711" s="451"/>
    </row>
    <row r="712" spans="1:7" x14ac:dyDescent="0.25">
      <c r="B712" s="449"/>
      <c r="C712" s="83" t="str">
        <f ca="1">IF(OFFSET(Zdroj!BC$16,A699-1,0)=0,"",CONCATENATE("B",$A$2+7," - ",Zdroj!$BC$15))</f>
        <v/>
      </c>
      <c r="D712" s="81" t="str">
        <f ca="1">IF(C712="","",CONCATENATE(OFFSET(Zdroj!BC$16,A699-1,0)))</f>
        <v/>
      </c>
      <c r="E712" s="35" t="str">
        <f ca="1">IF(C712="","",OFFSET(Zdroj!BD$16,A699-1,0))</f>
        <v/>
      </c>
      <c r="F712" s="450"/>
      <c r="G712" s="451"/>
    </row>
    <row r="713" spans="1:7" x14ac:dyDescent="0.25">
      <c r="B713" s="449"/>
      <c r="C713" s="83" t="str">
        <f ca="1">IF(OFFSET(Zdroj!BE$16,A699-1,0)=0,"",CONCATENATE("B",$A$2+8," - ",Zdroj!$BE$15))</f>
        <v/>
      </c>
      <c r="D713" s="81" t="str">
        <f ca="1">IF(C713="","",CONCATENATE(OFFSET(Zdroj!BE$16,A699-1,0)))</f>
        <v/>
      </c>
      <c r="E713" s="35" t="str">
        <f ca="1">IF(C713="","",OFFSET(Zdroj!BF$16,A699-1,0))</f>
        <v/>
      </c>
      <c r="F713" s="450"/>
      <c r="G713" s="451"/>
    </row>
    <row r="714" spans="1:7" x14ac:dyDescent="0.25">
      <c r="B714" s="449"/>
      <c r="C714" s="83" t="str">
        <f ca="1">IF(OFFSET(Zdroj!BG$16,A699-1,0)=0,"",CONCATENATE("C",$A$2," - ",Zdroj!$BG$15))</f>
        <v/>
      </c>
      <c r="D714" s="81" t="str">
        <f ca="1">IF(C714="","",CONCATENATE(OFFSET(Zdroj!BG$16,A699-1,0)))</f>
        <v/>
      </c>
      <c r="E714" s="35" t="str">
        <f ca="1">IF(C714="","",OFFSET(Zdroj!BH$16,A699-1,0))</f>
        <v/>
      </c>
      <c r="F714" s="450" t="str">
        <f t="shared" ref="F714" ca="1" si="159">IF(SUM(E714:E715)=0,"",SUM(E714:E715))</f>
        <v/>
      </c>
      <c r="G714" s="451"/>
    </row>
    <row r="715" spans="1:7" x14ac:dyDescent="0.25">
      <c r="B715" s="449"/>
      <c r="C715" s="83" t="str">
        <f ca="1">IF(OFFSET(Zdroj!BI$16,A699-1,0)=0,"",CONCATENATE("C",$A$2+1," - ",Zdroj!$BI$15))</f>
        <v/>
      </c>
      <c r="D715" s="81" t="str">
        <f ca="1">IF(C715="","",CONCATENATE(OFFSET(Zdroj!BI$16,A699-1,0)))</f>
        <v/>
      </c>
      <c r="E715" s="35" t="str">
        <f ca="1">IF(C715="","",OFFSET(Zdroj!BJ$16,A699-1,0))</f>
        <v/>
      </c>
      <c r="F715" s="450"/>
      <c r="G715" s="451"/>
    </row>
    <row r="716" spans="1:7" x14ac:dyDescent="0.25">
      <c r="A716">
        <f>SUM((ROW()+15)/17)</f>
        <v>43</v>
      </c>
      <c r="B716" s="449" t="str">
        <f ca="1">IF(OFFSET(Zdroj!$B$16,A716-1,0)&gt;0,CONCATENATE(A716,"
","___ ","
",OFFSET(Zdroj!$B$16,A716-1,0)),"")</f>
        <v/>
      </c>
      <c r="C716" s="83" t="str">
        <f ca="1">IF(OFFSET(Zdroj!AI$16,A716-1,0)=0,"",CONCATENATE("A",$A$2," - ",Zdroj!$AI$15))</f>
        <v/>
      </c>
      <c r="D716" s="81" t="str">
        <f ca="1">IF(C716="","",CONCATENATE(OFFSET(Zdroj!AI$16,A716-1,0)," - ",OFFSET(Zdroj!BK$16,A716-1,0)))</f>
        <v/>
      </c>
      <c r="E716" s="35" t="str">
        <f ca="1">IF(C716="","",OFFSET(Zdroj!BL$16,A716-1,0))</f>
        <v/>
      </c>
      <c r="F716" s="450" t="str">
        <f t="shared" ref="F716" ca="1" si="160">IF(SUM(E716:E721)=0,"",SUM(E716:E721))</f>
        <v/>
      </c>
      <c r="G716" s="451" t="str">
        <f t="shared" ref="G716" ca="1" si="161">IF(SUM(E716:E732)=0,"",SUM(E716:E732))</f>
        <v/>
      </c>
    </row>
    <row r="717" spans="1:7" x14ac:dyDescent="0.25">
      <c r="B717" s="449"/>
      <c r="C717" s="83" t="str">
        <f ca="1">IF(OFFSET(Zdroj!AJ$16,A716-1,0)=0,"",CONCATENATE("A",$A$2+1," - ",Zdroj!$AJ$15))</f>
        <v/>
      </c>
      <c r="D717" s="81" t="str">
        <f ca="1">IF(C717="","",CONCATENATE(OFFSET(Zdroj!AJ$16,A716-1,0)," - ",OFFSET(Zdroj!BM$16,A716-1,0)))</f>
        <v/>
      </c>
      <c r="E717" s="35" t="str">
        <f ca="1">IF(C717="","",OFFSET(Zdroj!BN$16,A716-1,0))</f>
        <v/>
      </c>
      <c r="F717" s="450"/>
      <c r="G717" s="451"/>
    </row>
    <row r="718" spans="1:7" x14ac:dyDescent="0.25">
      <c r="B718" s="449"/>
      <c r="C718" s="83" t="str">
        <f ca="1">IF(OFFSET(Zdroj!AK$16,A716-1,0)=0,"",CONCATENATE("A",$A$2+2," - ",Zdroj!$AK$15))</f>
        <v/>
      </c>
      <c r="D718" s="81" t="str">
        <f ca="1">IF(C718="","",CONCATENATE(OFFSET(Zdroj!AK$16,A716-1,0)," - ",OFFSET(Zdroj!BO$16,A716-1,0)))</f>
        <v/>
      </c>
      <c r="E718" s="35" t="str">
        <f ca="1">IF(C718="","",OFFSET(Zdroj!BP$16,A716-1,0))</f>
        <v/>
      </c>
      <c r="F718" s="450"/>
      <c r="G718" s="451"/>
    </row>
    <row r="719" spans="1:7" x14ac:dyDescent="0.25">
      <c r="B719" s="449"/>
      <c r="C719" s="83" t="str">
        <f ca="1">IF(OFFSET(Zdroj!AL$16,A716-1,0)=0,"",CONCATENATE("A",$A$2+3," - ",Zdroj!$AL$15))</f>
        <v/>
      </c>
      <c r="D719" s="81" t="str">
        <f ca="1">IF(C719="","",CONCATENATE(OFFSET(Zdroj!AL$16,A716-1,0)," - ",OFFSET(Zdroj!BQ$16,A716-1,0)))</f>
        <v/>
      </c>
      <c r="E719" s="35" t="str">
        <f ca="1">IF(C719="","",OFFSET(Zdroj!BR$16,A716-1,0))</f>
        <v/>
      </c>
      <c r="F719" s="450"/>
      <c r="G719" s="451"/>
    </row>
    <row r="720" spans="1:7" x14ac:dyDescent="0.25">
      <c r="B720" s="449"/>
      <c r="C720" s="83" t="str">
        <f ca="1">IF(OFFSET(Zdroj!AM$16,A716-1,0)=0,"",CONCATENATE("A",$A$2+4," - ",Zdroj!$AM$15))</f>
        <v/>
      </c>
      <c r="D720" s="81" t="str">
        <f ca="1">IF(C720="","",CONCATENATE(OFFSET(Zdroj!AM$16,A716-1,0)," - ",OFFSET(Zdroj!BS$16,A716-1,0)))</f>
        <v/>
      </c>
      <c r="E720" s="35" t="str">
        <f ca="1">IF(C720="","",OFFSET(Zdroj!BT$16,A716-1,0))</f>
        <v/>
      </c>
      <c r="F720" s="450"/>
      <c r="G720" s="451"/>
    </row>
    <row r="721" spans="1:7" x14ac:dyDescent="0.25">
      <c r="B721" s="449"/>
      <c r="C721" s="83" t="str">
        <f ca="1">IF(OFFSET(Zdroj!AN$16,A716-1,0)=0,"",CONCATENATE("A",$A$2+5," - ",Zdroj!$AN$15))</f>
        <v/>
      </c>
      <c r="D721" s="81" t="str">
        <f ca="1">IF(C721="","",CONCATENATE(OFFSET(Zdroj!AN$16,A716-1,0)," - ",OFFSET(Zdroj!BU$16,A716-1,0)))</f>
        <v/>
      </c>
      <c r="E721" s="35" t="str">
        <f ca="1">IF(C721="","",OFFSET(Zdroj!BV$16,A716-1,0))</f>
        <v/>
      </c>
      <c r="F721" s="450"/>
      <c r="G721" s="451"/>
    </row>
    <row r="722" spans="1:7" x14ac:dyDescent="0.25">
      <c r="B722" s="449"/>
      <c r="C722" s="83" t="str">
        <f ca="1">IF(OFFSET(Zdroj!AO$16,A716-1,0)=0,"",CONCATENATE("B",$A$2," - ",Zdroj!$AO$15))</f>
        <v/>
      </c>
      <c r="D722" s="81" t="str">
        <f ca="1">IF(C722="","",CONCATENATE(OFFSET(Zdroj!AO$16,A716-1,0)))</f>
        <v/>
      </c>
      <c r="E722" s="35" t="str">
        <f ca="1">IF(C722="","",OFFSET(Zdroj!AP$16,A716-1,0))</f>
        <v/>
      </c>
      <c r="F722" s="450" t="str">
        <f t="shared" ref="F722" ca="1" si="162">IF(SUM(E722:E730)=0,"",SUM(E722:E730))</f>
        <v/>
      </c>
      <c r="G722" s="451"/>
    </row>
    <row r="723" spans="1:7" x14ac:dyDescent="0.25">
      <c r="B723" s="449"/>
      <c r="C723" s="83" t="str">
        <f ca="1">IF(OFFSET(Zdroj!AQ$16,A716-1,0)=0,"",CONCATENATE("B",$A$2+1," - ",Zdroj!$AQ$15))</f>
        <v/>
      </c>
      <c r="D723" s="81" t="str">
        <f ca="1">IF(C723="","",CONCATENATE(OFFSET(Zdroj!AQ$16,A716-1,0)))</f>
        <v/>
      </c>
      <c r="E723" s="35" t="str">
        <f ca="1">IF(C723="","",OFFSET(Zdroj!AR$16,A716-1,0))</f>
        <v/>
      </c>
      <c r="F723" s="450"/>
      <c r="G723" s="451"/>
    </row>
    <row r="724" spans="1:7" x14ac:dyDescent="0.25">
      <c r="B724" s="449"/>
      <c r="C724" s="83" t="str">
        <f ca="1">IF(OFFSET(Zdroj!AS$16,A716-1,0)=0,"",CONCATENATE("B",$A$2+2," - ",Zdroj!$AS$15))</f>
        <v/>
      </c>
      <c r="D724" s="81" t="str">
        <f ca="1">IF(C724="","",CONCATENATE(OFFSET(Zdroj!AS$16,A716-1,0)))</f>
        <v/>
      </c>
      <c r="E724" s="35" t="str">
        <f ca="1">IF(C724="","",OFFSET(Zdroj!AT$16,A716-1,0))</f>
        <v/>
      </c>
      <c r="F724" s="450"/>
      <c r="G724" s="451"/>
    </row>
    <row r="725" spans="1:7" x14ac:dyDescent="0.25">
      <c r="B725" s="449"/>
      <c r="C725" s="83" t="str">
        <f ca="1">IF(OFFSET(Zdroj!AU$16,A716-1,0)=0,"",CONCATENATE("B",$A$2+3," - ",Zdroj!$AU$15))</f>
        <v/>
      </c>
      <c r="D725" s="81" t="str">
        <f ca="1">IF(C725="","",CONCATENATE(OFFSET(Zdroj!AU$16,A716-1,0)))</f>
        <v/>
      </c>
      <c r="E725" s="35" t="str">
        <f ca="1">IF(C725="","",OFFSET(Zdroj!AV$16,A716-1,0))</f>
        <v/>
      </c>
      <c r="F725" s="450"/>
      <c r="G725" s="451"/>
    </row>
    <row r="726" spans="1:7" x14ac:dyDescent="0.25">
      <c r="B726" s="449"/>
      <c r="C726" s="83" t="str">
        <f ca="1">IF(OFFSET(Zdroj!AW$16,A716-1,0)=0,"",CONCATENATE("B",$A$2+4," - ",Zdroj!$AW$15))</f>
        <v/>
      </c>
      <c r="D726" s="81" t="str">
        <f ca="1">IF(C726="","",CONCATENATE(OFFSET(Zdroj!AW$16,A716-1,0)))</f>
        <v/>
      </c>
      <c r="E726" s="35" t="str">
        <f ca="1">IF(C726="","",OFFSET(Zdroj!AX$16,A716-1,0))</f>
        <v/>
      </c>
      <c r="F726" s="450"/>
      <c r="G726" s="451"/>
    </row>
    <row r="727" spans="1:7" x14ac:dyDescent="0.25">
      <c r="B727" s="449"/>
      <c r="C727" s="83" t="str">
        <f ca="1">IF(OFFSET(Zdroj!AY$16,A716-1,0)=0,"",CONCATENATE("B",$A$2+5," - ",Zdroj!$AY$15))</f>
        <v/>
      </c>
      <c r="D727" s="81" t="str">
        <f ca="1">IF(C727="","",CONCATENATE(OFFSET(Zdroj!AY$16,A716-1,0)))</f>
        <v/>
      </c>
      <c r="E727" s="35" t="str">
        <f ca="1">IF(C727="","",OFFSET(Zdroj!AZ$16,A716-1,0))</f>
        <v/>
      </c>
      <c r="F727" s="450"/>
      <c r="G727" s="451"/>
    </row>
    <row r="728" spans="1:7" x14ac:dyDescent="0.25">
      <c r="B728" s="449"/>
      <c r="C728" s="83" t="str">
        <f ca="1">IF(OFFSET(Zdroj!BA$16,A716-1,0)=0,"",CONCATENATE("B",$A$2+6," - ",Zdroj!$BA$15))</f>
        <v/>
      </c>
      <c r="D728" s="81" t="str">
        <f ca="1">IF(C728="","",CONCATENATE(OFFSET(Zdroj!BA$16,A716-1,0)))</f>
        <v/>
      </c>
      <c r="E728" s="35" t="str">
        <f ca="1">IF(C728="","",OFFSET(Zdroj!BB$16,A716-1,0))</f>
        <v/>
      </c>
      <c r="F728" s="450"/>
      <c r="G728" s="451"/>
    </row>
    <row r="729" spans="1:7" x14ac:dyDescent="0.25">
      <c r="B729" s="449"/>
      <c r="C729" s="83" t="str">
        <f ca="1">IF(OFFSET(Zdroj!BC$16,A716-1,0)=0,"",CONCATENATE("B",$A$2+7," - ",Zdroj!$BC$15))</f>
        <v/>
      </c>
      <c r="D729" s="81" t="str">
        <f ca="1">IF(C729="","",CONCATENATE(OFFSET(Zdroj!BC$16,A716-1,0)))</f>
        <v/>
      </c>
      <c r="E729" s="35" t="str">
        <f ca="1">IF(C729="","",OFFSET(Zdroj!BD$16,A716-1,0))</f>
        <v/>
      </c>
      <c r="F729" s="450"/>
      <c r="G729" s="451"/>
    </row>
    <row r="730" spans="1:7" x14ac:dyDescent="0.25">
      <c r="B730" s="449"/>
      <c r="C730" s="83" t="str">
        <f ca="1">IF(OFFSET(Zdroj!BE$16,A716-1,0)=0,"",CONCATENATE("B",$A$2+8," - ",Zdroj!$BE$15))</f>
        <v/>
      </c>
      <c r="D730" s="81" t="str">
        <f ca="1">IF(C730="","",CONCATENATE(OFFSET(Zdroj!BE$16,A716-1,0)))</f>
        <v/>
      </c>
      <c r="E730" s="35" t="str">
        <f ca="1">IF(C730="","",OFFSET(Zdroj!BF$16,A716-1,0))</f>
        <v/>
      </c>
      <c r="F730" s="450"/>
      <c r="G730" s="451"/>
    </row>
    <row r="731" spans="1:7" x14ac:dyDescent="0.25">
      <c r="B731" s="449"/>
      <c r="C731" s="83" t="str">
        <f ca="1">IF(OFFSET(Zdroj!BG$16,A716-1,0)=0,"",CONCATENATE("C",$A$2," - ",Zdroj!$BG$15))</f>
        <v/>
      </c>
      <c r="D731" s="81" t="str">
        <f ca="1">IF(C731="","",CONCATENATE(OFFSET(Zdroj!BG$16,A716-1,0)))</f>
        <v/>
      </c>
      <c r="E731" s="35" t="str">
        <f ca="1">IF(C731="","",OFFSET(Zdroj!BH$16,A716-1,0))</f>
        <v/>
      </c>
      <c r="F731" s="450" t="str">
        <f t="shared" ref="F731" ca="1" si="163">IF(SUM(E731:E732)=0,"",SUM(E731:E732))</f>
        <v/>
      </c>
      <c r="G731" s="451"/>
    </row>
    <row r="732" spans="1:7" x14ac:dyDescent="0.25">
      <c r="B732" s="449"/>
      <c r="C732" s="83" t="str">
        <f ca="1">IF(OFFSET(Zdroj!BI$16,A716-1,0)=0,"",CONCATENATE("C",$A$2+1," - ",Zdroj!$BI$15))</f>
        <v/>
      </c>
      <c r="D732" s="81" t="str">
        <f ca="1">IF(C732="","",CONCATENATE(OFFSET(Zdroj!BI$16,A716-1,0)))</f>
        <v/>
      </c>
      <c r="E732" s="35" t="str">
        <f ca="1">IF(C732="","",OFFSET(Zdroj!BJ$16,A716-1,0))</f>
        <v/>
      </c>
      <c r="F732" s="450"/>
      <c r="G732" s="451"/>
    </row>
    <row r="733" spans="1:7" x14ac:dyDescent="0.25">
      <c r="A733">
        <f>SUM((ROW()+15)/17)</f>
        <v>44</v>
      </c>
      <c r="B733" s="449" t="str">
        <f ca="1">IF(OFFSET(Zdroj!$B$16,A733-1,0)&gt;0,CONCATENATE(A733,"
","___ ","
",OFFSET(Zdroj!$B$16,A733-1,0)),"")</f>
        <v/>
      </c>
      <c r="C733" s="83" t="str">
        <f ca="1">IF(OFFSET(Zdroj!AI$16,A733-1,0)=0,"",CONCATENATE("A",$A$2," - ",Zdroj!$AI$15))</f>
        <v/>
      </c>
      <c r="D733" s="81" t="str">
        <f ca="1">IF(C733="","",CONCATENATE(OFFSET(Zdroj!AI$16,A733-1,0)," - ",OFFSET(Zdroj!BK$16,A733-1,0)))</f>
        <v/>
      </c>
      <c r="E733" s="35" t="str">
        <f ca="1">IF(C733="","",OFFSET(Zdroj!BL$16,A733-1,0))</f>
        <v/>
      </c>
      <c r="F733" s="450" t="str">
        <f t="shared" ref="F733" ca="1" si="164">IF(SUM(E733:E738)=0,"",SUM(E733:E738))</f>
        <v/>
      </c>
      <c r="G733" s="451" t="str">
        <f t="shared" ref="G733" ca="1" si="165">IF(SUM(E733:E749)=0,"",SUM(E733:E749))</f>
        <v/>
      </c>
    </row>
    <row r="734" spans="1:7" x14ac:dyDescent="0.25">
      <c r="B734" s="449"/>
      <c r="C734" s="83" t="str">
        <f ca="1">IF(OFFSET(Zdroj!AJ$16,A733-1,0)=0,"",CONCATENATE("A",$A$2+1," - ",Zdroj!$AJ$15))</f>
        <v/>
      </c>
      <c r="D734" s="81" t="str">
        <f ca="1">IF(C734="","",CONCATENATE(OFFSET(Zdroj!AJ$16,A733-1,0)," - ",OFFSET(Zdroj!BM$16,A733-1,0)))</f>
        <v/>
      </c>
      <c r="E734" s="35" t="str">
        <f ca="1">IF(C734="","",OFFSET(Zdroj!BN$16,A733-1,0))</f>
        <v/>
      </c>
      <c r="F734" s="450"/>
      <c r="G734" s="451"/>
    </row>
    <row r="735" spans="1:7" x14ac:dyDescent="0.25">
      <c r="B735" s="449"/>
      <c r="C735" s="83" t="str">
        <f ca="1">IF(OFFSET(Zdroj!AK$16,A733-1,0)=0,"",CONCATENATE("A",$A$2+2," - ",Zdroj!$AK$15))</f>
        <v/>
      </c>
      <c r="D735" s="81" t="str">
        <f ca="1">IF(C735="","",CONCATENATE(OFFSET(Zdroj!AK$16,A733-1,0)," - ",OFFSET(Zdroj!BO$16,A733-1,0)))</f>
        <v/>
      </c>
      <c r="E735" s="35" t="str">
        <f ca="1">IF(C735="","",OFFSET(Zdroj!BP$16,A733-1,0))</f>
        <v/>
      </c>
      <c r="F735" s="450"/>
      <c r="G735" s="451"/>
    </row>
    <row r="736" spans="1:7" x14ac:dyDescent="0.25">
      <c r="B736" s="449"/>
      <c r="C736" s="83" t="str">
        <f ca="1">IF(OFFSET(Zdroj!AL$16,A733-1,0)=0,"",CONCATENATE("A",$A$2+3," - ",Zdroj!$AL$15))</f>
        <v/>
      </c>
      <c r="D736" s="81" t="str">
        <f ca="1">IF(C736="","",CONCATENATE(OFFSET(Zdroj!AL$16,A733-1,0)," - ",OFFSET(Zdroj!BQ$16,A733-1,0)))</f>
        <v/>
      </c>
      <c r="E736" s="35" t="str">
        <f ca="1">IF(C736="","",OFFSET(Zdroj!BR$16,A733-1,0))</f>
        <v/>
      </c>
      <c r="F736" s="450"/>
      <c r="G736" s="451"/>
    </row>
    <row r="737" spans="1:7" x14ac:dyDescent="0.25">
      <c r="B737" s="449"/>
      <c r="C737" s="83" t="str">
        <f ca="1">IF(OFFSET(Zdroj!AM$16,A733-1,0)=0,"",CONCATENATE("A",$A$2+4," - ",Zdroj!$AM$15))</f>
        <v/>
      </c>
      <c r="D737" s="81" t="str">
        <f ca="1">IF(C737="","",CONCATENATE(OFFSET(Zdroj!AM$16,A733-1,0)," - ",OFFSET(Zdroj!BS$16,A733-1,0)))</f>
        <v/>
      </c>
      <c r="E737" s="35" t="str">
        <f ca="1">IF(C737="","",OFFSET(Zdroj!BT$16,A733-1,0))</f>
        <v/>
      </c>
      <c r="F737" s="450"/>
      <c r="G737" s="451"/>
    </row>
    <row r="738" spans="1:7" x14ac:dyDescent="0.25">
      <c r="B738" s="449"/>
      <c r="C738" s="83" t="str">
        <f ca="1">IF(OFFSET(Zdroj!AN$16,A733-1,0)=0,"",CONCATENATE("A",$A$2+5," - ",Zdroj!$AN$15))</f>
        <v/>
      </c>
      <c r="D738" s="81" t="str">
        <f ca="1">IF(C738="","",CONCATENATE(OFFSET(Zdroj!AN$16,A733-1,0)," - ",OFFSET(Zdroj!BU$16,A733-1,0)))</f>
        <v/>
      </c>
      <c r="E738" s="35" t="str">
        <f ca="1">IF(C738="","",OFFSET(Zdroj!BV$16,A733-1,0))</f>
        <v/>
      </c>
      <c r="F738" s="450"/>
      <c r="G738" s="451"/>
    </row>
    <row r="739" spans="1:7" x14ac:dyDescent="0.25">
      <c r="B739" s="449"/>
      <c r="C739" s="83" t="str">
        <f ca="1">IF(OFFSET(Zdroj!AO$16,A733-1,0)=0,"",CONCATENATE("B",$A$2," - ",Zdroj!$AO$15))</f>
        <v/>
      </c>
      <c r="D739" s="81" t="str">
        <f ca="1">IF(C739="","",CONCATENATE(OFFSET(Zdroj!AO$16,A733-1,0)))</f>
        <v/>
      </c>
      <c r="E739" s="35" t="str">
        <f ca="1">IF(C739="","",OFFSET(Zdroj!AP$16,A733-1,0))</f>
        <v/>
      </c>
      <c r="F739" s="450" t="str">
        <f t="shared" ref="F739" ca="1" si="166">IF(SUM(E739:E747)=0,"",SUM(E739:E747))</f>
        <v/>
      </c>
      <c r="G739" s="451"/>
    </row>
    <row r="740" spans="1:7" x14ac:dyDescent="0.25">
      <c r="B740" s="449"/>
      <c r="C740" s="83" t="str">
        <f ca="1">IF(OFFSET(Zdroj!AQ$16,A733-1,0)=0,"",CONCATENATE("B",$A$2+1," - ",Zdroj!$AQ$15))</f>
        <v/>
      </c>
      <c r="D740" s="81" t="str">
        <f ca="1">IF(C740="","",CONCATENATE(OFFSET(Zdroj!AQ$16,A733-1,0)))</f>
        <v/>
      </c>
      <c r="E740" s="35" t="str">
        <f ca="1">IF(C740="","",OFFSET(Zdroj!AR$16,A733-1,0))</f>
        <v/>
      </c>
      <c r="F740" s="450"/>
      <c r="G740" s="451"/>
    </row>
    <row r="741" spans="1:7" x14ac:dyDescent="0.25">
      <c r="B741" s="449"/>
      <c r="C741" s="83" t="str">
        <f ca="1">IF(OFFSET(Zdroj!AS$16,A733-1,0)=0,"",CONCATENATE("B",$A$2+2," - ",Zdroj!$AS$15))</f>
        <v/>
      </c>
      <c r="D741" s="81" t="str">
        <f ca="1">IF(C741="","",CONCATENATE(OFFSET(Zdroj!AS$16,A733-1,0)))</f>
        <v/>
      </c>
      <c r="E741" s="35" t="str">
        <f ca="1">IF(C741="","",OFFSET(Zdroj!AT$16,A733-1,0))</f>
        <v/>
      </c>
      <c r="F741" s="450"/>
      <c r="G741" s="451"/>
    </row>
    <row r="742" spans="1:7" x14ac:dyDescent="0.25">
      <c r="B742" s="449"/>
      <c r="C742" s="83" t="str">
        <f ca="1">IF(OFFSET(Zdroj!AU$16,A733-1,0)=0,"",CONCATENATE("B",$A$2+3," - ",Zdroj!$AU$15))</f>
        <v/>
      </c>
      <c r="D742" s="81" t="str">
        <f ca="1">IF(C742="","",CONCATENATE(OFFSET(Zdroj!AU$16,A733-1,0)))</f>
        <v/>
      </c>
      <c r="E742" s="35" t="str">
        <f ca="1">IF(C742="","",OFFSET(Zdroj!AV$16,A733-1,0))</f>
        <v/>
      </c>
      <c r="F742" s="450"/>
      <c r="G742" s="451"/>
    </row>
    <row r="743" spans="1:7" x14ac:dyDescent="0.25">
      <c r="B743" s="449"/>
      <c r="C743" s="83" t="str">
        <f ca="1">IF(OFFSET(Zdroj!AW$16,A733-1,0)=0,"",CONCATENATE("B",$A$2+4," - ",Zdroj!$AW$15))</f>
        <v/>
      </c>
      <c r="D743" s="81" t="str">
        <f ca="1">IF(C743="","",CONCATENATE(OFFSET(Zdroj!AW$16,A733-1,0)))</f>
        <v/>
      </c>
      <c r="E743" s="35" t="str">
        <f ca="1">IF(C743="","",OFFSET(Zdroj!AX$16,A733-1,0))</f>
        <v/>
      </c>
      <c r="F743" s="450"/>
      <c r="G743" s="451"/>
    </row>
    <row r="744" spans="1:7" x14ac:dyDescent="0.25">
      <c r="B744" s="449"/>
      <c r="C744" s="83" t="str">
        <f ca="1">IF(OFFSET(Zdroj!AY$16,A733-1,0)=0,"",CONCATENATE("B",$A$2+5," - ",Zdroj!$AY$15))</f>
        <v/>
      </c>
      <c r="D744" s="81" t="str">
        <f ca="1">IF(C744="","",CONCATENATE(OFFSET(Zdroj!AY$16,A733-1,0)))</f>
        <v/>
      </c>
      <c r="E744" s="35" t="str">
        <f ca="1">IF(C744="","",OFFSET(Zdroj!AZ$16,A733-1,0))</f>
        <v/>
      </c>
      <c r="F744" s="450"/>
      <c r="G744" s="451"/>
    </row>
    <row r="745" spans="1:7" x14ac:dyDescent="0.25">
      <c r="B745" s="449"/>
      <c r="C745" s="83" t="str">
        <f ca="1">IF(OFFSET(Zdroj!BA$16,A733-1,0)=0,"",CONCATENATE("B",$A$2+6," - ",Zdroj!$BA$15))</f>
        <v/>
      </c>
      <c r="D745" s="81" t="str">
        <f ca="1">IF(C745="","",CONCATENATE(OFFSET(Zdroj!BA$16,A733-1,0)))</f>
        <v/>
      </c>
      <c r="E745" s="35" t="str">
        <f ca="1">IF(C745="","",OFFSET(Zdroj!BB$16,A733-1,0))</f>
        <v/>
      </c>
      <c r="F745" s="450"/>
      <c r="G745" s="451"/>
    </row>
    <row r="746" spans="1:7" x14ac:dyDescent="0.25">
      <c r="B746" s="449"/>
      <c r="C746" s="83" t="str">
        <f ca="1">IF(OFFSET(Zdroj!BC$16,A733-1,0)=0,"",CONCATENATE("B",$A$2+7," - ",Zdroj!$BC$15))</f>
        <v/>
      </c>
      <c r="D746" s="81" t="str">
        <f ca="1">IF(C746="","",CONCATENATE(OFFSET(Zdroj!BC$16,A733-1,0)))</f>
        <v/>
      </c>
      <c r="E746" s="35" t="str">
        <f ca="1">IF(C746="","",OFFSET(Zdroj!BD$16,A733-1,0))</f>
        <v/>
      </c>
      <c r="F746" s="450"/>
      <c r="G746" s="451"/>
    </row>
    <row r="747" spans="1:7" x14ac:dyDescent="0.25">
      <c r="B747" s="449"/>
      <c r="C747" s="83" t="str">
        <f ca="1">IF(OFFSET(Zdroj!BE$16,A733-1,0)=0,"",CONCATENATE("B",$A$2+8," - ",Zdroj!$BE$15))</f>
        <v/>
      </c>
      <c r="D747" s="81" t="str">
        <f ca="1">IF(C747="","",CONCATENATE(OFFSET(Zdroj!BE$16,A733-1,0)))</f>
        <v/>
      </c>
      <c r="E747" s="35" t="str">
        <f ca="1">IF(C747="","",OFFSET(Zdroj!BF$16,A733-1,0))</f>
        <v/>
      </c>
      <c r="F747" s="450"/>
      <c r="G747" s="451"/>
    </row>
    <row r="748" spans="1:7" x14ac:dyDescent="0.25">
      <c r="B748" s="449"/>
      <c r="C748" s="83" t="str">
        <f ca="1">IF(OFFSET(Zdroj!BG$16,A733-1,0)=0,"",CONCATENATE("C",$A$2," - ",Zdroj!$BG$15))</f>
        <v/>
      </c>
      <c r="D748" s="81" t="str">
        <f ca="1">IF(C748="","",CONCATENATE(OFFSET(Zdroj!BG$16,A733-1,0)))</f>
        <v/>
      </c>
      <c r="E748" s="35" t="str">
        <f ca="1">IF(C748="","",OFFSET(Zdroj!BH$16,A733-1,0))</f>
        <v/>
      </c>
      <c r="F748" s="450" t="str">
        <f t="shared" ref="F748" ca="1" si="167">IF(SUM(E748:E749)=0,"",SUM(E748:E749))</f>
        <v/>
      </c>
      <c r="G748" s="451"/>
    </row>
    <row r="749" spans="1:7" x14ac:dyDescent="0.25">
      <c r="B749" s="449"/>
      <c r="C749" s="83" t="str">
        <f ca="1">IF(OFFSET(Zdroj!BI$16,A733-1,0)=0,"",CONCATENATE("C",$A$2+1," - ",Zdroj!$BI$15))</f>
        <v/>
      </c>
      <c r="D749" s="81" t="str">
        <f ca="1">IF(C749="","",CONCATENATE(OFFSET(Zdroj!BI$16,A733-1,0)))</f>
        <v/>
      </c>
      <c r="E749" s="35" t="str">
        <f ca="1">IF(C749="","",OFFSET(Zdroj!BJ$16,A733-1,0))</f>
        <v/>
      </c>
      <c r="F749" s="450"/>
      <c r="G749" s="451"/>
    </row>
    <row r="750" spans="1:7" x14ac:dyDescent="0.25">
      <c r="A750">
        <f>SUM((ROW()+15)/17)</f>
        <v>45</v>
      </c>
      <c r="B750" s="449" t="str">
        <f ca="1">IF(OFFSET(Zdroj!$B$16,A750-1,0)&gt;0,CONCATENATE(A750,"
","___ ","
",OFFSET(Zdroj!$B$16,A750-1,0)),"")</f>
        <v/>
      </c>
      <c r="C750" s="83" t="str">
        <f ca="1">IF(OFFSET(Zdroj!AI$16,A750-1,0)=0,"",CONCATENATE("A",$A$2," - ",Zdroj!$AI$15))</f>
        <v/>
      </c>
      <c r="D750" s="81" t="str">
        <f ca="1">IF(C750="","",CONCATENATE(OFFSET(Zdroj!AI$16,A750-1,0)," - ",OFFSET(Zdroj!BK$16,A750-1,0)))</f>
        <v/>
      </c>
      <c r="E750" s="35" t="str">
        <f ca="1">IF(C750="","",OFFSET(Zdroj!BL$16,A750-1,0))</f>
        <v/>
      </c>
      <c r="F750" s="450" t="str">
        <f t="shared" ref="F750" ca="1" si="168">IF(SUM(E750:E755)=0,"",SUM(E750:E755))</f>
        <v/>
      </c>
      <c r="G750" s="451" t="str">
        <f t="shared" ref="G750" ca="1" si="169">IF(SUM(E750:E766)=0,"",SUM(E750:E766))</f>
        <v/>
      </c>
    </row>
    <row r="751" spans="1:7" x14ac:dyDescent="0.25">
      <c r="B751" s="449"/>
      <c r="C751" s="83" t="str">
        <f ca="1">IF(OFFSET(Zdroj!AJ$16,A750-1,0)=0,"",CONCATENATE("A",$A$2+1," - ",Zdroj!$AJ$15))</f>
        <v/>
      </c>
      <c r="D751" s="81" t="str">
        <f ca="1">IF(C751="","",CONCATENATE(OFFSET(Zdroj!AJ$16,A750-1,0)," - ",OFFSET(Zdroj!BM$16,A750-1,0)))</f>
        <v/>
      </c>
      <c r="E751" s="35" t="str">
        <f ca="1">IF(C751="","",OFFSET(Zdroj!BN$16,A750-1,0))</f>
        <v/>
      </c>
      <c r="F751" s="450"/>
      <c r="G751" s="451"/>
    </row>
    <row r="752" spans="1:7" x14ac:dyDescent="0.25">
      <c r="B752" s="449"/>
      <c r="C752" s="83" t="str">
        <f ca="1">IF(OFFSET(Zdroj!AK$16,A750-1,0)=0,"",CONCATENATE("A",$A$2+2," - ",Zdroj!$AK$15))</f>
        <v/>
      </c>
      <c r="D752" s="81" t="str">
        <f ca="1">IF(C752="","",CONCATENATE(OFFSET(Zdroj!AK$16,A750-1,0)," - ",OFFSET(Zdroj!BO$16,A750-1,0)))</f>
        <v/>
      </c>
      <c r="E752" s="35" t="str">
        <f ca="1">IF(C752="","",OFFSET(Zdroj!BP$16,A750-1,0))</f>
        <v/>
      </c>
      <c r="F752" s="450"/>
      <c r="G752" s="451"/>
    </row>
    <row r="753" spans="1:7" x14ac:dyDescent="0.25">
      <c r="B753" s="449"/>
      <c r="C753" s="83" t="str">
        <f ca="1">IF(OFFSET(Zdroj!AL$16,A750-1,0)=0,"",CONCATENATE("A",$A$2+3," - ",Zdroj!$AL$15))</f>
        <v/>
      </c>
      <c r="D753" s="81" t="str">
        <f ca="1">IF(C753="","",CONCATENATE(OFFSET(Zdroj!AL$16,A750-1,0)," - ",OFFSET(Zdroj!BQ$16,A750-1,0)))</f>
        <v/>
      </c>
      <c r="E753" s="35" t="str">
        <f ca="1">IF(C753="","",OFFSET(Zdroj!BR$16,A750-1,0))</f>
        <v/>
      </c>
      <c r="F753" s="450"/>
      <c r="G753" s="451"/>
    </row>
    <row r="754" spans="1:7" x14ac:dyDescent="0.25">
      <c r="B754" s="449"/>
      <c r="C754" s="83" t="str">
        <f ca="1">IF(OFFSET(Zdroj!AM$16,A750-1,0)=0,"",CONCATENATE("A",$A$2+4," - ",Zdroj!$AM$15))</f>
        <v/>
      </c>
      <c r="D754" s="81" t="str">
        <f ca="1">IF(C754="","",CONCATENATE(OFFSET(Zdroj!AM$16,A750-1,0)," - ",OFFSET(Zdroj!BS$16,A750-1,0)))</f>
        <v/>
      </c>
      <c r="E754" s="35" t="str">
        <f ca="1">IF(C754="","",OFFSET(Zdroj!BT$16,A750-1,0))</f>
        <v/>
      </c>
      <c r="F754" s="450"/>
      <c r="G754" s="451"/>
    </row>
    <row r="755" spans="1:7" x14ac:dyDescent="0.25">
      <c r="B755" s="449"/>
      <c r="C755" s="83" t="str">
        <f ca="1">IF(OFFSET(Zdroj!AN$16,A750-1,0)=0,"",CONCATENATE("A",$A$2+5," - ",Zdroj!$AN$15))</f>
        <v/>
      </c>
      <c r="D755" s="81" t="str">
        <f ca="1">IF(C755="","",CONCATENATE(OFFSET(Zdroj!AN$16,A750-1,0)," - ",OFFSET(Zdroj!BU$16,A750-1,0)))</f>
        <v/>
      </c>
      <c r="E755" s="35" t="str">
        <f ca="1">IF(C755="","",OFFSET(Zdroj!BV$16,A750-1,0))</f>
        <v/>
      </c>
      <c r="F755" s="450"/>
      <c r="G755" s="451"/>
    </row>
    <row r="756" spans="1:7" x14ac:dyDescent="0.25">
      <c r="B756" s="449"/>
      <c r="C756" s="83" t="str">
        <f ca="1">IF(OFFSET(Zdroj!AO$16,A750-1,0)=0,"",CONCATENATE("B",$A$2," - ",Zdroj!$AO$15))</f>
        <v/>
      </c>
      <c r="D756" s="81" t="str">
        <f ca="1">IF(C756="","",CONCATENATE(OFFSET(Zdroj!AO$16,A750-1,0)))</f>
        <v/>
      </c>
      <c r="E756" s="35" t="str">
        <f ca="1">IF(C756="","",OFFSET(Zdroj!AP$16,A750-1,0))</f>
        <v/>
      </c>
      <c r="F756" s="450" t="str">
        <f t="shared" ref="F756" ca="1" si="170">IF(SUM(E756:E764)=0,"",SUM(E756:E764))</f>
        <v/>
      </c>
      <c r="G756" s="451"/>
    </row>
    <row r="757" spans="1:7" x14ac:dyDescent="0.25">
      <c r="B757" s="449"/>
      <c r="C757" s="83" t="str">
        <f ca="1">IF(OFFSET(Zdroj!AQ$16,A750-1,0)=0,"",CONCATENATE("B",$A$2+1," - ",Zdroj!$AQ$15))</f>
        <v/>
      </c>
      <c r="D757" s="81" t="str">
        <f ca="1">IF(C757="","",CONCATENATE(OFFSET(Zdroj!AQ$16,A750-1,0)))</f>
        <v/>
      </c>
      <c r="E757" s="35" t="str">
        <f ca="1">IF(C757="","",OFFSET(Zdroj!AR$16,A750-1,0))</f>
        <v/>
      </c>
      <c r="F757" s="450"/>
      <c r="G757" s="451"/>
    </row>
    <row r="758" spans="1:7" x14ac:dyDescent="0.25">
      <c r="B758" s="449"/>
      <c r="C758" s="83" t="str">
        <f ca="1">IF(OFFSET(Zdroj!AS$16,A750-1,0)=0,"",CONCATENATE("B",$A$2+2," - ",Zdroj!$AS$15))</f>
        <v/>
      </c>
      <c r="D758" s="81" t="str">
        <f ca="1">IF(C758="","",CONCATENATE(OFFSET(Zdroj!AS$16,A750-1,0)))</f>
        <v/>
      </c>
      <c r="E758" s="35" t="str">
        <f ca="1">IF(C758="","",OFFSET(Zdroj!AT$16,A750-1,0))</f>
        <v/>
      </c>
      <c r="F758" s="450"/>
      <c r="G758" s="451"/>
    </row>
    <row r="759" spans="1:7" x14ac:dyDescent="0.25">
      <c r="B759" s="449"/>
      <c r="C759" s="83" t="str">
        <f ca="1">IF(OFFSET(Zdroj!AU$16,A750-1,0)=0,"",CONCATENATE("B",$A$2+3," - ",Zdroj!$AU$15))</f>
        <v/>
      </c>
      <c r="D759" s="81" t="str">
        <f ca="1">IF(C759="","",CONCATENATE(OFFSET(Zdroj!AU$16,A750-1,0)))</f>
        <v/>
      </c>
      <c r="E759" s="35" t="str">
        <f ca="1">IF(C759="","",OFFSET(Zdroj!AV$16,A750-1,0))</f>
        <v/>
      </c>
      <c r="F759" s="450"/>
      <c r="G759" s="451"/>
    </row>
    <row r="760" spans="1:7" x14ac:dyDescent="0.25">
      <c r="B760" s="449"/>
      <c r="C760" s="83" t="str">
        <f ca="1">IF(OFFSET(Zdroj!AW$16,A750-1,0)=0,"",CONCATENATE("B",$A$2+4," - ",Zdroj!$AW$15))</f>
        <v/>
      </c>
      <c r="D760" s="81" t="str">
        <f ca="1">IF(C760="","",CONCATENATE(OFFSET(Zdroj!AW$16,A750-1,0)))</f>
        <v/>
      </c>
      <c r="E760" s="35" t="str">
        <f ca="1">IF(C760="","",OFFSET(Zdroj!AX$16,A750-1,0))</f>
        <v/>
      </c>
      <c r="F760" s="450"/>
      <c r="G760" s="451"/>
    </row>
    <row r="761" spans="1:7" x14ac:dyDescent="0.25">
      <c r="B761" s="449"/>
      <c r="C761" s="83" t="str">
        <f ca="1">IF(OFFSET(Zdroj!AY$16,A750-1,0)=0,"",CONCATENATE("B",$A$2+5," - ",Zdroj!$AY$15))</f>
        <v/>
      </c>
      <c r="D761" s="81" t="str">
        <f ca="1">IF(C761="","",CONCATENATE(OFFSET(Zdroj!AY$16,A750-1,0)))</f>
        <v/>
      </c>
      <c r="E761" s="35" t="str">
        <f ca="1">IF(C761="","",OFFSET(Zdroj!AZ$16,A750-1,0))</f>
        <v/>
      </c>
      <c r="F761" s="450"/>
      <c r="G761" s="451"/>
    </row>
    <row r="762" spans="1:7" x14ac:dyDescent="0.25">
      <c r="B762" s="449"/>
      <c r="C762" s="83" t="str">
        <f ca="1">IF(OFFSET(Zdroj!BA$16,A750-1,0)=0,"",CONCATENATE("B",$A$2+6," - ",Zdroj!$BA$15))</f>
        <v/>
      </c>
      <c r="D762" s="81" t="str">
        <f ca="1">IF(C762="","",CONCATENATE(OFFSET(Zdroj!BA$16,A750-1,0)))</f>
        <v/>
      </c>
      <c r="E762" s="35" t="str">
        <f ca="1">IF(C762="","",OFFSET(Zdroj!BB$16,A750-1,0))</f>
        <v/>
      </c>
      <c r="F762" s="450"/>
      <c r="G762" s="451"/>
    </row>
    <row r="763" spans="1:7" x14ac:dyDescent="0.25">
      <c r="B763" s="449"/>
      <c r="C763" s="83" t="str">
        <f ca="1">IF(OFFSET(Zdroj!BC$16,A750-1,0)=0,"",CONCATENATE("B",$A$2+7," - ",Zdroj!$BC$15))</f>
        <v/>
      </c>
      <c r="D763" s="81" t="str">
        <f ca="1">IF(C763="","",CONCATENATE(OFFSET(Zdroj!BC$16,A750-1,0)))</f>
        <v/>
      </c>
      <c r="E763" s="35" t="str">
        <f ca="1">IF(C763="","",OFFSET(Zdroj!BD$16,A750-1,0))</f>
        <v/>
      </c>
      <c r="F763" s="450"/>
      <c r="G763" s="451"/>
    </row>
    <row r="764" spans="1:7" x14ac:dyDescent="0.25">
      <c r="B764" s="449"/>
      <c r="C764" s="83" t="str">
        <f ca="1">IF(OFFSET(Zdroj!BE$16,A750-1,0)=0,"",CONCATENATE("B",$A$2+8," - ",Zdroj!$BE$15))</f>
        <v/>
      </c>
      <c r="D764" s="81" t="str">
        <f ca="1">IF(C764="","",CONCATENATE(OFFSET(Zdroj!BE$16,A750-1,0)))</f>
        <v/>
      </c>
      <c r="E764" s="35" t="str">
        <f ca="1">IF(C764="","",OFFSET(Zdroj!BF$16,A750-1,0))</f>
        <v/>
      </c>
      <c r="F764" s="450"/>
      <c r="G764" s="451"/>
    </row>
    <row r="765" spans="1:7" x14ac:dyDescent="0.25">
      <c r="B765" s="449"/>
      <c r="C765" s="83" t="str">
        <f ca="1">IF(OFFSET(Zdroj!BG$16,A750-1,0)=0,"",CONCATENATE("C",$A$2," - ",Zdroj!$BG$15))</f>
        <v/>
      </c>
      <c r="D765" s="81" t="str">
        <f ca="1">IF(C765="","",CONCATENATE(OFFSET(Zdroj!BG$16,A750-1,0)))</f>
        <v/>
      </c>
      <c r="E765" s="35" t="str">
        <f ca="1">IF(C765="","",OFFSET(Zdroj!BH$16,A750-1,0))</f>
        <v/>
      </c>
      <c r="F765" s="450" t="str">
        <f t="shared" ref="F765" ca="1" si="171">IF(SUM(E765:E766)=0,"",SUM(E765:E766))</f>
        <v/>
      </c>
      <c r="G765" s="451"/>
    </row>
    <row r="766" spans="1:7" x14ac:dyDescent="0.25">
      <c r="B766" s="449"/>
      <c r="C766" s="83" t="str">
        <f ca="1">IF(OFFSET(Zdroj!BI$16,A750-1,0)=0,"",CONCATENATE("C",$A$2+1," - ",Zdroj!$BI$15))</f>
        <v/>
      </c>
      <c r="D766" s="81" t="str">
        <f ca="1">IF(C766="","",CONCATENATE(OFFSET(Zdroj!BI$16,A750-1,0)))</f>
        <v/>
      </c>
      <c r="E766" s="35" t="str">
        <f ca="1">IF(C766="","",OFFSET(Zdroj!BJ$16,A750-1,0))</f>
        <v/>
      </c>
      <c r="F766" s="450"/>
      <c r="G766" s="451"/>
    </row>
    <row r="767" spans="1:7" x14ac:dyDescent="0.25">
      <c r="A767">
        <f>SUM((ROW()+15)/17)</f>
        <v>46</v>
      </c>
      <c r="B767" s="449" t="str">
        <f ca="1">IF(OFFSET(Zdroj!$B$16,A767-1,0)&gt;0,CONCATENATE(A767,"
","___ ","
",OFFSET(Zdroj!$B$16,A767-1,0)),"")</f>
        <v/>
      </c>
      <c r="C767" s="83" t="str">
        <f ca="1">IF(OFFSET(Zdroj!AI$16,A767-1,0)=0,"",CONCATENATE("A",$A$2," - ",Zdroj!$AI$15))</f>
        <v/>
      </c>
      <c r="D767" s="81" t="str">
        <f ca="1">IF(C767="","",CONCATENATE(OFFSET(Zdroj!AI$16,A767-1,0)," - ",OFFSET(Zdroj!BK$16,A767-1,0)))</f>
        <v/>
      </c>
      <c r="E767" s="35" t="str">
        <f ca="1">IF(C767="","",OFFSET(Zdroj!BL$16,A767-1,0))</f>
        <v/>
      </c>
      <c r="F767" s="450" t="str">
        <f t="shared" ref="F767" ca="1" si="172">IF(SUM(E767:E772)=0,"",SUM(E767:E772))</f>
        <v/>
      </c>
      <c r="G767" s="451" t="str">
        <f t="shared" ref="G767" ca="1" si="173">IF(SUM(E767:E783)=0,"",SUM(E767:E783))</f>
        <v/>
      </c>
    </row>
    <row r="768" spans="1:7" x14ac:dyDescent="0.25">
      <c r="B768" s="449"/>
      <c r="C768" s="83" t="str">
        <f ca="1">IF(OFFSET(Zdroj!AJ$16,A767-1,0)=0,"",CONCATENATE("A",$A$2+1," - ",Zdroj!$AJ$15))</f>
        <v/>
      </c>
      <c r="D768" s="81" t="str">
        <f ca="1">IF(C768="","",CONCATENATE(OFFSET(Zdroj!AJ$16,A767-1,0)," - ",OFFSET(Zdroj!BM$16,A767-1,0)))</f>
        <v/>
      </c>
      <c r="E768" s="35" t="str">
        <f ca="1">IF(C768="","",OFFSET(Zdroj!BN$16,A767-1,0))</f>
        <v/>
      </c>
      <c r="F768" s="450"/>
      <c r="G768" s="451"/>
    </row>
    <row r="769" spans="1:7" x14ac:dyDescent="0.25">
      <c r="B769" s="449"/>
      <c r="C769" s="83" t="str">
        <f ca="1">IF(OFFSET(Zdroj!AK$16,A767-1,0)=0,"",CONCATENATE("A",$A$2+2," - ",Zdroj!$AK$15))</f>
        <v/>
      </c>
      <c r="D769" s="81" t="str">
        <f ca="1">IF(C769="","",CONCATENATE(OFFSET(Zdroj!AK$16,A767-1,0)," - ",OFFSET(Zdroj!BO$16,A767-1,0)))</f>
        <v/>
      </c>
      <c r="E769" s="35" t="str">
        <f ca="1">IF(C769="","",OFFSET(Zdroj!BP$16,A767-1,0))</f>
        <v/>
      </c>
      <c r="F769" s="450"/>
      <c r="G769" s="451"/>
    </row>
    <row r="770" spans="1:7" x14ac:dyDescent="0.25">
      <c r="B770" s="449"/>
      <c r="C770" s="83" t="str">
        <f ca="1">IF(OFFSET(Zdroj!AL$16,A767-1,0)=0,"",CONCATENATE("A",$A$2+3," - ",Zdroj!$AL$15))</f>
        <v/>
      </c>
      <c r="D770" s="81" t="str">
        <f ca="1">IF(C770="","",CONCATENATE(OFFSET(Zdroj!AL$16,A767-1,0)," - ",OFFSET(Zdroj!BQ$16,A767-1,0)))</f>
        <v/>
      </c>
      <c r="E770" s="35" t="str">
        <f ca="1">IF(C770="","",OFFSET(Zdroj!BR$16,A767-1,0))</f>
        <v/>
      </c>
      <c r="F770" s="450"/>
      <c r="G770" s="451"/>
    </row>
    <row r="771" spans="1:7" x14ac:dyDescent="0.25">
      <c r="B771" s="449"/>
      <c r="C771" s="83" t="str">
        <f ca="1">IF(OFFSET(Zdroj!AM$16,A767-1,0)=0,"",CONCATENATE("A",$A$2+4," - ",Zdroj!$AM$15))</f>
        <v/>
      </c>
      <c r="D771" s="81" t="str">
        <f ca="1">IF(C771="","",CONCATENATE(OFFSET(Zdroj!AM$16,A767-1,0)," - ",OFFSET(Zdroj!BS$16,A767-1,0)))</f>
        <v/>
      </c>
      <c r="E771" s="35" t="str">
        <f ca="1">IF(C771="","",OFFSET(Zdroj!BT$16,A767-1,0))</f>
        <v/>
      </c>
      <c r="F771" s="450"/>
      <c r="G771" s="451"/>
    </row>
    <row r="772" spans="1:7" x14ac:dyDescent="0.25">
      <c r="B772" s="449"/>
      <c r="C772" s="83" t="str">
        <f ca="1">IF(OFFSET(Zdroj!AN$16,A767-1,0)=0,"",CONCATENATE("A",$A$2+5," - ",Zdroj!$AN$15))</f>
        <v/>
      </c>
      <c r="D772" s="81" t="str">
        <f ca="1">IF(C772="","",CONCATENATE(OFFSET(Zdroj!AN$16,A767-1,0)," - ",OFFSET(Zdroj!BU$16,A767-1,0)))</f>
        <v/>
      </c>
      <c r="E772" s="35" t="str">
        <f ca="1">IF(C772="","",OFFSET(Zdroj!BV$16,A767-1,0))</f>
        <v/>
      </c>
      <c r="F772" s="450"/>
      <c r="G772" s="451"/>
    </row>
    <row r="773" spans="1:7" x14ac:dyDescent="0.25">
      <c r="B773" s="449"/>
      <c r="C773" s="83" t="str">
        <f ca="1">IF(OFFSET(Zdroj!AO$16,A767-1,0)=0,"",CONCATENATE("B",$A$2," - ",Zdroj!$AO$15))</f>
        <v/>
      </c>
      <c r="D773" s="81" t="str">
        <f ca="1">IF(C773="","",CONCATENATE(OFFSET(Zdroj!AO$16,A767-1,0)))</f>
        <v/>
      </c>
      <c r="E773" s="35" t="str">
        <f ca="1">IF(C773="","",OFFSET(Zdroj!AP$16,A767-1,0))</f>
        <v/>
      </c>
      <c r="F773" s="450" t="str">
        <f t="shared" ref="F773" ca="1" si="174">IF(SUM(E773:E781)=0,"",SUM(E773:E781))</f>
        <v/>
      </c>
      <c r="G773" s="451"/>
    </row>
    <row r="774" spans="1:7" x14ac:dyDescent="0.25">
      <c r="B774" s="449"/>
      <c r="C774" s="83" t="str">
        <f ca="1">IF(OFFSET(Zdroj!AQ$16,A767-1,0)=0,"",CONCATENATE("B",$A$2+1," - ",Zdroj!$AQ$15))</f>
        <v/>
      </c>
      <c r="D774" s="81" t="str">
        <f ca="1">IF(C774="","",CONCATENATE(OFFSET(Zdroj!AQ$16,A767-1,0)))</f>
        <v/>
      </c>
      <c r="E774" s="35" t="str">
        <f ca="1">IF(C774="","",OFFSET(Zdroj!AR$16,A767-1,0))</f>
        <v/>
      </c>
      <c r="F774" s="450"/>
      <c r="G774" s="451"/>
    </row>
    <row r="775" spans="1:7" x14ac:dyDescent="0.25">
      <c r="B775" s="449"/>
      <c r="C775" s="83" t="str">
        <f ca="1">IF(OFFSET(Zdroj!AS$16,A767-1,0)=0,"",CONCATENATE("B",$A$2+2," - ",Zdroj!$AS$15))</f>
        <v/>
      </c>
      <c r="D775" s="81" t="str">
        <f ca="1">IF(C775="","",CONCATENATE(OFFSET(Zdroj!AS$16,A767-1,0)))</f>
        <v/>
      </c>
      <c r="E775" s="35" t="str">
        <f ca="1">IF(C775="","",OFFSET(Zdroj!AT$16,A767-1,0))</f>
        <v/>
      </c>
      <c r="F775" s="450"/>
      <c r="G775" s="451"/>
    </row>
    <row r="776" spans="1:7" x14ac:dyDescent="0.25">
      <c r="B776" s="449"/>
      <c r="C776" s="83" t="str">
        <f ca="1">IF(OFFSET(Zdroj!AU$16,A767-1,0)=0,"",CONCATENATE("B",$A$2+3," - ",Zdroj!$AU$15))</f>
        <v/>
      </c>
      <c r="D776" s="81" t="str">
        <f ca="1">IF(C776="","",CONCATENATE(OFFSET(Zdroj!AU$16,A767-1,0)))</f>
        <v/>
      </c>
      <c r="E776" s="35" t="str">
        <f ca="1">IF(C776="","",OFFSET(Zdroj!AV$16,A767-1,0))</f>
        <v/>
      </c>
      <c r="F776" s="450"/>
      <c r="G776" s="451"/>
    </row>
    <row r="777" spans="1:7" x14ac:dyDescent="0.25">
      <c r="B777" s="449"/>
      <c r="C777" s="83" t="str">
        <f ca="1">IF(OFFSET(Zdroj!AW$16,A767-1,0)=0,"",CONCATENATE("B",$A$2+4," - ",Zdroj!$AW$15))</f>
        <v/>
      </c>
      <c r="D777" s="81" t="str">
        <f ca="1">IF(C777="","",CONCATENATE(OFFSET(Zdroj!AW$16,A767-1,0)))</f>
        <v/>
      </c>
      <c r="E777" s="35" t="str">
        <f ca="1">IF(C777="","",OFFSET(Zdroj!AX$16,A767-1,0))</f>
        <v/>
      </c>
      <c r="F777" s="450"/>
      <c r="G777" s="451"/>
    </row>
    <row r="778" spans="1:7" x14ac:dyDescent="0.25">
      <c r="B778" s="449"/>
      <c r="C778" s="83" t="str">
        <f ca="1">IF(OFFSET(Zdroj!AY$16,A767-1,0)=0,"",CONCATENATE("B",$A$2+5," - ",Zdroj!$AY$15))</f>
        <v/>
      </c>
      <c r="D778" s="81" t="str">
        <f ca="1">IF(C778="","",CONCATENATE(OFFSET(Zdroj!AY$16,A767-1,0)))</f>
        <v/>
      </c>
      <c r="E778" s="35" t="str">
        <f ca="1">IF(C778="","",OFFSET(Zdroj!AZ$16,A767-1,0))</f>
        <v/>
      </c>
      <c r="F778" s="450"/>
      <c r="G778" s="451"/>
    </row>
    <row r="779" spans="1:7" x14ac:dyDescent="0.25">
      <c r="B779" s="449"/>
      <c r="C779" s="83" t="str">
        <f ca="1">IF(OFFSET(Zdroj!BA$16,A767-1,0)=0,"",CONCATENATE("B",$A$2+6," - ",Zdroj!$BA$15))</f>
        <v/>
      </c>
      <c r="D779" s="81" t="str">
        <f ca="1">IF(C779="","",CONCATENATE(OFFSET(Zdroj!BA$16,A767-1,0)))</f>
        <v/>
      </c>
      <c r="E779" s="35" t="str">
        <f ca="1">IF(C779="","",OFFSET(Zdroj!BB$16,A767-1,0))</f>
        <v/>
      </c>
      <c r="F779" s="450"/>
      <c r="G779" s="451"/>
    </row>
    <row r="780" spans="1:7" x14ac:dyDescent="0.25">
      <c r="B780" s="449"/>
      <c r="C780" s="83" t="str">
        <f ca="1">IF(OFFSET(Zdroj!BC$16,A767-1,0)=0,"",CONCATENATE("B",$A$2+7," - ",Zdroj!$BC$15))</f>
        <v/>
      </c>
      <c r="D780" s="81" t="str">
        <f ca="1">IF(C780="","",CONCATENATE(OFFSET(Zdroj!BC$16,A767-1,0)))</f>
        <v/>
      </c>
      <c r="E780" s="35" t="str">
        <f ca="1">IF(C780="","",OFFSET(Zdroj!BD$16,A767-1,0))</f>
        <v/>
      </c>
      <c r="F780" s="450"/>
      <c r="G780" s="451"/>
    </row>
    <row r="781" spans="1:7" x14ac:dyDescent="0.25">
      <c r="B781" s="449"/>
      <c r="C781" s="83" t="str">
        <f ca="1">IF(OFFSET(Zdroj!BE$16,A767-1,0)=0,"",CONCATENATE("B",$A$2+8," - ",Zdroj!$BE$15))</f>
        <v/>
      </c>
      <c r="D781" s="81" t="str">
        <f ca="1">IF(C781="","",CONCATENATE(OFFSET(Zdroj!BE$16,A767-1,0)))</f>
        <v/>
      </c>
      <c r="E781" s="35" t="str">
        <f ca="1">IF(C781="","",OFFSET(Zdroj!BF$16,A767-1,0))</f>
        <v/>
      </c>
      <c r="F781" s="450"/>
      <c r="G781" s="451"/>
    </row>
    <row r="782" spans="1:7" x14ac:dyDescent="0.25">
      <c r="B782" s="449"/>
      <c r="C782" s="83" t="str">
        <f ca="1">IF(OFFSET(Zdroj!BG$16,A767-1,0)=0,"",CONCATENATE("C",$A$2," - ",Zdroj!$BG$15))</f>
        <v/>
      </c>
      <c r="D782" s="81" t="str">
        <f ca="1">IF(C782="","",CONCATENATE(OFFSET(Zdroj!BG$16,A767-1,0)))</f>
        <v/>
      </c>
      <c r="E782" s="35" t="str">
        <f ca="1">IF(C782="","",OFFSET(Zdroj!BH$16,A767-1,0))</f>
        <v/>
      </c>
      <c r="F782" s="450" t="str">
        <f t="shared" ref="F782" ca="1" si="175">IF(SUM(E782:E783)=0,"",SUM(E782:E783))</f>
        <v/>
      </c>
      <c r="G782" s="451"/>
    </row>
    <row r="783" spans="1:7" x14ac:dyDescent="0.25">
      <c r="B783" s="449"/>
      <c r="C783" s="83" t="str">
        <f ca="1">IF(OFFSET(Zdroj!BI$16,A767-1,0)=0,"",CONCATENATE("C",$A$2+1," - ",Zdroj!$BI$15))</f>
        <v/>
      </c>
      <c r="D783" s="81" t="str">
        <f ca="1">IF(C783="","",CONCATENATE(OFFSET(Zdroj!BI$16,A767-1,0)))</f>
        <v/>
      </c>
      <c r="E783" s="35" t="str">
        <f ca="1">IF(C783="","",OFFSET(Zdroj!BJ$16,A767-1,0))</f>
        <v/>
      </c>
      <c r="F783" s="450"/>
      <c r="G783" s="451"/>
    </row>
    <row r="784" spans="1:7" x14ac:dyDescent="0.25">
      <c r="A784">
        <f>SUM((ROW()+15)/17)</f>
        <v>47</v>
      </c>
      <c r="B784" s="449" t="str">
        <f ca="1">IF(OFFSET(Zdroj!$B$16,A784-1,0)&gt;0,CONCATENATE(A784,"
","___ ","
",OFFSET(Zdroj!$B$16,A784-1,0)),"")</f>
        <v/>
      </c>
      <c r="C784" s="83" t="str">
        <f ca="1">IF(OFFSET(Zdroj!AI$16,A784-1,0)=0,"",CONCATENATE("A",$A$2," - ",Zdroj!$AI$15))</f>
        <v/>
      </c>
      <c r="D784" s="81" t="str">
        <f ca="1">IF(C784="","",CONCATENATE(OFFSET(Zdroj!AI$16,A784-1,0)," - ",OFFSET(Zdroj!BK$16,A784-1,0)))</f>
        <v/>
      </c>
      <c r="E784" s="35" t="str">
        <f ca="1">IF(C784="","",OFFSET(Zdroj!BL$16,A784-1,0))</f>
        <v/>
      </c>
      <c r="F784" s="450" t="str">
        <f t="shared" ref="F784" ca="1" si="176">IF(SUM(E784:E789)=0,"",SUM(E784:E789))</f>
        <v/>
      </c>
      <c r="G784" s="451" t="str">
        <f t="shared" ref="G784" ca="1" si="177">IF(SUM(E784:E800)=0,"",SUM(E784:E800))</f>
        <v/>
      </c>
    </row>
    <row r="785" spans="2:7" x14ac:dyDescent="0.25">
      <c r="B785" s="449"/>
      <c r="C785" s="83" t="str">
        <f ca="1">IF(OFFSET(Zdroj!AJ$16,A784-1,0)=0,"",CONCATENATE("A",$A$2+1," - ",Zdroj!$AJ$15))</f>
        <v/>
      </c>
      <c r="D785" s="81" t="str">
        <f ca="1">IF(C785="","",CONCATENATE(OFFSET(Zdroj!AJ$16,A784-1,0)," - ",OFFSET(Zdroj!BM$16,A784-1,0)))</f>
        <v/>
      </c>
      <c r="E785" s="35" t="str">
        <f ca="1">IF(C785="","",OFFSET(Zdroj!BN$16,A784-1,0))</f>
        <v/>
      </c>
      <c r="F785" s="450"/>
      <c r="G785" s="451"/>
    </row>
    <row r="786" spans="2:7" x14ac:dyDescent="0.25">
      <c r="B786" s="449"/>
      <c r="C786" s="83" t="str">
        <f ca="1">IF(OFFSET(Zdroj!AK$16,A784-1,0)=0,"",CONCATENATE("A",$A$2+2," - ",Zdroj!$AK$15))</f>
        <v/>
      </c>
      <c r="D786" s="81" t="str">
        <f ca="1">IF(C786="","",CONCATENATE(OFFSET(Zdroj!AK$16,A784-1,0)," - ",OFFSET(Zdroj!BO$16,A784-1,0)))</f>
        <v/>
      </c>
      <c r="E786" s="35" t="str">
        <f ca="1">IF(C786="","",OFFSET(Zdroj!BP$16,A784-1,0))</f>
        <v/>
      </c>
      <c r="F786" s="450"/>
      <c r="G786" s="451"/>
    </row>
    <row r="787" spans="2:7" x14ac:dyDescent="0.25">
      <c r="B787" s="449"/>
      <c r="C787" s="83" t="str">
        <f ca="1">IF(OFFSET(Zdroj!AL$16,A784-1,0)=0,"",CONCATENATE("A",$A$2+3," - ",Zdroj!$AL$15))</f>
        <v/>
      </c>
      <c r="D787" s="81" t="str">
        <f ca="1">IF(C787="","",CONCATENATE(OFFSET(Zdroj!AL$16,A784-1,0)," - ",OFFSET(Zdroj!BQ$16,A784-1,0)))</f>
        <v/>
      </c>
      <c r="E787" s="35" t="str">
        <f ca="1">IF(C787="","",OFFSET(Zdroj!BR$16,A784-1,0))</f>
        <v/>
      </c>
      <c r="F787" s="450"/>
      <c r="G787" s="451"/>
    </row>
    <row r="788" spans="2:7" x14ac:dyDescent="0.25">
      <c r="B788" s="449"/>
      <c r="C788" s="83" t="str">
        <f ca="1">IF(OFFSET(Zdroj!AM$16,A784-1,0)=0,"",CONCATENATE("A",$A$2+4," - ",Zdroj!$AM$15))</f>
        <v/>
      </c>
      <c r="D788" s="81" t="str">
        <f ca="1">IF(C788="","",CONCATENATE(OFFSET(Zdroj!AM$16,A784-1,0)," - ",OFFSET(Zdroj!BS$16,A784-1,0)))</f>
        <v/>
      </c>
      <c r="E788" s="35" t="str">
        <f ca="1">IF(C788="","",OFFSET(Zdroj!BT$16,A784-1,0))</f>
        <v/>
      </c>
      <c r="F788" s="450"/>
      <c r="G788" s="451"/>
    </row>
    <row r="789" spans="2:7" x14ac:dyDescent="0.25">
      <c r="B789" s="449"/>
      <c r="C789" s="83" t="str">
        <f ca="1">IF(OFFSET(Zdroj!AN$16,A784-1,0)=0,"",CONCATENATE("A",$A$2+5," - ",Zdroj!$AN$15))</f>
        <v/>
      </c>
      <c r="D789" s="81" t="str">
        <f ca="1">IF(C789="","",CONCATENATE(OFFSET(Zdroj!AN$16,A784-1,0)," - ",OFFSET(Zdroj!BU$16,A784-1,0)))</f>
        <v/>
      </c>
      <c r="E789" s="35" t="str">
        <f ca="1">IF(C789="","",OFFSET(Zdroj!BV$16,A784-1,0))</f>
        <v/>
      </c>
      <c r="F789" s="450"/>
      <c r="G789" s="451"/>
    </row>
    <row r="790" spans="2:7" x14ac:dyDescent="0.25">
      <c r="B790" s="449"/>
      <c r="C790" s="83" t="str">
        <f ca="1">IF(OFFSET(Zdroj!AO$16,A784-1,0)=0,"",CONCATENATE("B",$A$2," - ",Zdroj!$AO$15))</f>
        <v/>
      </c>
      <c r="D790" s="81" t="str">
        <f ca="1">IF(C790="","",CONCATENATE(OFFSET(Zdroj!AO$16,A784-1,0)))</f>
        <v/>
      </c>
      <c r="E790" s="35" t="str">
        <f ca="1">IF(C790="","",OFFSET(Zdroj!AP$16,A784-1,0))</f>
        <v/>
      </c>
      <c r="F790" s="450" t="str">
        <f t="shared" ref="F790" ca="1" si="178">IF(SUM(E790:E798)=0,"",SUM(E790:E798))</f>
        <v/>
      </c>
      <c r="G790" s="451"/>
    </row>
    <row r="791" spans="2:7" x14ac:dyDescent="0.25">
      <c r="B791" s="449"/>
      <c r="C791" s="83" t="str">
        <f ca="1">IF(OFFSET(Zdroj!AQ$16,A784-1,0)=0,"",CONCATENATE("B",$A$2+1," - ",Zdroj!$AQ$15))</f>
        <v/>
      </c>
      <c r="D791" s="81" t="str">
        <f ca="1">IF(C791="","",CONCATENATE(OFFSET(Zdroj!AQ$16,A784-1,0)))</f>
        <v/>
      </c>
      <c r="E791" s="35" t="str">
        <f ca="1">IF(C791="","",OFFSET(Zdroj!AR$16,A784-1,0))</f>
        <v/>
      </c>
      <c r="F791" s="450"/>
      <c r="G791" s="451"/>
    </row>
    <row r="792" spans="2:7" x14ac:dyDescent="0.25">
      <c r="B792" s="449"/>
      <c r="C792" s="83" t="str">
        <f ca="1">IF(OFFSET(Zdroj!AS$16,A784-1,0)=0,"",CONCATENATE("B",$A$2+2," - ",Zdroj!$AS$15))</f>
        <v/>
      </c>
      <c r="D792" s="81" t="str">
        <f ca="1">IF(C792="","",CONCATENATE(OFFSET(Zdroj!AS$16,A784-1,0)))</f>
        <v/>
      </c>
      <c r="E792" s="35" t="str">
        <f ca="1">IF(C792="","",OFFSET(Zdroj!AT$16,A784-1,0))</f>
        <v/>
      </c>
      <c r="F792" s="450"/>
      <c r="G792" s="451"/>
    </row>
    <row r="793" spans="2:7" x14ac:dyDescent="0.25">
      <c r="B793" s="449"/>
      <c r="C793" s="83" t="str">
        <f ca="1">IF(OFFSET(Zdroj!AU$16,A784-1,0)=0,"",CONCATENATE("B",$A$2+3," - ",Zdroj!$AU$15))</f>
        <v/>
      </c>
      <c r="D793" s="81" t="str">
        <f ca="1">IF(C793="","",CONCATENATE(OFFSET(Zdroj!AU$16,A784-1,0)))</f>
        <v/>
      </c>
      <c r="E793" s="35" t="str">
        <f ca="1">IF(C793="","",OFFSET(Zdroj!AV$16,A784-1,0))</f>
        <v/>
      </c>
      <c r="F793" s="450"/>
      <c r="G793" s="451"/>
    </row>
    <row r="794" spans="2:7" x14ac:dyDescent="0.25">
      <c r="B794" s="449"/>
      <c r="C794" s="83" t="str">
        <f ca="1">IF(OFFSET(Zdroj!AW$16,A784-1,0)=0,"",CONCATENATE("B",$A$2+4," - ",Zdroj!$AW$15))</f>
        <v/>
      </c>
      <c r="D794" s="81" t="str">
        <f ca="1">IF(C794="","",CONCATENATE(OFFSET(Zdroj!AW$16,A784-1,0)))</f>
        <v/>
      </c>
      <c r="E794" s="35" t="str">
        <f ca="1">IF(C794="","",OFFSET(Zdroj!AX$16,A784-1,0))</f>
        <v/>
      </c>
      <c r="F794" s="450"/>
      <c r="G794" s="451"/>
    </row>
    <row r="795" spans="2:7" x14ac:dyDescent="0.25">
      <c r="B795" s="449"/>
      <c r="C795" s="83" t="str">
        <f ca="1">IF(OFFSET(Zdroj!AY$16,A784-1,0)=0,"",CONCATENATE("B",$A$2+5," - ",Zdroj!$AY$15))</f>
        <v/>
      </c>
      <c r="D795" s="81" t="str">
        <f ca="1">IF(C795="","",CONCATENATE(OFFSET(Zdroj!AY$16,A784-1,0)))</f>
        <v/>
      </c>
      <c r="E795" s="35" t="str">
        <f ca="1">IF(C795="","",OFFSET(Zdroj!AZ$16,A784-1,0))</f>
        <v/>
      </c>
      <c r="F795" s="450"/>
      <c r="G795" s="451"/>
    </row>
    <row r="796" spans="2:7" x14ac:dyDescent="0.25">
      <c r="B796" s="449"/>
      <c r="C796" s="83" t="str">
        <f ca="1">IF(OFFSET(Zdroj!BA$16,A784-1,0)=0,"",CONCATENATE("B",$A$2+6," - ",Zdroj!$BA$15))</f>
        <v/>
      </c>
      <c r="D796" s="81" t="str">
        <f ca="1">IF(C796="","",CONCATENATE(OFFSET(Zdroj!BA$16,A784-1,0)))</f>
        <v/>
      </c>
      <c r="E796" s="35" t="str">
        <f ca="1">IF(C796="","",OFFSET(Zdroj!BB$16,A784-1,0))</f>
        <v/>
      </c>
      <c r="F796" s="450"/>
      <c r="G796" s="451"/>
    </row>
    <row r="797" spans="2:7" x14ac:dyDescent="0.25">
      <c r="B797" s="449"/>
      <c r="C797" s="83" t="str">
        <f ca="1">IF(OFFSET(Zdroj!BC$16,A784-1,0)=0,"",CONCATENATE("B",$A$2+7," - ",Zdroj!$BC$15))</f>
        <v/>
      </c>
      <c r="D797" s="81" t="str">
        <f ca="1">IF(C797="","",CONCATENATE(OFFSET(Zdroj!BC$16,A784-1,0)))</f>
        <v/>
      </c>
      <c r="E797" s="35" t="str">
        <f ca="1">IF(C797="","",OFFSET(Zdroj!BD$16,A784-1,0))</f>
        <v/>
      </c>
      <c r="F797" s="450"/>
      <c r="G797" s="451"/>
    </row>
    <row r="798" spans="2:7" x14ac:dyDescent="0.25">
      <c r="B798" s="449"/>
      <c r="C798" s="83" t="str">
        <f ca="1">IF(OFFSET(Zdroj!BE$16,A784-1,0)=0,"",CONCATENATE("B",$A$2+8," - ",Zdroj!$BE$15))</f>
        <v/>
      </c>
      <c r="D798" s="81" t="str">
        <f ca="1">IF(C798="","",CONCATENATE(OFFSET(Zdroj!BE$16,A784-1,0)))</f>
        <v/>
      </c>
      <c r="E798" s="35" t="str">
        <f ca="1">IF(C798="","",OFFSET(Zdroj!BF$16,A784-1,0))</f>
        <v/>
      </c>
      <c r="F798" s="450"/>
      <c r="G798" s="451"/>
    </row>
    <row r="799" spans="2:7" x14ac:dyDescent="0.25">
      <c r="B799" s="449"/>
      <c r="C799" s="83" t="str">
        <f ca="1">IF(OFFSET(Zdroj!BG$16,A784-1,0)=0,"",CONCATENATE("C",$A$2," - ",Zdroj!$BG$15))</f>
        <v/>
      </c>
      <c r="D799" s="81" t="str">
        <f ca="1">IF(C799="","",CONCATENATE(OFFSET(Zdroj!BG$16,A784-1,0)))</f>
        <v/>
      </c>
      <c r="E799" s="35" t="str">
        <f ca="1">IF(C799="","",OFFSET(Zdroj!BH$16,A784-1,0))</f>
        <v/>
      </c>
      <c r="F799" s="450" t="str">
        <f t="shared" ref="F799" ca="1" si="179">IF(SUM(E799:E800)=0,"",SUM(E799:E800))</f>
        <v/>
      </c>
      <c r="G799" s="451"/>
    </row>
    <row r="800" spans="2:7" x14ac:dyDescent="0.25">
      <c r="B800" s="449"/>
      <c r="C800" s="83" t="str">
        <f ca="1">IF(OFFSET(Zdroj!BI$16,A784-1,0)=0,"",CONCATENATE("C",$A$2+1," - ",Zdroj!$BI$15))</f>
        <v/>
      </c>
      <c r="D800" s="81" t="str">
        <f ca="1">IF(C800="","",CONCATENATE(OFFSET(Zdroj!BI$16,A784-1,0)))</f>
        <v/>
      </c>
      <c r="E800" s="35" t="str">
        <f ca="1">IF(C800="","",OFFSET(Zdroj!BJ$16,A784-1,0))</f>
        <v/>
      </c>
      <c r="F800" s="450"/>
      <c r="G800" s="451"/>
    </row>
    <row r="801" spans="1:7" x14ac:dyDescent="0.25">
      <c r="A801">
        <f>SUM((ROW()+15)/17)</f>
        <v>48</v>
      </c>
      <c r="B801" s="449" t="str">
        <f ca="1">IF(OFFSET(Zdroj!$B$16,A801-1,0)&gt;0,CONCATENATE(A801,"
","___ ","
",OFFSET(Zdroj!$B$16,A801-1,0)),"")</f>
        <v/>
      </c>
      <c r="C801" s="83" t="str">
        <f ca="1">IF(OFFSET(Zdroj!AI$16,A801-1,0)=0,"",CONCATENATE("A",$A$2," - ",Zdroj!$AI$15))</f>
        <v/>
      </c>
      <c r="D801" s="81" t="str">
        <f ca="1">IF(C801="","",CONCATENATE(OFFSET(Zdroj!AI$16,A801-1,0)," - ",OFFSET(Zdroj!BK$16,A801-1,0)))</f>
        <v/>
      </c>
      <c r="E801" s="35" t="str">
        <f ca="1">IF(C801="","",OFFSET(Zdroj!BL$16,A801-1,0))</f>
        <v/>
      </c>
      <c r="F801" s="450" t="str">
        <f t="shared" ref="F801" ca="1" si="180">IF(SUM(E801:E806)=0,"",SUM(E801:E806))</f>
        <v/>
      </c>
      <c r="G801" s="451" t="str">
        <f t="shared" ref="G801" ca="1" si="181">IF(SUM(E801:E817)=0,"",SUM(E801:E817))</f>
        <v/>
      </c>
    </row>
    <row r="802" spans="1:7" x14ac:dyDescent="0.25">
      <c r="B802" s="449"/>
      <c r="C802" s="83" t="str">
        <f ca="1">IF(OFFSET(Zdroj!AJ$16,A801-1,0)=0,"",CONCATENATE("A",$A$2+1," - ",Zdroj!$AJ$15))</f>
        <v/>
      </c>
      <c r="D802" s="81" t="str">
        <f ca="1">IF(C802="","",CONCATENATE(OFFSET(Zdroj!AJ$16,A801-1,0)," - ",OFFSET(Zdroj!BM$16,A801-1,0)))</f>
        <v/>
      </c>
      <c r="E802" s="35" t="str">
        <f ca="1">IF(C802="","",OFFSET(Zdroj!BN$16,A801-1,0))</f>
        <v/>
      </c>
      <c r="F802" s="450"/>
      <c r="G802" s="451"/>
    </row>
    <row r="803" spans="1:7" x14ac:dyDescent="0.25">
      <c r="B803" s="449"/>
      <c r="C803" s="83" t="str">
        <f ca="1">IF(OFFSET(Zdroj!AK$16,A801-1,0)=0,"",CONCATENATE("A",$A$2+2," - ",Zdroj!$AK$15))</f>
        <v/>
      </c>
      <c r="D803" s="81" t="str">
        <f ca="1">IF(C803="","",CONCATENATE(OFFSET(Zdroj!AK$16,A801-1,0)," - ",OFFSET(Zdroj!BO$16,A801-1,0)))</f>
        <v/>
      </c>
      <c r="E803" s="35" t="str">
        <f ca="1">IF(C803="","",OFFSET(Zdroj!BP$16,A801-1,0))</f>
        <v/>
      </c>
      <c r="F803" s="450"/>
      <c r="G803" s="451"/>
    </row>
    <row r="804" spans="1:7" x14ac:dyDescent="0.25">
      <c r="B804" s="449"/>
      <c r="C804" s="83" t="str">
        <f ca="1">IF(OFFSET(Zdroj!AL$16,A801-1,0)=0,"",CONCATENATE("A",$A$2+3," - ",Zdroj!$AL$15))</f>
        <v/>
      </c>
      <c r="D804" s="81" t="str">
        <f ca="1">IF(C804="","",CONCATENATE(OFFSET(Zdroj!AL$16,A801-1,0)," - ",OFFSET(Zdroj!BQ$16,A801-1,0)))</f>
        <v/>
      </c>
      <c r="E804" s="35" t="str">
        <f ca="1">IF(C804="","",OFFSET(Zdroj!BR$16,A801-1,0))</f>
        <v/>
      </c>
      <c r="F804" s="450"/>
      <c r="G804" s="451"/>
    </row>
    <row r="805" spans="1:7" x14ac:dyDescent="0.25">
      <c r="B805" s="449"/>
      <c r="C805" s="83" t="str">
        <f ca="1">IF(OFFSET(Zdroj!AM$16,A801-1,0)=0,"",CONCATENATE("A",$A$2+4," - ",Zdroj!$AM$15))</f>
        <v/>
      </c>
      <c r="D805" s="81" t="str">
        <f ca="1">IF(C805="","",CONCATENATE(OFFSET(Zdroj!AM$16,A801-1,0)," - ",OFFSET(Zdroj!BS$16,A801-1,0)))</f>
        <v/>
      </c>
      <c r="E805" s="35" t="str">
        <f ca="1">IF(C805="","",OFFSET(Zdroj!BT$16,A801-1,0))</f>
        <v/>
      </c>
      <c r="F805" s="450"/>
      <c r="G805" s="451"/>
    </row>
    <row r="806" spans="1:7" x14ac:dyDescent="0.25">
      <c r="B806" s="449"/>
      <c r="C806" s="83" t="str">
        <f ca="1">IF(OFFSET(Zdroj!AN$16,A801-1,0)=0,"",CONCATENATE("A",$A$2+5," - ",Zdroj!$AN$15))</f>
        <v/>
      </c>
      <c r="D806" s="81" t="str">
        <f ca="1">IF(C806="","",CONCATENATE(OFFSET(Zdroj!AN$16,A801-1,0)," - ",OFFSET(Zdroj!BU$16,A801-1,0)))</f>
        <v/>
      </c>
      <c r="E806" s="35" t="str">
        <f ca="1">IF(C806="","",OFFSET(Zdroj!BV$16,A801-1,0))</f>
        <v/>
      </c>
      <c r="F806" s="450"/>
      <c r="G806" s="451"/>
    </row>
    <row r="807" spans="1:7" x14ac:dyDescent="0.25">
      <c r="B807" s="449"/>
      <c r="C807" s="83" t="str">
        <f ca="1">IF(OFFSET(Zdroj!AO$16,A801-1,0)=0,"",CONCATENATE("B",$A$2," - ",Zdroj!$AO$15))</f>
        <v/>
      </c>
      <c r="D807" s="81" t="str">
        <f ca="1">IF(C807="","",CONCATENATE(OFFSET(Zdroj!AO$16,A801-1,0)))</f>
        <v/>
      </c>
      <c r="E807" s="35" t="str">
        <f ca="1">IF(C807="","",OFFSET(Zdroj!AP$16,A801-1,0))</f>
        <v/>
      </c>
      <c r="F807" s="450" t="str">
        <f t="shared" ref="F807" ca="1" si="182">IF(SUM(E807:E815)=0,"",SUM(E807:E815))</f>
        <v/>
      </c>
      <c r="G807" s="451"/>
    </row>
    <row r="808" spans="1:7" x14ac:dyDescent="0.25">
      <c r="B808" s="449"/>
      <c r="C808" s="83" t="str">
        <f ca="1">IF(OFFSET(Zdroj!AQ$16,A801-1,0)=0,"",CONCATENATE("B",$A$2+1," - ",Zdroj!$AQ$15))</f>
        <v/>
      </c>
      <c r="D808" s="81" t="str">
        <f ca="1">IF(C808="","",CONCATENATE(OFFSET(Zdroj!AQ$16,A801-1,0)))</f>
        <v/>
      </c>
      <c r="E808" s="35" t="str">
        <f ca="1">IF(C808="","",OFFSET(Zdroj!AR$16,A801-1,0))</f>
        <v/>
      </c>
      <c r="F808" s="450"/>
      <c r="G808" s="451"/>
    </row>
    <row r="809" spans="1:7" x14ac:dyDescent="0.25">
      <c r="B809" s="449"/>
      <c r="C809" s="83" t="str">
        <f ca="1">IF(OFFSET(Zdroj!AS$16,A801-1,0)=0,"",CONCATENATE("B",$A$2+2," - ",Zdroj!$AS$15))</f>
        <v/>
      </c>
      <c r="D809" s="81" t="str">
        <f ca="1">IF(C809="","",CONCATENATE(OFFSET(Zdroj!AS$16,A801-1,0)))</f>
        <v/>
      </c>
      <c r="E809" s="35" t="str">
        <f ca="1">IF(C809="","",OFFSET(Zdroj!AT$16,A801-1,0))</f>
        <v/>
      </c>
      <c r="F809" s="450"/>
      <c r="G809" s="451"/>
    </row>
    <row r="810" spans="1:7" x14ac:dyDescent="0.25">
      <c r="B810" s="449"/>
      <c r="C810" s="83" t="str">
        <f ca="1">IF(OFFSET(Zdroj!AU$16,A801-1,0)=0,"",CONCATENATE("B",$A$2+3," - ",Zdroj!$AU$15))</f>
        <v/>
      </c>
      <c r="D810" s="81" t="str">
        <f ca="1">IF(C810="","",CONCATENATE(OFFSET(Zdroj!AU$16,A801-1,0)))</f>
        <v/>
      </c>
      <c r="E810" s="35" t="str">
        <f ca="1">IF(C810="","",OFFSET(Zdroj!AV$16,A801-1,0))</f>
        <v/>
      </c>
      <c r="F810" s="450"/>
      <c r="G810" s="451"/>
    </row>
    <row r="811" spans="1:7" x14ac:dyDescent="0.25">
      <c r="B811" s="449"/>
      <c r="C811" s="83" t="str">
        <f ca="1">IF(OFFSET(Zdroj!AW$16,A801-1,0)=0,"",CONCATENATE("B",$A$2+4," - ",Zdroj!$AW$15))</f>
        <v/>
      </c>
      <c r="D811" s="81" t="str">
        <f ca="1">IF(C811="","",CONCATENATE(OFFSET(Zdroj!AW$16,A801-1,0)))</f>
        <v/>
      </c>
      <c r="E811" s="35" t="str">
        <f ca="1">IF(C811="","",OFFSET(Zdroj!AX$16,A801-1,0))</f>
        <v/>
      </c>
      <c r="F811" s="450"/>
      <c r="G811" s="451"/>
    </row>
    <row r="812" spans="1:7" x14ac:dyDescent="0.25">
      <c r="B812" s="449"/>
      <c r="C812" s="83" t="str">
        <f ca="1">IF(OFFSET(Zdroj!AY$16,A801-1,0)=0,"",CONCATENATE("B",$A$2+5," - ",Zdroj!$AY$15))</f>
        <v/>
      </c>
      <c r="D812" s="81" t="str">
        <f ca="1">IF(C812="","",CONCATENATE(OFFSET(Zdroj!AY$16,A801-1,0)))</f>
        <v/>
      </c>
      <c r="E812" s="35" t="str">
        <f ca="1">IF(C812="","",OFFSET(Zdroj!AZ$16,A801-1,0))</f>
        <v/>
      </c>
      <c r="F812" s="450"/>
      <c r="G812" s="451"/>
    </row>
    <row r="813" spans="1:7" x14ac:dyDescent="0.25">
      <c r="B813" s="449"/>
      <c r="C813" s="83" t="str">
        <f ca="1">IF(OFFSET(Zdroj!BA$16,A801-1,0)=0,"",CONCATENATE("B",$A$2+6," - ",Zdroj!$BA$15))</f>
        <v/>
      </c>
      <c r="D813" s="81" t="str">
        <f ca="1">IF(C813="","",CONCATENATE(OFFSET(Zdroj!BA$16,A801-1,0)))</f>
        <v/>
      </c>
      <c r="E813" s="35" t="str">
        <f ca="1">IF(C813="","",OFFSET(Zdroj!BB$16,A801-1,0))</f>
        <v/>
      </c>
      <c r="F813" s="450"/>
      <c r="G813" s="451"/>
    </row>
    <row r="814" spans="1:7" x14ac:dyDescent="0.25">
      <c r="B814" s="449"/>
      <c r="C814" s="83" t="str">
        <f ca="1">IF(OFFSET(Zdroj!BC$16,A801-1,0)=0,"",CONCATENATE("B",$A$2+7," - ",Zdroj!$BC$15))</f>
        <v/>
      </c>
      <c r="D814" s="81" t="str">
        <f ca="1">IF(C814="","",CONCATENATE(OFFSET(Zdroj!BC$16,A801-1,0)))</f>
        <v/>
      </c>
      <c r="E814" s="35" t="str">
        <f ca="1">IF(C814="","",OFFSET(Zdroj!BD$16,A801-1,0))</f>
        <v/>
      </c>
      <c r="F814" s="450"/>
      <c r="G814" s="451"/>
    </row>
    <row r="815" spans="1:7" x14ac:dyDescent="0.25">
      <c r="B815" s="449"/>
      <c r="C815" s="83" t="str">
        <f ca="1">IF(OFFSET(Zdroj!BE$16,A801-1,0)=0,"",CONCATENATE("B",$A$2+8," - ",Zdroj!$BE$15))</f>
        <v/>
      </c>
      <c r="D815" s="81" t="str">
        <f ca="1">IF(C815="","",CONCATENATE(OFFSET(Zdroj!BE$16,A801-1,0)))</f>
        <v/>
      </c>
      <c r="E815" s="35" t="str">
        <f ca="1">IF(C815="","",OFFSET(Zdroj!BF$16,A801-1,0))</f>
        <v/>
      </c>
      <c r="F815" s="450"/>
      <c r="G815" s="451"/>
    </row>
    <row r="816" spans="1:7" x14ac:dyDescent="0.25">
      <c r="B816" s="449"/>
      <c r="C816" s="83" t="str">
        <f ca="1">IF(OFFSET(Zdroj!BG$16,A801-1,0)=0,"",CONCATENATE("C",$A$2," - ",Zdroj!$BG$15))</f>
        <v/>
      </c>
      <c r="D816" s="81" t="str">
        <f ca="1">IF(C816="","",CONCATENATE(OFFSET(Zdroj!BG$16,A801-1,0)))</f>
        <v/>
      </c>
      <c r="E816" s="35" t="str">
        <f ca="1">IF(C816="","",OFFSET(Zdroj!BH$16,A801-1,0))</f>
        <v/>
      </c>
      <c r="F816" s="450" t="str">
        <f t="shared" ref="F816" ca="1" si="183">IF(SUM(E816:E817)=0,"",SUM(E816:E817))</f>
        <v/>
      </c>
      <c r="G816" s="451"/>
    </row>
    <row r="817" spans="1:7" x14ac:dyDescent="0.25">
      <c r="B817" s="449"/>
      <c r="C817" s="83" t="str">
        <f ca="1">IF(OFFSET(Zdroj!BI$16,A801-1,0)=0,"",CONCATENATE("C",$A$2+1," - ",Zdroj!$BI$15))</f>
        <v/>
      </c>
      <c r="D817" s="81" t="str">
        <f ca="1">IF(C817="","",CONCATENATE(OFFSET(Zdroj!BI$16,A801-1,0)))</f>
        <v/>
      </c>
      <c r="E817" s="35" t="str">
        <f ca="1">IF(C817="","",OFFSET(Zdroj!BJ$16,A801-1,0))</f>
        <v/>
      </c>
      <c r="F817" s="450"/>
      <c r="G817" s="451"/>
    </row>
    <row r="818" spans="1:7" x14ac:dyDescent="0.25">
      <c r="A818">
        <f>SUM((ROW()+15)/17)</f>
        <v>49</v>
      </c>
      <c r="B818" s="449" t="str">
        <f ca="1">IF(OFFSET(Zdroj!$B$16,A818-1,0)&gt;0,CONCATENATE(A818,"
","___ ","
",OFFSET(Zdroj!$B$16,A818-1,0)),"")</f>
        <v/>
      </c>
      <c r="C818" s="83" t="str">
        <f ca="1">IF(OFFSET(Zdroj!AI$16,A818-1,0)=0,"",CONCATENATE("A",$A$2," - ",Zdroj!$AI$15))</f>
        <v/>
      </c>
      <c r="D818" s="81" t="str">
        <f ca="1">IF(C818="","",CONCATENATE(OFFSET(Zdroj!AI$16,A818-1,0)," - ",OFFSET(Zdroj!BK$16,A818-1,0)))</f>
        <v/>
      </c>
      <c r="E818" s="35" t="str">
        <f ca="1">IF(C818="","",OFFSET(Zdroj!BL$16,A818-1,0))</f>
        <v/>
      </c>
      <c r="F818" s="450" t="str">
        <f t="shared" ref="F818" ca="1" si="184">IF(SUM(E818:E823)=0,"",SUM(E818:E823))</f>
        <v/>
      </c>
      <c r="G818" s="451" t="str">
        <f t="shared" ref="G818" ca="1" si="185">IF(SUM(E818:E834)=0,"",SUM(E818:E834))</f>
        <v/>
      </c>
    </row>
    <row r="819" spans="1:7" x14ac:dyDescent="0.25">
      <c r="B819" s="449"/>
      <c r="C819" s="83" t="str">
        <f ca="1">IF(OFFSET(Zdroj!AJ$16,A818-1,0)=0,"",CONCATENATE("A",$A$2+1," - ",Zdroj!$AJ$15))</f>
        <v/>
      </c>
      <c r="D819" s="81" t="str">
        <f ca="1">IF(C819="","",CONCATENATE(OFFSET(Zdroj!AJ$16,A818-1,0)," - ",OFFSET(Zdroj!BM$16,A818-1,0)))</f>
        <v/>
      </c>
      <c r="E819" s="35" t="str">
        <f ca="1">IF(C819="","",OFFSET(Zdroj!BN$16,A818-1,0))</f>
        <v/>
      </c>
      <c r="F819" s="450"/>
      <c r="G819" s="451"/>
    </row>
    <row r="820" spans="1:7" x14ac:dyDescent="0.25">
      <c r="B820" s="449"/>
      <c r="C820" s="83" t="str">
        <f ca="1">IF(OFFSET(Zdroj!AK$16,A818-1,0)=0,"",CONCATENATE("A",$A$2+2," - ",Zdroj!$AK$15))</f>
        <v/>
      </c>
      <c r="D820" s="81" t="str">
        <f ca="1">IF(C820="","",CONCATENATE(OFFSET(Zdroj!AK$16,A818-1,0)," - ",OFFSET(Zdroj!BO$16,A818-1,0)))</f>
        <v/>
      </c>
      <c r="E820" s="35" t="str">
        <f ca="1">IF(C820="","",OFFSET(Zdroj!BP$16,A818-1,0))</f>
        <v/>
      </c>
      <c r="F820" s="450"/>
      <c r="G820" s="451"/>
    </row>
    <row r="821" spans="1:7" x14ac:dyDescent="0.25">
      <c r="B821" s="449"/>
      <c r="C821" s="83" t="str">
        <f ca="1">IF(OFFSET(Zdroj!AL$16,A818-1,0)=0,"",CONCATENATE("A",$A$2+3," - ",Zdroj!$AL$15))</f>
        <v/>
      </c>
      <c r="D821" s="81" t="str">
        <f ca="1">IF(C821="","",CONCATENATE(OFFSET(Zdroj!AL$16,A818-1,0)," - ",OFFSET(Zdroj!BQ$16,A818-1,0)))</f>
        <v/>
      </c>
      <c r="E821" s="35" t="str">
        <f ca="1">IF(C821="","",OFFSET(Zdroj!BR$16,A818-1,0))</f>
        <v/>
      </c>
      <c r="F821" s="450"/>
      <c r="G821" s="451"/>
    </row>
    <row r="822" spans="1:7" x14ac:dyDescent="0.25">
      <c r="B822" s="449"/>
      <c r="C822" s="83" t="str">
        <f ca="1">IF(OFFSET(Zdroj!AM$16,A818-1,0)=0,"",CONCATENATE("A",$A$2+4," - ",Zdroj!$AM$15))</f>
        <v/>
      </c>
      <c r="D822" s="81" t="str">
        <f ca="1">IF(C822="","",CONCATENATE(OFFSET(Zdroj!AM$16,A818-1,0)," - ",OFFSET(Zdroj!BS$16,A818-1,0)))</f>
        <v/>
      </c>
      <c r="E822" s="35" t="str">
        <f ca="1">IF(C822="","",OFFSET(Zdroj!BT$16,A818-1,0))</f>
        <v/>
      </c>
      <c r="F822" s="450"/>
      <c r="G822" s="451"/>
    </row>
    <row r="823" spans="1:7" x14ac:dyDescent="0.25">
      <c r="B823" s="449"/>
      <c r="C823" s="83" t="str">
        <f ca="1">IF(OFFSET(Zdroj!AN$16,A818-1,0)=0,"",CONCATENATE("A",$A$2+5," - ",Zdroj!$AN$15))</f>
        <v/>
      </c>
      <c r="D823" s="81" t="str">
        <f ca="1">IF(C823="","",CONCATENATE(OFFSET(Zdroj!AN$16,A818-1,0)," - ",OFFSET(Zdroj!BU$16,A818-1,0)))</f>
        <v/>
      </c>
      <c r="E823" s="35" t="str">
        <f ca="1">IF(C823="","",OFFSET(Zdroj!BV$16,A818-1,0))</f>
        <v/>
      </c>
      <c r="F823" s="450"/>
      <c r="G823" s="451"/>
    </row>
    <row r="824" spans="1:7" x14ac:dyDescent="0.25">
      <c r="B824" s="449"/>
      <c r="C824" s="83" t="str">
        <f ca="1">IF(OFFSET(Zdroj!AO$16,A818-1,0)=0,"",CONCATENATE("B",$A$2," - ",Zdroj!$AO$15))</f>
        <v/>
      </c>
      <c r="D824" s="81" t="str">
        <f ca="1">IF(C824="","",CONCATENATE(OFFSET(Zdroj!AO$16,A818-1,0)))</f>
        <v/>
      </c>
      <c r="E824" s="35" t="str">
        <f ca="1">IF(C824="","",OFFSET(Zdroj!AP$16,A818-1,0))</f>
        <v/>
      </c>
      <c r="F824" s="450" t="str">
        <f t="shared" ref="F824" ca="1" si="186">IF(SUM(E824:E832)=0,"",SUM(E824:E832))</f>
        <v/>
      </c>
      <c r="G824" s="451"/>
    </row>
    <row r="825" spans="1:7" x14ac:dyDescent="0.25">
      <c r="B825" s="449"/>
      <c r="C825" s="83" t="str">
        <f ca="1">IF(OFFSET(Zdroj!AQ$16,A818-1,0)=0,"",CONCATENATE("B",$A$2+1," - ",Zdroj!$AQ$15))</f>
        <v/>
      </c>
      <c r="D825" s="81" t="str">
        <f ca="1">IF(C825="","",CONCATENATE(OFFSET(Zdroj!AQ$16,A818-1,0)))</f>
        <v/>
      </c>
      <c r="E825" s="35" t="str">
        <f ca="1">IF(C825="","",OFFSET(Zdroj!AR$16,A818-1,0))</f>
        <v/>
      </c>
      <c r="F825" s="450"/>
      <c r="G825" s="451"/>
    </row>
    <row r="826" spans="1:7" x14ac:dyDescent="0.25">
      <c r="B826" s="449"/>
      <c r="C826" s="83" t="str">
        <f ca="1">IF(OFFSET(Zdroj!AS$16,A818-1,0)=0,"",CONCATENATE("B",$A$2+2," - ",Zdroj!$AS$15))</f>
        <v/>
      </c>
      <c r="D826" s="81" t="str">
        <f ca="1">IF(C826="","",CONCATENATE(OFFSET(Zdroj!AS$16,A818-1,0)))</f>
        <v/>
      </c>
      <c r="E826" s="35" t="str">
        <f ca="1">IF(C826="","",OFFSET(Zdroj!AT$16,A818-1,0))</f>
        <v/>
      </c>
      <c r="F826" s="450"/>
      <c r="G826" s="451"/>
    </row>
    <row r="827" spans="1:7" x14ac:dyDescent="0.25">
      <c r="B827" s="449"/>
      <c r="C827" s="83" t="str">
        <f ca="1">IF(OFFSET(Zdroj!AU$16,A818-1,0)=0,"",CONCATENATE("B",$A$2+3," - ",Zdroj!$AU$15))</f>
        <v/>
      </c>
      <c r="D827" s="81" t="str">
        <f ca="1">IF(C827="","",CONCATENATE(OFFSET(Zdroj!AU$16,A818-1,0)))</f>
        <v/>
      </c>
      <c r="E827" s="35" t="str">
        <f ca="1">IF(C827="","",OFFSET(Zdroj!AV$16,A818-1,0))</f>
        <v/>
      </c>
      <c r="F827" s="450"/>
      <c r="G827" s="451"/>
    </row>
    <row r="828" spans="1:7" x14ac:dyDescent="0.25">
      <c r="B828" s="449"/>
      <c r="C828" s="83" t="str">
        <f ca="1">IF(OFFSET(Zdroj!AW$16,A818-1,0)=0,"",CONCATENATE("B",$A$2+4," - ",Zdroj!$AW$15))</f>
        <v/>
      </c>
      <c r="D828" s="81" t="str">
        <f ca="1">IF(C828="","",CONCATENATE(OFFSET(Zdroj!AW$16,A818-1,0)))</f>
        <v/>
      </c>
      <c r="E828" s="35" t="str">
        <f ca="1">IF(C828="","",OFFSET(Zdroj!AX$16,A818-1,0))</f>
        <v/>
      </c>
      <c r="F828" s="450"/>
      <c r="G828" s="451"/>
    </row>
    <row r="829" spans="1:7" x14ac:dyDescent="0.25">
      <c r="B829" s="449"/>
      <c r="C829" s="83" t="str">
        <f ca="1">IF(OFFSET(Zdroj!AY$16,A818-1,0)=0,"",CONCATENATE("B",$A$2+5," - ",Zdroj!$AY$15))</f>
        <v/>
      </c>
      <c r="D829" s="81" t="str">
        <f ca="1">IF(C829="","",CONCATENATE(OFFSET(Zdroj!AY$16,A818-1,0)))</f>
        <v/>
      </c>
      <c r="E829" s="35" t="str">
        <f ca="1">IF(C829="","",OFFSET(Zdroj!AZ$16,A818-1,0))</f>
        <v/>
      </c>
      <c r="F829" s="450"/>
      <c r="G829" s="451"/>
    </row>
    <row r="830" spans="1:7" x14ac:dyDescent="0.25">
      <c r="B830" s="449"/>
      <c r="C830" s="83" t="str">
        <f ca="1">IF(OFFSET(Zdroj!BA$16,A818-1,0)=0,"",CONCATENATE("B",$A$2+6," - ",Zdroj!$BA$15))</f>
        <v/>
      </c>
      <c r="D830" s="81" t="str">
        <f ca="1">IF(C830="","",CONCATENATE(OFFSET(Zdroj!BA$16,A818-1,0)))</f>
        <v/>
      </c>
      <c r="E830" s="35" t="str">
        <f ca="1">IF(C830="","",OFFSET(Zdroj!BB$16,A818-1,0))</f>
        <v/>
      </c>
      <c r="F830" s="450"/>
      <c r="G830" s="451"/>
    </row>
    <row r="831" spans="1:7" x14ac:dyDescent="0.25">
      <c r="B831" s="449"/>
      <c r="C831" s="83" t="str">
        <f ca="1">IF(OFFSET(Zdroj!BC$16,A818-1,0)=0,"",CONCATENATE("B",$A$2+7," - ",Zdroj!$BC$15))</f>
        <v/>
      </c>
      <c r="D831" s="81" t="str">
        <f ca="1">IF(C831="","",CONCATENATE(OFFSET(Zdroj!BC$16,A818-1,0)))</f>
        <v/>
      </c>
      <c r="E831" s="35" t="str">
        <f ca="1">IF(C831="","",OFFSET(Zdroj!BD$16,A818-1,0))</f>
        <v/>
      </c>
      <c r="F831" s="450"/>
      <c r="G831" s="451"/>
    </row>
    <row r="832" spans="1:7" x14ac:dyDescent="0.25">
      <c r="B832" s="449"/>
      <c r="C832" s="83" t="str">
        <f ca="1">IF(OFFSET(Zdroj!BE$16,A818-1,0)=0,"",CONCATENATE("B",$A$2+8," - ",Zdroj!$BE$15))</f>
        <v/>
      </c>
      <c r="D832" s="81" t="str">
        <f ca="1">IF(C832="","",CONCATENATE(OFFSET(Zdroj!BE$16,A818-1,0)))</f>
        <v/>
      </c>
      <c r="E832" s="35" t="str">
        <f ca="1">IF(C832="","",OFFSET(Zdroj!BF$16,A818-1,0))</f>
        <v/>
      </c>
      <c r="F832" s="450"/>
      <c r="G832" s="451"/>
    </row>
    <row r="833" spans="1:7" x14ac:dyDescent="0.25">
      <c r="B833" s="449"/>
      <c r="C833" s="83" t="str">
        <f ca="1">IF(OFFSET(Zdroj!BG$16,A818-1,0)=0,"",CONCATENATE("C",$A$2," - ",Zdroj!$BG$15))</f>
        <v/>
      </c>
      <c r="D833" s="81" t="str">
        <f ca="1">IF(C833="","",CONCATENATE(OFFSET(Zdroj!BG$16,A818-1,0)))</f>
        <v/>
      </c>
      <c r="E833" s="35" t="str">
        <f ca="1">IF(C833="","",OFFSET(Zdroj!BH$16,A818-1,0))</f>
        <v/>
      </c>
      <c r="F833" s="450" t="str">
        <f t="shared" ref="F833" ca="1" si="187">IF(SUM(E833:E834)=0,"",SUM(E833:E834))</f>
        <v/>
      </c>
      <c r="G833" s="451"/>
    </row>
    <row r="834" spans="1:7" x14ac:dyDescent="0.25">
      <c r="B834" s="449"/>
      <c r="C834" s="83" t="str">
        <f ca="1">IF(OFFSET(Zdroj!BI$16,A818-1,0)=0,"",CONCATENATE("C",$A$2+1," - ",Zdroj!$BI$15))</f>
        <v/>
      </c>
      <c r="D834" s="81" t="str">
        <f ca="1">IF(C834="","",CONCATENATE(OFFSET(Zdroj!BI$16,A818-1,0)))</f>
        <v/>
      </c>
      <c r="E834" s="35" t="str">
        <f ca="1">IF(C834="","",OFFSET(Zdroj!BJ$16,A818-1,0))</f>
        <v/>
      </c>
      <c r="F834" s="450"/>
      <c r="G834" s="451"/>
    </row>
    <row r="835" spans="1:7" x14ac:dyDescent="0.25">
      <c r="A835">
        <f>SUM((ROW()+15)/17)</f>
        <v>50</v>
      </c>
      <c r="B835" s="449" t="str">
        <f ca="1">IF(OFFSET(Zdroj!$B$16,A835-1,0)&gt;0,CONCATENATE(A835,"
","___ ","
",OFFSET(Zdroj!$B$16,A835-1,0)),"")</f>
        <v/>
      </c>
      <c r="C835" s="83" t="str">
        <f ca="1">IF(OFFSET(Zdroj!AI$16,A835-1,0)=0,"",CONCATENATE("A",$A$2," - ",Zdroj!$AI$15))</f>
        <v/>
      </c>
      <c r="D835" s="81" t="str">
        <f ca="1">IF(C835="","",CONCATENATE(OFFSET(Zdroj!AI$16,A835-1,0)," - ",OFFSET(Zdroj!BK$16,A835-1,0)))</f>
        <v/>
      </c>
      <c r="E835" s="35" t="str">
        <f ca="1">IF(C835="","",OFFSET(Zdroj!BL$16,A835-1,0))</f>
        <v/>
      </c>
      <c r="F835" s="450" t="str">
        <f t="shared" ref="F835" ca="1" si="188">IF(SUM(E835:E840)=0,"",SUM(E835:E840))</f>
        <v/>
      </c>
      <c r="G835" s="451" t="str">
        <f t="shared" ref="G835" ca="1" si="189">IF(SUM(E835:E851)=0,"",SUM(E835:E851))</f>
        <v/>
      </c>
    </row>
    <row r="836" spans="1:7" x14ac:dyDescent="0.25">
      <c r="B836" s="449"/>
      <c r="C836" s="83" t="str">
        <f ca="1">IF(OFFSET(Zdroj!AJ$16,A835-1,0)=0,"",CONCATENATE("A",$A$2+1," - ",Zdroj!$AJ$15))</f>
        <v/>
      </c>
      <c r="D836" s="81" t="str">
        <f ca="1">IF(C836="","",CONCATENATE(OFFSET(Zdroj!AJ$16,A835-1,0)," - ",OFFSET(Zdroj!BM$16,A835-1,0)))</f>
        <v/>
      </c>
      <c r="E836" s="35" t="str">
        <f ca="1">IF(C836="","",OFFSET(Zdroj!BN$16,A835-1,0))</f>
        <v/>
      </c>
      <c r="F836" s="450"/>
      <c r="G836" s="451"/>
    </row>
    <row r="837" spans="1:7" x14ac:dyDescent="0.25">
      <c r="B837" s="449"/>
      <c r="C837" s="83" t="str">
        <f ca="1">IF(OFFSET(Zdroj!AK$16,A835-1,0)=0,"",CONCATENATE("A",$A$2+2," - ",Zdroj!$AK$15))</f>
        <v/>
      </c>
      <c r="D837" s="81" t="str">
        <f ca="1">IF(C837="","",CONCATENATE(OFFSET(Zdroj!AK$16,A835-1,0)," - ",OFFSET(Zdroj!BO$16,A835-1,0)))</f>
        <v/>
      </c>
      <c r="E837" s="35" t="str">
        <f ca="1">IF(C837="","",OFFSET(Zdroj!BP$16,A835-1,0))</f>
        <v/>
      </c>
      <c r="F837" s="450"/>
      <c r="G837" s="451"/>
    </row>
    <row r="838" spans="1:7" x14ac:dyDescent="0.25">
      <c r="B838" s="449"/>
      <c r="C838" s="83" t="str">
        <f ca="1">IF(OFFSET(Zdroj!AL$16,A835-1,0)=0,"",CONCATENATE("A",$A$2+3," - ",Zdroj!$AL$15))</f>
        <v/>
      </c>
      <c r="D838" s="81" t="str">
        <f ca="1">IF(C838="","",CONCATENATE(OFFSET(Zdroj!AL$16,A835-1,0)," - ",OFFSET(Zdroj!BQ$16,A835-1,0)))</f>
        <v/>
      </c>
      <c r="E838" s="35" t="str">
        <f ca="1">IF(C838="","",OFFSET(Zdroj!BR$16,A835-1,0))</f>
        <v/>
      </c>
      <c r="F838" s="450"/>
      <c r="G838" s="451"/>
    </row>
    <row r="839" spans="1:7" x14ac:dyDescent="0.25">
      <c r="B839" s="449"/>
      <c r="C839" s="83" t="str">
        <f ca="1">IF(OFFSET(Zdroj!AM$16,A835-1,0)=0,"",CONCATENATE("A",$A$2+4," - ",Zdroj!$AM$15))</f>
        <v/>
      </c>
      <c r="D839" s="81" t="str">
        <f ca="1">IF(C839="","",CONCATENATE(OFFSET(Zdroj!AM$16,A835-1,0)," - ",OFFSET(Zdroj!BS$16,A835-1,0)))</f>
        <v/>
      </c>
      <c r="E839" s="35" t="str">
        <f ca="1">IF(C839="","",OFFSET(Zdroj!BT$16,A835-1,0))</f>
        <v/>
      </c>
      <c r="F839" s="450"/>
      <c r="G839" s="451"/>
    </row>
    <row r="840" spans="1:7" x14ac:dyDescent="0.25">
      <c r="B840" s="449"/>
      <c r="C840" s="83" t="str">
        <f ca="1">IF(OFFSET(Zdroj!AN$16,A835-1,0)=0,"",CONCATENATE("A",$A$2+5," - ",Zdroj!$AN$15))</f>
        <v/>
      </c>
      <c r="D840" s="81" t="str">
        <f ca="1">IF(C840="","",CONCATENATE(OFFSET(Zdroj!AN$16,A835-1,0)," - ",OFFSET(Zdroj!BU$16,A835-1,0)))</f>
        <v/>
      </c>
      <c r="E840" s="35" t="str">
        <f ca="1">IF(C840="","",OFFSET(Zdroj!BV$16,A835-1,0))</f>
        <v/>
      </c>
      <c r="F840" s="450"/>
      <c r="G840" s="451"/>
    </row>
    <row r="841" spans="1:7" x14ac:dyDescent="0.25">
      <c r="B841" s="449"/>
      <c r="C841" s="83" t="str">
        <f ca="1">IF(OFFSET(Zdroj!AO$16,A835-1,0)=0,"",CONCATENATE("B",$A$2," - ",Zdroj!$AO$15))</f>
        <v/>
      </c>
      <c r="D841" s="81" t="str">
        <f ca="1">IF(C841="","",CONCATENATE(OFFSET(Zdroj!AO$16,A835-1,0)))</f>
        <v/>
      </c>
      <c r="E841" s="35" t="str">
        <f ca="1">IF(C841="","",OFFSET(Zdroj!AP$16,A835-1,0))</f>
        <v/>
      </c>
      <c r="F841" s="450" t="str">
        <f t="shared" ref="F841" ca="1" si="190">IF(SUM(E841:E849)=0,"",SUM(E841:E849))</f>
        <v/>
      </c>
      <c r="G841" s="451"/>
    </row>
    <row r="842" spans="1:7" x14ac:dyDescent="0.25">
      <c r="B842" s="449"/>
      <c r="C842" s="83" t="str">
        <f ca="1">IF(OFFSET(Zdroj!AQ$16,A835-1,0)=0,"",CONCATENATE("B",$A$2+1," - ",Zdroj!$AQ$15))</f>
        <v/>
      </c>
      <c r="D842" s="81" t="str">
        <f ca="1">IF(C842="","",CONCATENATE(OFFSET(Zdroj!AQ$16,A835-1,0)))</f>
        <v/>
      </c>
      <c r="E842" s="35" t="str">
        <f ca="1">IF(C842="","",OFFSET(Zdroj!AR$16,A835-1,0))</f>
        <v/>
      </c>
      <c r="F842" s="450"/>
      <c r="G842" s="451"/>
    </row>
    <row r="843" spans="1:7" x14ac:dyDescent="0.25">
      <c r="B843" s="449"/>
      <c r="C843" s="83" t="str">
        <f ca="1">IF(OFFSET(Zdroj!AS$16,A835-1,0)=0,"",CONCATENATE("B",$A$2+2," - ",Zdroj!$AS$15))</f>
        <v/>
      </c>
      <c r="D843" s="81" t="str">
        <f ca="1">IF(C843="","",CONCATENATE(OFFSET(Zdroj!AS$16,A835-1,0)))</f>
        <v/>
      </c>
      <c r="E843" s="35" t="str">
        <f ca="1">IF(C843="","",OFFSET(Zdroj!AT$16,A835-1,0))</f>
        <v/>
      </c>
      <c r="F843" s="450"/>
      <c r="G843" s="451"/>
    </row>
    <row r="844" spans="1:7" x14ac:dyDescent="0.25">
      <c r="B844" s="449"/>
      <c r="C844" s="83" t="str">
        <f ca="1">IF(OFFSET(Zdroj!AU$16,A835-1,0)=0,"",CONCATENATE("B",$A$2+3," - ",Zdroj!$AU$15))</f>
        <v/>
      </c>
      <c r="D844" s="81" t="str">
        <f ca="1">IF(C844="","",CONCATENATE(OFFSET(Zdroj!AU$16,A835-1,0)))</f>
        <v/>
      </c>
      <c r="E844" s="35" t="str">
        <f ca="1">IF(C844="","",OFFSET(Zdroj!AV$16,A835-1,0))</f>
        <v/>
      </c>
      <c r="F844" s="450"/>
      <c r="G844" s="451"/>
    </row>
    <row r="845" spans="1:7" x14ac:dyDescent="0.25">
      <c r="B845" s="449"/>
      <c r="C845" s="83" t="str">
        <f ca="1">IF(OFFSET(Zdroj!AW$16,A835-1,0)=0,"",CONCATENATE("B",$A$2+4," - ",Zdroj!$AW$15))</f>
        <v/>
      </c>
      <c r="D845" s="81" t="str">
        <f ca="1">IF(C845="","",CONCATENATE(OFFSET(Zdroj!AW$16,A835-1,0)))</f>
        <v/>
      </c>
      <c r="E845" s="35" t="str">
        <f ca="1">IF(C845="","",OFFSET(Zdroj!AX$16,A835-1,0))</f>
        <v/>
      </c>
      <c r="F845" s="450"/>
      <c r="G845" s="451"/>
    </row>
    <row r="846" spans="1:7" x14ac:dyDescent="0.25">
      <c r="B846" s="449"/>
      <c r="C846" s="83" t="str">
        <f ca="1">IF(OFFSET(Zdroj!AY$16,A835-1,0)=0,"",CONCATENATE("B",$A$2+5," - ",Zdroj!$AY$15))</f>
        <v/>
      </c>
      <c r="D846" s="81" t="str">
        <f ca="1">IF(C846="","",CONCATENATE(OFFSET(Zdroj!AY$16,A835-1,0)))</f>
        <v/>
      </c>
      <c r="E846" s="35" t="str">
        <f ca="1">IF(C846="","",OFFSET(Zdroj!AZ$16,A835-1,0))</f>
        <v/>
      </c>
      <c r="F846" s="450"/>
      <c r="G846" s="451"/>
    </row>
    <row r="847" spans="1:7" x14ac:dyDescent="0.25">
      <c r="B847" s="449"/>
      <c r="C847" s="83" t="str">
        <f ca="1">IF(OFFSET(Zdroj!BA$16,A835-1,0)=0,"",CONCATENATE("B",$A$2+6," - ",Zdroj!$BA$15))</f>
        <v/>
      </c>
      <c r="D847" s="81" t="str">
        <f ca="1">IF(C847="","",CONCATENATE(OFFSET(Zdroj!BA$16,A835-1,0)))</f>
        <v/>
      </c>
      <c r="E847" s="35" t="str">
        <f ca="1">IF(C847="","",OFFSET(Zdroj!BB$16,A835-1,0))</f>
        <v/>
      </c>
      <c r="F847" s="450"/>
      <c r="G847" s="451"/>
    </row>
    <row r="848" spans="1:7" x14ac:dyDescent="0.25">
      <c r="B848" s="449"/>
      <c r="C848" s="83" t="str">
        <f ca="1">IF(OFFSET(Zdroj!BC$16,A835-1,0)=0,"",CONCATENATE("B",$A$2+7," - ",Zdroj!$BC$15))</f>
        <v/>
      </c>
      <c r="D848" s="81" t="str">
        <f ca="1">IF(C848="","",CONCATENATE(OFFSET(Zdroj!BC$16,A835-1,0)))</f>
        <v/>
      </c>
      <c r="E848" s="35" t="str">
        <f ca="1">IF(C848="","",OFFSET(Zdroj!BD$16,A835-1,0))</f>
        <v/>
      </c>
      <c r="F848" s="450"/>
      <c r="G848" s="451"/>
    </row>
    <row r="849" spans="1:7" x14ac:dyDescent="0.25">
      <c r="B849" s="449"/>
      <c r="C849" s="83" t="str">
        <f ca="1">IF(OFFSET(Zdroj!BE$16,A835-1,0)=0,"",CONCATENATE("B",$A$2+8," - ",Zdroj!$BE$15))</f>
        <v/>
      </c>
      <c r="D849" s="81" t="str">
        <f ca="1">IF(C849="","",CONCATENATE(OFFSET(Zdroj!BE$16,A835-1,0)))</f>
        <v/>
      </c>
      <c r="E849" s="35" t="str">
        <f ca="1">IF(C849="","",OFFSET(Zdroj!BF$16,A835-1,0))</f>
        <v/>
      </c>
      <c r="F849" s="450"/>
      <c r="G849" s="451"/>
    </row>
    <row r="850" spans="1:7" x14ac:dyDescent="0.25">
      <c r="B850" s="449"/>
      <c r="C850" s="83" t="str">
        <f ca="1">IF(OFFSET(Zdroj!BG$16,A835-1,0)=0,"",CONCATENATE("C",$A$2," - ",Zdroj!$BG$15))</f>
        <v/>
      </c>
      <c r="D850" s="81" t="str">
        <f ca="1">IF(C850="","",CONCATENATE(OFFSET(Zdroj!BG$16,A835-1,0)))</f>
        <v/>
      </c>
      <c r="E850" s="35" t="str">
        <f ca="1">IF(C850="","",OFFSET(Zdroj!BH$16,A835-1,0))</f>
        <v/>
      </c>
      <c r="F850" s="450" t="str">
        <f t="shared" ref="F850" ca="1" si="191">IF(SUM(E850:E851)=0,"",SUM(E850:E851))</f>
        <v/>
      </c>
      <c r="G850" s="451"/>
    </row>
    <row r="851" spans="1:7" x14ac:dyDescent="0.25">
      <c r="B851" s="449"/>
      <c r="C851" s="83" t="str">
        <f ca="1">IF(OFFSET(Zdroj!BI$16,A835-1,0)=0,"",CONCATENATE("C",$A$2+1," - ",Zdroj!$BI$15))</f>
        <v/>
      </c>
      <c r="D851" s="81" t="str">
        <f ca="1">IF(C851="","",CONCATENATE(OFFSET(Zdroj!BI$16,A835-1,0)))</f>
        <v/>
      </c>
      <c r="E851" s="35" t="str">
        <f ca="1">IF(C851="","",OFFSET(Zdroj!BJ$16,A835-1,0))</f>
        <v/>
      </c>
      <c r="F851" s="450"/>
      <c r="G851" s="451"/>
    </row>
    <row r="852" spans="1:7" x14ac:dyDescent="0.25">
      <c r="A852">
        <f>SUM((ROW()+15)/17)</f>
        <v>51</v>
      </c>
      <c r="B852" s="449" t="str">
        <f ca="1">IF(OFFSET(Zdroj!$B$16,A852-1,0)&gt;0,CONCATENATE(A852,"
","___ ","
",OFFSET(Zdroj!$B$16,A852-1,0)),"")</f>
        <v/>
      </c>
      <c r="C852" s="83" t="str">
        <f ca="1">IF(OFFSET(Zdroj!AI$16,A852-1,0)=0,"",CONCATENATE("A",$A$2," - ",Zdroj!$AI$15))</f>
        <v/>
      </c>
      <c r="D852" s="81" t="str">
        <f ca="1">IF(C852="","",CONCATENATE(OFFSET(Zdroj!AI$16,A852-1,0)," - ",OFFSET(Zdroj!BK$16,A852-1,0)))</f>
        <v/>
      </c>
      <c r="E852" s="35" t="str">
        <f ca="1">IF(C852="","",OFFSET(Zdroj!BL$16,A852-1,0))</f>
        <v/>
      </c>
      <c r="F852" s="450" t="str">
        <f t="shared" ref="F852" ca="1" si="192">IF(SUM(E852:E857)=0,"",SUM(E852:E857))</f>
        <v/>
      </c>
      <c r="G852" s="451" t="str">
        <f t="shared" ref="G852" ca="1" si="193">IF(SUM(E852:E868)=0,"",SUM(E852:E868))</f>
        <v/>
      </c>
    </row>
    <row r="853" spans="1:7" x14ac:dyDescent="0.25">
      <c r="B853" s="449"/>
      <c r="C853" s="83" t="str">
        <f ca="1">IF(OFFSET(Zdroj!AJ$16,A852-1,0)=0,"",CONCATENATE("A",$A$2+1," - ",Zdroj!$AJ$15))</f>
        <v/>
      </c>
      <c r="D853" s="81" t="str">
        <f ca="1">IF(C853="","",CONCATENATE(OFFSET(Zdroj!AJ$16,A852-1,0)," - ",OFFSET(Zdroj!BM$16,A852-1,0)))</f>
        <v/>
      </c>
      <c r="E853" s="35" t="str">
        <f ca="1">IF(C853="","",OFFSET(Zdroj!BN$16,A852-1,0))</f>
        <v/>
      </c>
      <c r="F853" s="450"/>
      <c r="G853" s="451"/>
    </row>
    <row r="854" spans="1:7" x14ac:dyDescent="0.25">
      <c r="B854" s="449"/>
      <c r="C854" s="83" t="str">
        <f ca="1">IF(OFFSET(Zdroj!AK$16,A852-1,0)=0,"",CONCATENATE("A",$A$2+2," - ",Zdroj!$AK$15))</f>
        <v/>
      </c>
      <c r="D854" s="81" t="str">
        <f ca="1">IF(C854="","",CONCATENATE(OFFSET(Zdroj!AK$16,A852-1,0)," - ",OFFSET(Zdroj!BO$16,A852-1,0)))</f>
        <v/>
      </c>
      <c r="E854" s="35" t="str">
        <f ca="1">IF(C854="","",OFFSET(Zdroj!BP$16,A852-1,0))</f>
        <v/>
      </c>
      <c r="F854" s="450"/>
      <c r="G854" s="451"/>
    </row>
    <row r="855" spans="1:7" x14ac:dyDescent="0.25">
      <c r="B855" s="449"/>
      <c r="C855" s="83" t="str">
        <f ca="1">IF(OFFSET(Zdroj!AL$16,A852-1,0)=0,"",CONCATENATE("A",$A$2+3," - ",Zdroj!$AL$15))</f>
        <v/>
      </c>
      <c r="D855" s="81" t="str">
        <f ca="1">IF(C855="","",CONCATENATE(OFFSET(Zdroj!AL$16,A852-1,0)," - ",OFFSET(Zdroj!BQ$16,A852-1,0)))</f>
        <v/>
      </c>
      <c r="E855" s="35" t="str">
        <f ca="1">IF(C855="","",OFFSET(Zdroj!BR$16,A852-1,0))</f>
        <v/>
      </c>
      <c r="F855" s="450"/>
      <c r="G855" s="451"/>
    </row>
    <row r="856" spans="1:7" x14ac:dyDescent="0.25">
      <c r="B856" s="449"/>
      <c r="C856" s="83" t="str">
        <f ca="1">IF(OFFSET(Zdroj!AM$16,A852-1,0)=0,"",CONCATENATE("A",$A$2+4," - ",Zdroj!$AM$15))</f>
        <v/>
      </c>
      <c r="D856" s="81" t="str">
        <f ca="1">IF(C856="","",CONCATENATE(OFFSET(Zdroj!AM$16,A852-1,0)," - ",OFFSET(Zdroj!BS$16,A852-1,0)))</f>
        <v/>
      </c>
      <c r="E856" s="35" t="str">
        <f ca="1">IF(C856="","",OFFSET(Zdroj!BT$16,A852-1,0))</f>
        <v/>
      </c>
      <c r="F856" s="450"/>
      <c r="G856" s="451"/>
    </row>
    <row r="857" spans="1:7" x14ac:dyDescent="0.25">
      <c r="B857" s="449"/>
      <c r="C857" s="83" t="str">
        <f ca="1">IF(OFFSET(Zdroj!AN$16,A852-1,0)=0,"",CONCATENATE("A",$A$2+5," - ",Zdroj!$AN$15))</f>
        <v/>
      </c>
      <c r="D857" s="81" t="str">
        <f ca="1">IF(C857="","",CONCATENATE(OFFSET(Zdroj!AN$16,A852-1,0)," - ",OFFSET(Zdroj!BU$16,A852-1,0)))</f>
        <v/>
      </c>
      <c r="E857" s="35" t="str">
        <f ca="1">IF(C857="","",OFFSET(Zdroj!BV$16,A852-1,0))</f>
        <v/>
      </c>
      <c r="F857" s="450"/>
      <c r="G857" s="451"/>
    </row>
    <row r="858" spans="1:7" x14ac:dyDescent="0.25">
      <c r="B858" s="449"/>
      <c r="C858" s="83" t="str">
        <f ca="1">IF(OFFSET(Zdroj!AO$16,A852-1,0)=0,"",CONCATENATE("B",$A$2," - ",Zdroj!$AO$15))</f>
        <v/>
      </c>
      <c r="D858" s="81" t="str">
        <f ca="1">IF(C858="","",CONCATENATE(OFFSET(Zdroj!AO$16,A852-1,0)))</f>
        <v/>
      </c>
      <c r="E858" s="35" t="str">
        <f ca="1">IF(C858="","",OFFSET(Zdroj!AP$16,A852-1,0))</f>
        <v/>
      </c>
      <c r="F858" s="450" t="str">
        <f t="shared" ref="F858" ca="1" si="194">IF(SUM(E858:E866)=0,"",SUM(E858:E866))</f>
        <v/>
      </c>
      <c r="G858" s="451"/>
    </row>
    <row r="859" spans="1:7" x14ac:dyDescent="0.25">
      <c r="B859" s="449"/>
      <c r="C859" s="83" t="str">
        <f ca="1">IF(OFFSET(Zdroj!AQ$16,A852-1,0)=0,"",CONCATENATE("B",$A$2+1," - ",Zdroj!$AQ$15))</f>
        <v/>
      </c>
      <c r="D859" s="81" t="str">
        <f ca="1">IF(C859="","",CONCATENATE(OFFSET(Zdroj!AQ$16,A852-1,0)))</f>
        <v/>
      </c>
      <c r="E859" s="35" t="str">
        <f ca="1">IF(C859="","",OFFSET(Zdroj!AR$16,A852-1,0))</f>
        <v/>
      </c>
      <c r="F859" s="450"/>
      <c r="G859" s="451"/>
    </row>
    <row r="860" spans="1:7" x14ac:dyDescent="0.25">
      <c r="B860" s="449"/>
      <c r="C860" s="83" t="str">
        <f ca="1">IF(OFFSET(Zdroj!AS$16,A852-1,0)=0,"",CONCATENATE("B",$A$2+2," - ",Zdroj!$AS$15))</f>
        <v/>
      </c>
      <c r="D860" s="81" t="str">
        <f ca="1">IF(C860="","",CONCATENATE(OFFSET(Zdroj!AS$16,A852-1,0)))</f>
        <v/>
      </c>
      <c r="E860" s="35" t="str">
        <f ca="1">IF(C860="","",OFFSET(Zdroj!AT$16,A852-1,0))</f>
        <v/>
      </c>
      <c r="F860" s="450"/>
      <c r="G860" s="451"/>
    </row>
    <row r="861" spans="1:7" x14ac:dyDescent="0.25">
      <c r="B861" s="449"/>
      <c r="C861" s="83" t="str">
        <f ca="1">IF(OFFSET(Zdroj!AU$16,A852-1,0)=0,"",CONCATENATE("B",$A$2+3," - ",Zdroj!$AU$15))</f>
        <v/>
      </c>
      <c r="D861" s="81" t="str">
        <f ca="1">IF(C861="","",CONCATENATE(OFFSET(Zdroj!AU$16,A852-1,0)))</f>
        <v/>
      </c>
      <c r="E861" s="35" t="str">
        <f ca="1">IF(C861="","",OFFSET(Zdroj!AV$16,A852-1,0))</f>
        <v/>
      </c>
      <c r="F861" s="450"/>
      <c r="G861" s="451"/>
    </row>
    <row r="862" spans="1:7" x14ac:dyDescent="0.25">
      <c r="B862" s="449"/>
      <c r="C862" s="83" t="str">
        <f ca="1">IF(OFFSET(Zdroj!AW$16,A852-1,0)=0,"",CONCATENATE("B",$A$2+4," - ",Zdroj!$AW$15))</f>
        <v/>
      </c>
      <c r="D862" s="81" t="str">
        <f ca="1">IF(C862="","",CONCATENATE(OFFSET(Zdroj!AW$16,A852-1,0)))</f>
        <v/>
      </c>
      <c r="E862" s="35" t="str">
        <f ca="1">IF(C862="","",OFFSET(Zdroj!AX$16,A852-1,0))</f>
        <v/>
      </c>
      <c r="F862" s="450"/>
      <c r="G862" s="451"/>
    </row>
    <row r="863" spans="1:7" x14ac:dyDescent="0.25">
      <c r="B863" s="449"/>
      <c r="C863" s="83" t="str">
        <f ca="1">IF(OFFSET(Zdroj!AY$16,A852-1,0)=0,"",CONCATENATE("B",$A$2+5," - ",Zdroj!$AY$15))</f>
        <v/>
      </c>
      <c r="D863" s="81" t="str">
        <f ca="1">IF(C863="","",CONCATENATE(OFFSET(Zdroj!AY$16,A852-1,0)))</f>
        <v/>
      </c>
      <c r="E863" s="35" t="str">
        <f ca="1">IF(C863="","",OFFSET(Zdroj!AZ$16,A852-1,0))</f>
        <v/>
      </c>
      <c r="F863" s="450"/>
      <c r="G863" s="451"/>
    </row>
    <row r="864" spans="1:7" x14ac:dyDescent="0.25">
      <c r="B864" s="449"/>
      <c r="C864" s="83" t="str">
        <f ca="1">IF(OFFSET(Zdroj!BA$16,A852-1,0)=0,"",CONCATENATE("B",$A$2+6," - ",Zdroj!$BA$15))</f>
        <v/>
      </c>
      <c r="D864" s="81" t="str">
        <f ca="1">IF(C864="","",CONCATENATE(OFFSET(Zdroj!BA$16,A852-1,0)))</f>
        <v/>
      </c>
      <c r="E864" s="35" t="str">
        <f ca="1">IF(C864="","",OFFSET(Zdroj!BB$16,A852-1,0))</f>
        <v/>
      </c>
      <c r="F864" s="450"/>
      <c r="G864" s="451"/>
    </row>
    <row r="865" spans="1:7" x14ac:dyDescent="0.25">
      <c r="B865" s="449"/>
      <c r="C865" s="83" t="str">
        <f ca="1">IF(OFFSET(Zdroj!BC$16,A852-1,0)=0,"",CONCATENATE("B",$A$2+7," - ",Zdroj!$BC$15))</f>
        <v/>
      </c>
      <c r="D865" s="81" t="str">
        <f ca="1">IF(C865="","",CONCATENATE(OFFSET(Zdroj!BC$16,A852-1,0)))</f>
        <v/>
      </c>
      <c r="E865" s="35" t="str">
        <f ca="1">IF(C865="","",OFFSET(Zdroj!BD$16,A852-1,0))</f>
        <v/>
      </c>
      <c r="F865" s="450"/>
      <c r="G865" s="451"/>
    </row>
    <row r="866" spans="1:7" x14ac:dyDescent="0.25">
      <c r="B866" s="449"/>
      <c r="C866" s="83" t="str">
        <f ca="1">IF(OFFSET(Zdroj!BE$16,A852-1,0)=0,"",CONCATENATE("B",$A$2+8," - ",Zdroj!$BE$15))</f>
        <v/>
      </c>
      <c r="D866" s="81" t="str">
        <f ca="1">IF(C866="","",CONCATENATE(OFFSET(Zdroj!BE$16,A852-1,0)))</f>
        <v/>
      </c>
      <c r="E866" s="35" t="str">
        <f ca="1">IF(C866="","",OFFSET(Zdroj!BF$16,A852-1,0))</f>
        <v/>
      </c>
      <c r="F866" s="450"/>
      <c r="G866" s="451"/>
    </row>
    <row r="867" spans="1:7" x14ac:dyDescent="0.25">
      <c r="B867" s="449"/>
      <c r="C867" s="83" t="str">
        <f ca="1">IF(OFFSET(Zdroj!BG$16,A852-1,0)=0,"",CONCATENATE("C",$A$2," - ",Zdroj!$BG$15))</f>
        <v/>
      </c>
      <c r="D867" s="81" t="str">
        <f ca="1">IF(C867="","",CONCATENATE(OFFSET(Zdroj!BG$16,A852-1,0)))</f>
        <v/>
      </c>
      <c r="E867" s="35" t="str">
        <f ca="1">IF(C867="","",OFFSET(Zdroj!BH$16,A852-1,0))</f>
        <v/>
      </c>
      <c r="F867" s="450" t="str">
        <f t="shared" ref="F867" ca="1" si="195">IF(SUM(E867:E868)=0,"",SUM(E867:E868))</f>
        <v/>
      </c>
      <c r="G867" s="451"/>
    </row>
    <row r="868" spans="1:7" x14ac:dyDescent="0.25">
      <c r="B868" s="449"/>
      <c r="C868" s="83" t="str">
        <f ca="1">IF(OFFSET(Zdroj!BI$16,A852-1,0)=0,"",CONCATENATE("C",$A$2+1," - ",Zdroj!$BI$15))</f>
        <v/>
      </c>
      <c r="D868" s="81" t="str">
        <f ca="1">IF(C868="","",CONCATENATE(OFFSET(Zdroj!BI$16,A852-1,0)))</f>
        <v/>
      </c>
      <c r="E868" s="35" t="str">
        <f ca="1">IF(C868="","",OFFSET(Zdroj!BJ$16,A852-1,0))</f>
        <v/>
      </c>
      <c r="F868" s="450"/>
      <c r="G868" s="451"/>
    </row>
    <row r="869" spans="1:7" x14ac:dyDescent="0.25">
      <c r="A869">
        <f>SUM((ROW()+15)/17)</f>
        <v>52</v>
      </c>
      <c r="B869" s="449" t="str">
        <f ca="1">IF(OFFSET(Zdroj!$B$16,A869-1,0)&gt;0,CONCATENATE(A869,"
","___ ","
",OFFSET(Zdroj!$B$16,A869-1,0)),"")</f>
        <v/>
      </c>
      <c r="C869" s="83" t="str">
        <f ca="1">IF(OFFSET(Zdroj!AI$16,A869-1,0)=0,"",CONCATENATE("A",$A$2," - ",Zdroj!$AI$15))</f>
        <v/>
      </c>
      <c r="D869" s="81" t="str">
        <f ca="1">IF(C869="","",CONCATENATE(OFFSET(Zdroj!AI$16,A869-1,0)," - ",OFFSET(Zdroj!BK$16,A869-1,0)))</f>
        <v/>
      </c>
      <c r="E869" s="35" t="str">
        <f ca="1">IF(C869="","",OFFSET(Zdroj!BL$16,A869-1,0))</f>
        <v/>
      </c>
      <c r="F869" s="450" t="str">
        <f t="shared" ref="F869" ca="1" si="196">IF(SUM(E869:E874)=0,"",SUM(E869:E874))</f>
        <v/>
      </c>
      <c r="G869" s="451" t="str">
        <f t="shared" ref="G869" ca="1" si="197">IF(SUM(E869:E885)=0,"",SUM(E869:E885))</f>
        <v/>
      </c>
    </row>
    <row r="870" spans="1:7" x14ac:dyDescent="0.25">
      <c r="B870" s="449"/>
      <c r="C870" s="83" t="str">
        <f ca="1">IF(OFFSET(Zdroj!AJ$16,A869-1,0)=0,"",CONCATENATE("A",$A$2+1," - ",Zdroj!$AJ$15))</f>
        <v/>
      </c>
      <c r="D870" s="81" t="str">
        <f ca="1">IF(C870="","",CONCATENATE(OFFSET(Zdroj!AJ$16,A869-1,0)," - ",OFFSET(Zdroj!BM$16,A869-1,0)))</f>
        <v/>
      </c>
      <c r="E870" s="35" t="str">
        <f ca="1">IF(C870="","",OFFSET(Zdroj!BN$16,A869-1,0))</f>
        <v/>
      </c>
      <c r="F870" s="450"/>
      <c r="G870" s="451"/>
    </row>
    <row r="871" spans="1:7" x14ac:dyDescent="0.25">
      <c r="B871" s="449"/>
      <c r="C871" s="83" t="str">
        <f ca="1">IF(OFFSET(Zdroj!AK$16,A869-1,0)=0,"",CONCATENATE("A",$A$2+2," - ",Zdroj!$AK$15))</f>
        <v/>
      </c>
      <c r="D871" s="81" t="str">
        <f ca="1">IF(C871="","",CONCATENATE(OFFSET(Zdroj!AK$16,A869-1,0)," - ",OFFSET(Zdroj!BO$16,A869-1,0)))</f>
        <v/>
      </c>
      <c r="E871" s="35" t="str">
        <f ca="1">IF(C871="","",OFFSET(Zdroj!BP$16,A869-1,0))</f>
        <v/>
      </c>
      <c r="F871" s="450"/>
      <c r="G871" s="451"/>
    </row>
    <row r="872" spans="1:7" x14ac:dyDescent="0.25">
      <c r="B872" s="449"/>
      <c r="C872" s="83" t="str">
        <f ca="1">IF(OFFSET(Zdroj!AL$16,A869-1,0)=0,"",CONCATENATE("A",$A$2+3," - ",Zdroj!$AL$15))</f>
        <v/>
      </c>
      <c r="D872" s="81" t="str">
        <f ca="1">IF(C872="","",CONCATENATE(OFFSET(Zdroj!AL$16,A869-1,0)," - ",OFFSET(Zdroj!BQ$16,A869-1,0)))</f>
        <v/>
      </c>
      <c r="E872" s="35" t="str">
        <f ca="1">IF(C872="","",OFFSET(Zdroj!BR$16,A869-1,0))</f>
        <v/>
      </c>
      <c r="F872" s="450"/>
      <c r="G872" s="451"/>
    </row>
    <row r="873" spans="1:7" x14ac:dyDescent="0.25">
      <c r="B873" s="449"/>
      <c r="C873" s="83" t="str">
        <f ca="1">IF(OFFSET(Zdroj!AM$16,A869-1,0)=0,"",CONCATENATE("A",$A$2+4," - ",Zdroj!$AM$15))</f>
        <v/>
      </c>
      <c r="D873" s="81" t="str">
        <f ca="1">IF(C873="","",CONCATENATE(OFFSET(Zdroj!AM$16,A869-1,0)," - ",OFFSET(Zdroj!BS$16,A869-1,0)))</f>
        <v/>
      </c>
      <c r="E873" s="35" t="str">
        <f ca="1">IF(C873="","",OFFSET(Zdroj!BT$16,A869-1,0))</f>
        <v/>
      </c>
      <c r="F873" s="450"/>
      <c r="G873" s="451"/>
    </row>
    <row r="874" spans="1:7" x14ac:dyDescent="0.25">
      <c r="B874" s="449"/>
      <c r="C874" s="83" t="str">
        <f ca="1">IF(OFFSET(Zdroj!AN$16,A869-1,0)=0,"",CONCATENATE("A",$A$2+5," - ",Zdroj!$AN$15))</f>
        <v/>
      </c>
      <c r="D874" s="81" t="str">
        <f ca="1">IF(C874="","",CONCATENATE(OFFSET(Zdroj!AN$16,A869-1,0)," - ",OFFSET(Zdroj!BU$16,A869-1,0)))</f>
        <v/>
      </c>
      <c r="E874" s="35" t="str">
        <f ca="1">IF(C874="","",OFFSET(Zdroj!BV$16,A869-1,0))</f>
        <v/>
      </c>
      <c r="F874" s="450"/>
      <c r="G874" s="451"/>
    </row>
    <row r="875" spans="1:7" x14ac:dyDescent="0.25">
      <c r="B875" s="449"/>
      <c r="C875" s="83" t="str">
        <f ca="1">IF(OFFSET(Zdroj!AO$16,A869-1,0)=0,"",CONCATENATE("B",$A$2," - ",Zdroj!$AO$15))</f>
        <v/>
      </c>
      <c r="D875" s="81" t="str">
        <f ca="1">IF(C875="","",CONCATENATE(OFFSET(Zdroj!AO$16,A869-1,0)))</f>
        <v/>
      </c>
      <c r="E875" s="35" t="str">
        <f ca="1">IF(C875="","",OFFSET(Zdroj!AP$16,A869-1,0))</f>
        <v/>
      </c>
      <c r="F875" s="450" t="str">
        <f t="shared" ref="F875" ca="1" si="198">IF(SUM(E875:E883)=0,"",SUM(E875:E883))</f>
        <v/>
      </c>
      <c r="G875" s="451"/>
    </row>
    <row r="876" spans="1:7" x14ac:dyDescent="0.25">
      <c r="B876" s="449"/>
      <c r="C876" s="83" t="str">
        <f ca="1">IF(OFFSET(Zdroj!AQ$16,A869-1,0)=0,"",CONCATENATE("B",$A$2+1," - ",Zdroj!$AQ$15))</f>
        <v/>
      </c>
      <c r="D876" s="81" t="str">
        <f ca="1">IF(C876="","",CONCATENATE(OFFSET(Zdroj!AQ$16,A869-1,0)))</f>
        <v/>
      </c>
      <c r="E876" s="35" t="str">
        <f ca="1">IF(C876="","",OFFSET(Zdroj!AR$16,A869-1,0))</f>
        <v/>
      </c>
      <c r="F876" s="450"/>
      <c r="G876" s="451"/>
    </row>
    <row r="877" spans="1:7" x14ac:dyDescent="0.25">
      <c r="B877" s="449"/>
      <c r="C877" s="83" t="str">
        <f ca="1">IF(OFFSET(Zdroj!AS$16,A869-1,0)=0,"",CONCATENATE("B",$A$2+2," - ",Zdroj!$AS$15))</f>
        <v/>
      </c>
      <c r="D877" s="81" t="str">
        <f ca="1">IF(C877="","",CONCATENATE(OFFSET(Zdroj!AS$16,A869-1,0)))</f>
        <v/>
      </c>
      <c r="E877" s="35" t="str">
        <f ca="1">IF(C877="","",OFFSET(Zdroj!AT$16,A869-1,0))</f>
        <v/>
      </c>
      <c r="F877" s="450"/>
      <c r="G877" s="451"/>
    </row>
    <row r="878" spans="1:7" x14ac:dyDescent="0.25">
      <c r="B878" s="449"/>
      <c r="C878" s="83" t="str">
        <f ca="1">IF(OFFSET(Zdroj!AU$16,A869-1,0)=0,"",CONCATENATE("B",$A$2+3," - ",Zdroj!$AU$15))</f>
        <v/>
      </c>
      <c r="D878" s="81" t="str">
        <f ca="1">IF(C878="","",CONCATENATE(OFFSET(Zdroj!AU$16,A869-1,0)))</f>
        <v/>
      </c>
      <c r="E878" s="35" t="str">
        <f ca="1">IF(C878="","",OFFSET(Zdroj!AV$16,A869-1,0))</f>
        <v/>
      </c>
      <c r="F878" s="450"/>
      <c r="G878" s="451"/>
    </row>
    <row r="879" spans="1:7" x14ac:dyDescent="0.25">
      <c r="B879" s="449"/>
      <c r="C879" s="83" t="str">
        <f ca="1">IF(OFFSET(Zdroj!AW$16,A869-1,0)=0,"",CONCATENATE("B",$A$2+4," - ",Zdroj!$AW$15))</f>
        <v/>
      </c>
      <c r="D879" s="81" t="str">
        <f ca="1">IF(C879="","",CONCATENATE(OFFSET(Zdroj!AW$16,A869-1,0)))</f>
        <v/>
      </c>
      <c r="E879" s="35" t="str">
        <f ca="1">IF(C879="","",OFFSET(Zdroj!AX$16,A869-1,0))</f>
        <v/>
      </c>
      <c r="F879" s="450"/>
      <c r="G879" s="451"/>
    </row>
    <row r="880" spans="1:7" x14ac:dyDescent="0.25">
      <c r="B880" s="449"/>
      <c r="C880" s="83" t="str">
        <f ca="1">IF(OFFSET(Zdroj!AY$16,A869-1,0)=0,"",CONCATENATE("B",$A$2+5," - ",Zdroj!$AY$15))</f>
        <v/>
      </c>
      <c r="D880" s="81" t="str">
        <f ca="1">IF(C880="","",CONCATENATE(OFFSET(Zdroj!AY$16,A869-1,0)))</f>
        <v/>
      </c>
      <c r="E880" s="35" t="str">
        <f ca="1">IF(C880="","",OFFSET(Zdroj!AZ$16,A869-1,0))</f>
        <v/>
      </c>
      <c r="F880" s="450"/>
      <c r="G880" s="451"/>
    </row>
    <row r="881" spans="1:7" x14ac:dyDescent="0.25">
      <c r="B881" s="449"/>
      <c r="C881" s="83" t="str">
        <f ca="1">IF(OFFSET(Zdroj!BA$16,A869-1,0)=0,"",CONCATENATE("B",$A$2+6," - ",Zdroj!$BA$15))</f>
        <v/>
      </c>
      <c r="D881" s="81" t="str">
        <f ca="1">IF(C881="","",CONCATENATE(OFFSET(Zdroj!BA$16,A869-1,0)))</f>
        <v/>
      </c>
      <c r="E881" s="35" t="str">
        <f ca="1">IF(C881="","",OFFSET(Zdroj!BB$16,A869-1,0))</f>
        <v/>
      </c>
      <c r="F881" s="450"/>
      <c r="G881" s="451"/>
    </row>
    <row r="882" spans="1:7" x14ac:dyDescent="0.25">
      <c r="B882" s="449"/>
      <c r="C882" s="83" t="str">
        <f ca="1">IF(OFFSET(Zdroj!BC$16,A869-1,0)=0,"",CONCATENATE("B",$A$2+7," - ",Zdroj!$BC$15))</f>
        <v/>
      </c>
      <c r="D882" s="81" t="str">
        <f ca="1">IF(C882="","",CONCATENATE(OFFSET(Zdroj!BC$16,A869-1,0)))</f>
        <v/>
      </c>
      <c r="E882" s="35" t="str">
        <f ca="1">IF(C882="","",OFFSET(Zdroj!BD$16,A869-1,0))</f>
        <v/>
      </c>
      <c r="F882" s="450"/>
      <c r="G882" s="451"/>
    </row>
    <row r="883" spans="1:7" x14ac:dyDescent="0.25">
      <c r="B883" s="449"/>
      <c r="C883" s="83" t="str">
        <f ca="1">IF(OFFSET(Zdroj!BE$16,A869-1,0)=0,"",CONCATENATE("B",$A$2+8," - ",Zdroj!$BE$15))</f>
        <v/>
      </c>
      <c r="D883" s="81" t="str">
        <f ca="1">IF(C883="","",CONCATENATE(OFFSET(Zdroj!BE$16,A869-1,0)))</f>
        <v/>
      </c>
      <c r="E883" s="35" t="str">
        <f ca="1">IF(C883="","",OFFSET(Zdroj!BF$16,A869-1,0))</f>
        <v/>
      </c>
      <c r="F883" s="450"/>
      <c r="G883" s="451"/>
    </row>
    <row r="884" spans="1:7" x14ac:dyDescent="0.25">
      <c r="B884" s="449"/>
      <c r="C884" s="83" t="str">
        <f ca="1">IF(OFFSET(Zdroj!BG$16,A869-1,0)=0,"",CONCATENATE("C",$A$2," - ",Zdroj!$BG$15))</f>
        <v/>
      </c>
      <c r="D884" s="81" t="str">
        <f ca="1">IF(C884="","",CONCATENATE(OFFSET(Zdroj!BG$16,A869-1,0)))</f>
        <v/>
      </c>
      <c r="E884" s="35" t="str">
        <f ca="1">IF(C884="","",OFFSET(Zdroj!BH$16,A869-1,0))</f>
        <v/>
      </c>
      <c r="F884" s="450" t="str">
        <f t="shared" ref="F884" ca="1" si="199">IF(SUM(E884:E885)=0,"",SUM(E884:E885))</f>
        <v/>
      </c>
      <c r="G884" s="451"/>
    </row>
    <row r="885" spans="1:7" x14ac:dyDescent="0.25">
      <c r="B885" s="449"/>
      <c r="C885" s="83" t="str">
        <f ca="1">IF(OFFSET(Zdroj!BI$16,A869-1,0)=0,"",CONCATENATE("C",$A$2+1," - ",Zdroj!$BI$15))</f>
        <v/>
      </c>
      <c r="D885" s="81" t="str">
        <f ca="1">IF(C885="","",CONCATENATE(OFFSET(Zdroj!BI$16,A869-1,0)))</f>
        <v/>
      </c>
      <c r="E885" s="35" t="str">
        <f ca="1">IF(C885="","",OFFSET(Zdroj!BJ$16,A869-1,0))</f>
        <v/>
      </c>
      <c r="F885" s="450"/>
      <c r="G885" s="451"/>
    </row>
    <row r="886" spans="1:7" x14ac:dyDescent="0.25">
      <c r="A886">
        <f>SUM((ROW()+15)/17)</f>
        <v>53</v>
      </c>
      <c r="B886" s="449" t="str">
        <f ca="1">IF(OFFSET(Zdroj!$B$16,A886-1,0)&gt;0,CONCATENATE(A886,"
","___ ","
",OFFSET(Zdroj!$B$16,A886-1,0)),"")</f>
        <v/>
      </c>
      <c r="C886" s="83" t="str">
        <f ca="1">IF(OFFSET(Zdroj!AI$16,A886-1,0)=0,"",CONCATENATE("A",$A$2," - ",Zdroj!$AI$15))</f>
        <v/>
      </c>
      <c r="D886" s="81" t="str">
        <f ca="1">IF(C886="","",CONCATENATE(OFFSET(Zdroj!AI$16,A886-1,0)," - ",OFFSET(Zdroj!BK$16,A886-1,0)))</f>
        <v/>
      </c>
      <c r="E886" s="35" t="str">
        <f ca="1">IF(C886="","",OFFSET(Zdroj!BL$16,A886-1,0))</f>
        <v/>
      </c>
      <c r="F886" s="450" t="str">
        <f t="shared" ref="F886" ca="1" si="200">IF(SUM(E886:E891)=0,"",SUM(E886:E891))</f>
        <v/>
      </c>
      <c r="G886" s="451" t="str">
        <f t="shared" ref="G886" ca="1" si="201">IF(SUM(E886:E902)=0,"",SUM(E886:E902))</f>
        <v/>
      </c>
    </row>
    <row r="887" spans="1:7" x14ac:dyDescent="0.25">
      <c r="B887" s="449"/>
      <c r="C887" s="83" t="str">
        <f ca="1">IF(OFFSET(Zdroj!AJ$16,A886-1,0)=0,"",CONCATENATE("A",$A$2+1," - ",Zdroj!$AJ$15))</f>
        <v/>
      </c>
      <c r="D887" s="81" t="str">
        <f ca="1">IF(C887="","",CONCATENATE(OFFSET(Zdroj!AJ$16,A886-1,0)," - ",OFFSET(Zdroj!BM$16,A886-1,0)))</f>
        <v/>
      </c>
      <c r="E887" s="35" t="str">
        <f ca="1">IF(C887="","",OFFSET(Zdroj!BN$16,A886-1,0))</f>
        <v/>
      </c>
      <c r="F887" s="450"/>
      <c r="G887" s="451"/>
    </row>
    <row r="888" spans="1:7" x14ac:dyDescent="0.25">
      <c r="B888" s="449"/>
      <c r="C888" s="83" t="str">
        <f ca="1">IF(OFFSET(Zdroj!AK$16,A886-1,0)=0,"",CONCATENATE("A",$A$2+2," - ",Zdroj!$AK$15))</f>
        <v/>
      </c>
      <c r="D888" s="81" t="str">
        <f ca="1">IF(C888="","",CONCATENATE(OFFSET(Zdroj!AK$16,A886-1,0)," - ",OFFSET(Zdroj!BO$16,A886-1,0)))</f>
        <v/>
      </c>
      <c r="E888" s="35" t="str">
        <f ca="1">IF(C888="","",OFFSET(Zdroj!BP$16,A886-1,0))</f>
        <v/>
      </c>
      <c r="F888" s="450"/>
      <c r="G888" s="451"/>
    </row>
    <row r="889" spans="1:7" x14ac:dyDescent="0.25">
      <c r="B889" s="449"/>
      <c r="C889" s="83" t="str">
        <f ca="1">IF(OFFSET(Zdroj!AL$16,A886-1,0)=0,"",CONCATENATE("A",$A$2+3," - ",Zdroj!$AL$15))</f>
        <v/>
      </c>
      <c r="D889" s="81" t="str">
        <f ca="1">IF(C889="","",CONCATENATE(OFFSET(Zdroj!AL$16,A886-1,0)," - ",OFFSET(Zdroj!BQ$16,A886-1,0)))</f>
        <v/>
      </c>
      <c r="E889" s="35" t="str">
        <f ca="1">IF(C889="","",OFFSET(Zdroj!BR$16,A886-1,0))</f>
        <v/>
      </c>
      <c r="F889" s="450"/>
      <c r="G889" s="451"/>
    </row>
    <row r="890" spans="1:7" x14ac:dyDescent="0.25">
      <c r="B890" s="449"/>
      <c r="C890" s="83" t="str">
        <f ca="1">IF(OFFSET(Zdroj!AM$16,A886-1,0)=0,"",CONCATENATE("A",$A$2+4," - ",Zdroj!$AM$15))</f>
        <v/>
      </c>
      <c r="D890" s="81" t="str">
        <f ca="1">IF(C890="","",CONCATENATE(OFFSET(Zdroj!AM$16,A886-1,0)," - ",OFFSET(Zdroj!BS$16,A886-1,0)))</f>
        <v/>
      </c>
      <c r="E890" s="35" t="str">
        <f ca="1">IF(C890="","",OFFSET(Zdroj!BT$16,A886-1,0))</f>
        <v/>
      </c>
      <c r="F890" s="450"/>
      <c r="G890" s="451"/>
    </row>
    <row r="891" spans="1:7" x14ac:dyDescent="0.25">
      <c r="B891" s="449"/>
      <c r="C891" s="83" t="str">
        <f ca="1">IF(OFFSET(Zdroj!AN$16,A886-1,0)=0,"",CONCATENATE("A",$A$2+5," - ",Zdroj!$AN$15))</f>
        <v/>
      </c>
      <c r="D891" s="81" t="str">
        <f ca="1">IF(C891="","",CONCATENATE(OFFSET(Zdroj!AN$16,A886-1,0)," - ",OFFSET(Zdroj!BU$16,A886-1,0)))</f>
        <v/>
      </c>
      <c r="E891" s="35" t="str">
        <f ca="1">IF(C891="","",OFFSET(Zdroj!BV$16,A886-1,0))</f>
        <v/>
      </c>
      <c r="F891" s="450"/>
      <c r="G891" s="451"/>
    </row>
    <row r="892" spans="1:7" x14ac:dyDescent="0.25">
      <c r="B892" s="449"/>
      <c r="C892" s="83" t="str">
        <f ca="1">IF(OFFSET(Zdroj!AO$16,A886-1,0)=0,"",CONCATENATE("B",$A$2," - ",Zdroj!$AO$15))</f>
        <v/>
      </c>
      <c r="D892" s="81" t="str">
        <f ca="1">IF(C892="","",CONCATENATE(OFFSET(Zdroj!AO$16,A886-1,0)))</f>
        <v/>
      </c>
      <c r="E892" s="35" t="str">
        <f ca="1">IF(C892="","",OFFSET(Zdroj!AP$16,A886-1,0))</f>
        <v/>
      </c>
      <c r="F892" s="450" t="str">
        <f t="shared" ref="F892" ca="1" si="202">IF(SUM(E892:E900)=0,"",SUM(E892:E900))</f>
        <v/>
      </c>
      <c r="G892" s="451"/>
    </row>
    <row r="893" spans="1:7" x14ac:dyDescent="0.25">
      <c r="B893" s="449"/>
      <c r="C893" s="83" t="str">
        <f ca="1">IF(OFFSET(Zdroj!AQ$16,A886-1,0)=0,"",CONCATENATE("B",$A$2+1," - ",Zdroj!$AQ$15))</f>
        <v/>
      </c>
      <c r="D893" s="81" t="str">
        <f ca="1">IF(C893="","",CONCATENATE(OFFSET(Zdroj!AQ$16,A886-1,0)))</f>
        <v/>
      </c>
      <c r="E893" s="35" t="str">
        <f ca="1">IF(C893="","",OFFSET(Zdroj!AR$16,A886-1,0))</f>
        <v/>
      </c>
      <c r="F893" s="450"/>
      <c r="G893" s="451"/>
    </row>
    <row r="894" spans="1:7" x14ac:dyDescent="0.25">
      <c r="B894" s="449"/>
      <c r="C894" s="83" t="str">
        <f ca="1">IF(OFFSET(Zdroj!AS$16,A886-1,0)=0,"",CONCATENATE("B",$A$2+2," - ",Zdroj!$AS$15))</f>
        <v/>
      </c>
      <c r="D894" s="81" t="str">
        <f ca="1">IF(C894="","",CONCATENATE(OFFSET(Zdroj!AS$16,A886-1,0)))</f>
        <v/>
      </c>
      <c r="E894" s="35" t="str">
        <f ca="1">IF(C894="","",OFFSET(Zdroj!AT$16,A886-1,0))</f>
        <v/>
      </c>
      <c r="F894" s="450"/>
      <c r="G894" s="451"/>
    </row>
    <row r="895" spans="1:7" x14ac:dyDescent="0.25">
      <c r="B895" s="449"/>
      <c r="C895" s="83" t="str">
        <f ca="1">IF(OFFSET(Zdroj!AU$16,A886-1,0)=0,"",CONCATENATE("B",$A$2+3," - ",Zdroj!$AU$15))</f>
        <v/>
      </c>
      <c r="D895" s="81" t="str">
        <f ca="1">IF(C895="","",CONCATENATE(OFFSET(Zdroj!AU$16,A886-1,0)))</f>
        <v/>
      </c>
      <c r="E895" s="35" t="str">
        <f ca="1">IF(C895="","",OFFSET(Zdroj!AV$16,A886-1,0))</f>
        <v/>
      </c>
      <c r="F895" s="450"/>
      <c r="G895" s="451"/>
    </row>
    <row r="896" spans="1:7" x14ac:dyDescent="0.25">
      <c r="B896" s="449"/>
      <c r="C896" s="83" t="str">
        <f ca="1">IF(OFFSET(Zdroj!AW$16,A886-1,0)=0,"",CONCATENATE("B",$A$2+4," - ",Zdroj!$AW$15))</f>
        <v/>
      </c>
      <c r="D896" s="81" t="str">
        <f ca="1">IF(C896="","",CONCATENATE(OFFSET(Zdroj!AW$16,A886-1,0)))</f>
        <v/>
      </c>
      <c r="E896" s="35" t="str">
        <f ca="1">IF(C896="","",OFFSET(Zdroj!AX$16,A886-1,0))</f>
        <v/>
      </c>
      <c r="F896" s="450"/>
      <c r="G896" s="451"/>
    </row>
    <row r="897" spans="1:7" x14ac:dyDescent="0.25">
      <c r="B897" s="449"/>
      <c r="C897" s="83" t="str">
        <f ca="1">IF(OFFSET(Zdroj!AY$16,A886-1,0)=0,"",CONCATENATE("B",$A$2+5," - ",Zdroj!$AY$15))</f>
        <v/>
      </c>
      <c r="D897" s="81" t="str">
        <f ca="1">IF(C897="","",CONCATENATE(OFFSET(Zdroj!AY$16,A886-1,0)))</f>
        <v/>
      </c>
      <c r="E897" s="35" t="str">
        <f ca="1">IF(C897="","",OFFSET(Zdroj!AZ$16,A886-1,0))</f>
        <v/>
      </c>
      <c r="F897" s="450"/>
      <c r="G897" s="451"/>
    </row>
    <row r="898" spans="1:7" x14ac:dyDescent="0.25">
      <c r="B898" s="449"/>
      <c r="C898" s="83" t="str">
        <f ca="1">IF(OFFSET(Zdroj!BA$16,A886-1,0)=0,"",CONCATENATE("B",$A$2+6," - ",Zdroj!$BA$15))</f>
        <v/>
      </c>
      <c r="D898" s="81" t="str">
        <f ca="1">IF(C898="","",CONCATENATE(OFFSET(Zdroj!BA$16,A886-1,0)))</f>
        <v/>
      </c>
      <c r="E898" s="35" t="str">
        <f ca="1">IF(C898="","",OFFSET(Zdroj!BB$16,A886-1,0))</f>
        <v/>
      </c>
      <c r="F898" s="450"/>
      <c r="G898" s="451"/>
    </row>
    <row r="899" spans="1:7" x14ac:dyDescent="0.25">
      <c r="B899" s="449"/>
      <c r="C899" s="83" t="str">
        <f ca="1">IF(OFFSET(Zdroj!BC$16,A886-1,0)=0,"",CONCATENATE("B",$A$2+7," - ",Zdroj!$BC$15))</f>
        <v/>
      </c>
      <c r="D899" s="81" t="str">
        <f ca="1">IF(C899="","",CONCATENATE(OFFSET(Zdroj!BC$16,A886-1,0)))</f>
        <v/>
      </c>
      <c r="E899" s="35" t="str">
        <f ca="1">IF(C899="","",OFFSET(Zdroj!BD$16,A886-1,0))</f>
        <v/>
      </c>
      <c r="F899" s="450"/>
      <c r="G899" s="451"/>
    </row>
    <row r="900" spans="1:7" x14ac:dyDescent="0.25">
      <c r="B900" s="449"/>
      <c r="C900" s="83" t="str">
        <f ca="1">IF(OFFSET(Zdroj!BE$16,A886-1,0)=0,"",CONCATENATE("B",$A$2+8," - ",Zdroj!$BE$15))</f>
        <v/>
      </c>
      <c r="D900" s="81" t="str">
        <f ca="1">IF(C900="","",CONCATENATE(OFFSET(Zdroj!BE$16,A886-1,0)))</f>
        <v/>
      </c>
      <c r="E900" s="35" t="str">
        <f ca="1">IF(C900="","",OFFSET(Zdroj!BF$16,A886-1,0))</f>
        <v/>
      </c>
      <c r="F900" s="450"/>
      <c r="G900" s="451"/>
    </row>
    <row r="901" spans="1:7" x14ac:dyDescent="0.25">
      <c r="B901" s="449"/>
      <c r="C901" s="83" t="str">
        <f ca="1">IF(OFFSET(Zdroj!BG$16,A886-1,0)=0,"",CONCATENATE("C",$A$2," - ",Zdroj!$BG$15))</f>
        <v/>
      </c>
      <c r="D901" s="81" t="str">
        <f ca="1">IF(C901="","",CONCATENATE(OFFSET(Zdroj!BG$16,A886-1,0)))</f>
        <v/>
      </c>
      <c r="E901" s="35" t="str">
        <f ca="1">IF(C901="","",OFFSET(Zdroj!BH$16,A886-1,0))</f>
        <v/>
      </c>
      <c r="F901" s="450" t="str">
        <f t="shared" ref="F901" ca="1" si="203">IF(SUM(E901:E902)=0,"",SUM(E901:E902))</f>
        <v/>
      </c>
      <c r="G901" s="451"/>
    </row>
    <row r="902" spans="1:7" x14ac:dyDescent="0.25">
      <c r="B902" s="449"/>
      <c r="C902" s="83" t="str">
        <f ca="1">IF(OFFSET(Zdroj!BI$16,A886-1,0)=0,"",CONCATENATE("C",$A$2+1," - ",Zdroj!$BI$15))</f>
        <v/>
      </c>
      <c r="D902" s="81" t="str">
        <f ca="1">IF(C902="","",CONCATENATE(OFFSET(Zdroj!BI$16,A886-1,0)))</f>
        <v/>
      </c>
      <c r="E902" s="35" t="str">
        <f ca="1">IF(C902="","",OFFSET(Zdroj!BJ$16,A886-1,0))</f>
        <v/>
      </c>
      <c r="F902" s="450"/>
      <c r="G902" s="451"/>
    </row>
    <row r="903" spans="1:7" x14ac:dyDescent="0.25">
      <c r="A903">
        <f>SUM((ROW()+15)/17)</f>
        <v>54</v>
      </c>
      <c r="B903" s="449" t="str">
        <f ca="1">IF(OFFSET(Zdroj!$B$16,A903-1,0)&gt;0,CONCATENATE(A903,"
","___ ","
",OFFSET(Zdroj!$B$16,A903-1,0)),"")</f>
        <v/>
      </c>
      <c r="C903" s="83" t="str">
        <f ca="1">IF(OFFSET(Zdroj!AI$16,A903-1,0)=0,"",CONCATENATE("A",$A$2," - ",Zdroj!$AI$15))</f>
        <v/>
      </c>
      <c r="D903" s="81" t="str">
        <f ca="1">IF(C903="","",CONCATENATE(OFFSET(Zdroj!AI$16,A903-1,0)," - ",OFFSET(Zdroj!BK$16,A903-1,0)))</f>
        <v/>
      </c>
      <c r="E903" s="35" t="str">
        <f ca="1">IF(C903="","",OFFSET(Zdroj!BL$16,A903-1,0))</f>
        <v/>
      </c>
      <c r="F903" s="450" t="str">
        <f t="shared" ref="F903" ca="1" si="204">IF(SUM(E903:E908)=0,"",SUM(E903:E908))</f>
        <v/>
      </c>
      <c r="G903" s="451" t="str">
        <f t="shared" ref="G903" ca="1" si="205">IF(SUM(E903:E919)=0,"",SUM(E903:E919))</f>
        <v/>
      </c>
    </row>
    <row r="904" spans="1:7" x14ac:dyDescent="0.25">
      <c r="B904" s="449"/>
      <c r="C904" s="83" t="str">
        <f ca="1">IF(OFFSET(Zdroj!AJ$16,A903-1,0)=0,"",CONCATENATE("A",$A$2+1," - ",Zdroj!$AJ$15))</f>
        <v/>
      </c>
      <c r="D904" s="81" t="str">
        <f ca="1">IF(C904="","",CONCATENATE(OFFSET(Zdroj!AJ$16,A903-1,0)," - ",OFFSET(Zdroj!BM$16,A903-1,0)))</f>
        <v/>
      </c>
      <c r="E904" s="35" t="str">
        <f ca="1">IF(C904="","",OFFSET(Zdroj!BN$16,A903-1,0))</f>
        <v/>
      </c>
      <c r="F904" s="450"/>
      <c r="G904" s="451"/>
    </row>
    <row r="905" spans="1:7" x14ac:dyDescent="0.25">
      <c r="B905" s="449"/>
      <c r="C905" s="83" t="str">
        <f ca="1">IF(OFFSET(Zdroj!AK$16,A903-1,0)=0,"",CONCATENATE("A",$A$2+2," - ",Zdroj!$AK$15))</f>
        <v/>
      </c>
      <c r="D905" s="81" t="str">
        <f ca="1">IF(C905="","",CONCATENATE(OFFSET(Zdroj!AK$16,A903-1,0)," - ",OFFSET(Zdroj!BO$16,A903-1,0)))</f>
        <v/>
      </c>
      <c r="E905" s="35" t="str">
        <f ca="1">IF(C905="","",OFFSET(Zdroj!BP$16,A903-1,0))</f>
        <v/>
      </c>
      <c r="F905" s="450"/>
      <c r="G905" s="451"/>
    </row>
    <row r="906" spans="1:7" x14ac:dyDescent="0.25">
      <c r="B906" s="449"/>
      <c r="C906" s="83" t="str">
        <f ca="1">IF(OFFSET(Zdroj!AL$16,A903-1,0)=0,"",CONCATENATE("A",$A$2+3," - ",Zdroj!$AL$15))</f>
        <v/>
      </c>
      <c r="D906" s="81" t="str">
        <f ca="1">IF(C906="","",CONCATENATE(OFFSET(Zdroj!AL$16,A903-1,0)," - ",OFFSET(Zdroj!BQ$16,A903-1,0)))</f>
        <v/>
      </c>
      <c r="E906" s="35" t="str">
        <f ca="1">IF(C906="","",OFFSET(Zdroj!BR$16,A903-1,0))</f>
        <v/>
      </c>
      <c r="F906" s="450"/>
      <c r="G906" s="451"/>
    </row>
    <row r="907" spans="1:7" x14ac:dyDescent="0.25">
      <c r="B907" s="449"/>
      <c r="C907" s="83" t="str">
        <f ca="1">IF(OFFSET(Zdroj!AM$16,A903-1,0)=0,"",CONCATENATE("A",$A$2+4," - ",Zdroj!$AM$15))</f>
        <v/>
      </c>
      <c r="D907" s="81" t="str">
        <f ca="1">IF(C907="","",CONCATENATE(OFFSET(Zdroj!AM$16,A903-1,0)," - ",OFFSET(Zdroj!BS$16,A903-1,0)))</f>
        <v/>
      </c>
      <c r="E907" s="35" t="str">
        <f ca="1">IF(C907="","",OFFSET(Zdroj!BT$16,A903-1,0))</f>
        <v/>
      </c>
      <c r="F907" s="450"/>
      <c r="G907" s="451"/>
    </row>
    <row r="908" spans="1:7" x14ac:dyDescent="0.25">
      <c r="B908" s="449"/>
      <c r="C908" s="83" t="str">
        <f ca="1">IF(OFFSET(Zdroj!AN$16,A903-1,0)=0,"",CONCATENATE("A",$A$2+5," - ",Zdroj!$AN$15))</f>
        <v/>
      </c>
      <c r="D908" s="81" t="str">
        <f ca="1">IF(C908="","",CONCATENATE(OFFSET(Zdroj!AN$16,A903-1,0)," - ",OFFSET(Zdroj!BU$16,A903-1,0)))</f>
        <v/>
      </c>
      <c r="E908" s="35" t="str">
        <f ca="1">IF(C908="","",OFFSET(Zdroj!BV$16,A903-1,0))</f>
        <v/>
      </c>
      <c r="F908" s="450"/>
      <c r="G908" s="451"/>
    </row>
    <row r="909" spans="1:7" x14ac:dyDescent="0.25">
      <c r="B909" s="449"/>
      <c r="C909" s="83" t="str">
        <f ca="1">IF(OFFSET(Zdroj!AO$16,A903-1,0)=0,"",CONCATENATE("B",$A$2," - ",Zdroj!$AO$15))</f>
        <v/>
      </c>
      <c r="D909" s="81" t="str">
        <f ca="1">IF(C909="","",CONCATENATE(OFFSET(Zdroj!AO$16,A903-1,0)))</f>
        <v/>
      </c>
      <c r="E909" s="35" t="str">
        <f ca="1">IF(C909="","",OFFSET(Zdroj!AP$16,A903-1,0))</f>
        <v/>
      </c>
      <c r="F909" s="450" t="str">
        <f t="shared" ref="F909" ca="1" si="206">IF(SUM(E909:E917)=0,"",SUM(E909:E917))</f>
        <v/>
      </c>
      <c r="G909" s="451"/>
    </row>
    <row r="910" spans="1:7" x14ac:dyDescent="0.25">
      <c r="B910" s="449"/>
      <c r="C910" s="83" t="str">
        <f ca="1">IF(OFFSET(Zdroj!AQ$16,A903-1,0)=0,"",CONCATENATE("B",$A$2+1," - ",Zdroj!$AQ$15))</f>
        <v/>
      </c>
      <c r="D910" s="81" t="str">
        <f ca="1">IF(C910="","",CONCATENATE(OFFSET(Zdroj!AQ$16,A903-1,0)))</f>
        <v/>
      </c>
      <c r="E910" s="35" t="str">
        <f ca="1">IF(C910="","",OFFSET(Zdroj!AR$16,A903-1,0))</f>
        <v/>
      </c>
      <c r="F910" s="450"/>
      <c r="G910" s="451"/>
    </row>
    <row r="911" spans="1:7" x14ac:dyDescent="0.25">
      <c r="B911" s="449"/>
      <c r="C911" s="83" t="str">
        <f ca="1">IF(OFFSET(Zdroj!AS$16,A903-1,0)=0,"",CONCATENATE("B",$A$2+2," - ",Zdroj!$AS$15))</f>
        <v/>
      </c>
      <c r="D911" s="81" t="str">
        <f ca="1">IF(C911="","",CONCATENATE(OFFSET(Zdroj!AS$16,A903-1,0)))</f>
        <v/>
      </c>
      <c r="E911" s="35" t="str">
        <f ca="1">IF(C911="","",OFFSET(Zdroj!AT$16,A903-1,0))</f>
        <v/>
      </c>
      <c r="F911" s="450"/>
      <c r="G911" s="451"/>
    </row>
    <row r="912" spans="1:7" x14ac:dyDescent="0.25">
      <c r="B912" s="449"/>
      <c r="C912" s="83" t="str">
        <f ca="1">IF(OFFSET(Zdroj!AU$16,A903-1,0)=0,"",CONCATENATE("B",$A$2+3," - ",Zdroj!$AU$15))</f>
        <v/>
      </c>
      <c r="D912" s="81" t="str">
        <f ca="1">IF(C912="","",CONCATENATE(OFFSET(Zdroj!AU$16,A903-1,0)))</f>
        <v/>
      </c>
      <c r="E912" s="35" t="str">
        <f ca="1">IF(C912="","",OFFSET(Zdroj!AV$16,A903-1,0))</f>
        <v/>
      </c>
      <c r="F912" s="450"/>
      <c r="G912" s="451"/>
    </row>
    <row r="913" spans="1:7" x14ac:dyDescent="0.25">
      <c r="B913" s="449"/>
      <c r="C913" s="83" t="str">
        <f ca="1">IF(OFFSET(Zdroj!AW$16,A903-1,0)=0,"",CONCATENATE("B",$A$2+4," - ",Zdroj!$AW$15))</f>
        <v/>
      </c>
      <c r="D913" s="81" t="str">
        <f ca="1">IF(C913="","",CONCATENATE(OFFSET(Zdroj!AW$16,A903-1,0)))</f>
        <v/>
      </c>
      <c r="E913" s="35" t="str">
        <f ca="1">IF(C913="","",OFFSET(Zdroj!AX$16,A903-1,0))</f>
        <v/>
      </c>
      <c r="F913" s="450"/>
      <c r="G913" s="451"/>
    </row>
    <row r="914" spans="1:7" x14ac:dyDescent="0.25">
      <c r="B914" s="449"/>
      <c r="C914" s="83" t="str">
        <f ca="1">IF(OFFSET(Zdroj!AY$16,A903-1,0)=0,"",CONCATENATE("B",$A$2+5," - ",Zdroj!$AY$15))</f>
        <v/>
      </c>
      <c r="D914" s="81" t="str">
        <f ca="1">IF(C914="","",CONCATENATE(OFFSET(Zdroj!AY$16,A903-1,0)))</f>
        <v/>
      </c>
      <c r="E914" s="35" t="str">
        <f ca="1">IF(C914="","",OFFSET(Zdroj!AZ$16,A903-1,0))</f>
        <v/>
      </c>
      <c r="F914" s="450"/>
      <c r="G914" s="451"/>
    </row>
    <row r="915" spans="1:7" x14ac:dyDescent="0.25">
      <c r="B915" s="449"/>
      <c r="C915" s="83" t="str">
        <f ca="1">IF(OFFSET(Zdroj!BA$16,A903-1,0)=0,"",CONCATENATE("B",$A$2+6," - ",Zdroj!$BA$15))</f>
        <v/>
      </c>
      <c r="D915" s="81" t="str">
        <f ca="1">IF(C915="","",CONCATENATE(OFFSET(Zdroj!BA$16,A903-1,0)))</f>
        <v/>
      </c>
      <c r="E915" s="35" t="str">
        <f ca="1">IF(C915="","",OFFSET(Zdroj!BB$16,A903-1,0))</f>
        <v/>
      </c>
      <c r="F915" s="450"/>
      <c r="G915" s="451"/>
    </row>
    <row r="916" spans="1:7" x14ac:dyDescent="0.25">
      <c r="B916" s="449"/>
      <c r="C916" s="83" t="str">
        <f ca="1">IF(OFFSET(Zdroj!BC$16,A903-1,0)=0,"",CONCATENATE("B",$A$2+7," - ",Zdroj!$BC$15))</f>
        <v/>
      </c>
      <c r="D916" s="81" t="str">
        <f ca="1">IF(C916="","",CONCATENATE(OFFSET(Zdroj!BC$16,A903-1,0)))</f>
        <v/>
      </c>
      <c r="E916" s="35" t="str">
        <f ca="1">IF(C916="","",OFFSET(Zdroj!BD$16,A903-1,0))</f>
        <v/>
      </c>
      <c r="F916" s="450"/>
      <c r="G916" s="451"/>
    </row>
    <row r="917" spans="1:7" x14ac:dyDescent="0.25">
      <c r="B917" s="449"/>
      <c r="C917" s="83" t="str">
        <f ca="1">IF(OFFSET(Zdroj!BE$16,A903-1,0)=0,"",CONCATENATE("B",$A$2+8," - ",Zdroj!$BE$15))</f>
        <v/>
      </c>
      <c r="D917" s="81" t="str">
        <f ca="1">IF(C917="","",CONCATENATE(OFFSET(Zdroj!BE$16,A903-1,0)))</f>
        <v/>
      </c>
      <c r="E917" s="35" t="str">
        <f ca="1">IF(C917="","",OFFSET(Zdroj!BF$16,A903-1,0))</f>
        <v/>
      </c>
      <c r="F917" s="450"/>
      <c r="G917" s="451"/>
    </row>
    <row r="918" spans="1:7" x14ac:dyDescent="0.25">
      <c r="B918" s="449"/>
      <c r="C918" s="83" t="str">
        <f ca="1">IF(OFFSET(Zdroj!BG$16,A903-1,0)=0,"",CONCATENATE("C",$A$2," - ",Zdroj!$BG$15))</f>
        <v/>
      </c>
      <c r="D918" s="81" t="str">
        <f ca="1">IF(C918="","",CONCATENATE(OFFSET(Zdroj!BG$16,A903-1,0)))</f>
        <v/>
      </c>
      <c r="E918" s="35" t="str">
        <f ca="1">IF(C918="","",OFFSET(Zdroj!BH$16,A903-1,0))</f>
        <v/>
      </c>
      <c r="F918" s="450" t="str">
        <f t="shared" ref="F918" ca="1" si="207">IF(SUM(E918:E919)=0,"",SUM(E918:E919))</f>
        <v/>
      </c>
      <c r="G918" s="451"/>
    </row>
    <row r="919" spans="1:7" x14ac:dyDescent="0.25">
      <c r="B919" s="449"/>
      <c r="C919" s="83" t="str">
        <f ca="1">IF(OFFSET(Zdroj!BI$16,A903-1,0)=0,"",CONCATENATE("C",$A$2+1," - ",Zdroj!$BI$15))</f>
        <v/>
      </c>
      <c r="D919" s="81" t="str">
        <f ca="1">IF(C919="","",CONCATENATE(OFFSET(Zdroj!BI$16,A903-1,0)))</f>
        <v/>
      </c>
      <c r="E919" s="35" t="str">
        <f ca="1">IF(C919="","",OFFSET(Zdroj!BJ$16,A903-1,0))</f>
        <v/>
      </c>
      <c r="F919" s="450"/>
      <c r="G919" s="451"/>
    </row>
    <row r="920" spans="1:7" x14ac:dyDescent="0.25">
      <c r="A920">
        <f>SUM((ROW()+15)/17)</f>
        <v>55</v>
      </c>
      <c r="B920" s="449" t="str">
        <f ca="1">IF(OFFSET(Zdroj!$B$16,A920-1,0)&gt;0,CONCATENATE(A920,"
","___ ","
",OFFSET(Zdroj!$B$16,A920-1,0)),"")</f>
        <v/>
      </c>
      <c r="C920" s="83" t="str">
        <f ca="1">IF(OFFSET(Zdroj!AI$16,A920-1,0)=0,"",CONCATENATE("A",$A$2," - ",Zdroj!$AI$15))</f>
        <v/>
      </c>
      <c r="D920" s="81" t="str">
        <f ca="1">IF(C920="","",CONCATENATE(OFFSET(Zdroj!AI$16,A920-1,0)," - ",OFFSET(Zdroj!BK$16,A920-1,0)))</f>
        <v/>
      </c>
      <c r="E920" s="35" t="str">
        <f ca="1">IF(C920="","",OFFSET(Zdroj!BL$16,A920-1,0))</f>
        <v/>
      </c>
      <c r="F920" s="450" t="str">
        <f t="shared" ref="F920" ca="1" si="208">IF(SUM(E920:E925)=0,"",SUM(E920:E925))</f>
        <v/>
      </c>
      <c r="G920" s="451" t="str">
        <f t="shared" ref="G920" ca="1" si="209">IF(SUM(E920:E936)=0,"",SUM(E920:E936))</f>
        <v/>
      </c>
    </row>
    <row r="921" spans="1:7" x14ac:dyDescent="0.25">
      <c r="B921" s="449"/>
      <c r="C921" s="83" t="str">
        <f ca="1">IF(OFFSET(Zdroj!AJ$16,A920-1,0)=0,"",CONCATENATE("A",$A$2+1," - ",Zdroj!$AJ$15))</f>
        <v/>
      </c>
      <c r="D921" s="81" t="str">
        <f ca="1">IF(C921="","",CONCATENATE(OFFSET(Zdroj!AJ$16,A920-1,0)," - ",OFFSET(Zdroj!BM$16,A920-1,0)))</f>
        <v/>
      </c>
      <c r="E921" s="35" t="str">
        <f ca="1">IF(C921="","",OFFSET(Zdroj!BN$16,A920-1,0))</f>
        <v/>
      </c>
      <c r="F921" s="450"/>
      <c r="G921" s="451"/>
    </row>
    <row r="922" spans="1:7" x14ac:dyDescent="0.25">
      <c r="B922" s="449"/>
      <c r="C922" s="83" t="str">
        <f ca="1">IF(OFFSET(Zdroj!AK$16,A920-1,0)=0,"",CONCATENATE("A",$A$2+2," - ",Zdroj!$AK$15))</f>
        <v/>
      </c>
      <c r="D922" s="81" t="str">
        <f ca="1">IF(C922="","",CONCATENATE(OFFSET(Zdroj!AK$16,A920-1,0)," - ",OFFSET(Zdroj!BO$16,A920-1,0)))</f>
        <v/>
      </c>
      <c r="E922" s="35" t="str">
        <f ca="1">IF(C922="","",OFFSET(Zdroj!BP$16,A920-1,0))</f>
        <v/>
      </c>
      <c r="F922" s="450"/>
      <c r="G922" s="451"/>
    </row>
    <row r="923" spans="1:7" x14ac:dyDescent="0.25">
      <c r="B923" s="449"/>
      <c r="C923" s="83" t="str">
        <f ca="1">IF(OFFSET(Zdroj!AL$16,A920-1,0)=0,"",CONCATENATE("A",$A$2+3," - ",Zdroj!$AL$15))</f>
        <v/>
      </c>
      <c r="D923" s="81" t="str">
        <f ca="1">IF(C923="","",CONCATENATE(OFFSET(Zdroj!AL$16,A920-1,0)," - ",OFFSET(Zdroj!BQ$16,A920-1,0)))</f>
        <v/>
      </c>
      <c r="E923" s="35" t="str">
        <f ca="1">IF(C923="","",OFFSET(Zdroj!BR$16,A920-1,0))</f>
        <v/>
      </c>
      <c r="F923" s="450"/>
      <c r="G923" s="451"/>
    </row>
    <row r="924" spans="1:7" x14ac:dyDescent="0.25">
      <c r="B924" s="449"/>
      <c r="C924" s="83" t="str">
        <f ca="1">IF(OFFSET(Zdroj!AM$16,A920-1,0)=0,"",CONCATENATE("A",$A$2+4," - ",Zdroj!$AM$15))</f>
        <v/>
      </c>
      <c r="D924" s="81" t="str">
        <f ca="1">IF(C924="","",CONCATENATE(OFFSET(Zdroj!AM$16,A920-1,0)," - ",OFFSET(Zdroj!BS$16,A920-1,0)))</f>
        <v/>
      </c>
      <c r="E924" s="35" t="str">
        <f ca="1">IF(C924="","",OFFSET(Zdroj!BT$16,A920-1,0))</f>
        <v/>
      </c>
      <c r="F924" s="450"/>
      <c r="G924" s="451"/>
    </row>
    <row r="925" spans="1:7" x14ac:dyDescent="0.25">
      <c r="B925" s="449"/>
      <c r="C925" s="83" t="str">
        <f ca="1">IF(OFFSET(Zdroj!AN$16,A920-1,0)=0,"",CONCATENATE("A",$A$2+5," - ",Zdroj!$AN$15))</f>
        <v/>
      </c>
      <c r="D925" s="81" t="str">
        <f ca="1">IF(C925="","",CONCATENATE(OFFSET(Zdroj!AN$16,A920-1,0)," - ",OFFSET(Zdroj!BU$16,A920-1,0)))</f>
        <v/>
      </c>
      <c r="E925" s="35" t="str">
        <f ca="1">IF(C925="","",OFFSET(Zdroj!BV$16,A920-1,0))</f>
        <v/>
      </c>
      <c r="F925" s="450"/>
      <c r="G925" s="451"/>
    </row>
    <row r="926" spans="1:7" x14ac:dyDescent="0.25">
      <c r="B926" s="449"/>
      <c r="C926" s="83" t="str">
        <f ca="1">IF(OFFSET(Zdroj!AO$16,A920-1,0)=0,"",CONCATENATE("B",$A$2," - ",Zdroj!$AO$15))</f>
        <v/>
      </c>
      <c r="D926" s="81" t="str">
        <f ca="1">IF(C926="","",CONCATENATE(OFFSET(Zdroj!AO$16,A920-1,0)))</f>
        <v/>
      </c>
      <c r="E926" s="35" t="str">
        <f ca="1">IF(C926="","",OFFSET(Zdroj!AP$16,A920-1,0))</f>
        <v/>
      </c>
      <c r="F926" s="450" t="str">
        <f t="shared" ref="F926" ca="1" si="210">IF(SUM(E926:E934)=0,"",SUM(E926:E934))</f>
        <v/>
      </c>
      <c r="G926" s="451"/>
    </row>
    <row r="927" spans="1:7" x14ac:dyDescent="0.25">
      <c r="B927" s="449"/>
      <c r="C927" s="83" t="str">
        <f ca="1">IF(OFFSET(Zdroj!AQ$16,A920-1,0)=0,"",CONCATENATE("B",$A$2+1," - ",Zdroj!$AQ$15))</f>
        <v/>
      </c>
      <c r="D927" s="81" t="str">
        <f ca="1">IF(C927="","",CONCATENATE(OFFSET(Zdroj!AQ$16,A920-1,0)))</f>
        <v/>
      </c>
      <c r="E927" s="35" t="str">
        <f ca="1">IF(C927="","",OFFSET(Zdroj!AR$16,A920-1,0))</f>
        <v/>
      </c>
      <c r="F927" s="450"/>
      <c r="G927" s="451"/>
    </row>
    <row r="928" spans="1:7" x14ac:dyDescent="0.25">
      <c r="B928" s="449"/>
      <c r="C928" s="83" t="str">
        <f ca="1">IF(OFFSET(Zdroj!AS$16,A920-1,0)=0,"",CONCATENATE("B",$A$2+2," - ",Zdroj!$AS$15))</f>
        <v/>
      </c>
      <c r="D928" s="81" t="str">
        <f ca="1">IF(C928="","",CONCATENATE(OFFSET(Zdroj!AS$16,A920-1,0)))</f>
        <v/>
      </c>
      <c r="E928" s="35" t="str">
        <f ca="1">IF(C928="","",OFFSET(Zdroj!AT$16,A920-1,0))</f>
        <v/>
      </c>
      <c r="F928" s="450"/>
      <c r="G928" s="451"/>
    </row>
    <row r="929" spans="1:7" x14ac:dyDescent="0.25">
      <c r="B929" s="449"/>
      <c r="C929" s="83" t="str">
        <f ca="1">IF(OFFSET(Zdroj!AU$16,A920-1,0)=0,"",CONCATENATE("B",$A$2+3," - ",Zdroj!$AU$15))</f>
        <v/>
      </c>
      <c r="D929" s="81" t="str">
        <f ca="1">IF(C929="","",CONCATENATE(OFFSET(Zdroj!AU$16,A920-1,0)))</f>
        <v/>
      </c>
      <c r="E929" s="35" t="str">
        <f ca="1">IF(C929="","",OFFSET(Zdroj!AV$16,A920-1,0))</f>
        <v/>
      </c>
      <c r="F929" s="450"/>
      <c r="G929" s="451"/>
    </row>
    <row r="930" spans="1:7" x14ac:dyDescent="0.25">
      <c r="B930" s="449"/>
      <c r="C930" s="83" t="str">
        <f ca="1">IF(OFFSET(Zdroj!AW$16,A920-1,0)=0,"",CONCATENATE("B",$A$2+4," - ",Zdroj!$AW$15))</f>
        <v/>
      </c>
      <c r="D930" s="81" t="str">
        <f ca="1">IF(C930="","",CONCATENATE(OFFSET(Zdroj!AW$16,A920-1,0)))</f>
        <v/>
      </c>
      <c r="E930" s="35" t="str">
        <f ca="1">IF(C930="","",OFFSET(Zdroj!AX$16,A920-1,0))</f>
        <v/>
      </c>
      <c r="F930" s="450"/>
      <c r="G930" s="451"/>
    </row>
    <row r="931" spans="1:7" x14ac:dyDescent="0.25">
      <c r="B931" s="449"/>
      <c r="C931" s="83" t="str">
        <f ca="1">IF(OFFSET(Zdroj!AY$16,A920-1,0)=0,"",CONCATENATE("B",$A$2+5," - ",Zdroj!$AY$15))</f>
        <v/>
      </c>
      <c r="D931" s="81" t="str">
        <f ca="1">IF(C931="","",CONCATENATE(OFFSET(Zdroj!AY$16,A920-1,0)))</f>
        <v/>
      </c>
      <c r="E931" s="35" t="str">
        <f ca="1">IF(C931="","",OFFSET(Zdroj!AZ$16,A920-1,0))</f>
        <v/>
      </c>
      <c r="F931" s="450"/>
      <c r="G931" s="451"/>
    </row>
    <row r="932" spans="1:7" x14ac:dyDescent="0.25">
      <c r="B932" s="449"/>
      <c r="C932" s="83" t="str">
        <f ca="1">IF(OFFSET(Zdroj!BA$16,A920-1,0)=0,"",CONCATENATE("B",$A$2+6," - ",Zdroj!$BA$15))</f>
        <v/>
      </c>
      <c r="D932" s="81" t="str">
        <f ca="1">IF(C932="","",CONCATENATE(OFFSET(Zdroj!BA$16,A920-1,0)))</f>
        <v/>
      </c>
      <c r="E932" s="35" t="str">
        <f ca="1">IF(C932="","",OFFSET(Zdroj!BB$16,A920-1,0))</f>
        <v/>
      </c>
      <c r="F932" s="450"/>
      <c r="G932" s="451"/>
    </row>
    <row r="933" spans="1:7" x14ac:dyDescent="0.25">
      <c r="B933" s="449"/>
      <c r="C933" s="83" t="str">
        <f ca="1">IF(OFFSET(Zdroj!BC$16,A920-1,0)=0,"",CONCATENATE("B",$A$2+7," - ",Zdroj!$BC$15))</f>
        <v/>
      </c>
      <c r="D933" s="81" t="str">
        <f ca="1">IF(C933="","",CONCATENATE(OFFSET(Zdroj!BC$16,A920-1,0)))</f>
        <v/>
      </c>
      <c r="E933" s="35" t="str">
        <f ca="1">IF(C933="","",OFFSET(Zdroj!BD$16,A920-1,0))</f>
        <v/>
      </c>
      <c r="F933" s="450"/>
      <c r="G933" s="451"/>
    </row>
    <row r="934" spans="1:7" x14ac:dyDescent="0.25">
      <c r="B934" s="449"/>
      <c r="C934" s="83" t="str">
        <f ca="1">IF(OFFSET(Zdroj!BE$16,A920-1,0)=0,"",CONCATENATE("B",$A$2+8," - ",Zdroj!$BE$15))</f>
        <v/>
      </c>
      <c r="D934" s="81" t="str">
        <f ca="1">IF(C934="","",CONCATENATE(OFFSET(Zdroj!BE$16,A920-1,0)))</f>
        <v/>
      </c>
      <c r="E934" s="35" t="str">
        <f ca="1">IF(C934="","",OFFSET(Zdroj!BF$16,A920-1,0))</f>
        <v/>
      </c>
      <c r="F934" s="450"/>
      <c r="G934" s="451"/>
    </row>
    <row r="935" spans="1:7" x14ac:dyDescent="0.25">
      <c r="B935" s="449"/>
      <c r="C935" s="83" t="str">
        <f ca="1">IF(OFFSET(Zdroj!BG$16,A920-1,0)=0,"",CONCATENATE("C",$A$2," - ",Zdroj!$BG$15))</f>
        <v/>
      </c>
      <c r="D935" s="81" t="str">
        <f ca="1">IF(C935="","",CONCATENATE(OFFSET(Zdroj!BG$16,A920-1,0)))</f>
        <v/>
      </c>
      <c r="E935" s="35" t="str">
        <f ca="1">IF(C935="","",OFFSET(Zdroj!BH$16,A920-1,0))</f>
        <v/>
      </c>
      <c r="F935" s="450" t="str">
        <f t="shared" ref="F935" ca="1" si="211">IF(SUM(E935:E936)=0,"",SUM(E935:E936))</f>
        <v/>
      </c>
      <c r="G935" s="451"/>
    </row>
    <row r="936" spans="1:7" x14ac:dyDescent="0.25">
      <c r="B936" s="449"/>
      <c r="C936" s="83" t="str">
        <f ca="1">IF(OFFSET(Zdroj!BI$16,A920-1,0)=0,"",CONCATENATE("C",$A$2+1," - ",Zdroj!$BI$15))</f>
        <v/>
      </c>
      <c r="D936" s="81" t="str">
        <f ca="1">IF(C936="","",CONCATENATE(OFFSET(Zdroj!BI$16,A920-1,0)))</f>
        <v/>
      </c>
      <c r="E936" s="35" t="str">
        <f ca="1">IF(C936="","",OFFSET(Zdroj!BJ$16,A920-1,0))</f>
        <v/>
      </c>
      <c r="F936" s="450"/>
      <c r="G936" s="451"/>
    </row>
    <row r="937" spans="1:7" x14ac:dyDescent="0.25">
      <c r="A937">
        <f>SUM((ROW()+15)/17)</f>
        <v>56</v>
      </c>
      <c r="B937" s="449" t="str">
        <f ca="1">IF(OFFSET(Zdroj!$B$16,A937-1,0)&gt;0,CONCATENATE(A937,"
","___ ","
",OFFSET(Zdroj!$B$16,A937-1,0)),"")</f>
        <v/>
      </c>
      <c r="C937" s="83" t="str">
        <f ca="1">IF(OFFSET(Zdroj!AI$16,A937-1,0)=0,"",CONCATENATE("A",$A$2," - ",Zdroj!$AI$15))</f>
        <v/>
      </c>
      <c r="D937" s="81" t="str">
        <f ca="1">IF(C937="","",CONCATENATE(OFFSET(Zdroj!AI$16,A937-1,0)," - ",OFFSET(Zdroj!BK$16,A937-1,0)))</f>
        <v/>
      </c>
      <c r="E937" s="35" t="str">
        <f ca="1">IF(C937="","",OFFSET(Zdroj!BL$16,A937-1,0))</f>
        <v/>
      </c>
      <c r="F937" s="450" t="str">
        <f t="shared" ref="F937" ca="1" si="212">IF(SUM(E937:E942)=0,"",SUM(E937:E942))</f>
        <v/>
      </c>
      <c r="G937" s="451" t="str">
        <f t="shared" ref="G937" ca="1" si="213">IF(SUM(E937:E953)=0,"",SUM(E937:E953))</f>
        <v/>
      </c>
    </row>
    <row r="938" spans="1:7" x14ac:dyDescent="0.25">
      <c r="B938" s="449"/>
      <c r="C938" s="83" t="str">
        <f ca="1">IF(OFFSET(Zdroj!AJ$16,A937-1,0)=0,"",CONCATENATE("A",$A$2+1," - ",Zdroj!$AJ$15))</f>
        <v/>
      </c>
      <c r="D938" s="81" t="str">
        <f ca="1">IF(C938="","",CONCATENATE(OFFSET(Zdroj!AJ$16,A937-1,0)," - ",OFFSET(Zdroj!BM$16,A937-1,0)))</f>
        <v/>
      </c>
      <c r="E938" s="35" t="str">
        <f ca="1">IF(C938="","",OFFSET(Zdroj!BN$16,A937-1,0))</f>
        <v/>
      </c>
      <c r="F938" s="450"/>
      <c r="G938" s="451"/>
    </row>
    <row r="939" spans="1:7" x14ac:dyDescent="0.25">
      <c r="B939" s="449"/>
      <c r="C939" s="83" t="str">
        <f ca="1">IF(OFFSET(Zdroj!AK$16,A937-1,0)=0,"",CONCATENATE("A",$A$2+2," - ",Zdroj!$AK$15))</f>
        <v/>
      </c>
      <c r="D939" s="81" t="str">
        <f ca="1">IF(C939="","",CONCATENATE(OFFSET(Zdroj!AK$16,A937-1,0)," - ",OFFSET(Zdroj!BO$16,A937-1,0)))</f>
        <v/>
      </c>
      <c r="E939" s="35" t="str">
        <f ca="1">IF(C939="","",OFFSET(Zdroj!BP$16,A937-1,0))</f>
        <v/>
      </c>
      <c r="F939" s="450"/>
      <c r="G939" s="451"/>
    </row>
    <row r="940" spans="1:7" x14ac:dyDescent="0.25">
      <c r="B940" s="449"/>
      <c r="C940" s="83" t="str">
        <f ca="1">IF(OFFSET(Zdroj!AL$16,A937-1,0)=0,"",CONCATENATE("A",$A$2+3," - ",Zdroj!$AL$15))</f>
        <v/>
      </c>
      <c r="D940" s="81" t="str">
        <f ca="1">IF(C940="","",CONCATENATE(OFFSET(Zdroj!AL$16,A937-1,0)," - ",OFFSET(Zdroj!BQ$16,A937-1,0)))</f>
        <v/>
      </c>
      <c r="E940" s="35" t="str">
        <f ca="1">IF(C940="","",OFFSET(Zdroj!BR$16,A937-1,0))</f>
        <v/>
      </c>
      <c r="F940" s="450"/>
      <c r="G940" s="451"/>
    </row>
    <row r="941" spans="1:7" x14ac:dyDescent="0.25">
      <c r="B941" s="449"/>
      <c r="C941" s="83" t="str">
        <f ca="1">IF(OFFSET(Zdroj!AM$16,A937-1,0)=0,"",CONCATENATE("A",$A$2+4," - ",Zdroj!$AM$15))</f>
        <v/>
      </c>
      <c r="D941" s="81" t="str">
        <f ca="1">IF(C941="","",CONCATENATE(OFFSET(Zdroj!AM$16,A937-1,0)," - ",OFFSET(Zdroj!BS$16,A937-1,0)))</f>
        <v/>
      </c>
      <c r="E941" s="35" t="str">
        <f ca="1">IF(C941="","",OFFSET(Zdroj!BT$16,A937-1,0))</f>
        <v/>
      </c>
      <c r="F941" s="450"/>
      <c r="G941" s="451"/>
    </row>
    <row r="942" spans="1:7" x14ac:dyDescent="0.25">
      <c r="B942" s="449"/>
      <c r="C942" s="83" t="str">
        <f ca="1">IF(OFFSET(Zdroj!AN$16,A937-1,0)=0,"",CONCATENATE("A",$A$2+5," - ",Zdroj!$AN$15))</f>
        <v/>
      </c>
      <c r="D942" s="81" t="str">
        <f ca="1">IF(C942="","",CONCATENATE(OFFSET(Zdroj!AN$16,A937-1,0)," - ",OFFSET(Zdroj!BU$16,A937-1,0)))</f>
        <v/>
      </c>
      <c r="E942" s="35" t="str">
        <f ca="1">IF(C942="","",OFFSET(Zdroj!BV$16,A937-1,0))</f>
        <v/>
      </c>
      <c r="F942" s="450"/>
      <c r="G942" s="451"/>
    </row>
    <row r="943" spans="1:7" x14ac:dyDescent="0.25">
      <c r="B943" s="449"/>
      <c r="C943" s="83" t="str">
        <f ca="1">IF(OFFSET(Zdroj!AO$16,A937-1,0)=0,"",CONCATENATE("B",$A$2," - ",Zdroj!$AO$15))</f>
        <v/>
      </c>
      <c r="D943" s="81" t="str">
        <f ca="1">IF(C943="","",CONCATENATE(OFFSET(Zdroj!AO$16,A937-1,0)))</f>
        <v/>
      </c>
      <c r="E943" s="35" t="str">
        <f ca="1">IF(C943="","",OFFSET(Zdroj!AP$16,A937-1,0))</f>
        <v/>
      </c>
      <c r="F943" s="450" t="str">
        <f t="shared" ref="F943" ca="1" si="214">IF(SUM(E943:E951)=0,"",SUM(E943:E951))</f>
        <v/>
      </c>
      <c r="G943" s="451"/>
    </row>
    <row r="944" spans="1:7" x14ac:dyDescent="0.25">
      <c r="B944" s="449"/>
      <c r="C944" s="83" t="str">
        <f ca="1">IF(OFFSET(Zdroj!AQ$16,A937-1,0)=0,"",CONCATENATE("B",$A$2+1," - ",Zdroj!$AQ$15))</f>
        <v/>
      </c>
      <c r="D944" s="81" t="str">
        <f ca="1">IF(C944="","",CONCATENATE(OFFSET(Zdroj!AQ$16,A937-1,0)))</f>
        <v/>
      </c>
      <c r="E944" s="35" t="str">
        <f ca="1">IF(C944="","",OFFSET(Zdroj!AR$16,A937-1,0))</f>
        <v/>
      </c>
      <c r="F944" s="450"/>
      <c r="G944" s="451"/>
    </row>
    <row r="945" spans="1:7" x14ac:dyDescent="0.25">
      <c r="B945" s="449"/>
      <c r="C945" s="83" t="str">
        <f ca="1">IF(OFFSET(Zdroj!AS$16,A937-1,0)=0,"",CONCATENATE("B",$A$2+2," - ",Zdroj!$AS$15))</f>
        <v/>
      </c>
      <c r="D945" s="81" t="str">
        <f ca="1">IF(C945="","",CONCATENATE(OFFSET(Zdroj!AS$16,A937-1,0)))</f>
        <v/>
      </c>
      <c r="E945" s="35" t="str">
        <f ca="1">IF(C945="","",OFFSET(Zdroj!AT$16,A937-1,0))</f>
        <v/>
      </c>
      <c r="F945" s="450"/>
      <c r="G945" s="451"/>
    </row>
    <row r="946" spans="1:7" x14ac:dyDescent="0.25">
      <c r="B946" s="449"/>
      <c r="C946" s="83" t="str">
        <f ca="1">IF(OFFSET(Zdroj!AU$16,A937-1,0)=0,"",CONCATENATE("B",$A$2+3," - ",Zdroj!$AU$15))</f>
        <v/>
      </c>
      <c r="D946" s="81" t="str">
        <f ca="1">IF(C946="","",CONCATENATE(OFFSET(Zdroj!AU$16,A937-1,0)))</f>
        <v/>
      </c>
      <c r="E946" s="35" t="str">
        <f ca="1">IF(C946="","",OFFSET(Zdroj!AV$16,A937-1,0))</f>
        <v/>
      </c>
      <c r="F946" s="450"/>
      <c r="G946" s="451"/>
    </row>
    <row r="947" spans="1:7" x14ac:dyDescent="0.25">
      <c r="B947" s="449"/>
      <c r="C947" s="83" t="str">
        <f ca="1">IF(OFFSET(Zdroj!AW$16,A937-1,0)=0,"",CONCATENATE("B",$A$2+4," - ",Zdroj!$AW$15))</f>
        <v/>
      </c>
      <c r="D947" s="81" t="str">
        <f ca="1">IF(C947="","",CONCATENATE(OFFSET(Zdroj!AW$16,A937-1,0)))</f>
        <v/>
      </c>
      <c r="E947" s="35" t="str">
        <f ca="1">IF(C947="","",OFFSET(Zdroj!AX$16,A937-1,0))</f>
        <v/>
      </c>
      <c r="F947" s="450"/>
      <c r="G947" s="451"/>
    </row>
    <row r="948" spans="1:7" x14ac:dyDescent="0.25">
      <c r="B948" s="449"/>
      <c r="C948" s="83" t="str">
        <f ca="1">IF(OFFSET(Zdroj!AY$16,A937-1,0)=0,"",CONCATENATE("B",$A$2+5," - ",Zdroj!$AY$15))</f>
        <v/>
      </c>
      <c r="D948" s="81" t="str">
        <f ca="1">IF(C948="","",CONCATENATE(OFFSET(Zdroj!AY$16,A937-1,0)))</f>
        <v/>
      </c>
      <c r="E948" s="35" t="str">
        <f ca="1">IF(C948="","",OFFSET(Zdroj!AZ$16,A937-1,0))</f>
        <v/>
      </c>
      <c r="F948" s="450"/>
      <c r="G948" s="451"/>
    </row>
    <row r="949" spans="1:7" x14ac:dyDescent="0.25">
      <c r="B949" s="449"/>
      <c r="C949" s="83" t="str">
        <f ca="1">IF(OFFSET(Zdroj!BA$16,A937-1,0)=0,"",CONCATENATE("B",$A$2+6," - ",Zdroj!$BA$15))</f>
        <v/>
      </c>
      <c r="D949" s="81" t="str">
        <f ca="1">IF(C949="","",CONCATENATE(OFFSET(Zdroj!BA$16,A937-1,0)))</f>
        <v/>
      </c>
      <c r="E949" s="35" t="str">
        <f ca="1">IF(C949="","",OFFSET(Zdroj!BB$16,A937-1,0))</f>
        <v/>
      </c>
      <c r="F949" s="450"/>
      <c r="G949" s="451"/>
    </row>
    <row r="950" spans="1:7" x14ac:dyDescent="0.25">
      <c r="B950" s="449"/>
      <c r="C950" s="83" t="str">
        <f ca="1">IF(OFFSET(Zdroj!BC$16,A937-1,0)=0,"",CONCATENATE("B",$A$2+7," - ",Zdroj!$BC$15))</f>
        <v/>
      </c>
      <c r="D950" s="81" t="str">
        <f ca="1">IF(C950="","",CONCATENATE(OFFSET(Zdroj!BC$16,A937-1,0)))</f>
        <v/>
      </c>
      <c r="E950" s="35" t="str">
        <f ca="1">IF(C950="","",OFFSET(Zdroj!BD$16,A937-1,0))</f>
        <v/>
      </c>
      <c r="F950" s="450"/>
      <c r="G950" s="451"/>
    </row>
    <row r="951" spans="1:7" x14ac:dyDescent="0.25">
      <c r="B951" s="449"/>
      <c r="C951" s="83" t="str">
        <f ca="1">IF(OFFSET(Zdroj!BE$16,A937-1,0)=0,"",CONCATENATE("B",$A$2+8," - ",Zdroj!$BE$15))</f>
        <v/>
      </c>
      <c r="D951" s="81" t="str">
        <f ca="1">IF(C951="","",CONCATENATE(OFFSET(Zdroj!BE$16,A937-1,0)))</f>
        <v/>
      </c>
      <c r="E951" s="35" t="str">
        <f ca="1">IF(C951="","",OFFSET(Zdroj!BF$16,A937-1,0))</f>
        <v/>
      </c>
      <c r="F951" s="450"/>
      <c r="G951" s="451"/>
    </row>
    <row r="952" spans="1:7" x14ac:dyDescent="0.25">
      <c r="B952" s="449"/>
      <c r="C952" s="83" t="str">
        <f ca="1">IF(OFFSET(Zdroj!BG$16,A937-1,0)=0,"",CONCATENATE("C",$A$2," - ",Zdroj!$BG$15))</f>
        <v/>
      </c>
      <c r="D952" s="81" t="str">
        <f ca="1">IF(C952="","",CONCATENATE(OFFSET(Zdroj!BG$16,A937-1,0)))</f>
        <v/>
      </c>
      <c r="E952" s="35" t="str">
        <f ca="1">IF(C952="","",OFFSET(Zdroj!BH$16,A937-1,0))</f>
        <v/>
      </c>
      <c r="F952" s="450" t="str">
        <f t="shared" ref="F952" ca="1" si="215">IF(SUM(E952:E953)=0,"",SUM(E952:E953))</f>
        <v/>
      </c>
      <c r="G952" s="451"/>
    </row>
    <row r="953" spans="1:7" x14ac:dyDescent="0.25">
      <c r="B953" s="449"/>
      <c r="C953" s="83" t="str">
        <f ca="1">IF(OFFSET(Zdroj!BI$16,A937-1,0)=0,"",CONCATENATE("C",$A$2+1," - ",Zdroj!$BI$15))</f>
        <v/>
      </c>
      <c r="D953" s="81" t="str">
        <f ca="1">IF(C953="","",CONCATENATE(OFFSET(Zdroj!BI$16,A937-1,0)))</f>
        <v/>
      </c>
      <c r="E953" s="35" t="str">
        <f ca="1">IF(C953="","",OFFSET(Zdroj!BJ$16,A937-1,0))</f>
        <v/>
      </c>
      <c r="F953" s="450"/>
      <c r="G953" s="451"/>
    </row>
    <row r="954" spans="1:7" x14ac:dyDescent="0.25">
      <c r="A954">
        <f>SUM((ROW()+15)/17)</f>
        <v>57</v>
      </c>
      <c r="B954" s="449" t="str">
        <f ca="1">IF(OFFSET(Zdroj!$B$16,A954-1,0)&gt;0,CONCATENATE(A954,"
","___ ","
",OFFSET(Zdroj!$B$16,A954-1,0)),"")</f>
        <v/>
      </c>
      <c r="C954" s="83" t="str">
        <f ca="1">IF(OFFSET(Zdroj!AI$16,A954-1,0)=0,"",CONCATENATE("A",$A$2," - ",Zdroj!$AI$15))</f>
        <v/>
      </c>
      <c r="D954" s="81" t="str">
        <f ca="1">IF(C954="","",CONCATENATE(OFFSET(Zdroj!AI$16,A954-1,0)," - ",OFFSET(Zdroj!BK$16,A954-1,0)))</f>
        <v/>
      </c>
      <c r="E954" s="35" t="str">
        <f ca="1">IF(C954="","",OFFSET(Zdroj!BL$16,A954-1,0))</f>
        <v/>
      </c>
      <c r="F954" s="450" t="str">
        <f t="shared" ref="F954" ca="1" si="216">IF(SUM(E954:E959)=0,"",SUM(E954:E959))</f>
        <v/>
      </c>
      <c r="G954" s="451" t="str">
        <f t="shared" ref="G954" ca="1" si="217">IF(SUM(E954:E970)=0,"",SUM(E954:E970))</f>
        <v/>
      </c>
    </row>
    <row r="955" spans="1:7" x14ac:dyDescent="0.25">
      <c r="B955" s="449"/>
      <c r="C955" s="83" t="str">
        <f ca="1">IF(OFFSET(Zdroj!AJ$16,A954-1,0)=0,"",CONCATENATE("A",$A$2+1," - ",Zdroj!$AJ$15))</f>
        <v/>
      </c>
      <c r="D955" s="81" t="str">
        <f ca="1">IF(C955="","",CONCATENATE(OFFSET(Zdroj!AJ$16,A954-1,0)," - ",OFFSET(Zdroj!BM$16,A954-1,0)))</f>
        <v/>
      </c>
      <c r="E955" s="35" t="str">
        <f ca="1">IF(C955="","",OFFSET(Zdroj!BN$16,A954-1,0))</f>
        <v/>
      </c>
      <c r="F955" s="450"/>
      <c r="G955" s="451"/>
    </row>
    <row r="956" spans="1:7" x14ac:dyDescent="0.25">
      <c r="B956" s="449"/>
      <c r="C956" s="83" t="str">
        <f ca="1">IF(OFFSET(Zdroj!AK$16,A954-1,0)=0,"",CONCATENATE("A",$A$2+2," - ",Zdroj!$AK$15))</f>
        <v/>
      </c>
      <c r="D956" s="81" t="str">
        <f ca="1">IF(C956="","",CONCATENATE(OFFSET(Zdroj!AK$16,A954-1,0)," - ",OFFSET(Zdroj!BO$16,A954-1,0)))</f>
        <v/>
      </c>
      <c r="E956" s="35" t="str">
        <f ca="1">IF(C956="","",OFFSET(Zdroj!BP$16,A954-1,0))</f>
        <v/>
      </c>
      <c r="F956" s="450"/>
      <c r="G956" s="451"/>
    </row>
    <row r="957" spans="1:7" x14ac:dyDescent="0.25">
      <c r="B957" s="449"/>
      <c r="C957" s="83" t="str">
        <f ca="1">IF(OFFSET(Zdroj!AL$16,A954-1,0)=0,"",CONCATENATE("A",$A$2+3," - ",Zdroj!$AL$15))</f>
        <v/>
      </c>
      <c r="D957" s="81" t="str">
        <f ca="1">IF(C957="","",CONCATENATE(OFFSET(Zdroj!AL$16,A954-1,0)," - ",OFFSET(Zdroj!BQ$16,A954-1,0)))</f>
        <v/>
      </c>
      <c r="E957" s="35" t="str">
        <f ca="1">IF(C957="","",OFFSET(Zdroj!BR$16,A954-1,0))</f>
        <v/>
      </c>
      <c r="F957" s="450"/>
      <c r="G957" s="451"/>
    </row>
    <row r="958" spans="1:7" x14ac:dyDescent="0.25">
      <c r="B958" s="449"/>
      <c r="C958" s="83" t="str">
        <f ca="1">IF(OFFSET(Zdroj!AM$16,A954-1,0)=0,"",CONCATENATE("A",$A$2+4," - ",Zdroj!$AM$15))</f>
        <v/>
      </c>
      <c r="D958" s="81" t="str">
        <f ca="1">IF(C958="","",CONCATENATE(OFFSET(Zdroj!AM$16,A954-1,0)," - ",OFFSET(Zdroj!BS$16,A954-1,0)))</f>
        <v/>
      </c>
      <c r="E958" s="35" t="str">
        <f ca="1">IF(C958="","",OFFSET(Zdroj!BT$16,A954-1,0))</f>
        <v/>
      </c>
      <c r="F958" s="450"/>
      <c r="G958" s="451"/>
    </row>
    <row r="959" spans="1:7" x14ac:dyDescent="0.25">
      <c r="B959" s="449"/>
      <c r="C959" s="83" t="str">
        <f ca="1">IF(OFFSET(Zdroj!AN$16,A954-1,0)=0,"",CONCATENATE("A",$A$2+5," - ",Zdroj!$AN$15))</f>
        <v/>
      </c>
      <c r="D959" s="81" t="str">
        <f ca="1">IF(C959="","",CONCATENATE(OFFSET(Zdroj!AN$16,A954-1,0)," - ",OFFSET(Zdroj!BU$16,A954-1,0)))</f>
        <v/>
      </c>
      <c r="E959" s="35" t="str">
        <f ca="1">IF(C959="","",OFFSET(Zdroj!BV$16,A954-1,0))</f>
        <v/>
      </c>
      <c r="F959" s="450"/>
      <c r="G959" s="451"/>
    </row>
    <row r="960" spans="1:7" x14ac:dyDescent="0.25">
      <c r="B960" s="449"/>
      <c r="C960" s="83" t="str">
        <f ca="1">IF(OFFSET(Zdroj!AO$16,A954-1,0)=0,"",CONCATENATE("B",$A$2," - ",Zdroj!$AO$15))</f>
        <v/>
      </c>
      <c r="D960" s="81" t="str">
        <f ca="1">IF(C960="","",CONCATENATE(OFFSET(Zdroj!AO$16,A954-1,0)))</f>
        <v/>
      </c>
      <c r="E960" s="35" t="str">
        <f ca="1">IF(C960="","",OFFSET(Zdroj!AP$16,A954-1,0))</f>
        <v/>
      </c>
      <c r="F960" s="450" t="str">
        <f t="shared" ref="F960" ca="1" si="218">IF(SUM(E960:E968)=0,"",SUM(E960:E968))</f>
        <v/>
      </c>
      <c r="G960" s="451"/>
    </row>
    <row r="961" spans="1:7" x14ac:dyDescent="0.25">
      <c r="B961" s="449"/>
      <c r="C961" s="83" t="str">
        <f ca="1">IF(OFFSET(Zdroj!AQ$16,A954-1,0)=0,"",CONCATENATE("B",$A$2+1," - ",Zdroj!$AQ$15))</f>
        <v/>
      </c>
      <c r="D961" s="81" t="str">
        <f ca="1">IF(C961="","",CONCATENATE(OFFSET(Zdroj!AQ$16,A954-1,0)))</f>
        <v/>
      </c>
      <c r="E961" s="35" t="str">
        <f ca="1">IF(C961="","",OFFSET(Zdroj!AR$16,A954-1,0))</f>
        <v/>
      </c>
      <c r="F961" s="450"/>
      <c r="G961" s="451"/>
    </row>
    <row r="962" spans="1:7" x14ac:dyDescent="0.25">
      <c r="B962" s="449"/>
      <c r="C962" s="83" t="str">
        <f ca="1">IF(OFFSET(Zdroj!AS$16,A954-1,0)=0,"",CONCATENATE("B",$A$2+2," - ",Zdroj!$AS$15))</f>
        <v/>
      </c>
      <c r="D962" s="81" t="str">
        <f ca="1">IF(C962="","",CONCATENATE(OFFSET(Zdroj!AS$16,A954-1,0)))</f>
        <v/>
      </c>
      <c r="E962" s="35" t="str">
        <f ca="1">IF(C962="","",OFFSET(Zdroj!AT$16,A954-1,0))</f>
        <v/>
      </c>
      <c r="F962" s="450"/>
      <c r="G962" s="451"/>
    </row>
    <row r="963" spans="1:7" x14ac:dyDescent="0.25">
      <c r="B963" s="449"/>
      <c r="C963" s="83" t="str">
        <f ca="1">IF(OFFSET(Zdroj!AU$16,A954-1,0)=0,"",CONCATENATE("B",$A$2+3," - ",Zdroj!$AU$15))</f>
        <v/>
      </c>
      <c r="D963" s="81" t="str">
        <f ca="1">IF(C963="","",CONCATENATE(OFFSET(Zdroj!AU$16,A954-1,0)))</f>
        <v/>
      </c>
      <c r="E963" s="35" t="str">
        <f ca="1">IF(C963="","",OFFSET(Zdroj!AV$16,A954-1,0))</f>
        <v/>
      </c>
      <c r="F963" s="450"/>
      <c r="G963" s="451"/>
    </row>
    <row r="964" spans="1:7" x14ac:dyDescent="0.25">
      <c r="B964" s="449"/>
      <c r="C964" s="83" t="str">
        <f ca="1">IF(OFFSET(Zdroj!AW$16,A954-1,0)=0,"",CONCATENATE("B",$A$2+4," - ",Zdroj!$AW$15))</f>
        <v/>
      </c>
      <c r="D964" s="81" t="str">
        <f ca="1">IF(C964="","",CONCATENATE(OFFSET(Zdroj!AW$16,A954-1,0)))</f>
        <v/>
      </c>
      <c r="E964" s="35" t="str">
        <f ca="1">IF(C964="","",OFFSET(Zdroj!AX$16,A954-1,0))</f>
        <v/>
      </c>
      <c r="F964" s="450"/>
      <c r="G964" s="451"/>
    </row>
    <row r="965" spans="1:7" x14ac:dyDescent="0.25">
      <c r="B965" s="449"/>
      <c r="C965" s="83" t="str">
        <f ca="1">IF(OFFSET(Zdroj!AY$16,A954-1,0)=0,"",CONCATENATE("B",$A$2+5," - ",Zdroj!$AY$15))</f>
        <v/>
      </c>
      <c r="D965" s="81" t="str">
        <f ca="1">IF(C965="","",CONCATENATE(OFFSET(Zdroj!AY$16,A954-1,0)))</f>
        <v/>
      </c>
      <c r="E965" s="35" t="str">
        <f ca="1">IF(C965="","",OFFSET(Zdroj!AZ$16,A954-1,0))</f>
        <v/>
      </c>
      <c r="F965" s="450"/>
      <c r="G965" s="451"/>
    </row>
    <row r="966" spans="1:7" x14ac:dyDescent="0.25">
      <c r="B966" s="449"/>
      <c r="C966" s="83" t="str">
        <f ca="1">IF(OFFSET(Zdroj!BA$16,A954-1,0)=0,"",CONCATENATE("B",$A$2+6," - ",Zdroj!$BA$15))</f>
        <v/>
      </c>
      <c r="D966" s="81" t="str">
        <f ca="1">IF(C966="","",CONCATENATE(OFFSET(Zdroj!BA$16,A954-1,0)))</f>
        <v/>
      </c>
      <c r="E966" s="35" t="str">
        <f ca="1">IF(C966="","",OFFSET(Zdroj!BB$16,A954-1,0))</f>
        <v/>
      </c>
      <c r="F966" s="450"/>
      <c r="G966" s="451"/>
    </row>
    <row r="967" spans="1:7" x14ac:dyDescent="0.25">
      <c r="B967" s="449"/>
      <c r="C967" s="83" t="str">
        <f ca="1">IF(OFFSET(Zdroj!BC$16,A954-1,0)=0,"",CONCATENATE("B",$A$2+7," - ",Zdroj!$BC$15))</f>
        <v/>
      </c>
      <c r="D967" s="81" t="str">
        <f ca="1">IF(C967="","",CONCATENATE(OFFSET(Zdroj!BC$16,A954-1,0)))</f>
        <v/>
      </c>
      <c r="E967" s="35" t="str">
        <f ca="1">IF(C967="","",OFFSET(Zdroj!BD$16,A954-1,0))</f>
        <v/>
      </c>
      <c r="F967" s="450"/>
      <c r="G967" s="451"/>
    </row>
    <row r="968" spans="1:7" x14ac:dyDescent="0.25">
      <c r="B968" s="449"/>
      <c r="C968" s="83" t="str">
        <f ca="1">IF(OFFSET(Zdroj!BE$16,A954-1,0)=0,"",CONCATENATE("B",$A$2+8," - ",Zdroj!$BE$15))</f>
        <v/>
      </c>
      <c r="D968" s="81" t="str">
        <f ca="1">IF(C968="","",CONCATENATE(OFFSET(Zdroj!BE$16,A954-1,0)))</f>
        <v/>
      </c>
      <c r="E968" s="35" t="str">
        <f ca="1">IF(C968="","",OFFSET(Zdroj!BF$16,A954-1,0))</f>
        <v/>
      </c>
      <c r="F968" s="450"/>
      <c r="G968" s="451"/>
    </row>
    <row r="969" spans="1:7" x14ac:dyDescent="0.25">
      <c r="B969" s="449"/>
      <c r="C969" s="83" t="str">
        <f ca="1">IF(OFFSET(Zdroj!BG$16,A954-1,0)=0,"",CONCATENATE("C",$A$2," - ",Zdroj!$BG$15))</f>
        <v/>
      </c>
      <c r="D969" s="81" t="str">
        <f ca="1">IF(C969="","",CONCATENATE(OFFSET(Zdroj!BG$16,A954-1,0)))</f>
        <v/>
      </c>
      <c r="E969" s="35" t="str">
        <f ca="1">IF(C969="","",OFFSET(Zdroj!BH$16,A954-1,0))</f>
        <v/>
      </c>
      <c r="F969" s="450" t="str">
        <f t="shared" ref="F969" ca="1" si="219">IF(SUM(E969:E970)=0,"",SUM(E969:E970))</f>
        <v/>
      </c>
      <c r="G969" s="451"/>
    </row>
    <row r="970" spans="1:7" x14ac:dyDescent="0.25">
      <c r="B970" s="449"/>
      <c r="C970" s="83" t="str">
        <f ca="1">IF(OFFSET(Zdroj!BI$16,A954-1,0)=0,"",CONCATENATE("C",$A$2+1," - ",Zdroj!$BI$15))</f>
        <v/>
      </c>
      <c r="D970" s="81" t="str">
        <f ca="1">IF(C970="","",CONCATENATE(OFFSET(Zdroj!BI$16,A954-1,0)))</f>
        <v/>
      </c>
      <c r="E970" s="35" t="str">
        <f ca="1">IF(C970="","",OFFSET(Zdroj!BJ$16,A954-1,0))</f>
        <v/>
      </c>
      <c r="F970" s="450"/>
      <c r="G970" s="451"/>
    </row>
    <row r="971" spans="1:7" x14ac:dyDescent="0.25">
      <c r="A971">
        <f>SUM((ROW()+15)/17)</f>
        <v>58</v>
      </c>
      <c r="B971" s="449" t="str">
        <f ca="1">IF(OFFSET(Zdroj!$B$16,A971-1,0)&gt;0,CONCATENATE(A971,"
","___ ","
",OFFSET(Zdroj!$B$16,A971-1,0)),"")</f>
        <v/>
      </c>
      <c r="C971" s="83" t="str">
        <f ca="1">IF(OFFSET(Zdroj!AI$16,A971-1,0)=0,"",CONCATENATE("A",$A$2," - ",Zdroj!$AI$15))</f>
        <v/>
      </c>
      <c r="D971" s="81" t="str">
        <f ca="1">IF(C971="","",CONCATENATE(OFFSET(Zdroj!AI$16,A971-1,0)," - ",OFFSET(Zdroj!BK$16,A971-1,0)))</f>
        <v/>
      </c>
      <c r="E971" s="35" t="str">
        <f ca="1">IF(C971="","",OFFSET(Zdroj!BL$16,A971-1,0))</f>
        <v/>
      </c>
      <c r="F971" s="450" t="str">
        <f t="shared" ref="F971" ca="1" si="220">IF(SUM(E971:E976)=0,"",SUM(E971:E976))</f>
        <v/>
      </c>
      <c r="G971" s="451" t="str">
        <f t="shared" ref="G971" ca="1" si="221">IF(SUM(E971:E987)=0,"",SUM(E971:E987))</f>
        <v/>
      </c>
    </row>
    <row r="972" spans="1:7" x14ac:dyDescent="0.25">
      <c r="B972" s="449"/>
      <c r="C972" s="83" t="str">
        <f ca="1">IF(OFFSET(Zdroj!AJ$16,A971-1,0)=0,"",CONCATENATE("A",$A$2+1," - ",Zdroj!$AJ$15))</f>
        <v/>
      </c>
      <c r="D972" s="81" t="str">
        <f ca="1">IF(C972="","",CONCATENATE(OFFSET(Zdroj!AJ$16,A971-1,0)," - ",OFFSET(Zdroj!BM$16,A971-1,0)))</f>
        <v/>
      </c>
      <c r="E972" s="35" t="str">
        <f ca="1">IF(C972="","",OFFSET(Zdroj!BN$16,A971-1,0))</f>
        <v/>
      </c>
      <c r="F972" s="450"/>
      <c r="G972" s="451"/>
    </row>
    <row r="973" spans="1:7" x14ac:dyDescent="0.25">
      <c r="B973" s="449"/>
      <c r="C973" s="83" t="str">
        <f ca="1">IF(OFFSET(Zdroj!AK$16,A971-1,0)=0,"",CONCATENATE("A",$A$2+2," - ",Zdroj!$AK$15))</f>
        <v/>
      </c>
      <c r="D973" s="81" t="str">
        <f ca="1">IF(C973="","",CONCATENATE(OFFSET(Zdroj!AK$16,A971-1,0)," - ",OFFSET(Zdroj!BO$16,A971-1,0)))</f>
        <v/>
      </c>
      <c r="E973" s="35" t="str">
        <f ca="1">IF(C973="","",OFFSET(Zdroj!BP$16,A971-1,0))</f>
        <v/>
      </c>
      <c r="F973" s="450"/>
      <c r="G973" s="451"/>
    </row>
    <row r="974" spans="1:7" x14ac:dyDescent="0.25">
      <c r="B974" s="449"/>
      <c r="C974" s="83" t="str">
        <f ca="1">IF(OFFSET(Zdroj!AL$16,A971-1,0)=0,"",CONCATENATE("A",$A$2+3," - ",Zdroj!$AL$15))</f>
        <v/>
      </c>
      <c r="D974" s="81" t="str">
        <f ca="1">IF(C974="","",CONCATENATE(OFFSET(Zdroj!AL$16,A971-1,0)," - ",OFFSET(Zdroj!BQ$16,A971-1,0)))</f>
        <v/>
      </c>
      <c r="E974" s="35" t="str">
        <f ca="1">IF(C974="","",OFFSET(Zdroj!BR$16,A971-1,0))</f>
        <v/>
      </c>
      <c r="F974" s="450"/>
      <c r="G974" s="451"/>
    </row>
    <row r="975" spans="1:7" x14ac:dyDescent="0.25">
      <c r="B975" s="449"/>
      <c r="C975" s="83" t="str">
        <f ca="1">IF(OFFSET(Zdroj!AM$16,A971-1,0)=0,"",CONCATENATE("A",$A$2+4," - ",Zdroj!$AM$15))</f>
        <v/>
      </c>
      <c r="D975" s="81" t="str">
        <f ca="1">IF(C975="","",CONCATENATE(OFFSET(Zdroj!AM$16,A971-1,0)," - ",OFFSET(Zdroj!BS$16,A971-1,0)))</f>
        <v/>
      </c>
      <c r="E975" s="35" t="str">
        <f ca="1">IF(C975="","",OFFSET(Zdroj!BT$16,A971-1,0))</f>
        <v/>
      </c>
      <c r="F975" s="450"/>
      <c r="G975" s="451"/>
    </row>
    <row r="976" spans="1:7" x14ac:dyDescent="0.25">
      <c r="B976" s="449"/>
      <c r="C976" s="83" t="str">
        <f ca="1">IF(OFFSET(Zdroj!AN$16,A971-1,0)=0,"",CONCATENATE("A",$A$2+5," - ",Zdroj!$AN$15))</f>
        <v/>
      </c>
      <c r="D976" s="81" t="str">
        <f ca="1">IF(C976="","",CONCATENATE(OFFSET(Zdroj!AN$16,A971-1,0)," - ",OFFSET(Zdroj!BU$16,A971-1,0)))</f>
        <v/>
      </c>
      <c r="E976" s="35" t="str">
        <f ca="1">IF(C976="","",OFFSET(Zdroj!BV$16,A971-1,0))</f>
        <v/>
      </c>
      <c r="F976" s="450"/>
      <c r="G976" s="451"/>
    </row>
    <row r="977" spans="1:7" x14ac:dyDescent="0.25">
      <c r="B977" s="449"/>
      <c r="C977" s="83" t="str">
        <f ca="1">IF(OFFSET(Zdroj!AO$16,A971-1,0)=0,"",CONCATENATE("B",$A$2," - ",Zdroj!$AO$15))</f>
        <v/>
      </c>
      <c r="D977" s="81" t="str">
        <f ca="1">IF(C977="","",CONCATENATE(OFFSET(Zdroj!AO$16,A971-1,0)))</f>
        <v/>
      </c>
      <c r="E977" s="35" t="str">
        <f ca="1">IF(C977="","",OFFSET(Zdroj!AP$16,A971-1,0))</f>
        <v/>
      </c>
      <c r="F977" s="450" t="str">
        <f t="shared" ref="F977" ca="1" si="222">IF(SUM(E977:E985)=0,"",SUM(E977:E985))</f>
        <v/>
      </c>
      <c r="G977" s="451"/>
    </row>
    <row r="978" spans="1:7" x14ac:dyDescent="0.25">
      <c r="B978" s="449"/>
      <c r="C978" s="83" t="str">
        <f ca="1">IF(OFFSET(Zdroj!AQ$16,A971-1,0)=0,"",CONCATENATE("B",$A$2+1," - ",Zdroj!$AQ$15))</f>
        <v/>
      </c>
      <c r="D978" s="81" t="str">
        <f ca="1">IF(C978="","",CONCATENATE(OFFSET(Zdroj!AQ$16,A971-1,0)))</f>
        <v/>
      </c>
      <c r="E978" s="35" t="str">
        <f ca="1">IF(C978="","",OFFSET(Zdroj!AR$16,A971-1,0))</f>
        <v/>
      </c>
      <c r="F978" s="450"/>
      <c r="G978" s="451"/>
    </row>
    <row r="979" spans="1:7" x14ac:dyDescent="0.25">
      <c r="B979" s="449"/>
      <c r="C979" s="83" t="str">
        <f ca="1">IF(OFFSET(Zdroj!AS$16,A971-1,0)=0,"",CONCATENATE("B",$A$2+2," - ",Zdroj!$AS$15))</f>
        <v/>
      </c>
      <c r="D979" s="81" t="str">
        <f ca="1">IF(C979="","",CONCATENATE(OFFSET(Zdroj!AS$16,A971-1,0)))</f>
        <v/>
      </c>
      <c r="E979" s="35" t="str">
        <f ca="1">IF(C979="","",OFFSET(Zdroj!AT$16,A971-1,0))</f>
        <v/>
      </c>
      <c r="F979" s="450"/>
      <c r="G979" s="451"/>
    </row>
    <row r="980" spans="1:7" x14ac:dyDescent="0.25">
      <c r="B980" s="449"/>
      <c r="C980" s="83" t="str">
        <f ca="1">IF(OFFSET(Zdroj!AU$16,A971-1,0)=0,"",CONCATENATE("B",$A$2+3," - ",Zdroj!$AU$15))</f>
        <v/>
      </c>
      <c r="D980" s="81" t="str">
        <f ca="1">IF(C980="","",CONCATENATE(OFFSET(Zdroj!AU$16,A971-1,0)))</f>
        <v/>
      </c>
      <c r="E980" s="35" t="str">
        <f ca="1">IF(C980="","",OFFSET(Zdroj!AV$16,A971-1,0))</f>
        <v/>
      </c>
      <c r="F980" s="450"/>
      <c r="G980" s="451"/>
    </row>
    <row r="981" spans="1:7" x14ac:dyDescent="0.25">
      <c r="B981" s="449"/>
      <c r="C981" s="83" t="str">
        <f ca="1">IF(OFFSET(Zdroj!AW$16,A971-1,0)=0,"",CONCATENATE("B",$A$2+4," - ",Zdroj!$AW$15))</f>
        <v/>
      </c>
      <c r="D981" s="81" t="str">
        <f ca="1">IF(C981="","",CONCATENATE(OFFSET(Zdroj!AW$16,A971-1,0)))</f>
        <v/>
      </c>
      <c r="E981" s="35" t="str">
        <f ca="1">IF(C981="","",OFFSET(Zdroj!AX$16,A971-1,0))</f>
        <v/>
      </c>
      <c r="F981" s="450"/>
      <c r="G981" s="451"/>
    </row>
    <row r="982" spans="1:7" x14ac:dyDescent="0.25">
      <c r="B982" s="449"/>
      <c r="C982" s="83" t="str">
        <f ca="1">IF(OFFSET(Zdroj!AY$16,A971-1,0)=0,"",CONCATENATE("B",$A$2+5," - ",Zdroj!$AY$15))</f>
        <v/>
      </c>
      <c r="D982" s="81" t="str">
        <f ca="1">IF(C982="","",CONCATENATE(OFFSET(Zdroj!AY$16,A971-1,0)))</f>
        <v/>
      </c>
      <c r="E982" s="35" t="str">
        <f ca="1">IF(C982="","",OFFSET(Zdroj!AZ$16,A971-1,0))</f>
        <v/>
      </c>
      <c r="F982" s="450"/>
      <c r="G982" s="451"/>
    </row>
    <row r="983" spans="1:7" x14ac:dyDescent="0.25">
      <c r="B983" s="449"/>
      <c r="C983" s="83" t="str">
        <f ca="1">IF(OFFSET(Zdroj!BA$16,A971-1,0)=0,"",CONCATENATE("B",$A$2+6," - ",Zdroj!$BA$15))</f>
        <v/>
      </c>
      <c r="D983" s="81" t="str">
        <f ca="1">IF(C983="","",CONCATENATE(OFFSET(Zdroj!BA$16,A971-1,0)))</f>
        <v/>
      </c>
      <c r="E983" s="35" t="str">
        <f ca="1">IF(C983="","",OFFSET(Zdroj!BB$16,A971-1,0))</f>
        <v/>
      </c>
      <c r="F983" s="450"/>
      <c r="G983" s="451"/>
    </row>
    <row r="984" spans="1:7" x14ac:dyDescent="0.25">
      <c r="B984" s="449"/>
      <c r="C984" s="83" t="str">
        <f ca="1">IF(OFFSET(Zdroj!BC$16,A971-1,0)=0,"",CONCATENATE("B",$A$2+7," - ",Zdroj!$BC$15))</f>
        <v/>
      </c>
      <c r="D984" s="81" t="str">
        <f ca="1">IF(C984="","",CONCATENATE(OFFSET(Zdroj!BC$16,A971-1,0)))</f>
        <v/>
      </c>
      <c r="E984" s="35" t="str">
        <f ca="1">IF(C984="","",OFFSET(Zdroj!BD$16,A971-1,0))</f>
        <v/>
      </c>
      <c r="F984" s="450"/>
      <c r="G984" s="451"/>
    </row>
    <row r="985" spans="1:7" x14ac:dyDescent="0.25">
      <c r="B985" s="449"/>
      <c r="C985" s="83" t="str">
        <f ca="1">IF(OFFSET(Zdroj!BE$16,A971-1,0)=0,"",CONCATENATE("B",$A$2+8," - ",Zdroj!$BE$15))</f>
        <v/>
      </c>
      <c r="D985" s="81" t="str">
        <f ca="1">IF(C985="","",CONCATENATE(OFFSET(Zdroj!BE$16,A971-1,0)))</f>
        <v/>
      </c>
      <c r="E985" s="35" t="str">
        <f ca="1">IF(C985="","",OFFSET(Zdroj!BF$16,A971-1,0))</f>
        <v/>
      </c>
      <c r="F985" s="450"/>
      <c r="G985" s="451"/>
    </row>
    <row r="986" spans="1:7" x14ac:dyDescent="0.25">
      <c r="B986" s="449"/>
      <c r="C986" s="83" t="str">
        <f ca="1">IF(OFFSET(Zdroj!BG$16,A971-1,0)=0,"",CONCATENATE("C",$A$2," - ",Zdroj!$BG$15))</f>
        <v/>
      </c>
      <c r="D986" s="81" t="str">
        <f ca="1">IF(C986="","",CONCATENATE(OFFSET(Zdroj!BG$16,A971-1,0)))</f>
        <v/>
      </c>
      <c r="E986" s="35" t="str">
        <f ca="1">IF(C986="","",OFFSET(Zdroj!BH$16,A971-1,0))</f>
        <v/>
      </c>
      <c r="F986" s="450" t="str">
        <f t="shared" ref="F986" ca="1" si="223">IF(SUM(E986:E987)=0,"",SUM(E986:E987))</f>
        <v/>
      </c>
      <c r="G986" s="451"/>
    </row>
    <row r="987" spans="1:7" x14ac:dyDescent="0.25">
      <c r="B987" s="449"/>
      <c r="C987" s="83" t="str">
        <f ca="1">IF(OFFSET(Zdroj!BI$16,A971-1,0)=0,"",CONCATENATE("C",$A$2+1," - ",Zdroj!$BI$15))</f>
        <v/>
      </c>
      <c r="D987" s="81" t="str">
        <f ca="1">IF(C987="","",CONCATENATE(OFFSET(Zdroj!BI$16,A971-1,0)))</f>
        <v/>
      </c>
      <c r="E987" s="35" t="str">
        <f ca="1">IF(C987="","",OFFSET(Zdroj!BJ$16,A971-1,0))</f>
        <v/>
      </c>
      <c r="F987" s="450"/>
      <c r="G987" s="451"/>
    </row>
    <row r="988" spans="1:7" x14ac:dyDescent="0.25">
      <c r="A988">
        <f>SUM((ROW()+15)/17)</f>
        <v>59</v>
      </c>
      <c r="B988" s="449" t="str">
        <f ca="1">IF(OFFSET(Zdroj!$B$16,A988-1,0)&gt;0,CONCATENATE(A988,"
","___ ","
",OFFSET(Zdroj!$B$16,A988-1,0)),"")</f>
        <v/>
      </c>
      <c r="C988" s="83" t="str">
        <f ca="1">IF(OFFSET(Zdroj!AI$16,A988-1,0)=0,"",CONCATENATE("A",$A$2," - ",Zdroj!$AI$15))</f>
        <v/>
      </c>
      <c r="D988" s="81" t="str">
        <f ca="1">IF(C988="","",CONCATENATE(OFFSET(Zdroj!AI$16,A988-1,0)," - ",OFFSET(Zdroj!BK$16,A988-1,0)))</f>
        <v/>
      </c>
      <c r="E988" s="35" t="str">
        <f ca="1">IF(C988="","",OFFSET(Zdroj!BL$16,A988-1,0))</f>
        <v/>
      </c>
      <c r="F988" s="450" t="str">
        <f t="shared" ref="F988" ca="1" si="224">IF(SUM(E988:E993)=0,"",SUM(E988:E993))</f>
        <v/>
      </c>
      <c r="G988" s="451" t="str">
        <f t="shared" ref="G988" ca="1" si="225">IF(SUM(E988:E1004)=0,"",SUM(E988:E1004))</f>
        <v/>
      </c>
    </row>
    <row r="989" spans="1:7" x14ac:dyDescent="0.25">
      <c r="B989" s="449"/>
      <c r="C989" s="83" t="str">
        <f ca="1">IF(OFFSET(Zdroj!AJ$16,A988-1,0)=0,"",CONCATENATE("A",$A$2+1," - ",Zdroj!$AJ$15))</f>
        <v/>
      </c>
      <c r="D989" s="81" t="str">
        <f ca="1">IF(C989="","",CONCATENATE(OFFSET(Zdroj!AJ$16,A988-1,0)," - ",OFFSET(Zdroj!BM$16,A988-1,0)))</f>
        <v/>
      </c>
      <c r="E989" s="35" t="str">
        <f ca="1">IF(C989="","",OFFSET(Zdroj!BN$16,A988-1,0))</f>
        <v/>
      </c>
      <c r="F989" s="450"/>
      <c r="G989" s="451"/>
    </row>
    <row r="990" spans="1:7" x14ac:dyDescent="0.25">
      <c r="B990" s="449"/>
      <c r="C990" s="83" t="str">
        <f ca="1">IF(OFFSET(Zdroj!AK$16,A988-1,0)=0,"",CONCATENATE("A",$A$2+2," - ",Zdroj!$AK$15))</f>
        <v/>
      </c>
      <c r="D990" s="81" t="str">
        <f ca="1">IF(C990="","",CONCATENATE(OFFSET(Zdroj!AK$16,A988-1,0)," - ",OFFSET(Zdroj!BO$16,A988-1,0)))</f>
        <v/>
      </c>
      <c r="E990" s="35" t="str">
        <f ca="1">IF(C990="","",OFFSET(Zdroj!BP$16,A988-1,0))</f>
        <v/>
      </c>
      <c r="F990" s="450"/>
      <c r="G990" s="451"/>
    </row>
    <row r="991" spans="1:7" x14ac:dyDescent="0.25">
      <c r="B991" s="449"/>
      <c r="C991" s="83" t="str">
        <f ca="1">IF(OFFSET(Zdroj!AL$16,A988-1,0)=0,"",CONCATENATE("A",$A$2+3," - ",Zdroj!$AL$15))</f>
        <v/>
      </c>
      <c r="D991" s="81" t="str">
        <f ca="1">IF(C991="","",CONCATENATE(OFFSET(Zdroj!AL$16,A988-1,0)," - ",OFFSET(Zdroj!BQ$16,A988-1,0)))</f>
        <v/>
      </c>
      <c r="E991" s="35" t="str">
        <f ca="1">IF(C991="","",OFFSET(Zdroj!BR$16,A988-1,0))</f>
        <v/>
      </c>
      <c r="F991" s="450"/>
      <c r="G991" s="451"/>
    </row>
    <row r="992" spans="1:7" x14ac:dyDescent="0.25">
      <c r="B992" s="449"/>
      <c r="C992" s="83" t="str">
        <f ca="1">IF(OFFSET(Zdroj!AM$16,A988-1,0)=0,"",CONCATENATE("A",$A$2+4," - ",Zdroj!$AM$15))</f>
        <v/>
      </c>
      <c r="D992" s="81" t="str">
        <f ca="1">IF(C992="","",CONCATENATE(OFFSET(Zdroj!AM$16,A988-1,0)," - ",OFFSET(Zdroj!BS$16,A988-1,0)))</f>
        <v/>
      </c>
      <c r="E992" s="35" t="str">
        <f ca="1">IF(C992="","",OFFSET(Zdroj!BT$16,A988-1,0))</f>
        <v/>
      </c>
      <c r="F992" s="450"/>
      <c r="G992" s="451"/>
    </row>
    <row r="993" spans="1:7" x14ac:dyDescent="0.25">
      <c r="B993" s="449"/>
      <c r="C993" s="83" t="str">
        <f ca="1">IF(OFFSET(Zdroj!AN$16,A988-1,0)=0,"",CONCATENATE("A",$A$2+5," - ",Zdroj!$AN$15))</f>
        <v/>
      </c>
      <c r="D993" s="81" t="str">
        <f ca="1">IF(C993="","",CONCATENATE(OFFSET(Zdroj!AN$16,A988-1,0)," - ",OFFSET(Zdroj!BU$16,A988-1,0)))</f>
        <v/>
      </c>
      <c r="E993" s="35" t="str">
        <f ca="1">IF(C993="","",OFFSET(Zdroj!BV$16,A988-1,0))</f>
        <v/>
      </c>
      <c r="F993" s="450"/>
      <c r="G993" s="451"/>
    </row>
    <row r="994" spans="1:7" x14ac:dyDescent="0.25">
      <c r="B994" s="449"/>
      <c r="C994" s="83" t="str">
        <f ca="1">IF(OFFSET(Zdroj!AO$16,A988-1,0)=0,"",CONCATENATE("B",$A$2," - ",Zdroj!$AO$15))</f>
        <v/>
      </c>
      <c r="D994" s="81" t="str">
        <f ca="1">IF(C994="","",CONCATENATE(OFFSET(Zdroj!AO$16,A988-1,0)))</f>
        <v/>
      </c>
      <c r="E994" s="35" t="str">
        <f ca="1">IF(C994="","",OFFSET(Zdroj!AP$16,A988-1,0))</f>
        <v/>
      </c>
      <c r="F994" s="450" t="str">
        <f t="shared" ref="F994" ca="1" si="226">IF(SUM(E994:E1002)=0,"",SUM(E994:E1002))</f>
        <v/>
      </c>
      <c r="G994" s="451"/>
    </row>
    <row r="995" spans="1:7" x14ac:dyDescent="0.25">
      <c r="B995" s="449"/>
      <c r="C995" s="83" t="str">
        <f ca="1">IF(OFFSET(Zdroj!AQ$16,A988-1,0)=0,"",CONCATENATE("B",$A$2+1," - ",Zdroj!$AQ$15))</f>
        <v/>
      </c>
      <c r="D995" s="81" t="str">
        <f ca="1">IF(C995="","",CONCATENATE(OFFSET(Zdroj!AQ$16,A988-1,0)))</f>
        <v/>
      </c>
      <c r="E995" s="35" t="str">
        <f ca="1">IF(C995="","",OFFSET(Zdroj!AR$16,A988-1,0))</f>
        <v/>
      </c>
      <c r="F995" s="450"/>
      <c r="G995" s="451"/>
    </row>
    <row r="996" spans="1:7" x14ac:dyDescent="0.25">
      <c r="B996" s="449"/>
      <c r="C996" s="83" t="str">
        <f ca="1">IF(OFFSET(Zdroj!AS$16,A988-1,0)=0,"",CONCATENATE("B",$A$2+2," - ",Zdroj!$AS$15))</f>
        <v/>
      </c>
      <c r="D996" s="81" t="str">
        <f ca="1">IF(C996="","",CONCATENATE(OFFSET(Zdroj!AS$16,A988-1,0)))</f>
        <v/>
      </c>
      <c r="E996" s="35" t="str">
        <f ca="1">IF(C996="","",OFFSET(Zdroj!AT$16,A988-1,0))</f>
        <v/>
      </c>
      <c r="F996" s="450"/>
      <c r="G996" s="451"/>
    </row>
    <row r="997" spans="1:7" x14ac:dyDescent="0.25">
      <c r="B997" s="449"/>
      <c r="C997" s="83" t="str">
        <f ca="1">IF(OFFSET(Zdroj!AU$16,A988-1,0)=0,"",CONCATENATE("B",$A$2+3," - ",Zdroj!$AU$15))</f>
        <v/>
      </c>
      <c r="D997" s="81" t="str">
        <f ca="1">IF(C997="","",CONCATENATE(OFFSET(Zdroj!AU$16,A988-1,0)))</f>
        <v/>
      </c>
      <c r="E997" s="35" t="str">
        <f ca="1">IF(C997="","",OFFSET(Zdroj!AV$16,A988-1,0))</f>
        <v/>
      </c>
      <c r="F997" s="450"/>
      <c r="G997" s="451"/>
    </row>
    <row r="998" spans="1:7" x14ac:dyDescent="0.25">
      <c r="B998" s="449"/>
      <c r="C998" s="83" t="str">
        <f ca="1">IF(OFFSET(Zdroj!AW$16,A988-1,0)=0,"",CONCATENATE("B",$A$2+4," - ",Zdroj!$AW$15))</f>
        <v/>
      </c>
      <c r="D998" s="81" t="str">
        <f ca="1">IF(C998="","",CONCATENATE(OFFSET(Zdroj!AW$16,A988-1,0)))</f>
        <v/>
      </c>
      <c r="E998" s="35" t="str">
        <f ca="1">IF(C998="","",OFFSET(Zdroj!AX$16,A988-1,0))</f>
        <v/>
      </c>
      <c r="F998" s="450"/>
      <c r="G998" s="451"/>
    </row>
    <row r="999" spans="1:7" x14ac:dyDescent="0.25">
      <c r="B999" s="449"/>
      <c r="C999" s="83" t="str">
        <f ca="1">IF(OFFSET(Zdroj!AY$16,A988-1,0)=0,"",CONCATENATE("B",$A$2+5," - ",Zdroj!$AY$15))</f>
        <v/>
      </c>
      <c r="D999" s="81" t="str">
        <f ca="1">IF(C999="","",CONCATENATE(OFFSET(Zdroj!AY$16,A988-1,0)))</f>
        <v/>
      </c>
      <c r="E999" s="35" t="str">
        <f ca="1">IF(C999="","",OFFSET(Zdroj!AZ$16,A988-1,0))</f>
        <v/>
      </c>
      <c r="F999" s="450"/>
      <c r="G999" s="451"/>
    </row>
    <row r="1000" spans="1:7" x14ac:dyDescent="0.25">
      <c r="B1000" s="449"/>
      <c r="C1000" s="83" t="str">
        <f ca="1">IF(OFFSET(Zdroj!BA$16,A988-1,0)=0,"",CONCATENATE("B",$A$2+6," - ",Zdroj!$BA$15))</f>
        <v/>
      </c>
      <c r="D1000" s="81" t="str">
        <f ca="1">IF(C1000="","",CONCATENATE(OFFSET(Zdroj!BA$16,A988-1,0)))</f>
        <v/>
      </c>
      <c r="E1000" s="35" t="str">
        <f ca="1">IF(C1000="","",OFFSET(Zdroj!BB$16,A988-1,0))</f>
        <v/>
      </c>
      <c r="F1000" s="450"/>
      <c r="G1000" s="451"/>
    </row>
    <row r="1001" spans="1:7" x14ac:dyDescent="0.25">
      <c r="B1001" s="449"/>
      <c r="C1001" s="83" t="str">
        <f ca="1">IF(OFFSET(Zdroj!BC$16,A988-1,0)=0,"",CONCATENATE("B",$A$2+7," - ",Zdroj!$BC$15))</f>
        <v/>
      </c>
      <c r="D1001" s="81" t="str">
        <f ca="1">IF(C1001="","",CONCATENATE(OFFSET(Zdroj!BC$16,A988-1,0)))</f>
        <v/>
      </c>
      <c r="E1001" s="35" t="str">
        <f ca="1">IF(C1001="","",OFFSET(Zdroj!BD$16,A988-1,0))</f>
        <v/>
      </c>
      <c r="F1001" s="450"/>
      <c r="G1001" s="451"/>
    </row>
    <row r="1002" spans="1:7" x14ac:dyDescent="0.25">
      <c r="B1002" s="449"/>
      <c r="C1002" s="83" t="str">
        <f ca="1">IF(OFFSET(Zdroj!BE$16,A988-1,0)=0,"",CONCATENATE("B",$A$2+8," - ",Zdroj!$BE$15))</f>
        <v/>
      </c>
      <c r="D1002" s="81" t="str">
        <f ca="1">IF(C1002="","",CONCATENATE(OFFSET(Zdroj!BE$16,A988-1,0)))</f>
        <v/>
      </c>
      <c r="E1002" s="35" t="str">
        <f ca="1">IF(C1002="","",OFFSET(Zdroj!BF$16,A988-1,0))</f>
        <v/>
      </c>
      <c r="F1002" s="450"/>
      <c r="G1002" s="451"/>
    </row>
    <row r="1003" spans="1:7" x14ac:dyDescent="0.25">
      <c r="B1003" s="449"/>
      <c r="C1003" s="83" t="str">
        <f ca="1">IF(OFFSET(Zdroj!BG$16,A988-1,0)=0,"",CONCATENATE("C",$A$2," - ",Zdroj!$BG$15))</f>
        <v/>
      </c>
      <c r="D1003" s="81" t="str">
        <f ca="1">IF(C1003="","",CONCATENATE(OFFSET(Zdroj!BG$16,A988-1,0)))</f>
        <v/>
      </c>
      <c r="E1003" s="35" t="str">
        <f ca="1">IF(C1003="","",OFFSET(Zdroj!BH$16,A988-1,0))</f>
        <v/>
      </c>
      <c r="F1003" s="450" t="str">
        <f t="shared" ref="F1003" ca="1" si="227">IF(SUM(E1003:E1004)=0,"",SUM(E1003:E1004))</f>
        <v/>
      </c>
      <c r="G1003" s="451"/>
    </row>
    <row r="1004" spans="1:7" x14ac:dyDescent="0.25">
      <c r="B1004" s="449"/>
      <c r="C1004" s="83" t="str">
        <f ca="1">IF(OFFSET(Zdroj!BI$16,A988-1,0)=0,"",CONCATENATE("C",$A$2+1," - ",Zdroj!$BI$15))</f>
        <v/>
      </c>
      <c r="D1004" s="81" t="str">
        <f ca="1">IF(C1004="","",CONCATENATE(OFFSET(Zdroj!BI$16,A988-1,0)))</f>
        <v/>
      </c>
      <c r="E1004" s="35" t="str">
        <f ca="1">IF(C1004="","",OFFSET(Zdroj!BJ$16,A988-1,0))</f>
        <v/>
      </c>
      <c r="F1004" s="450"/>
      <c r="G1004" s="451"/>
    </row>
    <row r="1005" spans="1:7" x14ac:dyDescent="0.25">
      <c r="A1005">
        <f>SUM((ROW()+15)/17)</f>
        <v>60</v>
      </c>
      <c r="B1005" s="449" t="str">
        <f ca="1">IF(OFFSET(Zdroj!$B$16,A1005-1,0)&gt;0,CONCATENATE(A1005,"
","___ ","
",OFFSET(Zdroj!$B$16,A1005-1,0)),"")</f>
        <v/>
      </c>
      <c r="C1005" s="83" t="str">
        <f ca="1">IF(OFFSET(Zdroj!AI$16,A1005-1,0)=0,"",CONCATENATE("A",$A$2," - ",Zdroj!$AI$15))</f>
        <v/>
      </c>
      <c r="D1005" s="81" t="str">
        <f ca="1">IF(C1005="","",CONCATENATE(OFFSET(Zdroj!AI$16,A1005-1,0)," - ",OFFSET(Zdroj!BK$16,A1005-1,0)))</f>
        <v/>
      </c>
      <c r="E1005" s="35" t="str">
        <f ca="1">IF(C1005="","",OFFSET(Zdroj!BL$16,A1005-1,0))</f>
        <v/>
      </c>
      <c r="F1005" s="450" t="str">
        <f t="shared" ref="F1005" ca="1" si="228">IF(SUM(E1005:E1010)=0,"",SUM(E1005:E1010))</f>
        <v/>
      </c>
      <c r="G1005" s="451" t="str">
        <f t="shared" ref="G1005" ca="1" si="229">IF(SUM(E1005:E1021)=0,"",SUM(E1005:E1021))</f>
        <v/>
      </c>
    </row>
    <row r="1006" spans="1:7" x14ac:dyDescent="0.25">
      <c r="B1006" s="449"/>
      <c r="C1006" s="83" t="str">
        <f ca="1">IF(OFFSET(Zdroj!AJ$16,A1005-1,0)=0,"",CONCATENATE("A",$A$2+1," - ",Zdroj!$AJ$15))</f>
        <v/>
      </c>
      <c r="D1006" s="81" t="str">
        <f ca="1">IF(C1006="","",CONCATENATE(OFFSET(Zdroj!AJ$16,A1005-1,0)," - ",OFFSET(Zdroj!BM$16,A1005-1,0)))</f>
        <v/>
      </c>
      <c r="E1006" s="35" t="str">
        <f ca="1">IF(C1006="","",OFFSET(Zdroj!BN$16,A1005-1,0))</f>
        <v/>
      </c>
      <c r="F1006" s="450"/>
      <c r="G1006" s="451"/>
    </row>
    <row r="1007" spans="1:7" x14ac:dyDescent="0.25">
      <c r="B1007" s="449"/>
      <c r="C1007" s="83" t="str">
        <f ca="1">IF(OFFSET(Zdroj!AK$16,A1005-1,0)=0,"",CONCATENATE("A",$A$2+2," - ",Zdroj!$AK$15))</f>
        <v/>
      </c>
      <c r="D1007" s="81" t="str">
        <f ca="1">IF(C1007="","",CONCATENATE(OFFSET(Zdroj!AK$16,A1005-1,0)," - ",OFFSET(Zdroj!BO$16,A1005-1,0)))</f>
        <v/>
      </c>
      <c r="E1007" s="35" t="str">
        <f ca="1">IF(C1007="","",OFFSET(Zdroj!BP$16,A1005-1,0))</f>
        <v/>
      </c>
      <c r="F1007" s="450"/>
      <c r="G1007" s="451"/>
    </row>
    <row r="1008" spans="1:7" x14ac:dyDescent="0.25">
      <c r="B1008" s="449"/>
      <c r="C1008" s="83" t="str">
        <f ca="1">IF(OFFSET(Zdroj!AL$16,A1005-1,0)=0,"",CONCATENATE("A",$A$2+3," - ",Zdroj!$AL$15))</f>
        <v/>
      </c>
      <c r="D1008" s="81" t="str">
        <f ca="1">IF(C1008="","",CONCATENATE(OFFSET(Zdroj!AL$16,A1005-1,0)," - ",OFFSET(Zdroj!BQ$16,A1005-1,0)))</f>
        <v/>
      </c>
      <c r="E1008" s="35" t="str">
        <f ca="1">IF(C1008="","",OFFSET(Zdroj!BR$16,A1005-1,0))</f>
        <v/>
      </c>
      <c r="F1008" s="450"/>
      <c r="G1008" s="451"/>
    </row>
    <row r="1009" spans="1:7" x14ac:dyDescent="0.25">
      <c r="B1009" s="449"/>
      <c r="C1009" s="83" t="str">
        <f ca="1">IF(OFFSET(Zdroj!AM$16,A1005-1,0)=0,"",CONCATENATE("A",$A$2+4," - ",Zdroj!$AM$15))</f>
        <v/>
      </c>
      <c r="D1009" s="81" t="str">
        <f ca="1">IF(C1009="","",CONCATENATE(OFFSET(Zdroj!AM$16,A1005-1,0)," - ",OFFSET(Zdroj!BS$16,A1005-1,0)))</f>
        <v/>
      </c>
      <c r="E1009" s="35" t="str">
        <f ca="1">IF(C1009="","",OFFSET(Zdroj!BT$16,A1005-1,0))</f>
        <v/>
      </c>
      <c r="F1009" s="450"/>
      <c r="G1009" s="451"/>
    </row>
    <row r="1010" spans="1:7" x14ac:dyDescent="0.25">
      <c r="B1010" s="449"/>
      <c r="C1010" s="83" t="str">
        <f ca="1">IF(OFFSET(Zdroj!AN$16,A1005-1,0)=0,"",CONCATENATE("A",$A$2+5," - ",Zdroj!$AN$15))</f>
        <v/>
      </c>
      <c r="D1010" s="81" t="str">
        <f ca="1">IF(C1010="","",CONCATENATE(OFFSET(Zdroj!AN$16,A1005-1,0)," - ",OFFSET(Zdroj!BU$16,A1005-1,0)))</f>
        <v/>
      </c>
      <c r="E1010" s="35" t="str">
        <f ca="1">IF(C1010="","",OFFSET(Zdroj!BV$16,A1005-1,0))</f>
        <v/>
      </c>
      <c r="F1010" s="450"/>
      <c r="G1010" s="451"/>
    </row>
    <row r="1011" spans="1:7" x14ac:dyDescent="0.25">
      <c r="B1011" s="449"/>
      <c r="C1011" s="83" t="str">
        <f ca="1">IF(OFFSET(Zdroj!AO$16,A1005-1,0)=0,"",CONCATENATE("B",$A$2," - ",Zdroj!$AO$15))</f>
        <v/>
      </c>
      <c r="D1011" s="81" t="str">
        <f ca="1">IF(C1011="","",CONCATENATE(OFFSET(Zdroj!AO$16,A1005-1,0)))</f>
        <v/>
      </c>
      <c r="E1011" s="35" t="str">
        <f ca="1">IF(C1011="","",OFFSET(Zdroj!AP$16,A1005-1,0))</f>
        <v/>
      </c>
      <c r="F1011" s="450" t="str">
        <f t="shared" ref="F1011" ca="1" si="230">IF(SUM(E1011:E1019)=0,"",SUM(E1011:E1019))</f>
        <v/>
      </c>
      <c r="G1011" s="451"/>
    </row>
    <row r="1012" spans="1:7" x14ac:dyDescent="0.25">
      <c r="B1012" s="449"/>
      <c r="C1012" s="83" t="str">
        <f ca="1">IF(OFFSET(Zdroj!AQ$16,A1005-1,0)=0,"",CONCATENATE("B",$A$2+1," - ",Zdroj!$AQ$15))</f>
        <v/>
      </c>
      <c r="D1012" s="81" t="str">
        <f ca="1">IF(C1012="","",CONCATENATE(OFFSET(Zdroj!AQ$16,A1005-1,0)))</f>
        <v/>
      </c>
      <c r="E1012" s="35" t="str">
        <f ca="1">IF(C1012="","",OFFSET(Zdroj!AR$16,A1005-1,0))</f>
        <v/>
      </c>
      <c r="F1012" s="450"/>
      <c r="G1012" s="451"/>
    </row>
    <row r="1013" spans="1:7" x14ac:dyDescent="0.25">
      <c r="B1013" s="449"/>
      <c r="C1013" s="83" t="str">
        <f ca="1">IF(OFFSET(Zdroj!AS$16,A1005-1,0)=0,"",CONCATENATE("B",$A$2+2," - ",Zdroj!$AS$15))</f>
        <v/>
      </c>
      <c r="D1013" s="81" t="str">
        <f ca="1">IF(C1013="","",CONCATENATE(OFFSET(Zdroj!AS$16,A1005-1,0)))</f>
        <v/>
      </c>
      <c r="E1013" s="35" t="str">
        <f ca="1">IF(C1013="","",OFFSET(Zdroj!AT$16,A1005-1,0))</f>
        <v/>
      </c>
      <c r="F1013" s="450"/>
      <c r="G1013" s="451"/>
    </row>
    <row r="1014" spans="1:7" x14ac:dyDescent="0.25">
      <c r="B1014" s="449"/>
      <c r="C1014" s="83" t="str">
        <f ca="1">IF(OFFSET(Zdroj!AU$16,A1005-1,0)=0,"",CONCATENATE("B",$A$2+3," - ",Zdroj!$AU$15))</f>
        <v/>
      </c>
      <c r="D1014" s="81" t="str">
        <f ca="1">IF(C1014="","",CONCATENATE(OFFSET(Zdroj!AU$16,A1005-1,0)))</f>
        <v/>
      </c>
      <c r="E1014" s="35" t="str">
        <f ca="1">IF(C1014="","",OFFSET(Zdroj!AV$16,A1005-1,0))</f>
        <v/>
      </c>
      <c r="F1014" s="450"/>
      <c r="G1014" s="451"/>
    </row>
    <row r="1015" spans="1:7" x14ac:dyDescent="0.25">
      <c r="B1015" s="449"/>
      <c r="C1015" s="83" t="str">
        <f ca="1">IF(OFFSET(Zdroj!AW$16,A1005-1,0)=0,"",CONCATENATE("B",$A$2+4," - ",Zdroj!$AW$15))</f>
        <v/>
      </c>
      <c r="D1015" s="81" t="str">
        <f ca="1">IF(C1015="","",CONCATENATE(OFFSET(Zdroj!AW$16,A1005-1,0)))</f>
        <v/>
      </c>
      <c r="E1015" s="35" t="str">
        <f ca="1">IF(C1015="","",OFFSET(Zdroj!AX$16,A1005-1,0))</f>
        <v/>
      </c>
      <c r="F1015" s="450"/>
      <c r="G1015" s="451"/>
    </row>
    <row r="1016" spans="1:7" x14ac:dyDescent="0.25">
      <c r="B1016" s="449"/>
      <c r="C1016" s="83" t="str">
        <f ca="1">IF(OFFSET(Zdroj!AY$16,A1005-1,0)=0,"",CONCATENATE("B",$A$2+5," - ",Zdroj!$AY$15))</f>
        <v/>
      </c>
      <c r="D1016" s="81" t="str">
        <f ca="1">IF(C1016="","",CONCATENATE(OFFSET(Zdroj!AY$16,A1005-1,0)))</f>
        <v/>
      </c>
      <c r="E1016" s="35" t="str">
        <f ca="1">IF(C1016="","",OFFSET(Zdroj!AZ$16,A1005-1,0))</f>
        <v/>
      </c>
      <c r="F1016" s="450"/>
      <c r="G1016" s="451"/>
    </row>
    <row r="1017" spans="1:7" x14ac:dyDescent="0.25">
      <c r="B1017" s="449"/>
      <c r="C1017" s="83" t="str">
        <f ca="1">IF(OFFSET(Zdroj!BA$16,A1005-1,0)=0,"",CONCATENATE("B",$A$2+6," - ",Zdroj!$BA$15))</f>
        <v/>
      </c>
      <c r="D1017" s="81" t="str">
        <f ca="1">IF(C1017="","",CONCATENATE(OFFSET(Zdroj!BA$16,A1005-1,0)))</f>
        <v/>
      </c>
      <c r="E1017" s="35" t="str">
        <f ca="1">IF(C1017="","",OFFSET(Zdroj!BB$16,A1005-1,0))</f>
        <v/>
      </c>
      <c r="F1017" s="450"/>
      <c r="G1017" s="451"/>
    </row>
    <row r="1018" spans="1:7" x14ac:dyDescent="0.25">
      <c r="B1018" s="449"/>
      <c r="C1018" s="83" t="str">
        <f ca="1">IF(OFFSET(Zdroj!BC$16,A1005-1,0)=0,"",CONCATENATE("B",$A$2+7," - ",Zdroj!$BC$15))</f>
        <v/>
      </c>
      <c r="D1018" s="81" t="str">
        <f ca="1">IF(C1018="","",CONCATENATE(OFFSET(Zdroj!BC$16,A1005-1,0)))</f>
        <v/>
      </c>
      <c r="E1018" s="35" t="str">
        <f ca="1">IF(C1018="","",OFFSET(Zdroj!BD$16,A1005-1,0))</f>
        <v/>
      </c>
      <c r="F1018" s="450"/>
      <c r="G1018" s="451"/>
    </row>
    <row r="1019" spans="1:7" x14ac:dyDescent="0.25">
      <c r="B1019" s="449"/>
      <c r="C1019" s="83" t="str">
        <f ca="1">IF(OFFSET(Zdroj!BE$16,A1005-1,0)=0,"",CONCATENATE("B",$A$2+8," - ",Zdroj!$BE$15))</f>
        <v/>
      </c>
      <c r="D1019" s="81" t="str">
        <f ca="1">IF(C1019="","",CONCATENATE(OFFSET(Zdroj!BE$16,A1005-1,0)))</f>
        <v/>
      </c>
      <c r="E1019" s="35" t="str">
        <f ca="1">IF(C1019="","",OFFSET(Zdroj!BF$16,A1005-1,0))</f>
        <v/>
      </c>
      <c r="F1019" s="450"/>
      <c r="G1019" s="451"/>
    </row>
    <row r="1020" spans="1:7" x14ac:dyDescent="0.25">
      <c r="B1020" s="449"/>
      <c r="C1020" s="83" t="str">
        <f ca="1">IF(OFFSET(Zdroj!BG$16,A1005-1,0)=0,"",CONCATENATE("C",$A$2," - ",Zdroj!$BG$15))</f>
        <v/>
      </c>
      <c r="D1020" s="81" t="str">
        <f ca="1">IF(C1020="","",CONCATENATE(OFFSET(Zdroj!BG$16,A1005-1,0)))</f>
        <v/>
      </c>
      <c r="E1020" s="35" t="str">
        <f ca="1">IF(C1020="","",OFFSET(Zdroj!BH$16,A1005-1,0))</f>
        <v/>
      </c>
      <c r="F1020" s="450" t="str">
        <f t="shared" ref="F1020" ca="1" si="231">IF(SUM(E1020:E1021)=0,"",SUM(E1020:E1021))</f>
        <v/>
      </c>
      <c r="G1020" s="451"/>
    </row>
    <row r="1021" spans="1:7" x14ac:dyDescent="0.25">
      <c r="B1021" s="449"/>
      <c r="C1021" s="83" t="str">
        <f ca="1">IF(OFFSET(Zdroj!BI$16,A1005-1,0)=0,"",CONCATENATE("C",$A$2+1," - ",Zdroj!$BI$15))</f>
        <v/>
      </c>
      <c r="D1021" s="81" t="str">
        <f ca="1">IF(C1021="","",CONCATENATE(OFFSET(Zdroj!BI$16,A1005-1,0)))</f>
        <v/>
      </c>
      <c r="E1021" s="35" t="str">
        <f ca="1">IF(C1021="","",OFFSET(Zdroj!BJ$16,A1005-1,0))</f>
        <v/>
      </c>
      <c r="F1021" s="450"/>
      <c r="G1021" s="451"/>
    </row>
    <row r="1022" spans="1:7" x14ac:dyDescent="0.25">
      <c r="A1022">
        <f>SUM((ROW()+15)/17)</f>
        <v>61</v>
      </c>
      <c r="B1022" s="449" t="str">
        <f ca="1">IF(OFFSET(Zdroj!$B$16,A1022-1,0)&gt;0,CONCATENATE(A1022,"
","___ ","
",OFFSET(Zdroj!$B$16,A1022-1,0)),"")</f>
        <v/>
      </c>
      <c r="C1022" s="83" t="str">
        <f ca="1">IF(OFFSET(Zdroj!AI$16,A1022-1,0)=0,"",CONCATENATE("A",$A$2," - ",Zdroj!$AI$15))</f>
        <v/>
      </c>
      <c r="D1022" s="81" t="str">
        <f ca="1">IF(C1022="","",CONCATENATE(OFFSET(Zdroj!AI$16,A1022-1,0)," - ",OFFSET(Zdroj!BK$16,A1022-1,0)))</f>
        <v/>
      </c>
      <c r="E1022" s="35" t="str">
        <f ca="1">IF(C1022="","",OFFSET(Zdroj!BL$16,A1022-1,0))</f>
        <v/>
      </c>
      <c r="F1022" s="450" t="str">
        <f t="shared" ref="F1022" ca="1" si="232">IF(SUM(E1022:E1027)=0,"",SUM(E1022:E1027))</f>
        <v/>
      </c>
      <c r="G1022" s="451" t="str">
        <f t="shared" ref="G1022" ca="1" si="233">IF(SUM(E1022:E1038)=0,"",SUM(E1022:E1038))</f>
        <v/>
      </c>
    </row>
    <row r="1023" spans="1:7" x14ac:dyDescent="0.25">
      <c r="B1023" s="449"/>
      <c r="C1023" s="83" t="str">
        <f ca="1">IF(OFFSET(Zdroj!AJ$16,A1022-1,0)=0,"",CONCATENATE("A",$A$2+1," - ",Zdroj!$AJ$15))</f>
        <v/>
      </c>
      <c r="D1023" s="81" t="str">
        <f ca="1">IF(C1023="","",CONCATENATE(OFFSET(Zdroj!AJ$16,A1022-1,0)," - ",OFFSET(Zdroj!BM$16,A1022-1,0)))</f>
        <v/>
      </c>
      <c r="E1023" s="35" t="str">
        <f ca="1">IF(C1023="","",OFFSET(Zdroj!BN$16,A1022-1,0))</f>
        <v/>
      </c>
      <c r="F1023" s="450"/>
      <c r="G1023" s="451"/>
    </row>
    <row r="1024" spans="1:7" x14ac:dyDescent="0.25">
      <c r="B1024" s="449"/>
      <c r="C1024" s="83" t="str">
        <f ca="1">IF(OFFSET(Zdroj!AK$16,A1022-1,0)=0,"",CONCATENATE("A",$A$2+2," - ",Zdroj!$AK$15))</f>
        <v/>
      </c>
      <c r="D1024" s="81" t="str">
        <f ca="1">IF(C1024="","",CONCATENATE(OFFSET(Zdroj!AK$16,A1022-1,0)," - ",OFFSET(Zdroj!BO$16,A1022-1,0)))</f>
        <v/>
      </c>
      <c r="E1024" s="35" t="str">
        <f ca="1">IF(C1024="","",OFFSET(Zdroj!BP$16,A1022-1,0))</f>
        <v/>
      </c>
      <c r="F1024" s="450"/>
      <c r="G1024" s="451"/>
    </row>
    <row r="1025" spans="1:7" x14ac:dyDescent="0.25">
      <c r="B1025" s="449"/>
      <c r="C1025" s="83" t="str">
        <f ca="1">IF(OFFSET(Zdroj!AL$16,A1022-1,0)=0,"",CONCATENATE("A",$A$2+3," - ",Zdroj!$AL$15))</f>
        <v/>
      </c>
      <c r="D1025" s="81" t="str">
        <f ca="1">IF(C1025="","",CONCATENATE(OFFSET(Zdroj!AL$16,A1022-1,0)," - ",OFFSET(Zdroj!BQ$16,A1022-1,0)))</f>
        <v/>
      </c>
      <c r="E1025" s="35" t="str">
        <f ca="1">IF(C1025="","",OFFSET(Zdroj!BR$16,A1022-1,0))</f>
        <v/>
      </c>
      <c r="F1025" s="450"/>
      <c r="G1025" s="451"/>
    </row>
    <row r="1026" spans="1:7" x14ac:dyDescent="0.25">
      <c r="B1026" s="449"/>
      <c r="C1026" s="83" t="str">
        <f ca="1">IF(OFFSET(Zdroj!AM$16,A1022-1,0)=0,"",CONCATENATE("A",$A$2+4," - ",Zdroj!$AM$15))</f>
        <v/>
      </c>
      <c r="D1026" s="81" t="str">
        <f ca="1">IF(C1026="","",CONCATENATE(OFFSET(Zdroj!AM$16,A1022-1,0)," - ",OFFSET(Zdroj!BS$16,A1022-1,0)))</f>
        <v/>
      </c>
      <c r="E1026" s="35" t="str">
        <f ca="1">IF(C1026="","",OFFSET(Zdroj!BT$16,A1022-1,0))</f>
        <v/>
      </c>
      <c r="F1026" s="450"/>
      <c r="G1026" s="451"/>
    </row>
    <row r="1027" spans="1:7" x14ac:dyDescent="0.25">
      <c r="B1027" s="449"/>
      <c r="C1027" s="83" t="str">
        <f ca="1">IF(OFFSET(Zdroj!AN$16,A1022-1,0)=0,"",CONCATENATE("A",$A$2+5," - ",Zdroj!$AN$15))</f>
        <v/>
      </c>
      <c r="D1027" s="81" t="str">
        <f ca="1">IF(C1027="","",CONCATENATE(OFFSET(Zdroj!AN$16,A1022-1,0)," - ",OFFSET(Zdroj!BU$16,A1022-1,0)))</f>
        <v/>
      </c>
      <c r="E1027" s="35" t="str">
        <f ca="1">IF(C1027="","",OFFSET(Zdroj!BV$16,A1022-1,0))</f>
        <v/>
      </c>
      <c r="F1027" s="450"/>
      <c r="G1027" s="451"/>
    </row>
    <row r="1028" spans="1:7" x14ac:dyDescent="0.25">
      <c r="B1028" s="449"/>
      <c r="C1028" s="83" t="str">
        <f ca="1">IF(OFFSET(Zdroj!AO$16,A1022-1,0)=0,"",CONCATENATE("B",$A$2," - ",Zdroj!$AO$15))</f>
        <v/>
      </c>
      <c r="D1028" s="81" t="str">
        <f ca="1">IF(C1028="","",CONCATENATE(OFFSET(Zdroj!AO$16,A1022-1,0)))</f>
        <v/>
      </c>
      <c r="E1028" s="35" t="str">
        <f ca="1">IF(C1028="","",OFFSET(Zdroj!AP$16,A1022-1,0))</f>
        <v/>
      </c>
      <c r="F1028" s="450" t="str">
        <f t="shared" ref="F1028" ca="1" si="234">IF(SUM(E1028:E1036)=0,"",SUM(E1028:E1036))</f>
        <v/>
      </c>
      <c r="G1028" s="451"/>
    </row>
    <row r="1029" spans="1:7" x14ac:dyDescent="0.25">
      <c r="B1029" s="449"/>
      <c r="C1029" s="83" t="str">
        <f ca="1">IF(OFFSET(Zdroj!AQ$16,A1022-1,0)=0,"",CONCATENATE("B",$A$2+1," - ",Zdroj!$AQ$15))</f>
        <v/>
      </c>
      <c r="D1029" s="81" t="str">
        <f ca="1">IF(C1029="","",CONCATENATE(OFFSET(Zdroj!AQ$16,A1022-1,0)))</f>
        <v/>
      </c>
      <c r="E1029" s="35" t="str">
        <f ca="1">IF(C1029="","",OFFSET(Zdroj!AR$16,A1022-1,0))</f>
        <v/>
      </c>
      <c r="F1029" s="450"/>
      <c r="G1029" s="451"/>
    </row>
    <row r="1030" spans="1:7" x14ac:dyDescent="0.25">
      <c r="B1030" s="449"/>
      <c r="C1030" s="83" t="str">
        <f ca="1">IF(OFFSET(Zdroj!AS$16,A1022-1,0)=0,"",CONCATENATE("B",$A$2+2," - ",Zdroj!$AS$15))</f>
        <v/>
      </c>
      <c r="D1030" s="81" t="str">
        <f ca="1">IF(C1030="","",CONCATENATE(OFFSET(Zdroj!AS$16,A1022-1,0)))</f>
        <v/>
      </c>
      <c r="E1030" s="35" t="str">
        <f ca="1">IF(C1030="","",OFFSET(Zdroj!AT$16,A1022-1,0))</f>
        <v/>
      </c>
      <c r="F1030" s="450"/>
      <c r="G1030" s="451"/>
    </row>
    <row r="1031" spans="1:7" x14ac:dyDescent="0.25">
      <c r="B1031" s="449"/>
      <c r="C1031" s="83" t="str">
        <f ca="1">IF(OFFSET(Zdroj!AU$16,A1022-1,0)=0,"",CONCATENATE("B",$A$2+3," - ",Zdroj!$AU$15))</f>
        <v/>
      </c>
      <c r="D1031" s="81" t="str">
        <f ca="1">IF(C1031="","",CONCATENATE(OFFSET(Zdroj!AU$16,A1022-1,0)))</f>
        <v/>
      </c>
      <c r="E1031" s="35" t="str">
        <f ca="1">IF(C1031="","",OFFSET(Zdroj!AV$16,A1022-1,0))</f>
        <v/>
      </c>
      <c r="F1031" s="450"/>
      <c r="G1031" s="451"/>
    </row>
    <row r="1032" spans="1:7" x14ac:dyDescent="0.25">
      <c r="B1032" s="449"/>
      <c r="C1032" s="83" t="str">
        <f ca="1">IF(OFFSET(Zdroj!AW$16,A1022-1,0)=0,"",CONCATENATE("B",$A$2+4," - ",Zdroj!$AW$15))</f>
        <v/>
      </c>
      <c r="D1032" s="81" t="str">
        <f ca="1">IF(C1032="","",CONCATENATE(OFFSET(Zdroj!AW$16,A1022-1,0)))</f>
        <v/>
      </c>
      <c r="E1032" s="35" t="str">
        <f ca="1">IF(C1032="","",OFFSET(Zdroj!AX$16,A1022-1,0))</f>
        <v/>
      </c>
      <c r="F1032" s="450"/>
      <c r="G1032" s="451"/>
    </row>
    <row r="1033" spans="1:7" x14ac:dyDescent="0.25">
      <c r="B1033" s="449"/>
      <c r="C1033" s="83" t="str">
        <f ca="1">IF(OFFSET(Zdroj!AY$16,A1022-1,0)=0,"",CONCATENATE("B",$A$2+5," - ",Zdroj!$AY$15))</f>
        <v/>
      </c>
      <c r="D1033" s="81" t="str">
        <f ca="1">IF(C1033="","",CONCATENATE(OFFSET(Zdroj!AY$16,A1022-1,0)))</f>
        <v/>
      </c>
      <c r="E1033" s="35" t="str">
        <f ca="1">IF(C1033="","",OFFSET(Zdroj!AZ$16,A1022-1,0))</f>
        <v/>
      </c>
      <c r="F1033" s="450"/>
      <c r="G1033" s="451"/>
    </row>
    <row r="1034" spans="1:7" x14ac:dyDescent="0.25">
      <c r="B1034" s="449"/>
      <c r="C1034" s="83" t="str">
        <f ca="1">IF(OFFSET(Zdroj!BA$16,A1022-1,0)=0,"",CONCATENATE("B",$A$2+6," - ",Zdroj!$BA$15))</f>
        <v/>
      </c>
      <c r="D1034" s="81" t="str">
        <f ca="1">IF(C1034="","",CONCATENATE(OFFSET(Zdroj!BA$16,A1022-1,0)))</f>
        <v/>
      </c>
      <c r="E1034" s="35" t="str">
        <f ca="1">IF(C1034="","",OFFSET(Zdroj!BB$16,A1022-1,0))</f>
        <v/>
      </c>
      <c r="F1034" s="450"/>
      <c r="G1034" s="451"/>
    </row>
    <row r="1035" spans="1:7" x14ac:dyDescent="0.25">
      <c r="B1035" s="449"/>
      <c r="C1035" s="83" t="str">
        <f ca="1">IF(OFFSET(Zdroj!BC$16,A1022-1,0)=0,"",CONCATENATE("B",$A$2+7," - ",Zdroj!$BC$15))</f>
        <v/>
      </c>
      <c r="D1035" s="81" t="str">
        <f ca="1">IF(C1035="","",CONCATENATE(OFFSET(Zdroj!BC$16,A1022-1,0)))</f>
        <v/>
      </c>
      <c r="E1035" s="35" t="str">
        <f ca="1">IF(C1035="","",OFFSET(Zdroj!BD$16,A1022-1,0))</f>
        <v/>
      </c>
      <c r="F1035" s="450"/>
      <c r="G1035" s="451"/>
    </row>
    <row r="1036" spans="1:7" x14ac:dyDescent="0.25">
      <c r="B1036" s="449"/>
      <c r="C1036" s="83" t="str">
        <f ca="1">IF(OFFSET(Zdroj!BE$16,A1022-1,0)=0,"",CONCATENATE("B",$A$2+8," - ",Zdroj!$BE$15))</f>
        <v/>
      </c>
      <c r="D1036" s="81" t="str">
        <f ca="1">IF(C1036="","",CONCATENATE(OFFSET(Zdroj!BE$16,A1022-1,0)))</f>
        <v/>
      </c>
      <c r="E1036" s="35" t="str">
        <f ca="1">IF(C1036="","",OFFSET(Zdroj!BF$16,A1022-1,0))</f>
        <v/>
      </c>
      <c r="F1036" s="450"/>
      <c r="G1036" s="451"/>
    </row>
    <row r="1037" spans="1:7" x14ac:dyDescent="0.25">
      <c r="B1037" s="449"/>
      <c r="C1037" s="83" t="str">
        <f ca="1">IF(OFFSET(Zdroj!BG$16,A1022-1,0)=0,"",CONCATENATE("C",$A$2," - ",Zdroj!$BG$15))</f>
        <v/>
      </c>
      <c r="D1037" s="81" t="str">
        <f ca="1">IF(C1037="","",CONCATENATE(OFFSET(Zdroj!BG$16,A1022-1,0)))</f>
        <v/>
      </c>
      <c r="E1037" s="35" t="str">
        <f ca="1">IF(C1037="","",OFFSET(Zdroj!BH$16,A1022-1,0))</f>
        <v/>
      </c>
      <c r="F1037" s="450" t="str">
        <f t="shared" ref="F1037" ca="1" si="235">IF(SUM(E1037:E1038)=0,"",SUM(E1037:E1038))</f>
        <v/>
      </c>
      <c r="G1037" s="451"/>
    </row>
    <row r="1038" spans="1:7" x14ac:dyDescent="0.25">
      <c r="B1038" s="449"/>
      <c r="C1038" s="83" t="str">
        <f ca="1">IF(OFFSET(Zdroj!BI$16,A1022-1,0)=0,"",CONCATENATE("C",$A$2+1," - ",Zdroj!$BI$15))</f>
        <v/>
      </c>
      <c r="D1038" s="81" t="str">
        <f ca="1">IF(C1038="","",CONCATENATE(OFFSET(Zdroj!BI$16,A1022-1,0)))</f>
        <v/>
      </c>
      <c r="E1038" s="35" t="str">
        <f ca="1">IF(C1038="","",OFFSET(Zdroj!BJ$16,A1022-1,0))</f>
        <v/>
      </c>
      <c r="F1038" s="450"/>
      <c r="G1038" s="451"/>
    </row>
    <row r="1039" spans="1:7" x14ac:dyDescent="0.25">
      <c r="A1039">
        <f>SUM((ROW()+15)/17)</f>
        <v>62</v>
      </c>
      <c r="B1039" s="449" t="str">
        <f ca="1">IF(OFFSET(Zdroj!$B$16,A1039-1,0)&gt;0,CONCATENATE(A1039,"
","___ ","
",OFFSET(Zdroj!$B$16,A1039-1,0)),"")</f>
        <v/>
      </c>
      <c r="C1039" s="83" t="str">
        <f ca="1">IF(OFFSET(Zdroj!AI$16,A1039-1,0)=0,"",CONCATENATE("A",$A$2," - ",Zdroj!$AI$15))</f>
        <v/>
      </c>
      <c r="D1039" s="81" t="str">
        <f ca="1">IF(C1039="","",CONCATENATE(OFFSET(Zdroj!AI$16,A1039-1,0)," - ",OFFSET(Zdroj!BK$16,A1039-1,0)))</f>
        <v/>
      </c>
      <c r="E1039" s="35" t="str">
        <f ca="1">IF(C1039="","",OFFSET(Zdroj!BL$16,A1039-1,0))</f>
        <v/>
      </c>
      <c r="F1039" s="450" t="str">
        <f t="shared" ref="F1039" ca="1" si="236">IF(SUM(E1039:E1044)=0,"",SUM(E1039:E1044))</f>
        <v/>
      </c>
      <c r="G1039" s="451" t="str">
        <f t="shared" ref="G1039" ca="1" si="237">IF(SUM(E1039:E1055)=0,"",SUM(E1039:E1055))</f>
        <v/>
      </c>
    </row>
    <row r="1040" spans="1:7" x14ac:dyDescent="0.25">
      <c r="B1040" s="449"/>
      <c r="C1040" s="83" t="str">
        <f ca="1">IF(OFFSET(Zdroj!AJ$16,A1039-1,0)=0,"",CONCATENATE("A",$A$2+1," - ",Zdroj!$AJ$15))</f>
        <v/>
      </c>
      <c r="D1040" s="81" t="str">
        <f ca="1">IF(C1040="","",CONCATENATE(OFFSET(Zdroj!AJ$16,A1039-1,0)," - ",OFFSET(Zdroj!BM$16,A1039-1,0)))</f>
        <v/>
      </c>
      <c r="E1040" s="35" t="str">
        <f ca="1">IF(C1040="","",OFFSET(Zdroj!BN$16,A1039-1,0))</f>
        <v/>
      </c>
      <c r="F1040" s="450"/>
      <c r="G1040" s="451"/>
    </row>
    <row r="1041" spans="1:7" x14ac:dyDescent="0.25">
      <c r="B1041" s="449"/>
      <c r="C1041" s="83" t="str">
        <f ca="1">IF(OFFSET(Zdroj!AK$16,A1039-1,0)=0,"",CONCATENATE("A",$A$2+2," - ",Zdroj!$AK$15))</f>
        <v/>
      </c>
      <c r="D1041" s="81" t="str">
        <f ca="1">IF(C1041="","",CONCATENATE(OFFSET(Zdroj!AK$16,A1039-1,0)," - ",OFFSET(Zdroj!BO$16,A1039-1,0)))</f>
        <v/>
      </c>
      <c r="E1041" s="35" t="str">
        <f ca="1">IF(C1041="","",OFFSET(Zdroj!BP$16,A1039-1,0))</f>
        <v/>
      </c>
      <c r="F1041" s="450"/>
      <c r="G1041" s="451"/>
    </row>
    <row r="1042" spans="1:7" x14ac:dyDescent="0.25">
      <c r="B1042" s="449"/>
      <c r="C1042" s="83" t="str">
        <f ca="1">IF(OFFSET(Zdroj!AL$16,A1039-1,0)=0,"",CONCATENATE("A",$A$2+3," - ",Zdroj!$AL$15))</f>
        <v/>
      </c>
      <c r="D1042" s="81" t="str">
        <f ca="1">IF(C1042="","",CONCATENATE(OFFSET(Zdroj!AL$16,A1039-1,0)," - ",OFFSET(Zdroj!BQ$16,A1039-1,0)))</f>
        <v/>
      </c>
      <c r="E1042" s="35" t="str">
        <f ca="1">IF(C1042="","",OFFSET(Zdroj!BR$16,A1039-1,0))</f>
        <v/>
      </c>
      <c r="F1042" s="450"/>
      <c r="G1042" s="451"/>
    </row>
    <row r="1043" spans="1:7" x14ac:dyDescent="0.25">
      <c r="B1043" s="449"/>
      <c r="C1043" s="83" t="str">
        <f ca="1">IF(OFFSET(Zdroj!AM$16,A1039-1,0)=0,"",CONCATENATE("A",$A$2+4," - ",Zdroj!$AM$15))</f>
        <v/>
      </c>
      <c r="D1043" s="81" t="str">
        <f ca="1">IF(C1043="","",CONCATENATE(OFFSET(Zdroj!AM$16,A1039-1,0)," - ",OFFSET(Zdroj!BS$16,A1039-1,0)))</f>
        <v/>
      </c>
      <c r="E1043" s="35" t="str">
        <f ca="1">IF(C1043="","",OFFSET(Zdroj!BT$16,A1039-1,0))</f>
        <v/>
      </c>
      <c r="F1043" s="450"/>
      <c r="G1043" s="451"/>
    </row>
    <row r="1044" spans="1:7" x14ac:dyDescent="0.25">
      <c r="B1044" s="449"/>
      <c r="C1044" s="83" t="str">
        <f ca="1">IF(OFFSET(Zdroj!AN$16,A1039-1,0)=0,"",CONCATENATE("A",$A$2+5," - ",Zdroj!$AN$15))</f>
        <v/>
      </c>
      <c r="D1044" s="81" t="str">
        <f ca="1">IF(C1044="","",CONCATENATE(OFFSET(Zdroj!AN$16,A1039-1,0)," - ",OFFSET(Zdroj!BU$16,A1039-1,0)))</f>
        <v/>
      </c>
      <c r="E1044" s="35" t="str">
        <f ca="1">IF(C1044="","",OFFSET(Zdroj!BV$16,A1039-1,0))</f>
        <v/>
      </c>
      <c r="F1044" s="450"/>
      <c r="G1044" s="451"/>
    </row>
    <row r="1045" spans="1:7" x14ac:dyDescent="0.25">
      <c r="B1045" s="449"/>
      <c r="C1045" s="83" t="str">
        <f ca="1">IF(OFFSET(Zdroj!AO$16,A1039-1,0)=0,"",CONCATENATE("B",$A$2," - ",Zdroj!$AO$15))</f>
        <v/>
      </c>
      <c r="D1045" s="81" t="str">
        <f ca="1">IF(C1045="","",CONCATENATE(OFFSET(Zdroj!AO$16,A1039-1,0)))</f>
        <v/>
      </c>
      <c r="E1045" s="35" t="str">
        <f ca="1">IF(C1045="","",OFFSET(Zdroj!AP$16,A1039-1,0))</f>
        <v/>
      </c>
      <c r="F1045" s="450" t="str">
        <f t="shared" ref="F1045" ca="1" si="238">IF(SUM(E1045:E1053)=0,"",SUM(E1045:E1053))</f>
        <v/>
      </c>
      <c r="G1045" s="451"/>
    </row>
    <row r="1046" spans="1:7" x14ac:dyDescent="0.25">
      <c r="B1046" s="449"/>
      <c r="C1046" s="83" t="str">
        <f ca="1">IF(OFFSET(Zdroj!AQ$16,A1039-1,0)=0,"",CONCATENATE("B",$A$2+1," - ",Zdroj!$AQ$15))</f>
        <v/>
      </c>
      <c r="D1046" s="81" t="str">
        <f ca="1">IF(C1046="","",CONCATENATE(OFFSET(Zdroj!AQ$16,A1039-1,0)))</f>
        <v/>
      </c>
      <c r="E1046" s="35" t="str">
        <f ca="1">IF(C1046="","",OFFSET(Zdroj!AR$16,A1039-1,0))</f>
        <v/>
      </c>
      <c r="F1046" s="450"/>
      <c r="G1046" s="451"/>
    </row>
    <row r="1047" spans="1:7" x14ac:dyDescent="0.25">
      <c r="B1047" s="449"/>
      <c r="C1047" s="83" t="str">
        <f ca="1">IF(OFFSET(Zdroj!AS$16,A1039-1,0)=0,"",CONCATENATE("B",$A$2+2," - ",Zdroj!$AS$15))</f>
        <v/>
      </c>
      <c r="D1047" s="81" t="str">
        <f ca="1">IF(C1047="","",CONCATENATE(OFFSET(Zdroj!AS$16,A1039-1,0)))</f>
        <v/>
      </c>
      <c r="E1047" s="35" t="str">
        <f ca="1">IF(C1047="","",OFFSET(Zdroj!AT$16,A1039-1,0))</f>
        <v/>
      </c>
      <c r="F1047" s="450"/>
      <c r="G1047" s="451"/>
    </row>
    <row r="1048" spans="1:7" x14ac:dyDescent="0.25">
      <c r="B1048" s="449"/>
      <c r="C1048" s="83" t="str">
        <f ca="1">IF(OFFSET(Zdroj!AU$16,A1039-1,0)=0,"",CONCATENATE("B",$A$2+3," - ",Zdroj!$AU$15))</f>
        <v/>
      </c>
      <c r="D1048" s="81" t="str">
        <f ca="1">IF(C1048="","",CONCATENATE(OFFSET(Zdroj!AU$16,A1039-1,0)))</f>
        <v/>
      </c>
      <c r="E1048" s="35" t="str">
        <f ca="1">IF(C1048="","",OFFSET(Zdroj!AV$16,A1039-1,0))</f>
        <v/>
      </c>
      <c r="F1048" s="450"/>
      <c r="G1048" s="451"/>
    </row>
    <row r="1049" spans="1:7" x14ac:dyDescent="0.25">
      <c r="B1049" s="449"/>
      <c r="C1049" s="83" t="str">
        <f ca="1">IF(OFFSET(Zdroj!AW$16,A1039-1,0)=0,"",CONCATENATE("B",$A$2+4," - ",Zdroj!$AW$15))</f>
        <v/>
      </c>
      <c r="D1049" s="81" t="str">
        <f ca="1">IF(C1049="","",CONCATENATE(OFFSET(Zdroj!AW$16,A1039-1,0)))</f>
        <v/>
      </c>
      <c r="E1049" s="35" t="str">
        <f ca="1">IF(C1049="","",OFFSET(Zdroj!AX$16,A1039-1,0))</f>
        <v/>
      </c>
      <c r="F1049" s="450"/>
      <c r="G1049" s="451"/>
    </row>
    <row r="1050" spans="1:7" x14ac:dyDescent="0.25">
      <c r="B1050" s="449"/>
      <c r="C1050" s="83" t="str">
        <f ca="1">IF(OFFSET(Zdroj!AY$16,A1039-1,0)=0,"",CONCATENATE("B",$A$2+5," - ",Zdroj!$AY$15))</f>
        <v/>
      </c>
      <c r="D1050" s="81" t="str">
        <f ca="1">IF(C1050="","",CONCATENATE(OFFSET(Zdroj!AY$16,A1039-1,0)))</f>
        <v/>
      </c>
      <c r="E1050" s="35" t="str">
        <f ca="1">IF(C1050="","",OFFSET(Zdroj!AZ$16,A1039-1,0))</f>
        <v/>
      </c>
      <c r="F1050" s="450"/>
      <c r="G1050" s="451"/>
    </row>
    <row r="1051" spans="1:7" x14ac:dyDescent="0.25">
      <c r="B1051" s="449"/>
      <c r="C1051" s="83" t="str">
        <f ca="1">IF(OFFSET(Zdroj!BA$16,A1039-1,0)=0,"",CONCATENATE("B",$A$2+6," - ",Zdroj!$BA$15))</f>
        <v/>
      </c>
      <c r="D1051" s="81" t="str">
        <f ca="1">IF(C1051="","",CONCATENATE(OFFSET(Zdroj!BA$16,A1039-1,0)))</f>
        <v/>
      </c>
      <c r="E1051" s="35" t="str">
        <f ca="1">IF(C1051="","",OFFSET(Zdroj!BB$16,A1039-1,0))</f>
        <v/>
      </c>
      <c r="F1051" s="450"/>
      <c r="G1051" s="451"/>
    </row>
    <row r="1052" spans="1:7" x14ac:dyDescent="0.25">
      <c r="B1052" s="449"/>
      <c r="C1052" s="83" t="str">
        <f ca="1">IF(OFFSET(Zdroj!BC$16,A1039-1,0)=0,"",CONCATENATE("B",$A$2+7," - ",Zdroj!$BC$15))</f>
        <v/>
      </c>
      <c r="D1052" s="81" t="str">
        <f ca="1">IF(C1052="","",CONCATENATE(OFFSET(Zdroj!BC$16,A1039-1,0)))</f>
        <v/>
      </c>
      <c r="E1052" s="35" t="str">
        <f ca="1">IF(C1052="","",OFFSET(Zdroj!BD$16,A1039-1,0))</f>
        <v/>
      </c>
      <c r="F1052" s="450"/>
      <c r="G1052" s="451"/>
    </row>
    <row r="1053" spans="1:7" x14ac:dyDescent="0.25">
      <c r="B1053" s="449"/>
      <c r="C1053" s="83" t="str">
        <f ca="1">IF(OFFSET(Zdroj!BE$16,A1039-1,0)=0,"",CONCATENATE("B",$A$2+8," - ",Zdroj!$BE$15))</f>
        <v/>
      </c>
      <c r="D1053" s="81" t="str">
        <f ca="1">IF(C1053="","",CONCATENATE(OFFSET(Zdroj!BE$16,A1039-1,0)))</f>
        <v/>
      </c>
      <c r="E1053" s="35" t="str">
        <f ca="1">IF(C1053="","",OFFSET(Zdroj!BF$16,A1039-1,0))</f>
        <v/>
      </c>
      <c r="F1053" s="450"/>
      <c r="G1053" s="451"/>
    </row>
    <row r="1054" spans="1:7" x14ac:dyDescent="0.25">
      <c r="B1054" s="449"/>
      <c r="C1054" s="83" t="str">
        <f ca="1">IF(OFFSET(Zdroj!BG$16,A1039-1,0)=0,"",CONCATENATE("C",$A$2," - ",Zdroj!$BG$15))</f>
        <v/>
      </c>
      <c r="D1054" s="81" t="str">
        <f ca="1">IF(C1054="","",CONCATENATE(OFFSET(Zdroj!BG$16,A1039-1,0)))</f>
        <v/>
      </c>
      <c r="E1054" s="35" t="str">
        <f ca="1">IF(C1054="","",OFFSET(Zdroj!BH$16,A1039-1,0))</f>
        <v/>
      </c>
      <c r="F1054" s="450" t="str">
        <f t="shared" ref="F1054" ca="1" si="239">IF(SUM(E1054:E1055)=0,"",SUM(E1054:E1055))</f>
        <v/>
      </c>
      <c r="G1054" s="451"/>
    </row>
    <row r="1055" spans="1:7" x14ac:dyDescent="0.25">
      <c r="B1055" s="449"/>
      <c r="C1055" s="83" t="str">
        <f ca="1">IF(OFFSET(Zdroj!BI$16,A1039-1,0)=0,"",CONCATENATE("C",$A$2+1," - ",Zdroj!$BI$15))</f>
        <v/>
      </c>
      <c r="D1055" s="81" t="str">
        <f ca="1">IF(C1055="","",CONCATENATE(OFFSET(Zdroj!BI$16,A1039-1,0)))</f>
        <v/>
      </c>
      <c r="E1055" s="35" t="str">
        <f ca="1">IF(C1055="","",OFFSET(Zdroj!BJ$16,A1039-1,0))</f>
        <v/>
      </c>
      <c r="F1055" s="450"/>
      <c r="G1055" s="451"/>
    </row>
    <row r="1056" spans="1:7" x14ac:dyDescent="0.25">
      <c r="A1056">
        <f>SUM((ROW()+15)/17)</f>
        <v>63</v>
      </c>
      <c r="B1056" s="449" t="str">
        <f ca="1">IF(OFFSET(Zdroj!$B$16,A1056-1,0)&gt;0,CONCATENATE(A1056,"
","___ ","
",OFFSET(Zdroj!$B$16,A1056-1,0)),"")</f>
        <v/>
      </c>
      <c r="C1056" s="83" t="str">
        <f ca="1">IF(OFFSET(Zdroj!AI$16,A1056-1,0)=0,"",CONCATENATE("A",$A$2," - ",Zdroj!$AI$15))</f>
        <v/>
      </c>
      <c r="D1056" s="81" t="str">
        <f ca="1">IF(C1056="","",CONCATENATE(OFFSET(Zdroj!AI$16,A1056-1,0)," - ",OFFSET(Zdroj!BK$16,A1056-1,0)))</f>
        <v/>
      </c>
      <c r="E1056" s="35" t="str">
        <f ca="1">IF(C1056="","",OFFSET(Zdroj!BL$16,A1056-1,0))</f>
        <v/>
      </c>
      <c r="F1056" s="450" t="str">
        <f t="shared" ref="F1056" ca="1" si="240">IF(SUM(E1056:E1061)=0,"",SUM(E1056:E1061))</f>
        <v/>
      </c>
      <c r="G1056" s="451" t="str">
        <f t="shared" ref="G1056" ca="1" si="241">IF(SUM(E1056:E1072)=0,"",SUM(E1056:E1072))</f>
        <v/>
      </c>
    </row>
    <row r="1057" spans="2:7" x14ac:dyDescent="0.25">
      <c r="B1057" s="449"/>
      <c r="C1057" s="83" t="str">
        <f ca="1">IF(OFFSET(Zdroj!AJ$16,A1056-1,0)=0,"",CONCATENATE("A",$A$2+1," - ",Zdroj!$AJ$15))</f>
        <v/>
      </c>
      <c r="D1057" s="81" t="str">
        <f ca="1">IF(C1057="","",CONCATENATE(OFFSET(Zdroj!AJ$16,A1056-1,0)," - ",OFFSET(Zdroj!BM$16,A1056-1,0)))</f>
        <v/>
      </c>
      <c r="E1057" s="35" t="str">
        <f ca="1">IF(C1057="","",OFFSET(Zdroj!BN$16,A1056-1,0))</f>
        <v/>
      </c>
      <c r="F1057" s="450"/>
      <c r="G1057" s="451"/>
    </row>
    <row r="1058" spans="2:7" x14ac:dyDescent="0.25">
      <c r="B1058" s="449"/>
      <c r="C1058" s="83" t="str">
        <f ca="1">IF(OFFSET(Zdroj!AK$16,A1056-1,0)=0,"",CONCATENATE("A",$A$2+2," - ",Zdroj!$AK$15))</f>
        <v/>
      </c>
      <c r="D1058" s="81" t="str">
        <f ca="1">IF(C1058="","",CONCATENATE(OFFSET(Zdroj!AK$16,A1056-1,0)," - ",OFFSET(Zdroj!BO$16,A1056-1,0)))</f>
        <v/>
      </c>
      <c r="E1058" s="35" t="str">
        <f ca="1">IF(C1058="","",OFFSET(Zdroj!BP$16,A1056-1,0))</f>
        <v/>
      </c>
      <c r="F1058" s="450"/>
      <c r="G1058" s="451"/>
    </row>
    <row r="1059" spans="2:7" x14ac:dyDescent="0.25">
      <c r="B1059" s="449"/>
      <c r="C1059" s="83" t="str">
        <f ca="1">IF(OFFSET(Zdroj!AL$16,A1056-1,0)=0,"",CONCATENATE("A",$A$2+3," - ",Zdroj!$AL$15))</f>
        <v/>
      </c>
      <c r="D1059" s="81" t="str">
        <f ca="1">IF(C1059="","",CONCATENATE(OFFSET(Zdroj!AL$16,A1056-1,0)," - ",OFFSET(Zdroj!BQ$16,A1056-1,0)))</f>
        <v/>
      </c>
      <c r="E1059" s="35" t="str">
        <f ca="1">IF(C1059="","",OFFSET(Zdroj!BR$16,A1056-1,0))</f>
        <v/>
      </c>
      <c r="F1059" s="450"/>
      <c r="G1059" s="451"/>
    </row>
    <row r="1060" spans="2:7" x14ac:dyDescent="0.25">
      <c r="B1060" s="449"/>
      <c r="C1060" s="83" t="str">
        <f ca="1">IF(OFFSET(Zdroj!AM$16,A1056-1,0)=0,"",CONCATENATE("A",$A$2+4," - ",Zdroj!$AM$15))</f>
        <v/>
      </c>
      <c r="D1060" s="81" t="str">
        <f ca="1">IF(C1060="","",CONCATENATE(OFFSET(Zdroj!AM$16,A1056-1,0)," - ",OFFSET(Zdroj!BS$16,A1056-1,0)))</f>
        <v/>
      </c>
      <c r="E1060" s="35" t="str">
        <f ca="1">IF(C1060="","",OFFSET(Zdroj!BT$16,A1056-1,0))</f>
        <v/>
      </c>
      <c r="F1060" s="450"/>
      <c r="G1060" s="451"/>
    </row>
    <row r="1061" spans="2:7" x14ac:dyDescent="0.25">
      <c r="B1061" s="449"/>
      <c r="C1061" s="83" t="str">
        <f ca="1">IF(OFFSET(Zdroj!AN$16,A1056-1,0)=0,"",CONCATENATE("A",$A$2+5," - ",Zdroj!$AN$15))</f>
        <v/>
      </c>
      <c r="D1061" s="81" t="str">
        <f ca="1">IF(C1061="","",CONCATENATE(OFFSET(Zdroj!AN$16,A1056-1,0)," - ",OFFSET(Zdroj!BU$16,A1056-1,0)))</f>
        <v/>
      </c>
      <c r="E1061" s="35" t="str">
        <f ca="1">IF(C1061="","",OFFSET(Zdroj!BV$16,A1056-1,0))</f>
        <v/>
      </c>
      <c r="F1061" s="450"/>
      <c r="G1061" s="451"/>
    </row>
    <row r="1062" spans="2:7" x14ac:dyDescent="0.25">
      <c r="B1062" s="449"/>
      <c r="C1062" s="83" t="str">
        <f ca="1">IF(OFFSET(Zdroj!AO$16,A1056-1,0)=0,"",CONCATENATE("B",$A$2," - ",Zdroj!$AO$15))</f>
        <v/>
      </c>
      <c r="D1062" s="81" t="str">
        <f ca="1">IF(C1062="","",CONCATENATE(OFFSET(Zdroj!AO$16,A1056-1,0)))</f>
        <v/>
      </c>
      <c r="E1062" s="35" t="str">
        <f ca="1">IF(C1062="","",OFFSET(Zdroj!AP$16,A1056-1,0))</f>
        <v/>
      </c>
      <c r="F1062" s="450" t="str">
        <f t="shared" ref="F1062" ca="1" si="242">IF(SUM(E1062:E1070)=0,"",SUM(E1062:E1070))</f>
        <v/>
      </c>
      <c r="G1062" s="451"/>
    </row>
    <row r="1063" spans="2:7" x14ac:dyDescent="0.25">
      <c r="B1063" s="449"/>
      <c r="C1063" s="83" t="str">
        <f ca="1">IF(OFFSET(Zdroj!AQ$16,A1056-1,0)=0,"",CONCATENATE("B",$A$2+1," - ",Zdroj!$AQ$15))</f>
        <v/>
      </c>
      <c r="D1063" s="81" t="str">
        <f ca="1">IF(C1063="","",CONCATENATE(OFFSET(Zdroj!AQ$16,A1056-1,0)))</f>
        <v/>
      </c>
      <c r="E1063" s="35" t="str">
        <f ca="1">IF(C1063="","",OFFSET(Zdroj!AR$16,A1056-1,0))</f>
        <v/>
      </c>
      <c r="F1063" s="450"/>
      <c r="G1063" s="451"/>
    </row>
    <row r="1064" spans="2:7" x14ac:dyDescent="0.25">
      <c r="B1064" s="449"/>
      <c r="C1064" s="83" t="str">
        <f ca="1">IF(OFFSET(Zdroj!AS$16,A1056-1,0)=0,"",CONCATENATE("B",$A$2+2," - ",Zdroj!$AS$15))</f>
        <v/>
      </c>
      <c r="D1064" s="81" t="str">
        <f ca="1">IF(C1064="","",CONCATENATE(OFFSET(Zdroj!AS$16,A1056-1,0)))</f>
        <v/>
      </c>
      <c r="E1064" s="35" t="str">
        <f ca="1">IF(C1064="","",OFFSET(Zdroj!AT$16,A1056-1,0))</f>
        <v/>
      </c>
      <c r="F1064" s="450"/>
      <c r="G1064" s="451"/>
    </row>
    <row r="1065" spans="2:7" x14ac:dyDescent="0.25">
      <c r="B1065" s="449"/>
      <c r="C1065" s="83" t="str">
        <f ca="1">IF(OFFSET(Zdroj!AU$16,A1056-1,0)=0,"",CONCATENATE("B",$A$2+3," - ",Zdroj!$AU$15))</f>
        <v/>
      </c>
      <c r="D1065" s="81" t="str">
        <f ca="1">IF(C1065="","",CONCATENATE(OFFSET(Zdroj!AU$16,A1056-1,0)))</f>
        <v/>
      </c>
      <c r="E1065" s="35" t="str">
        <f ca="1">IF(C1065="","",OFFSET(Zdroj!AV$16,A1056-1,0))</f>
        <v/>
      </c>
      <c r="F1065" s="450"/>
      <c r="G1065" s="451"/>
    </row>
    <row r="1066" spans="2:7" x14ac:dyDescent="0.25">
      <c r="B1066" s="449"/>
      <c r="C1066" s="83" t="str">
        <f ca="1">IF(OFFSET(Zdroj!AW$16,A1056-1,0)=0,"",CONCATENATE("B",$A$2+4," - ",Zdroj!$AW$15))</f>
        <v/>
      </c>
      <c r="D1066" s="81" t="str">
        <f ca="1">IF(C1066="","",CONCATENATE(OFFSET(Zdroj!AW$16,A1056-1,0)))</f>
        <v/>
      </c>
      <c r="E1066" s="35" t="str">
        <f ca="1">IF(C1066="","",OFFSET(Zdroj!AX$16,A1056-1,0))</f>
        <v/>
      </c>
      <c r="F1066" s="450"/>
      <c r="G1066" s="451"/>
    </row>
    <row r="1067" spans="2:7" x14ac:dyDescent="0.25">
      <c r="B1067" s="449"/>
      <c r="C1067" s="83" t="str">
        <f ca="1">IF(OFFSET(Zdroj!AY$16,A1056-1,0)=0,"",CONCATENATE("B",$A$2+5," - ",Zdroj!$AY$15))</f>
        <v/>
      </c>
      <c r="D1067" s="81" t="str">
        <f ca="1">IF(C1067="","",CONCATENATE(OFFSET(Zdroj!AY$16,A1056-1,0)))</f>
        <v/>
      </c>
      <c r="E1067" s="35" t="str">
        <f ca="1">IF(C1067="","",OFFSET(Zdroj!AZ$16,A1056-1,0))</f>
        <v/>
      </c>
      <c r="F1067" s="450"/>
      <c r="G1067" s="451"/>
    </row>
    <row r="1068" spans="2:7" x14ac:dyDescent="0.25">
      <c r="B1068" s="449"/>
      <c r="C1068" s="83" t="str">
        <f ca="1">IF(OFFSET(Zdroj!BA$16,A1056-1,0)=0,"",CONCATENATE("B",$A$2+6," - ",Zdroj!$BA$15))</f>
        <v/>
      </c>
      <c r="D1068" s="81" t="str">
        <f ca="1">IF(C1068="","",CONCATENATE(OFFSET(Zdroj!BA$16,A1056-1,0)))</f>
        <v/>
      </c>
      <c r="E1068" s="35" t="str">
        <f ca="1">IF(C1068="","",OFFSET(Zdroj!BB$16,A1056-1,0))</f>
        <v/>
      </c>
      <c r="F1068" s="450"/>
      <c r="G1068" s="451"/>
    </row>
    <row r="1069" spans="2:7" x14ac:dyDescent="0.25">
      <c r="B1069" s="449"/>
      <c r="C1069" s="83" t="str">
        <f ca="1">IF(OFFSET(Zdroj!BC$16,A1056-1,0)=0,"",CONCATENATE("B",$A$2+7," - ",Zdroj!$BC$15))</f>
        <v/>
      </c>
      <c r="D1069" s="81" t="str">
        <f ca="1">IF(C1069="","",CONCATENATE(OFFSET(Zdroj!BC$16,A1056-1,0)))</f>
        <v/>
      </c>
      <c r="E1069" s="35" t="str">
        <f ca="1">IF(C1069="","",OFFSET(Zdroj!BD$16,A1056-1,0))</f>
        <v/>
      </c>
      <c r="F1069" s="450"/>
      <c r="G1069" s="451"/>
    </row>
    <row r="1070" spans="2:7" x14ac:dyDescent="0.25">
      <c r="B1070" s="449"/>
      <c r="C1070" s="83" t="str">
        <f ca="1">IF(OFFSET(Zdroj!BE$16,A1056-1,0)=0,"",CONCATENATE("B",$A$2+8," - ",Zdroj!$BE$15))</f>
        <v/>
      </c>
      <c r="D1070" s="81" t="str">
        <f ca="1">IF(C1070="","",CONCATENATE(OFFSET(Zdroj!BE$16,A1056-1,0)))</f>
        <v/>
      </c>
      <c r="E1070" s="35" t="str">
        <f ca="1">IF(C1070="","",OFFSET(Zdroj!BF$16,A1056-1,0))</f>
        <v/>
      </c>
      <c r="F1070" s="450"/>
      <c r="G1070" s="451"/>
    </row>
    <row r="1071" spans="2:7" x14ac:dyDescent="0.25">
      <c r="B1071" s="449"/>
      <c r="C1071" s="83" t="str">
        <f ca="1">IF(OFFSET(Zdroj!BG$16,A1056-1,0)=0,"",CONCATENATE("C",$A$2," - ",Zdroj!$BG$15))</f>
        <v/>
      </c>
      <c r="D1071" s="81" t="str">
        <f ca="1">IF(C1071="","",CONCATENATE(OFFSET(Zdroj!BG$16,A1056-1,0)))</f>
        <v/>
      </c>
      <c r="E1071" s="35" t="str">
        <f ca="1">IF(C1071="","",OFFSET(Zdroj!BH$16,A1056-1,0))</f>
        <v/>
      </c>
      <c r="F1071" s="450" t="str">
        <f t="shared" ref="F1071" ca="1" si="243">IF(SUM(E1071:E1072)=0,"",SUM(E1071:E1072))</f>
        <v/>
      </c>
      <c r="G1071" s="451"/>
    </row>
    <row r="1072" spans="2:7" x14ac:dyDescent="0.25">
      <c r="B1072" s="449"/>
      <c r="C1072" s="83" t="str">
        <f ca="1">IF(OFFSET(Zdroj!BI$16,A1056-1,0)=0,"",CONCATENATE("C",$A$2+1," - ",Zdroj!$BI$15))</f>
        <v/>
      </c>
      <c r="D1072" s="81" t="str">
        <f ca="1">IF(C1072="","",CONCATENATE(OFFSET(Zdroj!BI$16,A1056-1,0)))</f>
        <v/>
      </c>
      <c r="E1072" s="35" t="str">
        <f ca="1">IF(C1072="","",OFFSET(Zdroj!BJ$16,A1056-1,0))</f>
        <v/>
      </c>
      <c r="F1072" s="450"/>
      <c r="G1072" s="451"/>
    </row>
    <row r="1073" spans="1:7" x14ac:dyDescent="0.25">
      <c r="A1073">
        <f>SUM((ROW()+15)/17)</f>
        <v>64</v>
      </c>
      <c r="B1073" s="449" t="str">
        <f ca="1">IF(OFFSET(Zdroj!$B$16,A1073-1,0)&gt;0,CONCATENATE(A1073,"
","___ ","
",OFFSET(Zdroj!$B$16,A1073-1,0)),"")</f>
        <v/>
      </c>
      <c r="C1073" s="83" t="str">
        <f ca="1">IF(OFFSET(Zdroj!AI$16,A1073-1,0)=0,"",CONCATENATE("A",$A$2," - ",Zdroj!$AI$15))</f>
        <v/>
      </c>
      <c r="D1073" s="81" t="str">
        <f ca="1">IF(C1073="","",CONCATENATE(OFFSET(Zdroj!AI$16,A1073-1,0)," - ",OFFSET(Zdroj!BK$16,A1073-1,0)))</f>
        <v/>
      </c>
      <c r="E1073" s="35" t="str">
        <f ca="1">IF(C1073="","",OFFSET(Zdroj!BL$16,A1073-1,0))</f>
        <v/>
      </c>
      <c r="F1073" s="450" t="str">
        <f t="shared" ref="F1073" ca="1" si="244">IF(SUM(E1073:E1078)=0,"",SUM(E1073:E1078))</f>
        <v/>
      </c>
      <c r="G1073" s="451" t="str">
        <f t="shared" ref="G1073" ca="1" si="245">IF(SUM(E1073:E1089)=0,"",SUM(E1073:E1089))</f>
        <v/>
      </c>
    </row>
    <row r="1074" spans="1:7" x14ac:dyDescent="0.25">
      <c r="B1074" s="449"/>
      <c r="C1074" s="83" t="str">
        <f ca="1">IF(OFFSET(Zdroj!AJ$16,A1073-1,0)=0,"",CONCATENATE("A",$A$2+1," - ",Zdroj!$AJ$15))</f>
        <v/>
      </c>
      <c r="D1074" s="81" t="str">
        <f ca="1">IF(C1074="","",CONCATENATE(OFFSET(Zdroj!AJ$16,A1073-1,0)," - ",OFFSET(Zdroj!BM$16,A1073-1,0)))</f>
        <v/>
      </c>
      <c r="E1074" s="35" t="str">
        <f ca="1">IF(C1074="","",OFFSET(Zdroj!BN$16,A1073-1,0))</f>
        <v/>
      </c>
      <c r="F1074" s="450"/>
      <c r="G1074" s="451"/>
    </row>
    <row r="1075" spans="1:7" x14ac:dyDescent="0.25">
      <c r="B1075" s="449"/>
      <c r="C1075" s="83" t="str">
        <f ca="1">IF(OFFSET(Zdroj!AK$16,A1073-1,0)=0,"",CONCATENATE("A",$A$2+2," - ",Zdroj!$AK$15))</f>
        <v/>
      </c>
      <c r="D1075" s="81" t="str">
        <f ca="1">IF(C1075="","",CONCATENATE(OFFSET(Zdroj!AK$16,A1073-1,0)," - ",OFFSET(Zdroj!BO$16,A1073-1,0)))</f>
        <v/>
      </c>
      <c r="E1075" s="35" t="str">
        <f ca="1">IF(C1075="","",OFFSET(Zdroj!BP$16,A1073-1,0))</f>
        <v/>
      </c>
      <c r="F1075" s="450"/>
      <c r="G1075" s="451"/>
    </row>
    <row r="1076" spans="1:7" x14ac:dyDescent="0.25">
      <c r="B1076" s="449"/>
      <c r="C1076" s="83" t="str">
        <f ca="1">IF(OFFSET(Zdroj!AL$16,A1073-1,0)=0,"",CONCATENATE("A",$A$2+3," - ",Zdroj!$AL$15))</f>
        <v/>
      </c>
      <c r="D1076" s="81" t="str">
        <f ca="1">IF(C1076="","",CONCATENATE(OFFSET(Zdroj!AL$16,A1073-1,0)," - ",OFFSET(Zdroj!BQ$16,A1073-1,0)))</f>
        <v/>
      </c>
      <c r="E1076" s="35" t="str">
        <f ca="1">IF(C1076="","",OFFSET(Zdroj!BR$16,A1073-1,0))</f>
        <v/>
      </c>
      <c r="F1076" s="450"/>
      <c r="G1076" s="451"/>
    </row>
    <row r="1077" spans="1:7" x14ac:dyDescent="0.25">
      <c r="B1077" s="449"/>
      <c r="C1077" s="83" t="str">
        <f ca="1">IF(OFFSET(Zdroj!AM$16,A1073-1,0)=0,"",CONCATENATE("A",$A$2+4," - ",Zdroj!$AM$15))</f>
        <v/>
      </c>
      <c r="D1077" s="81" t="str">
        <f ca="1">IF(C1077="","",CONCATENATE(OFFSET(Zdroj!AM$16,A1073-1,0)," - ",OFFSET(Zdroj!BS$16,A1073-1,0)))</f>
        <v/>
      </c>
      <c r="E1077" s="35" t="str">
        <f ca="1">IF(C1077="","",OFFSET(Zdroj!BT$16,A1073-1,0))</f>
        <v/>
      </c>
      <c r="F1077" s="450"/>
      <c r="G1077" s="451"/>
    </row>
    <row r="1078" spans="1:7" x14ac:dyDescent="0.25">
      <c r="B1078" s="449"/>
      <c r="C1078" s="83" t="str">
        <f ca="1">IF(OFFSET(Zdroj!AN$16,A1073-1,0)=0,"",CONCATENATE("A",$A$2+5," - ",Zdroj!$AN$15))</f>
        <v/>
      </c>
      <c r="D1078" s="81" t="str">
        <f ca="1">IF(C1078="","",CONCATENATE(OFFSET(Zdroj!AN$16,A1073-1,0)," - ",OFFSET(Zdroj!BU$16,A1073-1,0)))</f>
        <v/>
      </c>
      <c r="E1078" s="35" t="str">
        <f ca="1">IF(C1078="","",OFFSET(Zdroj!BV$16,A1073-1,0))</f>
        <v/>
      </c>
      <c r="F1078" s="450"/>
      <c r="G1078" s="451"/>
    </row>
    <row r="1079" spans="1:7" x14ac:dyDescent="0.25">
      <c r="B1079" s="449"/>
      <c r="C1079" s="83" t="str">
        <f ca="1">IF(OFFSET(Zdroj!AO$16,A1073-1,0)=0,"",CONCATENATE("B",$A$2," - ",Zdroj!$AO$15))</f>
        <v/>
      </c>
      <c r="D1079" s="81" t="str">
        <f ca="1">IF(C1079="","",CONCATENATE(OFFSET(Zdroj!AO$16,A1073-1,0)))</f>
        <v/>
      </c>
      <c r="E1079" s="35" t="str">
        <f ca="1">IF(C1079="","",OFFSET(Zdroj!AP$16,A1073-1,0))</f>
        <v/>
      </c>
      <c r="F1079" s="450" t="str">
        <f t="shared" ref="F1079" ca="1" si="246">IF(SUM(E1079:E1087)=0,"",SUM(E1079:E1087))</f>
        <v/>
      </c>
      <c r="G1079" s="451"/>
    </row>
    <row r="1080" spans="1:7" x14ac:dyDescent="0.25">
      <c r="B1080" s="449"/>
      <c r="C1080" s="83" t="str">
        <f ca="1">IF(OFFSET(Zdroj!AQ$16,A1073-1,0)=0,"",CONCATENATE("B",$A$2+1," - ",Zdroj!$AQ$15))</f>
        <v/>
      </c>
      <c r="D1080" s="81" t="str">
        <f ca="1">IF(C1080="","",CONCATENATE(OFFSET(Zdroj!AQ$16,A1073-1,0)))</f>
        <v/>
      </c>
      <c r="E1080" s="35" t="str">
        <f ca="1">IF(C1080="","",OFFSET(Zdroj!AR$16,A1073-1,0))</f>
        <v/>
      </c>
      <c r="F1080" s="450"/>
      <c r="G1080" s="451"/>
    </row>
    <row r="1081" spans="1:7" x14ac:dyDescent="0.25">
      <c r="B1081" s="449"/>
      <c r="C1081" s="83" t="str">
        <f ca="1">IF(OFFSET(Zdroj!AS$16,A1073-1,0)=0,"",CONCATENATE("B",$A$2+2," - ",Zdroj!$AS$15))</f>
        <v/>
      </c>
      <c r="D1081" s="81" t="str">
        <f ca="1">IF(C1081="","",CONCATENATE(OFFSET(Zdroj!AS$16,A1073-1,0)))</f>
        <v/>
      </c>
      <c r="E1081" s="35" t="str">
        <f ca="1">IF(C1081="","",OFFSET(Zdroj!AT$16,A1073-1,0))</f>
        <v/>
      </c>
      <c r="F1081" s="450"/>
      <c r="G1081" s="451"/>
    </row>
    <row r="1082" spans="1:7" x14ac:dyDescent="0.25">
      <c r="B1082" s="449"/>
      <c r="C1082" s="83" t="str">
        <f ca="1">IF(OFFSET(Zdroj!AU$16,A1073-1,0)=0,"",CONCATENATE("B",$A$2+3," - ",Zdroj!$AU$15))</f>
        <v/>
      </c>
      <c r="D1082" s="81" t="str">
        <f ca="1">IF(C1082="","",CONCATENATE(OFFSET(Zdroj!AU$16,A1073-1,0)))</f>
        <v/>
      </c>
      <c r="E1082" s="35" t="str">
        <f ca="1">IF(C1082="","",OFFSET(Zdroj!AV$16,A1073-1,0))</f>
        <v/>
      </c>
      <c r="F1082" s="450"/>
      <c r="G1082" s="451"/>
    </row>
    <row r="1083" spans="1:7" x14ac:dyDescent="0.25">
      <c r="B1083" s="449"/>
      <c r="C1083" s="83" t="str">
        <f ca="1">IF(OFFSET(Zdroj!AW$16,A1073-1,0)=0,"",CONCATENATE("B",$A$2+4," - ",Zdroj!$AW$15))</f>
        <v/>
      </c>
      <c r="D1083" s="81" t="str">
        <f ca="1">IF(C1083="","",CONCATENATE(OFFSET(Zdroj!AW$16,A1073-1,0)))</f>
        <v/>
      </c>
      <c r="E1083" s="35" t="str">
        <f ca="1">IF(C1083="","",OFFSET(Zdroj!AX$16,A1073-1,0))</f>
        <v/>
      </c>
      <c r="F1083" s="450"/>
      <c r="G1083" s="451"/>
    </row>
    <row r="1084" spans="1:7" x14ac:dyDescent="0.25">
      <c r="B1084" s="449"/>
      <c r="C1084" s="83" t="str">
        <f ca="1">IF(OFFSET(Zdroj!AY$16,A1073-1,0)=0,"",CONCATENATE("B",$A$2+5," - ",Zdroj!$AY$15))</f>
        <v/>
      </c>
      <c r="D1084" s="81" t="str">
        <f ca="1">IF(C1084="","",CONCATENATE(OFFSET(Zdroj!AY$16,A1073-1,0)))</f>
        <v/>
      </c>
      <c r="E1084" s="35" t="str">
        <f ca="1">IF(C1084="","",OFFSET(Zdroj!AZ$16,A1073-1,0))</f>
        <v/>
      </c>
      <c r="F1084" s="450"/>
      <c r="G1084" s="451"/>
    </row>
    <row r="1085" spans="1:7" x14ac:dyDescent="0.25">
      <c r="B1085" s="449"/>
      <c r="C1085" s="83" t="str">
        <f ca="1">IF(OFFSET(Zdroj!BA$16,A1073-1,0)=0,"",CONCATENATE("B",$A$2+6," - ",Zdroj!$BA$15))</f>
        <v/>
      </c>
      <c r="D1085" s="81" t="str">
        <f ca="1">IF(C1085="","",CONCATENATE(OFFSET(Zdroj!BA$16,A1073-1,0)))</f>
        <v/>
      </c>
      <c r="E1085" s="35" t="str">
        <f ca="1">IF(C1085="","",OFFSET(Zdroj!BB$16,A1073-1,0))</f>
        <v/>
      </c>
      <c r="F1085" s="450"/>
      <c r="G1085" s="451"/>
    </row>
    <row r="1086" spans="1:7" x14ac:dyDescent="0.25">
      <c r="B1086" s="449"/>
      <c r="C1086" s="83" t="str">
        <f ca="1">IF(OFFSET(Zdroj!BC$16,A1073-1,0)=0,"",CONCATENATE("B",$A$2+7," - ",Zdroj!$BC$15))</f>
        <v/>
      </c>
      <c r="D1086" s="81" t="str">
        <f ca="1">IF(C1086="","",CONCATENATE(OFFSET(Zdroj!BC$16,A1073-1,0)))</f>
        <v/>
      </c>
      <c r="E1086" s="35" t="str">
        <f ca="1">IF(C1086="","",OFFSET(Zdroj!BD$16,A1073-1,0))</f>
        <v/>
      </c>
      <c r="F1086" s="450"/>
      <c r="G1086" s="451"/>
    </row>
    <row r="1087" spans="1:7" x14ac:dyDescent="0.25">
      <c r="B1087" s="449"/>
      <c r="C1087" s="83" t="str">
        <f ca="1">IF(OFFSET(Zdroj!BE$16,A1073-1,0)=0,"",CONCATENATE("B",$A$2+8," - ",Zdroj!$BE$15))</f>
        <v/>
      </c>
      <c r="D1087" s="81" t="str">
        <f ca="1">IF(C1087="","",CONCATENATE(OFFSET(Zdroj!BE$16,A1073-1,0)))</f>
        <v/>
      </c>
      <c r="E1087" s="35" t="str">
        <f ca="1">IF(C1087="","",OFFSET(Zdroj!BF$16,A1073-1,0))</f>
        <v/>
      </c>
      <c r="F1087" s="450"/>
      <c r="G1087" s="451"/>
    </row>
    <row r="1088" spans="1:7" x14ac:dyDescent="0.25">
      <c r="B1088" s="449"/>
      <c r="C1088" s="83" t="str">
        <f ca="1">IF(OFFSET(Zdroj!BG$16,A1073-1,0)=0,"",CONCATENATE("C",$A$2," - ",Zdroj!$BG$15))</f>
        <v/>
      </c>
      <c r="D1088" s="81" t="str">
        <f ca="1">IF(C1088="","",CONCATENATE(OFFSET(Zdroj!BG$16,A1073-1,0)))</f>
        <v/>
      </c>
      <c r="E1088" s="35" t="str">
        <f ca="1">IF(C1088="","",OFFSET(Zdroj!BH$16,A1073-1,0))</f>
        <v/>
      </c>
      <c r="F1088" s="450" t="str">
        <f t="shared" ref="F1088" ca="1" si="247">IF(SUM(E1088:E1089)=0,"",SUM(E1088:E1089))</f>
        <v/>
      </c>
      <c r="G1088" s="451"/>
    </row>
    <row r="1089" spans="1:7" x14ac:dyDescent="0.25">
      <c r="B1089" s="449"/>
      <c r="C1089" s="83" t="str">
        <f ca="1">IF(OFFSET(Zdroj!BI$16,A1073-1,0)=0,"",CONCATENATE("C",$A$2+1," - ",Zdroj!$BI$15))</f>
        <v/>
      </c>
      <c r="D1089" s="81" t="str">
        <f ca="1">IF(C1089="","",CONCATENATE(OFFSET(Zdroj!BI$16,A1073-1,0)))</f>
        <v/>
      </c>
      <c r="E1089" s="35" t="str">
        <f ca="1">IF(C1089="","",OFFSET(Zdroj!BJ$16,A1073-1,0))</f>
        <v/>
      </c>
      <c r="F1089" s="450"/>
      <c r="G1089" s="451"/>
    </row>
    <row r="1090" spans="1:7" x14ac:dyDescent="0.25">
      <c r="A1090">
        <f>SUM((ROW()+15)/17)</f>
        <v>65</v>
      </c>
      <c r="B1090" s="449" t="str">
        <f ca="1">IF(OFFSET(Zdroj!$B$16,A1090-1,0)&gt;0,CONCATENATE(A1090,"
","___ ","
",OFFSET(Zdroj!$B$16,A1090-1,0)),"")</f>
        <v/>
      </c>
      <c r="C1090" s="83" t="str">
        <f ca="1">IF(OFFSET(Zdroj!AI$16,A1090-1,0)=0,"",CONCATENATE("A",$A$2," - ",Zdroj!$AI$15))</f>
        <v/>
      </c>
      <c r="D1090" s="81" t="str">
        <f ca="1">IF(C1090="","",CONCATENATE(OFFSET(Zdroj!AI$16,A1090-1,0)," - ",OFFSET(Zdroj!BK$16,A1090-1,0)))</f>
        <v/>
      </c>
      <c r="E1090" s="35" t="str">
        <f ca="1">IF(C1090="","",OFFSET(Zdroj!BL$16,A1090-1,0))</f>
        <v/>
      </c>
      <c r="F1090" s="450" t="str">
        <f t="shared" ref="F1090" ca="1" si="248">IF(SUM(E1090:E1095)=0,"",SUM(E1090:E1095))</f>
        <v/>
      </c>
      <c r="G1090" s="451" t="str">
        <f t="shared" ref="G1090" ca="1" si="249">IF(SUM(E1090:E1106)=0,"",SUM(E1090:E1106))</f>
        <v/>
      </c>
    </row>
    <row r="1091" spans="1:7" x14ac:dyDescent="0.25">
      <c r="B1091" s="449"/>
      <c r="C1091" s="83" t="str">
        <f ca="1">IF(OFFSET(Zdroj!AJ$16,A1090-1,0)=0,"",CONCATENATE("A",$A$2+1," - ",Zdroj!$AJ$15))</f>
        <v/>
      </c>
      <c r="D1091" s="81" t="str">
        <f ca="1">IF(C1091="","",CONCATENATE(OFFSET(Zdroj!AJ$16,A1090-1,0)," - ",OFFSET(Zdroj!BM$16,A1090-1,0)))</f>
        <v/>
      </c>
      <c r="E1091" s="35" t="str">
        <f ca="1">IF(C1091="","",OFFSET(Zdroj!BN$16,A1090-1,0))</f>
        <v/>
      </c>
      <c r="F1091" s="450"/>
      <c r="G1091" s="451"/>
    </row>
    <row r="1092" spans="1:7" x14ac:dyDescent="0.25">
      <c r="B1092" s="449"/>
      <c r="C1092" s="83" t="str">
        <f ca="1">IF(OFFSET(Zdroj!AK$16,A1090-1,0)=0,"",CONCATENATE("A",$A$2+2," - ",Zdroj!$AK$15))</f>
        <v/>
      </c>
      <c r="D1092" s="81" t="str">
        <f ca="1">IF(C1092="","",CONCATENATE(OFFSET(Zdroj!AK$16,A1090-1,0)," - ",OFFSET(Zdroj!BO$16,A1090-1,0)))</f>
        <v/>
      </c>
      <c r="E1092" s="35" t="str">
        <f ca="1">IF(C1092="","",OFFSET(Zdroj!BP$16,A1090-1,0))</f>
        <v/>
      </c>
      <c r="F1092" s="450"/>
      <c r="G1092" s="451"/>
    </row>
    <row r="1093" spans="1:7" x14ac:dyDescent="0.25">
      <c r="B1093" s="449"/>
      <c r="C1093" s="83" t="str">
        <f ca="1">IF(OFFSET(Zdroj!AL$16,A1090-1,0)=0,"",CONCATENATE("A",$A$2+3," - ",Zdroj!$AL$15))</f>
        <v/>
      </c>
      <c r="D1093" s="81" t="str">
        <f ca="1">IF(C1093="","",CONCATENATE(OFFSET(Zdroj!AL$16,A1090-1,0)," - ",OFFSET(Zdroj!BQ$16,A1090-1,0)))</f>
        <v/>
      </c>
      <c r="E1093" s="35" t="str">
        <f ca="1">IF(C1093="","",OFFSET(Zdroj!BR$16,A1090-1,0))</f>
        <v/>
      </c>
      <c r="F1093" s="450"/>
      <c r="G1093" s="451"/>
    </row>
    <row r="1094" spans="1:7" x14ac:dyDescent="0.25">
      <c r="B1094" s="449"/>
      <c r="C1094" s="83" t="str">
        <f ca="1">IF(OFFSET(Zdroj!AM$16,A1090-1,0)=0,"",CONCATENATE("A",$A$2+4," - ",Zdroj!$AM$15))</f>
        <v/>
      </c>
      <c r="D1094" s="81" t="str">
        <f ca="1">IF(C1094="","",CONCATENATE(OFFSET(Zdroj!AM$16,A1090-1,0)," - ",OFFSET(Zdroj!BS$16,A1090-1,0)))</f>
        <v/>
      </c>
      <c r="E1094" s="35" t="str">
        <f ca="1">IF(C1094="","",OFFSET(Zdroj!BT$16,A1090-1,0))</f>
        <v/>
      </c>
      <c r="F1094" s="450"/>
      <c r="G1094" s="451"/>
    </row>
    <row r="1095" spans="1:7" x14ac:dyDescent="0.25">
      <c r="B1095" s="449"/>
      <c r="C1095" s="83" t="str">
        <f ca="1">IF(OFFSET(Zdroj!AN$16,A1090-1,0)=0,"",CONCATENATE("A",$A$2+5," - ",Zdroj!$AN$15))</f>
        <v/>
      </c>
      <c r="D1095" s="81" t="str">
        <f ca="1">IF(C1095="","",CONCATENATE(OFFSET(Zdroj!AN$16,A1090-1,0)," - ",OFFSET(Zdroj!BU$16,A1090-1,0)))</f>
        <v/>
      </c>
      <c r="E1095" s="35" t="str">
        <f ca="1">IF(C1095="","",OFFSET(Zdroj!BV$16,A1090-1,0))</f>
        <v/>
      </c>
      <c r="F1095" s="450"/>
      <c r="G1095" s="451"/>
    </row>
    <row r="1096" spans="1:7" x14ac:dyDescent="0.25">
      <c r="B1096" s="449"/>
      <c r="C1096" s="83" t="str">
        <f ca="1">IF(OFFSET(Zdroj!AO$16,A1090-1,0)=0,"",CONCATENATE("B",$A$2," - ",Zdroj!$AO$15))</f>
        <v/>
      </c>
      <c r="D1096" s="81" t="str">
        <f ca="1">IF(C1096="","",CONCATENATE(OFFSET(Zdroj!AO$16,A1090-1,0)))</f>
        <v/>
      </c>
      <c r="E1096" s="35" t="str">
        <f ca="1">IF(C1096="","",OFFSET(Zdroj!AP$16,A1090-1,0))</f>
        <v/>
      </c>
      <c r="F1096" s="450" t="str">
        <f t="shared" ref="F1096" ca="1" si="250">IF(SUM(E1096:E1104)=0,"",SUM(E1096:E1104))</f>
        <v/>
      </c>
      <c r="G1096" s="451"/>
    </row>
    <row r="1097" spans="1:7" x14ac:dyDescent="0.25">
      <c r="B1097" s="449"/>
      <c r="C1097" s="83" t="str">
        <f ca="1">IF(OFFSET(Zdroj!AQ$16,A1090-1,0)=0,"",CONCATENATE("B",$A$2+1," - ",Zdroj!$AQ$15))</f>
        <v/>
      </c>
      <c r="D1097" s="81" t="str">
        <f ca="1">IF(C1097="","",CONCATENATE(OFFSET(Zdroj!AQ$16,A1090-1,0)))</f>
        <v/>
      </c>
      <c r="E1097" s="35" t="str">
        <f ca="1">IF(C1097="","",OFFSET(Zdroj!AR$16,A1090-1,0))</f>
        <v/>
      </c>
      <c r="F1097" s="450"/>
      <c r="G1097" s="451"/>
    </row>
    <row r="1098" spans="1:7" x14ac:dyDescent="0.25">
      <c r="B1098" s="449"/>
      <c r="C1098" s="83" t="str">
        <f ca="1">IF(OFFSET(Zdroj!AS$16,A1090-1,0)=0,"",CONCATENATE("B",$A$2+2," - ",Zdroj!$AS$15))</f>
        <v/>
      </c>
      <c r="D1098" s="81" t="str">
        <f ca="1">IF(C1098="","",CONCATENATE(OFFSET(Zdroj!AS$16,A1090-1,0)))</f>
        <v/>
      </c>
      <c r="E1098" s="35" t="str">
        <f ca="1">IF(C1098="","",OFFSET(Zdroj!AT$16,A1090-1,0))</f>
        <v/>
      </c>
      <c r="F1098" s="450"/>
      <c r="G1098" s="451"/>
    </row>
    <row r="1099" spans="1:7" x14ac:dyDescent="0.25">
      <c r="B1099" s="449"/>
      <c r="C1099" s="83" t="str">
        <f ca="1">IF(OFFSET(Zdroj!AU$16,A1090-1,0)=0,"",CONCATENATE("B",$A$2+3," - ",Zdroj!$AU$15))</f>
        <v/>
      </c>
      <c r="D1099" s="81" t="str">
        <f ca="1">IF(C1099="","",CONCATENATE(OFFSET(Zdroj!AU$16,A1090-1,0)))</f>
        <v/>
      </c>
      <c r="E1099" s="35" t="str">
        <f ca="1">IF(C1099="","",OFFSET(Zdroj!AV$16,A1090-1,0))</f>
        <v/>
      </c>
      <c r="F1099" s="450"/>
      <c r="G1099" s="451"/>
    </row>
    <row r="1100" spans="1:7" x14ac:dyDescent="0.25">
      <c r="B1100" s="449"/>
      <c r="C1100" s="83" t="str">
        <f ca="1">IF(OFFSET(Zdroj!AW$16,A1090-1,0)=0,"",CONCATENATE("B",$A$2+4," - ",Zdroj!$AW$15))</f>
        <v/>
      </c>
      <c r="D1100" s="81" t="str">
        <f ca="1">IF(C1100="","",CONCATENATE(OFFSET(Zdroj!AW$16,A1090-1,0)))</f>
        <v/>
      </c>
      <c r="E1100" s="35" t="str">
        <f ca="1">IF(C1100="","",OFFSET(Zdroj!AX$16,A1090-1,0))</f>
        <v/>
      </c>
      <c r="F1100" s="450"/>
      <c r="G1100" s="451"/>
    </row>
    <row r="1101" spans="1:7" x14ac:dyDescent="0.25">
      <c r="B1101" s="449"/>
      <c r="C1101" s="83" t="str">
        <f ca="1">IF(OFFSET(Zdroj!AY$16,A1090-1,0)=0,"",CONCATENATE("B",$A$2+5," - ",Zdroj!$AY$15))</f>
        <v/>
      </c>
      <c r="D1101" s="81" t="str">
        <f ca="1">IF(C1101="","",CONCATENATE(OFFSET(Zdroj!AY$16,A1090-1,0)))</f>
        <v/>
      </c>
      <c r="E1101" s="35" t="str">
        <f ca="1">IF(C1101="","",OFFSET(Zdroj!AZ$16,A1090-1,0))</f>
        <v/>
      </c>
      <c r="F1101" s="450"/>
      <c r="G1101" s="451"/>
    </row>
    <row r="1102" spans="1:7" x14ac:dyDescent="0.25">
      <c r="B1102" s="449"/>
      <c r="C1102" s="83" t="str">
        <f ca="1">IF(OFFSET(Zdroj!BA$16,A1090-1,0)=0,"",CONCATENATE("B",$A$2+6," - ",Zdroj!$BA$15))</f>
        <v/>
      </c>
      <c r="D1102" s="81" t="str">
        <f ca="1">IF(C1102="","",CONCATENATE(OFFSET(Zdroj!BA$16,A1090-1,0)))</f>
        <v/>
      </c>
      <c r="E1102" s="35" t="str">
        <f ca="1">IF(C1102="","",OFFSET(Zdroj!BB$16,A1090-1,0))</f>
        <v/>
      </c>
      <c r="F1102" s="450"/>
      <c r="G1102" s="451"/>
    </row>
    <row r="1103" spans="1:7" x14ac:dyDescent="0.25">
      <c r="B1103" s="449"/>
      <c r="C1103" s="83" t="str">
        <f ca="1">IF(OFFSET(Zdroj!BC$16,A1090-1,0)=0,"",CONCATENATE("B",$A$2+7," - ",Zdroj!$BC$15))</f>
        <v/>
      </c>
      <c r="D1103" s="81" t="str">
        <f ca="1">IF(C1103="","",CONCATENATE(OFFSET(Zdroj!BC$16,A1090-1,0)))</f>
        <v/>
      </c>
      <c r="E1103" s="35" t="str">
        <f ca="1">IF(C1103="","",OFFSET(Zdroj!BD$16,A1090-1,0))</f>
        <v/>
      </c>
      <c r="F1103" s="450"/>
      <c r="G1103" s="451"/>
    </row>
    <row r="1104" spans="1:7" x14ac:dyDescent="0.25">
      <c r="B1104" s="449"/>
      <c r="C1104" s="83" t="str">
        <f ca="1">IF(OFFSET(Zdroj!BE$16,A1090-1,0)=0,"",CONCATENATE("B",$A$2+8," - ",Zdroj!$BE$15))</f>
        <v/>
      </c>
      <c r="D1104" s="81" t="str">
        <f ca="1">IF(C1104="","",CONCATENATE(OFFSET(Zdroj!BE$16,A1090-1,0)))</f>
        <v/>
      </c>
      <c r="E1104" s="35" t="str">
        <f ca="1">IF(C1104="","",OFFSET(Zdroj!BF$16,A1090-1,0))</f>
        <v/>
      </c>
      <c r="F1104" s="450"/>
      <c r="G1104" s="451"/>
    </row>
    <row r="1105" spans="1:7" x14ac:dyDescent="0.25">
      <c r="B1105" s="449"/>
      <c r="C1105" s="83" t="str">
        <f ca="1">IF(OFFSET(Zdroj!BG$16,A1090-1,0)=0,"",CONCATENATE("C",$A$2," - ",Zdroj!$BG$15))</f>
        <v/>
      </c>
      <c r="D1105" s="81" t="str">
        <f ca="1">IF(C1105="","",CONCATENATE(OFFSET(Zdroj!BG$16,A1090-1,0)))</f>
        <v/>
      </c>
      <c r="E1105" s="35" t="str">
        <f ca="1">IF(C1105="","",OFFSET(Zdroj!BH$16,A1090-1,0))</f>
        <v/>
      </c>
      <c r="F1105" s="450" t="str">
        <f t="shared" ref="F1105" ca="1" si="251">IF(SUM(E1105:E1106)=0,"",SUM(E1105:E1106))</f>
        <v/>
      </c>
      <c r="G1105" s="451"/>
    </row>
    <row r="1106" spans="1:7" x14ac:dyDescent="0.25">
      <c r="B1106" s="449"/>
      <c r="C1106" s="83" t="str">
        <f ca="1">IF(OFFSET(Zdroj!BI$16,A1090-1,0)=0,"",CONCATENATE("C",$A$2+1," - ",Zdroj!$BI$15))</f>
        <v/>
      </c>
      <c r="D1106" s="81" t="str">
        <f ca="1">IF(C1106="","",CONCATENATE(OFFSET(Zdroj!BI$16,A1090-1,0)))</f>
        <v/>
      </c>
      <c r="E1106" s="35" t="str">
        <f ca="1">IF(C1106="","",OFFSET(Zdroj!BJ$16,A1090-1,0))</f>
        <v/>
      </c>
      <c r="F1106" s="450"/>
      <c r="G1106" s="451"/>
    </row>
    <row r="1107" spans="1:7" x14ac:dyDescent="0.25">
      <c r="A1107">
        <f>SUM((ROW()+15)/17)</f>
        <v>66</v>
      </c>
      <c r="B1107" s="449" t="str">
        <f ca="1">IF(OFFSET(Zdroj!$B$16,A1107-1,0)&gt;0,CONCATENATE(A1107,"
","___ ","
",OFFSET(Zdroj!$B$16,A1107-1,0)),"")</f>
        <v/>
      </c>
      <c r="C1107" s="83" t="str">
        <f ca="1">IF(OFFSET(Zdroj!AI$16,A1107-1,0)=0,"",CONCATENATE("A",$A$2," - ",Zdroj!$AI$15))</f>
        <v/>
      </c>
      <c r="D1107" s="81" t="str">
        <f ca="1">IF(C1107="","",CONCATENATE(OFFSET(Zdroj!AI$16,A1107-1,0)," - ",OFFSET(Zdroj!BK$16,A1107-1,0)))</f>
        <v/>
      </c>
      <c r="E1107" s="35" t="str">
        <f ca="1">IF(C1107="","",OFFSET(Zdroj!BL$16,A1107-1,0))</f>
        <v/>
      </c>
      <c r="F1107" s="450" t="str">
        <f t="shared" ref="F1107" ca="1" si="252">IF(SUM(E1107:E1112)=0,"",SUM(E1107:E1112))</f>
        <v/>
      </c>
      <c r="G1107" s="451" t="str">
        <f t="shared" ref="G1107" ca="1" si="253">IF(SUM(E1107:E1123)=0,"",SUM(E1107:E1123))</f>
        <v/>
      </c>
    </row>
    <row r="1108" spans="1:7" x14ac:dyDescent="0.25">
      <c r="B1108" s="449"/>
      <c r="C1108" s="83" t="str">
        <f ca="1">IF(OFFSET(Zdroj!AJ$16,A1107-1,0)=0,"",CONCATENATE("A",$A$2+1," - ",Zdroj!$AJ$15))</f>
        <v/>
      </c>
      <c r="D1108" s="81" t="str">
        <f ca="1">IF(C1108="","",CONCATENATE(OFFSET(Zdroj!AJ$16,A1107-1,0)," - ",OFFSET(Zdroj!BM$16,A1107-1,0)))</f>
        <v/>
      </c>
      <c r="E1108" s="35" t="str">
        <f ca="1">IF(C1108="","",OFFSET(Zdroj!BN$16,A1107-1,0))</f>
        <v/>
      </c>
      <c r="F1108" s="450"/>
      <c r="G1108" s="451"/>
    </row>
    <row r="1109" spans="1:7" x14ac:dyDescent="0.25">
      <c r="B1109" s="449"/>
      <c r="C1109" s="83" t="str">
        <f ca="1">IF(OFFSET(Zdroj!AK$16,A1107-1,0)=0,"",CONCATENATE("A",$A$2+2," - ",Zdroj!$AK$15))</f>
        <v/>
      </c>
      <c r="D1109" s="81" t="str">
        <f ca="1">IF(C1109="","",CONCATENATE(OFFSET(Zdroj!AK$16,A1107-1,0)," - ",OFFSET(Zdroj!BO$16,A1107-1,0)))</f>
        <v/>
      </c>
      <c r="E1109" s="35" t="str">
        <f ca="1">IF(C1109="","",OFFSET(Zdroj!BP$16,A1107-1,0))</f>
        <v/>
      </c>
      <c r="F1109" s="450"/>
      <c r="G1109" s="451"/>
    </row>
    <row r="1110" spans="1:7" x14ac:dyDescent="0.25">
      <c r="B1110" s="449"/>
      <c r="C1110" s="83" t="str">
        <f ca="1">IF(OFFSET(Zdroj!AL$16,A1107-1,0)=0,"",CONCATENATE("A",$A$2+3," - ",Zdroj!$AL$15))</f>
        <v/>
      </c>
      <c r="D1110" s="81" t="str">
        <f ca="1">IF(C1110="","",CONCATENATE(OFFSET(Zdroj!AL$16,A1107-1,0)," - ",OFFSET(Zdroj!BQ$16,A1107-1,0)))</f>
        <v/>
      </c>
      <c r="E1110" s="35" t="str">
        <f ca="1">IF(C1110="","",OFFSET(Zdroj!BR$16,A1107-1,0))</f>
        <v/>
      </c>
      <c r="F1110" s="450"/>
      <c r="G1110" s="451"/>
    </row>
    <row r="1111" spans="1:7" x14ac:dyDescent="0.25">
      <c r="B1111" s="449"/>
      <c r="C1111" s="83" t="str">
        <f ca="1">IF(OFFSET(Zdroj!AM$16,A1107-1,0)=0,"",CONCATENATE("A",$A$2+4," - ",Zdroj!$AM$15))</f>
        <v/>
      </c>
      <c r="D1111" s="81" t="str">
        <f ca="1">IF(C1111="","",CONCATENATE(OFFSET(Zdroj!AM$16,A1107-1,0)," - ",OFFSET(Zdroj!BS$16,A1107-1,0)))</f>
        <v/>
      </c>
      <c r="E1111" s="35" t="str">
        <f ca="1">IF(C1111="","",OFFSET(Zdroj!BT$16,A1107-1,0))</f>
        <v/>
      </c>
      <c r="F1111" s="450"/>
      <c r="G1111" s="451"/>
    </row>
    <row r="1112" spans="1:7" x14ac:dyDescent="0.25">
      <c r="B1112" s="449"/>
      <c r="C1112" s="83" t="str">
        <f ca="1">IF(OFFSET(Zdroj!AN$16,A1107-1,0)=0,"",CONCATENATE("A",$A$2+5," - ",Zdroj!$AN$15))</f>
        <v/>
      </c>
      <c r="D1112" s="81" t="str">
        <f ca="1">IF(C1112="","",CONCATENATE(OFFSET(Zdroj!AN$16,A1107-1,0)," - ",OFFSET(Zdroj!BU$16,A1107-1,0)))</f>
        <v/>
      </c>
      <c r="E1112" s="35" t="str">
        <f ca="1">IF(C1112="","",OFFSET(Zdroj!BV$16,A1107-1,0))</f>
        <v/>
      </c>
      <c r="F1112" s="450"/>
      <c r="G1112" s="451"/>
    </row>
    <row r="1113" spans="1:7" x14ac:dyDescent="0.25">
      <c r="B1113" s="449"/>
      <c r="C1113" s="83" t="str">
        <f ca="1">IF(OFFSET(Zdroj!AO$16,A1107-1,0)=0,"",CONCATENATE("B",$A$2," - ",Zdroj!$AO$15))</f>
        <v/>
      </c>
      <c r="D1113" s="81" t="str">
        <f ca="1">IF(C1113="","",CONCATENATE(OFFSET(Zdroj!AO$16,A1107-1,0)))</f>
        <v/>
      </c>
      <c r="E1113" s="35" t="str">
        <f ca="1">IF(C1113="","",OFFSET(Zdroj!AP$16,A1107-1,0))</f>
        <v/>
      </c>
      <c r="F1113" s="450" t="str">
        <f t="shared" ref="F1113" ca="1" si="254">IF(SUM(E1113:E1121)=0,"",SUM(E1113:E1121))</f>
        <v/>
      </c>
      <c r="G1113" s="451"/>
    </row>
    <row r="1114" spans="1:7" x14ac:dyDescent="0.25">
      <c r="B1114" s="449"/>
      <c r="C1114" s="83" t="str">
        <f ca="1">IF(OFFSET(Zdroj!AQ$16,A1107-1,0)=0,"",CONCATENATE("B",$A$2+1," - ",Zdroj!$AQ$15))</f>
        <v/>
      </c>
      <c r="D1114" s="81" t="str">
        <f ca="1">IF(C1114="","",CONCATENATE(OFFSET(Zdroj!AQ$16,A1107-1,0)))</f>
        <v/>
      </c>
      <c r="E1114" s="35" t="str">
        <f ca="1">IF(C1114="","",OFFSET(Zdroj!AR$16,A1107-1,0))</f>
        <v/>
      </c>
      <c r="F1114" s="450"/>
      <c r="G1114" s="451"/>
    </row>
    <row r="1115" spans="1:7" x14ac:dyDescent="0.25">
      <c r="B1115" s="449"/>
      <c r="C1115" s="83" t="str">
        <f ca="1">IF(OFFSET(Zdroj!AS$16,A1107-1,0)=0,"",CONCATENATE("B",$A$2+2," - ",Zdroj!$AS$15))</f>
        <v/>
      </c>
      <c r="D1115" s="81" t="str">
        <f ca="1">IF(C1115="","",CONCATENATE(OFFSET(Zdroj!AS$16,A1107-1,0)))</f>
        <v/>
      </c>
      <c r="E1115" s="35" t="str">
        <f ca="1">IF(C1115="","",OFFSET(Zdroj!AT$16,A1107-1,0))</f>
        <v/>
      </c>
      <c r="F1115" s="450"/>
      <c r="G1115" s="451"/>
    </row>
    <row r="1116" spans="1:7" x14ac:dyDescent="0.25">
      <c r="B1116" s="449"/>
      <c r="C1116" s="83" t="str">
        <f ca="1">IF(OFFSET(Zdroj!AU$16,A1107-1,0)=0,"",CONCATENATE("B",$A$2+3," - ",Zdroj!$AU$15))</f>
        <v/>
      </c>
      <c r="D1116" s="81" t="str">
        <f ca="1">IF(C1116="","",CONCATENATE(OFFSET(Zdroj!AU$16,A1107-1,0)))</f>
        <v/>
      </c>
      <c r="E1116" s="35" t="str">
        <f ca="1">IF(C1116="","",OFFSET(Zdroj!AV$16,A1107-1,0))</f>
        <v/>
      </c>
      <c r="F1116" s="450"/>
      <c r="G1116" s="451"/>
    </row>
    <row r="1117" spans="1:7" x14ac:dyDescent="0.25">
      <c r="B1117" s="449"/>
      <c r="C1117" s="83" t="str">
        <f ca="1">IF(OFFSET(Zdroj!AW$16,A1107-1,0)=0,"",CONCATENATE("B",$A$2+4," - ",Zdroj!$AW$15))</f>
        <v/>
      </c>
      <c r="D1117" s="81" t="str">
        <f ca="1">IF(C1117="","",CONCATENATE(OFFSET(Zdroj!AW$16,A1107-1,0)))</f>
        <v/>
      </c>
      <c r="E1117" s="35" t="str">
        <f ca="1">IF(C1117="","",OFFSET(Zdroj!AX$16,A1107-1,0))</f>
        <v/>
      </c>
      <c r="F1117" s="450"/>
      <c r="G1117" s="451"/>
    </row>
    <row r="1118" spans="1:7" x14ac:dyDescent="0.25">
      <c r="B1118" s="449"/>
      <c r="C1118" s="83" t="str">
        <f ca="1">IF(OFFSET(Zdroj!AY$16,A1107-1,0)=0,"",CONCATENATE("B",$A$2+5," - ",Zdroj!$AY$15))</f>
        <v/>
      </c>
      <c r="D1118" s="81" t="str">
        <f ca="1">IF(C1118="","",CONCATENATE(OFFSET(Zdroj!AY$16,A1107-1,0)))</f>
        <v/>
      </c>
      <c r="E1118" s="35" t="str">
        <f ca="1">IF(C1118="","",OFFSET(Zdroj!AZ$16,A1107-1,0))</f>
        <v/>
      </c>
      <c r="F1118" s="450"/>
      <c r="G1118" s="451"/>
    </row>
    <row r="1119" spans="1:7" x14ac:dyDescent="0.25">
      <c r="B1119" s="449"/>
      <c r="C1119" s="83" t="str">
        <f ca="1">IF(OFFSET(Zdroj!BA$16,A1107-1,0)=0,"",CONCATENATE("B",$A$2+6," - ",Zdroj!$BA$15))</f>
        <v/>
      </c>
      <c r="D1119" s="81" t="str">
        <f ca="1">IF(C1119="","",CONCATENATE(OFFSET(Zdroj!BA$16,A1107-1,0)))</f>
        <v/>
      </c>
      <c r="E1119" s="35" t="str">
        <f ca="1">IF(C1119="","",OFFSET(Zdroj!BB$16,A1107-1,0))</f>
        <v/>
      </c>
      <c r="F1119" s="450"/>
      <c r="G1119" s="451"/>
    </row>
    <row r="1120" spans="1:7" x14ac:dyDescent="0.25">
      <c r="B1120" s="449"/>
      <c r="C1120" s="83" t="str">
        <f ca="1">IF(OFFSET(Zdroj!BC$16,A1107-1,0)=0,"",CONCATENATE("B",$A$2+7," - ",Zdroj!$BC$15))</f>
        <v/>
      </c>
      <c r="D1120" s="81" t="str">
        <f ca="1">IF(C1120="","",CONCATENATE(OFFSET(Zdroj!BC$16,A1107-1,0)))</f>
        <v/>
      </c>
      <c r="E1120" s="35" t="str">
        <f ca="1">IF(C1120="","",OFFSET(Zdroj!BD$16,A1107-1,0))</f>
        <v/>
      </c>
      <c r="F1120" s="450"/>
      <c r="G1120" s="451"/>
    </row>
    <row r="1121" spans="1:7" x14ac:dyDescent="0.25">
      <c r="B1121" s="449"/>
      <c r="C1121" s="83" t="str">
        <f ca="1">IF(OFFSET(Zdroj!BE$16,A1107-1,0)=0,"",CONCATENATE("B",$A$2+8," - ",Zdroj!$BE$15))</f>
        <v/>
      </c>
      <c r="D1121" s="81" t="str">
        <f ca="1">IF(C1121="","",CONCATENATE(OFFSET(Zdroj!BE$16,A1107-1,0)))</f>
        <v/>
      </c>
      <c r="E1121" s="35" t="str">
        <f ca="1">IF(C1121="","",OFFSET(Zdroj!BF$16,A1107-1,0))</f>
        <v/>
      </c>
      <c r="F1121" s="450"/>
      <c r="G1121" s="451"/>
    </row>
    <row r="1122" spans="1:7" x14ac:dyDescent="0.25">
      <c r="B1122" s="449"/>
      <c r="C1122" s="83" t="str">
        <f ca="1">IF(OFFSET(Zdroj!BG$16,A1107-1,0)=0,"",CONCATENATE("C",$A$2," - ",Zdroj!$BG$15))</f>
        <v/>
      </c>
      <c r="D1122" s="81" t="str">
        <f ca="1">IF(C1122="","",CONCATENATE(OFFSET(Zdroj!BG$16,A1107-1,0)))</f>
        <v/>
      </c>
      <c r="E1122" s="35" t="str">
        <f ca="1">IF(C1122="","",OFFSET(Zdroj!BH$16,A1107-1,0))</f>
        <v/>
      </c>
      <c r="F1122" s="450" t="str">
        <f t="shared" ref="F1122" ca="1" si="255">IF(SUM(E1122:E1123)=0,"",SUM(E1122:E1123))</f>
        <v/>
      </c>
      <c r="G1122" s="451"/>
    </row>
    <row r="1123" spans="1:7" x14ac:dyDescent="0.25">
      <c r="B1123" s="449"/>
      <c r="C1123" s="83" t="str">
        <f ca="1">IF(OFFSET(Zdroj!BI$16,A1107-1,0)=0,"",CONCATENATE("C",$A$2+1," - ",Zdroj!$BI$15))</f>
        <v/>
      </c>
      <c r="D1123" s="81" t="str">
        <f ca="1">IF(C1123="","",CONCATENATE(OFFSET(Zdroj!BI$16,A1107-1,0)))</f>
        <v/>
      </c>
      <c r="E1123" s="35" t="str">
        <f ca="1">IF(C1123="","",OFFSET(Zdroj!BJ$16,A1107-1,0))</f>
        <v/>
      </c>
      <c r="F1123" s="450"/>
      <c r="G1123" s="451"/>
    </row>
    <row r="1124" spans="1:7" x14ac:dyDescent="0.25">
      <c r="A1124">
        <f>SUM((ROW()+15)/17)</f>
        <v>67</v>
      </c>
      <c r="B1124" s="449" t="str">
        <f ca="1">IF(OFFSET(Zdroj!$B$16,A1124-1,0)&gt;0,CONCATENATE(A1124,"
","___ ","
",OFFSET(Zdroj!$B$16,A1124-1,0)),"")</f>
        <v/>
      </c>
      <c r="C1124" s="83" t="str">
        <f ca="1">IF(OFFSET(Zdroj!AI$16,A1124-1,0)=0,"",CONCATENATE("A",$A$2," - ",Zdroj!$AI$15))</f>
        <v/>
      </c>
      <c r="D1124" s="81" t="str">
        <f ca="1">IF(C1124="","",CONCATENATE(OFFSET(Zdroj!AI$16,A1124-1,0)," - ",OFFSET(Zdroj!BK$16,A1124-1,0)))</f>
        <v/>
      </c>
      <c r="E1124" s="35" t="str">
        <f ca="1">IF(C1124="","",OFFSET(Zdroj!BL$16,A1124-1,0))</f>
        <v/>
      </c>
      <c r="F1124" s="450" t="str">
        <f t="shared" ref="F1124" ca="1" si="256">IF(SUM(E1124:E1129)=0,"",SUM(E1124:E1129))</f>
        <v/>
      </c>
      <c r="G1124" s="451" t="str">
        <f t="shared" ref="G1124" ca="1" si="257">IF(SUM(E1124:E1140)=0,"",SUM(E1124:E1140))</f>
        <v/>
      </c>
    </row>
    <row r="1125" spans="1:7" x14ac:dyDescent="0.25">
      <c r="B1125" s="449"/>
      <c r="C1125" s="83" t="str">
        <f ca="1">IF(OFFSET(Zdroj!AJ$16,A1124-1,0)=0,"",CONCATENATE("A",$A$2+1," - ",Zdroj!$AJ$15))</f>
        <v/>
      </c>
      <c r="D1125" s="81" t="str">
        <f ca="1">IF(C1125="","",CONCATENATE(OFFSET(Zdroj!AJ$16,A1124-1,0)," - ",OFFSET(Zdroj!BM$16,A1124-1,0)))</f>
        <v/>
      </c>
      <c r="E1125" s="35" t="str">
        <f ca="1">IF(C1125="","",OFFSET(Zdroj!BN$16,A1124-1,0))</f>
        <v/>
      </c>
      <c r="F1125" s="450"/>
      <c r="G1125" s="451"/>
    </row>
    <row r="1126" spans="1:7" x14ac:dyDescent="0.25">
      <c r="B1126" s="449"/>
      <c r="C1126" s="83" t="str">
        <f ca="1">IF(OFFSET(Zdroj!AK$16,A1124-1,0)=0,"",CONCATENATE("A",$A$2+2," - ",Zdroj!$AK$15))</f>
        <v/>
      </c>
      <c r="D1126" s="81" t="str">
        <f ca="1">IF(C1126="","",CONCATENATE(OFFSET(Zdroj!AK$16,A1124-1,0)," - ",OFFSET(Zdroj!BO$16,A1124-1,0)))</f>
        <v/>
      </c>
      <c r="E1126" s="35" t="str">
        <f ca="1">IF(C1126="","",OFFSET(Zdroj!BP$16,A1124-1,0))</f>
        <v/>
      </c>
      <c r="F1126" s="450"/>
      <c r="G1126" s="451"/>
    </row>
    <row r="1127" spans="1:7" x14ac:dyDescent="0.25">
      <c r="B1127" s="449"/>
      <c r="C1127" s="83" t="str">
        <f ca="1">IF(OFFSET(Zdroj!AL$16,A1124-1,0)=0,"",CONCATENATE("A",$A$2+3," - ",Zdroj!$AL$15))</f>
        <v/>
      </c>
      <c r="D1127" s="81" t="str">
        <f ca="1">IF(C1127="","",CONCATENATE(OFFSET(Zdroj!AL$16,A1124-1,0)," - ",OFFSET(Zdroj!BQ$16,A1124-1,0)))</f>
        <v/>
      </c>
      <c r="E1127" s="35" t="str">
        <f ca="1">IF(C1127="","",OFFSET(Zdroj!BR$16,A1124-1,0))</f>
        <v/>
      </c>
      <c r="F1127" s="450"/>
      <c r="G1127" s="451"/>
    </row>
    <row r="1128" spans="1:7" x14ac:dyDescent="0.25">
      <c r="B1128" s="449"/>
      <c r="C1128" s="83" t="str">
        <f ca="1">IF(OFFSET(Zdroj!AM$16,A1124-1,0)=0,"",CONCATENATE("A",$A$2+4," - ",Zdroj!$AM$15))</f>
        <v/>
      </c>
      <c r="D1128" s="81" t="str">
        <f ca="1">IF(C1128="","",CONCATENATE(OFFSET(Zdroj!AM$16,A1124-1,0)," - ",OFFSET(Zdroj!BS$16,A1124-1,0)))</f>
        <v/>
      </c>
      <c r="E1128" s="35" t="str">
        <f ca="1">IF(C1128="","",OFFSET(Zdroj!BT$16,A1124-1,0))</f>
        <v/>
      </c>
      <c r="F1128" s="450"/>
      <c r="G1128" s="451"/>
    </row>
    <row r="1129" spans="1:7" x14ac:dyDescent="0.25">
      <c r="B1129" s="449"/>
      <c r="C1129" s="83" t="str">
        <f ca="1">IF(OFFSET(Zdroj!AN$16,A1124-1,0)=0,"",CONCATENATE("A",$A$2+5," - ",Zdroj!$AN$15))</f>
        <v/>
      </c>
      <c r="D1129" s="81" t="str">
        <f ca="1">IF(C1129="","",CONCATENATE(OFFSET(Zdroj!AN$16,A1124-1,0)," - ",OFFSET(Zdroj!BU$16,A1124-1,0)))</f>
        <v/>
      </c>
      <c r="E1129" s="35" t="str">
        <f ca="1">IF(C1129="","",OFFSET(Zdroj!BV$16,A1124-1,0))</f>
        <v/>
      </c>
      <c r="F1129" s="450"/>
      <c r="G1129" s="451"/>
    </row>
    <row r="1130" spans="1:7" x14ac:dyDescent="0.25">
      <c r="B1130" s="449"/>
      <c r="C1130" s="83" t="str">
        <f ca="1">IF(OFFSET(Zdroj!AO$16,A1124-1,0)=0,"",CONCATENATE("B",$A$2," - ",Zdroj!$AO$15))</f>
        <v/>
      </c>
      <c r="D1130" s="81" t="str">
        <f ca="1">IF(C1130="","",CONCATENATE(OFFSET(Zdroj!AO$16,A1124-1,0)))</f>
        <v/>
      </c>
      <c r="E1130" s="35" t="str">
        <f ca="1">IF(C1130="","",OFFSET(Zdroj!AP$16,A1124-1,0))</f>
        <v/>
      </c>
      <c r="F1130" s="450" t="str">
        <f t="shared" ref="F1130" ca="1" si="258">IF(SUM(E1130:E1138)=0,"",SUM(E1130:E1138))</f>
        <v/>
      </c>
      <c r="G1130" s="451"/>
    </row>
    <row r="1131" spans="1:7" x14ac:dyDescent="0.25">
      <c r="B1131" s="449"/>
      <c r="C1131" s="83" t="str">
        <f ca="1">IF(OFFSET(Zdroj!AQ$16,A1124-1,0)=0,"",CONCATENATE("B",$A$2+1," - ",Zdroj!$AQ$15))</f>
        <v/>
      </c>
      <c r="D1131" s="81" t="str">
        <f ca="1">IF(C1131="","",CONCATENATE(OFFSET(Zdroj!AQ$16,A1124-1,0)))</f>
        <v/>
      </c>
      <c r="E1131" s="35" t="str">
        <f ca="1">IF(C1131="","",OFFSET(Zdroj!AR$16,A1124-1,0))</f>
        <v/>
      </c>
      <c r="F1131" s="450"/>
      <c r="G1131" s="451"/>
    </row>
    <row r="1132" spans="1:7" x14ac:dyDescent="0.25">
      <c r="B1132" s="449"/>
      <c r="C1132" s="83" t="str">
        <f ca="1">IF(OFFSET(Zdroj!AS$16,A1124-1,0)=0,"",CONCATENATE("B",$A$2+2," - ",Zdroj!$AS$15))</f>
        <v/>
      </c>
      <c r="D1132" s="81" t="str">
        <f ca="1">IF(C1132="","",CONCATENATE(OFFSET(Zdroj!AS$16,A1124-1,0)))</f>
        <v/>
      </c>
      <c r="E1132" s="35" t="str">
        <f ca="1">IF(C1132="","",OFFSET(Zdroj!AT$16,A1124-1,0))</f>
        <v/>
      </c>
      <c r="F1132" s="450"/>
      <c r="G1132" s="451"/>
    </row>
    <row r="1133" spans="1:7" x14ac:dyDescent="0.25">
      <c r="B1133" s="449"/>
      <c r="C1133" s="83" t="str">
        <f ca="1">IF(OFFSET(Zdroj!AU$16,A1124-1,0)=0,"",CONCATENATE("B",$A$2+3," - ",Zdroj!$AU$15))</f>
        <v/>
      </c>
      <c r="D1133" s="81" t="str">
        <f ca="1">IF(C1133="","",CONCATENATE(OFFSET(Zdroj!AU$16,A1124-1,0)))</f>
        <v/>
      </c>
      <c r="E1133" s="35" t="str">
        <f ca="1">IF(C1133="","",OFFSET(Zdroj!AV$16,A1124-1,0))</f>
        <v/>
      </c>
      <c r="F1133" s="450"/>
      <c r="G1133" s="451"/>
    </row>
    <row r="1134" spans="1:7" x14ac:dyDescent="0.25">
      <c r="B1134" s="449"/>
      <c r="C1134" s="83" t="str">
        <f ca="1">IF(OFFSET(Zdroj!AW$16,A1124-1,0)=0,"",CONCATENATE("B",$A$2+4," - ",Zdroj!$AW$15))</f>
        <v/>
      </c>
      <c r="D1134" s="81" t="str">
        <f ca="1">IF(C1134="","",CONCATENATE(OFFSET(Zdroj!AW$16,A1124-1,0)))</f>
        <v/>
      </c>
      <c r="E1134" s="35" t="str">
        <f ca="1">IF(C1134="","",OFFSET(Zdroj!AX$16,A1124-1,0))</f>
        <v/>
      </c>
      <c r="F1134" s="450"/>
      <c r="G1134" s="451"/>
    </row>
    <row r="1135" spans="1:7" x14ac:dyDescent="0.25">
      <c r="B1135" s="449"/>
      <c r="C1135" s="83" t="str">
        <f ca="1">IF(OFFSET(Zdroj!AY$16,A1124-1,0)=0,"",CONCATENATE("B",$A$2+5," - ",Zdroj!$AY$15))</f>
        <v/>
      </c>
      <c r="D1135" s="81" t="str">
        <f ca="1">IF(C1135="","",CONCATENATE(OFFSET(Zdroj!AY$16,A1124-1,0)))</f>
        <v/>
      </c>
      <c r="E1135" s="35" t="str">
        <f ca="1">IF(C1135="","",OFFSET(Zdroj!AZ$16,A1124-1,0))</f>
        <v/>
      </c>
      <c r="F1135" s="450"/>
      <c r="G1135" s="451"/>
    </row>
    <row r="1136" spans="1:7" x14ac:dyDescent="0.25">
      <c r="B1136" s="449"/>
      <c r="C1136" s="83" t="str">
        <f ca="1">IF(OFFSET(Zdroj!BA$16,A1124-1,0)=0,"",CONCATENATE("B",$A$2+6," - ",Zdroj!$BA$15))</f>
        <v/>
      </c>
      <c r="D1136" s="81" t="str">
        <f ca="1">IF(C1136="","",CONCATENATE(OFFSET(Zdroj!BA$16,A1124-1,0)))</f>
        <v/>
      </c>
      <c r="E1136" s="35" t="str">
        <f ca="1">IF(C1136="","",OFFSET(Zdroj!BB$16,A1124-1,0))</f>
        <v/>
      </c>
      <c r="F1136" s="450"/>
      <c r="G1136" s="451"/>
    </row>
    <row r="1137" spans="1:7" x14ac:dyDescent="0.25">
      <c r="B1137" s="449"/>
      <c r="C1137" s="83" t="str">
        <f ca="1">IF(OFFSET(Zdroj!BC$16,A1124-1,0)=0,"",CONCATENATE("B",$A$2+7," - ",Zdroj!$BC$15))</f>
        <v/>
      </c>
      <c r="D1137" s="81" t="str">
        <f ca="1">IF(C1137="","",CONCATENATE(OFFSET(Zdroj!BC$16,A1124-1,0)))</f>
        <v/>
      </c>
      <c r="E1137" s="35" t="str">
        <f ca="1">IF(C1137="","",OFFSET(Zdroj!BD$16,A1124-1,0))</f>
        <v/>
      </c>
      <c r="F1137" s="450"/>
      <c r="G1137" s="451"/>
    </row>
    <row r="1138" spans="1:7" x14ac:dyDescent="0.25">
      <c r="B1138" s="449"/>
      <c r="C1138" s="83" t="str">
        <f ca="1">IF(OFFSET(Zdroj!BE$16,A1124-1,0)=0,"",CONCATENATE("B",$A$2+8," - ",Zdroj!$BE$15))</f>
        <v/>
      </c>
      <c r="D1138" s="81" t="str">
        <f ca="1">IF(C1138="","",CONCATENATE(OFFSET(Zdroj!BE$16,A1124-1,0)))</f>
        <v/>
      </c>
      <c r="E1138" s="35" t="str">
        <f ca="1">IF(C1138="","",OFFSET(Zdroj!BF$16,A1124-1,0))</f>
        <v/>
      </c>
      <c r="F1138" s="450"/>
      <c r="G1138" s="451"/>
    </row>
    <row r="1139" spans="1:7" x14ac:dyDescent="0.25">
      <c r="B1139" s="449"/>
      <c r="C1139" s="83" t="str">
        <f ca="1">IF(OFFSET(Zdroj!BG$16,A1124-1,0)=0,"",CONCATENATE("C",$A$2," - ",Zdroj!$BG$15))</f>
        <v/>
      </c>
      <c r="D1139" s="81" t="str">
        <f ca="1">IF(C1139="","",CONCATENATE(OFFSET(Zdroj!BG$16,A1124-1,0)))</f>
        <v/>
      </c>
      <c r="E1139" s="35" t="str">
        <f ca="1">IF(C1139="","",OFFSET(Zdroj!BH$16,A1124-1,0))</f>
        <v/>
      </c>
      <c r="F1139" s="450" t="str">
        <f t="shared" ref="F1139" ca="1" si="259">IF(SUM(E1139:E1140)=0,"",SUM(E1139:E1140))</f>
        <v/>
      </c>
      <c r="G1139" s="451"/>
    </row>
    <row r="1140" spans="1:7" x14ac:dyDescent="0.25">
      <c r="B1140" s="449"/>
      <c r="C1140" s="83" t="str">
        <f ca="1">IF(OFFSET(Zdroj!BI$16,A1124-1,0)=0,"",CONCATENATE("C",$A$2+1," - ",Zdroj!$BI$15))</f>
        <v/>
      </c>
      <c r="D1140" s="81" t="str">
        <f ca="1">IF(C1140="","",CONCATENATE(OFFSET(Zdroj!BI$16,A1124-1,0)))</f>
        <v/>
      </c>
      <c r="E1140" s="35" t="str">
        <f ca="1">IF(C1140="","",OFFSET(Zdroj!BJ$16,A1124-1,0))</f>
        <v/>
      </c>
      <c r="F1140" s="450"/>
      <c r="G1140" s="451"/>
    </row>
    <row r="1141" spans="1:7" x14ac:dyDescent="0.25">
      <c r="A1141">
        <f>SUM((ROW()+15)/17)</f>
        <v>68</v>
      </c>
      <c r="B1141" s="449" t="str">
        <f ca="1">IF(OFFSET(Zdroj!$B$16,A1141-1,0)&gt;0,CONCATENATE(A1141,"
","___ ","
",OFFSET(Zdroj!$B$16,A1141-1,0)),"")</f>
        <v/>
      </c>
      <c r="C1141" s="83" t="str">
        <f ca="1">IF(OFFSET(Zdroj!AI$16,A1141-1,0)=0,"",CONCATENATE("A",$A$2," - ",Zdroj!$AI$15))</f>
        <v/>
      </c>
      <c r="D1141" s="81" t="str">
        <f ca="1">IF(C1141="","",CONCATENATE(OFFSET(Zdroj!AI$16,A1141-1,0)," - ",OFFSET(Zdroj!BK$16,A1141-1,0)))</f>
        <v/>
      </c>
      <c r="E1141" s="35" t="str">
        <f ca="1">IF(C1141="","",OFFSET(Zdroj!BL$16,A1141-1,0))</f>
        <v/>
      </c>
      <c r="F1141" s="450" t="str">
        <f t="shared" ref="F1141" ca="1" si="260">IF(SUM(E1141:E1146)=0,"",SUM(E1141:E1146))</f>
        <v/>
      </c>
      <c r="G1141" s="451" t="str">
        <f t="shared" ref="G1141" ca="1" si="261">IF(SUM(E1141:E1157)=0,"",SUM(E1141:E1157))</f>
        <v/>
      </c>
    </row>
    <row r="1142" spans="1:7" x14ac:dyDescent="0.25">
      <c r="B1142" s="449"/>
      <c r="C1142" s="83" t="str">
        <f ca="1">IF(OFFSET(Zdroj!AJ$16,A1141-1,0)=0,"",CONCATENATE("A",$A$2+1," - ",Zdroj!$AJ$15))</f>
        <v/>
      </c>
      <c r="D1142" s="81" t="str">
        <f ca="1">IF(C1142="","",CONCATENATE(OFFSET(Zdroj!AJ$16,A1141-1,0)," - ",OFFSET(Zdroj!BM$16,A1141-1,0)))</f>
        <v/>
      </c>
      <c r="E1142" s="35" t="str">
        <f ca="1">IF(C1142="","",OFFSET(Zdroj!BN$16,A1141-1,0))</f>
        <v/>
      </c>
      <c r="F1142" s="450"/>
      <c r="G1142" s="451"/>
    </row>
    <row r="1143" spans="1:7" x14ac:dyDescent="0.25">
      <c r="B1143" s="449"/>
      <c r="C1143" s="83" t="str">
        <f ca="1">IF(OFFSET(Zdroj!AK$16,A1141-1,0)=0,"",CONCATENATE("A",$A$2+2," - ",Zdroj!$AK$15))</f>
        <v/>
      </c>
      <c r="D1143" s="81" t="str">
        <f ca="1">IF(C1143="","",CONCATENATE(OFFSET(Zdroj!AK$16,A1141-1,0)," - ",OFFSET(Zdroj!BO$16,A1141-1,0)))</f>
        <v/>
      </c>
      <c r="E1143" s="35" t="str">
        <f ca="1">IF(C1143="","",OFFSET(Zdroj!BP$16,A1141-1,0))</f>
        <v/>
      </c>
      <c r="F1143" s="450"/>
      <c r="G1143" s="451"/>
    </row>
    <row r="1144" spans="1:7" x14ac:dyDescent="0.25">
      <c r="B1144" s="449"/>
      <c r="C1144" s="83" t="str">
        <f ca="1">IF(OFFSET(Zdroj!AL$16,A1141-1,0)=0,"",CONCATENATE("A",$A$2+3," - ",Zdroj!$AL$15))</f>
        <v/>
      </c>
      <c r="D1144" s="81" t="str">
        <f ca="1">IF(C1144="","",CONCATENATE(OFFSET(Zdroj!AL$16,A1141-1,0)," - ",OFFSET(Zdroj!BQ$16,A1141-1,0)))</f>
        <v/>
      </c>
      <c r="E1144" s="35" t="str">
        <f ca="1">IF(C1144="","",OFFSET(Zdroj!BR$16,A1141-1,0))</f>
        <v/>
      </c>
      <c r="F1144" s="450"/>
      <c r="G1144" s="451"/>
    </row>
    <row r="1145" spans="1:7" x14ac:dyDescent="0.25">
      <c r="B1145" s="449"/>
      <c r="C1145" s="83" t="str">
        <f ca="1">IF(OFFSET(Zdroj!AM$16,A1141-1,0)=0,"",CONCATENATE("A",$A$2+4," - ",Zdroj!$AM$15))</f>
        <v/>
      </c>
      <c r="D1145" s="81" t="str">
        <f ca="1">IF(C1145="","",CONCATENATE(OFFSET(Zdroj!AM$16,A1141-1,0)," - ",OFFSET(Zdroj!BS$16,A1141-1,0)))</f>
        <v/>
      </c>
      <c r="E1145" s="35" t="str">
        <f ca="1">IF(C1145="","",OFFSET(Zdroj!BT$16,A1141-1,0))</f>
        <v/>
      </c>
      <c r="F1145" s="450"/>
      <c r="G1145" s="451"/>
    </row>
    <row r="1146" spans="1:7" x14ac:dyDescent="0.25">
      <c r="B1146" s="449"/>
      <c r="C1146" s="83" t="str">
        <f ca="1">IF(OFFSET(Zdroj!AN$16,A1141-1,0)=0,"",CONCATENATE("A",$A$2+5," - ",Zdroj!$AN$15))</f>
        <v/>
      </c>
      <c r="D1146" s="81" t="str">
        <f ca="1">IF(C1146="","",CONCATENATE(OFFSET(Zdroj!AN$16,A1141-1,0)," - ",OFFSET(Zdroj!BU$16,A1141-1,0)))</f>
        <v/>
      </c>
      <c r="E1146" s="35" t="str">
        <f ca="1">IF(C1146="","",OFFSET(Zdroj!BV$16,A1141-1,0))</f>
        <v/>
      </c>
      <c r="F1146" s="450"/>
      <c r="G1146" s="451"/>
    </row>
    <row r="1147" spans="1:7" x14ac:dyDescent="0.25">
      <c r="B1147" s="449"/>
      <c r="C1147" s="83" t="str">
        <f ca="1">IF(OFFSET(Zdroj!AO$16,A1141-1,0)=0,"",CONCATENATE("B",$A$2," - ",Zdroj!$AO$15))</f>
        <v/>
      </c>
      <c r="D1147" s="81" t="str">
        <f ca="1">IF(C1147="","",CONCATENATE(OFFSET(Zdroj!AO$16,A1141-1,0)))</f>
        <v/>
      </c>
      <c r="E1147" s="35" t="str">
        <f ca="1">IF(C1147="","",OFFSET(Zdroj!AP$16,A1141-1,0))</f>
        <v/>
      </c>
      <c r="F1147" s="450" t="str">
        <f t="shared" ref="F1147" ca="1" si="262">IF(SUM(E1147:E1155)=0,"",SUM(E1147:E1155))</f>
        <v/>
      </c>
      <c r="G1147" s="451"/>
    </row>
    <row r="1148" spans="1:7" x14ac:dyDescent="0.25">
      <c r="B1148" s="449"/>
      <c r="C1148" s="83" t="str">
        <f ca="1">IF(OFFSET(Zdroj!AQ$16,A1141-1,0)=0,"",CONCATENATE("B",$A$2+1," - ",Zdroj!$AQ$15))</f>
        <v/>
      </c>
      <c r="D1148" s="81" t="str">
        <f ca="1">IF(C1148="","",CONCATENATE(OFFSET(Zdroj!AQ$16,A1141-1,0)))</f>
        <v/>
      </c>
      <c r="E1148" s="35" t="str">
        <f ca="1">IF(C1148="","",OFFSET(Zdroj!AR$16,A1141-1,0))</f>
        <v/>
      </c>
      <c r="F1148" s="450"/>
      <c r="G1148" s="451"/>
    </row>
    <row r="1149" spans="1:7" x14ac:dyDescent="0.25">
      <c r="B1149" s="449"/>
      <c r="C1149" s="83" t="str">
        <f ca="1">IF(OFFSET(Zdroj!AS$16,A1141-1,0)=0,"",CONCATENATE("B",$A$2+2," - ",Zdroj!$AS$15))</f>
        <v/>
      </c>
      <c r="D1149" s="81" t="str">
        <f ca="1">IF(C1149="","",CONCATENATE(OFFSET(Zdroj!AS$16,A1141-1,0)))</f>
        <v/>
      </c>
      <c r="E1149" s="35" t="str">
        <f ca="1">IF(C1149="","",OFFSET(Zdroj!AT$16,A1141-1,0))</f>
        <v/>
      </c>
      <c r="F1149" s="450"/>
      <c r="G1149" s="451"/>
    </row>
    <row r="1150" spans="1:7" x14ac:dyDescent="0.25">
      <c r="B1150" s="449"/>
      <c r="C1150" s="83" t="str">
        <f ca="1">IF(OFFSET(Zdroj!AU$16,A1141-1,0)=0,"",CONCATENATE("B",$A$2+3," - ",Zdroj!$AU$15))</f>
        <v/>
      </c>
      <c r="D1150" s="81" t="str">
        <f ca="1">IF(C1150="","",CONCATENATE(OFFSET(Zdroj!AU$16,A1141-1,0)))</f>
        <v/>
      </c>
      <c r="E1150" s="35" t="str">
        <f ca="1">IF(C1150="","",OFFSET(Zdroj!AV$16,A1141-1,0))</f>
        <v/>
      </c>
      <c r="F1150" s="450"/>
      <c r="G1150" s="451"/>
    </row>
    <row r="1151" spans="1:7" x14ac:dyDescent="0.25">
      <c r="B1151" s="449"/>
      <c r="C1151" s="83" t="str">
        <f ca="1">IF(OFFSET(Zdroj!AW$16,A1141-1,0)=0,"",CONCATENATE("B",$A$2+4," - ",Zdroj!$AW$15))</f>
        <v/>
      </c>
      <c r="D1151" s="81" t="str">
        <f ca="1">IF(C1151="","",CONCATENATE(OFFSET(Zdroj!AW$16,A1141-1,0)))</f>
        <v/>
      </c>
      <c r="E1151" s="35" t="str">
        <f ca="1">IF(C1151="","",OFFSET(Zdroj!AX$16,A1141-1,0))</f>
        <v/>
      </c>
      <c r="F1151" s="450"/>
      <c r="G1151" s="451"/>
    </row>
    <row r="1152" spans="1:7" x14ac:dyDescent="0.25">
      <c r="B1152" s="449"/>
      <c r="C1152" s="83" t="str">
        <f ca="1">IF(OFFSET(Zdroj!AY$16,A1141-1,0)=0,"",CONCATENATE("B",$A$2+5," - ",Zdroj!$AY$15))</f>
        <v/>
      </c>
      <c r="D1152" s="81" t="str">
        <f ca="1">IF(C1152="","",CONCATENATE(OFFSET(Zdroj!AY$16,A1141-1,0)))</f>
        <v/>
      </c>
      <c r="E1152" s="35" t="str">
        <f ca="1">IF(C1152="","",OFFSET(Zdroj!AZ$16,A1141-1,0))</f>
        <v/>
      </c>
      <c r="F1152" s="450"/>
      <c r="G1152" s="451"/>
    </row>
    <row r="1153" spans="1:7" x14ac:dyDescent="0.25">
      <c r="B1153" s="449"/>
      <c r="C1153" s="83" t="str">
        <f ca="1">IF(OFFSET(Zdroj!BA$16,A1141-1,0)=0,"",CONCATENATE("B",$A$2+6," - ",Zdroj!$BA$15))</f>
        <v/>
      </c>
      <c r="D1153" s="81" t="str">
        <f ca="1">IF(C1153="","",CONCATENATE(OFFSET(Zdroj!BA$16,A1141-1,0)))</f>
        <v/>
      </c>
      <c r="E1153" s="35" t="str">
        <f ca="1">IF(C1153="","",OFFSET(Zdroj!BB$16,A1141-1,0))</f>
        <v/>
      </c>
      <c r="F1153" s="450"/>
      <c r="G1153" s="451"/>
    </row>
    <row r="1154" spans="1:7" x14ac:dyDescent="0.25">
      <c r="B1154" s="449"/>
      <c r="C1154" s="83" t="str">
        <f ca="1">IF(OFFSET(Zdroj!BC$16,A1141-1,0)=0,"",CONCATENATE("B",$A$2+7," - ",Zdroj!$BC$15))</f>
        <v/>
      </c>
      <c r="D1154" s="81" t="str">
        <f ca="1">IF(C1154="","",CONCATENATE(OFFSET(Zdroj!BC$16,A1141-1,0)))</f>
        <v/>
      </c>
      <c r="E1154" s="35" t="str">
        <f ca="1">IF(C1154="","",OFFSET(Zdroj!BD$16,A1141-1,0))</f>
        <v/>
      </c>
      <c r="F1154" s="450"/>
      <c r="G1154" s="451"/>
    </row>
    <row r="1155" spans="1:7" x14ac:dyDescent="0.25">
      <c r="B1155" s="449"/>
      <c r="C1155" s="83" t="str">
        <f ca="1">IF(OFFSET(Zdroj!BE$16,A1141-1,0)=0,"",CONCATENATE("B",$A$2+8," - ",Zdroj!$BE$15))</f>
        <v/>
      </c>
      <c r="D1155" s="81" t="str">
        <f ca="1">IF(C1155="","",CONCATENATE(OFFSET(Zdroj!BE$16,A1141-1,0)))</f>
        <v/>
      </c>
      <c r="E1155" s="35" t="str">
        <f ca="1">IF(C1155="","",OFFSET(Zdroj!BF$16,A1141-1,0))</f>
        <v/>
      </c>
      <c r="F1155" s="450"/>
      <c r="G1155" s="451"/>
    </row>
    <row r="1156" spans="1:7" x14ac:dyDescent="0.25">
      <c r="B1156" s="449"/>
      <c r="C1156" s="83" t="str">
        <f ca="1">IF(OFFSET(Zdroj!BG$16,A1141-1,0)=0,"",CONCATENATE("C",$A$2," - ",Zdroj!$BG$15))</f>
        <v/>
      </c>
      <c r="D1156" s="81" t="str">
        <f ca="1">IF(C1156="","",CONCATENATE(OFFSET(Zdroj!BG$16,A1141-1,0)))</f>
        <v/>
      </c>
      <c r="E1156" s="35" t="str">
        <f ca="1">IF(C1156="","",OFFSET(Zdroj!BH$16,A1141-1,0))</f>
        <v/>
      </c>
      <c r="F1156" s="450" t="str">
        <f t="shared" ref="F1156" ca="1" si="263">IF(SUM(E1156:E1157)=0,"",SUM(E1156:E1157))</f>
        <v/>
      </c>
      <c r="G1156" s="451"/>
    </row>
    <row r="1157" spans="1:7" x14ac:dyDescent="0.25">
      <c r="B1157" s="449"/>
      <c r="C1157" s="83" t="str">
        <f ca="1">IF(OFFSET(Zdroj!BI$16,A1141-1,0)=0,"",CONCATENATE("C",$A$2+1," - ",Zdroj!$BI$15))</f>
        <v/>
      </c>
      <c r="D1157" s="81" t="str">
        <f ca="1">IF(C1157="","",CONCATENATE(OFFSET(Zdroj!BI$16,A1141-1,0)))</f>
        <v/>
      </c>
      <c r="E1157" s="35" t="str">
        <f ca="1">IF(C1157="","",OFFSET(Zdroj!BJ$16,A1141-1,0))</f>
        <v/>
      </c>
      <c r="F1157" s="450"/>
      <c r="G1157" s="451"/>
    </row>
    <row r="1158" spans="1:7" x14ac:dyDescent="0.25">
      <c r="A1158">
        <f>SUM((ROW()+15)/17)</f>
        <v>69</v>
      </c>
      <c r="B1158" s="449" t="str">
        <f ca="1">IF(OFFSET(Zdroj!$B$16,A1158-1,0)&gt;0,CONCATENATE(A1158,"
","___ ","
",OFFSET(Zdroj!$B$16,A1158-1,0)),"")</f>
        <v/>
      </c>
      <c r="C1158" s="83" t="str">
        <f ca="1">IF(OFFSET(Zdroj!AI$16,A1158-1,0)=0,"",CONCATENATE("A",$A$2," - ",Zdroj!$AI$15))</f>
        <v/>
      </c>
      <c r="D1158" s="81" t="str">
        <f ca="1">IF(C1158="","",CONCATENATE(OFFSET(Zdroj!AI$16,A1158-1,0)," - ",OFFSET(Zdroj!BK$16,A1158-1,0)))</f>
        <v/>
      </c>
      <c r="E1158" s="35" t="str">
        <f ca="1">IF(C1158="","",OFFSET(Zdroj!BL$16,A1158-1,0))</f>
        <v/>
      </c>
      <c r="F1158" s="450" t="str">
        <f t="shared" ref="F1158" ca="1" si="264">IF(SUM(E1158:E1163)=0,"",SUM(E1158:E1163))</f>
        <v/>
      </c>
      <c r="G1158" s="451" t="str">
        <f t="shared" ref="G1158" ca="1" si="265">IF(SUM(E1158:E1174)=0,"",SUM(E1158:E1174))</f>
        <v/>
      </c>
    </row>
    <row r="1159" spans="1:7" x14ac:dyDescent="0.25">
      <c r="B1159" s="449"/>
      <c r="C1159" s="83" t="str">
        <f ca="1">IF(OFFSET(Zdroj!AJ$16,A1158-1,0)=0,"",CONCATENATE("A",$A$2+1," - ",Zdroj!$AJ$15))</f>
        <v/>
      </c>
      <c r="D1159" s="81" t="str">
        <f ca="1">IF(C1159="","",CONCATENATE(OFFSET(Zdroj!AJ$16,A1158-1,0)," - ",OFFSET(Zdroj!BM$16,A1158-1,0)))</f>
        <v/>
      </c>
      <c r="E1159" s="35" t="str">
        <f ca="1">IF(C1159="","",OFFSET(Zdroj!BN$16,A1158-1,0))</f>
        <v/>
      </c>
      <c r="F1159" s="450"/>
      <c r="G1159" s="451"/>
    </row>
    <row r="1160" spans="1:7" x14ac:dyDescent="0.25">
      <c r="B1160" s="449"/>
      <c r="C1160" s="83" t="str">
        <f ca="1">IF(OFFSET(Zdroj!AK$16,A1158-1,0)=0,"",CONCATENATE("A",$A$2+2," - ",Zdroj!$AK$15))</f>
        <v/>
      </c>
      <c r="D1160" s="81" t="str">
        <f ca="1">IF(C1160="","",CONCATENATE(OFFSET(Zdroj!AK$16,A1158-1,0)," - ",OFFSET(Zdroj!BO$16,A1158-1,0)))</f>
        <v/>
      </c>
      <c r="E1160" s="35" t="str">
        <f ca="1">IF(C1160="","",OFFSET(Zdroj!BP$16,A1158-1,0))</f>
        <v/>
      </c>
      <c r="F1160" s="450"/>
      <c r="G1160" s="451"/>
    </row>
    <row r="1161" spans="1:7" x14ac:dyDescent="0.25">
      <c r="B1161" s="449"/>
      <c r="C1161" s="83" t="str">
        <f ca="1">IF(OFFSET(Zdroj!AL$16,A1158-1,0)=0,"",CONCATENATE("A",$A$2+3," - ",Zdroj!$AL$15))</f>
        <v/>
      </c>
      <c r="D1161" s="81" t="str">
        <f ca="1">IF(C1161="","",CONCATENATE(OFFSET(Zdroj!AL$16,A1158-1,0)," - ",OFFSET(Zdroj!BQ$16,A1158-1,0)))</f>
        <v/>
      </c>
      <c r="E1161" s="35" t="str">
        <f ca="1">IF(C1161="","",OFFSET(Zdroj!BR$16,A1158-1,0))</f>
        <v/>
      </c>
      <c r="F1161" s="450"/>
      <c r="G1161" s="451"/>
    </row>
    <row r="1162" spans="1:7" x14ac:dyDescent="0.25">
      <c r="B1162" s="449"/>
      <c r="C1162" s="83" t="str">
        <f ca="1">IF(OFFSET(Zdroj!AM$16,A1158-1,0)=0,"",CONCATENATE("A",$A$2+4," - ",Zdroj!$AM$15))</f>
        <v/>
      </c>
      <c r="D1162" s="81" t="str">
        <f ca="1">IF(C1162="","",CONCATENATE(OFFSET(Zdroj!AM$16,A1158-1,0)," - ",OFFSET(Zdroj!BS$16,A1158-1,0)))</f>
        <v/>
      </c>
      <c r="E1162" s="35" t="str">
        <f ca="1">IF(C1162="","",OFFSET(Zdroj!BT$16,A1158-1,0))</f>
        <v/>
      </c>
      <c r="F1162" s="450"/>
      <c r="G1162" s="451"/>
    </row>
    <row r="1163" spans="1:7" x14ac:dyDescent="0.25">
      <c r="B1163" s="449"/>
      <c r="C1163" s="83" t="str">
        <f ca="1">IF(OFFSET(Zdroj!AN$16,A1158-1,0)=0,"",CONCATENATE("A",$A$2+5," - ",Zdroj!$AN$15))</f>
        <v/>
      </c>
      <c r="D1163" s="81" t="str">
        <f ca="1">IF(C1163="","",CONCATENATE(OFFSET(Zdroj!AN$16,A1158-1,0)," - ",OFFSET(Zdroj!BU$16,A1158-1,0)))</f>
        <v/>
      </c>
      <c r="E1163" s="35" t="str">
        <f ca="1">IF(C1163="","",OFFSET(Zdroj!BV$16,A1158-1,0))</f>
        <v/>
      </c>
      <c r="F1163" s="450"/>
      <c r="G1163" s="451"/>
    </row>
    <row r="1164" spans="1:7" x14ac:dyDescent="0.25">
      <c r="B1164" s="449"/>
      <c r="C1164" s="83" t="str">
        <f ca="1">IF(OFFSET(Zdroj!AO$16,A1158-1,0)=0,"",CONCATENATE("B",$A$2," - ",Zdroj!$AO$15))</f>
        <v/>
      </c>
      <c r="D1164" s="81" t="str">
        <f ca="1">IF(C1164="","",CONCATENATE(OFFSET(Zdroj!AO$16,A1158-1,0)))</f>
        <v/>
      </c>
      <c r="E1164" s="35" t="str">
        <f ca="1">IF(C1164="","",OFFSET(Zdroj!AP$16,A1158-1,0))</f>
        <v/>
      </c>
      <c r="F1164" s="450" t="str">
        <f t="shared" ref="F1164" ca="1" si="266">IF(SUM(E1164:E1172)=0,"",SUM(E1164:E1172))</f>
        <v/>
      </c>
      <c r="G1164" s="451"/>
    </row>
    <row r="1165" spans="1:7" x14ac:dyDescent="0.25">
      <c r="B1165" s="449"/>
      <c r="C1165" s="83" t="str">
        <f ca="1">IF(OFFSET(Zdroj!AQ$16,A1158-1,0)=0,"",CONCATENATE("B",$A$2+1," - ",Zdroj!$AQ$15))</f>
        <v/>
      </c>
      <c r="D1165" s="81" t="str">
        <f ca="1">IF(C1165="","",CONCATENATE(OFFSET(Zdroj!AQ$16,A1158-1,0)))</f>
        <v/>
      </c>
      <c r="E1165" s="35" t="str">
        <f ca="1">IF(C1165="","",OFFSET(Zdroj!AR$16,A1158-1,0))</f>
        <v/>
      </c>
      <c r="F1165" s="450"/>
      <c r="G1165" s="451"/>
    </row>
    <row r="1166" spans="1:7" x14ac:dyDescent="0.25">
      <c r="B1166" s="449"/>
      <c r="C1166" s="83" t="str">
        <f ca="1">IF(OFFSET(Zdroj!AS$16,A1158-1,0)=0,"",CONCATENATE("B",$A$2+2," - ",Zdroj!$AS$15))</f>
        <v/>
      </c>
      <c r="D1166" s="81" t="str">
        <f ca="1">IF(C1166="","",CONCATENATE(OFFSET(Zdroj!AS$16,A1158-1,0)))</f>
        <v/>
      </c>
      <c r="E1166" s="35" t="str">
        <f ca="1">IF(C1166="","",OFFSET(Zdroj!AT$16,A1158-1,0))</f>
        <v/>
      </c>
      <c r="F1166" s="450"/>
      <c r="G1166" s="451"/>
    </row>
    <row r="1167" spans="1:7" x14ac:dyDescent="0.25">
      <c r="B1167" s="449"/>
      <c r="C1167" s="83" t="str">
        <f ca="1">IF(OFFSET(Zdroj!AU$16,A1158-1,0)=0,"",CONCATENATE("B",$A$2+3," - ",Zdroj!$AU$15))</f>
        <v/>
      </c>
      <c r="D1167" s="81" t="str">
        <f ca="1">IF(C1167="","",CONCATENATE(OFFSET(Zdroj!AU$16,A1158-1,0)))</f>
        <v/>
      </c>
      <c r="E1167" s="35" t="str">
        <f ca="1">IF(C1167="","",OFFSET(Zdroj!AV$16,A1158-1,0))</f>
        <v/>
      </c>
      <c r="F1167" s="450"/>
      <c r="G1167" s="451"/>
    </row>
    <row r="1168" spans="1:7" x14ac:dyDescent="0.25">
      <c r="B1168" s="449"/>
      <c r="C1168" s="83" t="str">
        <f ca="1">IF(OFFSET(Zdroj!AW$16,A1158-1,0)=0,"",CONCATENATE("B",$A$2+4," - ",Zdroj!$AW$15))</f>
        <v/>
      </c>
      <c r="D1168" s="81" t="str">
        <f ca="1">IF(C1168="","",CONCATENATE(OFFSET(Zdroj!AW$16,A1158-1,0)))</f>
        <v/>
      </c>
      <c r="E1168" s="35" t="str">
        <f ca="1">IF(C1168="","",OFFSET(Zdroj!AX$16,A1158-1,0))</f>
        <v/>
      </c>
      <c r="F1168" s="450"/>
      <c r="G1168" s="451"/>
    </row>
    <row r="1169" spans="1:7" x14ac:dyDescent="0.25">
      <c r="B1169" s="449"/>
      <c r="C1169" s="83" t="str">
        <f ca="1">IF(OFFSET(Zdroj!AY$16,A1158-1,0)=0,"",CONCATENATE("B",$A$2+5," - ",Zdroj!$AY$15))</f>
        <v/>
      </c>
      <c r="D1169" s="81" t="str">
        <f ca="1">IF(C1169="","",CONCATENATE(OFFSET(Zdroj!AY$16,A1158-1,0)))</f>
        <v/>
      </c>
      <c r="E1169" s="35" t="str">
        <f ca="1">IF(C1169="","",OFFSET(Zdroj!AZ$16,A1158-1,0))</f>
        <v/>
      </c>
      <c r="F1169" s="450"/>
      <c r="G1169" s="451"/>
    </row>
    <row r="1170" spans="1:7" x14ac:dyDescent="0.25">
      <c r="B1170" s="449"/>
      <c r="C1170" s="83" t="str">
        <f ca="1">IF(OFFSET(Zdroj!BA$16,A1158-1,0)=0,"",CONCATENATE("B",$A$2+6," - ",Zdroj!$BA$15))</f>
        <v/>
      </c>
      <c r="D1170" s="81" t="str">
        <f ca="1">IF(C1170="","",CONCATENATE(OFFSET(Zdroj!BA$16,A1158-1,0)))</f>
        <v/>
      </c>
      <c r="E1170" s="35" t="str">
        <f ca="1">IF(C1170="","",OFFSET(Zdroj!BB$16,A1158-1,0))</f>
        <v/>
      </c>
      <c r="F1170" s="450"/>
      <c r="G1170" s="451"/>
    </row>
    <row r="1171" spans="1:7" x14ac:dyDescent="0.25">
      <c r="B1171" s="449"/>
      <c r="C1171" s="83" t="str">
        <f ca="1">IF(OFFSET(Zdroj!BC$16,A1158-1,0)=0,"",CONCATENATE("B",$A$2+7," - ",Zdroj!$BC$15))</f>
        <v/>
      </c>
      <c r="D1171" s="81" t="str">
        <f ca="1">IF(C1171="","",CONCATENATE(OFFSET(Zdroj!BC$16,A1158-1,0)))</f>
        <v/>
      </c>
      <c r="E1171" s="35" t="str">
        <f ca="1">IF(C1171="","",OFFSET(Zdroj!BD$16,A1158-1,0))</f>
        <v/>
      </c>
      <c r="F1171" s="450"/>
      <c r="G1171" s="451"/>
    </row>
    <row r="1172" spans="1:7" x14ac:dyDescent="0.25">
      <c r="B1172" s="449"/>
      <c r="C1172" s="83" t="str">
        <f ca="1">IF(OFFSET(Zdroj!BE$16,A1158-1,0)=0,"",CONCATENATE("B",$A$2+8," - ",Zdroj!$BE$15))</f>
        <v/>
      </c>
      <c r="D1172" s="81" t="str">
        <f ca="1">IF(C1172="","",CONCATENATE(OFFSET(Zdroj!BE$16,A1158-1,0)))</f>
        <v/>
      </c>
      <c r="E1172" s="35" t="str">
        <f ca="1">IF(C1172="","",OFFSET(Zdroj!BF$16,A1158-1,0))</f>
        <v/>
      </c>
      <c r="F1172" s="450"/>
      <c r="G1172" s="451"/>
    </row>
    <row r="1173" spans="1:7" x14ac:dyDescent="0.25">
      <c r="B1173" s="449"/>
      <c r="C1173" s="83" t="str">
        <f ca="1">IF(OFFSET(Zdroj!BG$16,A1158-1,0)=0,"",CONCATENATE("C",$A$2," - ",Zdroj!$BG$15))</f>
        <v/>
      </c>
      <c r="D1173" s="81" t="str">
        <f ca="1">IF(C1173="","",CONCATENATE(OFFSET(Zdroj!BG$16,A1158-1,0)))</f>
        <v/>
      </c>
      <c r="E1173" s="35" t="str">
        <f ca="1">IF(C1173="","",OFFSET(Zdroj!BH$16,A1158-1,0))</f>
        <v/>
      </c>
      <c r="F1173" s="450" t="str">
        <f t="shared" ref="F1173" ca="1" si="267">IF(SUM(E1173:E1174)=0,"",SUM(E1173:E1174))</f>
        <v/>
      </c>
      <c r="G1173" s="451"/>
    </row>
    <row r="1174" spans="1:7" x14ac:dyDescent="0.25">
      <c r="B1174" s="449"/>
      <c r="C1174" s="83" t="str">
        <f ca="1">IF(OFFSET(Zdroj!BI$16,A1158-1,0)=0,"",CONCATENATE("C",$A$2+1," - ",Zdroj!$BI$15))</f>
        <v/>
      </c>
      <c r="D1174" s="81" t="str">
        <f ca="1">IF(C1174="","",CONCATENATE(OFFSET(Zdroj!BI$16,A1158-1,0)))</f>
        <v/>
      </c>
      <c r="E1174" s="35" t="str">
        <f ca="1">IF(C1174="","",OFFSET(Zdroj!BJ$16,A1158-1,0))</f>
        <v/>
      </c>
      <c r="F1174" s="450"/>
      <c r="G1174" s="451"/>
    </row>
    <row r="1175" spans="1:7" x14ac:dyDescent="0.25">
      <c r="A1175">
        <f>SUM((ROW()+15)/17)</f>
        <v>70</v>
      </c>
      <c r="B1175" s="449" t="str">
        <f ca="1">IF(OFFSET(Zdroj!$B$16,A1175-1,0)&gt;0,CONCATENATE(A1175,"
","___ ","
",OFFSET(Zdroj!$B$16,A1175-1,0)),"")</f>
        <v/>
      </c>
      <c r="C1175" s="83" t="str">
        <f ca="1">IF(OFFSET(Zdroj!AI$16,A1175-1,0)=0,"",CONCATENATE("A",$A$2," - ",Zdroj!$AI$15))</f>
        <v/>
      </c>
      <c r="D1175" s="81" t="str">
        <f ca="1">IF(C1175="","",CONCATENATE(OFFSET(Zdroj!AI$16,A1175-1,0)," - ",OFFSET(Zdroj!BK$16,A1175-1,0)))</f>
        <v/>
      </c>
      <c r="E1175" s="35" t="str">
        <f ca="1">IF(C1175="","",OFFSET(Zdroj!BL$16,A1175-1,0))</f>
        <v/>
      </c>
      <c r="F1175" s="450" t="str">
        <f t="shared" ref="F1175" ca="1" si="268">IF(SUM(E1175:E1180)=0,"",SUM(E1175:E1180))</f>
        <v/>
      </c>
      <c r="G1175" s="451" t="str">
        <f t="shared" ref="G1175" ca="1" si="269">IF(SUM(E1175:E1191)=0,"",SUM(E1175:E1191))</f>
        <v/>
      </c>
    </row>
    <row r="1176" spans="1:7" x14ac:dyDescent="0.25">
      <c r="B1176" s="449"/>
      <c r="C1176" s="83" t="str">
        <f ca="1">IF(OFFSET(Zdroj!AJ$16,A1175-1,0)=0,"",CONCATENATE("A",$A$2+1," - ",Zdroj!$AJ$15))</f>
        <v/>
      </c>
      <c r="D1176" s="81" t="str">
        <f ca="1">IF(C1176="","",CONCATENATE(OFFSET(Zdroj!AJ$16,A1175-1,0)," - ",OFFSET(Zdroj!BM$16,A1175-1,0)))</f>
        <v/>
      </c>
      <c r="E1176" s="35" t="str">
        <f ca="1">IF(C1176="","",OFFSET(Zdroj!BN$16,A1175-1,0))</f>
        <v/>
      </c>
      <c r="F1176" s="450"/>
      <c r="G1176" s="451"/>
    </row>
    <row r="1177" spans="1:7" x14ac:dyDescent="0.25">
      <c r="B1177" s="449"/>
      <c r="C1177" s="83" t="str">
        <f ca="1">IF(OFFSET(Zdroj!AK$16,A1175-1,0)=0,"",CONCATENATE("A",$A$2+2," - ",Zdroj!$AK$15))</f>
        <v/>
      </c>
      <c r="D1177" s="81" t="str">
        <f ca="1">IF(C1177="","",CONCATENATE(OFFSET(Zdroj!AK$16,A1175-1,0)," - ",OFFSET(Zdroj!BO$16,A1175-1,0)))</f>
        <v/>
      </c>
      <c r="E1177" s="35" t="str">
        <f ca="1">IF(C1177="","",OFFSET(Zdroj!BP$16,A1175-1,0))</f>
        <v/>
      </c>
      <c r="F1177" s="450"/>
      <c r="G1177" s="451"/>
    </row>
    <row r="1178" spans="1:7" x14ac:dyDescent="0.25">
      <c r="B1178" s="449"/>
      <c r="C1178" s="83" t="str">
        <f ca="1">IF(OFFSET(Zdroj!AL$16,A1175-1,0)=0,"",CONCATENATE("A",$A$2+3," - ",Zdroj!$AL$15))</f>
        <v/>
      </c>
      <c r="D1178" s="81" t="str">
        <f ca="1">IF(C1178="","",CONCATENATE(OFFSET(Zdroj!AL$16,A1175-1,0)," - ",OFFSET(Zdroj!BQ$16,A1175-1,0)))</f>
        <v/>
      </c>
      <c r="E1178" s="35" t="str">
        <f ca="1">IF(C1178="","",OFFSET(Zdroj!BR$16,A1175-1,0))</f>
        <v/>
      </c>
      <c r="F1178" s="450"/>
      <c r="G1178" s="451"/>
    </row>
    <row r="1179" spans="1:7" x14ac:dyDescent="0.25">
      <c r="B1179" s="449"/>
      <c r="C1179" s="83" t="str">
        <f ca="1">IF(OFFSET(Zdroj!AM$16,A1175-1,0)=0,"",CONCATENATE("A",$A$2+4," - ",Zdroj!$AM$15))</f>
        <v/>
      </c>
      <c r="D1179" s="81" t="str">
        <f ca="1">IF(C1179="","",CONCATENATE(OFFSET(Zdroj!AM$16,A1175-1,0)," - ",OFFSET(Zdroj!BS$16,A1175-1,0)))</f>
        <v/>
      </c>
      <c r="E1179" s="35" t="str">
        <f ca="1">IF(C1179="","",OFFSET(Zdroj!BT$16,A1175-1,0))</f>
        <v/>
      </c>
      <c r="F1179" s="450"/>
      <c r="G1179" s="451"/>
    </row>
    <row r="1180" spans="1:7" x14ac:dyDescent="0.25">
      <c r="B1180" s="449"/>
      <c r="C1180" s="83" t="str">
        <f ca="1">IF(OFFSET(Zdroj!AN$16,A1175-1,0)=0,"",CONCATENATE("A",$A$2+5," - ",Zdroj!$AN$15))</f>
        <v/>
      </c>
      <c r="D1180" s="81" t="str">
        <f ca="1">IF(C1180="","",CONCATENATE(OFFSET(Zdroj!AN$16,A1175-1,0)," - ",OFFSET(Zdroj!BU$16,A1175-1,0)))</f>
        <v/>
      </c>
      <c r="E1180" s="35" t="str">
        <f ca="1">IF(C1180="","",OFFSET(Zdroj!BV$16,A1175-1,0))</f>
        <v/>
      </c>
      <c r="F1180" s="450"/>
      <c r="G1180" s="451"/>
    </row>
    <row r="1181" spans="1:7" x14ac:dyDescent="0.25">
      <c r="B1181" s="449"/>
      <c r="C1181" s="83" t="str">
        <f ca="1">IF(OFFSET(Zdroj!AO$16,A1175-1,0)=0,"",CONCATENATE("B",$A$2," - ",Zdroj!$AO$15))</f>
        <v/>
      </c>
      <c r="D1181" s="81" t="str">
        <f ca="1">IF(C1181="","",CONCATENATE(OFFSET(Zdroj!AO$16,A1175-1,0)))</f>
        <v/>
      </c>
      <c r="E1181" s="35" t="str">
        <f ca="1">IF(C1181="","",OFFSET(Zdroj!AP$16,A1175-1,0))</f>
        <v/>
      </c>
      <c r="F1181" s="450" t="str">
        <f t="shared" ref="F1181" ca="1" si="270">IF(SUM(E1181:E1189)=0,"",SUM(E1181:E1189))</f>
        <v/>
      </c>
      <c r="G1181" s="451"/>
    </row>
    <row r="1182" spans="1:7" x14ac:dyDescent="0.25">
      <c r="B1182" s="449"/>
      <c r="C1182" s="83" t="str">
        <f ca="1">IF(OFFSET(Zdroj!AQ$16,A1175-1,0)=0,"",CONCATENATE("B",$A$2+1," - ",Zdroj!$AQ$15))</f>
        <v/>
      </c>
      <c r="D1182" s="81" t="str">
        <f ca="1">IF(C1182="","",CONCATENATE(OFFSET(Zdroj!AQ$16,A1175-1,0)))</f>
        <v/>
      </c>
      <c r="E1182" s="35" t="str">
        <f ca="1">IF(C1182="","",OFFSET(Zdroj!AR$16,A1175-1,0))</f>
        <v/>
      </c>
      <c r="F1182" s="450"/>
      <c r="G1182" s="451"/>
    </row>
    <row r="1183" spans="1:7" x14ac:dyDescent="0.25">
      <c r="B1183" s="449"/>
      <c r="C1183" s="83" t="str">
        <f ca="1">IF(OFFSET(Zdroj!AS$16,A1175-1,0)=0,"",CONCATENATE("B",$A$2+2," - ",Zdroj!$AS$15))</f>
        <v/>
      </c>
      <c r="D1183" s="81" t="str">
        <f ca="1">IF(C1183="","",CONCATENATE(OFFSET(Zdroj!AS$16,A1175-1,0)))</f>
        <v/>
      </c>
      <c r="E1183" s="35" t="str">
        <f ca="1">IF(C1183="","",OFFSET(Zdroj!AT$16,A1175-1,0))</f>
        <v/>
      </c>
      <c r="F1183" s="450"/>
      <c r="G1183" s="451"/>
    </row>
    <row r="1184" spans="1:7" x14ac:dyDescent="0.25">
      <c r="B1184" s="449"/>
      <c r="C1184" s="83" t="str">
        <f ca="1">IF(OFFSET(Zdroj!AU$16,A1175-1,0)=0,"",CONCATENATE("B",$A$2+3," - ",Zdroj!$AU$15))</f>
        <v/>
      </c>
      <c r="D1184" s="81" t="str">
        <f ca="1">IF(C1184="","",CONCATENATE(OFFSET(Zdroj!AU$16,A1175-1,0)))</f>
        <v/>
      </c>
      <c r="E1184" s="35" t="str">
        <f ca="1">IF(C1184="","",OFFSET(Zdroj!AV$16,A1175-1,0))</f>
        <v/>
      </c>
      <c r="F1184" s="450"/>
      <c r="G1184" s="451"/>
    </row>
    <row r="1185" spans="1:7" x14ac:dyDescent="0.25">
      <c r="B1185" s="449"/>
      <c r="C1185" s="83" t="str">
        <f ca="1">IF(OFFSET(Zdroj!AW$16,A1175-1,0)=0,"",CONCATENATE("B",$A$2+4," - ",Zdroj!$AW$15))</f>
        <v/>
      </c>
      <c r="D1185" s="81" t="str">
        <f ca="1">IF(C1185="","",CONCATENATE(OFFSET(Zdroj!AW$16,A1175-1,0)))</f>
        <v/>
      </c>
      <c r="E1185" s="35" t="str">
        <f ca="1">IF(C1185="","",OFFSET(Zdroj!AX$16,A1175-1,0))</f>
        <v/>
      </c>
      <c r="F1185" s="450"/>
      <c r="G1185" s="451"/>
    </row>
    <row r="1186" spans="1:7" x14ac:dyDescent="0.25">
      <c r="B1186" s="449"/>
      <c r="C1186" s="83" t="str">
        <f ca="1">IF(OFFSET(Zdroj!AY$16,A1175-1,0)=0,"",CONCATENATE("B",$A$2+5," - ",Zdroj!$AY$15))</f>
        <v/>
      </c>
      <c r="D1186" s="81" t="str">
        <f ca="1">IF(C1186="","",CONCATENATE(OFFSET(Zdroj!AY$16,A1175-1,0)))</f>
        <v/>
      </c>
      <c r="E1186" s="35" t="str">
        <f ca="1">IF(C1186="","",OFFSET(Zdroj!AZ$16,A1175-1,0))</f>
        <v/>
      </c>
      <c r="F1186" s="450"/>
      <c r="G1186" s="451"/>
    </row>
    <row r="1187" spans="1:7" x14ac:dyDescent="0.25">
      <c r="B1187" s="449"/>
      <c r="C1187" s="83" t="str">
        <f ca="1">IF(OFFSET(Zdroj!BA$16,A1175-1,0)=0,"",CONCATENATE("B",$A$2+6," - ",Zdroj!$BA$15))</f>
        <v/>
      </c>
      <c r="D1187" s="81" t="str">
        <f ca="1">IF(C1187="","",CONCATENATE(OFFSET(Zdroj!BA$16,A1175-1,0)))</f>
        <v/>
      </c>
      <c r="E1187" s="35" t="str">
        <f ca="1">IF(C1187="","",OFFSET(Zdroj!BB$16,A1175-1,0))</f>
        <v/>
      </c>
      <c r="F1187" s="450"/>
      <c r="G1187" s="451"/>
    </row>
    <row r="1188" spans="1:7" x14ac:dyDescent="0.25">
      <c r="B1188" s="449"/>
      <c r="C1188" s="83" t="str">
        <f ca="1">IF(OFFSET(Zdroj!BC$16,A1175-1,0)=0,"",CONCATENATE("B",$A$2+7," - ",Zdroj!$BC$15))</f>
        <v/>
      </c>
      <c r="D1188" s="81" t="str">
        <f ca="1">IF(C1188="","",CONCATENATE(OFFSET(Zdroj!BC$16,A1175-1,0)))</f>
        <v/>
      </c>
      <c r="E1188" s="35" t="str">
        <f ca="1">IF(C1188="","",OFFSET(Zdroj!BD$16,A1175-1,0))</f>
        <v/>
      </c>
      <c r="F1188" s="450"/>
      <c r="G1188" s="451"/>
    </row>
    <row r="1189" spans="1:7" x14ac:dyDescent="0.25">
      <c r="B1189" s="449"/>
      <c r="C1189" s="83" t="str">
        <f ca="1">IF(OFFSET(Zdroj!BE$16,A1175-1,0)=0,"",CONCATENATE("B",$A$2+8," - ",Zdroj!$BE$15))</f>
        <v/>
      </c>
      <c r="D1189" s="81" t="str">
        <f ca="1">IF(C1189="","",CONCATENATE(OFFSET(Zdroj!BE$16,A1175-1,0)))</f>
        <v/>
      </c>
      <c r="E1189" s="35" t="str">
        <f ca="1">IF(C1189="","",OFFSET(Zdroj!BF$16,A1175-1,0))</f>
        <v/>
      </c>
      <c r="F1189" s="450"/>
      <c r="G1189" s="451"/>
    </row>
    <row r="1190" spans="1:7" x14ac:dyDescent="0.25">
      <c r="B1190" s="449"/>
      <c r="C1190" s="83" t="str">
        <f ca="1">IF(OFFSET(Zdroj!BG$16,A1175-1,0)=0,"",CONCATENATE("C",$A$2," - ",Zdroj!$BG$15))</f>
        <v/>
      </c>
      <c r="D1190" s="81" t="str">
        <f ca="1">IF(C1190="","",CONCATENATE(OFFSET(Zdroj!BG$16,A1175-1,0)))</f>
        <v/>
      </c>
      <c r="E1190" s="35" t="str">
        <f ca="1">IF(C1190="","",OFFSET(Zdroj!BH$16,A1175-1,0))</f>
        <v/>
      </c>
      <c r="F1190" s="450" t="str">
        <f t="shared" ref="F1190" ca="1" si="271">IF(SUM(E1190:E1191)=0,"",SUM(E1190:E1191))</f>
        <v/>
      </c>
      <c r="G1190" s="451"/>
    </row>
    <row r="1191" spans="1:7" x14ac:dyDescent="0.25">
      <c r="B1191" s="449"/>
      <c r="C1191" s="83" t="str">
        <f ca="1">IF(OFFSET(Zdroj!BI$16,A1175-1,0)=0,"",CONCATENATE("C",$A$2+1," - ",Zdroj!$BI$15))</f>
        <v/>
      </c>
      <c r="D1191" s="81" t="str">
        <f ca="1">IF(C1191="","",CONCATENATE(OFFSET(Zdroj!BI$16,A1175-1,0)))</f>
        <v/>
      </c>
      <c r="E1191" s="35" t="str">
        <f ca="1">IF(C1191="","",OFFSET(Zdroj!BJ$16,A1175-1,0))</f>
        <v/>
      </c>
      <c r="F1191" s="450"/>
      <c r="G1191" s="451"/>
    </row>
    <row r="1192" spans="1:7" x14ac:dyDescent="0.25">
      <c r="A1192">
        <f>SUM((ROW()+15)/17)</f>
        <v>71</v>
      </c>
      <c r="B1192" s="449" t="str">
        <f ca="1">IF(OFFSET(Zdroj!$B$16,A1192-1,0)&gt;0,CONCATENATE(A1192,"
","___ ","
",OFFSET(Zdroj!$B$16,A1192-1,0)),"")</f>
        <v/>
      </c>
      <c r="C1192" s="83" t="str">
        <f ca="1">IF(OFFSET(Zdroj!AI$16,A1192-1,0)=0,"",CONCATENATE("A",$A$2," - ",Zdroj!$AI$15))</f>
        <v/>
      </c>
      <c r="D1192" s="81" t="str">
        <f ca="1">IF(C1192="","",CONCATENATE(OFFSET(Zdroj!AI$16,A1192-1,0)," - ",OFFSET(Zdroj!BK$16,A1192-1,0)))</f>
        <v/>
      </c>
      <c r="E1192" s="35" t="str">
        <f ca="1">IF(C1192="","",OFFSET(Zdroj!BL$16,A1192-1,0))</f>
        <v/>
      </c>
      <c r="F1192" s="450" t="str">
        <f t="shared" ref="F1192" ca="1" si="272">IF(SUM(E1192:E1197)=0,"",SUM(E1192:E1197))</f>
        <v/>
      </c>
      <c r="G1192" s="451" t="str">
        <f t="shared" ref="G1192" ca="1" si="273">IF(SUM(E1192:E1208)=0,"",SUM(E1192:E1208))</f>
        <v/>
      </c>
    </row>
    <row r="1193" spans="1:7" x14ac:dyDescent="0.25">
      <c r="B1193" s="449"/>
      <c r="C1193" s="83" t="str">
        <f ca="1">IF(OFFSET(Zdroj!AJ$16,A1192-1,0)=0,"",CONCATENATE("A",$A$2+1," - ",Zdroj!$AJ$15))</f>
        <v/>
      </c>
      <c r="D1193" s="81" t="str">
        <f ca="1">IF(C1193="","",CONCATENATE(OFFSET(Zdroj!AJ$16,A1192-1,0)," - ",OFFSET(Zdroj!BM$16,A1192-1,0)))</f>
        <v/>
      </c>
      <c r="E1193" s="35" t="str">
        <f ca="1">IF(C1193="","",OFFSET(Zdroj!BN$16,A1192-1,0))</f>
        <v/>
      </c>
      <c r="F1193" s="450"/>
      <c r="G1193" s="451"/>
    </row>
    <row r="1194" spans="1:7" x14ac:dyDescent="0.25">
      <c r="B1194" s="449"/>
      <c r="C1194" s="83" t="str">
        <f ca="1">IF(OFFSET(Zdroj!AK$16,A1192-1,0)=0,"",CONCATENATE("A",$A$2+2," - ",Zdroj!$AK$15))</f>
        <v/>
      </c>
      <c r="D1194" s="81" t="str">
        <f ca="1">IF(C1194="","",CONCATENATE(OFFSET(Zdroj!AK$16,A1192-1,0)," - ",OFFSET(Zdroj!BO$16,A1192-1,0)))</f>
        <v/>
      </c>
      <c r="E1194" s="35" t="str">
        <f ca="1">IF(C1194="","",OFFSET(Zdroj!BP$16,A1192-1,0))</f>
        <v/>
      </c>
      <c r="F1194" s="450"/>
      <c r="G1194" s="451"/>
    </row>
    <row r="1195" spans="1:7" x14ac:dyDescent="0.25">
      <c r="B1195" s="449"/>
      <c r="C1195" s="83" t="str">
        <f ca="1">IF(OFFSET(Zdroj!AL$16,A1192-1,0)=0,"",CONCATENATE("A",$A$2+3," - ",Zdroj!$AL$15))</f>
        <v/>
      </c>
      <c r="D1195" s="81" t="str">
        <f ca="1">IF(C1195="","",CONCATENATE(OFFSET(Zdroj!AL$16,A1192-1,0)," - ",OFFSET(Zdroj!BQ$16,A1192-1,0)))</f>
        <v/>
      </c>
      <c r="E1195" s="35" t="str">
        <f ca="1">IF(C1195="","",OFFSET(Zdroj!BR$16,A1192-1,0))</f>
        <v/>
      </c>
      <c r="F1195" s="450"/>
      <c r="G1195" s="451"/>
    </row>
    <row r="1196" spans="1:7" x14ac:dyDescent="0.25">
      <c r="B1196" s="449"/>
      <c r="C1196" s="83" t="str">
        <f ca="1">IF(OFFSET(Zdroj!AM$16,A1192-1,0)=0,"",CONCATENATE("A",$A$2+4," - ",Zdroj!$AM$15))</f>
        <v/>
      </c>
      <c r="D1196" s="81" t="str">
        <f ca="1">IF(C1196="","",CONCATENATE(OFFSET(Zdroj!AM$16,A1192-1,0)," - ",OFFSET(Zdroj!BS$16,A1192-1,0)))</f>
        <v/>
      </c>
      <c r="E1196" s="35" t="str">
        <f ca="1">IF(C1196="","",OFFSET(Zdroj!BT$16,A1192-1,0))</f>
        <v/>
      </c>
      <c r="F1196" s="450"/>
      <c r="G1196" s="451"/>
    </row>
    <row r="1197" spans="1:7" x14ac:dyDescent="0.25">
      <c r="B1197" s="449"/>
      <c r="C1197" s="83" t="str">
        <f ca="1">IF(OFFSET(Zdroj!AN$16,A1192-1,0)=0,"",CONCATENATE("A",$A$2+5," - ",Zdroj!$AN$15))</f>
        <v/>
      </c>
      <c r="D1197" s="81" t="str">
        <f ca="1">IF(C1197="","",CONCATENATE(OFFSET(Zdroj!AN$16,A1192-1,0)," - ",OFFSET(Zdroj!BU$16,A1192-1,0)))</f>
        <v/>
      </c>
      <c r="E1197" s="35" t="str">
        <f ca="1">IF(C1197="","",OFFSET(Zdroj!BV$16,A1192-1,0))</f>
        <v/>
      </c>
      <c r="F1197" s="450"/>
      <c r="G1197" s="451"/>
    </row>
    <row r="1198" spans="1:7" x14ac:dyDescent="0.25">
      <c r="B1198" s="449"/>
      <c r="C1198" s="83" t="str">
        <f ca="1">IF(OFFSET(Zdroj!AO$16,A1192-1,0)=0,"",CONCATENATE("B",$A$2," - ",Zdroj!$AO$15))</f>
        <v/>
      </c>
      <c r="D1198" s="81" t="str">
        <f ca="1">IF(C1198="","",CONCATENATE(OFFSET(Zdroj!AO$16,A1192-1,0)))</f>
        <v/>
      </c>
      <c r="E1198" s="35" t="str">
        <f ca="1">IF(C1198="","",OFFSET(Zdroj!AP$16,A1192-1,0))</f>
        <v/>
      </c>
      <c r="F1198" s="450" t="str">
        <f t="shared" ref="F1198" ca="1" si="274">IF(SUM(E1198:E1206)=0,"",SUM(E1198:E1206))</f>
        <v/>
      </c>
      <c r="G1198" s="451"/>
    </row>
    <row r="1199" spans="1:7" x14ac:dyDescent="0.25">
      <c r="B1199" s="449"/>
      <c r="C1199" s="83" t="str">
        <f ca="1">IF(OFFSET(Zdroj!AQ$16,A1192-1,0)=0,"",CONCATENATE("B",$A$2+1," - ",Zdroj!$AQ$15))</f>
        <v/>
      </c>
      <c r="D1199" s="81" t="str">
        <f ca="1">IF(C1199="","",CONCATENATE(OFFSET(Zdroj!AQ$16,A1192-1,0)))</f>
        <v/>
      </c>
      <c r="E1199" s="35" t="str">
        <f ca="1">IF(C1199="","",OFFSET(Zdroj!AR$16,A1192-1,0))</f>
        <v/>
      </c>
      <c r="F1199" s="450"/>
      <c r="G1199" s="451"/>
    </row>
    <row r="1200" spans="1:7" x14ac:dyDescent="0.25">
      <c r="B1200" s="449"/>
      <c r="C1200" s="83" t="str">
        <f ca="1">IF(OFFSET(Zdroj!AS$16,A1192-1,0)=0,"",CONCATENATE("B",$A$2+2," - ",Zdroj!$AS$15))</f>
        <v/>
      </c>
      <c r="D1200" s="81" t="str">
        <f ca="1">IF(C1200="","",CONCATENATE(OFFSET(Zdroj!AS$16,A1192-1,0)))</f>
        <v/>
      </c>
      <c r="E1200" s="35" t="str">
        <f ca="1">IF(C1200="","",OFFSET(Zdroj!AT$16,A1192-1,0))</f>
        <v/>
      </c>
      <c r="F1200" s="450"/>
      <c r="G1200" s="451"/>
    </row>
    <row r="1201" spans="1:7" x14ac:dyDescent="0.25">
      <c r="B1201" s="449"/>
      <c r="C1201" s="83" t="str">
        <f ca="1">IF(OFFSET(Zdroj!AU$16,A1192-1,0)=0,"",CONCATENATE("B",$A$2+3," - ",Zdroj!$AU$15))</f>
        <v/>
      </c>
      <c r="D1201" s="81" t="str">
        <f ca="1">IF(C1201="","",CONCATENATE(OFFSET(Zdroj!AU$16,A1192-1,0)))</f>
        <v/>
      </c>
      <c r="E1201" s="35" t="str">
        <f ca="1">IF(C1201="","",OFFSET(Zdroj!AV$16,A1192-1,0))</f>
        <v/>
      </c>
      <c r="F1201" s="450"/>
      <c r="G1201" s="451"/>
    </row>
    <row r="1202" spans="1:7" x14ac:dyDescent="0.25">
      <c r="B1202" s="449"/>
      <c r="C1202" s="83" t="str">
        <f ca="1">IF(OFFSET(Zdroj!AW$16,A1192-1,0)=0,"",CONCATENATE("B",$A$2+4," - ",Zdroj!$AW$15))</f>
        <v/>
      </c>
      <c r="D1202" s="81" t="str">
        <f ca="1">IF(C1202="","",CONCATENATE(OFFSET(Zdroj!AW$16,A1192-1,0)))</f>
        <v/>
      </c>
      <c r="E1202" s="35" t="str">
        <f ca="1">IF(C1202="","",OFFSET(Zdroj!AX$16,A1192-1,0))</f>
        <v/>
      </c>
      <c r="F1202" s="450"/>
      <c r="G1202" s="451"/>
    </row>
    <row r="1203" spans="1:7" x14ac:dyDescent="0.25">
      <c r="B1203" s="449"/>
      <c r="C1203" s="83" t="str">
        <f ca="1">IF(OFFSET(Zdroj!AY$16,A1192-1,0)=0,"",CONCATENATE("B",$A$2+5," - ",Zdroj!$AY$15))</f>
        <v/>
      </c>
      <c r="D1203" s="81" t="str">
        <f ca="1">IF(C1203="","",CONCATENATE(OFFSET(Zdroj!AY$16,A1192-1,0)))</f>
        <v/>
      </c>
      <c r="E1203" s="35" t="str">
        <f ca="1">IF(C1203="","",OFFSET(Zdroj!AZ$16,A1192-1,0))</f>
        <v/>
      </c>
      <c r="F1203" s="450"/>
      <c r="G1203" s="451"/>
    </row>
    <row r="1204" spans="1:7" x14ac:dyDescent="0.25">
      <c r="B1204" s="449"/>
      <c r="C1204" s="83" t="str">
        <f ca="1">IF(OFFSET(Zdroj!BA$16,A1192-1,0)=0,"",CONCATENATE("B",$A$2+6," - ",Zdroj!$BA$15))</f>
        <v/>
      </c>
      <c r="D1204" s="81" t="str">
        <f ca="1">IF(C1204="","",CONCATENATE(OFFSET(Zdroj!BA$16,A1192-1,0)))</f>
        <v/>
      </c>
      <c r="E1204" s="35" t="str">
        <f ca="1">IF(C1204="","",OFFSET(Zdroj!BB$16,A1192-1,0))</f>
        <v/>
      </c>
      <c r="F1204" s="450"/>
      <c r="G1204" s="451"/>
    </row>
    <row r="1205" spans="1:7" x14ac:dyDescent="0.25">
      <c r="B1205" s="449"/>
      <c r="C1205" s="83" t="str">
        <f ca="1">IF(OFFSET(Zdroj!BC$16,A1192-1,0)=0,"",CONCATENATE("B",$A$2+7," - ",Zdroj!$BC$15))</f>
        <v/>
      </c>
      <c r="D1205" s="81" t="str">
        <f ca="1">IF(C1205="","",CONCATENATE(OFFSET(Zdroj!BC$16,A1192-1,0)))</f>
        <v/>
      </c>
      <c r="E1205" s="35" t="str">
        <f ca="1">IF(C1205="","",OFFSET(Zdroj!BD$16,A1192-1,0))</f>
        <v/>
      </c>
      <c r="F1205" s="450"/>
      <c r="G1205" s="451"/>
    </row>
    <row r="1206" spans="1:7" x14ac:dyDescent="0.25">
      <c r="B1206" s="449"/>
      <c r="C1206" s="83" t="str">
        <f ca="1">IF(OFFSET(Zdroj!BE$16,A1192-1,0)=0,"",CONCATENATE("B",$A$2+8," - ",Zdroj!$BE$15))</f>
        <v/>
      </c>
      <c r="D1206" s="81" t="str">
        <f ca="1">IF(C1206="","",CONCATENATE(OFFSET(Zdroj!BE$16,A1192-1,0)))</f>
        <v/>
      </c>
      <c r="E1206" s="35" t="str">
        <f ca="1">IF(C1206="","",OFFSET(Zdroj!BF$16,A1192-1,0))</f>
        <v/>
      </c>
      <c r="F1206" s="450"/>
      <c r="G1206" s="451"/>
    </row>
    <row r="1207" spans="1:7" x14ac:dyDescent="0.25">
      <c r="B1207" s="449"/>
      <c r="C1207" s="83" t="str">
        <f ca="1">IF(OFFSET(Zdroj!BG$16,A1192-1,0)=0,"",CONCATENATE("C",$A$2," - ",Zdroj!$BG$15))</f>
        <v/>
      </c>
      <c r="D1207" s="81" t="str">
        <f ca="1">IF(C1207="","",CONCATENATE(OFFSET(Zdroj!BG$16,A1192-1,0)))</f>
        <v/>
      </c>
      <c r="E1207" s="35" t="str">
        <f ca="1">IF(C1207="","",OFFSET(Zdroj!BH$16,A1192-1,0))</f>
        <v/>
      </c>
      <c r="F1207" s="450" t="str">
        <f t="shared" ref="F1207" ca="1" si="275">IF(SUM(E1207:E1208)=0,"",SUM(E1207:E1208))</f>
        <v/>
      </c>
      <c r="G1207" s="451"/>
    </row>
    <row r="1208" spans="1:7" x14ac:dyDescent="0.25">
      <c r="B1208" s="449"/>
      <c r="C1208" s="83" t="str">
        <f ca="1">IF(OFFSET(Zdroj!BI$16,A1192-1,0)=0,"",CONCATENATE("C",$A$2+1," - ",Zdroj!$BI$15))</f>
        <v/>
      </c>
      <c r="D1208" s="81" t="str">
        <f ca="1">IF(C1208="","",CONCATENATE(OFFSET(Zdroj!BI$16,A1192-1,0)))</f>
        <v/>
      </c>
      <c r="E1208" s="35" t="str">
        <f ca="1">IF(C1208="","",OFFSET(Zdroj!BJ$16,A1192-1,0))</f>
        <v/>
      </c>
      <c r="F1208" s="450"/>
      <c r="G1208" s="451"/>
    </row>
    <row r="1209" spans="1:7" x14ac:dyDescent="0.25">
      <c r="A1209">
        <f>SUM((ROW()+15)/17)</f>
        <v>72</v>
      </c>
      <c r="B1209" s="449" t="str">
        <f ca="1">IF(OFFSET(Zdroj!$B$16,A1209-1,0)&gt;0,CONCATENATE(A1209,"
","___ ","
",OFFSET(Zdroj!$B$16,A1209-1,0)),"")</f>
        <v/>
      </c>
      <c r="C1209" s="83" t="str">
        <f ca="1">IF(OFFSET(Zdroj!AI$16,A1209-1,0)=0,"",CONCATENATE("A",$A$2," - ",Zdroj!$AI$15))</f>
        <v/>
      </c>
      <c r="D1209" s="81" t="str">
        <f ca="1">IF(C1209="","",CONCATENATE(OFFSET(Zdroj!AI$16,A1209-1,0)," - ",OFFSET(Zdroj!BK$16,A1209-1,0)))</f>
        <v/>
      </c>
      <c r="E1209" s="35" t="str">
        <f ca="1">IF(C1209="","",OFFSET(Zdroj!BL$16,A1209-1,0))</f>
        <v/>
      </c>
      <c r="F1209" s="450" t="str">
        <f t="shared" ref="F1209" ca="1" si="276">IF(SUM(E1209:E1214)=0,"",SUM(E1209:E1214))</f>
        <v/>
      </c>
      <c r="G1209" s="451" t="str">
        <f t="shared" ref="G1209" ca="1" si="277">IF(SUM(E1209:E1225)=0,"",SUM(E1209:E1225))</f>
        <v/>
      </c>
    </row>
    <row r="1210" spans="1:7" x14ac:dyDescent="0.25">
      <c r="B1210" s="449"/>
      <c r="C1210" s="83" t="str">
        <f ca="1">IF(OFFSET(Zdroj!AJ$16,A1209-1,0)=0,"",CONCATENATE("A",$A$2+1," - ",Zdroj!$AJ$15))</f>
        <v/>
      </c>
      <c r="D1210" s="81" t="str">
        <f ca="1">IF(C1210="","",CONCATENATE(OFFSET(Zdroj!AJ$16,A1209-1,0)," - ",OFFSET(Zdroj!BM$16,A1209-1,0)))</f>
        <v/>
      </c>
      <c r="E1210" s="35" t="str">
        <f ca="1">IF(C1210="","",OFFSET(Zdroj!BN$16,A1209-1,0))</f>
        <v/>
      </c>
      <c r="F1210" s="450"/>
      <c r="G1210" s="451"/>
    </row>
    <row r="1211" spans="1:7" x14ac:dyDescent="0.25">
      <c r="B1211" s="449"/>
      <c r="C1211" s="83" t="str">
        <f ca="1">IF(OFFSET(Zdroj!AK$16,A1209-1,0)=0,"",CONCATENATE("A",$A$2+2," - ",Zdroj!$AK$15))</f>
        <v/>
      </c>
      <c r="D1211" s="81" t="str">
        <f ca="1">IF(C1211="","",CONCATENATE(OFFSET(Zdroj!AK$16,A1209-1,0)," - ",OFFSET(Zdroj!BO$16,A1209-1,0)))</f>
        <v/>
      </c>
      <c r="E1211" s="35" t="str">
        <f ca="1">IF(C1211="","",OFFSET(Zdroj!BP$16,A1209-1,0))</f>
        <v/>
      </c>
      <c r="F1211" s="450"/>
      <c r="G1211" s="451"/>
    </row>
    <row r="1212" spans="1:7" x14ac:dyDescent="0.25">
      <c r="B1212" s="449"/>
      <c r="C1212" s="83" t="str">
        <f ca="1">IF(OFFSET(Zdroj!AL$16,A1209-1,0)=0,"",CONCATENATE("A",$A$2+3," - ",Zdroj!$AL$15))</f>
        <v/>
      </c>
      <c r="D1212" s="81" t="str">
        <f ca="1">IF(C1212="","",CONCATENATE(OFFSET(Zdroj!AL$16,A1209-1,0)," - ",OFFSET(Zdroj!BQ$16,A1209-1,0)))</f>
        <v/>
      </c>
      <c r="E1212" s="35" t="str">
        <f ca="1">IF(C1212="","",OFFSET(Zdroj!BR$16,A1209-1,0))</f>
        <v/>
      </c>
      <c r="F1212" s="450"/>
      <c r="G1212" s="451"/>
    </row>
    <row r="1213" spans="1:7" x14ac:dyDescent="0.25">
      <c r="B1213" s="449"/>
      <c r="C1213" s="83" t="str">
        <f ca="1">IF(OFFSET(Zdroj!AM$16,A1209-1,0)=0,"",CONCATENATE("A",$A$2+4," - ",Zdroj!$AM$15))</f>
        <v/>
      </c>
      <c r="D1213" s="81" t="str">
        <f ca="1">IF(C1213="","",CONCATENATE(OFFSET(Zdroj!AM$16,A1209-1,0)," - ",OFFSET(Zdroj!BS$16,A1209-1,0)))</f>
        <v/>
      </c>
      <c r="E1213" s="35" t="str">
        <f ca="1">IF(C1213="","",OFFSET(Zdroj!BT$16,A1209-1,0))</f>
        <v/>
      </c>
      <c r="F1213" s="450"/>
      <c r="G1213" s="451"/>
    </row>
    <row r="1214" spans="1:7" x14ac:dyDescent="0.25">
      <c r="B1214" s="449"/>
      <c r="C1214" s="83" t="str">
        <f ca="1">IF(OFFSET(Zdroj!AN$16,A1209-1,0)=0,"",CONCATENATE("A",$A$2+5," - ",Zdroj!$AN$15))</f>
        <v/>
      </c>
      <c r="D1214" s="81" t="str">
        <f ca="1">IF(C1214="","",CONCATENATE(OFFSET(Zdroj!AN$16,A1209-1,0)," - ",OFFSET(Zdroj!BU$16,A1209-1,0)))</f>
        <v/>
      </c>
      <c r="E1214" s="35" t="str">
        <f ca="1">IF(C1214="","",OFFSET(Zdroj!BV$16,A1209-1,0))</f>
        <v/>
      </c>
      <c r="F1214" s="450"/>
      <c r="G1214" s="451"/>
    </row>
    <row r="1215" spans="1:7" x14ac:dyDescent="0.25">
      <c r="B1215" s="449"/>
      <c r="C1215" s="83" t="str">
        <f ca="1">IF(OFFSET(Zdroj!AO$16,A1209-1,0)=0,"",CONCATENATE("B",$A$2," - ",Zdroj!$AO$15))</f>
        <v/>
      </c>
      <c r="D1215" s="81" t="str">
        <f ca="1">IF(C1215="","",CONCATENATE(OFFSET(Zdroj!AO$16,A1209-1,0)))</f>
        <v/>
      </c>
      <c r="E1215" s="35" t="str">
        <f ca="1">IF(C1215="","",OFFSET(Zdroj!AP$16,A1209-1,0))</f>
        <v/>
      </c>
      <c r="F1215" s="450" t="str">
        <f t="shared" ref="F1215" ca="1" si="278">IF(SUM(E1215:E1223)=0,"",SUM(E1215:E1223))</f>
        <v/>
      </c>
      <c r="G1215" s="451"/>
    </row>
    <row r="1216" spans="1:7" x14ac:dyDescent="0.25">
      <c r="B1216" s="449"/>
      <c r="C1216" s="83" t="str">
        <f ca="1">IF(OFFSET(Zdroj!AQ$16,A1209-1,0)=0,"",CONCATENATE("B",$A$2+1," - ",Zdroj!$AQ$15))</f>
        <v/>
      </c>
      <c r="D1216" s="81" t="str">
        <f ca="1">IF(C1216="","",CONCATENATE(OFFSET(Zdroj!AQ$16,A1209-1,0)))</f>
        <v/>
      </c>
      <c r="E1216" s="35" t="str">
        <f ca="1">IF(C1216="","",OFFSET(Zdroj!AR$16,A1209-1,0))</f>
        <v/>
      </c>
      <c r="F1216" s="450"/>
      <c r="G1216" s="451"/>
    </row>
    <row r="1217" spans="1:7" x14ac:dyDescent="0.25">
      <c r="B1217" s="449"/>
      <c r="C1217" s="83" t="str">
        <f ca="1">IF(OFFSET(Zdroj!AS$16,A1209-1,0)=0,"",CONCATENATE("B",$A$2+2," - ",Zdroj!$AS$15))</f>
        <v/>
      </c>
      <c r="D1217" s="81" t="str">
        <f ca="1">IF(C1217="","",CONCATENATE(OFFSET(Zdroj!AS$16,A1209-1,0)))</f>
        <v/>
      </c>
      <c r="E1217" s="35" t="str">
        <f ca="1">IF(C1217="","",OFFSET(Zdroj!AT$16,A1209-1,0))</f>
        <v/>
      </c>
      <c r="F1217" s="450"/>
      <c r="G1217" s="451"/>
    </row>
    <row r="1218" spans="1:7" x14ac:dyDescent="0.25">
      <c r="B1218" s="449"/>
      <c r="C1218" s="83" t="str">
        <f ca="1">IF(OFFSET(Zdroj!AU$16,A1209-1,0)=0,"",CONCATENATE("B",$A$2+3," - ",Zdroj!$AU$15))</f>
        <v/>
      </c>
      <c r="D1218" s="81" t="str">
        <f ca="1">IF(C1218="","",CONCATENATE(OFFSET(Zdroj!AU$16,A1209-1,0)))</f>
        <v/>
      </c>
      <c r="E1218" s="35" t="str">
        <f ca="1">IF(C1218="","",OFFSET(Zdroj!AV$16,A1209-1,0))</f>
        <v/>
      </c>
      <c r="F1218" s="450"/>
      <c r="G1218" s="451"/>
    </row>
    <row r="1219" spans="1:7" x14ac:dyDescent="0.25">
      <c r="B1219" s="449"/>
      <c r="C1219" s="83" t="str">
        <f ca="1">IF(OFFSET(Zdroj!AW$16,A1209-1,0)=0,"",CONCATENATE("B",$A$2+4," - ",Zdroj!$AW$15))</f>
        <v/>
      </c>
      <c r="D1219" s="81" t="str">
        <f ca="1">IF(C1219="","",CONCATENATE(OFFSET(Zdroj!AW$16,A1209-1,0)))</f>
        <v/>
      </c>
      <c r="E1219" s="35" t="str">
        <f ca="1">IF(C1219="","",OFFSET(Zdroj!AX$16,A1209-1,0))</f>
        <v/>
      </c>
      <c r="F1219" s="450"/>
      <c r="G1219" s="451"/>
    </row>
    <row r="1220" spans="1:7" x14ac:dyDescent="0.25">
      <c r="B1220" s="449"/>
      <c r="C1220" s="83" t="str">
        <f ca="1">IF(OFFSET(Zdroj!AY$16,A1209-1,0)=0,"",CONCATENATE("B",$A$2+5," - ",Zdroj!$AY$15))</f>
        <v/>
      </c>
      <c r="D1220" s="81" t="str">
        <f ca="1">IF(C1220="","",CONCATENATE(OFFSET(Zdroj!AY$16,A1209-1,0)))</f>
        <v/>
      </c>
      <c r="E1220" s="35" t="str">
        <f ca="1">IF(C1220="","",OFFSET(Zdroj!AZ$16,A1209-1,0))</f>
        <v/>
      </c>
      <c r="F1220" s="450"/>
      <c r="G1220" s="451"/>
    </row>
    <row r="1221" spans="1:7" x14ac:dyDescent="0.25">
      <c r="B1221" s="449"/>
      <c r="C1221" s="83" t="str">
        <f ca="1">IF(OFFSET(Zdroj!BA$16,A1209-1,0)=0,"",CONCATENATE("B",$A$2+6," - ",Zdroj!$BA$15))</f>
        <v/>
      </c>
      <c r="D1221" s="81" t="str">
        <f ca="1">IF(C1221="","",CONCATENATE(OFFSET(Zdroj!BA$16,A1209-1,0)))</f>
        <v/>
      </c>
      <c r="E1221" s="35" t="str">
        <f ca="1">IF(C1221="","",OFFSET(Zdroj!BB$16,A1209-1,0))</f>
        <v/>
      </c>
      <c r="F1221" s="450"/>
      <c r="G1221" s="451"/>
    </row>
    <row r="1222" spans="1:7" x14ac:dyDescent="0.25">
      <c r="B1222" s="449"/>
      <c r="C1222" s="83" t="str">
        <f ca="1">IF(OFFSET(Zdroj!BC$16,A1209-1,0)=0,"",CONCATENATE("B",$A$2+7," - ",Zdroj!$BC$15))</f>
        <v/>
      </c>
      <c r="D1222" s="81" t="str">
        <f ca="1">IF(C1222="","",CONCATENATE(OFFSET(Zdroj!BC$16,A1209-1,0)))</f>
        <v/>
      </c>
      <c r="E1222" s="35" t="str">
        <f ca="1">IF(C1222="","",OFFSET(Zdroj!BD$16,A1209-1,0))</f>
        <v/>
      </c>
      <c r="F1222" s="450"/>
      <c r="G1222" s="451"/>
    </row>
    <row r="1223" spans="1:7" x14ac:dyDescent="0.25">
      <c r="B1223" s="449"/>
      <c r="C1223" s="83" t="str">
        <f ca="1">IF(OFFSET(Zdroj!BE$16,A1209-1,0)=0,"",CONCATENATE("B",$A$2+8," - ",Zdroj!$BE$15))</f>
        <v/>
      </c>
      <c r="D1223" s="81" t="str">
        <f ca="1">IF(C1223="","",CONCATENATE(OFFSET(Zdroj!BE$16,A1209-1,0)))</f>
        <v/>
      </c>
      <c r="E1223" s="35" t="str">
        <f ca="1">IF(C1223="","",OFFSET(Zdroj!BF$16,A1209-1,0))</f>
        <v/>
      </c>
      <c r="F1223" s="450"/>
      <c r="G1223" s="451"/>
    </row>
    <row r="1224" spans="1:7" x14ac:dyDescent="0.25">
      <c r="B1224" s="449"/>
      <c r="C1224" s="83" t="str">
        <f ca="1">IF(OFFSET(Zdroj!BG$16,A1209-1,0)=0,"",CONCATENATE("C",$A$2," - ",Zdroj!$BG$15))</f>
        <v/>
      </c>
      <c r="D1224" s="81" t="str">
        <f ca="1">IF(C1224="","",CONCATENATE(OFFSET(Zdroj!BG$16,A1209-1,0)))</f>
        <v/>
      </c>
      <c r="E1224" s="35" t="str">
        <f ca="1">IF(C1224="","",OFFSET(Zdroj!BH$16,A1209-1,0))</f>
        <v/>
      </c>
      <c r="F1224" s="450" t="str">
        <f t="shared" ref="F1224" ca="1" si="279">IF(SUM(E1224:E1225)=0,"",SUM(E1224:E1225))</f>
        <v/>
      </c>
      <c r="G1224" s="451"/>
    </row>
    <row r="1225" spans="1:7" x14ac:dyDescent="0.25">
      <c r="B1225" s="449"/>
      <c r="C1225" s="83" t="str">
        <f ca="1">IF(OFFSET(Zdroj!BI$16,A1209-1,0)=0,"",CONCATENATE("C",$A$2+1," - ",Zdroj!$BI$15))</f>
        <v/>
      </c>
      <c r="D1225" s="81" t="str">
        <f ca="1">IF(C1225="","",CONCATENATE(OFFSET(Zdroj!BI$16,A1209-1,0)))</f>
        <v/>
      </c>
      <c r="E1225" s="35" t="str">
        <f ca="1">IF(C1225="","",OFFSET(Zdroj!BJ$16,A1209-1,0))</f>
        <v/>
      </c>
      <c r="F1225" s="450"/>
      <c r="G1225" s="451"/>
    </row>
    <row r="1226" spans="1:7" x14ac:dyDescent="0.25">
      <c r="A1226">
        <f>SUM((ROW()+15)/17)</f>
        <v>73</v>
      </c>
      <c r="B1226" s="449" t="str">
        <f ca="1">IF(OFFSET(Zdroj!$B$16,A1226-1,0)&gt;0,CONCATENATE(A1226,"
","___ ","
",OFFSET(Zdroj!$B$16,A1226-1,0)),"")</f>
        <v/>
      </c>
      <c r="C1226" s="83" t="str">
        <f ca="1">IF(OFFSET(Zdroj!AI$16,A1226-1,0)=0,"",CONCATENATE("A",$A$2," - ",Zdroj!$AI$15))</f>
        <v/>
      </c>
      <c r="D1226" s="81" t="str">
        <f ca="1">IF(C1226="","",CONCATENATE(OFFSET(Zdroj!AI$16,A1226-1,0)," - ",OFFSET(Zdroj!BK$16,A1226-1,0)))</f>
        <v/>
      </c>
      <c r="E1226" s="35" t="str">
        <f ca="1">IF(C1226="","",OFFSET(Zdroj!BL$16,A1226-1,0))</f>
        <v/>
      </c>
      <c r="F1226" s="450" t="str">
        <f t="shared" ref="F1226" ca="1" si="280">IF(SUM(E1226:E1231)=0,"",SUM(E1226:E1231))</f>
        <v/>
      </c>
      <c r="G1226" s="451" t="str">
        <f t="shared" ref="G1226" ca="1" si="281">IF(SUM(E1226:E1242)=0,"",SUM(E1226:E1242))</f>
        <v/>
      </c>
    </row>
    <row r="1227" spans="1:7" x14ac:dyDescent="0.25">
      <c r="B1227" s="449"/>
      <c r="C1227" s="83" t="str">
        <f ca="1">IF(OFFSET(Zdroj!AJ$16,A1226-1,0)=0,"",CONCATENATE("A",$A$2+1," - ",Zdroj!$AJ$15))</f>
        <v/>
      </c>
      <c r="D1227" s="81" t="str">
        <f ca="1">IF(C1227="","",CONCATENATE(OFFSET(Zdroj!AJ$16,A1226-1,0)," - ",OFFSET(Zdroj!BM$16,A1226-1,0)))</f>
        <v/>
      </c>
      <c r="E1227" s="35" t="str">
        <f ca="1">IF(C1227="","",OFFSET(Zdroj!BN$16,A1226-1,0))</f>
        <v/>
      </c>
      <c r="F1227" s="450"/>
      <c r="G1227" s="451"/>
    </row>
    <row r="1228" spans="1:7" x14ac:dyDescent="0.25">
      <c r="B1228" s="449"/>
      <c r="C1228" s="83" t="str">
        <f ca="1">IF(OFFSET(Zdroj!AK$16,A1226-1,0)=0,"",CONCATENATE("A",$A$2+2," - ",Zdroj!$AK$15))</f>
        <v/>
      </c>
      <c r="D1228" s="81" t="str">
        <f ca="1">IF(C1228="","",CONCATENATE(OFFSET(Zdroj!AK$16,A1226-1,0)," - ",OFFSET(Zdroj!BO$16,A1226-1,0)))</f>
        <v/>
      </c>
      <c r="E1228" s="35" t="str">
        <f ca="1">IF(C1228="","",OFFSET(Zdroj!BP$16,A1226-1,0))</f>
        <v/>
      </c>
      <c r="F1228" s="450"/>
      <c r="G1228" s="451"/>
    </row>
    <row r="1229" spans="1:7" x14ac:dyDescent="0.25">
      <c r="B1229" s="449"/>
      <c r="C1229" s="83" t="str">
        <f ca="1">IF(OFFSET(Zdroj!AL$16,A1226-1,0)=0,"",CONCATENATE("A",$A$2+3," - ",Zdroj!$AL$15))</f>
        <v/>
      </c>
      <c r="D1229" s="81" t="str">
        <f ca="1">IF(C1229="","",CONCATENATE(OFFSET(Zdroj!AL$16,A1226-1,0)," - ",OFFSET(Zdroj!BQ$16,A1226-1,0)))</f>
        <v/>
      </c>
      <c r="E1229" s="35" t="str">
        <f ca="1">IF(C1229="","",OFFSET(Zdroj!BR$16,A1226-1,0))</f>
        <v/>
      </c>
      <c r="F1229" s="450"/>
      <c r="G1229" s="451"/>
    </row>
    <row r="1230" spans="1:7" x14ac:dyDescent="0.25">
      <c r="B1230" s="449"/>
      <c r="C1230" s="83" t="str">
        <f ca="1">IF(OFFSET(Zdroj!AM$16,A1226-1,0)=0,"",CONCATENATE("A",$A$2+4," - ",Zdroj!$AM$15))</f>
        <v/>
      </c>
      <c r="D1230" s="81" t="str">
        <f ca="1">IF(C1230="","",CONCATENATE(OFFSET(Zdroj!AM$16,A1226-1,0)," - ",OFFSET(Zdroj!BS$16,A1226-1,0)))</f>
        <v/>
      </c>
      <c r="E1230" s="35" t="str">
        <f ca="1">IF(C1230="","",OFFSET(Zdroj!BT$16,A1226-1,0))</f>
        <v/>
      </c>
      <c r="F1230" s="450"/>
      <c r="G1230" s="451"/>
    </row>
    <row r="1231" spans="1:7" x14ac:dyDescent="0.25">
      <c r="B1231" s="449"/>
      <c r="C1231" s="83" t="str">
        <f ca="1">IF(OFFSET(Zdroj!AN$16,A1226-1,0)=0,"",CONCATENATE("A",$A$2+5," - ",Zdroj!$AN$15))</f>
        <v/>
      </c>
      <c r="D1231" s="81" t="str">
        <f ca="1">IF(C1231="","",CONCATENATE(OFFSET(Zdroj!AN$16,A1226-1,0)," - ",OFFSET(Zdroj!BU$16,A1226-1,0)))</f>
        <v/>
      </c>
      <c r="E1231" s="35" t="str">
        <f ca="1">IF(C1231="","",OFFSET(Zdroj!BV$16,A1226-1,0))</f>
        <v/>
      </c>
      <c r="F1231" s="450"/>
      <c r="G1231" s="451"/>
    </row>
    <row r="1232" spans="1:7" x14ac:dyDescent="0.25">
      <c r="B1232" s="449"/>
      <c r="C1232" s="83" t="str">
        <f ca="1">IF(OFFSET(Zdroj!AO$16,A1226-1,0)=0,"",CONCATENATE("B",$A$2," - ",Zdroj!$AO$15))</f>
        <v/>
      </c>
      <c r="D1232" s="81" t="str">
        <f ca="1">IF(C1232="","",CONCATENATE(OFFSET(Zdroj!AO$16,A1226-1,0)))</f>
        <v/>
      </c>
      <c r="E1232" s="35" t="str">
        <f ca="1">IF(C1232="","",OFFSET(Zdroj!AP$16,A1226-1,0))</f>
        <v/>
      </c>
      <c r="F1232" s="450" t="str">
        <f t="shared" ref="F1232" ca="1" si="282">IF(SUM(E1232:E1240)=0,"",SUM(E1232:E1240))</f>
        <v/>
      </c>
      <c r="G1232" s="451"/>
    </row>
    <row r="1233" spans="1:7" x14ac:dyDescent="0.25">
      <c r="B1233" s="449"/>
      <c r="C1233" s="83" t="str">
        <f ca="1">IF(OFFSET(Zdroj!AQ$16,A1226-1,0)=0,"",CONCATENATE("B",$A$2+1," - ",Zdroj!$AQ$15))</f>
        <v/>
      </c>
      <c r="D1233" s="81" t="str">
        <f ca="1">IF(C1233="","",CONCATENATE(OFFSET(Zdroj!AQ$16,A1226-1,0)))</f>
        <v/>
      </c>
      <c r="E1233" s="35" t="str">
        <f ca="1">IF(C1233="","",OFFSET(Zdroj!AR$16,A1226-1,0))</f>
        <v/>
      </c>
      <c r="F1233" s="450"/>
      <c r="G1233" s="451"/>
    </row>
    <row r="1234" spans="1:7" x14ac:dyDescent="0.25">
      <c r="B1234" s="449"/>
      <c r="C1234" s="83" t="str">
        <f ca="1">IF(OFFSET(Zdroj!AS$16,A1226-1,0)=0,"",CONCATENATE("B",$A$2+2," - ",Zdroj!$AS$15))</f>
        <v/>
      </c>
      <c r="D1234" s="81" t="str">
        <f ca="1">IF(C1234="","",CONCATENATE(OFFSET(Zdroj!AS$16,A1226-1,0)))</f>
        <v/>
      </c>
      <c r="E1234" s="35" t="str">
        <f ca="1">IF(C1234="","",OFFSET(Zdroj!AT$16,A1226-1,0))</f>
        <v/>
      </c>
      <c r="F1234" s="450"/>
      <c r="G1234" s="451"/>
    </row>
    <row r="1235" spans="1:7" x14ac:dyDescent="0.25">
      <c r="B1235" s="449"/>
      <c r="C1235" s="83" t="str">
        <f ca="1">IF(OFFSET(Zdroj!AU$16,A1226-1,0)=0,"",CONCATENATE("B",$A$2+3," - ",Zdroj!$AU$15))</f>
        <v/>
      </c>
      <c r="D1235" s="81" t="str">
        <f ca="1">IF(C1235="","",CONCATENATE(OFFSET(Zdroj!AU$16,A1226-1,0)))</f>
        <v/>
      </c>
      <c r="E1235" s="35" t="str">
        <f ca="1">IF(C1235="","",OFFSET(Zdroj!AV$16,A1226-1,0))</f>
        <v/>
      </c>
      <c r="F1235" s="450"/>
      <c r="G1235" s="451"/>
    </row>
    <row r="1236" spans="1:7" x14ac:dyDescent="0.25">
      <c r="B1236" s="449"/>
      <c r="C1236" s="83" t="str">
        <f ca="1">IF(OFFSET(Zdroj!AW$16,A1226-1,0)=0,"",CONCATENATE("B",$A$2+4," - ",Zdroj!$AW$15))</f>
        <v/>
      </c>
      <c r="D1236" s="81" t="str">
        <f ca="1">IF(C1236="","",CONCATENATE(OFFSET(Zdroj!AW$16,A1226-1,0)))</f>
        <v/>
      </c>
      <c r="E1236" s="35" t="str">
        <f ca="1">IF(C1236="","",OFFSET(Zdroj!AX$16,A1226-1,0))</f>
        <v/>
      </c>
      <c r="F1236" s="450"/>
      <c r="G1236" s="451"/>
    </row>
    <row r="1237" spans="1:7" x14ac:dyDescent="0.25">
      <c r="B1237" s="449"/>
      <c r="C1237" s="83" t="str">
        <f ca="1">IF(OFFSET(Zdroj!AY$16,A1226-1,0)=0,"",CONCATENATE("B",$A$2+5," - ",Zdroj!$AY$15))</f>
        <v/>
      </c>
      <c r="D1237" s="81" t="str">
        <f ca="1">IF(C1237="","",CONCATENATE(OFFSET(Zdroj!AY$16,A1226-1,0)))</f>
        <v/>
      </c>
      <c r="E1237" s="35" t="str">
        <f ca="1">IF(C1237="","",OFFSET(Zdroj!AZ$16,A1226-1,0))</f>
        <v/>
      </c>
      <c r="F1237" s="450"/>
      <c r="G1237" s="451"/>
    </row>
    <row r="1238" spans="1:7" x14ac:dyDescent="0.25">
      <c r="B1238" s="449"/>
      <c r="C1238" s="83" t="str">
        <f ca="1">IF(OFFSET(Zdroj!BA$16,A1226-1,0)=0,"",CONCATENATE("B",$A$2+6," - ",Zdroj!$BA$15))</f>
        <v/>
      </c>
      <c r="D1238" s="81" t="str">
        <f ca="1">IF(C1238="","",CONCATENATE(OFFSET(Zdroj!BA$16,A1226-1,0)))</f>
        <v/>
      </c>
      <c r="E1238" s="35" t="str">
        <f ca="1">IF(C1238="","",OFFSET(Zdroj!BB$16,A1226-1,0))</f>
        <v/>
      </c>
      <c r="F1238" s="450"/>
      <c r="G1238" s="451"/>
    </row>
    <row r="1239" spans="1:7" x14ac:dyDescent="0.25">
      <c r="B1239" s="449"/>
      <c r="C1239" s="83" t="str">
        <f ca="1">IF(OFFSET(Zdroj!BC$16,A1226-1,0)=0,"",CONCATENATE("B",$A$2+7," - ",Zdroj!$BC$15))</f>
        <v/>
      </c>
      <c r="D1239" s="81" t="str">
        <f ca="1">IF(C1239="","",CONCATENATE(OFFSET(Zdroj!BC$16,A1226-1,0)))</f>
        <v/>
      </c>
      <c r="E1239" s="35" t="str">
        <f ca="1">IF(C1239="","",OFFSET(Zdroj!BD$16,A1226-1,0))</f>
        <v/>
      </c>
      <c r="F1239" s="450"/>
      <c r="G1239" s="451"/>
    </row>
    <row r="1240" spans="1:7" x14ac:dyDescent="0.25">
      <c r="B1240" s="449"/>
      <c r="C1240" s="83" t="str">
        <f ca="1">IF(OFFSET(Zdroj!BE$16,A1226-1,0)=0,"",CONCATENATE("B",$A$2+8," - ",Zdroj!$BE$15))</f>
        <v/>
      </c>
      <c r="D1240" s="81" t="str">
        <f ca="1">IF(C1240="","",CONCATENATE(OFFSET(Zdroj!BE$16,A1226-1,0)))</f>
        <v/>
      </c>
      <c r="E1240" s="35" t="str">
        <f ca="1">IF(C1240="","",OFFSET(Zdroj!BF$16,A1226-1,0))</f>
        <v/>
      </c>
      <c r="F1240" s="450"/>
      <c r="G1240" s="451"/>
    </row>
    <row r="1241" spans="1:7" x14ac:dyDescent="0.25">
      <c r="B1241" s="449"/>
      <c r="C1241" s="83" t="str">
        <f ca="1">IF(OFFSET(Zdroj!BG$16,A1226-1,0)=0,"",CONCATENATE("C",$A$2," - ",Zdroj!$BG$15))</f>
        <v/>
      </c>
      <c r="D1241" s="81" t="str">
        <f ca="1">IF(C1241="","",CONCATENATE(OFFSET(Zdroj!BG$16,A1226-1,0)))</f>
        <v/>
      </c>
      <c r="E1241" s="35" t="str">
        <f ca="1">IF(C1241="","",OFFSET(Zdroj!BH$16,A1226-1,0))</f>
        <v/>
      </c>
      <c r="F1241" s="450" t="str">
        <f t="shared" ref="F1241" ca="1" si="283">IF(SUM(E1241:E1242)=0,"",SUM(E1241:E1242))</f>
        <v/>
      </c>
      <c r="G1241" s="451"/>
    </row>
    <row r="1242" spans="1:7" x14ac:dyDescent="0.25">
      <c r="B1242" s="449"/>
      <c r="C1242" s="83" t="str">
        <f ca="1">IF(OFFSET(Zdroj!BI$16,A1226-1,0)=0,"",CONCATENATE("C",$A$2+1," - ",Zdroj!$BI$15))</f>
        <v/>
      </c>
      <c r="D1242" s="81" t="str">
        <f ca="1">IF(C1242="","",CONCATENATE(OFFSET(Zdroj!BI$16,A1226-1,0)))</f>
        <v/>
      </c>
      <c r="E1242" s="35" t="str">
        <f ca="1">IF(C1242="","",OFFSET(Zdroj!BJ$16,A1226-1,0))</f>
        <v/>
      </c>
      <c r="F1242" s="450"/>
      <c r="G1242" s="451"/>
    </row>
    <row r="1243" spans="1:7" x14ac:dyDescent="0.25">
      <c r="A1243">
        <f>SUM((ROW()+15)/17)</f>
        <v>74</v>
      </c>
      <c r="B1243" s="449" t="str">
        <f ca="1">IF(OFFSET(Zdroj!$B$16,A1243-1,0)&gt;0,CONCATENATE(A1243,"
","___ ","
",OFFSET(Zdroj!$B$16,A1243-1,0)),"")</f>
        <v/>
      </c>
      <c r="C1243" s="83" t="str">
        <f ca="1">IF(OFFSET(Zdroj!AI$16,A1243-1,0)=0,"",CONCATENATE("A",$A$2," - ",Zdroj!$AI$15))</f>
        <v/>
      </c>
      <c r="D1243" s="81" t="str">
        <f ca="1">IF(C1243="","",CONCATENATE(OFFSET(Zdroj!AI$16,A1243-1,0)," - ",OFFSET(Zdroj!BK$16,A1243-1,0)))</f>
        <v/>
      </c>
      <c r="E1243" s="35" t="str">
        <f ca="1">IF(C1243="","",OFFSET(Zdroj!BL$16,A1243-1,0))</f>
        <v/>
      </c>
      <c r="F1243" s="450" t="str">
        <f t="shared" ref="F1243" ca="1" si="284">IF(SUM(E1243:E1248)=0,"",SUM(E1243:E1248))</f>
        <v/>
      </c>
      <c r="G1243" s="451" t="str">
        <f t="shared" ref="G1243" ca="1" si="285">IF(SUM(E1243:E1259)=0,"",SUM(E1243:E1259))</f>
        <v/>
      </c>
    </row>
    <row r="1244" spans="1:7" x14ac:dyDescent="0.25">
      <c r="B1244" s="449"/>
      <c r="C1244" s="83" t="str">
        <f ca="1">IF(OFFSET(Zdroj!AJ$16,A1243-1,0)=0,"",CONCATENATE("A",$A$2+1," - ",Zdroj!$AJ$15))</f>
        <v/>
      </c>
      <c r="D1244" s="81" t="str">
        <f ca="1">IF(C1244="","",CONCATENATE(OFFSET(Zdroj!AJ$16,A1243-1,0)," - ",OFFSET(Zdroj!BM$16,A1243-1,0)))</f>
        <v/>
      </c>
      <c r="E1244" s="35" t="str">
        <f ca="1">IF(C1244="","",OFFSET(Zdroj!BN$16,A1243-1,0))</f>
        <v/>
      </c>
      <c r="F1244" s="450"/>
      <c r="G1244" s="451"/>
    </row>
    <row r="1245" spans="1:7" x14ac:dyDescent="0.25">
      <c r="B1245" s="449"/>
      <c r="C1245" s="83" t="str">
        <f ca="1">IF(OFFSET(Zdroj!AK$16,A1243-1,0)=0,"",CONCATENATE("A",$A$2+2," - ",Zdroj!$AK$15))</f>
        <v/>
      </c>
      <c r="D1245" s="81" t="str">
        <f ca="1">IF(C1245="","",CONCATENATE(OFFSET(Zdroj!AK$16,A1243-1,0)," - ",OFFSET(Zdroj!BO$16,A1243-1,0)))</f>
        <v/>
      </c>
      <c r="E1245" s="35" t="str">
        <f ca="1">IF(C1245="","",OFFSET(Zdroj!BP$16,A1243-1,0))</f>
        <v/>
      </c>
      <c r="F1245" s="450"/>
      <c r="G1245" s="451"/>
    </row>
    <row r="1246" spans="1:7" x14ac:dyDescent="0.25">
      <c r="B1246" s="449"/>
      <c r="C1246" s="83" t="str">
        <f ca="1">IF(OFFSET(Zdroj!AL$16,A1243-1,0)=0,"",CONCATENATE("A",$A$2+3," - ",Zdroj!$AL$15))</f>
        <v/>
      </c>
      <c r="D1246" s="81" t="str">
        <f ca="1">IF(C1246="","",CONCATENATE(OFFSET(Zdroj!AL$16,A1243-1,0)," - ",OFFSET(Zdroj!BQ$16,A1243-1,0)))</f>
        <v/>
      </c>
      <c r="E1246" s="35" t="str">
        <f ca="1">IF(C1246="","",OFFSET(Zdroj!BR$16,A1243-1,0))</f>
        <v/>
      </c>
      <c r="F1246" s="450"/>
      <c r="G1246" s="451"/>
    </row>
    <row r="1247" spans="1:7" x14ac:dyDescent="0.25">
      <c r="B1247" s="449"/>
      <c r="C1247" s="83" t="str">
        <f ca="1">IF(OFFSET(Zdroj!AM$16,A1243-1,0)=0,"",CONCATENATE("A",$A$2+4," - ",Zdroj!$AM$15))</f>
        <v/>
      </c>
      <c r="D1247" s="81" t="str">
        <f ca="1">IF(C1247="","",CONCATENATE(OFFSET(Zdroj!AM$16,A1243-1,0)," - ",OFFSET(Zdroj!BS$16,A1243-1,0)))</f>
        <v/>
      </c>
      <c r="E1247" s="35" t="str">
        <f ca="1">IF(C1247="","",OFFSET(Zdroj!BT$16,A1243-1,0))</f>
        <v/>
      </c>
      <c r="F1247" s="450"/>
      <c r="G1247" s="451"/>
    </row>
    <row r="1248" spans="1:7" x14ac:dyDescent="0.25">
      <c r="B1248" s="449"/>
      <c r="C1248" s="83" t="str">
        <f ca="1">IF(OFFSET(Zdroj!AN$16,A1243-1,0)=0,"",CONCATENATE("A",$A$2+5," - ",Zdroj!$AN$15))</f>
        <v/>
      </c>
      <c r="D1248" s="81" t="str">
        <f ca="1">IF(C1248="","",CONCATENATE(OFFSET(Zdroj!AN$16,A1243-1,0)," - ",OFFSET(Zdroj!BU$16,A1243-1,0)))</f>
        <v/>
      </c>
      <c r="E1248" s="35" t="str">
        <f ca="1">IF(C1248="","",OFFSET(Zdroj!BV$16,A1243-1,0))</f>
        <v/>
      </c>
      <c r="F1248" s="450"/>
      <c r="G1248" s="451"/>
    </row>
    <row r="1249" spans="1:7" x14ac:dyDescent="0.25">
      <c r="B1249" s="449"/>
      <c r="C1249" s="83" t="str">
        <f ca="1">IF(OFFSET(Zdroj!AO$16,A1243-1,0)=0,"",CONCATENATE("B",$A$2," - ",Zdroj!$AO$15))</f>
        <v/>
      </c>
      <c r="D1249" s="81" t="str">
        <f ca="1">IF(C1249="","",CONCATENATE(OFFSET(Zdroj!AO$16,A1243-1,0)))</f>
        <v/>
      </c>
      <c r="E1249" s="35" t="str">
        <f ca="1">IF(C1249="","",OFFSET(Zdroj!AP$16,A1243-1,0))</f>
        <v/>
      </c>
      <c r="F1249" s="450" t="str">
        <f t="shared" ref="F1249" ca="1" si="286">IF(SUM(E1249:E1257)=0,"",SUM(E1249:E1257))</f>
        <v/>
      </c>
      <c r="G1249" s="451"/>
    </row>
    <row r="1250" spans="1:7" x14ac:dyDescent="0.25">
      <c r="B1250" s="449"/>
      <c r="C1250" s="83" t="str">
        <f ca="1">IF(OFFSET(Zdroj!AQ$16,A1243-1,0)=0,"",CONCATENATE("B",$A$2+1," - ",Zdroj!$AQ$15))</f>
        <v/>
      </c>
      <c r="D1250" s="81" t="str">
        <f ca="1">IF(C1250="","",CONCATENATE(OFFSET(Zdroj!AQ$16,A1243-1,0)))</f>
        <v/>
      </c>
      <c r="E1250" s="35" t="str">
        <f ca="1">IF(C1250="","",OFFSET(Zdroj!AR$16,A1243-1,0))</f>
        <v/>
      </c>
      <c r="F1250" s="450"/>
      <c r="G1250" s="451"/>
    </row>
    <row r="1251" spans="1:7" x14ac:dyDescent="0.25">
      <c r="B1251" s="449"/>
      <c r="C1251" s="83" t="str">
        <f ca="1">IF(OFFSET(Zdroj!AS$16,A1243-1,0)=0,"",CONCATENATE("B",$A$2+2," - ",Zdroj!$AS$15))</f>
        <v/>
      </c>
      <c r="D1251" s="81" t="str">
        <f ca="1">IF(C1251="","",CONCATENATE(OFFSET(Zdroj!AS$16,A1243-1,0)))</f>
        <v/>
      </c>
      <c r="E1251" s="35" t="str">
        <f ca="1">IF(C1251="","",OFFSET(Zdroj!AT$16,A1243-1,0))</f>
        <v/>
      </c>
      <c r="F1251" s="450"/>
      <c r="G1251" s="451"/>
    </row>
    <row r="1252" spans="1:7" x14ac:dyDescent="0.25">
      <c r="B1252" s="449"/>
      <c r="C1252" s="83" t="str">
        <f ca="1">IF(OFFSET(Zdroj!AU$16,A1243-1,0)=0,"",CONCATENATE("B",$A$2+3," - ",Zdroj!$AU$15))</f>
        <v/>
      </c>
      <c r="D1252" s="81" t="str">
        <f ca="1">IF(C1252="","",CONCATENATE(OFFSET(Zdroj!AU$16,A1243-1,0)))</f>
        <v/>
      </c>
      <c r="E1252" s="35" t="str">
        <f ca="1">IF(C1252="","",OFFSET(Zdroj!AV$16,A1243-1,0))</f>
        <v/>
      </c>
      <c r="F1252" s="450"/>
      <c r="G1252" s="451"/>
    </row>
    <row r="1253" spans="1:7" x14ac:dyDescent="0.25">
      <c r="B1253" s="449"/>
      <c r="C1253" s="83" t="str">
        <f ca="1">IF(OFFSET(Zdroj!AW$16,A1243-1,0)=0,"",CONCATENATE("B",$A$2+4," - ",Zdroj!$AW$15))</f>
        <v/>
      </c>
      <c r="D1253" s="81" t="str">
        <f ca="1">IF(C1253="","",CONCATENATE(OFFSET(Zdroj!AW$16,A1243-1,0)))</f>
        <v/>
      </c>
      <c r="E1253" s="35" t="str">
        <f ca="1">IF(C1253="","",OFFSET(Zdroj!AX$16,A1243-1,0))</f>
        <v/>
      </c>
      <c r="F1253" s="450"/>
      <c r="G1253" s="451"/>
    </row>
    <row r="1254" spans="1:7" x14ac:dyDescent="0.25">
      <c r="B1254" s="449"/>
      <c r="C1254" s="83" t="str">
        <f ca="1">IF(OFFSET(Zdroj!AY$16,A1243-1,0)=0,"",CONCATENATE("B",$A$2+5," - ",Zdroj!$AY$15))</f>
        <v/>
      </c>
      <c r="D1254" s="81" t="str">
        <f ca="1">IF(C1254="","",CONCATENATE(OFFSET(Zdroj!AY$16,A1243-1,0)))</f>
        <v/>
      </c>
      <c r="E1254" s="35" t="str">
        <f ca="1">IF(C1254="","",OFFSET(Zdroj!AZ$16,A1243-1,0))</f>
        <v/>
      </c>
      <c r="F1254" s="450"/>
      <c r="G1254" s="451"/>
    </row>
    <row r="1255" spans="1:7" x14ac:dyDescent="0.25">
      <c r="B1255" s="449"/>
      <c r="C1255" s="83" t="str">
        <f ca="1">IF(OFFSET(Zdroj!BA$16,A1243-1,0)=0,"",CONCATENATE("B",$A$2+6," - ",Zdroj!$BA$15))</f>
        <v/>
      </c>
      <c r="D1255" s="81" t="str">
        <f ca="1">IF(C1255="","",CONCATENATE(OFFSET(Zdroj!BA$16,A1243-1,0)))</f>
        <v/>
      </c>
      <c r="E1255" s="35" t="str">
        <f ca="1">IF(C1255="","",OFFSET(Zdroj!BB$16,A1243-1,0))</f>
        <v/>
      </c>
      <c r="F1255" s="450"/>
      <c r="G1255" s="451"/>
    </row>
    <row r="1256" spans="1:7" x14ac:dyDescent="0.25">
      <c r="B1256" s="449"/>
      <c r="C1256" s="83" t="str">
        <f ca="1">IF(OFFSET(Zdroj!BC$16,A1243-1,0)=0,"",CONCATENATE("B",$A$2+7," - ",Zdroj!$BC$15))</f>
        <v/>
      </c>
      <c r="D1256" s="81" t="str">
        <f ca="1">IF(C1256="","",CONCATENATE(OFFSET(Zdroj!BC$16,A1243-1,0)))</f>
        <v/>
      </c>
      <c r="E1256" s="35" t="str">
        <f ca="1">IF(C1256="","",OFFSET(Zdroj!BD$16,A1243-1,0))</f>
        <v/>
      </c>
      <c r="F1256" s="450"/>
      <c r="G1256" s="451"/>
    </row>
    <row r="1257" spans="1:7" x14ac:dyDescent="0.25">
      <c r="B1257" s="449"/>
      <c r="C1257" s="83" t="str">
        <f ca="1">IF(OFFSET(Zdroj!BE$16,A1243-1,0)=0,"",CONCATENATE("B",$A$2+8," - ",Zdroj!$BE$15))</f>
        <v/>
      </c>
      <c r="D1257" s="81" t="str">
        <f ca="1">IF(C1257="","",CONCATENATE(OFFSET(Zdroj!BE$16,A1243-1,0)))</f>
        <v/>
      </c>
      <c r="E1257" s="35" t="str">
        <f ca="1">IF(C1257="","",OFFSET(Zdroj!BF$16,A1243-1,0))</f>
        <v/>
      </c>
      <c r="F1257" s="450"/>
      <c r="G1257" s="451"/>
    </row>
    <row r="1258" spans="1:7" x14ac:dyDescent="0.25">
      <c r="B1258" s="449"/>
      <c r="C1258" s="83" t="str">
        <f ca="1">IF(OFFSET(Zdroj!BG$16,A1243-1,0)=0,"",CONCATENATE("C",$A$2," - ",Zdroj!$BG$15))</f>
        <v/>
      </c>
      <c r="D1258" s="81" t="str">
        <f ca="1">IF(C1258="","",CONCATENATE(OFFSET(Zdroj!BG$16,A1243-1,0)))</f>
        <v/>
      </c>
      <c r="E1258" s="35" t="str">
        <f ca="1">IF(C1258="","",OFFSET(Zdroj!BH$16,A1243-1,0))</f>
        <v/>
      </c>
      <c r="F1258" s="450" t="str">
        <f t="shared" ref="F1258" ca="1" si="287">IF(SUM(E1258:E1259)=0,"",SUM(E1258:E1259))</f>
        <v/>
      </c>
      <c r="G1258" s="451"/>
    </row>
    <row r="1259" spans="1:7" x14ac:dyDescent="0.25">
      <c r="B1259" s="449"/>
      <c r="C1259" s="83" t="str">
        <f ca="1">IF(OFFSET(Zdroj!BI$16,A1243-1,0)=0,"",CONCATENATE("C",$A$2+1," - ",Zdroj!$BI$15))</f>
        <v/>
      </c>
      <c r="D1259" s="81" t="str">
        <f ca="1">IF(C1259="","",CONCATENATE(OFFSET(Zdroj!BI$16,A1243-1,0)))</f>
        <v/>
      </c>
      <c r="E1259" s="35" t="str">
        <f ca="1">IF(C1259="","",OFFSET(Zdroj!BJ$16,A1243-1,0))</f>
        <v/>
      </c>
      <c r="F1259" s="450"/>
      <c r="G1259" s="451"/>
    </row>
    <row r="1260" spans="1:7" x14ac:dyDescent="0.25">
      <c r="A1260">
        <f>SUM((ROW()+15)/17)</f>
        <v>75</v>
      </c>
      <c r="B1260" s="449" t="str">
        <f ca="1">IF(OFFSET(Zdroj!$B$16,A1260-1,0)&gt;0,CONCATENATE(A1260,"
","___ ","
",OFFSET(Zdroj!$B$16,A1260-1,0)),"")</f>
        <v/>
      </c>
      <c r="C1260" s="83" t="str">
        <f ca="1">IF(OFFSET(Zdroj!AI$16,A1260-1,0)=0,"",CONCATENATE("A",$A$2," - ",Zdroj!$AI$15))</f>
        <v/>
      </c>
      <c r="D1260" s="81" t="str">
        <f ca="1">IF(C1260="","",CONCATENATE(OFFSET(Zdroj!AI$16,A1260-1,0)," - ",OFFSET(Zdroj!BK$16,A1260-1,0)))</f>
        <v/>
      </c>
      <c r="E1260" s="35" t="str">
        <f ca="1">IF(C1260="","",OFFSET(Zdroj!BL$16,A1260-1,0))</f>
        <v/>
      </c>
      <c r="F1260" s="450" t="str">
        <f t="shared" ref="F1260" ca="1" si="288">IF(SUM(E1260:E1265)=0,"",SUM(E1260:E1265))</f>
        <v/>
      </c>
      <c r="G1260" s="451" t="str">
        <f t="shared" ref="G1260" ca="1" si="289">IF(SUM(E1260:E1276)=0,"",SUM(E1260:E1276))</f>
        <v/>
      </c>
    </row>
    <row r="1261" spans="1:7" x14ac:dyDescent="0.25">
      <c r="B1261" s="449"/>
      <c r="C1261" s="83" t="str">
        <f ca="1">IF(OFFSET(Zdroj!AJ$16,A1260-1,0)=0,"",CONCATENATE("A",$A$2+1," - ",Zdroj!$AJ$15))</f>
        <v/>
      </c>
      <c r="D1261" s="81" t="str">
        <f ca="1">IF(C1261="","",CONCATENATE(OFFSET(Zdroj!AJ$16,A1260-1,0)," - ",OFFSET(Zdroj!BM$16,A1260-1,0)))</f>
        <v/>
      </c>
      <c r="E1261" s="35" t="str">
        <f ca="1">IF(C1261="","",OFFSET(Zdroj!BN$16,A1260-1,0))</f>
        <v/>
      </c>
      <c r="F1261" s="450"/>
      <c r="G1261" s="451"/>
    </row>
    <row r="1262" spans="1:7" x14ac:dyDescent="0.25">
      <c r="B1262" s="449"/>
      <c r="C1262" s="83" t="str">
        <f ca="1">IF(OFFSET(Zdroj!AK$16,A1260-1,0)=0,"",CONCATENATE("A",$A$2+2," - ",Zdroj!$AK$15))</f>
        <v/>
      </c>
      <c r="D1262" s="81" t="str">
        <f ca="1">IF(C1262="","",CONCATENATE(OFFSET(Zdroj!AK$16,A1260-1,0)," - ",OFFSET(Zdroj!BO$16,A1260-1,0)))</f>
        <v/>
      </c>
      <c r="E1262" s="35" t="str">
        <f ca="1">IF(C1262="","",OFFSET(Zdroj!BP$16,A1260-1,0))</f>
        <v/>
      </c>
      <c r="F1262" s="450"/>
      <c r="G1262" s="451"/>
    </row>
    <row r="1263" spans="1:7" x14ac:dyDescent="0.25">
      <c r="B1263" s="449"/>
      <c r="C1263" s="83" t="str">
        <f ca="1">IF(OFFSET(Zdroj!AL$16,A1260-1,0)=0,"",CONCATENATE("A",$A$2+3," - ",Zdroj!$AL$15))</f>
        <v/>
      </c>
      <c r="D1263" s="81" t="str">
        <f ca="1">IF(C1263="","",CONCATENATE(OFFSET(Zdroj!AL$16,A1260-1,0)," - ",OFFSET(Zdroj!BQ$16,A1260-1,0)))</f>
        <v/>
      </c>
      <c r="E1263" s="35" t="str">
        <f ca="1">IF(C1263="","",OFFSET(Zdroj!BR$16,A1260-1,0))</f>
        <v/>
      </c>
      <c r="F1263" s="450"/>
      <c r="G1263" s="451"/>
    </row>
    <row r="1264" spans="1:7" x14ac:dyDescent="0.25">
      <c r="B1264" s="449"/>
      <c r="C1264" s="83" t="str">
        <f ca="1">IF(OFFSET(Zdroj!AM$16,A1260-1,0)=0,"",CONCATENATE("A",$A$2+4," - ",Zdroj!$AM$15))</f>
        <v/>
      </c>
      <c r="D1264" s="81" t="str">
        <f ca="1">IF(C1264="","",CONCATENATE(OFFSET(Zdroj!AM$16,A1260-1,0)," - ",OFFSET(Zdroj!BS$16,A1260-1,0)))</f>
        <v/>
      </c>
      <c r="E1264" s="35" t="str">
        <f ca="1">IF(C1264="","",OFFSET(Zdroj!BT$16,A1260-1,0))</f>
        <v/>
      </c>
      <c r="F1264" s="450"/>
      <c r="G1264" s="451"/>
    </row>
    <row r="1265" spans="1:7" x14ac:dyDescent="0.25">
      <c r="B1265" s="449"/>
      <c r="C1265" s="83" t="str">
        <f ca="1">IF(OFFSET(Zdroj!AN$16,A1260-1,0)=0,"",CONCATENATE("A",$A$2+5," - ",Zdroj!$AN$15))</f>
        <v/>
      </c>
      <c r="D1265" s="81" t="str">
        <f ca="1">IF(C1265="","",CONCATENATE(OFFSET(Zdroj!AN$16,A1260-1,0)," - ",OFFSET(Zdroj!BU$16,A1260-1,0)))</f>
        <v/>
      </c>
      <c r="E1265" s="35" t="str">
        <f ca="1">IF(C1265="","",OFFSET(Zdroj!BV$16,A1260-1,0))</f>
        <v/>
      </c>
      <c r="F1265" s="450"/>
      <c r="G1265" s="451"/>
    </row>
    <row r="1266" spans="1:7" x14ac:dyDescent="0.25">
      <c r="B1266" s="449"/>
      <c r="C1266" s="83" t="str">
        <f ca="1">IF(OFFSET(Zdroj!AO$16,A1260-1,0)=0,"",CONCATENATE("B",$A$2," - ",Zdroj!$AO$15))</f>
        <v/>
      </c>
      <c r="D1266" s="81" t="str">
        <f ca="1">IF(C1266="","",CONCATENATE(OFFSET(Zdroj!AO$16,A1260-1,0)))</f>
        <v/>
      </c>
      <c r="E1266" s="35" t="str">
        <f ca="1">IF(C1266="","",OFFSET(Zdroj!AP$16,A1260-1,0))</f>
        <v/>
      </c>
      <c r="F1266" s="450" t="str">
        <f t="shared" ref="F1266" ca="1" si="290">IF(SUM(E1266:E1274)=0,"",SUM(E1266:E1274))</f>
        <v/>
      </c>
      <c r="G1266" s="451"/>
    </row>
    <row r="1267" spans="1:7" x14ac:dyDescent="0.25">
      <c r="B1267" s="449"/>
      <c r="C1267" s="83" t="str">
        <f ca="1">IF(OFFSET(Zdroj!AQ$16,A1260-1,0)=0,"",CONCATENATE("B",$A$2+1," - ",Zdroj!$AQ$15))</f>
        <v/>
      </c>
      <c r="D1267" s="81" t="str">
        <f ca="1">IF(C1267="","",CONCATENATE(OFFSET(Zdroj!AQ$16,A1260-1,0)))</f>
        <v/>
      </c>
      <c r="E1267" s="35" t="str">
        <f ca="1">IF(C1267="","",OFFSET(Zdroj!AR$16,A1260-1,0))</f>
        <v/>
      </c>
      <c r="F1267" s="450"/>
      <c r="G1267" s="451"/>
    </row>
    <row r="1268" spans="1:7" x14ac:dyDescent="0.25">
      <c r="B1268" s="449"/>
      <c r="C1268" s="83" t="str">
        <f ca="1">IF(OFFSET(Zdroj!AS$16,A1260-1,0)=0,"",CONCATENATE("B",$A$2+2," - ",Zdroj!$AS$15))</f>
        <v/>
      </c>
      <c r="D1268" s="81" t="str">
        <f ca="1">IF(C1268="","",CONCATENATE(OFFSET(Zdroj!AS$16,A1260-1,0)))</f>
        <v/>
      </c>
      <c r="E1268" s="35" t="str">
        <f ca="1">IF(C1268="","",OFFSET(Zdroj!AT$16,A1260-1,0))</f>
        <v/>
      </c>
      <c r="F1268" s="450"/>
      <c r="G1268" s="451"/>
    </row>
    <row r="1269" spans="1:7" x14ac:dyDescent="0.25">
      <c r="B1269" s="449"/>
      <c r="C1269" s="83" t="str">
        <f ca="1">IF(OFFSET(Zdroj!AU$16,A1260-1,0)=0,"",CONCATENATE("B",$A$2+3," - ",Zdroj!$AU$15))</f>
        <v/>
      </c>
      <c r="D1269" s="81" t="str">
        <f ca="1">IF(C1269="","",CONCATENATE(OFFSET(Zdroj!AU$16,A1260-1,0)))</f>
        <v/>
      </c>
      <c r="E1269" s="35" t="str">
        <f ca="1">IF(C1269="","",OFFSET(Zdroj!AV$16,A1260-1,0))</f>
        <v/>
      </c>
      <c r="F1269" s="450"/>
      <c r="G1269" s="451"/>
    </row>
    <row r="1270" spans="1:7" x14ac:dyDescent="0.25">
      <c r="B1270" s="449"/>
      <c r="C1270" s="83" t="str">
        <f ca="1">IF(OFFSET(Zdroj!AW$16,A1260-1,0)=0,"",CONCATENATE("B",$A$2+4," - ",Zdroj!$AW$15))</f>
        <v/>
      </c>
      <c r="D1270" s="81" t="str">
        <f ca="1">IF(C1270="","",CONCATENATE(OFFSET(Zdroj!AW$16,A1260-1,0)))</f>
        <v/>
      </c>
      <c r="E1270" s="35" t="str">
        <f ca="1">IF(C1270="","",OFFSET(Zdroj!AX$16,A1260-1,0))</f>
        <v/>
      </c>
      <c r="F1270" s="450"/>
      <c r="G1270" s="451"/>
    </row>
    <row r="1271" spans="1:7" x14ac:dyDescent="0.25">
      <c r="B1271" s="449"/>
      <c r="C1271" s="83" t="str">
        <f ca="1">IF(OFFSET(Zdroj!AY$16,A1260-1,0)=0,"",CONCATENATE("B",$A$2+5," - ",Zdroj!$AY$15))</f>
        <v/>
      </c>
      <c r="D1271" s="81" t="str">
        <f ca="1">IF(C1271="","",CONCATENATE(OFFSET(Zdroj!AY$16,A1260-1,0)))</f>
        <v/>
      </c>
      <c r="E1271" s="35" t="str">
        <f ca="1">IF(C1271="","",OFFSET(Zdroj!AZ$16,A1260-1,0))</f>
        <v/>
      </c>
      <c r="F1271" s="450"/>
      <c r="G1271" s="451"/>
    </row>
    <row r="1272" spans="1:7" x14ac:dyDescent="0.25">
      <c r="B1272" s="449"/>
      <c r="C1272" s="83" t="str">
        <f ca="1">IF(OFFSET(Zdroj!BA$16,A1260-1,0)=0,"",CONCATENATE("B",$A$2+6," - ",Zdroj!$BA$15))</f>
        <v/>
      </c>
      <c r="D1272" s="81" t="str">
        <f ca="1">IF(C1272="","",CONCATENATE(OFFSET(Zdroj!BA$16,A1260-1,0)))</f>
        <v/>
      </c>
      <c r="E1272" s="35" t="str">
        <f ca="1">IF(C1272="","",OFFSET(Zdroj!BB$16,A1260-1,0))</f>
        <v/>
      </c>
      <c r="F1272" s="450"/>
      <c r="G1272" s="451"/>
    </row>
    <row r="1273" spans="1:7" x14ac:dyDescent="0.25">
      <c r="B1273" s="449"/>
      <c r="C1273" s="83" t="str">
        <f ca="1">IF(OFFSET(Zdroj!BC$16,A1260-1,0)=0,"",CONCATENATE("B",$A$2+7," - ",Zdroj!$BC$15))</f>
        <v/>
      </c>
      <c r="D1273" s="81" t="str">
        <f ca="1">IF(C1273="","",CONCATENATE(OFFSET(Zdroj!BC$16,A1260-1,0)))</f>
        <v/>
      </c>
      <c r="E1273" s="35" t="str">
        <f ca="1">IF(C1273="","",OFFSET(Zdroj!BD$16,A1260-1,0))</f>
        <v/>
      </c>
      <c r="F1273" s="450"/>
      <c r="G1273" s="451"/>
    </row>
    <row r="1274" spans="1:7" x14ac:dyDescent="0.25">
      <c r="B1274" s="449"/>
      <c r="C1274" s="83" t="str">
        <f ca="1">IF(OFFSET(Zdroj!BE$16,A1260-1,0)=0,"",CONCATENATE("B",$A$2+8," - ",Zdroj!$BE$15))</f>
        <v/>
      </c>
      <c r="D1274" s="81" t="str">
        <f ca="1">IF(C1274="","",CONCATENATE(OFFSET(Zdroj!BE$16,A1260-1,0)))</f>
        <v/>
      </c>
      <c r="E1274" s="35" t="str">
        <f ca="1">IF(C1274="","",OFFSET(Zdroj!BF$16,A1260-1,0))</f>
        <v/>
      </c>
      <c r="F1274" s="450"/>
      <c r="G1274" s="451"/>
    </row>
    <row r="1275" spans="1:7" x14ac:dyDescent="0.25">
      <c r="B1275" s="449"/>
      <c r="C1275" s="83" t="str">
        <f ca="1">IF(OFFSET(Zdroj!BG$16,A1260-1,0)=0,"",CONCATENATE("C",$A$2," - ",Zdroj!$BG$15))</f>
        <v/>
      </c>
      <c r="D1275" s="81" t="str">
        <f ca="1">IF(C1275="","",CONCATENATE(OFFSET(Zdroj!BG$16,A1260-1,0)))</f>
        <v/>
      </c>
      <c r="E1275" s="35" t="str">
        <f ca="1">IF(C1275="","",OFFSET(Zdroj!BH$16,A1260-1,0))</f>
        <v/>
      </c>
      <c r="F1275" s="450" t="str">
        <f t="shared" ref="F1275" ca="1" si="291">IF(SUM(E1275:E1276)=0,"",SUM(E1275:E1276))</f>
        <v/>
      </c>
      <c r="G1275" s="451"/>
    </row>
    <row r="1276" spans="1:7" x14ac:dyDescent="0.25">
      <c r="B1276" s="449"/>
      <c r="C1276" s="83" t="str">
        <f ca="1">IF(OFFSET(Zdroj!BI$16,A1260-1,0)=0,"",CONCATENATE("C",$A$2+1," - ",Zdroj!$BI$15))</f>
        <v/>
      </c>
      <c r="D1276" s="81" t="str">
        <f ca="1">IF(C1276="","",CONCATENATE(OFFSET(Zdroj!BI$16,A1260-1,0)))</f>
        <v/>
      </c>
      <c r="E1276" s="35" t="str">
        <f ca="1">IF(C1276="","",OFFSET(Zdroj!BJ$16,A1260-1,0))</f>
        <v/>
      </c>
      <c r="F1276" s="450"/>
      <c r="G1276" s="451"/>
    </row>
    <row r="1277" spans="1:7" x14ac:dyDescent="0.25">
      <c r="A1277">
        <f>SUM((ROW()+15)/17)</f>
        <v>76</v>
      </c>
      <c r="B1277" s="449" t="str">
        <f ca="1">IF(OFFSET(Zdroj!$B$16,A1277-1,0)&gt;0,CONCATENATE(A1277,"
","___ ","
",OFFSET(Zdroj!$B$16,A1277-1,0)),"")</f>
        <v/>
      </c>
      <c r="C1277" s="83" t="str">
        <f ca="1">IF(OFFSET(Zdroj!AI$16,A1277-1,0)=0,"",CONCATENATE("A",$A$2," - ",Zdroj!$AI$15))</f>
        <v/>
      </c>
      <c r="D1277" s="81" t="str">
        <f ca="1">IF(C1277="","",CONCATENATE(OFFSET(Zdroj!AI$16,A1277-1,0)," - ",OFFSET(Zdroj!BK$16,A1277-1,0)))</f>
        <v/>
      </c>
      <c r="E1277" s="35" t="str">
        <f ca="1">IF(C1277="","",OFFSET(Zdroj!BL$16,A1277-1,0))</f>
        <v/>
      </c>
      <c r="F1277" s="450" t="str">
        <f t="shared" ref="F1277" ca="1" si="292">IF(SUM(E1277:E1282)=0,"",SUM(E1277:E1282))</f>
        <v/>
      </c>
      <c r="G1277" s="451" t="str">
        <f t="shared" ref="G1277" ca="1" si="293">IF(SUM(E1277:E1293)=0,"",SUM(E1277:E1293))</f>
        <v/>
      </c>
    </row>
    <row r="1278" spans="1:7" x14ac:dyDescent="0.25">
      <c r="B1278" s="449"/>
      <c r="C1278" s="83" t="str">
        <f ca="1">IF(OFFSET(Zdroj!AJ$16,A1277-1,0)=0,"",CONCATENATE("A",$A$2+1," - ",Zdroj!$AJ$15))</f>
        <v/>
      </c>
      <c r="D1278" s="81" t="str">
        <f ca="1">IF(C1278="","",CONCATENATE(OFFSET(Zdroj!AJ$16,A1277-1,0)," - ",OFFSET(Zdroj!BM$16,A1277-1,0)))</f>
        <v/>
      </c>
      <c r="E1278" s="35" t="str">
        <f ca="1">IF(C1278="","",OFFSET(Zdroj!BN$16,A1277-1,0))</f>
        <v/>
      </c>
      <c r="F1278" s="450"/>
      <c r="G1278" s="451"/>
    </row>
    <row r="1279" spans="1:7" x14ac:dyDescent="0.25">
      <c r="B1279" s="449"/>
      <c r="C1279" s="83" t="str">
        <f ca="1">IF(OFFSET(Zdroj!AK$16,A1277-1,0)=0,"",CONCATENATE("A",$A$2+2," - ",Zdroj!$AK$15))</f>
        <v/>
      </c>
      <c r="D1279" s="81" t="str">
        <f ca="1">IF(C1279="","",CONCATENATE(OFFSET(Zdroj!AK$16,A1277-1,0)," - ",OFFSET(Zdroj!BO$16,A1277-1,0)))</f>
        <v/>
      </c>
      <c r="E1279" s="35" t="str">
        <f ca="1">IF(C1279="","",OFFSET(Zdroj!BP$16,A1277-1,0))</f>
        <v/>
      </c>
      <c r="F1279" s="450"/>
      <c r="G1279" s="451"/>
    </row>
    <row r="1280" spans="1:7" x14ac:dyDescent="0.25">
      <c r="B1280" s="449"/>
      <c r="C1280" s="83" t="str">
        <f ca="1">IF(OFFSET(Zdroj!AL$16,A1277-1,0)=0,"",CONCATENATE("A",$A$2+3," - ",Zdroj!$AL$15))</f>
        <v/>
      </c>
      <c r="D1280" s="81" t="str">
        <f ca="1">IF(C1280="","",CONCATENATE(OFFSET(Zdroj!AL$16,A1277-1,0)," - ",OFFSET(Zdroj!BQ$16,A1277-1,0)))</f>
        <v/>
      </c>
      <c r="E1280" s="35" t="str">
        <f ca="1">IF(C1280="","",OFFSET(Zdroj!BR$16,A1277-1,0))</f>
        <v/>
      </c>
      <c r="F1280" s="450"/>
      <c r="G1280" s="451"/>
    </row>
    <row r="1281" spans="1:7" x14ac:dyDescent="0.25">
      <c r="B1281" s="449"/>
      <c r="C1281" s="83" t="str">
        <f ca="1">IF(OFFSET(Zdroj!AM$16,A1277-1,0)=0,"",CONCATENATE("A",$A$2+4," - ",Zdroj!$AM$15))</f>
        <v/>
      </c>
      <c r="D1281" s="81" t="str">
        <f ca="1">IF(C1281="","",CONCATENATE(OFFSET(Zdroj!AM$16,A1277-1,0)," - ",OFFSET(Zdroj!BS$16,A1277-1,0)))</f>
        <v/>
      </c>
      <c r="E1281" s="35" t="str">
        <f ca="1">IF(C1281="","",OFFSET(Zdroj!BT$16,A1277-1,0))</f>
        <v/>
      </c>
      <c r="F1281" s="450"/>
      <c r="G1281" s="451"/>
    </row>
    <row r="1282" spans="1:7" x14ac:dyDescent="0.25">
      <c r="B1282" s="449"/>
      <c r="C1282" s="83" t="str">
        <f ca="1">IF(OFFSET(Zdroj!AN$16,A1277-1,0)=0,"",CONCATENATE("A",$A$2+5," - ",Zdroj!$AN$15))</f>
        <v/>
      </c>
      <c r="D1282" s="81" t="str">
        <f ca="1">IF(C1282="","",CONCATENATE(OFFSET(Zdroj!AN$16,A1277-1,0)," - ",OFFSET(Zdroj!BU$16,A1277-1,0)))</f>
        <v/>
      </c>
      <c r="E1282" s="35" t="str">
        <f ca="1">IF(C1282="","",OFFSET(Zdroj!BV$16,A1277-1,0))</f>
        <v/>
      </c>
      <c r="F1282" s="450"/>
      <c r="G1282" s="451"/>
    </row>
    <row r="1283" spans="1:7" x14ac:dyDescent="0.25">
      <c r="B1283" s="449"/>
      <c r="C1283" s="83" t="str">
        <f ca="1">IF(OFFSET(Zdroj!AO$16,A1277-1,0)=0,"",CONCATENATE("B",$A$2," - ",Zdroj!$AO$15))</f>
        <v/>
      </c>
      <c r="D1283" s="81" t="str">
        <f ca="1">IF(C1283="","",CONCATENATE(OFFSET(Zdroj!AO$16,A1277-1,0)))</f>
        <v/>
      </c>
      <c r="E1283" s="35" t="str">
        <f ca="1">IF(C1283="","",OFFSET(Zdroj!AP$16,A1277-1,0))</f>
        <v/>
      </c>
      <c r="F1283" s="450" t="str">
        <f t="shared" ref="F1283" ca="1" si="294">IF(SUM(E1283:E1291)=0,"",SUM(E1283:E1291))</f>
        <v/>
      </c>
      <c r="G1283" s="451"/>
    </row>
    <row r="1284" spans="1:7" x14ac:dyDescent="0.25">
      <c r="B1284" s="449"/>
      <c r="C1284" s="83" t="str">
        <f ca="1">IF(OFFSET(Zdroj!AQ$16,A1277-1,0)=0,"",CONCATENATE("B",$A$2+1," - ",Zdroj!$AQ$15))</f>
        <v/>
      </c>
      <c r="D1284" s="81" t="str">
        <f ca="1">IF(C1284="","",CONCATENATE(OFFSET(Zdroj!AQ$16,A1277-1,0)))</f>
        <v/>
      </c>
      <c r="E1284" s="35" t="str">
        <f ca="1">IF(C1284="","",OFFSET(Zdroj!AR$16,A1277-1,0))</f>
        <v/>
      </c>
      <c r="F1284" s="450"/>
      <c r="G1284" s="451"/>
    </row>
    <row r="1285" spans="1:7" x14ac:dyDescent="0.25">
      <c r="B1285" s="449"/>
      <c r="C1285" s="83" t="str">
        <f ca="1">IF(OFFSET(Zdroj!AS$16,A1277-1,0)=0,"",CONCATENATE("B",$A$2+2," - ",Zdroj!$AS$15))</f>
        <v/>
      </c>
      <c r="D1285" s="81" t="str">
        <f ca="1">IF(C1285="","",CONCATENATE(OFFSET(Zdroj!AS$16,A1277-1,0)))</f>
        <v/>
      </c>
      <c r="E1285" s="35" t="str">
        <f ca="1">IF(C1285="","",OFFSET(Zdroj!AT$16,A1277-1,0))</f>
        <v/>
      </c>
      <c r="F1285" s="450"/>
      <c r="G1285" s="451"/>
    </row>
    <row r="1286" spans="1:7" x14ac:dyDescent="0.25">
      <c r="B1286" s="449"/>
      <c r="C1286" s="83" t="str">
        <f ca="1">IF(OFFSET(Zdroj!AU$16,A1277-1,0)=0,"",CONCATENATE("B",$A$2+3," - ",Zdroj!$AU$15))</f>
        <v/>
      </c>
      <c r="D1286" s="81" t="str">
        <f ca="1">IF(C1286="","",CONCATENATE(OFFSET(Zdroj!AU$16,A1277-1,0)))</f>
        <v/>
      </c>
      <c r="E1286" s="35" t="str">
        <f ca="1">IF(C1286="","",OFFSET(Zdroj!AV$16,A1277-1,0))</f>
        <v/>
      </c>
      <c r="F1286" s="450"/>
      <c r="G1286" s="451"/>
    </row>
    <row r="1287" spans="1:7" x14ac:dyDescent="0.25">
      <c r="B1287" s="449"/>
      <c r="C1287" s="83" t="str">
        <f ca="1">IF(OFFSET(Zdroj!AW$16,A1277-1,0)=0,"",CONCATENATE("B",$A$2+4," - ",Zdroj!$AW$15))</f>
        <v/>
      </c>
      <c r="D1287" s="81" t="str">
        <f ca="1">IF(C1287="","",CONCATENATE(OFFSET(Zdroj!AW$16,A1277-1,0)))</f>
        <v/>
      </c>
      <c r="E1287" s="35" t="str">
        <f ca="1">IF(C1287="","",OFFSET(Zdroj!AX$16,A1277-1,0))</f>
        <v/>
      </c>
      <c r="F1287" s="450"/>
      <c r="G1287" s="451"/>
    </row>
    <row r="1288" spans="1:7" x14ac:dyDescent="0.25">
      <c r="B1288" s="449"/>
      <c r="C1288" s="83" t="str">
        <f ca="1">IF(OFFSET(Zdroj!AY$16,A1277-1,0)=0,"",CONCATENATE("B",$A$2+5," - ",Zdroj!$AY$15))</f>
        <v/>
      </c>
      <c r="D1288" s="81" t="str">
        <f ca="1">IF(C1288="","",CONCATENATE(OFFSET(Zdroj!AY$16,A1277-1,0)))</f>
        <v/>
      </c>
      <c r="E1288" s="35" t="str">
        <f ca="1">IF(C1288="","",OFFSET(Zdroj!AZ$16,A1277-1,0))</f>
        <v/>
      </c>
      <c r="F1288" s="450"/>
      <c r="G1288" s="451"/>
    </row>
    <row r="1289" spans="1:7" x14ac:dyDescent="0.25">
      <c r="B1289" s="449"/>
      <c r="C1289" s="83" t="str">
        <f ca="1">IF(OFFSET(Zdroj!BA$16,A1277-1,0)=0,"",CONCATENATE("B",$A$2+6," - ",Zdroj!$BA$15))</f>
        <v/>
      </c>
      <c r="D1289" s="81" t="str">
        <f ca="1">IF(C1289="","",CONCATENATE(OFFSET(Zdroj!BA$16,A1277-1,0)))</f>
        <v/>
      </c>
      <c r="E1289" s="35" t="str">
        <f ca="1">IF(C1289="","",OFFSET(Zdroj!BB$16,A1277-1,0))</f>
        <v/>
      </c>
      <c r="F1289" s="450"/>
      <c r="G1289" s="451"/>
    </row>
    <row r="1290" spans="1:7" x14ac:dyDescent="0.25">
      <c r="B1290" s="449"/>
      <c r="C1290" s="83" t="str">
        <f ca="1">IF(OFFSET(Zdroj!BC$16,A1277-1,0)=0,"",CONCATENATE("B",$A$2+7," - ",Zdroj!$BC$15))</f>
        <v/>
      </c>
      <c r="D1290" s="81" t="str">
        <f ca="1">IF(C1290="","",CONCATENATE(OFFSET(Zdroj!BC$16,A1277-1,0)))</f>
        <v/>
      </c>
      <c r="E1290" s="35" t="str">
        <f ca="1">IF(C1290="","",OFFSET(Zdroj!BD$16,A1277-1,0))</f>
        <v/>
      </c>
      <c r="F1290" s="450"/>
      <c r="G1290" s="451"/>
    </row>
    <row r="1291" spans="1:7" x14ac:dyDescent="0.25">
      <c r="B1291" s="449"/>
      <c r="C1291" s="83" t="str">
        <f ca="1">IF(OFFSET(Zdroj!BE$16,A1277-1,0)=0,"",CONCATENATE("B",$A$2+8," - ",Zdroj!$BE$15))</f>
        <v/>
      </c>
      <c r="D1291" s="81" t="str">
        <f ca="1">IF(C1291="","",CONCATENATE(OFFSET(Zdroj!BE$16,A1277-1,0)))</f>
        <v/>
      </c>
      <c r="E1291" s="35" t="str">
        <f ca="1">IF(C1291="","",OFFSET(Zdroj!BF$16,A1277-1,0))</f>
        <v/>
      </c>
      <c r="F1291" s="450"/>
      <c r="G1291" s="451"/>
    </row>
    <row r="1292" spans="1:7" x14ac:dyDescent="0.25">
      <c r="B1292" s="449"/>
      <c r="C1292" s="83" t="str">
        <f ca="1">IF(OFFSET(Zdroj!BG$16,A1277-1,0)=0,"",CONCATENATE("C",$A$2," - ",Zdroj!$BG$15))</f>
        <v/>
      </c>
      <c r="D1292" s="81" t="str">
        <f ca="1">IF(C1292="","",CONCATENATE(OFFSET(Zdroj!BG$16,A1277-1,0)))</f>
        <v/>
      </c>
      <c r="E1292" s="35" t="str">
        <f ca="1">IF(C1292="","",OFFSET(Zdroj!BH$16,A1277-1,0))</f>
        <v/>
      </c>
      <c r="F1292" s="450" t="str">
        <f t="shared" ref="F1292" ca="1" si="295">IF(SUM(E1292:E1293)=0,"",SUM(E1292:E1293))</f>
        <v/>
      </c>
      <c r="G1292" s="451"/>
    </row>
    <row r="1293" spans="1:7" x14ac:dyDescent="0.25">
      <c r="B1293" s="449"/>
      <c r="C1293" s="83" t="str">
        <f ca="1">IF(OFFSET(Zdroj!BI$16,A1277-1,0)=0,"",CONCATENATE("C",$A$2+1," - ",Zdroj!$BI$15))</f>
        <v/>
      </c>
      <c r="D1293" s="81" t="str">
        <f ca="1">IF(C1293="","",CONCATENATE(OFFSET(Zdroj!BI$16,A1277-1,0)))</f>
        <v/>
      </c>
      <c r="E1293" s="35" t="str">
        <f ca="1">IF(C1293="","",OFFSET(Zdroj!BJ$16,A1277-1,0))</f>
        <v/>
      </c>
      <c r="F1293" s="450"/>
      <c r="G1293" s="451"/>
    </row>
    <row r="1294" spans="1:7" x14ac:dyDescent="0.25">
      <c r="A1294">
        <f>SUM((ROW()+15)/17)</f>
        <v>77</v>
      </c>
      <c r="B1294" s="449" t="str">
        <f ca="1">IF(OFFSET(Zdroj!$B$16,A1294-1,0)&gt;0,CONCATENATE(A1294,"
","___ ","
",OFFSET(Zdroj!$B$16,A1294-1,0)),"")</f>
        <v/>
      </c>
      <c r="C1294" s="83" t="str">
        <f ca="1">IF(OFFSET(Zdroj!AI$16,A1294-1,0)=0,"",CONCATENATE("A",$A$2," - ",Zdroj!$AI$15))</f>
        <v/>
      </c>
      <c r="D1294" s="81" t="str">
        <f ca="1">IF(C1294="","",CONCATENATE(OFFSET(Zdroj!AI$16,A1294-1,0)," - ",OFFSET(Zdroj!BK$16,A1294-1,0)))</f>
        <v/>
      </c>
      <c r="E1294" s="35" t="str">
        <f ca="1">IF(C1294="","",OFFSET(Zdroj!BL$16,A1294-1,0))</f>
        <v/>
      </c>
      <c r="F1294" s="450" t="str">
        <f t="shared" ref="F1294" ca="1" si="296">IF(SUM(E1294:E1299)=0,"",SUM(E1294:E1299))</f>
        <v/>
      </c>
      <c r="G1294" s="451" t="str">
        <f t="shared" ref="G1294" ca="1" si="297">IF(SUM(E1294:E1310)=0,"",SUM(E1294:E1310))</f>
        <v/>
      </c>
    </row>
    <row r="1295" spans="1:7" x14ac:dyDescent="0.25">
      <c r="B1295" s="449"/>
      <c r="C1295" s="83" t="str">
        <f ca="1">IF(OFFSET(Zdroj!AJ$16,A1294-1,0)=0,"",CONCATENATE("A",$A$2+1," - ",Zdroj!$AJ$15))</f>
        <v/>
      </c>
      <c r="D1295" s="81" t="str">
        <f ca="1">IF(C1295="","",CONCATENATE(OFFSET(Zdroj!AJ$16,A1294-1,0)," - ",OFFSET(Zdroj!BM$16,A1294-1,0)))</f>
        <v/>
      </c>
      <c r="E1295" s="35" t="str">
        <f ca="1">IF(C1295="","",OFFSET(Zdroj!BN$16,A1294-1,0))</f>
        <v/>
      </c>
      <c r="F1295" s="450"/>
      <c r="G1295" s="451"/>
    </row>
    <row r="1296" spans="1:7" x14ac:dyDescent="0.25">
      <c r="B1296" s="449"/>
      <c r="C1296" s="83" t="str">
        <f ca="1">IF(OFFSET(Zdroj!AK$16,A1294-1,0)=0,"",CONCATENATE("A",$A$2+2," - ",Zdroj!$AK$15))</f>
        <v/>
      </c>
      <c r="D1296" s="81" t="str">
        <f ca="1">IF(C1296="","",CONCATENATE(OFFSET(Zdroj!AK$16,A1294-1,0)," - ",OFFSET(Zdroj!BO$16,A1294-1,0)))</f>
        <v/>
      </c>
      <c r="E1296" s="35" t="str">
        <f ca="1">IF(C1296="","",OFFSET(Zdroj!BP$16,A1294-1,0))</f>
        <v/>
      </c>
      <c r="F1296" s="450"/>
      <c r="G1296" s="451"/>
    </row>
    <row r="1297" spans="1:7" x14ac:dyDescent="0.25">
      <c r="B1297" s="449"/>
      <c r="C1297" s="83" t="str">
        <f ca="1">IF(OFFSET(Zdroj!AL$16,A1294-1,0)=0,"",CONCATENATE("A",$A$2+3," - ",Zdroj!$AL$15))</f>
        <v/>
      </c>
      <c r="D1297" s="81" t="str">
        <f ca="1">IF(C1297="","",CONCATENATE(OFFSET(Zdroj!AL$16,A1294-1,0)," - ",OFFSET(Zdroj!BQ$16,A1294-1,0)))</f>
        <v/>
      </c>
      <c r="E1297" s="35" t="str">
        <f ca="1">IF(C1297="","",OFFSET(Zdroj!BR$16,A1294-1,0))</f>
        <v/>
      </c>
      <c r="F1297" s="450"/>
      <c r="G1297" s="451"/>
    </row>
    <row r="1298" spans="1:7" x14ac:dyDescent="0.25">
      <c r="B1298" s="449"/>
      <c r="C1298" s="83" t="str">
        <f ca="1">IF(OFFSET(Zdroj!AM$16,A1294-1,0)=0,"",CONCATENATE("A",$A$2+4," - ",Zdroj!$AM$15))</f>
        <v/>
      </c>
      <c r="D1298" s="81" t="str">
        <f ca="1">IF(C1298="","",CONCATENATE(OFFSET(Zdroj!AM$16,A1294-1,0)," - ",OFFSET(Zdroj!BS$16,A1294-1,0)))</f>
        <v/>
      </c>
      <c r="E1298" s="35" t="str">
        <f ca="1">IF(C1298="","",OFFSET(Zdroj!BT$16,A1294-1,0))</f>
        <v/>
      </c>
      <c r="F1298" s="450"/>
      <c r="G1298" s="451"/>
    </row>
    <row r="1299" spans="1:7" x14ac:dyDescent="0.25">
      <c r="B1299" s="449"/>
      <c r="C1299" s="83" t="str">
        <f ca="1">IF(OFFSET(Zdroj!AN$16,A1294-1,0)=0,"",CONCATENATE("A",$A$2+5," - ",Zdroj!$AN$15))</f>
        <v/>
      </c>
      <c r="D1299" s="81" t="str">
        <f ca="1">IF(C1299="","",CONCATENATE(OFFSET(Zdroj!AN$16,A1294-1,0)," - ",OFFSET(Zdroj!BU$16,A1294-1,0)))</f>
        <v/>
      </c>
      <c r="E1299" s="35" t="str">
        <f ca="1">IF(C1299="","",OFFSET(Zdroj!BV$16,A1294-1,0))</f>
        <v/>
      </c>
      <c r="F1299" s="450"/>
      <c r="G1299" s="451"/>
    </row>
    <row r="1300" spans="1:7" x14ac:dyDescent="0.25">
      <c r="B1300" s="449"/>
      <c r="C1300" s="83" t="str">
        <f ca="1">IF(OFFSET(Zdroj!AO$16,A1294-1,0)=0,"",CONCATENATE("B",$A$2," - ",Zdroj!$AO$15))</f>
        <v/>
      </c>
      <c r="D1300" s="81" t="str">
        <f ca="1">IF(C1300="","",CONCATENATE(OFFSET(Zdroj!AO$16,A1294-1,0)))</f>
        <v/>
      </c>
      <c r="E1300" s="35" t="str">
        <f ca="1">IF(C1300="","",OFFSET(Zdroj!AP$16,A1294-1,0))</f>
        <v/>
      </c>
      <c r="F1300" s="450" t="str">
        <f t="shared" ref="F1300" ca="1" si="298">IF(SUM(E1300:E1308)=0,"",SUM(E1300:E1308))</f>
        <v/>
      </c>
      <c r="G1300" s="451"/>
    </row>
    <row r="1301" spans="1:7" x14ac:dyDescent="0.25">
      <c r="B1301" s="449"/>
      <c r="C1301" s="83" t="str">
        <f ca="1">IF(OFFSET(Zdroj!AQ$16,A1294-1,0)=0,"",CONCATENATE("B",$A$2+1," - ",Zdroj!$AQ$15))</f>
        <v/>
      </c>
      <c r="D1301" s="81" t="str">
        <f ca="1">IF(C1301="","",CONCATENATE(OFFSET(Zdroj!AQ$16,A1294-1,0)))</f>
        <v/>
      </c>
      <c r="E1301" s="35" t="str">
        <f ca="1">IF(C1301="","",OFFSET(Zdroj!AR$16,A1294-1,0))</f>
        <v/>
      </c>
      <c r="F1301" s="450"/>
      <c r="G1301" s="451"/>
    </row>
    <row r="1302" spans="1:7" x14ac:dyDescent="0.25">
      <c r="B1302" s="449"/>
      <c r="C1302" s="83" t="str">
        <f ca="1">IF(OFFSET(Zdroj!AS$16,A1294-1,0)=0,"",CONCATENATE("B",$A$2+2," - ",Zdroj!$AS$15))</f>
        <v/>
      </c>
      <c r="D1302" s="81" t="str">
        <f ca="1">IF(C1302="","",CONCATENATE(OFFSET(Zdroj!AS$16,A1294-1,0)))</f>
        <v/>
      </c>
      <c r="E1302" s="35" t="str">
        <f ca="1">IF(C1302="","",OFFSET(Zdroj!AT$16,A1294-1,0))</f>
        <v/>
      </c>
      <c r="F1302" s="450"/>
      <c r="G1302" s="451"/>
    </row>
    <row r="1303" spans="1:7" x14ac:dyDescent="0.25">
      <c r="B1303" s="449"/>
      <c r="C1303" s="83" t="str">
        <f ca="1">IF(OFFSET(Zdroj!AU$16,A1294-1,0)=0,"",CONCATENATE("B",$A$2+3," - ",Zdroj!$AU$15))</f>
        <v/>
      </c>
      <c r="D1303" s="81" t="str">
        <f ca="1">IF(C1303="","",CONCATENATE(OFFSET(Zdroj!AU$16,A1294-1,0)))</f>
        <v/>
      </c>
      <c r="E1303" s="35" t="str">
        <f ca="1">IF(C1303="","",OFFSET(Zdroj!AV$16,A1294-1,0))</f>
        <v/>
      </c>
      <c r="F1303" s="450"/>
      <c r="G1303" s="451"/>
    </row>
    <row r="1304" spans="1:7" x14ac:dyDescent="0.25">
      <c r="B1304" s="449"/>
      <c r="C1304" s="83" t="str">
        <f ca="1">IF(OFFSET(Zdroj!AW$16,A1294-1,0)=0,"",CONCATENATE("B",$A$2+4," - ",Zdroj!$AW$15))</f>
        <v/>
      </c>
      <c r="D1304" s="81" t="str">
        <f ca="1">IF(C1304="","",CONCATENATE(OFFSET(Zdroj!AW$16,A1294-1,0)))</f>
        <v/>
      </c>
      <c r="E1304" s="35" t="str">
        <f ca="1">IF(C1304="","",OFFSET(Zdroj!AX$16,A1294-1,0))</f>
        <v/>
      </c>
      <c r="F1304" s="450"/>
      <c r="G1304" s="451"/>
    </row>
    <row r="1305" spans="1:7" x14ac:dyDescent="0.25">
      <c r="B1305" s="449"/>
      <c r="C1305" s="83" t="str">
        <f ca="1">IF(OFFSET(Zdroj!AY$16,A1294-1,0)=0,"",CONCATENATE("B",$A$2+5," - ",Zdroj!$AY$15))</f>
        <v/>
      </c>
      <c r="D1305" s="81" t="str">
        <f ca="1">IF(C1305="","",CONCATENATE(OFFSET(Zdroj!AY$16,A1294-1,0)))</f>
        <v/>
      </c>
      <c r="E1305" s="35" t="str">
        <f ca="1">IF(C1305="","",OFFSET(Zdroj!AZ$16,A1294-1,0))</f>
        <v/>
      </c>
      <c r="F1305" s="450"/>
      <c r="G1305" s="451"/>
    </row>
    <row r="1306" spans="1:7" x14ac:dyDescent="0.25">
      <c r="B1306" s="449"/>
      <c r="C1306" s="83" t="str">
        <f ca="1">IF(OFFSET(Zdroj!BA$16,A1294-1,0)=0,"",CONCATENATE("B",$A$2+6," - ",Zdroj!$BA$15))</f>
        <v/>
      </c>
      <c r="D1306" s="81" t="str">
        <f ca="1">IF(C1306="","",CONCATENATE(OFFSET(Zdroj!BA$16,A1294-1,0)))</f>
        <v/>
      </c>
      <c r="E1306" s="35" t="str">
        <f ca="1">IF(C1306="","",OFFSET(Zdroj!BB$16,A1294-1,0))</f>
        <v/>
      </c>
      <c r="F1306" s="450"/>
      <c r="G1306" s="451"/>
    </row>
    <row r="1307" spans="1:7" x14ac:dyDescent="0.25">
      <c r="B1307" s="449"/>
      <c r="C1307" s="83" t="str">
        <f ca="1">IF(OFFSET(Zdroj!BC$16,A1294-1,0)=0,"",CONCATENATE("B",$A$2+7," - ",Zdroj!$BC$15))</f>
        <v/>
      </c>
      <c r="D1307" s="81" t="str">
        <f ca="1">IF(C1307="","",CONCATENATE(OFFSET(Zdroj!BC$16,A1294-1,0)))</f>
        <v/>
      </c>
      <c r="E1307" s="35" t="str">
        <f ca="1">IF(C1307="","",OFFSET(Zdroj!BD$16,A1294-1,0))</f>
        <v/>
      </c>
      <c r="F1307" s="450"/>
      <c r="G1307" s="451"/>
    </row>
    <row r="1308" spans="1:7" x14ac:dyDescent="0.25">
      <c r="B1308" s="449"/>
      <c r="C1308" s="83" t="str">
        <f ca="1">IF(OFFSET(Zdroj!BE$16,A1294-1,0)=0,"",CONCATENATE("B",$A$2+8," - ",Zdroj!$BE$15))</f>
        <v/>
      </c>
      <c r="D1308" s="81" t="str">
        <f ca="1">IF(C1308="","",CONCATENATE(OFFSET(Zdroj!BE$16,A1294-1,0)))</f>
        <v/>
      </c>
      <c r="E1308" s="35" t="str">
        <f ca="1">IF(C1308="","",OFFSET(Zdroj!BF$16,A1294-1,0))</f>
        <v/>
      </c>
      <c r="F1308" s="450"/>
      <c r="G1308" s="451"/>
    </row>
    <row r="1309" spans="1:7" x14ac:dyDescent="0.25">
      <c r="B1309" s="449"/>
      <c r="C1309" s="83" t="str">
        <f ca="1">IF(OFFSET(Zdroj!BG$16,A1294-1,0)=0,"",CONCATENATE("C",$A$2," - ",Zdroj!$BG$15))</f>
        <v/>
      </c>
      <c r="D1309" s="81" t="str">
        <f ca="1">IF(C1309="","",CONCATENATE(OFFSET(Zdroj!BG$16,A1294-1,0)))</f>
        <v/>
      </c>
      <c r="E1309" s="35" t="str">
        <f ca="1">IF(C1309="","",OFFSET(Zdroj!BH$16,A1294-1,0))</f>
        <v/>
      </c>
      <c r="F1309" s="450" t="str">
        <f t="shared" ref="F1309" ca="1" si="299">IF(SUM(E1309:E1310)=0,"",SUM(E1309:E1310))</f>
        <v/>
      </c>
      <c r="G1309" s="451"/>
    </row>
    <row r="1310" spans="1:7" x14ac:dyDescent="0.25">
      <c r="B1310" s="449"/>
      <c r="C1310" s="83" t="str">
        <f ca="1">IF(OFFSET(Zdroj!BI$16,A1294-1,0)=0,"",CONCATENATE("C",$A$2+1," - ",Zdroj!$BI$15))</f>
        <v/>
      </c>
      <c r="D1310" s="81" t="str">
        <f ca="1">IF(C1310="","",CONCATENATE(OFFSET(Zdroj!BI$16,A1294-1,0)))</f>
        <v/>
      </c>
      <c r="E1310" s="35" t="str">
        <f ca="1">IF(C1310="","",OFFSET(Zdroj!BJ$16,A1294-1,0))</f>
        <v/>
      </c>
      <c r="F1310" s="450"/>
      <c r="G1310" s="451"/>
    </row>
    <row r="1311" spans="1:7" x14ac:dyDescent="0.25">
      <c r="A1311">
        <f>SUM((ROW()+15)/17)</f>
        <v>78</v>
      </c>
      <c r="B1311" s="449" t="str">
        <f ca="1">IF(OFFSET(Zdroj!$B$16,A1311-1,0)&gt;0,CONCATENATE(A1311,"
","___ ","
",OFFSET(Zdroj!$B$16,A1311-1,0)),"")</f>
        <v/>
      </c>
      <c r="C1311" s="83" t="str">
        <f ca="1">IF(OFFSET(Zdroj!AI$16,A1311-1,0)=0,"",CONCATENATE("A",$A$2," - ",Zdroj!$AI$15))</f>
        <v/>
      </c>
      <c r="D1311" s="81" t="str">
        <f ca="1">IF(C1311="","",CONCATENATE(OFFSET(Zdroj!AI$16,A1311-1,0)," - ",OFFSET(Zdroj!BK$16,A1311-1,0)))</f>
        <v/>
      </c>
      <c r="E1311" s="35" t="str">
        <f ca="1">IF(C1311="","",OFFSET(Zdroj!BL$16,A1311-1,0))</f>
        <v/>
      </c>
      <c r="F1311" s="450" t="str">
        <f t="shared" ref="F1311" ca="1" si="300">IF(SUM(E1311:E1316)=0,"",SUM(E1311:E1316))</f>
        <v/>
      </c>
      <c r="G1311" s="451" t="str">
        <f t="shared" ref="G1311" ca="1" si="301">IF(SUM(E1311:E1327)=0,"",SUM(E1311:E1327))</f>
        <v/>
      </c>
    </row>
    <row r="1312" spans="1:7" x14ac:dyDescent="0.25">
      <c r="B1312" s="449"/>
      <c r="C1312" s="83" t="str">
        <f ca="1">IF(OFFSET(Zdroj!AJ$16,A1311-1,0)=0,"",CONCATENATE("A",$A$2+1," - ",Zdroj!$AJ$15))</f>
        <v/>
      </c>
      <c r="D1312" s="81" t="str">
        <f ca="1">IF(C1312="","",CONCATENATE(OFFSET(Zdroj!AJ$16,A1311-1,0)," - ",OFFSET(Zdroj!BM$16,A1311-1,0)))</f>
        <v/>
      </c>
      <c r="E1312" s="35" t="str">
        <f ca="1">IF(C1312="","",OFFSET(Zdroj!BN$16,A1311-1,0))</f>
        <v/>
      </c>
      <c r="F1312" s="450"/>
      <c r="G1312" s="451"/>
    </row>
    <row r="1313" spans="1:7" x14ac:dyDescent="0.25">
      <c r="B1313" s="449"/>
      <c r="C1313" s="83" t="str">
        <f ca="1">IF(OFFSET(Zdroj!AK$16,A1311-1,0)=0,"",CONCATENATE("A",$A$2+2," - ",Zdroj!$AK$15))</f>
        <v/>
      </c>
      <c r="D1313" s="81" t="str">
        <f ca="1">IF(C1313="","",CONCATENATE(OFFSET(Zdroj!AK$16,A1311-1,0)," - ",OFFSET(Zdroj!BO$16,A1311-1,0)))</f>
        <v/>
      </c>
      <c r="E1313" s="35" t="str">
        <f ca="1">IF(C1313="","",OFFSET(Zdroj!BP$16,A1311-1,0))</f>
        <v/>
      </c>
      <c r="F1313" s="450"/>
      <c r="G1313" s="451"/>
    </row>
    <row r="1314" spans="1:7" x14ac:dyDescent="0.25">
      <c r="B1314" s="449"/>
      <c r="C1314" s="83" t="str">
        <f ca="1">IF(OFFSET(Zdroj!AL$16,A1311-1,0)=0,"",CONCATENATE("A",$A$2+3," - ",Zdroj!$AL$15))</f>
        <v/>
      </c>
      <c r="D1314" s="81" t="str">
        <f ca="1">IF(C1314="","",CONCATENATE(OFFSET(Zdroj!AL$16,A1311-1,0)," - ",OFFSET(Zdroj!BQ$16,A1311-1,0)))</f>
        <v/>
      </c>
      <c r="E1314" s="35" t="str">
        <f ca="1">IF(C1314="","",OFFSET(Zdroj!BR$16,A1311-1,0))</f>
        <v/>
      </c>
      <c r="F1314" s="450"/>
      <c r="G1314" s="451"/>
    </row>
    <row r="1315" spans="1:7" x14ac:dyDescent="0.25">
      <c r="B1315" s="449"/>
      <c r="C1315" s="83" t="str">
        <f ca="1">IF(OFFSET(Zdroj!AM$16,A1311-1,0)=0,"",CONCATENATE("A",$A$2+4," - ",Zdroj!$AM$15))</f>
        <v/>
      </c>
      <c r="D1315" s="81" t="str">
        <f ca="1">IF(C1315="","",CONCATENATE(OFFSET(Zdroj!AM$16,A1311-1,0)," - ",OFFSET(Zdroj!BS$16,A1311-1,0)))</f>
        <v/>
      </c>
      <c r="E1315" s="35" t="str">
        <f ca="1">IF(C1315="","",OFFSET(Zdroj!BT$16,A1311-1,0))</f>
        <v/>
      </c>
      <c r="F1315" s="450"/>
      <c r="G1315" s="451"/>
    </row>
    <row r="1316" spans="1:7" x14ac:dyDescent="0.25">
      <c r="B1316" s="449"/>
      <c r="C1316" s="83" t="str">
        <f ca="1">IF(OFFSET(Zdroj!AN$16,A1311-1,0)=0,"",CONCATENATE("A",$A$2+5," - ",Zdroj!$AN$15))</f>
        <v/>
      </c>
      <c r="D1316" s="81" t="str">
        <f ca="1">IF(C1316="","",CONCATENATE(OFFSET(Zdroj!AN$16,A1311-1,0)," - ",OFFSET(Zdroj!BU$16,A1311-1,0)))</f>
        <v/>
      </c>
      <c r="E1316" s="35" t="str">
        <f ca="1">IF(C1316="","",OFFSET(Zdroj!BV$16,A1311-1,0))</f>
        <v/>
      </c>
      <c r="F1316" s="450"/>
      <c r="G1316" s="451"/>
    </row>
    <row r="1317" spans="1:7" x14ac:dyDescent="0.25">
      <c r="B1317" s="449"/>
      <c r="C1317" s="83" t="str">
        <f ca="1">IF(OFFSET(Zdroj!AO$16,A1311-1,0)=0,"",CONCATENATE("B",$A$2," - ",Zdroj!$AO$15))</f>
        <v/>
      </c>
      <c r="D1317" s="81" t="str">
        <f ca="1">IF(C1317="","",CONCATENATE(OFFSET(Zdroj!AO$16,A1311-1,0)))</f>
        <v/>
      </c>
      <c r="E1317" s="35" t="str">
        <f ca="1">IF(C1317="","",OFFSET(Zdroj!AP$16,A1311-1,0))</f>
        <v/>
      </c>
      <c r="F1317" s="450" t="str">
        <f t="shared" ref="F1317" ca="1" si="302">IF(SUM(E1317:E1325)=0,"",SUM(E1317:E1325))</f>
        <v/>
      </c>
      <c r="G1317" s="451"/>
    </row>
    <row r="1318" spans="1:7" x14ac:dyDescent="0.25">
      <c r="B1318" s="449"/>
      <c r="C1318" s="83" t="str">
        <f ca="1">IF(OFFSET(Zdroj!AQ$16,A1311-1,0)=0,"",CONCATENATE("B",$A$2+1," - ",Zdroj!$AQ$15))</f>
        <v/>
      </c>
      <c r="D1318" s="81" t="str">
        <f ca="1">IF(C1318="","",CONCATENATE(OFFSET(Zdroj!AQ$16,A1311-1,0)))</f>
        <v/>
      </c>
      <c r="E1318" s="35" t="str">
        <f ca="1">IF(C1318="","",OFFSET(Zdroj!AR$16,A1311-1,0))</f>
        <v/>
      </c>
      <c r="F1318" s="450"/>
      <c r="G1318" s="451"/>
    </row>
    <row r="1319" spans="1:7" x14ac:dyDescent="0.25">
      <c r="B1319" s="449"/>
      <c r="C1319" s="83" t="str">
        <f ca="1">IF(OFFSET(Zdroj!AS$16,A1311-1,0)=0,"",CONCATENATE("B",$A$2+2," - ",Zdroj!$AS$15))</f>
        <v/>
      </c>
      <c r="D1319" s="81" t="str">
        <f ca="1">IF(C1319="","",CONCATENATE(OFFSET(Zdroj!AS$16,A1311-1,0)))</f>
        <v/>
      </c>
      <c r="E1319" s="35" t="str">
        <f ca="1">IF(C1319="","",OFFSET(Zdroj!AT$16,A1311-1,0))</f>
        <v/>
      </c>
      <c r="F1319" s="450"/>
      <c r="G1319" s="451"/>
    </row>
    <row r="1320" spans="1:7" x14ac:dyDescent="0.25">
      <c r="B1320" s="449"/>
      <c r="C1320" s="83" t="str">
        <f ca="1">IF(OFFSET(Zdroj!AU$16,A1311-1,0)=0,"",CONCATENATE("B",$A$2+3," - ",Zdroj!$AU$15))</f>
        <v/>
      </c>
      <c r="D1320" s="81" t="str">
        <f ca="1">IF(C1320="","",CONCATENATE(OFFSET(Zdroj!AU$16,A1311-1,0)))</f>
        <v/>
      </c>
      <c r="E1320" s="35" t="str">
        <f ca="1">IF(C1320="","",OFFSET(Zdroj!AV$16,A1311-1,0))</f>
        <v/>
      </c>
      <c r="F1320" s="450"/>
      <c r="G1320" s="451"/>
    </row>
    <row r="1321" spans="1:7" x14ac:dyDescent="0.25">
      <c r="B1321" s="449"/>
      <c r="C1321" s="83" t="str">
        <f ca="1">IF(OFFSET(Zdroj!AW$16,A1311-1,0)=0,"",CONCATENATE("B",$A$2+4," - ",Zdroj!$AW$15))</f>
        <v/>
      </c>
      <c r="D1321" s="81" t="str">
        <f ca="1">IF(C1321="","",CONCATENATE(OFFSET(Zdroj!AW$16,A1311-1,0)))</f>
        <v/>
      </c>
      <c r="E1321" s="35" t="str">
        <f ca="1">IF(C1321="","",OFFSET(Zdroj!AX$16,A1311-1,0))</f>
        <v/>
      </c>
      <c r="F1321" s="450"/>
      <c r="G1321" s="451"/>
    </row>
    <row r="1322" spans="1:7" x14ac:dyDescent="0.25">
      <c r="B1322" s="449"/>
      <c r="C1322" s="83" t="str">
        <f ca="1">IF(OFFSET(Zdroj!AY$16,A1311-1,0)=0,"",CONCATENATE("B",$A$2+5," - ",Zdroj!$AY$15))</f>
        <v/>
      </c>
      <c r="D1322" s="81" t="str">
        <f ca="1">IF(C1322="","",CONCATENATE(OFFSET(Zdroj!AY$16,A1311-1,0)))</f>
        <v/>
      </c>
      <c r="E1322" s="35" t="str">
        <f ca="1">IF(C1322="","",OFFSET(Zdroj!AZ$16,A1311-1,0))</f>
        <v/>
      </c>
      <c r="F1322" s="450"/>
      <c r="G1322" s="451"/>
    </row>
    <row r="1323" spans="1:7" x14ac:dyDescent="0.25">
      <c r="B1323" s="449"/>
      <c r="C1323" s="83" t="str">
        <f ca="1">IF(OFFSET(Zdroj!BA$16,A1311-1,0)=0,"",CONCATENATE("B",$A$2+6," - ",Zdroj!$BA$15))</f>
        <v/>
      </c>
      <c r="D1323" s="81" t="str">
        <f ca="1">IF(C1323="","",CONCATENATE(OFFSET(Zdroj!BA$16,A1311-1,0)))</f>
        <v/>
      </c>
      <c r="E1323" s="35" t="str">
        <f ca="1">IF(C1323="","",OFFSET(Zdroj!BB$16,A1311-1,0))</f>
        <v/>
      </c>
      <c r="F1323" s="450"/>
      <c r="G1323" s="451"/>
    </row>
    <row r="1324" spans="1:7" x14ac:dyDescent="0.25">
      <c r="B1324" s="449"/>
      <c r="C1324" s="83" t="str">
        <f ca="1">IF(OFFSET(Zdroj!BC$16,A1311-1,0)=0,"",CONCATENATE("B",$A$2+7," - ",Zdroj!$BC$15))</f>
        <v/>
      </c>
      <c r="D1324" s="81" t="str">
        <f ca="1">IF(C1324="","",CONCATENATE(OFFSET(Zdroj!BC$16,A1311-1,0)))</f>
        <v/>
      </c>
      <c r="E1324" s="35" t="str">
        <f ca="1">IF(C1324="","",OFFSET(Zdroj!BD$16,A1311-1,0))</f>
        <v/>
      </c>
      <c r="F1324" s="450"/>
      <c r="G1324" s="451"/>
    </row>
    <row r="1325" spans="1:7" x14ac:dyDescent="0.25">
      <c r="B1325" s="449"/>
      <c r="C1325" s="83" t="str">
        <f ca="1">IF(OFFSET(Zdroj!BE$16,A1311-1,0)=0,"",CONCATENATE("B",$A$2+8," - ",Zdroj!$BE$15))</f>
        <v/>
      </c>
      <c r="D1325" s="81" t="str">
        <f ca="1">IF(C1325="","",CONCATENATE(OFFSET(Zdroj!BE$16,A1311-1,0)))</f>
        <v/>
      </c>
      <c r="E1325" s="35" t="str">
        <f ca="1">IF(C1325="","",OFFSET(Zdroj!BF$16,A1311-1,0))</f>
        <v/>
      </c>
      <c r="F1325" s="450"/>
      <c r="G1325" s="451"/>
    </row>
    <row r="1326" spans="1:7" x14ac:dyDescent="0.25">
      <c r="B1326" s="449"/>
      <c r="C1326" s="83" t="str">
        <f ca="1">IF(OFFSET(Zdroj!BG$16,A1311-1,0)=0,"",CONCATENATE("C",$A$2," - ",Zdroj!$BG$15))</f>
        <v/>
      </c>
      <c r="D1326" s="81" t="str">
        <f ca="1">IF(C1326="","",CONCATENATE(OFFSET(Zdroj!BG$16,A1311-1,0)))</f>
        <v/>
      </c>
      <c r="E1326" s="35" t="str">
        <f ca="1">IF(C1326="","",OFFSET(Zdroj!BH$16,A1311-1,0))</f>
        <v/>
      </c>
      <c r="F1326" s="450" t="str">
        <f t="shared" ref="F1326" ca="1" si="303">IF(SUM(E1326:E1327)=0,"",SUM(E1326:E1327))</f>
        <v/>
      </c>
      <c r="G1326" s="451"/>
    </row>
    <row r="1327" spans="1:7" x14ac:dyDescent="0.25">
      <c r="B1327" s="449"/>
      <c r="C1327" s="83" t="str">
        <f ca="1">IF(OFFSET(Zdroj!BI$16,A1311-1,0)=0,"",CONCATENATE("C",$A$2+1," - ",Zdroj!$BI$15))</f>
        <v/>
      </c>
      <c r="D1327" s="81" t="str">
        <f ca="1">IF(C1327="","",CONCATENATE(OFFSET(Zdroj!BI$16,A1311-1,0)))</f>
        <v/>
      </c>
      <c r="E1327" s="35" t="str">
        <f ca="1">IF(C1327="","",OFFSET(Zdroj!BJ$16,A1311-1,0))</f>
        <v/>
      </c>
      <c r="F1327" s="450"/>
      <c r="G1327" s="451"/>
    </row>
    <row r="1328" spans="1:7" x14ac:dyDescent="0.25">
      <c r="A1328">
        <f>SUM((ROW()+15)/17)</f>
        <v>79</v>
      </c>
      <c r="B1328" s="449" t="str">
        <f ca="1">IF(OFFSET(Zdroj!$B$16,A1328-1,0)&gt;0,CONCATENATE(A1328,"
","___ ","
",OFFSET(Zdroj!$B$16,A1328-1,0)),"")</f>
        <v/>
      </c>
      <c r="C1328" s="83" t="str">
        <f ca="1">IF(OFFSET(Zdroj!AI$16,A1328-1,0)=0,"",CONCATENATE("A",$A$2," - ",Zdroj!$AI$15))</f>
        <v/>
      </c>
      <c r="D1328" s="81" t="str">
        <f ca="1">IF(C1328="","",CONCATENATE(OFFSET(Zdroj!AI$16,A1328-1,0)," - ",OFFSET(Zdroj!BK$16,A1328-1,0)))</f>
        <v/>
      </c>
      <c r="E1328" s="35" t="str">
        <f ca="1">IF(C1328="","",OFFSET(Zdroj!BL$16,A1328-1,0))</f>
        <v/>
      </c>
      <c r="F1328" s="450" t="str">
        <f t="shared" ref="F1328" ca="1" si="304">IF(SUM(E1328:E1333)=0,"",SUM(E1328:E1333))</f>
        <v/>
      </c>
      <c r="G1328" s="451" t="str">
        <f t="shared" ref="G1328" ca="1" si="305">IF(SUM(E1328:E1344)=0,"",SUM(E1328:E1344))</f>
        <v/>
      </c>
    </row>
    <row r="1329" spans="2:7" x14ac:dyDescent="0.25">
      <c r="B1329" s="449"/>
      <c r="C1329" s="83" t="str">
        <f ca="1">IF(OFFSET(Zdroj!AJ$16,A1328-1,0)=0,"",CONCATENATE("A",$A$2+1," - ",Zdroj!$AJ$15))</f>
        <v/>
      </c>
      <c r="D1329" s="81" t="str">
        <f ca="1">IF(C1329="","",CONCATENATE(OFFSET(Zdroj!AJ$16,A1328-1,0)," - ",OFFSET(Zdroj!BM$16,A1328-1,0)))</f>
        <v/>
      </c>
      <c r="E1329" s="35" t="str">
        <f ca="1">IF(C1329="","",OFFSET(Zdroj!BN$16,A1328-1,0))</f>
        <v/>
      </c>
      <c r="F1329" s="450"/>
      <c r="G1329" s="451"/>
    </row>
    <row r="1330" spans="2:7" x14ac:dyDescent="0.25">
      <c r="B1330" s="449"/>
      <c r="C1330" s="83" t="str">
        <f ca="1">IF(OFFSET(Zdroj!AK$16,A1328-1,0)=0,"",CONCATENATE("A",$A$2+2," - ",Zdroj!$AK$15))</f>
        <v/>
      </c>
      <c r="D1330" s="81" t="str">
        <f ca="1">IF(C1330="","",CONCATENATE(OFFSET(Zdroj!AK$16,A1328-1,0)," - ",OFFSET(Zdroj!BO$16,A1328-1,0)))</f>
        <v/>
      </c>
      <c r="E1330" s="35" t="str">
        <f ca="1">IF(C1330="","",OFFSET(Zdroj!BP$16,A1328-1,0))</f>
        <v/>
      </c>
      <c r="F1330" s="450"/>
      <c r="G1330" s="451"/>
    </row>
    <row r="1331" spans="2:7" x14ac:dyDescent="0.25">
      <c r="B1331" s="449"/>
      <c r="C1331" s="83" t="str">
        <f ca="1">IF(OFFSET(Zdroj!AL$16,A1328-1,0)=0,"",CONCATENATE("A",$A$2+3," - ",Zdroj!$AL$15))</f>
        <v/>
      </c>
      <c r="D1331" s="81" t="str">
        <f ca="1">IF(C1331="","",CONCATENATE(OFFSET(Zdroj!AL$16,A1328-1,0)," - ",OFFSET(Zdroj!BQ$16,A1328-1,0)))</f>
        <v/>
      </c>
      <c r="E1331" s="35" t="str">
        <f ca="1">IF(C1331="","",OFFSET(Zdroj!BR$16,A1328-1,0))</f>
        <v/>
      </c>
      <c r="F1331" s="450"/>
      <c r="G1331" s="451"/>
    </row>
    <row r="1332" spans="2:7" x14ac:dyDescent="0.25">
      <c r="B1332" s="449"/>
      <c r="C1332" s="83" t="str">
        <f ca="1">IF(OFFSET(Zdroj!AM$16,A1328-1,0)=0,"",CONCATENATE("A",$A$2+4," - ",Zdroj!$AM$15))</f>
        <v/>
      </c>
      <c r="D1332" s="81" t="str">
        <f ca="1">IF(C1332="","",CONCATENATE(OFFSET(Zdroj!AM$16,A1328-1,0)," - ",OFFSET(Zdroj!BS$16,A1328-1,0)))</f>
        <v/>
      </c>
      <c r="E1332" s="35" t="str">
        <f ca="1">IF(C1332="","",OFFSET(Zdroj!BT$16,A1328-1,0))</f>
        <v/>
      </c>
      <c r="F1332" s="450"/>
      <c r="G1332" s="451"/>
    </row>
    <row r="1333" spans="2:7" x14ac:dyDescent="0.25">
      <c r="B1333" s="449"/>
      <c r="C1333" s="83" t="str">
        <f ca="1">IF(OFFSET(Zdroj!AN$16,A1328-1,0)=0,"",CONCATENATE("A",$A$2+5," - ",Zdroj!$AN$15))</f>
        <v/>
      </c>
      <c r="D1333" s="81" t="str">
        <f ca="1">IF(C1333="","",CONCATENATE(OFFSET(Zdroj!AN$16,A1328-1,0)," - ",OFFSET(Zdroj!BU$16,A1328-1,0)))</f>
        <v/>
      </c>
      <c r="E1333" s="35" t="str">
        <f ca="1">IF(C1333="","",OFFSET(Zdroj!BV$16,A1328-1,0))</f>
        <v/>
      </c>
      <c r="F1333" s="450"/>
      <c r="G1333" s="451"/>
    </row>
    <row r="1334" spans="2:7" x14ac:dyDescent="0.25">
      <c r="B1334" s="449"/>
      <c r="C1334" s="83" t="str">
        <f ca="1">IF(OFFSET(Zdroj!AO$16,A1328-1,0)=0,"",CONCATENATE("B",$A$2," - ",Zdroj!$AO$15))</f>
        <v/>
      </c>
      <c r="D1334" s="81" t="str">
        <f ca="1">IF(C1334="","",CONCATENATE(OFFSET(Zdroj!AO$16,A1328-1,0)))</f>
        <v/>
      </c>
      <c r="E1334" s="35" t="str">
        <f ca="1">IF(C1334="","",OFFSET(Zdroj!AP$16,A1328-1,0))</f>
        <v/>
      </c>
      <c r="F1334" s="450" t="str">
        <f t="shared" ref="F1334" ca="1" si="306">IF(SUM(E1334:E1342)=0,"",SUM(E1334:E1342))</f>
        <v/>
      </c>
      <c r="G1334" s="451"/>
    </row>
    <row r="1335" spans="2:7" x14ac:dyDescent="0.25">
      <c r="B1335" s="449"/>
      <c r="C1335" s="83" t="str">
        <f ca="1">IF(OFFSET(Zdroj!AQ$16,A1328-1,0)=0,"",CONCATENATE("B",$A$2+1," - ",Zdroj!$AQ$15))</f>
        <v/>
      </c>
      <c r="D1335" s="81" t="str">
        <f ca="1">IF(C1335="","",CONCATENATE(OFFSET(Zdroj!AQ$16,A1328-1,0)))</f>
        <v/>
      </c>
      <c r="E1335" s="35" t="str">
        <f ca="1">IF(C1335="","",OFFSET(Zdroj!AR$16,A1328-1,0))</f>
        <v/>
      </c>
      <c r="F1335" s="450"/>
      <c r="G1335" s="451"/>
    </row>
    <row r="1336" spans="2:7" x14ac:dyDescent="0.25">
      <c r="B1336" s="449"/>
      <c r="C1336" s="83" t="str">
        <f ca="1">IF(OFFSET(Zdroj!AS$16,A1328-1,0)=0,"",CONCATENATE("B",$A$2+2," - ",Zdroj!$AS$15))</f>
        <v/>
      </c>
      <c r="D1336" s="81" t="str">
        <f ca="1">IF(C1336="","",CONCATENATE(OFFSET(Zdroj!AS$16,A1328-1,0)))</f>
        <v/>
      </c>
      <c r="E1336" s="35" t="str">
        <f ca="1">IF(C1336="","",OFFSET(Zdroj!AT$16,A1328-1,0))</f>
        <v/>
      </c>
      <c r="F1336" s="450"/>
      <c r="G1336" s="451"/>
    </row>
    <row r="1337" spans="2:7" x14ac:dyDescent="0.25">
      <c r="B1337" s="449"/>
      <c r="C1337" s="83" t="str">
        <f ca="1">IF(OFFSET(Zdroj!AU$16,A1328-1,0)=0,"",CONCATENATE("B",$A$2+3," - ",Zdroj!$AU$15))</f>
        <v/>
      </c>
      <c r="D1337" s="81" t="str">
        <f ca="1">IF(C1337="","",CONCATENATE(OFFSET(Zdroj!AU$16,A1328-1,0)))</f>
        <v/>
      </c>
      <c r="E1337" s="35" t="str">
        <f ca="1">IF(C1337="","",OFFSET(Zdroj!AV$16,A1328-1,0))</f>
        <v/>
      </c>
      <c r="F1337" s="450"/>
      <c r="G1337" s="451"/>
    </row>
    <row r="1338" spans="2:7" x14ac:dyDescent="0.25">
      <c r="B1338" s="449"/>
      <c r="C1338" s="83" t="str">
        <f ca="1">IF(OFFSET(Zdroj!AW$16,A1328-1,0)=0,"",CONCATENATE("B",$A$2+4," - ",Zdroj!$AW$15))</f>
        <v/>
      </c>
      <c r="D1338" s="81" t="str">
        <f ca="1">IF(C1338="","",CONCATENATE(OFFSET(Zdroj!AW$16,A1328-1,0)))</f>
        <v/>
      </c>
      <c r="E1338" s="35" t="str">
        <f ca="1">IF(C1338="","",OFFSET(Zdroj!AX$16,A1328-1,0))</f>
        <v/>
      </c>
      <c r="F1338" s="450"/>
      <c r="G1338" s="451"/>
    </row>
    <row r="1339" spans="2:7" x14ac:dyDescent="0.25">
      <c r="B1339" s="449"/>
      <c r="C1339" s="83" t="str">
        <f ca="1">IF(OFFSET(Zdroj!AY$16,A1328-1,0)=0,"",CONCATENATE("B",$A$2+5," - ",Zdroj!$AY$15))</f>
        <v/>
      </c>
      <c r="D1339" s="81" t="str">
        <f ca="1">IF(C1339="","",CONCATENATE(OFFSET(Zdroj!AY$16,A1328-1,0)))</f>
        <v/>
      </c>
      <c r="E1339" s="35" t="str">
        <f ca="1">IF(C1339="","",OFFSET(Zdroj!AZ$16,A1328-1,0))</f>
        <v/>
      </c>
      <c r="F1339" s="450"/>
      <c r="G1339" s="451"/>
    </row>
    <row r="1340" spans="2:7" x14ac:dyDescent="0.25">
      <c r="B1340" s="449"/>
      <c r="C1340" s="83" t="str">
        <f ca="1">IF(OFFSET(Zdroj!BA$16,A1328-1,0)=0,"",CONCATENATE("B",$A$2+6," - ",Zdroj!$BA$15))</f>
        <v/>
      </c>
      <c r="D1340" s="81" t="str">
        <f ca="1">IF(C1340="","",CONCATENATE(OFFSET(Zdroj!BA$16,A1328-1,0)))</f>
        <v/>
      </c>
      <c r="E1340" s="35" t="str">
        <f ca="1">IF(C1340="","",OFFSET(Zdroj!BB$16,A1328-1,0))</f>
        <v/>
      </c>
      <c r="F1340" s="450"/>
      <c r="G1340" s="451"/>
    </row>
    <row r="1341" spans="2:7" x14ac:dyDescent="0.25">
      <c r="B1341" s="449"/>
      <c r="C1341" s="83" t="str">
        <f ca="1">IF(OFFSET(Zdroj!BC$16,A1328-1,0)=0,"",CONCATENATE("B",$A$2+7," - ",Zdroj!$BC$15))</f>
        <v/>
      </c>
      <c r="D1341" s="81" t="str">
        <f ca="1">IF(C1341="","",CONCATENATE(OFFSET(Zdroj!BC$16,A1328-1,0)))</f>
        <v/>
      </c>
      <c r="E1341" s="35" t="str">
        <f ca="1">IF(C1341="","",OFFSET(Zdroj!BD$16,A1328-1,0))</f>
        <v/>
      </c>
      <c r="F1341" s="450"/>
      <c r="G1341" s="451"/>
    </row>
    <row r="1342" spans="2:7" x14ac:dyDescent="0.25">
      <c r="B1342" s="449"/>
      <c r="C1342" s="83" t="str">
        <f ca="1">IF(OFFSET(Zdroj!BE$16,A1328-1,0)=0,"",CONCATENATE("B",$A$2+8," - ",Zdroj!$BE$15))</f>
        <v/>
      </c>
      <c r="D1342" s="81" t="str">
        <f ca="1">IF(C1342="","",CONCATENATE(OFFSET(Zdroj!BE$16,A1328-1,0)))</f>
        <v/>
      </c>
      <c r="E1342" s="35" t="str">
        <f ca="1">IF(C1342="","",OFFSET(Zdroj!BF$16,A1328-1,0))</f>
        <v/>
      </c>
      <c r="F1342" s="450"/>
      <c r="G1342" s="451"/>
    </row>
    <row r="1343" spans="2:7" x14ac:dyDescent="0.25">
      <c r="B1343" s="449"/>
      <c r="C1343" s="83" t="str">
        <f ca="1">IF(OFFSET(Zdroj!BG$16,A1328-1,0)=0,"",CONCATENATE("C",$A$2," - ",Zdroj!$BG$15))</f>
        <v/>
      </c>
      <c r="D1343" s="81" t="str">
        <f ca="1">IF(C1343="","",CONCATENATE(OFFSET(Zdroj!BG$16,A1328-1,0)))</f>
        <v/>
      </c>
      <c r="E1343" s="35" t="str">
        <f ca="1">IF(C1343="","",OFFSET(Zdroj!BH$16,A1328-1,0))</f>
        <v/>
      </c>
      <c r="F1343" s="450" t="str">
        <f t="shared" ref="F1343" ca="1" si="307">IF(SUM(E1343:E1344)=0,"",SUM(E1343:E1344))</f>
        <v/>
      </c>
      <c r="G1343" s="451"/>
    </row>
    <row r="1344" spans="2:7" x14ac:dyDescent="0.25">
      <c r="B1344" s="449"/>
      <c r="C1344" s="83" t="str">
        <f ca="1">IF(OFFSET(Zdroj!BI$16,A1328-1,0)=0,"",CONCATENATE("C",$A$2+1," - ",Zdroj!$BI$15))</f>
        <v/>
      </c>
      <c r="D1344" s="81" t="str">
        <f ca="1">IF(C1344="","",CONCATENATE(OFFSET(Zdroj!BI$16,A1328-1,0)))</f>
        <v/>
      </c>
      <c r="E1344" s="35" t="str">
        <f ca="1">IF(C1344="","",OFFSET(Zdroj!BJ$16,A1328-1,0))</f>
        <v/>
      </c>
      <c r="F1344" s="450"/>
      <c r="G1344" s="451"/>
    </row>
    <row r="1345" spans="1:7" x14ac:dyDescent="0.25">
      <c r="A1345">
        <f>SUM((ROW()+15)/17)</f>
        <v>80</v>
      </c>
      <c r="B1345" s="449" t="str">
        <f ca="1">IF(OFFSET(Zdroj!$B$16,A1345-1,0)&gt;0,CONCATENATE(A1345,"
","___ ","
",OFFSET(Zdroj!$B$16,A1345-1,0)),"")</f>
        <v/>
      </c>
      <c r="C1345" s="83" t="str">
        <f ca="1">IF(OFFSET(Zdroj!AI$16,A1345-1,0)=0,"",CONCATENATE("A",$A$2," - ",Zdroj!$AI$15))</f>
        <v/>
      </c>
      <c r="D1345" s="81" t="str">
        <f ca="1">IF(C1345="","",CONCATENATE(OFFSET(Zdroj!AI$16,A1345-1,0)," - ",OFFSET(Zdroj!BK$16,A1345-1,0)))</f>
        <v/>
      </c>
      <c r="E1345" s="35" t="str">
        <f ca="1">IF(C1345="","",OFFSET(Zdroj!BL$16,A1345-1,0))</f>
        <v/>
      </c>
      <c r="F1345" s="450" t="str">
        <f t="shared" ref="F1345" ca="1" si="308">IF(SUM(E1345:E1350)=0,"",SUM(E1345:E1350))</f>
        <v/>
      </c>
      <c r="G1345" s="451" t="str">
        <f t="shared" ref="G1345" ca="1" si="309">IF(SUM(E1345:E1361)=0,"",SUM(E1345:E1361))</f>
        <v/>
      </c>
    </row>
    <row r="1346" spans="1:7" x14ac:dyDescent="0.25">
      <c r="B1346" s="449"/>
      <c r="C1346" s="83" t="str">
        <f ca="1">IF(OFFSET(Zdroj!AJ$16,A1345-1,0)=0,"",CONCATENATE("A",$A$2+1," - ",Zdroj!$AJ$15))</f>
        <v/>
      </c>
      <c r="D1346" s="81" t="str">
        <f ca="1">IF(C1346="","",CONCATENATE(OFFSET(Zdroj!AJ$16,A1345-1,0)," - ",OFFSET(Zdroj!BM$16,A1345-1,0)))</f>
        <v/>
      </c>
      <c r="E1346" s="35" t="str">
        <f ca="1">IF(C1346="","",OFFSET(Zdroj!BN$16,A1345-1,0))</f>
        <v/>
      </c>
      <c r="F1346" s="450"/>
      <c r="G1346" s="451"/>
    </row>
    <row r="1347" spans="1:7" x14ac:dyDescent="0.25">
      <c r="B1347" s="449"/>
      <c r="C1347" s="83" t="str">
        <f ca="1">IF(OFFSET(Zdroj!AK$16,A1345-1,0)=0,"",CONCATENATE("A",$A$2+2," - ",Zdroj!$AK$15))</f>
        <v/>
      </c>
      <c r="D1347" s="81" t="str">
        <f ca="1">IF(C1347="","",CONCATENATE(OFFSET(Zdroj!AK$16,A1345-1,0)," - ",OFFSET(Zdroj!BO$16,A1345-1,0)))</f>
        <v/>
      </c>
      <c r="E1347" s="35" t="str">
        <f ca="1">IF(C1347="","",OFFSET(Zdroj!BP$16,A1345-1,0))</f>
        <v/>
      </c>
      <c r="F1347" s="450"/>
      <c r="G1347" s="451"/>
    </row>
    <row r="1348" spans="1:7" x14ac:dyDescent="0.25">
      <c r="B1348" s="449"/>
      <c r="C1348" s="83" t="str">
        <f ca="1">IF(OFFSET(Zdroj!AL$16,A1345-1,0)=0,"",CONCATENATE("A",$A$2+3," - ",Zdroj!$AL$15))</f>
        <v/>
      </c>
      <c r="D1348" s="81" t="str">
        <f ca="1">IF(C1348="","",CONCATENATE(OFFSET(Zdroj!AL$16,A1345-1,0)," - ",OFFSET(Zdroj!BQ$16,A1345-1,0)))</f>
        <v/>
      </c>
      <c r="E1348" s="35" t="str">
        <f ca="1">IF(C1348="","",OFFSET(Zdroj!BR$16,A1345-1,0))</f>
        <v/>
      </c>
      <c r="F1348" s="450"/>
      <c r="G1348" s="451"/>
    </row>
    <row r="1349" spans="1:7" x14ac:dyDescent="0.25">
      <c r="B1349" s="449"/>
      <c r="C1349" s="83" t="str">
        <f ca="1">IF(OFFSET(Zdroj!AM$16,A1345-1,0)=0,"",CONCATENATE("A",$A$2+4," - ",Zdroj!$AM$15))</f>
        <v/>
      </c>
      <c r="D1349" s="81" t="str">
        <f ca="1">IF(C1349="","",CONCATENATE(OFFSET(Zdroj!AM$16,A1345-1,0)," - ",OFFSET(Zdroj!BS$16,A1345-1,0)))</f>
        <v/>
      </c>
      <c r="E1349" s="35" t="str">
        <f ca="1">IF(C1349="","",OFFSET(Zdroj!BT$16,A1345-1,0))</f>
        <v/>
      </c>
      <c r="F1349" s="450"/>
      <c r="G1349" s="451"/>
    </row>
    <row r="1350" spans="1:7" x14ac:dyDescent="0.25">
      <c r="B1350" s="449"/>
      <c r="C1350" s="83" t="str">
        <f ca="1">IF(OFFSET(Zdroj!AN$16,A1345-1,0)=0,"",CONCATENATE("A",$A$2+5," - ",Zdroj!$AN$15))</f>
        <v/>
      </c>
      <c r="D1350" s="81" t="str">
        <f ca="1">IF(C1350="","",CONCATENATE(OFFSET(Zdroj!AN$16,A1345-1,0)," - ",OFFSET(Zdroj!BU$16,A1345-1,0)))</f>
        <v/>
      </c>
      <c r="E1350" s="35" t="str">
        <f ca="1">IF(C1350="","",OFFSET(Zdroj!BV$16,A1345-1,0))</f>
        <v/>
      </c>
      <c r="F1350" s="450"/>
      <c r="G1350" s="451"/>
    </row>
    <row r="1351" spans="1:7" x14ac:dyDescent="0.25">
      <c r="B1351" s="449"/>
      <c r="C1351" s="83" t="str">
        <f ca="1">IF(OFFSET(Zdroj!AO$16,A1345-1,0)=0,"",CONCATENATE("B",$A$2," - ",Zdroj!$AO$15))</f>
        <v/>
      </c>
      <c r="D1351" s="81" t="str">
        <f ca="1">IF(C1351="","",CONCATENATE(OFFSET(Zdroj!AO$16,A1345-1,0)))</f>
        <v/>
      </c>
      <c r="E1351" s="35" t="str">
        <f ca="1">IF(C1351="","",OFFSET(Zdroj!AP$16,A1345-1,0))</f>
        <v/>
      </c>
      <c r="F1351" s="450" t="str">
        <f t="shared" ref="F1351" ca="1" si="310">IF(SUM(E1351:E1359)=0,"",SUM(E1351:E1359))</f>
        <v/>
      </c>
      <c r="G1351" s="451"/>
    </row>
    <row r="1352" spans="1:7" x14ac:dyDescent="0.25">
      <c r="B1352" s="449"/>
      <c r="C1352" s="83" t="str">
        <f ca="1">IF(OFFSET(Zdroj!AQ$16,A1345-1,0)=0,"",CONCATENATE("B",$A$2+1," - ",Zdroj!$AQ$15))</f>
        <v/>
      </c>
      <c r="D1352" s="81" t="str">
        <f ca="1">IF(C1352="","",CONCATENATE(OFFSET(Zdroj!AQ$16,A1345-1,0)))</f>
        <v/>
      </c>
      <c r="E1352" s="35" t="str">
        <f ca="1">IF(C1352="","",OFFSET(Zdroj!AR$16,A1345-1,0))</f>
        <v/>
      </c>
      <c r="F1352" s="450"/>
      <c r="G1352" s="451"/>
    </row>
    <row r="1353" spans="1:7" x14ac:dyDescent="0.25">
      <c r="B1353" s="449"/>
      <c r="C1353" s="83" t="str">
        <f ca="1">IF(OFFSET(Zdroj!AS$16,A1345-1,0)=0,"",CONCATENATE("B",$A$2+2," - ",Zdroj!$AS$15))</f>
        <v/>
      </c>
      <c r="D1353" s="81" t="str">
        <f ca="1">IF(C1353="","",CONCATENATE(OFFSET(Zdroj!AS$16,A1345-1,0)))</f>
        <v/>
      </c>
      <c r="E1353" s="35" t="str">
        <f ca="1">IF(C1353="","",OFFSET(Zdroj!AT$16,A1345-1,0))</f>
        <v/>
      </c>
      <c r="F1353" s="450"/>
      <c r="G1353" s="451"/>
    </row>
    <row r="1354" spans="1:7" x14ac:dyDescent="0.25">
      <c r="B1354" s="449"/>
      <c r="C1354" s="83" t="str">
        <f ca="1">IF(OFFSET(Zdroj!AU$16,A1345-1,0)=0,"",CONCATENATE("B",$A$2+3," - ",Zdroj!$AU$15))</f>
        <v/>
      </c>
      <c r="D1354" s="81" t="str">
        <f ca="1">IF(C1354="","",CONCATENATE(OFFSET(Zdroj!AU$16,A1345-1,0)))</f>
        <v/>
      </c>
      <c r="E1354" s="35" t="str">
        <f ca="1">IF(C1354="","",OFFSET(Zdroj!AV$16,A1345-1,0))</f>
        <v/>
      </c>
      <c r="F1354" s="450"/>
      <c r="G1354" s="451"/>
    </row>
    <row r="1355" spans="1:7" x14ac:dyDescent="0.25">
      <c r="B1355" s="449"/>
      <c r="C1355" s="83" t="str">
        <f ca="1">IF(OFFSET(Zdroj!AW$16,A1345-1,0)=0,"",CONCATENATE("B",$A$2+4," - ",Zdroj!$AW$15))</f>
        <v/>
      </c>
      <c r="D1355" s="81" t="str">
        <f ca="1">IF(C1355="","",CONCATENATE(OFFSET(Zdroj!AW$16,A1345-1,0)))</f>
        <v/>
      </c>
      <c r="E1355" s="35" t="str">
        <f ca="1">IF(C1355="","",OFFSET(Zdroj!AX$16,A1345-1,0))</f>
        <v/>
      </c>
      <c r="F1355" s="450"/>
      <c r="G1355" s="451"/>
    </row>
    <row r="1356" spans="1:7" x14ac:dyDescent="0.25">
      <c r="B1356" s="449"/>
      <c r="C1356" s="83" t="str">
        <f ca="1">IF(OFFSET(Zdroj!AY$16,A1345-1,0)=0,"",CONCATENATE("B",$A$2+5," - ",Zdroj!$AY$15))</f>
        <v/>
      </c>
      <c r="D1356" s="81" t="str">
        <f ca="1">IF(C1356="","",CONCATENATE(OFFSET(Zdroj!AY$16,A1345-1,0)))</f>
        <v/>
      </c>
      <c r="E1356" s="35" t="str">
        <f ca="1">IF(C1356="","",OFFSET(Zdroj!AZ$16,A1345-1,0))</f>
        <v/>
      </c>
      <c r="F1356" s="450"/>
      <c r="G1356" s="451"/>
    </row>
    <row r="1357" spans="1:7" x14ac:dyDescent="0.25">
      <c r="B1357" s="449"/>
      <c r="C1357" s="83" t="str">
        <f ca="1">IF(OFFSET(Zdroj!BA$16,A1345-1,0)=0,"",CONCATENATE("B",$A$2+6," - ",Zdroj!$BA$15))</f>
        <v/>
      </c>
      <c r="D1357" s="81" t="str">
        <f ca="1">IF(C1357="","",CONCATENATE(OFFSET(Zdroj!BA$16,A1345-1,0)))</f>
        <v/>
      </c>
      <c r="E1357" s="35" t="str">
        <f ca="1">IF(C1357="","",OFFSET(Zdroj!BB$16,A1345-1,0))</f>
        <v/>
      </c>
      <c r="F1357" s="450"/>
      <c r="G1357" s="451"/>
    </row>
    <row r="1358" spans="1:7" x14ac:dyDescent="0.25">
      <c r="B1358" s="449"/>
      <c r="C1358" s="83" t="str">
        <f ca="1">IF(OFFSET(Zdroj!BC$16,A1345-1,0)=0,"",CONCATENATE("B",$A$2+7," - ",Zdroj!$BC$15))</f>
        <v/>
      </c>
      <c r="D1358" s="81" t="str">
        <f ca="1">IF(C1358="","",CONCATENATE(OFFSET(Zdroj!BC$16,A1345-1,0)))</f>
        <v/>
      </c>
      <c r="E1358" s="35" t="str">
        <f ca="1">IF(C1358="","",OFFSET(Zdroj!BD$16,A1345-1,0))</f>
        <v/>
      </c>
      <c r="F1358" s="450"/>
      <c r="G1358" s="451"/>
    </row>
    <row r="1359" spans="1:7" x14ac:dyDescent="0.25">
      <c r="B1359" s="449"/>
      <c r="C1359" s="83" t="str">
        <f ca="1">IF(OFFSET(Zdroj!BE$16,A1345-1,0)=0,"",CONCATENATE("B",$A$2+8," - ",Zdroj!$BE$15))</f>
        <v/>
      </c>
      <c r="D1359" s="81" t="str">
        <f ca="1">IF(C1359="","",CONCATENATE(OFFSET(Zdroj!BE$16,A1345-1,0)))</f>
        <v/>
      </c>
      <c r="E1359" s="35" t="str">
        <f ca="1">IF(C1359="","",OFFSET(Zdroj!BF$16,A1345-1,0))</f>
        <v/>
      </c>
      <c r="F1359" s="450"/>
      <c r="G1359" s="451"/>
    </row>
    <row r="1360" spans="1:7" x14ac:dyDescent="0.25">
      <c r="B1360" s="449"/>
      <c r="C1360" s="83" t="str">
        <f ca="1">IF(OFFSET(Zdroj!BG$16,A1345-1,0)=0,"",CONCATENATE("C",$A$2," - ",Zdroj!$BG$15))</f>
        <v/>
      </c>
      <c r="D1360" s="81" t="str">
        <f ca="1">IF(C1360="","",CONCATENATE(OFFSET(Zdroj!BG$16,A1345-1,0)))</f>
        <v/>
      </c>
      <c r="E1360" s="35" t="str">
        <f ca="1">IF(C1360="","",OFFSET(Zdroj!BH$16,A1345-1,0))</f>
        <v/>
      </c>
      <c r="F1360" s="450" t="str">
        <f t="shared" ref="F1360" ca="1" si="311">IF(SUM(E1360:E1361)=0,"",SUM(E1360:E1361))</f>
        <v/>
      </c>
      <c r="G1360" s="451"/>
    </row>
    <row r="1361" spans="1:7" x14ac:dyDescent="0.25">
      <c r="B1361" s="449"/>
      <c r="C1361" s="83" t="str">
        <f ca="1">IF(OFFSET(Zdroj!BI$16,A1345-1,0)=0,"",CONCATENATE("C",$A$2+1," - ",Zdroj!$BI$15))</f>
        <v/>
      </c>
      <c r="D1361" s="81" t="str">
        <f ca="1">IF(C1361="","",CONCATENATE(OFFSET(Zdroj!BI$16,A1345-1,0)))</f>
        <v/>
      </c>
      <c r="E1361" s="35" t="str">
        <f ca="1">IF(C1361="","",OFFSET(Zdroj!BJ$16,A1345-1,0))</f>
        <v/>
      </c>
      <c r="F1361" s="450"/>
      <c r="G1361" s="451"/>
    </row>
    <row r="1362" spans="1:7" x14ac:dyDescent="0.25">
      <c r="A1362">
        <f>SUM((ROW()+15)/17)</f>
        <v>81</v>
      </c>
      <c r="B1362" s="449" t="str">
        <f ca="1">IF(OFFSET(Zdroj!$B$16,A1362-1,0)&gt;0,CONCATENATE(A1362,"
","___ ","
",OFFSET(Zdroj!$B$16,A1362-1,0)),"")</f>
        <v/>
      </c>
      <c r="C1362" s="83" t="str">
        <f ca="1">IF(OFFSET(Zdroj!AI$16,A1362-1,0)=0,"",CONCATENATE("A",$A$2," - ",Zdroj!$AI$15))</f>
        <v/>
      </c>
      <c r="D1362" s="81" t="str">
        <f ca="1">IF(C1362="","",CONCATENATE(OFFSET(Zdroj!AI$16,A1362-1,0)," - ",OFFSET(Zdroj!BK$16,A1362-1,0)))</f>
        <v/>
      </c>
      <c r="E1362" s="35" t="str">
        <f ca="1">IF(C1362="","",OFFSET(Zdroj!BL$16,A1362-1,0))</f>
        <v/>
      </c>
      <c r="F1362" s="450" t="str">
        <f t="shared" ref="F1362" ca="1" si="312">IF(SUM(E1362:E1367)=0,"",SUM(E1362:E1367))</f>
        <v/>
      </c>
      <c r="G1362" s="451" t="str">
        <f t="shared" ref="G1362" ca="1" si="313">IF(SUM(E1362:E1378)=0,"",SUM(E1362:E1378))</f>
        <v/>
      </c>
    </row>
    <row r="1363" spans="1:7" x14ac:dyDescent="0.25">
      <c r="B1363" s="449"/>
      <c r="C1363" s="83" t="str">
        <f ca="1">IF(OFFSET(Zdroj!AJ$16,A1362-1,0)=0,"",CONCATENATE("A",$A$2+1," - ",Zdroj!$AJ$15))</f>
        <v/>
      </c>
      <c r="D1363" s="81" t="str">
        <f ca="1">IF(C1363="","",CONCATENATE(OFFSET(Zdroj!AJ$16,A1362-1,0)," - ",OFFSET(Zdroj!BM$16,A1362-1,0)))</f>
        <v/>
      </c>
      <c r="E1363" s="35" t="str">
        <f ca="1">IF(C1363="","",OFFSET(Zdroj!BN$16,A1362-1,0))</f>
        <v/>
      </c>
      <c r="F1363" s="450"/>
      <c r="G1363" s="451"/>
    </row>
    <row r="1364" spans="1:7" x14ac:dyDescent="0.25">
      <c r="B1364" s="449"/>
      <c r="C1364" s="83" t="str">
        <f ca="1">IF(OFFSET(Zdroj!AK$16,A1362-1,0)=0,"",CONCATENATE("A",$A$2+2," - ",Zdroj!$AK$15))</f>
        <v/>
      </c>
      <c r="D1364" s="81" t="str">
        <f ca="1">IF(C1364="","",CONCATENATE(OFFSET(Zdroj!AK$16,A1362-1,0)," - ",OFFSET(Zdroj!BO$16,A1362-1,0)))</f>
        <v/>
      </c>
      <c r="E1364" s="35" t="str">
        <f ca="1">IF(C1364="","",OFFSET(Zdroj!BP$16,A1362-1,0))</f>
        <v/>
      </c>
      <c r="F1364" s="450"/>
      <c r="G1364" s="451"/>
    </row>
    <row r="1365" spans="1:7" x14ac:dyDescent="0.25">
      <c r="B1365" s="449"/>
      <c r="C1365" s="83" t="str">
        <f ca="1">IF(OFFSET(Zdroj!AL$16,A1362-1,0)=0,"",CONCATENATE("A",$A$2+3," - ",Zdroj!$AL$15))</f>
        <v/>
      </c>
      <c r="D1365" s="81" t="str">
        <f ca="1">IF(C1365="","",CONCATENATE(OFFSET(Zdroj!AL$16,A1362-1,0)," - ",OFFSET(Zdroj!BQ$16,A1362-1,0)))</f>
        <v/>
      </c>
      <c r="E1365" s="35" t="str">
        <f ca="1">IF(C1365="","",OFFSET(Zdroj!BR$16,A1362-1,0))</f>
        <v/>
      </c>
      <c r="F1365" s="450"/>
      <c r="G1365" s="451"/>
    </row>
    <row r="1366" spans="1:7" x14ac:dyDescent="0.25">
      <c r="B1366" s="449"/>
      <c r="C1366" s="83" t="str">
        <f ca="1">IF(OFFSET(Zdroj!AM$16,A1362-1,0)=0,"",CONCATENATE("A",$A$2+4," - ",Zdroj!$AM$15))</f>
        <v/>
      </c>
      <c r="D1366" s="81" t="str">
        <f ca="1">IF(C1366="","",CONCATENATE(OFFSET(Zdroj!AM$16,A1362-1,0)," - ",OFFSET(Zdroj!BS$16,A1362-1,0)))</f>
        <v/>
      </c>
      <c r="E1366" s="35" t="str">
        <f ca="1">IF(C1366="","",OFFSET(Zdroj!BT$16,A1362-1,0))</f>
        <v/>
      </c>
      <c r="F1366" s="450"/>
      <c r="G1366" s="451"/>
    </row>
    <row r="1367" spans="1:7" x14ac:dyDescent="0.25">
      <c r="B1367" s="449"/>
      <c r="C1367" s="83" t="str">
        <f ca="1">IF(OFFSET(Zdroj!AN$16,A1362-1,0)=0,"",CONCATENATE("A",$A$2+5," - ",Zdroj!$AN$15))</f>
        <v/>
      </c>
      <c r="D1367" s="81" t="str">
        <f ca="1">IF(C1367="","",CONCATENATE(OFFSET(Zdroj!AN$16,A1362-1,0)," - ",OFFSET(Zdroj!BU$16,A1362-1,0)))</f>
        <v/>
      </c>
      <c r="E1367" s="35" t="str">
        <f ca="1">IF(C1367="","",OFFSET(Zdroj!BV$16,A1362-1,0))</f>
        <v/>
      </c>
      <c r="F1367" s="450"/>
      <c r="G1367" s="451"/>
    </row>
    <row r="1368" spans="1:7" x14ac:dyDescent="0.25">
      <c r="B1368" s="449"/>
      <c r="C1368" s="83" t="str">
        <f ca="1">IF(OFFSET(Zdroj!AO$16,A1362-1,0)=0,"",CONCATENATE("B",$A$2," - ",Zdroj!$AO$15))</f>
        <v/>
      </c>
      <c r="D1368" s="81" t="str">
        <f ca="1">IF(C1368="","",CONCATENATE(OFFSET(Zdroj!AO$16,A1362-1,0)))</f>
        <v/>
      </c>
      <c r="E1368" s="35" t="str">
        <f ca="1">IF(C1368="","",OFFSET(Zdroj!AP$16,A1362-1,0))</f>
        <v/>
      </c>
      <c r="F1368" s="450" t="str">
        <f t="shared" ref="F1368" ca="1" si="314">IF(SUM(E1368:E1376)=0,"",SUM(E1368:E1376))</f>
        <v/>
      </c>
      <c r="G1368" s="451"/>
    </row>
    <row r="1369" spans="1:7" x14ac:dyDescent="0.25">
      <c r="B1369" s="449"/>
      <c r="C1369" s="83" t="str">
        <f ca="1">IF(OFFSET(Zdroj!AQ$16,A1362-1,0)=0,"",CONCATENATE("B",$A$2+1," - ",Zdroj!$AQ$15))</f>
        <v/>
      </c>
      <c r="D1369" s="81" t="str">
        <f ca="1">IF(C1369="","",CONCATENATE(OFFSET(Zdroj!AQ$16,A1362-1,0)))</f>
        <v/>
      </c>
      <c r="E1369" s="35" t="str">
        <f ca="1">IF(C1369="","",OFFSET(Zdroj!AR$16,A1362-1,0))</f>
        <v/>
      </c>
      <c r="F1369" s="450"/>
      <c r="G1369" s="451"/>
    </row>
    <row r="1370" spans="1:7" x14ac:dyDescent="0.25">
      <c r="B1370" s="449"/>
      <c r="C1370" s="83" t="str">
        <f ca="1">IF(OFFSET(Zdroj!AS$16,A1362-1,0)=0,"",CONCATENATE("B",$A$2+2," - ",Zdroj!$AS$15))</f>
        <v/>
      </c>
      <c r="D1370" s="81" t="str">
        <f ca="1">IF(C1370="","",CONCATENATE(OFFSET(Zdroj!AS$16,A1362-1,0)))</f>
        <v/>
      </c>
      <c r="E1370" s="35" t="str">
        <f ca="1">IF(C1370="","",OFFSET(Zdroj!AT$16,A1362-1,0))</f>
        <v/>
      </c>
      <c r="F1370" s="450"/>
      <c r="G1370" s="451"/>
    </row>
    <row r="1371" spans="1:7" x14ac:dyDescent="0.25">
      <c r="B1371" s="449"/>
      <c r="C1371" s="83" t="str">
        <f ca="1">IF(OFFSET(Zdroj!AU$16,A1362-1,0)=0,"",CONCATENATE("B",$A$2+3," - ",Zdroj!$AU$15))</f>
        <v/>
      </c>
      <c r="D1371" s="81" t="str">
        <f ca="1">IF(C1371="","",CONCATENATE(OFFSET(Zdroj!AU$16,A1362-1,0)))</f>
        <v/>
      </c>
      <c r="E1371" s="35" t="str">
        <f ca="1">IF(C1371="","",OFFSET(Zdroj!AV$16,A1362-1,0))</f>
        <v/>
      </c>
      <c r="F1371" s="450"/>
      <c r="G1371" s="451"/>
    </row>
    <row r="1372" spans="1:7" x14ac:dyDescent="0.25">
      <c r="B1372" s="449"/>
      <c r="C1372" s="83" t="str">
        <f ca="1">IF(OFFSET(Zdroj!AW$16,A1362-1,0)=0,"",CONCATENATE("B",$A$2+4," - ",Zdroj!$AW$15))</f>
        <v/>
      </c>
      <c r="D1372" s="81" t="str">
        <f ca="1">IF(C1372="","",CONCATENATE(OFFSET(Zdroj!AW$16,A1362-1,0)))</f>
        <v/>
      </c>
      <c r="E1372" s="35" t="str">
        <f ca="1">IF(C1372="","",OFFSET(Zdroj!AX$16,A1362-1,0))</f>
        <v/>
      </c>
      <c r="F1372" s="450"/>
      <c r="G1372" s="451"/>
    </row>
    <row r="1373" spans="1:7" x14ac:dyDescent="0.25">
      <c r="B1373" s="449"/>
      <c r="C1373" s="83" t="str">
        <f ca="1">IF(OFFSET(Zdroj!AY$16,A1362-1,0)=0,"",CONCATENATE("B",$A$2+5," - ",Zdroj!$AY$15))</f>
        <v/>
      </c>
      <c r="D1373" s="81" t="str">
        <f ca="1">IF(C1373="","",CONCATENATE(OFFSET(Zdroj!AY$16,A1362-1,0)))</f>
        <v/>
      </c>
      <c r="E1373" s="35" t="str">
        <f ca="1">IF(C1373="","",OFFSET(Zdroj!AZ$16,A1362-1,0))</f>
        <v/>
      </c>
      <c r="F1373" s="450"/>
      <c r="G1373" s="451"/>
    </row>
    <row r="1374" spans="1:7" x14ac:dyDescent="0.25">
      <c r="B1374" s="449"/>
      <c r="C1374" s="83" t="str">
        <f ca="1">IF(OFFSET(Zdroj!BA$16,A1362-1,0)=0,"",CONCATENATE("B",$A$2+6," - ",Zdroj!$BA$15))</f>
        <v/>
      </c>
      <c r="D1374" s="81" t="str">
        <f ca="1">IF(C1374="","",CONCATENATE(OFFSET(Zdroj!BA$16,A1362-1,0)))</f>
        <v/>
      </c>
      <c r="E1374" s="35" t="str">
        <f ca="1">IF(C1374="","",OFFSET(Zdroj!BB$16,A1362-1,0))</f>
        <v/>
      </c>
      <c r="F1374" s="450"/>
      <c r="G1374" s="451"/>
    </row>
    <row r="1375" spans="1:7" x14ac:dyDescent="0.25">
      <c r="B1375" s="449"/>
      <c r="C1375" s="83" t="str">
        <f ca="1">IF(OFFSET(Zdroj!BC$16,A1362-1,0)=0,"",CONCATENATE("B",$A$2+7," - ",Zdroj!$BC$15))</f>
        <v/>
      </c>
      <c r="D1375" s="81" t="str">
        <f ca="1">IF(C1375="","",CONCATENATE(OFFSET(Zdroj!BC$16,A1362-1,0)))</f>
        <v/>
      </c>
      <c r="E1375" s="35" t="str">
        <f ca="1">IF(C1375="","",OFFSET(Zdroj!BD$16,A1362-1,0))</f>
        <v/>
      </c>
      <c r="F1375" s="450"/>
      <c r="G1375" s="451"/>
    </row>
    <row r="1376" spans="1:7" x14ac:dyDescent="0.25">
      <c r="B1376" s="449"/>
      <c r="C1376" s="83" t="str">
        <f ca="1">IF(OFFSET(Zdroj!BE$16,A1362-1,0)=0,"",CONCATENATE("B",$A$2+8," - ",Zdroj!$BE$15))</f>
        <v/>
      </c>
      <c r="D1376" s="81" t="str">
        <f ca="1">IF(C1376="","",CONCATENATE(OFFSET(Zdroj!BE$16,A1362-1,0)))</f>
        <v/>
      </c>
      <c r="E1376" s="35" t="str">
        <f ca="1">IF(C1376="","",OFFSET(Zdroj!BF$16,A1362-1,0))</f>
        <v/>
      </c>
      <c r="F1376" s="450"/>
      <c r="G1376" s="451"/>
    </row>
    <row r="1377" spans="1:7" x14ac:dyDescent="0.25">
      <c r="B1377" s="449"/>
      <c r="C1377" s="83" t="str">
        <f ca="1">IF(OFFSET(Zdroj!BG$16,A1362-1,0)=0,"",CONCATENATE("C",$A$2," - ",Zdroj!$BG$15))</f>
        <v/>
      </c>
      <c r="D1377" s="81" t="str">
        <f ca="1">IF(C1377="","",CONCATENATE(OFFSET(Zdroj!BG$16,A1362-1,0)))</f>
        <v/>
      </c>
      <c r="E1377" s="35" t="str">
        <f ca="1">IF(C1377="","",OFFSET(Zdroj!BH$16,A1362-1,0))</f>
        <v/>
      </c>
      <c r="F1377" s="450" t="str">
        <f t="shared" ref="F1377" ca="1" si="315">IF(SUM(E1377:E1378)=0,"",SUM(E1377:E1378))</f>
        <v/>
      </c>
      <c r="G1377" s="451"/>
    </row>
    <row r="1378" spans="1:7" x14ac:dyDescent="0.25">
      <c r="B1378" s="449"/>
      <c r="C1378" s="83" t="str">
        <f ca="1">IF(OFFSET(Zdroj!BI$16,A1362-1,0)=0,"",CONCATENATE("C",$A$2+1," - ",Zdroj!$BI$15))</f>
        <v/>
      </c>
      <c r="D1378" s="81" t="str">
        <f ca="1">IF(C1378="","",CONCATENATE(OFFSET(Zdroj!BI$16,A1362-1,0)))</f>
        <v/>
      </c>
      <c r="E1378" s="35" t="str">
        <f ca="1">IF(C1378="","",OFFSET(Zdroj!BJ$16,A1362-1,0))</f>
        <v/>
      </c>
      <c r="F1378" s="450"/>
      <c r="G1378" s="451"/>
    </row>
    <row r="1379" spans="1:7" x14ac:dyDescent="0.25">
      <c r="A1379">
        <f>SUM((ROW()+15)/17)</f>
        <v>82</v>
      </c>
      <c r="B1379" s="449" t="str">
        <f ca="1">IF(OFFSET(Zdroj!$B$16,A1379-1,0)&gt;0,CONCATENATE(A1379,"
","___ ","
",OFFSET(Zdroj!$B$16,A1379-1,0)),"")</f>
        <v/>
      </c>
      <c r="C1379" s="83" t="str">
        <f ca="1">IF(OFFSET(Zdroj!AI$16,A1379-1,0)=0,"",CONCATENATE("A",$A$2," - ",Zdroj!$AI$15))</f>
        <v/>
      </c>
      <c r="D1379" s="81" t="str">
        <f ca="1">IF(C1379="","",CONCATENATE(OFFSET(Zdroj!AI$16,A1379-1,0)," - ",OFFSET(Zdroj!BK$16,A1379-1,0)))</f>
        <v/>
      </c>
      <c r="E1379" s="35" t="str">
        <f ca="1">IF(C1379="","",OFFSET(Zdroj!BL$16,A1379-1,0))</f>
        <v/>
      </c>
      <c r="F1379" s="450" t="str">
        <f t="shared" ref="F1379" ca="1" si="316">IF(SUM(E1379:E1384)=0,"",SUM(E1379:E1384))</f>
        <v/>
      </c>
      <c r="G1379" s="451" t="str">
        <f t="shared" ref="G1379" ca="1" si="317">IF(SUM(E1379:E1395)=0,"",SUM(E1379:E1395))</f>
        <v/>
      </c>
    </row>
    <row r="1380" spans="1:7" x14ac:dyDescent="0.25">
      <c r="B1380" s="449"/>
      <c r="C1380" s="83" t="str">
        <f ca="1">IF(OFFSET(Zdroj!AJ$16,A1379-1,0)=0,"",CONCATENATE("A",$A$2+1," - ",Zdroj!$AJ$15))</f>
        <v/>
      </c>
      <c r="D1380" s="81" t="str">
        <f ca="1">IF(C1380="","",CONCATENATE(OFFSET(Zdroj!AJ$16,A1379-1,0)," - ",OFFSET(Zdroj!BM$16,A1379-1,0)))</f>
        <v/>
      </c>
      <c r="E1380" s="35" t="str">
        <f ca="1">IF(C1380="","",OFFSET(Zdroj!BN$16,A1379-1,0))</f>
        <v/>
      </c>
      <c r="F1380" s="450"/>
      <c r="G1380" s="451"/>
    </row>
    <row r="1381" spans="1:7" x14ac:dyDescent="0.25">
      <c r="B1381" s="449"/>
      <c r="C1381" s="83" t="str">
        <f ca="1">IF(OFFSET(Zdroj!AK$16,A1379-1,0)=0,"",CONCATENATE("A",$A$2+2," - ",Zdroj!$AK$15))</f>
        <v/>
      </c>
      <c r="D1381" s="81" t="str">
        <f ca="1">IF(C1381="","",CONCATENATE(OFFSET(Zdroj!AK$16,A1379-1,0)," - ",OFFSET(Zdroj!BO$16,A1379-1,0)))</f>
        <v/>
      </c>
      <c r="E1381" s="35" t="str">
        <f ca="1">IF(C1381="","",OFFSET(Zdroj!BP$16,A1379-1,0))</f>
        <v/>
      </c>
      <c r="F1381" s="450"/>
      <c r="G1381" s="451"/>
    </row>
    <row r="1382" spans="1:7" x14ac:dyDescent="0.25">
      <c r="B1382" s="449"/>
      <c r="C1382" s="83" t="str">
        <f ca="1">IF(OFFSET(Zdroj!AL$16,A1379-1,0)=0,"",CONCATENATE("A",$A$2+3," - ",Zdroj!$AL$15))</f>
        <v/>
      </c>
      <c r="D1382" s="81" t="str">
        <f ca="1">IF(C1382="","",CONCATENATE(OFFSET(Zdroj!AL$16,A1379-1,0)," - ",OFFSET(Zdroj!BQ$16,A1379-1,0)))</f>
        <v/>
      </c>
      <c r="E1382" s="35" t="str">
        <f ca="1">IF(C1382="","",OFFSET(Zdroj!BR$16,A1379-1,0))</f>
        <v/>
      </c>
      <c r="F1382" s="450"/>
      <c r="G1382" s="451"/>
    </row>
    <row r="1383" spans="1:7" x14ac:dyDescent="0.25">
      <c r="B1383" s="449"/>
      <c r="C1383" s="83" t="str">
        <f ca="1">IF(OFFSET(Zdroj!AM$16,A1379-1,0)=0,"",CONCATENATE("A",$A$2+4," - ",Zdroj!$AM$15))</f>
        <v/>
      </c>
      <c r="D1383" s="81" t="str">
        <f ca="1">IF(C1383="","",CONCATENATE(OFFSET(Zdroj!AM$16,A1379-1,0)," - ",OFFSET(Zdroj!BS$16,A1379-1,0)))</f>
        <v/>
      </c>
      <c r="E1383" s="35" t="str">
        <f ca="1">IF(C1383="","",OFFSET(Zdroj!BT$16,A1379-1,0))</f>
        <v/>
      </c>
      <c r="F1383" s="450"/>
      <c r="G1383" s="451"/>
    </row>
    <row r="1384" spans="1:7" x14ac:dyDescent="0.25">
      <c r="B1384" s="449"/>
      <c r="C1384" s="83" t="str">
        <f ca="1">IF(OFFSET(Zdroj!AN$16,A1379-1,0)=0,"",CONCATENATE("A",$A$2+5," - ",Zdroj!$AN$15))</f>
        <v/>
      </c>
      <c r="D1384" s="81" t="str">
        <f ca="1">IF(C1384="","",CONCATENATE(OFFSET(Zdroj!AN$16,A1379-1,0)," - ",OFFSET(Zdroj!BU$16,A1379-1,0)))</f>
        <v/>
      </c>
      <c r="E1384" s="35" t="str">
        <f ca="1">IF(C1384="","",OFFSET(Zdroj!BV$16,A1379-1,0))</f>
        <v/>
      </c>
      <c r="F1384" s="450"/>
      <c r="G1384" s="451"/>
    </row>
    <row r="1385" spans="1:7" x14ac:dyDescent="0.25">
      <c r="B1385" s="449"/>
      <c r="C1385" s="83" t="str">
        <f ca="1">IF(OFFSET(Zdroj!AO$16,A1379-1,0)=0,"",CONCATENATE("B",$A$2," - ",Zdroj!$AO$15))</f>
        <v/>
      </c>
      <c r="D1385" s="81" t="str">
        <f ca="1">IF(C1385="","",CONCATENATE(OFFSET(Zdroj!AO$16,A1379-1,0)))</f>
        <v/>
      </c>
      <c r="E1385" s="35" t="str">
        <f ca="1">IF(C1385="","",OFFSET(Zdroj!AP$16,A1379-1,0))</f>
        <v/>
      </c>
      <c r="F1385" s="450" t="str">
        <f t="shared" ref="F1385" ca="1" si="318">IF(SUM(E1385:E1393)=0,"",SUM(E1385:E1393))</f>
        <v/>
      </c>
      <c r="G1385" s="451"/>
    </row>
    <row r="1386" spans="1:7" x14ac:dyDescent="0.25">
      <c r="B1386" s="449"/>
      <c r="C1386" s="83" t="str">
        <f ca="1">IF(OFFSET(Zdroj!AQ$16,A1379-1,0)=0,"",CONCATENATE("B",$A$2+1," - ",Zdroj!$AQ$15))</f>
        <v/>
      </c>
      <c r="D1386" s="81" t="str">
        <f ca="1">IF(C1386="","",CONCATENATE(OFFSET(Zdroj!AQ$16,A1379-1,0)))</f>
        <v/>
      </c>
      <c r="E1386" s="35" t="str">
        <f ca="1">IF(C1386="","",OFFSET(Zdroj!AR$16,A1379-1,0))</f>
        <v/>
      </c>
      <c r="F1386" s="450"/>
      <c r="G1386" s="451"/>
    </row>
    <row r="1387" spans="1:7" x14ac:dyDescent="0.25">
      <c r="B1387" s="449"/>
      <c r="C1387" s="83" t="str">
        <f ca="1">IF(OFFSET(Zdroj!AS$16,A1379-1,0)=0,"",CONCATENATE("B",$A$2+2," - ",Zdroj!$AS$15))</f>
        <v/>
      </c>
      <c r="D1387" s="81" t="str">
        <f ca="1">IF(C1387="","",CONCATENATE(OFFSET(Zdroj!AS$16,A1379-1,0)))</f>
        <v/>
      </c>
      <c r="E1387" s="35" t="str">
        <f ca="1">IF(C1387="","",OFFSET(Zdroj!AT$16,A1379-1,0))</f>
        <v/>
      </c>
      <c r="F1387" s="450"/>
      <c r="G1387" s="451"/>
    </row>
    <row r="1388" spans="1:7" x14ac:dyDescent="0.25">
      <c r="B1388" s="449"/>
      <c r="C1388" s="83" t="str">
        <f ca="1">IF(OFFSET(Zdroj!AU$16,A1379-1,0)=0,"",CONCATENATE("B",$A$2+3," - ",Zdroj!$AU$15))</f>
        <v/>
      </c>
      <c r="D1388" s="81" t="str">
        <f ca="1">IF(C1388="","",CONCATENATE(OFFSET(Zdroj!AU$16,A1379-1,0)))</f>
        <v/>
      </c>
      <c r="E1388" s="35" t="str">
        <f ca="1">IF(C1388="","",OFFSET(Zdroj!AV$16,A1379-1,0))</f>
        <v/>
      </c>
      <c r="F1388" s="450"/>
      <c r="G1388" s="451"/>
    </row>
    <row r="1389" spans="1:7" x14ac:dyDescent="0.25">
      <c r="B1389" s="449"/>
      <c r="C1389" s="83" t="str">
        <f ca="1">IF(OFFSET(Zdroj!AW$16,A1379-1,0)=0,"",CONCATENATE("B",$A$2+4," - ",Zdroj!$AW$15))</f>
        <v/>
      </c>
      <c r="D1389" s="81" t="str">
        <f ca="1">IF(C1389="","",CONCATENATE(OFFSET(Zdroj!AW$16,A1379-1,0)))</f>
        <v/>
      </c>
      <c r="E1389" s="35" t="str">
        <f ca="1">IF(C1389="","",OFFSET(Zdroj!AX$16,A1379-1,0))</f>
        <v/>
      </c>
      <c r="F1389" s="450"/>
      <c r="G1389" s="451"/>
    </row>
    <row r="1390" spans="1:7" x14ac:dyDescent="0.25">
      <c r="B1390" s="449"/>
      <c r="C1390" s="83" t="str">
        <f ca="1">IF(OFFSET(Zdroj!AY$16,A1379-1,0)=0,"",CONCATENATE("B",$A$2+5," - ",Zdroj!$AY$15))</f>
        <v/>
      </c>
      <c r="D1390" s="81" t="str">
        <f ca="1">IF(C1390="","",CONCATENATE(OFFSET(Zdroj!AY$16,A1379-1,0)))</f>
        <v/>
      </c>
      <c r="E1390" s="35" t="str">
        <f ca="1">IF(C1390="","",OFFSET(Zdroj!AZ$16,A1379-1,0))</f>
        <v/>
      </c>
      <c r="F1390" s="450"/>
      <c r="G1390" s="451"/>
    </row>
    <row r="1391" spans="1:7" x14ac:dyDescent="0.25">
      <c r="B1391" s="449"/>
      <c r="C1391" s="83" t="str">
        <f ca="1">IF(OFFSET(Zdroj!BA$16,A1379-1,0)=0,"",CONCATENATE("B",$A$2+6," - ",Zdroj!$BA$15))</f>
        <v/>
      </c>
      <c r="D1391" s="81" t="str">
        <f ca="1">IF(C1391="","",CONCATENATE(OFFSET(Zdroj!BA$16,A1379-1,0)))</f>
        <v/>
      </c>
      <c r="E1391" s="35" t="str">
        <f ca="1">IF(C1391="","",OFFSET(Zdroj!BB$16,A1379-1,0))</f>
        <v/>
      </c>
      <c r="F1391" s="450"/>
      <c r="G1391" s="451"/>
    </row>
    <row r="1392" spans="1:7" x14ac:dyDescent="0.25">
      <c r="B1392" s="449"/>
      <c r="C1392" s="83" t="str">
        <f ca="1">IF(OFFSET(Zdroj!BC$16,A1379-1,0)=0,"",CONCATENATE("B",$A$2+7," - ",Zdroj!$BC$15))</f>
        <v/>
      </c>
      <c r="D1392" s="81" t="str">
        <f ca="1">IF(C1392="","",CONCATENATE(OFFSET(Zdroj!BC$16,A1379-1,0)))</f>
        <v/>
      </c>
      <c r="E1392" s="35" t="str">
        <f ca="1">IF(C1392="","",OFFSET(Zdroj!BD$16,A1379-1,0))</f>
        <v/>
      </c>
      <c r="F1392" s="450"/>
      <c r="G1392" s="451"/>
    </row>
    <row r="1393" spans="1:7" x14ac:dyDescent="0.25">
      <c r="B1393" s="449"/>
      <c r="C1393" s="83" t="str">
        <f ca="1">IF(OFFSET(Zdroj!BE$16,A1379-1,0)=0,"",CONCATENATE("B",$A$2+8," - ",Zdroj!$BE$15))</f>
        <v/>
      </c>
      <c r="D1393" s="81" t="str">
        <f ca="1">IF(C1393="","",CONCATENATE(OFFSET(Zdroj!BE$16,A1379-1,0)))</f>
        <v/>
      </c>
      <c r="E1393" s="35" t="str">
        <f ca="1">IF(C1393="","",OFFSET(Zdroj!BF$16,A1379-1,0))</f>
        <v/>
      </c>
      <c r="F1393" s="450"/>
      <c r="G1393" s="451"/>
    </row>
    <row r="1394" spans="1:7" x14ac:dyDescent="0.25">
      <c r="B1394" s="449"/>
      <c r="C1394" s="83" t="str">
        <f ca="1">IF(OFFSET(Zdroj!BG$16,A1379-1,0)=0,"",CONCATENATE("C",$A$2," - ",Zdroj!$BG$15))</f>
        <v/>
      </c>
      <c r="D1394" s="81" t="str">
        <f ca="1">IF(C1394="","",CONCATENATE(OFFSET(Zdroj!BG$16,A1379-1,0)))</f>
        <v/>
      </c>
      <c r="E1394" s="35" t="str">
        <f ca="1">IF(C1394="","",OFFSET(Zdroj!BH$16,A1379-1,0))</f>
        <v/>
      </c>
      <c r="F1394" s="450" t="str">
        <f t="shared" ref="F1394" ca="1" si="319">IF(SUM(E1394:E1395)=0,"",SUM(E1394:E1395))</f>
        <v/>
      </c>
      <c r="G1394" s="451"/>
    </row>
    <row r="1395" spans="1:7" x14ac:dyDescent="0.25">
      <c r="B1395" s="449"/>
      <c r="C1395" s="83" t="str">
        <f ca="1">IF(OFFSET(Zdroj!BI$16,A1379-1,0)=0,"",CONCATENATE("C",$A$2+1," - ",Zdroj!$BI$15))</f>
        <v/>
      </c>
      <c r="D1395" s="81" t="str">
        <f ca="1">IF(C1395="","",CONCATENATE(OFFSET(Zdroj!BI$16,A1379-1,0)))</f>
        <v/>
      </c>
      <c r="E1395" s="35" t="str">
        <f ca="1">IF(C1395="","",OFFSET(Zdroj!BJ$16,A1379-1,0))</f>
        <v/>
      </c>
      <c r="F1395" s="450"/>
      <c r="G1395" s="451"/>
    </row>
    <row r="1396" spans="1:7" x14ac:dyDescent="0.25">
      <c r="A1396">
        <f>SUM((ROW()+15)/17)</f>
        <v>83</v>
      </c>
      <c r="B1396" s="449" t="str">
        <f ca="1">IF(OFFSET(Zdroj!$B$16,A1396-1,0)&gt;0,CONCATENATE(A1396,"
","___ ","
",OFFSET(Zdroj!$B$16,A1396-1,0)),"")</f>
        <v/>
      </c>
      <c r="C1396" s="83" t="str">
        <f ca="1">IF(OFFSET(Zdroj!AI$16,A1396-1,0)=0,"",CONCATENATE("A",$A$2," - ",Zdroj!$AI$15))</f>
        <v/>
      </c>
      <c r="D1396" s="81" t="str">
        <f ca="1">IF(C1396="","",CONCATENATE(OFFSET(Zdroj!AI$16,A1396-1,0)," - ",OFFSET(Zdroj!BK$16,A1396-1,0)))</f>
        <v/>
      </c>
      <c r="E1396" s="35" t="str">
        <f ca="1">IF(C1396="","",OFFSET(Zdroj!BL$16,A1396-1,0))</f>
        <v/>
      </c>
      <c r="F1396" s="450" t="str">
        <f t="shared" ref="F1396" ca="1" si="320">IF(SUM(E1396:E1401)=0,"",SUM(E1396:E1401))</f>
        <v/>
      </c>
      <c r="G1396" s="451" t="str">
        <f t="shared" ref="G1396" ca="1" si="321">IF(SUM(E1396:E1412)=0,"",SUM(E1396:E1412))</f>
        <v/>
      </c>
    </row>
    <row r="1397" spans="1:7" x14ac:dyDescent="0.25">
      <c r="B1397" s="449"/>
      <c r="C1397" s="83" t="str">
        <f ca="1">IF(OFFSET(Zdroj!AJ$16,A1396-1,0)=0,"",CONCATENATE("A",$A$2+1," - ",Zdroj!$AJ$15))</f>
        <v/>
      </c>
      <c r="D1397" s="81" t="str">
        <f ca="1">IF(C1397="","",CONCATENATE(OFFSET(Zdroj!AJ$16,A1396-1,0)," - ",OFFSET(Zdroj!BM$16,A1396-1,0)))</f>
        <v/>
      </c>
      <c r="E1397" s="35" t="str">
        <f ca="1">IF(C1397="","",OFFSET(Zdroj!BN$16,A1396-1,0))</f>
        <v/>
      </c>
      <c r="F1397" s="450"/>
      <c r="G1397" s="451"/>
    </row>
    <row r="1398" spans="1:7" x14ac:dyDescent="0.25">
      <c r="B1398" s="449"/>
      <c r="C1398" s="83" t="str">
        <f ca="1">IF(OFFSET(Zdroj!AK$16,A1396-1,0)=0,"",CONCATENATE("A",$A$2+2," - ",Zdroj!$AK$15))</f>
        <v/>
      </c>
      <c r="D1398" s="81" t="str">
        <f ca="1">IF(C1398="","",CONCATENATE(OFFSET(Zdroj!AK$16,A1396-1,0)," - ",OFFSET(Zdroj!BO$16,A1396-1,0)))</f>
        <v/>
      </c>
      <c r="E1398" s="35" t="str">
        <f ca="1">IF(C1398="","",OFFSET(Zdroj!BP$16,A1396-1,0))</f>
        <v/>
      </c>
      <c r="F1398" s="450"/>
      <c r="G1398" s="451"/>
    </row>
    <row r="1399" spans="1:7" x14ac:dyDescent="0.25">
      <c r="B1399" s="449"/>
      <c r="C1399" s="83" t="str">
        <f ca="1">IF(OFFSET(Zdroj!AL$16,A1396-1,0)=0,"",CONCATENATE("A",$A$2+3," - ",Zdroj!$AL$15))</f>
        <v/>
      </c>
      <c r="D1399" s="81" t="str">
        <f ca="1">IF(C1399="","",CONCATENATE(OFFSET(Zdroj!AL$16,A1396-1,0)," - ",OFFSET(Zdroj!BQ$16,A1396-1,0)))</f>
        <v/>
      </c>
      <c r="E1399" s="35" t="str">
        <f ca="1">IF(C1399="","",OFFSET(Zdroj!BR$16,A1396-1,0))</f>
        <v/>
      </c>
      <c r="F1399" s="450"/>
      <c r="G1399" s="451"/>
    </row>
    <row r="1400" spans="1:7" x14ac:dyDescent="0.25">
      <c r="B1400" s="449"/>
      <c r="C1400" s="83" t="str">
        <f ca="1">IF(OFFSET(Zdroj!AM$16,A1396-1,0)=0,"",CONCATENATE("A",$A$2+4," - ",Zdroj!$AM$15))</f>
        <v/>
      </c>
      <c r="D1400" s="81" t="str">
        <f ca="1">IF(C1400="","",CONCATENATE(OFFSET(Zdroj!AM$16,A1396-1,0)," - ",OFFSET(Zdroj!BS$16,A1396-1,0)))</f>
        <v/>
      </c>
      <c r="E1400" s="35" t="str">
        <f ca="1">IF(C1400="","",OFFSET(Zdroj!BT$16,A1396-1,0))</f>
        <v/>
      </c>
      <c r="F1400" s="450"/>
      <c r="G1400" s="451"/>
    </row>
    <row r="1401" spans="1:7" x14ac:dyDescent="0.25">
      <c r="B1401" s="449"/>
      <c r="C1401" s="83" t="str">
        <f ca="1">IF(OFFSET(Zdroj!AN$16,A1396-1,0)=0,"",CONCATENATE("A",$A$2+5," - ",Zdroj!$AN$15))</f>
        <v/>
      </c>
      <c r="D1401" s="81" t="str">
        <f ca="1">IF(C1401="","",CONCATENATE(OFFSET(Zdroj!AN$16,A1396-1,0)," - ",OFFSET(Zdroj!BU$16,A1396-1,0)))</f>
        <v/>
      </c>
      <c r="E1401" s="35" t="str">
        <f ca="1">IF(C1401="","",OFFSET(Zdroj!BV$16,A1396-1,0))</f>
        <v/>
      </c>
      <c r="F1401" s="450"/>
      <c r="G1401" s="451"/>
    </row>
    <row r="1402" spans="1:7" x14ac:dyDescent="0.25">
      <c r="B1402" s="449"/>
      <c r="C1402" s="83" t="str">
        <f ca="1">IF(OFFSET(Zdroj!AO$16,A1396-1,0)=0,"",CONCATENATE("B",$A$2," - ",Zdroj!$AO$15))</f>
        <v/>
      </c>
      <c r="D1402" s="81" t="str">
        <f ca="1">IF(C1402="","",CONCATENATE(OFFSET(Zdroj!AO$16,A1396-1,0)))</f>
        <v/>
      </c>
      <c r="E1402" s="35" t="str">
        <f ca="1">IF(C1402="","",OFFSET(Zdroj!AP$16,A1396-1,0))</f>
        <v/>
      </c>
      <c r="F1402" s="450" t="str">
        <f t="shared" ref="F1402" ca="1" si="322">IF(SUM(E1402:E1410)=0,"",SUM(E1402:E1410))</f>
        <v/>
      </c>
      <c r="G1402" s="451"/>
    </row>
    <row r="1403" spans="1:7" x14ac:dyDescent="0.25">
      <c r="B1403" s="449"/>
      <c r="C1403" s="83" t="str">
        <f ca="1">IF(OFFSET(Zdroj!AQ$16,A1396-1,0)=0,"",CONCATENATE("B",$A$2+1," - ",Zdroj!$AQ$15))</f>
        <v/>
      </c>
      <c r="D1403" s="81" t="str">
        <f ca="1">IF(C1403="","",CONCATENATE(OFFSET(Zdroj!AQ$16,A1396-1,0)))</f>
        <v/>
      </c>
      <c r="E1403" s="35" t="str">
        <f ca="1">IF(C1403="","",OFFSET(Zdroj!AR$16,A1396-1,0))</f>
        <v/>
      </c>
      <c r="F1403" s="450"/>
      <c r="G1403" s="451"/>
    </row>
    <row r="1404" spans="1:7" x14ac:dyDescent="0.25">
      <c r="B1404" s="449"/>
      <c r="C1404" s="83" t="str">
        <f ca="1">IF(OFFSET(Zdroj!AS$16,A1396-1,0)=0,"",CONCATENATE("B",$A$2+2," - ",Zdroj!$AS$15))</f>
        <v/>
      </c>
      <c r="D1404" s="81" t="str">
        <f ca="1">IF(C1404="","",CONCATENATE(OFFSET(Zdroj!AS$16,A1396-1,0)))</f>
        <v/>
      </c>
      <c r="E1404" s="35" t="str">
        <f ca="1">IF(C1404="","",OFFSET(Zdroj!AT$16,A1396-1,0))</f>
        <v/>
      </c>
      <c r="F1404" s="450"/>
      <c r="G1404" s="451"/>
    </row>
    <row r="1405" spans="1:7" x14ac:dyDescent="0.25">
      <c r="B1405" s="449"/>
      <c r="C1405" s="83" t="str">
        <f ca="1">IF(OFFSET(Zdroj!AU$16,A1396-1,0)=0,"",CONCATENATE("B",$A$2+3," - ",Zdroj!$AU$15))</f>
        <v/>
      </c>
      <c r="D1405" s="81" t="str">
        <f ca="1">IF(C1405="","",CONCATENATE(OFFSET(Zdroj!AU$16,A1396-1,0)))</f>
        <v/>
      </c>
      <c r="E1405" s="35" t="str">
        <f ca="1">IF(C1405="","",OFFSET(Zdroj!AV$16,A1396-1,0))</f>
        <v/>
      </c>
      <c r="F1405" s="450"/>
      <c r="G1405" s="451"/>
    </row>
    <row r="1406" spans="1:7" x14ac:dyDescent="0.25">
      <c r="B1406" s="449"/>
      <c r="C1406" s="83" t="str">
        <f ca="1">IF(OFFSET(Zdroj!AW$16,A1396-1,0)=0,"",CONCATENATE("B",$A$2+4," - ",Zdroj!$AW$15))</f>
        <v/>
      </c>
      <c r="D1406" s="81" t="str">
        <f ca="1">IF(C1406="","",CONCATENATE(OFFSET(Zdroj!AW$16,A1396-1,0)))</f>
        <v/>
      </c>
      <c r="E1406" s="35" t="str">
        <f ca="1">IF(C1406="","",OFFSET(Zdroj!AX$16,A1396-1,0))</f>
        <v/>
      </c>
      <c r="F1406" s="450"/>
      <c r="G1406" s="451"/>
    </row>
    <row r="1407" spans="1:7" x14ac:dyDescent="0.25">
      <c r="B1407" s="449"/>
      <c r="C1407" s="83" t="str">
        <f ca="1">IF(OFFSET(Zdroj!AY$16,A1396-1,0)=0,"",CONCATENATE("B",$A$2+5," - ",Zdroj!$AY$15))</f>
        <v/>
      </c>
      <c r="D1407" s="81" t="str">
        <f ca="1">IF(C1407="","",CONCATENATE(OFFSET(Zdroj!AY$16,A1396-1,0)))</f>
        <v/>
      </c>
      <c r="E1407" s="35" t="str">
        <f ca="1">IF(C1407="","",OFFSET(Zdroj!AZ$16,A1396-1,0))</f>
        <v/>
      </c>
      <c r="F1407" s="450"/>
      <c r="G1407" s="451"/>
    </row>
    <row r="1408" spans="1:7" x14ac:dyDescent="0.25">
      <c r="B1408" s="449"/>
      <c r="C1408" s="83" t="str">
        <f ca="1">IF(OFFSET(Zdroj!BA$16,A1396-1,0)=0,"",CONCATENATE("B",$A$2+6," - ",Zdroj!$BA$15))</f>
        <v/>
      </c>
      <c r="D1408" s="81" t="str">
        <f ca="1">IF(C1408="","",CONCATENATE(OFFSET(Zdroj!BA$16,A1396-1,0)))</f>
        <v/>
      </c>
      <c r="E1408" s="35" t="str">
        <f ca="1">IF(C1408="","",OFFSET(Zdroj!BB$16,A1396-1,0))</f>
        <v/>
      </c>
      <c r="F1408" s="450"/>
      <c r="G1408" s="451"/>
    </row>
    <row r="1409" spans="1:7" x14ac:dyDescent="0.25">
      <c r="B1409" s="449"/>
      <c r="C1409" s="83" t="str">
        <f ca="1">IF(OFFSET(Zdroj!BC$16,A1396-1,0)=0,"",CONCATENATE("B",$A$2+7," - ",Zdroj!$BC$15))</f>
        <v/>
      </c>
      <c r="D1409" s="81" t="str">
        <f ca="1">IF(C1409="","",CONCATENATE(OFFSET(Zdroj!BC$16,A1396-1,0)))</f>
        <v/>
      </c>
      <c r="E1409" s="35" t="str">
        <f ca="1">IF(C1409="","",OFFSET(Zdroj!BD$16,A1396-1,0))</f>
        <v/>
      </c>
      <c r="F1409" s="450"/>
      <c r="G1409" s="451"/>
    </row>
    <row r="1410" spans="1:7" x14ac:dyDescent="0.25">
      <c r="B1410" s="449"/>
      <c r="C1410" s="83" t="str">
        <f ca="1">IF(OFFSET(Zdroj!BE$16,A1396-1,0)=0,"",CONCATENATE("B",$A$2+8," - ",Zdroj!$BE$15))</f>
        <v/>
      </c>
      <c r="D1410" s="81" t="str">
        <f ca="1">IF(C1410="","",CONCATENATE(OFFSET(Zdroj!BE$16,A1396-1,0)))</f>
        <v/>
      </c>
      <c r="E1410" s="35" t="str">
        <f ca="1">IF(C1410="","",OFFSET(Zdroj!BF$16,A1396-1,0))</f>
        <v/>
      </c>
      <c r="F1410" s="450"/>
      <c r="G1410" s="451"/>
    </row>
    <row r="1411" spans="1:7" x14ac:dyDescent="0.25">
      <c r="B1411" s="449"/>
      <c r="C1411" s="83" t="str">
        <f ca="1">IF(OFFSET(Zdroj!BG$16,A1396-1,0)=0,"",CONCATENATE("C",$A$2," - ",Zdroj!$BG$15))</f>
        <v/>
      </c>
      <c r="D1411" s="81" t="str">
        <f ca="1">IF(C1411="","",CONCATENATE(OFFSET(Zdroj!BG$16,A1396-1,0)))</f>
        <v/>
      </c>
      <c r="E1411" s="35" t="str">
        <f ca="1">IF(C1411="","",OFFSET(Zdroj!BH$16,A1396-1,0))</f>
        <v/>
      </c>
      <c r="F1411" s="450" t="str">
        <f t="shared" ref="F1411" ca="1" si="323">IF(SUM(E1411:E1412)=0,"",SUM(E1411:E1412))</f>
        <v/>
      </c>
      <c r="G1411" s="451"/>
    </row>
    <row r="1412" spans="1:7" x14ac:dyDescent="0.25">
      <c r="B1412" s="449"/>
      <c r="C1412" s="83" t="str">
        <f ca="1">IF(OFFSET(Zdroj!BI$16,A1396-1,0)=0,"",CONCATENATE("C",$A$2+1," - ",Zdroj!$BI$15))</f>
        <v/>
      </c>
      <c r="D1412" s="81" t="str">
        <f ca="1">IF(C1412="","",CONCATENATE(OFFSET(Zdroj!BI$16,A1396-1,0)))</f>
        <v/>
      </c>
      <c r="E1412" s="35" t="str">
        <f ca="1">IF(C1412="","",OFFSET(Zdroj!BJ$16,A1396-1,0))</f>
        <v/>
      </c>
      <c r="F1412" s="450"/>
      <c r="G1412" s="451"/>
    </row>
    <row r="1413" spans="1:7" x14ac:dyDescent="0.25">
      <c r="A1413">
        <f>SUM((ROW()+15)/17)</f>
        <v>84</v>
      </c>
      <c r="B1413" s="449" t="str">
        <f ca="1">IF(OFFSET(Zdroj!$B$16,A1413-1,0)&gt;0,CONCATENATE(A1413,"
","___ ","
",OFFSET(Zdroj!$B$16,A1413-1,0)),"")</f>
        <v/>
      </c>
      <c r="C1413" s="83" t="str">
        <f ca="1">IF(OFFSET(Zdroj!AI$16,A1413-1,0)=0,"",CONCATENATE("A",$A$2," - ",Zdroj!$AI$15))</f>
        <v/>
      </c>
      <c r="D1413" s="81" t="str">
        <f ca="1">IF(C1413="","",CONCATENATE(OFFSET(Zdroj!AI$16,A1413-1,0)," - ",OFFSET(Zdroj!BK$16,A1413-1,0)))</f>
        <v/>
      </c>
      <c r="E1413" s="35" t="str">
        <f ca="1">IF(C1413="","",OFFSET(Zdroj!BL$16,A1413-1,0))</f>
        <v/>
      </c>
      <c r="F1413" s="450" t="str">
        <f t="shared" ref="F1413" ca="1" si="324">IF(SUM(E1413:E1418)=0,"",SUM(E1413:E1418))</f>
        <v/>
      </c>
      <c r="G1413" s="451" t="str">
        <f t="shared" ref="G1413" ca="1" si="325">IF(SUM(E1413:E1429)=0,"",SUM(E1413:E1429))</f>
        <v/>
      </c>
    </row>
    <row r="1414" spans="1:7" x14ac:dyDescent="0.25">
      <c r="B1414" s="449"/>
      <c r="C1414" s="83" t="str">
        <f ca="1">IF(OFFSET(Zdroj!AJ$16,A1413-1,0)=0,"",CONCATENATE("A",$A$2+1," - ",Zdroj!$AJ$15))</f>
        <v/>
      </c>
      <c r="D1414" s="81" t="str">
        <f ca="1">IF(C1414="","",CONCATENATE(OFFSET(Zdroj!AJ$16,A1413-1,0)," - ",OFFSET(Zdroj!BM$16,A1413-1,0)))</f>
        <v/>
      </c>
      <c r="E1414" s="35" t="str">
        <f ca="1">IF(C1414="","",OFFSET(Zdroj!BN$16,A1413-1,0))</f>
        <v/>
      </c>
      <c r="F1414" s="450"/>
      <c r="G1414" s="451"/>
    </row>
    <row r="1415" spans="1:7" x14ac:dyDescent="0.25">
      <c r="B1415" s="449"/>
      <c r="C1415" s="83" t="str">
        <f ca="1">IF(OFFSET(Zdroj!AK$16,A1413-1,0)=0,"",CONCATENATE("A",$A$2+2," - ",Zdroj!$AK$15))</f>
        <v/>
      </c>
      <c r="D1415" s="81" t="str">
        <f ca="1">IF(C1415="","",CONCATENATE(OFFSET(Zdroj!AK$16,A1413-1,0)," - ",OFFSET(Zdroj!BO$16,A1413-1,0)))</f>
        <v/>
      </c>
      <c r="E1415" s="35" t="str">
        <f ca="1">IF(C1415="","",OFFSET(Zdroj!BP$16,A1413-1,0))</f>
        <v/>
      </c>
      <c r="F1415" s="450"/>
      <c r="G1415" s="451"/>
    </row>
    <row r="1416" spans="1:7" x14ac:dyDescent="0.25">
      <c r="B1416" s="449"/>
      <c r="C1416" s="83" t="str">
        <f ca="1">IF(OFFSET(Zdroj!AL$16,A1413-1,0)=0,"",CONCATENATE("A",$A$2+3," - ",Zdroj!$AL$15))</f>
        <v/>
      </c>
      <c r="D1416" s="81" t="str">
        <f ca="1">IF(C1416="","",CONCATENATE(OFFSET(Zdroj!AL$16,A1413-1,0)," - ",OFFSET(Zdroj!BQ$16,A1413-1,0)))</f>
        <v/>
      </c>
      <c r="E1416" s="35" t="str">
        <f ca="1">IF(C1416="","",OFFSET(Zdroj!BR$16,A1413-1,0))</f>
        <v/>
      </c>
      <c r="F1416" s="450"/>
      <c r="G1416" s="451"/>
    </row>
    <row r="1417" spans="1:7" x14ac:dyDescent="0.25">
      <c r="B1417" s="449"/>
      <c r="C1417" s="83" t="str">
        <f ca="1">IF(OFFSET(Zdroj!AM$16,A1413-1,0)=0,"",CONCATENATE("A",$A$2+4," - ",Zdroj!$AM$15))</f>
        <v/>
      </c>
      <c r="D1417" s="81" t="str">
        <f ca="1">IF(C1417="","",CONCATENATE(OFFSET(Zdroj!AM$16,A1413-1,0)," - ",OFFSET(Zdroj!BS$16,A1413-1,0)))</f>
        <v/>
      </c>
      <c r="E1417" s="35" t="str">
        <f ca="1">IF(C1417="","",OFFSET(Zdroj!BT$16,A1413-1,0))</f>
        <v/>
      </c>
      <c r="F1417" s="450"/>
      <c r="G1417" s="451"/>
    </row>
    <row r="1418" spans="1:7" x14ac:dyDescent="0.25">
      <c r="B1418" s="449"/>
      <c r="C1418" s="83" t="str">
        <f ca="1">IF(OFFSET(Zdroj!AN$16,A1413-1,0)=0,"",CONCATENATE("A",$A$2+5," - ",Zdroj!$AN$15))</f>
        <v/>
      </c>
      <c r="D1418" s="81" t="str">
        <f ca="1">IF(C1418="","",CONCATENATE(OFFSET(Zdroj!AN$16,A1413-1,0)," - ",OFFSET(Zdroj!BU$16,A1413-1,0)))</f>
        <v/>
      </c>
      <c r="E1418" s="35" t="str">
        <f ca="1">IF(C1418="","",OFFSET(Zdroj!BV$16,A1413-1,0))</f>
        <v/>
      </c>
      <c r="F1418" s="450"/>
      <c r="G1418" s="451"/>
    </row>
    <row r="1419" spans="1:7" x14ac:dyDescent="0.25">
      <c r="B1419" s="449"/>
      <c r="C1419" s="83" t="str">
        <f ca="1">IF(OFFSET(Zdroj!AO$16,A1413-1,0)=0,"",CONCATENATE("B",$A$2," - ",Zdroj!$AO$15))</f>
        <v/>
      </c>
      <c r="D1419" s="81" t="str">
        <f ca="1">IF(C1419="","",CONCATENATE(OFFSET(Zdroj!AO$16,A1413-1,0)))</f>
        <v/>
      </c>
      <c r="E1419" s="35" t="str">
        <f ca="1">IF(C1419="","",OFFSET(Zdroj!AP$16,A1413-1,0))</f>
        <v/>
      </c>
      <c r="F1419" s="450" t="str">
        <f t="shared" ref="F1419" ca="1" si="326">IF(SUM(E1419:E1427)=0,"",SUM(E1419:E1427))</f>
        <v/>
      </c>
      <c r="G1419" s="451"/>
    </row>
    <row r="1420" spans="1:7" x14ac:dyDescent="0.25">
      <c r="B1420" s="449"/>
      <c r="C1420" s="83" t="str">
        <f ca="1">IF(OFFSET(Zdroj!AQ$16,A1413-1,0)=0,"",CONCATENATE("B",$A$2+1," - ",Zdroj!$AQ$15))</f>
        <v/>
      </c>
      <c r="D1420" s="81" t="str">
        <f ca="1">IF(C1420="","",CONCATENATE(OFFSET(Zdroj!AQ$16,A1413-1,0)))</f>
        <v/>
      </c>
      <c r="E1420" s="35" t="str">
        <f ca="1">IF(C1420="","",OFFSET(Zdroj!AR$16,A1413-1,0))</f>
        <v/>
      </c>
      <c r="F1420" s="450"/>
      <c r="G1420" s="451"/>
    </row>
    <row r="1421" spans="1:7" x14ac:dyDescent="0.25">
      <c r="B1421" s="449"/>
      <c r="C1421" s="83" t="str">
        <f ca="1">IF(OFFSET(Zdroj!AS$16,A1413-1,0)=0,"",CONCATENATE("B",$A$2+2," - ",Zdroj!$AS$15))</f>
        <v/>
      </c>
      <c r="D1421" s="81" t="str">
        <f ca="1">IF(C1421="","",CONCATENATE(OFFSET(Zdroj!AS$16,A1413-1,0)))</f>
        <v/>
      </c>
      <c r="E1421" s="35" t="str">
        <f ca="1">IF(C1421="","",OFFSET(Zdroj!AT$16,A1413-1,0))</f>
        <v/>
      </c>
      <c r="F1421" s="450"/>
      <c r="G1421" s="451"/>
    </row>
    <row r="1422" spans="1:7" x14ac:dyDescent="0.25">
      <c r="B1422" s="449"/>
      <c r="C1422" s="83" t="str">
        <f ca="1">IF(OFFSET(Zdroj!AU$16,A1413-1,0)=0,"",CONCATENATE("B",$A$2+3," - ",Zdroj!$AU$15))</f>
        <v/>
      </c>
      <c r="D1422" s="81" t="str">
        <f ca="1">IF(C1422="","",CONCATENATE(OFFSET(Zdroj!AU$16,A1413-1,0)))</f>
        <v/>
      </c>
      <c r="E1422" s="35" t="str">
        <f ca="1">IF(C1422="","",OFFSET(Zdroj!AV$16,A1413-1,0))</f>
        <v/>
      </c>
      <c r="F1422" s="450"/>
      <c r="G1422" s="451"/>
    </row>
    <row r="1423" spans="1:7" x14ac:dyDescent="0.25">
      <c r="B1423" s="449"/>
      <c r="C1423" s="83" t="str">
        <f ca="1">IF(OFFSET(Zdroj!AW$16,A1413-1,0)=0,"",CONCATENATE("B",$A$2+4," - ",Zdroj!$AW$15))</f>
        <v/>
      </c>
      <c r="D1423" s="81" t="str">
        <f ca="1">IF(C1423="","",CONCATENATE(OFFSET(Zdroj!AW$16,A1413-1,0)))</f>
        <v/>
      </c>
      <c r="E1423" s="35" t="str">
        <f ca="1">IF(C1423="","",OFFSET(Zdroj!AX$16,A1413-1,0))</f>
        <v/>
      </c>
      <c r="F1423" s="450"/>
      <c r="G1423" s="451"/>
    </row>
    <row r="1424" spans="1:7" x14ac:dyDescent="0.25">
      <c r="B1424" s="449"/>
      <c r="C1424" s="83" t="str">
        <f ca="1">IF(OFFSET(Zdroj!AY$16,A1413-1,0)=0,"",CONCATENATE("B",$A$2+5," - ",Zdroj!$AY$15))</f>
        <v/>
      </c>
      <c r="D1424" s="81" t="str">
        <f ca="1">IF(C1424="","",CONCATENATE(OFFSET(Zdroj!AY$16,A1413-1,0)))</f>
        <v/>
      </c>
      <c r="E1424" s="35" t="str">
        <f ca="1">IF(C1424="","",OFFSET(Zdroj!AZ$16,A1413-1,0))</f>
        <v/>
      </c>
      <c r="F1424" s="450"/>
      <c r="G1424" s="451"/>
    </row>
    <row r="1425" spans="1:7" x14ac:dyDescent="0.25">
      <c r="B1425" s="449"/>
      <c r="C1425" s="83" t="str">
        <f ca="1">IF(OFFSET(Zdroj!BA$16,A1413-1,0)=0,"",CONCATENATE("B",$A$2+6," - ",Zdroj!$BA$15))</f>
        <v/>
      </c>
      <c r="D1425" s="81" t="str">
        <f ca="1">IF(C1425="","",CONCATENATE(OFFSET(Zdroj!BA$16,A1413-1,0)))</f>
        <v/>
      </c>
      <c r="E1425" s="35" t="str">
        <f ca="1">IF(C1425="","",OFFSET(Zdroj!BB$16,A1413-1,0))</f>
        <v/>
      </c>
      <c r="F1425" s="450"/>
      <c r="G1425" s="451"/>
    </row>
    <row r="1426" spans="1:7" x14ac:dyDescent="0.25">
      <c r="B1426" s="449"/>
      <c r="C1426" s="83" t="str">
        <f ca="1">IF(OFFSET(Zdroj!BC$16,A1413-1,0)=0,"",CONCATENATE("B",$A$2+7," - ",Zdroj!$BC$15))</f>
        <v/>
      </c>
      <c r="D1426" s="81" t="str">
        <f ca="1">IF(C1426="","",CONCATENATE(OFFSET(Zdroj!BC$16,A1413-1,0)))</f>
        <v/>
      </c>
      <c r="E1426" s="35" t="str">
        <f ca="1">IF(C1426="","",OFFSET(Zdroj!BD$16,A1413-1,0))</f>
        <v/>
      </c>
      <c r="F1426" s="450"/>
      <c r="G1426" s="451"/>
    </row>
    <row r="1427" spans="1:7" x14ac:dyDescent="0.25">
      <c r="B1427" s="449"/>
      <c r="C1427" s="83" t="str">
        <f ca="1">IF(OFFSET(Zdroj!BE$16,A1413-1,0)=0,"",CONCATENATE("B",$A$2+8," - ",Zdroj!$BE$15))</f>
        <v/>
      </c>
      <c r="D1427" s="81" t="str">
        <f ca="1">IF(C1427="","",CONCATENATE(OFFSET(Zdroj!BE$16,A1413-1,0)))</f>
        <v/>
      </c>
      <c r="E1427" s="35" t="str">
        <f ca="1">IF(C1427="","",OFFSET(Zdroj!BF$16,A1413-1,0))</f>
        <v/>
      </c>
      <c r="F1427" s="450"/>
      <c r="G1427" s="451"/>
    </row>
    <row r="1428" spans="1:7" x14ac:dyDescent="0.25">
      <c r="B1428" s="449"/>
      <c r="C1428" s="83" t="str">
        <f ca="1">IF(OFFSET(Zdroj!BG$16,A1413-1,0)=0,"",CONCATENATE("C",$A$2," - ",Zdroj!$BG$15))</f>
        <v/>
      </c>
      <c r="D1428" s="81" t="str">
        <f ca="1">IF(C1428="","",CONCATENATE(OFFSET(Zdroj!BG$16,A1413-1,0)))</f>
        <v/>
      </c>
      <c r="E1428" s="35" t="str">
        <f ca="1">IF(C1428="","",OFFSET(Zdroj!BH$16,A1413-1,0))</f>
        <v/>
      </c>
      <c r="F1428" s="450" t="str">
        <f t="shared" ref="F1428" ca="1" si="327">IF(SUM(E1428:E1429)=0,"",SUM(E1428:E1429))</f>
        <v/>
      </c>
      <c r="G1428" s="451"/>
    </row>
    <row r="1429" spans="1:7" x14ac:dyDescent="0.25">
      <c r="B1429" s="449"/>
      <c r="C1429" s="83" t="str">
        <f ca="1">IF(OFFSET(Zdroj!BI$16,A1413-1,0)=0,"",CONCATENATE("C",$A$2+1," - ",Zdroj!$BI$15))</f>
        <v/>
      </c>
      <c r="D1429" s="81" t="str">
        <f ca="1">IF(C1429="","",CONCATENATE(OFFSET(Zdroj!BI$16,A1413-1,0)))</f>
        <v/>
      </c>
      <c r="E1429" s="35" t="str">
        <f ca="1">IF(C1429="","",OFFSET(Zdroj!BJ$16,A1413-1,0))</f>
        <v/>
      </c>
      <c r="F1429" s="450"/>
      <c r="G1429" s="451"/>
    </row>
    <row r="1430" spans="1:7" x14ac:dyDescent="0.25">
      <c r="A1430">
        <f>SUM((ROW()+15)/17)</f>
        <v>85</v>
      </c>
      <c r="B1430" s="449" t="str">
        <f ca="1">IF(OFFSET(Zdroj!$B$16,A1430-1,0)&gt;0,CONCATENATE(A1430,"
","___ ","
",OFFSET(Zdroj!$B$16,A1430-1,0)),"")</f>
        <v/>
      </c>
      <c r="C1430" s="83" t="str">
        <f ca="1">IF(OFFSET(Zdroj!AI$16,A1430-1,0)=0,"",CONCATENATE("A",$A$2," - ",Zdroj!$AI$15))</f>
        <v/>
      </c>
      <c r="D1430" s="81" t="str">
        <f ca="1">IF(C1430="","",CONCATENATE(OFFSET(Zdroj!AI$16,A1430-1,0)," - ",OFFSET(Zdroj!BK$16,A1430-1,0)))</f>
        <v/>
      </c>
      <c r="E1430" s="35" t="str">
        <f ca="1">IF(C1430="","",OFFSET(Zdroj!BL$16,A1430-1,0))</f>
        <v/>
      </c>
      <c r="F1430" s="450" t="str">
        <f t="shared" ref="F1430" ca="1" si="328">IF(SUM(E1430:E1435)=0,"",SUM(E1430:E1435))</f>
        <v/>
      </c>
      <c r="G1430" s="451" t="str">
        <f t="shared" ref="G1430" ca="1" si="329">IF(SUM(E1430:E1446)=0,"",SUM(E1430:E1446))</f>
        <v/>
      </c>
    </row>
    <row r="1431" spans="1:7" x14ac:dyDescent="0.25">
      <c r="B1431" s="449"/>
      <c r="C1431" s="83" t="str">
        <f ca="1">IF(OFFSET(Zdroj!AJ$16,A1430-1,0)=0,"",CONCATENATE("A",$A$2+1," - ",Zdroj!$AJ$15))</f>
        <v/>
      </c>
      <c r="D1431" s="81" t="str">
        <f ca="1">IF(C1431="","",CONCATENATE(OFFSET(Zdroj!AJ$16,A1430-1,0)," - ",OFFSET(Zdroj!BM$16,A1430-1,0)))</f>
        <v/>
      </c>
      <c r="E1431" s="35" t="str">
        <f ca="1">IF(C1431="","",OFFSET(Zdroj!BN$16,A1430-1,0))</f>
        <v/>
      </c>
      <c r="F1431" s="450"/>
      <c r="G1431" s="451"/>
    </row>
    <row r="1432" spans="1:7" x14ac:dyDescent="0.25">
      <c r="B1432" s="449"/>
      <c r="C1432" s="83" t="str">
        <f ca="1">IF(OFFSET(Zdroj!AK$16,A1430-1,0)=0,"",CONCATENATE("A",$A$2+2," - ",Zdroj!$AK$15))</f>
        <v/>
      </c>
      <c r="D1432" s="81" t="str">
        <f ca="1">IF(C1432="","",CONCATENATE(OFFSET(Zdroj!AK$16,A1430-1,0)," - ",OFFSET(Zdroj!BO$16,A1430-1,0)))</f>
        <v/>
      </c>
      <c r="E1432" s="35" t="str">
        <f ca="1">IF(C1432="","",OFFSET(Zdroj!BP$16,A1430-1,0))</f>
        <v/>
      </c>
      <c r="F1432" s="450"/>
      <c r="G1432" s="451"/>
    </row>
    <row r="1433" spans="1:7" x14ac:dyDescent="0.25">
      <c r="B1433" s="449"/>
      <c r="C1433" s="83" t="str">
        <f ca="1">IF(OFFSET(Zdroj!AL$16,A1430-1,0)=0,"",CONCATENATE("A",$A$2+3," - ",Zdroj!$AL$15))</f>
        <v/>
      </c>
      <c r="D1433" s="81" t="str">
        <f ca="1">IF(C1433="","",CONCATENATE(OFFSET(Zdroj!AL$16,A1430-1,0)," - ",OFFSET(Zdroj!BQ$16,A1430-1,0)))</f>
        <v/>
      </c>
      <c r="E1433" s="35" t="str">
        <f ca="1">IF(C1433="","",OFFSET(Zdroj!BR$16,A1430-1,0))</f>
        <v/>
      </c>
      <c r="F1433" s="450"/>
      <c r="G1433" s="451"/>
    </row>
    <row r="1434" spans="1:7" x14ac:dyDescent="0.25">
      <c r="B1434" s="449"/>
      <c r="C1434" s="83" t="str">
        <f ca="1">IF(OFFSET(Zdroj!AM$16,A1430-1,0)=0,"",CONCATENATE("A",$A$2+4," - ",Zdroj!$AM$15))</f>
        <v/>
      </c>
      <c r="D1434" s="81" t="str">
        <f ca="1">IF(C1434="","",CONCATENATE(OFFSET(Zdroj!AM$16,A1430-1,0)," - ",OFFSET(Zdroj!BS$16,A1430-1,0)))</f>
        <v/>
      </c>
      <c r="E1434" s="35" t="str">
        <f ca="1">IF(C1434="","",OFFSET(Zdroj!BT$16,A1430-1,0))</f>
        <v/>
      </c>
      <c r="F1434" s="450"/>
      <c r="G1434" s="451"/>
    </row>
    <row r="1435" spans="1:7" x14ac:dyDescent="0.25">
      <c r="B1435" s="449"/>
      <c r="C1435" s="83" t="str">
        <f ca="1">IF(OFFSET(Zdroj!AN$16,A1430-1,0)=0,"",CONCATENATE("A",$A$2+5," - ",Zdroj!$AN$15))</f>
        <v/>
      </c>
      <c r="D1435" s="81" t="str">
        <f ca="1">IF(C1435="","",CONCATENATE(OFFSET(Zdroj!AN$16,A1430-1,0)," - ",OFFSET(Zdroj!BU$16,A1430-1,0)))</f>
        <v/>
      </c>
      <c r="E1435" s="35" t="str">
        <f ca="1">IF(C1435="","",OFFSET(Zdroj!BV$16,A1430-1,0))</f>
        <v/>
      </c>
      <c r="F1435" s="450"/>
      <c r="G1435" s="451"/>
    </row>
    <row r="1436" spans="1:7" x14ac:dyDescent="0.25">
      <c r="B1436" s="449"/>
      <c r="C1436" s="83" t="str">
        <f ca="1">IF(OFFSET(Zdroj!AO$16,A1430-1,0)=0,"",CONCATENATE("B",$A$2," - ",Zdroj!$AO$15))</f>
        <v/>
      </c>
      <c r="D1436" s="81" t="str">
        <f ca="1">IF(C1436="","",CONCATENATE(OFFSET(Zdroj!AO$16,A1430-1,0)))</f>
        <v/>
      </c>
      <c r="E1436" s="35" t="str">
        <f ca="1">IF(C1436="","",OFFSET(Zdroj!AP$16,A1430-1,0))</f>
        <v/>
      </c>
      <c r="F1436" s="450" t="str">
        <f t="shared" ref="F1436" ca="1" si="330">IF(SUM(E1436:E1444)=0,"",SUM(E1436:E1444))</f>
        <v/>
      </c>
      <c r="G1436" s="451"/>
    </row>
    <row r="1437" spans="1:7" x14ac:dyDescent="0.25">
      <c r="B1437" s="449"/>
      <c r="C1437" s="83" t="str">
        <f ca="1">IF(OFFSET(Zdroj!AQ$16,A1430-1,0)=0,"",CONCATENATE("B",$A$2+1," - ",Zdroj!$AQ$15))</f>
        <v/>
      </c>
      <c r="D1437" s="81" t="str">
        <f ca="1">IF(C1437="","",CONCATENATE(OFFSET(Zdroj!AQ$16,A1430-1,0)))</f>
        <v/>
      </c>
      <c r="E1437" s="35" t="str">
        <f ca="1">IF(C1437="","",OFFSET(Zdroj!AR$16,A1430-1,0))</f>
        <v/>
      </c>
      <c r="F1437" s="450"/>
      <c r="G1437" s="451"/>
    </row>
    <row r="1438" spans="1:7" x14ac:dyDescent="0.25">
      <c r="B1438" s="449"/>
      <c r="C1438" s="83" t="str">
        <f ca="1">IF(OFFSET(Zdroj!AS$16,A1430-1,0)=0,"",CONCATENATE("B",$A$2+2," - ",Zdroj!$AS$15))</f>
        <v/>
      </c>
      <c r="D1438" s="81" t="str">
        <f ca="1">IF(C1438="","",CONCATENATE(OFFSET(Zdroj!AS$16,A1430-1,0)))</f>
        <v/>
      </c>
      <c r="E1438" s="35" t="str">
        <f ca="1">IF(C1438="","",OFFSET(Zdroj!AT$16,A1430-1,0))</f>
        <v/>
      </c>
      <c r="F1438" s="450"/>
      <c r="G1438" s="451"/>
    </row>
    <row r="1439" spans="1:7" x14ac:dyDescent="0.25">
      <c r="B1439" s="449"/>
      <c r="C1439" s="83" t="str">
        <f ca="1">IF(OFFSET(Zdroj!AU$16,A1430-1,0)=0,"",CONCATENATE("B",$A$2+3," - ",Zdroj!$AU$15))</f>
        <v/>
      </c>
      <c r="D1439" s="81" t="str">
        <f ca="1">IF(C1439="","",CONCATENATE(OFFSET(Zdroj!AU$16,A1430-1,0)))</f>
        <v/>
      </c>
      <c r="E1439" s="35" t="str">
        <f ca="1">IF(C1439="","",OFFSET(Zdroj!AV$16,A1430-1,0))</f>
        <v/>
      </c>
      <c r="F1439" s="450"/>
      <c r="G1439" s="451"/>
    </row>
    <row r="1440" spans="1:7" x14ac:dyDescent="0.25">
      <c r="B1440" s="449"/>
      <c r="C1440" s="83" t="str">
        <f ca="1">IF(OFFSET(Zdroj!AW$16,A1430-1,0)=0,"",CONCATENATE("B",$A$2+4," - ",Zdroj!$AW$15))</f>
        <v/>
      </c>
      <c r="D1440" s="81" t="str">
        <f ca="1">IF(C1440="","",CONCATENATE(OFFSET(Zdroj!AW$16,A1430-1,0)))</f>
        <v/>
      </c>
      <c r="E1440" s="35" t="str">
        <f ca="1">IF(C1440="","",OFFSET(Zdroj!AX$16,A1430-1,0))</f>
        <v/>
      </c>
      <c r="F1440" s="450"/>
      <c r="G1440" s="451"/>
    </row>
    <row r="1441" spans="1:7" x14ac:dyDescent="0.25">
      <c r="B1441" s="449"/>
      <c r="C1441" s="83" t="str">
        <f ca="1">IF(OFFSET(Zdroj!AY$16,A1430-1,0)=0,"",CONCATENATE("B",$A$2+5," - ",Zdroj!$AY$15))</f>
        <v/>
      </c>
      <c r="D1441" s="81" t="str">
        <f ca="1">IF(C1441="","",CONCATENATE(OFFSET(Zdroj!AY$16,A1430-1,0)))</f>
        <v/>
      </c>
      <c r="E1441" s="35" t="str">
        <f ca="1">IF(C1441="","",OFFSET(Zdroj!AZ$16,A1430-1,0))</f>
        <v/>
      </c>
      <c r="F1441" s="450"/>
      <c r="G1441" s="451"/>
    </row>
    <row r="1442" spans="1:7" x14ac:dyDescent="0.25">
      <c r="B1442" s="449"/>
      <c r="C1442" s="83" t="str">
        <f ca="1">IF(OFFSET(Zdroj!BA$16,A1430-1,0)=0,"",CONCATENATE("B",$A$2+6," - ",Zdroj!$BA$15))</f>
        <v/>
      </c>
      <c r="D1442" s="81" t="str">
        <f ca="1">IF(C1442="","",CONCATENATE(OFFSET(Zdroj!BA$16,A1430-1,0)))</f>
        <v/>
      </c>
      <c r="E1442" s="35" t="str">
        <f ca="1">IF(C1442="","",OFFSET(Zdroj!BB$16,A1430-1,0))</f>
        <v/>
      </c>
      <c r="F1442" s="450"/>
      <c r="G1442" s="451"/>
    </row>
    <row r="1443" spans="1:7" x14ac:dyDescent="0.25">
      <c r="B1443" s="449"/>
      <c r="C1443" s="83" t="str">
        <f ca="1">IF(OFFSET(Zdroj!BC$16,A1430-1,0)=0,"",CONCATENATE("B",$A$2+7," - ",Zdroj!$BC$15))</f>
        <v/>
      </c>
      <c r="D1443" s="81" t="str">
        <f ca="1">IF(C1443="","",CONCATENATE(OFFSET(Zdroj!BC$16,A1430-1,0)))</f>
        <v/>
      </c>
      <c r="E1443" s="35" t="str">
        <f ca="1">IF(C1443="","",OFFSET(Zdroj!BD$16,A1430-1,0))</f>
        <v/>
      </c>
      <c r="F1443" s="450"/>
      <c r="G1443" s="451"/>
    </row>
    <row r="1444" spans="1:7" x14ac:dyDescent="0.25">
      <c r="B1444" s="449"/>
      <c r="C1444" s="83" t="str">
        <f ca="1">IF(OFFSET(Zdroj!BE$16,A1430-1,0)=0,"",CONCATENATE("B",$A$2+8," - ",Zdroj!$BE$15))</f>
        <v/>
      </c>
      <c r="D1444" s="81" t="str">
        <f ca="1">IF(C1444="","",CONCATENATE(OFFSET(Zdroj!BE$16,A1430-1,0)))</f>
        <v/>
      </c>
      <c r="E1444" s="35" t="str">
        <f ca="1">IF(C1444="","",OFFSET(Zdroj!BF$16,A1430-1,0))</f>
        <v/>
      </c>
      <c r="F1444" s="450"/>
      <c r="G1444" s="451"/>
    </row>
    <row r="1445" spans="1:7" x14ac:dyDescent="0.25">
      <c r="B1445" s="449"/>
      <c r="C1445" s="83" t="str">
        <f ca="1">IF(OFFSET(Zdroj!BG$16,A1430-1,0)=0,"",CONCATENATE("C",$A$2," - ",Zdroj!$BG$15))</f>
        <v/>
      </c>
      <c r="D1445" s="81" t="str">
        <f ca="1">IF(C1445="","",CONCATENATE(OFFSET(Zdroj!BG$16,A1430-1,0)))</f>
        <v/>
      </c>
      <c r="E1445" s="35" t="str">
        <f ca="1">IF(C1445="","",OFFSET(Zdroj!BH$16,A1430-1,0))</f>
        <v/>
      </c>
      <c r="F1445" s="450" t="str">
        <f t="shared" ref="F1445" ca="1" si="331">IF(SUM(E1445:E1446)=0,"",SUM(E1445:E1446))</f>
        <v/>
      </c>
      <c r="G1445" s="451"/>
    </row>
    <row r="1446" spans="1:7" x14ac:dyDescent="0.25">
      <c r="B1446" s="449"/>
      <c r="C1446" s="83" t="str">
        <f ca="1">IF(OFFSET(Zdroj!BI$16,A1430-1,0)=0,"",CONCATENATE("C",$A$2+1," - ",Zdroj!$BI$15))</f>
        <v/>
      </c>
      <c r="D1446" s="81" t="str">
        <f ca="1">IF(C1446="","",CONCATENATE(OFFSET(Zdroj!BI$16,A1430-1,0)))</f>
        <v/>
      </c>
      <c r="E1446" s="35" t="str">
        <f ca="1">IF(C1446="","",OFFSET(Zdroj!BJ$16,A1430-1,0))</f>
        <v/>
      </c>
      <c r="F1446" s="450"/>
      <c r="G1446" s="451"/>
    </row>
    <row r="1447" spans="1:7" x14ac:dyDescent="0.25">
      <c r="A1447">
        <f>SUM((ROW()+15)/17)</f>
        <v>86</v>
      </c>
      <c r="B1447" s="449" t="str">
        <f ca="1">IF(OFFSET(Zdroj!$B$16,A1447-1,0)&gt;0,CONCATENATE(A1447,"
","___ ","
",OFFSET(Zdroj!$B$16,A1447-1,0)),"")</f>
        <v/>
      </c>
      <c r="C1447" s="83" t="str">
        <f ca="1">IF(OFFSET(Zdroj!AI$16,A1447-1,0)=0,"",CONCATENATE("A",$A$2," - ",Zdroj!$AI$15))</f>
        <v/>
      </c>
      <c r="D1447" s="81" t="str">
        <f ca="1">IF(C1447="","",CONCATENATE(OFFSET(Zdroj!AI$16,A1447-1,0)," - ",OFFSET(Zdroj!BK$16,A1447-1,0)))</f>
        <v/>
      </c>
      <c r="E1447" s="35" t="str">
        <f ca="1">IF(C1447="","",OFFSET(Zdroj!BL$16,A1447-1,0))</f>
        <v/>
      </c>
      <c r="F1447" s="450" t="str">
        <f t="shared" ref="F1447" ca="1" si="332">IF(SUM(E1447:E1452)=0,"",SUM(E1447:E1452))</f>
        <v/>
      </c>
      <c r="G1447" s="451" t="str">
        <f t="shared" ref="G1447" ca="1" si="333">IF(SUM(E1447:E1463)=0,"",SUM(E1447:E1463))</f>
        <v/>
      </c>
    </row>
    <row r="1448" spans="1:7" x14ac:dyDescent="0.25">
      <c r="B1448" s="449"/>
      <c r="C1448" s="83" t="str">
        <f ca="1">IF(OFFSET(Zdroj!AJ$16,A1447-1,0)=0,"",CONCATENATE("A",$A$2+1," - ",Zdroj!$AJ$15))</f>
        <v/>
      </c>
      <c r="D1448" s="81" t="str">
        <f ca="1">IF(C1448="","",CONCATENATE(OFFSET(Zdroj!AJ$16,A1447-1,0)," - ",OFFSET(Zdroj!BM$16,A1447-1,0)))</f>
        <v/>
      </c>
      <c r="E1448" s="35" t="str">
        <f ca="1">IF(C1448="","",OFFSET(Zdroj!BN$16,A1447-1,0))</f>
        <v/>
      </c>
      <c r="F1448" s="450"/>
      <c r="G1448" s="451"/>
    </row>
    <row r="1449" spans="1:7" x14ac:dyDescent="0.25">
      <c r="B1449" s="449"/>
      <c r="C1449" s="83" t="str">
        <f ca="1">IF(OFFSET(Zdroj!AK$16,A1447-1,0)=0,"",CONCATENATE("A",$A$2+2," - ",Zdroj!$AK$15))</f>
        <v/>
      </c>
      <c r="D1449" s="81" t="str">
        <f ca="1">IF(C1449="","",CONCATENATE(OFFSET(Zdroj!AK$16,A1447-1,0)," - ",OFFSET(Zdroj!BO$16,A1447-1,0)))</f>
        <v/>
      </c>
      <c r="E1449" s="35" t="str">
        <f ca="1">IF(C1449="","",OFFSET(Zdroj!BP$16,A1447-1,0))</f>
        <v/>
      </c>
      <c r="F1449" s="450"/>
      <c r="G1449" s="451"/>
    </row>
    <row r="1450" spans="1:7" x14ac:dyDescent="0.25">
      <c r="B1450" s="449"/>
      <c r="C1450" s="83" t="str">
        <f ca="1">IF(OFFSET(Zdroj!AL$16,A1447-1,0)=0,"",CONCATENATE("A",$A$2+3," - ",Zdroj!$AL$15))</f>
        <v/>
      </c>
      <c r="D1450" s="81" t="str">
        <f ca="1">IF(C1450="","",CONCATENATE(OFFSET(Zdroj!AL$16,A1447-1,0)," - ",OFFSET(Zdroj!BQ$16,A1447-1,0)))</f>
        <v/>
      </c>
      <c r="E1450" s="35" t="str">
        <f ca="1">IF(C1450="","",OFFSET(Zdroj!BR$16,A1447-1,0))</f>
        <v/>
      </c>
      <c r="F1450" s="450"/>
      <c r="G1450" s="451"/>
    </row>
    <row r="1451" spans="1:7" x14ac:dyDescent="0.25">
      <c r="B1451" s="449"/>
      <c r="C1451" s="83" t="str">
        <f ca="1">IF(OFFSET(Zdroj!AM$16,A1447-1,0)=0,"",CONCATENATE("A",$A$2+4," - ",Zdroj!$AM$15))</f>
        <v/>
      </c>
      <c r="D1451" s="81" t="str">
        <f ca="1">IF(C1451="","",CONCATENATE(OFFSET(Zdroj!AM$16,A1447-1,0)," - ",OFFSET(Zdroj!BS$16,A1447-1,0)))</f>
        <v/>
      </c>
      <c r="E1451" s="35" t="str">
        <f ca="1">IF(C1451="","",OFFSET(Zdroj!BT$16,A1447-1,0))</f>
        <v/>
      </c>
      <c r="F1451" s="450"/>
      <c r="G1451" s="451"/>
    </row>
    <row r="1452" spans="1:7" x14ac:dyDescent="0.25">
      <c r="B1452" s="449"/>
      <c r="C1452" s="83" t="str">
        <f ca="1">IF(OFFSET(Zdroj!AN$16,A1447-1,0)=0,"",CONCATENATE("A",$A$2+5," - ",Zdroj!$AN$15))</f>
        <v/>
      </c>
      <c r="D1452" s="81" t="str">
        <f ca="1">IF(C1452="","",CONCATENATE(OFFSET(Zdroj!AN$16,A1447-1,0)," - ",OFFSET(Zdroj!BU$16,A1447-1,0)))</f>
        <v/>
      </c>
      <c r="E1452" s="35" t="str">
        <f ca="1">IF(C1452="","",OFFSET(Zdroj!BV$16,A1447-1,0))</f>
        <v/>
      </c>
      <c r="F1452" s="450"/>
      <c r="G1452" s="451"/>
    </row>
    <row r="1453" spans="1:7" x14ac:dyDescent="0.25">
      <c r="B1453" s="449"/>
      <c r="C1453" s="83" t="str">
        <f ca="1">IF(OFFSET(Zdroj!AO$16,A1447-1,0)=0,"",CONCATENATE("B",$A$2," - ",Zdroj!$AO$15))</f>
        <v/>
      </c>
      <c r="D1453" s="81" t="str">
        <f ca="1">IF(C1453="","",CONCATENATE(OFFSET(Zdroj!AO$16,A1447-1,0)))</f>
        <v/>
      </c>
      <c r="E1453" s="35" t="str">
        <f ca="1">IF(C1453="","",OFFSET(Zdroj!AP$16,A1447-1,0))</f>
        <v/>
      </c>
      <c r="F1453" s="450" t="str">
        <f t="shared" ref="F1453" ca="1" si="334">IF(SUM(E1453:E1461)=0,"",SUM(E1453:E1461))</f>
        <v/>
      </c>
      <c r="G1453" s="451"/>
    </row>
    <row r="1454" spans="1:7" x14ac:dyDescent="0.25">
      <c r="B1454" s="449"/>
      <c r="C1454" s="83" t="str">
        <f ca="1">IF(OFFSET(Zdroj!AQ$16,A1447-1,0)=0,"",CONCATENATE("B",$A$2+1," - ",Zdroj!$AQ$15))</f>
        <v/>
      </c>
      <c r="D1454" s="81" t="str">
        <f ca="1">IF(C1454="","",CONCATENATE(OFFSET(Zdroj!AQ$16,A1447-1,0)))</f>
        <v/>
      </c>
      <c r="E1454" s="35" t="str">
        <f ca="1">IF(C1454="","",OFFSET(Zdroj!AR$16,A1447-1,0))</f>
        <v/>
      </c>
      <c r="F1454" s="450"/>
      <c r="G1454" s="451"/>
    </row>
    <row r="1455" spans="1:7" x14ac:dyDescent="0.25">
      <c r="B1455" s="449"/>
      <c r="C1455" s="83" t="str">
        <f ca="1">IF(OFFSET(Zdroj!AS$16,A1447-1,0)=0,"",CONCATENATE("B",$A$2+2," - ",Zdroj!$AS$15))</f>
        <v/>
      </c>
      <c r="D1455" s="81" t="str">
        <f ca="1">IF(C1455="","",CONCATENATE(OFFSET(Zdroj!AS$16,A1447-1,0)))</f>
        <v/>
      </c>
      <c r="E1455" s="35" t="str">
        <f ca="1">IF(C1455="","",OFFSET(Zdroj!AT$16,A1447-1,0))</f>
        <v/>
      </c>
      <c r="F1455" s="450"/>
      <c r="G1455" s="451"/>
    </row>
    <row r="1456" spans="1:7" x14ac:dyDescent="0.25">
      <c r="B1456" s="449"/>
      <c r="C1456" s="83" t="str">
        <f ca="1">IF(OFFSET(Zdroj!AU$16,A1447-1,0)=0,"",CONCATENATE("B",$A$2+3," - ",Zdroj!$AU$15))</f>
        <v/>
      </c>
      <c r="D1456" s="81" t="str">
        <f ca="1">IF(C1456="","",CONCATENATE(OFFSET(Zdroj!AU$16,A1447-1,0)))</f>
        <v/>
      </c>
      <c r="E1456" s="35" t="str">
        <f ca="1">IF(C1456="","",OFFSET(Zdroj!AV$16,A1447-1,0))</f>
        <v/>
      </c>
      <c r="F1456" s="450"/>
      <c r="G1456" s="451"/>
    </row>
    <row r="1457" spans="1:7" x14ac:dyDescent="0.25">
      <c r="B1457" s="449"/>
      <c r="C1457" s="83" t="str">
        <f ca="1">IF(OFFSET(Zdroj!AW$16,A1447-1,0)=0,"",CONCATENATE("B",$A$2+4," - ",Zdroj!$AW$15))</f>
        <v/>
      </c>
      <c r="D1457" s="81" t="str">
        <f ca="1">IF(C1457="","",CONCATENATE(OFFSET(Zdroj!AW$16,A1447-1,0)))</f>
        <v/>
      </c>
      <c r="E1457" s="35" t="str">
        <f ca="1">IF(C1457="","",OFFSET(Zdroj!AX$16,A1447-1,0))</f>
        <v/>
      </c>
      <c r="F1457" s="450"/>
      <c r="G1457" s="451"/>
    </row>
    <row r="1458" spans="1:7" x14ac:dyDescent="0.25">
      <c r="B1458" s="449"/>
      <c r="C1458" s="83" t="str">
        <f ca="1">IF(OFFSET(Zdroj!AY$16,A1447-1,0)=0,"",CONCATENATE("B",$A$2+5," - ",Zdroj!$AY$15))</f>
        <v/>
      </c>
      <c r="D1458" s="81" t="str">
        <f ca="1">IF(C1458="","",CONCATENATE(OFFSET(Zdroj!AY$16,A1447-1,0)))</f>
        <v/>
      </c>
      <c r="E1458" s="35" t="str">
        <f ca="1">IF(C1458="","",OFFSET(Zdroj!AZ$16,A1447-1,0))</f>
        <v/>
      </c>
      <c r="F1458" s="450"/>
      <c r="G1458" s="451"/>
    </row>
    <row r="1459" spans="1:7" x14ac:dyDescent="0.25">
      <c r="B1459" s="449"/>
      <c r="C1459" s="83" t="str">
        <f ca="1">IF(OFFSET(Zdroj!BA$16,A1447-1,0)=0,"",CONCATENATE("B",$A$2+6," - ",Zdroj!$BA$15))</f>
        <v/>
      </c>
      <c r="D1459" s="81" t="str">
        <f ca="1">IF(C1459="","",CONCATENATE(OFFSET(Zdroj!BA$16,A1447-1,0)))</f>
        <v/>
      </c>
      <c r="E1459" s="35" t="str">
        <f ca="1">IF(C1459="","",OFFSET(Zdroj!BB$16,A1447-1,0))</f>
        <v/>
      </c>
      <c r="F1459" s="450"/>
      <c r="G1459" s="451"/>
    </row>
    <row r="1460" spans="1:7" x14ac:dyDescent="0.25">
      <c r="B1460" s="449"/>
      <c r="C1460" s="83" t="str">
        <f ca="1">IF(OFFSET(Zdroj!BC$16,A1447-1,0)=0,"",CONCATENATE("B",$A$2+7," - ",Zdroj!$BC$15))</f>
        <v/>
      </c>
      <c r="D1460" s="81" t="str">
        <f ca="1">IF(C1460="","",CONCATENATE(OFFSET(Zdroj!BC$16,A1447-1,0)))</f>
        <v/>
      </c>
      <c r="E1460" s="35" t="str">
        <f ca="1">IF(C1460="","",OFFSET(Zdroj!BD$16,A1447-1,0))</f>
        <v/>
      </c>
      <c r="F1460" s="450"/>
      <c r="G1460" s="451"/>
    </row>
    <row r="1461" spans="1:7" x14ac:dyDescent="0.25">
      <c r="B1461" s="449"/>
      <c r="C1461" s="83" t="str">
        <f ca="1">IF(OFFSET(Zdroj!BE$16,A1447-1,0)=0,"",CONCATENATE("B",$A$2+8," - ",Zdroj!$BE$15))</f>
        <v/>
      </c>
      <c r="D1461" s="81" t="str">
        <f ca="1">IF(C1461="","",CONCATENATE(OFFSET(Zdroj!BE$16,A1447-1,0)))</f>
        <v/>
      </c>
      <c r="E1461" s="35" t="str">
        <f ca="1">IF(C1461="","",OFFSET(Zdroj!BF$16,A1447-1,0))</f>
        <v/>
      </c>
      <c r="F1461" s="450"/>
      <c r="G1461" s="451"/>
    </row>
    <row r="1462" spans="1:7" x14ac:dyDescent="0.25">
      <c r="B1462" s="449"/>
      <c r="C1462" s="83" t="str">
        <f ca="1">IF(OFFSET(Zdroj!BG$16,A1447-1,0)=0,"",CONCATENATE("C",$A$2," - ",Zdroj!$BG$15))</f>
        <v/>
      </c>
      <c r="D1462" s="81" t="str">
        <f ca="1">IF(C1462="","",CONCATENATE(OFFSET(Zdroj!BG$16,A1447-1,0)))</f>
        <v/>
      </c>
      <c r="E1462" s="35" t="str">
        <f ca="1">IF(C1462="","",OFFSET(Zdroj!BH$16,A1447-1,0))</f>
        <v/>
      </c>
      <c r="F1462" s="450" t="str">
        <f t="shared" ref="F1462" ca="1" si="335">IF(SUM(E1462:E1463)=0,"",SUM(E1462:E1463))</f>
        <v/>
      </c>
      <c r="G1462" s="451"/>
    </row>
    <row r="1463" spans="1:7" x14ac:dyDescent="0.25">
      <c r="B1463" s="449"/>
      <c r="C1463" s="83" t="str">
        <f ca="1">IF(OFFSET(Zdroj!BI$16,A1447-1,0)=0,"",CONCATENATE("C",$A$2+1," - ",Zdroj!$BI$15))</f>
        <v/>
      </c>
      <c r="D1463" s="81" t="str">
        <f ca="1">IF(C1463="","",CONCATENATE(OFFSET(Zdroj!BI$16,A1447-1,0)))</f>
        <v/>
      </c>
      <c r="E1463" s="35" t="str">
        <f ca="1">IF(C1463="","",OFFSET(Zdroj!BJ$16,A1447-1,0))</f>
        <v/>
      </c>
      <c r="F1463" s="450"/>
      <c r="G1463" s="451"/>
    </row>
    <row r="1464" spans="1:7" x14ac:dyDescent="0.25">
      <c r="A1464">
        <f>SUM((ROW()+15)/17)</f>
        <v>87</v>
      </c>
      <c r="B1464" s="449" t="str">
        <f ca="1">IF(OFFSET(Zdroj!$B$16,A1464-1,0)&gt;0,CONCATENATE(A1464,"
","___ ","
",OFFSET(Zdroj!$B$16,A1464-1,0)),"")</f>
        <v/>
      </c>
      <c r="C1464" s="83" t="str">
        <f ca="1">IF(OFFSET(Zdroj!AI$16,A1464-1,0)=0,"",CONCATENATE("A",$A$2," - ",Zdroj!$AI$15))</f>
        <v/>
      </c>
      <c r="D1464" s="81" t="str">
        <f ca="1">IF(C1464="","",CONCATENATE(OFFSET(Zdroj!AI$16,A1464-1,0)," - ",OFFSET(Zdroj!BK$16,A1464-1,0)))</f>
        <v/>
      </c>
      <c r="E1464" s="35" t="str">
        <f ca="1">IF(C1464="","",OFFSET(Zdroj!BL$16,A1464-1,0))</f>
        <v/>
      </c>
      <c r="F1464" s="450" t="str">
        <f t="shared" ref="F1464" ca="1" si="336">IF(SUM(E1464:E1469)=0,"",SUM(E1464:E1469))</f>
        <v/>
      </c>
      <c r="G1464" s="451" t="str">
        <f t="shared" ref="G1464" ca="1" si="337">IF(SUM(E1464:E1480)=0,"",SUM(E1464:E1480))</f>
        <v/>
      </c>
    </row>
    <row r="1465" spans="1:7" x14ac:dyDescent="0.25">
      <c r="B1465" s="449"/>
      <c r="C1465" s="83" t="str">
        <f ca="1">IF(OFFSET(Zdroj!AJ$16,A1464-1,0)=0,"",CONCATENATE("A",$A$2+1," - ",Zdroj!$AJ$15))</f>
        <v/>
      </c>
      <c r="D1465" s="81" t="str">
        <f ca="1">IF(C1465="","",CONCATENATE(OFFSET(Zdroj!AJ$16,A1464-1,0)," - ",OFFSET(Zdroj!BM$16,A1464-1,0)))</f>
        <v/>
      </c>
      <c r="E1465" s="35" t="str">
        <f ca="1">IF(C1465="","",OFFSET(Zdroj!BN$16,A1464-1,0))</f>
        <v/>
      </c>
      <c r="F1465" s="450"/>
      <c r="G1465" s="451"/>
    </row>
    <row r="1466" spans="1:7" x14ac:dyDescent="0.25">
      <c r="B1466" s="449"/>
      <c r="C1466" s="83" t="str">
        <f ca="1">IF(OFFSET(Zdroj!AK$16,A1464-1,0)=0,"",CONCATENATE("A",$A$2+2," - ",Zdroj!$AK$15))</f>
        <v/>
      </c>
      <c r="D1466" s="81" t="str">
        <f ca="1">IF(C1466="","",CONCATENATE(OFFSET(Zdroj!AK$16,A1464-1,0)," - ",OFFSET(Zdroj!BO$16,A1464-1,0)))</f>
        <v/>
      </c>
      <c r="E1466" s="35" t="str">
        <f ca="1">IF(C1466="","",OFFSET(Zdroj!BP$16,A1464-1,0))</f>
        <v/>
      </c>
      <c r="F1466" s="450"/>
      <c r="G1466" s="451"/>
    </row>
    <row r="1467" spans="1:7" x14ac:dyDescent="0.25">
      <c r="B1467" s="449"/>
      <c r="C1467" s="83" t="str">
        <f ca="1">IF(OFFSET(Zdroj!AL$16,A1464-1,0)=0,"",CONCATENATE("A",$A$2+3," - ",Zdroj!$AL$15))</f>
        <v/>
      </c>
      <c r="D1467" s="81" t="str">
        <f ca="1">IF(C1467="","",CONCATENATE(OFFSET(Zdroj!AL$16,A1464-1,0)," - ",OFFSET(Zdroj!BQ$16,A1464-1,0)))</f>
        <v/>
      </c>
      <c r="E1467" s="35" t="str">
        <f ca="1">IF(C1467="","",OFFSET(Zdroj!BR$16,A1464-1,0))</f>
        <v/>
      </c>
      <c r="F1467" s="450"/>
      <c r="G1467" s="451"/>
    </row>
    <row r="1468" spans="1:7" x14ac:dyDescent="0.25">
      <c r="B1468" s="449"/>
      <c r="C1468" s="83" t="str">
        <f ca="1">IF(OFFSET(Zdroj!AM$16,A1464-1,0)=0,"",CONCATENATE("A",$A$2+4," - ",Zdroj!$AM$15))</f>
        <v/>
      </c>
      <c r="D1468" s="81" t="str">
        <f ca="1">IF(C1468="","",CONCATENATE(OFFSET(Zdroj!AM$16,A1464-1,0)," - ",OFFSET(Zdroj!BS$16,A1464-1,0)))</f>
        <v/>
      </c>
      <c r="E1468" s="35" t="str">
        <f ca="1">IF(C1468="","",OFFSET(Zdroj!BT$16,A1464-1,0))</f>
        <v/>
      </c>
      <c r="F1468" s="450"/>
      <c r="G1468" s="451"/>
    </row>
    <row r="1469" spans="1:7" x14ac:dyDescent="0.25">
      <c r="B1469" s="449"/>
      <c r="C1469" s="83" t="str">
        <f ca="1">IF(OFFSET(Zdroj!AN$16,A1464-1,0)=0,"",CONCATENATE("A",$A$2+5," - ",Zdroj!$AN$15))</f>
        <v/>
      </c>
      <c r="D1469" s="81" t="str">
        <f ca="1">IF(C1469="","",CONCATENATE(OFFSET(Zdroj!AN$16,A1464-1,0)," - ",OFFSET(Zdroj!BU$16,A1464-1,0)))</f>
        <v/>
      </c>
      <c r="E1469" s="35" t="str">
        <f ca="1">IF(C1469="","",OFFSET(Zdroj!BV$16,A1464-1,0))</f>
        <v/>
      </c>
      <c r="F1469" s="450"/>
      <c r="G1469" s="451"/>
    </row>
    <row r="1470" spans="1:7" x14ac:dyDescent="0.25">
      <c r="B1470" s="449"/>
      <c r="C1470" s="83" t="str">
        <f ca="1">IF(OFFSET(Zdroj!AO$16,A1464-1,0)=0,"",CONCATENATE("B",$A$2," - ",Zdroj!$AO$15))</f>
        <v/>
      </c>
      <c r="D1470" s="81" t="str">
        <f ca="1">IF(C1470="","",CONCATENATE(OFFSET(Zdroj!AO$16,A1464-1,0)))</f>
        <v/>
      </c>
      <c r="E1470" s="35" t="str">
        <f ca="1">IF(C1470="","",OFFSET(Zdroj!AP$16,A1464-1,0))</f>
        <v/>
      </c>
      <c r="F1470" s="450" t="str">
        <f t="shared" ref="F1470" ca="1" si="338">IF(SUM(E1470:E1478)=0,"",SUM(E1470:E1478))</f>
        <v/>
      </c>
      <c r="G1470" s="451"/>
    </row>
    <row r="1471" spans="1:7" x14ac:dyDescent="0.25">
      <c r="B1471" s="449"/>
      <c r="C1471" s="83" t="str">
        <f ca="1">IF(OFFSET(Zdroj!AQ$16,A1464-1,0)=0,"",CONCATENATE("B",$A$2+1," - ",Zdroj!$AQ$15))</f>
        <v/>
      </c>
      <c r="D1471" s="81" t="str">
        <f ca="1">IF(C1471="","",CONCATENATE(OFFSET(Zdroj!AQ$16,A1464-1,0)))</f>
        <v/>
      </c>
      <c r="E1471" s="35" t="str">
        <f ca="1">IF(C1471="","",OFFSET(Zdroj!AR$16,A1464-1,0))</f>
        <v/>
      </c>
      <c r="F1471" s="450"/>
      <c r="G1471" s="451"/>
    </row>
    <row r="1472" spans="1:7" x14ac:dyDescent="0.25">
      <c r="B1472" s="449"/>
      <c r="C1472" s="83" t="str">
        <f ca="1">IF(OFFSET(Zdroj!AS$16,A1464-1,0)=0,"",CONCATENATE("B",$A$2+2," - ",Zdroj!$AS$15))</f>
        <v/>
      </c>
      <c r="D1472" s="81" t="str">
        <f ca="1">IF(C1472="","",CONCATENATE(OFFSET(Zdroj!AS$16,A1464-1,0)))</f>
        <v/>
      </c>
      <c r="E1472" s="35" t="str">
        <f ca="1">IF(C1472="","",OFFSET(Zdroj!AT$16,A1464-1,0))</f>
        <v/>
      </c>
      <c r="F1472" s="450"/>
      <c r="G1472" s="451"/>
    </row>
    <row r="1473" spans="1:7" x14ac:dyDescent="0.25">
      <c r="B1473" s="449"/>
      <c r="C1473" s="83" t="str">
        <f ca="1">IF(OFFSET(Zdroj!AU$16,A1464-1,0)=0,"",CONCATENATE("B",$A$2+3," - ",Zdroj!$AU$15))</f>
        <v/>
      </c>
      <c r="D1473" s="81" t="str">
        <f ca="1">IF(C1473="","",CONCATENATE(OFFSET(Zdroj!AU$16,A1464-1,0)))</f>
        <v/>
      </c>
      <c r="E1473" s="35" t="str">
        <f ca="1">IF(C1473="","",OFFSET(Zdroj!AV$16,A1464-1,0))</f>
        <v/>
      </c>
      <c r="F1473" s="450"/>
      <c r="G1473" s="451"/>
    </row>
    <row r="1474" spans="1:7" x14ac:dyDescent="0.25">
      <c r="B1474" s="449"/>
      <c r="C1474" s="83" t="str">
        <f ca="1">IF(OFFSET(Zdroj!AW$16,A1464-1,0)=0,"",CONCATENATE("B",$A$2+4," - ",Zdroj!$AW$15))</f>
        <v/>
      </c>
      <c r="D1474" s="81" t="str">
        <f ca="1">IF(C1474="","",CONCATENATE(OFFSET(Zdroj!AW$16,A1464-1,0)))</f>
        <v/>
      </c>
      <c r="E1474" s="35" t="str">
        <f ca="1">IF(C1474="","",OFFSET(Zdroj!AX$16,A1464-1,0))</f>
        <v/>
      </c>
      <c r="F1474" s="450"/>
      <c r="G1474" s="451"/>
    </row>
    <row r="1475" spans="1:7" x14ac:dyDescent="0.25">
      <c r="B1475" s="449"/>
      <c r="C1475" s="83" t="str">
        <f ca="1">IF(OFFSET(Zdroj!AY$16,A1464-1,0)=0,"",CONCATENATE("B",$A$2+5," - ",Zdroj!$AY$15))</f>
        <v/>
      </c>
      <c r="D1475" s="81" t="str">
        <f ca="1">IF(C1475="","",CONCATENATE(OFFSET(Zdroj!AY$16,A1464-1,0)))</f>
        <v/>
      </c>
      <c r="E1475" s="35" t="str">
        <f ca="1">IF(C1475="","",OFFSET(Zdroj!AZ$16,A1464-1,0))</f>
        <v/>
      </c>
      <c r="F1475" s="450"/>
      <c r="G1475" s="451"/>
    </row>
    <row r="1476" spans="1:7" x14ac:dyDescent="0.25">
      <c r="B1476" s="449"/>
      <c r="C1476" s="83" t="str">
        <f ca="1">IF(OFFSET(Zdroj!BA$16,A1464-1,0)=0,"",CONCATENATE("B",$A$2+6," - ",Zdroj!$BA$15))</f>
        <v/>
      </c>
      <c r="D1476" s="81" t="str">
        <f ca="1">IF(C1476="","",CONCATENATE(OFFSET(Zdroj!BA$16,A1464-1,0)))</f>
        <v/>
      </c>
      <c r="E1476" s="35" t="str">
        <f ca="1">IF(C1476="","",OFFSET(Zdroj!BB$16,A1464-1,0))</f>
        <v/>
      </c>
      <c r="F1476" s="450"/>
      <c r="G1476" s="451"/>
    </row>
    <row r="1477" spans="1:7" x14ac:dyDescent="0.25">
      <c r="B1477" s="449"/>
      <c r="C1477" s="83" t="str">
        <f ca="1">IF(OFFSET(Zdroj!BC$16,A1464-1,0)=0,"",CONCATENATE("B",$A$2+7," - ",Zdroj!$BC$15))</f>
        <v/>
      </c>
      <c r="D1477" s="81" t="str">
        <f ca="1">IF(C1477="","",CONCATENATE(OFFSET(Zdroj!BC$16,A1464-1,0)))</f>
        <v/>
      </c>
      <c r="E1477" s="35" t="str">
        <f ca="1">IF(C1477="","",OFFSET(Zdroj!BD$16,A1464-1,0))</f>
        <v/>
      </c>
      <c r="F1477" s="450"/>
      <c r="G1477" s="451"/>
    </row>
    <row r="1478" spans="1:7" x14ac:dyDescent="0.25">
      <c r="B1478" s="449"/>
      <c r="C1478" s="83" t="str">
        <f ca="1">IF(OFFSET(Zdroj!BE$16,A1464-1,0)=0,"",CONCATENATE("B",$A$2+8," - ",Zdroj!$BE$15))</f>
        <v/>
      </c>
      <c r="D1478" s="81" t="str">
        <f ca="1">IF(C1478="","",CONCATENATE(OFFSET(Zdroj!BE$16,A1464-1,0)))</f>
        <v/>
      </c>
      <c r="E1478" s="35" t="str">
        <f ca="1">IF(C1478="","",OFFSET(Zdroj!BF$16,A1464-1,0))</f>
        <v/>
      </c>
      <c r="F1478" s="450"/>
      <c r="G1478" s="451"/>
    </row>
    <row r="1479" spans="1:7" x14ac:dyDescent="0.25">
      <c r="B1479" s="449"/>
      <c r="C1479" s="83" t="str">
        <f ca="1">IF(OFFSET(Zdroj!BG$16,A1464-1,0)=0,"",CONCATENATE("C",$A$2," - ",Zdroj!$BG$15))</f>
        <v/>
      </c>
      <c r="D1479" s="81" t="str">
        <f ca="1">IF(C1479="","",CONCATENATE(OFFSET(Zdroj!BG$16,A1464-1,0)))</f>
        <v/>
      </c>
      <c r="E1479" s="35" t="str">
        <f ca="1">IF(C1479="","",OFFSET(Zdroj!BH$16,A1464-1,0))</f>
        <v/>
      </c>
      <c r="F1479" s="450" t="str">
        <f t="shared" ref="F1479" ca="1" si="339">IF(SUM(E1479:E1480)=0,"",SUM(E1479:E1480))</f>
        <v/>
      </c>
      <c r="G1479" s="451"/>
    </row>
    <row r="1480" spans="1:7" x14ac:dyDescent="0.25">
      <c r="B1480" s="449"/>
      <c r="C1480" s="83" t="str">
        <f ca="1">IF(OFFSET(Zdroj!BI$16,A1464-1,0)=0,"",CONCATENATE("C",$A$2+1," - ",Zdroj!$BI$15))</f>
        <v/>
      </c>
      <c r="D1480" s="81" t="str">
        <f ca="1">IF(C1480="","",CONCATENATE(OFFSET(Zdroj!BI$16,A1464-1,0)))</f>
        <v/>
      </c>
      <c r="E1480" s="35" t="str">
        <f ca="1">IF(C1480="","",OFFSET(Zdroj!BJ$16,A1464-1,0))</f>
        <v/>
      </c>
      <c r="F1480" s="450"/>
      <c r="G1480" s="451"/>
    </row>
    <row r="1481" spans="1:7" x14ac:dyDescent="0.25">
      <c r="A1481">
        <f>SUM((ROW()+15)/17)</f>
        <v>88</v>
      </c>
      <c r="B1481" s="449" t="str">
        <f ca="1">IF(OFFSET(Zdroj!$B$16,A1481-1,0)&gt;0,CONCATENATE(A1481,"
","___ ","
",OFFSET(Zdroj!$B$16,A1481-1,0)),"")</f>
        <v/>
      </c>
      <c r="C1481" s="83" t="str">
        <f ca="1">IF(OFFSET(Zdroj!AI$16,A1481-1,0)=0,"",CONCATENATE("A",$A$2," - ",Zdroj!$AI$15))</f>
        <v/>
      </c>
      <c r="D1481" s="81" t="str">
        <f ca="1">IF(C1481="","",CONCATENATE(OFFSET(Zdroj!AI$16,A1481-1,0)," - ",OFFSET(Zdroj!BK$16,A1481-1,0)))</f>
        <v/>
      </c>
      <c r="E1481" s="35" t="str">
        <f ca="1">IF(C1481="","",OFFSET(Zdroj!BL$16,A1481-1,0))</f>
        <v/>
      </c>
      <c r="F1481" s="450" t="str">
        <f t="shared" ref="F1481" ca="1" si="340">IF(SUM(E1481:E1486)=0,"",SUM(E1481:E1486))</f>
        <v/>
      </c>
      <c r="G1481" s="451" t="str">
        <f t="shared" ref="G1481" ca="1" si="341">IF(SUM(E1481:E1497)=0,"",SUM(E1481:E1497))</f>
        <v/>
      </c>
    </row>
    <row r="1482" spans="1:7" x14ac:dyDescent="0.25">
      <c r="B1482" s="449"/>
      <c r="C1482" s="83" t="str">
        <f ca="1">IF(OFFSET(Zdroj!AJ$16,A1481-1,0)=0,"",CONCATENATE("A",$A$2+1," - ",Zdroj!$AJ$15))</f>
        <v/>
      </c>
      <c r="D1482" s="81" t="str">
        <f ca="1">IF(C1482="","",CONCATENATE(OFFSET(Zdroj!AJ$16,A1481-1,0)," - ",OFFSET(Zdroj!BM$16,A1481-1,0)))</f>
        <v/>
      </c>
      <c r="E1482" s="35" t="str">
        <f ca="1">IF(C1482="","",OFFSET(Zdroj!BN$16,A1481-1,0))</f>
        <v/>
      </c>
      <c r="F1482" s="450"/>
      <c r="G1482" s="451"/>
    </row>
    <row r="1483" spans="1:7" x14ac:dyDescent="0.25">
      <c r="B1483" s="449"/>
      <c r="C1483" s="83" t="str">
        <f ca="1">IF(OFFSET(Zdroj!AK$16,A1481-1,0)=0,"",CONCATENATE("A",$A$2+2," - ",Zdroj!$AK$15))</f>
        <v/>
      </c>
      <c r="D1483" s="81" t="str">
        <f ca="1">IF(C1483="","",CONCATENATE(OFFSET(Zdroj!AK$16,A1481-1,0)," - ",OFFSET(Zdroj!BO$16,A1481-1,0)))</f>
        <v/>
      </c>
      <c r="E1483" s="35" t="str">
        <f ca="1">IF(C1483="","",OFFSET(Zdroj!BP$16,A1481-1,0))</f>
        <v/>
      </c>
      <c r="F1483" s="450"/>
      <c r="G1483" s="451"/>
    </row>
    <row r="1484" spans="1:7" x14ac:dyDescent="0.25">
      <c r="B1484" s="449"/>
      <c r="C1484" s="83" t="str">
        <f ca="1">IF(OFFSET(Zdroj!AL$16,A1481-1,0)=0,"",CONCATENATE("A",$A$2+3," - ",Zdroj!$AL$15))</f>
        <v/>
      </c>
      <c r="D1484" s="81" t="str">
        <f ca="1">IF(C1484="","",CONCATENATE(OFFSET(Zdroj!AL$16,A1481-1,0)," - ",OFFSET(Zdroj!BQ$16,A1481-1,0)))</f>
        <v/>
      </c>
      <c r="E1484" s="35" t="str">
        <f ca="1">IF(C1484="","",OFFSET(Zdroj!BR$16,A1481-1,0))</f>
        <v/>
      </c>
      <c r="F1484" s="450"/>
      <c r="G1484" s="451"/>
    </row>
    <row r="1485" spans="1:7" x14ac:dyDescent="0.25">
      <c r="B1485" s="449"/>
      <c r="C1485" s="83" t="str">
        <f ca="1">IF(OFFSET(Zdroj!AM$16,A1481-1,0)=0,"",CONCATENATE("A",$A$2+4," - ",Zdroj!$AM$15))</f>
        <v/>
      </c>
      <c r="D1485" s="81" t="str">
        <f ca="1">IF(C1485="","",CONCATENATE(OFFSET(Zdroj!AM$16,A1481-1,0)," - ",OFFSET(Zdroj!BS$16,A1481-1,0)))</f>
        <v/>
      </c>
      <c r="E1485" s="35" t="str">
        <f ca="1">IF(C1485="","",OFFSET(Zdroj!BT$16,A1481-1,0))</f>
        <v/>
      </c>
      <c r="F1485" s="450"/>
      <c r="G1485" s="451"/>
    </row>
    <row r="1486" spans="1:7" x14ac:dyDescent="0.25">
      <c r="B1486" s="449"/>
      <c r="C1486" s="83" t="str">
        <f ca="1">IF(OFFSET(Zdroj!AN$16,A1481-1,0)=0,"",CONCATENATE("A",$A$2+5," - ",Zdroj!$AN$15))</f>
        <v/>
      </c>
      <c r="D1486" s="81" t="str">
        <f ca="1">IF(C1486="","",CONCATENATE(OFFSET(Zdroj!AN$16,A1481-1,0)," - ",OFFSET(Zdroj!BU$16,A1481-1,0)))</f>
        <v/>
      </c>
      <c r="E1486" s="35" t="str">
        <f ca="1">IF(C1486="","",OFFSET(Zdroj!BV$16,A1481-1,0))</f>
        <v/>
      </c>
      <c r="F1486" s="450"/>
      <c r="G1486" s="451"/>
    </row>
    <row r="1487" spans="1:7" x14ac:dyDescent="0.25">
      <c r="B1487" s="449"/>
      <c r="C1487" s="83" t="str">
        <f ca="1">IF(OFFSET(Zdroj!AO$16,A1481-1,0)=0,"",CONCATENATE("B",$A$2," - ",Zdroj!$AO$15))</f>
        <v/>
      </c>
      <c r="D1487" s="81" t="str">
        <f ca="1">IF(C1487="","",CONCATENATE(OFFSET(Zdroj!AO$16,A1481-1,0)))</f>
        <v/>
      </c>
      <c r="E1487" s="35" t="str">
        <f ca="1">IF(C1487="","",OFFSET(Zdroj!AP$16,A1481-1,0))</f>
        <v/>
      </c>
      <c r="F1487" s="450" t="str">
        <f t="shared" ref="F1487" ca="1" si="342">IF(SUM(E1487:E1495)=0,"",SUM(E1487:E1495))</f>
        <v/>
      </c>
      <c r="G1487" s="451"/>
    </row>
    <row r="1488" spans="1:7" x14ac:dyDescent="0.25">
      <c r="B1488" s="449"/>
      <c r="C1488" s="83" t="str">
        <f ca="1">IF(OFFSET(Zdroj!AQ$16,A1481-1,0)=0,"",CONCATENATE("B",$A$2+1," - ",Zdroj!$AQ$15))</f>
        <v/>
      </c>
      <c r="D1488" s="81" t="str">
        <f ca="1">IF(C1488="","",CONCATENATE(OFFSET(Zdroj!AQ$16,A1481-1,0)))</f>
        <v/>
      </c>
      <c r="E1488" s="35" t="str">
        <f ca="1">IF(C1488="","",OFFSET(Zdroj!AR$16,A1481-1,0))</f>
        <v/>
      </c>
      <c r="F1488" s="450"/>
      <c r="G1488" s="451"/>
    </row>
    <row r="1489" spans="1:7" x14ac:dyDescent="0.25">
      <c r="B1489" s="449"/>
      <c r="C1489" s="83" t="str">
        <f ca="1">IF(OFFSET(Zdroj!AS$16,A1481-1,0)=0,"",CONCATENATE("B",$A$2+2," - ",Zdroj!$AS$15))</f>
        <v/>
      </c>
      <c r="D1489" s="81" t="str">
        <f ca="1">IF(C1489="","",CONCATENATE(OFFSET(Zdroj!AS$16,A1481-1,0)))</f>
        <v/>
      </c>
      <c r="E1489" s="35" t="str">
        <f ca="1">IF(C1489="","",OFFSET(Zdroj!AT$16,A1481-1,0))</f>
        <v/>
      </c>
      <c r="F1489" s="450"/>
      <c r="G1489" s="451"/>
    </row>
    <row r="1490" spans="1:7" x14ac:dyDescent="0.25">
      <c r="B1490" s="449"/>
      <c r="C1490" s="83" t="str">
        <f ca="1">IF(OFFSET(Zdroj!AU$16,A1481-1,0)=0,"",CONCATENATE("B",$A$2+3," - ",Zdroj!$AU$15))</f>
        <v/>
      </c>
      <c r="D1490" s="81" t="str">
        <f ca="1">IF(C1490="","",CONCATENATE(OFFSET(Zdroj!AU$16,A1481-1,0)))</f>
        <v/>
      </c>
      <c r="E1490" s="35" t="str">
        <f ca="1">IF(C1490="","",OFFSET(Zdroj!AV$16,A1481-1,0))</f>
        <v/>
      </c>
      <c r="F1490" s="450"/>
      <c r="G1490" s="451"/>
    </row>
    <row r="1491" spans="1:7" x14ac:dyDescent="0.25">
      <c r="B1491" s="449"/>
      <c r="C1491" s="83" t="str">
        <f ca="1">IF(OFFSET(Zdroj!AW$16,A1481-1,0)=0,"",CONCATENATE("B",$A$2+4," - ",Zdroj!$AW$15))</f>
        <v/>
      </c>
      <c r="D1491" s="81" t="str">
        <f ca="1">IF(C1491="","",CONCATENATE(OFFSET(Zdroj!AW$16,A1481-1,0)))</f>
        <v/>
      </c>
      <c r="E1491" s="35" t="str">
        <f ca="1">IF(C1491="","",OFFSET(Zdroj!AX$16,A1481-1,0))</f>
        <v/>
      </c>
      <c r="F1491" s="450"/>
      <c r="G1491" s="451"/>
    </row>
    <row r="1492" spans="1:7" x14ac:dyDescent="0.25">
      <c r="B1492" s="449"/>
      <c r="C1492" s="83" t="str">
        <f ca="1">IF(OFFSET(Zdroj!AY$16,A1481-1,0)=0,"",CONCATENATE("B",$A$2+5," - ",Zdroj!$AY$15))</f>
        <v/>
      </c>
      <c r="D1492" s="81" t="str">
        <f ca="1">IF(C1492="","",CONCATENATE(OFFSET(Zdroj!AY$16,A1481-1,0)))</f>
        <v/>
      </c>
      <c r="E1492" s="35" t="str">
        <f ca="1">IF(C1492="","",OFFSET(Zdroj!AZ$16,A1481-1,0))</f>
        <v/>
      </c>
      <c r="F1492" s="450"/>
      <c r="G1492" s="451"/>
    </row>
    <row r="1493" spans="1:7" x14ac:dyDescent="0.25">
      <c r="B1493" s="449"/>
      <c r="C1493" s="83" t="str">
        <f ca="1">IF(OFFSET(Zdroj!BA$16,A1481-1,0)=0,"",CONCATENATE("B",$A$2+6," - ",Zdroj!$BA$15))</f>
        <v/>
      </c>
      <c r="D1493" s="81" t="str">
        <f ca="1">IF(C1493="","",CONCATENATE(OFFSET(Zdroj!BA$16,A1481-1,0)))</f>
        <v/>
      </c>
      <c r="E1493" s="35" t="str">
        <f ca="1">IF(C1493="","",OFFSET(Zdroj!BB$16,A1481-1,0))</f>
        <v/>
      </c>
      <c r="F1493" s="450"/>
      <c r="G1493" s="451"/>
    </row>
    <row r="1494" spans="1:7" x14ac:dyDescent="0.25">
      <c r="B1494" s="449"/>
      <c r="C1494" s="83" t="str">
        <f ca="1">IF(OFFSET(Zdroj!BC$16,A1481-1,0)=0,"",CONCATENATE("B",$A$2+7," - ",Zdroj!$BC$15))</f>
        <v/>
      </c>
      <c r="D1494" s="81" t="str">
        <f ca="1">IF(C1494="","",CONCATENATE(OFFSET(Zdroj!BC$16,A1481-1,0)))</f>
        <v/>
      </c>
      <c r="E1494" s="35" t="str">
        <f ca="1">IF(C1494="","",OFFSET(Zdroj!BD$16,A1481-1,0))</f>
        <v/>
      </c>
      <c r="F1494" s="450"/>
      <c r="G1494" s="451"/>
    </row>
    <row r="1495" spans="1:7" x14ac:dyDescent="0.25">
      <c r="B1495" s="449"/>
      <c r="C1495" s="83" t="str">
        <f ca="1">IF(OFFSET(Zdroj!BE$16,A1481-1,0)=0,"",CONCATENATE("B",$A$2+8," - ",Zdroj!$BE$15))</f>
        <v/>
      </c>
      <c r="D1495" s="81" t="str">
        <f ca="1">IF(C1495="","",CONCATENATE(OFFSET(Zdroj!BE$16,A1481-1,0)))</f>
        <v/>
      </c>
      <c r="E1495" s="35" t="str">
        <f ca="1">IF(C1495="","",OFFSET(Zdroj!BF$16,A1481-1,0))</f>
        <v/>
      </c>
      <c r="F1495" s="450"/>
      <c r="G1495" s="451"/>
    </row>
    <row r="1496" spans="1:7" x14ac:dyDescent="0.25">
      <c r="B1496" s="449"/>
      <c r="C1496" s="83" t="str">
        <f ca="1">IF(OFFSET(Zdroj!BG$16,A1481-1,0)=0,"",CONCATENATE("C",$A$2," - ",Zdroj!$BG$15))</f>
        <v/>
      </c>
      <c r="D1496" s="81" t="str">
        <f ca="1">IF(C1496="","",CONCATENATE(OFFSET(Zdroj!BG$16,A1481-1,0)))</f>
        <v/>
      </c>
      <c r="E1496" s="35" t="str">
        <f ca="1">IF(C1496="","",OFFSET(Zdroj!BH$16,A1481-1,0))</f>
        <v/>
      </c>
      <c r="F1496" s="450" t="str">
        <f t="shared" ref="F1496" ca="1" si="343">IF(SUM(E1496:E1497)=0,"",SUM(E1496:E1497))</f>
        <v/>
      </c>
      <c r="G1496" s="451"/>
    </row>
    <row r="1497" spans="1:7" x14ac:dyDescent="0.25">
      <c r="B1497" s="449"/>
      <c r="C1497" s="83" t="str">
        <f ca="1">IF(OFFSET(Zdroj!BI$16,A1481-1,0)=0,"",CONCATENATE("C",$A$2+1," - ",Zdroj!$BI$15))</f>
        <v/>
      </c>
      <c r="D1497" s="81" t="str">
        <f ca="1">IF(C1497="","",CONCATENATE(OFFSET(Zdroj!BI$16,A1481-1,0)))</f>
        <v/>
      </c>
      <c r="E1497" s="35" t="str">
        <f ca="1">IF(C1497="","",OFFSET(Zdroj!BJ$16,A1481-1,0))</f>
        <v/>
      </c>
      <c r="F1497" s="450"/>
      <c r="G1497" s="451"/>
    </row>
    <row r="1498" spans="1:7" x14ac:dyDescent="0.25">
      <c r="A1498">
        <f>SUM((ROW()+15)/17)</f>
        <v>89</v>
      </c>
      <c r="B1498" s="449" t="str">
        <f ca="1">IF(OFFSET(Zdroj!$B$16,A1498-1,0)&gt;0,CONCATENATE(A1498,"
","___ ","
",OFFSET(Zdroj!$B$16,A1498-1,0)),"")</f>
        <v/>
      </c>
      <c r="C1498" s="83" t="str">
        <f ca="1">IF(OFFSET(Zdroj!AI$16,A1498-1,0)=0,"",CONCATENATE("A",$A$2," - ",Zdroj!$AI$15))</f>
        <v/>
      </c>
      <c r="D1498" s="81" t="str">
        <f ca="1">IF(C1498="","",CONCATENATE(OFFSET(Zdroj!AI$16,A1498-1,0)," - ",OFFSET(Zdroj!BK$16,A1498-1,0)))</f>
        <v/>
      </c>
      <c r="E1498" s="35" t="str">
        <f ca="1">IF(C1498="","",OFFSET(Zdroj!BL$16,A1498-1,0))</f>
        <v/>
      </c>
      <c r="F1498" s="450" t="str">
        <f t="shared" ref="F1498" ca="1" si="344">IF(SUM(E1498:E1503)=0,"",SUM(E1498:E1503))</f>
        <v/>
      </c>
      <c r="G1498" s="451" t="str">
        <f t="shared" ref="G1498" ca="1" si="345">IF(SUM(E1498:E1514)=0,"",SUM(E1498:E1514))</f>
        <v/>
      </c>
    </row>
    <row r="1499" spans="1:7" x14ac:dyDescent="0.25">
      <c r="B1499" s="449"/>
      <c r="C1499" s="83" t="str">
        <f ca="1">IF(OFFSET(Zdroj!AJ$16,A1498-1,0)=0,"",CONCATENATE("A",$A$2+1," - ",Zdroj!$AJ$15))</f>
        <v/>
      </c>
      <c r="D1499" s="81" t="str">
        <f ca="1">IF(C1499="","",CONCATENATE(OFFSET(Zdroj!AJ$16,A1498-1,0)," - ",OFFSET(Zdroj!BM$16,A1498-1,0)))</f>
        <v/>
      </c>
      <c r="E1499" s="35" t="str">
        <f ca="1">IF(C1499="","",OFFSET(Zdroj!BN$16,A1498-1,0))</f>
        <v/>
      </c>
      <c r="F1499" s="450"/>
      <c r="G1499" s="451"/>
    </row>
    <row r="1500" spans="1:7" x14ac:dyDescent="0.25">
      <c r="B1500" s="449"/>
      <c r="C1500" s="83" t="str">
        <f ca="1">IF(OFFSET(Zdroj!AK$16,A1498-1,0)=0,"",CONCATENATE("A",$A$2+2," - ",Zdroj!$AK$15))</f>
        <v/>
      </c>
      <c r="D1500" s="81" t="str">
        <f ca="1">IF(C1500="","",CONCATENATE(OFFSET(Zdroj!AK$16,A1498-1,0)," - ",OFFSET(Zdroj!BO$16,A1498-1,0)))</f>
        <v/>
      </c>
      <c r="E1500" s="35" t="str">
        <f ca="1">IF(C1500="","",OFFSET(Zdroj!BP$16,A1498-1,0))</f>
        <v/>
      </c>
      <c r="F1500" s="450"/>
      <c r="G1500" s="451"/>
    </row>
    <row r="1501" spans="1:7" x14ac:dyDescent="0.25">
      <c r="B1501" s="449"/>
      <c r="C1501" s="83" t="str">
        <f ca="1">IF(OFFSET(Zdroj!AL$16,A1498-1,0)=0,"",CONCATENATE("A",$A$2+3," - ",Zdroj!$AL$15))</f>
        <v/>
      </c>
      <c r="D1501" s="81" t="str">
        <f ca="1">IF(C1501="","",CONCATENATE(OFFSET(Zdroj!AL$16,A1498-1,0)," - ",OFFSET(Zdroj!BQ$16,A1498-1,0)))</f>
        <v/>
      </c>
      <c r="E1501" s="35" t="str">
        <f ca="1">IF(C1501="","",OFFSET(Zdroj!BR$16,A1498-1,0))</f>
        <v/>
      </c>
      <c r="F1501" s="450"/>
      <c r="G1501" s="451"/>
    </row>
    <row r="1502" spans="1:7" x14ac:dyDescent="0.25">
      <c r="B1502" s="449"/>
      <c r="C1502" s="83" t="str">
        <f ca="1">IF(OFFSET(Zdroj!AM$16,A1498-1,0)=0,"",CONCATENATE("A",$A$2+4," - ",Zdroj!$AM$15))</f>
        <v/>
      </c>
      <c r="D1502" s="81" t="str">
        <f ca="1">IF(C1502="","",CONCATENATE(OFFSET(Zdroj!AM$16,A1498-1,0)," - ",OFFSET(Zdroj!BS$16,A1498-1,0)))</f>
        <v/>
      </c>
      <c r="E1502" s="35" t="str">
        <f ca="1">IF(C1502="","",OFFSET(Zdroj!BT$16,A1498-1,0))</f>
        <v/>
      </c>
      <c r="F1502" s="450"/>
      <c r="G1502" s="451"/>
    </row>
    <row r="1503" spans="1:7" x14ac:dyDescent="0.25">
      <c r="B1503" s="449"/>
      <c r="C1503" s="83" t="str">
        <f ca="1">IF(OFFSET(Zdroj!AN$16,A1498-1,0)=0,"",CONCATENATE("A",$A$2+5," - ",Zdroj!$AN$15))</f>
        <v/>
      </c>
      <c r="D1503" s="81" t="str">
        <f ca="1">IF(C1503="","",CONCATENATE(OFFSET(Zdroj!AN$16,A1498-1,0)," - ",OFFSET(Zdroj!BU$16,A1498-1,0)))</f>
        <v/>
      </c>
      <c r="E1503" s="35" t="str">
        <f ca="1">IF(C1503="","",OFFSET(Zdroj!BV$16,A1498-1,0))</f>
        <v/>
      </c>
      <c r="F1503" s="450"/>
      <c r="G1503" s="451"/>
    </row>
    <row r="1504" spans="1:7" x14ac:dyDescent="0.25">
      <c r="B1504" s="449"/>
      <c r="C1504" s="83" t="str">
        <f ca="1">IF(OFFSET(Zdroj!AO$16,A1498-1,0)=0,"",CONCATENATE("B",$A$2," - ",Zdroj!$AO$15))</f>
        <v/>
      </c>
      <c r="D1504" s="81" t="str">
        <f ca="1">IF(C1504="","",CONCATENATE(OFFSET(Zdroj!AO$16,A1498-1,0)))</f>
        <v/>
      </c>
      <c r="E1504" s="35" t="str">
        <f ca="1">IF(C1504="","",OFFSET(Zdroj!AP$16,A1498-1,0))</f>
        <v/>
      </c>
      <c r="F1504" s="450" t="str">
        <f t="shared" ref="F1504" ca="1" si="346">IF(SUM(E1504:E1512)=0,"",SUM(E1504:E1512))</f>
        <v/>
      </c>
      <c r="G1504" s="451"/>
    </row>
    <row r="1505" spans="1:7" x14ac:dyDescent="0.25">
      <c r="B1505" s="449"/>
      <c r="C1505" s="83" t="str">
        <f ca="1">IF(OFFSET(Zdroj!AQ$16,A1498-1,0)=0,"",CONCATENATE("B",$A$2+1," - ",Zdroj!$AQ$15))</f>
        <v/>
      </c>
      <c r="D1505" s="81" t="str">
        <f ca="1">IF(C1505="","",CONCATENATE(OFFSET(Zdroj!AQ$16,A1498-1,0)))</f>
        <v/>
      </c>
      <c r="E1505" s="35" t="str">
        <f ca="1">IF(C1505="","",OFFSET(Zdroj!AR$16,A1498-1,0))</f>
        <v/>
      </c>
      <c r="F1505" s="450"/>
      <c r="G1505" s="451"/>
    </row>
    <row r="1506" spans="1:7" x14ac:dyDescent="0.25">
      <c r="B1506" s="449"/>
      <c r="C1506" s="83" t="str">
        <f ca="1">IF(OFFSET(Zdroj!AS$16,A1498-1,0)=0,"",CONCATENATE("B",$A$2+2," - ",Zdroj!$AS$15))</f>
        <v/>
      </c>
      <c r="D1506" s="81" t="str">
        <f ca="1">IF(C1506="","",CONCATENATE(OFFSET(Zdroj!AS$16,A1498-1,0)))</f>
        <v/>
      </c>
      <c r="E1506" s="35" t="str">
        <f ca="1">IF(C1506="","",OFFSET(Zdroj!AT$16,A1498-1,0))</f>
        <v/>
      </c>
      <c r="F1506" s="450"/>
      <c r="G1506" s="451"/>
    </row>
    <row r="1507" spans="1:7" x14ac:dyDescent="0.25">
      <c r="B1507" s="449"/>
      <c r="C1507" s="83" t="str">
        <f ca="1">IF(OFFSET(Zdroj!AU$16,A1498-1,0)=0,"",CONCATENATE("B",$A$2+3," - ",Zdroj!$AU$15))</f>
        <v/>
      </c>
      <c r="D1507" s="81" t="str">
        <f ca="1">IF(C1507="","",CONCATENATE(OFFSET(Zdroj!AU$16,A1498-1,0)))</f>
        <v/>
      </c>
      <c r="E1507" s="35" t="str">
        <f ca="1">IF(C1507="","",OFFSET(Zdroj!AV$16,A1498-1,0))</f>
        <v/>
      </c>
      <c r="F1507" s="450"/>
      <c r="G1507" s="451"/>
    </row>
    <row r="1508" spans="1:7" x14ac:dyDescent="0.25">
      <c r="B1508" s="449"/>
      <c r="C1508" s="83" t="str">
        <f ca="1">IF(OFFSET(Zdroj!AW$16,A1498-1,0)=0,"",CONCATENATE("B",$A$2+4," - ",Zdroj!$AW$15))</f>
        <v/>
      </c>
      <c r="D1508" s="81" t="str">
        <f ca="1">IF(C1508="","",CONCATENATE(OFFSET(Zdroj!AW$16,A1498-1,0)))</f>
        <v/>
      </c>
      <c r="E1508" s="35" t="str">
        <f ca="1">IF(C1508="","",OFFSET(Zdroj!AX$16,A1498-1,0))</f>
        <v/>
      </c>
      <c r="F1508" s="450"/>
      <c r="G1508" s="451"/>
    </row>
    <row r="1509" spans="1:7" x14ac:dyDescent="0.25">
      <c r="B1509" s="449"/>
      <c r="C1509" s="83" t="str">
        <f ca="1">IF(OFFSET(Zdroj!AY$16,A1498-1,0)=0,"",CONCATENATE("B",$A$2+5," - ",Zdroj!$AY$15))</f>
        <v/>
      </c>
      <c r="D1509" s="81" t="str">
        <f ca="1">IF(C1509="","",CONCATENATE(OFFSET(Zdroj!AY$16,A1498-1,0)))</f>
        <v/>
      </c>
      <c r="E1509" s="35" t="str">
        <f ca="1">IF(C1509="","",OFFSET(Zdroj!AZ$16,A1498-1,0))</f>
        <v/>
      </c>
      <c r="F1509" s="450"/>
      <c r="G1509" s="451"/>
    </row>
    <row r="1510" spans="1:7" x14ac:dyDescent="0.25">
      <c r="B1510" s="449"/>
      <c r="C1510" s="83" t="str">
        <f ca="1">IF(OFFSET(Zdroj!BA$16,A1498-1,0)=0,"",CONCATENATE("B",$A$2+6," - ",Zdroj!$BA$15))</f>
        <v/>
      </c>
      <c r="D1510" s="81" t="str">
        <f ca="1">IF(C1510="","",CONCATENATE(OFFSET(Zdroj!BA$16,A1498-1,0)))</f>
        <v/>
      </c>
      <c r="E1510" s="35" t="str">
        <f ca="1">IF(C1510="","",OFFSET(Zdroj!BB$16,A1498-1,0))</f>
        <v/>
      </c>
      <c r="F1510" s="450"/>
      <c r="G1510" s="451"/>
    </row>
    <row r="1511" spans="1:7" x14ac:dyDescent="0.25">
      <c r="B1511" s="449"/>
      <c r="C1511" s="83" t="str">
        <f ca="1">IF(OFFSET(Zdroj!BC$16,A1498-1,0)=0,"",CONCATENATE("B",$A$2+7," - ",Zdroj!$BC$15))</f>
        <v/>
      </c>
      <c r="D1511" s="81" t="str">
        <f ca="1">IF(C1511="","",CONCATENATE(OFFSET(Zdroj!BC$16,A1498-1,0)))</f>
        <v/>
      </c>
      <c r="E1511" s="35" t="str">
        <f ca="1">IF(C1511="","",OFFSET(Zdroj!BD$16,A1498-1,0))</f>
        <v/>
      </c>
      <c r="F1511" s="450"/>
      <c r="G1511" s="451"/>
    </row>
    <row r="1512" spans="1:7" x14ac:dyDescent="0.25">
      <c r="B1512" s="449"/>
      <c r="C1512" s="83" t="str">
        <f ca="1">IF(OFFSET(Zdroj!BE$16,A1498-1,0)=0,"",CONCATENATE("B",$A$2+8," - ",Zdroj!$BE$15))</f>
        <v/>
      </c>
      <c r="D1512" s="81" t="str">
        <f ca="1">IF(C1512="","",CONCATENATE(OFFSET(Zdroj!BE$16,A1498-1,0)))</f>
        <v/>
      </c>
      <c r="E1512" s="35" t="str">
        <f ca="1">IF(C1512="","",OFFSET(Zdroj!BF$16,A1498-1,0))</f>
        <v/>
      </c>
      <c r="F1512" s="450"/>
      <c r="G1512" s="451"/>
    </row>
    <row r="1513" spans="1:7" x14ac:dyDescent="0.25">
      <c r="B1513" s="449"/>
      <c r="C1513" s="83" t="str">
        <f ca="1">IF(OFFSET(Zdroj!BG$16,A1498-1,0)=0,"",CONCATENATE("C",$A$2," - ",Zdroj!$BG$15))</f>
        <v/>
      </c>
      <c r="D1513" s="81" t="str">
        <f ca="1">IF(C1513="","",CONCATENATE(OFFSET(Zdroj!BG$16,A1498-1,0)))</f>
        <v/>
      </c>
      <c r="E1513" s="35" t="str">
        <f ca="1">IF(C1513="","",OFFSET(Zdroj!BH$16,A1498-1,0))</f>
        <v/>
      </c>
      <c r="F1513" s="450" t="str">
        <f t="shared" ref="F1513" ca="1" si="347">IF(SUM(E1513:E1514)=0,"",SUM(E1513:E1514))</f>
        <v/>
      </c>
      <c r="G1513" s="451"/>
    </row>
    <row r="1514" spans="1:7" x14ac:dyDescent="0.25">
      <c r="B1514" s="449"/>
      <c r="C1514" s="83" t="str">
        <f ca="1">IF(OFFSET(Zdroj!BI$16,A1498-1,0)=0,"",CONCATENATE("C",$A$2+1," - ",Zdroj!$BI$15))</f>
        <v/>
      </c>
      <c r="D1514" s="81" t="str">
        <f ca="1">IF(C1514="","",CONCATENATE(OFFSET(Zdroj!BI$16,A1498-1,0)))</f>
        <v/>
      </c>
      <c r="E1514" s="35" t="str">
        <f ca="1">IF(C1514="","",OFFSET(Zdroj!BJ$16,A1498-1,0))</f>
        <v/>
      </c>
      <c r="F1514" s="450"/>
      <c r="G1514" s="451"/>
    </row>
    <row r="1515" spans="1:7" x14ac:dyDescent="0.25">
      <c r="A1515">
        <f>SUM((ROW()+15)/17)</f>
        <v>90</v>
      </c>
      <c r="B1515" s="449" t="str">
        <f ca="1">IF(OFFSET(Zdroj!$B$16,A1515-1,0)&gt;0,CONCATENATE(A1515,"
","___ ","
",OFFSET(Zdroj!$B$16,A1515-1,0)),"")</f>
        <v/>
      </c>
      <c r="C1515" s="83" t="str">
        <f ca="1">IF(OFFSET(Zdroj!AI$16,A1515-1,0)=0,"",CONCATENATE("A",$A$2," - ",Zdroj!$AI$15))</f>
        <v/>
      </c>
      <c r="D1515" s="81" t="str">
        <f ca="1">IF(C1515="","",CONCATENATE(OFFSET(Zdroj!AI$16,A1515-1,0)," - ",OFFSET(Zdroj!BK$16,A1515-1,0)))</f>
        <v/>
      </c>
      <c r="E1515" s="35" t="str">
        <f ca="1">IF(C1515="","",OFFSET(Zdroj!BL$16,A1515-1,0))</f>
        <v/>
      </c>
      <c r="F1515" s="450" t="str">
        <f t="shared" ref="F1515" ca="1" si="348">IF(SUM(E1515:E1520)=0,"",SUM(E1515:E1520))</f>
        <v/>
      </c>
      <c r="G1515" s="451" t="str">
        <f t="shared" ref="G1515" ca="1" si="349">IF(SUM(E1515:E1531)=0,"",SUM(E1515:E1531))</f>
        <v/>
      </c>
    </row>
    <row r="1516" spans="1:7" x14ac:dyDescent="0.25">
      <c r="B1516" s="449"/>
      <c r="C1516" s="83" t="str">
        <f ca="1">IF(OFFSET(Zdroj!AJ$16,A1515-1,0)=0,"",CONCATENATE("A",$A$2+1," - ",Zdroj!$AJ$15))</f>
        <v/>
      </c>
      <c r="D1516" s="81" t="str">
        <f ca="1">IF(C1516="","",CONCATENATE(OFFSET(Zdroj!AJ$16,A1515-1,0)," - ",OFFSET(Zdroj!BM$16,A1515-1,0)))</f>
        <v/>
      </c>
      <c r="E1516" s="35" t="str">
        <f ca="1">IF(C1516="","",OFFSET(Zdroj!BN$16,A1515-1,0))</f>
        <v/>
      </c>
      <c r="F1516" s="450"/>
      <c r="G1516" s="451"/>
    </row>
    <row r="1517" spans="1:7" x14ac:dyDescent="0.25">
      <c r="B1517" s="449"/>
      <c r="C1517" s="83" t="str">
        <f ca="1">IF(OFFSET(Zdroj!AK$16,A1515-1,0)=0,"",CONCATENATE("A",$A$2+2," - ",Zdroj!$AK$15))</f>
        <v/>
      </c>
      <c r="D1517" s="81" t="str">
        <f ca="1">IF(C1517="","",CONCATENATE(OFFSET(Zdroj!AK$16,A1515-1,0)," - ",OFFSET(Zdroj!BO$16,A1515-1,0)))</f>
        <v/>
      </c>
      <c r="E1517" s="35" t="str">
        <f ca="1">IF(C1517="","",OFFSET(Zdroj!BP$16,A1515-1,0))</f>
        <v/>
      </c>
      <c r="F1517" s="450"/>
      <c r="G1517" s="451"/>
    </row>
    <row r="1518" spans="1:7" x14ac:dyDescent="0.25">
      <c r="B1518" s="449"/>
      <c r="C1518" s="83" t="str">
        <f ca="1">IF(OFFSET(Zdroj!AL$16,A1515-1,0)=0,"",CONCATENATE("A",$A$2+3," - ",Zdroj!$AL$15))</f>
        <v/>
      </c>
      <c r="D1518" s="81" t="str">
        <f ca="1">IF(C1518="","",CONCATENATE(OFFSET(Zdroj!AL$16,A1515-1,0)," - ",OFFSET(Zdroj!BQ$16,A1515-1,0)))</f>
        <v/>
      </c>
      <c r="E1518" s="35" t="str">
        <f ca="1">IF(C1518="","",OFFSET(Zdroj!BR$16,A1515-1,0))</f>
        <v/>
      </c>
      <c r="F1518" s="450"/>
      <c r="G1518" s="451"/>
    </row>
    <row r="1519" spans="1:7" x14ac:dyDescent="0.25">
      <c r="B1519" s="449"/>
      <c r="C1519" s="83" t="str">
        <f ca="1">IF(OFFSET(Zdroj!AM$16,A1515-1,0)=0,"",CONCATENATE("A",$A$2+4," - ",Zdroj!$AM$15))</f>
        <v/>
      </c>
      <c r="D1519" s="81" t="str">
        <f ca="1">IF(C1519="","",CONCATENATE(OFFSET(Zdroj!AM$16,A1515-1,0)," - ",OFFSET(Zdroj!BS$16,A1515-1,0)))</f>
        <v/>
      </c>
      <c r="E1519" s="35" t="str">
        <f ca="1">IF(C1519="","",OFFSET(Zdroj!BT$16,A1515-1,0))</f>
        <v/>
      </c>
      <c r="F1519" s="450"/>
      <c r="G1519" s="451"/>
    </row>
    <row r="1520" spans="1:7" x14ac:dyDescent="0.25">
      <c r="B1520" s="449"/>
      <c r="C1520" s="83" t="str">
        <f ca="1">IF(OFFSET(Zdroj!AN$16,A1515-1,0)=0,"",CONCATENATE("A",$A$2+5," - ",Zdroj!$AN$15))</f>
        <v/>
      </c>
      <c r="D1520" s="81" t="str">
        <f ca="1">IF(C1520="","",CONCATENATE(OFFSET(Zdroj!AN$16,A1515-1,0)," - ",OFFSET(Zdroj!BU$16,A1515-1,0)))</f>
        <v/>
      </c>
      <c r="E1520" s="35" t="str">
        <f ca="1">IF(C1520="","",OFFSET(Zdroj!BV$16,A1515-1,0))</f>
        <v/>
      </c>
      <c r="F1520" s="450"/>
      <c r="G1520" s="451"/>
    </row>
    <row r="1521" spans="1:7" x14ac:dyDescent="0.25">
      <c r="B1521" s="449"/>
      <c r="C1521" s="83" t="str">
        <f ca="1">IF(OFFSET(Zdroj!AO$16,A1515-1,0)=0,"",CONCATENATE("B",$A$2," - ",Zdroj!$AO$15))</f>
        <v/>
      </c>
      <c r="D1521" s="81" t="str">
        <f ca="1">IF(C1521="","",CONCATENATE(OFFSET(Zdroj!AO$16,A1515-1,0)))</f>
        <v/>
      </c>
      <c r="E1521" s="35" t="str">
        <f ca="1">IF(C1521="","",OFFSET(Zdroj!AP$16,A1515-1,0))</f>
        <v/>
      </c>
      <c r="F1521" s="450" t="str">
        <f t="shared" ref="F1521" ca="1" si="350">IF(SUM(E1521:E1529)=0,"",SUM(E1521:E1529))</f>
        <v/>
      </c>
      <c r="G1521" s="451"/>
    </row>
    <row r="1522" spans="1:7" x14ac:dyDescent="0.25">
      <c r="B1522" s="449"/>
      <c r="C1522" s="83" t="str">
        <f ca="1">IF(OFFSET(Zdroj!AQ$16,A1515-1,0)=0,"",CONCATENATE("B",$A$2+1," - ",Zdroj!$AQ$15))</f>
        <v/>
      </c>
      <c r="D1522" s="81" t="str">
        <f ca="1">IF(C1522="","",CONCATENATE(OFFSET(Zdroj!AQ$16,A1515-1,0)))</f>
        <v/>
      </c>
      <c r="E1522" s="35" t="str">
        <f ca="1">IF(C1522="","",OFFSET(Zdroj!AR$16,A1515-1,0))</f>
        <v/>
      </c>
      <c r="F1522" s="450"/>
      <c r="G1522" s="451"/>
    </row>
    <row r="1523" spans="1:7" x14ac:dyDescent="0.25">
      <c r="B1523" s="449"/>
      <c r="C1523" s="83" t="str">
        <f ca="1">IF(OFFSET(Zdroj!AS$16,A1515-1,0)=0,"",CONCATENATE("B",$A$2+2," - ",Zdroj!$AS$15))</f>
        <v/>
      </c>
      <c r="D1523" s="81" t="str">
        <f ca="1">IF(C1523="","",CONCATENATE(OFFSET(Zdroj!AS$16,A1515-1,0)))</f>
        <v/>
      </c>
      <c r="E1523" s="35" t="str">
        <f ca="1">IF(C1523="","",OFFSET(Zdroj!AT$16,A1515-1,0))</f>
        <v/>
      </c>
      <c r="F1523" s="450"/>
      <c r="G1523" s="451"/>
    </row>
    <row r="1524" spans="1:7" x14ac:dyDescent="0.25">
      <c r="B1524" s="449"/>
      <c r="C1524" s="83" t="str">
        <f ca="1">IF(OFFSET(Zdroj!AU$16,A1515-1,0)=0,"",CONCATENATE("B",$A$2+3," - ",Zdroj!$AU$15))</f>
        <v/>
      </c>
      <c r="D1524" s="81" t="str">
        <f ca="1">IF(C1524="","",CONCATENATE(OFFSET(Zdroj!AU$16,A1515-1,0)))</f>
        <v/>
      </c>
      <c r="E1524" s="35" t="str">
        <f ca="1">IF(C1524="","",OFFSET(Zdroj!AV$16,A1515-1,0))</f>
        <v/>
      </c>
      <c r="F1524" s="450"/>
      <c r="G1524" s="451"/>
    </row>
    <row r="1525" spans="1:7" x14ac:dyDescent="0.25">
      <c r="B1525" s="449"/>
      <c r="C1525" s="83" t="str">
        <f ca="1">IF(OFFSET(Zdroj!AW$16,A1515-1,0)=0,"",CONCATENATE("B",$A$2+4," - ",Zdroj!$AW$15))</f>
        <v/>
      </c>
      <c r="D1525" s="81" t="str">
        <f ca="1">IF(C1525="","",CONCATENATE(OFFSET(Zdroj!AW$16,A1515-1,0)))</f>
        <v/>
      </c>
      <c r="E1525" s="35" t="str">
        <f ca="1">IF(C1525="","",OFFSET(Zdroj!AX$16,A1515-1,0))</f>
        <v/>
      </c>
      <c r="F1525" s="450"/>
      <c r="G1525" s="451"/>
    </row>
    <row r="1526" spans="1:7" x14ac:dyDescent="0.25">
      <c r="B1526" s="449"/>
      <c r="C1526" s="83" t="str">
        <f ca="1">IF(OFFSET(Zdroj!AY$16,A1515-1,0)=0,"",CONCATENATE("B",$A$2+5," - ",Zdroj!$AY$15))</f>
        <v/>
      </c>
      <c r="D1526" s="81" t="str">
        <f ca="1">IF(C1526="","",CONCATENATE(OFFSET(Zdroj!AY$16,A1515-1,0)))</f>
        <v/>
      </c>
      <c r="E1526" s="35" t="str">
        <f ca="1">IF(C1526="","",OFFSET(Zdroj!AZ$16,A1515-1,0))</f>
        <v/>
      </c>
      <c r="F1526" s="450"/>
      <c r="G1526" s="451"/>
    </row>
    <row r="1527" spans="1:7" x14ac:dyDescent="0.25">
      <c r="B1527" s="449"/>
      <c r="C1527" s="83" t="str">
        <f ca="1">IF(OFFSET(Zdroj!BA$16,A1515-1,0)=0,"",CONCATENATE("B",$A$2+6," - ",Zdroj!$BA$15))</f>
        <v/>
      </c>
      <c r="D1527" s="81" t="str">
        <f ca="1">IF(C1527="","",CONCATENATE(OFFSET(Zdroj!BA$16,A1515-1,0)))</f>
        <v/>
      </c>
      <c r="E1527" s="35" t="str">
        <f ca="1">IF(C1527="","",OFFSET(Zdroj!BB$16,A1515-1,0))</f>
        <v/>
      </c>
      <c r="F1527" s="450"/>
      <c r="G1527" s="451"/>
    </row>
    <row r="1528" spans="1:7" x14ac:dyDescent="0.25">
      <c r="B1528" s="449"/>
      <c r="C1528" s="83" t="str">
        <f ca="1">IF(OFFSET(Zdroj!BC$16,A1515-1,0)=0,"",CONCATENATE("B",$A$2+7," - ",Zdroj!$BC$15))</f>
        <v/>
      </c>
      <c r="D1528" s="81" t="str">
        <f ca="1">IF(C1528="","",CONCATENATE(OFFSET(Zdroj!BC$16,A1515-1,0)))</f>
        <v/>
      </c>
      <c r="E1528" s="35" t="str">
        <f ca="1">IF(C1528="","",OFFSET(Zdroj!BD$16,A1515-1,0))</f>
        <v/>
      </c>
      <c r="F1528" s="450"/>
      <c r="G1528" s="451"/>
    </row>
    <row r="1529" spans="1:7" x14ac:dyDescent="0.25">
      <c r="B1529" s="449"/>
      <c r="C1529" s="83" t="str">
        <f ca="1">IF(OFFSET(Zdroj!BE$16,A1515-1,0)=0,"",CONCATENATE("B",$A$2+8," - ",Zdroj!$BE$15))</f>
        <v/>
      </c>
      <c r="D1529" s="81" t="str">
        <f ca="1">IF(C1529="","",CONCATENATE(OFFSET(Zdroj!BE$16,A1515-1,0)))</f>
        <v/>
      </c>
      <c r="E1529" s="35" t="str">
        <f ca="1">IF(C1529="","",OFFSET(Zdroj!BF$16,A1515-1,0))</f>
        <v/>
      </c>
      <c r="F1529" s="450"/>
      <c r="G1529" s="451"/>
    </row>
    <row r="1530" spans="1:7" x14ac:dyDescent="0.25">
      <c r="B1530" s="449"/>
      <c r="C1530" s="83" t="str">
        <f ca="1">IF(OFFSET(Zdroj!BG$16,A1515-1,0)=0,"",CONCATENATE("C",$A$2," - ",Zdroj!$BG$15))</f>
        <v/>
      </c>
      <c r="D1530" s="81" t="str">
        <f ca="1">IF(C1530="","",CONCATENATE(OFFSET(Zdroj!BG$16,A1515-1,0)))</f>
        <v/>
      </c>
      <c r="E1530" s="35" t="str">
        <f ca="1">IF(C1530="","",OFFSET(Zdroj!BH$16,A1515-1,0))</f>
        <v/>
      </c>
      <c r="F1530" s="450" t="str">
        <f t="shared" ref="F1530" ca="1" si="351">IF(SUM(E1530:E1531)=0,"",SUM(E1530:E1531))</f>
        <v/>
      </c>
      <c r="G1530" s="451"/>
    </row>
    <row r="1531" spans="1:7" x14ac:dyDescent="0.25">
      <c r="B1531" s="449"/>
      <c r="C1531" s="83" t="str">
        <f ca="1">IF(OFFSET(Zdroj!BI$16,A1515-1,0)=0,"",CONCATENATE("C",$A$2+1," - ",Zdroj!$BI$15))</f>
        <v/>
      </c>
      <c r="D1531" s="81" t="str">
        <f ca="1">IF(C1531="","",CONCATENATE(OFFSET(Zdroj!BI$16,A1515-1,0)))</f>
        <v/>
      </c>
      <c r="E1531" s="35" t="str">
        <f ca="1">IF(C1531="","",OFFSET(Zdroj!BJ$16,A1515-1,0))</f>
        <v/>
      </c>
      <c r="F1531" s="450"/>
      <c r="G1531" s="451"/>
    </row>
    <row r="1532" spans="1:7" x14ac:dyDescent="0.25">
      <c r="A1532">
        <f>SUM((ROW()+15)/17)</f>
        <v>91</v>
      </c>
      <c r="B1532" s="449" t="str">
        <f ca="1">IF(OFFSET(Zdroj!$B$16,A1532-1,0)&gt;0,CONCATENATE(A1532,"
","___ ","
",OFFSET(Zdroj!$B$16,A1532-1,0)),"")</f>
        <v/>
      </c>
      <c r="C1532" s="83" t="str">
        <f ca="1">IF(OFFSET(Zdroj!AI$16,A1532-1,0)=0,"",CONCATENATE("A",$A$2," - ",Zdroj!$AI$15))</f>
        <v/>
      </c>
      <c r="D1532" s="81" t="str">
        <f ca="1">IF(C1532="","",CONCATENATE(OFFSET(Zdroj!AI$16,A1532-1,0)," - ",OFFSET(Zdroj!BK$16,A1532-1,0)))</f>
        <v/>
      </c>
      <c r="E1532" s="35" t="str">
        <f ca="1">IF(C1532="","",OFFSET(Zdroj!BL$16,A1532-1,0))</f>
        <v/>
      </c>
      <c r="F1532" s="450" t="str">
        <f t="shared" ref="F1532" ca="1" si="352">IF(SUM(E1532:E1537)=0,"",SUM(E1532:E1537))</f>
        <v/>
      </c>
      <c r="G1532" s="451" t="str">
        <f t="shared" ref="G1532" ca="1" si="353">IF(SUM(E1532:E1548)=0,"",SUM(E1532:E1548))</f>
        <v/>
      </c>
    </row>
    <row r="1533" spans="1:7" x14ac:dyDescent="0.25">
      <c r="B1533" s="449"/>
      <c r="C1533" s="83" t="str">
        <f ca="1">IF(OFFSET(Zdroj!AJ$16,A1532-1,0)=0,"",CONCATENATE("A",$A$2+1," - ",Zdroj!$AJ$15))</f>
        <v/>
      </c>
      <c r="D1533" s="81" t="str">
        <f ca="1">IF(C1533="","",CONCATENATE(OFFSET(Zdroj!AJ$16,A1532-1,0)," - ",OFFSET(Zdroj!BM$16,A1532-1,0)))</f>
        <v/>
      </c>
      <c r="E1533" s="35" t="str">
        <f ca="1">IF(C1533="","",OFFSET(Zdroj!BN$16,A1532-1,0))</f>
        <v/>
      </c>
      <c r="F1533" s="450"/>
      <c r="G1533" s="451"/>
    </row>
    <row r="1534" spans="1:7" x14ac:dyDescent="0.25">
      <c r="B1534" s="449"/>
      <c r="C1534" s="83" t="str">
        <f ca="1">IF(OFFSET(Zdroj!AK$16,A1532-1,0)=0,"",CONCATENATE("A",$A$2+2," - ",Zdroj!$AK$15))</f>
        <v/>
      </c>
      <c r="D1534" s="81" t="str">
        <f ca="1">IF(C1534="","",CONCATENATE(OFFSET(Zdroj!AK$16,A1532-1,0)," - ",OFFSET(Zdroj!BO$16,A1532-1,0)))</f>
        <v/>
      </c>
      <c r="E1534" s="35" t="str">
        <f ca="1">IF(C1534="","",OFFSET(Zdroj!BP$16,A1532-1,0))</f>
        <v/>
      </c>
      <c r="F1534" s="450"/>
      <c r="G1534" s="451"/>
    </row>
    <row r="1535" spans="1:7" x14ac:dyDescent="0.25">
      <c r="B1535" s="449"/>
      <c r="C1535" s="83" t="str">
        <f ca="1">IF(OFFSET(Zdroj!AL$16,A1532-1,0)=0,"",CONCATENATE("A",$A$2+3," - ",Zdroj!$AL$15))</f>
        <v/>
      </c>
      <c r="D1535" s="81" t="str">
        <f ca="1">IF(C1535="","",CONCATENATE(OFFSET(Zdroj!AL$16,A1532-1,0)," - ",OFFSET(Zdroj!BQ$16,A1532-1,0)))</f>
        <v/>
      </c>
      <c r="E1535" s="35" t="str">
        <f ca="1">IF(C1535="","",OFFSET(Zdroj!BR$16,A1532-1,0))</f>
        <v/>
      </c>
      <c r="F1535" s="450"/>
      <c r="G1535" s="451"/>
    </row>
    <row r="1536" spans="1:7" x14ac:dyDescent="0.25">
      <c r="B1536" s="449"/>
      <c r="C1536" s="83" t="str">
        <f ca="1">IF(OFFSET(Zdroj!AM$16,A1532-1,0)=0,"",CONCATENATE("A",$A$2+4," - ",Zdroj!$AM$15))</f>
        <v/>
      </c>
      <c r="D1536" s="81" t="str">
        <f ca="1">IF(C1536="","",CONCATENATE(OFFSET(Zdroj!AM$16,A1532-1,0)," - ",OFFSET(Zdroj!BS$16,A1532-1,0)))</f>
        <v/>
      </c>
      <c r="E1536" s="35" t="str">
        <f ca="1">IF(C1536="","",OFFSET(Zdroj!BT$16,A1532-1,0))</f>
        <v/>
      </c>
      <c r="F1536" s="450"/>
      <c r="G1536" s="451"/>
    </row>
    <row r="1537" spans="1:7" x14ac:dyDescent="0.25">
      <c r="B1537" s="449"/>
      <c r="C1537" s="83" t="str">
        <f ca="1">IF(OFFSET(Zdroj!AN$16,A1532-1,0)=0,"",CONCATENATE("A",$A$2+5," - ",Zdroj!$AN$15))</f>
        <v/>
      </c>
      <c r="D1537" s="81" t="str">
        <f ca="1">IF(C1537="","",CONCATENATE(OFFSET(Zdroj!AN$16,A1532-1,0)," - ",OFFSET(Zdroj!BU$16,A1532-1,0)))</f>
        <v/>
      </c>
      <c r="E1537" s="35" t="str">
        <f ca="1">IF(C1537="","",OFFSET(Zdroj!BV$16,A1532-1,0))</f>
        <v/>
      </c>
      <c r="F1537" s="450"/>
      <c r="G1537" s="451"/>
    </row>
    <row r="1538" spans="1:7" x14ac:dyDescent="0.25">
      <c r="B1538" s="449"/>
      <c r="C1538" s="83" t="str">
        <f ca="1">IF(OFFSET(Zdroj!AO$16,A1532-1,0)=0,"",CONCATENATE("B",$A$2," - ",Zdroj!$AO$15))</f>
        <v/>
      </c>
      <c r="D1538" s="81" t="str">
        <f ca="1">IF(C1538="","",CONCATENATE(OFFSET(Zdroj!AO$16,A1532-1,0)))</f>
        <v/>
      </c>
      <c r="E1538" s="35" t="str">
        <f ca="1">IF(C1538="","",OFFSET(Zdroj!AP$16,A1532-1,0))</f>
        <v/>
      </c>
      <c r="F1538" s="450" t="str">
        <f t="shared" ref="F1538" ca="1" si="354">IF(SUM(E1538:E1546)=0,"",SUM(E1538:E1546))</f>
        <v/>
      </c>
      <c r="G1538" s="451"/>
    </row>
    <row r="1539" spans="1:7" x14ac:dyDescent="0.25">
      <c r="B1539" s="449"/>
      <c r="C1539" s="83" t="str">
        <f ca="1">IF(OFFSET(Zdroj!AQ$16,A1532-1,0)=0,"",CONCATENATE("B",$A$2+1," - ",Zdroj!$AQ$15))</f>
        <v/>
      </c>
      <c r="D1539" s="81" t="str">
        <f ca="1">IF(C1539="","",CONCATENATE(OFFSET(Zdroj!AQ$16,A1532-1,0)))</f>
        <v/>
      </c>
      <c r="E1539" s="35" t="str">
        <f ca="1">IF(C1539="","",OFFSET(Zdroj!AR$16,A1532-1,0))</f>
        <v/>
      </c>
      <c r="F1539" s="450"/>
      <c r="G1539" s="451"/>
    </row>
    <row r="1540" spans="1:7" x14ac:dyDescent="0.25">
      <c r="B1540" s="449"/>
      <c r="C1540" s="83" t="str">
        <f ca="1">IF(OFFSET(Zdroj!AS$16,A1532-1,0)=0,"",CONCATENATE("B",$A$2+2," - ",Zdroj!$AS$15))</f>
        <v/>
      </c>
      <c r="D1540" s="81" t="str">
        <f ca="1">IF(C1540="","",CONCATENATE(OFFSET(Zdroj!AS$16,A1532-1,0)))</f>
        <v/>
      </c>
      <c r="E1540" s="35" t="str">
        <f ca="1">IF(C1540="","",OFFSET(Zdroj!AT$16,A1532-1,0))</f>
        <v/>
      </c>
      <c r="F1540" s="450"/>
      <c r="G1540" s="451"/>
    </row>
    <row r="1541" spans="1:7" x14ac:dyDescent="0.25">
      <c r="B1541" s="449"/>
      <c r="C1541" s="83" t="str">
        <f ca="1">IF(OFFSET(Zdroj!AU$16,A1532-1,0)=0,"",CONCATENATE("B",$A$2+3," - ",Zdroj!$AU$15))</f>
        <v/>
      </c>
      <c r="D1541" s="81" t="str">
        <f ca="1">IF(C1541="","",CONCATENATE(OFFSET(Zdroj!AU$16,A1532-1,0)))</f>
        <v/>
      </c>
      <c r="E1541" s="35" t="str">
        <f ca="1">IF(C1541="","",OFFSET(Zdroj!AV$16,A1532-1,0))</f>
        <v/>
      </c>
      <c r="F1541" s="450"/>
      <c r="G1541" s="451"/>
    </row>
    <row r="1542" spans="1:7" x14ac:dyDescent="0.25">
      <c r="B1542" s="449"/>
      <c r="C1542" s="83" t="str">
        <f ca="1">IF(OFFSET(Zdroj!AW$16,A1532-1,0)=0,"",CONCATENATE("B",$A$2+4," - ",Zdroj!$AW$15))</f>
        <v/>
      </c>
      <c r="D1542" s="81" t="str">
        <f ca="1">IF(C1542="","",CONCATENATE(OFFSET(Zdroj!AW$16,A1532-1,0)))</f>
        <v/>
      </c>
      <c r="E1542" s="35" t="str">
        <f ca="1">IF(C1542="","",OFFSET(Zdroj!AX$16,A1532-1,0))</f>
        <v/>
      </c>
      <c r="F1542" s="450"/>
      <c r="G1542" s="451"/>
    </row>
    <row r="1543" spans="1:7" x14ac:dyDescent="0.25">
      <c r="B1543" s="449"/>
      <c r="C1543" s="83" t="str">
        <f ca="1">IF(OFFSET(Zdroj!AY$16,A1532-1,0)=0,"",CONCATENATE("B",$A$2+5," - ",Zdroj!$AY$15))</f>
        <v/>
      </c>
      <c r="D1543" s="81" t="str">
        <f ca="1">IF(C1543="","",CONCATENATE(OFFSET(Zdroj!AY$16,A1532-1,0)))</f>
        <v/>
      </c>
      <c r="E1543" s="35" t="str">
        <f ca="1">IF(C1543="","",OFFSET(Zdroj!AZ$16,A1532-1,0))</f>
        <v/>
      </c>
      <c r="F1543" s="450"/>
      <c r="G1543" s="451"/>
    </row>
    <row r="1544" spans="1:7" x14ac:dyDescent="0.25">
      <c r="B1544" s="449"/>
      <c r="C1544" s="83" t="str">
        <f ca="1">IF(OFFSET(Zdroj!BA$16,A1532-1,0)=0,"",CONCATENATE("B",$A$2+6," - ",Zdroj!$BA$15))</f>
        <v/>
      </c>
      <c r="D1544" s="81" t="str">
        <f ca="1">IF(C1544="","",CONCATENATE(OFFSET(Zdroj!BA$16,A1532-1,0)))</f>
        <v/>
      </c>
      <c r="E1544" s="35" t="str">
        <f ca="1">IF(C1544="","",OFFSET(Zdroj!BB$16,A1532-1,0))</f>
        <v/>
      </c>
      <c r="F1544" s="450"/>
      <c r="G1544" s="451"/>
    </row>
    <row r="1545" spans="1:7" x14ac:dyDescent="0.25">
      <c r="B1545" s="449"/>
      <c r="C1545" s="83" t="str">
        <f ca="1">IF(OFFSET(Zdroj!BC$16,A1532-1,0)=0,"",CONCATENATE("B",$A$2+7," - ",Zdroj!$BC$15))</f>
        <v/>
      </c>
      <c r="D1545" s="81" t="str">
        <f ca="1">IF(C1545="","",CONCATENATE(OFFSET(Zdroj!BC$16,A1532-1,0)))</f>
        <v/>
      </c>
      <c r="E1545" s="35" t="str">
        <f ca="1">IF(C1545="","",OFFSET(Zdroj!BD$16,A1532-1,0))</f>
        <v/>
      </c>
      <c r="F1545" s="450"/>
      <c r="G1545" s="451"/>
    </row>
    <row r="1546" spans="1:7" x14ac:dyDescent="0.25">
      <c r="B1546" s="449"/>
      <c r="C1546" s="83" t="str">
        <f ca="1">IF(OFFSET(Zdroj!BE$16,A1532-1,0)=0,"",CONCATENATE("B",$A$2+8," - ",Zdroj!$BE$15))</f>
        <v/>
      </c>
      <c r="D1546" s="81" t="str">
        <f ca="1">IF(C1546="","",CONCATENATE(OFFSET(Zdroj!BE$16,A1532-1,0)))</f>
        <v/>
      </c>
      <c r="E1546" s="35" t="str">
        <f ca="1">IF(C1546="","",OFFSET(Zdroj!BF$16,A1532-1,0))</f>
        <v/>
      </c>
      <c r="F1546" s="450"/>
      <c r="G1546" s="451"/>
    </row>
    <row r="1547" spans="1:7" x14ac:dyDescent="0.25">
      <c r="B1547" s="449"/>
      <c r="C1547" s="83" t="str">
        <f ca="1">IF(OFFSET(Zdroj!BG$16,A1532-1,0)=0,"",CONCATENATE("C",$A$2," - ",Zdroj!$BG$15))</f>
        <v/>
      </c>
      <c r="D1547" s="81" t="str">
        <f ca="1">IF(C1547="","",CONCATENATE(OFFSET(Zdroj!BG$16,A1532-1,0)))</f>
        <v/>
      </c>
      <c r="E1547" s="35" t="str">
        <f ca="1">IF(C1547="","",OFFSET(Zdroj!BH$16,A1532-1,0))</f>
        <v/>
      </c>
      <c r="F1547" s="450" t="str">
        <f t="shared" ref="F1547" ca="1" si="355">IF(SUM(E1547:E1548)=0,"",SUM(E1547:E1548))</f>
        <v/>
      </c>
      <c r="G1547" s="451"/>
    </row>
    <row r="1548" spans="1:7" x14ac:dyDescent="0.25">
      <c r="B1548" s="449"/>
      <c r="C1548" s="83" t="str">
        <f ca="1">IF(OFFSET(Zdroj!BI$16,A1532-1,0)=0,"",CONCATENATE("C",$A$2+1," - ",Zdroj!$BI$15))</f>
        <v/>
      </c>
      <c r="D1548" s="81" t="str">
        <f ca="1">IF(C1548="","",CONCATENATE(OFFSET(Zdroj!BI$16,A1532-1,0)))</f>
        <v/>
      </c>
      <c r="E1548" s="35" t="str">
        <f ca="1">IF(C1548="","",OFFSET(Zdroj!BJ$16,A1532-1,0))</f>
        <v/>
      </c>
      <c r="F1548" s="450"/>
      <c r="G1548" s="451"/>
    </row>
    <row r="1549" spans="1:7" x14ac:dyDescent="0.25">
      <c r="A1549">
        <f>SUM((ROW()+15)/17)</f>
        <v>92</v>
      </c>
      <c r="B1549" s="449" t="str">
        <f ca="1">IF(OFFSET(Zdroj!$B$16,A1549-1,0)&gt;0,CONCATENATE(A1549,"
","___ ","
",OFFSET(Zdroj!$B$16,A1549-1,0)),"")</f>
        <v/>
      </c>
      <c r="C1549" s="83" t="str">
        <f ca="1">IF(OFFSET(Zdroj!AI$16,A1549-1,0)=0,"",CONCATENATE("A",$A$2," - ",Zdroj!$AI$15))</f>
        <v/>
      </c>
      <c r="D1549" s="81" t="str">
        <f ca="1">IF(C1549="","",CONCATENATE(OFFSET(Zdroj!AI$16,A1549-1,0)," - ",OFFSET(Zdroj!BK$16,A1549-1,0)))</f>
        <v/>
      </c>
      <c r="E1549" s="35" t="str">
        <f ca="1">IF(C1549="","",OFFSET(Zdroj!BL$16,A1549-1,0))</f>
        <v/>
      </c>
      <c r="F1549" s="450" t="str">
        <f t="shared" ref="F1549" ca="1" si="356">IF(SUM(E1549:E1554)=0,"",SUM(E1549:E1554))</f>
        <v/>
      </c>
      <c r="G1549" s="451" t="str">
        <f t="shared" ref="G1549" ca="1" si="357">IF(SUM(E1549:E1565)=0,"",SUM(E1549:E1565))</f>
        <v/>
      </c>
    </row>
    <row r="1550" spans="1:7" x14ac:dyDescent="0.25">
      <c r="B1550" s="449"/>
      <c r="C1550" s="83" t="str">
        <f ca="1">IF(OFFSET(Zdroj!AJ$16,A1549-1,0)=0,"",CONCATENATE("A",$A$2+1," - ",Zdroj!$AJ$15))</f>
        <v/>
      </c>
      <c r="D1550" s="81" t="str">
        <f ca="1">IF(C1550="","",CONCATENATE(OFFSET(Zdroj!AJ$16,A1549-1,0)," - ",OFFSET(Zdroj!BM$16,A1549-1,0)))</f>
        <v/>
      </c>
      <c r="E1550" s="35" t="str">
        <f ca="1">IF(C1550="","",OFFSET(Zdroj!BN$16,A1549-1,0))</f>
        <v/>
      </c>
      <c r="F1550" s="450"/>
      <c r="G1550" s="451"/>
    </row>
    <row r="1551" spans="1:7" x14ac:dyDescent="0.25">
      <c r="B1551" s="449"/>
      <c r="C1551" s="83" t="str">
        <f ca="1">IF(OFFSET(Zdroj!AK$16,A1549-1,0)=0,"",CONCATENATE("A",$A$2+2," - ",Zdroj!$AK$15))</f>
        <v/>
      </c>
      <c r="D1551" s="81" t="str">
        <f ca="1">IF(C1551="","",CONCATENATE(OFFSET(Zdroj!AK$16,A1549-1,0)," - ",OFFSET(Zdroj!BO$16,A1549-1,0)))</f>
        <v/>
      </c>
      <c r="E1551" s="35" t="str">
        <f ca="1">IF(C1551="","",OFFSET(Zdroj!BP$16,A1549-1,0))</f>
        <v/>
      </c>
      <c r="F1551" s="450"/>
      <c r="G1551" s="451"/>
    </row>
    <row r="1552" spans="1:7" x14ac:dyDescent="0.25">
      <c r="B1552" s="449"/>
      <c r="C1552" s="83" t="str">
        <f ca="1">IF(OFFSET(Zdroj!AL$16,A1549-1,0)=0,"",CONCATENATE("A",$A$2+3," - ",Zdroj!$AL$15))</f>
        <v/>
      </c>
      <c r="D1552" s="81" t="str">
        <f ca="1">IF(C1552="","",CONCATENATE(OFFSET(Zdroj!AL$16,A1549-1,0)," - ",OFFSET(Zdroj!BQ$16,A1549-1,0)))</f>
        <v/>
      </c>
      <c r="E1552" s="35" t="str">
        <f ca="1">IF(C1552="","",OFFSET(Zdroj!BR$16,A1549-1,0))</f>
        <v/>
      </c>
      <c r="F1552" s="450"/>
      <c r="G1552" s="451"/>
    </row>
    <row r="1553" spans="1:7" x14ac:dyDescent="0.25">
      <c r="B1553" s="449"/>
      <c r="C1553" s="83" t="str">
        <f ca="1">IF(OFFSET(Zdroj!AM$16,A1549-1,0)=0,"",CONCATENATE("A",$A$2+4," - ",Zdroj!$AM$15))</f>
        <v/>
      </c>
      <c r="D1553" s="81" t="str">
        <f ca="1">IF(C1553="","",CONCATENATE(OFFSET(Zdroj!AM$16,A1549-1,0)," - ",OFFSET(Zdroj!BS$16,A1549-1,0)))</f>
        <v/>
      </c>
      <c r="E1553" s="35" t="str">
        <f ca="1">IF(C1553="","",OFFSET(Zdroj!BT$16,A1549-1,0))</f>
        <v/>
      </c>
      <c r="F1553" s="450"/>
      <c r="G1553" s="451"/>
    </row>
    <row r="1554" spans="1:7" x14ac:dyDescent="0.25">
      <c r="B1554" s="449"/>
      <c r="C1554" s="83" t="str">
        <f ca="1">IF(OFFSET(Zdroj!AN$16,A1549-1,0)=0,"",CONCATENATE("A",$A$2+5," - ",Zdroj!$AN$15))</f>
        <v/>
      </c>
      <c r="D1554" s="81" t="str">
        <f ca="1">IF(C1554="","",CONCATENATE(OFFSET(Zdroj!AN$16,A1549-1,0)," - ",OFFSET(Zdroj!BU$16,A1549-1,0)))</f>
        <v/>
      </c>
      <c r="E1554" s="35" t="str">
        <f ca="1">IF(C1554="","",OFFSET(Zdroj!BV$16,A1549-1,0))</f>
        <v/>
      </c>
      <c r="F1554" s="450"/>
      <c r="G1554" s="451"/>
    </row>
    <row r="1555" spans="1:7" x14ac:dyDescent="0.25">
      <c r="B1555" s="449"/>
      <c r="C1555" s="83" t="str">
        <f ca="1">IF(OFFSET(Zdroj!AO$16,A1549-1,0)=0,"",CONCATENATE("B",$A$2," - ",Zdroj!$AO$15))</f>
        <v/>
      </c>
      <c r="D1555" s="81" t="str">
        <f ca="1">IF(C1555="","",CONCATENATE(OFFSET(Zdroj!AO$16,A1549-1,0)))</f>
        <v/>
      </c>
      <c r="E1555" s="35" t="str">
        <f ca="1">IF(C1555="","",OFFSET(Zdroj!AP$16,A1549-1,0))</f>
        <v/>
      </c>
      <c r="F1555" s="450" t="str">
        <f t="shared" ref="F1555" ca="1" si="358">IF(SUM(E1555:E1563)=0,"",SUM(E1555:E1563))</f>
        <v/>
      </c>
      <c r="G1555" s="451"/>
    </row>
    <row r="1556" spans="1:7" x14ac:dyDescent="0.25">
      <c r="B1556" s="449"/>
      <c r="C1556" s="83" t="str">
        <f ca="1">IF(OFFSET(Zdroj!AQ$16,A1549-1,0)=0,"",CONCATENATE("B",$A$2+1," - ",Zdroj!$AQ$15))</f>
        <v/>
      </c>
      <c r="D1556" s="81" t="str">
        <f ca="1">IF(C1556="","",CONCATENATE(OFFSET(Zdroj!AQ$16,A1549-1,0)))</f>
        <v/>
      </c>
      <c r="E1556" s="35" t="str">
        <f ca="1">IF(C1556="","",OFFSET(Zdroj!AR$16,A1549-1,0))</f>
        <v/>
      </c>
      <c r="F1556" s="450"/>
      <c r="G1556" s="451"/>
    </row>
    <row r="1557" spans="1:7" x14ac:dyDescent="0.25">
      <c r="B1557" s="449"/>
      <c r="C1557" s="83" t="str">
        <f ca="1">IF(OFFSET(Zdroj!AS$16,A1549-1,0)=0,"",CONCATENATE("B",$A$2+2," - ",Zdroj!$AS$15))</f>
        <v/>
      </c>
      <c r="D1557" s="81" t="str">
        <f ca="1">IF(C1557="","",CONCATENATE(OFFSET(Zdroj!AS$16,A1549-1,0)))</f>
        <v/>
      </c>
      <c r="E1557" s="35" t="str">
        <f ca="1">IF(C1557="","",OFFSET(Zdroj!AT$16,A1549-1,0))</f>
        <v/>
      </c>
      <c r="F1557" s="450"/>
      <c r="G1557" s="451"/>
    </row>
    <row r="1558" spans="1:7" x14ac:dyDescent="0.25">
      <c r="B1558" s="449"/>
      <c r="C1558" s="83" t="str">
        <f ca="1">IF(OFFSET(Zdroj!AU$16,A1549-1,0)=0,"",CONCATENATE("B",$A$2+3," - ",Zdroj!$AU$15))</f>
        <v/>
      </c>
      <c r="D1558" s="81" t="str">
        <f ca="1">IF(C1558="","",CONCATENATE(OFFSET(Zdroj!AU$16,A1549-1,0)))</f>
        <v/>
      </c>
      <c r="E1558" s="35" t="str">
        <f ca="1">IF(C1558="","",OFFSET(Zdroj!AV$16,A1549-1,0))</f>
        <v/>
      </c>
      <c r="F1558" s="450"/>
      <c r="G1558" s="451"/>
    </row>
    <row r="1559" spans="1:7" x14ac:dyDescent="0.25">
      <c r="B1559" s="449"/>
      <c r="C1559" s="83" t="str">
        <f ca="1">IF(OFFSET(Zdroj!AW$16,A1549-1,0)=0,"",CONCATENATE("B",$A$2+4," - ",Zdroj!$AW$15))</f>
        <v/>
      </c>
      <c r="D1559" s="81" t="str">
        <f ca="1">IF(C1559="","",CONCATENATE(OFFSET(Zdroj!AW$16,A1549-1,0)))</f>
        <v/>
      </c>
      <c r="E1559" s="35" t="str">
        <f ca="1">IF(C1559="","",OFFSET(Zdroj!AX$16,A1549-1,0))</f>
        <v/>
      </c>
      <c r="F1559" s="450"/>
      <c r="G1559" s="451"/>
    </row>
    <row r="1560" spans="1:7" x14ac:dyDescent="0.25">
      <c r="B1560" s="449"/>
      <c r="C1560" s="83" t="str">
        <f ca="1">IF(OFFSET(Zdroj!AY$16,A1549-1,0)=0,"",CONCATENATE("B",$A$2+5," - ",Zdroj!$AY$15))</f>
        <v/>
      </c>
      <c r="D1560" s="81" t="str">
        <f ca="1">IF(C1560="","",CONCATENATE(OFFSET(Zdroj!AY$16,A1549-1,0)))</f>
        <v/>
      </c>
      <c r="E1560" s="35" t="str">
        <f ca="1">IF(C1560="","",OFFSET(Zdroj!AZ$16,A1549-1,0))</f>
        <v/>
      </c>
      <c r="F1560" s="450"/>
      <c r="G1560" s="451"/>
    </row>
    <row r="1561" spans="1:7" x14ac:dyDescent="0.25">
      <c r="B1561" s="449"/>
      <c r="C1561" s="83" t="str">
        <f ca="1">IF(OFFSET(Zdroj!BA$16,A1549-1,0)=0,"",CONCATENATE("B",$A$2+6," - ",Zdroj!$BA$15))</f>
        <v/>
      </c>
      <c r="D1561" s="81" t="str">
        <f ca="1">IF(C1561="","",CONCATENATE(OFFSET(Zdroj!BA$16,A1549-1,0)))</f>
        <v/>
      </c>
      <c r="E1561" s="35" t="str">
        <f ca="1">IF(C1561="","",OFFSET(Zdroj!BB$16,A1549-1,0))</f>
        <v/>
      </c>
      <c r="F1561" s="450"/>
      <c r="G1561" s="451"/>
    </row>
    <row r="1562" spans="1:7" x14ac:dyDescent="0.25">
      <c r="B1562" s="449"/>
      <c r="C1562" s="83" t="str">
        <f ca="1">IF(OFFSET(Zdroj!BC$16,A1549-1,0)=0,"",CONCATENATE("B",$A$2+7," - ",Zdroj!$BC$15))</f>
        <v/>
      </c>
      <c r="D1562" s="81" t="str">
        <f ca="1">IF(C1562="","",CONCATENATE(OFFSET(Zdroj!BC$16,A1549-1,0)))</f>
        <v/>
      </c>
      <c r="E1562" s="35" t="str">
        <f ca="1">IF(C1562="","",OFFSET(Zdroj!BD$16,A1549-1,0))</f>
        <v/>
      </c>
      <c r="F1562" s="450"/>
      <c r="G1562" s="451"/>
    </row>
    <row r="1563" spans="1:7" x14ac:dyDescent="0.25">
      <c r="B1563" s="449"/>
      <c r="C1563" s="83" t="str">
        <f ca="1">IF(OFFSET(Zdroj!BE$16,A1549-1,0)=0,"",CONCATENATE("B",$A$2+8," - ",Zdroj!$BE$15))</f>
        <v/>
      </c>
      <c r="D1563" s="81" t="str">
        <f ca="1">IF(C1563="","",CONCATENATE(OFFSET(Zdroj!BE$16,A1549-1,0)))</f>
        <v/>
      </c>
      <c r="E1563" s="35" t="str">
        <f ca="1">IF(C1563="","",OFFSET(Zdroj!BF$16,A1549-1,0))</f>
        <v/>
      </c>
      <c r="F1563" s="450"/>
      <c r="G1563" s="451"/>
    </row>
    <row r="1564" spans="1:7" x14ac:dyDescent="0.25">
      <c r="B1564" s="449"/>
      <c r="C1564" s="83" t="str">
        <f ca="1">IF(OFFSET(Zdroj!BG$16,A1549-1,0)=0,"",CONCATENATE("C",$A$2," - ",Zdroj!$BG$15))</f>
        <v/>
      </c>
      <c r="D1564" s="81" t="str">
        <f ca="1">IF(C1564="","",CONCATENATE(OFFSET(Zdroj!BG$16,A1549-1,0)))</f>
        <v/>
      </c>
      <c r="E1564" s="35" t="str">
        <f ca="1">IF(C1564="","",OFFSET(Zdroj!BH$16,A1549-1,0))</f>
        <v/>
      </c>
      <c r="F1564" s="450" t="str">
        <f t="shared" ref="F1564" ca="1" si="359">IF(SUM(E1564:E1565)=0,"",SUM(E1564:E1565))</f>
        <v/>
      </c>
      <c r="G1564" s="451"/>
    </row>
    <row r="1565" spans="1:7" x14ac:dyDescent="0.25">
      <c r="B1565" s="449"/>
      <c r="C1565" s="83" t="str">
        <f ca="1">IF(OFFSET(Zdroj!BI$16,A1549-1,0)=0,"",CONCATENATE("C",$A$2+1," - ",Zdroj!$BI$15))</f>
        <v/>
      </c>
      <c r="D1565" s="81" t="str">
        <f ca="1">IF(C1565="","",CONCATENATE(OFFSET(Zdroj!BI$16,A1549-1,0)))</f>
        <v/>
      </c>
      <c r="E1565" s="35" t="str">
        <f ca="1">IF(C1565="","",OFFSET(Zdroj!BJ$16,A1549-1,0))</f>
        <v/>
      </c>
      <c r="F1565" s="450"/>
      <c r="G1565" s="451"/>
    </row>
    <row r="1566" spans="1:7" x14ac:dyDescent="0.25">
      <c r="A1566">
        <f>SUM((ROW()+15)/17)</f>
        <v>93</v>
      </c>
      <c r="B1566" s="449" t="str">
        <f ca="1">IF(OFFSET(Zdroj!$B$16,A1566-1,0)&gt;0,CONCATENATE(A1566,"
","___ ","
",OFFSET(Zdroj!$B$16,A1566-1,0)),"")</f>
        <v/>
      </c>
      <c r="C1566" s="83" t="str">
        <f ca="1">IF(OFFSET(Zdroj!AI$16,A1566-1,0)=0,"",CONCATENATE("A",$A$2," - ",Zdroj!$AI$15))</f>
        <v/>
      </c>
      <c r="D1566" s="81" t="str">
        <f ca="1">IF(C1566="","",CONCATENATE(OFFSET(Zdroj!AI$16,A1566-1,0)," - ",OFFSET(Zdroj!BK$16,A1566-1,0)))</f>
        <v/>
      </c>
      <c r="E1566" s="35" t="str">
        <f ca="1">IF(C1566="","",OFFSET(Zdroj!BL$16,A1566-1,0))</f>
        <v/>
      </c>
      <c r="F1566" s="450" t="str">
        <f t="shared" ref="F1566" ca="1" si="360">IF(SUM(E1566:E1571)=0,"",SUM(E1566:E1571))</f>
        <v/>
      </c>
      <c r="G1566" s="451" t="str">
        <f t="shared" ref="G1566" ca="1" si="361">IF(SUM(E1566:E1582)=0,"",SUM(E1566:E1582))</f>
        <v/>
      </c>
    </row>
    <row r="1567" spans="1:7" x14ac:dyDescent="0.25">
      <c r="B1567" s="449"/>
      <c r="C1567" s="83" t="str">
        <f ca="1">IF(OFFSET(Zdroj!AJ$16,A1566-1,0)=0,"",CONCATENATE("A",$A$2+1," - ",Zdroj!$AJ$15))</f>
        <v/>
      </c>
      <c r="D1567" s="81" t="str">
        <f ca="1">IF(C1567="","",CONCATENATE(OFFSET(Zdroj!AJ$16,A1566-1,0)," - ",OFFSET(Zdroj!BM$16,A1566-1,0)))</f>
        <v/>
      </c>
      <c r="E1567" s="35" t="str">
        <f ca="1">IF(C1567="","",OFFSET(Zdroj!BN$16,A1566-1,0))</f>
        <v/>
      </c>
      <c r="F1567" s="450"/>
      <c r="G1567" s="451"/>
    </row>
    <row r="1568" spans="1:7" x14ac:dyDescent="0.25">
      <c r="B1568" s="449"/>
      <c r="C1568" s="83" t="str">
        <f ca="1">IF(OFFSET(Zdroj!AK$16,A1566-1,0)=0,"",CONCATENATE("A",$A$2+2," - ",Zdroj!$AK$15))</f>
        <v/>
      </c>
      <c r="D1568" s="81" t="str">
        <f ca="1">IF(C1568="","",CONCATENATE(OFFSET(Zdroj!AK$16,A1566-1,0)," - ",OFFSET(Zdroj!BO$16,A1566-1,0)))</f>
        <v/>
      </c>
      <c r="E1568" s="35" t="str">
        <f ca="1">IF(C1568="","",OFFSET(Zdroj!BP$16,A1566-1,0))</f>
        <v/>
      </c>
      <c r="F1568" s="450"/>
      <c r="G1568" s="451"/>
    </row>
    <row r="1569" spans="1:7" x14ac:dyDescent="0.25">
      <c r="B1569" s="449"/>
      <c r="C1569" s="83" t="str">
        <f ca="1">IF(OFFSET(Zdroj!AL$16,A1566-1,0)=0,"",CONCATENATE("A",$A$2+3," - ",Zdroj!$AL$15))</f>
        <v/>
      </c>
      <c r="D1569" s="81" t="str">
        <f ca="1">IF(C1569="","",CONCATENATE(OFFSET(Zdroj!AL$16,A1566-1,0)," - ",OFFSET(Zdroj!BQ$16,A1566-1,0)))</f>
        <v/>
      </c>
      <c r="E1569" s="35" t="str">
        <f ca="1">IF(C1569="","",OFFSET(Zdroj!BR$16,A1566-1,0))</f>
        <v/>
      </c>
      <c r="F1569" s="450"/>
      <c r="G1569" s="451"/>
    </row>
    <row r="1570" spans="1:7" x14ac:dyDescent="0.25">
      <c r="B1570" s="449"/>
      <c r="C1570" s="83" t="str">
        <f ca="1">IF(OFFSET(Zdroj!AM$16,A1566-1,0)=0,"",CONCATENATE("A",$A$2+4," - ",Zdroj!$AM$15))</f>
        <v/>
      </c>
      <c r="D1570" s="81" t="str">
        <f ca="1">IF(C1570="","",CONCATENATE(OFFSET(Zdroj!AM$16,A1566-1,0)," - ",OFFSET(Zdroj!BS$16,A1566-1,0)))</f>
        <v/>
      </c>
      <c r="E1570" s="35" t="str">
        <f ca="1">IF(C1570="","",OFFSET(Zdroj!BT$16,A1566-1,0))</f>
        <v/>
      </c>
      <c r="F1570" s="450"/>
      <c r="G1570" s="451"/>
    </row>
    <row r="1571" spans="1:7" x14ac:dyDescent="0.25">
      <c r="B1571" s="449"/>
      <c r="C1571" s="83" t="str">
        <f ca="1">IF(OFFSET(Zdroj!AN$16,A1566-1,0)=0,"",CONCATENATE("A",$A$2+5," - ",Zdroj!$AN$15))</f>
        <v/>
      </c>
      <c r="D1571" s="81" t="str">
        <f ca="1">IF(C1571="","",CONCATENATE(OFFSET(Zdroj!AN$16,A1566-1,0)," - ",OFFSET(Zdroj!BU$16,A1566-1,0)))</f>
        <v/>
      </c>
      <c r="E1571" s="35" t="str">
        <f ca="1">IF(C1571="","",OFFSET(Zdroj!BV$16,A1566-1,0))</f>
        <v/>
      </c>
      <c r="F1571" s="450"/>
      <c r="G1571" s="451"/>
    </row>
    <row r="1572" spans="1:7" x14ac:dyDescent="0.25">
      <c r="B1572" s="449"/>
      <c r="C1572" s="83" t="str">
        <f ca="1">IF(OFFSET(Zdroj!AO$16,A1566-1,0)=0,"",CONCATENATE("B",$A$2," - ",Zdroj!$AO$15))</f>
        <v/>
      </c>
      <c r="D1572" s="81" t="str">
        <f ca="1">IF(C1572="","",CONCATENATE(OFFSET(Zdroj!AO$16,A1566-1,0)))</f>
        <v/>
      </c>
      <c r="E1572" s="35" t="str">
        <f ca="1">IF(C1572="","",OFFSET(Zdroj!AP$16,A1566-1,0))</f>
        <v/>
      </c>
      <c r="F1572" s="450" t="str">
        <f t="shared" ref="F1572" ca="1" si="362">IF(SUM(E1572:E1580)=0,"",SUM(E1572:E1580))</f>
        <v/>
      </c>
      <c r="G1572" s="451"/>
    </row>
    <row r="1573" spans="1:7" x14ac:dyDescent="0.25">
      <c r="B1573" s="449"/>
      <c r="C1573" s="83" t="str">
        <f ca="1">IF(OFFSET(Zdroj!AQ$16,A1566-1,0)=0,"",CONCATENATE("B",$A$2+1," - ",Zdroj!$AQ$15))</f>
        <v/>
      </c>
      <c r="D1573" s="81" t="str">
        <f ca="1">IF(C1573="","",CONCATENATE(OFFSET(Zdroj!AQ$16,A1566-1,0)))</f>
        <v/>
      </c>
      <c r="E1573" s="35" t="str">
        <f ca="1">IF(C1573="","",OFFSET(Zdroj!AR$16,A1566-1,0))</f>
        <v/>
      </c>
      <c r="F1573" s="450"/>
      <c r="G1573" s="451"/>
    </row>
    <row r="1574" spans="1:7" x14ac:dyDescent="0.25">
      <c r="B1574" s="449"/>
      <c r="C1574" s="83" t="str">
        <f ca="1">IF(OFFSET(Zdroj!AS$16,A1566-1,0)=0,"",CONCATENATE("B",$A$2+2," - ",Zdroj!$AS$15))</f>
        <v/>
      </c>
      <c r="D1574" s="81" t="str">
        <f ca="1">IF(C1574="","",CONCATENATE(OFFSET(Zdroj!AS$16,A1566-1,0)))</f>
        <v/>
      </c>
      <c r="E1574" s="35" t="str">
        <f ca="1">IF(C1574="","",OFFSET(Zdroj!AT$16,A1566-1,0))</f>
        <v/>
      </c>
      <c r="F1574" s="450"/>
      <c r="G1574" s="451"/>
    </row>
    <row r="1575" spans="1:7" x14ac:dyDescent="0.25">
      <c r="B1575" s="449"/>
      <c r="C1575" s="83" t="str">
        <f ca="1">IF(OFFSET(Zdroj!AU$16,A1566-1,0)=0,"",CONCATENATE("B",$A$2+3," - ",Zdroj!$AU$15))</f>
        <v/>
      </c>
      <c r="D1575" s="81" t="str">
        <f ca="1">IF(C1575="","",CONCATENATE(OFFSET(Zdroj!AU$16,A1566-1,0)))</f>
        <v/>
      </c>
      <c r="E1575" s="35" t="str">
        <f ca="1">IF(C1575="","",OFFSET(Zdroj!AV$16,A1566-1,0))</f>
        <v/>
      </c>
      <c r="F1575" s="450"/>
      <c r="G1575" s="451"/>
    </row>
    <row r="1576" spans="1:7" x14ac:dyDescent="0.25">
      <c r="B1576" s="449"/>
      <c r="C1576" s="83" t="str">
        <f ca="1">IF(OFFSET(Zdroj!AW$16,A1566-1,0)=0,"",CONCATENATE("B",$A$2+4," - ",Zdroj!$AW$15))</f>
        <v/>
      </c>
      <c r="D1576" s="81" t="str">
        <f ca="1">IF(C1576="","",CONCATENATE(OFFSET(Zdroj!AW$16,A1566-1,0)))</f>
        <v/>
      </c>
      <c r="E1576" s="35" t="str">
        <f ca="1">IF(C1576="","",OFFSET(Zdroj!AX$16,A1566-1,0))</f>
        <v/>
      </c>
      <c r="F1576" s="450"/>
      <c r="G1576" s="451"/>
    </row>
    <row r="1577" spans="1:7" x14ac:dyDescent="0.25">
      <c r="B1577" s="449"/>
      <c r="C1577" s="83" t="str">
        <f ca="1">IF(OFFSET(Zdroj!AY$16,A1566-1,0)=0,"",CONCATENATE("B",$A$2+5," - ",Zdroj!$AY$15))</f>
        <v/>
      </c>
      <c r="D1577" s="81" t="str">
        <f ca="1">IF(C1577="","",CONCATENATE(OFFSET(Zdroj!AY$16,A1566-1,0)))</f>
        <v/>
      </c>
      <c r="E1577" s="35" t="str">
        <f ca="1">IF(C1577="","",OFFSET(Zdroj!AZ$16,A1566-1,0))</f>
        <v/>
      </c>
      <c r="F1577" s="450"/>
      <c r="G1577" s="451"/>
    </row>
    <row r="1578" spans="1:7" x14ac:dyDescent="0.25">
      <c r="B1578" s="449"/>
      <c r="C1578" s="83" t="str">
        <f ca="1">IF(OFFSET(Zdroj!BA$16,A1566-1,0)=0,"",CONCATENATE("B",$A$2+6," - ",Zdroj!$BA$15))</f>
        <v/>
      </c>
      <c r="D1578" s="81" t="str">
        <f ca="1">IF(C1578="","",CONCATENATE(OFFSET(Zdroj!BA$16,A1566-1,0)))</f>
        <v/>
      </c>
      <c r="E1578" s="35" t="str">
        <f ca="1">IF(C1578="","",OFFSET(Zdroj!BB$16,A1566-1,0))</f>
        <v/>
      </c>
      <c r="F1578" s="450"/>
      <c r="G1578" s="451"/>
    </row>
    <row r="1579" spans="1:7" x14ac:dyDescent="0.25">
      <c r="B1579" s="449"/>
      <c r="C1579" s="83" t="str">
        <f ca="1">IF(OFFSET(Zdroj!BC$16,A1566-1,0)=0,"",CONCATENATE("B",$A$2+7," - ",Zdroj!$BC$15))</f>
        <v/>
      </c>
      <c r="D1579" s="81" t="str">
        <f ca="1">IF(C1579="","",CONCATENATE(OFFSET(Zdroj!BC$16,A1566-1,0)))</f>
        <v/>
      </c>
      <c r="E1579" s="35" t="str">
        <f ca="1">IF(C1579="","",OFFSET(Zdroj!BD$16,A1566-1,0))</f>
        <v/>
      </c>
      <c r="F1579" s="450"/>
      <c r="G1579" s="451"/>
    </row>
    <row r="1580" spans="1:7" x14ac:dyDescent="0.25">
      <c r="B1580" s="449"/>
      <c r="C1580" s="83" t="str">
        <f ca="1">IF(OFFSET(Zdroj!BE$16,A1566-1,0)=0,"",CONCATENATE("B",$A$2+8," - ",Zdroj!$BE$15))</f>
        <v/>
      </c>
      <c r="D1580" s="81" t="str">
        <f ca="1">IF(C1580="","",CONCATENATE(OFFSET(Zdroj!BE$16,A1566-1,0)))</f>
        <v/>
      </c>
      <c r="E1580" s="35" t="str">
        <f ca="1">IF(C1580="","",OFFSET(Zdroj!BF$16,A1566-1,0))</f>
        <v/>
      </c>
      <c r="F1580" s="450"/>
      <c r="G1580" s="451"/>
    </row>
    <row r="1581" spans="1:7" x14ac:dyDescent="0.25">
      <c r="B1581" s="449"/>
      <c r="C1581" s="83" t="str">
        <f ca="1">IF(OFFSET(Zdroj!BG$16,A1566-1,0)=0,"",CONCATENATE("C",$A$2," - ",Zdroj!$BG$15))</f>
        <v/>
      </c>
      <c r="D1581" s="81" t="str">
        <f ca="1">IF(C1581="","",CONCATENATE(OFFSET(Zdroj!BG$16,A1566-1,0)))</f>
        <v/>
      </c>
      <c r="E1581" s="35" t="str">
        <f ca="1">IF(C1581="","",OFFSET(Zdroj!BH$16,A1566-1,0))</f>
        <v/>
      </c>
      <c r="F1581" s="450" t="str">
        <f t="shared" ref="F1581" ca="1" si="363">IF(SUM(E1581:E1582)=0,"",SUM(E1581:E1582))</f>
        <v/>
      </c>
      <c r="G1581" s="451"/>
    </row>
    <row r="1582" spans="1:7" x14ac:dyDescent="0.25">
      <c r="B1582" s="449"/>
      <c r="C1582" s="83" t="str">
        <f ca="1">IF(OFFSET(Zdroj!BI$16,A1566-1,0)=0,"",CONCATENATE("C",$A$2+1," - ",Zdroj!$BI$15))</f>
        <v/>
      </c>
      <c r="D1582" s="81" t="str">
        <f ca="1">IF(C1582="","",CONCATENATE(OFFSET(Zdroj!BI$16,A1566-1,0)))</f>
        <v/>
      </c>
      <c r="E1582" s="35" t="str">
        <f ca="1">IF(C1582="","",OFFSET(Zdroj!BJ$16,A1566-1,0))</f>
        <v/>
      </c>
      <c r="F1582" s="450"/>
      <c r="G1582" s="451"/>
    </row>
    <row r="1583" spans="1:7" x14ac:dyDescent="0.25">
      <c r="A1583">
        <f>SUM((ROW()+15)/17)</f>
        <v>94</v>
      </c>
      <c r="B1583" s="449" t="str">
        <f ca="1">IF(OFFSET(Zdroj!$B$16,A1583-1,0)&gt;0,CONCATENATE(A1583,"
","___ ","
",OFFSET(Zdroj!$B$16,A1583-1,0)),"")</f>
        <v/>
      </c>
      <c r="C1583" s="83" t="str">
        <f ca="1">IF(OFFSET(Zdroj!AI$16,A1583-1,0)=0,"",CONCATENATE("A",$A$2," - ",Zdroj!$AI$15))</f>
        <v/>
      </c>
      <c r="D1583" s="81" t="str">
        <f ca="1">IF(C1583="","",CONCATENATE(OFFSET(Zdroj!AI$16,A1583-1,0)," - ",OFFSET(Zdroj!BK$16,A1583-1,0)))</f>
        <v/>
      </c>
      <c r="E1583" s="35" t="str">
        <f ca="1">IF(C1583="","",OFFSET(Zdroj!BL$16,A1583-1,0))</f>
        <v/>
      </c>
      <c r="F1583" s="450" t="str">
        <f t="shared" ref="F1583" ca="1" si="364">IF(SUM(E1583:E1588)=0,"",SUM(E1583:E1588))</f>
        <v/>
      </c>
      <c r="G1583" s="451" t="str">
        <f t="shared" ref="G1583" ca="1" si="365">IF(SUM(E1583:E1599)=0,"",SUM(E1583:E1599))</f>
        <v/>
      </c>
    </row>
    <row r="1584" spans="1:7" x14ac:dyDescent="0.25">
      <c r="B1584" s="449"/>
      <c r="C1584" s="83" t="str">
        <f ca="1">IF(OFFSET(Zdroj!AJ$16,A1583-1,0)=0,"",CONCATENATE("A",$A$2+1," - ",Zdroj!$AJ$15))</f>
        <v/>
      </c>
      <c r="D1584" s="81" t="str">
        <f ca="1">IF(C1584="","",CONCATENATE(OFFSET(Zdroj!AJ$16,A1583-1,0)," - ",OFFSET(Zdroj!BM$16,A1583-1,0)))</f>
        <v/>
      </c>
      <c r="E1584" s="35" t="str">
        <f ca="1">IF(C1584="","",OFFSET(Zdroj!BN$16,A1583-1,0))</f>
        <v/>
      </c>
      <c r="F1584" s="450"/>
      <c r="G1584" s="451"/>
    </row>
    <row r="1585" spans="1:7" x14ac:dyDescent="0.25">
      <c r="B1585" s="449"/>
      <c r="C1585" s="83" t="str">
        <f ca="1">IF(OFFSET(Zdroj!AK$16,A1583-1,0)=0,"",CONCATENATE("A",$A$2+2," - ",Zdroj!$AK$15))</f>
        <v/>
      </c>
      <c r="D1585" s="81" t="str">
        <f ca="1">IF(C1585="","",CONCATENATE(OFFSET(Zdroj!AK$16,A1583-1,0)," - ",OFFSET(Zdroj!BO$16,A1583-1,0)))</f>
        <v/>
      </c>
      <c r="E1585" s="35" t="str">
        <f ca="1">IF(C1585="","",OFFSET(Zdroj!BP$16,A1583-1,0))</f>
        <v/>
      </c>
      <c r="F1585" s="450"/>
      <c r="G1585" s="451"/>
    </row>
    <row r="1586" spans="1:7" x14ac:dyDescent="0.25">
      <c r="B1586" s="449"/>
      <c r="C1586" s="83" t="str">
        <f ca="1">IF(OFFSET(Zdroj!AL$16,A1583-1,0)=0,"",CONCATENATE("A",$A$2+3," - ",Zdroj!$AL$15))</f>
        <v/>
      </c>
      <c r="D1586" s="81" t="str">
        <f ca="1">IF(C1586="","",CONCATENATE(OFFSET(Zdroj!AL$16,A1583-1,0)," - ",OFFSET(Zdroj!BQ$16,A1583-1,0)))</f>
        <v/>
      </c>
      <c r="E1586" s="35" t="str">
        <f ca="1">IF(C1586="","",OFFSET(Zdroj!BR$16,A1583-1,0))</f>
        <v/>
      </c>
      <c r="F1586" s="450"/>
      <c r="G1586" s="451"/>
    </row>
    <row r="1587" spans="1:7" x14ac:dyDescent="0.25">
      <c r="B1587" s="449"/>
      <c r="C1587" s="83" t="str">
        <f ca="1">IF(OFFSET(Zdroj!AM$16,A1583-1,0)=0,"",CONCATENATE("A",$A$2+4," - ",Zdroj!$AM$15))</f>
        <v/>
      </c>
      <c r="D1587" s="81" t="str">
        <f ca="1">IF(C1587="","",CONCATENATE(OFFSET(Zdroj!AM$16,A1583-1,0)," - ",OFFSET(Zdroj!BS$16,A1583-1,0)))</f>
        <v/>
      </c>
      <c r="E1587" s="35" t="str">
        <f ca="1">IF(C1587="","",OFFSET(Zdroj!BT$16,A1583-1,0))</f>
        <v/>
      </c>
      <c r="F1587" s="450"/>
      <c r="G1587" s="451"/>
    </row>
    <row r="1588" spans="1:7" x14ac:dyDescent="0.25">
      <c r="B1588" s="449"/>
      <c r="C1588" s="83" t="str">
        <f ca="1">IF(OFFSET(Zdroj!AN$16,A1583-1,0)=0,"",CONCATENATE("A",$A$2+5," - ",Zdroj!$AN$15))</f>
        <v/>
      </c>
      <c r="D1588" s="81" t="str">
        <f ca="1">IF(C1588="","",CONCATENATE(OFFSET(Zdroj!AN$16,A1583-1,0)," - ",OFFSET(Zdroj!BU$16,A1583-1,0)))</f>
        <v/>
      </c>
      <c r="E1588" s="35" t="str">
        <f ca="1">IF(C1588="","",OFFSET(Zdroj!BV$16,A1583-1,0))</f>
        <v/>
      </c>
      <c r="F1588" s="450"/>
      <c r="G1588" s="451"/>
    </row>
    <row r="1589" spans="1:7" x14ac:dyDescent="0.25">
      <c r="B1589" s="449"/>
      <c r="C1589" s="83" t="str">
        <f ca="1">IF(OFFSET(Zdroj!AO$16,A1583-1,0)=0,"",CONCATENATE("B",$A$2," - ",Zdroj!$AO$15))</f>
        <v/>
      </c>
      <c r="D1589" s="81" t="str">
        <f ca="1">IF(C1589="","",CONCATENATE(OFFSET(Zdroj!AO$16,A1583-1,0)))</f>
        <v/>
      </c>
      <c r="E1589" s="35" t="str">
        <f ca="1">IF(C1589="","",OFFSET(Zdroj!AP$16,A1583-1,0))</f>
        <v/>
      </c>
      <c r="F1589" s="450" t="str">
        <f t="shared" ref="F1589" ca="1" si="366">IF(SUM(E1589:E1597)=0,"",SUM(E1589:E1597))</f>
        <v/>
      </c>
      <c r="G1589" s="451"/>
    </row>
    <row r="1590" spans="1:7" x14ac:dyDescent="0.25">
      <c r="B1590" s="449"/>
      <c r="C1590" s="83" t="str">
        <f ca="1">IF(OFFSET(Zdroj!AQ$16,A1583-1,0)=0,"",CONCATENATE("B",$A$2+1," - ",Zdroj!$AQ$15))</f>
        <v/>
      </c>
      <c r="D1590" s="81" t="str">
        <f ca="1">IF(C1590="","",CONCATENATE(OFFSET(Zdroj!AQ$16,A1583-1,0)))</f>
        <v/>
      </c>
      <c r="E1590" s="35" t="str">
        <f ca="1">IF(C1590="","",OFFSET(Zdroj!AR$16,A1583-1,0))</f>
        <v/>
      </c>
      <c r="F1590" s="450"/>
      <c r="G1590" s="451"/>
    </row>
    <row r="1591" spans="1:7" x14ac:dyDescent="0.25">
      <c r="B1591" s="449"/>
      <c r="C1591" s="83" t="str">
        <f ca="1">IF(OFFSET(Zdroj!AS$16,A1583-1,0)=0,"",CONCATENATE("B",$A$2+2," - ",Zdroj!$AS$15))</f>
        <v/>
      </c>
      <c r="D1591" s="81" t="str">
        <f ca="1">IF(C1591="","",CONCATENATE(OFFSET(Zdroj!AS$16,A1583-1,0)))</f>
        <v/>
      </c>
      <c r="E1591" s="35" t="str">
        <f ca="1">IF(C1591="","",OFFSET(Zdroj!AT$16,A1583-1,0))</f>
        <v/>
      </c>
      <c r="F1591" s="450"/>
      <c r="G1591" s="451"/>
    </row>
    <row r="1592" spans="1:7" x14ac:dyDescent="0.25">
      <c r="B1592" s="449"/>
      <c r="C1592" s="83" t="str">
        <f ca="1">IF(OFFSET(Zdroj!AU$16,A1583-1,0)=0,"",CONCATENATE("B",$A$2+3," - ",Zdroj!$AU$15))</f>
        <v/>
      </c>
      <c r="D1592" s="81" t="str">
        <f ca="1">IF(C1592="","",CONCATENATE(OFFSET(Zdroj!AU$16,A1583-1,0)))</f>
        <v/>
      </c>
      <c r="E1592" s="35" t="str">
        <f ca="1">IF(C1592="","",OFFSET(Zdroj!AV$16,A1583-1,0))</f>
        <v/>
      </c>
      <c r="F1592" s="450"/>
      <c r="G1592" s="451"/>
    </row>
    <row r="1593" spans="1:7" x14ac:dyDescent="0.25">
      <c r="B1593" s="449"/>
      <c r="C1593" s="83" t="str">
        <f ca="1">IF(OFFSET(Zdroj!AW$16,A1583-1,0)=0,"",CONCATENATE("B",$A$2+4," - ",Zdroj!$AW$15))</f>
        <v/>
      </c>
      <c r="D1593" s="81" t="str">
        <f ca="1">IF(C1593="","",CONCATENATE(OFFSET(Zdroj!AW$16,A1583-1,0)))</f>
        <v/>
      </c>
      <c r="E1593" s="35" t="str">
        <f ca="1">IF(C1593="","",OFFSET(Zdroj!AX$16,A1583-1,0))</f>
        <v/>
      </c>
      <c r="F1593" s="450"/>
      <c r="G1593" s="451"/>
    </row>
    <row r="1594" spans="1:7" x14ac:dyDescent="0.25">
      <c r="B1594" s="449"/>
      <c r="C1594" s="83" t="str">
        <f ca="1">IF(OFFSET(Zdroj!AY$16,A1583-1,0)=0,"",CONCATENATE("B",$A$2+5," - ",Zdroj!$AY$15))</f>
        <v/>
      </c>
      <c r="D1594" s="81" t="str">
        <f ca="1">IF(C1594="","",CONCATENATE(OFFSET(Zdroj!AY$16,A1583-1,0)))</f>
        <v/>
      </c>
      <c r="E1594" s="35" t="str">
        <f ca="1">IF(C1594="","",OFFSET(Zdroj!AZ$16,A1583-1,0))</f>
        <v/>
      </c>
      <c r="F1594" s="450"/>
      <c r="G1594" s="451"/>
    </row>
    <row r="1595" spans="1:7" x14ac:dyDescent="0.25">
      <c r="B1595" s="449"/>
      <c r="C1595" s="83" t="str">
        <f ca="1">IF(OFFSET(Zdroj!BA$16,A1583-1,0)=0,"",CONCATENATE("B",$A$2+6," - ",Zdroj!$BA$15))</f>
        <v/>
      </c>
      <c r="D1595" s="81" t="str">
        <f ca="1">IF(C1595="","",CONCATENATE(OFFSET(Zdroj!BA$16,A1583-1,0)))</f>
        <v/>
      </c>
      <c r="E1595" s="35" t="str">
        <f ca="1">IF(C1595="","",OFFSET(Zdroj!BB$16,A1583-1,0))</f>
        <v/>
      </c>
      <c r="F1595" s="450"/>
      <c r="G1595" s="451"/>
    </row>
    <row r="1596" spans="1:7" x14ac:dyDescent="0.25">
      <c r="B1596" s="449"/>
      <c r="C1596" s="83" t="str">
        <f ca="1">IF(OFFSET(Zdroj!BC$16,A1583-1,0)=0,"",CONCATENATE("B",$A$2+7," - ",Zdroj!$BC$15))</f>
        <v/>
      </c>
      <c r="D1596" s="81" t="str">
        <f ca="1">IF(C1596="","",CONCATENATE(OFFSET(Zdroj!BC$16,A1583-1,0)))</f>
        <v/>
      </c>
      <c r="E1596" s="35" t="str">
        <f ca="1">IF(C1596="","",OFFSET(Zdroj!BD$16,A1583-1,0))</f>
        <v/>
      </c>
      <c r="F1596" s="450"/>
      <c r="G1596" s="451"/>
    </row>
    <row r="1597" spans="1:7" x14ac:dyDescent="0.25">
      <c r="B1597" s="449"/>
      <c r="C1597" s="83" t="str">
        <f ca="1">IF(OFFSET(Zdroj!BE$16,A1583-1,0)=0,"",CONCATENATE("B",$A$2+8," - ",Zdroj!$BE$15))</f>
        <v/>
      </c>
      <c r="D1597" s="81" t="str">
        <f ca="1">IF(C1597="","",CONCATENATE(OFFSET(Zdroj!BE$16,A1583-1,0)))</f>
        <v/>
      </c>
      <c r="E1597" s="35" t="str">
        <f ca="1">IF(C1597="","",OFFSET(Zdroj!BF$16,A1583-1,0))</f>
        <v/>
      </c>
      <c r="F1597" s="450"/>
      <c r="G1597" s="451"/>
    </row>
    <row r="1598" spans="1:7" x14ac:dyDescent="0.25">
      <c r="B1598" s="449"/>
      <c r="C1598" s="83" t="str">
        <f ca="1">IF(OFFSET(Zdroj!BG$16,A1583-1,0)=0,"",CONCATENATE("C",$A$2," - ",Zdroj!$BG$15))</f>
        <v/>
      </c>
      <c r="D1598" s="81" t="str">
        <f ca="1">IF(C1598="","",CONCATENATE(OFFSET(Zdroj!BG$16,A1583-1,0)))</f>
        <v/>
      </c>
      <c r="E1598" s="35" t="str">
        <f ca="1">IF(C1598="","",OFFSET(Zdroj!BH$16,A1583-1,0))</f>
        <v/>
      </c>
      <c r="F1598" s="450" t="str">
        <f t="shared" ref="F1598" ca="1" si="367">IF(SUM(E1598:E1599)=0,"",SUM(E1598:E1599))</f>
        <v/>
      </c>
      <c r="G1598" s="451"/>
    </row>
    <row r="1599" spans="1:7" x14ac:dyDescent="0.25">
      <c r="B1599" s="449"/>
      <c r="C1599" s="83" t="str">
        <f ca="1">IF(OFFSET(Zdroj!BI$16,A1583-1,0)=0,"",CONCATENATE("C",$A$2+1," - ",Zdroj!$BI$15))</f>
        <v/>
      </c>
      <c r="D1599" s="81" t="str">
        <f ca="1">IF(C1599="","",CONCATENATE(OFFSET(Zdroj!BI$16,A1583-1,0)))</f>
        <v/>
      </c>
      <c r="E1599" s="35" t="str">
        <f ca="1">IF(C1599="","",OFFSET(Zdroj!BJ$16,A1583-1,0))</f>
        <v/>
      </c>
      <c r="F1599" s="450"/>
      <c r="G1599" s="451"/>
    </row>
    <row r="1600" spans="1:7" x14ac:dyDescent="0.25">
      <c r="A1600">
        <f>SUM((ROW()+15)/17)</f>
        <v>95</v>
      </c>
      <c r="B1600" s="449" t="str">
        <f ca="1">IF(OFFSET(Zdroj!$B$16,A1600-1,0)&gt;0,CONCATENATE(A1600,"
","___ ","
",OFFSET(Zdroj!$B$16,A1600-1,0)),"")</f>
        <v/>
      </c>
      <c r="C1600" s="83" t="str">
        <f ca="1">IF(OFFSET(Zdroj!AI$16,A1600-1,0)=0,"",CONCATENATE("A",$A$2," - ",Zdroj!$AI$15))</f>
        <v/>
      </c>
      <c r="D1600" s="81" t="str">
        <f ca="1">IF(C1600="","",CONCATENATE(OFFSET(Zdroj!AI$16,A1600-1,0)," - ",OFFSET(Zdroj!BK$16,A1600-1,0)))</f>
        <v/>
      </c>
      <c r="E1600" s="35" t="str">
        <f ca="1">IF(C1600="","",OFFSET(Zdroj!BL$16,A1600-1,0))</f>
        <v/>
      </c>
      <c r="F1600" s="450" t="str">
        <f t="shared" ref="F1600" ca="1" si="368">IF(SUM(E1600:E1605)=0,"",SUM(E1600:E1605))</f>
        <v/>
      </c>
      <c r="G1600" s="451" t="str">
        <f t="shared" ref="G1600" ca="1" si="369">IF(SUM(E1600:E1616)=0,"",SUM(E1600:E1616))</f>
        <v/>
      </c>
    </row>
    <row r="1601" spans="2:7" x14ac:dyDescent="0.25">
      <c r="B1601" s="449"/>
      <c r="C1601" s="83" t="str">
        <f ca="1">IF(OFFSET(Zdroj!AJ$16,A1600-1,0)=0,"",CONCATENATE("A",$A$2+1," - ",Zdroj!$AJ$15))</f>
        <v/>
      </c>
      <c r="D1601" s="81" t="str">
        <f ca="1">IF(C1601="","",CONCATENATE(OFFSET(Zdroj!AJ$16,A1600-1,0)," - ",OFFSET(Zdroj!BM$16,A1600-1,0)))</f>
        <v/>
      </c>
      <c r="E1601" s="35" t="str">
        <f ca="1">IF(C1601="","",OFFSET(Zdroj!BN$16,A1600-1,0))</f>
        <v/>
      </c>
      <c r="F1601" s="450"/>
      <c r="G1601" s="451"/>
    </row>
    <row r="1602" spans="2:7" x14ac:dyDescent="0.25">
      <c r="B1602" s="449"/>
      <c r="C1602" s="83" t="str">
        <f ca="1">IF(OFFSET(Zdroj!AK$16,A1600-1,0)=0,"",CONCATENATE("A",$A$2+2," - ",Zdroj!$AK$15))</f>
        <v/>
      </c>
      <c r="D1602" s="81" t="str">
        <f ca="1">IF(C1602="","",CONCATENATE(OFFSET(Zdroj!AK$16,A1600-1,0)," - ",OFFSET(Zdroj!BO$16,A1600-1,0)))</f>
        <v/>
      </c>
      <c r="E1602" s="35" t="str">
        <f ca="1">IF(C1602="","",OFFSET(Zdroj!BP$16,A1600-1,0))</f>
        <v/>
      </c>
      <c r="F1602" s="450"/>
      <c r="G1602" s="451"/>
    </row>
    <row r="1603" spans="2:7" x14ac:dyDescent="0.25">
      <c r="B1603" s="449"/>
      <c r="C1603" s="83" t="str">
        <f ca="1">IF(OFFSET(Zdroj!AL$16,A1600-1,0)=0,"",CONCATENATE("A",$A$2+3," - ",Zdroj!$AL$15))</f>
        <v/>
      </c>
      <c r="D1603" s="81" t="str">
        <f ca="1">IF(C1603="","",CONCATENATE(OFFSET(Zdroj!AL$16,A1600-1,0)," - ",OFFSET(Zdroj!BQ$16,A1600-1,0)))</f>
        <v/>
      </c>
      <c r="E1603" s="35" t="str">
        <f ca="1">IF(C1603="","",OFFSET(Zdroj!BR$16,A1600-1,0))</f>
        <v/>
      </c>
      <c r="F1603" s="450"/>
      <c r="G1603" s="451"/>
    </row>
    <row r="1604" spans="2:7" x14ac:dyDescent="0.25">
      <c r="B1604" s="449"/>
      <c r="C1604" s="83" t="str">
        <f ca="1">IF(OFFSET(Zdroj!AM$16,A1600-1,0)=0,"",CONCATENATE("A",$A$2+4," - ",Zdroj!$AM$15))</f>
        <v/>
      </c>
      <c r="D1604" s="81" t="str">
        <f ca="1">IF(C1604="","",CONCATENATE(OFFSET(Zdroj!AM$16,A1600-1,0)," - ",OFFSET(Zdroj!BS$16,A1600-1,0)))</f>
        <v/>
      </c>
      <c r="E1604" s="35" t="str">
        <f ca="1">IF(C1604="","",OFFSET(Zdroj!BT$16,A1600-1,0))</f>
        <v/>
      </c>
      <c r="F1604" s="450"/>
      <c r="G1604" s="451"/>
    </row>
    <row r="1605" spans="2:7" x14ac:dyDescent="0.25">
      <c r="B1605" s="449"/>
      <c r="C1605" s="83" t="str">
        <f ca="1">IF(OFFSET(Zdroj!AN$16,A1600-1,0)=0,"",CONCATENATE("A",$A$2+5," - ",Zdroj!$AN$15))</f>
        <v/>
      </c>
      <c r="D1605" s="81" t="str">
        <f ca="1">IF(C1605="","",CONCATENATE(OFFSET(Zdroj!AN$16,A1600-1,0)," - ",OFFSET(Zdroj!BU$16,A1600-1,0)))</f>
        <v/>
      </c>
      <c r="E1605" s="35" t="str">
        <f ca="1">IF(C1605="","",OFFSET(Zdroj!BV$16,A1600-1,0))</f>
        <v/>
      </c>
      <c r="F1605" s="450"/>
      <c r="G1605" s="451"/>
    </row>
    <row r="1606" spans="2:7" x14ac:dyDescent="0.25">
      <c r="B1606" s="449"/>
      <c r="C1606" s="83" t="str">
        <f ca="1">IF(OFFSET(Zdroj!AO$16,A1600-1,0)=0,"",CONCATENATE("B",$A$2," - ",Zdroj!$AO$15))</f>
        <v/>
      </c>
      <c r="D1606" s="81" t="str">
        <f ca="1">IF(C1606="","",CONCATENATE(OFFSET(Zdroj!AO$16,A1600-1,0)))</f>
        <v/>
      </c>
      <c r="E1606" s="35" t="str">
        <f ca="1">IF(C1606="","",OFFSET(Zdroj!AP$16,A1600-1,0))</f>
        <v/>
      </c>
      <c r="F1606" s="450" t="str">
        <f t="shared" ref="F1606" ca="1" si="370">IF(SUM(E1606:E1614)=0,"",SUM(E1606:E1614))</f>
        <v/>
      </c>
      <c r="G1606" s="451"/>
    </row>
    <row r="1607" spans="2:7" x14ac:dyDescent="0.25">
      <c r="B1607" s="449"/>
      <c r="C1607" s="83" t="str">
        <f ca="1">IF(OFFSET(Zdroj!AQ$16,A1600-1,0)=0,"",CONCATENATE("B",$A$2+1," - ",Zdroj!$AQ$15))</f>
        <v/>
      </c>
      <c r="D1607" s="81" t="str">
        <f ca="1">IF(C1607="","",CONCATENATE(OFFSET(Zdroj!AQ$16,A1600-1,0)))</f>
        <v/>
      </c>
      <c r="E1607" s="35" t="str">
        <f ca="1">IF(C1607="","",OFFSET(Zdroj!AR$16,A1600-1,0))</f>
        <v/>
      </c>
      <c r="F1607" s="450"/>
      <c r="G1607" s="451"/>
    </row>
    <row r="1608" spans="2:7" x14ac:dyDescent="0.25">
      <c r="B1608" s="449"/>
      <c r="C1608" s="83" t="str">
        <f ca="1">IF(OFFSET(Zdroj!AS$16,A1600-1,0)=0,"",CONCATENATE("B",$A$2+2," - ",Zdroj!$AS$15))</f>
        <v/>
      </c>
      <c r="D1608" s="81" t="str">
        <f ca="1">IF(C1608="","",CONCATENATE(OFFSET(Zdroj!AS$16,A1600-1,0)))</f>
        <v/>
      </c>
      <c r="E1608" s="35" t="str">
        <f ca="1">IF(C1608="","",OFFSET(Zdroj!AT$16,A1600-1,0))</f>
        <v/>
      </c>
      <c r="F1608" s="450"/>
      <c r="G1608" s="451"/>
    </row>
    <row r="1609" spans="2:7" x14ac:dyDescent="0.25">
      <c r="B1609" s="449"/>
      <c r="C1609" s="83" t="str">
        <f ca="1">IF(OFFSET(Zdroj!AU$16,A1600-1,0)=0,"",CONCATENATE("B",$A$2+3," - ",Zdroj!$AU$15))</f>
        <v/>
      </c>
      <c r="D1609" s="81" t="str">
        <f ca="1">IF(C1609="","",CONCATENATE(OFFSET(Zdroj!AU$16,A1600-1,0)))</f>
        <v/>
      </c>
      <c r="E1609" s="35" t="str">
        <f ca="1">IF(C1609="","",OFFSET(Zdroj!AV$16,A1600-1,0))</f>
        <v/>
      </c>
      <c r="F1609" s="450"/>
      <c r="G1609" s="451"/>
    </row>
    <row r="1610" spans="2:7" x14ac:dyDescent="0.25">
      <c r="B1610" s="449"/>
      <c r="C1610" s="83" t="str">
        <f ca="1">IF(OFFSET(Zdroj!AW$16,A1600-1,0)=0,"",CONCATENATE("B",$A$2+4," - ",Zdroj!$AW$15))</f>
        <v/>
      </c>
      <c r="D1610" s="81" t="str">
        <f ca="1">IF(C1610="","",CONCATENATE(OFFSET(Zdroj!AW$16,A1600-1,0)))</f>
        <v/>
      </c>
      <c r="E1610" s="35" t="str">
        <f ca="1">IF(C1610="","",OFFSET(Zdroj!AX$16,A1600-1,0))</f>
        <v/>
      </c>
      <c r="F1610" s="450"/>
      <c r="G1610" s="451"/>
    </row>
    <row r="1611" spans="2:7" x14ac:dyDescent="0.25">
      <c r="B1611" s="449"/>
      <c r="C1611" s="83" t="str">
        <f ca="1">IF(OFFSET(Zdroj!AY$16,A1600-1,0)=0,"",CONCATENATE("B",$A$2+5," - ",Zdroj!$AY$15))</f>
        <v/>
      </c>
      <c r="D1611" s="81" t="str">
        <f ca="1">IF(C1611="","",CONCATENATE(OFFSET(Zdroj!AY$16,A1600-1,0)))</f>
        <v/>
      </c>
      <c r="E1611" s="35" t="str">
        <f ca="1">IF(C1611="","",OFFSET(Zdroj!AZ$16,A1600-1,0))</f>
        <v/>
      </c>
      <c r="F1611" s="450"/>
      <c r="G1611" s="451"/>
    </row>
    <row r="1612" spans="2:7" x14ac:dyDescent="0.25">
      <c r="B1612" s="449"/>
      <c r="C1612" s="83" t="str">
        <f ca="1">IF(OFFSET(Zdroj!BA$16,A1600-1,0)=0,"",CONCATENATE("B",$A$2+6," - ",Zdroj!$BA$15))</f>
        <v/>
      </c>
      <c r="D1612" s="81" t="str">
        <f ca="1">IF(C1612="","",CONCATENATE(OFFSET(Zdroj!BA$16,A1600-1,0)))</f>
        <v/>
      </c>
      <c r="E1612" s="35" t="str">
        <f ca="1">IF(C1612="","",OFFSET(Zdroj!BB$16,A1600-1,0))</f>
        <v/>
      </c>
      <c r="F1612" s="450"/>
      <c r="G1612" s="451"/>
    </row>
    <row r="1613" spans="2:7" x14ac:dyDescent="0.25">
      <c r="B1613" s="449"/>
      <c r="C1613" s="83" t="str">
        <f ca="1">IF(OFFSET(Zdroj!BC$16,A1600-1,0)=0,"",CONCATENATE("B",$A$2+7," - ",Zdroj!$BC$15))</f>
        <v/>
      </c>
      <c r="D1613" s="81" t="str">
        <f ca="1">IF(C1613="","",CONCATENATE(OFFSET(Zdroj!BC$16,A1600-1,0)))</f>
        <v/>
      </c>
      <c r="E1613" s="35" t="str">
        <f ca="1">IF(C1613="","",OFFSET(Zdroj!BD$16,A1600-1,0))</f>
        <v/>
      </c>
      <c r="F1613" s="450"/>
      <c r="G1613" s="451"/>
    </row>
    <row r="1614" spans="2:7" x14ac:dyDescent="0.25">
      <c r="B1614" s="449"/>
      <c r="C1614" s="83" t="str">
        <f ca="1">IF(OFFSET(Zdroj!BE$16,A1600-1,0)=0,"",CONCATENATE("B",$A$2+8," - ",Zdroj!$BE$15))</f>
        <v/>
      </c>
      <c r="D1614" s="81" t="str">
        <f ca="1">IF(C1614="","",CONCATENATE(OFFSET(Zdroj!BE$16,A1600-1,0)))</f>
        <v/>
      </c>
      <c r="E1614" s="35" t="str">
        <f ca="1">IF(C1614="","",OFFSET(Zdroj!BF$16,A1600-1,0))</f>
        <v/>
      </c>
      <c r="F1614" s="450"/>
      <c r="G1614" s="451"/>
    </row>
    <row r="1615" spans="2:7" x14ac:dyDescent="0.25">
      <c r="B1615" s="449"/>
      <c r="C1615" s="83" t="str">
        <f ca="1">IF(OFFSET(Zdroj!BG$16,A1600-1,0)=0,"",CONCATENATE("C",$A$2," - ",Zdroj!$BG$15))</f>
        <v/>
      </c>
      <c r="D1615" s="81" t="str">
        <f ca="1">IF(C1615="","",CONCATENATE(OFFSET(Zdroj!BG$16,A1600-1,0)))</f>
        <v/>
      </c>
      <c r="E1615" s="35" t="str">
        <f ca="1">IF(C1615="","",OFFSET(Zdroj!BH$16,A1600-1,0))</f>
        <v/>
      </c>
      <c r="F1615" s="450" t="str">
        <f t="shared" ref="F1615" ca="1" si="371">IF(SUM(E1615:E1616)=0,"",SUM(E1615:E1616))</f>
        <v/>
      </c>
      <c r="G1615" s="451"/>
    </row>
    <row r="1616" spans="2:7" x14ac:dyDescent="0.25">
      <c r="B1616" s="449"/>
      <c r="C1616" s="83" t="str">
        <f ca="1">IF(OFFSET(Zdroj!BI$16,A1600-1,0)=0,"",CONCATENATE("C",$A$2+1," - ",Zdroj!$BI$15))</f>
        <v/>
      </c>
      <c r="D1616" s="81" t="str">
        <f ca="1">IF(C1616="","",CONCATENATE(OFFSET(Zdroj!BI$16,A1600-1,0)))</f>
        <v/>
      </c>
      <c r="E1616" s="35" t="str">
        <f ca="1">IF(C1616="","",OFFSET(Zdroj!BJ$16,A1600-1,0))</f>
        <v/>
      </c>
      <c r="F1616" s="450"/>
      <c r="G1616" s="451"/>
    </row>
    <row r="1617" spans="1:7" x14ac:dyDescent="0.25">
      <c r="A1617">
        <f>SUM((ROW()+15)/17)</f>
        <v>96</v>
      </c>
      <c r="B1617" s="449" t="str">
        <f ca="1">IF(OFFSET(Zdroj!$B$16,A1617-1,0)&gt;0,CONCATENATE(A1617,"
","___ ","
",OFFSET(Zdroj!$B$16,A1617-1,0)),"")</f>
        <v/>
      </c>
      <c r="C1617" s="83" t="str">
        <f ca="1">IF(OFFSET(Zdroj!AI$16,A1617-1,0)=0,"",CONCATENATE("A",$A$2," - ",Zdroj!$AI$15))</f>
        <v/>
      </c>
      <c r="D1617" s="81" t="str">
        <f ca="1">IF(C1617="","",CONCATENATE(OFFSET(Zdroj!AI$16,A1617-1,0)," - ",OFFSET(Zdroj!BK$16,A1617-1,0)))</f>
        <v/>
      </c>
      <c r="E1617" s="35" t="str">
        <f ca="1">IF(C1617="","",OFFSET(Zdroj!BL$16,A1617-1,0))</f>
        <v/>
      </c>
      <c r="F1617" s="450" t="str">
        <f t="shared" ref="F1617" ca="1" si="372">IF(SUM(E1617:E1622)=0,"",SUM(E1617:E1622))</f>
        <v/>
      </c>
      <c r="G1617" s="451" t="str">
        <f t="shared" ref="G1617" ca="1" si="373">IF(SUM(E1617:E1633)=0,"",SUM(E1617:E1633))</f>
        <v/>
      </c>
    </row>
    <row r="1618" spans="1:7" x14ac:dyDescent="0.25">
      <c r="B1618" s="449"/>
      <c r="C1618" s="83" t="str">
        <f ca="1">IF(OFFSET(Zdroj!AJ$16,A1617-1,0)=0,"",CONCATENATE("A",$A$2+1," - ",Zdroj!$AJ$15))</f>
        <v/>
      </c>
      <c r="D1618" s="81" t="str">
        <f ca="1">IF(C1618="","",CONCATENATE(OFFSET(Zdroj!AJ$16,A1617-1,0)," - ",OFFSET(Zdroj!BM$16,A1617-1,0)))</f>
        <v/>
      </c>
      <c r="E1618" s="35" t="str">
        <f ca="1">IF(C1618="","",OFFSET(Zdroj!BN$16,A1617-1,0))</f>
        <v/>
      </c>
      <c r="F1618" s="450"/>
      <c r="G1618" s="451"/>
    </row>
    <row r="1619" spans="1:7" x14ac:dyDescent="0.25">
      <c r="B1619" s="449"/>
      <c r="C1619" s="83" t="str">
        <f ca="1">IF(OFFSET(Zdroj!AK$16,A1617-1,0)=0,"",CONCATENATE("A",$A$2+2," - ",Zdroj!$AK$15))</f>
        <v/>
      </c>
      <c r="D1619" s="81" t="str">
        <f ca="1">IF(C1619="","",CONCATENATE(OFFSET(Zdroj!AK$16,A1617-1,0)," - ",OFFSET(Zdroj!BO$16,A1617-1,0)))</f>
        <v/>
      </c>
      <c r="E1619" s="35" t="str">
        <f ca="1">IF(C1619="","",OFFSET(Zdroj!BP$16,A1617-1,0))</f>
        <v/>
      </c>
      <c r="F1619" s="450"/>
      <c r="G1619" s="451"/>
    </row>
    <row r="1620" spans="1:7" x14ac:dyDescent="0.25">
      <c r="B1620" s="449"/>
      <c r="C1620" s="83" t="str">
        <f ca="1">IF(OFFSET(Zdroj!AL$16,A1617-1,0)=0,"",CONCATENATE("A",$A$2+3," - ",Zdroj!$AL$15))</f>
        <v/>
      </c>
      <c r="D1620" s="81" t="str">
        <f ca="1">IF(C1620="","",CONCATENATE(OFFSET(Zdroj!AL$16,A1617-1,0)," - ",OFFSET(Zdroj!BQ$16,A1617-1,0)))</f>
        <v/>
      </c>
      <c r="E1620" s="35" t="str">
        <f ca="1">IF(C1620="","",OFFSET(Zdroj!BR$16,A1617-1,0))</f>
        <v/>
      </c>
      <c r="F1620" s="450"/>
      <c r="G1620" s="451"/>
    </row>
    <row r="1621" spans="1:7" x14ac:dyDescent="0.25">
      <c r="B1621" s="449"/>
      <c r="C1621" s="83" t="str">
        <f ca="1">IF(OFFSET(Zdroj!AM$16,A1617-1,0)=0,"",CONCATENATE("A",$A$2+4," - ",Zdroj!$AM$15))</f>
        <v/>
      </c>
      <c r="D1621" s="81" t="str">
        <f ca="1">IF(C1621="","",CONCATENATE(OFFSET(Zdroj!AM$16,A1617-1,0)," - ",OFFSET(Zdroj!BS$16,A1617-1,0)))</f>
        <v/>
      </c>
      <c r="E1621" s="35" t="str">
        <f ca="1">IF(C1621="","",OFFSET(Zdroj!BT$16,A1617-1,0))</f>
        <v/>
      </c>
      <c r="F1621" s="450"/>
      <c r="G1621" s="451"/>
    </row>
    <row r="1622" spans="1:7" x14ac:dyDescent="0.25">
      <c r="B1622" s="449"/>
      <c r="C1622" s="83" t="str">
        <f ca="1">IF(OFFSET(Zdroj!AN$16,A1617-1,0)=0,"",CONCATENATE("A",$A$2+5," - ",Zdroj!$AN$15))</f>
        <v/>
      </c>
      <c r="D1622" s="81" t="str">
        <f ca="1">IF(C1622="","",CONCATENATE(OFFSET(Zdroj!AN$16,A1617-1,0)," - ",OFFSET(Zdroj!BU$16,A1617-1,0)))</f>
        <v/>
      </c>
      <c r="E1622" s="35" t="str">
        <f ca="1">IF(C1622="","",OFFSET(Zdroj!BV$16,A1617-1,0))</f>
        <v/>
      </c>
      <c r="F1622" s="450"/>
      <c r="G1622" s="451"/>
    </row>
    <row r="1623" spans="1:7" x14ac:dyDescent="0.25">
      <c r="B1623" s="449"/>
      <c r="C1623" s="83" t="str">
        <f ca="1">IF(OFFSET(Zdroj!AO$16,A1617-1,0)=0,"",CONCATENATE("B",$A$2," - ",Zdroj!$AO$15))</f>
        <v/>
      </c>
      <c r="D1623" s="81" t="str">
        <f ca="1">IF(C1623="","",CONCATENATE(OFFSET(Zdroj!AO$16,A1617-1,0)))</f>
        <v/>
      </c>
      <c r="E1623" s="35" t="str">
        <f ca="1">IF(C1623="","",OFFSET(Zdroj!AP$16,A1617-1,0))</f>
        <v/>
      </c>
      <c r="F1623" s="450" t="str">
        <f t="shared" ref="F1623" ca="1" si="374">IF(SUM(E1623:E1631)=0,"",SUM(E1623:E1631))</f>
        <v/>
      </c>
      <c r="G1623" s="451"/>
    </row>
    <row r="1624" spans="1:7" x14ac:dyDescent="0.25">
      <c r="B1624" s="449"/>
      <c r="C1624" s="83" t="str">
        <f ca="1">IF(OFFSET(Zdroj!AQ$16,A1617-1,0)=0,"",CONCATENATE("B",$A$2+1," - ",Zdroj!$AQ$15))</f>
        <v/>
      </c>
      <c r="D1624" s="81" t="str">
        <f ca="1">IF(C1624="","",CONCATENATE(OFFSET(Zdroj!AQ$16,A1617-1,0)))</f>
        <v/>
      </c>
      <c r="E1624" s="35" t="str">
        <f ca="1">IF(C1624="","",OFFSET(Zdroj!AR$16,A1617-1,0))</f>
        <v/>
      </c>
      <c r="F1624" s="450"/>
      <c r="G1624" s="451"/>
    </row>
    <row r="1625" spans="1:7" x14ac:dyDescent="0.25">
      <c r="B1625" s="449"/>
      <c r="C1625" s="83" t="str">
        <f ca="1">IF(OFFSET(Zdroj!AS$16,A1617-1,0)=0,"",CONCATENATE("B",$A$2+2," - ",Zdroj!$AS$15))</f>
        <v/>
      </c>
      <c r="D1625" s="81" t="str">
        <f ca="1">IF(C1625="","",CONCATENATE(OFFSET(Zdroj!AS$16,A1617-1,0)))</f>
        <v/>
      </c>
      <c r="E1625" s="35" t="str">
        <f ca="1">IF(C1625="","",OFFSET(Zdroj!AT$16,A1617-1,0))</f>
        <v/>
      </c>
      <c r="F1625" s="450"/>
      <c r="G1625" s="451"/>
    </row>
    <row r="1626" spans="1:7" x14ac:dyDescent="0.25">
      <c r="B1626" s="449"/>
      <c r="C1626" s="83" t="str">
        <f ca="1">IF(OFFSET(Zdroj!AU$16,A1617-1,0)=0,"",CONCATENATE("B",$A$2+3," - ",Zdroj!$AU$15))</f>
        <v/>
      </c>
      <c r="D1626" s="81" t="str">
        <f ca="1">IF(C1626="","",CONCATENATE(OFFSET(Zdroj!AU$16,A1617-1,0)))</f>
        <v/>
      </c>
      <c r="E1626" s="35" t="str">
        <f ca="1">IF(C1626="","",OFFSET(Zdroj!AV$16,A1617-1,0))</f>
        <v/>
      </c>
      <c r="F1626" s="450"/>
      <c r="G1626" s="451"/>
    </row>
    <row r="1627" spans="1:7" x14ac:dyDescent="0.25">
      <c r="B1627" s="449"/>
      <c r="C1627" s="83" t="str">
        <f ca="1">IF(OFFSET(Zdroj!AW$16,A1617-1,0)=0,"",CONCATENATE("B",$A$2+4," - ",Zdroj!$AW$15))</f>
        <v/>
      </c>
      <c r="D1627" s="81" t="str">
        <f ca="1">IF(C1627="","",CONCATENATE(OFFSET(Zdroj!AW$16,A1617-1,0)))</f>
        <v/>
      </c>
      <c r="E1627" s="35" t="str">
        <f ca="1">IF(C1627="","",OFFSET(Zdroj!AX$16,A1617-1,0))</f>
        <v/>
      </c>
      <c r="F1627" s="450"/>
      <c r="G1627" s="451"/>
    </row>
    <row r="1628" spans="1:7" x14ac:dyDescent="0.25">
      <c r="B1628" s="449"/>
      <c r="C1628" s="83" t="str">
        <f ca="1">IF(OFFSET(Zdroj!AY$16,A1617-1,0)=0,"",CONCATENATE("B",$A$2+5," - ",Zdroj!$AY$15))</f>
        <v/>
      </c>
      <c r="D1628" s="81" t="str">
        <f ca="1">IF(C1628="","",CONCATENATE(OFFSET(Zdroj!AY$16,A1617-1,0)))</f>
        <v/>
      </c>
      <c r="E1628" s="35" t="str">
        <f ca="1">IF(C1628="","",OFFSET(Zdroj!AZ$16,A1617-1,0))</f>
        <v/>
      </c>
      <c r="F1628" s="450"/>
      <c r="G1628" s="451"/>
    </row>
    <row r="1629" spans="1:7" x14ac:dyDescent="0.25">
      <c r="B1629" s="449"/>
      <c r="C1629" s="83" t="str">
        <f ca="1">IF(OFFSET(Zdroj!BA$16,A1617-1,0)=0,"",CONCATENATE("B",$A$2+6," - ",Zdroj!$BA$15))</f>
        <v/>
      </c>
      <c r="D1629" s="81" t="str">
        <f ca="1">IF(C1629="","",CONCATENATE(OFFSET(Zdroj!BA$16,A1617-1,0)))</f>
        <v/>
      </c>
      <c r="E1629" s="35" t="str">
        <f ca="1">IF(C1629="","",OFFSET(Zdroj!BB$16,A1617-1,0))</f>
        <v/>
      </c>
      <c r="F1629" s="450"/>
      <c r="G1629" s="451"/>
    </row>
    <row r="1630" spans="1:7" x14ac:dyDescent="0.25">
      <c r="B1630" s="449"/>
      <c r="C1630" s="83" t="str">
        <f ca="1">IF(OFFSET(Zdroj!BC$16,A1617-1,0)=0,"",CONCATENATE("B",$A$2+7," - ",Zdroj!$BC$15))</f>
        <v/>
      </c>
      <c r="D1630" s="81" t="str">
        <f ca="1">IF(C1630="","",CONCATENATE(OFFSET(Zdroj!BC$16,A1617-1,0)))</f>
        <v/>
      </c>
      <c r="E1630" s="35" t="str">
        <f ca="1">IF(C1630="","",OFFSET(Zdroj!BD$16,A1617-1,0))</f>
        <v/>
      </c>
      <c r="F1630" s="450"/>
      <c r="G1630" s="451"/>
    </row>
    <row r="1631" spans="1:7" x14ac:dyDescent="0.25">
      <c r="B1631" s="449"/>
      <c r="C1631" s="83" t="str">
        <f ca="1">IF(OFFSET(Zdroj!BE$16,A1617-1,0)=0,"",CONCATENATE("B",$A$2+8," - ",Zdroj!$BE$15))</f>
        <v/>
      </c>
      <c r="D1631" s="81" t="str">
        <f ca="1">IF(C1631="","",CONCATENATE(OFFSET(Zdroj!BE$16,A1617-1,0)))</f>
        <v/>
      </c>
      <c r="E1631" s="35" t="str">
        <f ca="1">IF(C1631="","",OFFSET(Zdroj!BF$16,A1617-1,0))</f>
        <v/>
      </c>
      <c r="F1631" s="450"/>
      <c r="G1631" s="451"/>
    </row>
    <row r="1632" spans="1:7" x14ac:dyDescent="0.25">
      <c r="B1632" s="449"/>
      <c r="C1632" s="83" t="str">
        <f ca="1">IF(OFFSET(Zdroj!BG$16,A1617-1,0)=0,"",CONCATENATE("C",$A$2," - ",Zdroj!$BG$15))</f>
        <v/>
      </c>
      <c r="D1632" s="81" t="str">
        <f ca="1">IF(C1632="","",CONCATENATE(OFFSET(Zdroj!BG$16,A1617-1,0)))</f>
        <v/>
      </c>
      <c r="E1632" s="35" t="str">
        <f ca="1">IF(C1632="","",OFFSET(Zdroj!BH$16,A1617-1,0))</f>
        <v/>
      </c>
      <c r="F1632" s="450" t="str">
        <f t="shared" ref="F1632" ca="1" si="375">IF(SUM(E1632:E1633)=0,"",SUM(E1632:E1633))</f>
        <v/>
      </c>
      <c r="G1632" s="451"/>
    </row>
    <row r="1633" spans="1:7" x14ac:dyDescent="0.25">
      <c r="B1633" s="449"/>
      <c r="C1633" s="83" t="str">
        <f ca="1">IF(OFFSET(Zdroj!BI$16,A1617-1,0)=0,"",CONCATENATE("C",$A$2+1," - ",Zdroj!$BI$15))</f>
        <v/>
      </c>
      <c r="D1633" s="81" t="str">
        <f ca="1">IF(C1633="","",CONCATENATE(OFFSET(Zdroj!BI$16,A1617-1,0)))</f>
        <v/>
      </c>
      <c r="E1633" s="35" t="str">
        <f ca="1">IF(C1633="","",OFFSET(Zdroj!BJ$16,A1617-1,0))</f>
        <v/>
      </c>
      <c r="F1633" s="450"/>
      <c r="G1633" s="451"/>
    </row>
    <row r="1634" spans="1:7" x14ac:dyDescent="0.25">
      <c r="A1634">
        <f>SUM((ROW()+15)/17)</f>
        <v>97</v>
      </c>
      <c r="B1634" s="449" t="str">
        <f ca="1">IF(OFFSET(Zdroj!$B$16,A1634-1,0)&gt;0,CONCATENATE(A1634,"
","___ ","
",OFFSET(Zdroj!$B$16,A1634-1,0)),"")</f>
        <v/>
      </c>
      <c r="C1634" s="83" t="str">
        <f ca="1">IF(OFFSET(Zdroj!AI$16,A1634-1,0)=0,"",CONCATENATE("A",$A$2," - ",Zdroj!$AI$15))</f>
        <v/>
      </c>
      <c r="D1634" s="81" t="str">
        <f ca="1">IF(C1634="","",CONCATENATE(OFFSET(Zdroj!AI$16,A1634-1,0)," - ",OFFSET(Zdroj!BK$16,A1634-1,0)))</f>
        <v/>
      </c>
      <c r="E1634" s="35" t="str">
        <f ca="1">IF(C1634="","",OFFSET(Zdroj!BL$16,A1634-1,0))</f>
        <v/>
      </c>
      <c r="F1634" s="450" t="str">
        <f t="shared" ref="F1634" ca="1" si="376">IF(SUM(E1634:E1639)=0,"",SUM(E1634:E1639))</f>
        <v/>
      </c>
      <c r="G1634" s="451" t="str">
        <f t="shared" ref="G1634" ca="1" si="377">IF(SUM(E1634:E1650)=0,"",SUM(E1634:E1650))</f>
        <v/>
      </c>
    </row>
    <row r="1635" spans="1:7" x14ac:dyDescent="0.25">
      <c r="B1635" s="449"/>
      <c r="C1635" s="83" t="str">
        <f ca="1">IF(OFFSET(Zdroj!AJ$16,A1634-1,0)=0,"",CONCATENATE("A",$A$2+1," - ",Zdroj!$AJ$15))</f>
        <v/>
      </c>
      <c r="D1635" s="81" t="str">
        <f ca="1">IF(C1635="","",CONCATENATE(OFFSET(Zdroj!AJ$16,A1634-1,0)," - ",OFFSET(Zdroj!BM$16,A1634-1,0)))</f>
        <v/>
      </c>
      <c r="E1635" s="35" t="str">
        <f ca="1">IF(C1635="","",OFFSET(Zdroj!BN$16,A1634-1,0))</f>
        <v/>
      </c>
      <c r="F1635" s="450"/>
      <c r="G1635" s="451"/>
    </row>
    <row r="1636" spans="1:7" x14ac:dyDescent="0.25">
      <c r="B1636" s="449"/>
      <c r="C1636" s="83" t="str">
        <f ca="1">IF(OFFSET(Zdroj!AK$16,A1634-1,0)=0,"",CONCATENATE("A",$A$2+2," - ",Zdroj!$AK$15))</f>
        <v/>
      </c>
      <c r="D1636" s="81" t="str">
        <f ca="1">IF(C1636="","",CONCATENATE(OFFSET(Zdroj!AK$16,A1634-1,0)," - ",OFFSET(Zdroj!BO$16,A1634-1,0)))</f>
        <v/>
      </c>
      <c r="E1636" s="35" t="str">
        <f ca="1">IF(C1636="","",OFFSET(Zdroj!BP$16,A1634-1,0))</f>
        <v/>
      </c>
      <c r="F1636" s="450"/>
      <c r="G1636" s="451"/>
    </row>
    <row r="1637" spans="1:7" x14ac:dyDescent="0.25">
      <c r="B1637" s="449"/>
      <c r="C1637" s="83" t="str">
        <f ca="1">IF(OFFSET(Zdroj!AL$16,A1634-1,0)=0,"",CONCATENATE("A",$A$2+3," - ",Zdroj!$AL$15))</f>
        <v/>
      </c>
      <c r="D1637" s="81" t="str">
        <f ca="1">IF(C1637="","",CONCATENATE(OFFSET(Zdroj!AL$16,A1634-1,0)," - ",OFFSET(Zdroj!BQ$16,A1634-1,0)))</f>
        <v/>
      </c>
      <c r="E1637" s="35" t="str">
        <f ca="1">IF(C1637="","",OFFSET(Zdroj!BR$16,A1634-1,0))</f>
        <v/>
      </c>
      <c r="F1637" s="450"/>
      <c r="G1637" s="451"/>
    </row>
    <row r="1638" spans="1:7" x14ac:dyDescent="0.25">
      <c r="B1638" s="449"/>
      <c r="C1638" s="83" t="str">
        <f ca="1">IF(OFFSET(Zdroj!AM$16,A1634-1,0)=0,"",CONCATENATE("A",$A$2+4," - ",Zdroj!$AM$15))</f>
        <v/>
      </c>
      <c r="D1638" s="81" t="str">
        <f ca="1">IF(C1638="","",CONCATENATE(OFFSET(Zdroj!AM$16,A1634-1,0)," - ",OFFSET(Zdroj!BS$16,A1634-1,0)))</f>
        <v/>
      </c>
      <c r="E1638" s="35" t="str">
        <f ca="1">IF(C1638="","",OFFSET(Zdroj!BT$16,A1634-1,0))</f>
        <v/>
      </c>
      <c r="F1638" s="450"/>
      <c r="G1638" s="451"/>
    </row>
    <row r="1639" spans="1:7" x14ac:dyDescent="0.25">
      <c r="B1639" s="449"/>
      <c r="C1639" s="83" t="str">
        <f ca="1">IF(OFFSET(Zdroj!AN$16,A1634-1,0)=0,"",CONCATENATE("A",$A$2+5," - ",Zdroj!$AN$15))</f>
        <v/>
      </c>
      <c r="D1639" s="81" t="str">
        <f ca="1">IF(C1639="","",CONCATENATE(OFFSET(Zdroj!AN$16,A1634-1,0)," - ",OFFSET(Zdroj!BU$16,A1634-1,0)))</f>
        <v/>
      </c>
      <c r="E1639" s="35" t="str">
        <f ca="1">IF(C1639="","",OFFSET(Zdroj!BV$16,A1634-1,0))</f>
        <v/>
      </c>
      <c r="F1639" s="450"/>
      <c r="G1639" s="451"/>
    </row>
    <row r="1640" spans="1:7" x14ac:dyDescent="0.25">
      <c r="B1640" s="449"/>
      <c r="C1640" s="83" t="str">
        <f ca="1">IF(OFFSET(Zdroj!AO$16,A1634-1,0)=0,"",CONCATENATE("B",$A$2," - ",Zdroj!$AO$15))</f>
        <v/>
      </c>
      <c r="D1640" s="81" t="str">
        <f ca="1">IF(C1640="","",CONCATENATE(OFFSET(Zdroj!AO$16,A1634-1,0)))</f>
        <v/>
      </c>
      <c r="E1640" s="35" t="str">
        <f ca="1">IF(C1640="","",OFFSET(Zdroj!AP$16,A1634-1,0))</f>
        <v/>
      </c>
      <c r="F1640" s="450" t="str">
        <f t="shared" ref="F1640" ca="1" si="378">IF(SUM(E1640:E1648)=0,"",SUM(E1640:E1648))</f>
        <v/>
      </c>
      <c r="G1640" s="451"/>
    </row>
    <row r="1641" spans="1:7" x14ac:dyDescent="0.25">
      <c r="B1641" s="449"/>
      <c r="C1641" s="83" t="str">
        <f ca="1">IF(OFFSET(Zdroj!AQ$16,A1634-1,0)=0,"",CONCATENATE("B",$A$2+1," - ",Zdroj!$AQ$15))</f>
        <v/>
      </c>
      <c r="D1641" s="81" t="str">
        <f ca="1">IF(C1641="","",CONCATENATE(OFFSET(Zdroj!AQ$16,A1634-1,0)))</f>
        <v/>
      </c>
      <c r="E1641" s="35" t="str">
        <f ca="1">IF(C1641="","",OFFSET(Zdroj!AR$16,A1634-1,0))</f>
        <v/>
      </c>
      <c r="F1641" s="450"/>
      <c r="G1641" s="451"/>
    </row>
    <row r="1642" spans="1:7" x14ac:dyDescent="0.25">
      <c r="B1642" s="449"/>
      <c r="C1642" s="83" t="str">
        <f ca="1">IF(OFFSET(Zdroj!AS$16,A1634-1,0)=0,"",CONCATENATE("B",$A$2+2," - ",Zdroj!$AS$15))</f>
        <v/>
      </c>
      <c r="D1642" s="81" t="str">
        <f ca="1">IF(C1642="","",CONCATENATE(OFFSET(Zdroj!AS$16,A1634-1,0)))</f>
        <v/>
      </c>
      <c r="E1642" s="35" t="str">
        <f ca="1">IF(C1642="","",OFFSET(Zdroj!AT$16,A1634-1,0))</f>
        <v/>
      </c>
      <c r="F1642" s="450"/>
      <c r="G1642" s="451"/>
    </row>
    <row r="1643" spans="1:7" x14ac:dyDescent="0.25">
      <c r="B1643" s="449"/>
      <c r="C1643" s="83" t="str">
        <f ca="1">IF(OFFSET(Zdroj!AU$16,A1634-1,0)=0,"",CONCATENATE("B",$A$2+3," - ",Zdroj!$AU$15))</f>
        <v/>
      </c>
      <c r="D1643" s="81" t="str">
        <f ca="1">IF(C1643="","",CONCATENATE(OFFSET(Zdroj!AU$16,A1634-1,0)))</f>
        <v/>
      </c>
      <c r="E1643" s="35" t="str">
        <f ca="1">IF(C1643="","",OFFSET(Zdroj!AV$16,A1634-1,0))</f>
        <v/>
      </c>
      <c r="F1643" s="450"/>
      <c r="G1643" s="451"/>
    </row>
    <row r="1644" spans="1:7" x14ac:dyDescent="0.25">
      <c r="B1644" s="449"/>
      <c r="C1644" s="83" t="str">
        <f ca="1">IF(OFFSET(Zdroj!AW$16,A1634-1,0)=0,"",CONCATENATE("B",$A$2+4," - ",Zdroj!$AW$15))</f>
        <v/>
      </c>
      <c r="D1644" s="81" t="str">
        <f ca="1">IF(C1644="","",CONCATENATE(OFFSET(Zdroj!AW$16,A1634-1,0)))</f>
        <v/>
      </c>
      <c r="E1644" s="35" t="str">
        <f ca="1">IF(C1644="","",OFFSET(Zdroj!AX$16,A1634-1,0))</f>
        <v/>
      </c>
      <c r="F1644" s="450"/>
      <c r="G1644" s="451"/>
    </row>
    <row r="1645" spans="1:7" x14ac:dyDescent="0.25">
      <c r="B1645" s="449"/>
      <c r="C1645" s="83" t="str">
        <f ca="1">IF(OFFSET(Zdroj!AY$16,A1634-1,0)=0,"",CONCATENATE("B",$A$2+5," - ",Zdroj!$AY$15))</f>
        <v/>
      </c>
      <c r="D1645" s="81" t="str">
        <f ca="1">IF(C1645="","",CONCATENATE(OFFSET(Zdroj!AY$16,A1634-1,0)))</f>
        <v/>
      </c>
      <c r="E1645" s="35" t="str">
        <f ca="1">IF(C1645="","",OFFSET(Zdroj!AZ$16,A1634-1,0))</f>
        <v/>
      </c>
      <c r="F1645" s="450"/>
      <c r="G1645" s="451"/>
    </row>
    <row r="1646" spans="1:7" x14ac:dyDescent="0.25">
      <c r="B1646" s="449"/>
      <c r="C1646" s="83" t="str">
        <f ca="1">IF(OFFSET(Zdroj!BA$16,A1634-1,0)=0,"",CONCATENATE("B",$A$2+6," - ",Zdroj!$BA$15))</f>
        <v/>
      </c>
      <c r="D1646" s="81" t="str">
        <f ca="1">IF(C1646="","",CONCATENATE(OFFSET(Zdroj!BA$16,A1634-1,0)))</f>
        <v/>
      </c>
      <c r="E1646" s="35" t="str">
        <f ca="1">IF(C1646="","",OFFSET(Zdroj!BB$16,A1634-1,0))</f>
        <v/>
      </c>
      <c r="F1646" s="450"/>
      <c r="G1646" s="451"/>
    </row>
    <row r="1647" spans="1:7" x14ac:dyDescent="0.25">
      <c r="B1647" s="449"/>
      <c r="C1647" s="83" t="str">
        <f ca="1">IF(OFFSET(Zdroj!BC$16,A1634-1,0)=0,"",CONCATENATE("B",$A$2+7," - ",Zdroj!$BC$15))</f>
        <v/>
      </c>
      <c r="D1647" s="81" t="str">
        <f ca="1">IF(C1647="","",CONCATENATE(OFFSET(Zdroj!BC$16,A1634-1,0)))</f>
        <v/>
      </c>
      <c r="E1647" s="35" t="str">
        <f ca="1">IF(C1647="","",OFFSET(Zdroj!BD$16,A1634-1,0))</f>
        <v/>
      </c>
      <c r="F1647" s="450"/>
      <c r="G1647" s="451"/>
    </row>
    <row r="1648" spans="1:7" x14ac:dyDescent="0.25">
      <c r="B1648" s="449"/>
      <c r="C1648" s="83" t="str">
        <f ca="1">IF(OFFSET(Zdroj!BE$16,A1634-1,0)=0,"",CONCATENATE("B",$A$2+8," - ",Zdroj!$BE$15))</f>
        <v/>
      </c>
      <c r="D1648" s="81" t="str">
        <f ca="1">IF(C1648="","",CONCATENATE(OFFSET(Zdroj!BE$16,A1634-1,0)))</f>
        <v/>
      </c>
      <c r="E1648" s="35" t="str">
        <f ca="1">IF(C1648="","",OFFSET(Zdroj!BF$16,A1634-1,0))</f>
        <v/>
      </c>
      <c r="F1648" s="450"/>
      <c r="G1648" s="451"/>
    </row>
    <row r="1649" spans="1:7" x14ac:dyDescent="0.25">
      <c r="B1649" s="449"/>
      <c r="C1649" s="83" t="str">
        <f ca="1">IF(OFFSET(Zdroj!BG$16,A1634-1,0)=0,"",CONCATENATE("C",$A$2," - ",Zdroj!$BG$15))</f>
        <v/>
      </c>
      <c r="D1649" s="81" t="str">
        <f ca="1">IF(C1649="","",CONCATENATE(OFFSET(Zdroj!BG$16,A1634-1,0)))</f>
        <v/>
      </c>
      <c r="E1649" s="35" t="str">
        <f ca="1">IF(C1649="","",OFFSET(Zdroj!BH$16,A1634-1,0))</f>
        <v/>
      </c>
      <c r="F1649" s="450" t="str">
        <f t="shared" ref="F1649" ca="1" si="379">IF(SUM(E1649:E1650)=0,"",SUM(E1649:E1650))</f>
        <v/>
      </c>
      <c r="G1649" s="451"/>
    </row>
    <row r="1650" spans="1:7" x14ac:dyDescent="0.25">
      <c r="B1650" s="449"/>
      <c r="C1650" s="83" t="str">
        <f ca="1">IF(OFFSET(Zdroj!BI$16,A1634-1,0)=0,"",CONCATENATE("C",$A$2+1," - ",Zdroj!$BI$15))</f>
        <v/>
      </c>
      <c r="D1650" s="81" t="str">
        <f ca="1">IF(C1650="","",CONCATENATE(OFFSET(Zdroj!BI$16,A1634-1,0)))</f>
        <v/>
      </c>
      <c r="E1650" s="35" t="str">
        <f ca="1">IF(C1650="","",OFFSET(Zdroj!BJ$16,A1634-1,0))</f>
        <v/>
      </c>
      <c r="F1650" s="450"/>
      <c r="G1650" s="451"/>
    </row>
    <row r="1651" spans="1:7" x14ac:dyDescent="0.25">
      <c r="A1651">
        <f>SUM((ROW()+15)/17)</f>
        <v>98</v>
      </c>
      <c r="B1651" s="449" t="str">
        <f ca="1">IF(OFFSET(Zdroj!$B$16,A1651-1,0)&gt;0,CONCATENATE(A1651,"
","___ ","
",OFFSET(Zdroj!$B$16,A1651-1,0)),"")</f>
        <v/>
      </c>
      <c r="C1651" s="83" t="str">
        <f ca="1">IF(OFFSET(Zdroj!AI$16,A1651-1,0)=0,"",CONCATENATE("A",$A$2," - ",Zdroj!$AI$15))</f>
        <v/>
      </c>
      <c r="D1651" s="81" t="str">
        <f ca="1">IF(C1651="","",CONCATENATE(OFFSET(Zdroj!AI$16,A1651-1,0)," - ",OFFSET(Zdroj!BK$16,A1651-1,0)))</f>
        <v/>
      </c>
      <c r="E1651" s="35" t="str">
        <f ca="1">IF(C1651="","",OFFSET(Zdroj!BL$16,A1651-1,0))</f>
        <v/>
      </c>
      <c r="F1651" s="450" t="str">
        <f t="shared" ref="F1651" ca="1" si="380">IF(SUM(E1651:E1656)=0,"",SUM(E1651:E1656))</f>
        <v/>
      </c>
      <c r="G1651" s="451" t="str">
        <f t="shared" ref="G1651" ca="1" si="381">IF(SUM(E1651:E1667)=0,"",SUM(E1651:E1667))</f>
        <v/>
      </c>
    </row>
    <row r="1652" spans="1:7" x14ac:dyDescent="0.25">
      <c r="B1652" s="449"/>
      <c r="C1652" s="83" t="str">
        <f ca="1">IF(OFFSET(Zdroj!AJ$16,A1651-1,0)=0,"",CONCATENATE("A",$A$2+1," - ",Zdroj!$AJ$15))</f>
        <v/>
      </c>
      <c r="D1652" s="81" t="str">
        <f ca="1">IF(C1652="","",CONCATENATE(OFFSET(Zdroj!AJ$16,A1651-1,0)," - ",OFFSET(Zdroj!BM$16,A1651-1,0)))</f>
        <v/>
      </c>
      <c r="E1652" s="35" t="str">
        <f ca="1">IF(C1652="","",OFFSET(Zdroj!BN$16,A1651-1,0))</f>
        <v/>
      </c>
      <c r="F1652" s="450"/>
      <c r="G1652" s="451"/>
    </row>
    <row r="1653" spans="1:7" x14ac:dyDescent="0.25">
      <c r="B1653" s="449"/>
      <c r="C1653" s="83" t="str">
        <f ca="1">IF(OFFSET(Zdroj!AK$16,A1651-1,0)=0,"",CONCATENATE("A",$A$2+2," - ",Zdroj!$AK$15))</f>
        <v/>
      </c>
      <c r="D1653" s="81" t="str">
        <f ca="1">IF(C1653="","",CONCATENATE(OFFSET(Zdroj!AK$16,A1651-1,0)," - ",OFFSET(Zdroj!BO$16,A1651-1,0)))</f>
        <v/>
      </c>
      <c r="E1653" s="35" t="str">
        <f ca="1">IF(C1653="","",OFFSET(Zdroj!BP$16,A1651-1,0))</f>
        <v/>
      </c>
      <c r="F1653" s="450"/>
      <c r="G1653" s="451"/>
    </row>
    <row r="1654" spans="1:7" x14ac:dyDescent="0.25">
      <c r="B1654" s="449"/>
      <c r="C1654" s="83" t="str">
        <f ca="1">IF(OFFSET(Zdroj!AL$16,A1651-1,0)=0,"",CONCATENATE("A",$A$2+3," - ",Zdroj!$AL$15))</f>
        <v/>
      </c>
      <c r="D1654" s="81" t="str">
        <f ca="1">IF(C1654="","",CONCATENATE(OFFSET(Zdroj!AL$16,A1651-1,0)," - ",OFFSET(Zdroj!BQ$16,A1651-1,0)))</f>
        <v/>
      </c>
      <c r="E1654" s="35" t="str">
        <f ca="1">IF(C1654="","",OFFSET(Zdroj!BR$16,A1651-1,0))</f>
        <v/>
      </c>
      <c r="F1654" s="450"/>
      <c r="G1654" s="451"/>
    </row>
    <row r="1655" spans="1:7" x14ac:dyDescent="0.25">
      <c r="B1655" s="449"/>
      <c r="C1655" s="83" t="str">
        <f ca="1">IF(OFFSET(Zdroj!AM$16,A1651-1,0)=0,"",CONCATENATE("A",$A$2+4," - ",Zdroj!$AM$15))</f>
        <v/>
      </c>
      <c r="D1655" s="81" t="str">
        <f ca="1">IF(C1655="","",CONCATENATE(OFFSET(Zdroj!AM$16,A1651-1,0)," - ",OFFSET(Zdroj!BS$16,A1651-1,0)))</f>
        <v/>
      </c>
      <c r="E1655" s="35" t="str">
        <f ca="1">IF(C1655="","",OFFSET(Zdroj!BT$16,A1651-1,0))</f>
        <v/>
      </c>
      <c r="F1655" s="450"/>
      <c r="G1655" s="451"/>
    </row>
    <row r="1656" spans="1:7" x14ac:dyDescent="0.25">
      <c r="B1656" s="449"/>
      <c r="C1656" s="83" t="str">
        <f ca="1">IF(OFFSET(Zdroj!AN$16,A1651-1,0)=0,"",CONCATENATE("A",$A$2+5," - ",Zdroj!$AN$15))</f>
        <v/>
      </c>
      <c r="D1656" s="81" t="str">
        <f ca="1">IF(C1656="","",CONCATENATE(OFFSET(Zdroj!AN$16,A1651-1,0)," - ",OFFSET(Zdroj!BU$16,A1651-1,0)))</f>
        <v/>
      </c>
      <c r="E1656" s="35" t="str">
        <f ca="1">IF(C1656="","",OFFSET(Zdroj!BV$16,A1651-1,0))</f>
        <v/>
      </c>
      <c r="F1656" s="450"/>
      <c r="G1656" s="451"/>
    </row>
    <row r="1657" spans="1:7" x14ac:dyDescent="0.25">
      <c r="B1657" s="449"/>
      <c r="C1657" s="83" t="str">
        <f ca="1">IF(OFFSET(Zdroj!AO$16,A1651-1,0)=0,"",CONCATENATE("B",$A$2," - ",Zdroj!$AO$15))</f>
        <v/>
      </c>
      <c r="D1657" s="81" t="str">
        <f ca="1">IF(C1657="","",CONCATENATE(OFFSET(Zdroj!AO$16,A1651-1,0)))</f>
        <v/>
      </c>
      <c r="E1657" s="35" t="str">
        <f ca="1">IF(C1657="","",OFFSET(Zdroj!AP$16,A1651-1,0))</f>
        <v/>
      </c>
      <c r="F1657" s="450" t="str">
        <f t="shared" ref="F1657" ca="1" si="382">IF(SUM(E1657:E1665)=0,"",SUM(E1657:E1665))</f>
        <v/>
      </c>
      <c r="G1657" s="451"/>
    </row>
    <row r="1658" spans="1:7" x14ac:dyDescent="0.25">
      <c r="B1658" s="449"/>
      <c r="C1658" s="83" t="str">
        <f ca="1">IF(OFFSET(Zdroj!AQ$16,A1651-1,0)=0,"",CONCATENATE("B",$A$2+1," - ",Zdroj!$AQ$15))</f>
        <v/>
      </c>
      <c r="D1658" s="81" t="str">
        <f ca="1">IF(C1658="","",CONCATENATE(OFFSET(Zdroj!AQ$16,A1651-1,0)))</f>
        <v/>
      </c>
      <c r="E1658" s="35" t="str">
        <f ca="1">IF(C1658="","",OFFSET(Zdroj!AR$16,A1651-1,0))</f>
        <v/>
      </c>
      <c r="F1658" s="450"/>
      <c r="G1658" s="451"/>
    </row>
    <row r="1659" spans="1:7" x14ac:dyDescent="0.25">
      <c r="B1659" s="449"/>
      <c r="C1659" s="83" t="str">
        <f ca="1">IF(OFFSET(Zdroj!AS$16,A1651-1,0)=0,"",CONCATENATE("B",$A$2+2," - ",Zdroj!$AS$15))</f>
        <v/>
      </c>
      <c r="D1659" s="81" t="str">
        <f ca="1">IF(C1659="","",CONCATENATE(OFFSET(Zdroj!AS$16,A1651-1,0)))</f>
        <v/>
      </c>
      <c r="E1659" s="35" t="str">
        <f ca="1">IF(C1659="","",OFFSET(Zdroj!AT$16,A1651-1,0))</f>
        <v/>
      </c>
      <c r="F1659" s="450"/>
      <c r="G1659" s="451"/>
    </row>
    <row r="1660" spans="1:7" x14ac:dyDescent="0.25">
      <c r="B1660" s="449"/>
      <c r="C1660" s="83" t="str">
        <f ca="1">IF(OFFSET(Zdroj!AU$16,A1651-1,0)=0,"",CONCATENATE("B",$A$2+3," - ",Zdroj!$AU$15))</f>
        <v/>
      </c>
      <c r="D1660" s="81" t="str">
        <f ca="1">IF(C1660="","",CONCATENATE(OFFSET(Zdroj!AU$16,A1651-1,0)))</f>
        <v/>
      </c>
      <c r="E1660" s="35" t="str">
        <f ca="1">IF(C1660="","",OFFSET(Zdroj!AV$16,A1651-1,0))</f>
        <v/>
      </c>
      <c r="F1660" s="450"/>
      <c r="G1660" s="451"/>
    </row>
    <row r="1661" spans="1:7" x14ac:dyDescent="0.25">
      <c r="B1661" s="449"/>
      <c r="C1661" s="83" t="str">
        <f ca="1">IF(OFFSET(Zdroj!AW$16,A1651-1,0)=0,"",CONCATENATE("B",$A$2+4," - ",Zdroj!$AW$15))</f>
        <v/>
      </c>
      <c r="D1661" s="81" t="str">
        <f ca="1">IF(C1661="","",CONCATENATE(OFFSET(Zdroj!AW$16,A1651-1,0)))</f>
        <v/>
      </c>
      <c r="E1661" s="35" t="str">
        <f ca="1">IF(C1661="","",OFFSET(Zdroj!AX$16,A1651-1,0))</f>
        <v/>
      </c>
      <c r="F1661" s="450"/>
      <c r="G1661" s="451"/>
    </row>
    <row r="1662" spans="1:7" x14ac:dyDescent="0.25">
      <c r="B1662" s="449"/>
      <c r="C1662" s="83" t="str">
        <f ca="1">IF(OFFSET(Zdroj!AY$16,A1651-1,0)=0,"",CONCATENATE("B",$A$2+5," - ",Zdroj!$AY$15))</f>
        <v/>
      </c>
      <c r="D1662" s="81" t="str">
        <f ca="1">IF(C1662="","",CONCATENATE(OFFSET(Zdroj!AY$16,A1651-1,0)))</f>
        <v/>
      </c>
      <c r="E1662" s="35" t="str">
        <f ca="1">IF(C1662="","",OFFSET(Zdroj!AZ$16,A1651-1,0))</f>
        <v/>
      </c>
      <c r="F1662" s="450"/>
      <c r="G1662" s="451"/>
    </row>
    <row r="1663" spans="1:7" x14ac:dyDescent="0.25">
      <c r="B1663" s="449"/>
      <c r="C1663" s="83" t="str">
        <f ca="1">IF(OFFSET(Zdroj!BA$16,A1651-1,0)=0,"",CONCATENATE("B",$A$2+6," - ",Zdroj!$BA$15))</f>
        <v/>
      </c>
      <c r="D1663" s="81" t="str">
        <f ca="1">IF(C1663="","",CONCATENATE(OFFSET(Zdroj!BA$16,A1651-1,0)))</f>
        <v/>
      </c>
      <c r="E1663" s="35" t="str">
        <f ca="1">IF(C1663="","",OFFSET(Zdroj!BB$16,A1651-1,0))</f>
        <v/>
      </c>
      <c r="F1663" s="450"/>
      <c r="G1663" s="451"/>
    </row>
    <row r="1664" spans="1:7" x14ac:dyDescent="0.25">
      <c r="B1664" s="449"/>
      <c r="C1664" s="83" t="str">
        <f ca="1">IF(OFFSET(Zdroj!BC$16,A1651-1,0)=0,"",CONCATENATE("B",$A$2+7," - ",Zdroj!$BC$15))</f>
        <v/>
      </c>
      <c r="D1664" s="81" t="str">
        <f ca="1">IF(C1664="","",CONCATENATE(OFFSET(Zdroj!BC$16,A1651-1,0)))</f>
        <v/>
      </c>
      <c r="E1664" s="35" t="str">
        <f ca="1">IF(C1664="","",OFFSET(Zdroj!BD$16,A1651-1,0))</f>
        <v/>
      </c>
      <c r="F1664" s="450"/>
      <c r="G1664" s="451"/>
    </row>
    <row r="1665" spans="1:7" x14ac:dyDescent="0.25">
      <c r="B1665" s="449"/>
      <c r="C1665" s="83" t="str">
        <f ca="1">IF(OFFSET(Zdroj!BE$16,A1651-1,0)=0,"",CONCATENATE("B",$A$2+8," - ",Zdroj!$BE$15))</f>
        <v/>
      </c>
      <c r="D1665" s="81" t="str">
        <f ca="1">IF(C1665="","",CONCATENATE(OFFSET(Zdroj!BE$16,A1651-1,0)))</f>
        <v/>
      </c>
      <c r="E1665" s="35" t="str">
        <f ca="1">IF(C1665="","",OFFSET(Zdroj!BF$16,A1651-1,0))</f>
        <v/>
      </c>
      <c r="F1665" s="450"/>
      <c r="G1665" s="451"/>
    </row>
    <row r="1666" spans="1:7" x14ac:dyDescent="0.25">
      <c r="B1666" s="449"/>
      <c r="C1666" s="83" t="str">
        <f ca="1">IF(OFFSET(Zdroj!BG$16,A1651-1,0)=0,"",CONCATENATE("C",$A$2," - ",Zdroj!$BG$15))</f>
        <v/>
      </c>
      <c r="D1666" s="81" t="str">
        <f ca="1">IF(C1666="","",CONCATENATE(OFFSET(Zdroj!BG$16,A1651-1,0)))</f>
        <v/>
      </c>
      <c r="E1666" s="35" t="str">
        <f ca="1">IF(C1666="","",OFFSET(Zdroj!BH$16,A1651-1,0))</f>
        <v/>
      </c>
      <c r="F1666" s="450" t="str">
        <f t="shared" ref="F1666" ca="1" si="383">IF(SUM(E1666:E1667)=0,"",SUM(E1666:E1667))</f>
        <v/>
      </c>
      <c r="G1666" s="451"/>
    </row>
    <row r="1667" spans="1:7" x14ac:dyDescent="0.25">
      <c r="B1667" s="449"/>
      <c r="C1667" s="83" t="str">
        <f ca="1">IF(OFFSET(Zdroj!BI$16,A1651-1,0)=0,"",CONCATENATE("C",$A$2+1," - ",Zdroj!$BI$15))</f>
        <v/>
      </c>
      <c r="D1667" s="81" t="str">
        <f ca="1">IF(C1667="","",CONCATENATE(OFFSET(Zdroj!BI$16,A1651-1,0)))</f>
        <v/>
      </c>
      <c r="E1667" s="35" t="str">
        <f ca="1">IF(C1667="","",OFFSET(Zdroj!BJ$16,A1651-1,0))</f>
        <v/>
      </c>
      <c r="F1667" s="450"/>
      <c r="G1667" s="451"/>
    </row>
    <row r="1668" spans="1:7" x14ac:dyDescent="0.25">
      <c r="A1668">
        <f>SUM((ROW()+15)/17)</f>
        <v>99</v>
      </c>
      <c r="B1668" s="449" t="str">
        <f ca="1">IF(OFFSET(Zdroj!$B$16,A1668-1,0)&gt;0,CONCATENATE(A1668,"
","___ ","
",OFFSET(Zdroj!$B$16,A1668-1,0)),"")</f>
        <v/>
      </c>
      <c r="C1668" s="83" t="str">
        <f ca="1">IF(OFFSET(Zdroj!AI$16,A1668-1,0)=0,"",CONCATENATE("A",$A$2," - ",Zdroj!$AI$15))</f>
        <v/>
      </c>
      <c r="D1668" s="81" t="str">
        <f ca="1">IF(C1668="","",CONCATENATE(OFFSET(Zdroj!AI$16,A1668-1,0)," - ",OFFSET(Zdroj!BK$16,A1668-1,0)))</f>
        <v/>
      </c>
      <c r="E1668" s="35" t="str">
        <f ca="1">IF(C1668="","",OFFSET(Zdroj!BL$16,A1668-1,0))</f>
        <v/>
      </c>
      <c r="F1668" s="450" t="str">
        <f t="shared" ref="F1668" ca="1" si="384">IF(SUM(E1668:E1673)=0,"",SUM(E1668:E1673))</f>
        <v/>
      </c>
      <c r="G1668" s="451" t="str">
        <f t="shared" ref="G1668" ca="1" si="385">IF(SUM(E1668:E1684)=0,"",SUM(E1668:E1684))</f>
        <v/>
      </c>
    </row>
    <row r="1669" spans="1:7" x14ac:dyDescent="0.25">
      <c r="B1669" s="449"/>
      <c r="C1669" s="83" t="str">
        <f ca="1">IF(OFFSET(Zdroj!AJ$16,A1668-1,0)=0,"",CONCATENATE("A",$A$2+1," - ",Zdroj!$AJ$15))</f>
        <v/>
      </c>
      <c r="D1669" s="81" t="str">
        <f ca="1">IF(C1669="","",CONCATENATE(OFFSET(Zdroj!AJ$16,A1668-1,0)," - ",OFFSET(Zdroj!BM$16,A1668-1,0)))</f>
        <v/>
      </c>
      <c r="E1669" s="35" t="str">
        <f ca="1">IF(C1669="","",OFFSET(Zdroj!BN$16,A1668-1,0))</f>
        <v/>
      </c>
      <c r="F1669" s="450"/>
      <c r="G1669" s="451"/>
    </row>
    <row r="1670" spans="1:7" x14ac:dyDescent="0.25">
      <c r="B1670" s="449"/>
      <c r="C1670" s="83" t="str">
        <f ca="1">IF(OFFSET(Zdroj!AK$16,A1668-1,0)=0,"",CONCATENATE("A",$A$2+2," - ",Zdroj!$AK$15))</f>
        <v/>
      </c>
      <c r="D1670" s="81" t="str">
        <f ca="1">IF(C1670="","",CONCATENATE(OFFSET(Zdroj!AK$16,A1668-1,0)," - ",OFFSET(Zdroj!BO$16,A1668-1,0)))</f>
        <v/>
      </c>
      <c r="E1670" s="35" t="str">
        <f ca="1">IF(C1670="","",OFFSET(Zdroj!BP$16,A1668-1,0))</f>
        <v/>
      </c>
      <c r="F1670" s="450"/>
      <c r="G1670" s="451"/>
    </row>
    <row r="1671" spans="1:7" x14ac:dyDescent="0.25">
      <c r="B1671" s="449"/>
      <c r="C1671" s="83" t="str">
        <f ca="1">IF(OFFSET(Zdroj!AL$16,A1668-1,0)=0,"",CONCATENATE("A",$A$2+3," - ",Zdroj!$AL$15))</f>
        <v/>
      </c>
      <c r="D1671" s="81" t="str">
        <f ca="1">IF(C1671="","",CONCATENATE(OFFSET(Zdroj!AL$16,A1668-1,0)," - ",OFFSET(Zdroj!BQ$16,A1668-1,0)))</f>
        <v/>
      </c>
      <c r="E1671" s="35" t="str">
        <f ca="1">IF(C1671="","",OFFSET(Zdroj!BR$16,A1668-1,0))</f>
        <v/>
      </c>
      <c r="F1671" s="450"/>
      <c r="G1671" s="451"/>
    </row>
    <row r="1672" spans="1:7" x14ac:dyDescent="0.25">
      <c r="B1672" s="449"/>
      <c r="C1672" s="83" t="str">
        <f ca="1">IF(OFFSET(Zdroj!AM$16,A1668-1,0)=0,"",CONCATENATE("A",$A$2+4," - ",Zdroj!$AM$15))</f>
        <v/>
      </c>
      <c r="D1672" s="81" t="str">
        <f ca="1">IF(C1672="","",CONCATENATE(OFFSET(Zdroj!AM$16,A1668-1,0)," - ",OFFSET(Zdroj!BS$16,A1668-1,0)))</f>
        <v/>
      </c>
      <c r="E1672" s="35" t="str">
        <f ca="1">IF(C1672="","",OFFSET(Zdroj!BT$16,A1668-1,0))</f>
        <v/>
      </c>
      <c r="F1672" s="450"/>
      <c r="G1672" s="451"/>
    </row>
    <row r="1673" spans="1:7" x14ac:dyDescent="0.25">
      <c r="B1673" s="449"/>
      <c r="C1673" s="83" t="str">
        <f ca="1">IF(OFFSET(Zdroj!AN$16,A1668-1,0)=0,"",CONCATENATE("A",$A$2+5," - ",Zdroj!$AN$15))</f>
        <v/>
      </c>
      <c r="D1673" s="81" t="str">
        <f ca="1">IF(C1673="","",CONCATENATE(OFFSET(Zdroj!AN$16,A1668-1,0)," - ",OFFSET(Zdroj!BU$16,A1668-1,0)))</f>
        <v/>
      </c>
      <c r="E1673" s="35" t="str">
        <f ca="1">IF(C1673="","",OFFSET(Zdroj!BV$16,A1668-1,0))</f>
        <v/>
      </c>
      <c r="F1673" s="450"/>
      <c r="G1673" s="451"/>
    </row>
    <row r="1674" spans="1:7" x14ac:dyDescent="0.25">
      <c r="B1674" s="449"/>
      <c r="C1674" s="83" t="str">
        <f ca="1">IF(OFFSET(Zdroj!AO$16,A1668-1,0)=0,"",CONCATENATE("B",$A$2," - ",Zdroj!$AO$15))</f>
        <v/>
      </c>
      <c r="D1674" s="81" t="str">
        <f ca="1">IF(C1674="","",CONCATENATE(OFFSET(Zdroj!AO$16,A1668-1,0)))</f>
        <v/>
      </c>
      <c r="E1674" s="35" t="str">
        <f ca="1">IF(C1674="","",OFFSET(Zdroj!AP$16,A1668-1,0))</f>
        <v/>
      </c>
      <c r="F1674" s="450" t="str">
        <f t="shared" ref="F1674" ca="1" si="386">IF(SUM(E1674:E1682)=0,"",SUM(E1674:E1682))</f>
        <v/>
      </c>
      <c r="G1674" s="451"/>
    </row>
    <row r="1675" spans="1:7" x14ac:dyDescent="0.25">
      <c r="B1675" s="449"/>
      <c r="C1675" s="83" t="str">
        <f ca="1">IF(OFFSET(Zdroj!AQ$16,A1668-1,0)=0,"",CONCATENATE("B",$A$2+1," - ",Zdroj!$AQ$15))</f>
        <v/>
      </c>
      <c r="D1675" s="81" t="str">
        <f ca="1">IF(C1675="","",CONCATENATE(OFFSET(Zdroj!AQ$16,A1668-1,0)))</f>
        <v/>
      </c>
      <c r="E1675" s="35" t="str">
        <f ca="1">IF(C1675="","",OFFSET(Zdroj!AR$16,A1668-1,0))</f>
        <v/>
      </c>
      <c r="F1675" s="450"/>
      <c r="G1675" s="451"/>
    </row>
    <row r="1676" spans="1:7" x14ac:dyDescent="0.25">
      <c r="B1676" s="449"/>
      <c r="C1676" s="83" t="str">
        <f ca="1">IF(OFFSET(Zdroj!AS$16,A1668-1,0)=0,"",CONCATENATE("B",$A$2+2," - ",Zdroj!$AS$15))</f>
        <v/>
      </c>
      <c r="D1676" s="81" t="str">
        <f ca="1">IF(C1676="","",CONCATENATE(OFFSET(Zdroj!AS$16,A1668-1,0)))</f>
        <v/>
      </c>
      <c r="E1676" s="35" t="str">
        <f ca="1">IF(C1676="","",OFFSET(Zdroj!AT$16,A1668-1,0))</f>
        <v/>
      </c>
      <c r="F1676" s="450"/>
      <c r="G1676" s="451"/>
    </row>
    <row r="1677" spans="1:7" x14ac:dyDescent="0.25">
      <c r="B1677" s="449"/>
      <c r="C1677" s="83" t="str">
        <f ca="1">IF(OFFSET(Zdroj!AU$16,A1668-1,0)=0,"",CONCATENATE("B",$A$2+3," - ",Zdroj!$AU$15))</f>
        <v/>
      </c>
      <c r="D1677" s="81" t="str">
        <f ca="1">IF(C1677="","",CONCATENATE(OFFSET(Zdroj!AU$16,A1668-1,0)))</f>
        <v/>
      </c>
      <c r="E1677" s="35" t="str">
        <f ca="1">IF(C1677="","",OFFSET(Zdroj!AV$16,A1668-1,0))</f>
        <v/>
      </c>
      <c r="F1677" s="450"/>
      <c r="G1677" s="451"/>
    </row>
    <row r="1678" spans="1:7" x14ac:dyDescent="0.25">
      <c r="B1678" s="449"/>
      <c r="C1678" s="83" t="str">
        <f ca="1">IF(OFFSET(Zdroj!AW$16,A1668-1,0)=0,"",CONCATENATE("B",$A$2+4," - ",Zdroj!$AW$15))</f>
        <v/>
      </c>
      <c r="D1678" s="81" t="str">
        <f ca="1">IF(C1678="","",CONCATENATE(OFFSET(Zdroj!AW$16,A1668-1,0)))</f>
        <v/>
      </c>
      <c r="E1678" s="35" t="str">
        <f ca="1">IF(C1678="","",OFFSET(Zdroj!AX$16,A1668-1,0))</f>
        <v/>
      </c>
      <c r="F1678" s="450"/>
      <c r="G1678" s="451"/>
    </row>
    <row r="1679" spans="1:7" x14ac:dyDescent="0.25">
      <c r="B1679" s="449"/>
      <c r="C1679" s="83" t="str">
        <f ca="1">IF(OFFSET(Zdroj!AY$16,A1668-1,0)=0,"",CONCATENATE("B",$A$2+5," - ",Zdroj!$AY$15))</f>
        <v/>
      </c>
      <c r="D1679" s="81" t="str">
        <f ca="1">IF(C1679="","",CONCATENATE(OFFSET(Zdroj!AY$16,A1668-1,0)))</f>
        <v/>
      </c>
      <c r="E1679" s="35" t="str">
        <f ca="1">IF(C1679="","",OFFSET(Zdroj!AZ$16,A1668-1,0))</f>
        <v/>
      </c>
      <c r="F1679" s="450"/>
      <c r="G1679" s="451"/>
    </row>
    <row r="1680" spans="1:7" x14ac:dyDescent="0.25">
      <c r="B1680" s="449"/>
      <c r="C1680" s="83" t="str">
        <f ca="1">IF(OFFSET(Zdroj!BA$16,A1668-1,0)=0,"",CONCATENATE("B",$A$2+6," - ",Zdroj!$BA$15))</f>
        <v/>
      </c>
      <c r="D1680" s="81" t="str">
        <f ca="1">IF(C1680="","",CONCATENATE(OFFSET(Zdroj!BA$16,A1668-1,0)))</f>
        <v/>
      </c>
      <c r="E1680" s="35" t="str">
        <f ca="1">IF(C1680="","",OFFSET(Zdroj!BB$16,A1668-1,0))</f>
        <v/>
      </c>
      <c r="F1680" s="450"/>
      <c r="G1680" s="451"/>
    </row>
    <row r="1681" spans="1:7" x14ac:dyDescent="0.25">
      <c r="B1681" s="449"/>
      <c r="C1681" s="83" t="str">
        <f ca="1">IF(OFFSET(Zdroj!BC$16,A1668-1,0)=0,"",CONCATENATE("B",$A$2+7," - ",Zdroj!$BC$15))</f>
        <v/>
      </c>
      <c r="D1681" s="81" t="str">
        <f ca="1">IF(C1681="","",CONCATENATE(OFFSET(Zdroj!BC$16,A1668-1,0)))</f>
        <v/>
      </c>
      <c r="E1681" s="35" t="str">
        <f ca="1">IF(C1681="","",OFFSET(Zdroj!BD$16,A1668-1,0))</f>
        <v/>
      </c>
      <c r="F1681" s="450"/>
      <c r="G1681" s="451"/>
    </row>
    <row r="1682" spans="1:7" x14ac:dyDescent="0.25">
      <c r="B1682" s="449"/>
      <c r="C1682" s="83" t="str">
        <f ca="1">IF(OFFSET(Zdroj!BE$16,A1668-1,0)=0,"",CONCATENATE("B",$A$2+8," - ",Zdroj!$BE$15))</f>
        <v/>
      </c>
      <c r="D1682" s="81" t="str">
        <f ca="1">IF(C1682="","",CONCATENATE(OFFSET(Zdroj!BE$16,A1668-1,0)))</f>
        <v/>
      </c>
      <c r="E1682" s="35" t="str">
        <f ca="1">IF(C1682="","",OFFSET(Zdroj!BF$16,A1668-1,0))</f>
        <v/>
      </c>
      <c r="F1682" s="450"/>
      <c r="G1682" s="451"/>
    </row>
    <row r="1683" spans="1:7" x14ac:dyDescent="0.25">
      <c r="B1683" s="449"/>
      <c r="C1683" s="83" t="str">
        <f ca="1">IF(OFFSET(Zdroj!BG$16,A1668-1,0)=0,"",CONCATENATE("C",$A$2," - ",Zdroj!$BG$15))</f>
        <v/>
      </c>
      <c r="D1683" s="81" t="str">
        <f ca="1">IF(C1683="","",CONCATENATE(OFFSET(Zdroj!BG$16,A1668-1,0)))</f>
        <v/>
      </c>
      <c r="E1683" s="35" t="str">
        <f ca="1">IF(C1683="","",OFFSET(Zdroj!BH$16,A1668-1,0))</f>
        <v/>
      </c>
      <c r="F1683" s="450" t="str">
        <f t="shared" ref="F1683" ca="1" si="387">IF(SUM(E1683:E1684)=0,"",SUM(E1683:E1684))</f>
        <v/>
      </c>
      <c r="G1683" s="451"/>
    </row>
    <row r="1684" spans="1:7" x14ac:dyDescent="0.25">
      <c r="B1684" s="449"/>
      <c r="C1684" s="83" t="str">
        <f ca="1">IF(OFFSET(Zdroj!BI$16,A1668-1,0)=0,"",CONCATENATE("C",$A$2+1," - ",Zdroj!$BI$15))</f>
        <v/>
      </c>
      <c r="D1684" s="81" t="str">
        <f ca="1">IF(C1684="","",CONCATENATE(OFFSET(Zdroj!BI$16,A1668-1,0)))</f>
        <v/>
      </c>
      <c r="E1684" s="35" t="str">
        <f ca="1">IF(C1684="","",OFFSET(Zdroj!BJ$16,A1668-1,0))</f>
        <v/>
      </c>
      <c r="F1684" s="450"/>
      <c r="G1684" s="451"/>
    </row>
    <row r="1685" spans="1:7" x14ac:dyDescent="0.25">
      <c r="A1685">
        <f>SUM((ROW()+15)/17)</f>
        <v>100</v>
      </c>
      <c r="B1685" s="449" t="str">
        <f ca="1">IF(OFFSET(Zdroj!$B$16,A1685-1,0)&gt;0,CONCATENATE(A1685,"
","___ ","
",OFFSET(Zdroj!$B$16,A1685-1,0)),"")</f>
        <v/>
      </c>
      <c r="C1685" s="83" t="str">
        <f ca="1">IF(OFFSET(Zdroj!AI$16,A1685-1,0)=0,"",CONCATENATE("A",$A$2," - ",Zdroj!$AI$15))</f>
        <v/>
      </c>
      <c r="D1685" s="81" t="str">
        <f ca="1">IF(C1685="","",CONCATENATE(OFFSET(Zdroj!AI$16,A1685-1,0)," - ",OFFSET(Zdroj!BK$16,A1685-1,0)))</f>
        <v/>
      </c>
      <c r="E1685" s="35" t="str">
        <f ca="1">IF(C1685="","",OFFSET(Zdroj!BL$16,A1685-1,0))</f>
        <v/>
      </c>
      <c r="F1685" s="450" t="str">
        <f t="shared" ref="F1685" ca="1" si="388">IF(SUM(E1685:E1690)=0,"",SUM(E1685:E1690))</f>
        <v/>
      </c>
      <c r="G1685" s="451" t="str">
        <f t="shared" ref="G1685" ca="1" si="389">IF(SUM(E1685:E1701)=0,"",SUM(E1685:E1701))</f>
        <v/>
      </c>
    </row>
    <row r="1686" spans="1:7" x14ac:dyDescent="0.25">
      <c r="B1686" s="449"/>
      <c r="C1686" s="83" t="str">
        <f ca="1">IF(OFFSET(Zdroj!AJ$16,A1685-1,0)=0,"",CONCATENATE("A",$A$2+1," - ",Zdroj!$AJ$15))</f>
        <v/>
      </c>
      <c r="D1686" s="81" t="str">
        <f ca="1">IF(C1686="","",CONCATENATE(OFFSET(Zdroj!AJ$16,A1685-1,0)," - ",OFFSET(Zdroj!BM$16,A1685-1,0)))</f>
        <v/>
      </c>
      <c r="E1686" s="35" t="str">
        <f ca="1">IF(C1686="","",OFFSET(Zdroj!BN$16,A1685-1,0))</f>
        <v/>
      </c>
      <c r="F1686" s="450"/>
      <c r="G1686" s="451"/>
    </row>
    <row r="1687" spans="1:7" x14ac:dyDescent="0.25">
      <c r="B1687" s="449"/>
      <c r="C1687" s="83" t="str">
        <f ca="1">IF(OFFSET(Zdroj!AK$16,A1685-1,0)=0,"",CONCATENATE("A",$A$2+2," - ",Zdroj!$AK$15))</f>
        <v/>
      </c>
      <c r="D1687" s="81" t="str">
        <f ca="1">IF(C1687="","",CONCATENATE(OFFSET(Zdroj!AK$16,A1685-1,0)," - ",OFFSET(Zdroj!BO$16,A1685-1,0)))</f>
        <v/>
      </c>
      <c r="E1687" s="35" t="str">
        <f ca="1">IF(C1687="","",OFFSET(Zdroj!BP$16,A1685-1,0))</f>
        <v/>
      </c>
      <c r="F1687" s="450"/>
      <c r="G1687" s="451"/>
    </row>
    <row r="1688" spans="1:7" x14ac:dyDescent="0.25">
      <c r="B1688" s="449"/>
      <c r="C1688" s="83" t="str">
        <f ca="1">IF(OFFSET(Zdroj!AL$16,A1685-1,0)=0,"",CONCATENATE("A",$A$2+3," - ",Zdroj!$AL$15))</f>
        <v/>
      </c>
      <c r="D1688" s="81" t="str">
        <f ca="1">IF(C1688="","",CONCATENATE(OFFSET(Zdroj!AL$16,A1685-1,0)," - ",OFFSET(Zdroj!BQ$16,A1685-1,0)))</f>
        <v/>
      </c>
      <c r="E1688" s="35" t="str">
        <f ca="1">IF(C1688="","",OFFSET(Zdroj!BR$16,A1685-1,0))</f>
        <v/>
      </c>
      <c r="F1688" s="450"/>
      <c r="G1688" s="451"/>
    </row>
    <row r="1689" spans="1:7" x14ac:dyDescent="0.25">
      <c r="B1689" s="449"/>
      <c r="C1689" s="83" t="str">
        <f ca="1">IF(OFFSET(Zdroj!AM$16,A1685-1,0)=0,"",CONCATENATE("A",$A$2+4," - ",Zdroj!$AM$15))</f>
        <v/>
      </c>
      <c r="D1689" s="81" t="str">
        <f ca="1">IF(C1689="","",CONCATENATE(OFFSET(Zdroj!AM$16,A1685-1,0)," - ",OFFSET(Zdroj!BS$16,A1685-1,0)))</f>
        <v/>
      </c>
      <c r="E1689" s="35" t="str">
        <f ca="1">IF(C1689="","",OFFSET(Zdroj!BT$16,A1685-1,0))</f>
        <v/>
      </c>
      <c r="F1689" s="450"/>
      <c r="G1689" s="451"/>
    </row>
    <row r="1690" spans="1:7" x14ac:dyDescent="0.25">
      <c r="B1690" s="449"/>
      <c r="C1690" s="83" t="str">
        <f ca="1">IF(OFFSET(Zdroj!AN$16,A1685-1,0)=0,"",CONCATENATE("A",$A$2+5," - ",Zdroj!$AN$15))</f>
        <v/>
      </c>
      <c r="D1690" s="81" t="str">
        <f ca="1">IF(C1690="","",CONCATENATE(OFFSET(Zdroj!AN$16,A1685-1,0)," - ",OFFSET(Zdroj!BU$16,A1685-1,0)))</f>
        <v/>
      </c>
      <c r="E1690" s="35" t="str">
        <f ca="1">IF(C1690="","",OFFSET(Zdroj!BV$16,A1685-1,0))</f>
        <v/>
      </c>
      <c r="F1690" s="450"/>
      <c r="G1690" s="451"/>
    </row>
    <row r="1691" spans="1:7" x14ac:dyDescent="0.25">
      <c r="B1691" s="449"/>
      <c r="C1691" s="83" t="str">
        <f ca="1">IF(OFFSET(Zdroj!AO$16,A1685-1,0)=0,"",CONCATENATE("B",$A$2," - ",Zdroj!$AO$15))</f>
        <v/>
      </c>
      <c r="D1691" s="81" t="str">
        <f ca="1">IF(C1691="","",CONCATENATE(OFFSET(Zdroj!AO$16,A1685-1,0)))</f>
        <v/>
      </c>
      <c r="E1691" s="35" t="str">
        <f ca="1">IF(C1691="","",OFFSET(Zdroj!AP$16,A1685-1,0))</f>
        <v/>
      </c>
      <c r="F1691" s="450" t="str">
        <f t="shared" ref="F1691" ca="1" si="390">IF(SUM(E1691:E1699)=0,"",SUM(E1691:E1699))</f>
        <v/>
      </c>
      <c r="G1691" s="451"/>
    </row>
    <row r="1692" spans="1:7" x14ac:dyDescent="0.25">
      <c r="B1692" s="449"/>
      <c r="C1692" s="83" t="str">
        <f ca="1">IF(OFFSET(Zdroj!AQ$16,A1685-1,0)=0,"",CONCATENATE("B",$A$2+1," - ",Zdroj!$AQ$15))</f>
        <v/>
      </c>
      <c r="D1692" s="81" t="str">
        <f ca="1">IF(C1692="","",CONCATENATE(OFFSET(Zdroj!AQ$16,A1685-1,0)))</f>
        <v/>
      </c>
      <c r="E1692" s="35" t="str">
        <f ca="1">IF(C1692="","",OFFSET(Zdroj!AR$16,A1685-1,0))</f>
        <v/>
      </c>
      <c r="F1692" s="450"/>
      <c r="G1692" s="451"/>
    </row>
    <row r="1693" spans="1:7" x14ac:dyDescent="0.25">
      <c r="B1693" s="449"/>
      <c r="C1693" s="83" t="str">
        <f ca="1">IF(OFFSET(Zdroj!AS$16,A1685-1,0)=0,"",CONCATENATE("B",$A$2+2," - ",Zdroj!$AS$15))</f>
        <v/>
      </c>
      <c r="D1693" s="81" t="str">
        <f ca="1">IF(C1693="","",CONCATENATE(OFFSET(Zdroj!AS$16,A1685-1,0)))</f>
        <v/>
      </c>
      <c r="E1693" s="35" t="str">
        <f ca="1">IF(C1693="","",OFFSET(Zdroj!AT$16,A1685-1,0))</f>
        <v/>
      </c>
      <c r="F1693" s="450"/>
      <c r="G1693" s="451"/>
    </row>
    <row r="1694" spans="1:7" x14ac:dyDescent="0.25">
      <c r="B1694" s="449"/>
      <c r="C1694" s="83" t="str">
        <f ca="1">IF(OFFSET(Zdroj!AU$16,A1685-1,0)=0,"",CONCATENATE("B",$A$2+3," - ",Zdroj!$AU$15))</f>
        <v/>
      </c>
      <c r="D1694" s="81" t="str">
        <f ca="1">IF(C1694="","",CONCATENATE(OFFSET(Zdroj!AU$16,A1685-1,0)))</f>
        <v/>
      </c>
      <c r="E1694" s="35" t="str">
        <f ca="1">IF(C1694="","",OFFSET(Zdroj!AV$16,A1685-1,0))</f>
        <v/>
      </c>
      <c r="F1694" s="450"/>
      <c r="G1694" s="451"/>
    </row>
    <row r="1695" spans="1:7" x14ac:dyDescent="0.25">
      <c r="B1695" s="449"/>
      <c r="C1695" s="83" t="str">
        <f ca="1">IF(OFFSET(Zdroj!AW$16,A1685-1,0)=0,"",CONCATENATE("B",$A$2+4," - ",Zdroj!$AW$15))</f>
        <v/>
      </c>
      <c r="D1695" s="81" t="str">
        <f ca="1">IF(C1695="","",CONCATENATE(OFFSET(Zdroj!AW$16,A1685-1,0)))</f>
        <v/>
      </c>
      <c r="E1695" s="35" t="str">
        <f ca="1">IF(C1695="","",OFFSET(Zdroj!AX$16,A1685-1,0))</f>
        <v/>
      </c>
      <c r="F1695" s="450"/>
      <c r="G1695" s="451"/>
    </row>
    <row r="1696" spans="1:7" x14ac:dyDescent="0.25">
      <c r="B1696" s="449"/>
      <c r="C1696" s="83" t="str">
        <f ca="1">IF(OFFSET(Zdroj!AY$16,A1685-1,0)=0,"",CONCATENATE("B",$A$2+5," - ",Zdroj!$AY$15))</f>
        <v/>
      </c>
      <c r="D1696" s="81" t="str">
        <f ca="1">IF(C1696="","",CONCATENATE(OFFSET(Zdroj!AY$16,A1685-1,0)))</f>
        <v/>
      </c>
      <c r="E1696" s="35" t="str">
        <f ca="1">IF(C1696="","",OFFSET(Zdroj!AZ$16,A1685-1,0))</f>
        <v/>
      </c>
      <c r="F1696" s="450"/>
      <c r="G1696" s="451"/>
    </row>
    <row r="1697" spans="1:7" x14ac:dyDescent="0.25">
      <c r="B1697" s="449"/>
      <c r="C1697" s="83" t="str">
        <f ca="1">IF(OFFSET(Zdroj!BA$16,A1685-1,0)=0,"",CONCATENATE("B",$A$2+6," - ",Zdroj!$BA$15))</f>
        <v/>
      </c>
      <c r="D1697" s="81" t="str">
        <f ca="1">IF(C1697="","",CONCATENATE(OFFSET(Zdroj!BA$16,A1685-1,0)))</f>
        <v/>
      </c>
      <c r="E1697" s="35" t="str">
        <f ca="1">IF(C1697="","",OFFSET(Zdroj!BB$16,A1685-1,0))</f>
        <v/>
      </c>
      <c r="F1697" s="450"/>
      <c r="G1697" s="451"/>
    </row>
    <row r="1698" spans="1:7" x14ac:dyDescent="0.25">
      <c r="B1698" s="449"/>
      <c r="C1698" s="83" t="str">
        <f ca="1">IF(OFFSET(Zdroj!BC$16,A1685-1,0)=0,"",CONCATENATE("B",$A$2+7," - ",Zdroj!$BC$15))</f>
        <v/>
      </c>
      <c r="D1698" s="81" t="str">
        <f ca="1">IF(C1698="","",CONCATENATE(OFFSET(Zdroj!BC$16,A1685-1,0)))</f>
        <v/>
      </c>
      <c r="E1698" s="35" t="str">
        <f ca="1">IF(C1698="","",OFFSET(Zdroj!BD$16,A1685-1,0))</f>
        <v/>
      </c>
      <c r="F1698" s="450"/>
      <c r="G1698" s="451"/>
    </row>
    <row r="1699" spans="1:7" x14ac:dyDescent="0.25">
      <c r="B1699" s="449"/>
      <c r="C1699" s="83" t="str">
        <f ca="1">IF(OFFSET(Zdroj!BE$16,A1685-1,0)=0,"",CONCATENATE("B",$A$2+8," - ",Zdroj!$BE$15))</f>
        <v/>
      </c>
      <c r="D1699" s="81" t="str">
        <f ca="1">IF(C1699="","",CONCATENATE(OFFSET(Zdroj!BE$16,A1685-1,0)))</f>
        <v/>
      </c>
      <c r="E1699" s="35" t="str">
        <f ca="1">IF(C1699="","",OFFSET(Zdroj!BF$16,A1685-1,0))</f>
        <v/>
      </c>
      <c r="F1699" s="450"/>
      <c r="G1699" s="451"/>
    </row>
    <row r="1700" spans="1:7" x14ac:dyDescent="0.25">
      <c r="B1700" s="449"/>
      <c r="C1700" s="83" t="str">
        <f ca="1">IF(OFFSET(Zdroj!BG$16,A1685-1,0)=0,"",CONCATENATE("C",$A$2," - ",Zdroj!$BG$15))</f>
        <v/>
      </c>
      <c r="D1700" s="81" t="str">
        <f ca="1">IF(C1700="","",CONCATENATE(OFFSET(Zdroj!BG$16,A1685-1,0)))</f>
        <v/>
      </c>
      <c r="E1700" s="35" t="str">
        <f ca="1">IF(C1700="","",OFFSET(Zdroj!BH$16,A1685-1,0))</f>
        <v/>
      </c>
      <c r="F1700" s="450" t="str">
        <f t="shared" ref="F1700" ca="1" si="391">IF(SUM(E1700:E1701)=0,"",SUM(E1700:E1701))</f>
        <v/>
      </c>
      <c r="G1700" s="451"/>
    </row>
    <row r="1701" spans="1:7" x14ac:dyDescent="0.25">
      <c r="B1701" s="449"/>
      <c r="C1701" s="83" t="str">
        <f ca="1">IF(OFFSET(Zdroj!BI$16,A1685-1,0)=0,"",CONCATENATE("C",$A$2+1," - ",Zdroj!$BI$15))</f>
        <v/>
      </c>
      <c r="D1701" s="81" t="str">
        <f ca="1">IF(C1701="","",CONCATENATE(OFFSET(Zdroj!BI$16,A1685-1,0)))</f>
        <v/>
      </c>
      <c r="E1701" s="35" t="str">
        <f ca="1">IF(C1701="","",OFFSET(Zdroj!BJ$16,A1685-1,0))</f>
        <v/>
      </c>
      <c r="F1701" s="450"/>
      <c r="G1701" s="451"/>
    </row>
    <row r="1702" spans="1:7" x14ac:dyDescent="0.25">
      <c r="A1702">
        <f>SUM((ROW()+15)/17)</f>
        <v>101</v>
      </c>
      <c r="B1702" s="449" t="str">
        <f ca="1">IF(OFFSET(Zdroj!$B$16,A1702-1,0)&gt;0,CONCATENATE(A1702,"
","___ ","
",OFFSET(Zdroj!$B$16,A1702-1,0)),"")</f>
        <v/>
      </c>
      <c r="C1702" s="83" t="str">
        <f ca="1">IF(OFFSET(Zdroj!AI$16,A1702-1,0)=0,"",CONCATENATE("A",$A$2," - ",Zdroj!$AI$15))</f>
        <v/>
      </c>
      <c r="D1702" s="81" t="str">
        <f ca="1">IF(C1702="","",CONCATENATE(OFFSET(Zdroj!AI$16,A1702-1,0)," - ",OFFSET(Zdroj!BK$16,A1702-1,0)))</f>
        <v/>
      </c>
      <c r="E1702" s="35" t="str">
        <f ca="1">IF(C1702="","",OFFSET(Zdroj!BL$16,A1702-1,0))</f>
        <v/>
      </c>
      <c r="F1702" s="450" t="str">
        <f t="shared" ref="F1702" ca="1" si="392">IF(SUM(E1702:E1707)=0,"",SUM(E1702:E1707))</f>
        <v/>
      </c>
      <c r="G1702" s="451" t="str">
        <f t="shared" ref="G1702" ca="1" si="393">IF(SUM(E1702:E1718)=0,"",SUM(E1702:E1718))</f>
        <v/>
      </c>
    </row>
    <row r="1703" spans="1:7" x14ac:dyDescent="0.25">
      <c r="B1703" s="449"/>
      <c r="C1703" s="83" t="str">
        <f ca="1">IF(OFFSET(Zdroj!AJ$16,A1702-1,0)=0,"",CONCATENATE("A",$A$2+1," - ",Zdroj!$AJ$15))</f>
        <v/>
      </c>
      <c r="D1703" s="81" t="str">
        <f ca="1">IF(C1703="","",CONCATENATE(OFFSET(Zdroj!AJ$16,A1702-1,0)," - ",OFFSET(Zdroj!BM$16,A1702-1,0)))</f>
        <v/>
      </c>
      <c r="E1703" s="35" t="str">
        <f ca="1">IF(C1703="","",OFFSET(Zdroj!BN$16,A1702-1,0))</f>
        <v/>
      </c>
      <c r="F1703" s="450"/>
      <c r="G1703" s="451"/>
    </row>
    <row r="1704" spans="1:7" x14ac:dyDescent="0.25">
      <c r="B1704" s="449"/>
      <c r="C1704" s="83" t="str">
        <f ca="1">IF(OFFSET(Zdroj!AK$16,A1702-1,0)=0,"",CONCATENATE("A",$A$2+2," - ",Zdroj!$AK$15))</f>
        <v/>
      </c>
      <c r="D1704" s="81" t="str">
        <f ca="1">IF(C1704="","",CONCATENATE(OFFSET(Zdroj!AK$16,A1702-1,0)," - ",OFFSET(Zdroj!BO$16,A1702-1,0)))</f>
        <v/>
      </c>
      <c r="E1704" s="35" t="str">
        <f ca="1">IF(C1704="","",OFFSET(Zdroj!BP$16,A1702-1,0))</f>
        <v/>
      </c>
      <c r="F1704" s="450"/>
      <c r="G1704" s="451"/>
    </row>
    <row r="1705" spans="1:7" x14ac:dyDescent="0.25">
      <c r="B1705" s="449"/>
      <c r="C1705" s="83" t="str">
        <f ca="1">IF(OFFSET(Zdroj!AL$16,A1702-1,0)=0,"",CONCATENATE("A",$A$2+3," - ",Zdroj!$AL$15))</f>
        <v/>
      </c>
      <c r="D1705" s="81" t="str">
        <f ca="1">IF(C1705="","",CONCATENATE(OFFSET(Zdroj!AL$16,A1702-1,0)," - ",OFFSET(Zdroj!BQ$16,A1702-1,0)))</f>
        <v/>
      </c>
      <c r="E1705" s="35" t="str">
        <f ca="1">IF(C1705="","",OFFSET(Zdroj!BR$16,A1702-1,0))</f>
        <v/>
      </c>
      <c r="F1705" s="450"/>
      <c r="G1705" s="451"/>
    </row>
    <row r="1706" spans="1:7" x14ac:dyDescent="0.25">
      <c r="B1706" s="449"/>
      <c r="C1706" s="83" t="str">
        <f ca="1">IF(OFFSET(Zdroj!AM$16,A1702-1,0)=0,"",CONCATENATE("A",$A$2+4," - ",Zdroj!$AM$15))</f>
        <v/>
      </c>
      <c r="D1706" s="81" t="str">
        <f ca="1">IF(C1706="","",CONCATENATE(OFFSET(Zdroj!AM$16,A1702-1,0)," - ",OFFSET(Zdroj!BS$16,A1702-1,0)))</f>
        <v/>
      </c>
      <c r="E1706" s="35" t="str">
        <f ca="1">IF(C1706="","",OFFSET(Zdroj!BT$16,A1702-1,0))</f>
        <v/>
      </c>
      <c r="F1706" s="450"/>
      <c r="G1706" s="451"/>
    </row>
    <row r="1707" spans="1:7" x14ac:dyDescent="0.25">
      <c r="B1707" s="449"/>
      <c r="C1707" s="83" t="str">
        <f ca="1">IF(OFFSET(Zdroj!AN$16,A1702-1,0)=0,"",CONCATENATE("A",$A$2+5," - ",Zdroj!$AN$15))</f>
        <v/>
      </c>
      <c r="D1707" s="81" t="str">
        <f ca="1">IF(C1707="","",CONCATENATE(OFFSET(Zdroj!AN$16,A1702-1,0)," - ",OFFSET(Zdroj!BU$16,A1702-1,0)))</f>
        <v/>
      </c>
      <c r="E1707" s="35" t="str">
        <f ca="1">IF(C1707="","",OFFSET(Zdroj!BV$16,A1702-1,0))</f>
        <v/>
      </c>
      <c r="F1707" s="450"/>
      <c r="G1707" s="451"/>
    </row>
    <row r="1708" spans="1:7" x14ac:dyDescent="0.25">
      <c r="B1708" s="449"/>
      <c r="C1708" s="83" t="str">
        <f ca="1">IF(OFFSET(Zdroj!AO$16,A1702-1,0)=0,"",CONCATENATE("B",$A$2," - ",Zdroj!$AO$15))</f>
        <v/>
      </c>
      <c r="D1708" s="81" t="str">
        <f ca="1">IF(C1708="","",CONCATENATE(OFFSET(Zdroj!AO$16,A1702-1,0)))</f>
        <v/>
      </c>
      <c r="E1708" s="35" t="str">
        <f ca="1">IF(C1708="","",OFFSET(Zdroj!AP$16,A1702-1,0))</f>
        <v/>
      </c>
      <c r="F1708" s="450" t="str">
        <f t="shared" ref="F1708" ca="1" si="394">IF(SUM(E1708:E1716)=0,"",SUM(E1708:E1716))</f>
        <v/>
      </c>
      <c r="G1708" s="451"/>
    </row>
    <row r="1709" spans="1:7" x14ac:dyDescent="0.25">
      <c r="B1709" s="449"/>
      <c r="C1709" s="83" t="str">
        <f ca="1">IF(OFFSET(Zdroj!AQ$16,A1702-1,0)=0,"",CONCATENATE("B",$A$2+1," - ",Zdroj!$AQ$15))</f>
        <v/>
      </c>
      <c r="D1709" s="81" t="str">
        <f ca="1">IF(C1709="","",CONCATENATE(OFFSET(Zdroj!AQ$16,A1702-1,0)))</f>
        <v/>
      </c>
      <c r="E1709" s="35" t="str">
        <f ca="1">IF(C1709="","",OFFSET(Zdroj!AR$16,A1702-1,0))</f>
        <v/>
      </c>
      <c r="F1709" s="450"/>
      <c r="G1709" s="451"/>
    </row>
    <row r="1710" spans="1:7" x14ac:dyDescent="0.25">
      <c r="B1710" s="449"/>
      <c r="C1710" s="83" t="str">
        <f ca="1">IF(OFFSET(Zdroj!AS$16,A1702-1,0)=0,"",CONCATENATE("B",$A$2+2," - ",Zdroj!$AS$15))</f>
        <v/>
      </c>
      <c r="D1710" s="81" t="str">
        <f ca="1">IF(C1710="","",CONCATENATE(OFFSET(Zdroj!AS$16,A1702-1,0)))</f>
        <v/>
      </c>
      <c r="E1710" s="35" t="str">
        <f ca="1">IF(C1710="","",OFFSET(Zdroj!AT$16,A1702-1,0))</f>
        <v/>
      </c>
      <c r="F1710" s="450"/>
      <c r="G1710" s="451"/>
    </row>
    <row r="1711" spans="1:7" x14ac:dyDescent="0.25">
      <c r="B1711" s="449"/>
      <c r="C1711" s="83" t="str">
        <f ca="1">IF(OFFSET(Zdroj!AU$16,A1702-1,0)=0,"",CONCATENATE("B",$A$2+3," - ",Zdroj!$AU$15))</f>
        <v/>
      </c>
      <c r="D1711" s="81" t="str">
        <f ca="1">IF(C1711="","",CONCATENATE(OFFSET(Zdroj!AU$16,A1702-1,0)))</f>
        <v/>
      </c>
      <c r="E1711" s="35" t="str">
        <f ca="1">IF(C1711="","",OFFSET(Zdroj!AV$16,A1702-1,0))</f>
        <v/>
      </c>
      <c r="F1711" s="450"/>
      <c r="G1711" s="451"/>
    </row>
    <row r="1712" spans="1:7" x14ac:dyDescent="0.25">
      <c r="B1712" s="449"/>
      <c r="C1712" s="83" t="str">
        <f ca="1">IF(OFFSET(Zdroj!AW$16,A1702-1,0)=0,"",CONCATENATE("B",$A$2+4," - ",Zdroj!$AW$15))</f>
        <v/>
      </c>
      <c r="D1712" s="81" t="str">
        <f ca="1">IF(C1712="","",CONCATENATE(OFFSET(Zdroj!AW$16,A1702-1,0)))</f>
        <v/>
      </c>
      <c r="E1712" s="35" t="str">
        <f ca="1">IF(C1712="","",OFFSET(Zdroj!AX$16,A1702-1,0))</f>
        <v/>
      </c>
      <c r="F1712" s="450"/>
      <c r="G1712" s="451"/>
    </row>
    <row r="1713" spans="1:7" x14ac:dyDescent="0.25">
      <c r="B1713" s="449"/>
      <c r="C1713" s="83" t="str">
        <f ca="1">IF(OFFSET(Zdroj!AY$16,A1702-1,0)=0,"",CONCATENATE("B",$A$2+5," - ",Zdroj!$AY$15))</f>
        <v/>
      </c>
      <c r="D1713" s="81" t="str">
        <f ca="1">IF(C1713="","",CONCATENATE(OFFSET(Zdroj!AY$16,A1702-1,0)))</f>
        <v/>
      </c>
      <c r="E1713" s="35" t="str">
        <f ca="1">IF(C1713="","",OFFSET(Zdroj!AZ$16,A1702-1,0))</f>
        <v/>
      </c>
      <c r="F1713" s="450"/>
      <c r="G1713" s="451"/>
    </row>
    <row r="1714" spans="1:7" x14ac:dyDescent="0.25">
      <c r="B1714" s="449"/>
      <c r="C1714" s="83" t="str">
        <f ca="1">IF(OFFSET(Zdroj!BA$16,A1702-1,0)=0,"",CONCATENATE("B",$A$2+6," - ",Zdroj!$BA$15))</f>
        <v/>
      </c>
      <c r="D1714" s="81" t="str">
        <f ca="1">IF(C1714="","",CONCATENATE(OFFSET(Zdroj!BA$16,A1702-1,0)))</f>
        <v/>
      </c>
      <c r="E1714" s="35" t="str">
        <f ca="1">IF(C1714="","",OFFSET(Zdroj!BB$16,A1702-1,0))</f>
        <v/>
      </c>
      <c r="F1714" s="450"/>
      <c r="G1714" s="451"/>
    </row>
    <row r="1715" spans="1:7" x14ac:dyDescent="0.25">
      <c r="B1715" s="449"/>
      <c r="C1715" s="83" t="str">
        <f ca="1">IF(OFFSET(Zdroj!BC$16,A1702-1,0)=0,"",CONCATENATE("B",$A$2+7," - ",Zdroj!$BC$15))</f>
        <v/>
      </c>
      <c r="D1715" s="81" t="str">
        <f ca="1">IF(C1715="","",CONCATENATE(OFFSET(Zdroj!BC$16,A1702-1,0)))</f>
        <v/>
      </c>
      <c r="E1715" s="35" t="str">
        <f ca="1">IF(C1715="","",OFFSET(Zdroj!BD$16,A1702-1,0))</f>
        <v/>
      </c>
      <c r="F1715" s="450"/>
      <c r="G1715" s="451"/>
    </row>
    <row r="1716" spans="1:7" x14ac:dyDescent="0.25">
      <c r="B1716" s="449"/>
      <c r="C1716" s="83" t="str">
        <f ca="1">IF(OFFSET(Zdroj!BE$16,A1702-1,0)=0,"",CONCATENATE("B",$A$2+8," - ",Zdroj!$BE$15))</f>
        <v/>
      </c>
      <c r="D1716" s="81" t="str">
        <f ca="1">IF(C1716="","",CONCATENATE(OFFSET(Zdroj!BE$16,A1702-1,0)))</f>
        <v/>
      </c>
      <c r="E1716" s="35" t="str">
        <f ca="1">IF(C1716="","",OFFSET(Zdroj!BF$16,A1702-1,0))</f>
        <v/>
      </c>
      <c r="F1716" s="450"/>
      <c r="G1716" s="451"/>
    </row>
    <row r="1717" spans="1:7" x14ac:dyDescent="0.25">
      <c r="B1717" s="449"/>
      <c r="C1717" s="83" t="str">
        <f ca="1">IF(OFFSET(Zdroj!BG$16,A1702-1,0)=0,"",CONCATENATE("C",$A$2," - ",Zdroj!$BG$15))</f>
        <v/>
      </c>
      <c r="D1717" s="81" t="str">
        <f ca="1">IF(C1717="","",CONCATENATE(OFFSET(Zdroj!BG$16,A1702-1,0)))</f>
        <v/>
      </c>
      <c r="E1717" s="35" t="str">
        <f ca="1">IF(C1717="","",OFFSET(Zdroj!BH$16,A1702-1,0))</f>
        <v/>
      </c>
      <c r="F1717" s="450" t="str">
        <f t="shared" ref="F1717" ca="1" si="395">IF(SUM(E1717:E1718)=0,"",SUM(E1717:E1718))</f>
        <v/>
      </c>
      <c r="G1717" s="451"/>
    </row>
    <row r="1718" spans="1:7" x14ac:dyDescent="0.25">
      <c r="B1718" s="449"/>
      <c r="C1718" s="83" t="str">
        <f ca="1">IF(OFFSET(Zdroj!BI$16,A1702-1,0)=0,"",CONCATENATE("C",$A$2+1," - ",Zdroj!$BI$15))</f>
        <v/>
      </c>
      <c r="D1718" s="81" t="str">
        <f ca="1">IF(C1718="","",CONCATENATE(OFFSET(Zdroj!BI$16,A1702-1,0)))</f>
        <v/>
      </c>
      <c r="E1718" s="35" t="str">
        <f ca="1">IF(C1718="","",OFFSET(Zdroj!BJ$16,A1702-1,0))</f>
        <v/>
      </c>
      <c r="F1718" s="450"/>
      <c r="G1718" s="451"/>
    </row>
    <row r="1719" spans="1:7" x14ac:dyDescent="0.25">
      <c r="A1719">
        <f>SUM((ROW()+15)/17)</f>
        <v>102</v>
      </c>
      <c r="B1719" s="449" t="str">
        <f ca="1">IF(OFFSET(Zdroj!$B$16,A1719-1,0)&gt;0,CONCATENATE(A1719,"
","___ ","
",OFFSET(Zdroj!$B$16,A1719-1,0)),"")</f>
        <v/>
      </c>
      <c r="C1719" s="83" t="str">
        <f ca="1">IF(OFFSET(Zdroj!AI$16,A1719-1,0)=0,"",CONCATENATE("A",$A$2," - ",Zdroj!$AI$15))</f>
        <v/>
      </c>
      <c r="D1719" s="81" t="str">
        <f ca="1">IF(C1719="","",CONCATENATE(OFFSET(Zdroj!AI$16,A1719-1,0)," - ",OFFSET(Zdroj!BK$16,A1719-1,0)))</f>
        <v/>
      </c>
      <c r="E1719" s="35" t="str">
        <f ca="1">IF(C1719="","",OFFSET(Zdroj!BL$16,A1719-1,0))</f>
        <v/>
      </c>
      <c r="F1719" s="450" t="str">
        <f t="shared" ref="F1719" ca="1" si="396">IF(SUM(E1719:E1724)=0,"",SUM(E1719:E1724))</f>
        <v/>
      </c>
      <c r="G1719" s="451" t="str">
        <f t="shared" ref="G1719" ca="1" si="397">IF(SUM(E1719:E1735)=0,"",SUM(E1719:E1735))</f>
        <v/>
      </c>
    </row>
    <row r="1720" spans="1:7" x14ac:dyDescent="0.25">
      <c r="B1720" s="449"/>
      <c r="C1720" s="83" t="str">
        <f ca="1">IF(OFFSET(Zdroj!AJ$16,A1719-1,0)=0,"",CONCATENATE("A",$A$2+1," - ",Zdroj!$AJ$15))</f>
        <v/>
      </c>
      <c r="D1720" s="81" t="str">
        <f ca="1">IF(C1720="","",CONCATENATE(OFFSET(Zdroj!AJ$16,A1719-1,0)," - ",OFFSET(Zdroj!BM$16,A1719-1,0)))</f>
        <v/>
      </c>
      <c r="E1720" s="35" t="str">
        <f ca="1">IF(C1720="","",OFFSET(Zdroj!BN$16,A1719-1,0))</f>
        <v/>
      </c>
      <c r="F1720" s="450"/>
      <c r="G1720" s="451"/>
    </row>
    <row r="1721" spans="1:7" x14ac:dyDescent="0.25">
      <c r="B1721" s="449"/>
      <c r="C1721" s="83" t="str">
        <f ca="1">IF(OFFSET(Zdroj!AK$16,A1719-1,0)=0,"",CONCATENATE("A",$A$2+2," - ",Zdroj!$AK$15))</f>
        <v/>
      </c>
      <c r="D1721" s="81" t="str">
        <f ca="1">IF(C1721="","",CONCATENATE(OFFSET(Zdroj!AK$16,A1719-1,0)," - ",OFFSET(Zdroj!BO$16,A1719-1,0)))</f>
        <v/>
      </c>
      <c r="E1721" s="35" t="str">
        <f ca="1">IF(C1721="","",OFFSET(Zdroj!BP$16,A1719-1,0))</f>
        <v/>
      </c>
      <c r="F1721" s="450"/>
      <c r="G1721" s="451"/>
    </row>
    <row r="1722" spans="1:7" x14ac:dyDescent="0.25">
      <c r="B1722" s="449"/>
      <c r="C1722" s="83" t="str">
        <f ca="1">IF(OFFSET(Zdroj!AL$16,A1719-1,0)=0,"",CONCATENATE("A",$A$2+3," - ",Zdroj!$AL$15))</f>
        <v/>
      </c>
      <c r="D1722" s="81" t="str">
        <f ca="1">IF(C1722="","",CONCATENATE(OFFSET(Zdroj!AL$16,A1719-1,0)," - ",OFFSET(Zdroj!BQ$16,A1719-1,0)))</f>
        <v/>
      </c>
      <c r="E1722" s="35" t="str">
        <f ca="1">IF(C1722="","",OFFSET(Zdroj!BR$16,A1719-1,0))</f>
        <v/>
      </c>
      <c r="F1722" s="450"/>
      <c r="G1722" s="451"/>
    </row>
    <row r="1723" spans="1:7" x14ac:dyDescent="0.25">
      <c r="B1723" s="449"/>
      <c r="C1723" s="83" t="str">
        <f ca="1">IF(OFFSET(Zdroj!AM$16,A1719-1,0)=0,"",CONCATENATE("A",$A$2+4," - ",Zdroj!$AM$15))</f>
        <v/>
      </c>
      <c r="D1723" s="81" t="str">
        <f ca="1">IF(C1723="","",CONCATENATE(OFFSET(Zdroj!AM$16,A1719-1,0)," - ",OFFSET(Zdroj!BS$16,A1719-1,0)))</f>
        <v/>
      </c>
      <c r="E1723" s="35" t="str">
        <f ca="1">IF(C1723="","",OFFSET(Zdroj!BT$16,A1719-1,0))</f>
        <v/>
      </c>
      <c r="F1723" s="450"/>
      <c r="G1723" s="451"/>
    </row>
    <row r="1724" spans="1:7" x14ac:dyDescent="0.25">
      <c r="B1724" s="449"/>
      <c r="C1724" s="83" t="str">
        <f ca="1">IF(OFFSET(Zdroj!AN$16,A1719-1,0)=0,"",CONCATENATE("A",$A$2+5," - ",Zdroj!$AN$15))</f>
        <v/>
      </c>
      <c r="D1724" s="81" t="str">
        <f ca="1">IF(C1724="","",CONCATENATE(OFFSET(Zdroj!AN$16,A1719-1,0)," - ",OFFSET(Zdroj!BU$16,A1719-1,0)))</f>
        <v/>
      </c>
      <c r="E1724" s="35" t="str">
        <f ca="1">IF(C1724="","",OFFSET(Zdroj!BV$16,A1719-1,0))</f>
        <v/>
      </c>
      <c r="F1724" s="450"/>
      <c r="G1724" s="451"/>
    </row>
    <row r="1725" spans="1:7" x14ac:dyDescent="0.25">
      <c r="B1725" s="449"/>
      <c r="C1725" s="83" t="str">
        <f ca="1">IF(OFFSET(Zdroj!AO$16,A1719-1,0)=0,"",CONCATENATE("B",$A$2," - ",Zdroj!$AO$15))</f>
        <v/>
      </c>
      <c r="D1725" s="81" t="str">
        <f ca="1">IF(C1725="","",CONCATENATE(OFFSET(Zdroj!AO$16,A1719-1,0)))</f>
        <v/>
      </c>
      <c r="E1725" s="35" t="str">
        <f ca="1">IF(C1725="","",OFFSET(Zdroj!AP$16,A1719-1,0))</f>
        <v/>
      </c>
      <c r="F1725" s="450" t="str">
        <f t="shared" ref="F1725" ca="1" si="398">IF(SUM(E1725:E1733)=0,"",SUM(E1725:E1733))</f>
        <v/>
      </c>
      <c r="G1725" s="451"/>
    </row>
    <row r="1726" spans="1:7" x14ac:dyDescent="0.25">
      <c r="B1726" s="449"/>
      <c r="C1726" s="83" t="str">
        <f ca="1">IF(OFFSET(Zdroj!AQ$16,A1719-1,0)=0,"",CONCATENATE("B",$A$2+1," - ",Zdroj!$AQ$15))</f>
        <v/>
      </c>
      <c r="D1726" s="81" t="str">
        <f ca="1">IF(C1726="","",CONCATENATE(OFFSET(Zdroj!AQ$16,A1719-1,0)))</f>
        <v/>
      </c>
      <c r="E1726" s="35" t="str">
        <f ca="1">IF(C1726="","",OFFSET(Zdroj!AR$16,A1719-1,0))</f>
        <v/>
      </c>
      <c r="F1726" s="450"/>
      <c r="G1726" s="451"/>
    </row>
    <row r="1727" spans="1:7" x14ac:dyDescent="0.25">
      <c r="B1727" s="449"/>
      <c r="C1727" s="83" t="str">
        <f ca="1">IF(OFFSET(Zdroj!AS$16,A1719-1,0)=0,"",CONCATENATE("B",$A$2+2," - ",Zdroj!$AS$15))</f>
        <v/>
      </c>
      <c r="D1727" s="81" t="str">
        <f ca="1">IF(C1727="","",CONCATENATE(OFFSET(Zdroj!AS$16,A1719-1,0)))</f>
        <v/>
      </c>
      <c r="E1727" s="35" t="str">
        <f ca="1">IF(C1727="","",OFFSET(Zdroj!AT$16,A1719-1,0))</f>
        <v/>
      </c>
      <c r="F1727" s="450"/>
      <c r="G1727" s="451"/>
    </row>
    <row r="1728" spans="1:7" x14ac:dyDescent="0.25">
      <c r="B1728" s="449"/>
      <c r="C1728" s="83" t="str">
        <f ca="1">IF(OFFSET(Zdroj!AU$16,A1719-1,0)=0,"",CONCATENATE("B",$A$2+3," - ",Zdroj!$AU$15))</f>
        <v/>
      </c>
      <c r="D1728" s="81" t="str">
        <f ca="1">IF(C1728="","",CONCATENATE(OFFSET(Zdroj!AU$16,A1719-1,0)))</f>
        <v/>
      </c>
      <c r="E1728" s="35" t="str">
        <f ca="1">IF(C1728="","",OFFSET(Zdroj!AV$16,A1719-1,0))</f>
        <v/>
      </c>
      <c r="F1728" s="450"/>
      <c r="G1728" s="451"/>
    </row>
    <row r="1729" spans="1:7" x14ac:dyDescent="0.25">
      <c r="B1729" s="449"/>
      <c r="C1729" s="83" t="str">
        <f ca="1">IF(OFFSET(Zdroj!AW$16,A1719-1,0)=0,"",CONCATENATE("B",$A$2+4," - ",Zdroj!$AW$15))</f>
        <v/>
      </c>
      <c r="D1729" s="81" t="str">
        <f ca="1">IF(C1729="","",CONCATENATE(OFFSET(Zdroj!AW$16,A1719-1,0)))</f>
        <v/>
      </c>
      <c r="E1729" s="35" t="str">
        <f ca="1">IF(C1729="","",OFFSET(Zdroj!AX$16,A1719-1,0))</f>
        <v/>
      </c>
      <c r="F1729" s="450"/>
      <c r="G1729" s="451"/>
    </row>
    <row r="1730" spans="1:7" x14ac:dyDescent="0.25">
      <c r="B1730" s="449"/>
      <c r="C1730" s="83" t="str">
        <f ca="1">IF(OFFSET(Zdroj!AY$16,A1719-1,0)=0,"",CONCATENATE("B",$A$2+5," - ",Zdroj!$AY$15))</f>
        <v/>
      </c>
      <c r="D1730" s="81" t="str">
        <f ca="1">IF(C1730="","",CONCATENATE(OFFSET(Zdroj!AY$16,A1719-1,0)))</f>
        <v/>
      </c>
      <c r="E1730" s="35" t="str">
        <f ca="1">IF(C1730="","",OFFSET(Zdroj!AZ$16,A1719-1,0))</f>
        <v/>
      </c>
      <c r="F1730" s="450"/>
      <c r="G1730" s="451"/>
    </row>
    <row r="1731" spans="1:7" x14ac:dyDescent="0.25">
      <c r="B1731" s="449"/>
      <c r="C1731" s="83" t="str">
        <f ca="1">IF(OFFSET(Zdroj!BA$16,A1719-1,0)=0,"",CONCATENATE("B",$A$2+6," - ",Zdroj!$BA$15))</f>
        <v/>
      </c>
      <c r="D1731" s="81" t="str">
        <f ca="1">IF(C1731="","",CONCATENATE(OFFSET(Zdroj!BA$16,A1719-1,0)))</f>
        <v/>
      </c>
      <c r="E1731" s="35" t="str">
        <f ca="1">IF(C1731="","",OFFSET(Zdroj!BB$16,A1719-1,0))</f>
        <v/>
      </c>
      <c r="F1731" s="450"/>
      <c r="G1731" s="451"/>
    </row>
    <row r="1732" spans="1:7" x14ac:dyDescent="0.25">
      <c r="B1732" s="449"/>
      <c r="C1732" s="83" t="str">
        <f ca="1">IF(OFFSET(Zdroj!BC$16,A1719-1,0)=0,"",CONCATENATE("B",$A$2+7," - ",Zdroj!$BC$15))</f>
        <v/>
      </c>
      <c r="D1732" s="81" t="str">
        <f ca="1">IF(C1732="","",CONCATENATE(OFFSET(Zdroj!BC$16,A1719-1,0)))</f>
        <v/>
      </c>
      <c r="E1732" s="35" t="str">
        <f ca="1">IF(C1732="","",OFFSET(Zdroj!BD$16,A1719-1,0))</f>
        <v/>
      </c>
      <c r="F1732" s="450"/>
      <c r="G1732" s="451"/>
    </row>
    <row r="1733" spans="1:7" x14ac:dyDescent="0.25">
      <c r="B1733" s="449"/>
      <c r="C1733" s="83" t="str">
        <f ca="1">IF(OFFSET(Zdroj!BE$16,A1719-1,0)=0,"",CONCATENATE("B",$A$2+8," - ",Zdroj!$BE$15))</f>
        <v/>
      </c>
      <c r="D1733" s="81" t="str">
        <f ca="1">IF(C1733="","",CONCATENATE(OFFSET(Zdroj!BE$16,A1719-1,0)))</f>
        <v/>
      </c>
      <c r="E1733" s="35" t="str">
        <f ca="1">IF(C1733="","",OFFSET(Zdroj!BF$16,A1719-1,0))</f>
        <v/>
      </c>
      <c r="F1733" s="450"/>
      <c r="G1733" s="451"/>
    </row>
    <row r="1734" spans="1:7" x14ac:dyDescent="0.25">
      <c r="B1734" s="449"/>
      <c r="C1734" s="83" t="str">
        <f ca="1">IF(OFFSET(Zdroj!BG$16,A1719-1,0)=0,"",CONCATENATE("C",$A$2," - ",Zdroj!$BG$15))</f>
        <v/>
      </c>
      <c r="D1734" s="81" t="str">
        <f ca="1">IF(C1734="","",CONCATENATE(OFFSET(Zdroj!BG$16,A1719-1,0)))</f>
        <v/>
      </c>
      <c r="E1734" s="35" t="str">
        <f ca="1">IF(C1734="","",OFFSET(Zdroj!BH$16,A1719-1,0))</f>
        <v/>
      </c>
      <c r="F1734" s="450" t="str">
        <f t="shared" ref="F1734" ca="1" si="399">IF(SUM(E1734:E1735)=0,"",SUM(E1734:E1735))</f>
        <v/>
      </c>
      <c r="G1734" s="451"/>
    </row>
    <row r="1735" spans="1:7" x14ac:dyDescent="0.25">
      <c r="B1735" s="449"/>
      <c r="C1735" s="83" t="str">
        <f ca="1">IF(OFFSET(Zdroj!BI$16,A1719-1,0)=0,"",CONCATENATE("C",$A$2+1," - ",Zdroj!$BI$15))</f>
        <v/>
      </c>
      <c r="D1735" s="81" t="str">
        <f ca="1">IF(C1735="","",CONCATENATE(OFFSET(Zdroj!BI$16,A1719-1,0)))</f>
        <v/>
      </c>
      <c r="E1735" s="35" t="str">
        <f ca="1">IF(C1735="","",OFFSET(Zdroj!BJ$16,A1719-1,0))</f>
        <v/>
      </c>
      <c r="F1735" s="450"/>
      <c r="G1735" s="451"/>
    </row>
    <row r="1736" spans="1:7" x14ac:dyDescent="0.25">
      <c r="A1736">
        <f>SUM((ROW()+15)/17)</f>
        <v>103</v>
      </c>
      <c r="B1736" s="449" t="str">
        <f ca="1">IF(OFFSET(Zdroj!$B$16,A1736-1,0)&gt;0,CONCATENATE(A1736,"
","___ ","
",OFFSET(Zdroj!$B$16,A1736-1,0)),"")</f>
        <v/>
      </c>
      <c r="C1736" s="83" t="str">
        <f ca="1">IF(OFFSET(Zdroj!AI$16,A1736-1,0)=0,"",CONCATENATE("A",$A$2," - ",Zdroj!$AI$15))</f>
        <v/>
      </c>
      <c r="D1736" s="81" t="str">
        <f ca="1">IF(C1736="","",CONCATENATE(OFFSET(Zdroj!AI$16,A1736-1,0)," - ",OFFSET(Zdroj!BK$16,A1736-1,0)))</f>
        <v/>
      </c>
      <c r="E1736" s="35" t="str">
        <f ca="1">IF(C1736="","",OFFSET(Zdroj!BL$16,A1736-1,0))</f>
        <v/>
      </c>
      <c r="F1736" s="450" t="str">
        <f t="shared" ref="F1736" ca="1" si="400">IF(SUM(E1736:E1741)=0,"",SUM(E1736:E1741))</f>
        <v/>
      </c>
      <c r="G1736" s="451" t="str">
        <f t="shared" ref="G1736" ca="1" si="401">IF(SUM(E1736:E1752)=0,"",SUM(E1736:E1752))</f>
        <v/>
      </c>
    </row>
    <row r="1737" spans="1:7" x14ac:dyDescent="0.25">
      <c r="B1737" s="449"/>
      <c r="C1737" s="83" t="str">
        <f ca="1">IF(OFFSET(Zdroj!AJ$16,A1736-1,0)=0,"",CONCATENATE("A",$A$2+1," - ",Zdroj!$AJ$15))</f>
        <v/>
      </c>
      <c r="D1737" s="81" t="str">
        <f ca="1">IF(C1737="","",CONCATENATE(OFFSET(Zdroj!AJ$16,A1736-1,0)," - ",OFFSET(Zdroj!BM$16,A1736-1,0)))</f>
        <v/>
      </c>
      <c r="E1737" s="35" t="str">
        <f ca="1">IF(C1737="","",OFFSET(Zdroj!BN$16,A1736-1,0))</f>
        <v/>
      </c>
      <c r="F1737" s="450"/>
      <c r="G1737" s="451"/>
    </row>
    <row r="1738" spans="1:7" x14ac:dyDescent="0.25">
      <c r="B1738" s="449"/>
      <c r="C1738" s="83" t="str">
        <f ca="1">IF(OFFSET(Zdroj!AK$16,A1736-1,0)=0,"",CONCATENATE("A",$A$2+2," - ",Zdroj!$AK$15))</f>
        <v/>
      </c>
      <c r="D1738" s="81" t="str">
        <f ca="1">IF(C1738="","",CONCATENATE(OFFSET(Zdroj!AK$16,A1736-1,0)," - ",OFFSET(Zdroj!BO$16,A1736-1,0)))</f>
        <v/>
      </c>
      <c r="E1738" s="35" t="str">
        <f ca="1">IF(C1738="","",OFFSET(Zdroj!BP$16,A1736-1,0))</f>
        <v/>
      </c>
      <c r="F1738" s="450"/>
      <c r="G1738" s="451"/>
    </row>
    <row r="1739" spans="1:7" x14ac:dyDescent="0.25">
      <c r="B1739" s="449"/>
      <c r="C1739" s="83" t="str">
        <f ca="1">IF(OFFSET(Zdroj!AL$16,A1736-1,0)=0,"",CONCATENATE("A",$A$2+3," - ",Zdroj!$AL$15))</f>
        <v/>
      </c>
      <c r="D1739" s="81" t="str">
        <f ca="1">IF(C1739="","",CONCATENATE(OFFSET(Zdroj!AL$16,A1736-1,0)," - ",OFFSET(Zdroj!BQ$16,A1736-1,0)))</f>
        <v/>
      </c>
      <c r="E1739" s="35" t="str">
        <f ca="1">IF(C1739="","",OFFSET(Zdroj!BR$16,A1736-1,0))</f>
        <v/>
      </c>
      <c r="F1739" s="450"/>
      <c r="G1739" s="451"/>
    </row>
    <row r="1740" spans="1:7" x14ac:dyDescent="0.25">
      <c r="B1740" s="449"/>
      <c r="C1740" s="83" t="str">
        <f ca="1">IF(OFFSET(Zdroj!AM$16,A1736-1,0)=0,"",CONCATENATE("A",$A$2+4," - ",Zdroj!$AM$15))</f>
        <v/>
      </c>
      <c r="D1740" s="81" t="str">
        <f ca="1">IF(C1740="","",CONCATENATE(OFFSET(Zdroj!AM$16,A1736-1,0)," - ",OFFSET(Zdroj!BS$16,A1736-1,0)))</f>
        <v/>
      </c>
      <c r="E1740" s="35" t="str">
        <f ca="1">IF(C1740="","",OFFSET(Zdroj!BT$16,A1736-1,0))</f>
        <v/>
      </c>
      <c r="F1740" s="450"/>
      <c r="G1740" s="451"/>
    </row>
    <row r="1741" spans="1:7" x14ac:dyDescent="0.25">
      <c r="B1741" s="449"/>
      <c r="C1741" s="83" t="str">
        <f ca="1">IF(OFFSET(Zdroj!AN$16,A1736-1,0)=0,"",CONCATENATE("A",$A$2+5," - ",Zdroj!$AN$15))</f>
        <v/>
      </c>
      <c r="D1741" s="81" t="str">
        <f ca="1">IF(C1741="","",CONCATENATE(OFFSET(Zdroj!AN$16,A1736-1,0)," - ",OFFSET(Zdroj!BU$16,A1736-1,0)))</f>
        <v/>
      </c>
      <c r="E1741" s="35" t="str">
        <f ca="1">IF(C1741="","",OFFSET(Zdroj!BV$16,A1736-1,0))</f>
        <v/>
      </c>
      <c r="F1741" s="450"/>
      <c r="G1741" s="451"/>
    </row>
    <row r="1742" spans="1:7" x14ac:dyDescent="0.25">
      <c r="B1742" s="449"/>
      <c r="C1742" s="83" t="str">
        <f ca="1">IF(OFFSET(Zdroj!AO$16,A1736-1,0)=0,"",CONCATENATE("B",$A$2," - ",Zdroj!$AO$15))</f>
        <v/>
      </c>
      <c r="D1742" s="81" t="str">
        <f ca="1">IF(C1742="","",CONCATENATE(OFFSET(Zdroj!AO$16,A1736-1,0)))</f>
        <v/>
      </c>
      <c r="E1742" s="35" t="str">
        <f ca="1">IF(C1742="","",OFFSET(Zdroj!AP$16,A1736-1,0))</f>
        <v/>
      </c>
      <c r="F1742" s="450" t="str">
        <f t="shared" ref="F1742" ca="1" si="402">IF(SUM(E1742:E1750)=0,"",SUM(E1742:E1750))</f>
        <v/>
      </c>
      <c r="G1742" s="451"/>
    </row>
    <row r="1743" spans="1:7" x14ac:dyDescent="0.25">
      <c r="B1743" s="449"/>
      <c r="C1743" s="83" t="str">
        <f ca="1">IF(OFFSET(Zdroj!AQ$16,A1736-1,0)=0,"",CONCATENATE("B",$A$2+1," - ",Zdroj!$AQ$15))</f>
        <v/>
      </c>
      <c r="D1743" s="81" t="str">
        <f ca="1">IF(C1743="","",CONCATENATE(OFFSET(Zdroj!AQ$16,A1736-1,0)))</f>
        <v/>
      </c>
      <c r="E1743" s="35" t="str">
        <f ca="1">IF(C1743="","",OFFSET(Zdroj!AR$16,A1736-1,0))</f>
        <v/>
      </c>
      <c r="F1743" s="450"/>
      <c r="G1743" s="451"/>
    </row>
    <row r="1744" spans="1:7" x14ac:dyDescent="0.25">
      <c r="B1744" s="449"/>
      <c r="C1744" s="83" t="str">
        <f ca="1">IF(OFFSET(Zdroj!AS$16,A1736-1,0)=0,"",CONCATENATE("B",$A$2+2," - ",Zdroj!$AS$15))</f>
        <v/>
      </c>
      <c r="D1744" s="81" t="str">
        <f ca="1">IF(C1744="","",CONCATENATE(OFFSET(Zdroj!AS$16,A1736-1,0)))</f>
        <v/>
      </c>
      <c r="E1744" s="35" t="str">
        <f ca="1">IF(C1744="","",OFFSET(Zdroj!AT$16,A1736-1,0))</f>
        <v/>
      </c>
      <c r="F1744" s="450"/>
      <c r="G1744" s="451"/>
    </row>
    <row r="1745" spans="1:7" x14ac:dyDescent="0.25">
      <c r="B1745" s="449"/>
      <c r="C1745" s="83" t="str">
        <f ca="1">IF(OFFSET(Zdroj!AU$16,A1736-1,0)=0,"",CONCATENATE("B",$A$2+3," - ",Zdroj!$AU$15))</f>
        <v/>
      </c>
      <c r="D1745" s="81" t="str">
        <f ca="1">IF(C1745="","",CONCATENATE(OFFSET(Zdroj!AU$16,A1736-1,0)))</f>
        <v/>
      </c>
      <c r="E1745" s="35" t="str">
        <f ca="1">IF(C1745="","",OFFSET(Zdroj!AV$16,A1736-1,0))</f>
        <v/>
      </c>
      <c r="F1745" s="450"/>
      <c r="G1745" s="451"/>
    </row>
    <row r="1746" spans="1:7" x14ac:dyDescent="0.25">
      <c r="B1746" s="449"/>
      <c r="C1746" s="83" t="str">
        <f ca="1">IF(OFFSET(Zdroj!AW$16,A1736-1,0)=0,"",CONCATENATE("B",$A$2+4," - ",Zdroj!$AW$15))</f>
        <v/>
      </c>
      <c r="D1746" s="81" t="str">
        <f ca="1">IF(C1746="","",CONCATENATE(OFFSET(Zdroj!AW$16,A1736-1,0)))</f>
        <v/>
      </c>
      <c r="E1746" s="35" t="str">
        <f ca="1">IF(C1746="","",OFFSET(Zdroj!AX$16,A1736-1,0))</f>
        <v/>
      </c>
      <c r="F1746" s="450"/>
      <c r="G1746" s="451"/>
    </row>
    <row r="1747" spans="1:7" x14ac:dyDescent="0.25">
      <c r="B1747" s="449"/>
      <c r="C1747" s="83" t="str">
        <f ca="1">IF(OFFSET(Zdroj!AY$16,A1736-1,0)=0,"",CONCATENATE("B",$A$2+5," - ",Zdroj!$AY$15))</f>
        <v/>
      </c>
      <c r="D1747" s="81" t="str">
        <f ca="1">IF(C1747="","",CONCATENATE(OFFSET(Zdroj!AY$16,A1736-1,0)))</f>
        <v/>
      </c>
      <c r="E1747" s="35" t="str">
        <f ca="1">IF(C1747="","",OFFSET(Zdroj!AZ$16,A1736-1,0))</f>
        <v/>
      </c>
      <c r="F1747" s="450"/>
      <c r="G1747" s="451"/>
    </row>
    <row r="1748" spans="1:7" x14ac:dyDescent="0.25">
      <c r="B1748" s="449"/>
      <c r="C1748" s="83" t="str">
        <f ca="1">IF(OFFSET(Zdroj!BA$16,A1736-1,0)=0,"",CONCATENATE("B",$A$2+6," - ",Zdroj!$BA$15))</f>
        <v/>
      </c>
      <c r="D1748" s="81" t="str">
        <f ca="1">IF(C1748="","",CONCATENATE(OFFSET(Zdroj!BA$16,A1736-1,0)))</f>
        <v/>
      </c>
      <c r="E1748" s="35" t="str">
        <f ca="1">IF(C1748="","",OFFSET(Zdroj!BB$16,A1736-1,0))</f>
        <v/>
      </c>
      <c r="F1748" s="450"/>
      <c r="G1748" s="451"/>
    </row>
    <row r="1749" spans="1:7" x14ac:dyDescent="0.25">
      <c r="B1749" s="449"/>
      <c r="C1749" s="83" t="str">
        <f ca="1">IF(OFFSET(Zdroj!BC$16,A1736-1,0)=0,"",CONCATENATE("B",$A$2+7," - ",Zdroj!$BC$15))</f>
        <v/>
      </c>
      <c r="D1749" s="81" t="str">
        <f ca="1">IF(C1749="","",CONCATENATE(OFFSET(Zdroj!BC$16,A1736-1,0)))</f>
        <v/>
      </c>
      <c r="E1749" s="35" t="str">
        <f ca="1">IF(C1749="","",OFFSET(Zdroj!BD$16,A1736-1,0))</f>
        <v/>
      </c>
      <c r="F1749" s="450"/>
      <c r="G1749" s="451"/>
    </row>
    <row r="1750" spans="1:7" x14ac:dyDescent="0.25">
      <c r="B1750" s="449"/>
      <c r="C1750" s="83" t="str">
        <f ca="1">IF(OFFSET(Zdroj!BE$16,A1736-1,0)=0,"",CONCATENATE("B",$A$2+8," - ",Zdroj!$BE$15))</f>
        <v/>
      </c>
      <c r="D1750" s="81" t="str">
        <f ca="1">IF(C1750="","",CONCATENATE(OFFSET(Zdroj!BE$16,A1736-1,0)))</f>
        <v/>
      </c>
      <c r="E1750" s="35" t="str">
        <f ca="1">IF(C1750="","",OFFSET(Zdroj!BF$16,A1736-1,0))</f>
        <v/>
      </c>
      <c r="F1750" s="450"/>
      <c r="G1750" s="451"/>
    </row>
    <row r="1751" spans="1:7" x14ac:dyDescent="0.25">
      <c r="B1751" s="449"/>
      <c r="C1751" s="83" t="str">
        <f ca="1">IF(OFFSET(Zdroj!BG$16,A1736-1,0)=0,"",CONCATENATE("C",$A$2," - ",Zdroj!$BG$15))</f>
        <v/>
      </c>
      <c r="D1751" s="81" t="str">
        <f ca="1">IF(C1751="","",CONCATENATE(OFFSET(Zdroj!BG$16,A1736-1,0)))</f>
        <v/>
      </c>
      <c r="E1751" s="35" t="str">
        <f ca="1">IF(C1751="","",OFFSET(Zdroj!BH$16,A1736-1,0))</f>
        <v/>
      </c>
      <c r="F1751" s="450" t="str">
        <f t="shared" ref="F1751" ca="1" si="403">IF(SUM(E1751:E1752)=0,"",SUM(E1751:E1752))</f>
        <v/>
      </c>
      <c r="G1751" s="451"/>
    </row>
    <row r="1752" spans="1:7" x14ac:dyDescent="0.25">
      <c r="B1752" s="449"/>
      <c r="C1752" s="83" t="str">
        <f ca="1">IF(OFFSET(Zdroj!BI$16,A1736-1,0)=0,"",CONCATENATE("C",$A$2+1," - ",Zdroj!$BI$15))</f>
        <v/>
      </c>
      <c r="D1752" s="81" t="str">
        <f ca="1">IF(C1752="","",CONCATENATE(OFFSET(Zdroj!BI$16,A1736-1,0)))</f>
        <v/>
      </c>
      <c r="E1752" s="35" t="str">
        <f ca="1">IF(C1752="","",OFFSET(Zdroj!BJ$16,A1736-1,0))</f>
        <v/>
      </c>
      <c r="F1752" s="450"/>
      <c r="G1752" s="451"/>
    </row>
    <row r="1753" spans="1:7" x14ac:dyDescent="0.25">
      <c r="A1753">
        <f>SUM((ROW()+15)/17)</f>
        <v>104</v>
      </c>
      <c r="B1753" s="449" t="str">
        <f ca="1">IF(OFFSET(Zdroj!$B$16,A1753-1,0)&gt;0,CONCATENATE(A1753,"
","___ ","
",OFFSET(Zdroj!$B$16,A1753-1,0)),"")</f>
        <v/>
      </c>
      <c r="C1753" s="83" t="str">
        <f ca="1">IF(OFFSET(Zdroj!AI$16,A1753-1,0)=0,"",CONCATENATE("A",$A$2," - ",Zdroj!$AI$15))</f>
        <v/>
      </c>
      <c r="D1753" s="81" t="str">
        <f ca="1">IF(C1753="","",CONCATENATE(OFFSET(Zdroj!AI$16,A1753-1,0)," - ",OFFSET(Zdroj!BK$16,A1753-1,0)))</f>
        <v/>
      </c>
      <c r="E1753" s="35" t="str">
        <f ca="1">IF(C1753="","",OFFSET(Zdroj!BL$16,A1753-1,0))</f>
        <v/>
      </c>
      <c r="F1753" s="450" t="str">
        <f t="shared" ref="F1753" ca="1" si="404">IF(SUM(E1753:E1758)=0,"",SUM(E1753:E1758))</f>
        <v/>
      </c>
      <c r="G1753" s="451" t="str">
        <f t="shared" ref="G1753" ca="1" si="405">IF(SUM(E1753:E1769)=0,"",SUM(E1753:E1769))</f>
        <v/>
      </c>
    </row>
    <row r="1754" spans="1:7" x14ac:dyDescent="0.25">
      <c r="B1754" s="449"/>
      <c r="C1754" s="83" t="str">
        <f ca="1">IF(OFFSET(Zdroj!AJ$16,A1753-1,0)=0,"",CONCATENATE("A",$A$2+1," - ",Zdroj!$AJ$15))</f>
        <v/>
      </c>
      <c r="D1754" s="81" t="str">
        <f ca="1">IF(C1754="","",CONCATENATE(OFFSET(Zdroj!AJ$16,A1753-1,0)," - ",OFFSET(Zdroj!BM$16,A1753-1,0)))</f>
        <v/>
      </c>
      <c r="E1754" s="35" t="str">
        <f ca="1">IF(C1754="","",OFFSET(Zdroj!BN$16,A1753-1,0))</f>
        <v/>
      </c>
      <c r="F1754" s="450"/>
      <c r="G1754" s="451"/>
    </row>
    <row r="1755" spans="1:7" x14ac:dyDescent="0.25">
      <c r="B1755" s="449"/>
      <c r="C1755" s="83" t="str">
        <f ca="1">IF(OFFSET(Zdroj!AK$16,A1753-1,0)=0,"",CONCATENATE("A",$A$2+2," - ",Zdroj!$AK$15))</f>
        <v/>
      </c>
      <c r="D1755" s="81" t="str">
        <f ca="1">IF(C1755="","",CONCATENATE(OFFSET(Zdroj!AK$16,A1753-1,0)," - ",OFFSET(Zdroj!BO$16,A1753-1,0)))</f>
        <v/>
      </c>
      <c r="E1755" s="35" t="str">
        <f ca="1">IF(C1755="","",OFFSET(Zdroj!BP$16,A1753-1,0))</f>
        <v/>
      </c>
      <c r="F1755" s="450"/>
      <c r="G1755" s="451"/>
    </row>
    <row r="1756" spans="1:7" x14ac:dyDescent="0.25">
      <c r="B1756" s="449"/>
      <c r="C1756" s="83" t="str">
        <f ca="1">IF(OFFSET(Zdroj!AL$16,A1753-1,0)=0,"",CONCATENATE("A",$A$2+3," - ",Zdroj!$AL$15))</f>
        <v/>
      </c>
      <c r="D1756" s="81" t="str">
        <f ca="1">IF(C1756="","",CONCATENATE(OFFSET(Zdroj!AL$16,A1753-1,0)," - ",OFFSET(Zdroj!BQ$16,A1753-1,0)))</f>
        <v/>
      </c>
      <c r="E1756" s="35" t="str">
        <f ca="1">IF(C1756="","",OFFSET(Zdroj!BR$16,A1753-1,0))</f>
        <v/>
      </c>
      <c r="F1756" s="450"/>
      <c r="G1756" s="451"/>
    </row>
    <row r="1757" spans="1:7" x14ac:dyDescent="0.25">
      <c r="B1757" s="449"/>
      <c r="C1757" s="83" t="str">
        <f ca="1">IF(OFFSET(Zdroj!AM$16,A1753-1,0)=0,"",CONCATENATE("A",$A$2+4," - ",Zdroj!$AM$15))</f>
        <v/>
      </c>
      <c r="D1757" s="81" t="str">
        <f ca="1">IF(C1757="","",CONCATENATE(OFFSET(Zdroj!AM$16,A1753-1,0)," - ",OFFSET(Zdroj!BS$16,A1753-1,0)))</f>
        <v/>
      </c>
      <c r="E1757" s="35" t="str">
        <f ca="1">IF(C1757="","",OFFSET(Zdroj!BT$16,A1753-1,0))</f>
        <v/>
      </c>
      <c r="F1757" s="450"/>
      <c r="G1757" s="451"/>
    </row>
    <row r="1758" spans="1:7" x14ac:dyDescent="0.25">
      <c r="B1758" s="449"/>
      <c r="C1758" s="83" t="str">
        <f ca="1">IF(OFFSET(Zdroj!AN$16,A1753-1,0)=0,"",CONCATENATE("A",$A$2+5," - ",Zdroj!$AN$15))</f>
        <v/>
      </c>
      <c r="D1758" s="81" t="str">
        <f ca="1">IF(C1758="","",CONCATENATE(OFFSET(Zdroj!AN$16,A1753-1,0)," - ",OFFSET(Zdroj!BU$16,A1753-1,0)))</f>
        <v/>
      </c>
      <c r="E1758" s="35" t="str">
        <f ca="1">IF(C1758="","",OFFSET(Zdroj!BV$16,A1753-1,0))</f>
        <v/>
      </c>
      <c r="F1758" s="450"/>
      <c r="G1758" s="451"/>
    </row>
    <row r="1759" spans="1:7" x14ac:dyDescent="0.25">
      <c r="B1759" s="449"/>
      <c r="C1759" s="83" t="str">
        <f ca="1">IF(OFFSET(Zdroj!AO$16,A1753-1,0)=0,"",CONCATENATE("B",$A$2," - ",Zdroj!$AO$15))</f>
        <v/>
      </c>
      <c r="D1759" s="81" t="str">
        <f ca="1">IF(C1759="","",CONCATENATE(OFFSET(Zdroj!AO$16,A1753-1,0)))</f>
        <v/>
      </c>
      <c r="E1759" s="35" t="str">
        <f ca="1">IF(C1759="","",OFFSET(Zdroj!AP$16,A1753-1,0))</f>
        <v/>
      </c>
      <c r="F1759" s="450" t="str">
        <f t="shared" ref="F1759" ca="1" si="406">IF(SUM(E1759:E1767)=0,"",SUM(E1759:E1767))</f>
        <v/>
      </c>
      <c r="G1759" s="451"/>
    </row>
    <row r="1760" spans="1:7" x14ac:dyDescent="0.25">
      <c r="B1760" s="449"/>
      <c r="C1760" s="83" t="str">
        <f ca="1">IF(OFFSET(Zdroj!AQ$16,A1753-1,0)=0,"",CONCATENATE("B",$A$2+1," - ",Zdroj!$AQ$15))</f>
        <v/>
      </c>
      <c r="D1760" s="81" t="str">
        <f ca="1">IF(C1760="","",CONCATENATE(OFFSET(Zdroj!AQ$16,A1753-1,0)))</f>
        <v/>
      </c>
      <c r="E1760" s="35" t="str">
        <f ca="1">IF(C1760="","",OFFSET(Zdroj!AR$16,A1753-1,0))</f>
        <v/>
      </c>
      <c r="F1760" s="450"/>
      <c r="G1760" s="451"/>
    </row>
    <row r="1761" spans="1:7" x14ac:dyDescent="0.25">
      <c r="B1761" s="449"/>
      <c r="C1761" s="83" t="str">
        <f ca="1">IF(OFFSET(Zdroj!AS$16,A1753-1,0)=0,"",CONCATENATE("B",$A$2+2," - ",Zdroj!$AS$15))</f>
        <v/>
      </c>
      <c r="D1761" s="81" t="str">
        <f ca="1">IF(C1761="","",CONCATENATE(OFFSET(Zdroj!AS$16,A1753-1,0)))</f>
        <v/>
      </c>
      <c r="E1761" s="35" t="str">
        <f ca="1">IF(C1761="","",OFFSET(Zdroj!AT$16,A1753-1,0))</f>
        <v/>
      </c>
      <c r="F1761" s="450"/>
      <c r="G1761" s="451"/>
    </row>
    <row r="1762" spans="1:7" x14ac:dyDescent="0.25">
      <c r="B1762" s="449"/>
      <c r="C1762" s="83" t="str">
        <f ca="1">IF(OFFSET(Zdroj!AU$16,A1753-1,0)=0,"",CONCATENATE("B",$A$2+3," - ",Zdroj!$AU$15))</f>
        <v/>
      </c>
      <c r="D1762" s="81" t="str">
        <f ca="1">IF(C1762="","",CONCATENATE(OFFSET(Zdroj!AU$16,A1753-1,0)))</f>
        <v/>
      </c>
      <c r="E1762" s="35" t="str">
        <f ca="1">IF(C1762="","",OFFSET(Zdroj!AV$16,A1753-1,0))</f>
        <v/>
      </c>
      <c r="F1762" s="450"/>
      <c r="G1762" s="451"/>
    </row>
    <row r="1763" spans="1:7" x14ac:dyDescent="0.25">
      <c r="B1763" s="449"/>
      <c r="C1763" s="83" t="str">
        <f ca="1">IF(OFFSET(Zdroj!AW$16,A1753-1,0)=0,"",CONCATENATE("B",$A$2+4," - ",Zdroj!$AW$15))</f>
        <v/>
      </c>
      <c r="D1763" s="81" t="str">
        <f ca="1">IF(C1763="","",CONCATENATE(OFFSET(Zdroj!AW$16,A1753-1,0)))</f>
        <v/>
      </c>
      <c r="E1763" s="35" t="str">
        <f ca="1">IF(C1763="","",OFFSET(Zdroj!AX$16,A1753-1,0))</f>
        <v/>
      </c>
      <c r="F1763" s="450"/>
      <c r="G1763" s="451"/>
    </row>
    <row r="1764" spans="1:7" x14ac:dyDescent="0.25">
      <c r="B1764" s="449"/>
      <c r="C1764" s="83" t="str">
        <f ca="1">IF(OFFSET(Zdroj!AY$16,A1753-1,0)=0,"",CONCATENATE("B",$A$2+5," - ",Zdroj!$AY$15))</f>
        <v/>
      </c>
      <c r="D1764" s="81" t="str">
        <f ca="1">IF(C1764="","",CONCATENATE(OFFSET(Zdroj!AY$16,A1753-1,0)))</f>
        <v/>
      </c>
      <c r="E1764" s="35" t="str">
        <f ca="1">IF(C1764="","",OFFSET(Zdroj!AZ$16,A1753-1,0))</f>
        <v/>
      </c>
      <c r="F1764" s="450"/>
      <c r="G1764" s="451"/>
    </row>
    <row r="1765" spans="1:7" x14ac:dyDescent="0.25">
      <c r="B1765" s="449"/>
      <c r="C1765" s="83" t="str">
        <f ca="1">IF(OFFSET(Zdroj!BA$16,A1753-1,0)=0,"",CONCATENATE("B",$A$2+6," - ",Zdroj!$BA$15))</f>
        <v/>
      </c>
      <c r="D1765" s="81" t="str">
        <f ca="1">IF(C1765="","",CONCATENATE(OFFSET(Zdroj!BA$16,A1753-1,0)))</f>
        <v/>
      </c>
      <c r="E1765" s="35" t="str">
        <f ca="1">IF(C1765="","",OFFSET(Zdroj!BB$16,A1753-1,0))</f>
        <v/>
      </c>
      <c r="F1765" s="450"/>
      <c r="G1765" s="451"/>
    </row>
    <row r="1766" spans="1:7" x14ac:dyDescent="0.25">
      <c r="B1766" s="449"/>
      <c r="C1766" s="83" t="str">
        <f ca="1">IF(OFFSET(Zdroj!BC$16,A1753-1,0)=0,"",CONCATENATE("B",$A$2+7," - ",Zdroj!$BC$15))</f>
        <v/>
      </c>
      <c r="D1766" s="81" t="str">
        <f ca="1">IF(C1766="","",CONCATENATE(OFFSET(Zdroj!BC$16,A1753-1,0)))</f>
        <v/>
      </c>
      <c r="E1766" s="35" t="str">
        <f ca="1">IF(C1766="","",OFFSET(Zdroj!BD$16,A1753-1,0))</f>
        <v/>
      </c>
      <c r="F1766" s="450"/>
      <c r="G1766" s="451"/>
    </row>
    <row r="1767" spans="1:7" x14ac:dyDescent="0.25">
      <c r="B1767" s="449"/>
      <c r="C1767" s="83" t="str">
        <f ca="1">IF(OFFSET(Zdroj!BE$16,A1753-1,0)=0,"",CONCATENATE("B",$A$2+8," - ",Zdroj!$BE$15))</f>
        <v/>
      </c>
      <c r="D1767" s="81" t="str">
        <f ca="1">IF(C1767="","",CONCATENATE(OFFSET(Zdroj!BE$16,A1753-1,0)))</f>
        <v/>
      </c>
      <c r="E1767" s="35" t="str">
        <f ca="1">IF(C1767="","",OFFSET(Zdroj!BF$16,A1753-1,0))</f>
        <v/>
      </c>
      <c r="F1767" s="450"/>
      <c r="G1767" s="451"/>
    </row>
    <row r="1768" spans="1:7" x14ac:dyDescent="0.25">
      <c r="B1768" s="449"/>
      <c r="C1768" s="83" t="str">
        <f ca="1">IF(OFFSET(Zdroj!BG$16,A1753-1,0)=0,"",CONCATENATE("C",$A$2," - ",Zdroj!$BG$15))</f>
        <v/>
      </c>
      <c r="D1768" s="81" t="str">
        <f ca="1">IF(C1768="","",CONCATENATE(OFFSET(Zdroj!BG$16,A1753-1,0)))</f>
        <v/>
      </c>
      <c r="E1768" s="35" t="str">
        <f ca="1">IF(C1768="","",OFFSET(Zdroj!BH$16,A1753-1,0))</f>
        <v/>
      </c>
      <c r="F1768" s="450" t="str">
        <f t="shared" ref="F1768" ca="1" si="407">IF(SUM(E1768:E1769)=0,"",SUM(E1768:E1769))</f>
        <v/>
      </c>
      <c r="G1768" s="451"/>
    </row>
    <row r="1769" spans="1:7" x14ac:dyDescent="0.25">
      <c r="B1769" s="449"/>
      <c r="C1769" s="83" t="str">
        <f ca="1">IF(OFFSET(Zdroj!BI$16,A1753-1,0)=0,"",CONCATENATE("C",$A$2+1," - ",Zdroj!$BI$15))</f>
        <v/>
      </c>
      <c r="D1769" s="81" t="str">
        <f ca="1">IF(C1769="","",CONCATENATE(OFFSET(Zdroj!BI$16,A1753-1,0)))</f>
        <v/>
      </c>
      <c r="E1769" s="35" t="str">
        <f ca="1">IF(C1769="","",OFFSET(Zdroj!BJ$16,A1753-1,0))</f>
        <v/>
      </c>
      <c r="F1769" s="450"/>
      <c r="G1769" s="451"/>
    </row>
    <row r="1770" spans="1:7" x14ac:dyDescent="0.25">
      <c r="A1770">
        <f>SUM((ROW()+15)/17)</f>
        <v>105</v>
      </c>
      <c r="B1770" s="449" t="str">
        <f ca="1">IF(OFFSET(Zdroj!$B$16,A1770-1,0)&gt;0,CONCATENATE(A1770,"
","___ ","
",OFFSET(Zdroj!$B$16,A1770-1,0)),"")</f>
        <v/>
      </c>
      <c r="C1770" s="83" t="str">
        <f ca="1">IF(OFFSET(Zdroj!AI$16,A1770-1,0)=0,"",CONCATENATE("A",$A$2," - ",Zdroj!$AI$15))</f>
        <v/>
      </c>
      <c r="D1770" s="81" t="str">
        <f ca="1">IF(C1770="","",CONCATENATE(OFFSET(Zdroj!AI$16,A1770-1,0)," - ",OFFSET(Zdroj!BK$16,A1770-1,0)))</f>
        <v/>
      </c>
      <c r="E1770" s="35" t="str">
        <f ca="1">IF(C1770="","",OFFSET(Zdroj!BL$16,A1770-1,0))</f>
        <v/>
      </c>
      <c r="F1770" s="450" t="str">
        <f t="shared" ref="F1770" ca="1" si="408">IF(SUM(E1770:E1775)=0,"",SUM(E1770:E1775))</f>
        <v/>
      </c>
      <c r="G1770" s="451" t="str">
        <f t="shared" ref="G1770" ca="1" si="409">IF(SUM(E1770:E1786)=0,"",SUM(E1770:E1786))</f>
        <v/>
      </c>
    </row>
    <row r="1771" spans="1:7" x14ac:dyDescent="0.25">
      <c r="B1771" s="449"/>
      <c r="C1771" s="83" t="str">
        <f ca="1">IF(OFFSET(Zdroj!AJ$16,A1770-1,0)=0,"",CONCATENATE("A",$A$2+1," - ",Zdroj!$AJ$15))</f>
        <v/>
      </c>
      <c r="D1771" s="81" t="str">
        <f ca="1">IF(C1771="","",CONCATENATE(OFFSET(Zdroj!AJ$16,A1770-1,0)," - ",OFFSET(Zdroj!BM$16,A1770-1,0)))</f>
        <v/>
      </c>
      <c r="E1771" s="35" t="str">
        <f ca="1">IF(C1771="","",OFFSET(Zdroj!BN$16,A1770-1,0))</f>
        <v/>
      </c>
      <c r="F1771" s="450"/>
      <c r="G1771" s="451"/>
    </row>
    <row r="1772" spans="1:7" x14ac:dyDescent="0.25">
      <c r="B1772" s="449"/>
      <c r="C1772" s="83" t="str">
        <f ca="1">IF(OFFSET(Zdroj!AK$16,A1770-1,0)=0,"",CONCATENATE("A",$A$2+2," - ",Zdroj!$AK$15))</f>
        <v/>
      </c>
      <c r="D1772" s="81" t="str">
        <f ca="1">IF(C1772="","",CONCATENATE(OFFSET(Zdroj!AK$16,A1770-1,0)," - ",OFFSET(Zdroj!BO$16,A1770-1,0)))</f>
        <v/>
      </c>
      <c r="E1772" s="35" t="str">
        <f ca="1">IF(C1772="","",OFFSET(Zdroj!BP$16,A1770-1,0))</f>
        <v/>
      </c>
      <c r="F1772" s="450"/>
      <c r="G1772" s="451"/>
    </row>
    <row r="1773" spans="1:7" x14ac:dyDescent="0.25">
      <c r="B1773" s="449"/>
      <c r="C1773" s="83" t="str">
        <f ca="1">IF(OFFSET(Zdroj!AL$16,A1770-1,0)=0,"",CONCATENATE("A",$A$2+3," - ",Zdroj!$AL$15))</f>
        <v/>
      </c>
      <c r="D1773" s="81" t="str">
        <f ca="1">IF(C1773="","",CONCATENATE(OFFSET(Zdroj!AL$16,A1770-1,0)," - ",OFFSET(Zdroj!BQ$16,A1770-1,0)))</f>
        <v/>
      </c>
      <c r="E1773" s="35" t="str">
        <f ca="1">IF(C1773="","",OFFSET(Zdroj!BR$16,A1770-1,0))</f>
        <v/>
      </c>
      <c r="F1773" s="450"/>
      <c r="G1773" s="451"/>
    </row>
    <row r="1774" spans="1:7" x14ac:dyDescent="0.25">
      <c r="B1774" s="449"/>
      <c r="C1774" s="83" t="str">
        <f ca="1">IF(OFFSET(Zdroj!AM$16,A1770-1,0)=0,"",CONCATENATE("A",$A$2+4," - ",Zdroj!$AM$15))</f>
        <v/>
      </c>
      <c r="D1774" s="81" t="str">
        <f ca="1">IF(C1774="","",CONCATENATE(OFFSET(Zdroj!AM$16,A1770-1,0)," - ",OFFSET(Zdroj!BS$16,A1770-1,0)))</f>
        <v/>
      </c>
      <c r="E1774" s="35" t="str">
        <f ca="1">IF(C1774="","",OFFSET(Zdroj!BT$16,A1770-1,0))</f>
        <v/>
      </c>
      <c r="F1774" s="450"/>
      <c r="G1774" s="451"/>
    </row>
    <row r="1775" spans="1:7" x14ac:dyDescent="0.25">
      <c r="B1775" s="449"/>
      <c r="C1775" s="83" t="str">
        <f ca="1">IF(OFFSET(Zdroj!AN$16,A1770-1,0)=0,"",CONCATENATE("A",$A$2+5," - ",Zdroj!$AN$15))</f>
        <v/>
      </c>
      <c r="D1775" s="81" t="str">
        <f ca="1">IF(C1775="","",CONCATENATE(OFFSET(Zdroj!AN$16,A1770-1,0)," - ",OFFSET(Zdroj!BU$16,A1770-1,0)))</f>
        <v/>
      </c>
      <c r="E1775" s="35" t="str">
        <f ca="1">IF(C1775="","",OFFSET(Zdroj!BV$16,A1770-1,0))</f>
        <v/>
      </c>
      <c r="F1775" s="450"/>
      <c r="G1775" s="451"/>
    </row>
    <row r="1776" spans="1:7" x14ac:dyDescent="0.25">
      <c r="B1776" s="449"/>
      <c r="C1776" s="83" t="str">
        <f ca="1">IF(OFFSET(Zdroj!AO$16,A1770-1,0)=0,"",CONCATENATE("B",$A$2," - ",Zdroj!$AO$15))</f>
        <v/>
      </c>
      <c r="D1776" s="81" t="str">
        <f ca="1">IF(C1776="","",CONCATENATE(OFFSET(Zdroj!AO$16,A1770-1,0)))</f>
        <v/>
      </c>
      <c r="E1776" s="35" t="str">
        <f ca="1">IF(C1776="","",OFFSET(Zdroj!AP$16,A1770-1,0))</f>
        <v/>
      </c>
      <c r="F1776" s="450" t="str">
        <f t="shared" ref="F1776" ca="1" si="410">IF(SUM(E1776:E1784)=0,"",SUM(E1776:E1784))</f>
        <v/>
      </c>
      <c r="G1776" s="451"/>
    </row>
    <row r="1777" spans="1:7" x14ac:dyDescent="0.25">
      <c r="B1777" s="449"/>
      <c r="C1777" s="83" t="str">
        <f ca="1">IF(OFFSET(Zdroj!AQ$16,A1770-1,0)=0,"",CONCATENATE("B",$A$2+1," - ",Zdroj!$AQ$15))</f>
        <v/>
      </c>
      <c r="D1777" s="81" t="str">
        <f ca="1">IF(C1777="","",CONCATENATE(OFFSET(Zdroj!AQ$16,A1770-1,0)))</f>
        <v/>
      </c>
      <c r="E1777" s="35" t="str">
        <f ca="1">IF(C1777="","",OFFSET(Zdroj!AR$16,A1770-1,0))</f>
        <v/>
      </c>
      <c r="F1777" s="450"/>
      <c r="G1777" s="451"/>
    </row>
    <row r="1778" spans="1:7" x14ac:dyDescent="0.25">
      <c r="B1778" s="449"/>
      <c r="C1778" s="83" t="str">
        <f ca="1">IF(OFFSET(Zdroj!AS$16,A1770-1,0)=0,"",CONCATENATE("B",$A$2+2," - ",Zdroj!$AS$15))</f>
        <v/>
      </c>
      <c r="D1778" s="81" t="str">
        <f ca="1">IF(C1778="","",CONCATENATE(OFFSET(Zdroj!AS$16,A1770-1,0)))</f>
        <v/>
      </c>
      <c r="E1778" s="35" t="str">
        <f ca="1">IF(C1778="","",OFFSET(Zdroj!AT$16,A1770-1,0))</f>
        <v/>
      </c>
      <c r="F1778" s="450"/>
      <c r="G1778" s="451"/>
    </row>
    <row r="1779" spans="1:7" x14ac:dyDescent="0.25">
      <c r="B1779" s="449"/>
      <c r="C1779" s="83" t="str">
        <f ca="1">IF(OFFSET(Zdroj!AU$16,A1770-1,0)=0,"",CONCATENATE("B",$A$2+3," - ",Zdroj!$AU$15))</f>
        <v/>
      </c>
      <c r="D1779" s="81" t="str">
        <f ca="1">IF(C1779="","",CONCATENATE(OFFSET(Zdroj!AU$16,A1770-1,0)))</f>
        <v/>
      </c>
      <c r="E1779" s="35" t="str">
        <f ca="1">IF(C1779="","",OFFSET(Zdroj!AV$16,A1770-1,0))</f>
        <v/>
      </c>
      <c r="F1779" s="450"/>
      <c r="G1779" s="451"/>
    </row>
    <row r="1780" spans="1:7" x14ac:dyDescent="0.25">
      <c r="B1780" s="449"/>
      <c r="C1780" s="83" t="str">
        <f ca="1">IF(OFFSET(Zdroj!AW$16,A1770-1,0)=0,"",CONCATENATE("B",$A$2+4," - ",Zdroj!$AW$15))</f>
        <v/>
      </c>
      <c r="D1780" s="81" t="str">
        <f ca="1">IF(C1780="","",CONCATENATE(OFFSET(Zdroj!AW$16,A1770-1,0)))</f>
        <v/>
      </c>
      <c r="E1780" s="35" t="str">
        <f ca="1">IF(C1780="","",OFFSET(Zdroj!AX$16,A1770-1,0))</f>
        <v/>
      </c>
      <c r="F1780" s="450"/>
      <c r="G1780" s="451"/>
    </row>
    <row r="1781" spans="1:7" x14ac:dyDescent="0.25">
      <c r="B1781" s="449"/>
      <c r="C1781" s="83" t="str">
        <f ca="1">IF(OFFSET(Zdroj!AY$16,A1770-1,0)=0,"",CONCATENATE("B",$A$2+5," - ",Zdroj!$AY$15))</f>
        <v/>
      </c>
      <c r="D1781" s="81" t="str">
        <f ca="1">IF(C1781="","",CONCATENATE(OFFSET(Zdroj!AY$16,A1770-1,0)))</f>
        <v/>
      </c>
      <c r="E1781" s="35" t="str">
        <f ca="1">IF(C1781="","",OFFSET(Zdroj!AZ$16,A1770-1,0))</f>
        <v/>
      </c>
      <c r="F1781" s="450"/>
      <c r="G1781" s="451"/>
    </row>
    <row r="1782" spans="1:7" x14ac:dyDescent="0.25">
      <c r="B1782" s="449"/>
      <c r="C1782" s="83" t="str">
        <f ca="1">IF(OFFSET(Zdroj!BA$16,A1770-1,0)=0,"",CONCATENATE("B",$A$2+6," - ",Zdroj!$BA$15))</f>
        <v/>
      </c>
      <c r="D1782" s="81" t="str">
        <f ca="1">IF(C1782="","",CONCATENATE(OFFSET(Zdroj!BA$16,A1770-1,0)))</f>
        <v/>
      </c>
      <c r="E1782" s="35" t="str">
        <f ca="1">IF(C1782="","",OFFSET(Zdroj!BB$16,A1770-1,0))</f>
        <v/>
      </c>
      <c r="F1782" s="450"/>
      <c r="G1782" s="451"/>
    </row>
    <row r="1783" spans="1:7" x14ac:dyDescent="0.25">
      <c r="B1783" s="449"/>
      <c r="C1783" s="83" t="str">
        <f ca="1">IF(OFFSET(Zdroj!BC$16,A1770-1,0)=0,"",CONCATENATE("B",$A$2+7," - ",Zdroj!$BC$15))</f>
        <v/>
      </c>
      <c r="D1783" s="81" t="str">
        <f ca="1">IF(C1783="","",CONCATENATE(OFFSET(Zdroj!BC$16,A1770-1,0)))</f>
        <v/>
      </c>
      <c r="E1783" s="35" t="str">
        <f ca="1">IF(C1783="","",OFFSET(Zdroj!BD$16,A1770-1,0))</f>
        <v/>
      </c>
      <c r="F1783" s="450"/>
      <c r="G1783" s="451"/>
    </row>
    <row r="1784" spans="1:7" x14ac:dyDescent="0.25">
      <c r="B1784" s="449"/>
      <c r="C1784" s="83" t="str">
        <f ca="1">IF(OFFSET(Zdroj!BE$16,A1770-1,0)=0,"",CONCATENATE("B",$A$2+8," - ",Zdroj!$BE$15))</f>
        <v/>
      </c>
      <c r="D1784" s="81" t="str">
        <f ca="1">IF(C1784="","",CONCATENATE(OFFSET(Zdroj!BE$16,A1770-1,0)))</f>
        <v/>
      </c>
      <c r="E1784" s="35" t="str">
        <f ca="1">IF(C1784="","",OFFSET(Zdroj!BF$16,A1770-1,0))</f>
        <v/>
      </c>
      <c r="F1784" s="450"/>
      <c r="G1784" s="451"/>
    </row>
    <row r="1785" spans="1:7" x14ac:dyDescent="0.25">
      <c r="B1785" s="449"/>
      <c r="C1785" s="83" t="str">
        <f ca="1">IF(OFFSET(Zdroj!BG$16,A1770-1,0)=0,"",CONCATENATE("C",$A$2," - ",Zdroj!$BG$15))</f>
        <v/>
      </c>
      <c r="D1785" s="81" t="str">
        <f ca="1">IF(C1785="","",CONCATENATE(OFFSET(Zdroj!BG$16,A1770-1,0)))</f>
        <v/>
      </c>
      <c r="E1785" s="35" t="str">
        <f ca="1">IF(C1785="","",OFFSET(Zdroj!BH$16,A1770-1,0))</f>
        <v/>
      </c>
      <c r="F1785" s="450" t="str">
        <f t="shared" ref="F1785" ca="1" si="411">IF(SUM(E1785:E1786)=0,"",SUM(E1785:E1786))</f>
        <v/>
      </c>
      <c r="G1785" s="451"/>
    </row>
    <row r="1786" spans="1:7" x14ac:dyDescent="0.25">
      <c r="B1786" s="449"/>
      <c r="C1786" s="83" t="str">
        <f ca="1">IF(OFFSET(Zdroj!BI$16,A1770-1,0)=0,"",CONCATENATE("C",$A$2+1," - ",Zdroj!$BI$15))</f>
        <v/>
      </c>
      <c r="D1786" s="81" t="str">
        <f ca="1">IF(C1786="","",CONCATENATE(OFFSET(Zdroj!BI$16,A1770-1,0)))</f>
        <v/>
      </c>
      <c r="E1786" s="35" t="str">
        <f ca="1">IF(C1786="","",OFFSET(Zdroj!BJ$16,A1770-1,0))</f>
        <v/>
      </c>
      <c r="F1786" s="450"/>
      <c r="G1786" s="451"/>
    </row>
    <row r="1787" spans="1:7" x14ac:dyDescent="0.25">
      <c r="A1787">
        <f>SUM((ROW()+15)/17)</f>
        <v>106</v>
      </c>
      <c r="B1787" s="449" t="str">
        <f ca="1">IF(OFFSET(Zdroj!$B$16,A1787-1,0)&gt;0,CONCATENATE(A1787,"
","___ ","
",OFFSET(Zdroj!$B$16,A1787-1,0)),"")</f>
        <v/>
      </c>
      <c r="C1787" s="83" t="str">
        <f ca="1">IF(OFFSET(Zdroj!AI$16,A1787-1,0)=0,"",CONCATENATE("A",$A$2," - ",Zdroj!$AI$15))</f>
        <v/>
      </c>
      <c r="D1787" s="81" t="str">
        <f ca="1">IF(C1787="","",CONCATENATE(OFFSET(Zdroj!AI$16,A1787-1,0)," - ",OFFSET(Zdroj!BK$16,A1787-1,0)))</f>
        <v/>
      </c>
      <c r="E1787" s="35" t="str">
        <f ca="1">IF(C1787="","",OFFSET(Zdroj!BL$16,A1787-1,0))</f>
        <v/>
      </c>
      <c r="F1787" s="450" t="str">
        <f t="shared" ref="F1787" ca="1" si="412">IF(SUM(E1787:E1792)=0,"",SUM(E1787:E1792))</f>
        <v/>
      </c>
      <c r="G1787" s="451" t="str">
        <f t="shared" ref="G1787" ca="1" si="413">IF(SUM(E1787:E1803)=0,"",SUM(E1787:E1803))</f>
        <v/>
      </c>
    </row>
    <row r="1788" spans="1:7" x14ac:dyDescent="0.25">
      <c r="B1788" s="449"/>
      <c r="C1788" s="83" t="str">
        <f ca="1">IF(OFFSET(Zdroj!AJ$16,A1787-1,0)=0,"",CONCATENATE("A",$A$2+1," - ",Zdroj!$AJ$15))</f>
        <v/>
      </c>
      <c r="D1788" s="81" t="str">
        <f ca="1">IF(C1788="","",CONCATENATE(OFFSET(Zdroj!AJ$16,A1787-1,0)," - ",OFFSET(Zdroj!BM$16,A1787-1,0)))</f>
        <v/>
      </c>
      <c r="E1788" s="35" t="str">
        <f ca="1">IF(C1788="","",OFFSET(Zdroj!BN$16,A1787-1,0))</f>
        <v/>
      </c>
      <c r="F1788" s="450"/>
      <c r="G1788" s="451"/>
    </row>
    <row r="1789" spans="1:7" x14ac:dyDescent="0.25">
      <c r="B1789" s="449"/>
      <c r="C1789" s="83" t="str">
        <f ca="1">IF(OFFSET(Zdroj!AK$16,A1787-1,0)=0,"",CONCATENATE("A",$A$2+2," - ",Zdroj!$AK$15))</f>
        <v/>
      </c>
      <c r="D1789" s="81" t="str">
        <f ca="1">IF(C1789="","",CONCATENATE(OFFSET(Zdroj!AK$16,A1787-1,0)," - ",OFFSET(Zdroj!BO$16,A1787-1,0)))</f>
        <v/>
      </c>
      <c r="E1789" s="35" t="str">
        <f ca="1">IF(C1789="","",OFFSET(Zdroj!BP$16,A1787-1,0))</f>
        <v/>
      </c>
      <c r="F1789" s="450"/>
      <c r="G1789" s="451"/>
    </row>
    <row r="1790" spans="1:7" x14ac:dyDescent="0.25">
      <c r="B1790" s="449"/>
      <c r="C1790" s="83" t="str">
        <f ca="1">IF(OFFSET(Zdroj!AL$16,A1787-1,0)=0,"",CONCATENATE("A",$A$2+3," - ",Zdroj!$AL$15))</f>
        <v/>
      </c>
      <c r="D1790" s="81" t="str">
        <f ca="1">IF(C1790="","",CONCATENATE(OFFSET(Zdroj!AL$16,A1787-1,0)," - ",OFFSET(Zdroj!BQ$16,A1787-1,0)))</f>
        <v/>
      </c>
      <c r="E1790" s="35" t="str">
        <f ca="1">IF(C1790="","",OFFSET(Zdroj!BR$16,A1787-1,0))</f>
        <v/>
      </c>
      <c r="F1790" s="450"/>
      <c r="G1790" s="451"/>
    </row>
    <row r="1791" spans="1:7" x14ac:dyDescent="0.25">
      <c r="B1791" s="449"/>
      <c r="C1791" s="83" t="str">
        <f ca="1">IF(OFFSET(Zdroj!AM$16,A1787-1,0)=0,"",CONCATENATE("A",$A$2+4," - ",Zdroj!$AM$15))</f>
        <v/>
      </c>
      <c r="D1791" s="81" t="str">
        <f ca="1">IF(C1791="","",CONCATENATE(OFFSET(Zdroj!AM$16,A1787-1,0)," - ",OFFSET(Zdroj!BS$16,A1787-1,0)))</f>
        <v/>
      </c>
      <c r="E1791" s="35" t="str">
        <f ca="1">IF(C1791="","",OFFSET(Zdroj!BT$16,A1787-1,0))</f>
        <v/>
      </c>
      <c r="F1791" s="450"/>
      <c r="G1791" s="451"/>
    </row>
    <row r="1792" spans="1:7" x14ac:dyDescent="0.25">
      <c r="B1792" s="449"/>
      <c r="C1792" s="83" t="str">
        <f ca="1">IF(OFFSET(Zdroj!AN$16,A1787-1,0)=0,"",CONCATENATE("A",$A$2+5," - ",Zdroj!$AN$15))</f>
        <v/>
      </c>
      <c r="D1792" s="81" t="str">
        <f ca="1">IF(C1792="","",CONCATENATE(OFFSET(Zdroj!AN$16,A1787-1,0)," - ",OFFSET(Zdroj!BU$16,A1787-1,0)))</f>
        <v/>
      </c>
      <c r="E1792" s="35" t="str">
        <f ca="1">IF(C1792="","",OFFSET(Zdroj!BV$16,A1787-1,0))</f>
        <v/>
      </c>
      <c r="F1792" s="450"/>
      <c r="G1792" s="451"/>
    </row>
    <row r="1793" spans="1:7" x14ac:dyDescent="0.25">
      <c r="B1793" s="449"/>
      <c r="C1793" s="83" t="str">
        <f ca="1">IF(OFFSET(Zdroj!AO$16,A1787-1,0)=0,"",CONCATENATE("B",$A$2," - ",Zdroj!$AO$15))</f>
        <v/>
      </c>
      <c r="D1793" s="81" t="str">
        <f ca="1">IF(C1793="","",CONCATENATE(OFFSET(Zdroj!AO$16,A1787-1,0)))</f>
        <v/>
      </c>
      <c r="E1793" s="35" t="str">
        <f ca="1">IF(C1793="","",OFFSET(Zdroj!AP$16,A1787-1,0))</f>
        <v/>
      </c>
      <c r="F1793" s="450" t="str">
        <f t="shared" ref="F1793" ca="1" si="414">IF(SUM(E1793:E1801)=0,"",SUM(E1793:E1801))</f>
        <v/>
      </c>
      <c r="G1793" s="451"/>
    </row>
    <row r="1794" spans="1:7" x14ac:dyDescent="0.25">
      <c r="B1794" s="449"/>
      <c r="C1794" s="83" t="str">
        <f ca="1">IF(OFFSET(Zdroj!AQ$16,A1787-1,0)=0,"",CONCATENATE("B",$A$2+1," - ",Zdroj!$AQ$15))</f>
        <v/>
      </c>
      <c r="D1794" s="81" t="str">
        <f ca="1">IF(C1794="","",CONCATENATE(OFFSET(Zdroj!AQ$16,A1787-1,0)))</f>
        <v/>
      </c>
      <c r="E1794" s="35" t="str">
        <f ca="1">IF(C1794="","",OFFSET(Zdroj!AR$16,A1787-1,0))</f>
        <v/>
      </c>
      <c r="F1794" s="450"/>
      <c r="G1794" s="451"/>
    </row>
    <row r="1795" spans="1:7" x14ac:dyDescent="0.25">
      <c r="B1795" s="449"/>
      <c r="C1795" s="83" t="str">
        <f ca="1">IF(OFFSET(Zdroj!AS$16,A1787-1,0)=0,"",CONCATENATE("B",$A$2+2," - ",Zdroj!$AS$15))</f>
        <v/>
      </c>
      <c r="D1795" s="81" t="str">
        <f ca="1">IF(C1795="","",CONCATENATE(OFFSET(Zdroj!AS$16,A1787-1,0)))</f>
        <v/>
      </c>
      <c r="E1795" s="35" t="str">
        <f ca="1">IF(C1795="","",OFFSET(Zdroj!AT$16,A1787-1,0))</f>
        <v/>
      </c>
      <c r="F1795" s="450"/>
      <c r="G1795" s="451"/>
    </row>
    <row r="1796" spans="1:7" x14ac:dyDescent="0.25">
      <c r="B1796" s="449"/>
      <c r="C1796" s="83" t="str">
        <f ca="1">IF(OFFSET(Zdroj!AU$16,A1787-1,0)=0,"",CONCATENATE("B",$A$2+3," - ",Zdroj!$AU$15))</f>
        <v/>
      </c>
      <c r="D1796" s="81" t="str">
        <f ca="1">IF(C1796="","",CONCATENATE(OFFSET(Zdroj!AU$16,A1787-1,0)))</f>
        <v/>
      </c>
      <c r="E1796" s="35" t="str">
        <f ca="1">IF(C1796="","",OFFSET(Zdroj!AV$16,A1787-1,0))</f>
        <v/>
      </c>
      <c r="F1796" s="450"/>
      <c r="G1796" s="451"/>
    </row>
    <row r="1797" spans="1:7" x14ac:dyDescent="0.25">
      <c r="B1797" s="449"/>
      <c r="C1797" s="83" t="str">
        <f ca="1">IF(OFFSET(Zdroj!AW$16,A1787-1,0)=0,"",CONCATENATE("B",$A$2+4," - ",Zdroj!$AW$15))</f>
        <v/>
      </c>
      <c r="D1797" s="81" t="str">
        <f ca="1">IF(C1797="","",CONCATENATE(OFFSET(Zdroj!AW$16,A1787-1,0)))</f>
        <v/>
      </c>
      <c r="E1797" s="35" t="str">
        <f ca="1">IF(C1797="","",OFFSET(Zdroj!AX$16,A1787-1,0))</f>
        <v/>
      </c>
      <c r="F1797" s="450"/>
      <c r="G1797" s="451"/>
    </row>
    <row r="1798" spans="1:7" x14ac:dyDescent="0.25">
      <c r="B1798" s="449"/>
      <c r="C1798" s="83" t="str">
        <f ca="1">IF(OFFSET(Zdroj!AY$16,A1787-1,0)=0,"",CONCATENATE("B",$A$2+5," - ",Zdroj!$AY$15))</f>
        <v/>
      </c>
      <c r="D1798" s="81" t="str">
        <f ca="1">IF(C1798="","",CONCATENATE(OFFSET(Zdroj!AY$16,A1787-1,0)))</f>
        <v/>
      </c>
      <c r="E1798" s="35" t="str">
        <f ca="1">IF(C1798="","",OFFSET(Zdroj!AZ$16,A1787-1,0))</f>
        <v/>
      </c>
      <c r="F1798" s="450"/>
      <c r="G1798" s="451"/>
    </row>
    <row r="1799" spans="1:7" x14ac:dyDescent="0.25">
      <c r="B1799" s="449"/>
      <c r="C1799" s="83" t="str">
        <f ca="1">IF(OFFSET(Zdroj!BA$16,A1787-1,0)=0,"",CONCATENATE("B",$A$2+6," - ",Zdroj!$BA$15))</f>
        <v/>
      </c>
      <c r="D1799" s="81" t="str">
        <f ca="1">IF(C1799="","",CONCATENATE(OFFSET(Zdroj!BA$16,A1787-1,0)))</f>
        <v/>
      </c>
      <c r="E1799" s="35" t="str">
        <f ca="1">IF(C1799="","",OFFSET(Zdroj!BB$16,A1787-1,0))</f>
        <v/>
      </c>
      <c r="F1799" s="450"/>
      <c r="G1799" s="451"/>
    </row>
    <row r="1800" spans="1:7" x14ac:dyDescent="0.25">
      <c r="B1800" s="449"/>
      <c r="C1800" s="83" t="str">
        <f ca="1">IF(OFFSET(Zdroj!BC$16,A1787-1,0)=0,"",CONCATENATE("B",$A$2+7," - ",Zdroj!$BC$15))</f>
        <v/>
      </c>
      <c r="D1800" s="81" t="str">
        <f ca="1">IF(C1800="","",CONCATENATE(OFFSET(Zdroj!BC$16,A1787-1,0)))</f>
        <v/>
      </c>
      <c r="E1800" s="35" t="str">
        <f ca="1">IF(C1800="","",OFFSET(Zdroj!BD$16,A1787-1,0))</f>
        <v/>
      </c>
      <c r="F1800" s="450"/>
      <c r="G1800" s="451"/>
    </row>
    <row r="1801" spans="1:7" x14ac:dyDescent="0.25">
      <c r="B1801" s="449"/>
      <c r="C1801" s="83" t="str">
        <f ca="1">IF(OFFSET(Zdroj!BE$16,A1787-1,0)=0,"",CONCATENATE("B",$A$2+8," - ",Zdroj!$BE$15))</f>
        <v/>
      </c>
      <c r="D1801" s="81" t="str">
        <f ca="1">IF(C1801="","",CONCATENATE(OFFSET(Zdroj!BE$16,A1787-1,0)))</f>
        <v/>
      </c>
      <c r="E1801" s="35" t="str">
        <f ca="1">IF(C1801="","",OFFSET(Zdroj!BF$16,A1787-1,0))</f>
        <v/>
      </c>
      <c r="F1801" s="450"/>
      <c r="G1801" s="451"/>
    </row>
    <row r="1802" spans="1:7" x14ac:dyDescent="0.25">
      <c r="B1802" s="449"/>
      <c r="C1802" s="83" t="str">
        <f ca="1">IF(OFFSET(Zdroj!BG$16,A1787-1,0)=0,"",CONCATENATE("C",$A$2," - ",Zdroj!$BG$15))</f>
        <v/>
      </c>
      <c r="D1802" s="81" t="str">
        <f ca="1">IF(C1802="","",CONCATENATE(OFFSET(Zdroj!BG$16,A1787-1,0)))</f>
        <v/>
      </c>
      <c r="E1802" s="35" t="str">
        <f ca="1">IF(C1802="","",OFFSET(Zdroj!BH$16,A1787-1,0))</f>
        <v/>
      </c>
      <c r="F1802" s="450" t="str">
        <f t="shared" ref="F1802" ca="1" si="415">IF(SUM(E1802:E1803)=0,"",SUM(E1802:E1803))</f>
        <v/>
      </c>
      <c r="G1802" s="451"/>
    </row>
    <row r="1803" spans="1:7" x14ac:dyDescent="0.25">
      <c r="B1803" s="449"/>
      <c r="C1803" s="83" t="str">
        <f ca="1">IF(OFFSET(Zdroj!BI$16,A1787-1,0)=0,"",CONCATENATE("C",$A$2+1," - ",Zdroj!$BI$15))</f>
        <v/>
      </c>
      <c r="D1803" s="81" t="str">
        <f ca="1">IF(C1803="","",CONCATENATE(OFFSET(Zdroj!BI$16,A1787-1,0)))</f>
        <v/>
      </c>
      <c r="E1803" s="35" t="str">
        <f ca="1">IF(C1803="","",OFFSET(Zdroj!BJ$16,A1787-1,0))</f>
        <v/>
      </c>
      <c r="F1803" s="450"/>
      <c r="G1803" s="451"/>
    </row>
    <row r="1804" spans="1:7" x14ac:dyDescent="0.25">
      <c r="A1804">
        <f>SUM((ROW()+15)/17)</f>
        <v>107</v>
      </c>
      <c r="B1804" s="449" t="str">
        <f ca="1">IF(OFFSET(Zdroj!$B$16,A1804-1,0)&gt;0,CONCATENATE(A1804,"
","___ ","
",OFFSET(Zdroj!$B$16,A1804-1,0)),"")</f>
        <v/>
      </c>
      <c r="C1804" s="83" t="str">
        <f ca="1">IF(OFFSET(Zdroj!AI$16,A1804-1,0)=0,"",CONCATENATE("A",$A$2," - ",Zdroj!$AI$15))</f>
        <v/>
      </c>
      <c r="D1804" s="81" t="str">
        <f ca="1">IF(C1804="","",CONCATENATE(OFFSET(Zdroj!AI$16,A1804-1,0)," - ",OFFSET(Zdroj!BK$16,A1804-1,0)))</f>
        <v/>
      </c>
      <c r="E1804" s="35" t="str">
        <f ca="1">IF(C1804="","",OFFSET(Zdroj!BL$16,A1804-1,0))</f>
        <v/>
      </c>
      <c r="F1804" s="450" t="str">
        <f t="shared" ref="F1804" ca="1" si="416">IF(SUM(E1804:E1809)=0,"",SUM(E1804:E1809))</f>
        <v/>
      </c>
      <c r="G1804" s="451" t="str">
        <f t="shared" ref="G1804" ca="1" si="417">IF(SUM(E1804:E1820)=0,"",SUM(E1804:E1820))</f>
        <v/>
      </c>
    </row>
    <row r="1805" spans="1:7" x14ac:dyDescent="0.25">
      <c r="B1805" s="449"/>
      <c r="C1805" s="83" t="str">
        <f ca="1">IF(OFFSET(Zdroj!AJ$16,A1804-1,0)=0,"",CONCATENATE("A",$A$2+1," - ",Zdroj!$AJ$15))</f>
        <v/>
      </c>
      <c r="D1805" s="81" t="str">
        <f ca="1">IF(C1805="","",CONCATENATE(OFFSET(Zdroj!AJ$16,A1804-1,0)," - ",OFFSET(Zdroj!BM$16,A1804-1,0)))</f>
        <v/>
      </c>
      <c r="E1805" s="35" t="str">
        <f ca="1">IF(C1805="","",OFFSET(Zdroj!BN$16,A1804-1,0))</f>
        <v/>
      </c>
      <c r="F1805" s="450"/>
      <c r="G1805" s="451"/>
    </row>
    <row r="1806" spans="1:7" x14ac:dyDescent="0.25">
      <c r="B1806" s="449"/>
      <c r="C1806" s="83" t="str">
        <f ca="1">IF(OFFSET(Zdroj!AK$16,A1804-1,0)=0,"",CONCATENATE("A",$A$2+2," - ",Zdroj!$AK$15))</f>
        <v/>
      </c>
      <c r="D1806" s="81" t="str">
        <f ca="1">IF(C1806="","",CONCATENATE(OFFSET(Zdroj!AK$16,A1804-1,0)," - ",OFFSET(Zdroj!BO$16,A1804-1,0)))</f>
        <v/>
      </c>
      <c r="E1806" s="35" t="str">
        <f ca="1">IF(C1806="","",OFFSET(Zdroj!BP$16,A1804-1,0))</f>
        <v/>
      </c>
      <c r="F1806" s="450"/>
      <c r="G1806" s="451"/>
    </row>
    <row r="1807" spans="1:7" x14ac:dyDescent="0.25">
      <c r="B1807" s="449"/>
      <c r="C1807" s="83" t="str">
        <f ca="1">IF(OFFSET(Zdroj!AL$16,A1804-1,0)=0,"",CONCATENATE("A",$A$2+3," - ",Zdroj!$AL$15))</f>
        <v/>
      </c>
      <c r="D1807" s="81" t="str">
        <f ca="1">IF(C1807="","",CONCATENATE(OFFSET(Zdroj!AL$16,A1804-1,0)," - ",OFFSET(Zdroj!BQ$16,A1804-1,0)))</f>
        <v/>
      </c>
      <c r="E1807" s="35" t="str">
        <f ca="1">IF(C1807="","",OFFSET(Zdroj!BR$16,A1804-1,0))</f>
        <v/>
      </c>
      <c r="F1807" s="450"/>
      <c r="G1807" s="451"/>
    </row>
    <row r="1808" spans="1:7" x14ac:dyDescent="0.25">
      <c r="B1808" s="449"/>
      <c r="C1808" s="83" t="str">
        <f ca="1">IF(OFFSET(Zdroj!AM$16,A1804-1,0)=0,"",CONCATENATE("A",$A$2+4," - ",Zdroj!$AM$15))</f>
        <v/>
      </c>
      <c r="D1808" s="81" t="str">
        <f ca="1">IF(C1808="","",CONCATENATE(OFFSET(Zdroj!AM$16,A1804-1,0)," - ",OFFSET(Zdroj!BS$16,A1804-1,0)))</f>
        <v/>
      </c>
      <c r="E1808" s="35" t="str">
        <f ca="1">IF(C1808="","",OFFSET(Zdroj!BT$16,A1804-1,0))</f>
        <v/>
      </c>
      <c r="F1808" s="450"/>
      <c r="G1808" s="451"/>
    </row>
    <row r="1809" spans="1:7" x14ac:dyDescent="0.25">
      <c r="B1809" s="449"/>
      <c r="C1809" s="83" t="str">
        <f ca="1">IF(OFFSET(Zdroj!AN$16,A1804-1,0)=0,"",CONCATENATE("A",$A$2+5," - ",Zdroj!$AN$15))</f>
        <v/>
      </c>
      <c r="D1809" s="81" t="str">
        <f ca="1">IF(C1809="","",CONCATENATE(OFFSET(Zdroj!AN$16,A1804-1,0)," - ",OFFSET(Zdroj!BU$16,A1804-1,0)))</f>
        <v/>
      </c>
      <c r="E1809" s="35" t="str">
        <f ca="1">IF(C1809="","",OFFSET(Zdroj!BV$16,A1804-1,0))</f>
        <v/>
      </c>
      <c r="F1809" s="450"/>
      <c r="G1809" s="451"/>
    </row>
    <row r="1810" spans="1:7" x14ac:dyDescent="0.25">
      <c r="B1810" s="449"/>
      <c r="C1810" s="83" t="str">
        <f ca="1">IF(OFFSET(Zdroj!AO$16,A1804-1,0)=0,"",CONCATENATE("B",$A$2," - ",Zdroj!$AO$15))</f>
        <v/>
      </c>
      <c r="D1810" s="81" t="str">
        <f ca="1">IF(C1810="","",CONCATENATE(OFFSET(Zdroj!AO$16,A1804-1,0)))</f>
        <v/>
      </c>
      <c r="E1810" s="35" t="str">
        <f ca="1">IF(C1810="","",OFFSET(Zdroj!AP$16,A1804-1,0))</f>
        <v/>
      </c>
      <c r="F1810" s="450" t="str">
        <f t="shared" ref="F1810" ca="1" si="418">IF(SUM(E1810:E1818)=0,"",SUM(E1810:E1818))</f>
        <v/>
      </c>
      <c r="G1810" s="451"/>
    </row>
    <row r="1811" spans="1:7" x14ac:dyDescent="0.25">
      <c r="B1811" s="449"/>
      <c r="C1811" s="83" t="str">
        <f ca="1">IF(OFFSET(Zdroj!AQ$16,A1804-1,0)=0,"",CONCATENATE("B",$A$2+1," - ",Zdroj!$AQ$15))</f>
        <v/>
      </c>
      <c r="D1811" s="81" t="str">
        <f ca="1">IF(C1811="","",CONCATENATE(OFFSET(Zdroj!AQ$16,A1804-1,0)))</f>
        <v/>
      </c>
      <c r="E1811" s="35" t="str">
        <f ca="1">IF(C1811="","",OFFSET(Zdroj!AR$16,A1804-1,0))</f>
        <v/>
      </c>
      <c r="F1811" s="450"/>
      <c r="G1811" s="451"/>
    </row>
    <row r="1812" spans="1:7" x14ac:dyDescent="0.25">
      <c r="B1812" s="449"/>
      <c r="C1812" s="83" t="str">
        <f ca="1">IF(OFFSET(Zdroj!AS$16,A1804-1,0)=0,"",CONCATENATE("B",$A$2+2," - ",Zdroj!$AS$15))</f>
        <v/>
      </c>
      <c r="D1812" s="81" t="str">
        <f ca="1">IF(C1812="","",CONCATENATE(OFFSET(Zdroj!AS$16,A1804-1,0)))</f>
        <v/>
      </c>
      <c r="E1812" s="35" t="str">
        <f ca="1">IF(C1812="","",OFFSET(Zdroj!AT$16,A1804-1,0))</f>
        <v/>
      </c>
      <c r="F1812" s="450"/>
      <c r="G1812" s="451"/>
    </row>
    <row r="1813" spans="1:7" x14ac:dyDescent="0.25">
      <c r="B1813" s="449"/>
      <c r="C1813" s="83" t="str">
        <f ca="1">IF(OFFSET(Zdroj!AU$16,A1804-1,0)=0,"",CONCATENATE("B",$A$2+3," - ",Zdroj!$AU$15))</f>
        <v/>
      </c>
      <c r="D1813" s="81" t="str">
        <f ca="1">IF(C1813="","",CONCATENATE(OFFSET(Zdroj!AU$16,A1804-1,0)))</f>
        <v/>
      </c>
      <c r="E1813" s="35" t="str">
        <f ca="1">IF(C1813="","",OFFSET(Zdroj!AV$16,A1804-1,0))</f>
        <v/>
      </c>
      <c r="F1813" s="450"/>
      <c r="G1813" s="451"/>
    </row>
    <row r="1814" spans="1:7" x14ac:dyDescent="0.25">
      <c r="B1814" s="449"/>
      <c r="C1814" s="83" t="str">
        <f ca="1">IF(OFFSET(Zdroj!AW$16,A1804-1,0)=0,"",CONCATENATE("B",$A$2+4," - ",Zdroj!$AW$15))</f>
        <v/>
      </c>
      <c r="D1814" s="81" t="str">
        <f ca="1">IF(C1814="","",CONCATENATE(OFFSET(Zdroj!AW$16,A1804-1,0)))</f>
        <v/>
      </c>
      <c r="E1814" s="35" t="str">
        <f ca="1">IF(C1814="","",OFFSET(Zdroj!AX$16,A1804-1,0))</f>
        <v/>
      </c>
      <c r="F1814" s="450"/>
      <c r="G1814" s="451"/>
    </row>
    <row r="1815" spans="1:7" x14ac:dyDescent="0.25">
      <c r="B1815" s="449"/>
      <c r="C1815" s="83" t="str">
        <f ca="1">IF(OFFSET(Zdroj!AY$16,A1804-1,0)=0,"",CONCATENATE("B",$A$2+5," - ",Zdroj!$AY$15))</f>
        <v/>
      </c>
      <c r="D1815" s="81" t="str">
        <f ca="1">IF(C1815="","",CONCATENATE(OFFSET(Zdroj!AY$16,A1804-1,0)))</f>
        <v/>
      </c>
      <c r="E1815" s="35" t="str">
        <f ca="1">IF(C1815="","",OFFSET(Zdroj!AZ$16,A1804-1,0))</f>
        <v/>
      </c>
      <c r="F1815" s="450"/>
      <c r="G1815" s="451"/>
    </row>
    <row r="1816" spans="1:7" x14ac:dyDescent="0.25">
      <c r="B1816" s="449"/>
      <c r="C1816" s="83" t="str">
        <f ca="1">IF(OFFSET(Zdroj!BA$16,A1804-1,0)=0,"",CONCATENATE("B",$A$2+6," - ",Zdroj!$BA$15))</f>
        <v/>
      </c>
      <c r="D1816" s="81" t="str">
        <f ca="1">IF(C1816="","",CONCATENATE(OFFSET(Zdroj!BA$16,A1804-1,0)))</f>
        <v/>
      </c>
      <c r="E1816" s="35" t="str">
        <f ca="1">IF(C1816="","",OFFSET(Zdroj!BB$16,A1804-1,0))</f>
        <v/>
      </c>
      <c r="F1816" s="450"/>
      <c r="G1816" s="451"/>
    </row>
    <row r="1817" spans="1:7" x14ac:dyDescent="0.25">
      <c r="B1817" s="449"/>
      <c r="C1817" s="83" t="str">
        <f ca="1">IF(OFFSET(Zdroj!BC$16,A1804-1,0)=0,"",CONCATENATE("B",$A$2+7," - ",Zdroj!$BC$15))</f>
        <v/>
      </c>
      <c r="D1817" s="81" t="str">
        <f ca="1">IF(C1817="","",CONCATENATE(OFFSET(Zdroj!BC$16,A1804-1,0)))</f>
        <v/>
      </c>
      <c r="E1817" s="35" t="str">
        <f ca="1">IF(C1817="","",OFFSET(Zdroj!BD$16,A1804-1,0))</f>
        <v/>
      </c>
      <c r="F1817" s="450"/>
      <c r="G1817" s="451"/>
    </row>
    <row r="1818" spans="1:7" x14ac:dyDescent="0.25">
      <c r="B1818" s="449"/>
      <c r="C1818" s="83" t="str">
        <f ca="1">IF(OFFSET(Zdroj!BE$16,A1804-1,0)=0,"",CONCATENATE("B",$A$2+8," - ",Zdroj!$BE$15))</f>
        <v/>
      </c>
      <c r="D1818" s="81" t="str">
        <f ca="1">IF(C1818="","",CONCATENATE(OFFSET(Zdroj!BE$16,A1804-1,0)))</f>
        <v/>
      </c>
      <c r="E1818" s="35" t="str">
        <f ca="1">IF(C1818="","",OFFSET(Zdroj!BF$16,A1804-1,0))</f>
        <v/>
      </c>
      <c r="F1818" s="450"/>
      <c r="G1818" s="451"/>
    </row>
    <row r="1819" spans="1:7" x14ac:dyDescent="0.25">
      <c r="B1819" s="449"/>
      <c r="C1819" s="83" t="str">
        <f ca="1">IF(OFFSET(Zdroj!BG$16,A1804-1,0)=0,"",CONCATENATE("C",$A$2," - ",Zdroj!$BG$15))</f>
        <v/>
      </c>
      <c r="D1819" s="81" t="str">
        <f ca="1">IF(C1819="","",CONCATENATE(OFFSET(Zdroj!BG$16,A1804-1,0)))</f>
        <v/>
      </c>
      <c r="E1819" s="35" t="str">
        <f ca="1">IF(C1819="","",OFFSET(Zdroj!BH$16,A1804-1,0))</f>
        <v/>
      </c>
      <c r="F1819" s="450" t="str">
        <f t="shared" ref="F1819" ca="1" si="419">IF(SUM(E1819:E1820)=0,"",SUM(E1819:E1820))</f>
        <v/>
      </c>
      <c r="G1819" s="451"/>
    </row>
    <row r="1820" spans="1:7" x14ac:dyDescent="0.25">
      <c r="B1820" s="449"/>
      <c r="C1820" s="83" t="str">
        <f ca="1">IF(OFFSET(Zdroj!BI$16,A1804-1,0)=0,"",CONCATENATE("C",$A$2+1," - ",Zdroj!$BI$15))</f>
        <v/>
      </c>
      <c r="D1820" s="81" t="str">
        <f ca="1">IF(C1820="","",CONCATENATE(OFFSET(Zdroj!BI$16,A1804-1,0)))</f>
        <v/>
      </c>
      <c r="E1820" s="35" t="str">
        <f ca="1">IF(C1820="","",OFFSET(Zdroj!BJ$16,A1804-1,0))</f>
        <v/>
      </c>
      <c r="F1820" s="450"/>
      <c r="G1820" s="451"/>
    </row>
    <row r="1821" spans="1:7" x14ac:dyDescent="0.25">
      <c r="A1821">
        <f>SUM((ROW()+15)/17)</f>
        <v>108</v>
      </c>
      <c r="B1821" s="449" t="str">
        <f ca="1">IF(OFFSET(Zdroj!$B$16,A1821-1,0)&gt;0,CONCATENATE(A1821,"
","___ ","
",OFFSET(Zdroj!$B$16,A1821-1,0)),"")</f>
        <v/>
      </c>
      <c r="C1821" s="83" t="str">
        <f ca="1">IF(OFFSET(Zdroj!AI$16,A1821-1,0)=0,"",CONCATENATE("A",$A$2," - ",Zdroj!$AI$15))</f>
        <v/>
      </c>
      <c r="D1821" s="81" t="str">
        <f ca="1">IF(C1821="","",CONCATENATE(OFFSET(Zdroj!AI$16,A1821-1,0)," - ",OFFSET(Zdroj!BK$16,A1821-1,0)))</f>
        <v/>
      </c>
      <c r="E1821" s="35" t="str">
        <f ca="1">IF(C1821="","",OFFSET(Zdroj!BL$16,A1821-1,0))</f>
        <v/>
      </c>
      <c r="F1821" s="450" t="str">
        <f t="shared" ref="F1821" ca="1" si="420">IF(SUM(E1821:E1826)=0,"",SUM(E1821:E1826))</f>
        <v/>
      </c>
      <c r="G1821" s="451" t="str">
        <f t="shared" ref="G1821" ca="1" si="421">IF(SUM(E1821:E1837)=0,"",SUM(E1821:E1837))</f>
        <v/>
      </c>
    </row>
    <row r="1822" spans="1:7" x14ac:dyDescent="0.25">
      <c r="B1822" s="449"/>
      <c r="C1822" s="83" t="str">
        <f ca="1">IF(OFFSET(Zdroj!AJ$16,A1821-1,0)=0,"",CONCATENATE("A",$A$2+1," - ",Zdroj!$AJ$15))</f>
        <v/>
      </c>
      <c r="D1822" s="81" t="str">
        <f ca="1">IF(C1822="","",CONCATENATE(OFFSET(Zdroj!AJ$16,A1821-1,0)," - ",OFFSET(Zdroj!BM$16,A1821-1,0)))</f>
        <v/>
      </c>
      <c r="E1822" s="35" t="str">
        <f ca="1">IF(C1822="","",OFFSET(Zdroj!BN$16,A1821-1,0))</f>
        <v/>
      </c>
      <c r="F1822" s="450"/>
      <c r="G1822" s="451"/>
    </row>
    <row r="1823" spans="1:7" x14ac:dyDescent="0.25">
      <c r="B1823" s="449"/>
      <c r="C1823" s="83" t="str">
        <f ca="1">IF(OFFSET(Zdroj!AK$16,A1821-1,0)=0,"",CONCATENATE("A",$A$2+2," - ",Zdroj!$AK$15))</f>
        <v/>
      </c>
      <c r="D1823" s="81" t="str">
        <f ca="1">IF(C1823="","",CONCATENATE(OFFSET(Zdroj!AK$16,A1821-1,0)," - ",OFFSET(Zdroj!BO$16,A1821-1,0)))</f>
        <v/>
      </c>
      <c r="E1823" s="35" t="str">
        <f ca="1">IF(C1823="","",OFFSET(Zdroj!BP$16,A1821-1,0))</f>
        <v/>
      </c>
      <c r="F1823" s="450"/>
      <c r="G1823" s="451"/>
    </row>
    <row r="1824" spans="1:7" x14ac:dyDescent="0.25">
      <c r="B1824" s="449"/>
      <c r="C1824" s="83" t="str">
        <f ca="1">IF(OFFSET(Zdroj!AL$16,A1821-1,0)=0,"",CONCATENATE("A",$A$2+3," - ",Zdroj!$AL$15))</f>
        <v/>
      </c>
      <c r="D1824" s="81" t="str">
        <f ca="1">IF(C1824="","",CONCATENATE(OFFSET(Zdroj!AL$16,A1821-1,0)," - ",OFFSET(Zdroj!BQ$16,A1821-1,0)))</f>
        <v/>
      </c>
      <c r="E1824" s="35" t="str">
        <f ca="1">IF(C1824="","",OFFSET(Zdroj!BR$16,A1821-1,0))</f>
        <v/>
      </c>
      <c r="F1824" s="450"/>
      <c r="G1824" s="451"/>
    </row>
    <row r="1825" spans="1:7" x14ac:dyDescent="0.25">
      <c r="B1825" s="449"/>
      <c r="C1825" s="83" t="str">
        <f ca="1">IF(OFFSET(Zdroj!AM$16,A1821-1,0)=0,"",CONCATENATE("A",$A$2+4," - ",Zdroj!$AM$15))</f>
        <v/>
      </c>
      <c r="D1825" s="81" t="str">
        <f ca="1">IF(C1825="","",CONCATENATE(OFFSET(Zdroj!AM$16,A1821-1,0)," - ",OFFSET(Zdroj!BS$16,A1821-1,0)))</f>
        <v/>
      </c>
      <c r="E1825" s="35" t="str">
        <f ca="1">IF(C1825="","",OFFSET(Zdroj!BT$16,A1821-1,0))</f>
        <v/>
      </c>
      <c r="F1825" s="450"/>
      <c r="G1825" s="451"/>
    </row>
    <row r="1826" spans="1:7" x14ac:dyDescent="0.25">
      <c r="B1826" s="449"/>
      <c r="C1826" s="83" t="str">
        <f ca="1">IF(OFFSET(Zdroj!AN$16,A1821-1,0)=0,"",CONCATENATE("A",$A$2+5," - ",Zdroj!$AN$15))</f>
        <v/>
      </c>
      <c r="D1826" s="81" t="str">
        <f ca="1">IF(C1826="","",CONCATENATE(OFFSET(Zdroj!AN$16,A1821-1,0)," - ",OFFSET(Zdroj!BU$16,A1821-1,0)))</f>
        <v/>
      </c>
      <c r="E1826" s="35" t="str">
        <f ca="1">IF(C1826="","",OFFSET(Zdroj!BV$16,A1821-1,0))</f>
        <v/>
      </c>
      <c r="F1826" s="450"/>
      <c r="G1826" s="451"/>
    </row>
    <row r="1827" spans="1:7" x14ac:dyDescent="0.25">
      <c r="B1827" s="449"/>
      <c r="C1827" s="83" t="str">
        <f ca="1">IF(OFFSET(Zdroj!AO$16,A1821-1,0)=0,"",CONCATENATE("B",$A$2," - ",Zdroj!$AO$15))</f>
        <v/>
      </c>
      <c r="D1827" s="81" t="str">
        <f ca="1">IF(C1827="","",CONCATENATE(OFFSET(Zdroj!AO$16,A1821-1,0)))</f>
        <v/>
      </c>
      <c r="E1827" s="35" t="str">
        <f ca="1">IF(C1827="","",OFFSET(Zdroj!AP$16,A1821-1,0))</f>
        <v/>
      </c>
      <c r="F1827" s="450" t="str">
        <f t="shared" ref="F1827" ca="1" si="422">IF(SUM(E1827:E1835)=0,"",SUM(E1827:E1835))</f>
        <v/>
      </c>
      <c r="G1827" s="451"/>
    </row>
    <row r="1828" spans="1:7" x14ac:dyDescent="0.25">
      <c r="B1828" s="449"/>
      <c r="C1828" s="83" t="str">
        <f ca="1">IF(OFFSET(Zdroj!AQ$16,A1821-1,0)=0,"",CONCATENATE("B",$A$2+1," - ",Zdroj!$AQ$15))</f>
        <v/>
      </c>
      <c r="D1828" s="81" t="str">
        <f ca="1">IF(C1828="","",CONCATENATE(OFFSET(Zdroj!AQ$16,A1821-1,0)))</f>
        <v/>
      </c>
      <c r="E1828" s="35" t="str">
        <f ca="1">IF(C1828="","",OFFSET(Zdroj!AR$16,A1821-1,0))</f>
        <v/>
      </c>
      <c r="F1828" s="450"/>
      <c r="G1828" s="451"/>
    </row>
    <row r="1829" spans="1:7" x14ac:dyDescent="0.25">
      <c r="B1829" s="449"/>
      <c r="C1829" s="83" t="str">
        <f ca="1">IF(OFFSET(Zdroj!AS$16,A1821-1,0)=0,"",CONCATENATE("B",$A$2+2," - ",Zdroj!$AS$15))</f>
        <v/>
      </c>
      <c r="D1829" s="81" t="str">
        <f ca="1">IF(C1829="","",CONCATENATE(OFFSET(Zdroj!AS$16,A1821-1,0)))</f>
        <v/>
      </c>
      <c r="E1829" s="35" t="str">
        <f ca="1">IF(C1829="","",OFFSET(Zdroj!AT$16,A1821-1,0))</f>
        <v/>
      </c>
      <c r="F1829" s="450"/>
      <c r="G1829" s="451"/>
    </row>
    <row r="1830" spans="1:7" x14ac:dyDescent="0.25">
      <c r="B1830" s="449"/>
      <c r="C1830" s="83" t="str">
        <f ca="1">IF(OFFSET(Zdroj!AU$16,A1821-1,0)=0,"",CONCATENATE("B",$A$2+3," - ",Zdroj!$AU$15))</f>
        <v/>
      </c>
      <c r="D1830" s="81" t="str">
        <f ca="1">IF(C1830="","",CONCATENATE(OFFSET(Zdroj!AU$16,A1821-1,0)))</f>
        <v/>
      </c>
      <c r="E1830" s="35" t="str">
        <f ca="1">IF(C1830="","",OFFSET(Zdroj!AV$16,A1821-1,0))</f>
        <v/>
      </c>
      <c r="F1830" s="450"/>
      <c r="G1830" s="451"/>
    </row>
    <row r="1831" spans="1:7" x14ac:dyDescent="0.25">
      <c r="B1831" s="449"/>
      <c r="C1831" s="83" t="str">
        <f ca="1">IF(OFFSET(Zdroj!AW$16,A1821-1,0)=0,"",CONCATENATE("B",$A$2+4," - ",Zdroj!$AW$15))</f>
        <v/>
      </c>
      <c r="D1831" s="81" t="str">
        <f ca="1">IF(C1831="","",CONCATENATE(OFFSET(Zdroj!AW$16,A1821-1,0)))</f>
        <v/>
      </c>
      <c r="E1831" s="35" t="str">
        <f ca="1">IF(C1831="","",OFFSET(Zdroj!AX$16,A1821-1,0))</f>
        <v/>
      </c>
      <c r="F1831" s="450"/>
      <c r="G1831" s="451"/>
    </row>
    <row r="1832" spans="1:7" x14ac:dyDescent="0.25">
      <c r="B1832" s="449"/>
      <c r="C1832" s="83" t="str">
        <f ca="1">IF(OFFSET(Zdroj!AY$16,A1821-1,0)=0,"",CONCATENATE("B",$A$2+5," - ",Zdroj!$AY$15))</f>
        <v/>
      </c>
      <c r="D1832" s="81" t="str">
        <f ca="1">IF(C1832="","",CONCATENATE(OFFSET(Zdroj!AY$16,A1821-1,0)))</f>
        <v/>
      </c>
      <c r="E1832" s="35" t="str">
        <f ca="1">IF(C1832="","",OFFSET(Zdroj!AZ$16,A1821-1,0))</f>
        <v/>
      </c>
      <c r="F1832" s="450"/>
      <c r="G1832" s="451"/>
    </row>
    <row r="1833" spans="1:7" x14ac:dyDescent="0.25">
      <c r="B1833" s="449"/>
      <c r="C1833" s="83" t="str">
        <f ca="1">IF(OFFSET(Zdroj!BA$16,A1821-1,0)=0,"",CONCATENATE("B",$A$2+6," - ",Zdroj!$BA$15))</f>
        <v/>
      </c>
      <c r="D1833" s="81" t="str">
        <f ca="1">IF(C1833="","",CONCATENATE(OFFSET(Zdroj!BA$16,A1821-1,0)))</f>
        <v/>
      </c>
      <c r="E1833" s="35" t="str">
        <f ca="1">IF(C1833="","",OFFSET(Zdroj!BB$16,A1821-1,0))</f>
        <v/>
      </c>
      <c r="F1833" s="450"/>
      <c r="G1833" s="451"/>
    </row>
    <row r="1834" spans="1:7" x14ac:dyDescent="0.25">
      <c r="B1834" s="449"/>
      <c r="C1834" s="83" t="str">
        <f ca="1">IF(OFFSET(Zdroj!BC$16,A1821-1,0)=0,"",CONCATENATE("B",$A$2+7," - ",Zdroj!$BC$15))</f>
        <v/>
      </c>
      <c r="D1834" s="81" t="str">
        <f ca="1">IF(C1834="","",CONCATENATE(OFFSET(Zdroj!BC$16,A1821-1,0)))</f>
        <v/>
      </c>
      <c r="E1834" s="35" t="str">
        <f ca="1">IF(C1834="","",OFFSET(Zdroj!BD$16,A1821-1,0))</f>
        <v/>
      </c>
      <c r="F1834" s="450"/>
      <c r="G1834" s="451"/>
    </row>
    <row r="1835" spans="1:7" x14ac:dyDescent="0.25">
      <c r="B1835" s="449"/>
      <c r="C1835" s="83" t="str">
        <f ca="1">IF(OFFSET(Zdroj!BE$16,A1821-1,0)=0,"",CONCATENATE("B",$A$2+8," - ",Zdroj!$BE$15))</f>
        <v/>
      </c>
      <c r="D1835" s="81" t="str">
        <f ca="1">IF(C1835="","",CONCATENATE(OFFSET(Zdroj!BE$16,A1821-1,0)))</f>
        <v/>
      </c>
      <c r="E1835" s="35" t="str">
        <f ca="1">IF(C1835="","",OFFSET(Zdroj!BF$16,A1821-1,0))</f>
        <v/>
      </c>
      <c r="F1835" s="450"/>
      <c r="G1835" s="451"/>
    </row>
    <row r="1836" spans="1:7" x14ac:dyDescent="0.25">
      <c r="B1836" s="449"/>
      <c r="C1836" s="83" t="str">
        <f ca="1">IF(OFFSET(Zdroj!BG$16,A1821-1,0)=0,"",CONCATENATE("C",$A$2," - ",Zdroj!$BG$15))</f>
        <v/>
      </c>
      <c r="D1836" s="81" t="str">
        <f ca="1">IF(C1836="","",CONCATENATE(OFFSET(Zdroj!BG$16,A1821-1,0)))</f>
        <v/>
      </c>
      <c r="E1836" s="35" t="str">
        <f ca="1">IF(C1836="","",OFFSET(Zdroj!BH$16,A1821-1,0))</f>
        <v/>
      </c>
      <c r="F1836" s="450" t="str">
        <f t="shared" ref="F1836" ca="1" si="423">IF(SUM(E1836:E1837)=0,"",SUM(E1836:E1837))</f>
        <v/>
      </c>
      <c r="G1836" s="451"/>
    </row>
    <row r="1837" spans="1:7" x14ac:dyDescent="0.25">
      <c r="B1837" s="449"/>
      <c r="C1837" s="83" t="str">
        <f ca="1">IF(OFFSET(Zdroj!BI$16,A1821-1,0)=0,"",CONCATENATE("C",$A$2+1," - ",Zdroj!$BI$15))</f>
        <v/>
      </c>
      <c r="D1837" s="81" t="str">
        <f ca="1">IF(C1837="","",CONCATENATE(OFFSET(Zdroj!BI$16,A1821-1,0)))</f>
        <v/>
      </c>
      <c r="E1837" s="35" t="str">
        <f ca="1">IF(C1837="","",OFFSET(Zdroj!BJ$16,A1821-1,0))</f>
        <v/>
      </c>
      <c r="F1837" s="450"/>
      <c r="G1837" s="451"/>
    </row>
    <row r="1838" spans="1:7" x14ac:dyDescent="0.25">
      <c r="A1838">
        <f>SUM((ROW()+15)/17)</f>
        <v>109</v>
      </c>
      <c r="B1838" s="449" t="str">
        <f ca="1">IF(OFFSET(Zdroj!$B$16,A1838-1,0)&gt;0,CONCATENATE(A1838,"
","___ ","
",OFFSET(Zdroj!$B$16,A1838-1,0)),"")</f>
        <v/>
      </c>
      <c r="C1838" s="83" t="str">
        <f ca="1">IF(OFFSET(Zdroj!AI$16,A1838-1,0)=0,"",CONCATENATE("A",$A$2," - ",Zdroj!$AI$15))</f>
        <v/>
      </c>
      <c r="D1838" s="81" t="str">
        <f ca="1">IF(C1838="","",CONCATENATE(OFFSET(Zdroj!AI$16,A1838-1,0)," - ",OFFSET(Zdroj!BK$16,A1838-1,0)))</f>
        <v/>
      </c>
      <c r="E1838" s="35" t="str">
        <f ca="1">IF(C1838="","",OFFSET(Zdroj!BL$16,A1838-1,0))</f>
        <v/>
      </c>
      <c r="F1838" s="450" t="str">
        <f t="shared" ref="F1838" ca="1" si="424">IF(SUM(E1838:E1843)=0,"",SUM(E1838:E1843))</f>
        <v/>
      </c>
      <c r="G1838" s="451" t="str">
        <f t="shared" ref="G1838" ca="1" si="425">IF(SUM(E1838:E1854)=0,"",SUM(E1838:E1854))</f>
        <v/>
      </c>
    </row>
    <row r="1839" spans="1:7" x14ac:dyDescent="0.25">
      <c r="B1839" s="449"/>
      <c r="C1839" s="83" t="str">
        <f ca="1">IF(OFFSET(Zdroj!AJ$16,A1838-1,0)=0,"",CONCATENATE("A",$A$2+1," - ",Zdroj!$AJ$15))</f>
        <v/>
      </c>
      <c r="D1839" s="81" t="str">
        <f ca="1">IF(C1839="","",CONCATENATE(OFFSET(Zdroj!AJ$16,A1838-1,0)," - ",OFFSET(Zdroj!BM$16,A1838-1,0)))</f>
        <v/>
      </c>
      <c r="E1839" s="35" t="str">
        <f ca="1">IF(C1839="","",OFFSET(Zdroj!BN$16,A1838-1,0))</f>
        <v/>
      </c>
      <c r="F1839" s="450"/>
      <c r="G1839" s="451"/>
    </row>
    <row r="1840" spans="1:7" x14ac:dyDescent="0.25">
      <c r="B1840" s="449"/>
      <c r="C1840" s="83" t="str">
        <f ca="1">IF(OFFSET(Zdroj!AK$16,A1838-1,0)=0,"",CONCATENATE("A",$A$2+2," - ",Zdroj!$AK$15))</f>
        <v/>
      </c>
      <c r="D1840" s="81" t="str">
        <f ca="1">IF(C1840="","",CONCATENATE(OFFSET(Zdroj!AK$16,A1838-1,0)," - ",OFFSET(Zdroj!BO$16,A1838-1,0)))</f>
        <v/>
      </c>
      <c r="E1840" s="35" t="str">
        <f ca="1">IF(C1840="","",OFFSET(Zdroj!BP$16,A1838-1,0))</f>
        <v/>
      </c>
      <c r="F1840" s="450"/>
      <c r="G1840" s="451"/>
    </row>
    <row r="1841" spans="1:7" x14ac:dyDescent="0.25">
      <c r="B1841" s="449"/>
      <c r="C1841" s="83" t="str">
        <f ca="1">IF(OFFSET(Zdroj!AL$16,A1838-1,0)=0,"",CONCATENATE("A",$A$2+3," - ",Zdroj!$AL$15))</f>
        <v/>
      </c>
      <c r="D1841" s="81" t="str">
        <f ca="1">IF(C1841="","",CONCATENATE(OFFSET(Zdroj!AL$16,A1838-1,0)," - ",OFFSET(Zdroj!BQ$16,A1838-1,0)))</f>
        <v/>
      </c>
      <c r="E1841" s="35" t="str">
        <f ca="1">IF(C1841="","",OFFSET(Zdroj!BR$16,A1838-1,0))</f>
        <v/>
      </c>
      <c r="F1841" s="450"/>
      <c r="G1841" s="451"/>
    </row>
    <row r="1842" spans="1:7" x14ac:dyDescent="0.25">
      <c r="B1842" s="449"/>
      <c r="C1842" s="83" t="str">
        <f ca="1">IF(OFFSET(Zdroj!AM$16,A1838-1,0)=0,"",CONCATENATE("A",$A$2+4," - ",Zdroj!$AM$15))</f>
        <v/>
      </c>
      <c r="D1842" s="81" t="str">
        <f ca="1">IF(C1842="","",CONCATENATE(OFFSET(Zdroj!AM$16,A1838-1,0)," - ",OFFSET(Zdroj!BS$16,A1838-1,0)))</f>
        <v/>
      </c>
      <c r="E1842" s="35" t="str">
        <f ca="1">IF(C1842="","",OFFSET(Zdroj!BT$16,A1838-1,0))</f>
        <v/>
      </c>
      <c r="F1842" s="450"/>
      <c r="G1842" s="451"/>
    </row>
    <row r="1843" spans="1:7" x14ac:dyDescent="0.25">
      <c r="B1843" s="449"/>
      <c r="C1843" s="83" t="str">
        <f ca="1">IF(OFFSET(Zdroj!AN$16,A1838-1,0)=0,"",CONCATENATE("A",$A$2+5," - ",Zdroj!$AN$15))</f>
        <v/>
      </c>
      <c r="D1843" s="81" t="str">
        <f ca="1">IF(C1843="","",CONCATENATE(OFFSET(Zdroj!AN$16,A1838-1,0)," - ",OFFSET(Zdroj!BU$16,A1838-1,0)))</f>
        <v/>
      </c>
      <c r="E1843" s="35" t="str">
        <f ca="1">IF(C1843="","",OFFSET(Zdroj!BV$16,A1838-1,0))</f>
        <v/>
      </c>
      <c r="F1843" s="450"/>
      <c r="G1843" s="451"/>
    </row>
    <row r="1844" spans="1:7" x14ac:dyDescent="0.25">
      <c r="B1844" s="449"/>
      <c r="C1844" s="83" t="str">
        <f ca="1">IF(OFFSET(Zdroj!AO$16,A1838-1,0)=0,"",CONCATENATE("B",$A$2," - ",Zdroj!$AO$15))</f>
        <v/>
      </c>
      <c r="D1844" s="81" t="str">
        <f ca="1">IF(C1844="","",CONCATENATE(OFFSET(Zdroj!AO$16,A1838-1,0)))</f>
        <v/>
      </c>
      <c r="E1844" s="35" t="str">
        <f ca="1">IF(C1844="","",OFFSET(Zdroj!AP$16,A1838-1,0))</f>
        <v/>
      </c>
      <c r="F1844" s="450" t="str">
        <f t="shared" ref="F1844" ca="1" si="426">IF(SUM(E1844:E1852)=0,"",SUM(E1844:E1852))</f>
        <v/>
      </c>
      <c r="G1844" s="451"/>
    </row>
    <row r="1845" spans="1:7" x14ac:dyDescent="0.25">
      <c r="B1845" s="449"/>
      <c r="C1845" s="83" t="str">
        <f ca="1">IF(OFFSET(Zdroj!AQ$16,A1838-1,0)=0,"",CONCATENATE("B",$A$2+1," - ",Zdroj!$AQ$15))</f>
        <v/>
      </c>
      <c r="D1845" s="81" t="str">
        <f ca="1">IF(C1845="","",CONCATENATE(OFFSET(Zdroj!AQ$16,A1838-1,0)))</f>
        <v/>
      </c>
      <c r="E1845" s="35" t="str">
        <f ca="1">IF(C1845="","",OFFSET(Zdroj!AR$16,A1838-1,0))</f>
        <v/>
      </c>
      <c r="F1845" s="450"/>
      <c r="G1845" s="451"/>
    </row>
    <row r="1846" spans="1:7" x14ac:dyDescent="0.25">
      <c r="B1846" s="449"/>
      <c r="C1846" s="83" t="str">
        <f ca="1">IF(OFFSET(Zdroj!AS$16,A1838-1,0)=0,"",CONCATENATE("B",$A$2+2," - ",Zdroj!$AS$15))</f>
        <v/>
      </c>
      <c r="D1846" s="81" t="str">
        <f ca="1">IF(C1846="","",CONCATENATE(OFFSET(Zdroj!AS$16,A1838-1,0)))</f>
        <v/>
      </c>
      <c r="E1846" s="35" t="str">
        <f ca="1">IF(C1846="","",OFFSET(Zdroj!AT$16,A1838-1,0))</f>
        <v/>
      </c>
      <c r="F1846" s="450"/>
      <c r="G1846" s="451"/>
    </row>
    <row r="1847" spans="1:7" x14ac:dyDescent="0.25">
      <c r="B1847" s="449"/>
      <c r="C1847" s="83" t="str">
        <f ca="1">IF(OFFSET(Zdroj!AU$16,A1838-1,0)=0,"",CONCATENATE("B",$A$2+3," - ",Zdroj!$AU$15))</f>
        <v/>
      </c>
      <c r="D1847" s="81" t="str">
        <f ca="1">IF(C1847="","",CONCATENATE(OFFSET(Zdroj!AU$16,A1838-1,0)))</f>
        <v/>
      </c>
      <c r="E1847" s="35" t="str">
        <f ca="1">IF(C1847="","",OFFSET(Zdroj!AV$16,A1838-1,0))</f>
        <v/>
      </c>
      <c r="F1847" s="450"/>
      <c r="G1847" s="451"/>
    </row>
    <row r="1848" spans="1:7" x14ac:dyDescent="0.25">
      <c r="B1848" s="449"/>
      <c r="C1848" s="83" t="str">
        <f ca="1">IF(OFFSET(Zdroj!AW$16,A1838-1,0)=0,"",CONCATENATE("B",$A$2+4," - ",Zdroj!$AW$15))</f>
        <v/>
      </c>
      <c r="D1848" s="81" t="str">
        <f ca="1">IF(C1848="","",CONCATENATE(OFFSET(Zdroj!AW$16,A1838-1,0)))</f>
        <v/>
      </c>
      <c r="E1848" s="35" t="str">
        <f ca="1">IF(C1848="","",OFFSET(Zdroj!AX$16,A1838-1,0))</f>
        <v/>
      </c>
      <c r="F1848" s="450"/>
      <c r="G1848" s="451"/>
    </row>
    <row r="1849" spans="1:7" x14ac:dyDescent="0.25">
      <c r="B1849" s="449"/>
      <c r="C1849" s="83" t="str">
        <f ca="1">IF(OFFSET(Zdroj!AY$16,A1838-1,0)=0,"",CONCATENATE("B",$A$2+5," - ",Zdroj!$AY$15))</f>
        <v/>
      </c>
      <c r="D1849" s="81" t="str">
        <f ca="1">IF(C1849="","",CONCATENATE(OFFSET(Zdroj!AY$16,A1838-1,0)))</f>
        <v/>
      </c>
      <c r="E1849" s="35" t="str">
        <f ca="1">IF(C1849="","",OFFSET(Zdroj!AZ$16,A1838-1,0))</f>
        <v/>
      </c>
      <c r="F1849" s="450"/>
      <c r="G1849" s="451"/>
    </row>
    <row r="1850" spans="1:7" x14ac:dyDescent="0.25">
      <c r="B1850" s="449"/>
      <c r="C1850" s="83" t="str">
        <f ca="1">IF(OFFSET(Zdroj!BA$16,A1838-1,0)=0,"",CONCATENATE("B",$A$2+6," - ",Zdroj!$BA$15))</f>
        <v/>
      </c>
      <c r="D1850" s="81" t="str">
        <f ca="1">IF(C1850="","",CONCATENATE(OFFSET(Zdroj!BA$16,A1838-1,0)))</f>
        <v/>
      </c>
      <c r="E1850" s="35" t="str">
        <f ca="1">IF(C1850="","",OFFSET(Zdroj!BB$16,A1838-1,0))</f>
        <v/>
      </c>
      <c r="F1850" s="450"/>
      <c r="G1850" s="451"/>
    </row>
    <row r="1851" spans="1:7" x14ac:dyDescent="0.25">
      <c r="B1851" s="449"/>
      <c r="C1851" s="83" t="str">
        <f ca="1">IF(OFFSET(Zdroj!BC$16,A1838-1,0)=0,"",CONCATENATE("B",$A$2+7," - ",Zdroj!$BC$15))</f>
        <v/>
      </c>
      <c r="D1851" s="81" t="str">
        <f ca="1">IF(C1851="","",CONCATENATE(OFFSET(Zdroj!BC$16,A1838-1,0)))</f>
        <v/>
      </c>
      <c r="E1851" s="35" t="str">
        <f ca="1">IF(C1851="","",OFFSET(Zdroj!BD$16,A1838-1,0))</f>
        <v/>
      </c>
      <c r="F1851" s="450"/>
      <c r="G1851" s="451"/>
    </row>
    <row r="1852" spans="1:7" x14ac:dyDescent="0.25">
      <c r="B1852" s="449"/>
      <c r="C1852" s="83" t="str">
        <f ca="1">IF(OFFSET(Zdroj!BE$16,A1838-1,0)=0,"",CONCATENATE("B",$A$2+8," - ",Zdroj!$BE$15))</f>
        <v/>
      </c>
      <c r="D1852" s="81" t="str">
        <f ca="1">IF(C1852="","",CONCATENATE(OFFSET(Zdroj!BE$16,A1838-1,0)))</f>
        <v/>
      </c>
      <c r="E1852" s="35" t="str">
        <f ca="1">IF(C1852="","",OFFSET(Zdroj!BF$16,A1838-1,0))</f>
        <v/>
      </c>
      <c r="F1852" s="450"/>
      <c r="G1852" s="451"/>
    </row>
    <row r="1853" spans="1:7" x14ac:dyDescent="0.25">
      <c r="B1853" s="449"/>
      <c r="C1853" s="83" t="str">
        <f ca="1">IF(OFFSET(Zdroj!BG$16,A1838-1,0)=0,"",CONCATENATE("C",$A$2," - ",Zdroj!$BG$15))</f>
        <v/>
      </c>
      <c r="D1853" s="81" t="str">
        <f ca="1">IF(C1853="","",CONCATENATE(OFFSET(Zdroj!BG$16,A1838-1,0)))</f>
        <v/>
      </c>
      <c r="E1853" s="35" t="str">
        <f ca="1">IF(C1853="","",OFFSET(Zdroj!BH$16,A1838-1,0))</f>
        <v/>
      </c>
      <c r="F1853" s="450" t="str">
        <f t="shared" ref="F1853" ca="1" si="427">IF(SUM(E1853:E1854)=0,"",SUM(E1853:E1854))</f>
        <v/>
      </c>
      <c r="G1853" s="451"/>
    </row>
    <row r="1854" spans="1:7" x14ac:dyDescent="0.25">
      <c r="B1854" s="449"/>
      <c r="C1854" s="83" t="str">
        <f ca="1">IF(OFFSET(Zdroj!BI$16,A1838-1,0)=0,"",CONCATENATE("C",$A$2+1," - ",Zdroj!$BI$15))</f>
        <v/>
      </c>
      <c r="D1854" s="81" t="str">
        <f ca="1">IF(C1854="","",CONCATENATE(OFFSET(Zdroj!BI$16,A1838-1,0)))</f>
        <v/>
      </c>
      <c r="E1854" s="35" t="str">
        <f ca="1">IF(C1854="","",OFFSET(Zdroj!BJ$16,A1838-1,0))</f>
        <v/>
      </c>
      <c r="F1854" s="450"/>
      <c r="G1854" s="451"/>
    </row>
    <row r="1855" spans="1:7" x14ac:dyDescent="0.25">
      <c r="A1855">
        <f>SUM((ROW()+15)/17)</f>
        <v>110</v>
      </c>
      <c r="B1855" s="449" t="str">
        <f ca="1">IF(OFFSET(Zdroj!$B$16,A1855-1,0)&gt;0,CONCATENATE(A1855,"
","___ ","
",OFFSET(Zdroj!$B$16,A1855-1,0)),"")</f>
        <v/>
      </c>
      <c r="C1855" s="83" t="str">
        <f ca="1">IF(OFFSET(Zdroj!AI$16,A1855-1,0)=0,"",CONCATENATE("A",$A$2," - ",Zdroj!$AI$15))</f>
        <v/>
      </c>
      <c r="D1855" s="81" t="str">
        <f ca="1">IF(C1855="","",CONCATENATE(OFFSET(Zdroj!AI$16,A1855-1,0)," - ",OFFSET(Zdroj!BK$16,A1855-1,0)))</f>
        <v/>
      </c>
      <c r="E1855" s="35" t="str">
        <f ca="1">IF(C1855="","",OFFSET(Zdroj!BL$16,A1855-1,0))</f>
        <v/>
      </c>
      <c r="F1855" s="450" t="str">
        <f t="shared" ref="F1855" ca="1" si="428">IF(SUM(E1855:E1860)=0,"",SUM(E1855:E1860))</f>
        <v/>
      </c>
      <c r="G1855" s="451" t="str">
        <f t="shared" ref="G1855" ca="1" si="429">IF(SUM(E1855:E1871)=0,"",SUM(E1855:E1871))</f>
        <v/>
      </c>
    </row>
    <row r="1856" spans="1:7" x14ac:dyDescent="0.25">
      <c r="B1856" s="449"/>
      <c r="C1856" s="83" t="str">
        <f ca="1">IF(OFFSET(Zdroj!AJ$16,A1855-1,0)=0,"",CONCATENATE("A",$A$2+1," - ",Zdroj!$AJ$15))</f>
        <v/>
      </c>
      <c r="D1856" s="81" t="str">
        <f ca="1">IF(C1856="","",CONCATENATE(OFFSET(Zdroj!AJ$16,A1855-1,0)," - ",OFFSET(Zdroj!BM$16,A1855-1,0)))</f>
        <v/>
      </c>
      <c r="E1856" s="35" t="str">
        <f ca="1">IF(C1856="","",OFFSET(Zdroj!BN$16,A1855-1,0))</f>
        <v/>
      </c>
      <c r="F1856" s="450"/>
      <c r="G1856" s="451"/>
    </row>
    <row r="1857" spans="1:7" x14ac:dyDescent="0.25">
      <c r="B1857" s="449"/>
      <c r="C1857" s="83" t="str">
        <f ca="1">IF(OFFSET(Zdroj!AK$16,A1855-1,0)=0,"",CONCATENATE("A",$A$2+2," - ",Zdroj!$AK$15))</f>
        <v/>
      </c>
      <c r="D1857" s="81" t="str">
        <f ca="1">IF(C1857="","",CONCATENATE(OFFSET(Zdroj!AK$16,A1855-1,0)," - ",OFFSET(Zdroj!BO$16,A1855-1,0)))</f>
        <v/>
      </c>
      <c r="E1857" s="35" t="str">
        <f ca="1">IF(C1857="","",OFFSET(Zdroj!BP$16,A1855-1,0))</f>
        <v/>
      </c>
      <c r="F1857" s="450"/>
      <c r="G1857" s="451"/>
    </row>
    <row r="1858" spans="1:7" x14ac:dyDescent="0.25">
      <c r="B1858" s="449"/>
      <c r="C1858" s="83" t="str">
        <f ca="1">IF(OFFSET(Zdroj!AL$16,A1855-1,0)=0,"",CONCATENATE("A",$A$2+3," - ",Zdroj!$AL$15))</f>
        <v/>
      </c>
      <c r="D1858" s="81" t="str">
        <f ca="1">IF(C1858="","",CONCATENATE(OFFSET(Zdroj!AL$16,A1855-1,0)," - ",OFFSET(Zdroj!BQ$16,A1855-1,0)))</f>
        <v/>
      </c>
      <c r="E1858" s="35" t="str">
        <f ca="1">IF(C1858="","",OFFSET(Zdroj!BR$16,A1855-1,0))</f>
        <v/>
      </c>
      <c r="F1858" s="450"/>
      <c r="G1858" s="451"/>
    </row>
    <row r="1859" spans="1:7" x14ac:dyDescent="0.25">
      <c r="B1859" s="449"/>
      <c r="C1859" s="83" t="str">
        <f ca="1">IF(OFFSET(Zdroj!AM$16,A1855-1,0)=0,"",CONCATENATE("A",$A$2+4," - ",Zdroj!$AM$15))</f>
        <v/>
      </c>
      <c r="D1859" s="81" t="str">
        <f ca="1">IF(C1859="","",CONCATENATE(OFFSET(Zdroj!AM$16,A1855-1,0)," - ",OFFSET(Zdroj!BS$16,A1855-1,0)))</f>
        <v/>
      </c>
      <c r="E1859" s="35" t="str">
        <f ca="1">IF(C1859="","",OFFSET(Zdroj!BT$16,A1855-1,0))</f>
        <v/>
      </c>
      <c r="F1859" s="450"/>
      <c r="G1859" s="451"/>
    </row>
    <row r="1860" spans="1:7" x14ac:dyDescent="0.25">
      <c r="B1860" s="449"/>
      <c r="C1860" s="83" t="str">
        <f ca="1">IF(OFFSET(Zdroj!AN$16,A1855-1,0)=0,"",CONCATENATE("A",$A$2+5," - ",Zdroj!$AN$15))</f>
        <v/>
      </c>
      <c r="D1860" s="81" t="str">
        <f ca="1">IF(C1860="","",CONCATENATE(OFFSET(Zdroj!AN$16,A1855-1,0)," - ",OFFSET(Zdroj!BU$16,A1855-1,0)))</f>
        <v/>
      </c>
      <c r="E1860" s="35" t="str">
        <f ca="1">IF(C1860="","",OFFSET(Zdroj!BV$16,A1855-1,0))</f>
        <v/>
      </c>
      <c r="F1860" s="450"/>
      <c r="G1860" s="451"/>
    </row>
    <row r="1861" spans="1:7" x14ac:dyDescent="0.25">
      <c r="B1861" s="449"/>
      <c r="C1861" s="83" t="str">
        <f ca="1">IF(OFFSET(Zdroj!AO$16,A1855-1,0)=0,"",CONCATENATE("B",$A$2," - ",Zdroj!$AO$15))</f>
        <v/>
      </c>
      <c r="D1861" s="81" t="str">
        <f ca="1">IF(C1861="","",CONCATENATE(OFFSET(Zdroj!AO$16,A1855-1,0)))</f>
        <v/>
      </c>
      <c r="E1861" s="35" t="str">
        <f ca="1">IF(C1861="","",OFFSET(Zdroj!AP$16,A1855-1,0))</f>
        <v/>
      </c>
      <c r="F1861" s="450" t="str">
        <f t="shared" ref="F1861" ca="1" si="430">IF(SUM(E1861:E1869)=0,"",SUM(E1861:E1869))</f>
        <v/>
      </c>
      <c r="G1861" s="451"/>
    </row>
    <row r="1862" spans="1:7" x14ac:dyDescent="0.25">
      <c r="B1862" s="449"/>
      <c r="C1862" s="83" t="str">
        <f ca="1">IF(OFFSET(Zdroj!AQ$16,A1855-1,0)=0,"",CONCATENATE("B",$A$2+1," - ",Zdroj!$AQ$15))</f>
        <v/>
      </c>
      <c r="D1862" s="81" t="str">
        <f ca="1">IF(C1862="","",CONCATENATE(OFFSET(Zdroj!AQ$16,A1855-1,0)))</f>
        <v/>
      </c>
      <c r="E1862" s="35" t="str">
        <f ca="1">IF(C1862="","",OFFSET(Zdroj!AR$16,A1855-1,0))</f>
        <v/>
      </c>
      <c r="F1862" s="450"/>
      <c r="G1862" s="451"/>
    </row>
    <row r="1863" spans="1:7" x14ac:dyDescent="0.25">
      <c r="B1863" s="449"/>
      <c r="C1863" s="83" t="str">
        <f ca="1">IF(OFFSET(Zdroj!AS$16,A1855-1,0)=0,"",CONCATENATE("B",$A$2+2," - ",Zdroj!$AS$15))</f>
        <v/>
      </c>
      <c r="D1863" s="81" t="str">
        <f ca="1">IF(C1863="","",CONCATENATE(OFFSET(Zdroj!AS$16,A1855-1,0)))</f>
        <v/>
      </c>
      <c r="E1863" s="35" t="str">
        <f ca="1">IF(C1863="","",OFFSET(Zdroj!AT$16,A1855-1,0))</f>
        <v/>
      </c>
      <c r="F1863" s="450"/>
      <c r="G1863" s="451"/>
    </row>
    <row r="1864" spans="1:7" x14ac:dyDescent="0.25">
      <c r="B1864" s="449"/>
      <c r="C1864" s="83" t="str">
        <f ca="1">IF(OFFSET(Zdroj!AU$16,A1855-1,0)=0,"",CONCATENATE("B",$A$2+3," - ",Zdroj!$AU$15))</f>
        <v/>
      </c>
      <c r="D1864" s="81" t="str">
        <f ca="1">IF(C1864="","",CONCATENATE(OFFSET(Zdroj!AU$16,A1855-1,0)))</f>
        <v/>
      </c>
      <c r="E1864" s="35" t="str">
        <f ca="1">IF(C1864="","",OFFSET(Zdroj!AV$16,A1855-1,0))</f>
        <v/>
      </c>
      <c r="F1864" s="450"/>
      <c r="G1864" s="451"/>
    </row>
    <row r="1865" spans="1:7" x14ac:dyDescent="0.25">
      <c r="B1865" s="449"/>
      <c r="C1865" s="83" t="str">
        <f ca="1">IF(OFFSET(Zdroj!AW$16,A1855-1,0)=0,"",CONCATENATE("B",$A$2+4," - ",Zdroj!$AW$15))</f>
        <v/>
      </c>
      <c r="D1865" s="81" t="str">
        <f ca="1">IF(C1865="","",CONCATENATE(OFFSET(Zdroj!AW$16,A1855-1,0)))</f>
        <v/>
      </c>
      <c r="E1865" s="35" t="str">
        <f ca="1">IF(C1865="","",OFFSET(Zdroj!AX$16,A1855-1,0))</f>
        <v/>
      </c>
      <c r="F1865" s="450"/>
      <c r="G1865" s="451"/>
    </row>
    <row r="1866" spans="1:7" x14ac:dyDescent="0.25">
      <c r="B1866" s="449"/>
      <c r="C1866" s="83" t="str">
        <f ca="1">IF(OFFSET(Zdroj!AY$16,A1855-1,0)=0,"",CONCATENATE("B",$A$2+5," - ",Zdroj!$AY$15))</f>
        <v/>
      </c>
      <c r="D1866" s="81" t="str">
        <f ca="1">IF(C1866="","",CONCATENATE(OFFSET(Zdroj!AY$16,A1855-1,0)))</f>
        <v/>
      </c>
      <c r="E1866" s="35" t="str">
        <f ca="1">IF(C1866="","",OFFSET(Zdroj!AZ$16,A1855-1,0))</f>
        <v/>
      </c>
      <c r="F1866" s="450"/>
      <c r="G1866" s="451"/>
    </row>
    <row r="1867" spans="1:7" x14ac:dyDescent="0.25">
      <c r="B1867" s="449"/>
      <c r="C1867" s="83" t="str">
        <f ca="1">IF(OFFSET(Zdroj!BA$16,A1855-1,0)=0,"",CONCATENATE("B",$A$2+6," - ",Zdroj!$BA$15))</f>
        <v/>
      </c>
      <c r="D1867" s="81" t="str">
        <f ca="1">IF(C1867="","",CONCATENATE(OFFSET(Zdroj!BA$16,A1855-1,0)))</f>
        <v/>
      </c>
      <c r="E1867" s="35" t="str">
        <f ca="1">IF(C1867="","",OFFSET(Zdroj!BB$16,A1855-1,0))</f>
        <v/>
      </c>
      <c r="F1867" s="450"/>
      <c r="G1867" s="451"/>
    </row>
    <row r="1868" spans="1:7" x14ac:dyDescent="0.25">
      <c r="B1868" s="449"/>
      <c r="C1868" s="83" t="str">
        <f ca="1">IF(OFFSET(Zdroj!BC$16,A1855-1,0)=0,"",CONCATENATE("B",$A$2+7," - ",Zdroj!$BC$15))</f>
        <v/>
      </c>
      <c r="D1868" s="81" t="str">
        <f ca="1">IF(C1868="","",CONCATENATE(OFFSET(Zdroj!BC$16,A1855-1,0)))</f>
        <v/>
      </c>
      <c r="E1868" s="35" t="str">
        <f ca="1">IF(C1868="","",OFFSET(Zdroj!BD$16,A1855-1,0))</f>
        <v/>
      </c>
      <c r="F1868" s="450"/>
      <c r="G1868" s="451"/>
    </row>
    <row r="1869" spans="1:7" x14ac:dyDescent="0.25">
      <c r="B1869" s="449"/>
      <c r="C1869" s="83" t="str">
        <f ca="1">IF(OFFSET(Zdroj!BE$16,A1855-1,0)=0,"",CONCATENATE("B",$A$2+8," - ",Zdroj!$BE$15))</f>
        <v/>
      </c>
      <c r="D1869" s="81" t="str">
        <f ca="1">IF(C1869="","",CONCATENATE(OFFSET(Zdroj!BE$16,A1855-1,0)))</f>
        <v/>
      </c>
      <c r="E1869" s="35" t="str">
        <f ca="1">IF(C1869="","",OFFSET(Zdroj!BF$16,A1855-1,0))</f>
        <v/>
      </c>
      <c r="F1869" s="450"/>
      <c r="G1869" s="451"/>
    </row>
    <row r="1870" spans="1:7" x14ac:dyDescent="0.25">
      <c r="B1870" s="449"/>
      <c r="C1870" s="83" t="str">
        <f ca="1">IF(OFFSET(Zdroj!BG$16,A1855-1,0)=0,"",CONCATENATE("C",$A$2," - ",Zdroj!$BG$15))</f>
        <v/>
      </c>
      <c r="D1870" s="81" t="str">
        <f ca="1">IF(C1870="","",CONCATENATE(OFFSET(Zdroj!BG$16,A1855-1,0)))</f>
        <v/>
      </c>
      <c r="E1870" s="35" t="str">
        <f ca="1">IF(C1870="","",OFFSET(Zdroj!BH$16,A1855-1,0))</f>
        <v/>
      </c>
      <c r="F1870" s="450" t="str">
        <f t="shared" ref="F1870" ca="1" si="431">IF(SUM(E1870:E1871)=0,"",SUM(E1870:E1871))</f>
        <v/>
      </c>
      <c r="G1870" s="451"/>
    </row>
    <row r="1871" spans="1:7" x14ac:dyDescent="0.25">
      <c r="B1871" s="449"/>
      <c r="C1871" s="83" t="str">
        <f ca="1">IF(OFFSET(Zdroj!BI$16,A1855-1,0)=0,"",CONCATENATE("C",$A$2+1," - ",Zdroj!$BI$15))</f>
        <v/>
      </c>
      <c r="D1871" s="81" t="str">
        <f ca="1">IF(C1871="","",CONCATENATE(OFFSET(Zdroj!BI$16,A1855-1,0)))</f>
        <v/>
      </c>
      <c r="E1871" s="35" t="str">
        <f ca="1">IF(C1871="","",OFFSET(Zdroj!BJ$16,A1855-1,0))</f>
        <v/>
      </c>
      <c r="F1871" s="450"/>
      <c r="G1871" s="451"/>
    </row>
    <row r="1872" spans="1:7" x14ac:dyDescent="0.25">
      <c r="A1872">
        <f>SUM((ROW()+15)/17)</f>
        <v>111</v>
      </c>
      <c r="B1872" s="449" t="str">
        <f ca="1">IF(OFFSET(Zdroj!$B$16,A1872-1,0)&gt;0,CONCATENATE(A1872,"
","___ ","
",OFFSET(Zdroj!$B$16,A1872-1,0)),"")</f>
        <v/>
      </c>
      <c r="C1872" s="83" t="str">
        <f ca="1">IF(OFFSET(Zdroj!AI$16,A1872-1,0)=0,"",CONCATENATE("A",$A$2," - ",Zdroj!$AI$15))</f>
        <v/>
      </c>
      <c r="D1872" s="81" t="str">
        <f ca="1">IF(C1872="","",CONCATENATE(OFFSET(Zdroj!AI$16,A1872-1,0)," - ",OFFSET(Zdroj!BK$16,A1872-1,0)))</f>
        <v/>
      </c>
      <c r="E1872" s="35" t="str">
        <f ca="1">IF(C1872="","",OFFSET(Zdroj!BL$16,A1872-1,0))</f>
        <v/>
      </c>
      <c r="F1872" s="450" t="str">
        <f t="shared" ref="F1872" ca="1" si="432">IF(SUM(E1872:E1877)=0,"",SUM(E1872:E1877))</f>
        <v/>
      </c>
      <c r="G1872" s="451" t="str">
        <f t="shared" ref="G1872" ca="1" si="433">IF(SUM(E1872:E1888)=0,"",SUM(E1872:E1888))</f>
        <v/>
      </c>
    </row>
    <row r="1873" spans="2:7" x14ac:dyDescent="0.25">
      <c r="B1873" s="449"/>
      <c r="C1873" s="83" t="str">
        <f ca="1">IF(OFFSET(Zdroj!AJ$16,A1872-1,0)=0,"",CONCATENATE("A",$A$2+1," - ",Zdroj!$AJ$15))</f>
        <v/>
      </c>
      <c r="D1873" s="81" t="str">
        <f ca="1">IF(C1873="","",CONCATENATE(OFFSET(Zdroj!AJ$16,A1872-1,0)," - ",OFFSET(Zdroj!BM$16,A1872-1,0)))</f>
        <v/>
      </c>
      <c r="E1873" s="35" t="str">
        <f ca="1">IF(C1873="","",OFFSET(Zdroj!BN$16,A1872-1,0))</f>
        <v/>
      </c>
      <c r="F1873" s="450"/>
      <c r="G1873" s="451"/>
    </row>
    <row r="1874" spans="2:7" x14ac:dyDescent="0.25">
      <c r="B1874" s="449"/>
      <c r="C1874" s="83" t="str">
        <f ca="1">IF(OFFSET(Zdroj!AK$16,A1872-1,0)=0,"",CONCATENATE("A",$A$2+2," - ",Zdroj!$AK$15))</f>
        <v/>
      </c>
      <c r="D1874" s="81" t="str">
        <f ca="1">IF(C1874="","",CONCATENATE(OFFSET(Zdroj!AK$16,A1872-1,0)," - ",OFFSET(Zdroj!BO$16,A1872-1,0)))</f>
        <v/>
      </c>
      <c r="E1874" s="35" t="str">
        <f ca="1">IF(C1874="","",OFFSET(Zdroj!BP$16,A1872-1,0))</f>
        <v/>
      </c>
      <c r="F1874" s="450"/>
      <c r="G1874" s="451"/>
    </row>
    <row r="1875" spans="2:7" x14ac:dyDescent="0.25">
      <c r="B1875" s="449"/>
      <c r="C1875" s="83" t="str">
        <f ca="1">IF(OFFSET(Zdroj!AL$16,A1872-1,0)=0,"",CONCATENATE("A",$A$2+3," - ",Zdroj!$AL$15))</f>
        <v/>
      </c>
      <c r="D1875" s="81" t="str">
        <f ca="1">IF(C1875="","",CONCATENATE(OFFSET(Zdroj!AL$16,A1872-1,0)," - ",OFFSET(Zdroj!BQ$16,A1872-1,0)))</f>
        <v/>
      </c>
      <c r="E1875" s="35" t="str">
        <f ca="1">IF(C1875="","",OFFSET(Zdroj!BR$16,A1872-1,0))</f>
        <v/>
      </c>
      <c r="F1875" s="450"/>
      <c r="G1875" s="451"/>
    </row>
    <row r="1876" spans="2:7" x14ac:dyDescent="0.25">
      <c r="B1876" s="449"/>
      <c r="C1876" s="83" t="str">
        <f ca="1">IF(OFFSET(Zdroj!AM$16,A1872-1,0)=0,"",CONCATENATE("A",$A$2+4," - ",Zdroj!$AM$15))</f>
        <v/>
      </c>
      <c r="D1876" s="81" t="str">
        <f ca="1">IF(C1876="","",CONCATENATE(OFFSET(Zdroj!AM$16,A1872-1,0)," - ",OFFSET(Zdroj!BS$16,A1872-1,0)))</f>
        <v/>
      </c>
      <c r="E1876" s="35" t="str">
        <f ca="1">IF(C1876="","",OFFSET(Zdroj!BT$16,A1872-1,0))</f>
        <v/>
      </c>
      <c r="F1876" s="450"/>
      <c r="G1876" s="451"/>
    </row>
    <row r="1877" spans="2:7" x14ac:dyDescent="0.25">
      <c r="B1877" s="449"/>
      <c r="C1877" s="83" t="str">
        <f ca="1">IF(OFFSET(Zdroj!AN$16,A1872-1,0)=0,"",CONCATENATE("A",$A$2+5," - ",Zdroj!$AN$15))</f>
        <v/>
      </c>
      <c r="D1877" s="81" t="str">
        <f ca="1">IF(C1877="","",CONCATENATE(OFFSET(Zdroj!AN$16,A1872-1,0)," - ",OFFSET(Zdroj!BU$16,A1872-1,0)))</f>
        <v/>
      </c>
      <c r="E1877" s="35" t="str">
        <f ca="1">IF(C1877="","",OFFSET(Zdroj!BV$16,A1872-1,0))</f>
        <v/>
      </c>
      <c r="F1877" s="450"/>
      <c r="G1877" s="451"/>
    </row>
    <row r="1878" spans="2:7" x14ac:dyDescent="0.25">
      <c r="B1878" s="449"/>
      <c r="C1878" s="83" t="str">
        <f ca="1">IF(OFFSET(Zdroj!AO$16,A1872-1,0)=0,"",CONCATENATE("B",$A$2," - ",Zdroj!$AO$15))</f>
        <v/>
      </c>
      <c r="D1878" s="81" t="str">
        <f ca="1">IF(C1878="","",CONCATENATE(OFFSET(Zdroj!AO$16,A1872-1,0)))</f>
        <v/>
      </c>
      <c r="E1878" s="35" t="str">
        <f ca="1">IF(C1878="","",OFFSET(Zdroj!AP$16,A1872-1,0))</f>
        <v/>
      </c>
      <c r="F1878" s="450" t="str">
        <f t="shared" ref="F1878" ca="1" si="434">IF(SUM(E1878:E1886)=0,"",SUM(E1878:E1886))</f>
        <v/>
      </c>
      <c r="G1878" s="451"/>
    </row>
    <row r="1879" spans="2:7" x14ac:dyDescent="0.25">
      <c r="B1879" s="449"/>
      <c r="C1879" s="83" t="str">
        <f ca="1">IF(OFFSET(Zdroj!AQ$16,A1872-1,0)=0,"",CONCATENATE("B",$A$2+1," - ",Zdroj!$AQ$15))</f>
        <v/>
      </c>
      <c r="D1879" s="81" t="str">
        <f ca="1">IF(C1879="","",CONCATENATE(OFFSET(Zdroj!AQ$16,A1872-1,0)))</f>
        <v/>
      </c>
      <c r="E1879" s="35" t="str">
        <f ca="1">IF(C1879="","",OFFSET(Zdroj!AR$16,A1872-1,0))</f>
        <v/>
      </c>
      <c r="F1879" s="450"/>
      <c r="G1879" s="451"/>
    </row>
    <row r="1880" spans="2:7" x14ac:dyDescent="0.25">
      <c r="B1880" s="449"/>
      <c r="C1880" s="83" t="str">
        <f ca="1">IF(OFFSET(Zdroj!AS$16,A1872-1,0)=0,"",CONCATENATE("B",$A$2+2," - ",Zdroj!$AS$15))</f>
        <v/>
      </c>
      <c r="D1880" s="81" t="str">
        <f ca="1">IF(C1880="","",CONCATENATE(OFFSET(Zdroj!AS$16,A1872-1,0)))</f>
        <v/>
      </c>
      <c r="E1880" s="35" t="str">
        <f ca="1">IF(C1880="","",OFFSET(Zdroj!AT$16,A1872-1,0))</f>
        <v/>
      </c>
      <c r="F1880" s="450"/>
      <c r="G1880" s="451"/>
    </row>
    <row r="1881" spans="2:7" x14ac:dyDescent="0.25">
      <c r="B1881" s="449"/>
      <c r="C1881" s="83" t="str">
        <f ca="1">IF(OFFSET(Zdroj!AU$16,A1872-1,0)=0,"",CONCATENATE("B",$A$2+3," - ",Zdroj!$AU$15))</f>
        <v/>
      </c>
      <c r="D1881" s="81" t="str">
        <f ca="1">IF(C1881="","",CONCATENATE(OFFSET(Zdroj!AU$16,A1872-1,0)))</f>
        <v/>
      </c>
      <c r="E1881" s="35" t="str">
        <f ca="1">IF(C1881="","",OFFSET(Zdroj!AV$16,A1872-1,0))</f>
        <v/>
      </c>
      <c r="F1881" s="450"/>
      <c r="G1881" s="451"/>
    </row>
    <row r="1882" spans="2:7" x14ac:dyDescent="0.25">
      <c r="B1882" s="449"/>
      <c r="C1882" s="83" t="str">
        <f ca="1">IF(OFFSET(Zdroj!AW$16,A1872-1,0)=0,"",CONCATENATE("B",$A$2+4," - ",Zdroj!$AW$15))</f>
        <v/>
      </c>
      <c r="D1882" s="81" t="str">
        <f ca="1">IF(C1882="","",CONCATENATE(OFFSET(Zdroj!AW$16,A1872-1,0)))</f>
        <v/>
      </c>
      <c r="E1882" s="35" t="str">
        <f ca="1">IF(C1882="","",OFFSET(Zdroj!AX$16,A1872-1,0))</f>
        <v/>
      </c>
      <c r="F1882" s="450"/>
      <c r="G1882" s="451"/>
    </row>
    <row r="1883" spans="2:7" x14ac:dyDescent="0.25">
      <c r="B1883" s="449"/>
      <c r="C1883" s="83" t="str">
        <f ca="1">IF(OFFSET(Zdroj!AY$16,A1872-1,0)=0,"",CONCATENATE("B",$A$2+5," - ",Zdroj!$AY$15))</f>
        <v/>
      </c>
      <c r="D1883" s="81" t="str">
        <f ca="1">IF(C1883="","",CONCATENATE(OFFSET(Zdroj!AY$16,A1872-1,0)))</f>
        <v/>
      </c>
      <c r="E1883" s="35" t="str">
        <f ca="1">IF(C1883="","",OFFSET(Zdroj!AZ$16,A1872-1,0))</f>
        <v/>
      </c>
      <c r="F1883" s="450"/>
      <c r="G1883" s="451"/>
    </row>
    <row r="1884" spans="2:7" x14ac:dyDescent="0.25">
      <c r="B1884" s="449"/>
      <c r="C1884" s="83" t="str">
        <f ca="1">IF(OFFSET(Zdroj!BA$16,A1872-1,0)=0,"",CONCATENATE("B",$A$2+6," - ",Zdroj!$BA$15))</f>
        <v/>
      </c>
      <c r="D1884" s="81" t="str">
        <f ca="1">IF(C1884="","",CONCATENATE(OFFSET(Zdroj!BA$16,A1872-1,0)))</f>
        <v/>
      </c>
      <c r="E1884" s="35" t="str">
        <f ca="1">IF(C1884="","",OFFSET(Zdroj!BB$16,A1872-1,0))</f>
        <v/>
      </c>
      <c r="F1884" s="450"/>
      <c r="G1884" s="451"/>
    </row>
    <row r="1885" spans="2:7" x14ac:dyDescent="0.25">
      <c r="B1885" s="449"/>
      <c r="C1885" s="83" t="str">
        <f ca="1">IF(OFFSET(Zdroj!BC$16,A1872-1,0)=0,"",CONCATENATE("B",$A$2+7," - ",Zdroj!$BC$15))</f>
        <v/>
      </c>
      <c r="D1885" s="81" t="str">
        <f ca="1">IF(C1885="","",CONCATENATE(OFFSET(Zdroj!BC$16,A1872-1,0)))</f>
        <v/>
      </c>
      <c r="E1885" s="35" t="str">
        <f ca="1">IF(C1885="","",OFFSET(Zdroj!BD$16,A1872-1,0))</f>
        <v/>
      </c>
      <c r="F1885" s="450"/>
      <c r="G1885" s="451"/>
    </row>
    <row r="1886" spans="2:7" x14ac:dyDescent="0.25">
      <c r="B1886" s="449"/>
      <c r="C1886" s="83" t="str">
        <f ca="1">IF(OFFSET(Zdroj!BE$16,A1872-1,0)=0,"",CONCATENATE("B",$A$2+8," - ",Zdroj!$BE$15))</f>
        <v/>
      </c>
      <c r="D1886" s="81" t="str">
        <f ca="1">IF(C1886="","",CONCATENATE(OFFSET(Zdroj!BE$16,A1872-1,0)))</f>
        <v/>
      </c>
      <c r="E1886" s="35" t="str">
        <f ca="1">IF(C1886="","",OFFSET(Zdroj!BF$16,A1872-1,0))</f>
        <v/>
      </c>
      <c r="F1886" s="450"/>
      <c r="G1886" s="451"/>
    </row>
    <row r="1887" spans="2:7" x14ac:dyDescent="0.25">
      <c r="B1887" s="449"/>
      <c r="C1887" s="83" t="str">
        <f ca="1">IF(OFFSET(Zdroj!BG$16,A1872-1,0)=0,"",CONCATENATE("C",$A$2," - ",Zdroj!$BG$15))</f>
        <v/>
      </c>
      <c r="D1887" s="81" t="str">
        <f ca="1">IF(C1887="","",CONCATENATE(OFFSET(Zdroj!BG$16,A1872-1,0)))</f>
        <v/>
      </c>
      <c r="E1887" s="35" t="str">
        <f ca="1">IF(C1887="","",OFFSET(Zdroj!BH$16,A1872-1,0))</f>
        <v/>
      </c>
      <c r="F1887" s="450" t="str">
        <f t="shared" ref="F1887" ca="1" si="435">IF(SUM(E1887:E1888)=0,"",SUM(E1887:E1888))</f>
        <v/>
      </c>
      <c r="G1887" s="451"/>
    </row>
    <row r="1888" spans="2:7" x14ac:dyDescent="0.25">
      <c r="B1888" s="449"/>
      <c r="C1888" s="83" t="str">
        <f ca="1">IF(OFFSET(Zdroj!BI$16,A1872-1,0)=0,"",CONCATENATE("C",$A$2+1," - ",Zdroj!$BI$15))</f>
        <v/>
      </c>
      <c r="D1888" s="81" t="str">
        <f ca="1">IF(C1888="","",CONCATENATE(OFFSET(Zdroj!BI$16,A1872-1,0)))</f>
        <v/>
      </c>
      <c r="E1888" s="35" t="str">
        <f ca="1">IF(C1888="","",OFFSET(Zdroj!BJ$16,A1872-1,0))</f>
        <v/>
      </c>
      <c r="F1888" s="450"/>
      <c r="G1888" s="451"/>
    </row>
    <row r="1889" spans="1:7" x14ac:dyDescent="0.25">
      <c r="A1889">
        <f>SUM((ROW()+15)/17)</f>
        <v>112</v>
      </c>
      <c r="B1889" s="449" t="str">
        <f ca="1">IF(OFFSET(Zdroj!$B$16,A1889-1,0)&gt;0,CONCATENATE(A1889,"
","___ ","
",OFFSET(Zdroj!$B$16,A1889-1,0)),"")</f>
        <v/>
      </c>
      <c r="C1889" s="83" t="str">
        <f ca="1">IF(OFFSET(Zdroj!AI$16,A1889-1,0)=0,"",CONCATENATE("A",$A$2," - ",Zdroj!$AI$15))</f>
        <v/>
      </c>
      <c r="D1889" s="81" t="str">
        <f ca="1">IF(C1889="","",CONCATENATE(OFFSET(Zdroj!AI$16,A1889-1,0)," - ",OFFSET(Zdroj!BK$16,A1889-1,0)))</f>
        <v/>
      </c>
      <c r="E1889" s="35" t="str">
        <f ca="1">IF(C1889="","",OFFSET(Zdroj!BL$16,A1889-1,0))</f>
        <v/>
      </c>
      <c r="F1889" s="450" t="str">
        <f t="shared" ref="F1889" ca="1" si="436">IF(SUM(E1889:E1894)=0,"",SUM(E1889:E1894))</f>
        <v/>
      </c>
      <c r="G1889" s="451" t="str">
        <f t="shared" ref="G1889" ca="1" si="437">IF(SUM(E1889:E1905)=0,"",SUM(E1889:E1905))</f>
        <v/>
      </c>
    </row>
    <row r="1890" spans="1:7" x14ac:dyDescent="0.25">
      <c r="B1890" s="449"/>
      <c r="C1890" s="83" t="str">
        <f ca="1">IF(OFFSET(Zdroj!AJ$16,A1889-1,0)=0,"",CONCATENATE("A",$A$2+1," - ",Zdroj!$AJ$15))</f>
        <v/>
      </c>
      <c r="D1890" s="81" t="str">
        <f ca="1">IF(C1890="","",CONCATENATE(OFFSET(Zdroj!AJ$16,A1889-1,0)," - ",OFFSET(Zdroj!BM$16,A1889-1,0)))</f>
        <v/>
      </c>
      <c r="E1890" s="35" t="str">
        <f ca="1">IF(C1890="","",OFFSET(Zdroj!BN$16,A1889-1,0))</f>
        <v/>
      </c>
      <c r="F1890" s="450"/>
      <c r="G1890" s="451"/>
    </row>
    <row r="1891" spans="1:7" x14ac:dyDescent="0.25">
      <c r="B1891" s="449"/>
      <c r="C1891" s="83" t="str">
        <f ca="1">IF(OFFSET(Zdroj!AK$16,A1889-1,0)=0,"",CONCATENATE("A",$A$2+2," - ",Zdroj!$AK$15))</f>
        <v/>
      </c>
      <c r="D1891" s="81" t="str">
        <f ca="1">IF(C1891="","",CONCATENATE(OFFSET(Zdroj!AK$16,A1889-1,0)," - ",OFFSET(Zdroj!BO$16,A1889-1,0)))</f>
        <v/>
      </c>
      <c r="E1891" s="35" t="str">
        <f ca="1">IF(C1891="","",OFFSET(Zdroj!BP$16,A1889-1,0))</f>
        <v/>
      </c>
      <c r="F1891" s="450"/>
      <c r="G1891" s="451"/>
    </row>
    <row r="1892" spans="1:7" x14ac:dyDescent="0.25">
      <c r="B1892" s="449"/>
      <c r="C1892" s="83" t="str">
        <f ca="1">IF(OFFSET(Zdroj!AL$16,A1889-1,0)=0,"",CONCATENATE("A",$A$2+3," - ",Zdroj!$AL$15))</f>
        <v/>
      </c>
      <c r="D1892" s="81" t="str">
        <f ca="1">IF(C1892="","",CONCATENATE(OFFSET(Zdroj!AL$16,A1889-1,0)," - ",OFFSET(Zdroj!BQ$16,A1889-1,0)))</f>
        <v/>
      </c>
      <c r="E1892" s="35" t="str">
        <f ca="1">IF(C1892="","",OFFSET(Zdroj!BR$16,A1889-1,0))</f>
        <v/>
      </c>
      <c r="F1892" s="450"/>
      <c r="G1892" s="451"/>
    </row>
    <row r="1893" spans="1:7" x14ac:dyDescent="0.25">
      <c r="B1893" s="449"/>
      <c r="C1893" s="83" t="str">
        <f ca="1">IF(OFFSET(Zdroj!AM$16,A1889-1,0)=0,"",CONCATENATE("A",$A$2+4," - ",Zdroj!$AM$15))</f>
        <v/>
      </c>
      <c r="D1893" s="81" t="str">
        <f ca="1">IF(C1893="","",CONCATENATE(OFFSET(Zdroj!AM$16,A1889-1,0)," - ",OFFSET(Zdroj!BS$16,A1889-1,0)))</f>
        <v/>
      </c>
      <c r="E1893" s="35" t="str">
        <f ca="1">IF(C1893="","",OFFSET(Zdroj!BT$16,A1889-1,0))</f>
        <v/>
      </c>
      <c r="F1893" s="450"/>
      <c r="G1893" s="451"/>
    </row>
    <row r="1894" spans="1:7" x14ac:dyDescent="0.25">
      <c r="B1894" s="449"/>
      <c r="C1894" s="83" t="str">
        <f ca="1">IF(OFFSET(Zdroj!AN$16,A1889-1,0)=0,"",CONCATENATE("A",$A$2+5," - ",Zdroj!$AN$15))</f>
        <v/>
      </c>
      <c r="D1894" s="81" t="str">
        <f ca="1">IF(C1894="","",CONCATENATE(OFFSET(Zdroj!AN$16,A1889-1,0)," - ",OFFSET(Zdroj!BU$16,A1889-1,0)))</f>
        <v/>
      </c>
      <c r="E1894" s="35" t="str">
        <f ca="1">IF(C1894="","",OFFSET(Zdroj!BV$16,A1889-1,0))</f>
        <v/>
      </c>
      <c r="F1894" s="450"/>
      <c r="G1894" s="451"/>
    </row>
    <row r="1895" spans="1:7" x14ac:dyDescent="0.25">
      <c r="B1895" s="449"/>
      <c r="C1895" s="83" t="str">
        <f ca="1">IF(OFFSET(Zdroj!AO$16,A1889-1,0)=0,"",CONCATENATE("B",$A$2," - ",Zdroj!$AO$15))</f>
        <v/>
      </c>
      <c r="D1895" s="81" t="str">
        <f ca="1">IF(C1895="","",CONCATENATE(OFFSET(Zdroj!AO$16,A1889-1,0)))</f>
        <v/>
      </c>
      <c r="E1895" s="35" t="str">
        <f ca="1">IF(C1895="","",OFFSET(Zdroj!AP$16,A1889-1,0))</f>
        <v/>
      </c>
      <c r="F1895" s="450" t="str">
        <f t="shared" ref="F1895" ca="1" si="438">IF(SUM(E1895:E1903)=0,"",SUM(E1895:E1903))</f>
        <v/>
      </c>
      <c r="G1895" s="451"/>
    </row>
    <row r="1896" spans="1:7" x14ac:dyDescent="0.25">
      <c r="B1896" s="449"/>
      <c r="C1896" s="83" t="str">
        <f ca="1">IF(OFFSET(Zdroj!AQ$16,A1889-1,0)=0,"",CONCATENATE("B",$A$2+1," - ",Zdroj!$AQ$15))</f>
        <v/>
      </c>
      <c r="D1896" s="81" t="str">
        <f ca="1">IF(C1896="","",CONCATENATE(OFFSET(Zdroj!AQ$16,A1889-1,0)))</f>
        <v/>
      </c>
      <c r="E1896" s="35" t="str">
        <f ca="1">IF(C1896="","",OFFSET(Zdroj!AR$16,A1889-1,0))</f>
        <v/>
      </c>
      <c r="F1896" s="450"/>
      <c r="G1896" s="451"/>
    </row>
    <row r="1897" spans="1:7" x14ac:dyDescent="0.25">
      <c r="B1897" s="449"/>
      <c r="C1897" s="83" t="str">
        <f ca="1">IF(OFFSET(Zdroj!AS$16,A1889-1,0)=0,"",CONCATENATE("B",$A$2+2," - ",Zdroj!$AS$15))</f>
        <v/>
      </c>
      <c r="D1897" s="81" t="str">
        <f ca="1">IF(C1897="","",CONCATENATE(OFFSET(Zdroj!AS$16,A1889-1,0)))</f>
        <v/>
      </c>
      <c r="E1897" s="35" t="str">
        <f ca="1">IF(C1897="","",OFFSET(Zdroj!AT$16,A1889-1,0))</f>
        <v/>
      </c>
      <c r="F1897" s="450"/>
      <c r="G1897" s="451"/>
    </row>
    <row r="1898" spans="1:7" x14ac:dyDescent="0.25">
      <c r="B1898" s="449"/>
      <c r="C1898" s="83" t="str">
        <f ca="1">IF(OFFSET(Zdroj!AU$16,A1889-1,0)=0,"",CONCATENATE("B",$A$2+3," - ",Zdroj!$AU$15))</f>
        <v/>
      </c>
      <c r="D1898" s="81" t="str">
        <f ca="1">IF(C1898="","",CONCATENATE(OFFSET(Zdroj!AU$16,A1889-1,0)))</f>
        <v/>
      </c>
      <c r="E1898" s="35" t="str">
        <f ca="1">IF(C1898="","",OFFSET(Zdroj!AV$16,A1889-1,0))</f>
        <v/>
      </c>
      <c r="F1898" s="450"/>
      <c r="G1898" s="451"/>
    </row>
    <row r="1899" spans="1:7" x14ac:dyDescent="0.25">
      <c r="B1899" s="449"/>
      <c r="C1899" s="83" t="str">
        <f ca="1">IF(OFFSET(Zdroj!AW$16,A1889-1,0)=0,"",CONCATENATE("B",$A$2+4," - ",Zdroj!$AW$15))</f>
        <v/>
      </c>
      <c r="D1899" s="81" t="str">
        <f ca="1">IF(C1899="","",CONCATENATE(OFFSET(Zdroj!AW$16,A1889-1,0)))</f>
        <v/>
      </c>
      <c r="E1899" s="35" t="str">
        <f ca="1">IF(C1899="","",OFFSET(Zdroj!AX$16,A1889-1,0))</f>
        <v/>
      </c>
      <c r="F1899" s="450"/>
      <c r="G1899" s="451"/>
    </row>
    <row r="1900" spans="1:7" x14ac:dyDescent="0.25">
      <c r="B1900" s="449"/>
      <c r="C1900" s="83" t="str">
        <f ca="1">IF(OFFSET(Zdroj!AY$16,A1889-1,0)=0,"",CONCATENATE("B",$A$2+5," - ",Zdroj!$AY$15))</f>
        <v/>
      </c>
      <c r="D1900" s="81" t="str">
        <f ca="1">IF(C1900="","",CONCATENATE(OFFSET(Zdroj!AY$16,A1889-1,0)))</f>
        <v/>
      </c>
      <c r="E1900" s="35" t="str">
        <f ca="1">IF(C1900="","",OFFSET(Zdroj!AZ$16,A1889-1,0))</f>
        <v/>
      </c>
      <c r="F1900" s="450"/>
      <c r="G1900" s="451"/>
    </row>
    <row r="1901" spans="1:7" x14ac:dyDescent="0.25">
      <c r="B1901" s="449"/>
      <c r="C1901" s="83" t="str">
        <f ca="1">IF(OFFSET(Zdroj!BA$16,A1889-1,0)=0,"",CONCATENATE("B",$A$2+6," - ",Zdroj!$BA$15))</f>
        <v/>
      </c>
      <c r="D1901" s="81" t="str">
        <f ca="1">IF(C1901="","",CONCATENATE(OFFSET(Zdroj!BA$16,A1889-1,0)))</f>
        <v/>
      </c>
      <c r="E1901" s="35" t="str">
        <f ca="1">IF(C1901="","",OFFSET(Zdroj!BB$16,A1889-1,0))</f>
        <v/>
      </c>
      <c r="F1901" s="450"/>
      <c r="G1901" s="451"/>
    </row>
    <row r="1902" spans="1:7" x14ac:dyDescent="0.25">
      <c r="B1902" s="449"/>
      <c r="C1902" s="83" t="str">
        <f ca="1">IF(OFFSET(Zdroj!BC$16,A1889-1,0)=0,"",CONCATENATE("B",$A$2+7," - ",Zdroj!$BC$15))</f>
        <v/>
      </c>
      <c r="D1902" s="81" t="str">
        <f ca="1">IF(C1902="","",CONCATENATE(OFFSET(Zdroj!BC$16,A1889-1,0)))</f>
        <v/>
      </c>
      <c r="E1902" s="35" t="str">
        <f ca="1">IF(C1902="","",OFFSET(Zdroj!BD$16,A1889-1,0))</f>
        <v/>
      </c>
      <c r="F1902" s="450"/>
      <c r="G1902" s="451"/>
    </row>
    <row r="1903" spans="1:7" x14ac:dyDescent="0.25">
      <c r="B1903" s="449"/>
      <c r="C1903" s="83" t="str">
        <f ca="1">IF(OFFSET(Zdroj!BE$16,A1889-1,0)=0,"",CONCATENATE("B",$A$2+8," - ",Zdroj!$BE$15))</f>
        <v/>
      </c>
      <c r="D1903" s="81" t="str">
        <f ca="1">IF(C1903="","",CONCATENATE(OFFSET(Zdroj!BE$16,A1889-1,0)))</f>
        <v/>
      </c>
      <c r="E1903" s="35" t="str">
        <f ca="1">IF(C1903="","",OFFSET(Zdroj!BF$16,A1889-1,0))</f>
        <v/>
      </c>
      <c r="F1903" s="450"/>
      <c r="G1903" s="451"/>
    </row>
    <row r="1904" spans="1:7" x14ac:dyDescent="0.25">
      <c r="B1904" s="449"/>
      <c r="C1904" s="83" t="str">
        <f ca="1">IF(OFFSET(Zdroj!BG$16,A1889-1,0)=0,"",CONCATENATE("C",$A$2," - ",Zdroj!$BG$15))</f>
        <v/>
      </c>
      <c r="D1904" s="81" t="str">
        <f ca="1">IF(C1904="","",CONCATENATE(OFFSET(Zdroj!BG$16,A1889-1,0)))</f>
        <v/>
      </c>
      <c r="E1904" s="35" t="str">
        <f ca="1">IF(C1904="","",OFFSET(Zdroj!BH$16,A1889-1,0))</f>
        <v/>
      </c>
      <c r="F1904" s="450" t="str">
        <f t="shared" ref="F1904" ca="1" si="439">IF(SUM(E1904:E1905)=0,"",SUM(E1904:E1905))</f>
        <v/>
      </c>
      <c r="G1904" s="451"/>
    </row>
    <row r="1905" spans="1:7" x14ac:dyDescent="0.25">
      <c r="B1905" s="449"/>
      <c r="C1905" s="83" t="str">
        <f ca="1">IF(OFFSET(Zdroj!BI$16,A1889-1,0)=0,"",CONCATENATE("C",$A$2+1," - ",Zdroj!$BI$15))</f>
        <v/>
      </c>
      <c r="D1905" s="81" t="str">
        <f ca="1">IF(C1905="","",CONCATENATE(OFFSET(Zdroj!BI$16,A1889-1,0)))</f>
        <v/>
      </c>
      <c r="E1905" s="35" t="str">
        <f ca="1">IF(C1905="","",OFFSET(Zdroj!BJ$16,A1889-1,0))</f>
        <v/>
      </c>
      <c r="F1905" s="450"/>
      <c r="G1905" s="451"/>
    </row>
    <row r="1906" spans="1:7" x14ac:dyDescent="0.25">
      <c r="A1906">
        <f>SUM((ROW()+15)/17)</f>
        <v>113</v>
      </c>
      <c r="B1906" s="449" t="str">
        <f ca="1">IF(OFFSET(Zdroj!$B$16,A1906-1,0)&gt;0,CONCATENATE(A1906,"
","___ ","
",OFFSET(Zdroj!$B$16,A1906-1,0)),"")</f>
        <v/>
      </c>
      <c r="C1906" s="83" t="str">
        <f ca="1">IF(OFFSET(Zdroj!AI$16,A1906-1,0)=0,"",CONCATENATE("A",$A$2," - ",Zdroj!$AI$15))</f>
        <v/>
      </c>
      <c r="D1906" s="81" t="str">
        <f ca="1">IF(C1906="","",CONCATENATE(OFFSET(Zdroj!AI$16,A1906-1,0)," - ",OFFSET(Zdroj!BK$16,A1906-1,0)))</f>
        <v/>
      </c>
      <c r="E1906" s="35" t="str">
        <f ca="1">IF(C1906="","",OFFSET(Zdroj!BL$16,A1906-1,0))</f>
        <v/>
      </c>
      <c r="F1906" s="450" t="str">
        <f t="shared" ref="F1906" ca="1" si="440">IF(SUM(E1906:E1911)=0,"",SUM(E1906:E1911))</f>
        <v/>
      </c>
      <c r="G1906" s="451" t="str">
        <f t="shared" ref="G1906" ca="1" si="441">IF(SUM(E1906:E1922)=0,"",SUM(E1906:E1922))</f>
        <v/>
      </c>
    </row>
    <row r="1907" spans="1:7" x14ac:dyDescent="0.25">
      <c r="B1907" s="449"/>
      <c r="C1907" s="83" t="str">
        <f ca="1">IF(OFFSET(Zdroj!AJ$16,A1906-1,0)=0,"",CONCATENATE("A",$A$2+1," - ",Zdroj!$AJ$15))</f>
        <v/>
      </c>
      <c r="D1907" s="81" t="str">
        <f ca="1">IF(C1907="","",CONCATENATE(OFFSET(Zdroj!AJ$16,A1906-1,0)," - ",OFFSET(Zdroj!BM$16,A1906-1,0)))</f>
        <v/>
      </c>
      <c r="E1907" s="35" t="str">
        <f ca="1">IF(C1907="","",OFFSET(Zdroj!BN$16,A1906-1,0))</f>
        <v/>
      </c>
      <c r="F1907" s="450"/>
      <c r="G1907" s="451"/>
    </row>
    <row r="1908" spans="1:7" x14ac:dyDescent="0.25">
      <c r="B1908" s="449"/>
      <c r="C1908" s="83" t="str">
        <f ca="1">IF(OFFSET(Zdroj!AK$16,A1906-1,0)=0,"",CONCATENATE("A",$A$2+2," - ",Zdroj!$AK$15))</f>
        <v/>
      </c>
      <c r="D1908" s="81" t="str">
        <f ca="1">IF(C1908="","",CONCATENATE(OFFSET(Zdroj!AK$16,A1906-1,0)," - ",OFFSET(Zdroj!BO$16,A1906-1,0)))</f>
        <v/>
      </c>
      <c r="E1908" s="35" t="str">
        <f ca="1">IF(C1908="","",OFFSET(Zdroj!BP$16,A1906-1,0))</f>
        <v/>
      </c>
      <c r="F1908" s="450"/>
      <c r="G1908" s="451"/>
    </row>
    <row r="1909" spans="1:7" x14ac:dyDescent="0.25">
      <c r="B1909" s="449"/>
      <c r="C1909" s="83" t="str">
        <f ca="1">IF(OFFSET(Zdroj!AL$16,A1906-1,0)=0,"",CONCATENATE("A",$A$2+3," - ",Zdroj!$AL$15))</f>
        <v/>
      </c>
      <c r="D1909" s="81" t="str">
        <f ca="1">IF(C1909="","",CONCATENATE(OFFSET(Zdroj!AL$16,A1906-1,0)," - ",OFFSET(Zdroj!BQ$16,A1906-1,0)))</f>
        <v/>
      </c>
      <c r="E1909" s="35" t="str">
        <f ca="1">IF(C1909="","",OFFSET(Zdroj!BR$16,A1906-1,0))</f>
        <v/>
      </c>
      <c r="F1909" s="450"/>
      <c r="G1909" s="451"/>
    </row>
    <row r="1910" spans="1:7" x14ac:dyDescent="0.25">
      <c r="B1910" s="449"/>
      <c r="C1910" s="83" t="str">
        <f ca="1">IF(OFFSET(Zdroj!AM$16,A1906-1,0)=0,"",CONCATENATE("A",$A$2+4," - ",Zdroj!$AM$15))</f>
        <v/>
      </c>
      <c r="D1910" s="81" t="str">
        <f ca="1">IF(C1910="","",CONCATENATE(OFFSET(Zdroj!AM$16,A1906-1,0)," - ",OFFSET(Zdroj!BS$16,A1906-1,0)))</f>
        <v/>
      </c>
      <c r="E1910" s="35" t="str">
        <f ca="1">IF(C1910="","",OFFSET(Zdroj!BT$16,A1906-1,0))</f>
        <v/>
      </c>
      <c r="F1910" s="450"/>
      <c r="G1910" s="451"/>
    </row>
    <row r="1911" spans="1:7" x14ac:dyDescent="0.25">
      <c r="B1911" s="449"/>
      <c r="C1911" s="83" t="str">
        <f ca="1">IF(OFFSET(Zdroj!AN$16,A1906-1,0)=0,"",CONCATENATE("A",$A$2+5," - ",Zdroj!$AN$15))</f>
        <v/>
      </c>
      <c r="D1911" s="81" t="str">
        <f ca="1">IF(C1911="","",CONCATENATE(OFFSET(Zdroj!AN$16,A1906-1,0)," - ",OFFSET(Zdroj!BU$16,A1906-1,0)))</f>
        <v/>
      </c>
      <c r="E1911" s="35" t="str">
        <f ca="1">IF(C1911="","",OFFSET(Zdroj!BV$16,A1906-1,0))</f>
        <v/>
      </c>
      <c r="F1911" s="450"/>
      <c r="G1911" s="451"/>
    </row>
    <row r="1912" spans="1:7" x14ac:dyDescent="0.25">
      <c r="B1912" s="449"/>
      <c r="C1912" s="83" t="str">
        <f ca="1">IF(OFFSET(Zdroj!AO$16,A1906-1,0)=0,"",CONCATENATE("B",$A$2," - ",Zdroj!$AO$15))</f>
        <v/>
      </c>
      <c r="D1912" s="81" t="str">
        <f ca="1">IF(C1912="","",CONCATENATE(OFFSET(Zdroj!AO$16,A1906-1,0)))</f>
        <v/>
      </c>
      <c r="E1912" s="35" t="str">
        <f ca="1">IF(C1912="","",OFFSET(Zdroj!AP$16,A1906-1,0))</f>
        <v/>
      </c>
      <c r="F1912" s="450" t="str">
        <f t="shared" ref="F1912" ca="1" si="442">IF(SUM(E1912:E1920)=0,"",SUM(E1912:E1920))</f>
        <v/>
      </c>
      <c r="G1912" s="451"/>
    </row>
    <row r="1913" spans="1:7" x14ac:dyDescent="0.25">
      <c r="B1913" s="449"/>
      <c r="C1913" s="83" t="str">
        <f ca="1">IF(OFFSET(Zdroj!AQ$16,A1906-1,0)=0,"",CONCATENATE("B",$A$2+1," - ",Zdroj!$AQ$15))</f>
        <v/>
      </c>
      <c r="D1913" s="81" t="str">
        <f ca="1">IF(C1913="","",CONCATENATE(OFFSET(Zdroj!AQ$16,A1906-1,0)))</f>
        <v/>
      </c>
      <c r="E1913" s="35" t="str">
        <f ca="1">IF(C1913="","",OFFSET(Zdroj!AR$16,A1906-1,0))</f>
        <v/>
      </c>
      <c r="F1913" s="450"/>
      <c r="G1913" s="451"/>
    </row>
    <row r="1914" spans="1:7" x14ac:dyDescent="0.25">
      <c r="B1914" s="449"/>
      <c r="C1914" s="83" t="str">
        <f ca="1">IF(OFFSET(Zdroj!AS$16,A1906-1,0)=0,"",CONCATENATE("B",$A$2+2," - ",Zdroj!$AS$15))</f>
        <v/>
      </c>
      <c r="D1914" s="81" t="str">
        <f ca="1">IF(C1914="","",CONCATENATE(OFFSET(Zdroj!AS$16,A1906-1,0)))</f>
        <v/>
      </c>
      <c r="E1914" s="35" t="str">
        <f ca="1">IF(C1914="","",OFFSET(Zdroj!AT$16,A1906-1,0))</f>
        <v/>
      </c>
      <c r="F1914" s="450"/>
      <c r="G1914" s="451"/>
    </row>
    <row r="1915" spans="1:7" x14ac:dyDescent="0.25">
      <c r="B1915" s="449"/>
      <c r="C1915" s="83" t="str">
        <f ca="1">IF(OFFSET(Zdroj!AU$16,A1906-1,0)=0,"",CONCATENATE("B",$A$2+3," - ",Zdroj!$AU$15))</f>
        <v/>
      </c>
      <c r="D1915" s="81" t="str">
        <f ca="1">IF(C1915="","",CONCATENATE(OFFSET(Zdroj!AU$16,A1906-1,0)))</f>
        <v/>
      </c>
      <c r="E1915" s="35" t="str">
        <f ca="1">IF(C1915="","",OFFSET(Zdroj!AV$16,A1906-1,0))</f>
        <v/>
      </c>
      <c r="F1915" s="450"/>
      <c r="G1915" s="451"/>
    </row>
    <row r="1916" spans="1:7" x14ac:dyDescent="0.25">
      <c r="B1916" s="449"/>
      <c r="C1916" s="83" t="str">
        <f ca="1">IF(OFFSET(Zdroj!AW$16,A1906-1,0)=0,"",CONCATENATE("B",$A$2+4," - ",Zdroj!$AW$15))</f>
        <v/>
      </c>
      <c r="D1916" s="81" t="str">
        <f ca="1">IF(C1916="","",CONCATENATE(OFFSET(Zdroj!AW$16,A1906-1,0)))</f>
        <v/>
      </c>
      <c r="E1916" s="35" t="str">
        <f ca="1">IF(C1916="","",OFFSET(Zdroj!AX$16,A1906-1,0))</f>
        <v/>
      </c>
      <c r="F1916" s="450"/>
      <c r="G1916" s="451"/>
    </row>
    <row r="1917" spans="1:7" x14ac:dyDescent="0.25">
      <c r="B1917" s="449"/>
      <c r="C1917" s="83" t="str">
        <f ca="1">IF(OFFSET(Zdroj!AY$16,A1906-1,0)=0,"",CONCATENATE("B",$A$2+5," - ",Zdroj!$AY$15))</f>
        <v/>
      </c>
      <c r="D1917" s="81" t="str">
        <f ca="1">IF(C1917="","",CONCATENATE(OFFSET(Zdroj!AY$16,A1906-1,0)))</f>
        <v/>
      </c>
      <c r="E1917" s="35" t="str">
        <f ca="1">IF(C1917="","",OFFSET(Zdroj!AZ$16,A1906-1,0))</f>
        <v/>
      </c>
      <c r="F1917" s="450"/>
      <c r="G1917" s="451"/>
    </row>
    <row r="1918" spans="1:7" x14ac:dyDescent="0.25">
      <c r="B1918" s="449"/>
      <c r="C1918" s="83" t="str">
        <f ca="1">IF(OFFSET(Zdroj!BA$16,A1906-1,0)=0,"",CONCATENATE("B",$A$2+6," - ",Zdroj!$BA$15))</f>
        <v/>
      </c>
      <c r="D1918" s="81" t="str">
        <f ca="1">IF(C1918="","",CONCATENATE(OFFSET(Zdroj!BA$16,A1906-1,0)))</f>
        <v/>
      </c>
      <c r="E1918" s="35" t="str">
        <f ca="1">IF(C1918="","",OFFSET(Zdroj!BB$16,A1906-1,0))</f>
        <v/>
      </c>
      <c r="F1918" s="450"/>
      <c r="G1918" s="451"/>
    </row>
    <row r="1919" spans="1:7" x14ac:dyDescent="0.25">
      <c r="B1919" s="449"/>
      <c r="C1919" s="83" t="str">
        <f ca="1">IF(OFFSET(Zdroj!BC$16,A1906-1,0)=0,"",CONCATENATE("B",$A$2+7," - ",Zdroj!$BC$15))</f>
        <v/>
      </c>
      <c r="D1919" s="81" t="str">
        <f ca="1">IF(C1919="","",CONCATENATE(OFFSET(Zdroj!BC$16,A1906-1,0)))</f>
        <v/>
      </c>
      <c r="E1919" s="35" t="str">
        <f ca="1">IF(C1919="","",OFFSET(Zdroj!BD$16,A1906-1,0))</f>
        <v/>
      </c>
      <c r="F1919" s="450"/>
      <c r="G1919" s="451"/>
    </row>
    <row r="1920" spans="1:7" x14ac:dyDescent="0.25">
      <c r="B1920" s="449"/>
      <c r="C1920" s="83" t="str">
        <f ca="1">IF(OFFSET(Zdroj!BE$16,A1906-1,0)=0,"",CONCATENATE("B",$A$2+8," - ",Zdroj!$BE$15))</f>
        <v/>
      </c>
      <c r="D1920" s="81" t="str">
        <f ca="1">IF(C1920="","",CONCATENATE(OFFSET(Zdroj!BE$16,A1906-1,0)))</f>
        <v/>
      </c>
      <c r="E1920" s="35" t="str">
        <f ca="1">IF(C1920="","",OFFSET(Zdroj!BF$16,A1906-1,0))</f>
        <v/>
      </c>
      <c r="F1920" s="450"/>
      <c r="G1920" s="451"/>
    </row>
    <row r="1921" spans="1:7" x14ac:dyDescent="0.25">
      <c r="B1921" s="449"/>
      <c r="C1921" s="83" t="str">
        <f ca="1">IF(OFFSET(Zdroj!BG$16,A1906-1,0)=0,"",CONCATENATE("C",$A$2," - ",Zdroj!$BG$15))</f>
        <v/>
      </c>
      <c r="D1921" s="81" t="str">
        <f ca="1">IF(C1921="","",CONCATENATE(OFFSET(Zdroj!BG$16,A1906-1,0)))</f>
        <v/>
      </c>
      <c r="E1921" s="35" t="str">
        <f ca="1">IF(C1921="","",OFFSET(Zdroj!BH$16,A1906-1,0))</f>
        <v/>
      </c>
      <c r="F1921" s="450" t="str">
        <f t="shared" ref="F1921" ca="1" si="443">IF(SUM(E1921:E1922)=0,"",SUM(E1921:E1922))</f>
        <v/>
      </c>
      <c r="G1921" s="451"/>
    </row>
    <row r="1922" spans="1:7" x14ac:dyDescent="0.25">
      <c r="B1922" s="449"/>
      <c r="C1922" s="83" t="str">
        <f ca="1">IF(OFFSET(Zdroj!BI$16,A1906-1,0)=0,"",CONCATENATE("C",$A$2+1," - ",Zdroj!$BI$15))</f>
        <v/>
      </c>
      <c r="D1922" s="81" t="str">
        <f ca="1">IF(C1922="","",CONCATENATE(OFFSET(Zdroj!BI$16,A1906-1,0)))</f>
        <v/>
      </c>
      <c r="E1922" s="35" t="str">
        <f ca="1">IF(C1922="","",OFFSET(Zdroj!BJ$16,A1906-1,0))</f>
        <v/>
      </c>
      <c r="F1922" s="450"/>
      <c r="G1922" s="451"/>
    </row>
    <row r="1923" spans="1:7" x14ac:dyDescent="0.25">
      <c r="A1923">
        <f>SUM((ROW()+15)/17)</f>
        <v>114</v>
      </c>
      <c r="B1923" s="449" t="str">
        <f ca="1">IF(OFFSET(Zdroj!$B$16,A1923-1,0)&gt;0,CONCATENATE(A1923,"
","___ ","
",OFFSET(Zdroj!$B$16,A1923-1,0)),"")</f>
        <v/>
      </c>
      <c r="C1923" s="83" t="str">
        <f ca="1">IF(OFFSET(Zdroj!AI$16,A1923-1,0)=0,"",CONCATENATE("A",$A$2," - ",Zdroj!$AI$15))</f>
        <v/>
      </c>
      <c r="D1923" s="81" t="str">
        <f ca="1">IF(C1923="","",CONCATENATE(OFFSET(Zdroj!AI$16,A1923-1,0)," - ",OFFSET(Zdroj!BK$16,A1923-1,0)))</f>
        <v/>
      </c>
      <c r="E1923" s="35" t="str">
        <f ca="1">IF(C1923="","",OFFSET(Zdroj!BL$16,A1923-1,0))</f>
        <v/>
      </c>
      <c r="F1923" s="450" t="str">
        <f t="shared" ref="F1923" ca="1" si="444">IF(SUM(E1923:E1928)=0,"",SUM(E1923:E1928))</f>
        <v/>
      </c>
      <c r="G1923" s="451" t="str">
        <f t="shared" ref="G1923" ca="1" si="445">IF(SUM(E1923:E1939)=0,"",SUM(E1923:E1939))</f>
        <v/>
      </c>
    </row>
    <row r="1924" spans="1:7" x14ac:dyDescent="0.25">
      <c r="B1924" s="449"/>
      <c r="C1924" s="83" t="str">
        <f ca="1">IF(OFFSET(Zdroj!AJ$16,A1923-1,0)=0,"",CONCATENATE("A",$A$2+1," - ",Zdroj!$AJ$15))</f>
        <v/>
      </c>
      <c r="D1924" s="81" t="str">
        <f ca="1">IF(C1924="","",CONCATENATE(OFFSET(Zdroj!AJ$16,A1923-1,0)," - ",OFFSET(Zdroj!BM$16,A1923-1,0)))</f>
        <v/>
      </c>
      <c r="E1924" s="35" t="str">
        <f ca="1">IF(C1924="","",OFFSET(Zdroj!BN$16,A1923-1,0))</f>
        <v/>
      </c>
      <c r="F1924" s="450"/>
      <c r="G1924" s="451"/>
    </row>
    <row r="1925" spans="1:7" x14ac:dyDescent="0.25">
      <c r="B1925" s="449"/>
      <c r="C1925" s="83" t="str">
        <f ca="1">IF(OFFSET(Zdroj!AK$16,A1923-1,0)=0,"",CONCATENATE("A",$A$2+2," - ",Zdroj!$AK$15))</f>
        <v/>
      </c>
      <c r="D1925" s="81" t="str">
        <f ca="1">IF(C1925="","",CONCATENATE(OFFSET(Zdroj!AK$16,A1923-1,0)," - ",OFFSET(Zdroj!BO$16,A1923-1,0)))</f>
        <v/>
      </c>
      <c r="E1925" s="35" t="str">
        <f ca="1">IF(C1925="","",OFFSET(Zdroj!BP$16,A1923-1,0))</f>
        <v/>
      </c>
      <c r="F1925" s="450"/>
      <c r="G1925" s="451"/>
    </row>
    <row r="1926" spans="1:7" x14ac:dyDescent="0.25">
      <c r="B1926" s="449"/>
      <c r="C1926" s="83" t="str">
        <f ca="1">IF(OFFSET(Zdroj!AL$16,A1923-1,0)=0,"",CONCATENATE("A",$A$2+3," - ",Zdroj!$AL$15))</f>
        <v/>
      </c>
      <c r="D1926" s="81" t="str">
        <f ca="1">IF(C1926="","",CONCATENATE(OFFSET(Zdroj!AL$16,A1923-1,0)," - ",OFFSET(Zdroj!BQ$16,A1923-1,0)))</f>
        <v/>
      </c>
      <c r="E1926" s="35" t="str">
        <f ca="1">IF(C1926="","",OFFSET(Zdroj!BR$16,A1923-1,0))</f>
        <v/>
      </c>
      <c r="F1926" s="450"/>
      <c r="G1926" s="451"/>
    </row>
    <row r="1927" spans="1:7" x14ac:dyDescent="0.25">
      <c r="B1927" s="449"/>
      <c r="C1927" s="83" t="str">
        <f ca="1">IF(OFFSET(Zdroj!AM$16,A1923-1,0)=0,"",CONCATENATE("A",$A$2+4," - ",Zdroj!$AM$15))</f>
        <v/>
      </c>
      <c r="D1927" s="81" t="str">
        <f ca="1">IF(C1927="","",CONCATENATE(OFFSET(Zdroj!AM$16,A1923-1,0)," - ",OFFSET(Zdroj!BS$16,A1923-1,0)))</f>
        <v/>
      </c>
      <c r="E1927" s="35" t="str">
        <f ca="1">IF(C1927="","",OFFSET(Zdroj!BT$16,A1923-1,0))</f>
        <v/>
      </c>
      <c r="F1927" s="450"/>
      <c r="G1927" s="451"/>
    </row>
    <row r="1928" spans="1:7" x14ac:dyDescent="0.25">
      <c r="B1928" s="449"/>
      <c r="C1928" s="83" t="str">
        <f ca="1">IF(OFFSET(Zdroj!AN$16,A1923-1,0)=0,"",CONCATENATE("A",$A$2+5," - ",Zdroj!$AN$15))</f>
        <v/>
      </c>
      <c r="D1928" s="81" t="str">
        <f ca="1">IF(C1928="","",CONCATENATE(OFFSET(Zdroj!AN$16,A1923-1,0)," - ",OFFSET(Zdroj!BU$16,A1923-1,0)))</f>
        <v/>
      </c>
      <c r="E1928" s="35" t="str">
        <f ca="1">IF(C1928="","",OFFSET(Zdroj!BV$16,A1923-1,0))</f>
        <v/>
      </c>
      <c r="F1928" s="450"/>
      <c r="G1928" s="451"/>
    </row>
    <row r="1929" spans="1:7" x14ac:dyDescent="0.25">
      <c r="B1929" s="449"/>
      <c r="C1929" s="83" t="str">
        <f ca="1">IF(OFFSET(Zdroj!AO$16,A1923-1,0)=0,"",CONCATENATE("B",$A$2," - ",Zdroj!$AO$15))</f>
        <v/>
      </c>
      <c r="D1929" s="81" t="str">
        <f ca="1">IF(C1929="","",CONCATENATE(OFFSET(Zdroj!AO$16,A1923-1,0)))</f>
        <v/>
      </c>
      <c r="E1929" s="35" t="str">
        <f ca="1">IF(C1929="","",OFFSET(Zdroj!AP$16,A1923-1,0))</f>
        <v/>
      </c>
      <c r="F1929" s="450" t="str">
        <f t="shared" ref="F1929" ca="1" si="446">IF(SUM(E1929:E1937)=0,"",SUM(E1929:E1937))</f>
        <v/>
      </c>
      <c r="G1929" s="451"/>
    </row>
    <row r="1930" spans="1:7" x14ac:dyDescent="0.25">
      <c r="B1930" s="449"/>
      <c r="C1930" s="83" t="str">
        <f ca="1">IF(OFFSET(Zdroj!AQ$16,A1923-1,0)=0,"",CONCATENATE("B",$A$2+1," - ",Zdroj!$AQ$15))</f>
        <v/>
      </c>
      <c r="D1930" s="81" t="str">
        <f ca="1">IF(C1930="","",CONCATENATE(OFFSET(Zdroj!AQ$16,A1923-1,0)))</f>
        <v/>
      </c>
      <c r="E1930" s="35" t="str">
        <f ca="1">IF(C1930="","",OFFSET(Zdroj!AR$16,A1923-1,0))</f>
        <v/>
      </c>
      <c r="F1930" s="450"/>
      <c r="G1930" s="451"/>
    </row>
    <row r="1931" spans="1:7" x14ac:dyDescent="0.25">
      <c r="B1931" s="449"/>
      <c r="C1931" s="83" t="str">
        <f ca="1">IF(OFFSET(Zdroj!AS$16,A1923-1,0)=0,"",CONCATENATE("B",$A$2+2," - ",Zdroj!$AS$15))</f>
        <v/>
      </c>
      <c r="D1931" s="81" t="str">
        <f ca="1">IF(C1931="","",CONCATENATE(OFFSET(Zdroj!AS$16,A1923-1,0)))</f>
        <v/>
      </c>
      <c r="E1931" s="35" t="str">
        <f ca="1">IF(C1931="","",OFFSET(Zdroj!AT$16,A1923-1,0))</f>
        <v/>
      </c>
      <c r="F1931" s="450"/>
      <c r="G1931" s="451"/>
    </row>
    <row r="1932" spans="1:7" x14ac:dyDescent="0.25">
      <c r="B1932" s="449"/>
      <c r="C1932" s="83" t="str">
        <f ca="1">IF(OFFSET(Zdroj!AU$16,A1923-1,0)=0,"",CONCATENATE("B",$A$2+3," - ",Zdroj!$AU$15))</f>
        <v/>
      </c>
      <c r="D1932" s="81" t="str">
        <f ca="1">IF(C1932="","",CONCATENATE(OFFSET(Zdroj!AU$16,A1923-1,0)))</f>
        <v/>
      </c>
      <c r="E1932" s="35" t="str">
        <f ca="1">IF(C1932="","",OFFSET(Zdroj!AV$16,A1923-1,0))</f>
        <v/>
      </c>
      <c r="F1932" s="450"/>
      <c r="G1932" s="451"/>
    </row>
    <row r="1933" spans="1:7" x14ac:dyDescent="0.25">
      <c r="B1933" s="449"/>
      <c r="C1933" s="83" t="str">
        <f ca="1">IF(OFFSET(Zdroj!AW$16,A1923-1,0)=0,"",CONCATENATE("B",$A$2+4," - ",Zdroj!$AW$15))</f>
        <v/>
      </c>
      <c r="D1933" s="81" t="str">
        <f ca="1">IF(C1933="","",CONCATENATE(OFFSET(Zdroj!AW$16,A1923-1,0)))</f>
        <v/>
      </c>
      <c r="E1933" s="35" t="str">
        <f ca="1">IF(C1933="","",OFFSET(Zdroj!AX$16,A1923-1,0))</f>
        <v/>
      </c>
      <c r="F1933" s="450"/>
      <c r="G1933" s="451"/>
    </row>
    <row r="1934" spans="1:7" x14ac:dyDescent="0.25">
      <c r="B1934" s="449"/>
      <c r="C1934" s="83" t="str">
        <f ca="1">IF(OFFSET(Zdroj!AY$16,A1923-1,0)=0,"",CONCATENATE("B",$A$2+5," - ",Zdroj!$AY$15))</f>
        <v/>
      </c>
      <c r="D1934" s="81" t="str">
        <f ca="1">IF(C1934="","",CONCATENATE(OFFSET(Zdroj!AY$16,A1923-1,0)))</f>
        <v/>
      </c>
      <c r="E1934" s="35" t="str">
        <f ca="1">IF(C1934="","",OFFSET(Zdroj!AZ$16,A1923-1,0))</f>
        <v/>
      </c>
      <c r="F1934" s="450"/>
      <c r="G1934" s="451"/>
    </row>
    <row r="1935" spans="1:7" x14ac:dyDescent="0.25">
      <c r="B1935" s="449"/>
      <c r="C1935" s="83" t="str">
        <f ca="1">IF(OFFSET(Zdroj!BA$16,A1923-1,0)=0,"",CONCATENATE("B",$A$2+6," - ",Zdroj!$BA$15))</f>
        <v/>
      </c>
      <c r="D1935" s="81" t="str">
        <f ca="1">IF(C1935="","",CONCATENATE(OFFSET(Zdroj!BA$16,A1923-1,0)))</f>
        <v/>
      </c>
      <c r="E1935" s="35" t="str">
        <f ca="1">IF(C1935="","",OFFSET(Zdroj!BB$16,A1923-1,0))</f>
        <v/>
      </c>
      <c r="F1935" s="450"/>
      <c r="G1935" s="451"/>
    </row>
    <row r="1936" spans="1:7" x14ac:dyDescent="0.25">
      <c r="B1936" s="449"/>
      <c r="C1936" s="83" t="str">
        <f ca="1">IF(OFFSET(Zdroj!BC$16,A1923-1,0)=0,"",CONCATENATE("B",$A$2+7," - ",Zdroj!$BC$15))</f>
        <v/>
      </c>
      <c r="D1936" s="81" t="str">
        <f ca="1">IF(C1936="","",CONCATENATE(OFFSET(Zdroj!BC$16,A1923-1,0)))</f>
        <v/>
      </c>
      <c r="E1936" s="35" t="str">
        <f ca="1">IF(C1936="","",OFFSET(Zdroj!BD$16,A1923-1,0))</f>
        <v/>
      </c>
      <c r="F1936" s="450"/>
      <c r="G1936" s="451"/>
    </row>
    <row r="1937" spans="1:7" x14ac:dyDescent="0.25">
      <c r="B1937" s="449"/>
      <c r="C1937" s="83" t="str">
        <f ca="1">IF(OFFSET(Zdroj!BE$16,A1923-1,0)=0,"",CONCATENATE("B",$A$2+8," - ",Zdroj!$BE$15))</f>
        <v/>
      </c>
      <c r="D1937" s="81" t="str">
        <f ca="1">IF(C1937="","",CONCATENATE(OFFSET(Zdroj!BE$16,A1923-1,0)))</f>
        <v/>
      </c>
      <c r="E1937" s="35" t="str">
        <f ca="1">IF(C1937="","",OFFSET(Zdroj!BF$16,A1923-1,0))</f>
        <v/>
      </c>
      <c r="F1937" s="450"/>
      <c r="G1937" s="451"/>
    </row>
    <row r="1938" spans="1:7" x14ac:dyDescent="0.25">
      <c r="B1938" s="449"/>
      <c r="C1938" s="83" t="str">
        <f ca="1">IF(OFFSET(Zdroj!BG$16,A1923-1,0)=0,"",CONCATENATE("C",$A$2," - ",Zdroj!$BG$15))</f>
        <v/>
      </c>
      <c r="D1938" s="81" t="str">
        <f ca="1">IF(C1938="","",CONCATENATE(OFFSET(Zdroj!BG$16,A1923-1,0)))</f>
        <v/>
      </c>
      <c r="E1938" s="35" t="str">
        <f ca="1">IF(C1938="","",OFFSET(Zdroj!BH$16,A1923-1,0))</f>
        <v/>
      </c>
      <c r="F1938" s="450" t="str">
        <f t="shared" ref="F1938" ca="1" si="447">IF(SUM(E1938:E1939)=0,"",SUM(E1938:E1939))</f>
        <v/>
      </c>
      <c r="G1938" s="451"/>
    </row>
    <row r="1939" spans="1:7" x14ac:dyDescent="0.25">
      <c r="B1939" s="449"/>
      <c r="C1939" s="83" t="str">
        <f ca="1">IF(OFFSET(Zdroj!BI$16,A1923-1,0)=0,"",CONCATENATE("C",$A$2+1," - ",Zdroj!$BI$15))</f>
        <v/>
      </c>
      <c r="D1939" s="81" t="str">
        <f ca="1">IF(C1939="","",CONCATENATE(OFFSET(Zdroj!BI$16,A1923-1,0)))</f>
        <v/>
      </c>
      <c r="E1939" s="35" t="str">
        <f ca="1">IF(C1939="","",OFFSET(Zdroj!BJ$16,A1923-1,0))</f>
        <v/>
      </c>
      <c r="F1939" s="450"/>
      <c r="G1939" s="451"/>
    </row>
    <row r="1940" spans="1:7" x14ac:dyDescent="0.25">
      <c r="A1940">
        <f>SUM((ROW()+15)/17)</f>
        <v>115</v>
      </c>
      <c r="B1940" s="449" t="str">
        <f ca="1">IF(OFFSET(Zdroj!$B$16,A1940-1,0)&gt;0,CONCATENATE(A1940,"
","___ ","
",OFFSET(Zdroj!$B$16,A1940-1,0)),"")</f>
        <v/>
      </c>
      <c r="C1940" s="83" t="str">
        <f ca="1">IF(OFFSET(Zdroj!AI$16,A1940-1,0)=0,"",CONCATENATE("A",$A$2," - ",Zdroj!$AI$15))</f>
        <v/>
      </c>
      <c r="D1940" s="81" t="str">
        <f ca="1">IF(C1940="","",CONCATENATE(OFFSET(Zdroj!AI$16,A1940-1,0)," - ",OFFSET(Zdroj!BK$16,A1940-1,0)))</f>
        <v/>
      </c>
      <c r="E1940" s="35" t="str">
        <f ca="1">IF(C1940="","",OFFSET(Zdroj!BL$16,A1940-1,0))</f>
        <v/>
      </c>
      <c r="F1940" s="450" t="str">
        <f t="shared" ref="F1940" ca="1" si="448">IF(SUM(E1940:E1945)=0,"",SUM(E1940:E1945))</f>
        <v/>
      </c>
      <c r="G1940" s="451" t="str">
        <f t="shared" ref="G1940" ca="1" si="449">IF(SUM(E1940:E1956)=0,"",SUM(E1940:E1956))</f>
        <v/>
      </c>
    </row>
    <row r="1941" spans="1:7" x14ac:dyDescent="0.25">
      <c r="B1941" s="449"/>
      <c r="C1941" s="83" t="str">
        <f ca="1">IF(OFFSET(Zdroj!AJ$16,A1940-1,0)=0,"",CONCATENATE("A",$A$2+1," - ",Zdroj!$AJ$15))</f>
        <v/>
      </c>
      <c r="D1941" s="81" t="str">
        <f ca="1">IF(C1941="","",CONCATENATE(OFFSET(Zdroj!AJ$16,A1940-1,0)," - ",OFFSET(Zdroj!BM$16,A1940-1,0)))</f>
        <v/>
      </c>
      <c r="E1941" s="35" t="str">
        <f ca="1">IF(C1941="","",OFFSET(Zdroj!BN$16,A1940-1,0))</f>
        <v/>
      </c>
      <c r="F1941" s="450"/>
      <c r="G1941" s="451"/>
    </row>
    <row r="1942" spans="1:7" x14ac:dyDescent="0.25">
      <c r="B1942" s="449"/>
      <c r="C1942" s="83" t="str">
        <f ca="1">IF(OFFSET(Zdroj!AK$16,A1940-1,0)=0,"",CONCATENATE("A",$A$2+2," - ",Zdroj!$AK$15))</f>
        <v/>
      </c>
      <c r="D1942" s="81" t="str">
        <f ca="1">IF(C1942="","",CONCATENATE(OFFSET(Zdroj!AK$16,A1940-1,0)," - ",OFFSET(Zdroj!BO$16,A1940-1,0)))</f>
        <v/>
      </c>
      <c r="E1942" s="35" t="str">
        <f ca="1">IF(C1942="","",OFFSET(Zdroj!BP$16,A1940-1,0))</f>
        <v/>
      </c>
      <c r="F1942" s="450"/>
      <c r="G1942" s="451"/>
    </row>
    <row r="1943" spans="1:7" x14ac:dyDescent="0.25">
      <c r="B1943" s="449"/>
      <c r="C1943" s="83" t="str">
        <f ca="1">IF(OFFSET(Zdroj!AL$16,A1940-1,0)=0,"",CONCATENATE("A",$A$2+3," - ",Zdroj!$AL$15))</f>
        <v/>
      </c>
      <c r="D1943" s="81" t="str">
        <f ca="1">IF(C1943="","",CONCATENATE(OFFSET(Zdroj!AL$16,A1940-1,0)," - ",OFFSET(Zdroj!BQ$16,A1940-1,0)))</f>
        <v/>
      </c>
      <c r="E1943" s="35" t="str">
        <f ca="1">IF(C1943="","",OFFSET(Zdroj!BR$16,A1940-1,0))</f>
        <v/>
      </c>
      <c r="F1943" s="450"/>
      <c r="G1943" s="451"/>
    </row>
    <row r="1944" spans="1:7" x14ac:dyDescent="0.25">
      <c r="B1944" s="449"/>
      <c r="C1944" s="83" t="str">
        <f ca="1">IF(OFFSET(Zdroj!AM$16,A1940-1,0)=0,"",CONCATENATE("A",$A$2+4," - ",Zdroj!$AM$15))</f>
        <v/>
      </c>
      <c r="D1944" s="81" t="str">
        <f ca="1">IF(C1944="","",CONCATENATE(OFFSET(Zdroj!AM$16,A1940-1,0)," - ",OFFSET(Zdroj!BS$16,A1940-1,0)))</f>
        <v/>
      </c>
      <c r="E1944" s="35" t="str">
        <f ca="1">IF(C1944="","",OFFSET(Zdroj!BT$16,A1940-1,0))</f>
        <v/>
      </c>
      <c r="F1944" s="450"/>
      <c r="G1944" s="451"/>
    </row>
    <row r="1945" spans="1:7" x14ac:dyDescent="0.25">
      <c r="B1945" s="449"/>
      <c r="C1945" s="83" t="str">
        <f ca="1">IF(OFFSET(Zdroj!AN$16,A1940-1,0)=0,"",CONCATENATE("A",$A$2+5," - ",Zdroj!$AN$15))</f>
        <v/>
      </c>
      <c r="D1945" s="81" t="str">
        <f ca="1">IF(C1945="","",CONCATENATE(OFFSET(Zdroj!AN$16,A1940-1,0)," - ",OFFSET(Zdroj!BU$16,A1940-1,0)))</f>
        <v/>
      </c>
      <c r="E1945" s="35" t="str">
        <f ca="1">IF(C1945="","",OFFSET(Zdroj!BV$16,A1940-1,0))</f>
        <v/>
      </c>
      <c r="F1945" s="450"/>
      <c r="G1945" s="451"/>
    </row>
    <row r="1946" spans="1:7" x14ac:dyDescent="0.25">
      <c r="B1946" s="449"/>
      <c r="C1946" s="83" t="str">
        <f ca="1">IF(OFFSET(Zdroj!AO$16,A1940-1,0)=0,"",CONCATENATE("B",$A$2," - ",Zdroj!$AO$15))</f>
        <v/>
      </c>
      <c r="D1946" s="81" t="str">
        <f ca="1">IF(C1946="","",CONCATENATE(OFFSET(Zdroj!AO$16,A1940-1,0)))</f>
        <v/>
      </c>
      <c r="E1946" s="35" t="str">
        <f ca="1">IF(C1946="","",OFFSET(Zdroj!AP$16,A1940-1,0))</f>
        <v/>
      </c>
      <c r="F1946" s="450" t="str">
        <f t="shared" ref="F1946" ca="1" si="450">IF(SUM(E1946:E1954)=0,"",SUM(E1946:E1954))</f>
        <v/>
      </c>
      <c r="G1946" s="451"/>
    </row>
    <row r="1947" spans="1:7" x14ac:dyDescent="0.25">
      <c r="B1947" s="449"/>
      <c r="C1947" s="83" t="str">
        <f ca="1">IF(OFFSET(Zdroj!AQ$16,A1940-1,0)=0,"",CONCATENATE("B",$A$2+1," - ",Zdroj!$AQ$15))</f>
        <v/>
      </c>
      <c r="D1947" s="81" t="str">
        <f ca="1">IF(C1947="","",CONCATENATE(OFFSET(Zdroj!AQ$16,A1940-1,0)))</f>
        <v/>
      </c>
      <c r="E1947" s="35" t="str">
        <f ca="1">IF(C1947="","",OFFSET(Zdroj!AR$16,A1940-1,0))</f>
        <v/>
      </c>
      <c r="F1947" s="450"/>
      <c r="G1947" s="451"/>
    </row>
    <row r="1948" spans="1:7" x14ac:dyDescent="0.25">
      <c r="B1948" s="449"/>
      <c r="C1948" s="83" t="str">
        <f ca="1">IF(OFFSET(Zdroj!AS$16,A1940-1,0)=0,"",CONCATENATE("B",$A$2+2," - ",Zdroj!$AS$15))</f>
        <v/>
      </c>
      <c r="D1948" s="81" t="str">
        <f ca="1">IF(C1948="","",CONCATENATE(OFFSET(Zdroj!AS$16,A1940-1,0)))</f>
        <v/>
      </c>
      <c r="E1948" s="35" t="str">
        <f ca="1">IF(C1948="","",OFFSET(Zdroj!AT$16,A1940-1,0))</f>
        <v/>
      </c>
      <c r="F1948" s="450"/>
      <c r="G1948" s="451"/>
    </row>
    <row r="1949" spans="1:7" x14ac:dyDescent="0.25">
      <c r="B1949" s="449"/>
      <c r="C1949" s="83" t="str">
        <f ca="1">IF(OFFSET(Zdroj!AU$16,A1940-1,0)=0,"",CONCATENATE("B",$A$2+3," - ",Zdroj!$AU$15))</f>
        <v/>
      </c>
      <c r="D1949" s="81" t="str">
        <f ca="1">IF(C1949="","",CONCATENATE(OFFSET(Zdroj!AU$16,A1940-1,0)))</f>
        <v/>
      </c>
      <c r="E1949" s="35" t="str">
        <f ca="1">IF(C1949="","",OFFSET(Zdroj!AV$16,A1940-1,0))</f>
        <v/>
      </c>
      <c r="F1949" s="450"/>
      <c r="G1949" s="451"/>
    </row>
    <row r="1950" spans="1:7" x14ac:dyDescent="0.25">
      <c r="B1950" s="449"/>
      <c r="C1950" s="83" t="str">
        <f ca="1">IF(OFFSET(Zdroj!AW$16,A1940-1,0)=0,"",CONCATENATE("B",$A$2+4," - ",Zdroj!$AW$15))</f>
        <v/>
      </c>
      <c r="D1950" s="81" t="str">
        <f ca="1">IF(C1950="","",CONCATENATE(OFFSET(Zdroj!AW$16,A1940-1,0)))</f>
        <v/>
      </c>
      <c r="E1950" s="35" t="str">
        <f ca="1">IF(C1950="","",OFFSET(Zdroj!AX$16,A1940-1,0))</f>
        <v/>
      </c>
      <c r="F1950" s="450"/>
      <c r="G1950" s="451"/>
    </row>
    <row r="1951" spans="1:7" x14ac:dyDescent="0.25">
      <c r="B1951" s="449"/>
      <c r="C1951" s="83" t="str">
        <f ca="1">IF(OFFSET(Zdroj!AY$16,A1940-1,0)=0,"",CONCATENATE("B",$A$2+5," - ",Zdroj!$AY$15))</f>
        <v/>
      </c>
      <c r="D1951" s="81" t="str">
        <f ca="1">IF(C1951="","",CONCATENATE(OFFSET(Zdroj!AY$16,A1940-1,0)))</f>
        <v/>
      </c>
      <c r="E1951" s="35" t="str">
        <f ca="1">IF(C1951="","",OFFSET(Zdroj!AZ$16,A1940-1,0))</f>
        <v/>
      </c>
      <c r="F1951" s="450"/>
      <c r="G1951" s="451"/>
    </row>
    <row r="1952" spans="1:7" x14ac:dyDescent="0.25">
      <c r="B1952" s="449"/>
      <c r="C1952" s="83" t="str">
        <f ca="1">IF(OFFSET(Zdroj!BA$16,A1940-1,0)=0,"",CONCATENATE("B",$A$2+6," - ",Zdroj!$BA$15))</f>
        <v/>
      </c>
      <c r="D1952" s="81" t="str">
        <f ca="1">IF(C1952="","",CONCATENATE(OFFSET(Zdroj!BA$16,A1940-1,0)))</f>
        <v/>
      </c>
      <c r="E1952" s="35" t="str">
        <f ca="1">IF(C1952="","",OFFSET(Zdroj!BB$16,A1940-1,0))</f>
        <v/>
      </c>
      <c r="F1952" s="450"/>
      <c r="G1952" s="451"/>
    </row>
    <row r="1953" spans="1:7" x14ac:dyDescent="0.25">
      <c r="B1953" s="449"/>
      <c r="C1953" s="83" t="str">
        <f ca="1">IF(OFFSET(Zdroj!BC$16,A1940-1,0)=0,"",CONCATENATE("B",$A$2+7," - ",Zdroj!$BC$15))</f>
        <v/>
      </c>
      <c r="D1953" s="81" t="str">
        <f ca="1">IF(C1953="","",CONCATENATE(OFFSET(Zdroj!BC$16,A1940-1,0)))</f>
        <v/>
      </c>
      <c r="E1953" s="35" t="str">
        <f ca="1">IF(C1953="","",OFFSET(Zdroj!BD$16,A1940-1,0))</f>
        <v/>
      </c>
      <c r="F1953" s="450"/>
      <c r="G1953" s="451"/>
    </row>
    <row r="1954" spans="1:7" x14ac:dyDescent="0.25">
      <c r="B1954" s="449"/>
      <c r="C1954" s="83" t="str">
        <f ca="1">IF(OFFSET(Zdroj!BE$16,A1940-1,0)=0,"",CONCATENATE("B",$A$2+8," - ",Zdroj!$BE$15))</f>
        <v/>
      </c>
      <c r="D1954" s="81" t="str">
        <f ca="1">IF(C1954="","",CONCATENATE(OFFSET(Zdroj!BE$16,A1940-1,0)))</f>
        <v/>
      </c>
      <c r="E1954" s="35" t="str">
        <f ca="1">IF(C1954="","",OFFSET(Zdroj!BF$16,A1940-1,0))</f>
        <v/>
      </c>
      <c r="F1954" s="450"/>
      <c r="G1954" s="451"/>
    </row>
    <row r="1955" spans="1:7" x14ac:dyDescent="0.25">
      <c r="B1955" s="449"/>
      <c r="C1955" s="83" t="str">
        <f ca="1">IF(OFFSET(Zdroj!BG$16,A1940-1,0)=0,"",CONCATENATE("C",$A$2," - ",Zdroj!$BG$15))</f>
        <v/>
      </c>
      <c r="D1955" s="81" t="str">
        <f ca="1">IF(C1955="","",CONCATENATE(OFFSET(Zdroj!BG$16,A1940-1,0)))</f>
        <v/>
      </c>
      <c r="E1955" s="35" t="str">
        <f ca="1">IF(C1955="","",OFFSET(Zdroj!BH$16,A1940-1,0))</f>
        <v/>
      </c>
      <c r="F1955" s="450" t="str">
        <f t="shared" ref="F1955" ca="1" si="451">IF(SUM(E1955:E1956)=0,"",SUM(E1955:E1956))</f>
        <v/>
      </c>
      <c r="G1955" s="451"/>
    </row>
    <row r="1956" spans="1:7" x14ac:dyDescent="0.25">
      <c r="B1956" s="449"/>
      <c r="C1956" s="83" t="str">
        <f ca="1">IF(OFFSET(Zdroj!BI$16,A1940-1,0)=0,"",CONCATENATE("C",$A$2+1," - ",Zdroj!$BI$15))</f>
        <v/>
      </c>
      <c r="D1956" s="81" t="str">
        <f ca="1">IF(C1956="","",CONCATENATE(OFFSET(Zdroj!BI$16,A1940-1,0)))</f>
        <v/>
      </c>
      <c r="E1956" s="35" t="str">
        <f ca="1">IF(C1956="","",OFFSET(Zdroj!BJ$16,A1940-1,0))</f>
        <v/>
      </c>
      <c r="F1956" s="450"/>
      <c r="G1956" s="451"/>
    </row>
    <row r="1957" spans="1:7" x14ac:dyDescent="0.25">
      <c r="A1957">
        <f>SUM((ROW()+15)/17)</f>
        <v>116</v>
      </c>
      <c r="B1957" s="449" t="str">
        <f ca="1">IF(OFFSET(Zdroj!$B$16,A1957-1,0)&gt;0,CONCATENATE(A1957,"
","___ ","
",OFFSET(Zdroj!$B$16,A1957-1,0)),"")</f>
        <v/>
      </c>
      <c r="C1957" s="83" t="str">
        <f ca="1">IF(OFFSET(Zdroj!AI$16,A1957-1,0)=0,"",CONCATENATE("A",$A$2," - ",Zdroj!$AI$15))</f>
        <v/>
      </c>
      <c r="D1957" s="81" t="str">
        <f ca="1">IF(C1957="","",CONCATENATE(OFFSET(Zdroj!AI$16,A1957-1,0)," - ",OFFSET(Zdroj!BK$16,A1957-1,0)))</f>
        <v/>
      </c>
      <c r="E1957" s="35" t="str">
        <f ca="1">IF(C1957="","",OFFSET(Zdroj!BL$16,A1957-1,0))</f>
        <v/>
      </c>
      <c r="F1957" s="450" t="str">
        <f t="shared" ref="F1957" ca="1" si="452">IF(SUM(E1957:E1962)=0,"",SUM(E1957:E1962))</f>
        <v/>
      </c>
      <c r="G1957" s="451" t="str">
        <f t="shared" ref="G1957" ca="1" si="453">IF(SUM(E1957:E1973)=0,"",SUM(E1957:E1973))</f>
        <v/>
      </c>
    </row>
    <row r="1958" spans="1:7" x14ac:dyDescent="0.25">
      <c r="B1958" s="449"/>
      <c r="C1958" s="83" t="str">
        <f ca="1">IF(OFFSET(Zdroj!AJ$16,A1957-1,0)=0,"",CONCATENATE("A",$A$2+1," - ",Zdroj!$AJ$15))</f>
        <v/>
      </c>
      <c r="D1958" s="81" t="str">
        <f ca="1">IF(C1958="","",CONCATENATE(OFFSET(Zdroj!AJ$16,A1957-1,0)," - ",OFFSET(Zdroj!BM$16,A1957-1,0)))</f>
        <v/>
      </c>
      <c r="E1958" s="35" t="str">
        <f ca="1">IF(C1958="","",OFFSET(Zdroj!BN$16,A1957-1,0))</f>
        <v/>
      </c>
      <c r="F1958" s="450"/>
      <c r="G1958" s="451"/>
    </row>
    <row r="1959" spans="1:7" x14ac:dyDescent="0.25">
      <c r="B1959" s="449"/>
      <c r="C1959" s="83" t="str">
        <f ca="1">IF(OFFSET(Zdroj!AK$16,A1957-1,0)=0,"",CONCATENATE("A",$A$2+2," - ",Zdroj!$AK$15))</f>
        <v/>
      </c>
      <c r="D1959" s="81" t="str">
        <f ca="1">IF(C1959="","",CONCATENATE(OFFSET(Zdroj!AK$16,A1957-1,0)," - ",OFFSET(Zdroj!BO$16,A1957-1,0)))</f>
        <v/>
      </c>
      <c r="E1959" s="35" t="str">
        <f ca="1">IF(C1959="","",OFFSET(Zdroj!BP$16,A1957-1,0))</f>
        <v/>
      </c>
      <c r="F1959" s="450"/>
      <c r="G1959" s="451"/>
    </row>
    <row r="1960" spans="1:7" x14ac:dyDescent="0.25">
      <c r="B1960" s="449"/>
      <c r="C1960" s="83" t="str">
        <f ca="1">IF(OFFSET(Zdroj!AL$16,A1957-1,0)=0,"",CONCATENATE("A",$A$2+3," - ",Zdroj!$AL$15))</f>
        <v/>
      </c>
      <c r="D1960" s="81" t="str">
        <f ca="1">IF(C1960="","",CONCATENATE(OFFSET(Zdroj!AL$16,A1957-1,0)," - ",OFFSET(Zdroj!BQ$16,A1957-1,0)))</f>
        <v/>
      </c>
      <c r="E1960" s="35" t="str">
        <f ca="1">IF(C1960="","",OFFSET(Zdroj!BR$16,A1957-1,0))</f>
        <v/>
      </c>
      <c r="F1960" s="450"/>
      <c r="G1960" s="451"/>
    </row>
    <row r="1961" spans="1:7" x14ac:dyDescent="0.25">
      <c r="B1961" s="449"/>
      <c r="C1961" s="83" t="str">
        <f ca="1">IF(OFFSET(Zdroj!AM$16,A1957-1,0)=0,"",CONCATENATE("A",$A$2+4," - ",Zdroj!$AM$15))</f>
        <v/>
      </c>
      <c r="D1961" s="81" t="str">
        <f ca="1">IF(C1961="","",CONCATENATE(OFFSET(Zdroj!AM$16,A1957-1,0)," - ",OFFSET(Zdroj!BS$16,A1957-1,0)))</f>
        <v/>
      </c>
      <c r="E1961" s="35" t="str">
        <f ca="1">IF(C1961="","",OFFSET(Zdroj!BT$16,A1957-1,0))</f>
        <v/>
      </c>
      <c r="F1961" s="450"/>
      <c r="G1961" s="451"/>
    </row>
    <row r="1962" spans="1:7" x14ac:dyDescent="0.25">
      <c r="B1962" s="449"/>
      <c r="C1962" s="83" t="str">
        <f ca="1">IF(OFFSET(Zdroj!AN$16,A1957-1,0)=0,"",CONCATENATE("A",$A$2+5," - ",Zdroj!$AN$15))</f>
        <v/>
      </c>
      <c r="D1962" s="81" t="str">
        <f ca="1">IF(C1962="","",CONCATENATE(OFFSET(Zdroj!AN$16,A1957-1,0)," - ",OFFSET(Zdroj!BU$16,A1957-1,0)))</f>
        <v/>
      </c>
      <c r="E1962" s="35" t="str">
        <f ca="1">IF(C1962="","",OFFSET(Zdroj!BV$16,A1957-1,0))</f>
        <v/>
      </c>
      <c r="F1962" s="450"/>
      <c r="G1962" s="451"/>
    </row>
    <row r="1963" spans="1:7" x14ac:dyDescent="0.25">
      <c r="B1963" s="449"/>
      <c r="C1963" s="83" t="str">
        <f ca="1">IF(OFFSET(Zdroj!AO$16,A1957-1,0)=0,"",CONCATENATE("B",$A$2," - ",Zdroj!$AO$15))</f>
        <v/>
      </c>
      <c r="D1963" s="81" t="str">
        <f ca="1">IF(C1963="","",CONCATENATE(OFFSET(Zdroj!AO$16,A1957-1,0)))</f>
        <v/>
      </c>
      <c r="E1963" s="35" t="str">
        <f ca="1">IF(C1963="","",OFFSET(Zdroj!AP$16,A1957-1,0))</f>
        <v/>
      </c>
      <c r="F1963" s="450" t="str">
        <f t="shared" ref="F1963" ca="1" si="454">IF(SUM(E1963:E1971)=0,"",SUM(E1963:E1971))</f>
        <v/>
      </c>
      <c r="G1963" s="451"/>
    </row>
    <row r="1964" spans="1:7" x14ac:dyDescent="0.25">
      <c r="B1964" s="449"/>
      <c r="C1964" s="83" t="str">
        <f ca="1">IF(OFFSET(Zdroj!AQ$16,A1957-1,0)=0,"",CONCATENATE("B",$A$2+1," - ",Zdroj!$AQ$15))</f>
        <v/>
      </c>
      <c r="D1964" s="81" t="str">
        <f ca="1">IF(C1964="","",CONCATENATE(OFFSET(Zdroj!AQ$16,A1957-1,0)))</f>
        <v/>
      </c>
      <c r="E1964" s="35" t="str">
        <f ca="1">IF(C1964="","",OFFSET(Zdroj!AR$16,A1957-1,0))</f>
        <v/>
      </c>
      <c r="F1964" s="450"/>
      <c r="G1964" s="451"/>
    </row>
    <row r="1965" spans="1:7" x14ac:dyDescent="0.25">
      <c r="B1965" s="449"/>
      <c r="C1965" s="83" t="str">
        <f ca="1">IF(OFFSET(Zdroj!AS$16,A1957-1,0)=0,"",CONCATENATE("B",$A$2+2," - ",Zdroj!$AS$15))</f>
        <v/>
      </c>
      <c r="D1965" s="81" t="str">
        <f ca="1">IF(C1965="","",CONCATENATE(OFFSET(Zdroj!AS$16,A1957-1,0)))</f>
        <v/>
      </c>
      <c r="E1965" s="35" t="str">
        <f ca="1">IF(C1965="","",OFFSET(Zdroj!AT$16,A1957-1,0))</f>
        <v/>
      </c>
      <c r="F1965" s="450"/>
      <c r="G1965" s="451"/>
    </row>
    <row r="1966" spans="1:7" x14ac:dyDescent="0.25">
      <c r="B1966" s="449"/>
      <c r="C1966" s="83" t="str">
        <f ca="1">IF(OFFSET(Zdroj!AU$16,A1957-1,0)=0,"",CONCATENATE("B",$A$2+3," - ",Zdroj!$AU$15))</f>
        <v/>
      </c>
      <c r="D1966" s="81" t="str">
        <f ca="1">IF(C1966="","",CONCATENATE(OFFSET(Zdroj!AU$16,A1957-1,0)))</f>
        <v/>
      </c>
      <c r="E1966" s="35" t="str">
        <f ca="1">IF(C1966="","",OFFSET(Zdroj!AV$16,A1957-1,0))</f>
        <v/>
      </c>
      <c r="F1966" s="450"/>
      <c r="G1966" s="451"/>
    </row>
    <row r="1967" spans="1:7" x14ac:dyDescent="0.25">
      <c r="B1967" s="449"/>
      <c r="C1967" s="83" t="str">
        <f ca="1">IF(OFFSET(Zdroj!AW$16,A1957-1,0)=0,"",CONCATENATE("B",$A$2+4," - ",Zdroj!$AW$15))</f>
        <v/>
      </c>
      <c r="D1967" s="81" t="str">
        <f ca="1">IF(C1967="","",CONCATENATE(OFFSET(Zdroj!AW$16,A1957-1,0)))</f>
        <v/>
      </c>
      <c r="E1967" s="35" t="str">
        <f ca="1">IF(C1967="","",OFFSET(Zdroj!AX$16,A1957-1,0))</f>
        <v/>
      </c>
      <c r="F1967" s="450"/>
      <c r="G1967" s="451"/>
    </row>
    <row r="1968" spans="1:7" x14ac:dyDescent="0.25">
      <c r="B1968" s="449"/>
      <c r="C1968" s="83" t="str">
        <f ca="1">IF(OFFSET(Zdroj!AY$16,A1957-1,0)=0,"",CONCATENATE("B",$A$2+5," - ",Zdroj!$AY$15))</f>
        <v/>
      </c>
      <c r="D1968" s="81" t="str">
        <f ca="1">IF(C1968="","",CONCATENATE(OFFSET(Zdroj!AY$16,A1957-1,0)))</f>
        <v/>
      </c>
      <c r="E1968" s="35" t="str">
        <f ca="1">IF(C1968="","",OFFSET(Zdroj!AZ$16,A1957-1,0))</f>
        <v/>
      </c>
      <c r="F1968" s="450"/>
      <c r="G1968" s="451"/>
    </row>
    <row r="1969" spans="1:7" x14ac:dyDescent="0.25">
      <c r="B1969" s="449"/>
      <c r="C1969" s="83" t="str">
        <f ca="1">IF(OFFSET(Zdroj!BA$16,A1957-1,0)=0,"",CONCATENATE("B",$A$2+6," - ",Zdroj!$BA$15))</f>
        <v/>
      </c>
      <c r="D1969" s="81" t="str">
        <f ca="1">IF(C1969="","",CONCATENATE(OFFSET(Zdroj!BA$16,A1957-1,0)))</f>
        <v/>
      </c>
      <c r="E1969" s="35" t="str">
        <f ca="1">IF(C1969="","",OFFSET(Zdroj!BB$16,A1957-1,0))</f>
        <v/>
      </c>
      <c r="F1969" s="450"/>
      <c r="G1969" s="451"/>
    </row>
    <row r="1970" spans="1:7" x14ac:dyDescent="0.25">
      <c r="B1970" s="449"/>
      <c r="C1970" s="83" t="str">
        <f ca="1">IF(OFFSET(Zdroj!BC$16,A1957-1,0)=0,"",CONCATENATE("B",$A$2+7," - ",Zdroj!$BC$15))</f>
        <v/>
      </c>
      <c r="D1970" s="81" t="str">
        <f ca="1">IF(C1970="","",CONCATENATE(OFFSET(Zdroj!BC$16,A1957-1,0)))</f>
        <v/>
      </c>
      <c r="E1970" s="35" t="str">
        <f ca="1">IF(C1970="","",OFFSET(Zdroj!BD$16,A1957-1,0))</f>
        <v/>
      </c>
      <c r="F1970" s="450"/>
      <c r="G1970" s="451"/>
    </row>
    <row r="1971" spans="1:7" x14ac:dyDescent="0.25">
      <c r="B1971" s="449"/>
      <c r="C1971" s="83" t="str">
        <f ca="1">IF(OFFSET(Zdroj!BE$16,A1957-1,0)=0,"",CONCATENATE("B",$A$2+8," - ",Zdroj!$BE$15))</f>
        <v/>
      </c>
      <c r="D1971" s="81" t="str">
        <f ca="1">IF(C1971="","",CONCATENATE(OFFSET(Zdroj!BE$16,A1957-1,0)))</f>
        <v/>
      </c>
      <c r="E1971" s="35" t="str">
        <f ca="1">IF(C1971="","",OFFSET(Zdroj!BF$16,A1957-1,0))</f>
        <v/>
      </c>
      <c r="F1971" s="450"/>
      <c r="G1971" s="451"/>
    </row>
    <row r="1972" spans="1:7" x14ac:dyDescent="0.25">
      <c r="B1972" s="449"/>
      <c r="C1972" s="83" t="str">
        <f ca="1">IF(OFFSET(Zdroj!BG$16,A1957-1,0)=0,"",CONCATENATE("C",$A$2," - ",Zdroj!$BG$15))</f>
        <v/>
      </c>
      <c r="D1972" s="81" t="str">
        <f ca="1">IF(C1972="","",CONCATENATE(OFFSET(Zdroj!BG$16,A1957-1,0)))</f>
        <v/>
      </c>
      <c r="E1972" s="35" t="str">
        <f ca="1">IF(C1972="","",OFFSET(Zdroj!BH$16,A1957-1,0))</f>
        <v/>
      </c>
      <c r="F1972" s="450" t="str">
        <f t="shared" ref="F1972" ca="1" si="455">IF(SUM(E1972:E1973)=0,"",SUM(E1972:E1973))</f>
        <v/>
      </c>
      <c r="G1972" s="451"/>
    </row>
    <row r="1973" spans="1:7" x14ac:dyDescent="0.25">
      <c r="B1973" s="449"/>
      <c r="C1973" s="83" t="str">
        <f ca="1">IF(OFFSET(Zdroj!BI$16,A1957-1,0)=0,"",CONCATENATE("C",$A$2+1," - ",Zdroj!$BI$15))</f>
        <v/>
      </c>
      <c r="D1973" s="81" t="str">
        <f ca="1">IF(C1973="","",CONCATENATE(OFFSET(Zdroj!BI$16,A1957-1,0)))</f>
        <v/>
      </c>
      <c r="E1973" s="35" t="str">
        <f ca="1">IF(C1973="","",OFFSET(Zdroj!BJ$16,A1957-1,0))</f>
        <v/>
      </c>
      <c r="F1973" s="450"/>
      <c r="G1973" s="451"/>
    </row>
    <row r="1974" spans="1:7" x14ac:dyDescent="0.25">
      <c r="A1974">
        <f>SUM((ROW()+15)/17)</f>
        <v>117</v>
      </c>
      <c r="B1974" s="449" t="str">
        <f ca="1">IF(OFFSET(Zdroj!$B$16,A1974-1,0)&gt;0,CONCATENATE(A1974,"
","___ ","
",OFFSET(Zdroj!$B$16,A1974-1,0)),"")</f>
        <v/>
      </c>
      <c r="C1974" s="83" t="str">
        <f ca="1">IF(OFFSET(Zdroj!AI$16,A1974-1,0)=0,"",CONCATENATE("A",$A$2," - ",Zdroj!$AI$15))</f>
        <v/>
      </c>
      <c r="D1974" s="81" t="str">
        <f ca="1">IF(C1974="","",CONCATENATE(OFFSET(Zdroj!AI$16,A1974-1,0)," - ",OFFSET(Zdroj!BK$16,A1974-1,0)))</f>
        <v/>
      </c>
      <c r="E1974" s="35" t="str">
        <f ca="1">IF(C1974="","",OFFSET(Zdroj!BL$16,A1974-1,0))</f>
        <v/>
      </c>
      <c r="F1974" s="450" t="str">
        <f t="shared" ref="F1974" ca="1" si="456">IF(SUM(E1974:E1979)=0,"",SUM(E1974:E1979))</f>
        <v/>
      </c>
      <c r="G1974" s="451" t="str">
        <f t="shared" ref="G1974" ca="1" si="457">IF(SUM(E1974:E1990)=0,"",SUM(E1974:E1990))</f>
        <v/>
      </c>
    </row>
    <row r="1975" spans="1:7" x14ac:dyDescent="0.25">
      <c r="B1975" s="449"/>
      <c r="C1975" s="83" t="str">
        <f ca="1">IF(OFFSET(Zdroj!AJ$16,A1974-1,0)=0,"",CONCATENATE("A",$A$2+1," - ",Zdroj!$AJ$15))</f>
        <v/>
      </c>
      <c r="D1975" s="81" t="str">
        <f ca="1">IF(C1975="","",CONCATENATE(OFFSET(Zdroj!AJ$16,A1974-1,0)," - ",OFFSET(Zdroj!BM$16,A1974-1,0)))</f>
        <v/>
      </c>
      <c r="E1975" s="35" t="str">
        <f ca="1">IF(C1975="","",OFFSET(Zdroj!BN$16,A1974-1,0))</f>
        <v/>
      </c>
      <c r="F1975" s="450"/>
      <c r="G1975" s="451"/>
    </row>
    <row r="1976" spans="1:7" x14ac:dyDescent="0.25">
      <c r="B1976" s="449"/>
      <c r="C1976" s="83" t="str">
        <f ca="1">IF(OFFSET(Zdroj!AK$16,A1974-1,0)=0,"",CONCATENATE("A",$A$2+2," - ",Zdroj!$AK$15))</f>
        <v/>
      </c>
      <c r="D1976" s="81" t="str">
        <f ca="1">IF(C1976="","",CONCATENATE(OFFSET(Zdroj!AK$16,A1974-1,0)," - ",OFFSET(Zdroj!BO$16,A1974-1,0)))</f>
        <v/>
      </c>
      <c r="E1976" s="35" t="str">
        <f ca="1">IF(C1976="","",OFFSET(Zdroj!BP$16,A1974-1,0))</f>
        <v/>
      </c>
      <c r="F1976" s="450"/>
      <c r="G1976" s="451"/>
    </row>
    <row r="1977" spans="1:7" x14ac:dyDescent="0.25">
      <c r="B1977" s="449"/>
      <c r="C1977" s="83" t="str">
        <f ca="1">IF(OFFSET(Zdroj!AL$16,A1974-1,0)=0,"",CONCATENATE("A",$A$2+3," - ",Zdroj!$AL$15))</f>
        <v/>
      </c>
      <c r="D1977" s="81" t="str">
        <f ca="1">IF(C1977="","",CONCATENATE(OFFSET(Zdroj!AL$16,A1974-1,0)," - ",OFFSET(Zdroj!BQ$16,A1974-1,0)))</f>
        <v/>
      </c>
      <c r="E1977" s="35" t="str">
        <f ca="1">IF(C1977="","",OFFSET(Zdroj!BR$16,A1974-1,0))</f>
        <v/>
      </c>
      <c r="F1977" s="450"/>
      <c r="G1977" s="451"/>
    </row>
    <row r="1978" spans="1:7" x14ac:dyDescent="0.25">
      <c r="B1978" s="449"/>
      <c r="C1978" s="83" t="str">
        <f ca="1">IF(OFFSET(Zdroj!AM$16,A1974-1,0)=0,"",CONCATENATE("A",$A$2+4," - ",Zdroj!$AM$15))</f>
        <v/>
      </c>
      <c r="D1978" s="81" t="str">
        <f ca="1">IF(C1978="","",CONCATENATE(OFFSET(Zdroj!AM$16,A1974-1,0)," - ",OFFSET(Zdroj!BS$16,A1974-1,0)))</f>
        <v/>
      </c>
      <c r="E1978" s="35" t="str">
        <f ca="1">IF(C1978="","",OFFSET(Zdroj!BT$16,A1974-1,0))</f>
        <v/>
      </c>
      <c r="F1978" s="450"/>
      <c r="G1978" s="451"/>
    </row>
    <row r="1979" spans="1:7" x14ac:dyDescent="0.25">
      <c r="B1979" s="449"/>
      <c r="C1979" s="83" t="str">
        <f ca="1">IF(OFFSET(Zdroj!AN$16,A1974-1,0)=0,"",CONCATENATE("A",$A$2+5," - ",Zdroj!$AN$15))</f>
        <v/>
      </c>
      <c r="D1979" s="81" t="str">
        <f ca="1">IF(C1979="","",CONCATENATE(OFFSET(Zdroj!AN$16,A1974-1,0)," - ",OFFSET(Zdroj!BU$16,A1974-1,0)))</f>
        <v/>
      </c>
      <c r="E1979" s="35" t="str">
        <f ca="1">IF(C1979="","",OFFSET(Zdroj!BV$16,A1974-1,0))</f>
        <v/>
      </c>
      <c r="F1979" s="450"/>
      <c r="G1979" s="451"/>
    </row>
    <row r="1980" spans="1:7" x14ac:dyDescent="0.25">
      <c r="B1980" s="449"/>
      <c r="C1980" s="83" t="str">
        <f ca="1">IF(OFFSET(Zdroj!AO$16,A1974-1,0)=0,"",CONCATENATE("B",$A$2," - ",Zdroj!$AO$15))</f>
        <v/>
      </c>
      <c r="D1980" s="81" t="str">
        <f ca="1">IF(C1980="","",CONCATENATE(OFFSET(Zdroj!AO$16,A1974-1,0)))</f>
        <v/>
      </c>
      <c r="E1980" s="35" t="str">
        <f ca="1">IF(C1980="","",OFFSET(Zdroj!AP$16,A1974-1,0))</f>
        <v/>
      </c>
      <c r="F1980" s="450" t="str">
        <f t="shared" ref="F1980" ca="1" si="458">IF(SUM(E1980:E1988)=0,"",SUM(E1980:E1988))</f>
        <v/>
      </c>
      <c r="G1980" s="451"/>
    </row>
    <row r="1981" spans="1:7" x14ac:dyDescent="0.25">
      <c r="B1981" s="449"/>
      <c r="C1981" s="83" t="str">
        <f ca="1">IF(OFFSET(Zdroj!AQ$16,A1974-1,0)=0,"",CONCATENATE("B",$A$2+1," - ",Zdroj!$AQ$15))</f>
        <v/>
      </c>
      <c r="D1981" s="81" t="str">
        <f ca="1">IF(C1981="","",CONCATENATE(OFFSET(Zdroj!AQ$16,A1974-1,0)))</f>
        <v/>
      </c>
      <c r="E1981" s="35" t="str">
        <f ca="1">IF(C1981="","",OFFSET(Zdroj!AR$16,A1974-1,0))</f>
        <v/>
      </c>
      <c r="F1981" s="450"/>
      <c r="G1981" s="451"/>
    </row>
    <row r="1982" spans="1:7" x14ac:dyDescent="0.25">
      <c r="B1982" s="449"/>
      <c r="C1982" s="83" t="str">
        <f ca="1">IF(OFFSET(Zdroj!AS$16,A1974-1,0)=0,"",CONCATENATE("B",$A$2+2," - ",Zdroj!$AS$15))</f>
        <v/>
      </c>
      <c r="D1982" s="81" t="str">
        <f ca="1">IF(C1982="","",CONCATENATE(OFFSET(Zdroj!AS$16,A1974-1,0)))</f>
        <v/>
      </c>
      <c r="E1982" s="35" t="str">
        <f ca="1">IF(C1982="","",OFFSET(Zdroj!AT$16,A1974-1,0))</f>
        <v/>
      </c>
      <c r="F1982" s="450"/>
      <c r="G1982" s="451"/>
    </row>
    <row r="1983" spans="1:7" x14ac:dyDescent="0.25">
      <c r="B1983" s="449"/>
      <c r="C1983" s="83" t="str">
        <f ca="1">IF(OFFSET(Zdroj!AU$16,A1974-1,0)=0,"",CONCATENATE("B",$A$2+3," - ",Zdroj!$AU$15))</f>
        <v/>
      </c>
      <c r="D1983" s="81" t="str">
        <f ca="1">IF(C1983="","",CONCATENATE(OFFSET(Zdroj!AU$16,A1974-1,0)))</f>
        <v/>
      </c>
      <c r="E1983" s="35" t="str">
        <f ca="1">IF(C1983="","",OFFSET(Zdroj!AV$16,A1974-1,0))</f>
        <v/>
      </c>
      <c r="F1983" s="450"/>
      <c r="G1983" s="451"/>
    </row>
    <row r="1984" spans="1:7" x14ac:dyDescent="0.25">
      <c r="B1984" s="449"/>
      <c r="C1984" s="83" t="str">
        <f ca="1">IF(OFFSET(Zdroj!AW$16,A1974-1,0)=0,"",CONCATENATE("B",$A$2+4," - ",Zdroj!$AW$15))</f>
        <v/>
      </c>
      <c r="D1984" s="81" t="str">
        <f ca="1">IF(C1984="","",CONCATENATE(OFFSET(Zdroj!AW$16,A1974-1,0)))</f>
        <v/>
      </c>
      <c r="E1984" s="35" t="str">
        <f ca="1">IF(C1984="","",OFFSET(Zdroj!AX$16,A1974-1,0))</f>
        <v/>
      </c>
      <c r="F1984" s="450"/>
      <c r="G1984" s="451"/>
    </row>
    <row r="1985" spans="1:7" x14ac:dyDescent="0.25">
      <c r="B1985" s="449"/>
      <c r="C1985" s="83" t="str">
        <f ca="1">IF(OFFSET(Zdroj!AY$16,A1974-1,0)=0,"",CONCATENATE("B",$A$2+5," - ",Zdroj!$AY$15))</f>
        <v/>
      </c>
      <c r="D1985" s="81" t="str">
        <f ca="1">IF(C1985="","",CONCATENATE(OFFSET(Zdroj!AY$16,A1974-1,0)))</f>
        <v/>
      </c>
      <c r="E1985" s="35" t="str">
        <f ca="1">IF(C1985="","",OFFSET(Zdroj!AZ$16,A1974-1,0))</f>
        <v/>
      </c>
      <c r="F1985" s="450"/>
      <c r="G1985" s="451"/>
    </row>
    <row r="1986" spans="1:7" x14ac:dyDescent="0.25">
      <c r="B1986" s="449"/>
      <c r="C1986" s="83" t="str">
        <f ca="1">IF(OFFSET(Zdroj!BA$16,A1974-1,0)=0,"",CONCATENATE("B",$A$2+6," - ",Zdroj!$BA$15))</f>
        <v/>
      </c>
      <c r="D1986" s="81" t="str">
        <f ca="1">IF(C1986="","",CONCATENATE(OFFSET(Zdroj!BA$16,A1974-1,0)))</f>
        <v/>
      </c>
      <c r="E1986" s="35" t="str">
        <f ca="1">IF(C1986="","",OFFSET(Zdroj!BB$16,A1974-1,0))</f>
        <v/>
      </c>
      <c r="F1986" s="450"/>
      <c r="G1986" s="451"/>
    </row>
    <row r="1987" spans="1:7" x14ac:dyDescent="0.25">
      <c r="B1987" s="449"/>
      <c r="C1987" s="83" t="str">
        <f ca="1">IF(OFFSET(Zdroj!BC$16,A1974-1,0)=0,"",CONCATENATE("B",$A$2+7," - ",Zdroj!$BC$15))</f>
        <v/>
      </c>
      <c r="D1987" s="81" t="str">
        <f ca="1">IF(C1987="","",CONCATENATE(OFFSET(Zdroj!BC$16,A1974-1,0)))</f>
        <v/>
      </c>
      <c r="E1987" s="35" t="str">
        <f ca="1">IF(C1987="","",OFFSET(Zdroj!BD$16,A1974-1,0))</f>
        <v/>
      </c>
      <c r="F1987" s="450"/>
      <c r="G1987" s="451"/>
    </row>
    <row r="1988" spans="1:7" x14ac:dyDescent="0.25">
      <c r="B1988" s="449"/>
      <c r="C1988" s="83" t="str">
        <f ca="1">IF(OFFSET(Zdroj!BE$16,A1974-1,0)=0,"",CONCATENATE("B",$A$2+8," - ",Zdroj!$BE$15))</f>
        <v/>
      </c>
      <c r="D1988" s="81" t="str">
        <f ca="1">IF(C1988="","",CONCATENATE(OFFSET(Zdroj!BE$16,A1974-1,0)))</f>
        <v/>
      </c>
      <c r="E1988" s="35" t="str">
        <f ca="1">IF(C1988="","",OFFSET(Zdroj!BF$16,A1974-1,0))</f>
        <v/>
      </c>
      <c r="F1988" s="450"/>
      <c r="G1988" s="451"/>
    </row>
    <row r="1989" spans="1:7" x14ac:dyDescent="0.25">
      <c r="B1989" s="449"/>
      <c r="C1989" s="83" t="str">
        <f ca="1">IF(OFFSET(Zdroj!BG$16,A1974-1,0)=0,"",CONCATENATE("C",$A$2," - ",Zdroj!$BG$15))</f>
        <v/>
      </c>
      <c r="D1989" s="81" t="str">
        <f ca="1">IF(C1989="","",CONCATENATE(OFFSET(Zdroj!BG$16,A1974-1,0)))</f>
        <v/>
      </c>
      <c r="E1989" s="35" t="str">
        <f ca="1">IF(C1989="","",OFFSET(Zdroj!BH$16,A1974-1,0))</f>
        <v/>
      </c>
      <c r="F1989" s="450" t="str">
        <f t="shared" ref="F1989" ca="1" si="459">IF(SUM(E1989:E1990)=0,"",SUM(E1989:E1990))</f>
        <v/>
      </c>
      <c r="G1989" s="451"/>
    </row>
    <row r="1990" spans="1:7" x14ac:dyDescent="0.25">
      <c r="B1990" s="449"/>
      <c r="C1990" s="83" t="str">
        <f ca="1">IF(OFFSET(Zdroj!BI$16,A1974-1,0)=0,"",CONCATENATE("C",$A$2+1," - ",Zdroj!$BI$15))</f>
        <v/>
      </c>
      <c r="D1990" s="81" t="str">
        <f ca="1">IF(C1990="","",CONCATENATE(OFFSET(Zdroj!BI$16,A1974-1,0)))</f>
        <v/>
      </c>
      <c r="E1990" s="35" t="str">
        <f ca="1">IF(C1990="","",OFFSET(Zdroj!BJ$16,A1974-1,0))</f>
        <v/>
      </c>
      <c r="F1990" s="450"/>
      <c r="G1990" s="451"/>
    </row>
    <row r="1991" spans="1:7" x14ac:dyDescent="0.25">
      <c r="A1991">
        <f>SUM((ROW()+15)/17)</f>
        <v>118</v>
      </c>
      <c r="B1991" s="449" t="str">
        <f ca="1">IF(OFFSET(Zdroj!$B$16,A1991-1,0)&gt;0,CONCATENATE(A1991,"
","___ ","
",OFFSET(Zdroj!$B$16,A1991-1,0)),"")</f>
        <v/>
      </c>
      <c r="C1991" s="83" t="str">
        <f ca="1">IF(OFFSET(Zdroj!AI$16,A1991-1,0)=0,"",CONCATENATE("A",$A$2," - ",Zdroj!$AI$15))</f>
        <v/>
      </c>
      <c r="D1991" s="81" t="str">
        <f ca="1">IF(C1991="","",CONCATENATE(OFFSET(Zdroj!AI$16,A1991-1,0)," - ",OFFSET(Zdroj!BK$16,A1991-1,0)))</f>
        <v/>
      </c>
      <c r="E1991" s="35" t="str">
        <f ca="1">IF(C1991="","",OFFSET(Zdroj!BL$16,A1991-1,0))</f>
        <v/>
      </c>
      <c r="F1991" s="450" t="str">
        <f t="shared" ref="F1991" ca="1" si="460">IF(SUM(E1991:E1996)=0,"",SUM(E1991:E1996))</f>
        <v/>
      </c>
      <c r="G1991" s="451" t="str">
        <f t="shared" ref="G1991" ca="1" si="461">IF(SUM(E1991:E2007)=0,"",SUM(E1991:E2007))</f>
        <v/>
      </c>
    </row>
    <row r="1992" spans="1:7" x14ac:dyDescent="0.25">
      <c r="B1992" s="449"/>
      <c r="C1992" s="83" t="str">
        <f ca="1">IF(OFFSET(Zdroj!AJ$16,A1991-1,0)=0,"",CONCATENATE("A",$A$2+1," - ",Zdroj!$AJ$15))</f>
        <v/>
      </c>
      <c r="D1992" s="81" t="str">
        <f ca="1">IF(C1992="","",CONCATENATE(OFFSET(Zdroj!AJ$16,A1991-1,0)," - ",OFFSET(Zdroj!BM$16,A1991-1,0)))</f>
        <v/>
      </c>
      <c r="E1992" s="35" t="str">
        <f ca="1">IF(C1992="","",OFFSET(Zdroj!BN$16,A1991-1,0))</f>
        <v/>
      </c>
      <c r="F1992" s="450"/>
      <c r="G1992" s="451"/>
    </row>
    <row r="1993" spans="1:7" x14ac:dyDescent="0.25">
      <c r="B1993" s="449"/>
      <c r="C1993" s="83" t="str">
        <f ca="1">IF(OFFSET(Zdroj!AK$16,A1991-1,0)=0,"",CONCATENATE("A",$A$2+2," - ",Zdroj!$AK$15))</f>
        <v/>
      </c>
      <c r="D1993" s="81" t="str">
        <f ca="1">IF(C1993="","",CONCATENATE(OFFSET(Zdroj!AK$16,A1991-1,0)," - ",OFFSET(Zdroj!BO$16,A1991-1,0)))</f>
        <v/>
      </c>
      <c r="E1993" s="35" t="str">
        <f ca="1">IF(C1993="","",OFFSET(Zdroj!BP$16,A1991-1,0))</f>
        <v/>
      </c>
      <c r="F1993" s="450"/>
      <c r="G1993" s="451"/>
    </row>
    <row r="1994" spans="1:7" x14ac:dyDescent="0.25">
      <c r="B1994" s="449"/>
      <c r="C1994" s="83" t="str">
        <f ca="1">IF(OFFSET(Zdroj!AL$16,A1991-1,0)=0,"",CONCATENATE("A",$A$2+3," - ",Zdroj!$AL$15))</f>
        <v/>
      </c>
      <c r="D1994" s="81" t="str">
        <f ca="1">IF(C1994="","",CONCATENATE(OFFSET(Zdroj!AL$16,A1991-1,0)," - ",OFFSET(Zdroj!BQ$16,A1991-1,0)))</f>
        <v/>
      </c>
      <c r="E1994" s="35" t="str">
        <f ca="1">IF(C1994="","",OFFSET(Zdroj!BR$16,A1991-1,0))</f>
        <v/>
      </c>
      <c r="F1994" s="450"/>
      <c r="G1994" s="451"/>
    </row>
    <row r="1995" spans="1:7" x14ac:dyDescent="0.25">
      <c r="B1995" s="449"/>
      <c r="C1995" s="83" t="str">
        <f ca="1">IF(OFFSET(Zdroj!AM$16,A1991-1,0)=0,"",CONCATENATE("A",$A$2+4," - ",Zdroj!$AM$15))</f>
        <v/>
      </c>
      <c r="D1995" s="81" t="str">
        <f ca="1">IF(C1995="","",CONCATENATE(OFFSET(Zdroj!AM$16,A1991-1,0)," - ",OFFSET(Zdroj!BS$16,A1991-1,0)))</f>
        <v/>
      </c>
      <c r="E1995" s="35" t="str">
        <f ca="1">IF(C1995="","",OFFSET(Zdroj!BT$16,A1991-1,0))</f>
        <v/>
      </c>
      <c r="F1995" s="450"/>
      <c r="G1995" s="451"/>
    </row>
    <row r="1996" spans="1:7" x14ac:dyDescent="0.25">
      <c r="B1996" s="449"/>
      <c r="C1996" s="83" t="str">
        <f ca="1">IF(OFFSET(Zdroj!AN$16,A1991-1,0)=0,"",CONCATENATE("A",$A$2+5," - ",Zdroj!$AN$15))</f>
        <v/>
      </c>
      <c r="D1996" s="81" t="str">
        <f ca="1">IF(C1996="","",CONCATENATE(OFFSET(Zdroj!AN$16,A1991-1,0)," - ",OFFSET(Zdroj!BU$16,A1991-1,0)))</f>
        <v/>
      </c>
      <c r="E1996" s="35" t="str">
        <f ca="1">IF(C1996="","",OFFSET(Zdroj!BV$16,A1991-1,0))</f>
        <v/>
      </c>
      <c r="F1996" s="450"/>
      <c r="G1996" s="451"/>
    </row>
    <row r="1997" spans="1:7" x14ac:dyDescent="0.25">
      <c r="B1997" s="449"/>
      <c r="C1997" s="83" t="str">
        <f ca="1">IF(OFFSET(Zdroj!AO$16,A1991-1,0)=0,"",CONCATENATE("B",$A$2," - ",Zdroj!$AO$15))</f>
        <v/>
      </c>
      <c r="D1997" s="81" t="str">
        <f ca="1">IF(C1997="","",CONCATENATE(OFFSET(Zdroj!AO$16,A1991-1,0)))</f>
        <v/>
      </c>
      <c r="E1997" s="35" t="str">
        <f ca="1">IF(C1997="","",OFFSET(Zdroj!AP$16,A1991-1,0))</f>
        <v/>
      </c>
      <c r="F1997" s="450" t="str">
        <f t="shared" ref="F1997" ca="1" si="462">IF(SUM(E1997:E2005)=0,"",SUM(E1997:E2005))</f>
        <v/>
      </c>
      <c r="G1997" s="451"/>
    </row>
    <row r="1998" spans="1:7" x14ac:dyDescent="0.25">
      <c r="B1998" s="449"/>
      <c r="C1998" s="83" t="str">
        <f ca="1">IF(OFFSET(Zdroj!AQ$16,A1991-1,0)=0,"",CONCATENATE("B",$A$2+1," - ",Zdroj!$AQ$15))</f>
        <v/>
      </c>
      <c r="D1998" s="81" t="str">
        <f ca="1">IF(C1998="","",CONCATENATE(OFFSET(Zdroj!AQ$16,A1991-1,0)))</f>
        <v/>
      </c>
      <c r="E1998" s="35" t="str">
        <f ca="1">IF(C1998="","",OFFSET(Zdroj!AR$16,A1991-1,0))</f>
        <v/>
      </c>
      <c r="F1998" s="450"/>
      <c r="G1998" s="451"/>
    </row>
    <row r="1999" spans="1:7" x14ac:dyDescent="0.25">
      <c r="B1999" s="449"/>
      <c r="C1999" s="83" t="str">
        <f ca="1">IF(OFFSET(Zdroj!AS$16,A1991-1,0)=0,"",CONCATENATE("B",$A$2+2," - ",Zdroj!$AS$15))</f>
        <v/>
      </c>
      <c r="D1999" s="81" t="str">
        <f ca="1">IF(C1999="","",CONCATENATE(OFFSET(Zdroj!AS$16,A1991-1,0)))</f>
        <v/>
      </c>
      <c r="E1999" s="35" t="str">
        <f ca="1">IF(C1999="","",OFFSET(Zdroj!AT$16,A1991-1,0))</f>
        <v/>
      </c>
      <c r="F1999" s="450"/>
      <c r="G1999" s="451"/>
    </row>
    <row r="2000" spans="1:7" x14ac:dyDescent="0.25">
      <c r="B2000" s="449"/>
      <c r="C2000" s="83" t="str">
        <f ca="1">IF(OFFSET(Zdroj!AU$16,A1991-1,0)=0,"",CONCATENATE("B",$A$2+3," - ",Zdroj!$AU$15))</f>
        <v/>
      </c>
      <c r="D2000" s="81" t="str">
        <f ca="1">IF(C2000="","",CONCATENATE(OFFSET(Zdroj!AU$16,A1991-1,0)))</f>
        <v/>
      </c>
      <c r="E2000" s="35" t="str">
        <f ca="1">IF(C2000="","",OFFSET(Zdroj!AV$16,A1991-1,0))</f>
        <v/>
      </c>
      <c r="F2000" s="450"/>
      <c r="G2000" s="451"/>
    </row>
    <row r="2001" spans="1:7" x14ac:dyDescent="0.25">
      <c r="B2001" s="449"/>
      <c r="C2001" s="83" t="str">
        <f ca="1">IF(OFFSET(Zdroj!AW$16,A1991-1,0)=0,"",CONCATENATE("B",$A$2+4," - ",Zdroj!$AW$15))</f>
        <v/>
      </c>
      <c r="D2001" s="81" t="str">
        <f ca="1">IF(C2001="","",CONCATENATE(OFFSET(Zdroj!AW$16,A1991-1,0)))</f>
        <v/>
      </c>
      <c r="E2001" s="35" t="str">
        <f ca="1">IF(C2001="","",OFFSET(Zdroj!AX$16,A1991-1,0))</f>
        <v/>
      </c>
      <c r="F2001" s="450"/>
      <c r="G2001" s="451"/>
    </row>
    <row r="2002" spans="1:7" x14ac:dyDescent="0.25">
      <c r="B2002" s="449"/>
      <c r="C2002" s="83" t="str">
        <f ca="1">IF(OFFSET(Zdroj!AY$16,A1991-1,0)=0,"",CONCATENATE("B",$A$2+5," - ",Zdroj!$AY$15))</f>
        <v/>
      </c>
      <c r="D2002" s="81" t="str">
        <f ca="1">IF(C2002="","",CONCATENATE(OFFSET(Zdroj!AY$16,A1991-1,0)))</f>
        <v/>
      </c>
      <c r="E2002" s="35" t="str">
        <f ca="1">IF(C2002="","",OFFSET(Zdroj!AZ$16,A1991-1,0))</f>
        <v/>
      </c>
      <c r="F2002" s="450"/>
      <c r="G2002" s="451"/>
    </row>
    <row r="2003" spans="1:7" x14ac:dyDescent="0.25">
      <c r="B2003" s="449"/>
      <c r="C2003" s="83" t="str">
        <f ca="1">IF(OFFSET(Zdroj!BA$16,A1991-1,0)=0,"",CONCATENATE("B",$A$2+6," - ",Zdroj!$BA$15))</f>
        <v/>
      </c>
      <c r="D2003" s="81" t="str">
        <f ca="1">IF(C2003="","",CONCATENATE(OFFSET(Zdroj!BA$16,A1991-1,0)))</f>
        <v/>
      </c>
      <c r="E2003" s="35" t="str">
        <f ca="1">IF(C2003="","",OFFSET(Zdroj!BB$16,A1991-1,0))</f>
        <v/>
      </c>
      <c r="F2003" s="450"/>
      <c r="G2003" s="451"/>
    </row>
    <row r="2004" spans="1:7" x14ac:dyDescent="0.25">
      <c r="B2004" s="449"/>
      <c r="C2004" s="83" t="str">
        <f ca="1">IF(OFFSET(Zdroj!BC$16,A1991-1,0)=0,"",CONCATENATE("B",$A$2+7," - ",Zdroj!$BC$15))</f>
        <v/>
      </c>
      <c r="D2004" s="81" t="str">
        <f ca="1">IF(C2004="","",CONCATENATE(OFFSET(Zdroj!BC$16,A1991-1,0)))</f>
        <v/>
      </c>
      <c r="E2004" s="35" t="str">
        <f ca="1">IF(C2004="","",OFFSET(Zdroj!BD$16,A1991-1,0))</f>
        <v/>
      </c>
      <c r="F2004" s="450"/>
      <c r="G2004" s="451"/>
    </row>
    <row r="2005" spans="1:7" x14ac:dyDescent="0.25">
      <c r="B2005" s="449"/>
      <c r="C2005" s="83" t="str">
        <f ca="1">IF(OFFSET(Zdroj!BE$16,A1991-1,0)=0,"",CONCATENATE("B",$A$2+8," - ",Zdroj!$BE$15))</f>
        <v/>
      </c>
      <c r="D2005" s="81" t="str">
        <f ca="1">IF(C2005="","",CONCATENATE(OFFSET(Zdroj!BE$16,A1991-1,0)))</f>
        <v/>
      </c>
      <c r="E2005" s="35" t="str">
        <f ca="1">IF(C2005="","",OFFSET(Zdroj!BF$16,A1991-1,0))</f>
        <v/>
      </c>
      <c r="F2005" s="450"/>
      <c r="G2005" s="451"/>
    </row>
    <row r="2006" spans="1:7" x14ac:dyDescent="0.25">
      <c r="B2006" s="449"/>
      <c r="C2006" s="83" t="str">
        <f ca="1">IF(OFFSET(Zdroj!BG$16,A1991-1,0)=0,"",CONCATENATE("C",$A$2," - ",Zdroj!$BG$15))</f>
        <v/>
      </c>
      <c r="D2006" s="81" t="str">
        <f ca="1">IF(C2006="","",CONCATENATE(OFFSET(Zdroj!BG$16,A1991-1,0)))</f>
        <v/>
      </c>
      <c r="E2006" s="35" t="str">
        <f ca="1">IF(C2006="","",OFFSET(Zdroj!BH$16,A1991-1,0))</f>
        <v/>
      </c>
      <c r="F2006" s="450" t="str">
        <f t="shared" ref="F2006" ca="1" si="463">IF(SUM(E2006:E2007)=0,"",SUM(E2006:E2007))</f>
        <v/>
      </c>
      <c r="G2006" s="451"/>
    </row>
    <row r="2007" spans="1:7" x14ac:dyDescent="0.25">
      <c r="B2007" s="449"/>
      <c r="C2007" s="83" t="str">
        <f ca="1">IF(OFFSET(Zdroj!BI$16,A1991-1,0)=0,"",CONCATENATE("C",$A$2+1," - ",Zdroj!$BI$15))</f>
        <v/>
      </c>
      <c r="D2007" s="81" t="str">
        <f ca="1">IF(C2007="","",CONCATENATE(OFFSET(Zdroj!BI$16,A1991-1,0)))</f>
        <v/>
      </c>
      <c r="E2007" s="35" t="str">
        <f ca="1">IF(C2007="","",OFFSET(Zdroj!BJ$16,A1991-1,0))</f>
        <v/>
      </c>
      <c r="F2007" s="450"/>
      <c r="G2007" s="451"/>
    </row>
    <row r="2008" spans="1:7" x14ac:dyDescent="0.25">
      <c r="A2008">
        <f>SUM((ROW()+15)/17)</f>
        <v>119</v>
      </c>
      <c r="B2008" s="449" t="str">
        <f ca="1">IF(OFFSET(Zdroj!$B$16,A2008-1,0)&gt;0,CONCATENATE(A2008,"
","___ ","
",OFFSET(Zdroj!$B$16,A2008-1,0)),"")</f>
        <v/>
      </c>
      <c r="C2008" s="83" t="str">
        <f ca="1">IF(OFFSET(Zdroj!AI$16,A2008-1,0)=0,"",CONCATENATE("A",$A$2," - ",Zdroj!$AI$15))</f>
        <v/>
      </c>
      <c r="D2008" s="81" t="str">
        <f ca="1">IF(C2008="","",CONCATENATE(OFFSET(Zdroj!AI$16,A2008-1,0)," - ",OFFSET(Zdroj!BK$16,A2008-1,0)))</f>
        <v/>
      </c>
      <c r="E2008" s="35" t="str">
        <f ca="1">IF(C2008="","",OFFSET(Zdroj!BL$16,A2008-1,0))</f>
        <v/>
      </c>
      <c r="F2008" s="450" t="str">
        <f t="shared" ref="F2008" ca="1" si="464">IF(SUM(E2008:E2013)=0,"",SUM(E2008:E2013))</f>
        <v/>
      </c>
      <c r="G2008" s="451" t="str">
        <f t="shared" ref="G2008" ca="1" si="465">IF(SUM(E2008:E2024)=0,"",SUM(E2008:E2024))</f>
        <v/>
      </c>
    </row>
    <row r="2009" spans="1:7" x14ac:dyDescent="0.25">
      <c r="B2009" s="449"/>
      <c r="C2009" s="83" t="str">
        <f ca="1">IF(OFFSET(Zdroj!AJ$16,A2008-1,0)=0,"",CONCATENATE("A",$A$2+1," - ",Zdroj!$AJ$15))</f>
        <v/>
      </c>
      <c r="D2009" s="81" t="str">
        <f ca="1">IF(C2009="","",CONCATENATE(OFFSET(Zdroj!AJ$16,A2008-1,0)," - ",OFFSET(Zdroj!BM$16,A2008-1,0)))</f>
        <v/>
      </c>
      <c r="E2009" s="35" t="str">
        <f ca="1">IF(C2009="","",OFFSET(Zdroj!BN$16,A2008-1,0))</f>
        <v/>
      </c>
      <c r="F2009" s="450"/>
      <c r="G2009" s="451"/>
    </row>
    <row r="2010" spans="1:7" x14ac:dyDescent="0.25">
      <c r="B2010" s="449"/>
      <c r="C2010" s="83" t="str">
        <f ca="1">IF(OFFSET(Zdroj!AK$16,A2008-1,0)=0,"",CONCATENATE("A",$A$2+2," - ",Zdroj!$AK$15))</f>
        <v/>
      </c>
      <c r="D2010" s="81" t="str">
        <f ca="1">IF(C2010="","",CONCATENATE(OFFSET(Zdroj!AK$16,A2008-1,0)," - ",OFFSET(Zdroj!BO$16,A2008-1,0)))</f>
        <v/>
      </c>
      <c r="E2010" s="35" t="str">
        <f ca="1">IF(C2010="","",OFFSET(Zdroj!BP$16,A2008-1,0))</f>
        <v/>
      </c>
      <c r="F2010" s="450"/>
      <c r="G2010" s="451"/>
    </row>
    <row r="2011" spans="1:7" x14ac:dyDescent="0.25">
      <c r="B2011" s="449"/>
      <c r="C2011" s="83" t="str">
        <f ca="1">IF(OFFSET(Zdroj!AL$16,A2008-1,0)=0,"",CONCATENATE("A",$A$2+3," - ",Zdroj!$AL$15))</f>
        <v/>
      </c>
      <c r="D2011" s="81" t="str">
        <f ca="1">IF(C2011="","",CONCATENATE(OFFSET(Zdroj!AL$16,A2008-1,0)," - ",OFFSET(Zdroj!BQ$16,A2008-1,0)))</f>
        <v/>
      </c>
      <c r="E2011" s="35" t="str">
        <f ca="1">IF(C2011="","",OFFSET(Zdroj!BR$16,A2008-1,0))</f>
        <v/>
      </c>
      <c r="F2011" s="450"/>
      <c r="G2011" s="451"/>
    </row>
    <row r="2012" spans="1:7" x14ac:dyDescent="0.25">
      <c r="B2012" s="449"/>
      <c r="C2012" s="83" t="str">
        <f ca="1">IF(OFFSET(Zdroj!AM$16,A2008-1,0)=0,"",CONCATENATE("A",$A$2+4," - ",Zdroj!$AM$15))</f>
        <v/>
      </c>
      <c r="D2012" s="81" t="str">
        <f ca="1">IF(C2012="","",CONCATENATE(OFFSET(Zdroj!AM$16,A2008-1,0)," - ",OFFSET(Zdroj!BS$16,A2008-1,0)))</f>
        <v/>
      </c>
      <c r="E2012" s="35" t="str">
        <f ca="1">IF(C2012="","",OFFSET(Zdroj!BT$16,A2008-1,0))</f>
        <v/>
      </c>
      <c r="F2012" s="450"/>
      <c r="G2012" s="451"/>
    </row>
    <row r="2013" spans="1:7" x14ac:dyDescent="0.25">
      <c r="B2013" s="449"/>
      <c r="C2013" s="83" t="str">
        <f ca="1">IF(OFFSET(Zdroj!AN$16,A2008-1,0)=0,"",CONCATENATE("A",$A$2+5," - ",Zdroj!$AN$15))</f>
        <v/>
      </c>
      <c r="D2013" s="81" t="str">
        <f ca="1">IF(C2013="","",CONCATENATE(OFFSET(Zdroj!AN$16,A2008-1,0)," - ",OFFSET(Zdroj!BU$16,A2008-1,0)))</f>
        <v/>
      </c>
      <c r="E2013" s="35" t="str">
        <f ca="1">IF(C2013="","",OFFSET(Zdroj!BV$16,A2008-1,0))</f>
        <v/>
      </c>
      <c r="F2013" s="450"/>
      <c r="G2013" s="451"/>
    </row>
    <row r="2014" spans="1:7" x14ac:dyDescent="0.25">
      <c r="B2014" s="449"/>
      <c r="C2014" s="83" t="str">
        <f ca="1">IF(OFFSET(Zdroj!AO$16,A2008-1,0)=0,"",CONCATENATE("B",$A$2," - ",Zdroj!$AO$15))</f>
        <v/>
      </c>
      <c r="D2014" s="81" t="str">
        <f ca="1">IF(C2014="","",CONCATENATE(OFFSET(Zdroj!AO$16,A2008-1,0)))</f>
        <v/>
      </c>
      <c r="E2014" s="35" t="str">
        <f ca="1">IF(C2014="","",OFFSET(Zdroj!AP$16,A2008-1,0))</f>
        <v/>
      </c>
      <c r="F2014" s="450" t="str">
        <f t="shared" ref="F2014" ca="1" si="466">IF(SUM(E2014:E2022)=0,"",SUM(E2014:E2022))</f>
        <v/>
      </c>
      <c r="G2014" s="451"/>
    </row>
    <row r="2015" spans="1:7" x14ac:dyDescent="0.25">
      <c r="B2015" s="449"/>
      <c r="C2015" s="83" t="str">
        <f ca="1">IF(OFFSET(Zdroj!AQ$16,A2008-1,0)=0,"",CONCATENATE("B",$A$2+1," - ",Zdroj!$AQ$15))</f>
        <v/>
      </c>
      <c r="D2015" s="81" t="str">
        <f ca="1">IF(C2015="","",CONCATENATE(OFFSET(Zdroj!AQ$16,A2008-1,0)))</f>
        <v/>
      </c>
      <c r="E2015" s="35" t="str">
        <f ca="1">IF(C2015="","",OFFSET(Zdroj!AR$16,A2008-1,0))</f>
        <v/>
      </c>
      <c r="F2015" s="450"/>
      <c r="G2015" s="451"/>
    </row>
    <row r="2016" spans="1:7" x14ac:dyDescent="0.25">
      <c r="B2016" s="449"/>
      <c r="C2016" s="83" t="str">
        <f ca="1">IF(OFFSET(Zdroj!AS$16,A2008-1,0)=0,"",CONCATENATE("B",$A$2+2," - ",Zdroj!$AS$15))</f>
        <v/>
      </c>
      <c r="D2016" s="81" t="str">
        <f ca="1">IF(C2016="","",CONCATENATE(OFFSET(Zdroj!AS$16,A2008-1,0)))</f>
        <v/>
      </c>
      <c r="E2016" s="35" t="str">
        <f ca="1">IF(C2016="","",OFFSET(Zdroj!AT$16,A2008-1,0))</f>
        <v/>
      </c>
      <c r="F2016" s="450"/>
      <c r="G2016" s="451"/>
    </row>
    <row r="2017" spans="1:7" x14ac:dyDescent="0.25">
      <c r="B2017" s="449"/>
      <c r="C2017" s="83" t="str">
        <f ca="1">IF(OFFSET(Zdroj!AU$16,A2008-1,0)=0,"",CONCATENATE("B",$A$2+3," - ",Zdroj!$AU$15))</f>
        <v/>
      </c>
      <c r="D2017" s="81" t="str">
        <f ca="1">IF(C2017="","",CONCATENATE(OFFSET(Zdroj!AU$16,A2008-1,0)))</f>
        <v/>
      </c>
      <c r="E2017" s="35" t="str">
        <f ca="1">IF(C2017="","",OFFSET(Zdroj!AV$16,A2008-1,0))</f>
        <v/>
      </c>
      <c r="F2017" s="450"/>
      <c r="G2017" s="451"/>
    </row>
    <row r="2018" spans="1:7" x14ac:dyDescent="0.25">
      <c r="B2018" s="449"/>
      <c r="C2018" s="83" t="str">
        <f ca="1">IF(OFFSET(Zdroj!AW$16,A2008-1,0)=0,"",CONCATENATE("B",$A$2+4," - ",Zdroj!$AW$15))</f>
        <v/>
      </c>
      <c r="D2018" s="81" t="str">
        <f ca="1">IF(C2018="","",CONCATENATE(OFFSET(Zdroj!AW$16,A2008-1,0)))</f>
        <v/>
      </c>
      <c r="E2018" s="35" t="str">
        <f ca="1">IF(C2018="","",OFFSET(Zdroj!AX$16,A2008-1,0))</f>
        <v/>
      </c>
      <c r="F2018" s="450"/>
      <c r="G2018" s="451"/>
    </row>
    <row r="2019" spans="1:7" x14ac:dyDescent="0.25">
      <c r="B2019" s="449"/>
      <c r="C2019" s="83" t="str">
        <f ca="1">IF(OFFSET(Zdroj!AY$16,A2008-1,0)=0,"",CONCATENATE("B",$A$2+5," - ",Zdroj!$AY$15))</f>
        <v/>
      </c>
      <c r="D2019" s="81" t="str">
        <f ca="1">IF(C2019="","",CONCATENATE(OFFSET(Zdroj!AY$16,A2008-1,0)))</f>
        <v/>
      </c>
      <c r="E2019" s="35" t="str">
        <f ca="1">IF(C2019="","",OFFSET(Zdroj!AZ$16,A2008-1,0))</f>
        <v/>
      </c>
      <c r="F2019" s="450"/>
      <c r="G2019" s="451"/>
    </row>
    <row r="2020" spans="1:7" x14ac:dyDescent="0.25">
      <c r="B2020" s="449"/>
      <c r="C2020" s="83" t="str">
        <f ca="1">IF(OFFSET(Zdroj!BA$16,A2008-1,0)=0,"",CONCATENATE("B",$A$2+6," - ",Zdroj!$BA$15))</f>
        <v/>
      </c>
      <c r="D2020" s="81" t="str">
        <f ca="1">IF(C2020="","",CONCATENATE(OFFSET(Zdroj!BA$16,A2008-1,0)))</f>
        <v/>
      </c>
      <c r="E2020" s="35" t="str">
        <f ca="1">IF(C2020="","",OFFSET(Zdroj!BB$16,A2008-1,0))</f>
        <v/>
      </c>
      <c r="F2020" s="450"/>
      <c r="G2020" s="451"/>
    </row>
    <row r="2021" spans="1:7" x14ac:dyDescent="0.25">
      <c r="B2021" s="449"/>
      <c r="C2021" s="83" t="str">
        <f ca="1">IF(OFFSET(Zdroj!BC$16,A2008-1,0)=0,"",CONCATENATE("B",$A$2+7," - ",Zdroj!$BC$15))</f>
        <v/>
      </c>
      <c r="D2021" s="81" t="str">
        <f ca="1">IF(C2021="","",CONCATENATE(OFFSET(Zdroj!BC$16,A2008-1,0)))</f>
        <v/>
      </c>
      <c r="E2021" s="35" t="str">
        <f ca="1">IF(C2021="","",OFFSET(Zdroj!BD$16,A2008-1,0))</f>
        <v/>
      </c>
      <c r="F2021" s="450"/>
      <c r="G2021" s="451"/>
    </row>
    <row r="2022" spans="1:7" x14ac:dyDescent="0.25">
      <c r="B2022" s="449"/>
      <c r="C2022" s="83" t="str">
        <f ca="1">IF(OFFSET(Zdroj!BE$16,A2008-1,0)=0,"",CONCATENATE("B",$A$2+8," - ",Zdroj!$BE$15))</f>
        <v/>
      </c>
      <c r="D2022" s="81" t="str">
        <f ca="1">IF(C2022="","",CONCATENATE(OFFSET(Zdroj!BE$16,A2008-1,0)))</f>
        <v/>
      </c>
      <c r="E2022" s="35" t="str">
        <f ca="1">IF(C2022="","",OFFSET(Zdroj!BF$16,A2008-1,0))</f>
        <v/>
      </c>
      <c r="F2022" s="450"/>
      <c r="G2022" s="451"/>
    </row>
    <row r="2023" spans="1:7" x14ac:dyDescent="0.25">
      <c r="B2023" s="449"/>
      <c r="C2023" s="83" t="str">
        <f ca="1">IF(OFFSET(Zdroj!BG$16,A2008-1,0)=0,"",CONCATENATE("C",$A$2," - ",Zdroj!$BG$15))</f>
        <v/>
      </c>
      <c r="D2023" s="81" t="str">
        <f ca="1">IF(C2023="","",CONCATENATE(OFFSET(Zdroj!BG$16,A2008-1,0)))</f>
        <v/>
      </c>
      <c r="E2023" s="35" t="str">
        <f ca="1">IF(C2023="","",OFFSET(Zdroj!BH$16,A2008-1,0))</f>
        <v/>
      </c>
      <c r="F2023" s="450" t="str">
        <f t="shared" ref="F2023" ca="1" si="467">IF(SUM(E2023:E2024)=0,"",SUM(E2023:E2024))</f>
        <v/>
      </c>
      <c r="G2023" s="451"/>
    </row>
    <row r="2024" spans="1:7" x14ac:dyDescent="0.25">
      <c r="B2024" s="449"/>
      <c r="C2024" s="83" t="str">
        <f ca="1">IF(OFFSET(Zdroj!BI$16,A2008-1,0)=0,"",CONCATENATE("C",$A$2+1," - ",Zdroj!$BI$15))</f>
        <v/>
      </c>
      <c r="D2024" s="81" t="str">
        <f ca="1">IF(C2024="","",CONCATENATE(OFFSET(Zdroj!BI$16,A2008-1,0)))</f>
        <v/>
      </c>
      <c r="E2024" s="35" t="str">
        <f ca="1">IF(C2024="","",OFFSET(Zdroj!BJ$16,A2008-1,0))</f>
        <v/>
      </c>
      <c r="F2024" s="450"/>
      <c r="G2024" s="451"/>
    </row>
    <row r="2025" spans="1:7" x14ac:dyDescent="0.25">
      <c r="A2025">
        <f>SUM((ROW()+15)/17)</f>
        <v>120</v>
      </c>
      <c r="B2025" s="449" t="str">
        <f ca="1">IF(OFFSET(Zdroj!$B$16,A2025-1,0)&gt;0,CONCATENATE(A2025,"
","___ ","
",OFFSET(Zdroj!$B$16,A2025-1,0)),"")</f>
        <v/>
      </c>
      <c r="C2025" s="83" t="str">
        <f ca="1">IF(OFFSET(Zdroj!AI$16,A2025-1,0)=0,"",CONCATENATE("A",$A$2," - ",Zdroj!$AI$15))</f>
        <v/>
      </c>
      <c r="D2025" s="81" t="str">
        <f ca="1">IF(C2025="","",CONCATENATE(OFFSET(Zdroj!AI$16,A2025-1,0)," - ",OFFSET(Zdroj!BK$16,A2025-1,0)))</f>
        <v/>
      </c>
      <c r="E2025" s="35" t="str">
        <f ca="1">IF(C2025="","",OFFSET(Zdroj!BL$16,A2025-1,0))</f>
        <v/>
      </c>
      <c r="F2025" s="450" t="str">
        <f t="shared" ref="F2025" ca="1" si="468">IF(SUM(E2025:E2030)=0,"",SUM(E2025:E2030))</f>
        <v/>
      </c>
      <c r="G2025" s="451" t="str">
        <f t="shared" ref="G2025" ca="1" si="469">IF(SUM(E2025:E2041)=0,"",SUM(E2025:E2041))</f>
        <v/>
      </c>
    </row>
    <row r="2026" spans="1:7" x14ac:dyDescent="0.25">
      <c r="B2026" s="449"/>
      <c r="C2026" s="83" t="str">
        <f ca="1">IF(OFFSET(Zdroj!AJ$16,A2025-1,0)=0,"",CONCATENATE("A",$A$2+1," - ",Zdroj!$AJ$15))</f>
        <v/>
      </c>
      <c r="D2026" s="81" t="str">
        <f ca="1">IF(C2026="","",CONCATENATE(OFFSET(Zdroj!AJ$16,A2025-1,0)," - ",OFFSET(Zdroj!BM$16,A2025-1,0)))</f>
        <v/>
      </c>
      <c r="E2026" s="35" t="str">
        <f ca="1">IF(C2026="","",OFFSET(Zdroj!BN$16,A2025-1,0))</f>
        <v/>
      </c>
      <c r="F2026" s="450"/>
      <c r="G2026" s="451"/>
    </row>
    <row r="2027" spans="1:7" x14ac:dyDescent="0.25">
      <c r="B2027" s="449"/>
      <c r="C2027" s="83" t="str">
        <f ca="1">IF(OFFSET(Zdroj!AK$16,A2025-1,0)=0,"",CONCATENATE("A",$A$2+2," - ",Zdroj!$AK$15))</f>
        <v/>
      </c>
      <c r="D2027" s="81" t="str">
        <f ca="1">IF(C2027="","",CONCATENATE(OFFSET(Zdroj!AK$16,A2025-1,0)," - ",OFFSET(Zdroj!BO$16,A2025-1,0)))</f>
        <v/>
      </c>
      <c r="E2027" s="35" t="str">
        <f ca="1">IF(C2027="","",OFFSET(Zdroj!BP$16,A2025-1,0))</f>
        <v/>
      </c>
      <c r="F2027" s="450"/>
      <c r="G2027" s="451"/>
    </row>
    <row r="2028" spans="1:7" x14ac:dyDescent="0.25">
      <c r="B2028" s="449"/>
      <c r="C2028" s="83" t="str">
        <f ca="1">IF(OFFSET(Zdroj!AL$16,A2025-1,0)=0,"",CONCATENATE("A",$A$2+3," - ",Zdroj!$AL$15))</f>
        <v/>
      </c>
      <c r="D2028" s="81" t="str">
        <f ca="1">IF(C2028="","",CONCATENATE(OFFSET(Zdroj!AL$16,A2025-1,0)," - ",OFFSET(Zdroj!BQ$16,A2025-1,0)))</f>
        <v/>
      </c>
      <c r="E2028" s="35" t="str">
        <f ca="1">IF(C2028="","",OFFSET(Zdroj!BR$16,A2025-1,0))</f>
        <v/>
      </c>
      <c r="F2028" s="450"/>
      <c r="G2028" s="451"/>
    </row>
    <row r="2029" spans="1:7" x14ac:dyDescent="0.25">
      <c r="B2029" s="449"/>
      <c r="C2029" s="83" t="str">
        <f ca="1">IF(OFFSET(Zdroj!AM$16,A2025-1,0)=0,"",CONCATENATE("A",$A$2+4," - ",Zdroj!$AM$15))</f>
        <v/>
      </c>
      <c r="D2029" s="81" t="str">
        <f ca="1">IF(C2029="","",CONCATENATE(OFFSET(Zdroj!AM$16,A2025-1,0)," - ",OFFSET(Zdroj!BS$16,A2025-1,0)))</f>
        <v/>
      </c>
      <c r="E2029" s="35" t="str">
        <f ca="1">IF(C2029="","",OFFSET(Zdroj!BT$16,A2025-1,0))</f>
        <v/>
      </c>
      <c r="F2029" s="450"/>
      <c r="G2029" s="451"/>
    </row>
    <row r="2030" spans="1:7" x14ac:dyDescent="0.25">
      <c r="B2030" s="449"/>
      <c r="C2030" s="83" t="str">
        <f ca="1">IF(OFFSET(Zdroj!AN$16,A2025-1,0)=0,"",CONCATENATE("A",$A$2+5," - ",Zdroj!$AN$15))</f>
        <v/>
      </c>
      <c r="D2030" s="81" t="str">
        <f ca="1">IF(C2030="","",CONCATENATE(OFFSET(Zdroj!AN$16,A2025-1,0)," - ",OFFSET(Zdroj!BU$16,A2025-1,0)))</f>
        <v/>
      </c>
      <c r="E2030" s="35" t="str">
        <f ca="1">IF(C2030="","",OFFSET(Zdroj!BV$16,A2025-1,0))</f>
        <v/>
      </c>
      <c r="F2030" s="450"/>
      <c r="G2030" s="451"/>
    </row>
    <row r="2031" spans="1:7" x14ac:dyDescent="0.25">
      <c r="B2031" s="449"/>
      <c r="C2031" s="83" t="str">
        <f ca="1">IF(OFFSET(Zdroj!AO$16,A2025-1,0)=0,"",CONCATENATE("B",$A$2," - ",Zdroj!$AO$15))</f>
        <v/>
      </c>
      <c r="D2031" s="81" t="str">
        <f ca="1">IF(C2031="","",CONCATENATE(OFFSET(Zdroj!AO$16,A2025-1,0)))</f>
        <v/>
      </c>
      <c r="E2031" s="35" t="str">
        <f ca="1">IF(C2031="","",OFFSET(Zdroj!AP$16,A2025-1,0))</f>
        <v/>
      </c>
      <c r="F2031" s="450" t="str">
        <f t="shared" ref="F2031" ca="1" si="470">IF(SUM(E2031:E2039)=0,"",SUM(E2031:E2039))</f>
        <v/>
      </c>
      <c r="G2031" s="451"/>
    </row>
    <row r="2032" spans="1:7" x14ac:dyDescent="0.25">
      <c r="B2032" s="449"/>
      <c r="C2032" s="83" t="str">
        <f ca="1">IF(OFFSET(Zdroj!AQ$16,A2025-1,0)=0,"",CONCATENATE("B",$A$2+1," - ",Zdroj!$AQ$15))</f>
        <v/>
      </c>
      <c r="D2032" s="81" t="str">
        <f ca="1">IF(C2032="","",CONCATENATE(OFFSET(Zdroj!AQ$16,A2025-1,0)))</f>
        <v/>
      </c>
      <c r="E2032" s="35" t="str">
        <f ca="1">IF(C2032="","",OFFSET(Zdroj!AR$16,A2025-1,0))</f>
        <v/>
      </c>
      <c r="F2032" s="450"/>
      <c r="G2032" s="451"/>
    </row>
    <row r="2033" spans="1:7" x14ac:dyDescent="0.25">
      <c r="B2033" s="449"/>
      <c r="C2033" s="83" t="str">
        <f ca="1">IF(OFFSET(Zdroj!AS$16,A2025-1,0)=0,"",CONCATENATE("B",$A$2+2," - ",Zdroj!$AS$15))</f>
        <v/>
      </c>
      <c r="D2033" s="81" t="str">
        <f ca="1">IF(C2033="","",CONCATENATE(OFFSET(Zdroj!AS$16,A2025-1,0)))</f>
        <v/>
      </c>
      <c r="E2033" s="35" t="str">
        <f ca="1">IF(C2033="","",OFFSET(Zdroj!AT$16,A2025-1,0))</f>
        <v/>
      </c>
      <c r="F2033" s="450"/>
      <c r="G2033" s="451"/>
    </row>
    <row r="2034" spans="1:7" x14ac:dyDescent="0.25">
      <c r="B2034" s="449"/>
      <c r="C2034" s="83" t="str">
        <f ca="1">IF(OFFSET(Zdroj!AU$16,A2025-1,0)=0,"",CONCATENATE("B",$A$2+3," - ",Zdroj!$AU$15))</f>
        <v/>
      </c>
      <c r="D2034" s="81" t="str">
        <f ca="1">IF(C2034="","",CONCATENATE(OFFSET(Zdroj!AU$16,A2025-1,0)))</f>
        <v/>
      </c>
      <c r="E2034" s="35" t="str">
        <f ca="1">IF(C2034="","",OFFSET(Zdroj!AV$16,A2025-1,0))</f>
        <v/>
      </c>
      <c r="F2034" s="450"/>
      <c r="G2034" s="451"/>
    </row>
    <row r="2035" spans="1:7" x14ac:dyDescent="0.25">
      <c r="B2035" s="449"/>
      <c r="C2035" s="83" t="str">
        <f ca="1">IF(OFFSET(Zdroj!AW$16,A2025-1,0)=0,"",CONCATENATE("B",$A$2+4," - ",Zdroj!$AW$15))</f>
        <v/>
      </c>
      <c r="D2035" s="81" t="str">
        <f ca="1">IF(C2035="","",CONCATENATE(OFFSET(Zdroj!AW$16,A2025-1,0)))</f>
        <v/>
      </c>
      <c r="E2035" s="35" t="str">
        <f ca="1">IF(C2035="","",OFFSET(Zdroj!AX$16,A2025-1,0))</f>
        <v/>
      </c>
      <c r="F2035" s="450"/>
      <c r="G2035" s="451"/>
    </row>
    <row r="2036" spans="1:7" x14ac:dyDescent="0.25">
      <c r="B2036" s="449"/>
      <c r="C2036" s="83" t="str">
        <f ca="1">IF(OFFSET(Zdroj!AY$16,A2025-1,0)=0,"",CONCATENATE("B",$A$2+5," - ",Zdroj!$AY$15))</f>
        <v/>
      </c>
      <c r="D2036" s="81" t="str">
        <f ca="1">IF(C2036="","",CONCATENATE(OFFSET(Zdroj!AY$16,A2025-1,0)))</f>
        <v/>
      </c>
      <c r="E2036" s="35" t="str">
        <f ca="1">IF(C2036="","",OFFSET(Zdroj!AZ$16,A2025-1,0))</f>
        <v/>
      </c>
      <c r="F2036" s="450"/>
      <c r="G2036" s="451"/>
    </row>
    <row r="2037" spans="1:7" x14ac:dyDescent="0.25">
      <c r="B2037" s="449"/>
      <c r="C2037" s="83" t="str">
        <f ca="1">IF(OFFSET(Zdroj!BA$16,A2025-1,0)=0,"",CONCATENATE("B",$A$2+6," - ",Zdroj!$BA$15))</f>
        <v/>
      </c>
      <c r="D2037" s="81" t="str">
        <f ca="1">IF(C2037="","",CONCATENATE(OFFSET(Zdroj!BA$16,A2025-1,0)))</f>
        <v/>
      </c>
      <c r="E2037" s="35" t="str">
        <f ca="1">IF(C2037="","",OFFSET(Zdroj!BB$16,A2025-1,0))</f>
        <v/>
      </c>
      <c r="F2037" s="450"/>
      <c r="G2037" s="451"/>
    </row>
    <row r="2038" spans="1:7" x14ac:dyDescent="0.25">
      <c r="B2038" s="449"/>
      <c r="C2038" s="83" t="str">
        <f ca="1">IF(OFFSET(Zdroj!BC$16,A2025-1,0)=0,"",CONCATENATE("B",$A$2+7," - ",Zdroj!$BC$15))</f>
        <v/>
      </c>
      <c r="D2038" s="81" t="str">
        <f ca="1">IF(C2038="","",CONCATENATE(OFFSET(Zdroj!BC$16,A2025-1,0)))</f>
        <v/>
      </c>
      <c r="E2038" s="35" t="str">
        <f ca="1">IF(C2038="","",OFFSET(Zdroj!BD$16,A2025-1,0))</f>
        <v/>
      </c>
      <c r="F2038" s="450"/>
      <c r="G2038" s="451"/>
    </row>
    <row r="2039" spans="1:7" x14ac:dyDescent="0.25">
      <c r="B2039" s="449"/>
      <c r="C2039" s="83" t="str">
        <f ca="1">IF(OFFSET(Zdroj!BE$16,A2025-1,0)=0,"",CONCATENATE("B",$A$2+8," - ",Zdroj!$BE$15))</f>
        <v/>
      </c>
      <c r="D2039" s="81" t="str">
        <f ca="1">IF(C2039="","",CONCATENATE(OFFSET(Zdroj!BE$16,A2025-1,0)))</f>
        <v/>
      </c>
      <c r="E2039" s="35" t="str">
        <f ca="1">IF(C2039="","",OFFSET(Zdroj!BF$16,A2025-1,0))</f>
        <v/>
      </c>
      <c r="F2039" s="450"/>
      <c r="G2039" s="451"/>
    </row>
    <row r="2040" spans="1:7" x14ac:dyDescent="0.25">
      <c r="B2040" s="449"/>
      <c r="C2040" s="83" t="str">
        <f ca="1">IF(OFFSET(Zdroj!BG$16,A2025-1,0)=0,"",CONCATENATE("C",$A$2," - ",Zdroj!$BG$15))</f>
        <v/>
      </c>
      <c r="D2040" s="81" t="str">
        <f ca="1">IF(C2040="","",CONCATENATE(OFFSET(Zdroj!BG$16,A2025-1,0)))</f>
        <v/>
      </c>
      <c r="E2040" s="35" t="str">
        <f ca="1">IF(C2040="","",OFFSET(Zdroj!BH$16,A2025-1,0))</f>
        <v/>
      </c>
      <c r="F2040" s="450" t="str">
        <f t="shared" ref="F2040" ca="1" si="471">IF(SUM(E2040:E2041)=0,"",SUM(E2040:E2041))</f>
        <v/>
      </c>
      <c r="G2040" s="451"/>
    </row>
    <row r="2041" spans="1:7" x14ac:dyDescent="0.25">
      <c r="B2041" s="449"/>
      <c r="C2041" s="83" t="str">
        <f ca="1">IF(OFFSET(Zdroj!BI$16,A2025-1,0)=0,"",CONCATENATE("C",$A$2+1," - ",Zdroj!$BI$15))</f>
        <v/>
      </c>
      <c r="D2041" s="81" t="str">
        <f ca="1">IF(C2041="","",CONCATENATE(OFFSET(Zdroj!BI$16,A2025-1,0)))</f>
        <v/>
      </c>
      <c r="E2041" s="35" t="str">
        <f ca="1">IF(C2041="","",OFFSET(Zdroj!BJ$16,A2025-1,0))</f>
        <v/>
      </c>
      <c r="F2041" s="450"/>
      <c r="G2041" s="451"/>
    </row>
    <row r="2042" spans="1:7" x14ac:dyDescent="0.25">
      <c r="A2042">
        <f>SUM((ROW()+15)/17)</f>
        <v>121</v>
      </c>
      <c r="B2042" s="449" t="str">
        <f ca="1">IF(OFFSET(Zdroj!$B$16,A2042-1,0)&gt;0,CONCATENATE(A2042,"
","___ ","
",OFFSET(Zdroj!$B$16,A2042-1,0)),"")</f>
        <v/>
      </c>
      <c r="C2042" s="83" t="str">
        <f ca="1">IF(OFFSET(Zdroj!AI$16,A2042-1,0)=0,"",CONCATENATE("A",$A$2," - ",Zdroj!$AI$15))</f>
        <v/>
      </c>
      <c r="D2042" s="81" t="str">
        <f ca="1">IF(C2042="","",CONCATENATE(OFFSET(Zdroj!AI$16,A2042-1,0)," - ",OFFSET(Zdroj!BK$16,A2042-1,0)))</f>
        <v/>
      </c>
      <c r="E2042" s="35" t="str">
        <f ca="1">IF(C2042="","",OFFSET(Zdroj!BL$16,A2042-1,0))</f>
        <v/>
      </c>
      <c r="F2042" s="450" t="str">
        <f t="shared" ref="F2042" ca="1" si="472">IF(SUM(E2042:E2047)=0,"",SUM(E2042:E2047))</f>
        <v/>
      </c>
      <c r="G2042" s="451" t="str">
        <f t="shared" ref="G2042" ca="1" si="473">IF(SUM(E2042:E2058)=0,"",SUM(E2042:E2058))</f>
        <v/>
      </c>
    </row>
    <row r="2043" spans="1:7" x14ac:dyDescent="0.25">
      <c r="B2043" s="449"/>
      <c r="C2043" s="83" t="str">
        <f ca="1">IF(OFFSET(Zdroj!AJ$16,A2042-1,0)=0,"",CONCATENATE("A",$A$2+1," - ",Zdroj!$AJ$15))</f>
        <v/>
      </c>
      <c r="D2043" s="81" t="str">
        <f ca="1">IF(C2043="","",CONCATENATE(OFFSET(Zdroj!AJ$16,A2042-1,0)," - ",OFFSET(Zdroj!BM$16,A2042-1,0)))</f>
        <v/>
      </c>
      <c r="E2043" s="35" t="str">
        <f ca="1">IF(C2043="","",OFFSET(Zdroj!BN$16,A2042-1,0))</f>
        <v/>
      </c>
      <c r="F2043" s="450"/>
      <c r="G2043" s="451"/>
    </row>
    <row r="2044" spans="1:7" x14ac:dyDescent="0.25">
      <c r="B2044" s="449"/>
      <c r="C2044" s="83" t="str">
        <f ca="1">IF(OFFSET(Zdroj!AK$16,A2042-1,0)=0,"",CONCATENATE("A",$A$2+2," - ",Zdroj!$AK$15))</f>
        <v/>
      </c>
      <c r="D2044" s="81" t="str">
        <f ca="1">IF(C2044="","",CONCATENATE(OFFSET(Zdroj!AK$16,A2042-1,0)," - ",OFFSET(Zdroj!BO$16,A2042-1,0)))</f>
        <v/>
      </c>
      <c r="E2044" s="35" t="str">
        <f ca="1">IF(C2044="","",OFFSET(Zdroj!BP$16,A2042-1,0))</f>
        <v/>
      </c>
      <c r="F2044" s="450"/>
      <c r="G2044" s="451"/>
    </row>
    <row r="2045" spans="1:7" x14ac:dyDescent="0.25">
      <c r="B2045" s="449"/>
      <c r="C2045" s="83" t="str">
        <f ca="1">IF(OFFSET(Zdroj!AL$16,A2042-1,0)=0,"",CONCATENATE("A",$A$2+3," - ",Zdroj!$AL$15))</f>
        <v/>
      </c>
      <c r="D2045" s="81" t="str">
        <f ca="1">IF(C2045="","",CONCATENATE(OFFSET(Zdroj!AL$16,A2042-1,0)," - ",OFFSET(Zdroj!BQ$16,A2042-1,0)))</f>
        <v/>
      </c>
      <c r="E2045" s="35" t="str">
        <f ca="1">IF(C2045="","",OFFSET(Zdroj!BR$16,A2042-1,0))</f>
        <v/>
      </c>
      <c r="F2045" s="450"/>
      <c r="G2045" s="451"/>
    </row>
    <row r="2046" spans="1:7" x14ac:dyDescent="0.25">
      <c r="B2046" s="449"/>
      <c r="C2046" s="83" t="str">
        <f ca="1">IF(OFFSET(Zdroj!AM$16,A2042-1,0)=0,"",CONCATENATE("A",$A$2+4," - ",Zdroj!$AM$15))</f>
        <v/>
      </c>
      <c r="D2046" s="81" t="str">
        <f ca="1">IF(C2046="","",CONCATENATE(OFFSET(Zdroj!AM$16,A2042-1,0)," - ",OFFSET(Zdroj!BS$16,A2042-1,0)))</f>
        <v/>
      </c>
      <c r="E2046" s="35" t="str">
        <f ca="1">IF(C2046="","",OFFSET(Zdroj!BT$16,A2042-1,0))</f>
        <v/>
      </c>
      <c r="F2046" s="450"/>
      <c r="G2046" s="451"/>
    </row>
    <row r="2047" spans="1:7" x14ac:dyDescent="0.25">
      <c r="B2047" s="449"/>
      <c r="C2047" s="83" t="str">
        <f ca="1">IF(OFFSET(Zdroj!AN$16,A2042-1,0)=0,"",CONCATENATE("A",$A$2+5," - ",Zdroj!$AN$15))</f>
        <v/>
      </c>
      <c r="D2047" s="81" t="str">
        <f ca="1">IF(C2047="","",CONCATENATE(OFFSET(Zdroj!AN$16,A2042-1,0)," - ",OFFSET(Zdroj!BU$16,A2042-1,0)))</f>
        <v/>
      </c>
      <c r="E2047" s="35" t="str">
        <f ca="1">IF(C2047="","",OFFSET(Zdroj!BV$16,A2042-1,0))</f>
        <v/>
      </c>
      <c r="F2047" s="450"/>
      <c r="G2047" s="451"/>
    </row>
    <row r="2048" spans="1:7" x14ac:dyDescent="0.25">
      <c r="B2048" s="449"/>
      <c r="C2048" s="83" t="str">
        <f ca="1">IF(OFFSET(Zdroj!AO$16,A2042-1,0)=0,"",CONCATENATE("B",$A$2," - ",Zdroj!$AO$15))</f>
        <v/>
      </c>
      <c r="D2048" s="81" t="str">
        <f ca="1">IF(C2048="","",CONCATENATE(OFFSET(Zdroj!AO$16,A2042-1,0)))</f>
        <v/>
      </c>
      <c r="E2048" s="35" t="str">
        <f ca="1">IF(C2048="","",OFFSET(Zdroj!AP$16,A2042-1,0))</f>
        <v/>
      </c>
      <c r="F2048" s="450" t="str">
        <f t="shared" ref="F2048" ca="1" si="474">IF(SUM(E2048:E2056)=0,"",SUM(E2048:E2056))</f>
        <v/>
      </c>
      <c r="G2048" s="451"/>
    </row>
    <row r="2049" spans="1:7" x14ac:dyDescent="0.25">
      <c r="B2049" s="449"/>
      <c r="C2049" s="83" t="str">
        <f ca="1">IF(OFFSET(Zdroj!AQ$16,A2042-1,0)=0,"",CONCATENATE("B",$A$2+1," - ",Zdroj!$AQ$15))</f>
        <v/>
      </c>
      <c r="D2049" s="81" t="str">
        <f ca="1">IF(C2049="","",CONCATENATE(OFFSET(Zdroj!AQ$16,A2042-1,0)))</f>
        <v/>
      </c>
      <c r="E2049" s="35" t="str">
        <f ca="1">IF(C2049="","",OFFSET(Zdroj!AR$16,A2042-1,0))</f>
        <v/>
      </c>
      <c r="F2049" s="450"/>
      <c r="G2049" s="451"/>
    </row>
    <row r="2050" spans="1:7" x14ac:dyDescent="0.25">
      <c r="B2050" s="449"/>
      <c r="C2050" s="83" t="str">
        <f ca="1">IF(OFFSET(Zdroj!AS$16,A2042-1,0)=0,"",CONCATENATE("B",$A$2+2," - ",Zdroj!$AS$15))</f>
        <v/>
      </c>
      <c r="D2050" s="81" t="str">
        <f ca="1">IF(C2050="","",CONCATENATE(OFFSET(Zdroj!AS$16,A2042-1,0)))</f>
        <v/>
      </c>
      <c r="E2050" s="35" t="str">
        <f ca="1">IF(C2050="","",OFFSET(Zdroj!AT$16,A2042-1,0))</f>
        <v/>
      </c>
      <c r="F2050" s="450"/>
      <c r="G2050" s="451"/>
    </row>
    <row r="2051" spans="1:7" x14ac:dyDescent="0.25">
      <c r="B2051" s="449"/>
      <c r="C2051" s="83" t="str">
        <f ca="1">IF(OFFSET(Zdroj!AU$16,A2042-1,0)=0,"",CONCATENATE("B",$A$2+3," - ",Zdroj!$AU$15))</f>
        <v/>
      </c>
      <c r="D2051" s="81" t="str">
        <f ca="1">IF(C2051="","",CONCATENATE(OFFSET(Zdroj!AU$16,A2042-1,0)))</f>
        <v/>
      </c>
      <c r="E2051" s="35" t="str">
        <f ca="1">IF(C2051="","",OFFSET(Zdroj!AV$16,A2042-1,0))</f>
        <v/>
      </c>
      <c r="F2051" s="450"/>
      <c r="G2051" s="451"/>
    </row>
    <row r="2052" spans="1:7" x14ac:dyDescent="0.25">
      <c r="B2052" s="449"/>
      <c r="C2052" s="83" t="str">
        <f ca="1">IF(OFFSET(Zdroj!AW$16,A2042-1,0)=0,"",CONCATENATE("B",$A$2+4," - ",Zdroj!$AW$15))</f>
        <v/>
      </c>
      <c r="D2052" s="81" t="str">
        <f ca="1">IF(C2052="","",CONCATENATE(OFFSET(Zdroj!AW$16,A2042-1,0)))</f>
        <v/>
      </c>
      <c r="E2052" s="35" t="str">
        <f ca="1">IF(C2052="","",OFFSET(Zdroj!AX$16,A2042-1,0))</f>
        <v/>
      </c>
      <c r="F2052" s="450"/>
      <c r="G2052" s="451"/>
    </row>
    <row r="2053" spans="1:7" x14ac:dyDescent="0.25">
      <c r="B2053" s="449"/>
      <c r="C2053" s="83" t="str">
        <f ca="1">IF(OFFSET(Zdroj!AY$16,A2042-1,0)=0,"",CONCATENATE("B",$A$2+5," - ",Zdroj!$AY$15))</f>
        <v/>
      </c>
      <c r="D2053" s="81" t="str">
        <f ca="1">IF(C2053="","",CONCATENATE(OFFSET(Zdroj!AY$16,A2042-1,0)))</f>
        <v/>
      </c>
      <c r="E2053" s="35" t="str">
        <f ca="1">IF(C2053="","",OFFSET(Zdroj!AZ$16,A2042-1,0))</f>
        <v/>
      </c>
      <c r="F2053" s="450"/>
      <c r="G2053" s="451"/>
    </row>
    <row r="2054" spans="1:7" x14ac:dyDescent="0.25">
      <c r="B2054" s="449"/>
      <c r="C2054" s="83" t="str">
        <f ca="1">IF(OFFSET(Zdroj!BA$16,A2042-1,0)=0,"",CONCATENATE("B",$A$2+6," - ",Zdroj!$BA$15))</f>
        <v/>
      </c>
      <c r="D2054" s="81" t="str">
        <f ca="1">IF(C2054="","",CONCATENATE(OFFSET(Zdroj!BA$16,A2042-1,0)))</f>
        <v/>
      </c>
      <c r="E2054" s="35" t="str">
        <f ca="1">IF(C2054="","",OFFSET(Zdroj!BB$16,A2042-1,0))</f>
        <v/>
      </c>
      <c r="F2054" s="450"/>
      <c r="G2054" s="451"/>
    </row>
    <row r="2055" spans="1:7" x14ac:dyDescent="0.25">
      <c r="B2055" s="449"/>
      <c r="C2055" s="83" t="str">
        <f ca="1">IF(OFFSET(Zdroj!BC$16,A2042-1,0)=0,"",CONCATENATE("B",$A$2+7," - ",Zdroj!$BC$15))</f>
        <v/>
      </c>
      <c r="D2055" s="81" t="str">
        <f ca="1">IF(C2055="","",CONCATENATE(OFFSET(Zdroj!BC$16,A2042-1,0)))</f>
        <v/>
      </c>
      <c r="E2055" s="35" t="str">
        <f ca="1">IF(C2055="","",OFFSET(Zdroj!BD$16,A2042-1,0))</f>
        <v/>
      </c>
      <c r="F2055" s="450"/>
      <c r="G2055" s="451"/>
    </row>
    <row r="2056" spans="1:7" x14ac:dyDescent="0.25">
      <c r="B2056" s="449"/>
      <c r="C2056" s="83" t="str">
        <f ca="1">IF(OFFSET(Zdroj!BE$16,A2042-1,0)=0,"",CONCATENATE("B",$A$2+8," - ",Zdroj!$BE$15))</f>
        <v/>
      </c>
      <c r="D2056" s="81" t="str">
        <f ca="1">IF(C2056="","",CONCATENATE(OFFSET(Zdroj!BE$16,A2042-1,0)))</f>
        <v/>
      </c>
      <c r="E2056" s="35" t="str">
        <f ca="1">IF(C2056="","",OFFSET(Zdroj!BF$16,A2042-1,0))</f>
        <v/>
      </c>
      <c r="F2056" s="450"/>
      <c r="G2056" s="451"/>
    </row>
    <row r="2057" spans="1:7" x14ac:dyDescent="0.25">
      <c r="B2057" s="449"/>
      <c r="C2057" s="83" t="str">
        <f ca="1">IF(OFFSET(Zdroj!BG$16,A2042-1,0)=0,"",CONCATENATE("C",$A$2," - ",Zdroj!$BG$15))</f>
        <v/>
      </c>
      <c r="D2057" s="81" t="str">
        <f ca="1">IF(C2057="","",CONCATENATE(OFFSET(Zdroj!BG$16,A2042-1,0)))</f>
        <v/>
      </c>
      <c r="E2057" s="35" t="str">
        <f ca="1">IF(C2057="","",OFFSET(Zdroj!BH$16,A2042-1,0))</f>
        <v/>
      </c>
      <c r="F2057" s="450" t="str">
        <f t="shared" ref="F2057" ca="1" si="475">IF(SUM(E2057:E2058)=0,"",SUM(E2057:E2058))</f>
        <v/>
      </c>
      <c r="G2057" s="451"/>
    </row>
    <row r="2058" spans="1:7" x14ac:dyDescent="0.25">
      <c r="B2058" s="449"/>
      <c r="C2058" s="83" t="str">
        <f ca="1">IF(OFFSET(Zdroj!BI$16,A2042-1,0)=0,"",CONCATENATE("C",$A$2+1," - ",Zdroj!$BI$15))</f>
        <v/>
      </c>
      <c r="D2058" s="81" t="str">
        <f ca="1">IF(C2058="","",CONCATENATE(OFFSET(Zdroj!BI$16,A2042-1,0)))</f>
        <v/>
      </c>
      <c r="E2058" s="35" t="str">
        <f ca="1">IF(C2058="","",OFFSET(Zdroj!BJ$16,A2042-1,0))</f>
        <v/>
      </c>
      <c r="F2058" s="450"/>
      <c r="G2058" s="451"/>
    </row>
    <row r="2059" spans="1:7" x14ac:dyDescent="0.25">
      <c r="A2059">
        <f>SUM((ROW()+15)/17)</f>
        <v>122</v>
      </c>
      <c r="B2059" s="449" t="str">
        <f ca="1">IF(OFFSET(Zdroj!$B$16,A2059-1,0)&gt;0,CONCATENATE(A2059,"
","___ ","
",OFFSET(Zdroj!$B$16,A2059-1,0)),"")</f>
        <v/>
      </c>
      <c r="C2059" s="83" t="str">
        <f ca="1">IF(OFFSET(Zdroj!AI$16,A2059-1,0)=0,"",CONCATENATE("A",$A$2," - ",Zdroj!$AI$15))</f>
        <v/>
      </c>
      <c r="D2059" s="81" t="str">
        <f ca="1">IF(C2059="","",CONCATENATE(OFFSET(Zdroj!AI$16,A2059-1,0)," - ",OFFSET(Zdroj!BK$16,A2059-1,0)))</f>
        <v/>
      </c>
      <c r="E2059" s="35" t="str">
        <f ca="1">IF(C2059="","",OFFSET(Zdroj!BL$16,A2059-1,0))</f>
        <v/>
      </c>
      <c r="F2059" s="450" t="str">
        <f t="shared" ref="F2059" ca="1" si="476">IF(SUM(E2059:E2064)=0,"",SUM(E2059:E2064))</f>
        <v/>
      </c>
      <c r="G2059" s="451" t="str">
        <f t="shared" ref="G2059" ca="1" si="477">IF(SUM(E2059:E2075)=0,"",SUM(E2059:E2075))</f>
        <v/>
      </c>
    </row>
    <row r="2060" spans="1:7" x14ac:dyDescent="0.25">
      <c r="B2060" s="449"/>
      <c r="C2060" s="83" t="str">
        <f ca="1">IF(OFFSET(Zdroj!AJ$16,A2059-1,0)=0,"",CONCATENATE("A",$A$2+1," - ",Zdroj!$AJ$15))</f>
        <v/>
      </c>
      <c r="D2060" s="81" t="str">
        <f ca="1">IF(C2060="","",CONCATENATE(OFFSET(Zdroj!AJ$16,A2059-1,0)," - ",OFFSET(Zdroj!BM$16,A2059-1,0)))</f>
        <v/>
      </c>
      <c r="E2060" s="35" t="str">
        <f ca="1">IF(C2060="","",OFFSET(Zdroj!BN$16,A2059-1,0))</f>
        <v/>
      </c>
      <c r="F2060" s="450"/>
      <c r="G2060" s="451"/>
    </row>
    <row r="2061" spans="1:7" x14ac:dyDescent="0.25">
      <c r="B2061" s="449"/>
      <c r="C2061" s="83" t="str">
        <f ca="1">IF(OFFSET(Zdroj!AK$16,A2059-1,0)=0,"",CONCATENATE("A",$A$2+2," - ",Zdroj!$AK$15))</f>
        <v/>
      </c>
      <c r="D2061" s="81" t="str">
        <f ca="1">IF(C2061="","",CONCATENATE(OFFSET(Zdroj!AK$16,A2059-1,0)," - ",OFFSET(Zdroj!BO$16,A2059-1,0)))</f>
        <v/>
      </c>
      <c r="E2061" s="35" t="str">
        <f ca="1">IF(C2061="","",OFFSET(Zdroj!BP$16,A2059-1,0))</f>
        <v/>
      </c>
      <c r="F2061" s="450"/>
      <c r="G2061" s="451"/>
    </row>
    <row r="2062" spans="1:7" x14ac:dyDescent="0.25">
      <c r="B2062" s="449"/>
      <c r="C2062" s="83" t="str">
        <f ca="1">IF(OFFSET(Zdroj!AL$16,A2059-1,0)=0,"",CONCATENATE("A",$A$2+3," - ",Zdroj!$AL$15))</f>
        <v/>
      </c>
      <c r="D2062" s="81" t="str">
        <f ca="1">IF(C2062="","",CONCATENATE(OFFSET(Zdroj!AL$16,A2059-1,0)," - ",OFFSET(Zdroj!BQ$16,A2059-1,0)))</f>
        <v/>
      </c>
      <c r="E2062" s="35" t="str">
        <f ca="1">IF(C2062="","",OFFSET(Zdroj!BR$16,A2059-1,0))</f>
        <v/>
      </c>
      <c r="F2062" s="450"/>
      <c r="G2062" s="451"/>
    </row>
    <row r="2063" spans="1:7" x14ac:dyDescent="0.25">
      <c r="B2063" s="449"/>
      <c r="C2063" s="83" t="str">
        <f ca="1">IF(OFFSET(Zdroj!AM$16,A2059-1,0)=0,"",CONCATENATE("A",$A$2+4," - ",Zdroj!$AM$15))</f>
        <v/>
      </c>
      <c r="D2063" s="81" t="str">
        <f ca="1">IF(C2063="","",CONCATENATE(OFFSET(Zdroj!AM$16,A2059-1,0)," - ",OFFSET(Zdroj!BS$16,A2059-1,0)))</f>
        <v/>
      </c>
      <c r="E2063" s="35" t="str">
        <f ca="1">IF(C2063="","",OFFSET(Zdroj!BT$16,A2059-1,0))</f>
        <v/>
      </c>
      <c r="F2063" s="450"/>
      <c r="G2063" s="451"/>
    </row>
    <row r="2064" spans="1:7" x14ac:dyDescent="0.25">
      <c r="B2064" s="449"/>
      <c r="C2064" s="83" t="str">
        <f ca="1">IF(OFFSET(Zdroj!AN$16,A2059-1,0)=0,"",CONCATENATE("A",$A$2+5," - ",Zdroj!$AN$15))</f>
        <v/>
      </c>
      <c r="D2064" s="81" t="str">
        <f ca="1">IF(C2064="","",CONCATENATE(OFFSET(Zdroj!AN$16,A2059-1,0)," - ",OFFSET(Zdroj!BU$16,A2059-1,0)))</f>
        <v/>
      </c>
      <c r="E2064" s="35" t="str">
        <f ca="1">IF(C2064="","",OFFSET(Zdroj!BV$16,A2059-1,0))</f>
        <v/>
      </c>
      <c r="F2064" s="450"/>
      <c r="G2064" s="451"/>
    </row>
    <row r="2065" spans="1:7" x14ac:dyDescent="0.25">
      <c r="B2065" s="449"/>
      <c r="C2065" s="83" t="str">
        <f ca="1">IF(OFFSET(Zdroj!AO$16,A2059-1,0)=0,"",CONCATENATE("B",$A$2," - ",Zdroj!$AO$15))</f>
        <v/>
      </c>
      <c r="D2065" s="81" t="str">
        <f ca="1">IF(C2065="","",CONCATENATE(OFFSET(Zdroj!AO$16,A2059-1,0)))</f>
        <v/>
      </c>
      <c r="E2065" s="35" t="str">
        <f ca="1">IF(C2065="","",OFFSET(Zdroj!AP$16,A2059-1,0))</f>
        <v/>
      </c>
      <c r="F2065" s="450" t="str">
        <f t="shared" ref="F2065" ca="1" si="478">IF(SUM(E2065:E2073)=0,"",SUM(E2065:E2073))</f>
        <v/>
      </c>
      <c r="G2065" s="451"/>
    </row>
    <row r="2066" spans="1:7" x14ac:dyDescent="0.25">
      <c r="B2066" s="449"/>
      <c r="C2066" s="83" t="str">
        <f ca="1">IF(OFFSET(Zdroj!AQ$16,A2059-1,0)=0,"",CONCATENATE("B",$A$2+1," - ",Zdroj!$AQ$15))</f>
        <v/>
      </c>
      <c r="D2066" s="81" t="str">
        <f ca="1">IF(C2066="","",CONCATENATE(OFFSET(Zdroj!AQ$16,A2059-1,0)))</f>
        <v/>
      </c>
      <c r="E2066" s="35" t="str">
        <f ca="1">IF(C2066="","",OFFSET(Zdroj!AR$16,A2059-1,0))</f>
        <v/>
      </c>
      <c r="F2066" s="450"/>
      <c r="G2066" s="451"/>
    </row>
    <row r="2067" spans="1:7" x14ac:dyDescent="0.25">
      <c r="B2067" s="449"/>
      <c r="C2067" s="83" t="str">
        <f ca="1">IF(OFFSET(Zdroj!AS$16,A2059-1,0)=0,"",CONCATENATE("B",$A$2+2," - ",Zdroj!$AS$15))</f>
        <v/>
      </c>
      <c r="D2067" s="81" t="str">
        <f ca="1">IF(C2067="","",CONCATENATE(OFFSET(Zdroj!AS$16,A2059-1,0)))</f>
        <v/>
      </c>
      <c r="E2067" s="35" t="str">
        <f ca="1">IF(C2067="","",OFFSET(Zdroj!AT$16,A2059-1,0))</f>
        <v/>
      </c>
      <c r="F2067" s="450"/>
      <c r="G2067" s="451"/>
    </row>
    <row r="2068" spans="1:7" x14ac:dyDescent="0.25">
      <c r="B2068" s="449"/>
      <c r="C2068" s="83" t="str">
        <f ca="1">IF(OFFSET(Zdroj!AU$16,A2059-1,0)=0,"",CONCATENATE("B",$A$2+3," - ",Zdroj!$AU$15))</f>
        <v/>
      </c>
      <c r="D2068" s="81" t="str">
        <f ca="1">IF(C2068="","",CONCATENATE(OFFSET(Zdroj!AU$16,A2059-1,0)))</f>
        <v/>
      </c>
      <c r="E2068" s="35" t="str">
        <f ca="1">IF(C2068="","",OFFSET(Zdroj!AV$16,A2059-1,0))</f>
        <v/>
      </c>
      <c r="F2068" s="450"/>
      <c r="G2068" s="451"/>
    </row>
    <row r="2069" spans="1:7" x14ac:dyDescent="0.25">
      <c r="B2069" s="449"/>
      <c r="C2069" s="83" t="str">
        <f ca="1">IF(OFFSET(Zdroj!AW$16,A2059-1,0)=0,"",CONCATENATE("B",$A$2+4," - ",Zdroj!$AW$15))</f>
        <v/>
      </c>
      <c r="D2069" s="81" t="str">
        <f ca="1">IF(C2069="","",CONCATENATE(OFFSET(Zdroj!AW$16,A2059-1,0)))</f>
        <v/>
      </c>
      <c r="E2069" s="35" t="str">
        <f ca="1">IF(C2069="","",OFFSET(Zdroj!AX$16,A2059-1,0))</f>
        <v/>
      </c>
      <c r="F2069" s="450"/>
      <c r="G2069" s="451"/>
    </row>
    <row r="2070" spans="1:7" x14ac:dyDescent="0.25">
      <c r="B2070" s="449"/>
      <c r="C2070" s="83" t="str">
        <f ca="1">IF(OFFSET(Zdroj!AY$16,A2059-1,0)=0,"",CONCATENATE("B",$A$2+5," - ",Zdroj!$AY$15))</f>
        <v/>
      </c>
      <c r="D2070" s="81" t="str">
        <f ca="1">IF(C2070="","",CONCATENATE(OFFSET(Zdroj!AY$16,A2059-1,0)))</f>
        <v/>
      </c>
      <c r="E2070" s="35" t="str">
        <f ca="1">IF(C2070="","",OFFSET(Zdroj!AZ$16,A2059-1,0))</f>
        <v/>
      </c>
      <c r="F2070" s="450"/>
      <c r="G2070" s="451"/>
    </row>
    <row r="2071" spans="1:7" x14ac:dyDescent="0.25">
      <c r="B2071" s="449"/>
      <c r="C2071" s="83" t="str">
        <f ca="1">IF(OFFSET(Zdroj!BA$16,A2059-1,0)=0,"",CONCATENATE("B",$A$2+6," - ",Zdroj!$BA$15))</f>
        <v/>
      </c>
      <c r="D2071" s="81" t="str">
        <f ca="1">IF(C2071="","",CONCATENATE(OFFSET(Zdroj!BA$16,A2059-1,0)))</f>
        <v/>
      </c>
      <c r="E2071" s="35" t="str">
        <f ca="1">IF(C2071="","",OFFSET(Zdroj!BB$16,A2059-1,0))</f>
        <v/>
      </c>
      <c r="F2071" s="450"/>
      <c r="G2071" s="451"/>
    </row>
    <row r="2072" spans="1:7" x14ac:dyDescent="0.25">
      <c r="B2072" s="449"/>
      <c r="C2072" s="83" t="str">
        <f ca="1">IF(OFFSET(Zdroj!BC$16,A2059-1,0)=0,"",CONCATENATE("B",$A$2+7," - ",Zdroj!$BC$15))</f>
        <v/>
      </c>
      <c r="D2072" s="81" t="str">
        <f ca="1">IF(C2072="","",CONCATENATE(OFFSET(Zdroj!BC$16,A2059-1,0)))</f>
        <v/>
      </c>
      <c r="E2072" s="35" t="str">
        <f ca="1">IF(C2072="","",OFFSET(Zdroj!BD$16,A2059-1,0))</f>
        <v/>
      </c>
      <c r="F2072" s="450"/>
      <c r="G2072" s="451"/>
    </row>
    <row r="2073" spans="1:7" x14ac:dyDescent="0.25">
      <c r="B2073" s="449"/>
      <c r="C2073" s="83" t="str">
        <f ca="1">IF(OFFSET(Zdroj!BE$16,A2059-1,0)=0,"",CONCATENATE("B",$A$2+8," - ",Zdroj!$BE$15))</f>
        <v/>
      </c>
      <c r="D2073" s="81" t="str">
        <f ca="1">IF(C2073="","",CONCATENATE(OFFSET(Zdroj!BE$16,A2059-1,0)))</f>
        <v/>
      </c>
      <c r="E2073" s="35" t="str">
        <f ca="1">IF(C2073="","",OFFSET(Zdroj!BF$16,A2059-1,0))</f>
        <v/>
      </c>
      <c r="F2073" s="450"/>
      <c r="G2073" s="451"/>
    </row>
    <row r="2074" spans="1:7" x14ac:dyDescent="0.25">
      <c r="B2074" s="449"/>
      <c r="C2074" s="83" t="str">
        <f ca="1">IF(OFFSET(Zdroj!BG$16,A2059-1,0)=0,"",CONCATENATE("C",$A$2," - ",Zdroj!$BG$15))</f>
        <v/>
      </c>
      <c r="D2074" s="81" t="str">
        <f ca="1">IF(C2074="","",CONCATENATE(OFFSET(Zdroj!BG$16,A2059-1,0)))</f>
        <v/>
      </c>
      <c r="E2074" s="35" t="str">
        <f ca="1">IF(C2074="","",OFFSET(Zdroj!BH$16,A2059-1,0))</f>
        <v/>
      </c>
      <c r="F2074" s="450" t="str">
        <f t="shared" ref="F2074" ca="1" si="479">IF(SUM(E2074:E2075)=0,"",SUM(E2074:E2075))</f>
        <v/>
      </c>
      <c r="G2074" s="451"/>
    </row>
    <row r="2075" spans="1:7" x14ac:dyDescent="0.25">
      <c r="B2075" s="449"/>
      <c r="C2075" s="83" t="str">
        <f ca="1">IF(OFFSET(Zdroj!BI$16,A2059-1,0)=0,"",CONCATENATE("C",$A$2+1," - ",Zdroj!$BI$15))</f>
        <v/>
      </c>
      <c r="D2075" s="81" t="str">
        <f ca="1">IF(C2075="","",CONCATENATE(OFFSET(Zdroj!BI$16,A2059-1,0)))</f>
        <v/>
      </c>
      <c r="E2075" s="35" t="str">
        <f ca="1">IF(C2075="","",OFFSET(Zdroj!BJ$16,A2059-1,0))</f>
        <v/>
      </c>
      <c r="F2075" s="450"/>
      <c r="G2075" s="451"/>
    </row>
    <row r="2076" spans="1:7" x14ac:dyDescent="0.25">
      <c r="A2076">
        <f>SUM((ROW()+15)/17)</f>
        <v>123</v>
      </c>
      <c r="B2076" s="449" t="str">
        <f ca="1">IF(OFFSET(Zdroj!$B$16,A2076-1,0)&gt;0,CONCATENATE(A2076,"
","___ ","
",OFFSET(Zdroj!$B$16,A2076-1,0)),"")</f>
        <v/>
      </c>
      <c r="C2076" s="83" t="str">
        <f ca="1">IF(OFFSET(Zdroj!AI$16,A2076-1,0)=0,"",CONCATENATE("A",$A$2," - ",Zdroj!$AI$15))</f>
        <v/>
      </c>
      <c r="D2076" s="81" t="str">
        <f ca="1">IF(C2076="","",CONCATENATE(OFFSET(Zdroj!AI$16,A2076-1,0)," - ",OFFSET(Zdroj!BK$16,A2076-1,0)))</f>
        <v/>
      </c>
      <c r="E2076" s="35" t="str">
        <f ca="1">IF(C2076="","",OFFSET(Zdroj!BL$16,A2076-1,0))</f>
        <v/>
      </c>
      <c r="F2076" s="450" t="str">
        <f t="shared" ref="F2076" ca="1" si="480">IF(SUM(E2076:E2081)=0,"",SUM(E2076:E2081))</f>
        <v/>
      </c>
      <c r="G2076" s="451" t="str">
        <f t="shared" ref="G2076" ca="1" si="481">IF(SUM(E2076:E2092)=0,"",SUM(E2076:E2092))</f>
        <v/>
      </c>
    </row>
    <row r="2077" spans="1:7" x14ac:dyDescent="0.25">
      <c r="B2077" s="449"/>
      <c r="C2077" s="83" t="str">
        <f ca="1">IF(OFFSET(Zdroj!AJ$16,A2076-1,0)=0,"",CONCATENATE("A",$A$2+1," - ",Zdroj!$AJ$15))</f>
        <v/>
      </c>
      <c r="D2077" s="81" t="str">
        <f ca="1">IF(C2077="","",CONCATENATE(OFFSET(Zdroj!AJ$16,A2076-1,0)," - ",OFFSET(Zdroj!BM$16,A2076-1,0)))</f>
        <v/>
      </c>
      <c r="E2077" s="35" t="str">
        <f ca="1">IF(C2077="","",OFFSET(Zdroj!BN$16,A2076-1,0))</f>
        <v/>
      </c>
      <c r="F2077" s="450"/>
      <c r="G2077" s="451"/>
    </row>
    <row r="2078" spans="1:7" x14ac:dyDescent="0.25">
      <c r="B2078" s="449"/>
      <c r="C2078" s="83" t="str">
        <f ca="1">IF(OFFSET(Zdroj!AK$16,A2076-1,0)=0,"",CONCATENATE("A",$A$2+2," - ",Zdroj!$AK$15))</f>
        <v/>
      </c>
      <c r="D2078" s="81" t="str">
        <f ca="1">IF(C2078="","",CONCATENATE(OFFSET(Zdroj!AK$16,A2076-1,0)," - ",OFFSET(Zdroj!BO$16,A2076-1,0)))</f>
        <v/>
      </c>
      <c r="E2078" s="35" t="str">
        <f ca="1">IF(C2078="","",OFFSET(Zdroj!BP$16,A2076-1,0))</f>
        <v/>
      </c>
      <c r="F2078" s="450"/>
      <c r="G2078" s="451"/>
    </row>
    <row r="2079" spans="1:7" x14ac:dyDescent="0.25">
      <c r="B2079" s="449"/>
      <c r="C2079" s="83" t="str">
        <f ca="1">IF(OFFSET(Zdroj!AL$16,A2076-1,0)=0,"",CONCATENATE("A",$A$2+3," - ",Zdroj!$AL$15))</f>
        <v/>
      </c>
      <c r="D2079" s="81" t="str">
        <f ca="1">IF(C2079="","",CONCATENATE(OFFSET(Zdroj!AL$16,A2076-1,0)," - ",OFFSET(Zdroj!BQ$16,A2076-1,0)))</f>
        <v/>
      </c>
      <c r="E2079" s="35" t="str">
        <f ca="1">IF(C2079="","",OFFSET(Zdroj!BR$16,A2076-1,0))</f>
        <v/>
      </c>
      <c r="F2079" s="450"/>
      <c r="G2079" s="451"/>
    </row>
    <row r="2080" spans="1:7" x14ac:dyDescent="0.25">
      <c r="B2080" s="449"/>
      <c r="C2080" s="83" t="str">
        <f ca="1">IF(OFFSET(Zdroj!AM$16,A2076-1,0)=0,"",CONCATENATE("A",$A$2+4," - ",Zdroj!$AM$15))</f>
        <v/>
      </c>
      <c r="D2080" s="81" t="str">
        <f ca="1">IF(C2080="","",CONCATENATE(OFFSET(Zdroj!AM$16,A2076-1,0)," - ",OFFSET(Zdroj!BS$16,A2076-1,0)))</f>
        <v/>
      </c>
      <c r="E2080" s="35" t="str">
        <f ca="1">IF(C2080="","",OFFSET(Zdroj!BT$16,A2076-1,0))</f>
        <v/>
      </c>
      <c r="F2080" s="450"/>
      <c r="G2080" s="451"/>
    </row>
    <row r="2081" spans="1:7" x14ac:dyDescent="0.25">
      <c r="B2081" s="449"/>
      <c r="C2081" s="83" t="str">
        <f ca="1">IF(OFFSET(Zdroj!AN$16,A2076-1,0)=0,"",CONCATENATE("A",$A$2+5," - ",Zdroj!$AN$15))</f>
        <v/>
      </c>
      <c r="D2081" s="81" t="str">
        <f ca="1">IF(C2081="","",CONCATENATE(OFFSET(Zdroj!AN$16,A2076-1,0)," - ",OFFSET(Zdroj!BU$16,A2076-1,0)))</f>
        <v/>
      </c>
      <c r="E2081" s="35" t="str">
        <f ca="1">IF(C2081="","",OFFSET(Zdroj!BV$16,A2076-1,0))</f>
        <v/>
      </c>
      <c r="F2081" s="450"/>
      <c r="G2081" s="451"/>
    </row>
    <row r="2082" spans="1:7" x14ac:dyDescent="0.25">
      <c r="B2082" s="449"/>
      <c r="C2082" s="83" t="str">
        <f ca="1">IF(OFFSET(Zdroj!AO$16,A2076-1,0)=0,"",CONCATENATE("B",$A$2," - ",Zdroj!$AO$15))</f>
        <v/>
      </c>
      <c r="D2082" s="81" t="str">
        <f ca="1">IF(C2082="","",CONCATENATE(OFFSET(Zdroj!AO$16,A2076-1,0)))</f>
        <v/>
      </c>
      <c r="E2082" s="35" t="str">
        <f ca="1">IF(C2082="","",OFFSET(Zdroj!AP$16,A2076-1,0))</f>
        <v/>
      </c>
      <c r="F2082" s="450" t="str">
        <f t="shared" ref="F2082" ca="1" si="482">IF(SUM(E2082:E2090)=0,"",SUM(E2082:E2090))</f>
        <v/>
      </c>
      <c r="G2082" s="451"/>
    </row>
    <row r="2083" spans="1:7" x14ac:dyDescent="0.25">
      <c r="B2083" s="449"/>
      <c r="C2083" s="83" t="str">
        <f ca="1">IF(OFFSET(Zdroj!AQ$16,A2076-1,0)=0,"",CONCATENATE("B",$A$2+1," - ",Zdroj!$AQ$15))</f>
        <v/>
      </c>
      <c r="D2083" s="81" t="str">
        <f ca="1">IF(C2083="","",CONCATENATE(OFFSET(Zdroj!AQ$16,A2076-1,0)))</f>
        <v/>
      </c>
      <c r="E2083" s="35" t="str">
        <f ca="1">IF(C2083="","",OFFSET(Zdroj!AR$16,A2076-1,0))</f>
        <v/>
      </c>
      <c r="F2083" s="450"/>
      <c r="G2083" s="451"/>
    </row>
    <row r="2084" spans="1:7" x14ac:dyDescent="0.25">
      <c r="B2084" s="449"/>
      <c r="C2084" s="83" t="str">
        <f ca="1">IF(OFFSET(Zdroj!AS$16,A2076-1,0)=0,"",CONCATENATE("B",$A$2+2," - ",Zdroj!$AS$15))</f>
        <v/>
      </c>
      <c r="D2084" s="81" t="str">
        <f ca="1">IF(C2084="","",CONCATENATE(OFFSET(Zdroj!AS$16,A2076-1,0)))</f>
        <v/>
      </c>
      <c r="E2084" s="35" t="str">
        <f ca="1">IF(C2084="","",OFFSET(Zdroj!AT$16,A2076-1,0))</f>
        <v/>
      </c>
      <c r="F2084" s="450"/>
      <c r="G2084" s="451"/>
    </row>
    <row r="2085" spans="1:7" x14ac:dyDescent="0.25">
      <c r="B2085" s="449"/>
      <c r="C2085" s="83" t="str">
        <f ca="1">IF(OFFSET(Zdroj!AU$16,A2076-1,0)=0,"",CONCATENATE("B",$A$2+3," - ",Zdroj!$AU$15))</f>
        <v/>
      </c>
      <c r="D2085" s="81" t="str">
        <f ca="1">IF(C2085="","",CONCATENATE(OFFSET(Zdroj!AU$16,A2076-1,0)))</f>
        <v/>
      </c>
      <c r="E2085" s="35" t="str">
        <f ca="1">IF(C2085="","",OFFSET(Zdroj!AV$16,A2076-1,0))</f>
        <v/>
      </c>
      <c r="F2085" s="450"/>
      <c r="G2085" s="451"/>
    </row>
    <row r="2086" spans="1:7" x14ac:dyDescent="0.25">
      <c r="B2086" s="449"/>
      <c r="C2086" s="83" t="str">
        <f ca="1">IF(OFFSET(Zdroj!AW$16,A2076-1,0)=0,"",CONCATENATE("B",$A$2+4," - ",Zdroj!$AW$15))</f>
        <v/>
      </c>
      <c r="D2086" s="81" t="str">
        <f ca="1">IF(C2086="","",CONCATENATE(OFFSET(Zdroj!AW$16,A2076-1,0)))</f>
        <v/>
      </c>
      <c r="E2086" s="35" t="str">
        <f ca="1">IF(C2086="","",OFFSET(Zdroj!AX$16,A2076-1,0))</f>
        <v/>
      </c>
      <c r="F2086" s="450"/>
      <c r="G2086" s="451"/>
    </row>
    <row r="2087" spans="1:7" x14ac:dyDescent="0.25">
      <c r="B2087" s="449"/>
      <c r="C2087" s="83" t="str">
        <f ca="1">IF(OFFSET(Zdroj!AY$16,A2076-1,0)=0,"",CONCATENATE("B",$A$2+5," - ",Zdroj!$AY$15))</f>
        <v/>
      </c>
      <c r="D2087" s="81" t="str">
        <f ca="1">IF(C2087="","",CONCATENATE(OFFSET(Zdroj!AY$16,A2076-1,0)))</f>
        <v/>
      </c>
      <c r="E2087" s="35" t="str">
        <f ca="1">IF(C2087="","",OFFSET(Zdroj!AZ$16,A2076-1,0))</f>
        <v/>
      </c>
      <c r="F2087" s="450"/>
      <c r="G2087" s="451"/>
    </row>
    <row r="2088" spans="1:7" x14ac:dyDescent="0.25">
      <c r="B2088" s="449"/>
      <c r="C2088" s="83" t="str">
        <f ca="1">IF(OFFSET(Zdroj!BA$16,A2076-1,0)=0,"",CONCATENATE("B",$A$2+6," - ",Zdroj!$BA$15))</f>
        <v/>
      </c>
      <c r="D2088" s="81" t="str">
        <f ca="1">IF(C2088="","",CONCATENATE(OFFSET(Zdroj!BA$16,A2076-1,0)))</f>
        <v/>
      </c>
      <c r="E2088" s="35" t="str">
        <f ca="1">IF(C2088="","",OFFSET(Zdroj!BB$16,A2076-1,0))</f>
        <v/>
      </c>
      <c r="F2088" s="450"/>
      <c r="G2088" s="451"/>
    </row>
    <row r="2089" spans="1:7" x14ac:dyDescent="0.25">
      <c r="B2089" s="449"/>
      <c r="C2089" s="83" t="str">
        <f ca="1">IF(OFFSET(Zdroj!BC$16,A2076-1,0)=0,"",CONCATENATE("B",$A$2+7," - ",Zdroj!$BC$15))</f>
        <v/>
      </c>
      <c r="D2089" s="81" t="str">
        <f ca="1">IF(C2089="","",CONCATENATE(OFFSET(Zdroj!BC$16,A2076-1,0)))</f>
        <v/>
      </c>
      <c r="E2089" s="35" t="str">
        <f ca="1">IF(C2089="","",OFFSET(Zdroj!BD$16,A2076-1,0))</f>
        <v/>
      </c>
      <c r="F2089" s="450"/>
      <c r="G2089" s="451"/>
    </row>
    <row r="2090" spans="1:7" x14ac:dyDescent="0.25">
      <c r="B2090" s="449"/>
      <c r="C2090" s="83" t="str">
        <f ca="1">IF(OFFSET(Zdroj!BE$16,A2076-1,0)=0,"",CONCATENATE("B",$A$2+8," - ",Zdroj!$BE$15))</f>
        <v/>
      </c>
      <c r="D2090" s="81" t="str">
        <f ca="1">IF(C2090="","",CONCATENATE(OFFSET(Zdroj!BE$16,A2076-1,0)))</f>
        <v/>
      </c>
      <c r="E2090" s="35" t="str">
        <f ca="1">IF(C2090="","",OFFSET(Zdroj!BF$16,A2076-1,0))</f>
        <v/>
      </c>
      <c r="F2090" s="450"/>
      <c r="G2090" s="451"/>
    </row>
    <row r="2091" spans="1:7" x14ac:dyDescent="0.25">
      <c r="B2091" s="449"/>
      <c r="C2091" s="83" t="str">
        <f ca="1">IF(OFFSET(Zdroj!BG$16,A2076-1,0)=0,"",CONCATENATE("C",$A$2," - ",Zdroj!$BG$15))</f>
        <v/>
      </c>
      <c r="D2091" s="81" t="str">
        <f ca="1">IF(C2091="","",CONCATENATE(OFFSET(Zdroj!BG$16,A2076-1,0)))</f>
        <v/>
      </c>
      <c r="E2091" s="35" t="str">
        <f ca="1">IF(C2091="","",OFFSET(Zdroj!BH$16,A2076-1,0))</f>
        <v/>
      </c>
      <c r="F2091" s="450" t="str">
        <f t="shared" ref="F2091" ca="1" si="483">IF(SUM(E2091:E2092)=0,"",SUM(E2091:E2092))</f>
        <v/>
      </c>
      <c r="G2091" s="451"/>
    </row>
    <row r="2092" spans="1:7" x14ac:dyDescent="0.25">
      <c r="B2092" s="449"/>
      <c r="C2092" s="83" t="str">
        <f ca="1">IF(OFFSET(Zdroj!BI$16,A2076-1,0)=0,"",CONCATENATE("C",$A$2+1," - ",Zdroj!$BI$15))</f>
        <v/>
      </c>
      <c r="D2092" s="81" t="str">
        <f ca="1">IF(C2092="","",CONCATENATE(OFFSET(Zdroj!BI$16,A2076-1,0)))</f>
        <v/>
      </c>
      <c r="E2092" s="35" t="str">
        <f ca="1">IF(C2092="","",OFFSET(Zdroj!BJ$16,A2076-1,0))</f>
        <v/>
      </c>
      <c r="F2092" s="450"/>
      <c r="G2092" s="451"/>
    </row>
    <row r="2093" spans="1:7" x14ac:dyDescent="0.25">
      <c r="A2093">
        <f>SUM((ROW()+15)/17)</f>
        <v>124</v>
      </c>
      <c r="B2093" s="449" t="str">
        <f ca="1">IF(OFFSET(Zdroj!$B$16,A2093-1,0)&gt;0,CONCATENATE(A2093,"
","___ ","
",OFFSET(Zdroj!$B$16,A2093-1,0)),"")</f>
        <v/>
      </c>
      <c r="C2093" s="83" t="str">
        <f ca="1">IF(OFFSET(Zdroj!AI$16,A2093-1,0)=0,"",CONCATENATE("A",$A$2," - ",Zdroj!$AI$15))</f>
        <v/>
      </c>
      <c r="D2093" s="81" t="str">
        <f ca="1">IF(C2093="","",CONCATENATE(OFFSET(Zdroj!AI$16,A2093-1,0)," - ",OFFSET(Zdroj!BK$16,A2093-1,0)))</f>
        <v/>
      </c>
      <c r="E2093" s="35" t="str">
        <f ca="1">IF(C2093="","",OFFSET(Zdroj!BL$16,A2093-1,0))</f>
        <v/>
      </c>
      <c r="F2093" s="450" t="str">
        <f t="shared" ref="F2093" ca="1" si="484">IF(SUM(E2093:E2098)=0,"",SUM(E2093:E2098))</f>
        <v/>
      </c>
      <c r="G2093" s="451" t="str">
        <f t="shared" ref="G2093" ca="1" si="485">IF(SUM(E2093:E2109)=0,"",SUM(E2093:E2109))</f>
        <v/>
      </c>
    </row>
    <row r="2094" spans="1:7" x14ac:dyDescent="0.25">
      <c r="B2094" s="449"/>
      <c r="C2094" s="83" t="str">
        <f ca="1">IF(OFFSET(Zdroj!AJ$16,A2093-1,0)=0,"",CONCATENATE("A",$A$2+1," - ",Zdroj!$AJ$15))</f>
        <v/>
      </c>
      <c r="D2094" s="81" t="str">
        <f ca="1">IF(C2094="","",CONCATENATE(OFFSET(Zdroj!AJ$16,A2093-1,0)," - ",OFFSET(Zdroj!BM$16,A2093-1,0)))</f>
        <v/>
      </c>
      <c r="E2094" s="35" t="str">
        <f ca="1">IF(C2094="","",OFFSET(Zdroj!BN$16,A2093-1,0))</f>
        <v/>
      </c>
      <c r="F2094" s="450"/>
      <c r="G2094" s="451"/>
    </row>
    <row r="2095" spans="1:7" x14ac:dyDescent="0.25">
      <c r="B2095" s="449"/>
      <c r="C2095" s="83" t="str">
        <f ca="1">IF(OFFSET(Zdroj!AK$16,A2093-1,0)=0,"",CONCATENATE("A",$A$2+2," - ",Zdroj!$AK$15))</f>
        <v/>
      </c>
      <c r="D2095" s="81" t="str">
        <f ca="1">IF(C2095="","",CONCATENATE(OFFSET(Zdroj!AK$16,A2093-1,0)," - ",OFFSET(Zdroj!BO$16,A2093-1,0)))</f>
        <v/>
      </c>
      <c r="E2095" s="35" t="str">
        <f ca="1">IF(C2095="","",OFFSET(Zdroj!BP$16,A2093-1,0))</f>
        <v/>
      </c>
      <c r="F2095" s="450"/>
      <c r="G2095" s="451"/>
    </row>
    <row r="2096" spans="1:7" x14ac:dyDescent="0.25">
      <c r="B2096" s="449"/>
      <c r="C2096" s="83" t="str">
        <f ca="1">IF(OFFSET(Zdroj!AL$16,A2093-1,0)=0,"",CONCATENATE("A",$A$2+3," - ",Zdroj!$AL$15))</f>
        <v/>
      </c>
      <c r="D2096" s="81" t="str">
        <f ca="1">IF(C2096="","",CONCATENATE(OFFSET(Zdroj!AL$16,A2093-1,0)," - ",OFFSET(Zdroj!BQ$16,A2093-1,0)))</f>
        <v/>
      </c>
      <c r="E2096" s="35" t="str">
        <f ca="1">IF(C2096="","",OFFSET(Zdroj!BR$16,A2093-1,0))</f>
        <v/>
      </c>
      <c r="F2096" s="450"/>
      <c r="G2096" s="451"/>
    </row>
    <row r="2097" spans="1:7" x14ac:dyDescent="0.25">
      <c r="B2097" s="449"/>
      <c r="C2097" s="83" t="str">
        <f ca="1">IF(OFFSET(Zdroj!AM$16,A2093-1,0)=0,"",CONCATENATE("A",$A$2+4," - ",Zdroj!$AM$15))</f>
        <v/>
      </c>
      <c r="D2097" s="81" t="str">
        <f ca="1">IF(C2097="","",CONCATENATE(OFFSET(Zdroj!AM$16,A2093-1,0)," - ",OFFSET(Zdroj!BS$16,A2093-1,0)))</f>
        <v/>
      </c>
      <c r="E2097" s="35" t="str">
        <f ca="1">IF(C2097="","",OFFSET(Zdroj!BT$16,A2093-1,0))</f>
        <v/>
      </c>
      <c r="F2097" s="450"/>
      <c r="G2097" s="451"/>
    </row>
    <row r="2098" spans="1:7" x14ac:dyDescent="0.25">
      <c r="B2098" s="449"/>
      <c r="C2098" s="83" t="str">
        <f ca="1">IF(OFFSET(Zdroj!AN$16,A2093-1,0)=0,"",CONCATENATE("A",$A$2+5," - ",Zdroj!$AN$15))</f>
        <v/>
      </c>
      <c r="D2098" s="81" t="str">
        <f ca="1">IF(C2098="","",CONCATENATE(OFFSET(Zdroj!AN$16,A2093-1,0)," - ",OFFSET(Zdroj!BU$16,A2093-1,0)))</f>
        <v/>
      </c>
      <c r="E2098" s="35" t="str">
        <f ca="1">IF(C2098="","",OFFSET(Zdroj!BV$16,A2093-1,0))</f>
        <v/>
      </c>
      <c r="F2098" s="450"/>
      <c r="G2098" s="451"/>
    </row>
    <row r="2099" spans="1:7" x14ac:dyDescent="0.25">
      <c r="B2099" s="449"/>
      <c r="C2099" s="83" t="str">
        <f ca="1">IF(OFFSET(Zdroj!AO$16,A2093-1,0)=0,"",CONCATENATE("B",$A$2," - ",Zdroj!$AO$15))</f>
        <v/>
      </c>
      <c r="D2099" s="81" t="str">
        <f ca="1">IF(C2099="","",CONCATENATE(OFFSET(Zdroj!AO$16,A2093-1,0)))</f>
        <v/>
      </c>
      <c r="E2099" s="35" t="str">
        <f ca="1">IF(C2099="","",OFFSET(Zdroj!AP$16,A2093-1,0))</f>
        <v/>
      </c>
      <c r="F2099" s="450" t="str">
        <f t="shared" ref="F2099" ca="1" si="486">IF(SUM(E2099:E2107)=0,"",SUM(E2099:E2107))</f>
        <v/>
      </c>
      <c r="G2099" s="451"/>
    </row>
    <row r="2100" spans="1:7" x14ac:dyDescent="0.25">
      <c r="B2100" s="449"/>
      <c r="C2100" s="83" t="str">
        <f ca="1">IF(OFFSET(Zdroj!AQ$16,A2093-1,0)=0,"",CONCATENATE("B",$A$2+1," - ",Zdroj!$AQ$15))</f>
        <v/>
      </c>
      <c r="D2100" s="81" t="str">
        <f ca="1">IF(C2100="","",CONCATENATE(OFFSET(Zdroj!AQ$16,A2093-1,0)))</f>
        <v/>
      </c>
      <c r="E2100" s="35" t="str">
        <f ca="1">IF(C2100="","",OFFSET(Zdroj!AR$16,A2093-1,0))</f>
        <v/>
      </c>
      <c r="F2100" s="450"/>
      <c r="G2100" s="451"/>
    </row>
    <row r="2101" spans="1:7" x14ac:dyDescent="0.25">
      <c r="B2101" s="449"/>
      <c r="C2101" s="83" t="str">
        <f ca="1">IF(OFFSET(Zdroj!AS$16,A2093-1,0)=0,"",CONCATENATE("B",$A$2+2," - ",Zdroj!$AS$15))</f>
        <v/>
      </c>
      <c r="D2101" s="81" t="str">
        <f ca="1">IF(C2101="","",CONCATENATE(OFFSET(Zdroj!AS$16,A2093-1,0)))</f>
        <v/>
      </c>
      <c r="E2101" s="35" t="str">
        <f ca="1">IF(C2101="","",OFFSET(Zdroj!AT$16,A2093-1,0))</f>
        <v/>
      </c>
      <c r="F2101" s="450"/>
      <c r="G2101" s="451"/>
    </row>
    <row r="2102" spans="1:7" x14ac:dyDescent="0.25">
      <c r="B2102" s="449"/>
      <c r="C2102" s="83" t="str">
        <f ca="1">IF(OFFSET(Zdroj!AU$16,A2093-1,0)=0,"",CONCATENATE("B",$A$2+3," - ",Zdroj!$AU$15))</f>
        <v/>
      </c>
      <c r="D2102" s="81" t="str">
        <f ca="1">IF(C2102="","",CONCATENATE(OFFSET(Zdroj!AU$16,A2093-1,0)))</f>
        <v/>
      </c>
      <c r="E2102" s="35" t="str">
        <f ca="1">IF(C2102="","",OFFSET(Zdroj!AV$16,A2093-1,0))</f>
        <v/>
      </c>
      <c r="F2102" s="450"/>
      <c r="G2102" s="451"/>
    </row>
    <row r="2103" spans="1:7" x14ac:dyDescent="0.25">
      <c r="B2103" s="449"/>
      <c r="C2103" s="83" t="str">
        <f ca="1">IF(OFFSET(Zdroj!AW$16,A2093-1,0)=0,"",CONCATENATE("B",$A$2+4," - ",Zdroj!$AW$15))</f>
        <v/>
      </c>
      <c r="D2103" s="81" t="str">
        <f ca="1">IF(C2103="","",CONCATENATE(OFFSET(Zdroj!AW$16,A2093-1,0)))</f>
        <v/>
      </c>
      <c r="E2103" s="35" t="str">
        <f ca="1">IF(C2103="","",OFFSET(Zdroj!AX$16,A2093-1,0))</f>
        <v/>
      </c>
      <c r="F2103" s="450"/>
      <c r="G2103" s="451"/>
    </row>
    <row r="2104" spans="1:7" x14ac:dyDescent="0.25">
      <c r="B2104" s="449"/>
      <c r="C2104" s="83" t="str">
        <f ca="1">IF(OFFSET(Zdroj!AY$16,A2093-1,0)=0,"",CONCATENATE("B",$A$2+5," - ",Zdroj!$AY$15))</f>
        <v/>
      </c>
      <c r="D2104" s="81" t="str">
        <f ca="1">IF(C2104="","",CONCATENATE(OFFSET(Zdroj!AY$16,A2093-1,0)))</f>
        <v/>
      </c>
      <c r="E2104" s="35" t="str">
        <f ca="1">IF(C2104="","",OFFSET(Zdroj!AZ$16,A2093-1,0))</f>
        <v/>
      </c>
      <c r="F2104" s="450"/>
      <c r="G2104" s="451"/>
    </row>
    <row r="2105" spans="1:7" x14ac:dyDescent="0.25">
      <c r="B2105" s="449"/>
      <c r="C2105" s="83" t="str">
        <f ca="1">IF(OFFSET(Zdroj!BA$16,A2093-1,0)=0,"",CONCATENATE("B",$A$2+6," - ",Zdroj!$BA$15))</f>
        <v/>
      </c>
      <c r="D2105" s="81" t="str">
        <f ca="1">IF(C2105="","",CONCATENATE(OFFSET(Zdroj!BA$16,A2093-1,0)))</f>
        <v/>
      </c>
      <c r="E2105" s="35" t="str">
        <f ca="1">IF(C2105="","",OFFSET(Zdroj!BB$16,A2093-1,0))</f>
        <v/>
      </c>
      <c r="F2105" s="450"/>
      <c r="G2105" s="451"/>
    </row>
    <row r="2106" spans="1:7" x14ac:dyDescent="0.25">
      <c r="B2106" s="449"/>
      <c r="C2106" s="83" t="str">
        <f ca="1">IF(OFFSET(Zdroj!BC$16,A2093-1,0)=0,"",CONCATENATE("B",$A$2+7," - ",Zdroj!$BC$15))</f>
        <v/>
      </c>
      <c r="D2106" s="81" t="str">
        <f ca="1">IF(C2106="","",CONCATENATE(OFFSET(Zdroj!BC$16,A2093-1,0)))</f>
        <v/>
      </c>
      <c r="E2106" s="35" t="str">
        <f ca="1">IF(C2106="","",OFFSET(Zdroj!BD$16,A2093-1,0))</f>
        <v/>
      </c>
      <c r="F2106" s="450"/>
      <c r="G2106" s="451"/>
    </row>
    <row r="2107" spans="1:7" x14ac:dyDescent="0.25">
      <c r="B2107" s="449"/>
      <c r="C2107" s="83" t="str">
        <f ca="1">IF(OFFSET(Zdroj!BE$16,A2093-1,0)=0,"",CONCATENATE("B",$A$2+8," - ",Zdroj!$BE$15))</f>
        <v/>
      </c>
      <c r="D2107" s="81" t="str">
        <f ca="1">IF(C2107="","",CONCATENATE(OFFSET(Zdroj!BE$16,A2093-1,0)))</f>
        <v/>
      </c>
      <c r="E2107" s="35" t="str">
        <f ca="1">IF(C2107="","",OFFSET(Zdroj!BF$16,A2093-1,0))</f>
        <v/>
      </c>
      <c r="F2107" s="450"/>
      <c r="G2107" s="451"/>
    </row>
    <row r="2108" spans="1:7" x14ac:dyDescent="0.25">
      <c r="B2108" s="449"/>
      <c r="C2108" s="83" t="str">
        <f ca="1">IF(OFFSET(Zdroj!BG$16,A2093-1,0)=0,"",CONCATENATE("C",$A$2," - ",Zdroj!$BG$15))</f>
        <v/>
      </c>
      <c r="D2108" s="81" t="str">
        <f ca="1">IF(C2108="","",CONCATENATE(OFFSET(Zdroj!BG$16,A2093-1,0)))</f>
        <v/>
      </c>
      <c r="E2108" s="35" t="str">
        <f ca="1">IF(C2108="","",OFFSET(Zdroj!BH$16,A2093-1,0))</f>
        <v/>
      </c>
      <c r="F2108" s="450" t="str">
        <f t="shared" ref="F2108" ca="1" si="487">IF(SUM(E2108:E2109)=0,"",SUM(E2108:E2109))</f>
        <v/>
      </c>
      <c r="G2108" s="451"/>
    </row>
    <row r="2109" spans="1:7" x14ac:dyDescent="0.25">
      <c r="B2109" s="449"/>
      <c r="C2109" s="83" t="str">
        <f ca="1">IF(OFFSET(Zdroj!BI$16,A2093-1,0)=0,"",CONCATENATE("C",$A$2+1," - ",Zdroj!$BI$15))</f>
        <v/>
      </c>
      <c r="D2109" s="81" t="str">
        <f ca="1">IF(C2109="","",CONCATENATE(OFFSET(Zdroj!BI$16,A2093-1,0)))</f>
        <v/>
      </c>
      <c r="E2109" s="35" t="str">
        <f ca="1">IF(C2109="","",OFFSET(Zdroj!BJ$16,A2093-1,0))</f>
        <v/>
      </c>
      <c r="F2109" s="450"/>
      <c r="G2109" s="451"/>
    </row>
    <row r="2110" spans="1:7" x14ac:dyDescent="0.25">
      <c r="A2110">
        <f>SUM((ROW()+15)/17)</f>
        <v>125</v>
      </c>
      <c r="B2110" s="449" t="str">
        <f ca="1">IF(OFFSET(Zdroj!$B$16,A2110-1,0)&gt;0,CONCATENATE(A2110,"
","___ ","
",OFFSET(Zdroj!$B$16,A2110-1,0)),"")</f>
        <v/>
      </c>
      <c r="C2110" s="83" t="str">
        <f ca="1">IF(OFFSET(Zdroj!AI$16,A2110-1,0)=0,"",CONCATENATE("A",$A$2," - ",Zdroj!$AI$15))</f>
        <v/>
      </c>
      <c r="D2110" s="81" t="str">
        <f ca="1">IF(C2110="","",CONCATENATE(OFFSET(Zdroj!AI$16,A2110-1,0)," - ",OFFSET(Zdroj!BK$16,A2110-1,0)))</f>
        <v/>
      </c>
      <c r="E2110" s="35" t="str">
        <f ca="1">IF(C2110="","",OFFSET(Zdroj!BL$16,A2110-1,0))</f>
        <v/>
      </c>
      <c r="F2110" s="450" t="str">
        <f t="shared" ref="F2110" ca="1" si="488">IF(SUM(E2110:E2115)=0,"",SUM(E2110:E2115))</f>
        <v/>
      </c>
      <c r="G2110" s="451" t="str">
        <f t="shared" ref="G2110" ca="1" si="489">IF(SUM(E2110:E2126)=0,"",SUM(E2110:E2126))</f>
        <v/>
      </c>
    </row>
    <row r="2111" spans="1:7" x14ac:dyDescent="0.25">
      <c r="B2111" s="449"/>
      <c r="C2111" s="83" t="str">
        <f ca="1">IF(OFFSET(Zdroj!AJ$16,A2110-1,0)=0,"",CONCATENATE("A",$A$2+1," - ",Zdroj!$AJ$15))</f>
        <v/>
      </c>
      <c r="D2111" s="81" t="str">
        <f ca="1">IF(C2111="","",CONCATENATE(OFFSET(Zdroj!AJ$16,A2110-1,0)," - ",OFFSET(Zdroj!BM$16,A2110-1,0)))</f>
        <v/>
      </c>
      <c r="E2111" s="35" t="str">
        <f ca="1">IF(C2111="","",OFFSET(Zdroj!BN$16,A2110-1,0))</f>
        <v/>
      </c>
      <c r="F2111" s="450"/>
      <c r="G2111" s="451"/>
    </row>
    <row r="2112" spans="1:7" x14ac:dyDescent="0.25">
      <c r="B2112" s="449"/>
      <c r="C2112" s="83" t="str">
        <f ca="1">IF(OFFSET(Zdroj!AK$16,A2110-1,0)=0,"",CONCATENATE("A",$A$2+2," - ",Zdroj!$AK$15))</f>
        <v/>
      </c>
      <c r="D2112" s="81" t="str">
        <f ca="1">IF(C2112="","",CONCATENATE(OFFSET(Zdroj!AK$16,A2110-1,0)," - ",OFFSET(Zdroj!BO$16,A2110-1,0)))</f>
        <v/>
      </c>
      <c r="E2112" s="35" t="str">
        <f ca="1">IF(C2112="","",OFFSET(Zdroj!BP$16,A2110-1,0))</f>
        <v/>
      </c>
      <c r="F2112" s="450"/>
      <c r="G2112" s="451"/>
    </row>
    <row r="2113" spans="1:7" x14ac:dyDescent="0.25">
      <c r="B2113" s="449"/>
      <c r="C2113" s="83" t="str">
        <f ca="1">IF(OFFSET(Zdroj!AL$16,A2110-1,0)=0,"",CONCATENATE("A",$A$2+3," - ",Zdroj!$AL$15))</f>
        <v/>
      </c>
      <c r="D2113" s="81" t="str">
        <f ca="1">IF(C2113="","",CONCATENATE(OFFSET(Zdroj!AL$16,A2110-1,0)," - ",OFFSET(Zdroj!BQ$16,A2110-1,0)))</f>
        <v/>
      </c>
      <c r="E2113" s="35" t="str">
        <f ca="1">IF(C2113="","",OFFSET(Zdroj!BR$16,A2110-1,0))</f>
        <v/>
      </c>
      <c r="F2113" s="450"/>
      <c r="G2113" s="451"/>
    </row>
    <row r="2114" spans="1:7" x14ac:dyDescent="0.25">
      <c r="B2114" s="449"/>
      <c r="C2114" s="83" t="str">
        <f ca="1">IF(OFFSET(Zdroj!AM$16,A2110-1,0)=0,"",CONCATENATE("A",$A$2+4," - ",Zdroj!$AM$15))</f>
        <v/>
      </c>
      <c r="D2114" s="81" t="str">
        <f ca="1">IF(C2114="","",CONCATENATE(OFFSET(Zdroj!AM$16,A2110-1,0)," - ",OFFSET(Zdroj!BS$16,A2110-1,0)))</f>
        <v/>
      </c>
      <c r="E2114" s="35" t="str">
        <f ca="1">IF(C2114="","",OFFSET(Zdroj!BT$16,A2110-1,0))</f>
        <v/>
      </c>
      <c r="F2114" s="450"/>
      <c r="G2114" s="451"/>
    </row>
    <row r="2115" spans="1:7" x14ac:dyDescent="0.25">
      <c r="B2115" s="449"/>
      <c r="C2115" s="83" t="str">
        <f ca="1">IF(OFFSET(Zdroj!AN$16,A2110-1,0)=0,"",CONCATENATE("A",$A$2+5," - ",Zdroj!$AN$15))</f>
        <v/>
      </c>
      <c r="D2115" s="81" t="str">
        <f ca="1">IF(C2115="","",CONCATENATE(OFFSET(Zdroj!AN$16,A2110-1,0)," - ",OFFSET(Zdroj!BU$16,A2110-1,0)))</f>
        <v/>
      </c>
      <c r="E2115" s="35" t="str">
        <f ca="1">IF(C2115="","",OFFSET(Zdroj!BV$16,A2110-1,0))</f>
        <v/>
      </c>
      <c r="F2115" s="450"/>
      <c r="G2115" s="451"/>
    </row>
    <row r="2116" spans="1:7" x14ac:dyDescent="0.25">
      <c r="B2116" s="449"/>
      <c r="C2116" s="83" t="str">
        <f ca="1">IF(OFFSET(Zdroj!AO$16,A2110-1,0)=0,"",CONCATENATE("B",$A$2," - ",Zdroj!$AO$15))</f>
        <v/>
      </c>
      <c r="D2116" s="81" t="str">
        <f ca="1">IF(C2116="","",CONCATENATE(OFFSET(Zdroj!AO$16,A2110-1,0)))</f>
        <v/>
      </c>
      <c r="E2116" s="35" t="str">
        <f ca="1">IF(C2116="","",OFFSET(Zdroj!AP$16,A2110-1,0))</f>
        <v/>
      </c>
      <c r="F2116" s="450" t="str">
        <f t="shared" ref="F2116" ca="1" si="490">IF(SUM(E2116:E2124)=0,"",SUM(E2116:E2124))</f>
        <v/>
      </c>
      <c r="G2116" s="451"/>
    </row>
    <row r="2117" spans="1:7" x14ac:dyDescent="0.25">
      <c r="B2117" s="449"/>
      <c r="C2117" s="83" t="str">
        <f ca="1">IF(OFFSET(Zdroj!AQ$16,A2110-1,0)=0,"",CONCATENATE("B",$A$2+1," - ",Zdroj!$AQ$15))</f>
        <v/>
      </c>
      <c r="D2117" s="81" t="str">
        <f ca="1">IF(C2117="","",CONCATENATE(OFFSET(Zdroj!AQ$16,A2110-1,0)))</f>
        <v/>
      </c>
      <c r="E2117" s="35" t="str">
        <f ca="1">IF(C2117="","",OFFSET(Zdroj!AR$16,A2110-1,0))</f>
        <v/>
      </c>
      <c r="F2117" s="450"/>
      <c r="G2117" s="451"/>
    </row>
    <row r="2118" spans="1:7" x14ac:dyDescent="0.25">
      <c r="B2118" s="449"/>
      <c r="C2118" s="83" t="str">
        <f ca="1">IF(OFFSET(Zdroj!AS$16,A2110-1,0)=0,"",CONCATENATE("B",$A$2+2," - ",Zdroj!$AS$15))</f>
        <v/>
      </c>
      <c r="D2118" s="81" t="str">
        <f ca="1">IF(C2118="","",CONCATENATE(OFFSET(Zdroj!AS$16,A2110-1,0)))</f>
        <v/>
      </c>
      <c r="E2118" s="35" t="str">
        <f ca="1">IF(C2118="","",OFFSET(Zdroj!AT$16,A2110-1,0))</f>
        <v/>
      </c>
      <c r="F2118" s="450"/>
      <c r="G2118" s="451"/>
    </row>
    <row r="2119" spans="1:7" x14ac:dyDescent="0.25">
      <c r="B2119" s="449"/>
      <c r="C2119" s="83" t="str">
        <f ca="1">IF(OFFSET(Zdroj!AU$16,A2110-1,0)=0,"",CONCATENATE("B",$A$2+3," - ",Zdroj!$AU$15))</f>
        <v/>
      </c>
      <c r="D2119" s="81" t="str">
        <f ca="1">IF(C2119="","",CONCATENATE(OFFSET(Zdroj!AU$16,A2110-1,0)))</f>
        <v/>
      </c>
      <c r="E2119" s="35" t="str">
        <f ca="1">IF(C2119="","",OFFSET(Zdroj!AV$16,A2110-1,0))</f>
        <v/>
      </c>
      <c r="F2119" s="450"/>
      <c r="G2119" s="451"/>
    </row>
    <row r="2120" spans="1:7" x14ac:dyDescent="0.25">
      <c r="B2120" s="449"/>
      <c r="C2120" s="83" t="str">
        <f ca="1">IF(OFFSET(Zdroj!AW$16,A2110-1,0)=0,"",CONCATENATE("B",$A$2+4," - ",Zdroj!$AW$15))</f>
        <v/>
      </c>
      <c r="D2120" s="81" t="str">
        <f ca="1">IF(C2120="","",CONCATENATE(OFFSET(Zdroj!AW$16,A2110-1,0)))</f>
        <v/>
      </c>
      <c r="E2120" s="35" t="str">
        <f ca="1">IF(C2120="","",OFFSET(Zdroj!AX$16,A2110-1,0))</f>
        <v/>
      </c>
      <c r="F2120" s="450"/>
      <c r="G2120" s="451"/>
    </row>
    <row r="2121" spans="1:7" x14ac:dyDescent="0.25">
      <c r="B2121" s="449"/>
      <c r="C2121" s="83" t="str">
        <f ca="1">IF(OFFSET(Zdroj!AY$16,A2110-1,0)=0,"",CONCATENATE("B",$A$2+5," - ",Zdroj!$AY$15))</f>
        <v/>
      </c>
      <c r="D2121" s="81" t="str">
        <f ca="1">IF(C2121="","",CONCATENATE(OFFSET(Zdroj!AY$16,A2110-1,0)))</f>
        <v/>
      </c>
      <c r="E2121" s="35" t="str">
        <f ca="1">IF(C2121="","",OFFSET(Zdroj!AZ$16,A2110-1,0))</f>
        <v/>
      </c>
      <c r="F2121" s="450"/>
      <c r="G2121" s="451"/>
    </row>
    <row r="2122" spans="1:7" x14ac:dyDescent="0.25">
      <c r="B2122" s="449"/>
      <c r="C2122" s="83" t="str">
        <f ca="1">IF(OFFSET(Zdroj!BA$16,A2110-1,0)=0,"",CONCATENATE("B",$A$2+6," - ",Zdroj!$BA$15))</f>
        <v/>
      </c>
      <c r="D2122" s="81" t="str">
        <f ca="1">IF(C2122="","",CONCATENATE(OFFSET(Zdroj!BA$16,A2110-1,0)))</f>
        <v/>
      </c>
      <c r="E2122" s="35" t="str">
        <f ca="1">IF(C2122="","",OFFSET(Zdroj!BB$16,A2110-1,0))</f>
        <v/>
      </c>
      <c r="F2122" s="450"/>
      <c r="G2122" s="451"/>
    </row>
    <row r="2123" spans="1:7" x14ac:dyDescent="0.25">
      <c r="B2123" s="449"/>
      <c r="C2123" s="83" t="str">
        <f ca="1">IF(OFFSET(Zdroj!BC$16,A2110-1,0)=0,"",CONCATENATE("B",$A$2+7," - ",Zdroj!$BC$15))</f>
        <v/>
      </c>
      <c r="D2123" s="81" t="str">
        <f ca="1">IF(C2123="","",CONCATENATE(OFFSET(Zdroj!BC$16,A2110-1,0)))</f>
        <v/>
      </c>
      <c r="E2123" s="35" t="str">
        <f ca="1">IF(C2123="","",OFFSET(Zdroj!BD$16,A2110-1,0))</f>
        <v/>
      </c>
      <c r="F2123" s="450"/>
      <c r="G2123" s="451"/>
    </row>
    <row r="2124" spans="1:7" x14ac:dyDescent="0.25">
      <c r="B2124" s="449"/>
      <c r="C2124" s="83" t="str">
        <f ca="1">IF(OFFSET(Zdroj!BE$16,A2110-1,0)=0,"",CONCATENATE("B",$A$2+8," - ",Zdroj!$BE$15))</f>
        <v/>
      </c>
      <c r="D2124" s="81" t="str">
        <f ca="1">IF(C2124="","",CONCATENATE(OFFSET(Zdroj!BE$16,A2110-1,0)))</f>
        <v/>
      </c>
      <c r="E2124" s="35" t="str">
        <f ca="1">IF(C2124="","",OFFSET(Zdroj!BF$16,A2110-1,0))</f>
        <v/>
      </c>
      <c r="F2124" s="450"/>
      <c r="G2124" s="451"/>
    </row>
    <row r="2125" spans="1:7" x14ac:dyDescent="0.25">
      <c r="B2125" s="449"/>
      <c r="C2125" s="83" t="str">
        <f ca="1">IF(OFFSET(Zdroj!BG$16,A2110-1,0)=0,"",CONCATENATE("C",$A$2," - ",Zdroj!$BG$15))</f>
        <v/>
      </c>
      <c r="D2125" s="81" t="str">
        <f ca="1">IF(C2125="","",CONCATENATE(OFFSET(Zdroj!BG$16,A2110-1,0)))</f>
        <v/>
      </c>
      <c r="E2125" s="35" t="str">
        <f ca="1">IF(C2125="","",OFFSET(Zdroj!BH$16,A2110-1,0))</f>
        <v/>
      </c>
      <c r="F2125" s="450" t="str">
        <f t="shared" ref="F2125" ca="1" si="491">IF(SUM(E2125:E2126)=0,"",SUM(E2125:E2126))</f>
        <v/>
      </c>
      <c r="G2125" s="451"/>
    </row>
    <row r="2126" spans="1:7" x14ac:dyDescent="0.25">
      <c r="B2126" s="449"/>
      <c r="C2126" s="83" t="str">
        <f ca="1">IF(OFFSET(Zdroj!BI$16,A2110-1,0)=0,"",CONCATENATE("C",$A$2+1," - ",Zdroj!$BI$15))</f>
        <v/>
      </c>
      <c r="D2126" s="81" t="str">
        <f ca="1">IF(C2126="","",CONCATENATE(OFFSET(Zdroj!BI$16,A2110-1,0)))</f>
        <v/>
      </c>
      <c r="E2126" s="35" t="str">
        <f ca="1">IF(C2126="","",OFFSET(Zdroj!BJ$16,A2110-1,0))</f>
        <v/>
      </c>
      <c r="F2126" s="450"/>
      <c r="G2126" s="451"/>
    </row>
    <row r="2127" spans="1:7" x14ac:dyDescent="0.25">
      <c r="A2127">
        <f>SUM((ROW()+15)/17)</f>
        <v>126</v>
      </c>
      <c r="B2127" s="449" t="str">
        <f ca="1">IF(OFFSET(Zdroj!$B$16,A2127-1,0)&gt;0,CONCATENATE(A2127,"
","___ ","
",OFFSET(Zdroj!$B$16,A2127-1,0)),"")</f>
        <v/>
      </c>
      <c r="C2127" s="83" t="str">
        <f ca="1">IF(OFFSET(Zdroj!AI$16,A2127-1,0)=0,"",CONCATENATE("A",$A$2," - ",Zdroj!$AI$15))</f>
        <v/>
      </c>
      <c r="D2127" s="81" t="str">
        <f ca="1">IF(C2127="","",CONCATENATE(OFFSET(Zdroj!AI$16,A2127-1,0)," - ",OFFSET(Zdroj!BK$16,A2127-1,0)))</f>
        <v/>
      </c>
      <c r="E2127" s="35" t="str">
        <f ca="1">IF(C2127="","",OFFSET(Zdroj!BL$16,A2127-1,0))</f>
        <v/>
      </c>
      <c r="F2127" s="450" t="str">
        <f t="shared" ref="F2127" ca="1" si="492">IF(SUM(E2127:E2132)=0,"",SUM(E2127:E2132))</f>
        <v/>
      </c>
      <c r="G2127" s="451" t="str">
        <f t="shared" ref="G2127" ca="1" si="493">IF(SUM(E2127:E2143)=0,"",SUM(E2127:E2143))</f>
        <v/>
      </c>
    </row>
    <row r="2128" spans="1:7" x14ac:dyDescent="0.25">
      <c r="B2128" s="449"/>
      <c r="C2128" s="83" t="str">
        <f ca="1">IF(OFFSET(Zdroj!AJ$16,A2127-1,0)=0,"",CONCATENATE("A",$A$2+1," - ",Zdroj!$AJ$15))</f>
        <v/>
      </c>
      <c r="D2128" s="81" t="str">
        <f ca="1">IF(C2128="","",CONCATENATE(OFFSET(Zdroj!AJ$16,A2127-1,0)," - ",OFFSET(Zdroj!BM$16,A2127-1,0)))</f>
        <v/>
      </c>
      <c r="E2128" s="35" t="str">
        <f ca="1">IF(C2128="","",OFFSET(Zdroj!BN$16,A2127-1,0))</f>
        <v/>
      </c>
      <c r="F2128" s="450"/>
      <c r="G2128" s="451"/>
    </row>
    <row r="2129" spans="1:7" x14ac:dyDescent="0.25">
      <c r="B2129" s="449"/>
      <c r="C2129" s="83" t="str">
        <f ca="1">IF(OFFSET(Zdroj!AK$16,A2127-1,0)=0,"",CONCATENATE("A",$A$2+2," - ",Zdroj!$AK$15))</f>
        <v/>
      </c>
      <c r="D2129" s="81" t="str">
        <f ca="1">IF(C2129="","",CONCATENATE(OFFSET(Zdroj!AK$16,A2127-1,0)," - ",OFFSET(Zdroj!BO$16,A2127-1,0)))</f>
        <v/>
      </c>
      <c r="E2129" s="35" t="str">
        <f ca="1">IF(C2129="","",OFFSET(Zdroj!BP$16,A2127-1,0))</f>
        <v/>
      </c>
      <c r="F2129" s="450"/>
      <c r="G2129" s="451"/>
    </row>
    <row r="2130" spans="1:7" x14ac:dyDescent="0.25">
      <c r="B2130" s="449"/>
      <c r="C2130" s="83" t="str">
        <f ca="1">IF(OFFSET(Zdroj!AL$16,A2127-1,0)=0,"",CONCATENATE("A",$A$2+3," - ",Zdroj!$AL$15))</f>
        <v/>
      </c>
      <c r="D2130" s="81" t="str">
        <f ca="1">IF(C2130="","",CONCATENATE(OFFSET(Zdroj!AL$16,A2127-1,0)," - ",OFFSET(Zdroj!BQ$16,A2127-1,0)))</f>
        <v/>
      </c>
      <c r="E2130" s="35" t="str">
        <f ca="1">IF(C2130="","",OFFSET(Zdroj!BR$16,A2127-1,0))</f>
        <v/>
      </c>
      <c r="F2130" s="450"/>
      <c r="G2130" s="451"/>
    </row>
    <row r="2131" spans="1:7" x14ac:dyDescent="0.25">
      <c r="B2131" s="449"/>
      <c r="C2131" s="83" t="str">
        <f ca="1">IF(OFFSET(Zdroj!AM$16,A2127-1,0)=0,"",CONCATENATE("A",$A$2+4," - ",Zdroj!$AM$15))</f>
        <v/>
      </c>
      <c r="D2131" s="81" t="str">
        <f ca="1">IF(C2131="","",CONCATENATE(OFFSET(Zdroj!AM$16,A2127-1,0)," - ",OFFSET(Zdroj!BS$16,A2127-1,0)))</f>
        <v/>
      </c>
      <c r="E2131" s="35" t="str">
        <f ca="1">IF(C2131="","",OFFSET(Zdroj!BT$16,A2127-1,0))</f>
        <v/>
      </c>
      <c r="F2131" s="450"/>
      <c r="G2131" s="451"/>
    </row>
    <row r="2132" spans="1:7" x14ac:dyDescent="0.25">
      <c r="B2132" s="449"/>
      <c r="C2132" s="83" t="str">
        <f ca="1">IF(OFFSET(Zdroj!AN$16,A2127-1,0)=0,"",CONCATENATE("A",$A$2+5," - ",Zdroj!$AN$15))</f>
        <v/>
      </c>
      <c r="D2132" s="81" t="str">
        <f ca="1">IF(C2132="","",CONCATENATE(OFFSET(Zdroj!AN$16,A2127-1,0)," - ",OFFSET(Zdroj!BU$16,A2127-1,0)))</f>
        <v/>
      </c>
      <c r="E2132" s="35" t="str">
        <f ca="1">IF(C2132="","",OFFSET(Zdroj!BV$16,A2127-1,0))</f>
        <v/>
      </c>
      <c r="F2132" s="450"/>
      <c r="G2132" s="451"/>
    </row>
    <row r="2133" spans="1:7" x14ac:dyDescent="0.25">
      <c r="B2133" s="449"/>
      <c r="C2133" s="83" t="str">
        <f ca="1">IF(OFFSET(Zdroj!AO$16,A2127-1,0)=0,"",CONCATENATE("B",$A$2," - ",Zdroj!$AO$15))</f>
        <v/>
      </c>
      <c r="D2133" s="81" t="str">
        <f ca="1">IF(C2133="","",CONCATENATE(OFFSET(Zdroj!AO$16,A2127-1,0)))</f>
        <v/>
      </c>
      <c r="E2133" s="35" t="str">
        <f ca="1">IF(C2133="","",OFFSET(Zdroj!AP$16,A2127-1,0))</f>
        <v/>
      </c>
      <c r="F2133" s="450" t="str">
        <f t="shared" ref="F2133" ca="1" si="494">IF(SUM(E2133:E2141)=0,"",SUM(E2133:E2141))</f>
        <v/>
      </c>
      <c r="G2133" s="451"/>
    </row>
    <row r="2134" spans="1:7" x14ac:dyDescent="0.25">
      <c r="B2134" s="449"/>
      <c r="C2134" s="83" t="str">
        <f ca="1">IF(OFFSET(Zdroj!AQ$16,A2127-1,0)=0,"",CONCATENATE("B",$A$2+1," - ",Zdroj!$AQ$15))</f>
        <v/>
      </c>
      <c r="D2134" s="81" t="str">
        <f ca="1">IF(C2134="","",CONCATENATE(OFFSET(Zdroj!AQ$16,A2127-1,0)))</f>
        <v/>
      </c>
      <c r="E2134" s="35" t="str">
        <f ca="1">IF(C2134="","",OFFSET(Zdroj!AR$16,A2127-1,0))</f>
        <v/>
      </c>
      <c r="F2134" s="450"/>
      <c r="G2134" s="451"/>
    </row>
    <row r="2135" spans="1:7" x14ac:dyDescent="0.25">
      <c r="B2135" s="449"/>
      <c r="C2135" s="83" t="str">
        <f ca="1">IF(OFFSET(Zdroj!AS$16,A2127-1,0)=0,"",CONCATENATE("B",$A$2+2," - ",Zdroj!$AS$15))</f>
        <v/>
      </c>
      <c r="D2135" s="81" t="str">
        <f ca="1">IF(C2135="","",CONCATENATE(OFFSET(Zdroj!AS$16,A2127-1,0)))</f>
        <v/>
      </c>
      <c r="E2135" s="35" t="str">
        <f ca="1">IF(C2135="","",OFFSET(Zdroj!AT$16,A2127-1,0))</f>
        <v/>
      </c>
      <c r="F2135" s="450"/>
      <c r="G2135" s="451"/>
    </row>
    <row r="2136" spans="1:7" x14ac:dyDescent="0.25">
      <c r="B2136" s="449"/>
      <c r="C2136" s="83" t="str">
        <f ca="1">IF(OFFSET(Zdroj!AU$16,A2127-1,0)=0,"",CONCATENATE("B",$A$2+3," - ",Zdroj!$AU$15))</f>
        <v/>
      </c>
      <c r="D2136" s="81" t="str">
        <f ca="1">IF(C2136="","",CONCATENATE(OFFSET(Zdroj!AU$16,A2127-1,0)))</f>
        <v/>
      </c>
      <c r="E2136" s="35" t="str">
        <f ca="1">IF(C2136="","",OFFSET(Zdroj!AV$16,A2127-1,0))</f>
        <v/>
      </c>
      <c r="F2136" s="450"/>
      <c r="G2136" s="451"/>
    </row>
    <row r="2137" spans="1:7" x14ac:dyDescent="0.25">
      <c r="B2137" s="449"/>
      <c r="C2137" s="83" t="str">
        <f ca="1">IF(OFFSET(Zdroj!AW$16,A2127-1,0)=0,"",CONCATENATE("B",$A$2+4," - ",Zdroj!$AW$15))</f>
        <v/>
      </c>
      <c r="D2137" s="81" t="str">
        <f ca="1">IF(C2137="","",CONCATENATE(OFFSET(Zdroj!AW$16,A2127-1,0)))</f>
        <v/>
      </c>
      <c r="E2137" s="35" t="str">
        <f ca="1">IF(C2137="","",OFFSET(Zdroj!AX$16,A2127-1,0))</f>
        <v/>
      </c>
      <c r="F2137" s="450"/>
      <c r="G2137" s="451"/>
    </row>
    <row r="2138" spans="1:7" x14ac:dyDescent="0.25">
      <c r="B2138" s="449"/>
      <c r="C2138" s="83" t="str">
        <f ca="1">IF(OFFSET(Zdroj!AY$16,A2127-1,0)=0,"",CONCATENATE("B",$A$2+5," - ",Zdroj!$AY$15))</f>
        <v/>
      </c>
      <c r="D2138" s="81" t="str">
        <f ca="1">IF(C2138="","",CONCATENATE(OFFSET(Zdroj!AY$16,A2127-1,0)))</f>
        <v/>
      </c>
      <c r="E2138" s="35" t="str">
        <f ca="1">IF(C2138="","",OFFSET(Zdroj!AZ$16,A2127-1,0))</f>
        <v/>
      </c>
      <c r="F2138" s="450"/>
      <c r="G2138" s="451"/>
    </row>
    <row r="2139" spans="1:7" x14ac:dyDescent="0.25">
      <c r="B2139" s="449"/>
      <c r="C2139" s="83" t="str">
        <f ca="1">IF(OFFSET(Zdroj!BA$16,A2127-1,0)=0,"",CONCATENATE("B",$A$2+6," - ",Zdroj!$BA$15))</f>
        <v/>
      </c>
      <c r="D2139" s="81" t="str">
        <f ca="1">IF(C2139="","",CONCATENATE(OFFSET(Zdroj!BA$16,A2127-1,0)))</f>
        <v/>
      </c>
      <c r="E2139" s="35" t="str">
        <f ca="1">IF(C2139="","",OFFSET(Zdroj!BB$16,A2127-1,0))</f>
        <v/>
      </c>
      <c r="F2139" s="450"/>
      <c r="G2139" s="451"/>
    </row>
    <row r="2140" spans="1:7" x14ac:dyDescent="0.25">
      <c r="B2140" s="449"/>
      <c r="C2140" s="83" t="str">
        <f ca="1">IF(OFFSET(Zdroj!BC$16,A2127-1,0)=0,"",CONCATENATE("B",$A$2+7," - ",Zdroj!$BC$15))</f>
        <v/>
      </c>
      <c r="D2140" s="81" t="str">
        <f ca="1">IF(C2140="","",CONCATENATE(OFFSET(Zdroj!BC$16,A2127-1,0)))</f>
        <v/>
      </c>
      <c r="E2140" s="35" t="str">
        <f ca="1">IF(C2140="","",OFFSET(Zdroj!BD$16,A2127-1,0))</f>
        <v/>
      </c>
      <c r="F2140" s="450"/>
      <c r="G2140" s="451"/>
    </row>
    <row r="2141" spans="1:7" x14ac:dyDescent="0.25">
      <c r="B2141" s="449"/>
      <c r="C2141" s="83" t="str">
        <f ca="1">IF(OFFSET(Zdroj!BE$16,A2127-1,0)=0,"",CONCATENATE("B",$A$2+8," - ",Zdroj!$BE$15))</f>
        <v/>
      </c>
      <c r="D2141" s="81" t="str">
        <f ca="1">IF(C2141="","",CONCATENATE(OFFSET(Zdroj!BE$16,A2127-1,0)))</f>
        <v/>
      </c>
      <c r="E2141" s="35" t="str">
        <f ca="1">IF(C2141="","",OFFSET(Zdroj!BF$16,A2127-1,0))</f>
        <v/>
      </c>
      <c r="F2141" s="450"/>
      <c r="G2141" s="451"/>
    </row>
    <row r="2142" spans="1:7" x14ac:dyDescent="0.25">
      <c r="B2142" s="449"/>
      <c r="C2142" s="83" t="str">
        <f ca="1">IF(OFFSET(Zdroj!BG$16,A2127-1,0)=0,"",CONCATENATE("C",$A$2," - ",Zdroj!$BG$15))</f>
        <v/>
      </c>
      <c r="D2142" s="81" t="str">
        <f ca="1">IF(C2142="","",CONCATENATE(OFFSET(Zdroj!BG$16,A2127-1,0)))</f>
        <v/>
      </c>
      <c r="E2142" s="35" t="str">
        <f ca="1">IF(C2142="","",OFFSET(Zdroj!BH$16,A2127-1,0))</f>
        <v/>
      </c>
      <c r="F2142" s="450" t="str">
        <f t="shared" ref="F2142" ca="1" si="495">IF(SUM(E2142:E2143)=0,"",SUM(E2142:E2143))</f>
        <v/>
      </c>
      <c r="G2142" s="451"/>
    </row>
    <row r="2143" spans="1:7" x14ac:dyDescent="0.25">
      <c r="B2143" s="449"/>
      <c r="C2143" s="83" t="str">
        <f ca="1">IF(OFFSET(Zdroj!BI$16,A2127-1,0)=0,"",CONCATENATE("C",$A$2+1," - ",Zdroj!$BI$15))</f>
        <v/>
      </c>
      <c r="D2143" s="81" t="str">
        <f ca="1">IF(C2143="","",CONCATENATE(OFFSET(Zdroj!BI$16,A2127-1,0)))</f>
        <v/>
      </c>
      <c r="E2143" s="35" t="str">
        <f ca="1">IF(C2143="","",OFFSET(Zdroj!BJ$16,A2127-1,0))</f>
        <v/>
      </c>
      <c r="F2143" s="450"/>
      <c r="G2143" s="451"/>
    </row>
    <row r="2144" spans="1:7" x14ac:dyDescent="0.25">
      <c r="A2144">
        <f>SUM((ROW()+15)/17)</f>
        <v>127</v>
      </c>
      <c r="B2144" s="449" t="str">
        <f ca="1">IF(OFFSET(Zdroj!$B$16,A2144-1,0)&gt;0,CONCATENATE(A2144,"
","___ ","
",OFFSET(Zdroj!$B$16,A2144-1,0)),"")</f>
        <v/>
      </c>
      <c r="C2144" s="83" t="str">
        <f ca="1">IF(OFFSET(Zdroj!AI$16,A2144-1,0)=0,"",CONCATENATE("A",$A$2," - ",Zdroj!$AI$15))</f>
        <v/>
      </c>
      <c r="D2144" s="81" t="str">
        <f ca="1">IF(C2144="","",CONCATENATE(OFFSET(Zdroj!AI$16,A2144-1,0)," - ",OFFSET(Zdroj!BK$16,A2144-1,0)))</f>
        <v/>
      </c>
      <c r="E2144" s="35" t="str">
        <f ca="1">IF(C2144="","",OFFSET(Zdroj!BL$16,A2144-1,0))</f>
        <v/>
      </c>
      <c r="F2144" s="450" t="str">
        <f t="shared" ref="F2144" ca="1" si="496">IF(SUM(E2144:E2149)=0,"",SUM(E2144:E2149))</f>
        <v/>
      </c>
      <c r="G2144" s="451" t="str">
        <f t="shared" ref="G2144" ca="1" si="497">IF(SUM(E2144:E2160)=0,"",SUM(E2144:E2160))</f>
        <v/>
      </c>
    </row>
    <row r="2145" spans="2:7" x14ac:dyDescent="0.25">
      <c r="B2145" s="449"/>
      <c r="C2145" s="83" t="str">
        <f ca="1">IF(OFFSET(Zdroj!AJ$16,A2144-1,0)=0,"",CONCATENATE("A",$A$2+1," - ",Zdroj!$AJ$15))</f>
        <v/>
      </c>
      <c r="D2145" s="81" t="str">
        <f ca="1">IF(C2145="","",CONCATENATE(OFFSET(Zdroj!AJ$16,A2144-1,0)," - ",OFFSET(Zdroj!BM$16,A2144-1,0)))</f>
        <v/>
      </c>
      <c r="E2145" s="35" t="str">
        <f ca="1">IF(C2145="","",OFFSET(Zdroj!BN$16,A2144-1,0))</f>
        <v/>
      </c>
      <c r="F2145" s="450"/>
      <c r="G2145" s="451"/>
    </row>
    <row r="2146" spans="2:7" x14ac:dyDescent="0.25">
      <c r="B2146" s="449"/>
      <c r="C2146" s="83" t="str">
        <f ca="1">IF(OFFSET(Zdroj!AK$16,A2144-1,0)=0,"",CONCATENATE("A",$A$2+2," - ",Zdroj!$AK$15))</f>
        <v/>
      </c>
      <c r="D2146" s="81" t="str">
        <f ca="1">IF(C2146="","",CONCATENATE(OFFSET(Zdroj!AK$16,A2144-1,0)," - ",OFFSET(Zdroj!BO$16,A2144-1,0)))</f>
        <v/>
      </c>
      <c r="E2146" s="35" t="str">
        <f ca="1">IF(C2146="","",OFFSET(Zdroj!BP$16,A2144-1,0))</f>
        <v/>
      </c>
      <c r="F2146" s="450"/>
      <c r="G2146" s="451"/>
    </row>
    <row r="2147" spans="2:7" x14ac:dyDescent="0.25">
      <c r="B2147" s="449"/>
      <c r="C2147" s="83" t="str">
        <f ca="1">IF(OFFSET(Zdroj!AL$16,A2144-1,0)=0,"",CONCATENATE("A",$A$2+3," - ",Zdroj!$AL$15))</f>
        <v/>
      </c>
      <c r="D2147" s="81" t="str">
        <f ca="1">IF(C2147="","",CONCATENATE(OFFSET(Zdroj!AL$16,A2144-1,0)," - ",OFFSET(Zdroj!BQ$16,A2144-1,0)))</f>
        <v/>
      </c>
      <c r="E2147" s="35" t="str">
        <f ca="1">IF(C2147="","",OFFSET(Zdroj!BR$16,A2144-1,0))</f>
        <v/>
      </c>
      <c r="F2147" s="450"/>
      <c r="G2147" s="451"/>
    </row>
    <row r="2148" spans="2:7" x14ac:dyDescent="0.25">
      <c r="B2148" s="449"/>
      <c r="C2148" s="83" t="str">
        <f ca="1">IF(OFFSET(Zdroj!AM$16,A2144-1,0)=0,"",CONCATENATE("A",$A$2+4," - ",Zdroj!$AM$15))</f>
        <v/>
      </c>
      <c r="D2148" s="81" t="str">
        <f ca="1">IF(C2148="","",CONCATENATE(OFFSET(Zdroj!AM$16,A2144-1,0)," - ",OFFSET(Zdroj!BS$16,A2144-1,0)))</f>
        <v/>
      </c>
      <c r="E2148" s="35" t="str">
        <f ca="1">IF(C2148="","",OFFSET(Zdroj!BT$16,A2144-1,0))</f>
        <v/>
      </c>
      <c r="F2148" s="450"/>
      <c r="G2148" s="451"/>
    </row>
    <row r="2149" spans="2:7" x14ac:dyDescent="0.25">
      <c r="B2149" s="449"/>
      <c r="C2149" s="83" t="str">
        <f ca="1">IF(OFFSET(Zdroj!AN$16,A2144-1,0)=0,"",CONCATENATE("A",$A$2+5," - ",Zdroj!$AN$15))</f>
        <v/>
      </c>
      <c r="D2149" s="81" t="str">
        <f ca="1">IF(C2149="","",CONCATENATE(OFFSET(Zdroj!AN$16,A2144-1,0)," - ",OFFSET(Zdroj!BU$16,A2144-1,0)))</f>
        <v/>
      </c>
      <c r="E2149" s="35" t="str">
        <f ca="1">IF(C2149="","",OFFSET(Zdroj!BV$16,A2144-1,0))</f>
        <v/>
      </c>
      <c r="F2149" s="450"/>
      <c r="G2149" s="451"/>
    </row>
    <row r="2150" spans="2:7" x14ac:dyDescent="0.25">
      <c r="B2150" s="449"/>
      <c r="C2150" s="83" t="str">
        <f ca="1">IF(OFFSET(Zdroj!AO$16,A2144-1,0)=0,"",CONCATENATE("B",$A$2," - ",Zdroj!$AO$15))</f>
        <v/>
      </c>
      <c r="D2150" s="81" t="str">
        <f ca="1">IF(C2150="","",CONCATENATE(OFFSET(Zdroj!AO$16,A2144-1,0)))</f>
        <v/>
      </c>
      <c r="E2150" s="35" t="str">
        <f ca="1">IF(C2150="","",OFFSET(Zdroj!AP$16,A2144-1,0))</f>
        <v/>
      </c>
      <c r="F2150" s="450" t="str">
        <f t="shared" ref="F2150" ca="1" si="498">IF(SUM(E2150:E2158)=0,"",SUM(E2150:E2158))</f>
        <v/>
      </c>
      <c r="G2150" s="451"/>
    </row>
    <row r="2151" spans="2:7" x14ac:dyDescent="0.25">
      <c r="B2151" s="449"/>
      <c r="C2151" s="83" t="str">
        <f ca="1">IF(OFFSET(Zdroj!AQ$16,A2144-1,0)=0,"",CONCATENATE("B",$A$2+1," - ",Zdroj!$AQ$15))</f>
        <v/>
      </c>
      <c r="D2151" s="81" t="str">
        <f ca="1">IF(C2151="","",CONCATENATE(OFFSET(Zdroj!AQ$16,A2144-1,0)))</f>
        <v/>
      </c>
      <c r="E2151" s="35" t="str">
        <f ca="1">IF(C2151="","",OFFSET(Zdroj!AR$16,A2144-1,0))</f>
        <v/>
      </c>
      <c r="F2151" s="450"/>
      <c r="G2151" s="451"/>
    </row>
    <row r="2152" spans="2:7" x14ac:dyDescent="0.25">
      <c r="B2152" s="449"/>
      <c r="C2152" s="83" t="str">
        <f ca="1">IF(OFFSET(Zdroj!AS$16,A2144-1,0)=0,"",CONCATENATE("B",$A$2+2," - ",Zdroj!$AS$15))</f>
        <v/>
      </c>
      <c r="D2152" s="81" t="str">
        <f ca="1">IF(C2152="","",CONCATENATE(OFFSET(Zdroj!AS$16,A2144-1,0)))</f>
        <v/>
      </c>
      <c r="E2152" s="35" t="str">
        <f ca="1">IF(C2152="","",OFFSET(Zdroj!AT$16,A2144-1,0))</f>
        <v/>
      </c>
      <c r="F2152" s="450"/>
      <c r="G2152" s="451"/>
    </row>
    <row r="2153" spans="2:7" x14ac:dyDescent="0.25">
      <c r="B2153" s="449"/>
      <c r="C2153" s="83" t="str">
        <f ca="1">IF(OFFSET(Zdroj!AU$16,A2144-1,0)=0,"",CONCATENATE("B",$A$2+3," - ",Zdroj!$AU$15))</f>
        <v/>
      </c>
      <c r="D2153" s="81" t="str">
        <f ca="1">IF(C2153="","",CONCATENATE(OFFSET(Zdroj!AU$16,A2144-1,0)))</f>
        <v/>
      </c>
      <c r="E2153" s="35" t="str">
        <f ca="1">IF(C2153="","",OFFSET(Zdroj!AV$16,A2144-1,0))</f>
        <v/>
      </c>
      <c r="F2153" s="450"/>
      <c r="G2153" s="451"/>
    </row>
    <row r="2154" spans="2:7" x14ac:dyDescent="0.25">
      <c r="B2154" s="449"/>
      <c r="C2154" s="83" t="str">
        <f ca="1">IF(OFFSET(Zdroj!AW$16,A2144-1,0)=0,"",CONCATENATE("B",$A$2+4," - ",Zdroj!$AW$15))</f>
        <v/>
      </c>
      <c r="D2154" s="81" t="str">
        <f ca="1">IF(C2154="","",CONCATENATE(OFFSET(Zdroj!AW$16,A2144-1,0)))</f>
        <v/>
      </c>
      <c r="E2154" s="35" t="str">
        <f ca="1">IF(C2154="","",OFFSET(Zdroj!AX$16,A2144-1,0))</f>
        <v/>
      </c>
      <c r="F2154" s="450"/>
      <c r="G2154" s="451"/>
    </row>
    <row r="2155" spans="2:7" x14ac:dyDescent="0.25">
      <c r="B2155" s="449"/>
      <c r="C2155" s="83" t="str">
        <f ca="1">IF(OFFSET(Zdroj!AY$16,A2144-1,0)=0,"",CONCATENATE("B",$A$2+5," - ",Zdroj!$AY$15))</f>
        <v/>
      </c>
      <c r="D2155" s="81" t="str">
        <f ca="1">IF(C2155="","",CONCATENATE(OFFSET(Zdroj!AY$16,A2144-1,0)))</f>
        <v/>
      </c>
      <c r="E2155" s="35" t="str">
        <f ca="1">IF(C2155="","",OFFSET(Zdroj!AZ$16,A2144-1,0))</f>
        <v/>
      </c>
      <c r="F2155" s="450"/>
      <c r="G2155" s="451"/>
    </row>
    <row r="2156" spans="2:7" x14ac:dyDescent="0.25">
      <c r="B2156" s="449"/>
      <c r="C2156" s="83" t="str">
        <f ca="1">IF(OFFSET(Zdroj!BA$16,A2144-1,0)=0,"",CONCATENATE("B",$A$2+6," - ",Zdroj!$BA$15))</f>
        <v/>
      </c>
      <c r="D2156" s="81" t="str">
        <f ca="1">IF(C2156="","",CONCATENATE(OFFSET(Zdroj!BA$16,A2144-1,0)))</f>
        <v/>
      </c>
      <c r="E2156" s="35" t="str">
        <f ca="1">IF(C2156="","",OFFSET(Zdroj!BB$16,A2144-1,0))</f>
        <v/>
      </c>
      <c r="F2156" s="450"/>
      <c r="G2156" s="451"/>
    </row>
    <row r="2157" spans="2:7" x14ac:dyDescent="0.25">
      <c r="B2157" s="449"/>
      <c r="C2157" s="83" t="str">
        <f ca="1">IF(OFFSET(Zdroj!BC$16,A2144-1,0)=0,"",CONCATENATE("B",$A$2+7," - ",Zdroj!$BC$15))</f>
        <v/>
      </c>
      <c r="D2157" s="81" t="str">
        <f ca="1">IF(C2157="","",CONCATENATE(OFFSET(Zdroj!BC$16,A2144-1,0)))</f>
        <v/>
      </c>
      <c r="E2157" s="35" t="str">
        <f ca="1">IF(C2157="","",OFFSET(Zdroj!BD$16,A2144-1,0))</f>
        <v/>
      </c>
      <c r="F2157" s="450"/>
      <c r="G2157" s="451"/>
    </row>
    <row r="2158" spans="2:7" x14ac:dyDescent="0.25">
      <c r="B2158" s="449"/>
      <c r="C2158" s="83" t="str">
        <f ca="1">IF(OFFSET(Zdroj!BE$16,A2144-1,0)=0,"",CONCATENATE("B",$A$2+8," - ",Zdroj!$BE$15))</f>
        <v/>
      </c>
      <c r="D2158" s="81" t="str">
        <f ca="1">IF(C2158="","",CONCATENATE(OFFSET(Zdroj!BE$16,A2144-1,0)))</f>
        <v/>
      </c>
      <c r="E2158" s="35" t="str">
        <f ca="1">IF(C2158="","",OFFSET(Zdroj!BF$16,A2144-1,0))</f>
        <v/>
      </c>
      <c r="F2158" s="450"/>
      <c r="G2158" s="451"/>
    </row>
    <row r="2159" spans="2:7" x14ac:dyDescent="0.25">
      <c r="B2159" s="449"/>
      <c r="C2159" s="83" t="str">
        <f ca="1">IF(OFFSET(Zdroj!BG$16,A2144-1,0)=0,"",CONCATENATE("C",$A$2," - ",Zdroj!$BG$15))</f>
        <v/>
      </c>
      <c r="D2159" s="81" t="str">
        <f ca="1">IF(C2159="","",CONCATENATE(OFFSET(Zdroj!BG$16,A2144-1,0)))</f>
        <v/>
      </c>
      <c r="E2159" s="35" t="str">
        <f ca="1">IF(C2159="","",OFFSET(Zdroj!BH$16,A2144-1,0))</f>
        <v/>
      </c>
      <c r="F2159" s="450" t="str">
        <f t="shared" ref="F2159" ca="1" si="499">IF(SUM(E2159:E2160)=0,"",SUM(E2159:E2160))</f>
        <v/>
      </c>
      <c r="G2159" s="451"/>
    </row>
    <row r="2160" spans="2:7" x14ac:dyDescent="0.25">
      <c r="B2160" s="449"/>
      <c r="C2160" s="83" t="str">
        <f ca="1">IF(OFFSET(Zdroj!BI$16,A2144-1,0)=0,"",CONCATENATE("C",$A$2+1," - ",Zdroj!$BI$15))</f>
        <v/>
      </c>
      <c r="D2160" s="81" t="str">
        <f ca="1">IF(C2160="","",CONCATENATE(OFFSET(Zdroj!BI$16,A2144-1,0)))</f>
        <v/>
      </c>
      <c r="E2160" s="35" t="str">
        <f ca="1">IF(C2160="","",OFFSET(Zdroj!BJ$16,A2144-1,0))</f>
        <v/>
      </c>
      <c r="F2160" s="450"/>
      <c r="G2160" s="451"/>
    </row>
    <row r="2161" spans="1:7" x14ac:dyDescent="0.25">
      <c r="A2161">
        <f>SUM((ROW()+15)/17)</f>
        <v>128</v>
      </c>
      <c r="B2161" s="449" t="str">
        <f ca="1">IF(OFFSET(Zdroj!$B$16,A2161-1,0)&gt;0,CONCATENATE(A2161,"
","___ ","
",OFFSET(Zdroj!$B$16,A2161-1,0)),"")</f>
        <v/>
      </c>
      <c r="C2161" s="83" t="str">
        <f ca="1">IF(OFFSET(Zdroj!AI$16,A2161-1,0)=0,"",CONCATENATE("A",$A$2," - ",Zdroj!$AI$15))</f>
        <v/>
      </c>
      <c r="D2161" s="81" t="str">
        <f ca="1">IF(C2161="","",CONCATENATE(OFFSET(Zdroj!AI$16,A2161-1,0)," - ",OFFSET(Zdroj!BK$16,A2161-1,0)))</f>
        <v/>
      </c>
      <c r="E2161" s="35" t="str">
        <f ca="1">IF(C2161="","",OFFSET(Zdroj!BL$16,A2161-1,0))</f>
        <v/>
      </c>
      <c r="F2161" s="450" t="str">
        <f t="shared" ref="F2161" ca="1" si="500">IF(SUM(E2161:E2166)=0,"",SUM(E2161:E2166))</f>
        <v/>
      </c>
      <c r="G2161" s="451" t="str">
        <f t="shared" ref="G2161" ca="1" si="501">IF(SUM(E2161:E2177)=0,"",SUM(E2161:E2177))</f>
        <v/>
      </c>
    </row>
    <row r="2162" spans="1:7" x14ac:dyDescent="0.25">
      <c r="B2162" s="449"/>
      <c r="C2162" s="83" t="str">
        <f ca="1">IF(OFFSET(Zdroj!AJ$16,A2161-1,0)=0,"",CONCATENATE("A",$A$2+1," - ",Zdroj!$AJ$15))</f>
        <v/>
      </c>
      <c r="D2162" s="81" t="str">
        <f ca="1">IF(C2162="","",CONCATENATE(OFFSET(Zdroj!AJ$16,A2161-1,0)," - ",OFFSET(Zdroj!BM$16,A2161-1,0)))</f>
        <v/>
      </c>
      <c r="E2162" s="35" t="str">
        <f ca="1">IF(C2162="","",OFFSET(Zdroj!BN$16,A2161-1,0))</f>
        <v/>
      </c>
      <c r="F2162" s="450"/>
      <c r="G2162" s="451"/>
    </row>
    <row r="2163" spans="1:7" x14ac:dyDescent="0.25">
      <c r="B2163" s="449"/>
      <c r="C2163" s="83" t="str">
        <f ca="1">IF(OFFSET(Zdroj!AK$16,A2161-1,0)=0,"",CONCATENATE("A",$A$2+2," - ",Zdroj!$AK$15))</f>
        <v/>
      </c>
      <c r="D2163" s="81" t="str">
        <f ca="1">IF(C2163="","",CONCATENATE(OFFSET(Zdroj!AK$16,A2161-1,0)," - ",OFFSET(Zdroj!BO$16,A2161-1,0)))</f>
        <v/>
      </c>
      <c r="E2163" s="35" t="str">
        <f ca="1">IF(C2163="","",OFFSET(Zdroj!BP$16,A2161-1,0))</f>
        <v/>
      </c>
      <c r="F2163" s="450"/>
      <c r="G2163" s="451"/>
    </row>
    <row r="2164" spans="1:7" x14ac:dyDescent="0.25">
      <c r="B2164" s="449"/>
      <c r="C2164" s="83" t="str">
        <f ca="1">IF(OFFSET(Zdroj!AL$16,A2161-1,0)=0,"",CONCATENATE("A",$A$2+3," - ",Zdroj!$AL$15))</f>
        <v/>
      </c>
      <c r="D2164" s="81" t="str">
        <f ca="1">IF(C2164="","",CONCATENATE(OFFSET(Zdroj!AL$16,A2161-1,0)," - ",OFFSET(Zdroj!BQ$16,A2161-1,0)))</f>
        <v/>
      </c>
      <c r="E2164" s="35" t="str">
        <f ca="1">IF(C2164="","",OFFSET(Zdroj!BR$16,A2161-1,0))</f>
        <v/>
      </c>
      <c r="F2164" s="450"/>
      <c r="G2164" s="451"/>
    </row>
    <row r="2165" spans="1:7" x14ac:dyDescent="0.25">
      <c r="B2165" s="449"/>
      <c r="C2165" s="83" t="str">
        <f ca="1">IF(OFFSET(Zdroj!AM$16,A2161-1,0)=0,"",CONCATENATE("A",$A$2+4," - ",Zdroj!$AM$15))</f>
        <v/>
      </c>
      <c r="D2165" s="81" t="str">
        <f ca="1">IF(C2165="","",CONCATENATE(OFFSET(Zdroj!AM$16,A2161-1,0)," - ",OFFSET(Zdroj!BS$16,A2161-1,0)))</f>
        <v/>
      </c>
      <c r="E2165" s="35" t="str">
        <f ca="1">IF(C2165="","",OFFSET(Zdroj!BT$16,A2161-1,0))</f>
        <v/>
      </c>
      <c r="F2165" s="450"/>
      <c r="G2165" s="451"/>
    </row>
    <row r="2166" spans="1:7" x14ac:dyDescent="0.25">
      <c r="B2166" s="449"/>
      <c r="C2166" s="83" t="str">
        <f ca="1">IF(OFFSET(Zdroj!AN$16,A2161-1,0)=0,"",CONCATENATE("A",$A$2+5," - ",Zdroj!$AN$15))</f>
        <v/>
      </c>
      <c r="D2166" s="81" t="str">
        <f ca="1">IF(C2166="","",CONCATENATE(OFFSET(Zdroj!AN$16,A2161-1,0)," - ",OFFSET(Zdroj!BU$16,A2161-1,0)))</f>
        <v/>
      </c>
      <c r="E2166" s="35" t="str">
        <f ca="1">IF(C2166="","",OFFSET(Zdroj!BV$16,A2161-1,0))</f>
        <v/>
      </c>
      <c r="F2166" s="450"/>
      <c r="G2166" s="451"/>
    </row>
    <row r="2167" spans="1:7" x14ac:dyDescent="0.25">
      <c r="B2167" s="449"/>
      <c r="C2167" s="83" t="str">
        <f ca="1">IF(OFFSET(Zdroj!AO$16,A2161-1,0)=0,"",CONCATENATE("B",$A$2," - ",Zdroj!$AO$15))</f>
        <v/>
      </c>
      <c r="D2167" s="81" t="str">
        <f ca="1">IF(C2167="","",CONCATENATE(OFFSET(Zdroj!AO$16,A2161-1,0)))</f>
        <v/>
      </c>
      <c r="E2167" s="35" t="str">
        <f ca="1">IF(C2167="","",OFFSET(Zdroj!AP$16,A2161-1,0))</f>
        <v/>
      </c>
      <c r="F2167" s="450" t="str">
        <f t="shared" ref="F2167" ca="1" si="502">IF(SUM(E2167:E2175)=0,"",SUM(E2167:E2175))</f>
        <v/>
      </c>
      <c r="G2167" s="451"/>
    </row>
    <row r="2168" spans="1:7" x14ac:dyDescent="0.25">
      <c r="B2168" s="449"/>
      <c r="C2168" s="83" t="str">
        <f ca="1">IF(OFFSET(Zdroj!AQ$16,A2161-1,0)=0,"",CONCATENATE("B",$A$2+1," - ",Zdroj!$AQ$15))</f>
        <v/>
      </c>
      <c r="D2168" s="81" t="str">
        <f ca="1">IF(C2168="","",CONCATENATE(OFFSET(Zdroj!AQ$16,A2161-1,0)))</f>
        <v/>
      </c>
      <c r="E2168" s="35" t="str">
        <f ca="1">IF(C2168="","",OFFSET(Zdroj!AR$16,A2161-1,0))</f>
        <v/>
      </c>
      <c r="F2168" s="450"/>
      <c r="G2168" s="451"/>
    </row>
    <row r="2169" spans="1:7" x14ac:dyDescent="0.25">
      <c r="B2169" s="449"/>
      <c r="C2169" s="83" t="str">
        <f ca="1">IF(OFFSET(Zdroj!AS$16,A2161-1,0)=0,"",CONCATENATE("B",$A$2+2," - ",Zdroj!$AS$15))</f>
        <v/>
      </c>
      <c r="D2169" s="81" t="str">
        <f ca="1">IF(C2169="","",CONCATENATE(OFFSET(Zdroj!AS$16,A2161-1,0)))</f>
        <v/>
      </c>
      <c r="E2169" s="35" t="str">
        <f ca="1">IF(C2169="","",OFFSET(Zdroj!AT$16,A2161-1,0))</f>
        <v/>
      </c>
      <c r="F2169" s="450"/>
      <c r="G2169" s="451"/>
    </row>
    <row r="2170" spans="1:7" x14ac:dyDescent="0.25">
      <c r="B2170" s="449"/>
      <c r="C2170" s="83" t="str">
        <f ca="1">IF(OFFSET(Zdroj!AU$16,A2161-1,0)=0,"",CONCATENATE("B",$A$2+3," - ",Zdroj!$AU$15))</f>
        <v/>
      </c>
      <c r="D2170" s="81" t="str">
        <f ca="1">IF(C2170="","",CONCATENATE(OFFSET(Zdroj!AU$16,A2161-1,0)))</f>
        <v/>
      </c>
      <c r="E2170" s="35" t="str">
        <f ca="1">IF(C2170="","",OFFSET(Zdroj!AV$16,A2161-1,0))</f>
        <v/>
      </c>
      <c r="F2170" s="450"/>
      <c r="G2170" s="451"/>
    </row>
    <row r="2171" spans="1:7" x14ac:dyDescent="0.25">
      <c r="B2171" s="449"/>
      <c r="C2171" s="83" t="str">
        <f ca="1">IF(OFFSET(Zdroj!AW$16,A2161-1,0)=0,"",CONCATENATE("B",$A$2+4," - ",Zdroj!$AW$15))</f>
        <v/>
      </c>
      <c r="D2171" s="81" t="str">
        <f ca="1">IF(C2171="","",CONCATENATE(OFFSET(Zdroj!AW$16,A2161-1,0)))</f>
        <v/>
      </c>
      <c r="E2171" s="35" t="str">
        <f ca="1">IF(C2171="","",OFFSET(Zdroj!AX$16,A2161-1,0))</f>
        <v/>
      </c>
      <c r="F2171" s="450"/>
      <c r="G2171" s="451"/>
    </row>
    <row r="2172" spans="1:7" x14ac:dyDescent="0.25">
      <c r="B2172" s="449"/>
      <c r="C2172" s="83" t="str">
        <f ca="1">IF(OFFSET(Zdroj!AY$16,A2161-1,0)=0,"",CONCATENATE("B",$A$2+5," - ",Zdroj!$AY$15))</f>
        <v/>
      </c>
      <c r="D2172" s="81" t="str">
        <f ca="1">IF(C2172="","",CONCATENATE(OFFSET(Zdroj!AY$16,A2161-1,0)))</f>
        <v/>
      </c>
      <c r="E2172" s="35" t="str">
        <f ca="1">IF(C2172="","",OFFSET(Zdroj!AZ$16,A2161-1,0))</f>
        <v/>
      </c>
      <c r="F2172" s="450"/>
      <c r="G2172" s="451"/>
    </row>
    <row r="2173" spans="1:7" x14ac:dyDescent="0.25">
      <c r="B2173" s="449"/>
      <c r="C2173" s="83" t="str">
        <f ca="1">IF(OFFSET(Zdroj!BA$16,A2161-1,0)=0,"",CONCATENATE("B",$A$2+6," - ",Zdroj!$BA$15))</f>
        <v/>
      </c>
      <c r="D2173" s="81" t="str">
        <f ca="1">IF(C2173="","",CONCATENATE(OFFSET(Zdroj!BA$16,A2161-1,0)))</f>
        <v/>
      </c>
      <c r="E2173" s="35" t="str">
        <f ca="1">IF(C2173="","",OFFSET(Zdroj!BB$16,A2161-1,0))</f>
        <v/>
      </c>
      <c r="F2173" s="450"/>
      <c r="G2173" s="451"/>
    </row>
    <row r="2174" spans="1:7" x14ac:dyDescent="0.25">
      <c r="B2174" s="449"/>
      <c r="C2174" s="83" t="str">
        <f ca="1">IF(OFFSET(Zdroj!BC$16,A2161-1,0)=0,"",CONCATENATE("B",$A$2+7," - ",Zdroj!$BC$15))</f>
        <v/>
      </c>
      <c r="D2174" s="81" t="str">
        <f ca="1">IF(C2174="","",CONCATENATE(OFFSET(Zdroj!BC$16,A2161-1,0)))</f>
        <v/>
      </c>
      <c r="E2174" s="35" t="str">
        <f ca="1">IF(C2174="","",OFFSET(Zdroj!BD$16,A2161-1,0))</f>
        <v/>
      </c>
      <c r="F2174" s="450"/>
      <c r="G2174" s="451"/>
    </row>
    <row r="2175" spans="1:7" x14ac:dyDescent="0.25">
      <c r="B2175" s="449"/>
      <c r="C2175" s="83" t="str">
        <f ca="1">IF(OFFSET(Zdroj!BE$16,A2161-1,0)=0,"",CONCATENATE("B",$A$2+8," - ",Zdroj!$BE$15))</f>
        <v/>
      </c>
      <c r="D2175" s="81" t="str">
        <f ca="1">IF(C2175="","",CONCATENATE(OFFSET(Zdroj!BE$16,A2161-1,0)))</f>
        <v/>
      </c>
      <c r="E2175" s="35" t="str">
        <f ca="1">IF(C2175="","",OFFSET(Zdroj!BF$16,A2161-1,0))</f>
        <v/>
      </c>
      <c r="F2175" s="450"/>
      <c r="G2175" s="451"/>
    </row>
    <row r="2176" spans="1:7" x14ac:dyDescent="0.25">
      <c r="B2176" s="449"/>
      <c r="C2176" s="83" t="str">
        <f ca="1">IF(OFFSET(Zdroj!BG$16,A2161-1,0)=0,"",CONCATENATE("C",$A$2," - ",Zdroj!$BG$15))</f>
        <v/>
      </c>
      <c r="D2176" s="81" t="str">
        <f ca="1">IF(C2176="","",CONCATENATE(OFFSET(Zdroj!BG$16,A2161-1,0)))</f>
        <v/>
      </c>
      <c r="E2176" s="35" t="str">
        <f ca="1">IF(C2176="","",OFFSET(Zdroj!BH$16,A2161-1,0))</f>
        <v/>
      </c>
      <c r="F2176" s="450" t="str">
        <f t="shared" ref="F2176" ca="1" si="503">IF(SUM(E2176:E2177)=0,"",SUM(E2176:E2177))</f>
        <v/>
      </c>
      <c r="G2176" s="451"/>
    </row>
    <row r="2177" spans="1:7" x14ac:dyDescent="0.25">
      <c r="B2177" s="449"/>
      <c r="C2177" s="83" t="str">
        <f ca="1">IF(OFFSET(Zdroj!BI$16,A2161-1,0)=0,"",CONCATENATE("C",$A$2+1," - ",Zdroj!$BI$15))</f>
        <v/>
      </c>
      <c r="D2177" s="81" t="str">
        <f ca="1">IF(C2177="","",CONCATENATE(OFFSET(Zdroj!BI$16,A2161-1,0)))</f>
        <v/>
      </c>
      <c r="E2177" s="35" t="str">
        <f ca="1">IF(C2177="","",OFFSET(Zdroj!BJ$16,A2161-1,0))</f>
        <v/>
      </c>
      <c r="F2177" s="450"/>
      <c r="G2177" s="451"/>
    </row>
    <row r="2178" spans="1:7" x14ac:dyDescent="0.25">
      <c r="A2178">
        <f>SUM((ROW()+15)/17)</f>
        <v>129</v>
      </c>
      <c r="B2178" s="449" t="str">
        <f ca="1">IF(OFFSET(Zdroj!$B$16,A2178-1,0)&gt;0,CONCATENATE(A2178,"
","___ ","
",OFFSET(Zdroj!$B$16,A2178-1,0)),"")</f>
        <v/>
      </c>
      <c r="C2178" s="83" t="str">
        <f ca="1">IF(OFFSET(Zdroj!AI$16,A2178-1,0)=0,"",CONCATENATE("A",$A$2," - ",Zdroj!$AI$15))</f>
        <v/>
      </c>
      <c r="D2178" s="81" t="str">
        <f ca="1">IF(C2178="","",CONCATENATE(OFFSET(Zdroj!AI$16,A2178-1,0)," - ",OFFSET(Zdroj!BK$16,A2178-1,0)))</f>
        <v/>
      </c>
      <c r="E2178" s="35" t="str">
        <f ca="1">IF(C2178="","",OFFSET(Zdroj!BL$16,A2178-1,0))</f>
        <v/>
      </c>
      <c r="F2178" s="450" t="str">
        <f t="shared" ref="F2178" ca="1" si="504">IF(SUM(E2178:E2183)=0,"",SUM(E2178:E2183))</f>
        <v/>
      </c>
      <c r="G2178" s="451" t="str">
        <f t="shared" ref="G2178" ca="1" si="505">IF(SUM(E2178:E2194)=0,"",SUM(E2178:E2194))</f>
        <v/>
      </c>
    </row>
    <row r="2179" spans="1:7" x14ac:dyDescent="0.25">
      <c r="B2179" s="449"/>
      <c r="C2179" s="83" t="str">
        <f ca="1">IF(OFFSET(Zdroj!AJ$16,A2178-1,0)=0,"",CONCATENATE("A",$A$2+1," - ",Zdroj!$AJ$15))</f>
        <v/>
      </c>
      <c r="D2179" s="81" t="str">
        <f ca="1">IF(C2179="","",CONCATENATE(OFFSET(Zdroj!AJ$16,A2178-1,0)," - ",OFFSET(Zdroj!BM$16,A2178-1,0)))</f>
        <v/>
      </c>
      <c r="E2179" s="35" t="str">
        <f ca="1">IF(C2179="","",OFFSET(Zdroj!BN$16,A2178-1,0))</f>
        <v/>
      </c>
      <c r="F2179" s="450"/>
      <c r="G2179" s="451"/>
    </row>
    <row r="2180" spans="1:7" x14ac:dyDescent="0.25">
      <c r="B2180" s="449"/>
      <c r="C2180" s="83" t="str">
        <f ca="1">IF(OFFSET(Zdroj!AK$16,A2178-1,0)=0,"",CONCATENATE("A",$A$2+2," - ",Zdroj!$AK$15))</f>
        <v/>
      </c>
      <c r="D2180" s="81" t="str">
        <f ca="1">IF(C2180="","",CONCATENATE(OFFSET(Zdroj!AK$16,A2178-1,0)," - ",OFFSET(Zdroj!BO$16,A2178-1,0)))</f>
        <v/>
      </c>
      <c r="E2180" s="35" t="str">
        <f ca="1">IF(C2180="","",OFFSET(Zdroj!BP$16,A2178-1,0))</f>
        <v/>
      </c>
      <c r="F2180" s="450"/>
      <c r="G2180" s="451"/>
    </row>
    <row r="2181" spans="1:7" x14ac:dyDescent="0.25">
      <c r="B2181" s="449"/>
      <c r="C2181" s="83" t="str">
        <f ca="1">IF(OFFSET(Zdroj!AL$16,A2178-1,0)=0,"",CONCATENATE("A",$A$2+3," - ",Zdroj!$AL$15))</f>
        <v/>
      </c>
      <c r="D2181" s="81" t="str">
        <f ca="1">IF(C2181="","",CONCATENATE(OFFSET(Zdroj!AL$16,A2178-1,0)," - ",OFFSET(Zdroj!BQ$16,A2178-1,0)))</f>
        <v/>
      </c>
      <c r="E2181" s="35" t="str">
        <f ca="1">IF(C2181="","",OFFSET(Zdroj!BR$16,A2178-1,0))</f>
        <v/>
      </c>
      <c r="F2181" s="450"/>
      <c r="G2181" s="451"/>
    </row>
    <row r="2182" spans="1:7" x14ac:dyDescent="0.25">
      <c r="B2182" s="449"/>
      <c r="C2182" s="83" t="str">
        <f ca="1">IF(OFFSET(Zdroj!AM$16,A2178-1,0)=0,"",CONCATENATE("A",$A$2+4," - ",Zdroj!$AM$15))</f>
        <v/>
      </c>
      <c r="D2182" s="81" t="str">
        <f ca="1">IF(C2182="","",CONCATENATE(OFFSET(Zdroj!AM$16,A2178-1,0)," - ",OFFSET(Zdroj!BS$16,A2178-1,0)))</f>
        <v/>
      </c>
      <c r="E2182" s="35" t="str">
        <f ca="1">IF(C2182="","",OFFSET(Zdroj!BT$16,A2178-1,0))</f>
        <v/>
      </c>
      <c r="F2182" s="450"/>
      <c r="G2182" s="451"/>
    </row>
    <row r="2183" spans="1:7" x14ac:dyDescent="0.25">
      <c r="B2183" s="449"/>
      <c r="C2183" s="83" t="str">
        <f ca="1">IF(OFFSET(Zdroj!AN$16,A2178-1,0)=0,"",CONCATENATE("A",$A$2+5," - ",Zdroj!$AN$15))</f>
        <v/>
      </c>
      <c r="D2183" s="81" t="str">
        <f ca="1">IF(C2183="","",CONCATENATE(OFFSET(Zdroj!AN$16,A2178-1,0)," - ",OFFSET(Zdroj!BU$16,A2178-1,0)))</f>
        <v/>
      </c>
      <c r="E2183" s="35" t="str">
        <f ca="1">IF(C2183="","",OFFSET(Zdroj!BV$16,A2178-1,0))</f>
        <v/>
      </c>
      <c r="F2183" s="450"/>
      <c r="G2183" s="451"/>
    </row>
    <row r="2184" spans="1:7" x14ac:dyDescent="0.25">
      <c r="B2184" s="449"/>
      <c r="C2184" s="83" t="str">
        <f ca="1">IF(OFFSET(Zdroj!AO$16,A2178-1,0)=0,"",CONCATENATE("B",$A$2," - ",Zdroj!$AO$15))</f>
        <v/>
      </c>
      <c r="D2184" s="81" t="str">
        <f ca="1">IF(C2184="","",CONCATENATE(OFFSET(Zdroj!AO$16,A2178-1,0)))</f>
        <v/>
      </c>
      <c r="E2184" s="35" t="str">
        <f ca="1">IF(C2184="","",OFFSET(Zdroj!AP$16,A2178-1,0))</f>
        <v/>
      </c>
      <c r="F2184" s="450" t="str">
        <f t="shared" ref="F2184" ca="1" si="506">IF(SUM(E2184:E2192)=0,"",SUM(E2184:E2192))</f>
        <v/>
      </c>
      <c r="G2184" s="451"/>
    </row>
    <row r="2185" spans="1:7" x14ac:dyDescent="0.25">
      <c r="B2185" s="449"/>
      <c r="C2185" s="83" t="str">
        <f ca="1">IF(OFFSET(Zdroj!AQ$16,A2178-1,0)=0,"",CONCATENATE("B",$A$2+1," - ",Zdroj!$AQ$15))</f>
        <v/>
      </c>
      <c r="D2185" s="81" t="str">
        <f ca="1">IF(C2185="","",CONCATENATE(OFFSET(Zdroj!AQ$16,A2178-1,0)))</f>
        <v/>
      </c>
      <c r="E2185" s="35" t="str">
        <f ca="1">IF(C2185="","",OFFSET(Zdroj!AR$16,A2178-1,0))</f>
        <v/>
      </c>
      <c r="F2185" s="450"/>
      <c r="G2185" s="451"/>
    </row>
    <row r="2186" spans="1:7" x14ac:dyDescent="0.25">
      <c r="B2186" s="449"/>
      <c r="C2186" s="83" t="str">
        <f ca="1">IF(OFFSET(Zdroj!AS$16,A2178-1,0)=0,"",CONCATENATE("B",$A$2+2," - ",Zdroj!$AS$15))</f>
        <v/>
      </c>
      <c r="D2186" s="81" t="str">
        <f ca="1">IF(C2186="","",CONCATENATE(OFFSET(Zdroj!AS$16,A2178-1,0)))</f>
        <v/>
      </c>
      <c r="E2186" s="35" t="str">
        <f ca="1">IF(C2186="","",OFFSET(Zdroj!AT$16,A2178-1,0))</f>
        <v/>
      </c>
      <c r="F2186" s="450"/>
      <c r="G2186" s="451"/>
    </row>
    <row r="2187" spans="1:7" x14ac:dyDescent="0.25">
      <c r="B2187" s="449"/>
      <c r="C2187" s="83" t="str">
        <f ca="1">IF(OFFSET(Zdroj!AU$16,A2178-1,0)=0,"",CONCATENATE("B",$A$2+3," - ",Zdroj!$AU$15))</f>
        <v/>
      </c>
      <c r="D2187" s="81" t="str">
        <f ca="1">IF(C2187="","",CONCATENATE(OFFSET(Zdroj!AU$16,A2178-1,0)))</f>
        <v/>
      </c>
      <c r="E2187" s="35" t="str">
        <f ca="1">IF(C2187="","",OFFSET(Zdroj!AV$16,A2178-1,0))</f>
        <v/>
      </c>
      <c r="F2187" s="450"/>
      <c r="G2187" s="451"/>
    </row>
    <row r="2188" spans="1:7" x14ac:dyDescent="0.25">
      <c r="B2188" s="449"/>
      <c r="C2188" s="83" t="str">
        <f ca="1">IF(OFFSET(Zdroj!AW$16,A2178-1,0)=0,"",CONCATENATE("B",$A$2+4," - ",Zdroj!$AW$15))</f>
        <v/>
      </c>
      <c r="D2188" s="81" t="str">
        <f ca="1">IF(C2188="","",CONCATENATE(OFFSET(Zdroj!AW$16,A2178-1,0)))</f>
        <v/>
      </c>
      <c r="E2188" s="35" t="str">
        <f ca="1">IF(C2188="","",OFFSET(Zdroj!AX$16,A2178-1,0))</f>
        <v/>
      </c>
      <c r="F2188" s="450"/>
      <c r="G2188" s="451"/>
    </row>
    <row r="2189" spans="1:7" x14ac:dyDescent="0.25">
      <c r="B2189" s="449"/>
      <c r="C2189" s="83" t="str">
        <f ca="1">IF(OFFSET(Zdroj!AY$16,A2178-1,0)=0,"",CONCATENATE("B",$A$2+5," - ",Zdroj!$AY$15))</f>
        <v/>
      </c>
      <c r="D2189" s="81" t="str">
        <f ca="1">IF(C2189="","",CONCATENATE(OFFSET(Zdroj!AY$16,A2178-1,0)))</f>
        <v/>
      </c>
      <c r="E2189" s="35" t="str">
        <f ca="1">IF(C2189="","",OFFSET(Zdroj!AZ$16,A2178-1,0))</f>
        <v/>
      </c>
      <c r="F2189" s="450"/>
      <c r="G2189" s="451"/>
    </row>
    <row r="2190" spans="1:7" x14ac:dyDescent="0.25">
      <c r="B2190" s="449"/>
      <c r="C2190" s="83" t="str">
        <f ca="1">IF(OFFSET(Zdroj!BA$16,A2178-1,0)=0,"",CONCATENATE("B",$A$2+6," - ",Zdroj!$BA$15))</f>
        <v/>
      </c>
      <c r="D2190" s="81" t="str">
        <f ca="1">IF(C2190="","",CONCATENATE(OFFSET(Zdroj!BA$16,A2178-1,0)))</f>
        <v/>
      </c>
      <c r="E2190" s="35" t="str">
        <f ca="1">IF(C2190="","",OFFSET(Zdroj!BB$16,A2178-1,0))</f>
        <v/>
      </c>
      <c r="F2190" s="450"/>
      <c r="G2190" s="451"/>
    </row>
    <row r="2191" spans="1:7" x14ac:dyDescent="0.25">
      <c r="B2191" s="449"/>
      <c r="C2191" s="83" t="str">
        <f ca="1">IF(OFFSET(Zdroj!BC$16,A2178-1,0)=0,"",CONCATENATE("B",$A$2+7," - ",Zdroj!$BC$15))</f>
        <v/>
      </c>
      <c r="D2191" s="81" t="str">
        <f ca="1">IF(C2191="","",CONCATENATE(OFFSET(Zdroj!BC$16,A2178-1,0)))</f>
        <v/>
      </c>
      <c r="E2191" s="35" t="str">
        <f ca="1">IF(C2191="","",OFFSET(Zdroj!BD$16,A2178-1,0))</f>
        <v/>
      </c>
      <c r="F2191" s="450"/>
      <c r="G2191" s="451"/>
    </row>
    <row r="2192" spans="1:7" x14ac:dyDescent="0.25">
      <c r="B2192" s="449"/>
      <c r="C2192" s="83" t="str">
        <f ca="1">IF(OFFSET(Zdroj!BE$16,A2178-1,0)=0,"",CONCATENATE("B",$A$2+8," - ",Zdroj!$BE$15))</f>
        <v/>
      </c>
      <c r="D2192" s="81" t="str">
        <f ca="1">IF(C2192="","",CONCATENATE(OFFSET(Zdroj!BE$16,A2178-1,0)))</f>
        <v/>
      </c>
      <c r="E2192" s="35" t="str">
        <f ca="1">IF(C2192="","",OFFSET(Zdroj!BF$16,A2178-1,0))</f>
        <v/>
      </c>
      <c r="F2192" s="450"/>
      <c r="G2192" s="451"/>
    </row>
    <row r="2193" spans="1:7" x14ac:dyDescent="0.25">
      <c r="B2193" s="449"/>
      <c r="C2193" s="83" t="str">
        <f ca="1">IF(OFFSET(Zdroj!BG$16,A2178-1,0)=0,"",CONCATENATE("C",$A$2," - ",Zdroj!$BG$15))</f>
        <v/>
      </c>
      <c r="D2193" s="81" t="str">
        <f ca="1">IF(C2193="","",CONCATENATE(OFFSET(Zdroj!BG$16,A2178-1,0)))</f>
        <v/>
      </c>
      <c r="E2193" s="35" t="str">
        <f ca="1">IF(C2193="","",OFFSET(Zdroj!BH$16,A2178-1,0))</f>
        <v/>
      </c>
      <c r="F2193" s="450" t="str">
        <f t="shared" ref="F2193" ca="1" si="507">IF(SUM(E2193:E2194)=0,"",SUM(E2193:E2194))</f>
        <v/>
      </c>
      <c r="G2193" s="451"/>
    </row>
    <row r="2194" spans="1:7" x14ac:dyDescent="0.25">
      <c r="B2194" s="449"/>
      <c r="C2194" s="83" t="str">
        <f ca="1">IF(OFFSET(Zdroj!BI$16,A2178-1,0)=0,"",CONCATENATE("C",$A$2+1," - ",Zdroj!$BI$15))</f>
        <v/>
      </c>
      <c r="D2194" s="81" t="str">
        <f ca="1">IF(C2194="","",CONCATENATE(OFFSET(Zdroj!BI$16,A2178-1,0)))</f>
        <v/>
      </c>
      <c r="E2194" s="35" t="str">
        <f ca="1">IF(C2194="","",OFFSET(Zdroj!BJ$16,A2178-1,0))</f>
        <v/>
      </c>
      <c r="F2194" s="450"/>
      <c r="G2194" s="451"/>
    </row>
    <row r="2195" spans="1:7" x14ac:dyDescent="0.25">
      <c r="A2195">
        <f>SUM((ROW()+15)/17)</f>
        <v>130</v>
      </c>
      <c r="B2195" s="449" t="str">
        <f ca="1">IF(OFFSET(Zdroj!$B$16,A2195-1,0)&gt;0,CONCATENATE(A2195,"
","___ ","
",OFFSET(Zdroj!$B$16,A2195-1,0)),"")</f>
        <v/>
      </c>
      <c r="C2195" s="83" t="str">
        <f ca="1">IF(OFFSET(Zdroj!AI$16,A2195-1,0)=0,"",CONCATENATE("A",$A$2," - ",Zdroj!$AI$15))</f>
        <v/>
      </c>
      <c r="D2195" s="81" t="str">
        <f ca="1">IF(C2195="","",CONCATENATE(OFFSET(Zdroj!AI$16,A2195-1,0)," - ",OFFSET(Zdroj!BK$16,A2195-1,0)))</f>
        <v/>
      </c>
      <c r="E2195" s="35" t="str">
        <f ca="1">IF(C2195="","",OFFSET(Zdroj!BL$16,A2195-1,0))</f>
        <v/>
      </c>
      <c r="F2195" s="450" t="str">
        <f t="shared" ref="F2195" ca="1" si="508">IF(SUM(E2195:E2200)=0,"",SUM(E2195:E2200))</f>
        <v/>
      </c>
      <c r="G2195" s="451" t="str">
        <f t="shared" ref="G2195" ca="1" si="509">IF(SUM(E2195:E2211)=0,"",SUM(E2195:E2211))</f>
        <v/>
      </c>
    </row>
    <row r="2196" spans="1:7" x14ac:dyDescent="0.25">
      <c r="B2196" s="449"/>
      <c r="C2196" s="83" t="str">
        <f ca="1">IF(OFFSET(Zdroj!AJ$16,A2195-1,0)=0,"",CONCATENATE("A",$A$2+1," - ",Zdroj!$AJ$15))</f>
        <v/>
      </c>
      <c r="D2196" s="81" t="str">
        <f ca="1">IF(C2196="","",CONCATENATE(OFFSET(Zdroj!AJ$16,A2195-1,0)," - ",OFFSET(Zdroj!BM$16,A2195-1,0)))</f>
        <v/>
      </c>
      <c r="E2196" s="35" t="str">
        <f ca="1">IF(C2196="","",OFFSET(Zdroj!BN$16,A2195-1,0))</f>
        <v/>
      </c>
      <c r="F2196" s="450"/>
      <c r="G2196" s="451"/>
    </row>
    <row r="2197" spans="1:7" x14ac:dyDescent="0.25">
      <c r="B2197" s="449"/>
      <c r="C2197" s="83" t="str">
        <f ca="1">IF(OFFSET(Zdroj!AK$16,A2195-1,0)=0,"",CONCATENATE("A",$A$2+2," - ",Zdroj!$AK$15))</f>
        <v/>
      </c>
      <c r="D2197" s="81" t="str">
        <f ca="1">IF(C2197="","",CONCATENATE(OFFSET(Zdroj!AK$16,A2195-1,0)," - ",OFFSET(Zdroj!BO$16,A2195-1,0)))</f>
        <v/>
      </c>
      <c r="E2197" s="35" t="str">
        <f ca="1">IF(C2197="","",OFFSET(Zdroj!BP$16,A2195-1,0))</f>
        <v/>
      </c>
      <c r="F2197" s="450"/>
      <c r="G2197" s="451"/>
    </row>
    <row r="2198" spans="1:7" x14ac:dyDescent="0.25">
      <c r="B2198" s="449"/>
      <c r="C2198" s="83" t="str">
        <f ca="1">IF(OFFSET(Zdroj!AL$16,A2195-1,0)=0,"",CONCATENATE("A",$A$2+3," - ",Zdroj!$AL$15))</f>
        <v/>
      </c>
      <c r="D2198" s="81" t="str">
        <f ca="1">IF(C2198="","",CONCATENATE(OFFSET(Zdroj!AL$16,A2195-1,0)," - ",OFFSET(Zdroj!BQ$16,A2195-1,0)))</f>
        <v/>
      </c>
      <c r="E2198" s="35" t="str">
        <f ca="1">IF(C2198="","",OFFSET(Zdroj!BR$16,A2195-1,0))</f>
        <v/>
      </c>
      <c r="F2198" s="450"/>
      <c r="G2198" s="451"/>
    </row>
    <row r="2199" spans="1:7" x14ac:dyDescent="0.25">
      <c r="B2199" s="449"/>
      <c r="C2199" s="83" t="str">
        <f ca="1">IF(OFFSET(Zdroj!AM$16,A2195-1,0)=0,"",CONCATENATE("A",$A$2+4," - ",Zdroj!$AM$15))</f>
        <v/>
      </c>
      <c r="D2199" s="81" t="str">
        <f ca="1">IF(C2199="","",CONCATENATE(OFFSET(Zdroj!AM$16,A2195-1,0)," - ",OFFSET(Zdroj!BS$16,A2195-1,0)))</f>
        <v/>
      </c>
      <c r="E2199" s="35" t="str">
        <f ca="1">IF(C2199="","",OFFSET(Zdroj!BT$16,A2195-1,0))</f>
        <v/>
      </c>
      <c r="F2199" s="450"/>
      <c r="G2199" s="451"/>
    </row>
    <row r="2200" spans="1:7" x14ac:dyDescent="0.25">
      <c r="B2200" s="449"/>
      <c r="C2200" s="83" t="str">
        <f ca="1">IF(OFFSET(Zdroj!AN$16,A2195-1,0)=0,"",CONCATENATE("A",$A$2+5," - ",Zdroj!$AN$15))</f>
        <v/>
      </c>
      <c r="D2200" s="81" t="str">
        <f ca="1">IF(C2200="","",CONCATENATE(OFFSET(Zdroj!AN$16,A2195-1,0)," - ",OFFSET(Zdroj!BU$16,A2195-1,0)))</f>
        <v/>
      </c>
      <c r="E2200" s="35" t="str">
        <f ca="1">IF(C2200="","",OFFSET(Zdroj!BV$16,A2195-1,0))</f>
        <v/>
      </c>
      <c r="F2200" s="450"/>
      <c r="G2200" s="451"/>
    </row>
    <row r="2201" spans="1:7" x14ac:dyDescent="0.25">
      <c r="B2201" s="449"/>
      <c r="C2201" s="83" t="str">
        <f ca="1">IF(OFFSET(Zdroj!AO$16,A2195-1,0)=0,"",CONCATENATE("B",$A$2," - ",Zdroj!$AO$15))</f>
        <v/>
      </c>
      <c r="D2201" s="81" t="str">
        <f ca="1">IF(C2201="","",CONCATENATE(OFFSET(Zdroj!AO$16,A2195-1,0)))</f>
        <v/>
      </c>
      <c r="E2201" s="35" t="str">
        <f ca="1">IF(C2201="","",OFFSET(Zdroj!AP$16,A2195-1,0))</f>
        <v/>
      </c>
      <c r="F2201" s="450" t="str">
        <f t="shared" ref="F2201" ca="1" si="510">IF(SUM(E2201:E2209)=0,"",SUM(E2201:E2209))</f>
        <v/>
      </c>
      <c r="G2201" s="451"/>
    </row>
    <row r="2202" spans="1:7" x14ac:dyDescent="0.25">
      <c r="B2202" s="449"/>
      <c r="C2202" s="83" t="str">
        <f ca="1">IF(OFFSET(Zdroj!AQ$16,A2195-1,0)=0,"",CONCATENATE("B",$A$2+1," - ",Zdroj!$AQ$15))</f>
        <v/>
      </c>
      <c r="D2202" s="81" t="str">
        <f ca="1">IF(C2202="","",CONCATENATE(OFFSET(Zdroj!AQ$16,A2195-1,0)))</f>
        <v/>
      </c>
      <c r="E2202" s="35" t="str">
        <f ca="1">IF(C2202="","",OFFSET(Zdroj!AR$16,A2195-1,0))</f>
        <v/>
      </c>
      <c r="F2202" s="450"/>
      <c r="G2202" s="451"/>
    </row>
    <row r="2203" spans="1:7" x14ac:dyDescent="0.25">
      <c r="B2203" s="449"/>
      <c r="C2203" s="83" t="str">
        <f ca="1">IF(OFFSET(Zdroj!AS$16,A2195-1,0)=0,"",CONCATENATE("B",$A$2+2," - ",Zdroj!$AS$15))</f>
        <v/>
      </c>
      <c r="D2203" s="81" t="str">
        <f ca="1">IF(C2203="","",CONCATENATE(OFFSET(Zdroj!AS$16,A2195-1,0)))</f>
        <v/>
      </c>
      <c r="E2203" s="35" t="str">
        <f ca="1">IF(C2203="","",OFFSET(Zdroj!AT$16,A2195-1,0))</f>
        <v/>
      </c>
      <c r="F2203" s="450"/>
      <c r="G2203" s="451"/>
    </row>
    <row r="2204" spans="1:7" x14ac:dyDescent="0.25">
      <c r="B2204" s="449"/>
      <c r="C2204" s="83" t="str">
        <f ca="1">IF(OFFSET(Zdroj!AU$16,A2195-1,0)=0,"",CONCATENATE("B",$A$2+3," - ",Zdroj!$AU$15))</f>
        <v/>
      </c>
      <c r="D2204" s="81" t="str">
        <f ca="1">IF(C2204="","",CONCATENATE(OFFSET(Zdroj!AU$16,A2195-1,0)))</f>
        <v/>
      </c>
      <c r="E2204" s="35" t="str">
        <f ca="1">IF(C2204="","",OFFSET(Zdroj!AV$16,A2195-1,0))</f>
        <v/>
      </c>
      <c r="F2204" s="450"/>
      <c r="G2204" s="451"/>
    </row>
    <row r="2205" spans="1:7" x14ac:dyDescent="0.25">
      <c r="B2205" s="449"/>
      <c r="C2205" s="83" t="str">
        <f ca="1">IF(OFFSET(Zdroj!AW$16,A2195-1,0)=0,"",CONCATENATE("B",$A$2+4," - ",Zdroj!$AW$15))</f>
        <v/>
      </c>
      <c r="D2205" s="81" t="str">
        <f ca="1">IF(C2205="","",CONCATENATE(OFFSET(Zdroj!AW$16,A2195-1,0)))</f>
        <v/>
      </c>
      <c r="E2205" s="35" t="str">
        <f ca="1">IF(C2205="","",OFFSET(Zdroj!AX$16,A2195-1,0))</f>
        <v/>
      </c>
      <c r="F2205" s="450"/>
      <c r="G2205" s="451"/>
    </row>
    <row r="2206" spans="1:7" x14ac:dyDescent="0.25">
      <c r="B2206" s="449"/>
      <c r="C2206" s="83" t="str">
        <f ca="1">IF(OFFSET(Zdroj!AY$16,A2195-1,0)=0,"",CONCATENATE("B",$A$2+5," - ",Zdroj!$AY$15))</f>
        <v/>
      </c>
      <c r="D2206" s="81" t="str">
        <f ca="1">IF(C2206="","",CONCATENATE(OFFSET(Zdroj!AY$16,A2195-1,0)))</f>
        <v/>
      </c>
      <c r="E2206" s="35" t="str">
        <f ca="1">IF(C2206="","",OFFSET(Zdroj!AZ$16,A2195-1,0))</f>
        <v/>
      </c>
      <c r="F2206" s="450"/>
      <c r="G2206" s="451"/>
    </row>
    <row r="2207" spans="1:7" x14ac:dyDescent="0.25">
      <c r="B2207" s="449"/>
      <c r="C2207" s="83" t="str">
        <f ca="1">IF(OFFSET(Zdroj!BA$16,A2195-1,0)=0,"",CONCATENATE("B",$A$2+6," - ",Zdroj!$BA$15))</f>
        <v/>
      </c>
      <c r="D2207" s="81" t="str">
        <f ca="1">IF(C2207="","",CONCATENATE(OFFSET(Zdroj!BA$16,A2195-1,0)))</f>
        <v/>
      </c>
      <c r="E2207" s="35" t="str">
        <f ca="1">IF(C2207="","",OFFSET(Zdroj!BB$16,A2195-1,0))</f>
        <v/>
      </c>
      <c r="F2207" s="450"/>
      <c r="G2207" s="451"/>
    </row>
    <row r="2208" spans="1:7" x14ac:dyDescent="0.25">
      <c r="B2208" s="449"/>
      <c r="C2208" s="83" t="str">
        <f ca="1">IF(OFFSET(Zdroj!BC$16,A2195-1,0)=0,"",CONCATENATE("B",$A$2+7," - ",Zdroj!$BC$15))</f>
        <v/>
      </c>
      <c r="D2208" s="81" t="str">
        <f ca="1">IF(C2208="","",CONCATENATE(OFFSET(Zdroj!BC$16,A2195-1,0)))</f>
        <v/>
      </c>
      <c r="E2208" s="35" t="str">
        <f ca="1">IF(C2208="","",OFFSET(Zdroj!BD$16,A2195-1,0))</f>
        <v/>
      </c>
      <c r="F2208" s="450"/>
      <c r="G2208" s="451"/>
    </row>
    <row r="2209" spans="1:7" x14ac:dyDescent="0.25">
      <c r="B2209" s="449"/>
      <c r="C2209" s="83" t="str">
        <f ca="1">IF(OFFSET(Zdroj!BE$16,A2195-1,0)=0,"",CONCATENATE("B",$A$2+8," - ",Zdroj!$BE$15))</f>
        <v/>
      </c>
      <c r="D2209" s="81" t="str">
        <f ca="1">IF(C2209="","",CONCATENATE(OFFSET(Zdroj!BE$16,A2195-1,0)))</f>
        <v/>
      </c>
      <c r="E2209" s="35" t="str">
        <f ca="1">IF(C2209="","",OFFSET(Zdroj!BF$16,A2195-1,0))</f>
        <v/>
      </c>
      <c r="F2209" s="450"/>
      <c r="G2209" s="451"/>
    </row>
    <row r="2210" spans="1:7" x14ac:dyDescent="0.25">
      <c r="B2210" s="449"/>
      <c r="C2210" s="83" t="str">
        <f ca="1">IF(OFFSET(Zdroj!BG$16,A2195-1,0)=0,"",CONCATENATE("C",$A$2," - ",Zdroj!$BG$15))</f>
        <v/>
      </c>
      <c r="D2210" s="81" t="str">
        <f ca="1">IF(C2210="","",CONCATENATE(OFFSET(Zdroj!BG$16,A2195-1,0)))</f>
        <v/>
      </c>
      <c r="E2210" s="35" t="str">
        <f ca="1">IF(C2210="","",OFFSET(Zdroj!BH$16,A2195-1,0))</f>
        <v/>
      </c>
      <c r="F2210" s="450" t="str">
        <f t="shared" ref="F2210" ca="1" si="511">IF(SUM(E2210:E2211)=0,"",SUM(E2210:E2211))</f>
        <v/>
      </c>
      <c r="G2210" s="451"/>
    </row>
    <row r="2211" spans="1:7" x14ac:dyDescent="0.25">
      <c r="B2211" s="449"/>
      <c r="C2211" s="83" t="str">
        <f ca="1">IF(OFFSET(Zdroj!BI$16,A2195-1,0)=0,"",CONCATENATE("C",$A$2+1," - ",Zdroj!$BI$15))</f>
        <v/>
      </c>
      <c r="D2211" s="81" t="str">
        <f ca="1">IF(C2211="","",CONCATENATE(OFFSET(Zdroj!BI$16,A2195-1,0)))</f>
        <v/>
      </c>
      <c r="E2211" s="35" t="str">
        <f ca="1">IF(C2211="","",OFFSET(Zdroj!BJ$16,A2195-1,0))</f>
        <v/>
      </c>
      <c r="F2211" s="450"/>
      <c r="G2211" s="451"/>
    </row>
    <row r="2212" spans="1:7" x14ac:dyDescent="0.25">
      <c r="A2212">
        <f>SUM((ROW()+15)/17)</f>
        <v>131</v>
      </c>
      <c r="B2212" s="449" t="str">
        <f ca="1">IF(OFFSET(Zdroj!$B$16,A2212-1,0)&gt;0,CONCATENATE(A2212,"
","___ ","
",OFFSET(Zdroj!$B$16,A2212-1,0)),"")</f>
        <v/>
      </c>
      <c r="C2212" s="83" t="str">
        <f ca="1">IF(OFFSET(Zdroj!AI$16,A2212-1,0)=0,"",CONCATENATE("A",$A$2," - ",Zdroj!$AI$15))</f>
        <v/>
      </c>
      <c r="D2212" s="81" t="str">
        <f ca="1">IF(C2212="","",CONCATENATE(OFFSET(Zdroj!AI$16,A2212-1,0)," - ",OFFSET(Zdroj!BK$16,A2212-1,0)))</f>
        <v/>
      </c>
      <c r="E2212" s="35" t="str">
        <f ca="1">IF(C2212="","",OFFSET(Zdroj!BL$16,A2212-1,0))</f>
        <v/>
      </c>
      <c r="F2212" s="450" t="str">
        <f t="shared" ref="F2212" ca="1" si="512">IF(SUM(E2212:E2217)=0,"",SUM(E2212:E2217))</f>
        <v/>
      </c>
      <c r="G2212" s="451" t="str">
        <f t="shared" ref="G2212" ca="1" si="513">IF(SUM(E2212:E2228)=0,"",SUM(E2212:E2228))</f>
        <v/>
      </c>
    </row>
    <row r="2213" spans="1:7" x14ac:dyDescent="0.25">
      <c r="B2213" s="449"/>
      <c r="C2213" s="83" t="str">
        <f ca="1">IF(OFFSET(Zdroj!AJ$16,A2212-1,0)=0,"",CONCATENATE("A",$A$2+1," - ",Zdroj!$AJ$15))</f>
        <v/>
      </c>
      <c r="D2213" s="81" t="str">
        <f ca="1">IF(C2213="","",CONCATENATE(OFFSET(Zdroj!AJ$16,A2212-1,0)," - ",OFFSET(Zdroj!BM$16,A2212-1,0)))</f>
        <v/>
      </c>
      <c r="E2213" s="35" t="str">
        <f ca="1">IF(C2213="","",OFFSET(Zdroj!BN$16,A2212-1,0))</f>
        <v/>
      </c>
      <c r="F2213" s="450"/>
      <c r="G2213" s="451"/>
    </row>
    <row r="2214" spans="1:7" x14ac:dyDescent="0.25">
      <c r="B2214" s="449"/>
      <c r="C2214" s="83" t="str">
        <f ca="1">IF(OFFSET(Zdroj!AK$16,A2212-1,0)=0,"",CONCATENATE("A",$A$2+2," - ",Zdroj!$AK$15))</f>
        <v/>
      </c>
      <c r="D2214" s="81" t="str">
        <f ca="1">IF(C2214="","",CONCATENATE(OFFSET(Zdroj!AK$16,A2212-1,0)," - ",OFFSET(Zdroj!BO$16,A2212-1,0)))</f>
        <v/>
      </c>
      <c r="E2214" s="35" t="str">
        <f ca="1">IF(C2214="","",OFFSET(Zdroj!BP$16,A2212-1,0))</f>
        <v/>
      </c>
      <c r="F2214" s="450"/>
      <c r="G2214" s="451"/>
    </row>
    <row r="2215" spans="1:7" x14ac:dyDescent="0.25">
      <c r="B2215" s="449"/>
      <c r="C2215" s="83" t="str">
        <f ca="1">IF(OFFSET(Zdroj!AL$16,A2212-1,0)=0,"",CONCATENATE("A",$A$2+3," - ",Zdroj!$AL$15))</f>
        <v/>
      </c>
      <c r="D2215" s="81" t="str">
        <f ca="1">IF(C2215="","",CONCATENATE(OFFSET(Zdroj!AL$16,A2212-1,0)," - ",OFFSET(Zdroj!BQ$16,A2212-1,0)))</f>
        <v/>
      </c>
      <c r="E2215" s="35" t="str">
        <f ca="1">IF(C2215="","",OFFSET(Zdroj!BR$16,A2212-1,0))</f>
        <v/>
      </c>
      <c r="F2215" s="450"/>
      <c r="G2215" s="451"/>
    </row>
    <row r="2216" spans="1:7" x14ac:dyDescent="0.25">
      <c r="B2216" s="449"/>
      <c r="C2216" s="83" t="str">
        <f ca="1">IF(OFFSET(Zdroj!AM$16,A2212-1,0)=0,"",CONCATENATE("A",$A$2+4," - ",Zdroj!$AM$15))</f>
        <v/>
      </c>
      <c r="D2216" s="81" t="str">
        <f ca="1">IF(C2216="","",CONCATENATE(OFFSET(Zdroj!AM$16,A2212-1,0)," - ",OFFSET(Zdroj!BS$16,A2212-1,0)))</f>
        <v/>
      </c>
      <c r="E2216" s="35" t="str">
        <f ca="1">IF(C2216="","",OFFSET(Zdroj!BT$16,A2212-1,0))</f>
        <v/>
      </c>
      <c r="F2216" s="450"/>
      <c r="G2216" s="451"/>
    </row>
    <row r="2217" spans="1:7" x14ac:dyDescent="0.25">
      <c r="B2217" s="449"/>
      <c r="C2217" s="83" t="str">
        <f ca="1">IF(OFFSET(Zdroj!AN$16,A2212-1,0)=0,"",CONCATENATE("A",$A$2+5," - ",Zdroj!$AN$15))</f>
        <v/>
      </c>
      <c r="D2217" s="81" t="str">
        <f ca="1">IF(C2217="","",CONCATENATE(OFFSET(Zdroj!AN$16,A2212-1,0)," - ",OFFSET(Zdroj!BU$16,A2212-1,0)))</f>
        <v/>
      </c>
      <c r="E2217" s="35" t="str">
        <f ca="1">IF(C2217="","",OFFSET(Zdroj!BV$16,A2212-1,0))</f>
        <v/>
      </c>
      <c r="F2217" s="450"/>
      <c r="G2217" s="451"/>
    </row>
    <row r="2218" spans="1:7" x14ac:dyDescent="0.25">
      <c r="B2218" s="449"/>
      <c r="C2218" s="83" t="str">
        <f ca="1">IF(OFFSET(Zdroj!AO$16,A2212-1,0)=0,"",CONCATENATE("B",$A$2," - ",Zdroj!$AO$15))</f>
        <v/>
      </c>
      <c r="D2218" s="81" t="str">
        <f ca="1">IF(C2218="","",CONCATENATE(OFFSET(Zdroj!AO$16,A2212-1,0)))</f>
        <v/>
      </c>
      <c r="E2218" s="35" t="str">
        <f ca="1">IF(C2218="","",OFFSET(Zdroj!AP$16,A2212-1,0))</f>
        <v/>
      </c>
      <c r="F2218" s="450" t="str">
        <f t="shared" ref="F2218" ca="1" si="514">IF(SUM(E2218:E2226)=0,"",SUM(E2218:E2226))</f>
        <v/>
      </c>
      <c r="G2218" s="451"/>
    </row>
    <row r="2219" spans="1:7" x14ac:dyDescent="0.25">
      <c r="B2219" s="449"/>
      <c r="C2219" s="83" t="str">
        <f ca="1">IF(OFFSET(Zdroj!AQ$16,A2212-1,0)=0,"",CONCATENATE("B",$A$2+1," - ",Zdroj!$AQ$15))</f>
        <v/>
      </c>
      <c r="D2219" s="81" t="str">
        <f ca="1">IF(C2219="","",CONCATENATE(OFFSET(Zdroj!AQ$16,A2212-1,0)))</f>
        <v/>
      </c>
      <c r="E2219" s="35" t="str">
        <f ca="1">IF(C2219="","",OFFSET(Zdroj!AR$16,A2212-1,0))</f>
        <v/>
      </c>
      <c r="F2219" s="450"/>
      <c r="G2219" s="451"/>
    </row>
    <row r="2220" spans="1:7" x14ac:dyDescent="0.25">
      <c r="B2220" s="449"/>
      <c r="C2220" s="83" t="str">
        <f ca="1">IF(OFFSET(Zdroj!AS$16,A2212-1,0)=0,"",CONCATENATE("B",$A$2+2," - ",Zdroj!$AS$15))</f>
        <v/>
      </c>
      <c r="D2220" s="81" t="str">
        <f ca="1">IF(C2220="","",CONCATENATE(OFFSET(Zdroj!AS$16,A2212-1,0)))</f>
        <v/>
      </c>
      <c r="E2220" s="35" t="str">
        <f ca="1">IF(C2220="","",OFFSET(Zdroj!AT$16,A2212-1,0))</f>
        <v/>
      </c>
      <c r="F2220" s="450"/>
      <c r="G2220" s="451"/>
    </row>
    <row r="2221" spans="1:7" x14ac:dyDescent="0.25">
      <c r="B2221" s="449"/>
      <c r="C2221" s="83" t="str">
        <f ca="1">IF(OFFSET(Zdroj!AU$16,A2212-1,0)=0,"",CONCATENATE("B",$A$2+3," - ",Zdroj!$AU$15))</f>
        <v/>
      </c>
      <c r="D2221" s="81" t="str">
        <f ca="1">IF(C2221="","",CONCATENATE(OFFSET(Zdroj!AU$16,A2212-1,0)))</f>
        <v/>
      </c>
      <c r="E2221" s="35" t="str">
        <f ca="1">IF(C2221="","",OFFSET(Zdroj!AV$16,A2212-1,0))</f>
        <v/>
      </c>
      <c r="F2221" s="450"/>
      <c r="G2221" s="451"/>
    </row>
    <row r="2222" spans="1:7" x14ac:dyDescent="0.25">
      <c r="B2222" s="449"/>
      <c r="C2222" s="83" t="str">
        <f ca="1">IF(OFFSET(Zdroj!AW$16,A2212-1,0)=0,"",CONCATENATE("B",$A$2+4," - ",Zdroj!$AW$15))</f>
        <v/>
      </c>
      <c r="D2222" s="81" t="str">
        <f ca="1">IF(C2222="","",CONCATENATE(OFFSET(Zdroj!AW$16,A2212-1,0)))</f>
        <v/>
      </c>
      <c r="E2222" s="35" t="str">
        <f ca="1">IF(C2222="","",OFFSET(Zdroj!AX$16,A2212-1,0))</f>
        <v/>
      </c>
      <c r="F2222" s="450"/>
      <c r="G2222" s="451"/>
    </row>
    <row r="2223" spans="1:7" x14ac:dyDescent="0.25">
      <c r="B2223" s="449"/>
      <c r="C2223" s="83" t="str">
        <f ca="1">IF(OFFSET(Zdroj!AY$16,A2212-1,0)=0,"",CONCATENATE("B",$A$2+5," - ",Zdroj!$AY$15))</f>
        <v/>
      </c>
      <c r="D2223" s="81" t="str">
        <f ca="1">IF(C2223="","",CONCATENATE(OFFSET(Zdroj!AY$16,A2212-1,0)))</f>
        <v/>
      </c>
      <c r="E2223" s="35" t="str">
        <f ca="1">IF(C2223="","",OFFSET(Zdroj!AZ$16,A2212-1,0))</f>
        <v/>
      </c>
      <c r="F2223" s="450"/>
      <c r="G2223" s="451"/>
    </row>
    <row r="2224" spans="1:7" x14ac:dyDescent="0.25">
      <c r="B2224" s="449"/>
      <c r="C2224" s="83" t="str">
        <f ca="1">IF(OFFSET(Zdroj!BA$16,A2212-1,0)=0,"",CONCATENATE("B",$A$2+6," - ",Zdroj!$BA$15))</f>
        <v/>
      </c>
      <c r="D2224" s="81" t="str">
        <f ca="1">IF(C2224="","",CONCATENATE(OFFSET(Zdroj!BA$16,A2212-1,0)))</f>
        <v/>
      </c>
      <c r="E2224" s="35" t="str">
        <f ca="1">IF(C2224="","",OFFSET(Zdroj!BB$16,A2212-1,0))</f>
        <v/>
      </c>
      <c r="F2224" s="450"/>
      <c r="G2224" s="451"/>
    </row>
    <row r="2225" spans="1:7" x14ac:dyDescent="0.25">
      <c r="B2225" s="449"/>
      <c r="C2225" s="83" t="str">
        <f ca="1">IF(OFFSET(Zdroj!BC$16,A2212-1,0)=0,"",CONCATENATE("B",$A$2+7," - ",Zdroj!$BC$15))</f>
        <v/>
      </c>
      <c r="D2225" s="81" t="str">
        <f ca="1">IF(C2225="","",CONCATENATE(OFFSET(Zdroj!BC$16,A2212-1,0)))</f>
        <v/>
      </c>
      <c r="E2225" s="35" t="str">
        <f ca="1">IF(C2225="","",OFFSET(Zdroj!BD$16,A2212-1,0))</f>
        <v/>
      </c>
      <c r="F2225" s="450"/>
      <c r="G2225" s="451"/>
    </row>
    <row r="2226" spans="1:7" x14ac:dyDescent="0.25">
      <c r="B2226" s="449"/>
      <c r="C2226" s="83" t="str">
        <f ca="1">IF(OFFSET(Zdroj!BE$16,A2212-1,0)=0,"",CONCATENATE("B",$A$2+8," - ",Zdroj!$BE$15))</f>
        <v/>
      </c>
      <c r="D2226" s="81" t="str">
        <f ca="1">IF(C2226="","",CONCATENATE(OFFSET(Zdroj!BE$16,A2212-1,0)))</f>
        <v/>
      </c>
      <c r="E2226" s="35" t="str">
        <f ca="1">IF(C2226="","",OFFSET(Zdroj!BF$16,A2212-1,0))</f>
        <v/>
      </c>
      <c r="F2226" s="450"/>
      <c r="G2226" s="451"/>
    </row>
    <row r="2227" spans="1:7" x14ac:dyDescent="0.25">
      <c r="B2227" s="449"/>
      <c r="C2227" s="83" t="str">
        <f ca="1">IF(OFFSET(Zdroj!BG$16,A2212-1,0)=0,"",CONCATENATE("C",$A$2," - ",Zdroj!$BG$15))</f>
        <v/>
      </c>
      <c r="D2227" s="81" t="str">
        <f ca="1">IF(C2227="","",CONCATENATE(OFFSET(Zdroj!BG$16,A2212-1,0)))</f>
        <v/>
      </c>
      <c r="E2227" s="35" t="str">
        <f ca="1">IF(C2227="","",OFFSET(Zdroj!BH$16,A2212-1,0))</f>
        <v/>
      </c>
      <c r="F2227" s="450" t="str">
        <f t="shared" ref="F2227" ca="1" si="515">IF(SUM(E2227:E2228)=0,"",SUM(E2227:E2228))</f>
        <v/>
      </c>
      <c r="G2227" s="451"/>
    </row>
    <row r="2228" spans="1:7" x14ac:dyDescent="0.25">
      <c r="B2228" s="449"/>
      <c r="C2228" s="83" t="str">
        <f ca="1">IF(OFFSET(Zdroj!BI$16,A2212-1,0)=0,"",CONCATENATE("C",$A$2+1," - ",Zdroj!$BI$15))</f>
        <v/>
      </c>
      <c r="D2228" s="81" t="str">
        <f ca="1">IF(C2228="","",CONCATENATE(OFFSET(Zdroj!BI$16,A2212-1,0)))</f>
        <v/>
      </c>
      <c r="E2228" s="35" t="str">
        <f ca="1">IF(C2228="","",OFFSET(Zdroj!BJ$16,A2212-1,0))</f>
        <v/>
      </c>
      <c r="F2228" s="450"/>
      <c r="G2228" s="451"/>
    </row>
    <row r="2229" spans="1:7" x14ac:dyDescent="0.25">
      <c r="A2229">
        <f>SUM((ROW()+15)/17)</f>
        <v>132</v>
      </c>
      <c r="B2229" s="449" t="str">
        <f ca="1">IF(OFFSET(Zdroj!$B$16,A2229-1,0)&gt;0,CONCATENATE(A2229,"
","___ ","
",OFFSET(Zdroj!$B$16,A2229-1,0)),"")</f>
        <v/>
      </c>
      <c r="C2229" s="83" t="str">
        <f ca="1">IF(OFFSET(Zdroj!AI$16,A2229-1,0)=0,"",CONCATENATE("A",$A$2," - ",Zdroj!$AI$15))</f>
        <v/>
      </c>
      <c r="D2229" s="81" t="str">
        <f ca="1">IF(C2229="","",CONCATENATE(OFFSET(Zdroj!AI$16,A2229-1,0)," - ",OFFSET(Zdroj!BK$16,A2229-1,0)))</f>
        <v/>
      </c>
      <c r="E2229" s="35" t="str">
        <f ca="1">IF(C2229="","",OFFSET(Zdroj!BL$16,A2229-1,0))</f>
        <v/>
      </c>
      <c r="F2229" s="450" t="str">
        <f t="shared" ref="F2229" ca="1" si="516">IF(SUM(E2229:E2234)=0,"",SUM(E2229:E2234))</f>
        <v/>
      </c>
      <c r="G2229" s="451" t="str">
        <f t="shared" ref="G2229" ca="1" si="517">IF(SUM(E2229:E2245)=0,"",SUM(E2229:E2245))</f>
        <v/>
      </c>
    </row>
    <row r="2230" spans="1:7" x14ac:dyDescent="0.25">
      <c r="B2230" s="449"/>
      <c r="C2230" s="83" t="str">
        <f ca="1">IF(OFFSET(Zdroj!AJ$16,A2229-1,0)=0,"",CONCATENATE("A",$A$2+1," - ",Zdroj!$AJ$15))</f>
        <v/>
      </c>
      <c r="D2230" s="81" t="str">
        <f ca="1">IF(C2230="","",CONCATENATE(OFFSET(Zdroj!AJ$16,A2229-1,0)," - ",OFFSET(Zdroj!BM$16,A2229-1,0)))</f>
        <v/>
      </c>
      <c r="E2230" s="35" t="str">
        <f ca="1">IF(C2230="","",OFFSET(Zdroj!BN$16,A2229-1,0))</f>
        <v/>
      </c>
      <c r="F2230" s="450"/>
      <c r="G2230" s="451"/>
    </row>
    <row r="2231" spans="1:7" x14ac:dyDescent="0.25">
      <c r="B2231" s="449"/>
      <c r="C2231" s="83" t="str">
        <f ca="1">IF(OFFSET(Zdroj!AK$16,A2229-1,0)=0,"",CONCATENATE("A",$A$2+2," - ",Zdroj!$AK$15))</f>
        <v/>
      </c>
      <c r="D2231" s="81" t="str">
        <f ca="1">IF(C2231="","",CONCATENATE(OFFSET(Zdroj!AK$16,A2229-1,0)," - ",OFFSET(Zdroj!BO$16,A2229-1,0)))</f>
        <v/>
      </c>
      <c r="E2231" s="35" t="str">
        <f ca="1">IF(C2231="","",OFFSET(Zdroj!BP$16,A2229-1,0))</f>
        <v/>
      </c>
      <c r="F2231" s="450"/>
      <c r="G2231" s="451"/>
    </row>
    <row r="2232" spans="1:7" x14ac:dyDescent="0.25">
      <c r="B2232" s="449"/>
      <c r="C2232" s="83" t="str">
        <f ca="1">IF(OFFSET(Zdroj!AL$16,A2229-1,0)=0,"",CONCATENATE("A",$A$2+3," - ",Zdroj!$AL$15))</f>
        <v/>
      </c>
      <c r="D2232" s="81" t="str">
        <f ca="1">IF(C2232="","",CONCATENATE(OFFSET(Zdroj!AL$16,A2229-1,0)," - ",OFFSET(Zdroj!BQ$16,A2229-1,0)))</f>
        <v/>
      </c>
      <c r="E2232" s="35" t="str">
        <f ca="1">IF(C2232="","",OFFSET(Zdroj!BR$16,A2229-1,0))</f>
        <v/>
      </c>
      <c r="F2232" s="450"/>
      <c r="G2232" s="451"/>
    </row>
    <row r="2233" spans="1:7" x14ac:dyDescent="0.25">
      <c r="B2233" s="449"/>
      <c r="C2233" s="83" t="str">
        <f ca="1">IF(OFFSET(Zdroj!AM$16,A2229-1,0)=0,"",CONCATENATE("A",$A$2+4," - ",Zdroj!$AM$15))</f>
        <v/>
      </c>
      <c r="D2233" s="81" t="str">
        <f ca="1">IF(C2233="","",CONCATENATE(OFFSET(Zdroj!AM$16,A2229-1,0)," - ",OFFSET(Zdroj!BS$16,A2229-1,0)))</f>
        <v/>
      </c>
      <c r="E2233" s="35" t="str">
        <f ca="1">IF(C2233="","",OFFSET(Zdroj!BT$16,A2229-1,0))</f>
        <v/>
      </c>
      <c r="F2233" s="450"/>
      <c r="G2233" s="451"/>
    </row>
    <row r="2234" spans="1:7" x14ac:dyDescent="0.25">
      <c r="B2234" s="449"/>
      <c r="C2234" s="83" t="str">
        <f ca="1">IF(OFFSET(Zdroj!AN$16,A2229-1,0)=0,"",CONCATENATE("A",$A$2+5," - ",Zdroj!$AN$15))</f>
        <v/>
      </c>
      <c r="D2234" s="81" t="str">
        <f ca="1">IF(C2234="","",CONCATENATE(OFFSET(Zdroj!AN$16,A2229-1,0)," - ",OFFSET(Zdroj!BU$16,A2229-1,0)))</f>
        <v/>
      </c>
      <c r="E2234" s="35" t="str">
        <f ca="1">IF(C2234="","",OFFSET(Zdroj!BV$16,A2229-1,0))</f>
        <v/>
      </c>
      <c r="F2234" s="450"/>
      <c r="G2234" s="451"/>
    </row>
    <row r="2235" spans="1:7" x14ac:dyDescent="0.25">
      <c r="B2235" s="449"/>
      <c r="C2235" s="83" t="str">
        <f ca="1">IF(OFFSET(Zdroj!AO$16,A2229-1,0)=0,"",CONCATENATE("B",$A$2," - ",Zdroj!$AO$15))</f>
        <v/>
      </c>
      <c r="D2235" s="81" t="str">
        <f ca="1">IF(C2235="","",CONCATENATE(OFFSET(Zdroj!AO$16,A2229-1,0)))</f>
        <v/>
      </c>
      <c r="E2235" s="35" t="str">
        <f ca="1">IF(C2235="","",OFFSET(Zdroj!AP$16,A2229-1,0))</f>
        <v/>
      </c>
      <c r="F2235" s="450" t="str">
        <f t="shared" ref="F2235" ca="1" si="518">IF(SUM(E2235:E2243)=0,"",SUM(E2235:E2243))</f>
        <v/>
      </c>
      <c r="G2235" s="451"/>
    </row>
    <row r="2236" spans="1:7" x14ac:dyDescent="0.25">
      <c r="B2236" s="449"/>
      <c r="C2236" s="83" t="str">
        <f ca="1">IF(OFFSET(Zdroj!AQ$16,A2229-1,0)=0,"",CONCATENATE("B",$A$2+1," - ",Zdroj!$AQ$15))</f>
        <v/>
      </c>
      <c r="D2236" s="81" t="str">
        <f ca="1">IF(C2236="","",CONCATENATE(OFFSET(Zdroj!AQ$16,A2229-1,0)))</f>
        <v/>
      </c>
      <c r="E2236" s="35" t="str">
        <f ca="1">IF(C2236="","",OFFSET(Zdroj!AR$16,A2229-1,0))</f>
        <v/>
      </c>
      <c r="F2236" s="450"/>
      <c r="G2236" s="451"/>
    </row>
    <row r="2237" spans="1:7" x14ac:dyDescent="0.25">
      <c r="B2237" s="449"/>
      <c r="C2237" s="83" t="str">
        <f ca="1">IF(OFFSET(Zdroj!AS$16,A2229-1,0)=0,"",CONCATENATE("B",$A$2+2," - ",Zdroj!$AS$15))</f>
        <v/>
      </c>
      <c r="D2237" s="81" t="str">
        <f ca="1">IF(C2237="","",CONCATENATE(OFFSET(Zdroj!AS$16,A2229-1,0)))</f>
        <v/>
      </c>
      <c r="E2237" s="35" t="str">
        <f ca="1">IF(C2237="","",OFFSET(Zdroj!AT$16,A2229-1,0))</f>
        <v/>
      </c>
      <c r="F2237" s="450"/>
      <c r="G2237" s="451"/>
    </row>
    <row r="2238" spans="1:7" x14ac:dyDescent="0.25">
      <c r="B2238" s="449"/>
      <c r="C2238" s="83" t="str">
        <f ca="1">IF(OFFSET(Zdroj!AU$16,A2229-1,0)=0,"",CONCATENATE("B",$A$2+3," - ",Zdroj!$AU$15))</f>
        <v/>
      </c>
      <c r="D2238" s="81" t="str">
        <f ca="1">IF(C2238="","",CONCATENATE(OFFSET(Zdroj!AU$16,A2229-1,0)))</f>
        <v/>
      </c>
      <c r="E2238" s="35" t="str">
        <f ca="1">IF(C2238="","",OFFSET(Zdroj!AV$16,A2229-1,0))</f>
        <v/>
      </c>
      <c r="F2238" s="450"/>
      <c r="G2238" s="451"/>
    </row>
    <row r="2239" spans="1:7" x14ac:dyDescent="0.25">
      <c r="B2239" s="449"/>
      <c r="C2239" s="83" t="str">
        <f ca="1">IF(OFFSET(Zdroj!AW$16,A2229-1,0)=0,"",CONCATENATE("B",$A$2+4," - ",Zdroj!$AW$15))</f>
        <v/>
      </c>
      <c r="D2239" s="81" t="str">
        <f ca="1">IF(C2239="","",CONCATENATE(OFFSET(Zdroj!AW$16,A2229-1,0)))</f>
        <v/>
      </c>
      <c r="E2239" s="35" t="str">
        <f ca="1">IF(C2239="","",OFFSET(Zdroj!AX$16,A2229-1,0))</f>
        <v/>
      </c>
      <c r="F2239" s="450"/>
      <c r="G2239" s="451"/>
    </row>
    <row r="2240" spans="1:7" x14ac:dyDescent="0.25">
      <c r="B2240" s="449"/>
      <c r="C2240" s="83" t="str">
        <f ca="1">IF(OFFSET(Zdroj!AY$16,A2229-1,0)=0,"",CONCATENATE("B",$A$2+5," - ",Zdroj!$AY$15))</f>
        <v/>
      </c>
      <c r="D2240" s="81" t="str">
        <f ca="1">IF(C2240="","",CONCATENATE(OFFSET(Zdroj!AY$16,A2229-1,0)))</f>
        <v/>
      </c>
      <c r="E2240" s="35" t="str">
        <f ca="1">IF(C2240="","",OFFSET(Zdroj!AZ$16,A2229-1,0))</f>
        <v/>
      </c>
      <c r="F2240" s="450"/>
      <c r="G2240" s="451"/>
    </row>
    <row r="2241" spans="1:7" x14ac:dyDescent="0.25">
      <c r="B2241" s="449"/>
      <c r="C2241" s="83" t="str">
        <f ca="1">IF(OFFSET(Zdroj!BA$16,A2229-1,0)=0,"",CONCATENATE("B",$A$2+6," - ",Zdroj!$BA$15))</f>
        <v/>
      </c>
      <c r="D2241" s="81" t="str">
        <f ca="1">IF(C2241="","",CONCATENATE(OFFSET(Zdroj!BA$16,A2229-1,0)))</f>
        <v/>
      </c>
      <c r="E2241" s="35" t="str">
        <f ca="1">IF(C2241="","",OFFSET(Zdroj!BB$16,A2229-1,0))</f>
        <v/>
      </c>
      <c r="F2241" s="450"/>
      <c r="G2241" s="451"/>
    </row>
    <row r="2242" spans="1:7" x14ac:dyDescent="0.25">
      <c r="B2242" s="449"/>
      <c r="C2242" s="83" t="str">
        <f ca="1">IF(OFFSET(Zdroj!BC$16,A2229-1,0)=0,"",CONCATENATE("B",$A$2+7," - ",Zdroj!$BC$15))</f>
        <v/>
      </c>
      <c r="D2242" s="81" t="str">
        <f ca="1">IF(C2242="","",CONCATENATE(OFFSET(Zdroj!BC$16,A2229-1,0)))</f>
        <v/>
      </c>
      <c r="E2242" s="35" t="str">
        <f ca="1">IF(C2242="","",OFFSET(Zdroj!BD$16,A2229-1,0))</f>
        <v/>
      </c>
      <c r="F2242" s="450"/>
      <c r="G2242" s="451"/>
    </row>
    <row r="2243" spans="1:7" x14ac:dyDescent="0.25">
      <c r="B2243" s="449"/>
      <c r="C2243" s="83" t="str">
        <f ca="1">IF(OFFSET(Zdroj!BE$16,A2229-1,0)=0,"",CONCATENATE("B",$A$2+8," - ",Zdroj!$BE$15))</f>
        <v/>
      </c>
      <c r="D2243" s="81" t="str">
        <f ca="1">IF(C2243="","",CONCATENATE(OFFSET(Zdroj!BE$16,A2229-1,0)))</f>
        <v/>
      </c>
      <c r="E2243" s="35" t="str">
        <f ca="1">IF(C2243="","",OFFSET(Zdroj!BF$16,A2229-1,0))</f>
        <v/>
      </c>
      <c r="F2243" s="450"/>
      <c r="G2243" s="451"/>
    </row>
    <row r="2244" spans="1:7" x14ac:dyDescent="0.25">
      <c r="B2244" s="449"/>
      <c r="C2244" s="83" t="str">
        <f ca="1">IF(OFFSET(Zdroj!BG$16,A2229-1,0)=0,"",CONCATENATE("C",$A$2," - ",Zdroj!$BG$15))</f>
        <v/>
      </c>
      <c r="D2244" s="81" t="str">
        <f ca="1">IF(C2244="","",CONCATENATE(OFFSET(Zdroj!BG$16,A2229-1,0)))</f>
        <v/>
      </c>
      <c r="E2244" s="35" t="str">
        <f ca="1">IF(C2244="","",OFFSET(Zdroj!BH$16,A2229-1,0))</f>
        <v/>
      </c>
      <c r="F2244" s="450" t="str">
        <f t="shared" ref="F2244" ca="1" si="519">IF(SUM(E2244:E2245)=0,"",SUM(E2244:E2245))</f>
        <v/>
      </c>
      <c r="G2244" s="451"/>
    </row>
    <row r="2245" spans="1:7" x14ac:dyDescent="0.25">
      <c r="B2245" s="449"/>
      <c r="C2245" s="83" t="str">
        <f ca="1">IF(OFFSET(Zdroj!BI$16,A2229-1,0)=0,"",CONCATENATE("C",$A$2+1," - ",Zdroj!$BI$15))</f>
        <v/>
      </c>
      <c r="D2245" s="81" t="str">
        <f ca="1">IF(C2245="","",CONCATENATE(OFFSET(Zdroj!BI$16,A2229-1,0)))</f>
        <v/>
      </c>
      <c r="E2245" s="35" t="str">
        <f ca="1">IF(C2245="","",OFFSET(Zdroj!BJ$16,A2229-1,0))</f>
        <v/>
      </c>
      <c r="F2245" s="450"/>
      <c r="G2245" s="451"/>
    </row>
    <row r="2246" spans="1:7" x14ac:dyDescent="0.25">
      <c r="A2246">
        <f>SUM((ROW()+15)/17)</f>
        <v>133</v>
      </c>
      <c r="B2246" s="449" t="str">
        <f ca="1">IF(OFFSET(Zdroj!$B$16,A2246-1,0)&gt;0,CONCATENATE(A2246,"
","___ ","
",OFFSET(Zdroj!$B$16,A2246-1,0)),"")</f>
        <v/>
      </c>
      <c r="C2246" s="83" t="str">
        <f ca="1">IF(OFFSET(Zdroj!AI$16,A2246-1,0)=0,"",CONCATENATE("A",$A$2," - ",Zdroj!$AI$15))</f>
        <v/>
      </c>
      <c r="D2246" s="81" t="str">
        <f ca="1">IF(C2246="","",CONCATENATE(OFFSET(Zdroj!AI$16,A2246-1,0)," - ",OFFSET(Zdroj!BK$16,A2246-1,0)))</f>
        <v/>
      </c>
      <c r="E2246" s="35" t="str">
        <f ca="1">IF(C2246="","",OFFSET(Zdroj!BL$16,A2246-1,0))</f>
        <v/>
      </c>
      <c r="F2246" s="450" t="str">
        <f t="shared" ref="F2246" ca="1" si="520">IF(SUM(E2246:E2251)=0,"",SUM(E2246:E2251))</f>
        <v/>
      </c>
      <c r="G2246" s="451" t="str">
        <f t="shared" ref="G2246" ca="1" si="521">IF(SUM(E2246:E2262)=0,"",SUM(E2246:E2262))</f>
        <v/>
      </c>
    </row>
    <row r="2247" spans="1:7" x14ac:dyDescent="0.25">
      <c r="B2247" s="449"/>
      <c r="C2247" s="83" t="str">
        <f ca="1">IF(OFFSET(Zdroj!AJ$16,A2246-1,0)=0,"",CONCATENATE("A",$A$2+1," - ",Zdroj!$AJ$15))</f>
        <v/>
      </c>
      <c r="D2247" s="81" t="str">
        <f ca="1">IF(C2247="","",CONCATENATE(OFFSET(Zdroj!AJ$16,A2246-1,0)," - ",OFFSET(Zdroj!BM$16,A2246-1,0)))</f>
        <v/>
      </c>
      <c r="E2247" s="35" t="str">
        <f ca="1">IF(C2247="","",OFFSET(Zdroj!BN$16,A2246-1,0))</f>
        <v/>
      </c>
      <c r="F2247" s="450"/>
      <c r="G2247" s="451"/>
    </row>
    <row r="2248" spans="1:7" x14ac:dyDescent="0.25">
      <c r="B2248" s="449"/>
      <c r="C2248" s="83" t="str">
        <f ca="1">IF(OFFSET(Zdroj!AK$16,A2246-1,0)=0,"",CONCATENATE("A",$A$2+2," - ",Zdroj!$AK$15))</f>
        <v/>
      </c>
      <c r="D2248" s="81" t="str">
        <f ca="1">IF(C2248="","",CONCATENATE(OFFSET(Zdroj!AK$16,A2246-1,0)," - ",OFFSET(Zdroj!BO$16,A2246-1,0)))</f>
        <v/>
      </c>
      <c r="E2248" s="35" t="str">
        <f ca="1">IF(C2248="","",OFFSET(Zdroj!BP$16,A2246-1,0))</f>
        <v/>
      </c>
      <c r="F2248" s="450"/>
      <c r="G2248" s="451"/>
    </row>
    <row r="2249" spans="1:7" x14ac:dyDescent="0.25">
      <c r="B2249" s="449"/>
      <c r="C2249" s="83" t="str">
        <f ca="1">IF(OFFSET(Zdroj!AL$16,A2246-1,0)=0,"",CONCATENATE("A",$A$2+3," - ",Zdroj!$AL$15))</f>
        <v/>
      </c>
      <c r="D2249" s="81" t="str">
        <f ca="1">IF(C2249="","",CONCATENATE(OFFSET(Zdroj!AL$16,A2246-1,0)," - ",OFFSET(Zdroj!BQ$16,A2246-1,0)))</f>
        <v/>
      </c>
      <c r="E2249" s="35" t="str">
        <f ca="1">IF(C2249="","",OFFSET(Zdroj!BR$16,A2246-1,0))</f>
        <v/>
      </c>
      <c r="F2249" s="450"/>
      <c r="G2249" s="451"/>
    </row>
    <row r="2250" spans="1:7" x14ac:dyDescent="0.25">
      <c r="B2250" s="449"/>
      <c r="C2250" s="83" t="str">
        <f ca="1">IF(OFFSET(Zdroj!AM$16,A2246-1,0)=0,"",CONCATENATE("A",$A$2+4," - ",Zdroj!$AM$15))</f>
        <v/>
      </c>
      <c r="D2250" s="81" t="str">
        <f ca="1">IF(C2250="","",CONCATENATE(OFFSET(Zdroj!AM$16,A2246-1,0)," - ",OFFSET(Zdroj!BS$16,A2246-1,0)))</f>
        <v/>
      </c>
      <c r="E2250" s="35" t="str">
        <f ca="1">IF(C2250="","",OFFSET(Zdroj!BT$16,A2246-1,0))</f>
        <v/>
      </c>
      <c r="F2250" s="450"/>
      <c r="G2250" s="451"/>
    </row>
    <row r="2251" spans="1:7" x14ac:dyDescent="0.25">
      <c r="B2251" s="449"/>
      <c r="C2251" s="83" t="str">
        <f ca="1">IF(OFFSET(Zdroj!AN$16,A2246-1,0)=0,"",CONCATENATE("A",$A$2+5," - ",Zdroj!$AN$15))</f>
        <v/>
      </c>
      <c r="D2251" s="81" t="str">
        <f ca="1">IF(C2251="","",CONCATENATE(OFFSET(Zdroj!AN$16,A2246-1,0)," - ",OFFSET(Zdroj!BU$16,A2246-1,0)))</f>
        <v/>
      </c>
      <c r="E2251" s="35" t="str">
        <f ca="1">IF(C2251="","",OFFSET(Zdroj!BV$16,A2246-1,0))</f>
        <v/>
      </c>
      <c r="F2251" s="450"/>
      <c r="G2251" s="451"/>
    </row>
    <row r="2252" spans="1:7" x14ac:dyDescent="0.25">
      <c r="B2252" s="449"/>
      <c r="C2252" s="83" t="str">
        <f ca="1">IF(OFFSET(Zdroj!AO$16,A2246-1,0)=0,"",CONCATENATE("B",$A$2," - ",Zdroj!$AO$15))</f>
        <v/>
      </c>
      <c r="D2252" s="81" t="str">
        <f ca="1">IF(C2252="","",CONCATENATE(OFFSET(Zdroj!AO$16,A2246-1,0)))</f>
        <v/>
      </c>
      <c r="E2252" s="35" t="str">
        <f ca="1">IF(C2252="","",OFFSET(Zdroj!AP$16,A2246-1,0))</f>
        <v/>
      </c>
      <c r="F2252" s="450" t="str">
        <f t="shared" ref="F2252" ca="1" si="522">IF(SUM(E2252:E2260)=0,"",SUM(E2252:E2260))</f>
        <v/>
      </c>
      <c r="G2252" s="451"/>
    </row>
    <row r="2253" spans="1:7" x14ac:dyDescent="0.25">
      <c r="B2253" s="449"/>
      <c r="C2253" s="83" t="str">
        <f ca="1">IF(OFFSET(Zdroj!AQ$16,A2246-1,0)=0,"",CONCATENATE("B",$A$2+1," - ",Zdroj!$AQ$15))</f>
        <v/>
      </c>
      <c r="D2253" s="81" t="str">
        <f ca="1">IF(C2253="","",CONCATENATE(OFFSET(Zdroj!AQ$16,A2246-1,0)))</f>
        <v/>
      </c>
      <c r="E2253" s="35" t="str">
        <f ca="1">IF(C2253="","",OFFSET(Zdroj!AR$16,A2246-1,0))</f>
        <v/>
      </c>
      <c r="F2253" s="450"/>
      <c r="G2253" s="451"/>
    </row>
    <row r="2254" spans="1:7" x14ac:dyDescent="0.25">
      <c r="B2254" s="449"/>
      <c r="C2254" s="83" t="str">
        <f ca="1">IF(OFFSET(Zdroj!AS$16,A2246-1,0)=0,"",CONCATENATE("B",$A$2+2," - ",Zdroj!$AS$15))</f>
        <v/>
      </c>
      <c r="D2254" s="81" t="str">
        <f ca="1">IF(C2254="","",CONCATENATE(OFFSET(Zdroj!AS$16,A2246-1,0)))</f>
        <v/>
      </c>
      <c r="E2254" s="35" t="str">
        <f ca="1">IF(C2254="","",OFFSET(Zdroj!AT$16,A2246-1,0))</f>
        <v/>
      </c>
      <c r="F2254" s="450"/>
      <c r="G2254" s="451"/>
    </row>
    <row r="2255" spans="1:7" x14ac:dyDescent="0.25">
      <c r="B2255" s="449"/>
      <c r="C2255" s="83" t="str">
        <f ca="1">IF(OFFSET(Zdroj!AU$16,A2246-1,0)=0,"",CONCATENATE("B",$A$2+3," - ",Zdroj!$AU$15))</f>
        <v/>
      </c>
      <c r="D2255" s="81" t="str">
        <f ca="1">IF(C2255="","",CONCATENATE(OFFSET(Zdroj!AU$16,A2246-1,0)))</f>
        <v/>
      </c>
      <c r="E2255" s="35" t="str">
        <f ca="1">IF(C2255="","",OFFSET(Zdroj!AV$16,A2246-1,0))</f>
        <v/>
      </c>
      <c r="F2255" s="450"/>
      <c r="G2255" s="451"/>
    </row>
    <row r="2256" spans="1:7" x14ac:dyDescent="0.25">
      <c r="B2256" s="449"/>
      <c r="C2256" s="83" t="str">
        <f ca="1">IF(OFFSET(Zdroj!AW$16,A2246-1,0)=0,"",CONCATENATE("B",$A$2+4," - ",Zdroj!$AW$15))</f>
        <v/>
      </c>
      <c r="D2256" s="81" t="str">
        <f ca="1">IF(C2256="","",CONCATENATE(OFFSET(Zdroj!AW$16,A2246-1,0)))</f>
        <v/>
      </c>
      <c r="E2256" s="35" t="str">
        <f ca="1">IF(C2256="","",OFFSET(Zdroj!AX$16,A2246-1,0))</f>
        <v/>
      </c>
      <c r="F2256" s="450"/>
      <c r="G2256" s="451"/>
    </row>
    <row r="2257" spans="1:7" x14ac:dyDescent="0.25">
      <c r="B2257" s="449"/>
      <c r="C2257" s="83" t="str">
        <f ca="1">IF(OFFSET(Zdroj!AY$16,A2246-1,0)=0,"",CONCATENATE("B",$A$2+5," - ",Zdroj!$AY$15))</f>
        <v/>
      </c>
      <c r="D2257" s="81" t="str">
        <f ca="1">IF(C2257="","",CONCATENATE(OFFSET(Zdroj!AY$16,A2246-1,0)))</f>
        <v/>
      </c>
      <c r="E2257" s="35" t="str">
        <f ca="1">IF(C2257="","",OFFSET(Zdroj!AZ$16,A2246-1,0))</f>
        <v/>
      </c>
      <c r="F2257" s="450"/>
      <c r="G2257" s="451"/>
    </row>
    <row r="2258" spans="1:7" x14ac:dyDescent="0.25">
      <c r="B2258" s="449"/>
      <c r="C2258" s="83" t="str">
        <f ca="1">IF(OFFSET(Zdroj!BA$16,A2246-1,0)=0,"",CONCATENATE("B",$A$2+6," - ",Zdroj!$BA$15))</f>
        <v/>
      </c>
      <c r="D2258" s="81" t="str">
        <f ca="1">IF(C2258="","",CONCATENATE(OFFSET(Zdroj!BA$16,A2246-1,0)))</f>
        <v/>
      </c>
      <c r="E2258" s="35" t="str">
        <f ca="1">IF(C2258="","",OFFSET(Zdroj!BB$16,A2246-1,0))</f>
        <v/>
      </c>
      <c r="F2258" s="450"/>
      <c r="G2258" s="451"/>
    </row>
    <row r="2259" spans="1:7" x14ac:dyDescent="0.25">
      <c r="B2259" s="449"/>
      <c r="C2259" s="83" t="str">
        <f ca="1">IF(OFFSET(Zdroj!BC$16,A2246-1,0)=0,"",CONCATENATE("B",$A$2+7," - ",Zdroj!$BC$15))</f>
        <v/>
      </c>
      <c r="D2259" s="81" t="str">
        <f ca="1">IF(C2259="","",CONCATENATE(OFFSET(Zdroj!BC$16,A2246-1,0)))</f>
        <v/>
      </c>
      <c r="E2259" s="35" t="str">
        <f ca="1">IF(C2259="","",OFFSET(Zdroj!BD$16,A2246-1,0))</f>
        <v/>
      </c>
      <c r="F2259" s="450"/>
      <c r="G2259" s="451"/>
    </row>
    <row r="2260" spans="1:7" x14ac:dyDescent="0.25">
      <c r="B2260" s="449"/>
      <c r="C2260" s="83" t="str">
        <f ca="1">IF(OFFSET(Zdroj!BE$16,A2246-1,0)=0,"",CONCATENATE("B",$A$2+8," - ",Zdroj!$BE$15))</f>
        <v/>
      </c>
      <c r="D2260" s="81" t="str">
        <f ca="1">IF(C2260="","",CONCATENATE(OFFSET(Zdroj!BE$16,A2246-1,0)))</f>
        <v/>
      </c>
      <c r="E2260" s="35" t="str">
        <f ca="1">IF(C2260="","",OFFSET(Zdroj!BF$16,A2246-1,0))</f>
        <v/>
      </c>
      <c r="F2260" s="450"/>
      <c r="G2260" s="451"/>
    </row>
    <row r="2261" spans="1:7" x14ac:dyDescent="0.25">
      <c r="B2261" s="449"/>
      <c r="C2261" s="83" t="str">
        <f ca="1">IF(OFFSET(Zdroj!BG$16,A2246-1,0)=0,"",CONCATENATE("C",$A$2," - ",Zdroj!$BG$15))</f>
        <v/>
      </c>
      <c r="D2261" s="81" t="str">
        <f ca="1">IF(C2261="","",CONCATENATE(OFFSET(Zdroj!BG$16,A2246-1,0)))</f>
        <v/>
      </c>
      <c r="E2261" s="35" t="str">
        <f ca="1">IF(C2261="","",OFFSET(Zdroj!BH$16,A2246-1,0))</f>
        <v/>
      </c>
      <c r="F2261" s="450" t="str">
        <f t="shared" ref="F2261" ca="1" si="523">IF(SUM(E2261:E2262)=0,"",SUM(E2261:E2262))</f>
        <v/>
      </c>
      <c r="G2261" s="451"/>
    </row>
    <row r="2262" spans="1:7" x14ac:dyDescent="0.25">
      <c r="B2262" s="449"/>
      <c r="C2262" s="83" t="str">
        <f ca="1">IF(OFFSET(Zdroj!BI$16,A2246-1,0)=0,"",CONCATENATE("C",$A$2+1," - ",Zdroj!$BI$15))</f>
        <v/>
      </c>
      <c r="D2262" s="81" t="str">
        <f ca="1">IF(C2262="","",CONCATENATE(OFFSET(Zdroj!BI$16,A2246-1,0)))</f>
        <v/>
      </c>
      <c r="E2262" s="35" t="str">
        <f ca="1">IF(C2262="","",OFFSET(Zdroj!BJ$16,A2246-1,0))</f>
        <v/>
      </c>
      <c r="F2262" s="450"/>
      <c r="G2262" s="451"/>
    </row>
    <row r="2263" spans="1:7" x14ac:dyDescent="0.25">
      <c r="A2263">
        <f>SUM((ROW()+15)/17)</f>
        <v>134</v>
      </c>
      <c r="B2263" s="449" t="str">
        <f ca="1">IF(OFFSET(Zdroj!$B$16,A2263-1,0)&gt;0,CONCATENATE(A2263,"
","___ ","
",OFFSET(Zdroj!$B$16,A2263-1,0)),"")</f>
        <v/>
      </c>
      <c r="C2263" s="83" t="str">
        <f ca="1">IF(OFFSET(Zdroj!AI$16,A2263-1,0)=0,"",CONCATENATE("A",$A$2," - ",Zdroj!$AI$15))</f>
        <v/>
      </c>
      <c r="D2263" s="81" t="str">
        <f ca="1">IF(C2263="","",CONCATENATE(OFFSET(Zdroj!AI$16,A2263-1,0)," - ",OFFSET(Zdroj!BK$16,A2263-1,0)))</f>
        <v/>
      </c>
      <c r="E2263" s="35" t="str">
        <f ca="1">IF(C2263="","",OFFSET(Zdroj!BL$16,A2263-1,0))</f>
        <v/>
      </c>
      <c r="F2263" s="450" t="str">
        <f t="shared" ref="F2263" ca="1" si="524">IF(SUM(E2263:E2268)=0,"",SUM(E2263:E2268))</f>
        <v/>
      </c>
      <c r="G2263" s="451" t="str">
        <f t="shared" ref="G2263" ca="1" si="525">IF(SUM(E2263:E2279)=0,"",SUM(E2263:E2279))</f>
        <v/>
      </c>
    </row>
    <row r="2264" spans="1:7" x14ac:dyDescent="0.25">
      <c r="B2264" s="449"/>
      <c r="C2264" s="83" t="str">
        <f ca="1">IF(OFFSET(Zdroj!AJ$16,A2263-1,0)=0,"",CONCATENATE("A",$A$2+1," - ",Zdroj!$AJ$15))</f>
        <v/>
      </c>
      <c r="D2264" s="81" t="str">
        <f ca="1">IF(C2264="","",CONCATENATE(OFFSET(Zdroj!AJ$16,A2263-1,0)," - ",OFFSET(Zdroj!BM$16,A2263-1,0)))</f>
        <v/>
      </c>
      <c r="E2264" s="35" t="str">
        <f ca="1">IF(C2264="","",OFFSET(Zdroj!BN$16,A2263-1,0))</f>
        <v/>
      </c>
      <c r="F2264" s="450"/>
      <c r="G2264" s="451"/>
    </row>
    <row r="2265" spans="1:7" x14ac:dyDescent="0.25">
      <c r="B2265" s="449"/>
      <c r="C2265" s="83" t="str">
        <f ca="1">IF(OFFSET(Zdroj!AK$16,A2263-1,0)=0,"",CONCATENATE("A",$A$2+2," - ",Zdroj!$AK$15))</f>
        <v/>
      </c>
      <c r="D2265" s="81" t="str">
        <f ca="1">IF(C2265="","",CONCATENATE(OFFSET(Zdroj!AK$16,A2263-1,0)," - ",OFFSET(Zdroj!BO$16,A2263-1,0)))</f>
        <v/>
      </c>
      <c r="E2265" s="35" t="str">
        <f ca="1">IF(C2265="","",OFFSET(Zdroj!BP$16,A2263-1,0))</f>
        <v/>
      </c>
      <c r="F2265" s="450"/>
      <c r="G2265" s="451"/>
    </row>
    <row r="2266" spans="1:7" x14ac:dyDescent="0.25">
      <c r="B2266" s="449"/>
      <c r="C2266" s="83" t="str">
        <f ca="1">IF(OFFSET(Zdroj!AL$16,A2263-1,0)=0,"",CONCATENATE("A",$A$2+3," - ",Zdroj!$AL$15))</f>
        <v/>
      </c>
      <c r="D2266" s="81" t="str">
        <f ca="1">IF(C2266="","",CONCATENATE(OFFSET(Zdroj!AL$16,A2263-1,0)," - ",OFFSET(Zdroj!BQ$16,A2263-1,0)))</f>
        <v/>
      </c>
      <c r="E2266" s="35" t="str">
        <f ca="1">IF(C2266="","",OFFSET(Zdroj!BR$16,A2263-1,0))</f>
        <v/>
      </c>
      <c r="F2266" s="450"/>
      <c r="G2266" s="451"/>
    </row>
    <row r="2267" spans="1:7" x14ac:dyDescent="0.25">
      <c r="B2267" s="449"/>
      <c r="C2267" s="83" t="str">
        <f ca="1">IF(OFFSET(Zdroj!AM$16,A2263-1,0)=0,"",CONCATENATE("A",$A$2+4," - ",Zdroj!$AM$15))</f>
        <v/>
      </c>
      <c r="D2267" s="81" t="str">
        <f ca="1">IF(C2267="","",CONCATENATE(OFFSET(Zdroj!AM$16,A2263-1,0)," - ",OFFSET(Zdroj!BS$16,A2263-1,0)))</f>
        <v/>
      </c>
      <c r="E2267" s="35" t="str">
        <f ca="1">IF(C2267="","",OFFSET(Zdroj!BT$16,A2263-1,0))</f>
        <v/>
      </c>
      <c r="F2267" s="450"/>
      <c r="G2267" s="451"/>
    </row>
    <row r="2268" spans="1:7" x14ac:dyDescent="0.25">
      <c r="B2268" s="449"/>
      <c r="C2268" s="83" t="str">
        <f ca="1">IF(OFFSET(Zdroj!AN$16,A2263-1,0)=0,"",CONCATENATE("A",$A$2+5," - ",Zdroj!$AN$15))</f>
        <v/>
      </c>
      <c r="D2268" s="81" t="str">
        <f ca="1">IF(C2268="","",CONCATENATE(OFFSET(Zdroj!AN$16,A2263-1,0)," - ",OFFSET(Zdroj!BU$16,A2263-1,0)))</f>
        <v/>
      </c>
      <c r="E2268" s="35" t="str">
        <f ca="1">IF(C2268="","",OFFSET(Zdroj!BV$16,A2263-1,0))</f>
        <v/>
      </c>
      <c r="F2268" s="450"/>
      <c r="G2268" s="451"/>
    </row>
    <row r="2269" spans="1:7" x14ac:dyDescent="0.25">
      <c r="B2269" s="449"/>
      <c r="C2269" s="83" t="str">
        <f ca="1">IF(OFFSET(Zdroj!AO$16,A2263-1,0)=0,"",CONCATENATE("B",$A$2," - ",Zdroj!$AO$15))</f>
        <v/>
      </c>
      <c r="D2269" s="81" t="str">
        <f ca="1">IF(C2269="","",CONCATENATE(OFFSET(Zdroj!AO$16,A2263-1,0)))</f>
        <v/>
      </c>
      <c r="E2269" s="35" t="str">
        <f ca="1">IF(C2269="","",OFFSET(Zdroj!AP$16,A2263-1,0))</f>
        <v/>
      </c>
      <c r="F2269" s="450" t="str">
        <f t="shared" ref="F2269" ca="1" si="526">IF(SUM(E2269:E2277)=0,"",SUM(E2269:E2277))</f>
        <v/>
      </c>
      <c r="G2269" s="451"/>
    </row>
    <row r="2270" spans="1:7" x14ac:dyDescent="0.25">
      <c r="B2270" s="449"/>
      <c r="C2270" s="83" t="str">
        <f ca="1">IF(OFFSET(Zdroj!AQ$16,A2263-1,0)=0,"",CONCATENATE("B",$A$2+1," - ",Zdroj!$AQ$15))</f>
        <v/>
      </c>
      <c r="D2270" s="81" t="str">
        <f ca="1">IF(C2270="","",CONCATENATE(OFFSET(Zdroj!AQ$16,A2263-1,0)))</f>
        <v/>
      </c>
      <c r="E2270" s="35" t="str">
        <f ca="1">IF(C2270="","",OFFSET(Zdroj!AR$16,A2263-1,0))</f>
        <v/>
      </c>
      <c r="F2270" s="450"/>
      <c r="G2270" s="451"/>
    </row>
    <row r="2271" spans="1:7" x14ac:dyDescent="0.25">
      <c r="B2271" s="449"/>
      <c r="C2271" s="83" t="str">
        <f ca="1">IF(OFFSET(Zdroj!AS$16,A2263-1,0)=0,"",CONCATENATE("B",$A$2+2," - ",Zdroj!$AS$15))</f>
        <v/>
      </c>
      <c r="D2271" s="81" t="str">
        <f ca="1">IF(C2271="","",CONCATENATE(OFFSET(Zdroj!AS$16,A2263-1,0)))</f>
        <v/>
      </c>
      <c r="E2271" s="35" t="str">
        <f ca="1">IF(C2271="","",OFFSET(Zdroj!AT$16,A2263-1,0))</f>
        <v/>
      </c>
      <c r="F2271" s="450"/>
      <c r="G2271" s="451"/>
    </row>
    <row r="2272" spans="1:7" x14ac:dyDescent="0.25">
      <c r="B2272" s="449"/>
      <c r="C2272" s="83" t="str">
        <f ca="1">IF(OFFSET(Zdroj!AU$16,A2263-1,0)=0,"",CONCATENATE("B",$A$2+3," - ",Zdroj!$AU$15))</f>
        <v/>
      </c>
      <c r="D2272" s="81" t="str">
        <f ca="1">IF(C2272="","",CONCATENATE(OFFSET(Zdroj!AU$16,A2263-1,0)))</f>
        <v/>
      </c>
      <c r="E2272" s="35" t="str">
        <f ca="1">IF(C2272="","",OFFSET(Zdroj!AV$16,A2263-1,0))</f>
        <v/>
      </c>
      <c r="F2272" s="450"/>
      <c r="G2272" s="451"/>
    </row>
    <row r="2273" spans="1:7" x14ac:dyDescent="0.25">
      <c r="B2273" s="449"/>
      <c r="C2273" s="83" t="str">
        <f ca="1">IF(OFFSET(Zdroj!AW$16,A2263-1,0)=0,"",CONCATENATE("B",$A$2+4," - ",Zdroj!$AW$15))</f>
        <v/>
      </c>
      <c r="D2273" s="81" t="str">
        <f ca="1">IF(C2273="","",CONCATENATE(OFFSET(Zdroj!AW$16,A2263-1,0)))</f>
        <v/>
      </c>
      <c r="E2273" s="35" t="str">
        <f ca="1">IF(C2273="","",OFFSET(Zdroj!AX$16,A2263-1,0))</f>
        <v/>
      </c>
      <c r="F2273" s="450"/>
      <c r="G2273" s="451"/>
    </row>
    <row r="2274" spans="1:7" x14ac:dyDescent="0.25">
      <c r="B2274" s="449"/>
      <c r="C2274" s="83" t="str">
        <f ca="1">IF(OFFSET(Zdroj!AY$16,A2263-1,0)=0,"",CONCATENATE("B",$A$2+5," - ",Zdroj!$AY$15))</f>
        <v/>
      </c>
      <c r="D2274" s="81" t="str">
        <f ca="1">IF(C2274="","",CONCATENATE(OFFSET(Zdroj!AY$16,A2263-1,0)))</f>
        <v/>
      </c>
      <c r="E2274" s="35" t="str">
        <f ca="1">IF(C2274="","",OFFSET(Zdroj!AZ$16,A2263-1,0))</f>
        <v/>
      </c>
      <c r="F2274" s="450"/>
      <c r="G2274" s="451"/>
    </row>
    <row r="2275" spans="1:7" x14ac:dyDescent="0.25">
      <c r="B2275" s="449"/>
      <c r="C2275" s="83" t="str">
        <f ca="1">IF(OFFSET(Zdroj!BA$16,A2263-1,0)=0,"",CONCATENATE("B",$A$2+6," - ",Zdroj!$BA$15))</f>
        <v/>
      </c>
      <c r="D2275" s="81" t="str">
        <f ca="1">IF(C2275="","",CONCATENATE(OFFSET(Zdroj!BA$16,A2263-1,0)))</f>
        <v/>
      </c>
      <c r="E2275" s="35" t="str">
        <f ca="1">IF(C2275="","",OFFSET(Zdroj!BB$16,A2263-1,0))</f>
        <v/>
      </c>
      <c r="F2275" s="450"/>
      <c r="G2275" s="451"/>
    </row>
    <row r="2276" spans="1:7" x14ac:dyDescent="0.25">
      <c r="B2276" s="449"/>
      <c r="C2276" s="83" t="str">
        <f ca="1">IF(OFFSET(Zdroj!BC$16,A2263-1,0)=0,"",CONCATENATE("B",$A$2+7," - ",Zdroj!$BC$15))</f>
        <v/>
      </c>
      <c r="D2276" s="81" t="str">
        <f ca="1">IF(C2276="","",CONCATENATE(OFFSET(Zdroj!BC$16,A2263-1,0)))</f>
        <v/>
      </c>
      <c r="E2276" s="35" t="str">
        <f ca="1">IF(C2276="","",OFFSET(Zdroj!BD$16,A2263-1,0))</f>
        <v/>
      </c>
      <c r="F2276" s="450"/>
      <c r="G2276" s="451"/>
    </row>
    <row r="2277" spans="1:7" x14ac:dyDescent="0.25">
      <c r="B2277" s="449"/>
      <c r="C2277" s="83" t="str">
        <f ca="1">IF(OFFSET(Zdroj!BE$16,A2263-1,0)=0,"",CONCATENATE("B",$A$2+8," - ",Zdroj!$BE$15))</f>
        <v/>
      </c>
      <c r="D2277" s="81" t="str">
        <f ca="1">IF(C2277="","",CONCATENATE(OFFSET(Zdroj!BE$16,A2263-1,0)))</f>
        <v/>
      </c>
      <c r="E2277" s="35" t="str">
        <f ca="1">IF(C2277="","",OFFSET(Zdroj!BF$16,A2263-1,0))</f>
        <v/>
      </c>
      <c r="F2277" s="450"/>
      <c r="G2277" s="451"/>
    </row>
    <row r="2278" spans="1:7" x14ac:dyDescent="0.25">
      <c r="B2278" s="449"/>
      <c r="C2278" s="83" t="str">
        <f ca="1">IF(OFFSET(Zdroj!BG$16,A2263-1,0)=0,"",CONCATENATE("C",$A$2," - ",Zdroj!$BG$15))</f>
        <v/>
      </c>
      <c r="D2278" s="81" t="str">
        <f ca="1">IF(C2278="","",CONCATENATE(OFFSET(Zdroj!BG$16,A2263-1,0)))</f>
        <v/>
      </c>
      <c r="E2278" s="35" t="str">
        <f ca="1">IF(C2278="","",OFFSET(Zdroj!BH$16,A2263-1,0))</f>
        <v/>
      </c>
      <c r="F2278" s="450" t="str">
        <f t="shared" ref="F2278" ca="1" si="527">IF(SUM(E2278:E2279)=0,"",SUM(E2278:E2279))</f>
        <v/>
      </c>
      <c r="G2278" s="451"/>
    </row>
    <row r="2279" spans="1:7" x14ac:dyDescent="0.25">
      <c r="B2279" s="449"/>
      <c r="C2279" s="83" t="str">
        <f ca="1">IF(OFFSET(Zdroj!BI$16,A2263-1,0)=0,"",CONCATENATE("C",$A$2+1," - ",Zdroj!$BI$15))</f>
        <v/>
      </c>
      <c r="D2279" s="81" t="str">
        <f ca="1">IF(C2279="","",CONCATENATE(OFFSET(Zdroj!BI$16,A2263-1,0)))</f>
        <v/>
      </c>
      <c r="E2279" s="35" t="str">
        <f ca="1">IF(C2279="","",OFFSET(Zdroj!BJ$16,A2263-1,0))</f>
        <v/>
      </c>
      <c r="F2279" s="450"/>
      <c r="G2279" s="451"/>
    </row>
    <row r="2280" spans="1:7" x14ac:dyDescent="0.25">
      <c r="A2280">
        <f>SUM((ROW()+15)/17)</f>
        <v>135</v>
      </c>
      <c r="B2280" s="449" t="str">
        <f ca="1">IF(OFFSET(Zdroj!$B$16,A2280-1,0)&gt;0,CONCATENATE(A2280,"
","___ ","
",OFFSET(Zdroj!$B$16,A2280-1,0)),"")</f>
        <v/>
      </c>
      <c r="C2280" s="83" t="str">
        <f ca="1">IF(OFFSET(Zdroj!AI$16,A2280-1,0)=0,"",CONCATENATE("A",$A$2," - ",Zdroj!$AI$15))</f>
        <v/>
      </c>
      <c r="D2280" s="81" t="str">
        <f ca="1">IF(C2280="","",CONCATENATE(OFFSET(Zdroj!AI$16,A2280-1,0)," - ",OFFSET(Zdroj!BK$16,A2280-1,0)))</f>
        <v/>
      </c>
      <c r="E2280" s="35" t="str">
        <f ca="1">IF(C2280="","",OFFSET(Zdroj!BL$16,A2280-1,0))</f>
        <v/>
      </c>
      <c r="F2280" s="450" t="str">
        <f t="shared" ref="F2280" ca="1" si="528">IF(SUM(E2280:E2285)=0,"",SUM(E2280:E2285))</f>
        <v/>
      </c>
      <c r="G2280" s="451" t="str">
        <f t="shared" ref="G2280" ca="1" si="529">IF(SUM(E2280:E2296)=0,"",SUM(E2280:E2296))</f>
        <v/>
      </c>
    </row>
    <row r="2281" spans="1:7" x14ac:dyDescent="0.25">
      <c r="B2281" s="449"/>
      <c r="C2281" s="83" t="str">
        <f ca="1">IF(OFFSET(Zdroj!AJ$16,A2280-1,0)=0,"",CONCATENATE("A",$A$2+1," - ",Zdroj!$AJ$15))</f>
        <v/>
      </c>
      <c r="D2281" s="81" t="str">
        <f ca="1">IF(C2281="","",CONCATENATE(OFFSET(Zdroj!AJ$16,A2280-1,0)," - ",OFFSET(Zdroj!BM$16,A2280-1,0)))</f>
        <v/>
      </c>
      <c r="E2281" s="35" t="str">
        <f ca="1">IF(C2281="","",OFFSET(Zdroj!BN$16,A2280-1,0))</f>
        <v/>
      </c>
      <c r="F2281" s="450"/>
      <c r="G2281" s="451"/>
    </row>
    <row r="2282" spans="1:7" x14ac:dyDescent="0.25">
      <c r="B2282" s="449"/>
      <c r="C2282" s="83" t="str">
        <f ca="1">IF(OFFSET(Zdroj!AK$16,A2280-1,0)=0,"",CONCATENATE("A",$A$2+2," - ",Zdroj!$AK$15))</f>
        <v/>
      </c>
      <c r="D2282" s="81" t="str">
        <f ca="1">IF(C2282="","",CONCATENATE(OFFSET(Zdroj!AK$16,A2280-1,0)," - ",OFFSET(Zdroj!BO$16,A2280-1,0)))</f>
        <v/>
      </c>
      <c r="E2282" s="35" t="str">
        <f ca="1">IF(C2282="","",OFFSET(Zdroj!BP$16,A2280-1,0))</f>
        <v/>
      </c>
      <c r="F2282" s="450"/>
      <c r="G2282" s="451"/>
    </row>
    <row r="2283" spans="1:7" x14ac:dyDescent="0.25">
      <c r="B2283" s="449"/>
      <c r="C2283" s="83" t="str">
        <f ca="1">IF(OFFSET(Zdroj!AL$16,A2280-1,0)=0,"",CONCATENATE("A",$A$2+3," - ",Zdroj!$AL$15))</f>
        <v/>
      </c>
      <c r="D2283" s="81" t="str">
        <f ca="1">IF(C2283="","",CONCATENATE(OFFSET(Zdroj!AL$16,A2280-1,0)," - ",OFFSET(Zdroj!BQ$16,A2280-1,0)))</f>
        <v/>
      </c>
      <c r="E2283" s="35" t="str">
        <f ca="1">IF(C2283="","",OFFSET(Zdroj!BR$16,A2280-1,0))</f>
        <v/>
      </c>
      <c r="F2283" s="450"/>
      <c r="G2283" s="451"/>
    </row>
    <row r="2284" spans="1:7" x14ac:dyDescent="0.25">
      <c r="B2284" s="449"/>
      <c r="C2284" s="83" t="str">
        <f ca="1">IF(OFFSET(Zdroj!AM$16,A2280-1,0)=0,"",CONCATENATE("A",$A$2+4," - ",Zdroj!$AM$15))</f>
        <v/>
      </c>
      <c r="D2284" s="81" t="str">
        <f ca="1">IF(C2284="","",CONCATENATE(OFFSET(Zdroj!AM$16,A2280-1,0)," - ",OFFSET(Zdroj!BS$16,A2280-1,0)))</f>
        <v/>
      </c>
      <c r="E2284" s="35" t="str">
        <f ca="1">IF(C2284="","",OFFSET(Zdroj!BT$16,A2280-1,0))</f>
        <v/>
      </c>
      <c r="F2284" s="450"/>
      <c r="G2284" s="451"/>
    </row>
    <row r="2285" spans="1:7" x14ac:dyDescent="0.25">
      <c r="B2285" s="449"/>
      <c r="C2285" s="83" t="str">
        <f ca="1">IF(OFFSET(Zdroj!AN$16,A2280-1,0)=0,"",CONCATENATE("A",$A$2+5," - ",Zdroj!$AN$15))</f>
        <v/>
      </c>
      <c r="D2285" s="81" t="str">
        <f ca="1">IF(C2285="","",CONCATENATE(OFFSET(Zdroj!AN$16,A2280-1,0)," - ",OFFSET(Zdroj!BU$16,A2280-1,0)))</f>
        <v/>
      </c>
      <c r="E2285" s="35" t="str">
        <f ca="1">IF(C2285="","",OFFSET(Zdroj!BV$16,A2280-1,0))</f>
        <v/>
      </c>
      <c r="F2285" s="450"/>
      <c r="G2285" s="451"/>
    </row>
    <row r="2286" spans="1:7" x14ac:dyDescent="0.25">
      <c r="B2286" s="449"/>
      <c r="C2286" s="83" t="str">
        <f ca="1">IF(OFFSET(Zdroj!AO$16,A2280-1,0)=0,"",CONCATENATE("B",$A$2," - ",Zdroj!$AO$15))</f>
        <v/>
      </c>
      <c r="D2286" s="81" t="str">
        <f ca="1">IF(C2286="","",CONCATENATE(OFFSET(Zdroj!AO$16,A2280-1,0)))</f>
        <v/>
      </c>
      <c r="E2286" s="35" t="str">
        <f ca="1">IF(C2286="","",OFFSET(Zdroj!AP$16,A2280-1,0))</f>
        <v/>
      </c>
      <c r="F2286" s="450" t="str">
        <f t="shared" ref="F2286" ca="1" si="530">IF(SUM(E2286:E2294)=0,"",SUM(E2286:E2294))</f>
        <v/>
      </c>
      <c r="G2286" s="451"/>
    </row>
    <row r="2287" spans="1:7" x14ac:dyDescent="0.25">
      <c r="B2287" s="449"/>
      <c r="C2287" s="83" t="str">
        <f ca="1">IF(OFFSET(Zdroj!AQ$16,A2280-1,0)=0,"",CONCATENATE("B",$A$2+1," - ",Zdroj!$AQ$15))</f>
        <v/>
      </c>
      <c r="D2287" s="81" t="str">
        <f ca="1">IF(C2287="","",CONCATENATE(OFFSET(Zdroj!AQ$16,A2280-1,0)))</f>
        <v/>
      </c>
      <c r="E2287" s="35" t="str">
        <f ca="1">IF(C2287="","",OFFSET(Zdroj!AR$16,A2280-1,0))</f>
        <v/>
      </c>
      <c r="F2287" s="450"/>
      <c r="G2287" s="451"/>
    </row>
    <row r="2288" spans="1:7" x14ac:dyDescent="0.25">
      <c r="B2288" s="449"/>
      <c r="C2288" s="83" t="str">
        <f ca="1">IF(OFFSET(Zdroj!AS$16,A2280-1,0)=0,"",CONCATENATE("B",$A$2+2," - ",Zdroj!$AS$15))</f>
        <v/>
      </c>
      <c r="D2288" s="81" t="str">
        <f ca="1">IF(C2288="","",CONCATENATE(OFFSET(Zdroj!AS$16,A2280-1,0)))</f>
        <v/>
      </c>
      <c r="E2288" s="35" t="str">
        <f ca="1">IF(C2288="","",OFFSET(Zdroj!AT$16,A2280-1,0))</f>
        <v/>
      </c>
      <c r="F2288" s="450"/>
      <c r="G2288" s="451"/>
    </row>
    <row r="2289" spans="1:7" x14ac:dyDescent="0.25">
      <c r="B2289" s="449"/>
      <c r="C2289" s="83" t="str">
        <f ca="1">IF(OFFSET(Zdroj!AU$16,A2280-1,0)=0,"",CONCATENATE("B",$A$2+3," - ",Zdroj!$AU$15))</f>
        <v/>
      </c>
      <c r="D2289" s="81" t="str">
        <f ca="1">IF(C2289="","",CONCATENATE(OFFSET(Zdroj!AU$16,A2280-1,0)))</f>
        <v/>
      </c>
      <c r="E2289" s="35" t="str">
        <f ca="1">IF(C2289="","",OFFSET(Zdroj!AV$16,A2280-1,0))</f>
        <v/>
      </c>
      <c r="F2289" s="450"/>
      <c r="G2289" s="451"/>
    </row>
    <row r="2290" spans="1:7" x14ac:dyDescent="0.25">
      <c r="B2290" s="449"/>
      <c r="C2290" s="83" t="str">
        <f ca="1">IF(OFFSET(Zdroj!AW$16,A2280-1,0)=0,"",CONCATENATE("B",$A$2+4," - ",Zdroj!$AW$15))</f>
        <v/>
      </c>
      <c r="D2290" s="81" t="str">
        <f ca="1">IF(C2290="","",CONCATENATE(OFFSET(Zdroj!AW$16,A2280-1,0)))</f>
        <v/>
      </c>
      <c r="E2290" s="35" t="str">
        <f ca="1">IF(C2290="","",OFFSET(Zdroj!AX$16,A2280-1,0))</f>
        <v/>
      </c>
      <c r="F2290" s="450"/>
      <c r="G2290" s="451"/>
    </row>
    <row r="2291" spans="1:7" x14ac:dyDescent="0.25">
      <c r="B2291" s="449"/>
      <c r="C2291" s="83" t="str">
        <f ca="1">IF(OFFSET(Zdroj!AY$16,A2280-1,0)=0,"",CONCATENATE("B",$A$2+5," - ",Zdroj!$AY$15))</f>
        <v/>
      </c>
      <c r="D2291" s="81" t="str">
        <f ca="1">IF(C2291="","",CONCATENATE(OFFSET(Zdroj!AY$16,A2280-1,0)))</f>
        <v/>
      </c>
      <c r="E2291" s="35" t="str">
        <f ca="1">IF(C2291="","",OFFSET(Zdroj!AZ$16,A2280-1,0))</f>
        <v/>
      </c>
      <c r="F2291" s="450"/>
      <c r="G2291" s="451"/>
    </row>
    <row r="2292" spans="1:7" x14ac:dyDescent="0.25">
      <c r="B2292" s="449"/>
      <c r="C2292" s="83" t="str">
        <f ca="1">IF(OFFSET(Zdroj!BA$16,A2280-1,0)=0,"",CONCATENATE("B",$A$2+6," - ",Zdroj!$BA$15))</f>
        <v/>
      </c>
      <c r="D2292" s="81" t="str">
        <f ca="1">IF(C2292="","",CONCATENATE(OFFSET(Zdroj!BA$16,A2280-1,0)))</f>
        <v/>
      </c>
      <c r="E2292" s="35" t="str">
        <f ca="1">IF(C2292="","",OFFSET(Zdroj!BB$16,A2280-1,0))</f>
        <v/>
      </c>
      <c r="F2292" s="450"/>
      <c r="G2292" s="451"/>
    </row>
    <row r="2293" spans="1:7" x14ac:dyDescent="0.25">
      <c r="B2293" s="449"/>
      <c r="C2293" s="83" t="str">
        <f ca="1">IF(OFFSET(Zdroj!BC$16,A2280-1,0)=0,"",CONCATENATE("B",$A$2+7," - ",Zdroj!$BC$15))</f>
        <v/>
      </c>
      <c r="D2293" s="81" t="str">
        <f ca="1">IF(C2293="","",CONCATENATE(OFFSET(Zdroj!BC$16,A2280-1,0)))</f>
        <v/>
      </c>
      <c r="E2293" s="35" t="str">
        <f ca="1">IF(C2293="","",OFFSET(Zdroj!BD$16,A2280-1,0))</f>
        <v/>
      </c>
      <c r="F2293" s="450"/>
      <c r="G2293" s="451"/>
    </row>
    <row r="2294" spans="1:7" x14ac:dyDescent="0.25">
      <c r="B2294" s="449"/>
      <c r="C2294" s="83" t="str">
        <f ca="1">IF(OFFSET(Zdroj!BE$16,A2280-1,0)=0,"",CONCATENATE("B",$A$2+8," - ",Zdroj!$BE$15))</f>
        <v/>
      </c>
      <c r="D2294" s="81" t="str">
        <f ca="1">IF(C2294="","",CONCATENATE(OFFSET(Zdroj!BE$16,A2280-1,0)))</f>
        <v/>
      </c>
      <c r="E2294" s="35" t="str">
        <f ca="1">IF(C2294="","",OFFSET(Zdroj!BF$16,A2280-1,0))</f>
        <v/>
      </c>
      <c r="F2294" s="450"/>
      <c r="G2294" s="451"/>
    </row>
    <row r="2295" spans="1:7" x14ac:dyDescent="0.25">
      <c r="B2295" s="449"/>
      <c r="C2295" s="83" t="str">
        <f ca="1">IF(OFFSET(Zdroj!BG$16,A2280-1,0)=0,"",CONCATENATE("C",$A$2," - ",Zdroj!$BG$15))</f>
        <v/>
      </c>
      <c r="D2295" s="81" t="str">
        <f ca="1">IF(C2295="","",CONCATENATE(OFFSET(Zdroj!BG$16,A2280-1,0)))</f>
        <v/>
      </c>
      <c r="E2295" s="35" t="str">
        <f ca="1">IF(C2295="","",OFFSET(Zdroj!BH$16,A2280-1,0))</f>
        <v/>
      </c>
      <c r="F2295" s="450" t="str">
        <f t="shared" ref="F2295" ca="1" si="531">IF(SUM(E2295:E2296)=0,"",SUM(E2295:E2296))</f>
        <v/>
      </c>
      <c r="G2295" s="451"/>
    </row>
    <row r="2296" spans="1:7" x14ac:dyDescent="0.25">
      <c r="B2296" s="449"/>
      <c r="C2296" s="83" t="str">
        <f ca="1">IF(OFFSET(Zdroj!BI$16,A2280-1,0)=0,"",CONCATENATE("C",$A$2+1," - ",Zdroj!$BI$15))</f>
        <v/>
      </c>
      <c r="D2296" s="81" t="str">
        <f ca="1">IF(C2296="","",CONCATENATE(OFFSET(Zdroj!BI$16,A2280-1,0)))</f>
        <v/>
      </c>
      <c r="E2296" s="35" t="str">
        <f ca="1">IF(C2296="","",OFFSET(Zdroj!BJ$16,A2280-1,0))</f>
        <v/>
      </c>
      <c r="F2296" s="450"/>
      <c r="G2296" s="451"/>
    </row>
    <row r="2297" spans="1:7" x14ac:dyDescent="0.25">
      <c r="A2297">
        <f>SUM((ROW()+15)/17)</f>
        <v>136</v>
      </c>
      <c r="B2297" s="449" t="str">
        <f ca="1">IF(OFFSET(Zdroj!$B$16,A2297-1,0)&gt;0,CONCATENATE(A2297,"
","___ ","
",OFFSET(Zdroj!$B$16,A2297-1,0)),"")</f>
        <v/>
      </c>
      <c r="C2297" s="83" t="str">
        <f ca="1">IF(OFFSET(Zdroj!AI$16,A2297-1,0)=0,"",CONCATENATE("A",$A$2," - ",Zdroj!$AI$15))</f>
        <v/>
      </c>
      <c r="D2297" s="81" t="str">
        <f ca="1">IF(C2297="","",CONCATENATE(OFFSET(Zdroj!AI$16,A2297-1,0)," - ",OFFSET(Zdroj!BK$16,A2297-1,0)))</f>
        <v/>
      </c>
      <c r="E2297" s="35" t="str">
        <f ca="1">IF(C2297="","",OFFSET(Zdroj!BL$16,A2297-1,0))</f>
        <v/>
      </c>
      <c r="F2297" s="450" t="str">
        <f t="shared" ref="F2297" ca="1" si="532">IF(SUM(E2297:E2302)=0,"",SUM(E2297:E2302))</f>
        <v/>
      </c>
      <c r="G2297" s="451" t="str">
        <f t="shared" ref="G2297" ca="1" si="533">IF(SUM(E2297:E2313)=0,"",SUM(E2297:E2313))</f>
        <v/>
      </c>
    </row>
    <row r="2298" spans="1:7" x14ac:dyDescent="0.25">
      <c r="B2298" s="449"/>
      <c r="C2298" s="83" t="str">
        <f ca="1">IF(OFFSET(Zdroj!AJ$16,A2297-1,0)=0,"",CONCATENATE("A",$A$2+1," - ",Zdroj!$AJ$15))</f>
        <v/>
      </c>
      <c r="D2298" s="81" t="str">
        <f ca="1">IF(C2298="","",CONCATENATE(OFFSET(Zdroj!AJ$16,A2297-1,0)," - ",OFFSET(Zdroj!BM$16,A2297-1,0)))</f>
        <v/>
      </c>
      <c r="E2298" s="35" t="str">
        <f ca="1">IF(C2298="","",OFFSET(Zdroj!BN$16,A2297-1,0))</f>
        <v/>
      </c>
      <c r="F2298" s="450"/>
      <c r="G2298" s="451"/>
    </row>
    <row r="2299" spans="1:7" x14ac:dyDescent="0.25">
      <c r="B2299" s="449"/>
      <c r="C2299" s="83" t="str">
        <f ca="1">IF(OFFSET(Zdroj!AK$16,A2297-1,0)=0,"",CONCATENATE("A",$A$2+2," - ",Zdroj!$AK$15))</f>
        <v/>
      </c>
      <c r="D2299" s="81" t="str">
        <f ca="1">IF(C2299="","",CONCATENATE(OFFSET(Zdroj!AK$16,A2297-1,0)," - ",OFFSET(Zdroj!BO$16,A2297-1,0)))</f>
        <v/>
      </c>
      <c r="E2299" s="35" t="str">
        <f ca="1">IF(C2299="","",OFFSET(Zdroj!BP$16,A2297-1,0))</f>
        <v/>
      </c>
      <c r="F2299" s="450"/>
      <c r="G2299" s="451"/>
    </row>
    <row r="2300" spans="1:7" x14ac:dyDescent="0.25">
      <c r="B2300" s="449"/>
      <c r="C2300" s="83" t="str">
        <f ca="1">IF(OFFSET(Zdroj!AL$16,A2297-1,0)=0,"",CONCATENATE("A",$A$2+3," - ",Zdroj!$AL$15))</f>
        <v/>
      </c>
      <c r="D2300" s="81" t="str">
        <f ca="1">IF(C2300="","",CONCATENATE(OFFSET(Zdroj!AL$16,A2297-1,0)," - ",OFFSET(Zdroj!BQ$16,A2297-1,0)))</f>
        <v/>
      </c>
      <c r="E2300" s="35" t="str">
        <f ca="1">IF(C2300="","",OFFSET(Zdroj!BR$16,A2297-1,0))</f>
        <v/>
      </c>
      <c r="F2300" s="450"/>
      <c r="G2300" s="451"/>
    </row>
    <row r="2301" spans="1:7" x14ac:dyDescent="0.25">
      <c r="B2301" s="449"/>
      <c r="C2301" s="83" t="str">
        <f ca="1">IF(OFFSET(Zdroj!AM$16,A2297-1,0)=0,"",CONCATENATE("A",$A$2+4," - ",Zdroj!$AM$15))</f>
        <v/>
      </c>
      <c r="D2301" s="81" t="str">
        <f ca="1">IF(C2301="","",CONCATENATE(OFFSET(Zdroj!AM$16,A2297-1,0)," - ",OFFSET(Zdroj!BS$16,A2297-1,0)))</f>
        <v/>
      </c>
      <c r="E2301" s="35" t="str">
        <f ca="1">IF(C2301="","",OFFSET(Zdroj!BT$16,A2297-1,0))</f>
        <v/>
      </c>
      <c r="F2301" s="450"/>
      <c r="G2301" s="451"/>
    </row>
    <row r="2302" spans="1:7" x14ac:dyDescent="0.25">
      <c r="B2302" s="449"/>
      <c r="C2302" s="83" t="str">
        <f ca="1">IF(OFFSET(Zdroj!AN$16,A2297-1,0)=0,"",CONCATENATE("A",$A$2+5," - ",Zdroj!$AN$15))</f>
        <v/>
      </c>
      <c r="D2302" s="81" t="str">
        <f ca="1">IF(C2302="","",CONCATENATE(OFFSET(Zdroj!AN$16,A2297-1,0)," - ",OFFSET(Zdroj!BU$16,A2297-1,0)))</f>
        <v/>
      </c>
      <c r="E2302" s="35" t="str">
        <f ca="1">IF(C2302="","",OFFSET(Zdroj!BV$16,A2297-1,0))</f>
        <v/>
      </c>
      <c r="F2302" s="450"/>
      <c r="G2302" s="451"/>
    </row>
    <row r="2303" spans="1:7" x14ac:dyDescent="0.25">
      <c r="B2303" s="449"/>
      <c r="C2303" s="83" t="str">
        <f ca="1">IF(OFFSET(Zdroj!AO$16,A2297-1,0)=0,"",CONCATENATE("B",$A$2," - ",Zdroj!$AO$15))</f>
        <v/>
      </c>
      <c r="D2303" s="81" t="str">
        <f ca="1">IF(C2303="","",CONCATENATE(OFFSET(Zdroj!AO$16,A2297-1,0)))</f>
        <v/>
      </c>
      <c r="E2303" s="35" t="str">
        <f ca="1">IF(C2303="","",OFFSET(Zdroj!AP$16,A2297-1,0))</f>
        <v/>
      </c>
      <c r="F2303" s="450" t="str">
        <f t="shared" ref="F2303" ca="1" si="534">IF(SUM(E2303:E2311)=0,"",SUM(E2303:E2311))</f>
        <v/>
      </c>
      <c r="G2303" s="451"/>
    </row>
    <row r="2304" spans="1:7" x14ac:dyDescent="0.25">
      <c r="B2304" s="449"/>
      <c r="C2304" s="83" t="str">
        <f ca="1">IF(OFFSET(Zdroj!AQ$16,A2297-1,0)=0,"",CONCATENATE("B",$A$2+1," - ",Zdroj!$AQ$15))</f>
        <v/>
      </c>
      <c r="D2304" s="81" t="str">
        <f ca="1">IF(C2304="","",CONCATENATE(OFFSET(Zdroj!AQ$16,A2297-1,0)))</f>
        <v/>
      </c>
      <c r="E2304" s="35" t="str">
        <f ca="1">IF(C2304="","",OFFSET(Zdroj!AR$16,A2297-1,0))</f>
        <v/>
      </c>
      <c r="F2304" s="450"/>
      <c r="G2304" s="451"/>
    </row>
    <row r="2305" spans="1:7" x14ac:dyDescent="0.25">
      <c r="B2305" s="449"/>
      <c r="C2305" s="83" t="str">
        <f ca="1">IF(OFFSET(Zdroj!AS$16,A2297-1,0)=0,"",CONCATENATE("B",$A$2+2," - ",Zdroj!$AS$15))</f>
        <v/>
      </c>
      <c r="D2305" s="81" t="str">
        <f ca="1">IF(C2305="","",CONCATENATE(OFFSET(Zdroj!AS$16,A2297-1,0)))</f>
        <v/>
      </c>
      <c r="E2305" s="35" t="str">
        <f ca="1">IF(C2305="","",OFFSET(Zdroj!AT$16,A2297-1,0))</f>
        <v/>
      </c>
      <c r="F2305" s="450"/>
      <c r="G2305" s="451"/>
    </row>
    <row r="2306" spans="1:7" x14ac:dyDescent="0.25">
      <c r="B2306" s="449"/>
      <c r="C2306" s="83" t="str">
        <f ca="1">IF(OFFSET(Zdroj!AU$16,A2297-1,0)=0,"",CONCATENATE("B",$A$2+3," - ",Zdroj!$AU$15))</f>
        <v/>
      </c>
      <c r="D2306" s="81" t="str">
        <f ca="1">IF(C2306="","",CONCATENATE(OFFSET(Zdroj!AU$16,A2297-1,0)))</f>
        <v/>
      </c>
      <c r="E2306" s="35" t="str">
        <f ca="1">IF(C2306="","",OFFSET(Zdroj!AV$16,A2297-1,0))</f>
        <v/>
      </c>
      <c r="F2306" s="450"/>
      <c r="G2306" s="451"/>
    </row>
    <row r="2307" spans="1:7" x14ac:dyDescent="0.25">
      <c r="B2307" s="449"/>
      <c r="C2307" s="83" t="str">
        <f ca="1">IF(OFFSET(Zdroj!AW$16,A2297-1,0)=0,"",CONCATENATE("B",$A$2+4," - ",Zdroj!$AW$15))</f>
        <v/>
      </c>
      <c r="D2307" s="81" t="str">
        <f ca="1">IF(C2307="","",CONCATENATE(OFFSET(Zdroj!AW$16,A2297-1,0)))</f>
        <v/>
      </c>
      <c r="E2307" s="35" t="str">
        <f ca="1">IF(C2307="","",OFFSET(Zdroj!AX$16,A2297-1,0))</f>
        <v/>
      </c>
      <c r="F2307" s="450"/>
      <c r="G2307" s="451"/>
    </row>
    <row r="2308" spans="1:7" x14ac:dyDescent="0.25">
      <c r="B2308" s="449"/>
      <c r="C2308" s="83" t="str">
        <f ca="1">IF(OFFSET(Zdroj!AY$16,A2297-1,0)=0,"",CONCATENATE("B",$A$2+5," - ",Zdroj!$AY$15))</f>
        <v/>
      </c>
      <c r="D2308" s="81" t="str">
        <f ca="1">IF(C2308="","",CONCATENATE(OFFSET(Zdroj!AY$16,A2297-1,0)))</f>
        <v/>
      </c>
      <c r="E2308" s="35" t="str">
        <f ca="1">IF(C2308="","",OFFSET(Zdroj!AZ$16,A2297-1,0))</f>
        <v/>
      </c>
      <c r="F2308" s="450"/>
      <c r="G2308" s="451"/>
    </row>
    <row r="2309" spans="1:7" x14ac:dyDescent="0.25">
      <c r="B2309" s="449"/>
      <c r="C2309" s="83" t="str">
        <f ca="1">IF(OFFSET(Zdroj!BA$16,A2297-1,0)=0,"",CONCATENATE("B",$A$2+6," - ",Zdroj!$BA$15))</f>
        <v/>
      </c>
      <c r="D2309" s="81" t="str">
        <f ca="1">IF(C2309="","",CONCATENATE(OFFSET(Zdroj!BA$16,A2297-1,0)))</f>
        <v/>
      </c>
      <c r="E2309" s="35" t="str">
        <f ca="1">IF(C2309="","",OFFSET(Zdroj!BB$16,A2297-1,0))</f>
        <v/>
      </c>
      <c r="F2309" s="450"/>
      <c r="G2309" s="451"/>
    </row>
    <row r="2310" spans="1:7" x14ac:dyDescent="0.25">
      <c r="B2310" s="449"/>
      <c r="C2310" s="83" t="str">
        <f ca="1">IF(OFFSET(Zdroj!BC$16,A2297-1,0)=0,"",CONCATENATE("B",$A$2+7," - ",Zdroj!$BC$15))</f>
        <v/>
      </c>
      <c r="D2310" s="81" t="str">
        <f ca="1">IF(C2310="","",CONCATENATE(OFFSET(Zdroj!BC$16,A2297-1,0)))</f>
        <v/>
      </c>
      <c r="E2310" s="35" t="str">
        <f ca="1">IF(C2310="","",OFFSET(Zdroj!BD$16,A2297-1,0))</f>
        <v/>
      </c>
      <c r="F2310" s="450"/>
      <c r="G2310" s="451"/>
    </row>
    <row r="2311" spans="1:7" x14ac:dyDescent="0.25">
      <c r="B2311" s="449"/>
      <c r="C2311" s="83" t="str">
        <f ca="1">IF(OFFSET(Zdroj!BE$16,A2297-1,0)=0,"",CONCATENATE("B",$A$2+8," - ",Zdroj!$BE$15))</f>
        <v/>
      </c>
      <c r="D2311" s="81" t="str">
        <f ca="1">IF(C2311="","",CONCATENATE(OFFSET(Zdroj!BE$16,A2297-1,0)))</f>
        <v/>
      </c>
      <c r="E2311" s="35" t="str">
        <f ca="1">IF(C2311="","",OFFSET(Zdroj!BF$16,A2297-1,0))</f>
        <v/>
      </c>
      <c r="F2311" s="450"/>
      <c r="G2311" s="451"/>
    </row>
    <row r="2312" spans="1:7" x14ac:dyDescent="0.25">
      <c r="B2312" s="449"/>
      <c r="C2312" s="83" t="str">
        <f ca="1">IF(OFFSET(Zdroj!BG$16,A2297-1,0)=0,"",CONCATENATE("C",$A$2," - ",Zdroj!$BG$15))</f>
        <v/>
      </c>
      <c r="D2312" s="81" t="str">
        <f ca="1">IF(C2312="","",CONCATENATE(OFFSET(Zdroj!BG$16,A2297-1,0)))</f>
        <v/>
      </c>
      <c r="E2312" s="35" t="str">
        <f ca="1">IF(C2312="","",OFFSET(Zdroj!BH$16,A2297-1,0))</f>
        <v/>
      </c>
      <c r="F2312" s="450" t="str">
        <f t="shared" ref="F2312" ca="1" si="535">IF(SUM(E2312:E2313)=0,"",SUM(E2312:E2313))</f>
        <v/>
      </c>
      <c r="G2312" s="451"/>
    </row>
    <row r="2313" spans="1:7" x14ac:dyDescent="0.25">
      <c r="B2313" s="449"/>
      <c r="C2313" s="83" t="str">
        <f ca="1">IF(OFFSET(Zdroj!BI$16,A2297-1,0)=0,"",CONCATENATE("C",$A$2+1," - ",Zdroj!$BI$15))</f>
        <v/>
      </c>
      <c r="D2313" s="81" t="str">
        <f ca="1">IF(C2313="","",CONCATENATE(OFFSET(Zdroj!BI$16,A2297-1,0)))</f>
        <v/>
      </c>
      <c r="E2313" s="35" t="str">
        <f ca="1">IF(C2313="","",OFFSET(Zdroj!BJ$16,A2297-1,0))</f>
        <v/>
      </c>
      <c r="F2313" s="450"/>
      <c r="G2313" s="451"/>
    </row>
    <row r="2314" spans="1:7" x14ac:dyDescent="0.25">
      <c r="A2314">
        <f>SUM((ROW()+15)/17)</f>
        <v>137</v>
      </c>
      <c r="B2314" s="449" t="str">
        <f ca="1">IF(OFFSET(Zdroj!$B$16,A2314-1,0)&gt;0,CONCATENATE(A2314,"
","___ ","
",OFFSET(Zdroj!$B$16,A2314-1,0)),"")</f>
        <v/>
      </c>
      <c r="C2314" s="83" t="str">
        <f ca="1">IF(OFFSET(Zdroj!AI$16,A2314-1,0)=0,"",CONCATENATE("A",$A$2," - ",Zdroj!$AI$15))</f>
        <v/>
      </c>
      <c r="D2314" s="81" t="str">
        <f ca="1">IF(C2314="","",CONCATENATE(OFFSET(Zdroj!AI$16,A2314-1,0)," - ",OFFSET(Zdroj!BK$16,A2314-1,0)))</f>
        <v/>
      </c>
      <c r="E2314" s="35" t="str">
        <f ca="1">IF(C2314="","",OFFSET(Zdroj!BL$16,A2314-1,0))</f>
        <v/>
      </c>
      <c r="F2314" s="450" t="str">
        <f t="shared" ref="F2314" ca="1" si="536">IF(SUM(E2314:E2319)=0,"",SUM(E2314:E2319))</f>
        <v/>
      </c>
      <c r="G2314" s="451" t="str">
        <f t="shared" ref="G2314" ca="1" si="537">IF(SUM(E2314:E2330)=0,"",SUM(E2314:E2330))</f>
        <v/>
      </c>
    </row>
    <row r="2315" spans="1:7" x14ac:dyDescent="0.25">
      <c r="B2315" s="449"/>
      <c r="C2315" s="83" t="str">
        <f ca="1">IF(OFFSET(Zdroj!AJ$16,A2314-1,0)=0,"",CONCATENATE("A",$A$2+1," - ",Zdroj!$AJ$15))</f>
        <v/>
      </c>
      <c r="D2315" s="81" t="str">
        <f ca="1">IF(C2315="","",CONCATENATE(OFFSET(Zdroj!AJ$16,A2314-1,0)," - ",OFFSET(Zdroj!BM$16,A2314-1,0)))</f>
        <v/>
      </c>
      <c r="E2315" s="35" t="str">
        <f ca="1">IF(C2315="","",OFFSET(Zdroj!BN$16,A2314-1,0))</f>
        <v/>
      </c>
      <c r="F2315" s="450"/>
      <c r="G2315" s="451"/>
    </row>
    <row r="2316" spans="1:7" x14ac:dyDescent="0.25">
      <c r="B2316" s="449"/>
      <c r="C2316" s="83" t="str">
        <f ca="1">IF(OFFSET(Zdroj!AK$16,A2314-1,0)=0,"",CONCATENATE("A",$A$2+2," - ",Zdroj!$AK$15))</f>
        <v/>
      </c>
      <c r="D2316" s="81" t="str">
        <f ca="1">IF(C2316="","",CONCATENATE(OFFSET(Zdroj!AK$16,A2314-1,0)," - ",OFFSET(Zdroj!BO$16,A2314-1,0)))</f>
        <v/>
      </c>
      <c r="E2316" s="35" t="str">
        <f ca="1">IF(C2316="","",OFFSET(Zdroj!BP$16,A2314-1,0))</f>
        <v/>
      </c>
      <c r="F2316" s="450"/>
      <c r="G2316" s="451"/>
    </row>
    <row r="2317" spans="1:7" x14ac:dyDescent="0.25">
      <c r="B2317" s="449"/>
      <c r="C2317" s="83" t="str">
        <f ca="1">IF(OFFSET(Zdroj!AL$16,A2314-1,0)=0,"",CONCATENATE("A",$A$2+3," - ",Zdroj!$AL$15))</f>
        <v/>
      </c>
      <c r="D2317" s="81" t="str">
        <f ca="1">IF(C2317="","",CONCATENATE(OFFSET(Zdroj!AL$16,A2314-1,0)," - ",OFFSET(Zdroj!BQ$16,A2314-1,0)))</f>
        <v/>
      </c>
      <c r="E2317" s="35" t="str">
        <f ca="1">IF(C2317="","",OFFSET(Zdroj!BR$16,A2314-1,0))</f>
        <v/>
      </c>
      <c r="F2317" s="450"/>
      <c r="G2317" s="451"/>
    </row>
    <row r="2318" spans="1:7" x14ac:dyDescent="0.25">
      <c r="B2318" s="449"/>
      <c r="C2318" s="83" t="str">
        <f ca="1">IF(OFFSET(Zdroj!AM$16,A2314-1,0)=0,"",CONCATENATE("A",$A$2+4," - ",Zdroj!$AM$15))</f>
        <v/>
      </c>
      <c r="D2318" s="81" t="str">
        <f ca="1">IF(C2318="","",CONCATENATE(OFFSET(Zdroj!AM$16,A2314-1,0)," - ",OFFSET(Zdroj!BS$16,A2314-1,0)))</f>
        <v/>
      </c>
      <c r="E2318" s="35" t="str">
        <f ca="1">IF(C2318="","",OFFSET(Zdroj!BT$16,A2314-1,0))</f>
        <v/>
      </c>
      <c r="F2318" s="450"/>
      <c r="G2318" s="451"/>
    </row>
    <row r="2319" spans="1:7" x14ac:dyDescent="0.25">
      <c r="B2319" s="449"/>
      <c r="C2319" s="83" t="str">
        <f ca="1">IF(OFFSET(Zdroj!AN$16,A2314-1,0)=0,"",CONCATENATE("A",$A$2+5," - ",Zdroj!$AN$15))</f>
        <v/>
      </c>
      <c r="D2319" s="81" t="str">
        <f ca="1">IF(C2319="","",CONCATENATE(OFFSET(Zdroj!AN$16,A2314-1,0)," - ",OFFSET(Zdroj!BU$16,A2314-1,0)))</f>
        <v/>
      </c>
      <c r="E2319" s="35" t="str">
        <f ca="1">IF(C2319="","",OFFSET(Zdroj!BV$16,A2314-1,0))</f>
        <v/>
      </c>
      <c r="F2319" s="450"/>
      <c r="G2319" s="451"/>
    </row>
    <row r="2320" spans="1:7" x14ac:dyDescent="0.25">
      <c r="B2320" s="449"/>
      <c r="C2320" s="83" t="str">
        <f ca="1">IF(OFFSET(Zdroj!AO$16,A2314-1,0)=0,"",CONCATENATE("B",$A$2," - ",Zdroj!$AO$15))</f>
        <v/>
      </c>
      <c r="D2320" s="81" t="str">
        <f ca="1">IF(C2320="","",CONCATENATE(OFFSET(Zdroj!AO$16,A2314-1,0)))</f>
        <v/>
      </c>
      <c r="E2320" s="35" t="str">
        <f ca="1">IF(C2320="","",OFFSET(Zdroj!AP$16,A2314-1,0))</f>
        <v/>
      </c>
      <c r="F2320" s="450" t="str">
        <f t="shared" ref="F2320" ca="1" si="538">IF(SUM(E2320:E2328)=0,"",SUM(E2320:E2328))</f>
        <v/>
      </c>
      <c r="G2320" s="451"/>
    </row>
    <row r="2321" spans="1:7" x14ac:dyDescent="0.25">
      <c r="B2321" s="449"/>
      <c r="C2321" s="83" t="str">
        <f ca="1">IF(OFFSET(Zdroj!AQ$16,A2314-1,0)=0,"",CONCATENATE("B",$A$2+1," - ",Zdroj!$AQ$15))</f>
        <v/>
      </c>
      <c r="D2321" s="81" t="str">
        <f ca="1">IF(C2321="","",CONCATENATE(OFFSET(Zdroj!AQ$16,A2314-1,0)))</f>
        <v/>
      </c>
      <c r="E2321" s="35" t="str">
        <f ca="1">IF(C2321="","",OFFSET(Zdroj!AR$16,A2314-1,0))</f>
        <v/>
      </c>
      <c r="F2321" s="450"/>
      <c r="G2321" s="451"/>
    </row>
    <row r="2322" spans="1:7" x14ac:dyDescent="0.25">
      <c r="B2322" s="449"/>
      <c r="C2322" s="83" t="str">
        <f ca="1">IF(OFFSET(Zdroj!AS$16,A2314-1,0)=0,"",CONCATENATE("B",$A$2+2," - ",Zdroj!$AS$15))</f>
        <v/>
      </c>
      <c r="D2322" s="81" t="str">
        <f ca="1">IF(C2322="","",CONCATENATE(OFFSET(Zdroj!AS$16,A2314-1,0)))</f>
        <v/>
      </c>
      <c r="E2322" s="35" t="str">
        <f ca="1">IF(C2322="","",OFFSET(Zdroj!AT$16,A2314-1,0))</f>
        <v/>
      </c>
      <c r="F2322" s="450"/>
      <c r="G2322" s="451"/>
    </row>
    <row r="2323" spans="1:7" x14ac:dyDescent="0.25">
      <c r="B2323" s="449"/>
      <c r="C2323" s="83" t="str">
        <f ca="1">IF(OFFSET(Zdroj!AU$16,A2314-1,0)=0,"",CONCATENATE("B",$A$2+3," - ",Zdroj!$AU$15))</f>
        <v/>
      </c>
      <c r="D2323" s="81" t="str">
        <f ca="1">IF(C2323="","",CONCATENATE(OFFSET(Zdroj!AU$16,A2314-1,0)))</f>
        <v/>
      </c>
      <c r="E2323" s="35" t="str">
        <f ca="1">IF(C2323="","",OFFSET(Zdroj!AV$16,A2314-1,0))</f>
        <v/>
      </c>
      <c r="F2323" s="450"/>
      <c r="G2323" s="451"/>
    </row>
    <row r="2324" spans="1:7" x14ac:dyDescent="0.25">
      <c r="B2324" s="449"/>
      <c r="C2324" s="83" t="str">
        <f ca="1">IF(OFFSET(Zdroj!AW$16,A2314-1,0)=0,"",CONCATENATE("B",$A$2+4," - ",Zdroj!$AW$15))</f>
        <v/>
      </c>
      <c r="D2324" s="81" t="str">
        <f ca="1">IF(C2324="","",CONCATENATE(OFFSET(Zdroj!AW$16,A2314-1,0)))</f>
        <v/>
      </c>
      <c r="E2324" s="35" t="str">
        <f ca="1">IF(C2324="","",OFFSET(Zdroj!AX$16,A2314-1,0))</f>
        <v/>
      </c>
      <c r="F2324" s="450"/>
      <c r="G2324" s="451"/>
    </row>
    <row r="2325" spans="1:7" x14ac:dyDescent="0.25">
      <c r="B2325" s="449"/>
      <c r="C2325" s="83" t="str">
        <f ca="1">IF(OFFSET(Zdroj!AY$16,A2314-1,0)=0,"",CONCATENATE("B",$A$2+5," - ",Zdroj!$AY$15))</f>
        <v/>
      </c>
      <c r="D2325" s="81" t="str">
        <f ca="1">IF(C2325="","",CONCATENATE(OFFSET(Zdroj!AY$16,A2314-1,0)))</f>
        <v/>
      </c>
      <c r="E2325" s="35" t="str">
        <f ca="1">IF(C2325="","",OFFSET(Zdroj!AZ$16,A2314-1,0))</f>
        <v/>
      </c>
      <c r="F2325" s="450"/>
      <c r="G2325" s="451"/>
    </row>
    <row r="2326" spans="1:7" x14ac:dyDescent="0.25">
      <c r="B2326" s="449"/>
      <c r="C2326" s="83" t="str">
        <f ca="1">IF(OFFSET(Zdroj!BA$16,A2314-1,0)=0,"",CONCATENATE("B",$A$2+6," - ",Zdroj!$BA$15))</f>
        <v/>
      </c>
      <c r="D2326" s="81" t="str">
        <f ca="1">IF(C2326="","",CONCATENATE(OFFSET(Zdroj!BA$16,A2314-1,0)))</f>
        <v/>
      </c>
      <c r="E2326" s="35" t="str">
        <f ca="1">IF(C2326="","",OFFSET(Zdroj!BB$16,A2314-1,0))</f>
        <v/>
      </c>
      <c r="F2326" s="450"/>
      <c r="G2326" s="451"/>
    </row>
    <row r="2327" spans="1:7" x14ac:dyDescent="0.25">
      <c r="B2327" s="449"/>
      <c r="C2327" s="83" t="str">
        <f ca="1">IF(OFFSET(Zdroj!BC$16,A2314-1,0)=0,"",CONCATENATE("B",$A$2+7," - ",Zdroj!$BC$15))</f>
        <v/>
      </c>
      <c r="D2327" s="81" t="str">
        <f ca="1">IF(C2327="","",CONCATENATE(OFFSET(Zdroj!BC$16,A2314-1,0)))</f>
        <v/>
      </c>
      <c r="E2327" s="35" t="str">
        <f ca="1">IF(C2327="","",OFFSET(Zdroj!BD$16,A2314-1,0))</f>
        <v/>
      </c>
      <c r="F2327" s="450"/>
      <c r="G2327" s="451"/>
    </row>
    <row r="2328" spans="1:7" x14ac:dyDescent="0.25">
      <c r="B2328" s="449"/>
      <c r="C2328" s="83" t="str">
        <f ca="1">IF(OFFSET(Zdroj!BE$16,A2314-1,0)=0,"",CONCATENATE("B",$A$2+8," - ",Zdroj!$BE$15))</f>
        <v/>
      </c>
      <c r="D2328" s="81" t="str">
        <f ca="1">IF(C2328="","",CONCATENATE(OFFSET(Zdroj!BE$16,A2314-1,0)))</f>
        <v/>
      </c>
      <c r="E2328" s="35" t="str">
        <f ca="1">IF(C2328="","",OFFSET(Zdroj!BF$16,A2314-1,0))</f>
        <v/>
      </c>
      <c r="F2328" s="450"/>
      <c r="G2328" s="451"/>
    </row>
    <row r="2329" spans="1:7" x14ac:dyDescent="0.25">
      <c r="B2329" s="449"/>
      <c r="C2329" s="83" t="str">
        <f ca="1">IF(OFFSET(Zdroj!BG$16,A2314-1,0)=0,"",CONCATENATE("C",$A$2," - ",Zdroj!$BG$15))</f>
        <v/>
      </c>
      <c r="D2329" s="81" t="str">
        <f ca="1">IF(C2329="","",CONCATENATE(OFFSET(Zdroj!BG$16,A2314-1,0)))</f>
        <v/>
      </c>
      <c r="E2329" s="35" t="str">
        <f ca="1">IF(C2329="","",OFFSET(Zdroj!BH$16,A2314-1,0))</f>
        <v/>
      </c>
      <c r="F2329" s="450" t="str">
        <f t="shared" ref="F2329" ca="1" si="539">IF(SUM(E2329:E2330)=0,"",SUM(E2329:E2330))</f>
        <v/>
      </c>
      <c r="G2329" s="451"/>
    </row>
    <row r="2330" spans="1:7" x14ac:dyDescent="0.25">
      <c r="B2330" s="449"/>
      <c r="C2330" s="83" t="str">
        <f ca="1">IF(OFFSET(Zdroj!BI$16,A2314-1,0)=0,"",CONCATENATE("C",$A$2+1," - ",Zdroj!$BI$15))</f>
        <v/>
      </c>
      <c r="D2330" s="81" t="str">
        <f ca="1">IF(C2330="","",CONCATENATE(OFFSET(Zdroj!BI$16,A2314-1,0)))</f>
        <v/>
      </c>
      <c r="E2330" s="35" t="str">
        <f ca="1">IF(C2330="","",OFFSET(Zdroj!BJ$16,A2314-1,0))</f>
        <v/>
      </c>
      <c r="F2330" s="450"/>
      <c r="G2330" s="451"/>
    </row>
    <row r="2331" spans="1:7" x14ac:dyDescent="0.25">
      <c r="A2331">
        <f>SUM((ROW()+15)/17)</f>
        <v>138</v>
      </c>
      <c r="B2331" s="449" t="str">
        <f ca="1">IF(OFFSET(Zdroj!$B$16,A2331-1,0)&gt;0,CONCATENATE(A2331,"
","___ ","
",OFFSET(Zdroj!$B$16,A2331-1,0)),"")</f>
        <v/>
      </c>
      <c r="C2331" s="83" t="str">
        <f ca="1">IF(OFFSET(Zdroj!AI$16,A2331-1,0)=0,"",CONCATENATE("A",$A$2," - ",Zdroj!$AI$15))</f>
        <v/>
      </c>
      <c r="D2331" s="81" t="str">
        <f ca="1">IF(C2331="","",CONCATENATE(OFFSET(Zdroj!AI$16,A2331-1,0)," - ",OFFSET(Zdroj!BK$16,A2331-1,0)))</f>
        <v/>
      </c>
      <c r="E2331" s="35" t="str">
        <f ca="1">IF(C2331="","",OFFSET(Zdroj!BL$16,A2331-1,0))</f>
        <v/>
      </c>
      <c r="F2331" s="450" t="str">
        <f t="shared" ref="F2331" ca="1" si="540">IF(SUM(E2331:E2336)=0,"",SUM(E2331:E2336))</f>
        <v/>
      </c>
      <c r="G2331" s="451" t="str">
        <f t="shared" ref="G2331" ca="1" si="541">IF(SUM(E2331:E2347)=0,"",SUM(E2331:E2347))</f>
        <v/>
      </c>
    </row>
    <row r="2332" spans="1:7" x14ac:dyDescent="0.25">
      <c r="B2332" s="449"/>
      <c r="C2332" s="83" t="str">
        <f ca="1">IF(OFFSET(Zdroj!AJ$16,A2331-1,0)=0,"",CONCATENATE("A",$A$2+1," - ",Zdroj!$AJ$15))</f>
        <v/>
      </c>
      <c r="D2332" s="81" t="str">
        <f ca="1">IF(C2332="","",CONCATENATE(OFFSET(Zdroj!AJ$16,A2331-1,0)," - ",OFFSET(Zdroj!BM$16,A2331-1,0)))</f>
        <v/>
      </c>
      <c r="E2332" s="35" t="str">
        <f ca="1">IF(C2332="","",OFFSET(Zdroj!BN$16,A2331-1,0))</f>
        <v/>
      </c>
      <c r="F2332" s="450"/>
      <c r="G2332" s="451"/>
    </row>
    <row r="2333" spans="1:7" x14ac:dyDescent="0.25">
      <c r="B2333" s="449"/>
      <c r="C2333" s="83" t="str">
        <f ca="1">IF(OFFSET(Zdroj!AK$16,A2331-1,0)=0,"",CONCATENATE("A",$A$2+2," - ",Zdroj!$AK$15))</f>
        <v/>
      </c>
      <c r="D2333" s="81" t="str">
        <f ca="1">IF(C2333="","",CONCATENATE(OFFSET(Zdroj!AK$16,A2331-1,0)," - ",OFFSET(Zdroj!BO$16,A2331-1,0)))</f>
        <v/>
      </c>
      <c r="E2333" s="35" t="str">
        <f ca="1">IF(C2333="","",OFFSET(Zdroj!BP$16,A2331-1,0))</f>
        <v/>
      </c>
      <c r="F2333" s="450"/>
      <c r="G2333" s="451"/>
    </row>
    <row r="2334" spans="1:7" x14ac:dyDescent="0.25">
      <c r="B2334" s="449"/>
      <c r="C2334" s="83" t="str">
        <f ca="1">IF(OFFSET(Zdroj!AL$16,A2331-1,0)=0,"",CONCATENATE("A",$A$2+3," - ",Zdroj!$AL$15))</f>
        <v/>
      </c>
      <c r="D2334" s="81" t="str">
        <f ca="1">IF(C2334="","",CONCATENATE(OFFSET(Zdroj!AL$16,A2331-1,0)," - ",OFFSET(Zdroj!BQ$16,A2331-1,0)))</f>
        <v/>
      </c>
      <c r="E2334" s="35" t="str">
        <f ca="1">IF(C2334="","",OFFSET(Zdroj!BR$16,A2331-1,0))</f>
        <v/>
      </c>
      <c r="F2334" s="450"/>
      <c r="G2334" s="451"/>
    </row>
    <row r="2335" spans="1:7" x14ac:dyDescent="0.25">
      <c r="B2335" s="449"/>
      <c r="C2335" s="83" t="str">
        <f ca="1">IF(OFFSET(Zdroj!AM$16,A2331-1,0)=0,"",CONCATENATE("A",$A$2+4," - ",Zdroj!$AM$15))</f>
        <v/>
      </c>
      <c r="D2335" s="81" t="str">
        <f ca="1">IF(C2335="","",CONCATENATE(OFFSET(Zdroj!AM$16,A2331-1,0)," - ",OFFSET(Zdroj!BS$16,A2331-1,0)))</f>
        <v/>
      </c>
      <c r="E2335" s="35" t="str">
        <f ca="1">IF(C2335="","",OFFSET(Zdroj!BT$16,A2331-1,0))</f>
        <v/>
      </c>
      <c r="F2335" s="450"/>
      <c r="G2335" s="451"/>
    </row>
    <row r="2336" spans="1:7" x14ac:dyDescent="0.25">
      <c r="B2336" s="449"/>
      <c r="C2336" s="83" t="str">
        <f ca="1">IF(OFFSET(Zdroj!AN$16,A2331-1,0)=0,"",CONCATENATE("A",$A$2+5," - ",Zdroj!$AN$15))</f>
        <v/>
      </c>
      <c r="D2336" s="81" t="str">
        <f ca="1">IF(C2336="","",CONCATENATE(OFFSET(Zdroj!AN$16,A2331-1,0)," - ",OFFSET(Zdroj!BU$16,A2331-1,0)))</f>
        <v/>
      </c>
      <c r="E2336" s="35" t="str">
        <f ca="1">IF(C2336="","",OFFSET(Zdroj!BV$16,A2331-1,0))</f>
        <v/>
      </c>
      <c r="F2336" s="450"/>
      <c r="G2336" s="451"/>
    </row>
    <row r="2337" spans="1:7" x14ac:dyDescent="0.25">
      <c r="B2337" s="449"/>
      <c r="C2337" s="83" t="str">
        <f ca="1">IF(OFFSET(Zdroj!AO$16,A2331-1,0)=0,"",CONCATENATE("B",$A$2," - ",Zdroj!$AO$15))</f>
        <v/>
      </c>
      <c r="D2337" s="81" t="str">
        <f ca="1">IF(C2337="","",CONCATENATE(OFFSET(Zdroj!AO$16,A2331-1,0)))</f>
        <v/>
      </c>
      <c r="E2337" s="35" t="str">
        <f ca="1">IF(C2337="","",OFFSET(Zdroj!AP$16,A2331-1,0))</f>
        <v/>
      </c>
      <c r="F2337" s="450" t="str">
        <f t="shared" ref="F2337" ca="1" si="542">IF(SUM(E2337:E2345)=0,"",SUM(E2337:E2345))</f>
        <v/>
      </c>
      <c r="G2337" s="451"/>
    </row>
    <row r="2338" spans="1:7" x14ac:dyDescent="0.25">
      <c r="B2338" s="449"/>
      <c r="C2338" s="83" t="str">
        <f ca="1">IF(OFFSET(Zdroj!AQ$16,A2331-1,0)=0,"",CONCATENATE("B",$A$2+1," - ",Zdroj!$AQ$15))</f>
        <v/>
      </c>
      <c r="D2338" s="81" t="str">
        <f ca="1">IF(C2338="","",CONCATENATE(OFFSET(Zdroj!AQ$16,A2331-1,0)))</f>
        <v/>
      </c>
      <c r="E2338" s="35" t="str">
        <f ca="1">IF(C2338="","",OFFSET(Zdroj!AR$16,A2331-1,0))</f>
        <v/>
      </c>
      <c r="F2338" s="450"/>
      <c r="G2338" s="451"/>
    </row>
    <row r="2339" spans="1:7" x14ac:dyDescent="0.25">
      <c r="B2339" s="449"/>
      <c r="C2339" s="83" t="str">
        <f ca="1">IF(OFFSET(Zdroj!AS$16,A2331-1,0)=0,"",CONCATENATE("B",$A$2+2," - ",Zdroj!$AS$15))</f>
        <v/>
      </c>
      <c r="D2339" s="81" t="str">
        <f ca="1">IF(C2339="","",CONCATENATE(OFFSET(Zdroj!AS$16,A2331-1,0)))</f>
        <v/>
      </c>
      <c r="E2339" s="35" t="str">
        <f ca="1">IF(C2339="","",OFFSET(Zdroj!AT$16,A2331-1,0))</f>
        <v/>
      </c>
      <c r="F2339" s="450"/>
      <c r="G2339" s="451"/>
    </row>
    <row r="2340" spans="1:7" x14ac:dyDescent="0.25">
      <c r="B2340" s="449"/>
      <c r="C2340" s="83" t="str">
        <f ca="1">IF(OFFSET(Zdroj!AU$16,A2331-1,0)=0,"",CONCATENATE("B",$A$2+3," - ",Zdroj!$AU$15))</f>
        <v/>
      </c>
      <c r="D2340" s="81" t="str">
        <f ca="1">IF(C2340="","",CONCATENATE(OFFSET(Zdroj!AU$16,A2331-1,0)))</f>
        <v/>
      </c>
      <c r="E2340" s="35" t="str">
        <f ca="1">IF(C2340="","",OFFSET(Zdroj!AV$16,A2331-1,0))</f>
        <v/>
      </c>
      <c r="F2340" s="450"/>
      <c r="G2340" s="451"/>
    </row>
    <row r="2341" spans="1:7" x14ac:dyDescent="0.25">
      <c r="B2341" s="449"/>
      <c r="C2341" s="83" t="str">
        <f ca="1">IF(OFFSET(Zdroj!AW$16,A2331-1,0)=0,"",CONCATENATE("B",$A$2+4," - ",Zdroj!$AW$15))</f>
        <v/>
      </c>
      <c r="D2341" s="81" t="str">
        <f ca="1">IF(C2341="","",CONCATENATE(OFFSET(Zdroj!AW$16,A2331-1,0)))</f>
        <v/>
      </c>
      <c r="E2341" s="35" t="str">
        <f ca="1">IF(C2341="","",OFFSET(Zdroj!AX$16,A2331-1,0))</f>
        <v/>
      </c>
      <c r="F2341" s="450"/>
      <c r="G2341" s="451"/>
    </row>
    <row r="2342" spans="1:7" x14ac:dyDescent="0.25">
      <c r="B2342" s="449"/>
      <c r="C2342" s="83" t="str">
        <f ca="1">IF(OFFSET(Zdroj!AY$16,A2331-1,0)=0,"",CONCATENATE("B",$A$2+5," - ",Zdroj!$AY$15))</f>
        <v/>
      </c>
      <c r="D2342" s="81" t="str">
        <f ca="1">IF(C2342="","",CONCATENATE(OFFSET(Zdroj!AY$16,A2331-1,0)))</f>
        <v/>
      </c>
      <c r="E2342" s="35" t="str">
        <f ca="1">IF(C2342="","",OFFSET(Zdroj!AZ$16,A2331-1,0))</f>
        <v/>
      </c>
      <c r="F2342" s="450"/>
      <c r="G2342" s="451"/>
    </row>
    <row r="2343" spans="1:7" x14ac:dyDescent="0.25">
      <c r="B2343" s="449"/>
      <c r="C2343" s="83" t="str">
        <f ca="1">IF(OFFSET(Zdroj!BA$16,A2331-1,0)=0,"",CONCATENATE("B",$A$2+6," - ",Zdroj!$BA$15))</f>
        <v/>
      </c>
      <c r="D2343" s="81" t="str">
        <f ca="1">IF(C2343="","",CONCATENATE(OFFSET(Zdroj!BA$16,A2331-1,0)))</f>
        <v/>
      </c>
      <c r="E2343" s="35" t="str">
        <f ca="1">IF(C2343="","",OFFSET(Zdroj!BB$16,A2331-1,0))</f>
        <v/>
      </c>
      <c r="F2343" s="450"/>
      <c r="G2343" s="451"/>
    </row>
    <row r="2344" spans="1:7" x14ac:dyDescent="0.25">
      <c r="B2344" s="449"/>
      <c r="C2344" s="83" t="str">
        <f ca="1">IF(OFFSET(Zdroj!BC$16,A2331-1,0)=0,"",CONCATENATE("B",$A$2+7," - ",Zdroj!$BC$15))</f>
        <v/>
      </c>
      <c r="D2344" s="81" t="str">
        <f ca="1">IF(C2344="","",CONCATENATE(OFFSET(Zdroj!BC$16,A2331-1,0)))</f>
        <v/>
      </c>
      <c r="E2344" s="35" t="str">
        <f ca="1">IF(C2344="","",OFFSET(Zdroj!BD$16,A2331-1,0))</f>
        <v/>
      </c>
      <c r="F2344" s="450"/>
      <c r="G2344" s="451"/>
    </row>
    <row r="2345" spans="1:7" x14ac:dyDescent="0.25">
      <c r="B2345" s="449"/>
      <c r="C2345" s="83" t="str">
        <f ca="1">IF(OFFSET(Zdroj!BE$16,A2331-1,0)=0,"",CONCATENATE("B",$A$2+8," - ",Zdroj!$BE$15))</f>
        <v/>
      </c>
      <c r="D2345" s="81" t="str">
        <f ca="1">IF(C2345="","",CONCATENATE(OFFSET(Zdroj!BE$16,A2331-1,0)))</f>
        <v/>
      </c>
      <c r="E2345" s="35" t="str">
        <f ca="1">IF(C2345="","",OFFSET(Zdroj!BF$16,A2331-1,0))</f>
        <v/>
      </c>
      <c r="F2345" s="450"/>
      <c r="G2345" s="451"/>
    </row>
    <row r="2346" spans="1:7" x14ac:dyDescent="0.25">
      <c r="B2346" s="449"/>
      <c r="C2346" s="83" t="str">
        <f ca="1">IF(OFFSET(Zdroj!BG$16,A2331-1,0)=0,"",CONCATENATE("C",$A$2," - ",Zdroj!$BG$15))</f>
        <v/>
      </c>
      <c r="D2346" s="81" t="str">
        <f ca="1">IF(C2346="","",CONCATENATE(OFFSET(Zdroj!BG$16,A2331-1,0)))</f>
        <v/>
      </c>
      <c r="E2346" s="35" t="str">
        <f ca="1">IF(C2346="","",OFFSET(Zdroj!BH$16,A2331-1,0))</f>
        <v/>
      </c>
      <c r="F2346" s="450" t="str">
        <f t="shared" ref="F2346" ca="1" si="543">IF(SUM(E2346:E2347)=0,"",SUM(E2346:E2347))</f>
        <v/>
      </c>
      <c r="G2346" s="451"/>
    </row>
    <row r="2347" spans="1:7" x14ac:dyDescent="0.25">
      <c r="B2347" s="449"/>
      <c r="C2347" s="83" t="str">
        <f ca="1">IF(OFFSET(Zdroj!BI$16,A2331-1,0)=0,"",CONCATENATE("C",$A$2+1," - ",Zdroj!$BI$15))</f>
        <v/>
      </c>
      <c r="D2347" s="81" t="str">
        <f ca="1">IF(C2347="","",CONCATENATE(OFFSET(Zdroj!BI$16,A2331-1,0)))</f>
        <v/>
      </c>
      <c r="E2347" s="35" t="str">
        <f ca="1">IF(C2347="","",OFFSET(Zdroj!BJ$16,A2331-1,0))</f>
        <v/>
      </c>
      <c r="F2347" s="450"/>
      <c r="G2347" s="451"/>
    </row>
    <row r="2348" spans="1:7" x14ac:dyDescent="0.25">
      <c r="A2348">
        <f>SUM((ROW()+15)/17)</f>
        <v>139</v>
      </c>
      <c r="B2348" s="449" t="str">
        <f ca="1">IF(OFFSET(Zdroj!$B$16,A2348-1,0)&gt;0,CONCATENATE(A2348,"
","___ ","
",OFFSET(Zdroj!$B$16,A2348-1,0)),"")</f>
        <v/>
      </c>
      <c r="C2348" s="83" t="str">
        <f ca="1">IF(OFFSET(Zdroj!AI$16,A2348-1,0)=0,"",CONCATENATE("A",$A$2," - ",Zdroj!$AI$15))</f>
        <v/>
      </c>
      <c r="D2348" s="81" t="str">
        <f ca="1">IF(C2348="","",CONCATENATE(OFFSET(Zdroj!AI$16,A2348-1,0)," - ",OFFSET(Zdroj!BK$16,A2348-1,0)))</f>
        <v/>
      </c>
      <c r="E2348" s="35" t="str">
        <f ca="1">IF(C2348="","",OFFSET(Zdroj!BL$16,A2348-1,0))</f>
        <v/>
      </c>
      <c r="F2348" s="450" t="str">
        <f t="shared" ref="F2348" ca="1" si="544">IF(SUM(E2348:E2353)=0,"",SUM(E2348:E2353))</f>
        <v/>
      </c>
      <c r="G2348" s="451" t="str">
        <f t="shared" ref="G2348" ca="1" si="545">IF(SUM(E2348:E2364)=0,"",SUM(E2348:E2364))</f>
        <v/>
      </c>
    </row>
    <row r="2349" spans="1:7" x14ac:dyDescent="0.25">
      <c r="B2349" s="449"/>
      <c r="C2349" s="83" t="str">
        <f ca="1">IF(OFFSET(Zdroj!AJ$16,A2348-1,0)=0,"",CONCATENATE("A",$A$2+1," - ",Zdroj!$AJ$15))</f>
        <v/>
      </c>
      <c r="D2349" s="81" t="str">
        <f ca="1">IF(C2349="","",CONCATENATE(OFFSET(Zdroj!AJ$16,A2348-1,0)," - ",OFFSET(Zdroj!BM$16,A2348-1,0)))</f>
        <v/>
      </c>
      <c r="E2349" s="35" t="str">
        <f ca="1">IF(C2349="","",OFFSET(Zdroj!BN$16,A2348-1,0))</f>
        <v/>
      </c>
      <c r="F2349" s="450"/>
      <c r="G2349" s="451"/>
    </row>
    <row r="2350" spans="1:7" x14ac:dyDescent="0.25">
      <c r="B2350" s="449"/>
      <c r="C2350" s="83" t="str">
        <f ca="1">IF(OFFSET(Zdroj!AK$16,A2348-1,0)=0,"",CONCATENATE("A",$A$2+2," - ",Zdroj!$AK$15))</f>
        <v/>
      </c>
      <c r="D2350" s="81" t="str">
        <f ca="1">IF(C2350="","",CONCATENATE(OFFSET(Zdroj!AK$16,A2348-1,0)," - ",OFFSET(Zdroj!BO$16,A2348-1,0)))</f>
        <v/>
      </c>
      <c r="E2350" s="35" t="str">
        <f ca="1">IF(C2350="","",OFFSET(Zdroj!BP$16,A2348-1,0))</f>
        <v/>
      </c>
      <c r="F2350" s="450"/>
      <c r="G2350" s="451"/>
    </row>
    <row r="2351" spans="1:7" x14ac:dyDescent="0.25">
      <c r="B2351" s="449"/>
      <c r="C2351" s="83" t="str">
        <f ca="1">IF(OFFSET(Zdroj!AL$16,A2348-1,0)=0,"",CONCATENATE("A",$A$2+3," - ",Zdroj!$AL$15))</f>
        <v/>
      </c>
      <c r="D2351" s="81" t="str">
        <f ca="1">IF(C2351="","",CONCATENATE(OFFSET(Zdroj!AL$16,A2348-1,0)," - ",OFFSET(Zdroj!BQ$16,A2348-1,0)))</f>
        <v/>
      </c>
      <c r="E2351" s="35" t="str">
        <f ca="1">IF(C2351="","",OFFSET(Zdroj!BR$16,A2348-1,0))</f>
        <v/>
      </c>
      <c r="F2351" s="450"/>
      <c r="G2351" s="451"/>
    </row>
    <row r="2352" spans="1:7" x14ac:dyDescent="0.25">
      <c r="B2352" s="449"/>
      <c r="C2352" s="83" t="str">
        <f ca="1">IF(OFFSET(Zdroj!AM$16,A2348-1,0)=0,"",CONCATENATE("A",$A$2+4," - ",Zdroj!$AM$15))</f>
        <v/>
      </c>
      <c r="D2352" s="81" t="str">
        <f ca="1">IF(C2352="","",CONCATENATE(OFFSET(Zdroj!AM$16,A2348-1,0)," - ",OFFSET(Zdroj!BS$16,A2348-1,0)))</f>
        <v/>
      </c>
      <c r="E2352" s="35" t="str">
        <f ca="1">IF(C2352="","",OFFSET(Zdroj!BT$16,A2348-1,0))</f>
        <v/>
      </c>
      <c r="F2352" s="450"/>
      <c r="G2352" s="451"/>
    </row>
    <row r="2353" spans="1:7" x14ac:dyDescent="0.25">
      <c r="B2353" s="449"/>
      <c r="C2353" s="83" t="str">
        <f ca="1">IF(OFFSET(Zdroj!AN$16,A2348-1,0)=0,"",CONCATENATE("A",$A$2+5," - ",Zdroj!$AN$15))</f>
        <v/>
      </c>
      <c r="D2353" s="81" t="str">
        <f ca="1">IF(C2353="","",CONCATENATE(OFFSET(Zdroj!AN$16,A2348-1,0)," - ",OFFSET(Zdroj!BU$16,A2348-1,0)))</f>
        <v/>
      </c>
      <c r="E2353" s="35" t="str">
        <f ca="1">IF(C2353="","",OFFSET(Zdroj!BV$16,A2348-1,0))</f>
        <v/>
      </c>
      <c r="F2353" s="450"/>
      <c r="G2353" s="451"/>
    </row>
    <row r="2354" spans="1:7" x14ac:dyDescent="0.25">
      <c r="B2354" s="449"/>
      <c r="C2354" s="83" t="str">
        <f ca="1">IF(OFFSET(Zdroj!AO$16,A2348-1,0)=0,"",CONCATENATE("B",$A$2," - ",Zdroj!$AO$15))</f>
        <v/>
      </c>
      <c r="D2354" s="81" t="str">
        <f ca="1">IF(C2354="","",CONCATENATE(OFFSET(Zdroj!AO$16,A2348-1,0)))</f>
        <v/>
      </c>
      <c r="E2354" s="35" t="str">
        <f ca="1">IF(C2354="","",OFFSET(Zdroj!AP$16,A2348-1,0))</f>
        <v/>
      </c>
      <c r="F2354" s="450" t="str">
        <f t="shared" ref="F2354" ca="1" si="546">IF(SUM(E2354:E2362)=0,"",SUM(E2354:E2362))</f>
        <v/>
      </c>
      <c r="G2354" s="451"/>
    </row>
    <row r="2355" spans="1:7" x14ac:dyDescent="0.25">
      <c r="B2355" s="449"/>
      <c r="C2355" s="83" t="str">
        <f ca="1">IF(OFFSET(Zdroj!AQ$16,A2348-1,0)=0,"",CONCATENATE("B",$A$2+1," - ",Zdroj!$AQ$15))</f>
        <v/>
      </c>
      <c r="D2355" s="81" t="str">
        <f ca="1">IF(C2355="","",CONCATENATE(OFFSET(Zdroj!AQ$16,A2348-1,0)))</f>
        <v/>
      </c>
      <c r="E2355" s="35" t="str">
        <f ca="1">IF(C2355="","",OFFSET(Zdroj!AR$16,A2348-1,0))</f>
        <v/>
      </c>
      <c r="F2355" s="450"/>
      <c r="G2355" s="451"/>
    </row>
    <row r="2356" spans="1:7" x14ac:dyDescent="0.25">
      <c r="B2356" s="449"/>
      <c r="C2356" s="83" t="str">
        <f ca="1">IF(OFFSET(Zdroj!AS$16,A2348-1,0)=0,"",CONCATENATE("B",$A$2+2," - ",Zdroj!$AS$15))</f>
        <v/>
      </c>
      <c r="D2356" s="81" t="str">
        <f ca="1">IF(C2356="","",CONCATENATE(OFFSET(Zdroj!AS$16,A2348-1,0)))</f>
        <v/>
      </c>
      <c r="E2356" s="35" t="str">
        <f ca="1">IF(C2356="","",OFFSET(Zdroj!AT$16,A2348-1,0))</f>
        <v/>
      </c>
      <c r="F2356" s="450"/>
      <c r="G2356" s="451"/>
    </row>
    <row r="2357" spans="1:7" x14ac:dyDescent="0.25">
      <c r="B2357" s="449"/>
      <c r="C2357" s="83" t="str">
        <f ca="1">IF(OFFSET(Zdroj!AU$16,A2348-1,0)=0,"",CONCATENATE("B",$A$2+3," - ",Zdroj!$AU$15))</f>
        <v/>
      </c>
      <c r="D2357" s="81" t="str">
        <f ca="1">IF(C2357="","",CONCATENATE(OFFSET(Zdroj!AU$16,A2348-1,0)))</f>
        <v/>
      </c>
      <c r="E2357" s="35" t="str">
        <f ca="1">IF(C2357="","",OFFSET(Zdroj!AV$16,A2348-1,0))</f>
        <v/>
      </c>
      <c r="F2357" s="450"/>
      <c r="G2357" s="451"/>
    </row>
    <row r="2358" spans="1:7" x14ac:dyDescent="0.25">
      <c r="B2358" s="449"/>
      <c r="C2358" s="83" t="str">
        <f ca="1">IF(OFFSET(Zdroj!AW$16,A2348-1,0)=0,"",CONCATENATE("B",$A$2+4," - ",Zdroj!$AW$15))</f>
        <v/>
      </c>
      <c r="D2358" s="81" t="str">
        <f ca="1">IF(C2358="","",CONCATENATE(OFFSET(Zdroj!AW$16,A2348-1,0)))</f>
        <v/>
      </c>
      <c r="E2358" s="35" t="str">
        <f ca="1">IF(C2358="","",OFFSET(Zdroj!AX$16,A2348-1,0))</f>
        <v/>
      </c>
      <c r="F2358" s="450"/>
      <c r="G2358" s="451"/>
    </row>
    <row r="2359" spans="1:7" x14ac:dyDescent="0.25">
      <c r="B2359" s="449"/>
      <c r="C2359" s="83" t="str">
        <f ca="1">IF(OFFSET(Zdroj!AY$16,A2348-1,0)=0,"",CONCATENATE("B",$A$2+5," - ",Zdroj!$AY$15))</f>
        <v/>
      </c>
      <c r="D2359" s="81" t="str">
        <f ca="1">IF(C2359="","",CONCATENATE(OFFSET(Zdroj!AY$16,A2348-1,0)))</f>
        <v/>
      </c>
      <c r="E2359" s="35" t="str">
        <f ca="1">IF(C2359="","",OFFSET(Zdroj!AZ$16,A2348-1,0))</f>
        <v/>
      </c>
      <c r="F2359" s="450"/>
      <c r="G2359" s="451"/>
    </row>
    <row r="2360" spans="1:7" x14ac:dyDescent="0.25">
      <c r="B2360" s="449"/>
      <c r="C2360" s="83" t="str">
        <f ca="1">IF(OFFSET(Zdroj!BA$16,A2348-1,0)=0,"",CONCATENATE("B",$A$2+6," - ",Zdroj!$BA$15))</f>
        <v/>
      </c>
      <c r="D2360" s="81" t="str">
        <f ca="1">IF(C2360="","",CONCATENATE(OFFSET(Zdroj!BA$16,A2348-1,0)))</f>
        <v/>
      </c>
      <c r="E2360" s="35" t="str">
        <f ca="1">IF(C2360="","",OFFSET(Zdroj!BB$16,A2348-1,0))</f>
        <v/>
      </c>
      <c r="F2360" s="450"/>
      <c r="G2360" s="451"/>
    </row>
    <row r="2361" spans="1:7" x14ac:dyDescent="0.25">
      <c r="B2361" s="449"/>
      <c r="C2361" s="83" t="str">
        <f ca="1">IF(OFFSET(Zdroj!BC$16,A2348-1,0)=0,"",CONCATENATE("B",$A$2+7," - ",Zdroj!$BC$15))</f>
        <v/>
      </c>
      <c r="D2361" s="81" t="str">
        <f ca="1">IF(C2361="","",CONCATENATE(OFFSET(Zdroj!BC$16,A2348-1,0)))</f>
        <v/>
      </c>
      <c r="E2361" s="35" t="str">
        <f ca="1">IF(C2361="","",OFFSET(Zdroj!BD$16,A2348-1,0))</f>
        <v/>
      </c>
      <c r="F2361" s="450"/>
      <c r="G2361" s="451"/>
    </row>
    <row r="2362" spans="1:7" x14ac:dyDescent="0.25">
      <c r="B2362" s="449"/>
      <c r="C2362" s="83" t="str">
        <f ca="1">IF(OFFSET(Zdroj!BE$16,A2348-1,0)=0,"",CONCATENATE("B",$A$2+8," - ",Zdroj!$BE$15))</f>
        <v/>
      </c>
      <c r="D2362" s="81" t="str">
        <f ca="1">IF(C2362="","",CONCATENATE(OFFSET(Zdroj!BE$16,A2348-1,0)))</f>
        <v/>
      </c>
      <c r="E2362" s="35" t="str">
        <f ca="1">IF(C2362="","",OFFSET(Zdroj!BF$16,A2348-1,0))</f>
        <v/>
      </c>
      <c r="F2362" s="450"/>
      <c r="G2362" s="451"/>
    </row>
    <row r="2363" spans="1:7" x14ac:dyDescent="0.25">
      <c r="B2363" s="449"/>
      <c r="C2363" s="83" t="str">
        <f ca="1">IF(OFFSET(Zdroj!BG$16,A2348-1,0)=0,"",CONCATENATE("C",$A$2," - ",Zdroj!$BG$15))</f>
        <v/>
      </c>
      <c r="D2363" s="81" t="str">
        <f ca="1">IF(C2363="","",CONCATENATE(OFFSET(Zdroj!BG$16,A2348-1,0)))</f>
        <v/>
      </c>
      <c r="E2363" s="35" t="str">
        <f ca="1">IF(C2363="","",OFFSET(Zdroj!BH$16,A2348-1,0))</f>
        <v/>
      </c>
      <c r="F2363" s="450" t="str">
        <f t="shared" ref="F2363" ca="1" si="547">IF(SUM(E2363:E2364)=0,"",SUM(E2363:E2364))</f>
        <v/>
      </c>
      <c r="G2363" s="451"/>
    </row>
    <row r="2364" spans="1:7" x14ac:dyDescent="0.25">
      <c r="B2364" s="449"/>
      <c r="C2364" s="83" t="str">
        <f ca="1">IF(OFFSET(Zdroj!BI$16,A2348-1,0)=0,"",CONCATENATE("C",$A$2+1," - ",Zdroj!$BI$15))</f>
        <v/>
      </c>
      <c r="D2364" s="81" t="str">
        <f ca="1">IF(C2364="","",CONCATENATE(OFFSET(Zdroj!BI$16,A2348-1,0)))</f>
        <v/>
      </c>
      <c r="E2364" s="35" t="str">
        <f ca="1">IF(C2364="","",OFFSET(Zdroj!BJ$16,A2348-1,0))</f>
        <v/>
      </c>
      <c r="F2364" s="450"/>
      <c r="G2364" s="451"/>
    </row>
    <row r="2365" spans="1:7" x14ac:dyDescent="0.25">
      <c r="A2365">
        <f>SUM((ROW()+15)/17)</f>
        <v>140</v>
      </c>
      <c r="B2365" s="449" t="str">
        <f ca="1">IF(OFFSET(Zdroj!$B$16,A2365-1,0)&gt;0,CONCATENATE(A2365,"
","___ ","
",OFFSET(Zdroj!$B$16,A2365-1,0)),"")</f>
        <v/>
      </c>
      <c r="C2365" s="83" t="str">
        <f ca="1">IF(OFFSET(Zdroj!AI$16,A2365-1,0)=0,"",CONCATENATE("A",$A$2," - ",Zdroj!$AI$15))</f>
        <v/>
      </c>
      <c r="D2365" s="81" t="str">
        <f ca="1">IF(C2365="","",CONCATENATE(OFFSET(Zdroj!AI$16,A2365-1,0)," - ",OFFSET(Zdroj!BK$16,A2365-1,0)))</f>
        <v/>
      </c>
      <c r="E2365" s="35" t="str">
        <f ca="1">IF(C2365="","",OFFSET(Zdroj!BL$16,A2365-1,0))</f>
        <v/>
      </c>
      <c r="F2365" s="450" t="str">
        <f t="shared" ref="F2365" ca="1" si="548">IF(SUM(E2365:E2370)=0,"",SUM(E2365:E2370))</f>
        <v/>
      </c>
      <c r="G2365" s="451" t="str">
        <f t="shared" ref="G2365" ca="1" si="549">IF(SUM(E2365:E2381)=0,"",SUM(E2365:E2381))</f>
        <v/>
      </c>
    </row>
    <row r="2366" spans="1:7" x14ac:dyDescent="0.25">
      <c r="B2366" s="449"/>
      <c r="C2366" s="83" t="str">
        <f ca="1">IF(OFFSET(Zdroj!AJ$16,A2365-1,0)=0,"",CONCATENATE("A",$A$2+1," - ",Zdroj!$AJ$15))</f>
        <v/>
      </c>
      <c r="D2366" s="81" t="str">
        <f ca="1">IF(C2366="","",CONCATENATE(OFFSET(Zdroj!AJ$16,A2365-1,0)," - ",OFFSET(Zdroj!BM$16,A2365-1,0)))</f>
        <v/>
      </c>
      <c r="E2366" s="35" t="str">
        <f ca="1">IF(C2366="","",OFFSET(Zdroj!BN$16,A2365-1,0))</f>
        <v/>
      </c>
      <c r="F2366" s="450"/>
      <c r="G2366" s="451"/>
    </row>
    <row r="2367" spans="1:7" x14ac:dyDescent="0.25">
      <c r="B2367" s="449"/>
      <c r="C2367" s="83" t="str">
        <f ca="1">IF(OFFSET(Zdroj!AK$16,A2365-1,0)=0,"",CONCATENATE("A",$A$2+2," - ",Zdroj!$AK$15))</f>
        <v/>
      </c>
      <c r="D2367" s="81" t="str">
        <f ca="1">IF(C2367="","",CONCATENATE(OFFSET(Zdroj!AK$16,A2365-1,0)," - ",OFFSET(Zdroj!BO$16,A2365-1,0)))</f>
        <v/>
      </c>
      <c r="E2367" s="35" t="str">
        <f ca="1">IF(C2367="","",OFFSET(Zdroj!BP$16,A2365-1,0))</f>
        <v/>
      </c>
      <c r="F2367" s="450"/>
      <c r="G2367" s="451"/>
    </row>
    <row r="2368" spans="1:7" x14ac:dyDescent="0.25">
      <c r="B2368" s="449"/>
      <c r="C2368" s="83" t="str">
        <f ca="1">IF(OFFSET(Zdroj!AL$16,A2365-1,0)=0,"",CONCATENATE("A",$A$2+3," - ",Zdroj!$AL$15))</f>
        <v/>
      </c>
      <c r="D2368" s="81" t="str">
        <f ca="1">IF(C2368="","",CONCATENATE(OFFSET(Zdroj!AL$16,A2365-1,0)," - ",OFFSET(Zdroj!BQ$16,A2365-1,0)))</f>
        <v/>
      </c>
      <c r="E2368" s="35" t="str">
        <f ca="1">IF(C2368="","",OFFSET(Zdroj!BR$16,A2365-1,0))</f>
        <v/>
      </c>
      <c r="F2368" s="450"/>
      <c r="G2368" s="451"/>
    </row>
    <row r="2369" spans="1:7" x14ac:dyDescent="0.25">
      <c r="B2369" s="449"/>
      <c r="C2369" s="83" t="str">
        <f ca="1">IF(OFFSET(Zdroj!AM$16,A2365-1,0)=0,"",CONCATENATE("A",$A$2+4," - ",Zdroj!$AM$15))</f>
        <v/>
      </c>
      <c r="D2369" s="81" t="str">
        <f ca="1">IF(C2369="","",CONCATENATE(OFFSET(Zdroj!AM$16,A2365-1,0)," - ",OFFSET(Zdroj!BS$16,A2365-1,0)))</f>
        <v/>
      </c>
      <c r="E2369" s="35" t="str">
        <f ca="1">IF(C2369="","",OFFSET(Zdroj!BT$16,A2365-1,0))</f>
        <v/>
      </c>
      <c r="F2369" s="450"/>
      <c r="G2369" s="451"/>
    </row>
    <row r="2370" spans="1:7" x14ac:dyDescent="0.25">
      <c r="B2370" s="449"/>
      <c r="C2370" s="83" t="str">
        <f ca="1">IF(OFFSET(Zdroj!AN$16,A2365-1,0)=0,"",CONCATENATE("A",$A$2+5," - ",Zdroj!$AN$15))</f>
        <v/>
      </c>
      <c r="D2370" s="81" t="str">
        <f ca="1">IF(C2370="","",CONCATENATE(OFFSET(Zdroj!AN$16,A2365-1,0)," - ",OFFSET(Zdroj!BU$16,A2365-1,0)))</f>
        <v/>
      </c>
      <c r="E2370" s="35" t="str">
        <f ca="1">IF(C2370="","",OFFSET(Zdroj!BV$16,A2365-1,0))</f>
        <v/>
      </c>
      <c r="F2370" s="450"/>
      <c r="G2370" s="451"/>
    </row>
    <row r="2371" spans="1:7" x14ac:dyDescent="0.25">
      <c r="B2371" s="449"/>
      <c r="C2371" s="83" t="str">
        <f ca="1">IF(OFFSET(Zdroj!AO$16,A2365-1,0)=0,"",CONCATENATE("B",$A$2," - ",Zdroj!$AO$15))</f>
        <v/>
      </c>
      <c r="D2371" s="81" t="str">
        <f ca="1">IF(C2371="","",CONCATENATE(OFFSET(Zdroj!AO$16,A2365-1,0)))</f>
        <v/>
      </c>
      <c r="E2371" s="35" t="str">
        <f ca="1">IF(C2371="","",OFFSET(Zdroj!AP$16,A2365-1,0))</f>
        <v/>
      </c>
      <c r="F2371" s="450" t="str">
        <f t="shared" ref="F2371" ca="1" si="550">IF(SUM(E2371:E2379)=0,"",SUM(E2371:E2379))</f>
        <v/>
      </c>
      <c r="G2371" s="451"/>
    </row>
    <row r="2372" spans="1:7" x14ac:dyDescent="0.25">
      <c r="B2372" s="449"/>
      <c r="C2372" s="83" t="str">
        <f ca="1">IF(OFFSET(Zdroj!AQ$16,A2365-1,0)=0,"",CONCATENATE("B",$A$2+1," - ",Zdroj!$AQ$15))</f>
        <v/>
      </c>
      <c r="D2372" s="81" t="str">
        <f ca="1">IF(C2372="","",CONCATENATE(OFFSET(Zdroj!AQ$16,A2365-1,0)))</f>
        <v/>
      </c>
      <c r="E2372" s="35" t="str">
        <f ca="1">IF(C2372="","",OFFSET(Zdroj!AR$16,A2365-1,0))</f>
        <v/>
      </c>
      <c r="F2372" s="450"/>
      <c r="G2372" s="451"/>
    </row>
    <row r="2373" spans="1:7" x14ac:dyDescent="0.25">
      <c r="B2373" s="449"/>
      <c r="C2373" s="83" t="str">
        <f ca="1">IF(OFFSET(Zdroj!AS$16,A2365-1,0)=0,"",CONCATENATE("B",$A$2+2," - ",Zdroj!$AS$15))</f>
        <v/>
      </c>
      <c r="D2373" s="81" t="str">
        <f ca="1">IF(C2373="","",CONCATENATE(OFFSET(Zdroj!AS$16,A2365-1,0)))</f>
        <v/>
      </c>
      <c r="E2373" s="35" t="str">
        <f ca="1">IF(C2373="","",OFFSET(Zdroj!AT$16,A2365-1,0))</f>
        <v/>
      </c>
      <c r="F2373" s="450"/>
      <c r="G2373" s="451"/>
    </row>
    <row r="2374" spans="1:7" x14ac:dyDescent="0.25">
      <c r="B2374" s="449"/>
      <c r="C2374" s="83" t="str">
        <f ca="1">IF(OFFSET(Zdroj!AU$16,A2365-1,0)=0,"",CONCATENATE("B",$A$2+3," - ",Zdroj!$AU$15))</f>
        <v/>
      </c>
      <c r="D2374" s="81" t="str">
        <f ca="1">IF(C2374="","",CONCATENATE(OFFSET(Zdroj!AU$16,A2365-1,0)))</f>
        <v/>
      </c>
      <c r="E2374" s="35" t="str">
        <f ca="1">IF(C2374="","",OFFSET(Zdroj!AV$16,A2365-1,0))</f>
        <v/>
      </c>
      <c r="F2374" s="450"/>
      <c r="G2374" s="451"/>
    </row>
    <row r="2375" spans="1:7" x14ac:dyDescent="0.25">
      <c r="B2375" s="449"/>
      <c r="C2375" s="83" t="str">
        <f ca="1">IF(OFFSET(Zdroj!AW$16,A2365-1,0)=0,"",CONCATENATE("B",$A$2+4," - ",Zdroj!$AW$15))</f>
        <v/>
      </c>
      <c r="D2375" s="81" t="str">
        <f ca="1">IF(C2375="","",CONCATENATE(OFFSET(Zdroj!AW$16,A2365-1,0)))</f>
        <v/>
      </c>
      <c r="E2375" s="35" t="str">
        <f ca="1">IF(C2375="","",OFFSET(Zdroj!AX$16,A2365-1,0))</f>
        <v/>
      </c>
      <c r="F2375" s="450"/>
      <c r="G2375" s="451"/>
    </row>
    <row r="2376" spans="1:7" x14ac:dyDescent="0.25">
      <c r="B2376" s="449"/>
      <c r="C2376" s="83" t="str">
        <f ca="1">IF(OFFSET(Zdroj!AY$16,A2365-1,0)=0,"",CONCATENATE("B",$A$2+5," - ",Zdroj!$AY$15))</f>
        <v/>
      </c>
      <c r="D2376" s="81" t="str">
        <f ca="1">IF(C2376="","",CONCATENATE(OFFSET(Zdroj!AY$16,A2365-1,0)))</f>
        <v/>
      </c>
      <c r="E2376" s="35" t="str">
        <f ca="1">IF(C2376="","",OFFSET(Zdroj!AZ$16,A2365-1,0))</f>
        <v/>
      </c>
      <c r="F2376" s="450"/>
      <c r="G2376" s="451"/>
    </row>
    <row r="2377" spans="1:7" x14ac:dyDescent="0.25">
      <c r="B2377" s="449"/>
      <c r="C2377" s="83" t="str">
        <f ca="1">IF(OFFSET(Zdroj!BA$16,A2365-1,0)=0,"",CONCATENATE("B",$A$2+6," - ",Zdroj!$BA$15))</f>
        <v/>
      </c>
      <c r="D2377" s="81" t="str">
        <f ca="1">IF(C2377="","",CONCATENATE(OFFSET(Zdroj!BA$16,A2365-1,0)))</f>
        <v/>
      </c>
      <c r="E2377" s="35" t="str">
        <f ca="1">IF(C2377="","",OFFSET(Zdroj!BB$16,A2365-1,0))</f>
        <v/>
      </c>
      <c r="F2377" s="450"/>
      <c r="G2377" s="451"/>
    </row>
    <row r="2378" spans="1:7" x14ac:dyDescent="0.25">
      <c r="B2378" s="449"/>
      <c r="C2378" s="83" t="str">
        <f ca="1">IF(OFFSET(Zdroj!BC$16,A2365-1,0)=0,"",CONCATENATE("B",$A$2+7," - ",Zdroj!$BC$15))</f>
        <v/>
      </c>
      <c r="D2378" s="81" t="str">
        <f ca="1">IF(C2378="","",CONCATENATE(OFFSET(Zdroj!BC$16,A2365-1,0)))</f>
        <v/>
      </c>
      <c r="E2378" s="35" t="str">
        <f ca="1">IF(C2378="","",OFFSET(Zdroj!BD$16,A2365-1,0))</f>
        <v/>
      </c>
      <c r="F2378" s="450"/>
      <c r="G2378" s="451"/>
    </row>
    <row r="2379" spans="1:7" x14ac:dyDescent="0.25">
      <c r="B2379" s="449"/>
      <c r="C2379" s="83" t="str">
        <f ca="1">IF(OFFSET(Zdroj!BE$16,A2365-1,0)=0,"",CONCATENATE("B",$A$2+8," - ",Zdroj!$BE$15))</f>
        <v/>
      </c>
      <c r="D2379" s="81" t="str">
        <f ca="1">IF(C2379="","",CONCATENATE(OFFSET(Zdroj!BE$16,A2365-1,0)))</f>
        <v/>
      </c>
      <c r="E2379" s="35" t="str">
        <f ca="1">IF(C2379="","",OFFSET(Zdroj!BF$16,A2365-1,0))</f>
        <v/>
      </c>
      <c r="F2379" s="450"/>
      <c r="G2379" s="451"/>
    </row>
    <row r="2380" spans="1:7" x14ac:dyDescent="0.25">
      <c r="B2380" s="449"/>
      <c r="C2380" s="83" t="str">
        <f ca="1">IF(OFFSET(Zdroj!BG$16,A2365-1,0)=0,"",CONCATENATE("C",$A$2," - ",Zdroj!$BG$15))</f>
        <v/>
      </c>
      <c r="D2380" s="81" t="str">
        <f ca="1">IF(C2380="","",CONCATENATE(OFFSET(Zdroj!BG$16,A2365-1,0)))</f>
        <v/>
      </c>
      <c r="E2380" s="35" t="str">
        <f ca="1">IF(C2380="","",OFFSET(Zdroj!BH$16,A2365-1,0))</f>
        <v/>
      </c>
      <c r="F2380" s="450" t="str">
        <f t="shared" ref="F2380" ca="1" si="551">IF(SUM(E2380:E2381)=0,"",SUM(E2380:E2381))</f>
        <v/>
      </c>
      <c r="G2380" s="451"/>
    </row>
    <row r="2381" spans="1:7" x14ac:dyDescent="0.25">
      <c r="B2381" s="449"/>
      <c r="C2381" s="83" t="str">
        <f ca="1">IF(OFFSET(Zdroj!BI$16,A2365-1,0)=0,"",CONCATENATE("C",$A$2+1," - ",Zdroj!$BI$15))</f>
        <v/>
      </c>
      <c r="D2381" s="81" t="str">
        <f ca="1">IF(C2381="","",CONCATENATE(OFFSET(Zdroj!BI$16,A2365-1,0)))</f>
        <v/>
      </c>
      <c r="E2381" s="35" t="str">
        <f ca="1">IF(C2381="","",OFFSET(Zdroj!BJ$16,A2365-1,0))</f>
        <v/>
      </c>
      <c r="F2381" s="450"/>
      <c r="G2381" s="451"/>
    </row>
    <row r="2382" spans="1:7" x14ac:dyDescent="0.25">
      <c r="A2382">
        <f>SUM((ROW()+15)/17)</f>
        <v>141</v>
      </c>
      <c r="B2382" s="449" t="str">
        <f ca="1">IF(OFFSET(Zdroj!$B$16,A2382-1,0)&gt;0,CONCATENATE(A2382,"
","___ ","
",OFFSET(Zdroj!$B$16,A2382-1,0)),"")</f>
        <v/>
      </c>
      <c r="C2382" s="83" t="str">
        <f ca="1">IF(OFFSET(Zdroj!AI$16,A2382-1,0)=0,"",CONCATENATE("A",$A$2," - ",Zdroj!$AI$15))</f>
        <v/>
      </c>
      <c r="D2382" s="81" t="str">
        <f ca="1">IF(C2382="","",CONCATENATE(OFFSET(Zdroj!AI$16,A2382-1,0)," - ",OFFSET(Zdroj!BK$16,A2382-1,0)))</f>
        <v/>
      </c>
      <c r="E2382" s="35" t="str">
        <f ca="1">IF(C2382="","",OFFSET(Zdroj!BL$16,A2382-1,0))</f>
        <v/>
      </c>
      <c r="F2382" s="450" t="str">
        <f t="shared" ref="F2382" ca="1" si="552">IF(SUM(E2382:E2387)=0,"",SUM(E2382:E2387))</f>
        <v/>
      </c>
      <c r="G2382" s="451" t="str">
        <f t="shared" ref="G2382" ca="1" si="553">IF(SUM(E2382:E2398)=0,"",SUM(E2382:E2398))</f>
        <v/>
      </c>
    </row>
    <row r="2383" spans="1:7" x14ac:dyDescent="0.25">
      <c r="B2383" s="449"/>
      <c r="C2383" s="83" t="str">
        <f ca="1">IF(OFFSET(Zdroj!AJ$16,A2382-1,0)=0,"",CONCATENATE("A",$A$2+1," - ",Zdroj!$AJ$15))</f>
        <v/>
      </c>
      <c r="D2383" s="81" t="str">
        <f ca="1">IF(C2383="","",CONCATENATE(OFFSET(Zdroj!AJ$16,A2382-1,0)," - ",OFFSET(Zdroj!BM$16,A2382-1,0)))</f>
        <v/>
      </c>
      <c r="E2383" s="35" t="str">
        <f ca="1">IF(C2383="","",OFFSET(Zdroj!BN$16,A2382-1,0))</f>
        <v/>
      </c>
      <c r="F2383" s="450"/>
      <c r="G2383" s="451"/>
    </row>
    <row r="2384" spans="1:7" x14ac:dyDescent="0.25">
      <c r="B2384" s="449"/>
      <c r="C2384" s="83" t="str">
        <f ca="1">IF(OFFSET(Zdroj!AK$16,A2382-1,0)=0,"",CONCATENATE("A",$A$2+2," - ",Zdroj!$AK$15))</f>
        <v/>
      </c>
      <c r="D2384" s="81" t="str">
        <f ca="1">IF(C2384="","",CONCATENATE(OFFSET(Zdroj!AK$16,A2382-1,0)," - ",OFFSET(Zdroj!BO$16,A2382-1,0)))</f>
        <v/>
      </c>
      <c r="E2384" s="35" t="str">
        <f ca="1">IF(C2384="","",OFFSET(Zdroj!BP$16,A2382-1,0))</f>
        <v/>
      </c>
      <c r="F2384" s="450"/>
      <c r="G2384" s="451"/>
    </row>
    <row r="2385" spans="1:7" x14ac:dyDescent="0.25">
      <c r="B2385" s="449"/>
      <c r="C2385" s="83" t="str">
        <f ca="1">IF(OFFSET(Zdroj!AL$16,A2382-1,0)=0,"",CONCATENATE("A",$A$2+3," - ",Zdroj!$AL$15))</f>
        <v/>
      </c>
      <c r="D2385" s="81" t="str">
        <f ca="1">IF(C2385="","",CONCATENATE(OFFSET(Zdroj!AL$16,A2382-1,0)," - ",OFFSET(Zdroj!BQ$16,A2382-1,0)))</f>
        <v/>
      </c>
      <c r="E2385" s="35" t="str">
        <f ca="1">IF(C2385="","",OFFSET(Zdroj!BR$16,A2382-1,0))</f>
        <v/>
      </c>
      <c r="F2385" s="450"/>
      <c r="G2385" s="451"/>
    </row>
    <row r="2386" spans="1:7" x14ac:dyDescent="0.25">
      <c r="B2386" s="449"/>
      <c r="C2386" s="83" t="str">
        <f ca="1">IF(OFFSET(Zdroj!AM$16,A2382-1,0)=0,"",CONCATENATE("A",$A$2+4," - ",Zdroj!$AM$15))</f>
        <v/>
      </c>
      <c r="D2386" s="81" t="str">
        <f ca="1">IF(C2386="","",CONCATENATE(OFFSET(Zdroj!AM$16,A2382-1,0)," - ",OFFSET(Zdroj!BS$16,A2382-1,0)))</f>
        <v/>
      </c>
      <c r="E2386" s="35" t="str">
        <f ca="1">IF(C2386="","",OFFSET(Zdroj!BT$16,A2382-1,0))</f>
        <v/>
      </c>
      <c r="F2386" s="450"/>
      <c r="G2386" s="451"/>
    </row>
    <row r="2387" spans="1:7" x14ac:dyDescent="0.25">
      <c r="B2387" s="449"/>
      <c r="C2387" s="83" t="str">
        <f ca="1">IF(OFFSET(Zdroj!AN$16,A2382-1,0)=0,"",CONCATENATE("A",$A$2+5," - ",Zdroj!$AN$15))</f>
        <v/>
      </c>
      <c r="D2387" s="81" t="str">
        <f ca="1">IF(C2387="","",CONCATENATE(OFFSET(Zdroj!AN$16,A2382-1,0)," - ",OFFSET(Zdroj!BU$16,A2382-1,0)))</f>
        <v/>
      </c>
      <c r="E2387" s="35" t="str">
        <f ca="1">IF(C2387="","",OFFSET(Zdroj!BV$16,A2382-1,0))</f>
        <v/>
      </c>
      <c r="F2387" s="450"/>
      <c r="G2387" s="451"/>
    </row>
    <row r="2388" spans="1:7" x14ac:dyDescent="0.25">
      <c r="B2388" s="449"/>
      <c r="C2388" s="83" t="str">
        <f ca="1">IF(OFFSET(Zdroj!AO$16,A2382-1,0)=0,"",CONCATENATE("B",$A$2," - ",Zdroj!$AO$15))</f>
        <v/>
      </c>
      <c r="D2388" s="81" t="str">
        <f ca="1">IF(C2388="","",CONCATENATE(OFFSET(Zdroj!AO$16,A2382-1,0)))</f>
        <v/>
      </c>
      <c r="E2388" s="35" t="str">
        <f ca="1">IF(C2388="","",OFFSET(Zdroj!AP$16,A2382-1,0))</f>
        <v/>
      </c>
      <c r="F2388" s="450" t="str">
        <f t="shared" ref="F2388" ca="1" si="554">IF(SUM(E2388:E2396)=0,"",SUM(E2388:E2396))</f>
        <v/>
      </c>
      <c r="G2388" s="451"/>
    </row>
    <row r="2389" spans="1:7" x14ac:dyDescent="0.25">
      <c r="B2389" s="449"/>
      <c r="C2389" s="83" t="str">
        <f ca="1">IF(OFFSET(Zdroj!AQ$16,A2382-1,0)=0,"",CONCATENATE("B",$A$2+1," - ",Zdroj!$AQ$15))</f>
        <v/>
      </c>
      <c r="D2389" s="81" t="str">
        <f ca="1">IF(C2389="","",CONCATENATE(OFFSET(Zdroj!AQ$16,A2382-1,0)))</f>
        <v/>
      </c>
      <c r="E2389" s="35" t="str">
        <f ca="1">IF(C2389="","",OFFSET(Zdroj!AR$16,A2382-1,0))</f>
        <v/>
      </c>
      <c r="F2389" s="450"/>
      <c r="G2389" s="451"/>
    </row>
    <row r="2390" spans="1:7" x14ac:dyDescent="0.25">
      <c r="B2390" s="449"/>
      <c r="C2390" s="83" t="str">
        <f ca="1">IF(OFFSET(Zdroj!AS$16,A2382-1,0)=0,"",CONCATENATE("B",$A$2+2," - ",Zdroj!$AS$15))</f>
        <v/>
      </c>
      <c r="D2390" s="81" t="str">
        <f ca="1">IF(C2390="","",CONCATENATE(OFFSET(Zdroj!AS$16,A2382-1,0)))</f>
        <v/>
      </c>
      <c r="E2390" s="35" t="str">
        <f ca="1">IF(C2390="","",OFFSET(Zdroj!AT$16,A2382-1,0))</f>
        <v/>
      </c>
      <c r="F2390" s="450"/>
      <c r="G2390" s="451"/>
    </row>
    <row r="2391" spans="1:7" x14ac:dyDescent="0.25">
      <c r="B2391" s="449"/>
      <c r="C2391" s="83" t="str">
        <f ca="1">IF(OFFSET(Zdroj!AU$16,A2382-1,0)=0,"",CONCATENATE("B",$A$2+3," - ",Zdroj!$AU$15))</f>
        <v/>
      </c>
      <c r="D2391" s="81" t="str">
        <f ca="1">IF(C2391="","",CONCATENATE(OFFSET(Zdroj!AU$16,A2382-1,0)))</f>
        <v/>
      </c>
      <c r="E2391" s="35" t="str">
        <f ca="1">IF(C2391="","",OFFSET(Zdroj!AV$16,A2382-1,0))</f>
        <v/>
      </c>
      <c r="F2391" s="450"/>
      <c r="G2391" s="451"/>
    </row>
    <row r="2392" spans="1:7" x14ac:dyDescent="0.25">
      <c r="B2392" s="449"/>
      <c r="C2392" s="83" t="str">
        <f ca="1">IF(OFFSET(Zdroj!AW$16,A2382-1,0)=0,"",CONCATENATE("B",$A$2+4," - ",Zdroj!$AW$15))</f>
        <v/>
      </c>
      <c r="D2392" s="81" t="str">
        <f ca="1">IF(C2392="","",CONCATENATE(OFFSET(Zdroj!AW$16,A2382-1,0)))</f>
        <v/>
      </c>
      <c r="E2392" s="35" t="str">
        <f ca="1">IF(C2392="","",OFFSET(Zdroj!AX$16,A2382-1,0))</f>
        <v/>
      </c>
      <c r="F2392" s="450"/>
      <c r="G2392" s="451"/>
    </row>
    <row r="2393" spans="1:7" x14ac:dyDescent="0.25">
      <c r="B2393" s="449"/>
      <c r="C2393" s="83" t="str">
        <f ca="1">IF(OFFSET(Zdroj!AY$16,A2382-1,0)=0,"",CONCATENATE("B",$A$2+5," - ",Zdroj!$AY$15))</f>
        <v/>
      </c>
      <c r="D2393" s="81" t="str">
        <f ca="1">IF(C2393="","",CONCATENATE(OFFSET(Zdroj!AY$16,A2382-1,0)))</f>
        <v/>
      </c>
      <c r="E2393" s="35" t="str">
        <f ca="1">IF(C2393="","",OFFSET(Zdroj!AZ$16,A2382-1,0))</f>
        <v/>
      </c>
      <c r="F2393" s="450"/>
      <c r="G2393" s="451"/>
    </row>
    <row r="2394" spans="1:7" x14ac:dyDescent="0.25">
      <c r="B2394" s="449"/>
      <c r="C2394" s="83" t="str">
        <f ca="1">IF(OFFSET(Zdroj!BA$16,A2382-1,0)=0,"",CONCATENATE("B",$A$2+6," - ",Zdroj!$BA$15))</f>
        <v/>
      </c>
      <c r="D2394" s="81" t="str">
        <f ca="1">IF(C2394="","",CONCATENATE(OFFSET(Zdroj!BA$16,A2382-1,0)))</f>
        <v/>
      </c>
      <c r="E2394" s="35" t="str">
        <f ca="1">IF(C2394="","",OFFSET(Zdroj!BB$16,A2382-1,0))</f>
        <v/>
      </c>
      <c r="F2394" s="450"/>
      <c r="G2394" s="451"/>
    </row>
    <row r="2395" spans="1:7" x14ac:dyDescent="0.25">
      <c r="B2395" s="449"/>
      <c r="C2395" s="83" t="str">
        <f ca="1">IF(OFFSET(Zdroj!BC$16,A2382-1,0)=0,"",CONCATENATE("B",$A$2+7," - ",Zdroj!$BC$15))</f>
        <v/>
      </c>
      <c r="D2395" s="81" t="str">
        <f ca="1">IF(C2395="","",CONCATENATE(OFFSET(Zdroj!BC$16,A2382-1,0)))</f>
        <v/>
      </c>
      <c r="E2395" s="35" t="str">
        <f ca="1">IF(C2395="","",OFFSET(Zdroj!BD$16,A2382-1,0))</f>
        <v/>
      </c>
      <c r="F2395" s="450"/>
      <c r="G2395" s="451"/>
    </row>
    <row r="2396" spans="1:7" x14ac:dyDescent="0.25">
      <c r="B2396" s="449"/>
      <c r="C2396" s="83" t="str">
        <f ca="1">IF(OFFSET(Zdroj!BE$16,A2382-1,0)=0,"",CONCATENATE("B",$A$2+8," - ",Zdroj!$BE$15))</f>
        <v/>
      </c>
      <c r="D2396" s="81" t="str">
        <f ca="1">IF(C2396="","",CONCATENATE(OFFSET(Zdroj!BE$16,A2382-1,0)))</f>
        <v/>
      </c>
      <c r="E2396" s="35" t="str">
        <f ca="1">IF(C2396="","",OFFSET(Zdroj!BF$16,A2382-1,0))</f>
        <v/>
      </c>
      <c r="F2396" s="450"/>
      <c r="G2396" s="451"/>
    </row>
    <row r="2397" spans="1:7" x14ac:dyDescent="0.25">
      <c r="B2397" s="449"/>
      <c r="C2397" s="83" t="str">
        <f ca="1">IF(OFFSET(Zdroj!BG$16,A2382-1,0)=0,"",CONCATENATE("C",$A$2," - ",Zdroj!$BG$15))</f>
        <v/>
      </c>
      <c r="D2397" s="81" t="str">
        <f ca="1">IF(C2397="","",CONCATENATE(OFFSET(Zdroj!BG$16,A2382-1,0)))</f>
        <v/>
      </c>
      <c r="E2397" s="35" t="str">
        <f ca="1">IF(C2397="","",OFFSET(Zdroj!BH$16,A2382-1,0))</f>
        <v/>
      </c>
      <c r="F2397" s="450" t="str">
        <f t="shared" ref="F2397" ca="1" si="555">IF(SUM(E2397:E2398)=0,"",SUM(E2397:E2398))</f>
        <v/>
      </c>
      <c r="G2397" s="451"/>
    </row>
    <row r="2398" spans="1:7" x14ac:dyDescent="0.25">
      <c r="B2398" s="449"/>
      <c r="C2398" s="83" t="str">
        <f ca="1">IF(OFFSET(Zdroj!BI$16,A2382-1,0)=0,"",CONCATENATE("C",$A$2+1," - ",Zdroj!$BI$15))</f>
        <v/>
      </c>
      <c r="D2398" s="81" t="str">
        <f ca="1">IF(C2398="","",CONCATENATE(OFFSET(Zdroj!BI$16,A2382-1,0)))</f>
        <v/>
      </c>
      <c r="E2398" s="35" t="str">
        <f ca="1">IF(C2398="","",OFFSET(Zdroj!BJ$16,A2382-1,0))</f>
        <v/>
      </c>
      <c r="F2398" s="450"/>
      <c r="G2398" s="451"/>
    </row>
    <row r="2399" spans="1:7" x14ac:dyDescent="0.25">
      <c r="A2399">
        <f>SUM((ROW()+15)/17)</f>
        <v>142</v>
      </c>
      <c r="B2399" s="449" t="str">
        <f ca="1">IF(OFFSET(Zdroj!$B$16,A2399-1,0)&gt;0,CONCATENATE(A2399,"
","___ ","
",OFFSET(Zdroj!$B$16,A2399-1,0)),"")</f>
        <v/>
      </c>
      <c r="C2399" s="83" t="str">
        <f ca="1">IF(OFFSET(Zdroj!AI$16,A2399-1,0)=0,"",CONCATENATE("A",$A$2," - ",Zdroj!$AI$15))</f>
        <v/>
      </c>
      <c r="D2399" s="81" t="str">
        <f ca="1">IF(C2399="","",CONCATENATE(OFFSET(Zdroj!AI$16,A2399-1,0)," - ",OFFSET(Zdroj!BK$16,A2399-1,0)))</f>
        <v/>
      </c>
      <c r="E2399" s="35" t="str">
        <f ca="1">IF(C2399="","",OFFSET(Zdroj!BL$16,A2399-1,0))</f>
        <v/>
      </c>
      <c r="F2399" s="450" t="str">
        <f t="shared" ref="F2399" ca="1" si="556">IF(SUM(E2399:E2404)=0,"",SUM(E2399:E2404))</f>
        <v/>
      </c>
      <c r="G2399" s="451" t="str">
        <f t="shared" ref="G2399" ca="1" si="557">IF(SUM(E2399:E2415)=0,"",SUM(E2399:E2415))</f>
        <v/>
      </c>
    </row>
    <row r="2400" spans="1:7" x14ac:dyDescent="0.25">
      <c r="B2400" s="449"/>
      <c r="C2400" s="83" t="str">
        <f ca="1">IF(OFFSET(Zdroj!AJ$16,A2399-1,0)=0,"",CONCATENATE("A",$A$2+1," - ",Zdroj!$AJ$15))</f>
        <v/>
      </c>
      <c r="D2400" s="81" t="str">
        <f ca="1">IF(C2400="","",CONCATENATE(OFFSET(Zdroj!AJ$16,A2399-1,0)," - ",OFFSET(Zdroj!BM$16,A2399-1,0)))</f>
        <v/>
      </c>
      <c r="E2400" s="35" t="str">
        <f ca="1">IF(C2400="","",OFFSET(Zdroj!BN$16,A2399-1,0))</f>
        <v/>
      </c>
      <c r="F2400" s="450"/>
      <c r="G2400" s="451"/>
    </row>
    <row r="2401" spans="1:7" x14ac:dyDescent="0.25">
      <c r="B2401" s="449"/>
      <c r="C2401" s="83" t="str">
        <f ca="1">IF(OFFSET(Zdroj!AK$16,A2399-1,0)=0,"",CONCATENATE("A",$A$2+2," - ",Zdroj!$AK$15))</f>
        <v/>
      </c>
      <c r="D2401" s="81" t="str">
        <f ca="1">IF(C2401="","",CONCATENATE(OFFSET(Zdroj!AK$16,A2399-1,0)," - ",OFFSET(Zdroj!BO$16,A2399-1,0)))</f>
        <v/>
      </c>
      <c r="E2401" s="35" t="str">
        <f ca="1">IF(C2401="","",OFFSET(Zdroj!BP$16,A2399-1,0))</f>
        <v/>
      </c>
      <c r="F2401" s="450"/>
      <c r="G2401" s="451"/>
    </row>
    <row r="2402" spans="1:7" x14ac:dyDescent="0.25">
      <c r="B2402" s="449"/>
      <c r="C2402" s="83" t="str">
        <f ca="1">IF(OFFSET(Zdroj!AL$16,A2399-1,0)=0,"",CONCATENATE("A",$A$2+3," - ",Zdroj!$AL$15))</f>
        <v/>
      </c>
      <c r="D2402" s="81" t="str">
        <f ca="1">IF(C2402="","",CONCATENATE(OFFSET(Zdroj!AL$16,A2399-1,0)," - ",OFFSET(Zdroj!BQ$16,A2399-1,0)))</f>
        <v/>
      </c>
      <c r="E2402" s="35" t="str">
        <f ca="1">IF(C2402="","",OFFSET(Zdroj!BR$16,A2399-1,0))</f>
        <v/>
      </c>
      <c r="F2402" s="450"/>
      <c r="G2402" s="451"/>
    </row>
    <row r="2403" spans="1:7" x14ac:dyDescent="0.25">
      <c r="B2403" s="449"/>
      <c r="C2403" s="83" t="str">
        <f ca="1">IF(OFFSET(Zdroj!AM$16,A2399-1,0)=0,"",CONCATENATE("A",$A$2+4," - ",Zdroj!$AM$15))</f>
        <v/>
      </c>
      <c r="D2403" s="81" t="str">
        <f ca="1">IF(C2403="","",CONCATENATE(OFFSET(Zdroj!AM$16,A2399-1,0)," - ",OFFSET(Zdroj!BS$16,A2399-1,0)))</f>
        <v/>
      </c>
      <c r="E2403" s="35" t="str">
        <f ca="1">IF(C2403="","",OFFSET(Zdroj!BT$16,A2399-1,0))</f>
        <v/>
      </c>
      <c r="F2403" s="450"/>
      <c r="G2403" s="451"/>
    </row>
    <row r="2404" spans="1:7" x14ac:dyDescent="0.25">
      <c r="B2404" s="449"/>
      <c r="C2404" s="83" t="str">
        <f ca="1">IF(OFFSET(Zdroj!AN$16,A2399-1,0)=0,"",CONCATENATE("A",$A$2+5," - ",Zdroj!$AN$15))</f>
        <v/>
      </c>
      <c r="D2404" s="81" t="str">
        <f ca="1">IF(C2404="","",CONCATENATE(OFFSET(Zdroj!AN$16,A2399-1,0)," - ",OFFSET(Zdroj!BU$16,A2399-1,0)))</f>
        <v/>
      </c>
      <c r="E2404" s="35" t="str">
        <f ca="1">IF(C2404="","",OFFSET(Zdroj!BV$16,A2399-1,0))</f>
        <v/>
      </c>
      <c r="F2404" s="450"/>
      <c r="G2404" s="451"/>
    </row>
    <row r="2405" spans="1:7" x14ac:dyDescent="0.25">
      <c r="B2405" s="449"/>
      <c r="C2405" s="83" t="str">
        <f ca="1">IF(OFFSET(Zdroj!AO$16,A2399-1,0)=0,"",CONCATENATE("B",$A$2," - ",Zdroj!$AO$15))</f>
        <v/>
      </c>
      <c r="D2405" s="81" t="str">
        <f ca="1">IF(C2405="","",CONCATENATE(OFFSET(Zdroj!AO$16,A2399-1,0)))</f>
        <v/>
      </c>
      <c r="E2405" s="35" t="str">
        <f ca="1">IF(C2405="","",OFFSET(Zdroj!AP$16,A2399-1,0))</f>
        <v/>
      </c>
      <c r="F2405" s="450" t="str">
        <f t="shared" ref="F2405" ca="1" si="558">IF(SUM(E2405:E2413)=0,"",SUM(E2405:E2413))</f>
        <v/>
      </c>
      <c r="G2405" s="451"/>
    </row>
    <row r="2406" spans="1:7" x14ac:dyDescent="0.25">
      <c r="B2406" s="449"/>
      <c r="C2406" s="83" t="str">
        <f ca="1">IF(OFFSET(Zdroj!AQ$16,A2399-1,0)=0,"",CONCATENATE("B",$A$2+1," - ",Zdroj!$AQ$15))</f>
        <v/>
      </c>
      <c r="D2406" s="81" t="str">
        <f ca="1">IF(C2406="","",CONCATENATE(OFFSET(Zdroj!AQ$16,A2399-1,0)))</f>
        <v/>
      </c>
      <c r="E2406" s="35" t="str">
        <f ca="1">IF(C2406="","",OFFSET(Zdroj!AR$16,A2399-1,0))</f>
        <v/>
      </c>
      <c r="F2406" s="450"/>
      <c r="G2406" s="451"/>
    </row>
    <row r="2407" spans="1:7" x14ac:dyDescent="0.25">
      <c r="B2407" s="449"/>
      <c r="C2407" s="83" t="str">
        <f ca="1">IF(OFFSET(Zdroj!AS$16,A2399-1,0)=0,"",CONCATENATE("B",$A$2+2," - ",Zdroj!$AS$15))</f>
        <v/>
      </c>
      <c r="D2407" s="81" t="str">
        <f ca="1">IF(C2407="","",CONCATENATE(OFFSET(Zdroj!AS$16,A2399-1,0)))</f>
        <v/>
      </c>
      <c r="E2407" s="35" t="str">
        <f ca="1">IF(C2407="","",OFFSET(Zdroj!AT$16,A2399-1,0))</f>
        <v/>
      </c>
      <c r="F2407" s="450"/>
      <c r="G2407" s="451"/>
    </row>
    <row r="2408" spans="1:7" x14ac:dyDescent="0.25">
      <c r="B2408" s="449"/>
      <c r="C2408" s="83" t="str">
        <f ca="1">IF(OFFSET(Zdroj!AU$16,A2399-1,0)=0,"",CONCATENATE("B",$A$2+3," - ",Zdroj!$AU$15))</f>
        <v/>
      </c>
      <c r="D2408" s="81" t="str">
        <f ca="1">IF(C2408="","",CONCATENATE(OFFSET(Zdroj!AU$16,A2399-1,0)))</f>
        <v/>
      </c>
      <c r="E2408" s="35" t="str">
        <f ca="1">IF(C2408="","",OFFSET(Zdroj!AV$16,A2399-1,0))</f>
        <v/>
      </c>
      <c r="F2408" s="450"/>
      <c r="G2408" s="451"/>
    </row>
    <row r="2409" spans="1:7" x14ac:dyDescent="0.25">
      <c r="B2409" s="449"/>
      <c r="C2409" s="83" t="str">
        <f ca="1">IF(OFFSET(Zdroj!AW$16,A2399-1,0)=0,"",CONCATENATE("B",$A$2+4," - ",Zdroj!$AW$15))</f>
        <v/>
      </c>
      <c r="D2409" s="81" t="str">
        <f ca="1">IF(C2409="","",CONCATENATE(OFFSET(Zdroj!AW$16,A2399-1,0)))</f>
        <v/>
      </c>
      <c r="E2409" s="35" t="str">
        <f ca="1">IF(C2409="","",OFFSET(Zdroj!AX$16,A2399-1,0))</f>
        <v/>
      </c>
      <c r="F2409" s="450"/>
      <c r="G2409" s="451"/>
    </row>
    <row r="2410" spans="1:7" x14ac:dyDescent="0.25">
      <c r="B2410" s="449"/>
      <c r="C2410" s="83" t="str">
        <f ca="1">IF(OFFSET(Zdroj!AY$16,A2399-1,0)=0,"",CONCATENATE("B",$A$2+5," - ",Zdroj!$AY$15))</f>
        <v/>
      </c>
      <c r="D2410" s="81" t="str">
        <f ca="1">IF(C2410="","",CONCATENATE(OFFSET(Zdroj!AY$16,A2399-1,0)))</f>
        <v/>
      </c>
      <c r="E2410" s="35" t="str">
        <f ca="1">IF(C2410="","",OFFSET(Zdroj!AZ$16,A2399-1,0))</f>
        <v/>
      </c>
      <c r="F2410" s="450"/>
      <c r="G2410" s="451"/>
    </row>
    <row r="2411" spans="1:7" x14ac:dyDescent="0.25">
      <c r="B2411" s="449"/>
      <c r="C2411" s="83" t="str">
        <f ca="1">IF(OFFSET(Zdroj!BA$16,A2399-1,0)=0,"",CONCATENATE("B",$A$2+6," - ",Zdroj!$BA$15))</f>
        <v/>
      </c>
      <c r="D2411" s="81" t="str">
        <f ca="1">IF(C2411="","",CONCATENATE(OFFSET(Zdroj!BA$16,A2399-1,0)))</f>
        <v/>
      </c>
      <c r="E2411" s="35" t="str">
        <f ca="1">IF(C2411="","",OFFSET(Zdroj!BB$16,A2399-1,0))</f>
        <v/>
      </c>
      <c r="F2411" s="450"/>
      <c r="G2411" s="451"/>
    </row>
    <row r="2412" spans="1:7" x14ac:dyDescent="0.25">
      <c r="B2412" s="449"/>
      <c r="C2412" s="83" t="str">
        <f ca="1">IF(OFFSET(Zdroj!BC$16,A2399-1,0)=0,"",CONCATENATE("B",$A$2+7," - ",Zdroj!$BC$15))</f>
        <v/>
      </c>
      <c r="D2412" s="81" t="str">
        <f ca="1">IF(C2412="","",CONCATENATE(OFFSET(Zdroj!BC$16,A2399-1,0)))</f>
        <v/>
      </c>
      <c r="E2412" s="35" t="str">
        <f ca="1">IF(C2412="","",OFFSET(Zdroj!BD$16,A2399-1,0))</f>
        <v/>
      </c>
      <c r="F2412" s="450"/>
      <c r="G2412" s="451"/>
    </row>
    <row r="2413" spans="1:7" x14ac:dyDescent="0.25">
      <c r="B2413" s="449"/>
      <c r="C2413" s="83" t="str">
        <f ca="1">IF(OFFSET(Zdroj!BE$16,A2399-1,0)=0,"",CONCATENATE("B",$A$2+8," - ",Zdroj!$BE$15))</f>
        <v/>
      </c>
      <c r="D2413" s="81" t="str">
        <f ca="1">IF(C2413="","",CONCATENATE(OFFSET(Zdroj!BE$16,A2399-1,0)))</f>
        <v/>
      </c>
      <c r="E2413" s="35" t="str">
        <f ca="1">IF(C2413="","",OFFSET(Zdroj!BF$16,A2399-1,0))</f>
        <v/>
      </c>
      <c r="F2413" s="450"/>
      <c r="G2413" s="451"/>
    </row>
    <row r="2414" spans="1:7" x14ac:dyDescent="0.25">
      <c r="B2414" s="449"/>
      <c r="C2414" s="83" t="str">
        <f ca="1">IF(OFFSET(Zdroj!BG$16,A2399-1,0)=0,"",CONCATENATE("C",$A$2," - ",Zdroj!$BG$15))</f>
        <v/>
      </c>
      <c r="D2414" s="81" t="str">
        <f ca="1">IF(C2414="","",CONCATENATE(OFFSET(Zdroj!BG$16,A2399-1,0)))</f>
        <v/>
      </c>
      <c r="E2414" s="35" t="str">
        <f ca="1">IF(C2414="","",OFFSET(Zdroj!BH$16,A2399-1,0))</f>
        <v/>
      </c>
      <c r="F2414" s="450" t="str">
        <f t="shared" ref="F2414" ca="1" si="559">IF(SUM(E2414:E2415)=0,"",SUM(E2414:E2415))</f>
        <v/>
      </c>
      <c r="G2414" s="451"/>
    </row>
    <row r="2415" spans="1:7" x14ac:dyDescent="0.25">
      <c r="B2415" s="449"/>
      <c r="C2415" s="83" t="str">
        <f ca="1">IF(OFFSET(Zdroj!BI$16,A2399-1,0)=0,"",CONCATENATE("C",$A$2+1," - ",Zdroj!$BI$15))</f>
        <v/>
      </c>
      <c r="D2415" s="81" t="str">
        <f ca="1">IF(C2415="","",CONCATENATE(OFFSET(Zdroj!BI$16,A2399-1,0)))</f>
        <v/>
      </c>
      <c r="E2415" s="35" t="str">
        <f ca="1">IF(C2415="","",OFFSET(Zdroj!BJ$16,A2399-1,0))</f>
        <v/>
      </c>
      <c r="F2415" s="450"/>
      <c r="G2415" s="451"/>
    </row>
    <row r="2416" spans="1:7" x14ac:dyDescent="0.25">
      <c r="A2416">
        <f>SUM((ROW()+15)/17)</f>
        <v>143</v>
      </c>
      <c r="B2416" s="449" t="str">
        <f ca="1">IF(OFFSET(Zdroj!$B$16,A2416-1,0)&gt;0,CONCATENATE(A2416,"
","___ ","
",OFFSET(Zdroj!$B$16,A2416-1,0)),"")</f>
        <v/>
      </c>
      <c r="C2416" s="83" t="str">
        <f ca="1">IF(OFFSET(Zdroj!AI$16,A2416-1,0)=0,"",CONCATENATE("A",$A$2," - ",Zdroj!$AI$15))</f>
        <v/>
      </c>
      <c r="D2416" s="81" t="str">
        <f ca="1">IF(C2416="","",CONCATENATE(OFFSET(Zdroj!AI$16,A2416-1,0)," - ",OFFSET(Zdroj!BK$16,A2416-1,0)))</f>
        <v/>
      </c>
      <c r="E2416" s="35" t="str">
        <f ca="1">IF(C2416="","",OFFSET(Zdroj!BL$16,A2416-1,0))</f>
        <v/>
      </c>
      <c r="F2416" s="450" t="str">
        <f t="shared" ref="F2416" ca="1" si="560">IF(SUM(E2416:E2421)=0,"",SUM(E2416:E2421))</f>
        <v/>
      </c>
      <c r="G2416" s="451" t="str">
        <f t="shared" ref="G2416" ca="1" si="561">IF(SUM(E2416:E2432)=0,"",SUM(E2416:E2432))</f>
        <v/>
      </c>
    </row>
    <row r="2417" spans="2:7" x14ac:dyDescent="0.25">
      <c r="B2417" s="449"/>
      <c r="C2417" s="83" t="str">
        <f ca="1">IF(OFFSET(Zdroj!AJ$16,A2416-1,0)=0,"",CONCATENATE("A",$A$2+1," - ",Zdroj!$AJ$15))</f>
        <v/>
      </c>
      <c r="D2417" s="81" t="str">
        <f ca="1">IF(C2417="","",CONCATENATE(OFFSET(Zdroj!AJ$16,A2416-1,0)," - ",OFFSET(Zdroj!BM$16,A2416-1,0)))</f>
        <v/>
      </c>
      <c r="E2417" s="35" t="str">
        <f ca="1">IF(C2417="","",OFFSET(Zdroj!BN$16,A2416-1,0))</f>
        <v/>
      </c>
      <c r="F2417" s="450"/>
      <c r="G2417" s="451"/>
    </row>
    <row r="2418" spans="2:7" x14ac:dyDescent="0.25">
      <c r="B2418" s="449"/>
      <c r="C2418" s="83" t="str">
        <f ca="1">IF(OFFSET(Zdroj!AK$16,A2416-1,0)=0,"",CONCATENATE("A",$A$2+2," - ",Zdroj!$AK$15))</f>
        <v/>
      </c>
      <c r="D2418" s="81" t="str">
        <f ca="1">IF(C2418="","",CONCATENATE(OFFSET(Zdroj!AK$16,A2416-1,0)," - ",OFFSET(Zdroj!BO$16,A2416-1,0)))</f>
        <v/>
      </c>
      <c r="E2418" s="35" t="str">
        <f ca="1">IF(C2418="","",OFFSET(Zdroj!BP$16,A2416-1,0))</f>
        <v/>
      </c>
      <c r="F2418" s="450"/>
      <c r="G2418" s="451"/>
    </row>
    <row r="2419" spans="2:7" x14ac:dyDescent="0.25">
      <c r="B2419" s="449"/>
      <c r="C2419" s="83" t="str">
        <f ca="1">IF(OFFSET(Zdroj!AL$16,A2416-1,0)=0,"",CONCATENATE("A",$A$2+3," - ",Zdroj!$AL$15))</f>
        <v/>
      </c>
      <c r="D2419" s="81" t="str">
        <f ca="1">IF(C2419="","",CONCATENATE(OFFSET(Zdroj!AL$16,A2416-1,0)," - ",OFFSET(Zdroj!BQ$16,A2416-1,0)))</f>
        <v/>
      </c>
      <c r="E2419" s="35" t="str">
        <f ca="1">IF(C2419="","",OFFSET(Zdroj!BR$16,A2416-1,0))</f>
        <v/>
      </c>
      <c r="F2419" s="450"/>
      <c r="G2419" s="451"/>
    </row>
    <row r="2420" spans="2:7" x14ac:dyDescent="0.25">
      <c r="B2420" s="449"/>
      <c r="C2420" s="83" t="str">
        <f ca="1">IF(OFFSET(Zdroj!AM$16,A2416-1,0)=0,"",CONCATENATE("A",$A$2+4," - ",Zdroj!$AM$15))</f>
        <v/>
      </c>
      <c r="D2420" s="81" t="str">
        <f ca="1">IF(C2420="","",CONCATENATE(OFFSET(Zdroj!AM$16,A2416-1,0)," - ",OFFSET(Zdroj!BS$16,A2416-1,0)))</f>
        <v/>
      </c>
      <c r="E2420" s="35" t="str">
        <f ca="1">IF(C2420="","",OFFSET(Zdroj!BT$16,A2416-1,0))</f>
        <v/>
      </c>
      <c r="F2420" s="450"/>
      <c r="G2420" s="451"/>
    </row>
    <row r="2421" spans="2:7" x14ac:dyDescent="0.25">
      <c r="B2421" s="449"/>
      <c r="C2421" s="83" t="str">
        <f ca="1">IF(OFFSET(Zdroj!AN$16,A2416-1,0)=0,"",CONCATENATE("A",$A$2+5," - ",Zdroj!$AN$15))</f>
        <v/>
      </c>
      <c r="D2421" s="81" t="str">
        <f ca="1">IF(C2421="","",CONCATENATE(OFFSET(Zdroj!AN$16,A2416-1,0)," - ",OFFSET(Zdroj!BU$16,A2416-1,0)))</f>
        <v/>
      </c>
      <c r="E2421" s="35" t="str">
        <f ca="1">IF(C2421="","",OFFSET(Zdroj!BV$16,A2416-1,0))</f>
        <v/>
      </c>
      <c r="F2421" s="450"/>
      <c r="G2421" s="451"/>
    </row>
    <row r="2422" spans="2:7" x14ac:dyDescent="0.25">
      <c r="B2422" s="449"/>
      <c r="C2422" s="83" t="str">
        <f ca="1">IF(OFFSET(Zdroj!AO$16,A2416-1,0)=0,"",CONCATENATE("B",$A$2," - ",Zdroj!$AO$15))</f>
        <v/>
      </c>
      <c r="D2422" s="81" t="str">
        <f ca="1">IF(C2422="","",CONCATENATE(OFFSET(Zdroj!AO$16,A2416-1,0)))</f>
        <v/>
      </c>
      <c r="E2422" s="35" t="str">
        <f ca="1">IF(C2422="","",OFFSET(Zdroj!AP$16,A2416-1,0))</f>
        <v/>
      </c>
      <c r="F2422" s="450" t="str">
        <f t="shared" ref="F2422" ca="1" si="562">IF(SUM(E2422:E2430)=0,"",SUM(E2422:E2430))</f>
        <v/>
      </c>
      <c r="G2422" s="451"/>
    </row>
    <row r="2423" spans="2:7" x14ac:dyDescent="0.25">
      <c r="B2423" s="449"/>
      <c r="C2423" s="83" t="str">
        <f ca="1">IF(OFFSET(Zdroj!AQ$16,A2416-1,0)=0,"",CONCATENATE("B",$A$2+1," - ",Zdroj!$AQ$15))</f>
        <v/>
      </c>
      <c r="D2423" s="81" t="str">
        <f ca="1">IF(C2423="","",CONCATENATE(OFFSET(Zdroj!AQ$16,A2416-1,0)))</f>
        <v/>
      </c>
      <c r="E2423" s="35" t="str">
        <f ca="1">IF(C2423="","",OFFSET(Zdroj!AR$16,A2416-1,0))</f>
        <v/>
      </c>
      <c r="F2423" s="450"/>
      <c r="G2423" s="451"/>
    </row>
    <row r="2424" spans="2:7" x14ac:dyDescent="0.25">
      <c r="B2424" s="449"/>
      <c r="C2424" s="83" t="str">
        <f ca="1">IF(OFFSET(Zdroj!AS$16,A2416-1,0)=0,"",CONCATENATE("B",$A$2+2," - ",Zdroj!$AS$15))</f>
        <v/>
      </c>
      <c r="D2424" s="81" t="str">
        <f ca="1">IF(C2424="","",CONCATENATE(OFFSET(Zdroj!AS$16,A2416-1,0)))</f>
        <v/>
      </c>
      <c r="E2424" s="35" t="str">
        <f ca="1">IF(C2424="","",OFFSET(Zdroj!AT$16,A2416-1,0))</f>
        <v/>
      </c>
      <c r="F2424" s="450"/>
      <c r="G2424" s="451"/>
    </row>
    <row r="2425" spans="2:7" x14ac:dyDescent="0.25">
      <c r="B2425" s="449"/>
      <c r="C2425" s="83" t="str">
        <f ca="1">IF(OFFSET(Zdroj!AU$16,A2416-1,0)=0,"",CONCATENATE("B",$A$2+3," - ",Zdroj!$AU$15))</f>
        <v/>
      </c>
      <c r="D2425" s="81" t="str">
        <f ca="1">IF(C2425="","",CONCATENATE(OFFSET(Zdroj!AU$16,A2416-1,0)))</f>
        <v/>
      </c>
      <c r="E2425" s="35" t="str">
        <f ca="1">IF(C2425="","",OFFSET(Zdroj!AV$16,A2416-1,0))</f>
        <v/>
      </c>
      <c r="F2425" s="450"/>
      <c r="G2425" s="451"/>
    </row>
    <row r="2426" spans="2:7" x14ac:dyDescent="0.25">
      <c r="B2426" s="449"/>
      <c r="C2426" s="83" t="str">
        <f ca="1">IF(OFFSET(Zdroj!AW$16,A2416-1,0)=0,"",CONCATENATE("B",$A$2+4," - ",Zdroj!$AW$15))</f>
        <v/>
      </c>
      <c r="D2426" s="81" t="str">
        <f ca="1">IF(C2426="","",CONCATENATE(OFFSET(Zdroj!AW$16,A2416-1,0)))</f>
        <v/>
      </c>
      <c r="E2426" s="35" t="str">
        <f ca="1">IF(C2426="","",OFFSET(Zdroj!AX$16,A2416-1,0))</f>
        <v/>
      </c>
      <c r="F2426" s="450"/>
      <c r="G2426" s="451"/>
    </row>
    <row r="2427" spans="2:7" x14ac:dyDescent="0.25">
      <c r="B2427" s="449"/>
      <c r="C2427" s="83" t="str">
        <f ca="1">IF(OFFSET(Zdroj!AY$16,A2416-1,0)=0,"",CONCATENATE("B",$A$2+5," - ",Zdroj!$AY$15))</f>
        <v/>
      </c>
      <c r="D2427" s="81" t="str">
        <f ca="1">IF(C2427="","",CONCATENATE(OFFSET(Zdroj!AY$16,A2416-1,0)))</f>
        <v/>
      </c>
      <c r="E2427" s="35" t="str">
        <f ca="1">IF(C2427="","",OFFSET(Zdroj!AZ$16,A2416-1,0))</f>
        <v/>
      </c>
      <c r="F2427" s="450"/>
      <c r="G2427" s="451"/>
    </row>
    <row r="2428" spans="2:7" x14ac:dyDescent="0.25">
      <c r="B2428" s="449"/>
      <c r="C2428" s="83" t="str">
        <f ca="1">IF(OFFSET(Zdroj!BA$16,A2416-1,0)=0,"",CONCATENATE("B",$A$2+6," - ",Zdroj!$BA$15))</f>
        <v/>
      </c>
      <c r="D2428" s="81" t="str">
        <f ca="1">IF(C2428="","",CONCATENATE(OFFSET(Zdroj!BA$16,A2416-1,0)))</f>
        <v/>
      </c>
      <c r="E2428" s="35" t="str">
        <f ca="1">IF(C2428="","",OFFSET(Zdroj!BB$16,A2416-1,0))</f>
        <v/>
      </c>
      <c r="F2428" s="450"/>
      <c r="G2428" s="451"/>
    </row>
    <row r="2429" spans="2:7" x14ac:dyDescent="0.25">
      <c r="B2429" s="449"/>
      <c r="C2429" s="83" t="str">
        <f ca="1">IF(OFFSET(Zdroj!BC$16,A2416-1,0)=0,"",CONCATENATE("B",$A$2+7," - ",Zdroj!$BC$15))</f>
        <v/>
      </c>
      <c r="D2429" s="81" t="str">
        <f ca="1">IF(C2429="","",CONCATENATE(OFFSET(Zdroj!BC$16,A2416-1,0)))</f>
        <v/>
      </c>
      <c r="E2429" s="35" t="str">
        <f ca="1">IF(C2429="","",OFFSET(Zdroj!BD$16,A2416-1,0))</f>
        <v/>
      </c>
      <c r="F2429" s="450"/>
      <c r="G2429" s="451"/>
    </row>
    <row r="2430" spans="2:7" x14ac:dyDescent="0.25">
      <c r="B2430" s="449"/>
      <c r="C2430" s="83" t="str">
        <f ca="1">IF(OFFSET(Zdroj!BE$16,A2416-1,0)=0,"",CONCATENATE("B",$A$2+8," - ",Zdroj!$BE$15))</f>
        <v/>
      </c>
      <c r="D2430" s="81" t="str">
        <f ca="1">IF(C2430="","",CONCATENATE(OFFSET(Zdroj!BE$16,A2416-1,0)))</f>
        <v/>
      </c>
      <c r="E2430" s="35" t="str">
        <f ca="1">IF(C2430="","",OFFSET(Zdroj!BF$16,A2416-1,0))</f>
        <v/>
      </c>
      <c r="F2430" s="450"/>
      <c r="G2430" s="451"/>
    </row>
    <row r="2431" spans="2:7" x14ac:dyDescent="0.25">
      <c r="B2431" s="449"/>
      <c r="C2431" s="83" t="str">
        <f ca="1">IF(OFFSET(Zdroj!BG$16,A2416-1,0)=0,"",CONCATENATE("C",$A$2," - ",Zdroj!$BG$15))</f>
        <v/>
      </c>
      <c r="D2431" s="81" t="str">
        <f ca="1">IF(C2431="","",CONCATENATE(OFFSET(Zdroj!BG$16,A2416-1,0)))</f>
        <v/>
      </c>
      <c r="E2431" s="35" t="str">
        <f ca="1">IF(C2431="","",OFFSET(Zdroj!BH$16,A2416-1,0))</f>
        <v/>
      </c>
      <c r="F2431" s="450" t="str">
        <f t="shared" ref="F2431" ca="1" si="563">IF(SUM(E2431:E2432)=0,"",SUM(E2431:E2432))</f>
        <v/>
      </c>
      <c r="G2431" s="451"/>
    </row>
    <row r="2432" spans="2:7" x14ac:dyDescent="0.25">
      <c r="B2432" s="449"/>
      <c r="C2432" s="83" t="str">
        <f ca="1">IF(OFFSET(Zdroj!BI$16,A2416-1,0)=0,"",CONCATENATE("C",$A$2+1," - ",Zdroj!$BI$15))</f>
        <v/>
      </c>
      <c r="D2432" s="81" t="str">
        <f ca="1">IF(C2432="","",CONCATENATE(OFFSET(Zdroj!BI$16,A2416-1,0)))</f>
        <v/>
      </c>
      <c r="E2432" s="35" t="str">
        <f ca="1">IF(C2432="","",OFFSET(Zdroj!BJ$16,A2416-1,0))</f>
        <v/>
      </c>
      <c r="F2432" s="450"/>
      <c r="G2432" s="451"/>
    </row>
    <row r="2433" spans="1:7" x14ac:dyDescent="0.25">
      <c r="A2433">
        <f>SUM((ROW()+15)/17)</f>
        <v>144</v>
      </c>
      <c r="B2433" s="449" t="str">
        <f ca="1">IF(OFFSET(Zdroj!$B$16,A2433-1,0)&gt;0,CONCATENATE(A2433,"
","___ ","
",OFFSET(Zdroj!$B$16,A2433-1,0)),"")</f>
        <v/>
      </c>
      <c r="C2433" s="83" t="str">
        <f ca="1">IF(OFFSET(Zdroj!AI$16,A2433-1,0)=0,"",CONCATENATE("A",$A$2," - ",Zdroj!$AI$15))</f>
        <v/>
      </c>
      <c r="D2433" s="81" t="str">
        <f ca="1">IF(C2433="","",CONCATENATE(OFFSET(Zdroj!AI$16,A2433-1,0)," - ",OFFSET(Zdroj!BK$16,A2433-1,0)))</f>
        <v/>
      </c>
      <c r="E2433" s="35" t="str">
        <f ca="1">IF(C2433="","",OFFSET(Zdroj!BL$16,A2433-1,0))</f>
        <v/>
      </c>
      <c r="F2433" s="450" t="str">
        <f t="shared" ref="F2433" ca="1" si="564">IF(SUM(E2433:E2438)=0,"",SUM(E2433:E2438))</f>
        <v/>
      </c>
      <c r="G2433" s="451" t="str">
        <f t="shared" ref="G2433" ca="1" si="565">IF(SUM(E2433:E2449)=0,"",SUM(E2433:E2449))</f>
        <v/>
      </c>
    </row>
    <row r="2434" spans="1:7" x14ac:dyDescent="0.25">
      <c r="B2434" s="449"/>
      <c r="C2434" s="83" t="str">
        <f ca="1">IF(OFFSET(Zdroj!AJ$16,A2433-1,0)=0,"",CONCATENATE("A",$A$2+1," - ",Zdroj!$AJ$15))</f>
        <v/>
      </c>
      <c r="D2434" s="81" t="str">
        <f ca="1">IF(C2434="","",CONCATENATE(OFFSET(Zdroj!AJ$16,A2433-1,0)," - ",OFFSET(Zdroj!BM$16,A2433-1,0)))</f>
        <v/>
      </c>
      <c r="E2434" s="35" t="str">
        <f ca="1">IF(C2434="","",OFFSET(Zdroj!BN$16,A2433-1,0))</f>
        <v/>
      </c>
      <c r="F2434" s="450"/>
      <c r="G2434" s="451"/>
    </row>
    <row r="2435" spans="1:7" x14ac:dyDescent="0.25">
      <c r="B2435" s="449"/>
      <c r="C2435" s="83" t="str">
        <f ca="1">IF(OFFSET(Zdroj!AK$16,A2433-1,0)=0,"",CONCATENATE("A",$A$2+2," - ",Zdroj!$AK$15))</f>
        <v/>
      </c>
      <c r="D2435" s="81" t="str">
        <f ca="1">IF(C2435="","",CONCATENATE(OFFSET(Zdroj!AK$16,A2433-1,0)," - ",OFFSET(Zdroj!BO$16,A2433-1,0)))</f>
        <v/>
      </c>
      <c r="E2435" s="35" t="str">
        <f ca="1">IF(C2435="","",OFFSET(Zdroj!BP$16,A2433-1,0))</f>
        <v/>
      </c>
      <c r="F2435" s="450"/>
      <c r="G2435" s="451"/>
    </row>
    <row r="2436" spans="1:7" x14ac:dyDescent="0.25">
      <c r="B2436" s="449"/>
      <c r="C2436" s="83" t="str">
        <f ca="1">IF(OFFSET(Zdroj!AL$16,A2433-1,0)=0,"",CONCATENATE("A",$A$2+3," - ",Zdroj!$AL$15))</f>
        <v/>
      </c>
      <c r="D2436" s="81" t="str">
        <f ca="1">IF(C2436="","",CONCATENATE(OFFSET(Zdroj!AL$16,A2433-1,0)," - ",OFFSET(Zdroj!BQ$16,A2433-1,0)))</f>
        <v/>
      </c>
      <c r="E2436" s="35" t="str">
        <f ca="1">IF(C2436="","",OFFSET(Zdroj!BR$16,A2433-1,0))</f>
        <v/>
      </c>
      <c r="F2436" s="450"/>
      <c r="G2436" s="451"/>
    </row>
    <row r="2437" spans="1:7" x14ac:dyDescent="0.25">
      <c r="B2437" s="449"/>
      <c r="C2437" s="83" t="str">
        <f ca="1">IF(OFFSET(Zdroj!AM$16,A2433-1,0)=0,"",CONCATENATE("A",$A$2+4," - ",Zdroj!$AM$15))</f>
        <v/>
      </c>
      <c r="D2437" s="81" t="str">
        <f ca="1">IF(C2437="","",CONCATENATE(OFFSET(Zdroj!AM$16,A2433-1,0)," - ",OFFSET(Zdroj!BS$16,A2433-1,0)))</f>
        <v/>
      </c>
      <c r="E2437" s="35" t="str">
        <f ca="1">IF(C2437="","",OFFSET(Zdroj!BT$16,A2433-1,0))</f>
        <v/>
      </c>
      <c r="F2437" s="450"/>
      <c r="G2437" s="451"/>
    </row>
    <row r="2438" spans="1:7" x14ac:dyDescent="0.25">
      <c r="B2438" s="449"/>
      <c r="C2438" s="83" t="str">
        <f ca="1">IF(OFFSET(Zdroj!AN$16,A2433-1,0)=0,"",CONCATENATE("A",$A$2+5," - ",Zdroj!$AN$15))</f>
        <v/>
      </c>
      <c r="D2438" s="81" t="str">
        <f ca="1">IF(C2438="","",CONCATENATE(OFFSET(Zdroj!AN$16,A2433-1,0)," - ",OFFSET(Zdroj!BU$16,A2433-1,0)))</f>
        <v/>
      </c>
      <c r="E2438" s="35" t="str">
        <f ca="1">IF(C2438="","",OFFSET(Zdroj!BV$16,A2433-1,0))</f>
        <v/>
      </c>
      <c r="F2438" s="450"/>
      <c r="G2438" s="451"/>
    </row>
    <row r="2439" spans="1:7" x14ac:dyDescent="0.25">
      <c r="B2439" s="449"/>
      <c r="C2439" s="83" t="str">
        <f ca="1">IF(OFFSET(Zdroj!AO$16,A2433-1,0)=0,"",CONCATENATE("B",$A$2," - ",Zdroj!$AO$15))</f>
        <v/>
      </c>
      <c r="D2439" s="81" t="str">
        <f ca="1">IF(C2439="","",CONCATENATE(OFFSET(Zdroj!AO$16,A2433-1,0)))</f>
        <v/>
      </c>
      <c r="E2439" s="35" t="str">
        <f ca="1">IF(C2439="","",OFFSET(Zdroj!AP$16,A2433-1,0))</f>
        <v/>
      </c>
      <c r="F2439" s="450" t="str">
        <f t="shared" ref="F2439" ca="1" si="566">IF(SUM(E2439:E2447)=0,"",SUM(E2439:E2447))</f>
        <v/>
      </c>
      <c r="G2439" s="451"/>
    </row>
    <row r="2440" spans="1:7" x14ac:dyDescent="0.25">
      <c r="B2440" s="449"/>
      <c r="C2440" s="83" t="str">
        <f ca="1">IF(OFFSET(Zdroj!AQ$16,A2433-1,0)=0,"",CONCATENATE("B",$A$2+1," - ",Zdroj!$AQ$15))</f>
        <v/>
      </c>
      <c r="D2440" s="81" t="str">
        <f ca="1">IF(C2440="","",CONCATENATE(OFFSET(Zdroj!AQ$16,A2433-1,0)))</f>
        <v/>
      </c>
      <c r="E2440" s="35" t="str">
        <f ca="1">IF(C2440="","",OFFSET(Zdroj!AR$16,A2433-1,0))</f>
        <v/>
      </c>
      <c r="F2440" s="450"/>
      <c r="G2440" s="451"/>
    </row>
    <row r="2441" spans="1:7" x14ac:dyDescent="0.25">
      <c r="B2441" s="449"/>
      <c r="C2441" s="83" t="str">
        <f ca="1">IF(OFFSET(Zdroj!AS$16,A2433-1,0)=0,"",CONCATENATE("B",$A$2+2," - ",Zdroj!$AS$15))</f>
        <v/>
      </c>
      <c r="D2441" s="81" t="str">
        <f ca="1">IF(C2441="","",CONCATENATE(OFFSET(Zdroj!AS$16,A2433-1,0)))</f>
        <v/>
      </c>
      <c r="E2441" s="35" t="str">
        <f ca="1">IF(C2441="","",OFFSET(Zdroj!AT$16,A2433-1,0))</f>
        <v/>
      </c>
      <c r="F2441" s="450"/>
      <c r="G2441" s="451"/>
    </row>
    <row r="2442" spans="1:7" x14ac:dyDescent="0.25">
      <c r="B2442" s="449"/>
      <c r="C2442" s="83" t="str">
        <f ca="1">IF(OFFSET(Zdroj!AU$16,A2433-1,0)=0,"",CONCATENATE("B",$A$2+3," - ",Zdroj!$AU$15))</f>
        <v/>
      </c>
      <c r="D2442" s="81" t="str">
        <f ca="1">IF(C2442="","",CONCATENATE(OFFSET(Zdroj!AU$16,A2433-1,0)))</f>
        <v/>
      </c>
      <c r="E2442" s="35" t="str">
        <f ca="1">IF(C2442="","",OFFSET(Zdroj!AV$16,A2433-1,0))</f>
        <v/>
      </c>
      <c r="F2442" s="450"/>
      <c r="G2442" s="451"/>
    </row>
    <row r="2443" spans="1:7" x14ac:dyDescent="0.25">
      <c r="B2443" s="449"/>
      <c r="C2443" s="83" t="str">
        <f ca="1">IF(OFFSET(Zdroj!AW$16,A2433-1,0)=0,"",CONCATENATE("B",$A$2+4," - ",Zdroj!$AW$15))</f>
        <v/>
      </c>
      <c r="D2443" s="81" t="str">
        <f ca="1">IF(C2443="","",CONCATENATE(OFFSET(Zdroj!AW$16,A2433-1,0)))</f>
        <v/>
      </c>
      <c r="E2443" s="35" t="str">
        <f ca="1">IF(C2443="","",OFFSET(Zdroj!AX$16,A2433-1,0))</f>
        <v/>
      </c>
      <c r="F2443" s="450"/>
      <c r="G2443" s="451"/>
    </row>
    <row r="2444" spans="1:7" x14ac:dyDescent="0.25">
      <c r="B2444" s="449"/>
      <c r="C2444" s="83" t="str">
        <f ca="1">IF(OFFSET(Zdroj!AY$16,A2433-1,0)=0,"",CONCATENATE("B",$A$2+5," - ",Zdroj!$AY$15))</f>
        <v/>
      </c>
      <c r="D2444" s="81" t="str">
        <f ca="1">IF(C2444="","",CONCATENATE(OFFSET(Zdroj!AY$16,A2433-1,0)))</f>
        <v/>
      </c>
      <c r="E2444" s="35" t="str">
        <f ca="1">IF(C2444="","",OFFSET(Zdroj!AZ$16,A2433-1,0))</f>
        <v/>
      </c>
      <c r="F2444" s="450"/>
      <c r="G2444" s="451"/>
    </row>
    <row r="2445" spans="1:7" x14ac:dyDescent="0.25">
      <c r="B2445" s="449"/>
      <c r="C2445" s="83" t="str">
        <f ca="1">IF(OFFSET(Zdroj!BA$16,A2433-1,0)=0,"",CONCATENATE("B",$A$2+6," - ",Zdroj!$BA$15))</f>
        <v/>
      </c>
      <c r="D2445" s="81" t="str">
        <f ca="1">IF(C2445="","",CONCATENATE(OFFSET(Zdroj!BA$16,A2433-1,0)))</f>
        <v/>
      </c>
      <c r="E2445" s="35" t="str">
        <f ca="1">IF(C2445="","",OFFSET(Zdroj!BB$16,A2433-1,0))</f>
        <v/>
      </c>
      <c r="F2445" s="450"/>
      <c r="G2445" s="451"/>
    </row>
    <row r="2446" spans="1:7" x14ac:dyDescent="0.25">
      <c r="B2446" s="449"/>
      <c r="C2446" s="83" t="str">
        <f ca="1">IF(OFFSET(Zdroj!BC$16,A2433-1,0)=0,"",CONCATENATE("B",$A$2+7," - ",Zdroj!$BC$15))</f>
        <v/>
      </c>
      <c r="D2446" s="81" t="str">
        <f ca="1">IF(C2446="","",CONCATENATE(OFFSET(Zdroj!BC$16,A2433-1,0)))</f>
        <v/>
      </c>
      <c r="E2446" s="35" t="str">
        <f ca="1">IF(C2446="","",OFFSET(Zdroj!BD$16,A2433-1,0))</f>
        <v/>
      </c>
      <c r="F2446" s="450"/>
      <c r="G2446" s="451"/>
    </row>
    <row r="2447" spans="1:7" x14ac:dyDescent="0.25">
      <c r="B2447" s="449"/>
      <c r="C2447" s="83" t="str">
        <f ca="1">IF(OFFSET(Zdroj!BE$16,A2433-1,0)=0,"",CONCATENATE("B",$A$2+8," - ",Zdroj!$BE$15))</f>
        <v/>
      </c>
      <c r="D2447" s="81" t="str">
        <f ca="1">IF(C2447="","",CONCATENATE(OFFSET(Zdroj!BE$16,A2433-1,0)))</f>
        <v/>
      </c>
      <c r="E2447" s="35" t="str">
        <f ca="1">IF(C2447="","",OFFSET(Zdroj!BF$16,A2433-1,0))</f>
        <v/>
      </c>
      <c r="F2447" s="450"/>
      <c r="G2447" s="451"/>
    </row>
    <row r="2448" spans="1:7" x14ac:dyDescent="0.25">
      <c r="B2448" s="449"/>
      <c r="C2448" s="83" t="str">
        <f ca="1">IF(OFFSET(Zdroj!BG$16,A2433-1,0)=0,"",CONCATENATE("C",$A$2," - ",Zdroj!$BG$15))</f>
        <v/>
      </c>
      <c r="D2448" s="81" t="str">
        <f ca="1">IF(C2448="","",CONCATENATE(OFFSET(Zdroj!BG$16,A2433-1,0)))</f>
        <v/>
      </c>
      <c r="E2448" s="35" t="str">
        <f ca="1">IF(C2448="","",OFFSET(Zdroj!BH$16,A2433-1,0))</f>
        <v/>
      </c>
      <c r="F2448" s="450" t="str">
        <f t="shared" ref="F2448" ca="1" si="567">IF(SUM(E2448:E2449)=0,"",SUM(E2448:E2449))</f>
        <v/>
      </c>
      <c r="G2448" s="451"/>
    </row>
    <row r="2449" spans="1:7" x14ac:dyDescent="0.25">
      <c r="B2449" s="449"/>
      <c r="C2449" s="83" t="str">
        <f ca="1">IF(OFFSET(Zdroj!BI$16,A2433-1,0)=0,"",CONCATENATE("C",$A$2+1," - ",Zdroj!$BI$15))</f>
        <v/>
      </c>
      <c r="D2449" s="81" t="str">
        <f ca="1">IF(C2449="","",CONCATENATE(OFFSET(Zdroj!BI$16,A2433-1,0)))</f>
        <v/>
      </c>
      <c r="E2449" s="35" t="str">
        <f ca="1">IF(C2449="","",OFFSET(Zdroj!BJ$16,A2433-1,0))</f>
        <v/>
      </c>
      <c r="F2449" s="450"/>
      <c r="G2449" s="451"/>
    </row>
    <row r="2450" spans="1:7" x14ac:dyDescent="0.25">
      <c r="A2450">
        <f>SUM((ROW()+15)/17)</f>
        <v>145</v>
      </c>
      <c r="B2450" s="449" t="str">
        <f ca="1">IF(OFFSET(Zdroj!$B$16,A2450-1,0)&gt;0,CONCATENATE(A2450,"
","___ ","
",OFFSET(Zdroj!$B$16,A2450-1,0)),"")</f>
        <v/>
      </c>
      <c r="C2450" s="83" t="str">
        <f ca="1">IF(OFFSET(Zdroj!AI$16,A2450-1,0)=0,"",CONCATENATE("A",$A$2," - ",Zdroj!$AI$15))</f>
        <v/>
      </c>
      <c r="D2450" s="81" t="str">
        <f ca="1">IF(C2450="","",CONCATENATE(OFFSET(Zdroj!AI$16,A2450-1,0)," - ",OFFSET(Zdroj!BK$16,A2450-1,0)))</f>
        <v/>
      </c>
      <c r="E2450" s="35" t="str">
        <f ca="1">IF(C2450="","",OFFSET(Zdroj!BL$16,A2450-1,0))</f>
        <v/>
      </c>
      <c r="F2450" s="450" t="str">
        <f t="shared" ref="F2450" ca="1" si="568">IF(SUM(E2450:E2455)=0,"",SUM(E2450:E2455))</f>
        <v/>
      </c>
      <c r="G2450" s="451" t="str">
        <f t="shared" ref="G2450" ca="1" si="569">IF(SUM(E2450:E2466)=0,"",SUM(E2450:E2466))</f>
        <v/>
      </c>
    </row>
    <row r="2451" spans="1:7" x14ac:dyDescent="0.25">
      <c r="B2451" s="449"/>
      <c r="C2451" s="83" t="str">
        <f ca="1">IF(OFFSET(Zdroj!AJ$16,A2450-1,0)=0,"",CONCATENATE("A",$A$2+1," - ",Zdroj!$AJ$15))</f>
        <v/>
      </c>
      <c r="D2451" s="81" t="str">
        <f ca="1">IF(C2451="","",CONCATENATE(OFFSET(Zdroj!AJ$16,A2450-1,0)," - ",OFFSET(Zdroj!BM$16,A2450-1,0)))</f>
        <v/>
      </c>
      <c r="E2451" s="35" t="str">
        <f ca="1">IF(C2451="","",OFFSET(Zdroj!BN$16,A2450-1,0))</f>
        <v/>
      </c>
      <c r="F2451" s="450"/>
      <c r="G2451" s="451"/>
    </row>
    <row r="2452" spans="1:7" x14ac:dyDescent="0.25">
      <c r="B2452" s="449"/>
      <c r="C2452" s="83" t="str">
        <f ca="1">IF(OFFSET(Zdroj!AK$16,A2450-1,0)=0,"",CONCATENATE("A",$A$2+2," - ",Zdroj!$AK$15))</f>
        <v/>
      </c>
      <c r="D2452" s="81" t="str">
        <f ca="1">IF(C2452="","",CONCATENATE(OFFSET(Zdroj!AK$16,A2450-1,0)," - ",OFFSET(Zdroj!BO$16,A2450-1,0)))</f>
        <v/>
      </c>
      <c r="E2452" s="35" t="str">
        <f ca="1">IF(C2452="","",OFFSET(Zdroj!BP$16,A2450-1,0))</f>
        <v/>
      </c>
      <c r="F2452" s="450"/>
      <c r="G2452" s="451"/>
    </row>
    <row r="2453" spans="1:7" x14ac:dyDescent="0.25">
      <c r="B2453" s="449"/>
      <c r="C2453" s="83" t="str">
        <f ca="1">IF(OFFSET(Zdroj!AL$16,A2450-1,0)=0,"",CONCATENATE("A",$A$2+3," - ",Zdroj!$AL$15))</f>
        <v/>
      </c>
      <c r="D2453" s="81" t="str">
        <f ca="1">IF(C2453="","",CONCATENATE(OFFSET(Zdroj!AL$16,A2450-1,0)," - ",OFFSET(Zdroj!BQ$16,A2450-1,0)))</f>
        <v/>
      </c>
      <c r="E2453" s="35" t="str">
        <f ca="1">IF(C2453="","",OFFSET(Zdroj!BR$16,A2450-1,0))</f>
        <v/>
      </c>
      <c r="F2453" s="450"/>
      <c r="G2453" s="451"/>
    </row>
    <row r="2454" spans="1:7" x14ac:dyDescent="0.25">
      <c r="B2454" s="449"/>
      <c r="C2454" s="83" t="str">
        <f ca="1">IF(OFFSET(Zdroj!AM$16,A2450-1,0)=0,"",CONCATENATE("A",$A$2+4," - ",Zdroj!$AM$15))</f>
        <v/>
      </c>
      <c r="D2454" s="81" t="str">
        <f ca="1">IF(C2454="","",CONCATENATE(OFFSET(Zdroj!AM$16,A2450-1,0)," - ",OFFSET(Zdroj!BS$16,A2450-1,0)))</f>
        <v/>
      </c>
      <c r="E2454" s="35" t="str">
        <f ca="1">IF(C2454="","",OFFSET(Zdroj!BT$16,A2450-1,0))</f>
        <v/>
      </c>
      <c r="F2454" s="450"/>
      <c r="G2454" s="451"/>
    </row>
    <row r="2455" spans="1:7" x14ac:dyDescent="0.25">
      <c r="B2455" s="449"/>
      <c r="C2455" s="83" t="str">
        <f ca="1">IF(OFFSET(Zdroj!AN$16,A2450-1,0)=0,"",CONCATENATE("A",$A$2+5," - ",Zdroj!$AN$15))</f>
        <v/>
      </c>
      <c r="D2455" s="81" t="str">
        <f ca="1">IF(C2455="","",CONCATENATE(OFFSET(Zdroj!AN$16,A2450-1,0)," - ",OFFSET(Zdroj!BU$16,A2450-1,0)))</f>
        <v/>
      </c>
      <c r="E2455" s="35" t="str">
        <f ca="1">IF(C2455="","",OFFSET(Zdroj!BV$16,A2450-1,0))</f>
        <v/>
      </c>
      <c r="F2455" s="450"/>
      <c r="G2455" s="451"/>
    </row>
    <row r="2456" spans="1:7" x14ac:dyDescent="0.25">
      <c r="B2456" s="449"/>
      <c r="C2456" s="83" t="str">
        <f ca="1">IF(OFFSET(Zdroj!AO$16,A2450-1,0)=0,"",CONCATENATE("B",$A$2," - ",Zdroj!$AO$15))</f>
        <v/>
      </c>
      <c r="D2456" s="81" t="str">
        <f ca="1">IF(C2456="","",CONCATENATE(OFFSET(Zdroj!AO$16,A2450-1,0)))</f>
        <v/>
      </c>
      <c r="E2456" s="35" t="str">
        <f ca="1">IF(C2456="","",OFFSET(Zdroj!AP$16,A2450-1,0))</f>
        <v/>
      </c>
      <c r="F2456" s="450" t="str">
        <f t="shared" ref="F2456" ca="1" si="570">IF(SUM(E2456:E2464)=0,"",SUM(E2456:E2464))</f>
        <v/>
      </c>
      <c r="G2456" s="451"/>
    </row>
    <row r="2457" spans="1:7" x14ac:dyDescent="0.25">
      <c r="B2457" s="449"/>
      <c r="C2457" s="83" t="str">
        <f ca="1">IF(OFFSET(Zdroj!AQ$16,A2450-1,0)=0,"",CONCATENATE("B",$A$2+1," - ",Zdroj!$AQ$15))</f>
        <v/>
      </c>
      <c r="D2457" s="81" t="str">
        <f ca="1">IF(C2457="","",CONCATENATE(OFFSET(Zdroj!AQ$16,A2450-1,0)))</f>
        <v/>
      </c>
      <c r="E2457" s="35" t="str">
        <f ca="1">IF(C2457="","",OFFSET(Zdroj!AR$16,A2450-1,0))</f>
        <v/>
      </c>
      <c r="F2457" s="450"/>
      <c r="G2457" s="451"/>
    </row>
    <row r="2458" spans="1:7" x14ac:dyDescent="0.25">
      <c r="B2458" s="449"/>
      <c r="C2458" s="83" t="str">
        <f ca="1">IF(OFFSET(Zdroj!AS$16,A2450-1,0)=0,"",CONCATENATE("B",$A$2+2," - ",Zdroj!$AS$15))</f>
        <v/>
      </c>
      <c r="D2458" s="81" t="str">
        <f ca="1">IF(C2458="","",CONCATENATE(OFFSET(Zdroj!AS$16,A2450-1,0)))</f>
        <v/>
      </c>
      <c r="E2458" s="35" t="str">
        <f ca="1">IF(C2458="","",OFFSET(Zdroj!AT$16,A2450-1,0))</f>
        <v/>
      </c>
      <c r="F2458" s="450"/>
      <c r="G2458" s="451"/>
    </row>
    <row r="2459" spans="1:7" x14ac:dyDescent="0.25">
      <c r="B2459" s="449"/>
      <c r="C2459" s="83" t="str">
        <f ca="1">IF(OFFSET(Zdroj!AU$16,A2450-1,0)=0,"",CONCATENATE("B",$A$2+3," - ",Zdroj!$AU$15))</f>
        <v/>
      </c>
      <c r="D2459" s="81" t="str">
        <f ca="1">IF(C2459="","",CONCATENATE(OFFSET(Zdroj!AU$16,A2450-1,0)))</f>
        <v/>
      </c>
      <c r="E2459" s="35" t="str">
        <f ca="1">IF(C2459="","",OFFSET(Zdroj!AV$16,A2450-1,0))</f>
        <v/>
      </c>
      <c r="F2459" s="450"/>
      <c r="G2459" s="451"/>
    </row>
    <row r="2460" spans="1:7" x14ac:dyDescent="0.25">
      <c r="B2460" s="449"/>
      <c r="C2460" s="83" t="str">
        <f ca="1">IF(OFFSET(Zdroj!AW$16,A2450-1,0)=0,"",CONCATENATE("B",$A$2+4," - ",Zdroj!$AW$15))</f>
        <v/>
      </c>
      <c r="D2460" s="81" t="str">
        <f ca="1">IF(C2460="","",CONCATENATE(OFFSET(Zdroj!AW$16,A2450-1,0)))</f>
        <v/>
      </c>
      <c r="E2460" s="35" t="str">
        <f ca="1">IF(C2460="","",OFFSET(Zdroj!AX$16,A2450-1,0))</f>
        <v/>
      </c>
      <c r="F2460" s="450"/>
      <c r="G2460" s="451"/>
    </row>
    <row r="2461" spans="1:7" x14ac:dyDescent="0.25">
      <c r="B2461" s="449"/>
      <c r="C2461" s="83" t="str">
        <f ca="1">IF(OFFSET(Zdroj!AY$16,A2450-1,0)=0,"",CONCATENATE("B",$A$2+5," - ",Zdroj!$AY$15))</f>
        <v/>
      </c>
      <c r="D2461" s="81" t="str">
        <f ca="1">IF(C2461="","",CONCATENATE(OFFSET(Zdroj!AY$16,A2450-1,0)))</f>
        <v/>
      </c>
      <c r="E2461" s="35" t="str">
        <f ca="1">IF(C2461="","",OFFSET(Zdroj!AZ$16,A2450-1,0))</f>
        <v/>
      </c>
      <c r="F2461" s="450"/>
      <c r="G2461" s="451"/>
    </row>
    <row r="2462" spans="1:7" x14ac:dyDescent="0.25">
      <c r="B2462" s="449"/>
      <c r="C2462" s="83" t="str">
        <f ca="1">IF(OFFSET(Zdroj!BA$16,A2450-1,0)=0,"",CONCATENATE("B",$A$2+6," - ",Zdroj!$BA$15))</f>
        <v/>
      </c>
      <c r="D2462" s="81" t="str">
        <f ca="1">IF(C2462="","",CONCATENATE(OFFSET(Zdroj!BA$16,A2450-1,0)))</f>
        <v/>
      </c>
      <c r="E2462" s="35" t="str">
        <f ca="1">IF(C2462="","",OFFSET(Zdroj!BB$16,A2450-1,0))</f>
        <v/>
      </c>
      <c r="F2462" s="450"/>
      <c r="G2462" s="451"/>
    </row>
    <row r="2463" spans="1:7" x14ac:dyDescent="0.25">
      <c r="B2463" s="449"/>
      <c r="C2463" s="83" t="str">
        <f ca="1">IF(OFFSET(Zdroj!BC$16,A2450-1,0)=0,"",CONCATENATE("B",$A$2+7," - ",Zdroj!$BC$15))</f>
        <v/>
      </c>
      <c r="D2463" s="81" t="str">
        <f ca="1">IF(C2463="","",CONCATENATE(OFFSET(Zdroj!BC$16,A2450-1,0)))</f>
        <v/>
      </c>
      <c r="E2463" s="35" t="str">
        <f ca="1">IF(C2463="","",OFFSET(Zdroj!BD$16,A2450-1,0))</f>
        <v/>
      </c>
      <c r="F2463" s="450"/>
      <c r="G2463" s="451"/>
    </row>
    <row r="2464" spans="1:7" x14ac:dyDescent="0.25">
      <c r="B2464" s="449"/>
      <c r="C2464" s="83" t="str">
        <f ca="1">IF(OFFSET(Zdroj!BE$16,A2450-1,0)=0,"",CONCATENATE("B",$A$2+8," - ",Zdroj!$BE$15))</f>
        <v/>
      </c>
      <c r="D2464" s="81" t="str">
        <f ca="1">IF(C2464="","",CONCATENATE(OFFSET(Zdroj!BE$16,A2450-1,0)))</f>
        <v/>
      </c>
      <c r="E2464" s="35" t="str">
        <f ca="1">IF(C2464="","",OFFSET(Zdroj!BF$16,A2450-1,0))</f>
        <v/>
      </c>
      <c r="F2464" s="450"/>
      <c r="G2464" s="451"/>
    </row>
    <row r="2465" spans="1:7" x14ac:dyDescent="0.25">
      <c r="B2465" s="449"/>
      <c r="C2465" s="83" t="str">
        <f ca="1">IF(OFFSET(Zdroj!BG$16,A2450-1,0)=0,"",CONCATENATE("C",$A$2," - ",Zdroj!$BG$15))</f>
        <v/>
      </c>
      <c r="D2465" s="81" t="str">
        <f ca="1">IF(C2465="","",CONCATENATE(OFFSET(Zdroj!BG$16,A2450-1,0)))</f>
        <v/>
      </c>
      <c r="E2465" s="35" t="str">
        <f ca="1">IF(C2465="","",OFFSET(Zdroj!BH$16,A2450-1,0))</f>
        <v/>
      </c>
      <c r="F2465" s="450" t="str">
        <f t="shared" ref="F2465" ca="1" si="571">IF(SUM(E2465:E2466)=0,"",SUM(E2465:E2466))</f>
        <v/>
      </c>
      <c r="G2465" s="451"/>
    </row>
    <row r="2466" spans="1:7" x14ac:dyDescent="0.25">
      <c r="B2466" s="449"/>
      <c r="C2466" s="83" t="str">
        <f ca="1">IF(OFFSET(Zdroj!BI$16,A2450-1,0)=0,"",CONCATENATE("C",$A$2+1," - ",Zdroj!$BI$15))</f>
        <v/>
      </c>
      <c r="D2466" s="81" t="str">
        <f ca="1">IF(C2466="","",CONCATENATE(OFFSET(Zdroj!BI$16,A2450-1,0)))</f>
        <v/>
      </c>
      <c r="E2466" s="35" t="str">
        <f ca="1">IF(C2466="","",OFFSET(Zdroj!BJ$16,A2450-1,0))</f>
        <v/>
      </c>
      <c r="F2466" s="450"/>
      <c r="G2466" s="451"/>
    </row>
    <row r="2467" spans="1:7" x14ac:dyDescent="0.25">
      <c r="A2467">
        <f>SUM((ROW()+15)/17)</f>
        <v>146</v>
      </c>
      <c r="B2467" s="449" t="str">
        <f ca="1">IF(OFFSET(Zdroj!$B$16,A2467-1,0)&gt;0,CONCATENATE(A2467,"
","___ ","
",OFFSET(Zdroj!$B$16,A2467-1,0)),"")</f>
        <v/>
      </c>
      <c r="C2467" s="83" t="str">
        <f ca="1">IF(OFFSET(Zdroj!AI$16,A2467-1,0)=0,"",CONCATENATE("A",$A$2," - ",Zdroj!$AI$15))</f>
        <v/>
      </c>
      <c r="D2467" s="81" t="str">
        <f ca="1">IF(C2467="","",CONCATENATE(OFFSET(Zdroj!AI$16,A2467-1,0)," - ",OFFSET(Zdroj!BK$16,A2467-1,0)))</f>
        <v/>
      </c>
      <c r="E2467" s="35" t="str">
        <f ca="1">IF(C2467="","",OFFSET(Zdroj!BL$16,A2467-1,0))</f>
        <v/>
      </c>
      <c r="F2467" s="450" t="str">
        <f t="shared" ref="F2467" ca="1" si="572">IF(SUM(E2467:E2472)=0,"",SUM(E2467:E2472))</f>
        <v/>
      </c>
      <c r="G2467" s="451" t="str">
        <f t="shared" ref="G2467" ca="1" si="573">IF(SUM(E2467:E2483)=0,"",SUM(E2467:E2483))</f>
        <v/>
      </c>
    </row>
    <row r="2468" spans="1:7" x14ac:dyDescent="0.25">
      <c r="B2468" s="449"/>
      <c r="C2468" s="83" t="str">
        <f ca="1">IF(OFFSET(Zdroj!AJ$16,A2467-1,0)=0,"",CONCATENATE("A",$A$2+1," - ",Zdroj!$AJ$15))</f>
        <v/>
      </c>
      <c r="D2468" s="81" t="str">
        <f ca="1">IF(C2468="","",CONCATENATE(OFFSET(Zdroj!AJ$16,A2467-1,0)," - ",OFFSET(Zdroj!BM$16,A2467-1,0)))</f>
        <v/>
      </c>
      <c r="E2468" s="35" t="str">
        <f ca="1">IF(C2468="","",OFFSET(Zdroj!BN$16,A2467-1,0))</f>
        <v/>
      </c>
      <c r="F2468" s="450"/>
      <c r="G2468" s="451"/>
    </row>
    <row r="2469" spans="1:7" x14ac:dyDescent="0.25">
      <c r="B2469" s="449"/>
      <c r="C2469" s="83" t="str">
        <f ca="1">IF(OFFSET(Zdroj!AK$16,A2467-1,0)=0,"",CONCATENATE("A",$A$2+2," - ",Zdroj!$AK$15))</f>
        <v/>
      </c>
      <c r="D2469" s="81" t="str">
        <f ca="1">IF(C2469="","",CONCATENATE(OFFSET(Zdroj!AK$16,A2467-1,0)," - ",OFFSET(Zdroj!BO$16,A2467-1,0)))</f>
        <v/>
      </c>
      <c r="E2469" s="35" t="str">
        <f ca="1">IF(C2469="","",OFFSET(Zdroj!BP$16,A2467-1,0))</f>
        <v/>
      </c>
      <c r="F2469" s="450"/>
      <c r="G2469" s="451"/>
    </row>
    <row r="2470" spans="1:7" x14ac:dyDescent="0.25">
      <c r="B2470" s="449"/>
      <c r="C2470" s="83" t="str">
        <f ca="1">IF(OFFSET(Zdroj!AL$16,A2467-1,0)=0,"",CONCATENATE("A",$A$2+3," - ",Zdroj!$AL$15))</f>
        <v/>
      </c>
      <c r="D2470" s="81" t="str">
        <f ca="1">IF(C2470="","",CONCATENATE(OFFSET(Zdroj!AL$16,A2467-1,0)," - ",OFFSET(Zdroj!BQ$16,A2467-1,0)))</f>
        <v/>
      </c>
      <c r="E2470" s="35" t="str">
        <f ca="1">IF(C2470="","",OFFSET(Zdroj!BR$16,A2467-1,0))</f>
        <v/>
      </c>
      <c r="F2470" s="450"/>
      <c r="G2470" s="451"/>
    </row>
    <row r="2471" spans="1:7" x14ac:dyDescent="0.25">
      <c r="B2471" s="449"/>
      <c r="C2471" s="83" t="str">
        <f ca="1">IF(OFFSET(Zdroj!AM$16,A2467-1,0)=0,"",CONCATENATE("A",$A$2+4," - ",Zdroj!$AM$15))</f>
        <v/>
      </c>
      <c r="D2471" s="81" t="str">
        <f ca="1">IF(C2471="","",CONCATENATE(OFFSET(Zdroj!AM$16,A2467-1,0)," - ",OFFSET(Zdroj!BS$16,A2467-1,0)))</f>
        <v/>
      </c>
      <c r="E2471" s="35" t="str">
        <f ca="1">IF(C2471="","",OFFSET(Zdroj!BT$16,A2467-1,0))</f>
        <v/>
      </c>
      <c r="F2471" s="450"/>
      <c r="G2471" s="451"/>
    </row>
    <row r="2472" spans="1:7" x14ac:dyDescent="0.25">
      <c r="B2472" s="449"/>
      <c r="C2472" s="83" t="str">
        <f ca="1">IF(OFFSET(Zdroj!AN$16,A2467-1,0)=0,"",CONCATENATE("A",$A$2+5," - ",Zdroj!$AN$15))</f>
        <v/>
      </c>
      <c r="D2472" s="81" t="str">
        <f ca="1">IF(C2472="","",CONCATENATE(OFFSET(Zdroj!AN$16,A2467-1,0)," - ",OFFSET(Zdroj!BU$16,A2467-1,0)))</f>
        <v/>
      </c>
      <c r="E2472" s="35" t="str">
        <f ca="1">IF(C2472="","",OFFSET(Zdroj!BV$16,A2467-1,0))</f>
        <v/>
      </c>
      <c r="F2472" s="450"/>
      <c r="G2472" s="451"/>
    </row>
    <row r="2473" spans="1:7" x14ac:dyDescent="0.25">
      <c r="B2473" s="449"/>
      <c r="C2473" s="83" t="str">
        <f ca="1">IF(OFFSET(Zdroj!AO$16,A2467-1,0)=0,"",CONCATENATE("B",$A$2," - ",Zdroj!$AO$15))</f>
        <v/>
      </c>
      <c r="D2473" s="81" t="str">
        <f ca="1">IF(C2473="","",CONCATENATE(OFFSET(Zdroj!AO$16,A2467-1,0)))</f>
        <v/>
      </c>
      <c r="E2473" s="35" t="str">
        <f ca="1">IF(C2473="","",OFFSET(Zdroj!AP$16,A2467-1,0))</f>
        <v/>
      </c>
      <c r="F2473" s="450" t="str">
        <f t="shared" ref="F2473" ca="1" si="574">IF(SUM(E2473:E2481)=0,"",SUM(E2473:E2481))</f>
        <v/>
      </c>
      <c r="G2473" s="451"/>
    </row>
    <row r="2474" spans="1:7" x14ac:dyDescent="0.25">
      <c r="B2474" s="449"/>
      <c r="C2474" s="83" t="str">
        <f ca="1">IF(OFFSET(Zdroj!AQ$16,A2467-1,0)=0,"",CONCATENATE("B",$A$2+1," - ",Zdroj!$AQ$15))</f>
        <v/>
      </c>
      <c r="D2474" s="81" t="str">
        <f ca="1">IF(C2474="","",CONCATENATE(OFFSET(Zdroj!AQ$16,A2467-1,0)))</f>
        <v/>
      </c>
      <c r="E2474" s="35" t="str">
        <f ca="1">IF(C2474="","",OFFSET(Zdroj!AR$16,A2467-1,0))</f>
        <v/>
      </c>
      <c r="F2474" s="450"/>
      <c r="G2474" s="451"/>
    </row>
    <row r="2475" spans="1:7" x14ac:dyDescent="0.25">
      <c r="B2475" s="449"/>
      <c r="C2475" s="83" t="str">
        <f ca="1">IF(OFFSET(Zdroj!AS$16,A2467-1,0)=0,"",CONCATENATE("B",$A$2+2," - ",Zdroj!$AS$15))</f>
        <v/>
      </c>
      <c r="D2475" s="81" t="str">
        <f ca="1">IF(C2475="","",CONCATENATE(OFFSET(Zdroj!AS$16,A2467-1,0)))</f>
        <v/>
      </c>
      <c r="E2475" s="35" t="str">
        <f ca="1">IF(C2475="","",OFFSET(Zdroj!AT$16,A2467-1,0))</f>
        <v/>
      </c>
      <c r="F2475" s="450"/>
      <c r="G2475" s="451"/>
    </row>
    <row r="2476" spans="1:7" x14ac:dyDescent="0.25">
      <c r="B2476" s="449"/>
      <c r="C2476" s="83" t="str">
        <f ca="1">IF(OFFSET(Zdroj!AU$16,A2467-1,0)=0,"",CONCATENATE("B",$A$2+3," - ",Zdroj!$AU$15))</f>
        <v/>
      </c>
      <c r="D2476" s="81" t="str">
        <f ca="1">IF(C2476="","",CONCATENATE(OFFSET(Zdroj!AU$16,A2467-1,0)))</f>
        <v/>
      </c>
      <c r="E2476" s="35" t="str">
        <f ca="1">IF(C2476="","",OFFSET(Zdroj!AV$16,A2467-1,0))</f>
        <v/>
      </c>
      <c r="F2476" s="450"/>
      <c r="G2476" s="451"/>
    </row>
    <row r="2477" spans="1:7" x14ac:dyDescent="0.25">
      <c r="B2477" s="449"/>
      <c r="C2477" s="83" t="str">
        <f ca="1">IF(OFFSET(Zdroj!AW$16,A2467-1,0)=0,"",CONCATENATE("B",$A$2+4," - ",Zdroj!$AW$15))</f>
        <v/>
      </c>
      <c r="D2477" s="81" t="str">
        <f ca="1">IF(C2477="","",CONCATENATE(OFFSET(Zdroj!AW$16,A2467-1,0)))</f>
        <v/>
      </c>
      <c r="E2477" s="35" t="str">
        <f ca="1">IF(C2477="","",OFFSET(Zdroj!AX$16,A2467-1,0))</f>
        <v/>
      </c>
      <c r="F2477" s="450"/>
      <c r="G2477" s="451"/>
    </row>
    <row r="2478" spans="1:7" x14ac:dyDescent="0.25">
      <c r="B2478" s="449"/>
      <c r="C2478" s="83" t="str">
        <f ca="1">IF(OFFSET(Zdroj!AY$16,A2467-1,0)=0,"",CONCATENATE("B",$A$2+5," - ",Zdroj!$AY$15))</f>
        <v/>
      </c>
      <c r="D2478" s="81" t="str">
        <f ca="1">IF(C2478="","",CONCATENATE(OFFSET(Zdroj!AY$16,A2467-1,0)))</f>
        <v/>
      </c>
      <c r="E2478" s="35" t="str">
        <f ca="1">IF(C2478="","",OFFSET(Zdroj!AZ$16,A2467-1,0))</f>
        <v/>
      </c>
      <c r="F2478" s="450"/>
      <c r="G2478" s="451"/>
    </row>
    <row r="2479" spans="1:7" x14ac:dyDescent="0.25">
      <c r="B2479" s="449"/>
      <c r="C2479" s="83" t="str">
        <f ca="1">IF(OFFSET(Zdroj!BA$16,A2467-1,0)=0,"",CONCATENATE("B",$A$2+6," - ",Zdroj!$BA$15))</f>
        <v/>
      </c>
      <c r="D2479" s="81" t="str">
        <f ca="1">IF(C2479="","",CONCATENATE(OFFSET(Zdroj!BA$16,A2467-1,0)))</f>
        <v/>
      </c>
      <c r="E2479" s="35" t="str">
        <f ca="1">IF(C2479="","",OFFSET(Zdroj!BB$16,A2467-1,0))</f>
        <v/>
      </c>
      <c r="F2479" s="450"/>
      <c r="G2479" s="451"/>
    </row>
    <row r="2480" spans="1:7" x14ac:dyDescent="0.25">
      <c r="B2480" s="449"/>
      <c r="C2480" s="83" t="str">
        <f ca="1">IF(OFFSET(Zdroj!BC$16,A2467-1,0)=0,"",CONCATENATE("B",$A$2+7," - ",Zdroj!$BC$15))</f>
        <v/>
      </c>
      <c r="D2480" s="81" t="str">
        <f ca="1">IF(C2480="","",CONCATENATE(OFFSET(Zdroj!BC$16,A2467-1,0)))</f>
        <v/>
      </c>
      <c r="E2480" s="35" t="str">
        <f ca="1">IF(C2480="","",OFFSET(Zdroj!BD$16,A2467-1,0))</f>
        <v/>
      </c>
      <c r="F2480" s="450"/>
      <c r="G2480" s="451"/>
    </row>
    <row r="2481" spans="1:7" x14ac:dyDescent="0.25">
      <c r="B2481" s="449"/>
      <c r="C2481" s="83" t="str">
        <f ca="1">IF(OFFSET(Zdroj!BE$16,A2467-1,0)=0,"",CONCATENATE("B",$A$2+8," - ",Zdroj!$BE$15))</f>
        <v/>
      </c>
      <c r="D2481" s="81" t="str">
        <f ca="1">IF(C2481="","",CONCATENATE(OFFSET(Zdroj!BE$16,A2467-1,0)))</f>
        <v/>
      </c>
      <c r="E2481" s="35" t="str">
        <f ca="1">IF(C2481="","",OFFSET(Zdroj!BF$16,A2467-1,0))</f>
        <v/>
      </c>
      <c r="F2481" s="450"/>
      <c r="G2481" s="451"/>
    </row>
    <row r="2482" spans="1:7" x14ac:dyDescent="0.25">
      <c r="B2482" s="449"/>
      <c r="C2482" s="83" t="str">
        <f ca="1">IF(OFFSET(Zdroj!BG$16,A2467-1,0)=0,"",CONCATENATE("C",$A$2," - ",Zdroj!$BG$15))</f>
        <v/>
      </c>
      <c r="D2482" s="81" t="str">
        <f ca="1">IF(C2482="","",CONCATENATE(OFFSET(Zdroj!BG$16,A2467-1,0)))</f>
        <v/>
      </c>
      <c r="E2482" s="35" t="str">
        <f ca="1">IF(C2482="","",OFFSET(Zdroj!BH$16,A2467-1,0))</f>
        <v/>
      </c>
      <c r="F2482" s="450" t="str">
        <f t="shared" ref="F2482" ca="1" si="575">IF(SUM(E2482:E2483)=0,"",SUM(E2482:E2483))</f>
        <v/>
      </c>
      <c r="G2482" s="451"/>
    </row>
    <row r="2483" spans="1:7" x14ac:dyDescent="0.25">
      <c r="B2483" s="449"/>
      <c r="C2483" s="83" t="str">
        <f ca="1">IF(OFFSET(Zdroj!BI$16,A2467-1,0)=0,"",CONCATENATE("C",$A$2+1," - ",Zdroj!$BI$15))</f>
        <v/>
      </c>
      <c r="D2483" s="81" t="str">
        <f ca="1">IF(C2483="","",CONCATENATE(OFFSET(Zdroj!BI$16,A2467-1,0)))</f>
        <v/>
      </c>
      <c r="E2483" s="35" t="str">
        <f ca="1">IF(C2483="","",OFFSET(Zdroj!BJ$16,A2467-1,0))</f>
        <v/>
      </c>
      <c r="F2483" s="450"/>
      <c r="G2483" s="451"/>
    </row>
    <row r="2484" spans="1:7" x14ac:dyDescent="0.25">
      <c r="A2484">
        <f>SUM((ROW()+15)/17)</f>
        <v>147</v>
      </c>
      <c r="B2484" s="449" t="str">
        <f ca="1">IF(OFFSET(Zdroj!$B$16,A2484-1,0)&gt;0,CONCATENATE(A2484,"
","___ ","
",OFFSET(Zdroj!$B$16,A2484-1,0)),"")</f>
        <v/>
      </c>
      <c r="C2484" s="83" t="str">
        <f ca="1">IF(OFFSET(Zdroj!AI$16,A2484-1,0)=0,"",CONCATENATE("A",$A$2," - ",Zdroj!$AI$15))</f>
        <v/>
      </c>
      <c r="D2484" s="81" t="str">
        <f ca="1">IF(C2484="","",CONCATENATE(OFFSET(Zdroj!AI$16,A2484-1,0)," - ",OFFSET(Zdroj!BK$16,A2484-1,0)))</f>
        <v/>
      </c>
      <c r="E2484" s="35" t="str">
        <f ca="1">IF(C2484="","",OFFSET(Zdroj!BL$16,A2484-1,0))</f>
        <v/>
      </c>
      <c r="F2484" s="450" t="str">
        <f t="shared" ref="F2484" ca="1" si="576">IF(SUM(E2484:E2489)=0,"",SUM(E2484:E2489))</f>
        <v/>
      </c>
      <c r="G2484" s="451" t="str">
        <f t="shared" ref="G2484" ca="1" si="577">IF(SUM(E2484:E2500)=0,"",SUM(E2484:E2500))</f>
        <v/>
      </c>
    </row>
    <row r="2485" spans="1:7" x14ac:dyDescent="0.25">
      <c r="B2485" s="449"/>
      <c r="C2485" s="83" t="str">
        <f ca="1">IF(OFFSET(Zdroj!AJ$16,A2484-1,0)=0,"",CONCATENATE("A",$A$2+1," - ",Zdroj!$AJ$15))</f>
        <v/>
      </c>
      <c r="D2485" s="81" t="str">
        <f ca="1">IF(C2485="","",CONCATENATE(OFFSET(Zdroj!AJ$16,A2484-1,0)," - ",OFFSET(Zdroj!BM$16,A2484-1,0)))</f>
        <v/>
      </c>
      <c r="E2485" s="35" t="str">
        <f ca="1">IF(C2485="","",OFFSET(Zdroj!BN$16,A2484-1,0))</f>
        <v/>
      </c>
      <c r="F2485" s="450"/>
      <c r="G2485" s="451"/>
    </row>
    <row r="2486" spans="1:7" x14ac:dyDescent="0.25">
      <c r="B2486" s="449"/>
      <c r="C2486" s="83" t="str">
        <f ca="1">IF(OFFSET(Zdroj!AK$16,A2484-1,0)=0,"",CONCATENATE("A",$A$2+2," - ",Zdroj!$AK$15))</f>
        <v/>
      </c>
      <c r="D2486" s="81" t="str">
        <f ca="1">IF(C2486="","",CONCATENATE(OFFSET(Zdroj!AK$16,A2484-1,0)," - ",OFFSET(Zdroj!BO$16,A2484-1,0)))</f>
        <v/>
      </c>
      <c r="E2486" s="35" t="str">
        <f ca="1">IF(C2486="","",OFFSET(Zdroj!BP$16,A2484-1,0))</f>
        <v/>
      </c>
      <c r="F2486" s="450"/>
      <c r="G2486" s="451"/>
    </row>
    <row r="2487" spans="1:7" x14ac:dyDescent="0.25">
      <c r="B2487" s="449"/>
      <c r="C2487" s="83" t="str">
        <f ca="1">IF(OFFSET(Zdroj!AL$16,A2484-1,0)=0,"",CONCATENATE("A",$A$2+3," - ",Zdroj!$AL$15))</f>
        <v/>
      </c>
      <c r="D2487" s="81" t="str">
        <f ca="1">IF(C2487="","",CONCATENATE(OFFSET(Zdroj!AL$16,A2484-1,0)," - ",OFFSET(Zdroj!BQ$16,A2484-1,0)))</f>
        <v/>
      </c>
      <c r="E2487" s="35" t="str">
        <f ca="1">IF(C2487="","",OFFSET(Zdroj!BR$16,A2484-1,0))</f>
        <v/>
      </c>
      <c r="F2487" s="450"/>
      <c r="G2487" s="451"/>
    </row>
    <row r="2488" spans="1:7" x14ac:dyDescent="0.25">
      <c r="B2488" s="449"/>
      <c r="C2488" s="83" t="str">
        <f ca="1">IF(OFFSET(Zdroj!AM$16,A2484-1,0)=0,"",CONCATENATE("A",$A$2+4," - ",Zdroj!$AM$15))</f>
        <v/>
      </c>
      <c r="D2488" s="81" t="str">
        <f ca="1">IF(C2488="","",CONCATENATE(OFFSET(Zdroj!AM$16,A2484-1,0)," - ",OFFSET(Zdroj!BS$16,A2484-1,0)))</f>
        <v/>
      </c>
      <c r="E2488" s="35" t="str">
        <f ca="1">IF(C2488="","",OFFSET(Zdroj!BT$16,A2484-1,0))</f>
        <v/>
      </c>
      <c r="F2488" s="450"/>
      <c r="G2488" s="451"/>
    </row>
    <row r="2489" spans="1:7" x14ac:dyDescent="0.25">
      <c r="B2489" s="449"/>
      <c r="C2489" s="83" t="str">
        <f ca="1">IF(OFFSET(Zdroj!AN$16,A2484-1,0)=0,"",CONCATENATE("A",$A$2+5," - ",Zdroj!$AN$15))</f>
        <v/>
      </c>
      <c r="D2489" s="81" t="str">
        <f ca="1">IF(C2489="","",CONCATENATE(OFFSET(Zdroj!AN$16,A2484-1,0)," - ",OFFSET(Zdroj!BU$16,A2484-1,0)))</f>
        <v/>
      </c>
      <c r="E2489" s="35" t="str">
        <f ca="1">IF(C2489="","",OFFSET(Zdroj!BV$16,A2484-1,0))</f>
        <v/>
      </c>
      <c r="F2489" s="450"/>
      <c r="G2489" s="451"/>
    </row>
    <row r="2490" spans="1:7" x14ac:dyDescent="0.25">
      <c r="B2490" s="449"/>
      <c r="C2490" s="83" t="str">
        <f ca="1">IF(OFFSET(Zdroj!AO$16,A2484-1,0)=0,"",CONCATENATE("B",$A$2," - ",Zdroj!$AO$15))</f>
        <v/>
      </c>
      <c r="D2490" s="81" t="str">
        <f ca="1">IF(C2490="","",CONCATENATE(OFFSET(Zdroj!AO$16,A2484-1,0)))</f>
        <v/>
      </c>
      <c r="E2490" s="35" t="str">
        <f ca="1">IF(C2490="","",OFFSET(Zdroj!AP$16,A2484-1,0))</f>
        <v/>
      </c>
      <c r="F2490" s="450" t="str">
        <f t="shared" ref="F2490" ca="1" si="578">IF(SUM(E2490:E2498)=0,"",SUM(E2490:E2498))</f>
        <v/>
      </c>
      <c r="G2490" s="451"/>
    </row>
    <row r="2491" spans="1:7" x14ac:dyDescent="0.25">
      <c r="B2491" s="449"/>
      <c r="C2491" s="83" t="str">
        <f ca="1">IF(OFFSET(Zdroj!AQ$16,A2484-1,0)=0,"",CONCATENATE("B",$A$2+1," - ",Zdroj!$AQ$15))</f>
        <v/>
      </c>
      <c r="D2491" s="81" t="str">
        <f ca="1">IF(C2491="","",CONCATENATE(OFFSET(Zdroj!AQ$16,A2484-1,0)))</f>
        <v/>
      </c>
      <c r="E2491" s="35" t="str">
        <f ca="1">IF(C2491="","",OFFSET(Zdroj!AR$16,A2484-1,0))</f>
        <v/>
      </c>
      <c r="F2491" s="450"/>
      <c r="G2491" s="451"/>
    </row>
    <row r="2492" spans="1:7" x14ac:dyDescent="0.25">
      <c r="B2492" s="449"/>
      <c r="C2492" s="83" t="str">
        <f ca="1">IF(OFFSET(Zdroj!AS$16,A2484-1,0)=0,"",CONCATENATE("B",$A$2+2," - ",Zdroj!$AS$15))</f>
        <v/>
      </c>
      <c r="D2492" s="81" t="str">
        <f ca="1">IF(C2492="","",CONCATENATE(OFFSET(Zdroj!AS$16,A2484-1,0)))</f>
        <v/>
      </c>
      <c r="E2492" s="35" t="str">
        <f ca="1">IF(C2492="","",OFFSET(Zdroj!AT$16,A2484-1,0))</f>
        <v/>
      </c>
      <c r="F2492" s="450"/>
      <c r="G2492" s="451"/>
    </row>
    <row r="2493" spans="1:7" x14ac:dyDescent="0.25">
      <c r="B2493" s="449"/>
      <c r="C2493" s="83" t="str">
        <f ca="1">IF(OFFSET(Zdroj!AU$16,A2484-1,0)=0,"",CONCATENATE("B",$A$2+3," - ",Zdroj!$AU$15))</f>
        <v/>
      </c>
      <c r="D2493" s="81" t="str">
        <f ca="1">IF(C2493="","",CONCATENATE(OFFSET(Zdroj!AU$16,A2484-1,0)))</f>
        <v/>
      </c>
      <c r="E2493" s="35" t="str">
        <f ca="1">IF(C2493="","",OFFSET(Zdroj!AV$16,A2484-1,0))</f>
        <v/>
      </c>
      <c r="F2493" s="450"/>
      <c r="G2493" s="451"/>
    </row>
    <row r="2494" spans="1:7" x14ac:dyDescent="0.25">
      <c r="B2494" s="449"/>
      <c r="C2494" s="83" t="str">
        <f ca="1">IF(OFFSET(Zdroj!AW$16,A2484-1,0)=0,"",CONCATENATE("B",$A$2+4," - ",Zdroj!$AW$15))</f>
        <v/>
      </c>
      <c r="D2494" s="81" t="str">
        <f ca="1">IF(C2494="","",CONCATENATE(OFFSET(Zdroj!AW$16,A2484-1,0)))</f>
        <v/>
      </c>
      <c r="E2494" s="35" t="str">
        <f ca="1">IF(C2494="","",OFFSET(Zdroj!AX$16,A2484-1,0))</f>
        <v/>
      </c>
      <c r="F2494" s="450"/>
      <c r="G2494" s="451"/>
    </row>
    <row r="2495" spans="1:7" x14ac:dyDescent="0.25">
      <c r="B2495" s="449"/>
      <c r="C2495" s="83" t="str">
        <f ca="1">IF(OFFSET(Zdroj!AY$16,A2484-1,0)=0,"",CONCATENATE("B",$A$2+5," - ",Zdroj!$AY$15))</f>
        <v/>
      </c>
      <c r="D2495" s="81" t="str">
        <f ca="1">IF(C2495="","",CONCATENATE(OFFSET(Zdroj!AY$16,A2484-1,0)))</f>
        <v/>
      </c>
      <c r="E2495" s="35" t="str">
        <f ca="1">IF(C2495="","",OFFSET(Zdroj!AZ$16,A2484-1,0))</f>
        <v/>
      </c>
      <c r="F2495" s="450"/>
      <c r="G2495" s="451"/>
    </row>
    <row r="2496" spans="1:7" x14ac:dyDescent="0.25">
      <c r="B2496" s="449"/>
      <c r="C2496" s="83" t="str">
        <f ca="1">IF(OFFSET(Zdroj!BA$16,A2484-1,0)=0,"",CONCATENATE("B",$A$2+6," - ",Zdroj!$BA$15))</f>
        <v/>
      </c>
      <c r="D2496" s="81" t="str">
        <f ca="1">IF(C2496="","",CONCATENATE(OFFSET(Zdroj!BA$16,A2484-1,0)))</f>
        <v/>
      </c>
      <c r="E2496" s="35" t="str">
        <f ca="1">IF(C2496="","",OFFSET(Zdroj!BB$16,A2484-1,0))</f>
        <v/>
      </c>
      <c r="F2496" s="450"/>
      <c r="G2496" s="451"/>
    </row>
    <row r="2497" spans="1:7" x14ac:dyDescent="0.25">
      <c r="B2497" s="449"/>
      <c r="C2497" s="83" t="str">
        <f ca="1">IF(OFFSET(Zdroj!BC$16,A2484-1,0)=0,"",CONCATENATE("B",$A$2+7," - ",Zdroj!$BC$15))</f>
        <v/>
      </c>
      <c r="D2497" s="81" t="str">
        <f ca="1">IF(C2497="","",CONCATENATE(OFFSET(Zdroj!BC$16,A2484-1,0)))</f>
        <v/>
      </c>
      <c r="E2497" s="35" t="str">
        <f ca="1">IF(C2497="","",OFFSET(Zdroj!BD$16,A2484-1,0))</f>
        <v/>
      </c>
      <c r="F2497" s="450"/>
      <c r="G2497" s="451"/>
    </row>
    <row r="2498" spans="1:7" x14ac:dyDescent="0.25">
      <c r="B2498" s="449"/>
      <c r="C2498" s="83" t="str">
        <f ca="1">IF(OFFSET(Zdroj!BE$16,A2484-1,0)=0,"",CONCATENATE("B",$A$2+8," - ",Zdroj!$BE$15))</f>
        <v/>
      </c>
      <c r="D2498" s="81" t="str">
        <f ca="1">IF(C2498="","",CONCATENATE(OFFSET(Zdroj!BE$16,A2484-1,0)))</f>
        <v/>
      </c>
      <c r="E2498" s="35" t="str">
        <f ca="1">IF(C2498="","",OFFSET(Zdroj!BF$16,A2484-1,0))</f>
        <v/>
      </c>
      <c r="F2498" s="450"/>
      <c r="G2498" s="451"/>
    </row>
    <row r="2499" spans="1:7" x14ac:dyDescent="0.25">
      <c r="B2499" s="449"/>
      <c r="C2499" s="83" t="str">
        <f ca="1">IF(OFFSET(Zdroj!BG$16,A2484-1,0)=0,"",CONCATENATE("C",$A$2," - ",Zdroj!$BG$15))</f>
        <v/>
      </c>
      <c r="D2499" s="81" t="str">
        <f ca="1">IF(C2499="","",CONCATENATE(OFFSET(Zdroj!BG$16,A2484-1,0)))</f>
        <v/>
      </c>
      <c r="E2499" s="35" t="str">
        <f ca="1">IF(C2499="","",OFFSET(Zdroj!BH$16,A2484-1,0))</f>
        <v/>
      </c>
      <c r="F2499" s="450" t="str">
        <f t="shared" ref="F2499" ca="1" si="579">IF(SUM(E2499:E2500)=0,"",SUM(E2499:E2500))</f>
        <v/>
      </c>
      <c r="G2499" s="451"/>
    </row>
    <row r="2500" spans="1:7" x14ac:dyDescent="0.25">
      <c r="B2500" s="449"/>
      <c r="C2500" s="83" t="str">
        <f ca="1">IF(OFFSET(Zdroj!BI$16,A2484-1,0)=0,"",CONCATENATE("C",$A$2+1," - ",Zdroj!$BI$15))</f>
        <v/>
      </c>
      <c r="D2500" s="81" t="str">
        <f ca="1">IF(C2500="","",CONCATENATE(OFFSET(Zdroj!BI$16,A2484-1,0)))</f>
        <v/>
      </c>
      <c r="E2500" s="35" t="str">
        <f ca="1">IF(C2500="","",OFFSET(Zdroj!BJ$16,A2484-1,0))</f>
        <v/>
      </c>
      <c r="F2500" s="450"/>
      <c r="G2500" s="451"/>
    </row>
    <row r="2501" spans="1:7" x14ac:dyDescent="0.25">
      <c r="A2501">
        <f>SUM((ROW()+15)/17)</f>
        <v>148</v>
      </c>
      <c r="B2501" s="449" t="str">
        <f ca="1">IF(OFFSET(Zdroj!$B$16,A2501-1,0)&gt;0,CONCATENATE(A2501,"
","___ ","
",OFFSET(Zdroj!$B$16,A2501-1,0)),"")</f>
        <v/>
      </c>
      <c r="C2501" s="83" t="str">
        <f ca="1">IF(OFFSET(Zdroj!AI$16,A2501-1,0)=0,"",CONCATENATE("A",$A$2," - ",Zdroj!$AI$15))</f>
        <v/>
      </c>
      <c r="D2501" s="81" t="str">
        <f ca="1">IF(C2501="","",CONCATENATE(OFFSET(Zdroj!AI$16,A2501-1,0)," - ",OFFSET(Zdroj!BK$16,A2501-1,0)))</f>
        <v/>
      </c>
      <c r="E2501" s="35" t="str">
        <f ca="1">IF(C2501="","",OFFSET(Zdroj!BL$16,A2501-1,0))</f>
        <v/>
      </c>
      <c r="F2501" s="450" t="str">
        <f t="shared" ref="F2501" ca="1" si="580">IF(SUM(E2501:E2506)=0,"",SUM(E2501:E2506))</f>
        <v/>
      </c>
      <c r="G2501" s="451" t="str">
        <f t="shared" ref="G2501" ca="1" si="581">IF(SUM(E2501:E2517)=0,"",SUM(E2501:E2517))</f>
        <v/>
      </c>
    </row>
    <row r="2502" spans="1:7" x14ac:dyDescent="0.25">
      <c r="B2502" s="449"/>
      <c r="C2502" s="83" t="str">
        <f ca="1">IF(OFFSET(Zdroj!AJ$16,A2501-1,0)=0,"",CONCATENATE("A",$A$2+1," - ",Zdroj!$AJ$15))</f>
        <v/>
      </c>
      <c r="D2502" s="81" t="str">
        <f ca="1">IF(C2502="","",CONCATENATE(OFFSET(Zdroj!AJ$16,A2501-1,0)," - ",OFFSET(Zdroj!BM$16,A2501-1,0)))</f>
        <v/>
      </c>
      <c r="E2502" s="35" t="str">
        <f ca="1">IF(C2502="","",OFFSET(Zdroj!BN$16,A2501-1,0))</f>
        <v/>
      </c>
      <c r="F2502" s="450"/>
      <c r="G2502" s="451"/>
    </row>
    <row r="2503" spans="1:7" x14ac:dyDescent="0.25">
      <c r="B2503" s="449"/>
      <c r="C2503" s="83" t="str">
        <f ca="1">IF(OFFSET(Zdroj!AK$16,A2501-1,0)=0,"",CONCATENATE("A",$A$2+2," - ",Zdroj!$AK$15))</f>
        <v/>
      </c>
      <c r="D2503" s="81" t="str">
        <f ca="1">IF(C2503="","",CONCATENATE(OFFSET(Zdroj!AK$16,A2501-1,0)," - ",OFFSET(Zdroj!BO$16,A2501-1,0)))</f>
        <v/>
      </c>
      <c r="E2503" s="35" t="str">
        <f ca="1">IF(C2503="","",OFFSET(Zdroj!BP$16,A2501-1,0))</f>
        <v/>
      </c>
      <c r="F2503" s="450"/>
      <c r="G2503" s="451"/>
    </row>
    <row r="2504" spans="1:7" x14ac:dyDescent="0.25">
      <c r="B2504" s="449"/>
      <c r="C2504" s="83" t="str">
        <f ca="1">IF(OFFSET(Zdroj!AL$16,A2501-1,0)=0,"",CONCATENATE("A",$A$2+3," - ",Zdroj!$AL$15))</f>
        <v/>
      </c>
      <c r="D2504" s="81" t="str">
        <f ca="1">IF(C2504="","",CONCATENATE(OFFSET(Zdroj!AL$16,A2501-1,0)," - ",OFFSET(Zdroj!BQ$16,A2501-1,0)))</f>
        <v/>
      </c>
      <c r="E2504" s="35" t="str">
        <f ca="1">IF(C2504="","",OFFSET(Zdroj!BR$16,A2501-1,0))</f>
        <v/>
      </c>
      <c r="F2504" s="450"/>
      <c r="G2504" s="451"/>
    </row>
    <row r="2505" spans="1:7" x14ac:dyDescent="0.25">
      <c r="B2505" s="449"/>
      <c r="C2505" s="83" t="str">
        <f ca="1">IF(OFFSET(Zdroj!AM$16,A2501-1,0)=0,"",CONCATENATE("A",$A$2+4," - ",Zdroj!$AM$15))</f>
        <v/>
      </c>
      <c r="D2505" s="81" t="str">
        <f ca="1">IF(C2505="","",CONCATENATE(OFFSET(Zdroj!AM$16,A2501-1,0)," - ",OFFSET(Zdroj!BS$16,A2501-1,0)))</f>
        <v/>
      </c>
      <c r="E2505" s="35" t="str">
        <f ca="1">IF(C2505="","",OFFSET(Zdroj!BT$16,A2501-1,0))</f>
        <v/>
      </c>
      <c r="F2505" s="450"/>
      <c r="G2505" s="451"/>
    </row>
    <row r="2506" spans="1:7" x14ac:dyDescent="0.25">
      <c r="B2506" s="449"/>
      <c r="C2506" s="83" t="str">
        <f ca="1">IF(OFFSET(Zdroj!AN$16,A2501-1,0)=0,"",CONCATENATE("A",$A$2+5," - ",Zdroj!$AN$15))</f>
        <v/>
      </c>
      <c r="D2506" s="81" t="str">
        <f ca="1">IF(C2506="","",CONCATENATE(OFFSET(Zdroj!AN$16,A2501-1,0)," - ",OFFSET(Zdroj!BU$16,A2501-1,0)))</f>
        <v/>
      </c>
      <c r="E2506" s="35" t="str">
        <f ca="1">IF(C2506="","",OFFSET(Zdroj!BV$16,A2501-1,0))</f>
        <v/>
      </c>
      <c r="F2506" s="450"/>
      <c r="G2506" s="451"/>
    </row>
    <row r="2507" spans="1:7" x14ac:dyDescent="0.25">
      <c r="B2507" s="449"/>
      <c r="C2507" s="83" t="str">
        <f ca="1">IF(OFFSET(Zdroj!AO$16,A2501-1,0)=0,"",CONCATENATE("B",$A$2," - ",Zdroj!$AO$15))</f>
        <v/>
      </c>
      <c r="D2507" s="81" t="str">
        <f ca="1">IF(C2507="","",CONCATENATE(OFFSET(Zdroj!AO$16,A2501-1,0)))</f>
        <v/>
      </c>
      <c r="E2507" s="35" t="str">
        <f ca="1">IF(C2507="","",OFFSET(Zdroj!AP$16,A2501-1,0))</f>
        <v/>
      </c>
      <c r="F2507" s="450" t="str">
        <f t="shared" ref="F2507" ca="1" si="582">IF(SUM(E2507:E2515)=0,"",SUM(E2507:E2515))</f>
        <v/>
      </c>
      <c r="G2507" s="451"/>
    </row>
    <row r="2508" spans="1:7" x14ac:dyDescent="0.25">
      <c r="B2508" s="449"/>
      <c r="C2508" s="83" t="str">
        <f ca="1">IF(OFFSET(Zdroj!AQ$16,A2501-1,0)=0,"",CONCATENATE("B",$A$2+1," - ",Zdroj!$AQ$15))</f>
        <v/>
      </c>
      <c r="D2508" s="81" t="str">
        <f ca="1">IF(C2508="","",CONCATENATE(OFFSET(Zdroj!AQ$16,A2501-1,0)))</f>
        <v/>
      </c>
      <c r="E2508" s="35" t="str">
        <f ca="1">IF(C2508="","",OFFSET(Zdroj!AR$16,A2501-1,0))</f>
        <v/>
      </c>
      <c r="F2508" s="450"/>
      <c r="G2508" s="451"/>
    </row>
    <row r="2509" spans="1:7" x14ac:dyDescent="0.25">
      <c r="B2509" s="449"/>
      <c r="C2509" s="83" t="str">
        <f ca="1">IF(OFFSET(Zdroj!AS$16,A2501-1,0)=0,"",CONCATENATE("B",$A$2+2," - ",Zdroj!$AS$15))</f>
        <v/>
      </c>
      <c r="D2509" s="81" t="str">
        <f ca="1">IF(C2509="","",CONCATENATE(OFFSET(Zdroj!AS$16,A2501-1,0)))</f>
        <v/>
      </c>
      <c r="E2509" s="35" t="str">
        <f ca="1">IF(C2509="","",OFFSET(Zdroj!AT$16,A2501-1,0))</f>
        <v/>
      </c>
      <c r="F2509" s="450"/>
      <c r="G2509" s="451"/>
    </row>
    <row r="2510" spans="1:7" x14ac:dyDescent="0.25">
      <c r="B2510" s="449"/>
      <c r="C2510" s="83" t="str">
        <f ca="1">IF(OFFSET(Zdroj!AU$16,A2501-1,0)=0,"",CONCATENATE("B",$A$2+3," - ",Zdroj!$AU$15))</f>
        <v/>
      </c>
      <c r="D2510" s="81" t="str">
        <f ca="1">IF(C2510="","",CONCATENATE(OFFSET(Zdroj!AU$16,A2501-1,0)))</f>
        <v/>
      </c>
      <c r="E2510" s="35" t="str">
        <f ca="1">IF(C2510="","",OFFSET(Zdroj!AV$16,A2501-1,0))</f>
        <v/>
      </c>
      <c r="F2510" s="450"/>
      <c r="G2510" s="451"/>
    </row>
    <row r="2511" spans="1:7" x14ac:dyDescent="0.25">
      <c r="B2511" s="449"/>
      <c r="C2511" s="83" t="str">
        <f ca="1">IF(OFFSET(Zdroj!AW$16,A2501-1,0)=0,"",CONCATENATE("B",$A$2+4," - ",Zdroj!$AW$15))</f>
        <v/>
      </c>
      <c r="D2511" s="81" t="str">
        <f ca="1">IF(C2511="","",CONCATENATE(OFFSET(Zdroj!AW$16,A2501-1,0)))</f>
        <v/>
      </c>
      <c r="E2511" s="35" t="str">
        <f ca="1">IF(C2511="","",OFFSET(Zdroj!AX$16,A2501-1,0))</f>
        <v/>
      </c>
      <c r="F2511" s="450"/>
      <c r="G2511" s="451"/>
    </row>
    <row r="2512" spans="1:7" x14ac:dyDescent="0.25">
      <c r="B2512" s="449"/>
      <c r="C2512" s="83" t="str">
        <f ca="1">IF(OFFSET(Zdroj!AY$16,A2501-1,0)=0,"",CONCATENATE("B",$A$2+5," - ",Zdroj!$AY$15))</f>
        <v/>
      </c>
      <c r="D2512" s="81" t="str">
        <f ca="1">IF(C2512="","",CONCATENATE(OFFSET(Zdroj!AY$16,A2501-1,0)))</f>
        <v/>
      </c>
      <c r="E2512" s="35" t="str">
        <f ca="1">IF(C2512="","",OFFSET(Zdroj!AZ$16,A2501-1,0))</f>
        <v/>
      </c>
      <c r="F2512" s="450"/>
      <c r="G2512" s="451"/>
    </row>
    <row r="2513" spans="1:7" x14ac:dyDescent="0.25">
      <c r="B2513" s="449"/>
      <c r="C2513" s="83" t="str">
        <f ca="1">IF(OFFSET(Zdroj!BA$16,A2501-1,0)=0,"",CONCATENATE("B",$A$2+6," - ",Zdroj!$BA$15))</f>
        <v/>
      </c>
      <c r="D2513" s="81" t="str">
        <f ca="1">IF(C2513="","",CONCATENATE(OFFSET(Zdroj!BA$16,A2501-1,0)))</f>
        <v/>
      </c>
      <c r="E2513" s="35" t="str">
        <f ca="1">IF(C2513="","",OFFSET(Zdroj!BB$16,A2501-1,0))</f>
        <v/>
      </c>
      <c r="F2513" s="450"/>
      <c r="G2513" s="451"/>
    </row>
    <row r="2514" spans="1:7" x14ac:dyDescent="0.25">
      <c r="B2514" s="449"/>
      <c r="C2514" s="83" t="str">
        <f ca="1">IF(OFFSET(Zdroj!BC$16,A2501-1,0)=0,"",CONCATENATE("B",$A$2+7," - ",Zdroj!$BC$15))</f>
        <v/>
      </c>
      <c r="D2514" s="81" t="str">
        <f ca="1">IF(C2514="","",CONCATENATE(OFFSET(Zdroj!BC$16,A2501-1,0)))</f>
        <v/>
      </c>
      <c r="E2514" s="35" t="str">
        <f ca="1">IF(C2514="","",OFFSET(Zdroj!BD$16,A2501-1,0))</f>
        <v/>
      </c>
      <c r="F2514" s="450"/>
      <c r="G2514" s="451"/>
    </row>
    <row r="2515" spans="1:7" x14ac:dyDescent="0.25">
      <c r="B2515" s="449"/>
      <c r="C2515" s="83" t="str">
        <f ca="1">IF(OFFSET(Zdroj!BE$16,A2501-1,0)=0,"",CONCATENATE("B",$A$2+8," - ",Zdroj!$BE$15))</f>
        <v/>
      </c>
      <c r="D2515" s="81" t="str">
        <f ca="1">IF(C2515="","",CONCATENATE(OFFSET(Zdroj!BE$16,A2501-1,0)))</f>
        <v/>
      </c>
      <c r="E2515" s="35" t="str">
        <f ca="1">IF(C2515="","",OFFSET(Zdroj!BF$16,A2501-1,0))</f>
        <v/>
      </c>
      <c r="F2515" s="450"/>
      <c r="G2515" s="451"/>
    </row>
    <row r="2516" spans="1:7" x14ac:dyDescent="0.25">
      <c r="B2516" s="449"/>
      <c r="C2516" s="83" t="str">
        <f ca="1">IF(OFFSET(Zdroj!BG$16,A2501-1,0)=0,"",CONCATENATE("C",$A$2," - ",Zdroj!$BG$15))</f>
        <v/>
      </c>
      <c r="D2516" s="81" t="str">
        <f ca="1">IF(C2516="","",CONCATENATE(OFFSET(Zdroj!BG$16,A2501-1,0)))</f>
        <v/>
      </c>
      <c r="E2516" s="35" t="str">
        <f ca="1">IF(C2516="","",OFFSET(Zdroj!BH$16,A2501-1,0))</f>
        <v/>
      </c>
      <c r="F2516" s="450" t="str">
        <f t="shared" ref="F2516" ca="1" si="583">IF(SUM(E2516:E2517)=0,"",SUM(E2516:E2517))</f>
        <v/>
      </c>
      <c r="G2516" s="451"/>
    </row>
    <row r="2517" spans="1:7" x14ac:dyDescent="0.25">
      <c r="B2517" s="449"/>
      <c r="C2517" s="83" t="str">
        <f ca="1">IF(OFFSET(Zdroj!BI$16,A2501-1,0)=0,"",CONCATENATE("C",$A$2+1," - ",Zdroj!$BI$15))</f>
        <v/>
      </c>
      <c r="D2517" s="81" t="str">
        <f ca="1">IF(C2517="","",CONCATENATE(OFFSET(Zdroj!BI$16,A2501-1,0)))</f>
        <v/>
      </c>
      <c r="E2517" s="35" t="str">
        <f ca="1">IF(C2517="","",OFFSET(Zdroj!BJ$16,A2501-1,0))</f>
        <v/>
      </c>
      <c r="F2517" s="450"/>
      <c r="G2517" s="451"/>
    </row>
    <row r="2518" spans="1:7" x14ac:dyDescent="0.25">
      <c r="A2518">
        <f>SUM((ROW()+15)/17)</f>
        <v>149</v>
      </c>
      <c r="B2518" s="449" t="str">
        <f ca="1">IF(OFFSET(Zdroj!$B$16,A2518-1,0)&gt;0,CONCATENATE(A2518,"
","___ ","
",OFFSET(Zdroj!$B$16,A2518-1,0)),"")</f>
        <v/>
      </c>
      <c r="C2518" s="83" t="str">
        <f ca="1">IF(OFFSET(Zdroj!AI$16,A2518-1,0)=0,"",CONCATENATE("A",$A$2," - ",Zdroj!$AI$15))</f>
        <v/>
      </c>
      <c r="D2518" s="81" t="str">
        <f ca="1">IF(C2518="","",CONCATENATE(OFFSET(Zdroj!AI$16,A2518-1,0)," - ",OFFSET(Zdroj!BK$16,A2518-1,0)))</f>
        <v/>
      </c>
      <c r="E2518" s="35" t="str">
        <f ca="1">IF(C2518="","",OFFSET(Zdroj!BL$16,A2518-1,0))</f>
        <v/>
      </c>
      <c r="F2518" s="450" t="str">
        <f t="shared" ref="F2518" ca="1" si="584">IF(SUM(E2518:E2523)=0,"",SUM(E2518:E2523))</f>
        <v/>
      </c>
      <c r="G2518" s="451" t="str">
        <f t="shared" ref="G2518" ca="1" si="585">IF(SUM(E2518:E2534)=0,"",SUM(E2518:E2534))</f>
        <v/>
      </c>
    </row>
    <row r="2519" spans="1:7" x14ac:dyDescent="0.25">
      <c r="B2519" s="449"/>
      <c r="C2519" s="83" t="str">
        <f ca="1">IF(OFFSET(Zdroj!AJ$16,A2518-1,0)=0,"",CONCATENATE("A",$A$2+1," - ",Zdroj!$AJ$15))</f>
        <v/>
      </c>
      <c r="D2519" s="81" t="str">
        <f ca="1">IF(C2519="","",CONCATENATE(OFFSET(Zdroj!AJ$16,A2518-1,0)," - ",OFFSET(Zdroj!BM$16,A2518-1,0)))</f>
        <v/>
      </c>
      <c r="E2519" s="35" t="str">
        <f ca="1">IF(C2519="","",OFFSET(Zdroj!BN$16,A2518-1,0))</f>
        <v/>
      </c>
      <c r="F2519" s="450"/>
      <c r="G2519" s="451"/>
    </row>
    <row r="2520" spans="1:7" x14ac:dyDescent="0.25">
      <c r="B2520" s="449"/>
      <c r="C2520" s="83" t="str">
        <f ca="1">IF(OFFSET(Zdroj!AK$16,A2518-1,0)=0,"",CONCATENATE("A",$A$2+2," - ",Zdroj!$AK$15))</f>
        <v/>
      </c>
      <c r="D2520" s="81" t="str">
        <f ca="1">IF(C2520="","",CONCATENATE(OFFSET(Zdroj!AK$16,A2518-1,0)," - ",OFFSET(Zdroj!BO$16,A2518-1,0)))</f>
        <v/>
      </c>
      <c r="E2520" s="35" t="str">
        <f ca="1">IF(C2520="","",OFFSET(Zdroj!BP$16,A2518-1,0))</f>
        <v/>
      </c>
      <c r="F2520" s="450"/>
      <c r="G2520" s="451"/>
    </row>
    <row r="2521" spans="1:7" x14ac:dyDescent="0.25">
      <c r="B2521" s="449"/>
      <c r="C2521" s="83" t="str">
        <f ca="1">IF(OFFSET(Zdroj!AL$16,A2518-1,0)=0,"",CONCATENATE("A",$A$2+3," - ",Zdroj!$AL$15))</f>
        <v/>
      </c>
      <c r="D2521" s="81" t="str">
        <f ca="1">IF(C2521="","",CONCATENATE(OFFSET(Zdroj!AL$16,A2518-1,0)," - ",OFFSET(Zdroj!BQ$16,A2518-1,0)))</f>
        <v/>
      </c>
      <c r="E2521" s="35" t="str">
        <f ca="1">IF(C2521="","",OFFSET(Zdroj!BR$16,A2518-1,0))</f>
        <v/>
      </c>
      <c r="F2521" s="450"/>
      <c r="G2521" s="451"/>
    </row>
    <row r="2522" spans="1:7" x14ac:dyDescent="0.25">
      <c r="B2522" s="449"/>
      <c r="C2522" s="83" t="str">
        <f ca="1">IF(OFFSET(Zdroj!AM$16,A2518-1,0)=0,"",CONCATENATE("A",$A$2+4," - ",Zdroj!$AM$15))</f>
        <v/>
      </c>
      <c r="D2522" s="81" t="str">
        <f ca="1">IF(C2522="","",CONCATENATE(OFFSET(Zdroj!AM$16,A2518-1,0)," - ",OFFSET(Zdroj!BS$16,A2518-1,0)))</f>
        <v/>
      </c>
      <c r="E2522" s="35" t="str">
        <f ca="1">IF(C2522="","",OFFSET(Zdroj!BT$16,A2518-1,0))</f>
        <v/>
      </c>
      <c r="F2522" s="450"/>
      <c r="G2522" s="451"/>
    </row>
    <row r="2523" spans="1:7" x14ac:dyDescent="0.25">
      <c r="B2523" s="449"/>
      <c r="C2523" s="83" t="str">
        <f ca="1">IF(OFFSET(Zdroj!AN$16,A2518-1,0)=0,"",CONCATENATE("A",$A$2+5," - ",Zdroj!$AN$15))</f>
        <v/>
      </c>
      <c r="D2523" s="81" t="str">
        <f ca="1">IF(C2523="","",CONCATENATE(OFFSET(Zdroj!AN$16,A2518-1,0)," - ",OFFSET(Zdroj!BU$16,A2518-1,0)))</f>
        <v/>
      </c>
      <c r="E2523" s="35" t="str">
        <f ca="1">IF(C2523="","",OFFSET(Zdroj!BV$16,A2518-1,0))</f>
        <v/>
      </c>
      <c r="F2523" s="450"/>
      <c r="G2523" s="451"/>
    </row>
    <row r="2524" spans="1:7" x14ac:dyDescent="0.25">
      <c r="B2524" s="449"/>
      <c r="C2524" s="83" t="str">
        <f ca="1">IF(OFFSET(Zdroj!AO$16,A2518-1,0)=0,"",CONCATENATE("B",$A$2," - ",Zdroj!$AO$15))</f>
        <v/>
      </c>
      <c r="D2524" s="81" t="str">
        <f ca="1">IF(C2524="","",CONCATENATE(OFFSET(Zdroj!AO$16,A2518-1,0)))</f>
        <v/>
      </c>
      <c r="E2524" s="35" t="str">
        <f ca="1">IF(C2524="","",OFFSET(Zdroj!AP$16,A2518-1,0))</f>
        <v/>
      </c>
      <c r="F2524" s="450" t="str">
        <f t="shared" ref="F2524" ca="1" si="586">IF(SUM(E2524:E2532)=0,"",SUM(E2524:E2532))</f>
        <v/>
      </c>
      <c r="G2524" s="451"/>
    </row>
    <row r="2525" spans="1:7" x14ac:dyDescent="0.25">
      <c r="B2525" s="449"/>
      <c r="C2525" s="83" t="str">
        <f ca="1">IF(OFFSET(Zdroj!AQ$16,A2518-1,0)=0,"",CONCATENATE("B",$A$2+1," - ",Zdroj!$AQ$15))</f>
        <v/>
      </c>
      <c r="D2525" s="81" t="str">
        <f ca="1">IF(C2525="","",CONCATENATE(OFFSET(Zdroj!AQ$16,A2518-1,0)))</f>
        <v/>
      </c>
      <c r="E2525" s="35" t="str">
        <f ca="1">IF(C2525="","",OFFSET(Zdroj!AR$16,A2518-1,0))</f>
        <v/>
      </c>
      <c r="F2525" s="450"/>
      <c r="G2525" s="451"/>
    </row>
    <row r="2526" spans="1:7" x14ac:dyDescent="0.25">
      <c r="B2526" s="449"/>
      <c r="C2526" s="83" t="str">
        <f ca="1">IF(OFFSET(Zdroj!AS$16,A2518-1,0)=0,"",CONCATENATE("B",$A$2+2," - ",Zdroj!$AS$15))</f>
        <v/>
      </c>
      <c r="D2526" s="81" t="str">
        <f ca="1">IF(C2526="","",CONCATENATE(OFFSET(Zdroj!AS$16,A2518-1,0)))</f>
        <v/>
      </c>
      <c r="E2526" s="35" t="str">
        <f ca="1">IF(C2526="","",OFFSET(Zdroj!AT$16,A2518-1,0))</f>
        <v/>
      </c>
      <c r="F2526" s="450"/>
      <c r="G2526" s="451"/>
    </row>
    <row r="2527" spans="1:7" x14ac:dyDescent="0.25">
      <c r="B2527" s="449"/>
      <c r="C2527" s="83" t="str">
        <f ca="1">IF(OFFSET(Zdroj!AU$16,A2518-1,0)=0,"",CONCATENATE("B",$A$2+3," - ",Zdroj!$AU$15))</f>
        <v/>
      </c>
      <c r="D2527" s="81" t="str">
        <f ca="1">IF(C2527="","",CONCATENATE(OFFSET(Zdroj!AU$16,A2518-1,0)))</f>
        <v/>
      </c>
      <c r="E2527" s="35" t="str">
        <f ca="1">IF(C2527="","",OFFSET(Zdroj!AV$16,A2518-1,0))</f>
        <v/>
      </c>
      <c r="F2527" s="450"/>
      <c r="G2527" s="451"/>
    </row>
    <row r="2528" spans="1:7" x14ac:dyDescent="0.25">
      <c r="B2528" s="449"/>
      <c r="C2528" s="83" t="str">
        <f ca="1">IF(OFFSET(Zdroj!AW$16,A2518-1,0)=0,"",CONCATENATE("B",$A$2+4," - ",Zdroj!$AW$15))</f>
        <v/>
      </c>
      <c r="D2528" s="81" t="str">
        <f ca="1">IF(C2528="","",CONCATENATE(OFFSET(Zdroj!AW$16,A2518-1,0)))</f>
        <v/>
      </c>
      <c r="E2528" s="35" t="str">
        <f ca="1">IF(C2528="","",OFFSET(Zdroj!AX$16,A2518-1,0))</f>
        <v/>
      </c>
      <c r="F2528" s="450"/>
      <c r="G2528" s="451"/>
    </row>
    <row r="2529" spans="1:7" x14ac:dyDescent="0.25">
      <c r="B2529" s="449"/>
      <c r="C2529" s="83" t="str">
        <f ca="1">IF(OFFSET(Zdroj!AY$16,A2518-1,0)=0,"",CONCATENATE("B",$A$2+5," - ",Zdroj!$AY$15))</f>
        <v/>
      </c>
      <c r="D2529" s="81" t="str">
        <f ca="1">IF(C2529="","",CONCATENATE(OFFSET(Zdroj!AY$16,A2518-1,0)))</f>
        <v/>
      </c>
      <c r="E2529" s="35" t="str">
        <f ca="1">IF(C2529="","",OFFSET(Zdroj!AZ$16,A2518-1,0))</f>
        <v/>
      </c>
      <c r="F2529" s="450"/>
      <c r="G2529" s="451"/>
    </row>
    <row r="2530" spans="1:7" x14ac:dyDescent="0.25">
      <c r="B2530" s="449"/>
      <c r="C2530" s="83" t="str">
        <f ca="1">IF(OFFSET(Zdroj!BA$16,A2518-1,0)=0,"",CONCATENATE("B",$A$2+6," - ",Zdroj!$BA$15))</f>
        <v/>
      </c>
      <c r="D2530" s="81" t="str">
        <f ca="1">IF(C2530="","",CONCATENATE(OFFSET(Zdroj!BA$16,A2518-1,0)))</f>
        <v/>
      </c>
      <c r="E2530" s="35" t="str">
        <f ca="1">IF(C2530="","",OFFSET(Zdroj!BB$16,A2518-1,0))</f>
        <v/>
      </c>
      <c r="F2530" s="450"/>
      <c r="G2530" s="451"/>
    </row>
    <row r="2531" spans="1:7" x14ac:dyDescent="0.25">
      <c r="B2531" s="449"/>
      <c r="C2531" s="83" t="str">
        <f ca="1">IF(OFFSET(Zdroj!BC$16,A2518-1,0)=0,"",CONCATENATE("B",$A$2+7," - ",Zdroj!$BC$15))</f>
        <v/>
      </c>
      <c r="D2531" s="81" t="str">
        <f ca="1">IF(C2531="","",CONCATENATE(OFFSET(Zdroj!BC$16,A2518-1,0)))</f>
        <v/>
      </c>
      <c r="E2531" s="35" t="str">
        <f ca="1">IF(C2531="","",OFFSET(Zdroj!BD$16,A2518-1,0))</f>
        <v/>
      </c>
      <c r="F2531" s="450"/>
      <c r="G2531" s="451"/>
    </row>
    <row r="2532" spans="1:7" x14ac:dyDescent="0.25">
      <c r="B2532" s="449"/>
      <c r="C2532" s="83" t="str">
        <f ca="1">IF(OFFSET(Zdroj!BE$16,A2518-1,0)=0,"",CONCATENATE("B",$A$2+8," - ",Zdroj!$BE$15))</f>
        <v/>
      </c>
      <c r="D2532" s="81" t="str">
        <f ca="1">IF(C2532="","",CONCATENATE(OFFSET(Zdroj!BE$16,A2518-1,0)))</f>
        <v/>
      </c>
      <c r="E2532" s="35" t="str">
        <f ca="1">IF(C2532="","",OFFSET(Zdroj!BF$16,A2518-1,0))</f>
        <v/>
      </c>
      <c r="F2532" s="450"/>
      <c r="G2532" s="451"/>
    </row>
    <row r="2533" spans="1:7" x14ac:dyDescent="0.25">
      <c r="B2533" s="449"/>
      <c r="C2533" s="83" t="str">
        <f ca="1">IF(OFFSET(Zdroj!BG$16,A2518-1,0)=0,"",CONCATENATE("C",$A$2," - ",Zdroj!$BG$15))</f>
        <v/>
      </c>
      <c r="D2533" s="81" t="str">
        <f ca="1">IF(C2533="","",CONCATENATE(OFFSET(Zdroj!BG$16,A2518-1,0)))</f>
        <v/>
      </c>
      <c r="E2533" s="35" t="str">
        <f ca="1">IF(C2533="","",OFFSET(Zdroj!BH$16,A2518-1,0))</f>
        <v/>
      </c>
      <c r="F2533" s="450" t="str">
        <f t="shared" ref="F2533" ca="1" si="587">IF(SUM(E2533:E2534)=0,"",SUM(E2533:E2534))</f>
        <v/>
      </c>
      <c r="G2533" s="451"/>
    </row>
    <row r="2534" spans="1:7" x14ac:dyDescent="0.25">
      <c r="B2534" s="449"/>
      <c r="C2534" s="83" t="str">
        <f ca="1">IF(OFFSET(Zdroj!BI$16,A2518-1,0)=0,"",CONCATENATE("C",$A$2+1," - ",Zdroj!$BI$15))</f>
        <v/>
      </c>
      <c r="D2534" s="81" t="str">
        <f ca="1">IF(C2534="","",CONCATENATE(OFFSET(Zdroj!BI$16,A2518-1,0)))</f>
        <v/>
      </c>
      <c r="E2534" s="35" t="str">
        <f ca="1">IF(C2534="","",OFFSET(Zdroj!BJ$16,A2518-1,0))</f>
        <v/>
      </c>
      <c r="F2534" s="450"/>
      <c r="G2534" s="451"/>
    </row>
    <row r="2535" spans="1:7" x14ac:dyDescent="0.25">
      <c r="A2535">
        <f>SUM((ROW()+15)/17)</f>
        <v>150</v>
      </c>
      <c r="B2535" s="449" t="str">
        <f ca="1">IF(OFFSET(Zdroj!$B$16,A2535-1,0)&gt;0,CONCATENATE(A2535,"
","___ ","
",OFFSET(Zdroj!$B$16,A2535-1,0)),"")</f>
        <v/>
      </c>
      <c r="C2535" s="83" t="str">
        <f ca="1">IF(OFFSET(Zdroj!AI$16,A2535-1,0)=0,"",CONCATENATE("A",$A$2," - ",Zdroj!$AI$15))</f>
        <v/>
      </c>
      <c r="D2535" s="81" t="str">
        <f ca="1">IF(C2535="","",CONCATENATE(OFFSET(Zdroj!AI$16,A2535-1,0)," - ",OFFSET(Zdroj!BK$16,A2535-1,0)))</f>
        <v/>
      </c>
      <c r="E2535" s="35" t="str">
        <f ca="1">IF(C2535="","",OFFSET(Zdroj!BL$16,A2535-1,0))</f>
        <v/>
      </c>
      <c r="F2535" s="450" t="str">
        <f t="shared" ref="F2535" ca="1" si="588">IF(SUM(E2535:E2540)=0,"",SUM(E2535:E2540))</f>
        <v/>
      </c>
      <c r="G2535" s="451" t="str">
        <f t="shared" ref="G2535" ca="1" si="589">IF(SUM(E2535:E2551)=0,"",SUM(E2535:E2551))</f>
        <v/>
      </c>
    </row>
    <row r="2536" spans="1:7" x14ac:dyDescent="0.25">
      <c r="B2536" s="449"/>
      <c r="C2536" s="83" t="str">
        <f ca="1">IF(OFFSET(Zdroj!AJ$16,A2535-1,0)=0,"",CONCATENATE("A",$A$2+1," - ",Zdroj!$AJ$15))</f>
        <v/>
      </c>
      <c r="D2536" s="81" t="str">
        <f ca="1">IF(C2536="","",CONCATENATE(OFFSET(Zdroj!AJ$16,A2535-1,0)," - ",OFFSET(Zdroj!BM$16,A2535-1,0)))</f>
        <v/>
      </c>
      <c r="E2536" s="35" t="str">
        <f ca="1">IF(C2536="","",OFFSET(Zdroj!BN$16,A2535-1,0))</f>
        <v/>
      </c>
      <c r="F2536" s="450"/>
      <c r="G2536" s="451"/>
    </row>
    <row r="2537" spans="1:7" x14ac:dyDescent="0.25">
      <c r="B2537" s="449"/>
      <c r="C2537" s="83" t="str">
        <f ca="1">IF(OFFSET(Zdroj!AK$16,A2535-1,0)=0,"",CONCATENATE("A",$A$2+2," - ",Zdroj!$AK$15))</f>
        <v/>
      </c>
      <c r="D2537" s="81" t="str">
        <f ca="1">IF(C2537="","",CONCATENATE(OFFSET(Zdroj!AK$16,A2535-1,0)," - ",OFFSET(Zdroj!BO$16,A2535-1,0)))</f>
        <v/>
      </c>
      <c r="E2537" s="35" t="str">
        <f ca="1">IF(C2537="","",OFFSET(Zdroj!BP$16,A2535-1,0))</f>
        <v/>
      </c>
      <c r="F2537" s="450"/>
      <c r="G2537" s="451"/>
    </row>
    <row r="2538" spans="1:7" x14ac:dyDescent="0.25">
      <c r="B2538" s="449"/>
      <c r="C2538" s="83" t="str">
        <f ca="1">IF(OFFSET(Zdroj!AL$16,A2535-1,0)=0,"",CONCATENATE("A",$A$2+3," - ",Zdroj!$AL$15))</f>
        <v/>
      </c>
      <c r="D2538" s="81" t="str">
        <f ca="1">IF(C2538="","",CONCATENATE(OFFSET(Zdroj!AL$16,A2535-1,0)," - ",OFFSET(Zdroj!BQ$16,A2535-1,0)))</f>
        <v/>
      </c>
      <c r="E2538" s="35" t="str">
        <f ca="1">IF(C2538="","",OFFSET(Zdroj!BR$16,A2535-1,0))</f>
        <v/>
      </c>
      <c r="F2538" s="450"/>
      <c r="G2538" s="451"/>
    </row>
    <row r="2539" spans="1:7" x14ac:dyDescent="0.25">
      <c r="B2539" s="449"/>
      <c r="C2539" s="83" t="str">
        <f ca="1">IF(OFFSET(Zdroj!AM$16,A2535-1,0)=0,"",CONCATENATE("A",$A$2+4," - ",Zdroj!$AM$15))</f>
        <v/>
      </c>
      <c r="D2539" s="81" t="str">
        <f ca="1">IF(C2539="","",CONCATENATE(OFFSET(Zdroj!AM$16,A2535-1,0)," - ",OFFSET(Zdroj!BS$16,A2535-1,0)))</f>
        <v/>
      </c>
      <c r="E2539" s="35" t="str">
        <f ca="1">IF(C2539="","",OFFSET(Zdroj!BT$16,A2535-1,0))</f>
        <v/>
      </c>
      <c r="F2539" s="450"/>
      <c r="G2539" s="451"/>
    </row>
    <row r="2540" spans="1:7" x14ac:dyDescent="0.25">
      <c r="B2540" s="449"/>
      <c r="C2540" s="83" t="str">
        <f ca="1">IF(OFFSET(Zdroj!AN$16,A2535-1,0)=0,"",CONCATENATE("A",$A$2+5," - ",Zdroj!$AN$15))</f>
        <v/>
      </c>
      <c r="D2540" s="81" t="str">
        <f ca="1">IF(C2540="","",CONCATENATE(OFFSET(Zdroj!AN$16,A2535-1,0)," - ",OFFSET(Zdroj!BU$16,A2535-1,0)))</f>
        <v/>
      </c>
      <c r="E2540" s="35" t="str">
        <f ca="1">IF(C2540="","",OFFSET(Zdroj!BV$16,A2535-1,0))</f>
        <v/>
      </c>
      <c r="F2540" s="450"/>
      <c r="G2540" s="451"/>
    </row>
    <row r="2541" spans="1:7" x14ac:dyDescent="0.25">
      <c r="B2541" s="449"/>
      <c r="C2541" s="83" t="str">
        <f ca="1">IF(OFFSET(Zdroj!AO$16,A2535-1,0)=0,"",CONCATENATE("B",$A$2," - ",Zdroj!$AO$15))</f>
        <v/>
      </c>
      <c r="D2541" s="81" t="str">
        <f ca="1">IF(C2541="","",CONCATENATE(OFFSET(Zdroj!AO$16,A2535-1,0)))</f>
        <v/>
      </c>
      <c r="E2541" s="35" t="str">
        <f ca="1">IF(C2541="","",OFFSET(Zdroj!AP$16,A2535-1,0))</f>
        <v/>
      </c>
      <c r="F2541" s="450" t="str">
        <f t="shared" ref="F2541" ca="1" si="590">IF(SUM(E2541:E2549)=0,"",SUM(E2541:E2549))</f>
        <v/>
      </c>
      <c r="G2541" s="451"/>
    </row>
    <row r="2542" spans="1:7" x14ac:dyDescent="0.25">
      <c r="B2542" s="449"/>
      <c r="C2542" s="83" t="str">
        <f ca="1">IF(OFFSET(Zdroj!AQ$16,A2535-1,0)=0,"",CONCATENATE("B",$A$2+1," - ",Zdroj!$AQ$15))</f>
        <v/>
      </c>
      <c r="D2542" s="81" t="str">
        <f ca="1">IF(C2542="","",CONCATENATE(OFFSET(Zdroj!AQ$16,A2535-1,0)))</f>
        <v/>
      </c>
      <c r="E2542" s="35" t="str">
        <f ca="1">IF(C2542="","",OFFSET(Zdroj!AR$16,A2535-1,0))</f>
        <v/>
      </c>
      <c r="F2542" s="450"/>
      <c r="G2542" s="451"/>
    </row>
    <row r="2543" spans="1:7" x14ac:dyDescent="0.25">
      <c r="B2543" s="449"/>
      <c r="C2543" s="83" t="str">
        <f ca="1">IF(OFFSET(Zdroj!AS$16,A2535-1,0)=0,"",CONCATENATE("B",$A$2+2," - ",Zdroj!$AS$15))</f>
        <v/>
      </c>
      <c r="D2543" s="81" t="str">
        <f ca="1">IF(C2543="","",CONCATENATE(OFFSET(Zdroj!AS$16,A2535-1,0)))</f>
        <v/>
      </c>
      <c r="E2543" s="35" t="str">
        <f ca="1">IF(C2543="","",OFFSET(Zdroj!AT$16,A2535-1,0))</f>
        <v/>
      </c>
      <c r="F2543" s="450"/>
      <c r="G2543" s="451"/>
    </row>
    <row r="2544" spans="1:7" x14ac:dyDescent="0.25">
      <c r="B2544" s="449"/>
      <c r="C2544" s="83" t="str">
        <f ca="1">IF(OFFSET(Zdroj!AU$16,A2535-1,0)=0,"",CONCATENATE("B",$A$2+3," - ",Zdroj!$AU$15))</f>
        <v/>
      </c>
      <c r="D2544" s="81" t="str">
        <f ca="1">IF(C2544="","",CONCATENATE(OFFSET(Zdroj!AU$16,A2535-1,0)))</f>
        <v/>
      </c>
      <c r="E2544" s="35" t="str">
        <f ca="1">IF(C2544="","",OFFSET(Zdroj!AV$16,A2535-1,0))</f>
        <v/>
      </c>
      <c r="F2544" s="450"/>
      <c r="G2544" s="451"/>
    </row>
    <row r="2545" spans="1:7" x14ac:dyDescent="0.25">
      <c r="B2545" s="449"/>
      <c r="C2545" s="83" t="str">
        <f ca="1">IF(OFFSET(Zdroj!AW$16,A2535-1,0)=0,"",CONCATENATE("B",$A$2+4," - ",Zdroj!$AW$15))</f>
        <v/>
      </c>
      <c r="D2545" s="81" t="str">
        <f ca="1">IF(C2545="","",CONCATENATE(OFFSET(Zdroj!AW$16,A2535-1,0)))</f>
        <v/>
      </c>
      <c r="E2545" s="35" t="str">
        <f ca="1">IF(C2545="","",OFFSET(Zdroj!AX$16,A2535-1,0))</f>
        <v/>
      </c>
      <c r="F2545" s="450"/>
      <c r="G2545" s="451"/>
    </row>
    <row r="2546" spans="1:7" x14ac:dyDescent="0.25">
      <c r="B2546" s="449"/>
      <c r="C2546" s="83" t="str">
        <f ca="1">IF(OFFSET(Zdroj!AY$16,A2535-1,0)=0,"",CONCATENATE("B",$A$2+5," - ",Zdroj!$AY$15))</f>
        <v/>
      </c>
      <c r="D2546" s="81" t="str">
        <f ca="1">IF(C2546="","",CONCATENATE(OFFSET(Zdroj!AY$16,A2535-1,0)))</f>
        <v/>
      </c>
      <c r="E2546" s="35" t="str">
        <f ca="1">IF(C2546="","",OFFSET(Zdroj!AZ$16,A2535-1,0))</f>
        <v/>
      </c>
      <c r="F2546" s="450"/>
      <c r="G2546" s="451"/>
    </row>
    <row r="2547" spans="1:7" x14ac:dyDescent="0.25">
      <c r="B2547" s="449"/>
      <c r="C2547" s="83" t="str">
        <f ca="1">IF(OFFSET(Zdroj!BA$16,A2535-1,0)=0,"",CONCATENATE("B",$A$2+6," - ",Zdroj!$BA$15))</f>
        <v/>
      </c>
      <c r="D2547" s="81" t="str">
        <f ca="1">IF(C2547="","",CONCATENATE(OFFSET(Zdroj!BA$16,A2535-1,0)))</f>
        <v/>
      </c>
      <c r="E2547" s="35" t="str">
        <f ca="1">IF(C2547="","",OFFSET(Zdroj!BB$16,A2535-1,0))</f>
        <v/>
      </c>
      <c r="F2547" s="450"/>
      <c r="G2547" s="451"/>
    </row>
    <row r="2548" spans="1:7" x14ac:dyDescent="0.25">
      <c r="B2548" s="449"/>
      <c r="C2548" s="83" t="str">
        <f ca="1">IF(OFFSET(Zdroj!BC$16,A2535-1,0)=0,"",CONCATENATE("B",$A$2+7," - ",Zdroj!$BC$15))</f>
        <v/>
      </c>
      <c r="D2548" s="81" t="str">
        <f ca="1">IF(C2548="","",CONCATENATE(OFFSET(Zdroj!BC$16,A2535-1,0)))</f>
        <v/>
      </c>
      <c r="E2548" s="35" t="str">
        <f ca="1">IF(C2548="","",OFFSET(Zdroj!BD$16,A2535-1,0))</f>
        <v/>
      </c>
      <c r="F2548" s="450"/>
      <c r="G2548" s="451"/>
    </row>
    <row r="2549" spans="1:7" x14ac:dyDescent="0.25">
      <c r="B2549" s="449"/>
      <c r="C2549" s="83" t="str">
        <f ca="1">IF(OFFSET(Zdroj!BE$16,A2535-1,0)=0,"",CONCATENATE("B",$A$2+8," - ",Zdroj!$BE$15))</f>
        <v/>
      </c>
      <c r="D2549" s="81" t="str">
        <f ca="1">IF(C2549="","",CONCATENATE(OFFSET(Zdroj!BE$16,A2535-1,0)))</f>
        <v/>
      </c>
      <c r="E2549" s="35" t="str">
        <f ca="1">IF(C2549="","",OFFSET(Zdroj!BF$16,A2535-1,0))</f>
        <v/>
      </c>
      <c r="F2549" s="450"/>
      <c r="G2549" s="451"/>
    </row>
    <row r="2550" spans="1:7" x14ac:dyDescent="0.25">
      <c r="B2550" s="449"/>
      <c r="C2550" s="83" t="str">
        <f ca="1">IF(OFFSET(Zdroj!BG$16,A2535-1,0)=0,"",CONCATENATE("C",$A$2," - ",Zdroj!$BG$15))</f>
        <v/>
      </c>
      <c r="D2550" s="81" t="str">
        <f ca="1">IF(C2550="","",CONCATENATE(OFFSET(Zdroj!BG$16,A2535-1,0)))</f>
        <v/>
      </c>
      <c r="E2550" s="35" t="str">
        <f ca="1">IF(C2550="","",OFFSET(Zdroj!BH$16,A2535-1,0))</f>
        <v/>
      </c>
      <c r="F2550" s="450" t="str">
        <f t="shared" ref="F2550" ca="1" si="591">IF(SUM(E2550:E2551)=0,"",SUM(E2550:E2551))</f>
        <v/>
      </c>
      <c r="G2550" s="451"/>
    </row>
    <row r="2551" spans="1:7" x14ac:dyDescent="0.25">
      <c r="B2551" s="449"/>
      <c r="C2551" s="83" t="str">
        <f ca="1">IF(OFFSET(Zdroj!BI$16,A2535-1,0)=0,"",CONCATENATE("C",$A$2+1," - ",Zdroj!$BI$15))</f>
        <v/>
      </c>
      <c r="D2551" s="81" t="str">
        <f ca="1">IF(C2551="","",CONCATENATE(OFFSET(Zdroj!BI$16,A2535-1,0)))</f>
        <v/>
      </c>
      <c r="E2551" s="35" t="str">
        <f ca="1">IF(C2551="","",OFFSET(Zdroj!BJ$16,A2535-1,0))</f>
        <v/>
      </c>
      <c r="F2551" s="450"/>
      <c r="G2551" s="451"/>
    </row>
    <row r="2552" spans="1:7" x14ac:dyDescent="0.25">
      <c r="A2552">
        <f>SUM((ROW()+15)/17)</f>
        <v>151</v>
      </c>
      <c r="B2552" s="449" t="str">
        <f ca="1">IF(OFFSET(Zdroj!$B$16,A2552-1,0)&gt;0,CONCATENATE(A2552,"
","___ ","
",OFFSET(Zdroj!$B$16,A2552-1,0)),"")</f>
        <v/>
      </c>
      <c r="C2552" s="83" t="str">
        <f ca="1">IF(OFFSET(Zdroj!AI$16,A2552-1,0)=0,"",CONCATENATE("A",$A$2," - ",Zdroj!$AI$15))</f>
        <v/>
      </c>
      <c r="D2552" s="81" t="str">
        <f ca="1">IF(C2552="","",CONCATENATE(OFFSET(Zdroj!AI$16,A2552-1,0)," - ",OFFSET(Zdroj!BK$16,A2552-1,0)))</f>
        <v/>
      </c>
      <c r="E2552" s="35" t="str">
        <f ca="1">IF(C2552="","",OFFSET(Zdroj!BL$16,A2552-1,0))</f>
        <v/>
      </c>
      <c r="F2552" s="450" t="str">
        <f t="shared" ref="F2552" ca="1" si="592">IF(SUM(E2552:E2557)=0,"",SUM(E2552:E2557))</f>
        <v/>
      </c>
      <c r="G2552" s="451" t="str">
        <f t="shared" ref="G2552" ca="1" si="593">IF(SUM(E2552:E2568)=0,"",SUM(E2552:E2568))</f>
        <v/>
      </c>
    </row>
    <row r="2553" spans="1:7" x14ac:dyDescent="0.25">
      <c r="B2553" s="449"/>
      <c r="C2553" s="83" t="str">
        <f ca="1">IF(OFFSET(Zdroj!AJ$16,A2552-1,0)=0,"",CONCATENATE("A",$A$2+1," - ",Zdroj!$AJ$15))</f>
        <v/>
      </c>
      <c r="D2553" s="81" t="str">
        <f ca="1">IF(C2553="","",CONCATENATE(OFFSET(Zdroj!AJ$16,A2552-1,0)," - ",OFFSET(Zdroj!BM$16,A2552-1,0)))</f>
        <v/>
      </c>
      <c r="E2553" s="35" t="str">
        <f ca="1">IF(C2553="","",OFFSET(Zdroj!BN$16,A2552-1,0))</f>
        <v/>
      </c>
      <c r="F2553" s="450"/>
      <c r="G2553" s="451"/>
    </row>
    <row r="2554" spans="1:7" x14ac:dyDescent="0.25">
      <c r="B2554" s="449"/>
      <c r="C2554" s="83" t="str">
        <f ca="1">IF(OFFSET(Zdroj!AK$16,A2552-1,0)=0,"",CONCATENATE("A",$A$2+2," - ",Zdroj!$AK$15))</f>
        <v/>
      </c>
      <c r="D2554" s="81" t="str">
        <f ca="1">IF(C2554="","",CONCATENATE(OFFSET(Zdroj!AK$16,A2552-1,0)," - ",OFFSET(Zdroj!BO$16,A2552-1,0)))</f>
        <v/>
      </c>
      <c r="E2554" s="35" t="str">
        <f ca="1">IF(C2554="","",OFFSET(Zdroj!BP$16,A2552-1,0))</f>
        <v/>
      </c>
      <c r="F2554" s="450"/>
      <c r="G2554" s="451"/>
    </row>
    <row r="2555" spans="1:7" x14ac:dyDescent="0.25">
      <c r="B2555" s="449"/>
      <c r="C2555" s="83" t="str">
        <f ca="1">IF(OFFSET(Zdroj!AL$16,A2552-1,0)=0,"",CONCATENATE("A",$A$2+3," - ",Zdroj!$AL$15))</f>
        <v/>
      </c>
      <c r="D2555" s="81" t="str">
        <f ca="1">IF(C2555="","",CONCATENATE(OFFSET(Zdroj!AL$16,A2552-1,0)," - ",OFFSET(Zdroj!BQ$16,A2552-1,0)))</f>
        <v/>
      </c>
      <c r="E2555" s="35" t="str">
        <f ca="1">IF(C2555="","",OFFSET(Zdroj!BR$16,A2552-1,0))</f>
        <v/>
      </c>
      <c r="F2555" s="450"/>
      <c r="G2555" s="451"/>
    </row>
    <row r="2556" spans="1:7" x14ac:dyDescent="0.25">
      <c r="B2556" s="449"/>
      <c r="C2556" s="83" t="str">
        <f ca="1">IF(OFFSET(Zdroj!AM$16,A2552-1,0)=0,"",CONCATENATE("A",$A$2+4," - ",Zdroj!$AM$15))</f>
        <v/>
      </c>
      <c r="D2556" s="81" t="str">
        <f ca="1">IF(C2556="","",CONCATENATE(OFFSET(Zdroj!AM$16,A2552-1,0)," - ",OFFSET(Zdroj!BS$16,A2552-1,0)))</f>
        <v/>
      </c>
      <c r="E2556" s="35" t="str">
        <f ca="1">IF(C2556="","",OFFSET(Zdroj!BT$16,A2552-1,0))</f>
        <v/>
      </c>
      <c r="F2556" s="450"/>
      <c r="G2556" s="451"/>
    </row>
    <row r="2557" spans="1:7" x14ac:dyDescent="0.25">
      <c r="B2557" s="449"/>
      <c r="C2557" s="83" t="str">
        <f ca="1">IF(OFFSET(Zdroj!AN$16,A2552-1,0)=0,"",CONCATENATE("A",$A$2+5," - ",Zdroj!$AN$15))</f>
        <v/>
      </c>
      <c r="D2557" s="81" t="str">
        <f ca="1">IF(C2557="","",CONCATENATE(OFFSET(Zdroj!AN$16,A2552-1,0)," - ",OFFSET(Zdroj!BU$16,A2552-1,0)))</f>
        <v/>
      </c>
      <c r="E2557" s="35" t="str">
        <f ca="1">IF(C2557="","",OFFSET(Zdroj!BV$16,A2552-1,0))</f>
        <v/>
      </c>
      <c r="F2557" s="450"/>
      <c r="G2557" s="451"/>
    </row>
    <row r="2558" spans="1:7" x14ac:dyDescent="0.25">
      <c r="B2558" s="449"/>
      <c r="C2558" s="83" t="str">
        <f ca="1">IF(OFFSET(Zdroj!AO$16,A2552-1,0)=0,"",CONCATENATE("B",$A$2," - ",Zdroj!$AO$15))</f>
        <v/>
      </c>
      <c r="D2558" s="81" t="str">
        <f ca="1">IF(C2558="","",CONCATENATE(OFFSET(Zdroj!AO$16,A2552-1,0)))</f>
        <v/>
      </c>
      <c r="E2558" s="35" t="str">
        <f ca="1">IF(C2558="","",OFFSET(Zdroj!AP$16,A2552-1,0))</f>
        <v/>
      </c>
      <c r="F2558" s="450" t="str">
        <f t="shared" ref="F2558" ca="1" si="594">IF(SUM(E2558:E2566)=0,"",SUM(E2558:E2566))</f>
        <v/>
      </c>
      <c r="G2558" s="451"/>
    </row>
    <row r="2559" spans="1:7" x14ac:dyDescent="0.25">
      <c r="B2559" s="449"/>
      <c r="C2559" s="83" t="str">
        <f ca="1">IF(OFFSET(Zdroj!AQ$16,A2552-1,0)=0,"",CONCATENATE("B",$A$2+1," - ",Zdroj!$AQ$15))</f>
        <v/>
      </c>
      <c r="D2559" s="81" t="str">
        <f ca="1">IF(C2559="","",CONCATENATE(OFFSET(Zdroj!AQ$16,A2552-1,0)))</f>
        <v/>
      </c>
      <c r="E2559" s="35" t="str">
        <f ca="1">IF(C2559="","",OFFSET(Zdroj!AR$16,A2552-1,0))</f>
        <v/>
      </c>
      <c r="F2559" s="450"/>
      <c r="G2559" s="451"/>
    </row>
    <row r="2560" spans="1:7" x14ac:dyDescent="0.25">
      <c r="B2560" s="449"/>
      <c r="C2560" s="83" t="str">
        <f ca="1">IF(OFFSET(Zdroj!AS$16,A2552-1,0)=0,"",CONCATENATE("B",$A$2+2," - ",Zdroj!$AS$15))</f>
        <v/>
      </c>
      <c r="D2560" s="81" t="str">
        <f ca="1">IF(C2560="","",CONCATENATE(OFFSET(Zdroj!AS$16,A2552-1,0)))</f>
        <v/>
      </c>
      <c r="E2560" s="35" t="str">
        <f ca="1">IF(C2560="","",OFFSET(Zdroj!AT$16,A2552-1,0))</f>
        <v/>
      </c>
      <c r="F2560" s="450"/>
      <c r="G2560" s="451"/>
    </row>
    <row r="2561" spans="1:7" x14ac:dyDescent="0.25">
      <c r="B2561" s="449"/>
      <c r="C2561" s="83" t="str">
        <f ca="1">IF(OFFSET(Zdroj!AU$16,A2552-1,0)=0,"",CONCATENATE("B",$A$2+3," - ",Zdroj!$AU$15))</f>
        <v/>
      </c>
      <c r="D2561" s="81" t="str">
        <f ca="1">IF(C2561="","",CONCATENATE(OFFSET(Zdroj!AU$16,A2552-1,0)))</f>
        <v/>
      </c>
      <c r="E2561" s="35" t="str">
        <f ca="1">IF(C2561="","",OFFSET(Zdroj!AV$16,A2552-1,0))</f>
        <v/>
      </c>
      <c r="F2561" s="450"/>
      <c r="G2561" s="451"/>
    </row>
    <row r="2562" spans="1:7" x14ac:dyDescent="0.25">
      <c r="B2562" s="449"/>
      <c r="C2562" s="83" t="str">
        <f ca="1">IF(OFFSET(Zdroj!AW$16,A2552-1,0)=0,"",CONCATENATE("B",$A$2+4," - ",Zdroj!$AW$15))</f>
        <v/>
      </c>
      <c r="D2562" s="81" t="str">
        <f ca="1">IF(C2562="","",CONCATENATE(OFFSET(Zdroj!AW$16,A2552-1,0)))</f>
        <v/>
      </c>
      <c r="E2562" s="35" t="str">
        <f ca="1">IF(C2562="","",OFFSET(Zdroj!AX$16,A2552-1,0))</f>
        <v/>
      </c>
      <c r="F2562" s="450"/>
      <c r="G2562" s="451"/>
    </row>
    <row r="2563" spans="1:7" x14ac:dyDescent="0.25">
      <c r="B2563" s="449"/>
      <c r="C2563" s="83" t="str">
        <f ca="1">IF(OFFSET(Zdroj!AY$16,A2552-1,0)=0,"",CONCATENATE("B",$A$2+5," - ",Zdroj!$AY$15))</f>
        <v/>
      </c>
      <c r="D2563" s="81" t="str">
        <f ca="1">IF(C2563="","",CONCATENATE(OFFSET(Zdroj!AY$16,A2552-1,0)))</f>
        <v/>
      </c>
      <c r="E2563" s="35" t="str">
        <f ca="1">IF(C2563="","",OFFSET(Zdroj!AZ$16,A2552-1,0))</f>
        <v/>
      </c>
      <c r="F2563" s="450"/>
      <c r="G2563" s="451"/>
    </row>
    <row r="2564" spans="1:7" x14ac:dyDescent="0.25">
      <c r="B2564" s="449"/>
      <c r="C2564" s="83" t="str">
        <f ca="1">IF(OFFSET(Zdroj!BA$16,A2552-1,0)=0,"",CONCATENATE("B",$A$2+6," - ",Zdroj!$BA$15))</f>
        <v/>
      </c>
      <c r="D2564" s="81" t="str">
        <f ca="1">IF(C2564="","",CONCATENATE(OFFSET(Zdroj!BA$16,A2552-1,0)))</f>
        <v/>
      </c>
      <c r="E2564" s="35" t="str">
        <f ca="1">IF(C2564="","",OFFSET(Zdroj!BB$16,A2552-1,0))</f>
        <v/>
      </c>
      <c r="F2564" s="450"/>
      <c r="G2564" s="451"/>
    </row>
    <row r="2565" spans="1:7" x14ac:dyDescent="0.25">
      <c r="B2565" s="449"/>
      <c r="C2565" s="83" t="str">
        <f ca="1">IF(OFFSET(Zdroj!BC$16,A2552-1,0)=0,"",CONCATENATE("B",$A$2+7," - ",Zdroj!$BC$15))</f>
        <v/>
      </c>
      <c r="D2565" s="81" t="str">
        <f ca="1">IF(C2565="","",CONCATENATE(OFFSET(Zdroj!BC$16,A2552-1,0)))</f>
        <v/>
      </c>
      <c r="E2565" s="35" t="str">
        <f ca="1">IF(C2565="","",OFFSET(Zdroj!BD$16,A2552-1,0))</f>
        <v/>
      </c>
      <c r="F2565" s="450"/>
      <c r="G2565" s="451"/>
    </row>
    <row r="2566" spans="1:7" x14ac:dyDescent="0.25">
      <c r="B2566" s="449"/>
      <c r="C2566" s="83" t="str">
        <f ca="1">IF(OFFSET(Zdroj!BE$16,A2552-1,0)=0,"",CONCATENATE("B",$A$2+8," - ",Zdroj!$BE$15))</f>
        <v/>
      </c>
      <c r="D2566" s="81" t="str">
        <f ca="1">IF(C2566="","",CONCATENATE(OFFSET(Zdroj!BE$16,A2552-1,0)))</f>
        <v/>
      </c>
      <c r="E2566" s="35" t="str">
        <f ca="1">IF(C2566="","",OFFSET(Zdroj!BF$16,A2552-1,0))</f>
        <v/>
      </c>
      <c r="F2566" s="450"/>
      <c r="G2566" s="451"/>
    </row>
    <row r="2567" spans="1:7" x14ac:dyDescent="0.25">
      <c r="B2567" s="449"/>
      <c r="C2567" s="83" t="str">
        <f ca="1">IF(OFFSET(Zdroj!BG$16,A2552-1,0)=0,"",CONCATENATE("C",$A$2," - ",Zdroj!$BG$15))</f>
        <v/>
      </c>
      <c r="D2567" s="81" t="str">
        <f ca="1">IF(C2567="","",CONCATENATE(OFFSET(Zdroj!BG$16,A2552-1,0)))</f>
        <v/>
      </c>
      <c r="E2567" s="35" t="str">
        <f ca="1">IF(C2567="","",OFFSET(Zdroj!BH$16,A2552-1,0))</f>
        <v/>
      </c>
      <c r="F2567" s="450" t="str">
        <f t="shared" ref="F2567" ca="1" si="595">IF(SUM(E2567:E2568)=0,"",SUM(E2567:E2568))</f>
        <v/>
      </c>
      <c r="G2567" s="451"/>
    </row>
    <row r="2568" spans="1:7" x14ac:dyDescent="0.25">
      <c r="B2568" s="449"/>
      <c r="C2568" s="83" t="str">
        <f ca="1">IF(OFFSET(Zdroj!BI$16,A2552-1,0)=0,"",CONCATENATE("C",$A$2+1," - ",Zdroj!$BI$15))</f>
        <v/>
      </c>
      <c r="D2568" s="81" t="str">
        <f ca="1">IF(C2568="","",CONCATENATE(OFFSET(Zdroj!BI$16,A2552-1,0)))</f>
        <v/>
      </c>
      <c r="E2568" s="35" t="str">
        <f ca="1">IF(C2568="","",OFFSET(Zdroj!BJ$16,A2552-1,0))</f>
        <v/>
      </c>
      <c r="F2568" s="450"/>
      <c r="G2568" s="451"/>
    </row>
    <row r="2569" spans="1:7" x14ac:dyDescent="0.25">
      <c r="A2569">
        <f>SUM((ROW()+15)/17)</f>
        <v>152</v>
      </c>
      <c r="B2569" s="449" t="str">
        <f ca="1">IF(OFFSET(Zdroj!$B$16,A2569-1,0)&gt;0,CONCATENATE(A2569,"
","___ ","
",OFFSET(Zdroj!$B$16,A2569-1,0)),"")</f>
        <v/>
      </c>
      <c r="C2569" s="83" t="str">
        <f ca="1">IF(OFFSET(Zdroj!AI$16,A2569-1,0)=0,"",CONCATENATE("A",$A$2," - ",Zdroj!$AI$15))</f>
        <v/>
      </c>
      <c r="D2569" s="81" t="str">
        <f ca="1">IF(C2569="","",CONCATENATE(OFFSET(Zdroj!AI$16,A2569-1,0)," - ",OFFSET(Zdroj!BK$16,A2569-1,0)))</f>
        <v/>
      </c>
      <c r="E2569" s="35" t="str">
        <f ca="1">IF(C2569="","",OFFSET(Zdroj!BL$16,A2569-1,0))</f>
        <v/>
      </c>
      <c r="F2569" s="450" t="str">
        <f t="shared" ref="F2569" ca="1" si="596">IF(SUM(E2569:E2574)=0,"",SUM(E2569:E2574))</f>
        <v/>
      </c>
      <c r="G2569" s="451" t="str">
        <f t="shared" ref="G2569" ca="1" si="597">IF(SUM(E2569:E2585)=0,"",SUM(E2569:E2585))</f>
        <v/>
      </c>
    </row>
    <row r="2570" spans="1:7" x14ac:dyDescent="0.25">
      <c r="B2570" s="449"/>
      <c r="C2570" s="83" t="str">
        <f ca="1">IF(OFFSET(Zdroj!AJ$16,A2569-1,0)=0,"",CONCATENATE("A",$A$2+1," - ",Zdroj!$AJ$15))</f>
        <v/>
      </c>
      <c r="D2570" s="81" t="str">
        <f ca="1">IF(C2570="","",CONCATENATE(OFFSET(Zdroj!AJ$16,A2569-1,0)," - ",OFFSET(Zdroj!BM$16,A2569-1,0)))</f>
        <v/>
      </c>
      <c r="E2570" s="35" t="str">
        <f ca="1">IF(C2570="","",OFFSET(Zdroj!BN$16,A2569-1,0))</f>
        <v/>
      </c>
      <c r="F2570" s="450"/>
      <c r="G2570" s="451"/>
    </row>
    <row r="2571" spans="1:7" x14ac:dyDescent="0.25">
      <c r="B2571" s="449"/>
      <c r="C2571" s="83" t="str">
        <f ca="1">IF(OFFSET(Zdroj!AK$16,A2569-1,0)=0,"",CONCATENATE("A",$A$2+2," - ",Zdroj!$AK$15))</f>
        <v/>
      </c>
      <c r="D2571" s="81" t="str">
        <f ca="1">IF(C2571="","",CONCATENATE(OFFSET(Zdroj!AK$16,A2569-1,0)," - ",OFFSET(Zdroj!BO$16,A2569-1,0)))</f>
        <v/>
      </c>
      <c r="E2571" s="35" t="str">
        <f ca="1">IF(C2571="","",OFFSET(Zdroj!BP$16,A2569-1,0))</f>
        <v/>
      </c>
      <c r="F2571" s="450"/>
      <c r="G2571" s="451"/>
    </row>
    <row r="2572" spans="1:7" x14ac:dyDescent="0.25">
      <c r="B2572" s="449"/>
      <c r="C2572" s="83" t="str">
        <f ca="1">IF(OFFSET(Zdroj!AL$16,A2569-1,0)=0,"",CONCATENATE("A",$A$2+3," - ",Zdroj!$AL$15))</f>
        <v/>
      </c>
      <c r="D2572" s="81" t="str">
        <f ca="1">IF(C2572="","",CONCATENATE(OFFSET(Zdroj!AL$16,A2569-1,0)," - ",OFFSET(Zdroj!BQ$16,A2569-1,0)))</f>
        <v/>
      </c>
      <c r="E2572" s="35" t="str">
        <f ca="1">IF(C2572="","",OFFSET(Zdroj!BR$16,A2569-1,0))</f>
        <v/>
      </c>
      <c r="F2572" s="450"/>
      <c r="G2572" s="451"/>
    </row>
    <row r="2573" spans="1:7" x14ac:dyDescent="0.25">
      <c r="B2573" s="449"/>
      <c r="C2573" s="83" t="str">
        <f ca="1">IF(OFFSET(Zdroj!AM$16,A2569-1,0)=0,"",CONCATENATE("A",$A$2+4," - ",Zdroj!$AM$15))</f>
        <v/>
      </c>
      <c r="D2573" s="81" t="str">
        <f ca="1">IF(C2573="","",CONCATENATE(OFFSET(Zdroj!AM$16,A2569-1,0)," - ",OFFSET(Zdroj!BS$16,A2569-1,0)))</f>
        <v/>
      </c>
      <c r="E2573" s="35" t="str">
        <f ca="1">IF(C2573="","",OFFSET(Zdroj!BT$16,A2569-1,0))</f>
        <v/>
      </c>
      <c r="F2573" s="450"/>
      <c r="G2573" s="451"/>
    </row>
    <row r="2574" spans="1:7" x14ac:dyDescent="0.25">
      <c r="B2574" s="449"/>
      <c r="C2574" s="83" t="str">
        <f ca="1">IF(OFFSET(Zdroj!AN$16,A2569-1,0)=0,"",CONCATENATE("A",$A$2+5," - ",Zdroj!$AN$15))</f>
        <v/>
      </c>
      <c r="D2574" s="81" t="str">
        <f ca="1">IF(C2574="","",CONCATENATE(OFFSET(Zdroj!AN$16,A2569-1,0)," - ",OFFSET(Zdroj!BU$16,A2569-1,0)))</f>
        <v/>
      </c>
      <c r="E2574" s="35" t="str">
        <f ca="1">IF(C2574="","",OFFSET(Zdroj!BV$16,A2569-1,0))</f>
        <v/>
      </c>
      <c r="F2574" s="450"/>
      <c r="G2574" s="451"/>
    </row>
    <row r="2575" spans="1:7" x14ac:dyDescent="0.25">
      <c r="B2575" s="449"/>
      <c r="C2575" s="83" t="str">
        <f ca="1">IF(OFFSET(Zdroj!AO$16,A2569-1,0)=0,"",CONCATENATE("B",$A$2," - ",Zdroj!$AO$15))</f>
        <v/>
      </c>
      <c r="D2575" s="81" t="str">
        <f ca="1">IF(C2575="","",CONCATENATE(OFFSET(Zdroj!AO$16,A2569-1,0)))</f>
        <v/>
      </c>
      <c r="E2575" s="35" t="str">
        <f ca="1">IF(C2575="","",OFFSET(Zdroj!AP$16,A2569-1,0))</f>
        <v/>
      </c>
      <c r="F2575" s="450" t="str">
        <f t="shared" ref="F2575" ca="1" si="598">IF(SUM(E2575:E2583)=0,"",SUM(E2575:E2583))</f>
        <v/>
      </c>
      <c r="G2575" s="451"/>
    </row>
    <row r="2576" spans="1:7" x14ac:dyDescent="0.25">
      <c r="B2576" s="449"/>
      <c r="C2576" s="83" t="str">
        <f ca="1">IF(OFFSET(Zdroj!AQ$16,A2569-1,0)=0,"",CONCATENATE("B",$A$2+1," - ",Zdroj!$AQ$15))</f>
        <v/>
      </c>
      <c r="D2576" s="81" t="str">
        <f ca="1">IF(C2576="","",CONCATENATE(OFFSET(Zdroj!AQ$16,A2569-1,0)))</f>
        <v/>
      </c>
      <c r="E2576" s="35" t="str">
        <f ca="1">IF(C2576="","",OFFSET(Zdroj!AR$16,A2569-1,0))</f>
        <v/>
      </c>
      <c r="F2576" s="450"/>
      <c r="G2576" s="451"/>
    </row>
    <row r="2577" spans="1:7" x14ac:dyDescent="0.25">
      <c r="B2577" s="449"/>
      <c r="C2577" s="83" t="str">
        <f ca="1">IF(OFFSET(Zdroj!AS$16,A2569-1,0)=0,"",CONCATENATE("B",$A$2+2," - ",Zdroj!$AS$15))</f>
        <v/>
      </c>
      <c r="D2577" s="81" t="str">
        <f ca="1">IF(C2577="","",CONCATENATE(OFFSET(Zdroj!AS$16,A2569-1,0)))</f>
        <v/>
      </c>
      <c r="E2577" s="35" t="str">
        <f ca="1">IF(C2577="","",OFFSET(Zdroj!AT$16,A2569-1,0))</f>
        <v/>
      </c>
      <c r="F2577" s="450"/>
      <c r="G2577" s="451"/>
    </row>
    <row r="2578" spans="1:7" x14ac:dyDescent="0.25">
      <c r="B2578" s="449"/>
      <c r="C2578" s="83" t="str">
        <f ca="1">IF(OFFSET(Zdroj!AU$16,A2569-1,0)=0,"",CONCATENATE("B",$A$2+3," - ",Zdroj!$AU$15))</f>
        <v/>
      </c>
      <c r="D2578" s="81" t="str">
        <f ca="1">IF(C2578="","",CONCATENATE(OFFSET(Zdroj!AU$16,A2569-1,0)))</f>
        <v/>
      </c>
      <c r="E2578" s="35" t="str">
        <f ca="1">IF(C2578="","",OFFSET(Zdroj!AV$16,A2569-1,0))</f>
        <v/>
      </c>
      <c r="F2578" s="450"/>
      <c r="G2578" s="451"/>
    </row>
    <row r="2579" spans="1:7" x14ac:dyDescent="0.25">
      <c r="B2579" s="449"/>
      <c r="C2579" s="83" t="str">
        <f ca="1">IF(OFFSET(Zdroj!AW$16,A2569-1,0)=0,"",CONCATENATE("B",$A$2+4," - ",Zdroj!$AW$15))</f>
        <v/>
      </c>
      <c r="D2579" s="81" t="str">
        <f ca="1">IF(C2579="","",CONCATENATE(OFFSET(Zdroj!AW$16,A2569-1,0)))</f>
        <v/>
      </c>
      <c r="E2579" s="35" t="str">
        <f ca="1">IF(C2579="","",OFFSET(Zdroj!AX$16,A2569-1,0))</f>
        <v/>
      </c>
      <c r="F2579" s="450"/>
      <c r="G2579" s="451"/>
    </row>
    <row r="2580" spans="1:7" x14ac:dyDescent="0.25">
      <c r="B2580" s="449"/>
      <c r="C2580" s="83" t="str">
        <f ca="1">IF(OFFSET(Zdroj!AY$16,A2569-1,0)=0,"",CONCATENATE("B",$A$2+5," - ",Zdroj!$AY$15))</f>
        <v/>
      </c>
      <c r="D2580" s="81" t="str">
        <f ca="1">IF(C2580="","",CONCATENATE(OFFSET(Zdroj!AY$16,A2569-1,0)))</f>
        <v/>
      </c>
      <c r="E2580" s="35" t="str">
        <f ca="1">IF(C2580="","",OFFSET(Zdroj!AZ$16,A2569-1,0))</f>
        <v/>
      </c>
      <c r="F2580" s="450"/>
      <c r="G2580" s="451"/>
    </row>
    <row r="2581" spans="1:7" x14ac:dyDescent="0.25">
      <c r="B2581" s="449"/>
      <c r="C2581" s="83" t="str">
        <f ca="1">IF(OFFSET(Zdroj!BA$16,A2569-1,0)=0,"",CONCATENATE("B",$A$2+6," - ",Zdroj!$BA$15))</f>
        <v/>
      </c>
      <c r="D2581" s="81" t="str">
        <f ca="1">IF(C2581="","",CONCATENATE(OFFSET(Zdroj!BA$16,A2569-1,0)))</f>
        <v/>
      </c>
      <c r="E2581" s="35" t="str">
        <f ca="1">IF(C2581="","",OFFSET(Zdroj!BB$16,A2569-1,0))</f>
        <v/>
      </c>
      <c r="F2581" s="450"/>
      <c r="G2581" s="451"/>
    </row>
    <row r="2582" spans="1:7" x14ac:dyDescent="0.25">
      <c r="B2582" s="449"/>
      <c r="C2582" s="83" t="str">
        <f ca="1">IF(OFFSET(Zdroj!BC$16,A2569-1,0)=0,"",CONCATENATE("B",$A$2+7," - ",Zdroj!$BC$15))</f>
        <v/>
      </c>
      <c r="D2582" s="81" t="str">
        <f ca="1">IF(C2582="","",CONCATENATE(OFFSET(Zdroj!BC$16,A2569-1,0)))</f>
        <v/>
      </c>
      <c r="E2582" s="35" t="str">
        <f ca="1">IF(C2582="","",OFFSET(Zdroj!BD$16,A2569-1,0))</f>
        <v/>
      </c>
      <c r="F2582" s="450"/>
      <c r="G2582" s="451"/>
    </row>
    <row r="2583" spans="1:7" x14ac:dyDescent="0.25">
      <c r="B2583" s="449"/>
      <c r="C2583" s="83" t="str">
        <f ca="1">IF(OFFSET(Zdroj!BE$16,A2569-1,0)=0,"",CONCATENATE("B",$A$2+8," - ",Zdroj!$BE$15))</f>
        <v/>
      </c>
      <c r="D2583" s="81" t="str">
        <f ca="1">IF(C2583="","",CONCATENATE(OFFSET(Zdroj!BE$16,A2569-1,0)))</f>
        <v/>
      </c>
      <c r="E2583" s="35" t="str">
        <f ca="1">IF(C2583="","",OFFSET(Zdroj!BF$16,A2569-1,0))</f>
        <v/>
      </c>
      <c r="F2583" s="450"/>
      <c r="G2583" s="451"/>
    </row>
    <row r="2584" spans="1:7" x14ac:dyDescent="0.25">
      <c r="B2584" s="449"/>
      <c r="C2584" s="83" t="str">
        <f ca="1">IF(OFFSET(Zdroj!BG$16,A2569-1,0)=0,"",CONCATENATE("C",$A$2," - ",Zdroj!$BG$15))</f>
        <v/>
      </c>
      <c r="D2584" s="81" t="str">
        <f ca="1">IF(C2584="","",CONCATENATE(OFFSET(Zdroj!BG$16,A2569-1,0)))</f>
        <v/>
      </c>
      <c r="E2584" s="35" t="str">
        <f ca="1">IF(C2584="","",OFFSET(Zdroj!BH$16,A2569-1,0))</f>
        <v/>
      </c>
      <c r="F2584" s="450" t="str">
        <f t="shared" ref="F2584" ca="1" si="599">IF(SUM(E2584:E2585)=0,"",SUM(E2584:E2585))</f>
        <v/>
      </c>
      <c r="G2584" s="451"/>
    </row>
    <row r="2585" spans="1:7" x14ac:dyDescent="0.25">
      <c r="B2585" s="449"/>
      <c r="C2585" s="83" t="str">
        <f ca="1">IF(OFFSET(Zdroj!BI$16,A2569-1,0)=0,"",CONCATENATE("C",$A$2+1," - ",Zdroj!$BI$15))</f>
        <v/>
      </c>
      <c r="D2585" s="81" t="str">
        <f ca="1">IF(C2585="","",CONCATENATE(OFFSET(Zdroj!BI$16,A2569-1,0)))</f>
        <v/>
      </c>
      <c r="E2585" s="35" t="str">
        <f ca="1">IF(C2585="","",OFFSET(Zdroj!BJ$16,A2569-1,0))</f>
        <v/>
      </c>
      <c r="F2585" s="450"/>
      <c r="G2585" s="451"/>
    </row>
    <row r="2586" spans="1:7" x14ac:dyDescent="0.25">
      <c r="A2586">
        <f>SUM((ROW()+15)/17)</f>
        <v>153</v>
      </c>
      <c r="B2586" s="449" t="str">
        <f ca="1">IF(OFFSET(Zdroj!$B$16,A2586-1,0)&gt;0,CONCATENATE(A2586,"
","___ ","
",OFFSET(Zdroj!$B$16,A2586-1,0)),"")</f>
        <v/>
      </c>
      <c r="C2586" s="83" t="str">
        <f ca="1">IF(OFFSET(Zdroj!AI$16,A2586-1,0)=0,"",CONCATENATE("A",$A$2," - ",Zdroj!$AI$15))</f>
        <v/>
      </c>
      <c r="D2586" s="81" t="str">
        <f ca="1">IF(C2586="","",CONCATENATE(OFFSET(Zdroj!AI$16,A2586-1,0)," - ",OFFSET(Zdroj!BK$16,A2586-1,0)))</f>
        <v/>
      </c>
      <c r="E2586" s="35" t="str">
        <f ca="1">IF(C2586="","",OFFSET(Zdroj!BL$16,A2586-1,0))</f>
        <v/>
      </c>
      <c r="F2586" s="450" t="str">
        <f t="shared" ref="F2586" ca="1" si="600">IF(SUM(E2586:E2591)=0,"",SUM(E2586:E2591))</f>
        <v/>
      </c>
      <c r="G2586" s="451" t="str">
        <f t="shared" ref="G2586" ca="1" si="601">IF(SUM(E2586:E2602)=0,"",SUM(E2586:E2602))</f>
        <v/>
      </c>
    </row>
    <row r="2587" spans="1:7" x14ac:dyDescent="0.25">
      <c r="B2587" s="449"/>
      <c r="C2587" s="83" t="str">
        <f ca="1">IF(OFFSET(Zdroj!AJ$16,A2586-1,0)=0,"",CONCATENATE("A",$A$2+1," - ",Zdroj!$AJ$15))</f>
        <v/>
      </c>
      <c r="D2587" s="81" t="str">
        <f ca="1">IF(C2587="","",CONCATENATE(OFFSET(Zdroj!AJ$16,A2586-1,0)," - ",OFFSET(Zdroj!BM$16,A2586-1,0)))</f>
        <v/>
      </c>
      <c r="E2587" s="35" t="str">
        <f ca="1">IF(C2587="","",OFFSET(Zdroj!BN$16,A2586-1,0))</f>
        <v/>
      </c>
      <c r="F2587" s="450"/>
      <c r="G2587" s="451"/>
    </row>
    <row r="2588" spans="1:7" x14ac:dyDescent="0.25">
      <c r="B2588" s="449"/>
      <c r="C2588" s="83" t="str">
        <f ca="1">IF(OFFSET(Zdroj!AK$16,A2586-1,0)=0,"",CONCATENATE("A",$A$2+2," - ",Zdroj!$AK$15))</f>
        <v/>
      </c>
      <c r="D2588" s="81" t="str">
        <f ca="1">IF(C2588="","",CONCATENATE(OFFSET(Zdroj!AK$16,A2586-1,0)," - ",OFFSET(Zdroj!BO$16,A2586-1,0)))</f>
        <v/>
      </c>
      <c r="E2588" s="35" t="str">
        <f ca="1">IF(C2588="","",OFFSET(Zdroj!BP$16,A2586-1,0))</f>
        <v/>
      </c>
      <c r="F2588" s="450"/>
      <c r="G2588" s="451"/>
    </row>
    <row r="2589" spans="1:7" x14ac:dyDescent="0.25">
      <c r="B2589" s="449"/>
      <c r="C2589" s="83" t="str">
        <f ca="1">IF(OFFSET(Zdroj!AL$16,A2586-1,0)=0,"",CONCATENATE("A",$A$2+3," - ",Zdroj!$AL$15))</f>
        <v/>
      </c>
      <c r="D2589" s="81" t="str">
        <f ca="1">IF(C2589="","",CONCATENATE(OFFSET(Zdroj!AL$16,A2586-1,0)," - ",OFFSET(Zdroj!BQ$16,A2586-1,0)))</f>
        <v/>
      </c>
      <c r="E2589" s="35" t="str">
        <f ca="1">IF(C2589="","",OFFSET(Zdroj!BR$16,A2586-1,0))</f>
        <v/>
      </c>
      <c r="F2589" s="450"/>
      <c r="G2589" s="451"/>
    </row>
    <row r="2590" spans="1:7" x14ac:dyDescent="0.25">
      <c r="B2590" s="449"/>
      <c r="C2590" s="83" t="str">
        <f ca="1">IF(OFFSET(Zdroj!AM$16,A2586-1,0)=0,"",CONCATENATE("A",$A$2+4," - ",Zdroj!$AM$15))</f>
        <v/>
      </c>
      <c r="D2590" s="81" t="str">
        <f ca="1">IF(C2590="","",CONCATENATE(OFFSET(Zdroj!AM$16,A2586-1,0)," - ",OFFSET(Zdroj!BS$16,A2586-1,0)))</f>
        <v/>
      </c>
      <c r="E2590" s="35" t="str">
        <f ca="1">IF(C2590="","",OFFSET(Zdroj!BT$16,A2586-1,0))</f>
        <v/>
      </c>
      <c r="F2590" s="450"/>
      <c r="G2590" s="451"/>
    </row>
    <row r="2591" spans="1:7" x14ac:dyDescent="0.25">
      <c r="B2591" s="449"/>
      <c r="C2591" s="83" t="str">
        <f ca="1">IF(OFFSET(Zdroj!AN$16,A2586-1,0)=0,"",CONCATENATE("A",$A$2+5," - ",Zdroj!$AN$15))</f>
        <v/>
      </c>
      <c r="D2591" s="81" t="str">
        <f ca="1">IF(C2591="","",CONCATENATE(OFFSET(Zdroj!AN$16,A2586-1,0)," - ",OFFSET(Zdroj!BU$16,A2586-1,0)))</f>
        <v/>
      </c>
      <c r="E2591" s="35" t="str">
        <f ca="1">IF(C2591="","",OFFSET(Zdroj!BV$16,A2586-1,0))</f>
        <v/>
      </c>
      <c r="F2591" s="450"/>
      <c r="G2591" s="451"/>
    </row>
    <row r="2592" spans="1:7" x14ac:dyDescent="0.25">
      <c r="B2592" s="449"/>
      <c r="C2592" s="83" t="str">
        <f ca="1">IF(OFFSET(Zdroj!AO$16,A2586-1,0)=0,"",CONCATENATE("B",$A$2," - ",Zdroj!$AO$15))</f>
        <v/>
      </c>
      <c r="D2592" s="81" t="str">
        <f ca="1">IF(C2592="","",CONCATENATE(OFFSET(Zdroj!AO$16,A2586-1,0)))</f>
        <v/>
      </c>
      <c r="E2592" s="35" t="str">
        <f ca="1">IF(C2592="","",OFFSET(Zdroj!AP$16,A2586-1,0))</f>
        <v/>
      </c>
      <c r="F2592" s="450" t="str">
        <f t="shared" ref="F2592" ca="1" si="602">IF(SUM(E2592:E2600)=0,"",SUM(E2592:E2600))</f>
        <v/>
      </c>
      <c r="G2592" s="451"/>
    </row>
    <row r="2593" spans="1:7" x14ac:dyDescent="0.25">
      <c r="B2593" s="449"/>
      <c r="C2593" s="83" t="str">
        <f ca="1">IF(OFFSET(Zdroj!AQ$16,A2586-1,0)=0,"",CONCATENATE("B",$A$2+1," - ",Zdroj!$AQ$15))</f>
        <v/>
      </c>
      <c r="D2593" s="81" t="str">
        <f ca="1">IF(C2593="","",CONCATENATE(OFFSET(Zdroj!AQ$16,A2586-1,0)))</f>
        <v/>
      </c>
      <c r="E2593" s="35" t="str">
        <f ca="1">IF(C2593="","",OFFSET(Zdroj!AR$16,A2586-1,0))</f>
        <v/>
      </c>
      <c r="F2593" s="450"/>
      <c r="G2593" s="451"/>
    </row>
    <row r="2594" spans="1:7" x14ac:dyDescent="0.25">
      <c r="B2594" s="449"/>
      <c r="C2594" s="83" t="str">
        <f ca="1">IF(OFFSET(Zdroj!AS$16,A2586-1,0)=0,"",CONCATENATE("B",$A$2+2," - ",Zdroj!$AS$15))</f>
        <v/>
      </c>
      <c r="D2594" s="81" t="str">
        <f ca="1">IF(C2594="","",CONCATENATE(OFFSET(Zdroj!AS$16,A2586-1,0)))</f>
        <v/>
      </c>
      <c r="E2594" s="35" t="str">
        <f ca="1">IF(C2594="","",OFFSET(Zdroj!AT$16,A2586-1,0))</f>
        <v/>
      </c>
      <c r="F2594" s="450"/>
      <c r="G2594" s="451"/>
    </row>
    <row r="2595" spans="1:7" x14ac:dyDescent="0.25">
      <c r="B2595" s="449"/>
      <c r="C2595" s="83" t="str">
        <f ca="1">IF(OFFSET(Zdroj!AU$16,A2586-1,0)=0,"",CONCATENATE("B",$A$2+3," - ",Zdroj!$AU$15))</f>
        <v/>
      </c>
      <c r="D2595" s="81" t="str">
        <f ca="1">IF(C2595="","",CONCATENATE(OFFSET(Zdroj!AU$16,A2586-1,0)))</f>
        <v/>
      </c>
      <c r="E2595" s="35" t="str">
        <f ca="1">IF(C2595="","",OFFSET(Zdroj!AV$16,A2586-1,0))</f>
        <v/>
      </c>
      <c r="F2595" s="450"/>
      <c r="G2595" s="451"/>
    </row>
    <row r="2596" spans="1:7" x14ac:dyDescent="0.25">
      <c r="B2596" s="449"/>
      <c r="C2596" s="83" t="str">
        <f ca="1">IF(OFFSET(Zdroj!AW$16,A2586-1,0)=0,"",CONCATENATE("B",$A$2+4," - ",Zdroj!$AW$15))</f>
        <v/>
      </c>
      <c r="D2596" s="81" t="str">
        <f ca="1">IF(C2596="","",CONCATENATE(OFFSET(Zdroj!AW$16,A2586-1,0)))</f>
        <v/>
      </c>
      <c r="E2596" s="35" t="str">
        <f ca="1">IF(C2596="","",OFFSET(Zdroj!AX$16,A2586-1,0))</f>
        <v/>
      </c>
      <c r="F2596" s="450"/>
      <c r="G2596" s="451"/>
    </row>
    <row r="2597" spans="1:7" x14ac:dyDescent="0.25">
      <c r="B2597" s="449"/>
      <c r="C2597" s="83" t="str">
        <f ca="1">IF(OFFSET(Zdroj!AY$16,A2586-1,0)=0,"",CONCATENATE("B",$A$2+5," - ",Zdroj!$AY$15))</f>
        <v/>
      </c>
      <c r="D2597" s="81" t="str">
        <f ca="1">IF(C2597="","",CONCATENATE(OFFSET(Zdroj!AY$16,A2586-1,0)))</f>
        <v/>
      </c>
      <c r="E2597" s="35" t="str">
        <f ca="1">IF(C2597="","",OFFSET(Zdroj!AZ$16,A2586-1,0))</f>
        <v/>
      </c>
      <c r="F2597" s="450"/>
      <c r="G2597" s="451"/>
    </row>
    <row r="2598" spans="1:7" x14ac:dyDescent="0.25">
      <c r="B2598" s="449"/>
      <c r="C2598" s="83" t="str">
        <f ca="1">IF(OFFSET(Zdroj!BA$16,A2586-1,0)=0,"",CONCATENATE("B",$A$2+6," - ",Zdroj!$BA$15))</f>
        <v/>
      </c>
      <c r="D2598" s="81" t="str">
        <f ca="1">IF(C2598="","",CONCATENATE(OFFSET(Zdroj!BA$16,A2586-1,0)))</f>
        <v/>
      </c>
      <c r="E2598" s="35" t="str">
        <f ca="1">IF(C2598="","",OFFSET(Zdroj!BB$16,A2586-1,0))</f>
        <v/>
      </c>
      <c r="F2598" s="450"/>
      <c r="G2598" s="451"/>
    </row>
    <row r="2599" spans="1:7" x14ac:dyDescent="0.25">
      <c r="B2599" s="449"/>
      <c r="C2599" s="83" t="str">
        <f ca="1">IF(OFFSET(Zdroj!BC$16,A2586-1,0)=0,"",CONCATENATE("B",$A$2+7," - ",Zdroj!$BC$15))</f>
        <v/>
      </c>
      <c r="D2599" s="81" t="str">
        <f ca="1">IF(C2599="","",CONCATENATE(OFFSET(Zdroj!BC$16,A2586-1,0)))</f>
        <v/>
      </c>
      <c r="E2599" s="35" t="str">
        <f ca="1">IF(C2599="","",OFFSET(Zdroj!BD$16,A2586-1,0))</f>
        <v/>
      </c>
      <c r="F2599" s="450"/>
      <c r="G2599" s="451"/>
    </row>
    <row r="2600" spans="1:7" x14ac:dyDescent="0.25">
      <c r="B2600" s="449"/>
      <c r="C2600" s="83" t="str">
        <f ca="1">IF(OFFSET(Zdroj!BE$16,A2586-1,0)=0,"",CONCATENATE("B",$A$2+8," - ",Zdroj!$BE$15))</f>
        <v/>
      </c>
      <c r="D2600" s="81" t="str">
        <f ca="1">IF(C2600="","",CONCATENATE(OFFSET(Zdroj!BE$16,A2586-1,0)))</f>
        <v/>
      </c>
      <c r="E2600" s="35" t="str">
        <f ca="1">IF(C2600="","",OFFSET(Zdroj!BF$16,A2586-1,0))</f>
        <v/>
      </c>
      <c r="F2600" s="450"/>
      <c r="G2600" s="451"/>
    </row>
    <row r="2601" spans="1:7" x14ac:dyDescent="0.25">
      <c r="B2601" s="449"/>
      <c r="C2601" s="83" t="str">
        <f ca="1">IF(OFFSET(Zdroj!BG$16,A2586-1,0)=0,"",CONCATENATE("C",$A$2," - ",Zdroj!$BG$15))</f>
        <v/>
      </c>
      <c r="D2601" s="81" t="str">
        <f ca="1">IF(C2601="","",CONCATENATE(OFFSET(Zdroj!BG$16,A2586-1,0)))</f>
        <v/>
      </c>
      <c r="E2601" s="35" t="str">
        <f ca="1">IF(C2601="","",OFFSET(Zdroj!BH$16,A2586-1,0))</f>
        <v/>
      </c>
      <c r="F2601" s="450" t="str">
        <f t="shared" ref="F2601" ca="1" si="603">IF(SUM(E2601:E2602)=0,"",SUM(E2601:E2602))</f>
        <v/>
      </c>
      <c r="G2601" s="451"/>
    </row>
    <row r="2602" spans="1:7" x14ac:dyDescent="0.25">
      <c r="B2602" s="449"/>
      <c r="C2602" s="83" t="str">
        <f ca="1">IF(OFFSET(Zdroj!BI$16,A2586-1,0)=0,"",CONCATENATE("C",$A$2+1," - ",Zdroj!$BI$15))</f>
        <v/>
      </c>
      <c r="D2602" s="81" t="str">
        <f ca="1">IF(C2602="","",CONCATENATE(OFFSET(Zdroj!BI$16,A2586-1,0)))</f>
        <v/>
      </c>
      <c r="E2602" s="35" t="str">
        <f ca="1">IF(C2602="","",OFFSET(Zdroj!BJ$16,A2586-1,0))</f>
        <v/>
      </c>
      <c r="F2602" s="450"/>
      <c r="G2602" s="451"/>
    </row>
    <row r="2603" spans="1:7" x14ac:dyDescent="0.25">
      <c r="A2603">
        <f>SUM((ROW()+15)/17)</f>
        <v>154</v>
      </c>
      <c r="B2603" s="449" t="str">
        <f ca="1">IF(OFFSET(Zdroj!$B$16,A2603-1,0)&gt;0,CONCATENATE(A2603,"
","___ ","
",OFFSET(Zdroj!$B$16,A2603-1,0)),"")</f>
        <v/>
      </c>
      <c r="C2603" s="83" t="str">
        <f ca="1">IF(OFFSET(Zdroj!AI$16,A2603-1,0)=0,"",CONCATENATE("A",$A$2," - ",Zdroj!$AI$15))</f>
        <v/>
      </c>
      <c r="D2603" s="81" t="str">
        <f ca="1">IF(C2603="","",CONCATENATE(OFFSET(Zdroj!AI$16,A2603-1,0)," - ",OFFSET(Zdroj!BK$16,A2603-1,0)))</f>
        <v/>
      </c>
      <c r="E2603" s="35" t="str">
        <f ca="1">IF(C2603="","",OFFSET(Zdroj!BL$16,A2603-1,0))</f>
        <v/>
      </c>
      <c r="F2603" s="450" t="str">
        <f t="shared" ref="F2603" ca="1" si="604">IF(SUM(E2603:E2608)=0,"",SUM(E2603:E2608))</f>
        <v/>
      </c>
      <c r="G2603" s="451" t="str">
        <f t="shared" ref="G2603" ca="1" si="605">IF(SUM(E2603:E2619)=0,"",SUM(E2603:E2619))</f>
        <v/>
      </c>
    </row>
    <row r="2604" spans="1:7" x14ac:dyDescent="0.25">
      <c r="B2604" s="449"/>
      <c r="C2604" s="83" t="str">
        <f ca="1">IF(OFFSET(Zdroj!AJ$16,A2603-1,0)=0,"",CONCATENATE("A",$A$2+1," - ",Zdroj!$AJ$15))</f>
        <v/>
      </c>
      <c r="D2604" s="81" t="str">
        <f ca="1">IF(C2604="","",CONCATENATE(OFFSET(Zdroj!AJ$16,A2603-1,0)," - ",OFFSET(Zdroj!BM$16,A2603-1,0)))</f>
        <v/>
      </c>
      <c r="E2604" s="35" t="str">
        <f ca="1">IF(C2604="","",OFFSET(Zdroj!BN$16,A2603-1,0))</f>
        <v/>
      </c>
      <c r="F2604" s="450"/>
      <c r="G2604" s="451"/>
    </row>
    <row r="2605" spans="1:7" x14ac:dyDescent="0.25">
      <c r="B2605" s="449"/>
      <c r="C2605" s="83" t="str">
        <f ca="1">IF(OFFSET(Zdroj!AK$16,A2603-1,0)=0,"",CONCATENATE("A",$A$2+2," - ",Zdroj!$AK$15))</f>
        <v/>
      </c>
      <c r="D2605" s="81" t="str">
        <f ca="1">IF(C2605="","",CONCATENATE(OFFSET(Zdroj!AK$16,A2603-1,0)," - ",OFFSET(Zdroj!BO$16,A2603-1,0)))</f>
        <v/>
      </c>
      <c r="E2605" s="35" t="str">
        <f ca="1">IF(C2605="","",OFFSET(Zdroj!BP$16,A2603-1,0))</f>
        <v/>
      </c>
      <c r="F2605" s="450"/>
      <c r="G2605" s="451"/>
    </row>
    <row r="2606" spans="1:7" x14ac:dyDescent="0.25">
      <c r="B2606" s="449"/>
      <c r="C2606" s="83" t="str">
        <f ca="1">IF(OFFSET(Zdroj!AL$16,A2603-1,0)=0,"",CONCATENATE("A",$A$2+3," - ",Zdroj!$AL$15))</f>
        <v/>
      </c>
      <c r="D2606" s="81" t="str">
        <f ca="1">IF(C2606="","",CONCATENATE(OFFSET(Zdroj!AL$16,A2603-1,0)," - ",OFFSET(Zdroj!BQ$16,A2603-1,0)))</f>
        <v/>
      </c>
      <c r="E2606" s="35" t="str">
        <f ca="1">IF(C2606="","",OFFSET(Zdroj!BR$16,A2603-1,0))</f>
        <v/>
      </c>
      <c r="F2606" s="450"/>
      <c r="G2606" s="451"/>
    </row>
    <row r="2607" spans="1:7" x14ac:dyDescent="0.25">
      <c r="B2607" s="449"/>
      <c r="C2607" s="83" t="str">
        <f ca="1">IF(OFFSET(Zdroj!AM$16,A2603-1,0)=0,"",CONCATENATE("A",$A$2+4," - ",Zdroj!$AM$15))</f>
        <v/>
      </c>
      <c r="D2607" s="81" t="str">
        <f ca="1">IF(C2607="","",CONCATENATE(OFFSET(Zdroj!AM$16,A2603-1,0)," - ",OFFSET(Zdroj!BS$16,A2603-1,0)))</f>
        <v/>
      </c>
      <c r="E2607" s="35" t="str">
        <f ca="1">IF(C2607="","",OFFSET(Zdroj!BT$16,A2603-1,0))</f>
        <v/>
      </c>
      <c r="F2607" s="450"/>
      <c r="G2607" s="451"/>
    </row>
    <row r="2608" spans="1:7" x14ac:dyDescent="0.25">
      <c r="B2608" s="449"/>
      <c r="C2608" s="83" t="str">
        <f ca="1">IF(OFFSET(Zdroj!AN$16,A2603-1,0)=0,"",CONCATENATE("A",$A$2+5," - ",Zdroj!$AN$15))</f>
        <v/>
      </c>
      <c r="D2608" s="81" t="str">
        <f ca="1">IF(C2608="","",CONCATENATE(OFFSET(Zdroj!AN$16,A2603-1,0)," - ",OFFSET(Zdroj!BU$16,A2603-1,0)))</f>
        <v/>
      </c>
      <c r="E2608" s="35" t="str">
        <f ca="1">IF(C2608="","",OFFSET(Zdroj!BV$16,A2603-1,0))</f>
        <v/>
      </c>
      <c r="F2608" s="450"/>
      <c r="G2608" s="451"/>
    </row>
    <row r="2609" spans="1:7" x14ac:dyDescent="0.25">
      <c r="B2609" s="449"/>
      <c r="C2609" s="83" t="str">
        <f ca="1">IF(OFFSET(Zdroj!AO$16,A2603-1,0)=0,"",CONCATENATE("B",$A$2," - ",Zdroj!$AO$15))</f>
        <v/>
      </c>
      <c r="D2609" s="81" t="str">
        <f ca="1">IF(C2609="","",CONCATENATE(OFFSET(Zdroj!AO$16,A2603-1,0)))</f>
        <v/>
      </c>
      <c r="E2609" s="35" t="str">
        <f ca="1">IF(C2609="","",OFFSET(Zdroj!AP$16,A2603-1,0))</f>
        <v/>
      </c>
      <c r="F2609" s="450" t="str">
        <f t="shared" ref="F2609" ca="1" si="606">IF(SUM(E2609:E2617)=0,"",SUM(E2609:E2617))</f>
        <v/>
      </c>
      <c r="G2609" s="451"/>
    </row>
    <row r="2610" spans="1:7" x14ac:dyDescent="0.25">
      <c r="B2610" s="449"/>
      <c r="C2610" s="83" t="str">
        <f ca="1">IF(OFFSET(Zdroj!AQ$16,A2603-1,0)=0,"",CONCATENATE("B",$A$2+1," - ",Zdroj!$AQ$15))</f>
        <v/>
      </c>
      <c r="D2610" s="81" t="str">
        <f ca="1">IF(C2610="","",CONCATENATE(OFFSET(Zdroj!AQ$16,A2603-1,0)))</f>
        <v/>
      </c>
      <c r="E2610" s="35" t="str">
        <f ca="1">IF(C2610="","",OFFSET(Zdroj!AR$16,A2603-1,0))</f>
        <v/>
      </c>
      <c r="F2610" s="450"/>
      <c r="G2610" s="451"/>
    </row>
    <row r="2611" spans="1:7" x14ac:dyDescent="0.25">
      <c r="B2611" s="449"/>
      <c r="C2611" s="83" t="str">
        <f ca="1">IF(OFFSET(Zdroj!AS$16,A2603-1,0)=0,"",CONCATENATE("B",$A$2+2," - ",Zdroj!$AS$15))</f>
        <v/>
      </c>
      <c r="D2611" s="81" t="str">
        <f ca="1">IF(C2611="","",CONCATENATE(OFFSET(Zdroj!AS$16,A2603-1,0)))</f>
        <v/>
      </c>
      <c r="E2611" s="35" t="str">
        <f ca="1">IF(C2611="","",OFFSET(Zdroj!AT$16,A2603-1,0))</f>
        <v/>
      </c>
      <c r="F2611" s="450"/>
      <c r="G2611" s="451"/>
    </row>
    <row r="2612" spans="1:7" x14ac:dyDescent="0.25">
      <c r="B2612" s="449"/>
      <c r="C2612" s="83" t="str">
        <f ca="1">IF(OFFSET(Zdroj!AU$16,A2603-1,0)=0,"",CONCATENATE("B",$A$2+3," - ",Zdroj!$AU$15))</f>
        <v/>
      </c>
      <c r="D2612" s="81" t="str">
        <f ca="1">IF(C2612="","",CONCATENATE(OFFSET(Zdroj!AU$16,A2603-1,0)))</f>
        <v/>
      </c>
      <c r="E2612" s="35" t="str">
        <f ca="1">IF(C2612="","",OFFSET(Zdroj!AV$16,A2603-1,0))</f>
        <v/>
      </c>
      <c r="F2612" s="450"/>
      <c r="G2612" s="451"/>
    </row>
    <row r="2613" spans="1:7" x14ac:dyDescent="0.25">
      <c r="B2613" s="449"/>
      <c r="C2613" s="83" t="str">
        <f ca="1">IF(OFFSET(Zdroj!AW$16,A2603-1,0)=0,"",CONCATENATE("B",$A$2+4," - ",Zdroj!$AW$15))</f>
        <v/>
      </c>
      <c r="D2613" s="81" t="str">
        <f ca="1">IF(C2613="","",CONCATENATE(OFFSET(Zdroj!AW$16,A2603-1,0)))</f>
        <v/>
      </c>
      <c r="E2613" s="35" t="str">
        <f ca="1">IF(C2613="","",OFFSET(Zdroj!AX$16,A2603-1,0))</f>
        <v/>
      </c>
      <c r="F2613" s="450"/>
      <c r="G2613" s="451"/>
    </row>
    <row r="2614" spans="1:7" x14ac:dyDescent="0.25">
      <c r="B2614" s="449"/>
      <c r="C2614" s="83" t="str">
        <f ca="1">IF(OFFSET(Zdroj!AY$16,A2603-1,0)=0,"",CONCATENATE("B",$A$2+5," - ",Zdroj!$AY$15))</f>
        <v/>
      </c>
      <c r="D2614" s="81" t="str">
        <f ca="1">IF(C2614="","",CONCATENATE(OFFSET(Zdroj!AY$16,A2603-1,0)))</f>
        <v/>
      </c>
      <c r="E2614" s="35" t="str">
        <f ca="1">IF(C2614="","",OFFSET(Zdroj!AZ$16,A2603-1,0))</f>
        <v/>
      </c>
      <c r="F2614" s="450"/>
      <c r="G2614" s="451"/>
    </row>
    <row r="2615" spans="1:7" x14ac:dyDescent="0.25">
      <c r="B2615" s="449"/>
      <c r="C2615" s="83" t="str">
        <f ca="1">IF(OFFSET(Zdroj!BA$16,A2603-1,0)=0,"",CONCATENATE("B",$A$2+6," - ",Zdroj!$BA$15))</f>
        <v/>
      </c>
      <c r="D2615" s="81" t="str">
        <f ca="1">IF(C2615="","",CONCATENATE(OFFSET(Zdroj!BA$16,A2603-1,0)))</f>
        <v/>
      </c>
      <c r="E2615" s="35" t="str">
        <f ca="1">IF(C2615="","",OFFSET(Zdroj!BB$16,A2603-1,0))</f>
        <v/>
      </c>
      <c r="F2615" s="450"/>
      <c r="G2615" s="451"/>
    </row>
    <row r="2616" spans="1:7" x14ac:dyDescent="0.25">
      <c r="B2616" s="449"/>
      <c r="C2616" s="83" t="str">
        <f ca="1">IF(OFFSET(Zdroj!BC$16,A2603-1,0)=0,"",CONCATENATE("B",$A$2+7," - ",Zdroj!$BC$15))</f>
        <v/>
      </c>
      <c r="D2616" s="81" t="str">
        <f ca="1">IF(C2616="","",CONCATENATE(OFFSET(Zdroj!BC$16,A2603-1,0)))</f>
        <v/>
      </c>
      <c r="E2616" s="35" t="str">
        <f ca="1">IF(C2616="","",OFFSET(Zdroj!BD$16,A2603-1,0))</f>
        <v/>
      </c>
      <c r="F2616" s="450"/>
      <c r="G2616" s="451"/>
    </row>
    <row r="2617" spans="1:7" x14ac:dyDescent="0.25">
      <c r="B2617" s="449"/>
      <c r="C2617" s="83" t="str">
        <f ca="1">IF(OFFSET(Zdroj!BE$16,A2603-1,0)=0,"",CONCATENATE("B",$A$2+8," - ",Zdroj!$BE$15))</f>
        <v/>
      </c>
      <c r="D2617" s="81" t="str">
        <f ca="1">IF(C2617="","",CONCATENATE(OFFSET(Zdroj!BE$16,A2603-1,0)))</f>
        <v/>
      </c>
      <c r="E2617" s="35" t="str">
        <f ca="1">IF(C2617="","",OFFSET(Zdroj!BF$16,A2603-1,0))</f>
        <v/>
      </c>
      <c r="F2617" s="450"/>
      <c r="G2617" s="451"/>
    </row>
    <row r="2618" spans="1:7" x14ac:dyDescent="0.25">
      <c r="B2618" s="449"/>
      <c r="C2618" s="83" t="str">
        <f ca="1">IF(OFFSET(Zdroj!BG$16,A2603-1,0)=0,"",CONCATENATE("C",$A$2," - ",Zdroj!$BG$15))</f>
        <v/>
      </c>
      <c r="D2618" s="81" t="str">
        <f ca="1">IF(C2618="","",CONCATENATE(OFFSET(Zdroj!BG$16,A2603-1,0)))</f>
        <v/>
      </c>
      <c r="E2618" s="35" t="str">
        <f ca="1">IF(C2618="","",OFFSET(Zdroj!BH$16,A2603-1,0))</f>
        <v/>
      </c>
      <c r="F2618" s="450" t="str">
        <f t="shared" ref="F2618" ca="1" si="607">IF(SUM(E2618:E2619)=0,"",SUM(E2618:E2619))</f>
        <v/>
      </c>
      <c r="G2618" s="451"/>
    </row>
    <row r="2619" spans="1:7" x14ac:dyDescent="0.25">
      <c r="B2619" s="449"/>
      <c r="C2619" s="83" t="str">
        <f ca="1">IF(OFFSET(Zdroj!BI$16,A2603-1,0)=0,"",CONCATENATE("C",$A$2+1," - ",Zdroj!$BI$15))</f>
        <v/>
      </c>
      <c r="D2619" s="81" t="str">
        <f ca="1">IF(C2619="","",CONCATENATE(OFFSET(Zdroj!BI$16,A2603-1,0)))</f>
        <v/>
      </c>
      <c r="E2619" s="35" t="str">
        <f ca="1">IF(C2619="","",OFFSET(Zdroj!BJ$16,A2603-1,0))</f>
        <v/>
      </c>
      <c r="F2619" s="450"/>
      <c r="G2619" s="451"/>
    </row>
    <row r="2620" spans="1:7" x14ac:dyDescent="0.25">
      <c r="A2620">
        <f>SUM((ROW()+15)/17)</f>
        <v>155</v>
      </c>
      <c r="B2620" s="449" t="str">
        <f ca="1">IF(OFFSET(Zdroj!$B$16,A2620-1,0)&gt;0,CONCATENATE(A2620,"
","___ ","
",OFFSET(Zdroj!$B$16,A2620-1,0)),"")</f>
        <v/>
      </c>
      <c r="C2620" s="83" t="str">
        <f ca="1">IF(OFFSET(Zdroj!AI$16,A2620-1,0)=0,"",CONCATENATE("A",$A$2," - ",Zdroj!$AI$15))</f>
        <v/>
      </c>
      <c r="D2620" s="81" t="str">
        <f ca="1">IF(C2620="","",CONCATENATE(OFFSET(Zdroj!AI$16,A2620-1,0)," - ",OFFSET(Zdroj!BK$16,A2620-1,0)))</f>
        <v/>
      </c>
      <c r="E2620" s="35" t="str">
        <f ca="1">IF(C2620="","",OFFSET(Zdroj!BL$16,A2620-1,0))</f>
        <v/>
      </c>
      <c r="F2620" s="450" t="str">
        <f t="shared" ref="F2620" ca="1" si="608">IF(SUM(E2620:E2625)=0,"",SUM(E2620:E2625))</f>
        <v/>
      </c>
      <c r="G2620" s="451" t="str">
        <f t="shared" ref="G2620" ca="1" si="609">IF(SUM(E2620:E2636)=0,"",SUM(E2620:E2636))</f>
        <v/>
      </c>
    </row>
    <row r="2621" spans="1:7" x14ac:dyDescent="0.25">
      <c r="B2621" s="449"/>
      <c r="C2621" s="83" t="str">
        <f ca="1">IF(OFFSET(Zdroj!AJ$16,A2620-1,0)=0,"",CONCATENATE("A",$A$2+1," - ",Zdroj!$AJ$15))</f>
        <v/>
      </c>
      <c r="D2621" s="81" t="str">
        <f ca="1">IF(C2621="","",CONCATENATE(OFFSET(Zdroj!AJ$16,A2620-1,0)," - ",OFFSET(Zdroj!BM$16,A2620-1,0)))</f>
        <v/>
      </c>
      <c r="E2621" s="35" t="str">
        <f ca="1">IF(C2621="","",OFFSET(Zdroj!BN$16,A2620-1,0))</f>
        <v/>
      </c>
      <c r="F2621" s="450"/>
      <c r="G2621" s="451"/>
    </row>
    <row r="2622" spans="1:7" x14ac:dyDescent="0.25">
      <c r="B2622" s="449"/>
      <c r="C2622" s="83" t="str">
        <f ca="1">IF(OFFSET(Zdroj!AK$16,A2620-1,0)=0,"",CONCATENATE("A",$A$2+2," - ",Zdroj!$AK$15))</f>
        <v/>
      </c>
      <c r="D2622" s="81" t="str">
        <f ca="1">IF(C2622="","",CONCATENATE(OFFSET(Zdroj!AK$16,A2620-1,0)," - ",OFFSET(Zdroj!BO$16,A2620-1,0)))</f>
        <v/>
      </c>
      <c r="E2622" s="35" t="str">
        <f ca="1">IF(C2622="","",OFFSET(Zdroj!BP$16,A2620-1,0))</f>
        <v/>
      </c>
      <c r="F2622" s="450"/>
      <c r="G2622" s="451"/>
    </row>
    <row r="2623" spans="1:7" x14ac:dyDescent="0.25">
      <c r="B2623" s="449"/>
      <c r="C2623" s="83" t="str">
        <f ca="1">IF(OFFSET(Zdroj!AL$16,A2620-1,0)=0,"",CONCATENATE("A",$A$2+3," - ",Zdroj!$AL$15))</f>
        <v/>
      </c>
      <c r="D2623" s="81" t="str">
        <f ca="1">IF(C2623="","",CONCATENATE(OFFSET(Zdroj!AL$16,A2620-1,0)," - ",OFFSET(Zdroj!BQ$16,A2620-1,0)))</f>
        <v/>
      </c>
      <c r="E2623" s="35" t="str">
        <f ca="1">IF(C2623="","",OFFSET(Zdroj!BR$16,A2620-1,0))</f>
        <v/>
      </c>
      <c r="F2623" s="450"/>
      <c r="G2623" s="451"/>
    </row>
    <row r="2624" spans="1:7" x14ac:dyDescent="0.25">
      <c r="B2624" s="449"/>
      <c r="C2624" s="83" t="str">
        <f ca="1">IF(OFFSET(Zdroj!AM$16,A2620-1,0)=0,"",CONCATENATE("A",$A$2+4," - ",Zdroj!$AM$15))</f>
        <v/>
      </c>
      <c r="D2624" s="81" t="str">
        <f ca="1">IF(C2624="","",CONCATENATE(OFFSET(Zdroj!AM$16,A2620-1,0)," - ",OFFSET(Zdroj!BS$16,A2620-1,0)))</f>
        <v/>
      </c>
      <c r="E2624" s="35" t="str">
        <f ca="1">IF(C2624="","",OFFSET(Zdroj!BT$16,A2620-1,0))</f>
        <v/>
      </c>
      <c r="F2624" s="450"/>
      <c r="G2624" s="451"/>
    </row>
    <row r="2625" spans="1:7" x14ac:dyDescent="0.25">
      <c r="B2625" s="449"/>
      <c r="C2625" s="83" t="str">
        <f ca="1">IF(OFFSET(Zdroj!AN$16,A2620-1,0)=0,"",CONCATENATE("A",$A$2+5," - ",Zdroj!$AN$15))</f>
        <v/>
      </c>
      <c r="D2625" s="81" t="str">
        <f ca="1">IF(C2625="","",CONCATENATE(OFFSET(Zdroj!AN$16,A2620-1,0)," - ",OFFSET(Zdroj!BU$16,A2620-1,0)))</f>
        <v/>
      </c>
      <c r="E2625" s="35" t="str">
        <f ca="1">IF(C2625="","",OFFSET(Zdroj!BV$16,A2620-1,0))</f>
        <v/>
      </c>
      <c r="F2625" s="450"/>
      <c r="G2625" s="451"/>
    </row>
    <row r="2626" spans="1:7" x14ac:dyDescent="0.25">
      <c r="B2626" s="449"/>
      <c r="C2626" s="83" t="str">
        <f ca="1">IF(OFFSET(Zdroj!AO$16,A2620-1,0)=0,"",CONCATENATE("B",$A$2," - ",Zdroj!$AO$15))</f>
        <v/>
      </c>
      <c r="D2626" s="81" t="str">
        <f ca="1">IF(C2626="","",CONCATENATE(OFFSET(Zdroj!AO$16,A2620-1,0)))</f>
        <v/>
      </c>
      <c r="E2626" s="35" t="str">
        <f ca="1">IF(C2626="","",OFFSET(Zdroj!AP$16,A2620-1,0))</f>
        <v/>
      </c>
      <c r="F2626" s="450" t="str">
        <f t="shared" ref="F2626" ca="1" si="610">IF(SUM(E2626:E2634)=0,"",SUM(E2626:E2634))</f>
        <v/>
      </c>
      <c r="G2626" s="451"/>
    </row>
    <row r="2627" spans="1:7" x14ac:dyDescent="0.25">
      <c r="B2627" s="449"/>
      <c r="C2627" s="83" t="str">
        <f ca="1">IF(OFFSET(Zdroj!AQ$16,A2620-1,0)=0,"",CONCATENATE("B",$A$2+1," - ",Zdroj!$AQ$15))</f>
        <v/>
      </c>
      <c r="D2627" s="81" t="str">
        <f ca="1">IF(C2627="","",CONCATENATE(OFFSET(Zdroj!AQ$16,A2620-1,0)))</f>
        <v/>
      </c>
      <c r="E2627" s="35" t="str">
        <f ca="1">IF(C2627="","",OFFSET(Zdroj!AR$16,A2620-1,0))</f>
        <v/>
      </c>
      <c r="F2627" s="450"/>
      <c r="G2627" s="451"/>
    </row>
    <row r="2628" spans="1:7" x14ac:dyDescent="0.25">
      <c r="B2628" s="449"/>
      <c r="C2628" s="83" t="str">
        <f ca="1">IF(OFFSET(Zdroj!AS$16,A2620-1,0)=0,"",CONCATENATE("B",$A$2+2," - ",Zdroj!$AS$15))</f>
        <v/>
      </c>
      <c r="D2628" s="81" t="str">
        <f ca="1">IF(C2628="","",CONCATENATE(OFFSET(Zdroj!AS$16,A2620-1,0)))</f>
        <v/>
      </c>
      <c r="E2628" s="35" t="str">
        <f ca="1">IF(C2628="","",OFFSET(Zdroj!AT$16,A2620-1,0))</f>
        <v/>
      </c>
      <c r="F2628" s="450"/>
      <c r="G2628" s="451"/>
    </row>
    <row r="2629" spans="1:7" x14ac:dyDescent="0.25">
      <c r="B2629" s="449"/>
      <c r="C2629" s="83" t="str">
        <f ca="1">IF(OFFSET(Zdroj!AU$16,A2620-1,0)=0,"",CONCATENATE("B",$A$2+3," - ",Zdroj!$AU$15))</f>
        <v/>
      </c>
      <c r="D2629" s="81" t="str">
        <f ca="1">IF(C2629="","",CONCATENATE(OFFSET(Zdroj!AU$16,A2620-1,0)))</f>
        <v/>
      </c>
      <c r="E2629" s="35" t="str">
        <f ca="1">IF(C2629="","",OFFSET(Zdroj!AV$16,A2620-1,0))</f>
        <v/>
      </c>
      <c r="F2629" s="450"/>
      <c r="G2629" s="451"/>
    </row>
    <row r="2630" spans="1:7" x14ac:dyDescent="0.25">
      <c r="B2630" s="449"/>
      <c r="C2630" s="83" t="str">
        <f ca="1">IF(OFFSET(Zdroj!AW$16,A2620-1,0)=0,"",CONCATENATE("B",$A$2+4," - ",Zdroj!$AW$15))</f>
        <v/>
      </c>
      <c r="D2630" s="81" t="str">
        <f ca="1">IF(C2630="","",CONCATENATE(OFFSET(Zdroj!AW$16,A2620-1,0)))</f>
        <v/>
      </c>
      <c r="E2630" s="35" t="str">
        <f ca="1">IF(C2630="","",OFFSET(Zdroj!AX$16,A2620-1,0))</f>
        <v/>
      </c>
      <c r="F2630" s="450"/>
      <c r="G2630" s="451"/>
    </row>
    <row r="2631" spans="1:7" x14ac:dyDescent="0.25">
      <c r="B2631" s="449"/>
      <c r="C2631" s="83" t="str">
        <f ca="1">IF(OFFSET(Zdroj!AY$16,A2620-1,0)=0,"",CONCATENATE("B",$A$2+5," - ",Zdroj!$AY$15))</f>
        <v/>
      </c>
      <c r="D2631" s="81" t="str">
        <f ca="1">IF(C2631="","",CONCATENATE(OFFSET(Zdroj!AY$16,A2620-1,0)))</f>
        <v/>
      </c>
      <c r="E2631" s="35" t="str">
        <f ca="1">IF(C2631="","",OFFSET(Zdroj!AZ$16,A2620-1,0))</f>
        <v/>
      </c>
      <c r="F2631" s="450"/>
      <c r="G2631" s="451"/>
    </row>
    <row r="2632" spans="1:7" x14ac:dyDescent="0.25">
      <c r="B2632" s="449"/>
      <c r="C2632" s="83" t="str">
        <f ca="1">IF(OFFSET(Zdroj!BA$16,A2620-1,0)=0,"",CONCATENATE("B",$A$2+6," - ",Zdroj!$BA$15))</f>
        <v/>
      </c>
      <c r="D2632" s="81" t="str">
        <f ca="1">IF(C2632="","",CONCATENATE(OFFSET(Zdroj!BA$16,A2620-1,0)))</f>
        <v/>
      </c>
      <c r="E2632" s="35" t="str">
        <f ca="1">IF(C2632="","",OFFSET(Zdroj!BB$16,A2620-1,0))</f>
        <v/>
      </c>
      <c r="F2632" s="450"/>
      <c r="G2632" s="451"/>
    </row>
    <row r="2633" spans="1:7" x14ac:dyDescent="0.25">
      <c r="B2633" s="449"/>
      <c r="C2633" s="83" t="str">
        <f ca="1">IF(OFFSET(Zdroj!BC$16,A2620-1,0)=0,"",CONCATENATE("B",$A$2+7," - ",Zdroj!$BC$15))</f>
        <v/>
      </c>
      <c r="D2633" s="81" t="str">
        <f ca="1">IF(C2633="","",CONCATENATE(OFFSET(Zdroj!BC$16,A2620-1,0)))</f>
        <v/>
      </c>
      <c r="E2633" s="35" t="str">
        <f ca="1">IF(C2633="","",OFFSET(Zdroj!BD$16,A2620-1,0))</f>
        <v/>
      </c>
      <c r="F2633" s="450"/>
      <c r="G2633" s="451"/>
    </row>
    <row r="2634" spans="1:7" x14ac:dyDescent="0.25">
      <c r="B2634" s="449"/>
      <c r="C2634" s="83" t="str">
        <f ca="1">IF(OFFSET(Zdroj!BE$16,A2620-1,0)=0,"",CONCATENATE("B",$A$2+8," - ",Zdroj!$BE$15))</f>
        <v/>
      </c>
      <c r="D2634" s="81" t="str">
        <f ca="1">IF(C2634="","",CONCATENATE(OFFSET(Zdroj!BE$16,A2620-1,0)))</f>
        <v/>
      </c>
      <c r="E2634" s="35" t="str">
        <f ca="1">IF(C2634="","",OFFSET(Zdroj!BF$16,A2620-1,0))</f>
        <v/>
      </c>
      <c r="F2634" s="450"/>
      <c r="G2634" s="451"/>
    </row>
    <row r="2635" spans="1:7" x14ac:dyDescent="0.25">
      <c r="B2635" s="449"/>
      <c r="C2635" s="83" t="str">
        <f ca="1">IF(OFFSET(Zdroj!BG$16,A2620-1,0)=0,"",CONCATENATE("C",$A$2," - ",Zdroj!$BG$15))</f>
        <v/>
      </c>
      <c r="D2635" s="81" t="str">
        <f ca="1">IF(C2635="","",CONCATENATE(OFFSET(Zdroj!BG$16,A2620-1,0)))</f>
        <v/>
      </c>
      <c r="E2635" s="35" t="str">
        <f ca="1">IF(C2635="","",OFFSET(Zdroj!BH$16,A2620-1,0))</f>
        <v/>
      </c>
      <c r="F2635" s="450" t="str">
        <f t="shared" ref="F2635" ca="1" si="611">IF(SUM(E2635:E2636)=0,"",SUM(E2635:E2636))</f>
        <v/>
      </c>
      <c r="G2635" s="451"/>
    </row>
    <row r="2636" spans="1:7" x14ac:dyDescent="0.25">
      <c r="B2636" s="449"/>
      <c r="C2636" s="83" t="str">
        <f ca="1">IF(OFFSET(Zdroj!BI$16,A2620-1,0)=0,"",CONCATENATE("C",$A$2+1," - ",Zdroj!$BI$15))</f>
        <v/>
      </c>
      <c r="D2636" s="81" t="str">
        <f ca="1">IF(C2636="","",CONCATENATE(OFFSET(Zdroj!BI$16,A2620-1,0)))</f>
        <v/>
      </c>
      <c r="E2636" s="35" t="str">
        <f ca="1">IF(C2636="","",OFFSET(Zdroj!BJ$16,A2620-1,0))</f>
        <v/>
      </c>
      <c r="F2636" s="450"/>
      <c r="G2636" s="451"/>
    </row>
    <row r="2637" spans="1:7" x14ac:dyDescent="0.25">
      <c r="A2637">
        <f>SUM((ROW()+15)/17)</f>
        <v>156</v>
      </c>
      <c r="B2637" s="449" t="str">
        <f ca="1">IF(OFFSET(Zdroj!$B$16,A2637-1,0)&gt;0,CONCATENATE(A2637,"
","___ ","
",OFFSET(Zdroj!$B$16,A2637-1,0)),"")</f>
        <v/>
      </c>
      <c r="C2637" s="83" t="str">
        <f ca="1">IF(OFFSET(Zdroj!AI$16,A2637-1,0)=0,"",CONCATENATE("A",$A$2," - ",Zdroj!$AI$15))</f>
        <v/>
      </c>
      <c r="D2637" s="81" t="str">
        <f ca="1">IF(C2637="","",CONCATENATE(OFFSET(Zdroj!AI$16,A2637-1,0)," - ",OFFSET(Zdroj!BK$16,A2637-1,0)))</f>
        <v/>
      </c>
      <c r="E2637" s="35" t="str">
        <f ca="1">IF(C2637="","",OFFSET(Zdroj!BL$16,A2637-1,0))</f>
        <v/>
      </c>
      <c r="F2637" s="450" t="str">
        <f t="shared" ref="F2637" ca="1" si="612">IF(SUM(E2637:E2642)=0,"",SUM(E2637:E2642))</f>
        <v/>
      </c>
      <c r="G2637" s="451" t="str">
        <f t="shared" ref="G2637" ca="1" si="613">IF(SUM(E2637:E2653)=0,"",SUM(E2637:E2653))</f>
        <v/>
      </c>
    </row>
    <row r="2638" spans="1:7" x14ac:dyDescent="0.25">
      <c r="B2638" s="449"/>
      <c r="C2638" s="83" t="str">
        <f ca="1">IF(OFFSET(Zdroj!AJ$16,A2637-1,0)=0,"",CONCATENATE("A",$A$2+1," - ",Zdroj!$AJ$15))</f>
        <v/>
      </c>
      <c r="D2638" s="81" t="str">
        <f ca="1">IF(C2638="","",CONCATENATE(OFFSET(Zdroj!AJ$16,A2637-1,0)," - ",OFFSET(Zdroj!BM$16,A2637-1,0)))</f>
        <v/>
      </c>
      <c r="E2638" s="35" t="str">
        <f ca="1">IF(C2638="","",OFFSET(Zdroj!BN$16,A2637-1,0))</f>
        <v/>
      </c>
      <c r="F2638" s="450"/>
      <c r="G2638" s="451"/>
    </row>
    <row r="2639" spans="1:7" x14ac:dyDescent="0.25">
      <c r="B2639" s="449"/>
      <c r="C2639" s="83" t="str">
        <f ca="1">IF(OFFSET(Zdroj!AK$16,A2637-1,0)=0,"",CONCATENATE("A",$A$2+2," - ",Zdroj!$AK$15))</f>
        <v/>
      </c>
      <c r="D2639" s="81" t="str">
        <f ca="1">IF(C2639="","",CONCATENATE(OFFSET(Zdroj!AK$16,A2637-1,0)," - ",OFFSET(Zdroj!BO$16,A2637-1,0)))</f>
        <v/>
      </c>
      <c r="E2639" s="35" t="str">
        <f ca="1">IF(C2639="","",OFFSET(Zdroj!BP$16,A2637-1,0))</f>
        <v/>
      </c>
      <c r="F2639" s="450"/>
      <c r="G2639" s="451"/>
    </row>
    <row r="2640" spans="1:7" x14ac:dyDescent="0.25">
      <c r="B2640" s="449"/>
      <c r="C2640" s="83" t="str">
        <f ca="1">IF(OFFSET(Zdroj!AL$16,A2637-1,0)=0,"",CONCATENATE("A",$A$2+3," - ",Zdroj!$AL$15))</f>
        <v/>
      </c>
      <c r="D2640" s="81" t="str">
        <f ca="1">IF(C2640="","",CONCATENATE(OFFSET(Zdroj!AL$16,A2637-1,0)," - ",OFFSET(Zdroj!BQ$16,A2637-1,0)))</f>
        <v/>
      </c>
      <c r="E2640" s="35" t="str">
        <f ca="1">IF(C2640="","",OFFSET(Zdroj!BR$16,A2637-1,0))</f>
        <v/>
      </c>
      <c r="F2640" s="450"/>
      <c r="G2640" s="451"/>
    </row>
    <row r="2641" spans="1:7" x14ac:dyDescent="0.25">
      <c r="B2641" s="449"/>
      <c r="C2641" s="83" t="str">
        <f ca="1">IF(OFFSET(Zdroj!AM$16,A2637-1,0)=0,"",CONCATENATE("A",$A$2+4," - ",Zdroj!$AM$15))</f>
        <v/>
      </c>
      <c r="D2641" s="81" t="str">
        <f ca="1">IF(C2641="","",CONCATENATE(OFFSET(Zdroj!AM$16,A2637-1,0)," - ",OFFSET(Zdroj!BS$16,A2637-1,0)))</f>
        <v/>
      </c>
      <c r="E2641" s="35" t="str">
        <f ca="1">IF(C2641="","",OFFSET(Zdroj!BT$16,A2637-1,0))</f>
        <v/>
      </c>
      <c r="F2641" s="450"/>
      <c r="G2641" s="451"/>
    </row>
    <row r="2642" spans="1:7" x14ac:dyDescent="0.25">
      <c r="B2642" s="449"/>
      <c r="C2642" s="83" t="str">
        <f ca="1">IF(OFFSET(Zdroj!AN$16,A2637-1,0)=0,"",CONCATENATE("A",$A$2+5," - ",Zdroj!$AN$15))</f>
        <v/>
      </c>
      <c r="D2642" s="81" t="str">
        <f ca="1">IF(C2642="","",CONCATENATE(OFFSET(Zdroj!AN$16,A2637-1,0)," - ",OFFSET(Zdroj!BU$16,A2637-1,0)))</f>
        <v/>
      </c>
      <c r="E2642" s="35" t="str">
        <f ca="1">IF(C2642="","",OFFSET(Zdroj!BV$16,A2637-1,0))</f>
        <v/>
      </c>
      <c r="F2642" s="450"/>
      <c r="G2642" s="451"/>
    </row>
    <row r="2643" spans="1:7" x14ac:dyDescent="0.25">
      <c r="B2643" s="449"/>
      <c r="C2643" s="83" t="str">
        <f ca="1">IF(OFFSET(Zdroj!AO$16,A2637-1,0)=0,"",CONCATENATE("B",$A$2," - ",Zdroj!$AO$15))</f>
        <v/>
      </c>
      <c r="D2643" s="81" t="str">
        <f ca="1">IF(C2643="","",CONCATENATE(OFFSET(Zdroj!AO$16,A2637-1,0)))</f>
        <v/>
      </c>
      <c r="E2643" s="35" t="str">
        <f ca="1">IF(C2643="","",OFFSET(Zdroj!AP$16,A2637-1,0))</f>
        <v/>
      </c>
      <c r="F2643" s="450" t="str">
        <f t="shared" ref="F2643" ca="1" si="614">IF(SUM(E2643:E2651)=0,"",SUM(E2643:E2651))</f>
        <v/>
      </c>
      <c r="G2643" s="451"/>
    </row>
    <row r="2644" spans="1:7" x14ac:dyDescent="0.25">
      <c r="B2644" s="449"/>
      <c r="C2644" s="83" t="str">
        <f ca="1">IF(OFFSET(Zdroj!AQ$16,A2637-1,0)=0,"",CONCATENATE("B",$A$2+1," - ",Zdroj!$AQ$15))</f>
        <v/>
      </c>
      <c r="D2644" s="81" t="str">
        <f ca="1">IF(C2644="","",CONCATENATE(OFFSET(Zdroj!AQ$16,A2637-1,0)))</f>
        <v/>
      </c>
      <c r="E2644" s="35" t="str">
        <f ca="1">IF(C2644="","",OFFSET(Zdroj!AR$16,A2637-1,0))</f>
        <v/>
      </c>
      <c r="F2644" s="450"/>
      <c r="G2644" s="451"/>
    </row>
    <row r="2645" spans="1:7" x14ac:dyDescent="0.25">
      <c r="B2645" s="449"/>
      <c r="C2645" s="83" t="str">
        <f ca="1">IF(OFFSET(Zdroj!AS$16,A2637-1,0)=0,"",CONCATENATE("B",$A$2+2," - ",Zdroj!$AS$15))</f>
        <v/>
      </c>
      <c r="D2645" s="81" t="str">
        <f ca="1">IF(C2645="","",CONCATENATE(OFFSET(Zdroj!AS$16,A2637-1,0)))</f>
        <v/>
      </c>
      <c r="E2645" s="35" t="str">
        <f ca="1">IF(C2645="","",OFFSET(Zdroj!AT$16,A2637-1,0))</f>
        <v/>
      </c>
      <c r="F2645" s="450"/>
      <c r="G2645" s="451"/>
    </row>
    <row r="2646" spans="1:7" x14ac:dyDescent="0.25">
      <c r="B2646" s="449"/>
      <c r="C2646" s="83" t="str">
        <f ca="1">IF(OFFSET(Zdroj!AU$16,A2637-1,0)=0,"",CONCATENATE("B",$A$2+3," - ",Zdroj!$AU$15))</f>
        <v/>
      </c>
      <c r="D2646" s="81" t="str">
        <f ca="1">IF(C2646="","",CONCATENATE(OFFSET(Zdroj!AU$16,A2637-1,0)))</f>
        <v/>
      </c>
      <c r="E2646" s="35" t="str">
        <f ca="1">IF(C2646="","",OFFSET(Zdroj!AV$16,A2637-1,0))</f>
        <v/>
      </c>
      <c r="F2646" s="450"/>
      <c r="G2646" s="451"/>
    </row>
    <row r="2647" spans="1:7" x14ac:dyDescent="0.25">
      <c r="B2647" s="449"/>
      <c r="C2647" s="83" t="str">
        <f ca="1">IF(OFFSET(Zdroj!AW$16,A2637-1,0)=0,"",CONCATENATE("B",$A$2+4," - ",Zdroj!$AW$15))</f>
        <v/>
      </c>
      <c r="D2647" s="81" t="str">
        <f ca="1">IF(C2647="","",CONCATENATE(OFFSET(Zdroj!AW$16,A2637-1,0)))</f>
        <v/>
      </c>
      <c r="E2647" s="35" t="str">
        <f ca="1">IF(C2647="","",OFFSET(Zdroj!AX$16,A2637-1,0))</f>
        <v/>
      </c>
      <c r="F2647" s="450"/>
      <c r="G2647" s="451"/>
    </row>
    <row r="2648" spans="1:7" x14ac:dyDescent="0.25">
      <c r="B2648" s="449"/>
      <c r="C2648" s="83" t="str">
        <f ca="1">IF(OFFSET(Zdroj!AY$16,A2637-1,0)=0,"",CONCATENATE("B",$A$2+5," - ",Zdroj!$AY$15))</f>
        <v/>
      </c>
      <c r="D2648" s="81" t="str">
        <f ca="1">IF(C2648="","",CONCATENATE(OFFSET(Zdroj!AY$16,A2637-1,0)))</f>
        <v/>
      </c>
      <c r="E2648" s="35" t="str">
        <f ca="1">IF(C2648="","",OFFSET(Zdroj!AZ$16,A2637-1,0))</f>
        <v/>
      </c>
      <c r="F2648" s="450"/>
      <c r="G2648" s="451"/>
    </row>
    <row r="2649" spans="1:7" x14ac:dyDescent="0.25">
      <c r="B2649" s="449"/>
      <c r="C2649" s="83" t="str">
        <f ca="1">IF(OFFSET(Zdroj!BA$16,A2637-1,0)=0,"",CONCATENATE("B",$A$2+6," - ",Zdroj!$BA$15))</f>
        <v/>
      </c>
      <c r="D2649" s="81" t="str">
        <f ca="1">IF(C2649="","",CONCATENATE(OFFSET(Zdroj!BA$16,A2637-1,0)))</f>
        <v/>
      </c>
      <c r="E2649" s="35" t="str">
        <f ca="1">IF(C2649="","",OFFSET(Zdroj!BB$16,A2637-1,0))</f>
        <v/>
      </c>
      <c r="F2649" s="450"/>
      <c r="G2649" s="451"/>
    </row>
    <row r="2650" spans="1:7" x14ac:dyDescent="0.25">
      <c r="B2650" s="449"/>
      <c r="C2650" s="83" t="str">
        <f ca="1">IF(OFFSET(Zdroj!BC$16,A2637-1,0)=0,"",CONCATENATE("B",$A$2+7," - ",Zdroj!$BC$15))</f>
        <v/>
      </c>
      <c r="D2650" s="81" t="str">
        <f ca="1">IF(C2650="","",CONCATENATE(OFFSET(Zdroj!BC$16,A2637-1,0)))</f>
        <v/>
      </c>
      <c r="E2650" s="35" t="str">
        <f ca="1">IF(C2650="","",OFFSET(Zdroj!BD$16,A2637-1,0))</f>
        <v/>
      </c>
      <c r="F2650" s="450"/>
      <c r="G2650" s="451"/>
    </row>
    <row r="2651" spans="1:7" x14ac:dyDescent="0.25">
      <c r="B2651" s="449"/>
      <c r="C2651" s="83" t="str">
        <f ca="1">IF(OFFSET(Zdroj!BE$16,A2637-1,0)=0,"",CONCATENATE("B",$A$2+8," - ",Zdroj!$BE$15))</f>
        <v/>
      </c>
      <c r="D2651" s="81" t="str">
        <f ca="1">IF(C2651="","",CONCATENATE(OFFSET(Zdroj!BE$16,A2637-1,0)))</f>
        <v/>
      </c>
      <c r="E2651" s="35" t="str">
        <f ca="1">IF(C2651="","",OFFSET(Zdroj!BF$16,A2637-1,0))</f>
        <v/>
      </c>
      <c r="F2651" s="450"/>
      <c r="G2651" s="451"/>
    </row>
    <row r="2652" spans="1:7" x14ac:dyDescent="0.25">
      <c r="B2652" s="449"/>
      <c r="C2652" s="83" t="str">
        <f ca="1">IF(OFFSET(Zdroj!BG$16,A2637-1,0)=0,"",CONCATENATE("C",$A$2," - ",Zdroj!$BG$15))</f>
        <v/>
      </c>
      <c r="D2652" s="81" t="str">
        <f ca="1">IF(C2652="","",CONCATENATE(OFFSET(Zdroj!BG$16,A2637-1,0)))</f>
        <v/>
      </c>
      <c r="E2652" s="35" t="str">
        <f ca="1">IF(C2652="","",OFFSET(Zdroj!BH$16,A2637-1,0))</f>
        <v/>
      </c>
      <c r="F2652" s="450" t="str">
        <f t="shared" ref="F2652" ca="1" si="615">IF(SUM(E2652:E2653)=0,"",SUM(E2652:E2653))</f>
        <v/>
      </c>
      <c r="G2652" s="451"/>
    </row>
    <row r="2653" spans="1:7" x14ac:dyDescent="0.25">
      <c r="B2653" s="449"/>
      <c r="C2653" s="83" t="str">
        <f ca="1">IF(OFFSET(Zdroj!BI$16,A2637-1,0)=0,"",CONCATENATE("C",$A$2+1," - ",Zdroj!$BI$15))</f>
        <v/>
      </c>
      <c r="D2653" s="81" t="str">
        <f ca="1">IF(C2653="","",CONCATENATE(OFFSET(Zdroj!BI$16,A2637-1,0)))</f>
        <v/>
      </c>
      <c r="E2653" s="35" t="str">
        <f ca="1">IF(C2653="","",OFFSET(Zdroj!BJ$16,A2637-1,0))</f>
        <v/>
      </c>
      <c r="F2653" s="450"/>
      <c r="G2653" s="451"/>
    </row>
    <row r="2654" spans="1:7" x14ac:dyDescent="0.25">
      <c r="A2654">
        <f>SUM((ROW()+15)/17)</f>
        <v>157</v>
      </c>
      <c r="B2654" s="449" t="str">
        <f ca="1">IF(OFFSET(Zdroj!$B$16,A2654-1,0)&gt;0,CONCATENATE(A2654,"
","___ ","
",OFFSET(Zdroj!$B$16,A2654-1,0)),"")</f>
        <v/>
      </c>
      <c r="C2654" s="83" t="str">
        <f ca="1">IF(OFFSET(Zdroj!AI$16,A2654-1,0)=0,"",CONCATENATE("A",$A$2," - ",Zdroj!$AI$15))</f>
        <v/>
      </c>
      <c r="D2654" s="81" t="str">
        <f ca="1">IF(C2654="","",CONCATENATE(OFFSET(Zdroj!AI$16,A2654-1,0)," - ",OFFSET(Zdroj!BK$16,A2654-1,0)))</f>
        <v/>
      </c>
      <c r="E2654" s="35" t="str">
        <f ca="1">IF(C2654="","",OFFSET(Zdroj!BL$16,A2654-1,0))</f>
        <v/>
      </c>
      <c r="F2654" s="450" t="str">
        <f t="shared" ref="F2654" ca="1" si="616">IF(SUM(E2654:E2659)=0,"",SUM(E2654:E2659))</f>
        <v/>
      </c>
      <c r="G2654" s="451" t="str">
        <f t="shared" ref="G2654" ca="1" si="617">IF(SUM(E2654:E2670)=0,"",SUM(E2654:E2670))</f>
        <v/>
      </c>
    </row>
    <row r="2655" spans="1:7" x14ac:dyDescent="0.25">
      <c r="B2655" s="449"/>
      <c r="C2655" s="83" t="str">
        <f ca="1">IF(OFFSET(Zdroj!AJ$16,A2654-1,0)=0,"",CONCATENATE("A",$A$2+1," - ",Zdroj!$AJ$15))</f>
        <v/>
      </c>
      <c r="D2655" s="81" t="str">
        <f ca="1">IF(C2655="","",CONCATENATE(OFFSET(Zdroj!AJ$16,A2654-1,0)," - ",OFFSET(Zdroj!BM$16,A2654-1,0)))</f>
        <v/>
      </c>
      <c r="E2655" s="35" t="str">
        <f ca="1">IF(C2655="","",OFFSET(Zdroj!BN$16,A2654-1,0))</f>
        <v/>
      </c>
      <c r="F2655" s="450"/>
      <c r="G2655" s="451"/>
    </row>
    <row r="2656" spans="1:7" x14ac:dyDescent="0.25">
      <c r="B2656" s="449"/>
      <c r="C2656" s="83" t="str">
        <f ca="1">IF(OFFSET(Zdroj!AK$16,A2654-1,0)=0,"",CONCATENATE("A",$A$2+2," - ",Zdroj!$AK$15))</f>
        <v/>
      </c>
      <c r="D2656" s="81" t="str">
        <f ca="1">IF(C2656="","",CONCATENATE(OFFSET(Zdroj!AK$16,A2654-1,0)," - ",OFFSET(Zdroj!BO$16,A2654-1,0)))</f>
        <v/>
      </c>
      <c r="E2656" s="35" t="str">
        <f ca="1">IF(C2656="","",OFFSET(Zdroj!BP$16,A2654-1,0))</f>
        <v/>
      </c>
      <c r="F2656" s="450"/>
      <c r="G2656" s="451"/>
    </row>
    <row r="2657" spans="1:7" x14ac:dyDescent="0.25">
      <c r="B2657" s="449"/>
      <c r="C2657" s="83" t="str">
        <f ca="1">IF(OFFSET(Zdroj!AL$16,A2654-1,0)=0,"",CONCATENATE("A",$A$2+3," - ",Zdroj!$AL$15))</f>
        <v/>
      </c>
      <c r="D2657" s="81" t="str">
        <f ca="1">IF(C2657="","",CONCATENATE(OFFSET(Zdroj!AL$16,A2654-1,0)," - ",OFFSET(Zdroj!BQ$16,A2654-1,0)))</f>
        <v/>
      </c>
      <c r="E2657" s="35" t="str">
        <f ca="1">IF(C2657="","",OFFSET(Zdroj!BR$16,A2654-1,0))</f>
        <v/>
      </c>
      <c r="F2657" s="450"/>
      <c r="G2657" s="451"/>
    </row>
    <row r="2658" spans="1:7" x14ac:dyDescent="0.25">
      <c r="B2658" s="449"/>
      <c r="C2658" s="83" t="str">
        <f ca="1">IF(OFFSET(Zdroj!AM$16,A2654-1,0)=0,"",CONCATENATE("A",$A$2+4," - ",Zdroj!$AM$15))</f>
        <v/>
      </c>
      <c r="D2658" s="81" t="str">
        <f ca="1">IF(C2658="","",CONCATENATE(OFFSET(Zdroj!AM$16,A2654-1,0)," - ",OFFSET(Zdroj!BS$16,A2654-1,0)))</f>
        <v/>
      </c>
      <c r="E2658" s="35" t="str">
        <f ca="1">IF(C2658="","",OFFSET(Zdroj!BT$16,A2654-1,0))</f>
        <v/>
      </c>
      <c r="F2658" s="450"/>
      <c r="G2658" s="451"/>
    </row>
    <row r="2659" spans="1:7" x14ac:dyDescent="0.25">
      <c r="B2659" s="449"/>
      <c r="C2659" s="83" t="str">
        <f ca="1">IF(OFFSET(Zdroj!AN$16,A2654-1,0)=0,"",CONCATENATE("A",$A$2+5," - ",Zdroj!$AN$15))</f>
        <v/>
      </c>
      <c r="D2659" s="81" t="str">
        <f ca="1">IF(C2659="","",CONCATENATE(OFFSET(Zdroj!AN$16,A2654-1,0)," - ",OFFSET(Zdroj!BU$16,A2654-1,0)))</f>
        <v/>
      </c>
      <c r="E2659" s="35" t="str">
        <f ca="1">IF(C2659="","",OFFSET(Zdroj!BV$16,A2654-1,0))</f>
        <v/>
      </c>
      <c r="F2659" s="450"/>
      <c r="G2659" s="451"/>
    </row>
    <row r="2660" spans="1:7" x14ac:dyDescent="0.25">
      <c r="B2660" s="449"/>
      <c r="C2660" s="83" t="str">
        <f ca="1">IF(OFFSET(Zdroj!AO$16,A2654-1,0)=0,"",CONCATENATE("B",$A$2," - ",Zdroj!$AO$15))</f>
        <v/>
      </c>
      <c r="D2660" s="81" t="str">
        <f ca="1">IF(C2660="","",CONCATENATE(OFFSET(Zdroj!AO$16,A2654-1,0)))</f>
        <v/>
      </c>
      <c r="E2660" s="35" t="str">
        <f ca="1">IF(C2660="","",OFFSET(Zdroj!AP$16,A2654-1,0))</f>
        <v/>
      </c>
      <c r="F2660" s="450" t="str">
        <f t="shared" ref="F2660" ca="1" si="618">IF(SUM(E2660:E2668)=0,"",SUM(E2660:E2668))</f>
        <v/>
      </c>
      <c r="G2660" s="451"/>
    </row>
    <row r="2661" spans="1:7" x14ac:dyDescent="0.25">
      <c r="B2661" s="449"/>
      <c r="C2661" s="83" t="str">
        <f ca="1">IF(OFFSET(Zdroj!AQ$16,A2654-1,0)=0,"",CONCATENATE("B",$A$2+1," - ",Zdroj!$AQ$15))</f>
        <v/>
      </c>
      <c r="D2661" s="81" t="str">
        <f ca="1">IF(C2661="","",CONCATENATE(OFFSET(Zdroj!AQ$16,A2654-1,0)))</f>
        <v/>
      </c>
      <c r="E2661" s="35" t="str">
        <f ca="1">IF(C2661="","",OFFSET(Zdroj!AR$16,A2654-1,0))</f>
        <v/>
      </c>
      <c r="F2661" s="450"/>
      <c r="G2661" s="451"/>
    </row>
    <row r="2662" spans="1:7" x14ac:dyDescent="0.25">
      <c r="B2662" s="449"/>
      <c r="C2662" s="83" t="str">
        <f ca="1">IF(OFFSET(Zdroj!AS$16,A2654-1,0)=0,"",CONCATENATE("B",$A$2+2," - ",Zdroj!$AS$15))</f>
        <v/>
      </c>
      <c r="D2662" s="81" t="str">
        <f ca="1">IF(C2662="","",CONCATENATE(OFFSET(Zdroj!AS$16,A2654-1,0)))</f>
        <v/>
      </c>
      <c r="E2662" s="35" t="str">
        <f ca="1">IF(C2662="","",OFFSET(Zdroj!AT$16,A2654-1,0))</f>
        <v/>
      </c>
      <c r="F2662" s="450"/>
      <c r="G2662" s="451"/>
    </row>
    <row r="2663" spans="1:7" x14ac:dyDescent="0.25">
      <c r="B2663" s="449"/>
      <c r="C2663" s="83" t="str">
        <f ca="1">IF(OFFSET(Zdroj!AU$16,A2654-1,0)=0,"",CONCATENATE("B",$A$2+3," - ",Zdroj!$AU$15))</f>
        <v/>
      </c>
      <c r="D2663" s="81" t="str">
        <f ca="1">IF(C2663="","",CONCATENATE(OFFSET(Zdroj!AU$16,A2654-1,0)))</f>
        <v/>
      </c>
      <c r="E2663" s="35" t="str">
        <f ca="1">IF(C2663="","",OFFSET(Zdroj!AV$16,A2654-1,0))</f>
        <v/>
      </c>
      <c r="F2663" s="450"/>
      <c r="G2663" s="451"/>
    </row>
    <row r="2664" spans="1:7" x14ac:dyDescent="0.25">
      <c r="B2664" s="449"/>
      <c r="C2664" s="83" t="str">
        <f ca="1">IF(OFFSET(Zdroj!AW$16,A2654-1,0)=0,"",CONCATENATE("B",$A$2+4," - ",Zdroj!$AW$15))</f>
        <v/>
      </c>
      <c r="D2664" s="81" t="str">
        <f ca="1">IF(C2664="","",CONCATENATE(OFFSET(Zdroj!AW$16,A2654-1,0)))</f>
        <v/>
      </c>
      <c r="E2664" s="35" t="str">
        <f ca="1">IF(C2664="","",OFFSET(Zdroj!AX$16,A2654-1,0))</f>
        <v/>
      </c>
      <c r="F2664" s="450"/>
      <c r="G2664" s="451"/>
    </row>
    <row r="2665" spans="1:7" x14ac:dyDescent="0.25">
      <c r="B2665" s="449"/>
      <c r="C2665" s="83" t="str">
        <f ca="1">IF(OFFSET(Zdroj!AY$16,A2654-1,0)=0,"",CONCATENATE("B",$A$2+5," - ",Zdroj!$AY$15))</f>
        <v/>
      </c>
      <c r="D2665" s="81" t="str">
        <f ca="1">IF(C2665="","",CONCATENATE(OFFSET(Zdroj!AY$16,A2654-1,0)))</f>
        <v/>
      </c>
      <c r="E2665" s="35" t="str">
        <f ca="1">IF(C2665="","",OFFSET(Zdroj!AZ$16,A2654-1,0))</f>
        <v/>
      </c>
      <c r="F2665" s="450"/>
      <c r="G2665" s="451"/>
    </row>
    <row r="2666" spans="1:7" x14ac:dyDescent="0.25">
      <c r="B2666" s="449"/>
      <c r="C2666" s="83" t="str">
        <f ca="1">IF(OFFSET(Zdroj!BA$16,A2654-1,0)=0,"",CONCATENATE("B",$A$2+6," - ",Zdroj!$BA$15))</f>
        <v/>
      </c>
      <c r="D2666" s="81" t="str">
        <f ca="1">IF(C2666="","",CONCATENATE(OFFSET(Zdroj!BA$16,A2654-1,0)))</f>
        <v/>
      </c>
      <c r="E2666" s="35" t="str">
        <f ca="1">IF(C2666="","",OFFSET(Zdroj!BB$16,A2654-1,0))</f>
        <v/>
      </c>
      <c r="F2666" s="450"/>
      <c r="G2666" s="451"/>
    </row>
    <row r="2667" spans="1:7" x14ac:dyDescent="0.25">
      <c r="B2667" s="449"/>
      <c r="C2667" s="83" t="str">
        <f ca="1">IF(OFFSET(Zdroj!BC$16,A2654-1,0)=0,"",CONCATENATE("B",$A$2+7," - ",Zdroj!$BC$15))</f>
        <v/>
      </c>
      <c r="D2667" s="81" t="str">
        <f ca="1">IF(C2667="","",CONCATENATE(OFFSET(Zdroj!BC$16,A2654-1,0)))</f>
        <v/>
      </c>
      <c r="E2667" s="35" t="str">
        <f ca="1">IF(C2667="","",OFFSET(Zdroj!BD$16,A2654-1,0))</f>
        <v/>
      </c>
      <c r="F2667" s="450"/>
      <c r="G2667" s="451"/>
    </row>
    <row r="2668" spans="1:7" x14ac:dyDescent="0.25">
      <c r="B2668" s="449"/>
      <c r="C2668" s="83" t="str">
        <f ca="1">IF(OFFSET(Zdroj!BE$16,A2654-1,0)=0,"",CONCATENATE("B",$A$2+8," - ",Zdroj!$BE$15))</f>
        <v/>
      </c>
      <c r="D2668" s="81" t="str">
        <f ca="1">IF(C2668="","",CONCATENATE(OFFSET(Zdroj!BE$16,A2654-1,0)))</f>
        <v/>
      </c>
      <c r="E2668" s="35" t="str">
        <f ca="1">IF(C2668="","",OFFSET(Zdroj!BF$16,A2654-1,0))</f>
        <v/>
      </c>
      <c r="F2668" s="450"/>
      <c r="G2668" s="451"/>
    </row>
    <row r="2669" spans="1:7" x14ac:dyDescent="0.25">
      <c r="B2669" s="449"/>
      <c r="C2669" s="83" t="str">
        <f ca="1">IF(OFFSET(Zdroj!BG$16,A2654-1,0)=0,"",CONCATENATE("C",$A$2," - ",Zdroj!$BG$15))</f>
        <v/>
      </c>
      <c r="D2669" s="81" t="str">
        <f ca="1">IF(C2669="","",CONCATENATE(OFFSET(Zdroj!BG$16,A2654-1,0)))</f>
        <v/>
      </c>
      <c r="E2669" s="35" t="str">
        <f ca="1">IF(C2669="","",OFFSET(Zdroj!BH$16,A2654-1,0))</f>
        <v/>
      </c>
      <c r="F2669" s="450" t="str">
        <f t="shared" ref="F2669" ca="1" si="619">IF(SUM(E2669:E2670)=0,"",SUM(E2669:E2670))</f>
        <v/>
      </c>
      <c r="G2669" s="451"/>
    </row>
    <row r="2670" spans="1:7" x14ac:dyDescent="0.25">
      <c r="B2670" s="449"/>
      <c r="C2670" s="83" t="str">
        <f ca="1">IF(OFFSET(Zdroj!BI$16,A2654-1,0)=0,"",CONCATENATE("C",$A$2+1," - ",Zdroj!$BI$15))</f>
        <v/>
      </c>
      <c r="D2670" s="81" t="str">
        <f ca="1">IF(C2670="","",CONCATENATE(OFFSET(Zdroj!BI$16,A2654-1,0)))</f>
        <v/>
      </c>
      <c r="E2670" s="35" t="str">
        <f ca="1">IF(C2670="","",OFFSET(Zdroj!BJ$16,A2654-1,0))</f>
        <v/>
      </c>
      <c r="F2670" s="450"/>
      <c r="G2670" s="451"/>
    </row>
    <row r="2671" spans="1:7" x14ac:dyDescent="0.25">
      <c r="A2671">
        <f>SUM((ROW()+15)/17)</f>
        <v>158</v>
      </c>
      <c r="B2671" s="449" t="str">
        <f ca="1">IF(OFFSET(Zdroj!$B$16,A2671-1,0)&gt;0,CONCATENATE(A2671,"
","___ ","
",OFFSET(Zdroj!$B$16,A2671-1,0)),"")</f>
        <v/>
      </c>
      <c r="C2671" s="83" t="str">
        <f ca="1">IF(OFFSET(Zdroj!AI$16,A2671-1,0)=0,"",CONCATENATE("A",$A$2," - ",Zdroj!$AI$15))</f>
        <v/>
      </c>
      <c r="D2671" s="81" t="str">
        <f ca="1">IF(C2671="","",CONCATENATE(OFFSET(Zdroj!AI$16,A2671-1,0)," - ",OFFSET(Zdroj!BK$16,A2671-1,0)))</f>
        <v/>
      </c>
      <c r="E2671" s="35" t="str">
        <f ca="1">IF(C2671="","",OFFSET(Zdroj!BL$16,A2671-1,0))</f>
        <v/>
      </c>
      <c r="F2671" s="450" t="str">
        <f t="shared" ref="F2671" ca="1" si="620">IF(SUM(E2671:E2676)=0,"",SUM(E2671:E2676))</f>
        <v/>
      </c>
      <c r="G2671" s="451" t="str">
        <f t="shared" ref="G2671" ca="1" si="621">IF(SUM(E2671:E2687)=0,"",SUM(E2671:E2687))</f>
        <v/>
      </c>
    </row>
    <row r="2672" spans="1:7" x14ac:dyDescent="0.25">
      <c r="B2672" s="449"/>
      <c r="C2672" s="83" t="str">
        <f ca="1">IF(OFFSET(Zdroj!AJ$16,A2671-1,0)=0,"",CONCATENATE("A",$A$2+1," - ",Zdroj!$AJ$15))</f>
        <v/>
      </c>
      <c r="D2672" s="81" t="str">
        <f ca="1">IF(C2672="","",CONCATENATE(OFFSET(Zdroj!AJ$16,A2671-1,0)," - ",OFFSET(Zdroj!BM$16,A2671-1,0)))</f>
        <v/>
      </c>
      <c r="E2672" s="35" t="str">
        <f ca="1">IF(C2672="","",OFFSET(Zdroj!BN$16,A2671-1,0))</f>
        <v/>
      </c>
      <c r="F2672" s="450"/>
      <c r="G2672" s="451"/>
    </row>
    <row r="2673" spans="1:7" x14ac:dyDescent="0.25">
      <c r="B2673" s="449"/>
      <c r="C2673" s="83" t="str">
        <f ca="1">IF(OFFSET(Zdroj!AK$16,A2671-1,0)=0,"",CONCATENATE("A",$A$2+2," - ",Zdroj!$AK$15))</f>
        <v/>
      </c>
      <c r="D2673" s="81" t="str">
        <f ca="1">IF(C2673="","",CONCATENATE(OFFSET(Zdroj!AK$16,A2671-1,0)," - ",OFFSET(Zdroj!BO$16,A2671-1,0)))</f>
        <v/>
      </c>
      <c r="E2673" s="35" t="str">
        <f ca="1">IF(C2673="","",OFFSET(Zdroj!BP$16,A2671-1,0))</f>
        <v/>
      </c>
      <c r="F2673" s="450"/>
      <c r="G2673" s="451"/>
    </row>
    <row r="2674" spans="1:7" x14ac:dyDescent="0.25">
      <c r="B2674" s="449"/>
      <c r="C2674" s="83" t="str">
        <f ca="1">IF(OFFSET(Zdroj!AL$16,A2671-1,0)=0,"",CONCATENATE("A",$A$2+3," - ",Zdroj!$AL$15))</f>
        <v/>
      </c>
      <c r="D2674" s="81" t="str">
        <f ca="1">IF(C2674="","",CONCATENATE(OFFSET(Zdroj!AL$16,A2671-1,0)," - ",OFFSET(Zdroj!BQ$16,A2671-1,0)))</f>
        <v/>
      </c>
      <c r="E2674" s="35" t="str">
        <f ca="1">IF(C2674="","",OFFSET(Zdroj!BR$16,A2671-1,0))</f>
        <v/>
      </c>
      <c r="F2674" s="450"/>
      <c r="G2674" s="451"/>
    </row>
    <row r="2675" spans="1:7" x14ac:dyDescent="0.25">
      <c r="B2675" s="449"/>
      <c r="C2675" s="83" t="str">
        <f ca="1">IF(OFFSET(Zdroj!AM$16,A2671-1,0)=0,"",CONCATENATE("A",$A$2+4," - ",Zdroj!$AM$15))</f>
        <v/>
      </c>
      <c r="D2675" s="81" t="str">
        <f ca="1">IF(C2675="","",CONCATENATE(OFFSET(Zdroj!AM$16,A2671-1,0)," - ",OFFSET(Zdroj!BS$16,A2671-1,0)))</f>
        <v/>
      </c>
      <c r="E2675" s="35" t="str">
        <f ca="1">IF(C2675="","",OFFSET(Zdroj!BT$16,A2671-1,0))</f>
        <v/>
      </c>
      <c r="F2675" s="450"/>
      <c r="G2675" s="451"/>
    </row>
    <row r="2676" spans="1:7" x14ac:dyDescent="0.25">
      <c r="B2676" s="449"/>
      <c r="C2676" s="83" t="str">
        <f ca="1">IF(OFFSET(Zdroj!AN$16,A2671-1,0)=0,"",CONCATENATE("A",$A$2+5," - ",Zdroj!$AN$15))</f>
        <v/>
      </c>
      <c r="D2676" s="81" t="str">
        <f ca="1">IF(C2676="","",CONCATENATE(OFFSET(Zdroj!AN$16,A2671-1,0)," - ",OFFSET(Zdroj!BU$16,A2671-1,0)))</f>
        <v/>
      </c>
      <c r="E2676" s="35" t="str">
        <f ca="1">IF(C2676="","",OFFSET(Zdroj!BV$16,A2671-1,0))</f>
        <v/>
      </c>
      <c r="F2676" s="450"/>
      <c r="G2676" s="451"/>
    </row>
    <row r="2677" spans="1:7" x14ac:dyDescent="0.25">
      <c r="B2677" s="449"/>
      <c r="C2677" s="83" t="str">
        <f ca="1">IF(OFFSET(Zdroj!AO$16,A2671-1,0)=0,"",CONCATENATE("B",$A$2," - ",Zdroj!$AO$15))</f>
        <v/>
      </c>
      <c r="D2677" s="81" t="str">
        <f ca="1">IF(C2677="","",CONCATENATE(OFFSET(Zdroj!AO$16,A2671-1,0)))</f>
        <v/>
      </c>
      <c r="E2677" s="35" t="str">
        <f ca="1">IF(C2677="","",OFFSET(Zdroj!AP$16,A2671-1,0))</f>
        <v/>
      </c>
      <c r="F2677" s="450" t="str">
        <f t="shared" ref="F2677" ca="1" si="622">IF(SUM(E2677:E2685)=0,"",SUM(E2677:E2685))</f>
        <v/>
      </c>
      <c r="G2677" s="451"/>
    </row>
    <row r="2678" spans="1:7" x14ac:dyDescent="0.25">
      <c r="B2678" s="449"/>
      <c r="C2678" s="83" t="str">
        <f ca="1">IF(OFFSET(Zdroj!AQ$16,A2671-1,0)=0,"",CONCATENATE("B",$A$2+1," - ",Zdroj!$AQ$15))</f>
        <v/>
      </c>
      <c r="D2678" s="81" t="str">
        <f ca="1">IF(C2678="","",CONCATENATE(OFFSET(Zdroj!AQ$16,A2671-1,0)))</f>
        <v/>
      </c>
      <c r="E2678" s="35" t="str">
        <f ca="1">IF(C2678="","",OFFSET(Zdroj!AR$16,A2671-1,0))</f>
        <v/>
      </c>
      <c r="F2678" s="450"/>
      <c r="G2678" s="451"/>
    </row>
    <row r="2679" spans="1:7" x14ac:dyDescent="0.25">
      <c r="B2679" s="449"/>
      <c r="C2679" s="83" t="str">
        <f ca="1">IF(OFFSET(Zdroj!AS$16,A2671-1,0)=0,"",CONCATENATE("B",$A$2+2," - ",Zdroj!$AS$15))</f>
        <v/>
      </c>
      <c r="D2679" s="81" t="str">
        <f ca="1">IF(C2679="","",CONCATENATE(OFFSET(Zdroj!AS$16,A2671-1,0)))</f>
        <v/>
      </c>
      <c r="E2679" s="35" t="str">
        <f ca="1">IF(C2679="","",OFFSET(Zdroj!AT$16,A2671-1,0))</f>
        <v/>
      </c>
      <c r="F2679" s="450"/>
      <c r="G2679" s="451"/>
    </row>
    <row r="2680" spans="1:7" x14ac:dyDescent="0.25">
      <c r="B2680" s="449"/>
      <c r="C2680" s="83" t="str">
        <f ca="1">IF(OFFSET(Zdroj!AU$16,A2671-1,0)=0,"",CONCATENATE("B",$A$2+3," - ",Zdroj!$AU$15))</f>
        <v/>
      </c>
      <c r="D2680" s="81" t="str">
        <f ca="1">IF(C2680="","",CONCATENATE(OFFSET(Zdroj!AU$16,A2671-1,0)))</f>
        <v/>
      </c>
      <c r="E2680" s="35" t="str">
        <f ca="1">IF(C2680="","",OFFSET(Zdroj!AV$16,A2671-1,0))</f>
        <v/>
      </c>
      <c r="F2680" s="450"/>
      <c r="G2680" s="451"/>
    </row>
    <row r="2681" spans="1:7" x14ac:dyDescent="0.25">
      <c r="B2681" s="449"/>
      <c r="C2681" s="83" t="str">
        <f ca="1">IF(OFFSET(Zdroj!AW$16,A2671-1,0)=0,"",CONCATENATE("B",$A$2+4," - ",Zdroj!$AW$15))</f>
        <v/>
      </c>
      <c r="D2681" s="81" t="str">
        <f ca="1">IF(C2681="","",CONCATENATE(OFFSET(Zdroj!AW$16,A2671-1,0)))</f>
        <v/>
      </c>
      <c r="E2681" s="35" t="str">
        <f ca="1">IF(C2681="","",OFFSET(Zdroj!AX$16,A2671-1,0))</f>
        <v/>
      </c>
      <c r="F2681" s="450"/>
      <c r="G2681" s="451"/>
    </row>
    <row r="2682" spans="1:7" x14ac:dyDescent="0.25">
      <c r="B2682" s="449"/>
      <c r="C2682" s="83" t="str">
        <f ca="1">IF(OFFSET(Zdroj!AY$16,A2671-1,0)=0,"",CONCATENATE("B",$A$2+5," - ",Zdroj!$AY$15))</f>
        <v/>
      </c>
      <c r="D2682" s="81" t="str">
        <f ca="1">IF(C2682="","",CONCATENATE(OFFSET(Zdroj!AY$16,A2671-1,0)))</f>
        <v/>
      </c>
      <c r="E2682" s="35" t="str">
        <f ca="1">IF(C2682="","",OFFSET(Zdroj!AZ$16,A2671-1,0))</f>
        <v/>
      </c>
      <c r="F2682" s="450"/>
      <c r="G2682" s="451"/>
    </row>
    <row r="2683" spans="1:7" x14ac:dyDescent="0.25">
      <c r="B2683" s="449"/>
      <c r="C2683" s="83" t="str">
        <f ca="1">IF(OFFSET(Zdroj!BA$16,A2671-1,0)=0,"",CONCATENATE("B",$A$2+6," - ",Zdroj!$BA$15))</f>
        <v/>
      </c>
      <c r="D2683" s="81" t="str">
        <f ca="1">IF(C2683="","",CONCATENATE(OFFSET(Zdroj!BA$16,A2671-1,0)))</f>
        <v/>
      </c>
      <c r="E2683" s="35" t="str">
        <f ca="1">IF(C2683="","",OFFSET(Zdroj!BB$16,A2671-1,0))</f>
        <v/>
      </c>
      <c r="F2683" s="450"/>
      <c r="G2683" s="451"/>
    </row>
    <row r="2684" spans="1:7" x14ac:dyDescent="0.25">
      <c r="B2684" s="449"/>
      <c r="C2684" s="83" t="str">
        <f ca="1">IF(OFFSET(Zdroj!BC$16,A2671-1,0)=0,"",CONCATENATE("B",$A$2+7," - ",Zdroj!$BC$15))</f>
        <v/>
      </c>
      <c r="D2684" s="81" t="str">
        <f ca="1">IF(C2684="","",CONCATENATE(OFFSET(Zdroj!BC$16,A2671-1,0)))</f>
        <v/>
      </c>
      <c r="E2684" s="35" t="str">
        <f ca="1">IF(C2684="","",OFFSET(Zdroj!BD$16,A2671-1,0))</f>
        <v/>
      </c>
      <c r="F2684" s="450"/>
      <c r="G2684" s="451"/>
    </row>
    <row r="2685" spans="1:7" x14ac:dyDescent="0.25">
      <c r="B2685" s="449"/>
      <c r="C2685" s="83" t="str">
        <f ca="1">IF(OFFSET(Zdroj!BE$16,A2671-1,0)=0,"",CONCATENATE("B",$A$2+8," - ",Zdroj!$BE$15))</f>
        <v/>
      </c>
      <c r="D2685" s="81" t="str">
        <f ca="1">IF(C2685="","",CONCATENATE(OFFSET(Zdroj!BE$16,A2671-1,0)))</f>
        <v/>
      </c>
      <c r="E2685" s="35" t="str">
        <f ca="1">IF(C2685="","",OFFSET(Zdroj!BF$16,A2671-1,0))</f>
        <v/>
      </c>
      <c r="F2685" s="450"/>
      <c r="G2685" s="451"/>
    </row>
    <row r="2686" spans="1:7" x14ac:dyDescent="0.25">
      <c r="B2686" s="449"/>
      <c r="C2686" s="83" t="str">
        <f ca="1">IF(OFFSET(Zdroj!BG$16,A2671-1,0)=0,"",CONCATENATE("C",$A$2," - ",Zdroj!$BG$15))</f>
        <v/>
      </c>
      <c r="D2686" s="81" t="str">
        <f ca="1">IF(C2686="","",CONCATENATE(OFFSET(Zdroj!BG$16,A2671-1,0)))</f>
        <v/>
      </c>
      <c r="E2686" s="35" t="str">
        <f ca="1">IF(C2686="","",OFFSET(Zdroj!BH$16,A2671-1,0))</f>
        <v/>
      </c>
      <c r="F2686" s="450" t="str">
        <f t="shared" ref="F2686" ca="1" si="623">IF(SUM(E2686:E2687)=0,"",SUM(E2686:E2687))</f>
        <v/>
      </c>
      <c r="G2686" s="451"/>
    </row>
    <row r="2687" spans="1:7" x14ac:dyDescent="0.25">
      <c r="B2687" s="449"/>
      <c r="C2687" s="83" t="str">
        <f ca="1">IF(OFFSET(Zdroj!BI$16,A2671-1,0)=0,"",CONCATENATE("C",$A$2+1," - ",Zdroj!$BI$15))</f>
        <v/>
      </c>
      <c r="D2687" s="81" t="str">
        <f ca="1">IF(C2687="","",CONCATENATE(OFFSET(Zdroj!BI$16,A2671-1,0)))</f>
        <v/>
      </c>
      <c r="E2687" s="35" t="str">
        <f ca="1">IF(C2687="","",OFFSET(Zdroj!BJ$16,A2671-1,0))</f>
        <v/>
      </c>
      <c r="F2687" s="450"/>
      <c r="G2687" s="451"/>
    </row>
    <row r="2688" spans="1:7" x14ac:dyDescent="0.25">
      <c r="A2688">
        <f>SUM((ROW()+15)/17)</f>
        <v>159</v>
      </c>
      <c r="B2688" s="449" t="str">
        <f ca="1">IF(OFFSET(Zdroj!$B$16,A2688-1,0)&gt;0,CONCATENATE(A2688,"
","___ ","
",OFFSET(Zdroj!$B$16,A2688-1,0)),"")</f>
        <v/>
      </c>
      <c r="C2688" s="83" t="str">
        <f ca="1">IF(OFFSET(Zdroj!AI$16,A2688-1,0)=0,"",CONCATENATE("A",$A$2," - ",Zdroj!$AI$15))</f>
        <v/>
      </c>
      <c r="D2688" s="81" t="str">
        <f ca="1">IF(C2688="","",CONCATENATE(OFFSET(Zdroj!AI$16,A2688-1,0)," - ",OFFSET(Zdroj!BK$16,A2688-1,0)))</f>
        <v/>
      </c>
      <c r="E2688" s="35" t="str">
        <f ca="1">IF(C2688="","",OFFSET(Zdroj!BL$16,A2688-1,0))</f>
        <v/>
      </c>
      <c r="F2688" s="450" t="str">
        <f t="shared" ref="F2688" ca="1" si="624">IF(SUM(E2688:E2693)=0,"",SUM(E2688:E2693))</f>
        <v/>
      </c>
      <c r="G2688" s="451" t="str">
        <f t="shared" ref="G2688" ca="1" si="625">IF(SUM(E2688:E2704)=0,"",SUM(E2688:E2704))</f>
        <v/>
      </c>
    </row>
    <row r="2689" spans="2:7" x14ac:dyDescent="0.25">
      <c r="B2689" s="449"/>
      <c r="C2689" s="83" t="str">
        <f ca="1">IF(OFFSET(Zdroj!AJ$16,A2688-1,0)=0,"",CONCATENATE("A",$A$2+1," - ",Zdroj!$AJ$15))</f>
        <v/>
      </c>
      <c r="D2689" s="81" t="str">
        <f ca="1">IF(C2689="","",CONCATENATE(OFFSET(Zdroj!AJ$16,A2688-1,0)," - ",OFFSET(Zdroj!BM$16,A2688-1,0)))</f>
        <v/>
      </c>
      <c r="E2689" s="35" t="str">
        <f ca="1">IF(C2689="","",OFFSET(Zdroj!BN$16,A2688-1,0))</f>
        <v/>
      </c>
      <c r="F2689" s="450"/>
      <c r="G2689" s="451"/>
    </row>
    <row r="2690" spans="2:7" x14ac:dyDescent="0.25">
      <c r="B2690" s="449"/>
      <c r="C2690" s="83" t="str">
        <f ca="1">IF(OFFSET(Zdroj!AK$16,A2688-1,0)=0,"",CONCATENATE("A",$A$2+2," - ",Zdroj!$AK$15))</f>
        <v/>
      </c>
      <c r="D2690" s="81" t="str">
        <f ca="1">IF(C2690="","",CONCATENATE(OFFSET(Zdroj!AK$16,A2688-1,0)," - ",OFFSET(Zdroj!BO$16,A2688-1,0)))</f>
        <v/>
      </c>
      <c r="E2690" s="35" t="str">
        <f ca="1">IF(C2690="","",OFFSET(Zdroj!BP$16,A2688-1,0))</f>
        <v/>
      </c>
      <c r="F2690" s="450"/>
      <c r="G2690" s="451"/>
    </row>
    <row r="2691" spans="2:7" x14ac:dyDescent="0.25">
      <c r="B2691" s="449"/>
      <c r="C2691" s="83" t="str">
        <f ca="1">IF(OFFSET(Zdroj!AL$16,A2688-1,0)=0,"",CONCATENATE("A",$A$2+3," - ",Zdroj!$AL$15))</f>
        <v/>
      </c>
      <c r="D2691" s="81" t="str">
        <f ca="1">IF(C2691="","",CONCATENATE(OFFSET(Zdroj!AL$16,A2688-1,0)," - ",OFFSET(Zdroj!BQ$16,A2688-1,0)))</f>
        <v/>
      </c>
      <c r="E2691" s="35" t="str">
        <f ca="1">IF(C2691="","",OFFSET(Zdroj!BR$16,A2688-1,0))</f>
        <v/>
      </c>
      <c r="F2691" s="450"/>
      <c r="G2691" s="451"/>
    </row>
    <row r="2692" spans="2:7" x14ac:dyDescent="0.25">
      <c r="B2692" s="449"/>
      <c r="C2692" s="83" t="str">
        <f ca="1">IF(OFFSET(Zdroj!AM$16,A2688-1,0)=0,"",CONCATENATE("A",$A$2+4," - ",Zdroj!$AM$15))</f>
        <v/>
      </c>
      <c r="D2692" s="81" t="str">
        <f ca="1">IF(C2692="","",CONCATENATE(OFFSET(Zdroj!AM$16,A2688-1,0)," - ",OFFSET(Zdroj!BS$16,A2688-1,0)))</f>
        <v/>
      </c>
      <c r="E2692" s="35" t="str">
        <f ca="1">IF(C2692="","",OFFSET(Zdroj!BT$16,A2688-1,0))</f>
        <v/>
      </c>
      <c r="F2692" s="450"/>
      <c r="G2692" s="451"/>
    </row>
    <row r="2693" spans="2:7" x14ac:dyDescent="0.25">
      <c r="B2693" s="449"/>
      <c r="C2693" s="83" t="str">
        <f ca="1">IF(OFFSET(Zdroj!AN$16,A2688-1,0)=0,"",CONCATENATE("A",$A$2+5," - ",Zdroj!$AN$15))</f>
        <v/>
      </c>
      <c r="D2693" s="81" t="str">
        <f ca="1">IF(C2693="","",CONCATENATE(OFFSET(Zdroj!AN$16,A2688-1,0)," - ",OFFSET(Zdroj!BU$16,A2688-1,0)))</f>
        <v/>
      </c>
      <c r="E2693" s="35" t="str">
        <f ca="1">IF(C2693="","",OFFSET(Zdroj!BV$16,A2688-1,0))</f>
        <v/>
      </c>
      <c r="F2693" s="450"/>
      <c r="G2693" s="451"/>
    </row>
    <row r="2694" spans="2:7" x14ac:dyDescent="0.25">
      <c r="B2694" s="449"/>
      <c r="C2694" s="83" t="str">
        <f ca="1">IF(OFFSET(Zdroj!AO$16,A2688-1,0)=0,"",CONCATENATE("B",$A$2," - ",Zdroj!$AO$15))</f>
        <v/>
      </c>
      <c r="D2694" s="81" t="str">
        <f ca="1">IF(C2694="","",CONCATENATE(OFFSET(Zdroj!AO$16,A2688-1,0)))</f>
        <v/>
      </c>
      <c r="E2694" s="35" t="str">
        <f ca="1">IF(C2694="","",OFFSET(Zdroj!AP$16,A2688-1,0))</f>
        <v/>
      </c>
      <c r="F2694" s="450" t="str">
        <f t="shared" ref="F2694" ca="1" si="626">IF(SUM(E2694:E2702)=0,"",SUM(E2694:E2702))</f>
        <v/>
      </c>
      <c r="G2694" s="451"/>
    </row>
    <row r="2695" spans="2:7" x14ac:dyDescent="0.25">
      <c r="B2695" s="449"/>
      <c r="C2695" s="83" t="str">
        <f ca="1">IF(OFFSET(Zdroj!AQ$16,A2688-1,0)=0,"",CONCATENATE("B",$A$2+1," - ",Zdroj!$AQ$15))</f>
        <v/>
      </c>
      <c r="D2695" s="81" t="str">
        <f ca="1">IF(C2695="","",CONCATENATE(OFFSET(Zdroj!AQ$16,A2688-1,0)))</f>
        <v/>
      </c>
      <c r="E2695" s="35" t="str">
        <f ca="1">IF(C2695="","",OFFSET(Zdroj!AR$16,A2688-1,0))</f>
        <v/>
      </c>
      <c r="F2695" s="450"/>
      <c r="G2695" s="451"/>
    </row>
    <row r="2696" spans="2:7" x14ac:dyDescent="0.25">
      <c r="B2696" s="449"/>
      <c r="C2696" s="83" t="str">
        <f ca="1">IF(OFFSET(Zdroj!AS$16,A2688-1,0)=0,"",CONCATENATE("B",$A$2+2," - ",Zdroj!$AS$15))</f>
        <v/>
      </c>
      <c r="D2696" s="81" t="str">
        <f ca="1">IF(C2696="","",CONCATENATE(OFFSET(Zdroj!AS$16,A2688-1,0)))</f>
        <v/>
      </c>
      <c r="E2696" s="35" t="str">
        <f ca="1">IF(C2696="","",OFFSET(Zdroj!AT$16,A2688-1,0))</f>
        <v/>
      </c>
      <c r="F2696" s="450"/>
      <c r="G2696" s="451"/>
    </row>
    <row r="2697" spans="2:7" x14ac:dyDescent="0.25">
      <c r="B2697" s="449"/>
      <c r="C2697" s="83" t="str">
        <f ca="1">IF(OFFSET(Zdroj!AU$16,A2688-1,0)=0,"",CONCATENATE("B",$A$2+3," - ",Zdroj!$AU$15))</f>
        <v/>
      </c>
      <c r="D2697" s="81" t="str">
        <f ca="1">IF(C2697="","",CONCATENATE(OFFSET(Zdroj!AU$16,A2688-1,0)))</f>
        <v/>
      </c>
      <c r="E2697" s="35" t="str">
        <f ca="1">IF(C2697="","",OFFSET(Zdroj!AV$16,A2688-1,0))</f>
        <v/>
      </c>
      <c r="F2697" s="450"/>
      <c r="G2697" s="451"/>
    </row>
    <row r="2698" spans="2:7" x14ac:dyDescent="0.25">
      <c r="B2698" s="449"/>
      <c r="C2698" s="83" t="str">
        <f ca="1">IF(OFFSET(Zdroj!AW$16,A2688-1,0)=0,"",CONCATENATE("B",$A$2+4," - ",Zdroj!$AW$15))</f>
        <v/>
      </c>
      <c r="D2698" s="81" t="str">
        <f ca="1">IF(C2698="","",CONCATENATE(OFFSET(Zdroj!AW$16,A2688-1,0)))</f>
        <v/>
      </c>
      <c r="E2698" s="35" t="str">
        <f ca="1">IF(C2698="","",OFFSET(Zdroj!AX$16,A2688-1,0))</f>
        <v/>
      </c>
      <c r="F2698" s="450"/>
      <c r="G2698" s="451"/>
    </row>
    <row r="2699" spans="2:7" x14ac:dyDescent="0.25">
      <c r="B2699" s="449"/>
      <c r="C2699" s="83" t="str">
        <f ca="1">IF(OFFSET(Zdroj!AY$16,A2688-1,0)=0,"",CONCATENATE("B",$A$2+5," - ",Zdroj!$AY$15))</f>
        <v/>
      </c>
      <c r="D2699" s="81" t="str">
        <f ca="1">IF(C2699="","",CONCATENATE(OFFSET(Zdroj!AY$16,A2688-1,0)))</f>
        <v/>
      </c>
      <c r="E2699" s="35" t="str">
        <f ca="1">IF(C2699="","",OFFSET(Zdroj!AZ$16,A2688-1,0))</f>
        <v/>
      </c>
      <c r="F2699" s="450"/>
      <c r="G2699" s="451"/>
    </row>
    <row r="2700" spans="2:7" x14ac:dyDescent="0.25">
      <c r="B2700" s="449"/>
      <c r="C2700" s="83" t="str">
        <f ca="1">IF(OFFSET(Zdroj!BA$16,A2688-1,0)=0,"",CONCATENATE("B",$A$2+6," - ",Zdroj!$BA$15))</f>
        <v/>
      </c>
      <c r="D2700" s="81" t="str">
        <f ca="1">IF(C2700="","",CONCATENATE(OFFSET(Zdroj!BA$16,A2688-1,0)))</f>
        <v/>
      </c>
      <c r="E2700" s="35" t="str">
        <f ca="1">IF(C2700="","",OFFSET(Zdroj!BB$16,A2688-1,0))</f>
        <v/>
      </c>
      <c r="F2700" s="450"/>
      <c r="G2700" s="451"/>
    </row>
    <row r="2701" spans="2:7" x14ac:dyDescent="0.25">
      <c r="B2701" s="449"/>
      <c r="C2701" s="83" t="str">
        <f ca="1">IF(OFFSET(Zdroj!BC$16,A2688-1,0)=0,"",CONCATENATE("B",$A$2+7," - ",Zdroj!$BC$15))</f>
        <v/>
      </c>
      <c r="D2701" s="81" t="str">
        <f ca="1">IF(C2701="","",CONCATENATE(OFFSET(Zdroj!BC$16,A2688-1,0)))</f>
        <v/>
      </c>
      <c r="E2701" s="35" t="str">
        <f ca="1">IF(C2701="","",OFFSET(Zdroj!BD$16,A2688-1,0))</f>
        <v/>
      </c>
      <c r="F2701" s="450"/>
      <c r="G2701" s="451"/>
    </row>
    <row r="2702" spans="2:7" x14ac:dyDescent="0.25">
      <c r="B2702" s="449"/>
      <c r="C2702" s="83" t="str">
        <f ca="1">IF(OFFSET(Zdroj!BE$16,A2688-1,0)=0,"",CONCATENATE("B",$A$2+8," - ",Zdroj!$BE$15))</f>
        <v/>
      </c>
      <c r="D2702" s="81" t="str">
        <f ca="1">IF(C2702="","",CONCATENATE(OFFSET(Zdroj!BE$16,A2688-1,0)))</f>
        <v/>
      </c>
      <c r="E2702" s="35" t="str">
        <f ca="1">IF(C2702="","",OFFSET(Zdroj!BF$16,A2688-1,0))</f>
        <v/>
      </c>
      <c r="F2702" s="450"/>
      <c r="G2702" s="451"/>
    </row>
    <row r="2703" spans="2:7" x14ac:dyDescent="0.25">
      <c r="B2703" s="449"/>
      <c r="C2703" s="83" t="str">
        <f ca="1">IF(OFFSET(Zdroj!BG$16,A2688-1,0)=0,"",CONCATENATE("C",$A$2," - ",Zdroj!$BG$15))</f>
        <v/>
      </c>
      <c r="D2703" s="81" t="str">
        <f ca="1">IF(C2703="","",CONCATENATE(OFFSET(Zdroj!BG$16,A2688-1,0)))</f>
        <v/>
      </c>
      <c r="E2703" s="35" t="str">
        <f ca="1">IF(C2703="","",OFFSET(Zdroj!BH$16,A2688-1,0))</f>
        <v/>
      </c>
      <c r="F2703" s="450" t="str">
        <f t="shared" ref="F2703" ca="1" si="627">IF(SUM(E2703:E2704)=0,"",SUM(E2703:E2704))</f>
        <v/>
      </c>
      <c r="G2703" s="451"/>
    </row>
    <row r="2704" spans="2:7" x14ac:dyDescent="0.25">
      <c r="B2704" s="449"/>
      <c r="C2704" s="83" t="str">
        <f ca="1">IF(OFFSET(Zdroj!BI$16,A2688-1,0)=0,"",CONCATENATE("C",$A$2+1," - ",Zdroj!$BI$15))</f>
        <v/>
      </c>
      <c r="D2704" s="81" t="str">
        <f ca="1">IF(C2704="","",CONCATENATE(OFFSET(Zdroj!BI$16,A2688-1,0)))</f>
        <v/>
      </c>
      <c r="E2704" s="35" t="str">
        <f ca="1">IF(C2704="","",OFFSET(Zdroj!BJ$16,A2688-1,0))</f>
        <v/>
      </c>
      <c r="F2704" s="450"/>
      <c r="G2704" s="451"/>
    </row>
    <row r="2705" spans="1:7" x14ac:dyDescent="0.25">
      <c r="A2705">
        <f>SUM((ROW()+15)/17)</f>
        <v>160</v>
      </c>
      <c r="B2705" s="449" t="str">
        <f ca="1">IF(OFFSET(Zdroj!$B$16,A2705-1,0)&gt;0,CONCATENATE(A2705,"
","___ ","
",OFFSET(Zdroj!$B$16,A2705-1,0)),"")</f>
        <v/>
      </c>
      <c r="C2705" s="83" t="str">
        <f ca="1">IF(OFFSET(Zdroj!AI$16,A2705-1,0)=0,"",CONCATENATE("A",$A$2," - ",Zdroj!$AI$15))</f>
        <v/>
      </c>
      <c r="D2705" s="81" t="str">
        <f ca="1">IF(C2705="","",CONCATENATE(OFFSET(Zdroj!AI$16,A2705-1,0)," - ",OFFSET(Zdroj!BK$16,A2705-1,0)))</f>
        <v/>
      </c>
      <c r="E2705" s="35" t="str">
        <f ca="1">IF(C2705="","",OFFSET(Zdroj!BL$16,A2705-1,0))</f>
        <v/>
      </c>
      <c r="F2705" s="450" t="str">
        <f t="shared" ref="F2705" ca="1" si="628">IF(SUM(E2705:E2710)=0,"",SUM(E2705:E2710))</f>
        <v/>
      </c>
      <c r="G2705" s="451" t="str">
        <f t="shared" ref="G2705" ca="1" si="629">IF(SUM(E2705:E2721)=0,"",SUM(E2705:E2721))</f>
        <v/>
      </c>
    </row>
    <row r="2706" spans="1:7" x14ac:dyDescent="0.25">
      <c r="B2706" s="449"/>
      <c r="C2706" s="83" t="str">
        <f ca="1">IF(OFFSET(Zdroj!AJ$16,A2705-1,0)=0,"",CONCATENATE("A",$A$2+1," - ",Zdroj!$AJ$15))</f>
        <v/>
      </c>
      <c r="D2706" s="81" t="str">
        <f ca="1">IF(C2706="","",CONCATENATE(OFFSET(Zdroj!AJ$16,A2705-1,0)," - ",OFFSET(Zdroj!BM$16,A2705-1,0)))</f>
        <v/>
      </c>
      <c r="E2706" s="35" t="str">
        <f ca="1">IF(C2706="","",OFFSET(Zdroj!BN$16,A2705-1,0))</f>
        <v/>
      </c>
      <c r="F2706" s="450"/>
      <c r="G2706" s="451"/>
    </row>
    <row r="2707" spans="1:7" x14ac:dyDescent="0.25">
      <c r="B2707" s="449"/>
      <c r="C2707" s="83" t="str">
        <f ca="1">IF(OFFSET(Zdroj!AK$16,A2705-1,0)=0,"",CONCATENATE("A",$A$2+2," - ",Zdroj!$AK$15))</f>
        <v/>
      </c>
      <c r="D2707" s="81" t="str">
        <f ca="1">IF(C2707="","",CONCATENATE(OFFSET(Zdroj!AK$16,A2705-1,0)," - ",OFFSET(Zdroj!BO$16,A2705-1,0)))</f>
        <v/>
      </c>
      <c r="E2707" s="35" t="str">
        <f ca="1">IF(C2707="","",OFFSET(Zdroj!BP$16,A2705-1,0))</f>
        <v/>
      </c>
      <c r="F2707" s="450"/>
      <c r="G2707" s="451"/>
    </row>
    <row r="2708" spans="1:7" x14ac:dyDescent="0.25">
      <c r="B2708" s="449"/>
      <c r="C2708" s="83" t="str">
        <f ca="1">IF(OFFSET(Zdroj!AL$16,A2705-1,0)=0,"",CONCATENATE("A",$A$2+3," - ",Zdroj!$AL$15))</f>
        <v/>
      </c>
      <c r="D2708" s="81" t="str">
        <f ca="1">IF(C2708="","",CONCATENATE(OFFSET(Zdroj!AL$16,A2705-1,0)," - ",OFFSET(Zdroj!BQ$16,A2705-1,0)))</f>
        <v/>
      </c>
      <c r="E2708" s="35" t="str">
        <f ca="1">IF(C2708="","",OFFSET(Zdroj!BR$16,A2705-1,0))</f>
        <v/>
      </c>
      <c r="F2708" s="450"/>
      <c r="G2708" s="451"/>
    </row>
    <row r="2709" spans="1:7" x14ac:dyDescent="0.25">
      <c r="B2709" s="449"/>
      <c r="C2709" s="83" t="str">
        <f ca="1">IF(OFFSET(Zdroj!AM$16,A2705-1,0)=0,"",CONCATENATE("A",$A$2+4," - ",Zdroj!$AM$15))</f>
        <v/>
      </c>
      <c r="D2709" s="81" t="str">
        <f ca="1">IF(C2709="","",CONCATENATE(OFFSET(Zdroj!AM$16,A2705-1,0)," - ",OFFSET(Zdroj!BS$16,A2705-1,0)))</f>
        <v/>
      </c>
      <c r="E2709" s="35" t="str">
        <f ca="1">IF(C2709="","",OFFSET(Zdroj!BT$16,A2705-1,0))</f>
        <v/>
      </c>
      <c r="F2709" s="450"/>
      <c r="G2709" s="451"/>
    </row>
    <row r="2710" spans="1:7" x14ac:dyDescent="0.25">
      <c r="B2710" s="449"/>
      <c r="C2710" s="83" t="str">
        <f ca="1">IF(OFFSET(Zdroj!AN$16,A2705-1,0)=0,"",CONCATENATE("A",$A$2+5," - ",Zdroj!$AN$15))</f>
        <v/>
      </c>
      <c r="D2710" s="81" t="str">
        <f ca="1">IF(C2710="","",CONCATENATE(OFFSET(Zdroj!AN$16,A2705-1,0)," - ",OFFSET(Zdroj!BU$16,A2705-1,0)))</f>
        <v/>
      </c>
      <c r="E2710" s="35" t="str">
        <f ca="1">IF(C2710="","",OFFSET(Zdroj!BV$16,A2705-1,0))</f>
        <v/>
      </c>
      <c r="F2710" s="450"/>
      <c r="G2710" s="451"/>
    </row>
    <row r="2711" spans="1:7" x14ac:dyDescent="0.25">
      <c r="B2711" s="449"/>
      <c r="C2711" s="83" t="str">
        <f ca="1">IF(OFFSET(Zdroj!AO$16,A2705-1,0)=0,"",CONCATENATE("B",$A$2," - ",Zdroj!$AO$15))</f>
        <v/>
      </c>
      <c r="D2711" s="81" t="str">
        <f ca="1">IF(C2711="","",CONCATENATE(OFFSET(Zdroj!AO$16,A2705-1,0)))</f>
        <v/>
      </c>
      <c r="E2711" s="35" t="str">
        <f ca="1">IF(C2711="","",OFFSET(Zdroj!AP$16,A2705-1,0))</f>
        <v/>
      </c>
      <c r="F2711" s="450" t="str">
        <f t="shared" ref="F2711" ca="1" si="630">IF(SUM(E2711:E2719)=0,"",SUM(E2711:E2719))</f>
        <v/>
      </c>
      <c r="G2711" s="451"/>
    </row>
    <row r="2712" spans="1:7" x14ac:dyDescent="0.25">
      <c r="B2712" s="449"/>
      <c r="C2712" s="83" t="str">
        <f ca="1">IF(OFFSET(Zdroj!AQ$16,A2705-1,0)=0,"",CONCATENATE("B",$A$2+1," - ",Zdroj!$AQ$15))</f>
        <v/>
      </c>
      <c r="D2712" s="81" t="str">
        <f ca="1">IF(C2712="","",CONCATENATE(OFFSET(Zdroj!AQ$16,A2705-1,0)))</f>
        <v/>
      </c>
      <c r="E2712" s="35" t="str">
        <f ca="1">IF(C2712="","",OFFSET(Zdroj!AR$16,A2705-1,0))</f>
        <v/>
      </c>
      <c r="F2712" s="450"/>
      <c r="G2712" s="451"/>
    </row>
    <row r="2713" spans="1:7" x14ac:dyDescent="0.25">
      <c r="B2713" s="449"/>
      <c r="C2713" s="83" t="str">
        <f ca="1">IF(OFFSET(Zdroj!AS$16,A2705-1,0)=0,"",CONCATENATE("B",$A$2+2," - ",Zdroj!$AS$15))</f>
        <v/>
      </c>
      <c r="D2713" s="81" t="str">
        <f ca="1">IF(C2713="","",CONCATENATE(OFFSET(Zdroj!AS$16,A2705-1,0)))</f>
        <v/>
      </c>
      <c r="E2713" s="35" t="str">
        <f ca="1">IF(C2713="","",OFFSET(Zdroj!AT$16,A2705-1,0))</f>
        <v/>
      </c>
      <c r="F2713" s="450"/>
      <c r="G2713" s="451"/>
    </row>
    <row r="2714" spans="1:7" x14ac:dyDescent="0.25">
      <c r="B2714" s="449"/>
      <c r="C2714" s="83" t="str">
        <f ca="1">IF(OFFSET(Zdroj!AU$16,A2705-1,0)=0,"",CONCATENATE("B",$A$2+3," - ",Zdroj!$AU$15))</f>
        <v/>
      </c>
      <c r="D2714" s="81" t="str">
        <f ca="1">IF(C2714="","",CONCATENATE(OFFSET(Zdroj!AU$16,A2705-1,0)))</f>
        <v/>
      </c>
      <c r="E2714" s="35" t="str">
        <f ca="1">IF(C2714="","",OFFSET(Zdroj!AV$16,A2705-1,0))</f>
        <v/>
      </c>
      <c r="F2714" s="450"/>
      <c r="G2714" s="451"/>
    </row>
    <row r="2715" spans="1:7" x14ac:dyDescent="0.25">
      <c r="B2715" s="449"/>
      <c r="C2715" s="83" t="str">
        <f ca="1">IF(OFFSET(Zdroj!AW$16,A2705-1,0)=0,"",CONCATENATE("B",$A$2+4," - ",Zdroj!$AW$15))</f>
        <v/>
      </c>
      <c r="D2715" s="81" t="str">
        <f ca="1">IF(C2715="","",CONCATENATE(OFFSET(Zdroj!AW$16,A2705-1,0)))</f>
        <v/>
      </c>
      <c r="E2715" s="35" t="str">
        <f ca="1">IF(C2715="","",OFFSET(Zdroj!AX$16,A2705-1,0))</f>
        <v/>
      </c>
      <c r="F2715" s="450"/>
      <c r="G2715" s="451"/>
    </row>
    <row r="2716" spans="1:7" x14ac:dyDescent="0.25">
      <c r="B2716" s="449"/>
      <c r="C2716" s="83" t="str">
        <f ca="1">IF(OFFSET(Zdroj!AY$16,A2705-1,0)=0,"",CONCATENATE("B",$A$2+5," - ",Zdroj!$AY$15))</f>
        <v/>
      </c>
      <c r="D2716" s="81" t="str">
        <f ca="1">IF(C2716="","",CONCATENATE(OFFSET(Zdroj!AY$16,A2705-1,0)))</f>
        <v/>
      </c>
      <c r="E2716" s="35" t="str">
        <f ca="1">IF(C2716="","",OFFSET(Zdroj!AZ$16,A2705-1,0))</f>
        <v/>
      </c>
      <c r="F2716" s="450"/>
      <c r="G2716" s="451"/>
    </row>
    <row r="2717" spans="1:7" x14ac:dyDescent="0.25">
      <c r="B2717" s="449"/>
      <c r="C2717" s="83" t="str">
        <f ca="1">IF(OFFSET(Zdroj!BA$16,A2705-1,0)=0,"",CONCATENATE("B",$A$2+6," - ",Zdroj!$BA$15))</f>
        <v/>
      </c>
      <c r="D2717" s="81" t="str">
        <f ca="1">IF(C2717="","",CONCATENATE(OFFSET(Zdroj!BA$16,A2705-1,0)))</f>
        <v/>
      </c>
      <c r="E2717" s="35" t="str">
        <f ca="1">IF(C2717="","",OFFSET(Zdroj!BB$16,A2705-1,0))</f>
        <v/>
      </c>
      <c r="F2717" s="450"/>
      <c r="G2717" s="451"/>
    </row>
    <row r="2718" spans="1:7" x14ac:dyDescent="0.25">
      <c r="B2718" s="449"/>
      <c r="C2718" s="83" t="str">
        <f ca="1">IF(OFFSET(Zdroj!BC$16,A2705-1,0)=0,"",CONCATENATE("B",$A$2+7," - ",Zdroj!$BC$15))</f>
        <v/>
      </c>
      <c r="D2718" s="81" t="str">
        <f ca="1">IF(C2718="","",CONCATENATE(OFFSET(Zdroj!BC$16,A2705-1,0)))</f>
        <v/>
      </c>
      <c r="E2718" s="35" t="str">
        <f ca="1">IF(C2718="","",OFFSET(Zdroj!BD$16,A2705-1,0))</f>
        <v/>
      </c>
      <c r="F2718" s="450"/>
      <c r="G2718" s="451"/>
    </row>
    <row r="2719" spans="1:7" x14ac:dyDescent="0.25">
      <c r="B2719" s="449"/>
      <c r="C2719" s="83" t="str">
        <f ca="1">IF(OFFSET(Zdroj!BE$16,A2705-1,0)=0,"",CONCATENATE("B",$A$2+8," - ",Zdroj!$BE$15))</f>
        <v/>
      </c>
      <c r="D2719" s="81" t="str">
        <f ca="1">IF(C2719="","",CONCATENATE(OFFSET(Zdroj!BE$16,A2705-1,0)))</f>
        <v/>
      </c>
      <c r="E2719" s="35" t="str">
        <f ca="1">IF(C2719="","",OFFSET(Zdroj!BF$16,A2705-1,0))</f>
        <v/>
      </c>
      <c r="F2719" s="450"/>
      <c r="G2719" s="451"/>
    </row>
    <row r="2720" spans="1:7" x14ac:dyDescent="0.25">
      <c r="B2720" s="449"/>
      <c r="C2720" s="83" t="str">
        <f ca="1">IF(OFFSET(Zdroj!BG$16,A2705-1,0)=0,"",CONCATENATE("C",$A$2," - ",Zdroj!$BG$15))</f>
        <v/>
      </c>
      <c r="D2720" s="81" t="str">
        <f ca="1">IF(C2720="","",CONCATENATE(OFFSET(Zdroj!BG$16,A2705-1,0)))</f>
        <v/>
      </c>
      <c r="E2720" s="35" t="str">
        <f ca="1">IF(C2720="","",OFFSET(Zdroj!BH$16,A2705-1,0))</f>
        <v/>
      </c>
      <c r="F2720" s="450" t="str">
        <f t="shared" ref="F2720" ca="1" si="631">IF(SUM(E2720:E2721)=0,"",SUM(E2720:E2721))</f>
        <v/>
      </c>
      <c r="G2720" s="451"/>
    </row>
    <row r="2721" spans="1:7" x14ac:dyDescent="0.25">
      <c r="B2721" s="449"/>
      <c r="C2721" s="83" t="str">
        <f ca="1">IF(OFFSET(Zdroj!BI$16,A2705-1,0)=0,"",CONCATENATE("C",$A$2+1," - ",Zdroj!$BI$15))</f>
        <v/>
      </c>
      <c r="D2721" s="81" t="str">
        <f ca="1">IF(C2721="","",CONCATENATE(OFFSET(Zdroj!BI$16,A2705-1,0)))</f>
        <v/>
      </c>
      <c r="E2721" s="35" t="str">
        <f ca="1">IF(C2721="","",OFFSET(Zdroj!BJ$16,A2705-1,0))</f>
        <v/>
      </c>
      <c r="F2721" s="450"/>
      <c r="G2721" s="451"/>
    </row>
    <row r="2722" spans="1:7" x14ac:dyDescent="0.25">
      <c r="A2722">
        <f>SUM((ROW()+15)/17)</f>
        <v>161</v>
      </c>
      <c r="B2722" s="449" t="str">
        <f ca="1">IF(OFFSET(Zdroj!$B$16,A2722-1,0)&gt;0,CONCATENATE(A2722,"
","___ ","
",OFFSET(Zdroj!$B$16,A2722-1,0)),"")</f>
        <v/>
      </c>
      <c r="C2722" s="83" t="str">
        <f ca="1">IF(OFFSET(Zdroj!AI$16,A2722-1,0)=0,"",CONCATENATE("A",$A$2," - ",Zdroj!$AI$15))</f>
        <v/>
      </c>
      <c r="D2722" s="81" t="str">
        <f ca="1">IF(C2722="","",CONCATENATE(OFFSET(Zdroj!AI$16,A2722-1,0)," - ",OFFSET(Zdroj!BK$16,A2722-1,0)))</f>
        <v/>
      </c>
      <c r="E2722" s="35" t="str">
        <f ca="1">IF(C2722="","",OFFSET(Zdroj!BL$16,A2722-1,0))</f>
        <v/>
      </c>
      <c r="F2722" s="450" t="str">
        <f t="shared" ref="F2722" ca="1" si="632">IF(SUM(E2722:E2727)=0,"",SUM(E2722:E2727))</f>
        <v/>
      </c>
      <c r="G2722" s="451" t="str">
        <f t="shared" ref="G2722" ca="1" si="633">IF(SUM(E2722:E2738)=0,"",SUM(E2722:E2738))</f>
        <v/>
      </c>
    </row>
    <row r="2723" spans="1:7" x14ac:dyDescent="0.25">
      <c r="B2723" s="449"/>
      <c r="C2723" s="83" t="str">
        <f ca="1">IF(OFFSET(Zdroj!AJ$16,A2722-1,0)=0,"",CONCATENATE("A",$A$2+1," - ",Zdroj!$AJ$15))</f>
        <v/>
      </c>
      <c r="D2723" s="81" t="str">
        <f ca="1">IF(C2723="","",CONCATENATE(OFFSET(Zdroj!AJ$16,A2722-1,0)," - ",OFFSET(Zdroj!BM$16,A2722-1,0)))</f>
        <v/>
      </c>
      <c r="E2723" s="35" t="str">
        <f ca="1">IF(C2723="","",OFFSET(Zdroj!BN$16,A2722-1,0))</f>
        <v/>
      </c>
      <c r="F2723" s="450"/>
      <c r="G2723" s="451"/>
    </row>
    <row r="2724" spans="1:7" x14ac:dyDescent="0.25">
      <c r="B2724" s="449"/>
      <c r="C2724" s="83" t="str">
        <f ca="1">IF(OFFSET(Zdroj!AK$16,A2722-1,0)=0,"",CONCATENATE("A",$A$2+2," - ",Zdroj!$AK$15))</f>
        <v/>
      </c>
      <c r="D2724" s="81" t="str">
        <f ca="1">IF(C2724="","",CONCATENATE(OFFSET(Zdroj!AK$16,A2722-1,0)," - ",OFFSET(Zdroj!BO$16,A2722-1,0)))</f>
        <v/>
      </c>
      <c r="E2724" s="35" t="str">
        <f ca="1">IF(C2724="","",OFFSET(Zdroj!BP$16,A2722-1,0))</f>
        <v/>
      </c>
      <c r="F2724" s="450"/>
      <c r="G2724" s="451"/>
    </row>
    <row r="2725" spans="1:7" x14ac:dyDescent="0.25">
      <c r="B2725" s="449"/>
      <c r="C2725" s="83" t="str">
        <f ca="1">IF(OFFSET(Zdroj!AL$16,A2722-1,0)=0,"",CONCATENATE("A",$A$2+3," - ",Zdroj!$AL$15))</f>
        <v/>
      </c>
      <c r="D2725" s="81" t="str">
        <f ca="1">IF(C2725="","",CONCATENATE(OFFSET(Zdroj!AL$16,A2722-1,0)," - ",OFFSET(Zdroj!BQ$16,A2722-1,0)))</f>
        <v/>
      </c>
      <c r="E2725" s="35" t="str">
        <f ca="1">IF(C2725="","",OFFSET(Zdroj!BR$16,A2722-1,0))</f>
        <v/>
      </c>
      <c r="F2725" s="450"/>
      <c r="G2725" s="451"/>
    </row>
    <row r="2726" spans="1:7" x14ac:dyDescent="0.25">
      <c r="B2726" s="449"/>
      <c r="C2726" s="83" t="str">
        <f ca="1">IF(OFFSET(Zdroj!AM$16,A2722-1,0)=0,"",CONCATENATE("A",$A$2+4," - ",Zdroj!$AM$15))</f>
        <v/>
      </c>
      <c r="D2726" s="81" t="str">
        <f ca="1">IF(C2726="","",CONCATENATE(OFFSET(Zdroj!AM$16,A2722-1,0)," - ",OFFSET(Zdroj!BS$16,A2722-1,0)))</f>
        <v/>
      </c>
      <c r="E2726" s="35" t="str">
        <f ca="1">IF(C2726="","",OFFSET(Zdroj!BT$16,A2722-1,0))</f>
        <v/>
      </c>
      <c r="F2726" s="450"/>
      <c r="G2726" s="451"/>
    </row>
    <row r="2727" spans="1:7" x14ac:dyDescent="0.25">
      <c r="B2727" s="449"/>
      <c r="C2727" s="83" t="str">
        <f ca="1">IF(OFFSET(Zdroj!AN$16,A2722-1,0)=0,"",CONCATENATE("A",$A$2+5," - ",Zdroj!$AN$15))</f>
        <v/>
      </c>
      <c r="D2727" s="81" t="str">
        <f ca="1">IF(C2727="","",CONCATENATE(OFFSET(Zdroj!AN$16,A2722-1,0)," - ",OFFSET(Zdroj!BU$16,A2722-1,0)))</f>
        <v/>
      </c>
      <c r="E2727" s="35" t="str">
        <f ca="1">IF(C2727="","",OFFSET(Zdroj!BV$16,A2722-1,0))</f>
        <v/>
      </c>
      <c r="F2727" s="450"/>
      <c r="G2727" s="451"/>
    </row>
    <row r="2728" spans="1:7" x14ac:dyDescent="0.25">
      <c r="B2728" s="449"/>
      <c r="C2728" s="83" t="str">
        <f ca="1">IF(OFFSET(Zdroj!AO$16,A2722-1,0)=0,"",CONCATENATE("B",$A$2," - ",Zdroj!$AO$15))</f>
        <v/>
      </c>
      <c r="D2728" s="81" t="str">
        <f ca="1">IF(C2728="","",CONCATENATE(OFFSET(Zdroj!AO$16,A2722-1,0)))</f>
        <v/>
      </c>
      <c r="E2728" s="35" t="str">
        <f ca="1">IF(C2728="","",OFFSET(Zdroj!AP$16,A2722-1,0))</f>
        <v/>
      </c>
      <c r="F2728" s="450" t="str">
        <f t="shared" ref="F2728" ca="1" si="634">IF(SUM(E2728:E2736)=0,"",SUM(E2728:E2736))</f>
        <v/>
      </c>
      <c r="G2728" s="451"/>
    </row>
    <row r="2729" spans="1:7" x14ac:dyDescent="0.25">
      <c r="B2729" s="449"/>
      <c r="C2729" s="83" t="str">
        <f ca="1">IF(OFFSET(Zdroj!AQ$16,A2722-1,0)=0,"",CONCATENATE("B",$A$2+1," - ",Zdroj!$AQ$15))</f>
        <v/>
      </c>
      <c r="D2729" s="81" t="str">
        <f ca="1">IF(C2729="","",CONCATENATE(OFFSET(Zdroj!AQ$16,A2722-1,0)))</f>
        <v/>
      </c>
      <c r="E2729" s="35" t="str">
        <f ca="1">IF(C2729="","",OFFSET(Zdroj!AR$16,A2722-1,0))</f>
        <v/>
      </c>
      <c r="F2729" s="450"/>
      <c r="G2729" s="451"/>
    </row>
    <row r="2730" spans="1:7" x14ac:dyDescent="0.25">
      <c r="B2730" s="449"/>
      <c r="C2730" s="83" t="str">
        <f ca="1">IF(OFFSET(Zdroj!AS$16,A2722-1,0)=0,"",CONCATENATE("B",$A$2+2," - ",Zdroj!$AS$15))</f>
        <v/>
      </c>
      <c r="D2730" s="81" t="str">
        <f ca="1">IF(C2730="","",CONCATENATE(OFFSET(Zdroj!AS$16,A2722-1,0)))</f>
        <v/>
      </c>
      <c r="E2730" s="35" t="str">
        <f ca="1">IF(C2730="","",OFFSET(Zdroj!AT$16,A2722-1,0))</f>
        <v/>
      </c>
      <c r="F2730" s="450"/>
      <c r="G2730" s="451"/>
    </row>
    <row r="2731" spans="1:7" x14ac:dyDescent="0.25">
      <c r="B2731" s="449"/>
      <c r="C2731" s="83" t="str">
        <f ca="1">IF(OFFSET(Zdroj!AU$16,A2722-1,0)=0,"",CONCATENATE("B",$A$2+3," - ",Zdroj!$AU$15))</f>
        <v/>
      </c>
      <c r="D2731" s="81" t="str">
        <f ca="1">IF(C2731="","",CONCATENATE(OFFSET(Zdroj!AU$16,A2722-1,0)))</f>
        <v/>
      </c>
      <c r="E2731" s="35" t="str">
        <f ca="1">IF(C2731="","",OFFSET(Zdroj!AV$16,A2722-1,0))</f>
        <v/>
      </c>
      <c r="F2731" s="450"/>
      <c r="G2731" s="451"/>
    </row>
    <row r="2732" spans="1:7" x14ac:dyDescent="0.25">
      <c r="B2732" s="449"/>
      <c r="C2732" s="83" t="str">
        <f ca="1">IF(OFFSET(Zdroj!AW$16,A2722-1,0)=0,"",CONCATENATE("B",$A$2+4," - ",Zdroj!$AW$15))</f>
        <v/>
      </c>
      <c r="D2732" s="81" t="str">
        <f ca="1">IF(C2732="","",CONCATENATE(OFFSET(Zdroj!AW$16,A2722-1,0)))</f>
        <v/>
      </c>
      <c r="E2732" s="35" t="str">
        <f ca="1">IF(C2732="","",OFFSET(Zdroj!AX$16,A2722-1,0))</f>
        <v/>
      </c>
      <c r="F2732" s="450"/>
      <c r="G2732" s="451"/>
    </row>
    <row r="2733" spans="1:7" x14ac:dyDescent="0.25">
      <c r="B2733" s="449"/>
      <c r="C2733" s="83" t="str">
        <f ca="1">IF(OFFSET(Zdroj!AY$16,A2722-1,0)=0,"",CONCATENATE("B",$A$2+5," - ",Zdroj!$AY$15))</f>
        <v/>
      </c>
      <c r="D2733" s="81" t="str">
        <f ca="1">IF(C2733="","",CONCATENATE(OFFSET(Zdroj!AY$16,A2722-1,0)))</f>
        <v/>
      </c>
      <c r="E2733" s="35" t="str">
        <f ca="1">IF(C2733="","",OFFSET(Zdroj!AZ$16,A2722-1,0))</f>
        <v/>
      </c>
      <c r="F2733" s="450"/>
      <c r="G2733" s="451"/>
    </row>
    <row r="2734" spans="1:7" x14ac:dyDescent="0.25">
      <c r="B2734" s="449"/>
      <c r="C2734" s="83" t="str">
        <f ca="1">IF(OFFSET(Zdroj!BA$16,A2722-1,0)=0,"",CONCATENATE("B",$A$2+6," - ",Zdroj!$BA$15))</f>
        <v/>
      </c>
      <c r="D2734" s="81" t="str">
        <f ca="1">IF(C2734="","",CONCATENATE(OFFSET(Zdroj!BA$16,A2722-1,0)))</f>
        <v/>
      </c>
      <c r="E2734" s="35" t="str">
        <f ca="1">IF(C2734="","",OFFSET(Zdroj!BB$16,A2722-1,0))</f>
        <v/>
      </c>
      <c r="F2734" s="450"/>
      <c r="G2734" s="451"/>
    </row>
    <row r="2735" spans="1:7" x14ac:dyDescent="0.25">
      <c r="B2735" s="449"/>
      <c r="C2735" s="83" t="str">
        <f ca="1">IF(OFFSET(Zdroj!BC$16,A2722-1,0)=0,"",CONCATENATE("B",$A$2+7," - ",Zdroj!$BC$15))</f>
        <v/>
      </c>
      <c r="D2735" s="81" t="str">
        <f ca="1">IF(C2735="","",CONCATENATE(OFFSET(Zdroj!BC$16,A2722-1,0)))</f>
        <v/>
      </c>
      <c r="E2735" s="35" t="str">
        <f ca="1">IF(C2735="","",OFFSET(Zdroj!BD$16,A2722-1,0))</f>
        <v/>
      </c>
      <c r="F2735" s="450"/>
      <c r="G2735" s="451"/>
    </row>
    <row r="2736" spans="1:7" x14ac:dyDescent="0.25">
      <c r="B2736" s="449"/>
      <c r="C2736" s="83" t="str">
        <f ca="1">IF(OFFSET(Zdroj!BE$16,A2722-1,0)=0,"",CONCATENATE("B",$A$2+8," - ",Zdroj!$BE$15))</f>
        <v/>
      </c>
      <c r="D2736" s="81" t="str">
        <f ca="1">IF(C2736="","",CONCATENATE(OFFSET(Zdroj!BE$16,A2722-1,0)))</f>
        <v/>
      </c>
      <c r="E2736" s="35" t="str">
        <f ca="1">IF(C2736="","",OFFSET(Zdroj!BF$16,A2722-1,0))</f>
        <v/>
      </c>
      <c r="F2736" s="450"/>
      <c r="G2736" s="451"/>
    </row>
    <row r="2737" spans="1:7" x14ac:dyDescent="0.25">
      <c r="B2737" s="449"/>
      <c r="C2737" s="83" t="str">
        <f ca="1">IF(OFFSET(Zdroj!BG$16,A2722-1,0)=0,"",CONCATENATE("C",$A$2," - ",Zdroj!$BG$15))</f>
        <v/>
      </c>
      <c r="D2737" s="81" t="str">
        <f ca="1">IF(C2737="","",CONCATENATE(OFFSET(Zdroj!BG$16,A2722-1,0)))</f>
        <v/>
      </c>
      <c r="E2737" s="35" t="str">
        <f ca="1">IF(C2737="","",OFFSET(Zdroj!BH$16,A2722-1,0))</f>
        <v/>
      </c>
      <c r="F2737" s="450" t="str">
        <f t="shared" ref="F2737" ca="1" si="635">IF(SUM(E2737:E2738)=0,"",SUM(E2737:E2738))</f>
        <v/>
      </c>
      <c r="G2737" s="451"/>
    </row>
    <row r="2738" spans="1:7" x14ac:dyDescent="0.25">
      <c r="B2738" s="449"/>
      <c r="C2738" s="83" t="str">
        <f ca="1">IF(OFFSET(Zdroj!BI$16,A2722-1,0)=0,"",CONCATENATE("C",$A$2+1," - ",Zdroj!$BI$15))</f>
        <v/>
      </c>
      <c r="D2738" s="81" t="str">
        <f ca="1">IF(C2738="","",CONCATENATE(OFFSET(Zdroj!BI$16,A2722-1,0)))</f>
        <v/>
      </c>
      <c r="E2738" s="35" t="str">
        <f ca="1">IF(C2738="","",OFFSET(Zdroj!BJ$16,A2722-1,0))</f>
        <v/>
      </c>
      <c r="F2738" s="450"/>
      <c r="G2738" s="451"/>
    </row>
    <row r="2739" spans="1:7" x14ac:dyDescent="0.25">
      <c r="A2739">
        <f>SUM((ROW()+15)/17)</f>
        <v>162</v>
      </c>
      <c r="B2739" s="449" t="str">
        <f ca="1">IF(OFFSET(Zdroj!$B$16,A2739-1,0)&gt;0,CONCATENATE(A2739,"
","___ ","
",OFFSET(Zdroj!$B$16,A2739-1,0)),"")</f>
        <v/>
      </c>
      <c r="C2739" s="83" t="str">
        <f ca="1">IF(OFFSET(Zdroj!AI$16,A2739-1,0)=0,"",CONCATENATE("A",$A$2," - ",Zdroj!$AI$15))</f>
        <v/>
      </c>
      <c r="D2739" s="81" t="str">
        <f ca="1">IF(C2739="","",CONCATENATE(OFFSET(Zdroj!AI$16,A2739-1,0)," - ",OFFSET(Zdroj!BK$16,A2739-1,0)))</f>
        <v/>
      </c>
      <c r="E2739" s="35" t="str">
        <f ca="1">IF(C2739="","",OFFSET(Zdroj!BL$16,A2739-1,0))</f>
        <v/>
      </c>
      <c r="F2739" s="450" t="str">
        <f t="shared" ref="F2739" ca="1" si="636">IF(SUM(E2739:E2744)=0,"",SUM(E2739:E2744))</f>
        <v/>
      </c>
      <c r="G2739" s="451" t="str">
        <f t="shared" ref="G2739" ca="1" si="637">IF(SUM(E2739:E2755)=0,"",SUM(E2739:E2755))</f>
        <v/>
      </c>
    </row>
    <row r="2740" spans="1:7" x14ac:dyDescent="0.25">
      <c r="B2740" s="449"/>
      <c r="C2740" s="83" t="str">
        <f ca="1">IF(OFFSET(Zdroj!AJ$16,A2739-1,0)=0,"",CONCATENATE("A",$A$2+1," - ",Zdroj!$AJ$15))</f>
        <v/>
      </c>
      <c r="D2740" s="81" t="str">
        <f ca="1">IF(C2740="","",CONCATENATE(OFFSET(Zdroj!AJ$16,A2739-1,0)," - ",OFFSET(Zdroj!BM$16,A2739-1,0)))</f>
        <v/>
      </c>
      <c r="E2740" s="35" t="str">
        <f ca="1">IF(C2740="","",OFFSET(Zdroj!BN$16,A2739-1,0))</f>
        <v/>
      </c>
      <c r="F2740" s="450"/>
      <c r="G2740" s="451"/>
    </row>
    <row r="2741" spans="1:7" x14ac:dyDescent="0.25">
      <c r="B2741" s="449"/>
      <c r="C2741" s="83" t="str">
        <f ca="1">IF(OFFSET(Zdroj!AK$16,A2739-1,0)=0,"",CONCATENATE("A",$A$2+2," - ",Zdroj!$AK$15))</f>
        <v/>
      </c>
      <c r="D2741" s="81" t="str">
        <f ca="1">IF(C2741="","",CONCATENATE(OFFSET(Zdroj!AK$16,A2739-1,0)," - ",OFFSET(Zdroj!BO$16,A2739-1,0)))</f>
        <v/>
      </c>
      <c r="E2741" s="35" t="str">
        <f ca="1">IF(C2741="","",OFFSET(Zdroj!BP$16,A2739-1,0))</f>
        <v/>
      </c>
      <c r="F2741" s="450"/>
      <c r="G2741" s="451"/>
    </row>
    <row r="2742" spans="1:7" x14ac:dyDescent="0.25">
      <c r="B2742" s="449"/>
      <c r="C2742" s="83" t="str">
        <f ca="1">IF(OFFSET(Zdroj!AL$16,A2739-1,0)=0,"",CONCATENATE("A",$A$2+3," - ",Zdroj!$AL$15))</f>
        <v/>
      </c>
      <c r="D2742" s="81" t="str">
        <f ca="1">IF(C2742="","",CONCATENATE(OFFSET(Zdroj!AL$16,A2739-1,0)," - ",OFFSET(Zdroj!BQ$16,A2739-1,0)))</f>
        <v/>
      </c>
      <c r="E2742" s="35" t="str">
        <f ca="1">IF(C2742="","",OFFSET(Zdroj!BR$16,A2739-1,0))</f>
        <v/>
      </c>
      <c r="F2742" s="450"/>
      <c r="G2742" s="451"/>
    </row>
    <row r="2743" spans="1:7" x14ac:dyDescent="0.25">
      <c r="B2743" s="449"/>
      <c r="C2743" s="83" t="str">
        <f ca="1">IF(OFFSET(Zdroj!AM$16,A2739-1,0)=0,"",CONCATENATE("A",$A$2+4," - ",Zdroj!$AM$15))</f>
        <v/>
      </c>
      <c r="D2743" s="81" t="str">
        <f ca="1">IF(C2743="","",CONCATENATE(OFFSET(Zdroj!AM$16,A2739-1,0)," - ",OFFSET(Zdroj!BS$16,A2739-1,0)))</f>
        <v/>
      </c>
      <c r="E2743" s="35" t="str">
        <f ca="1">IF(C2743="","",OFFSET(Zdroj!BT$16,A2739-1,0))</f>
        <v/>
      </c>
      <c r="F2743" s="450"/>
      <c r="G2743" s="451"/>
    </row>
    <row r="2744" spans="1:7" x14ac:dyDescent="0.25">
      <c r="B2744" s="449"/>
      <c r="C2744" s="83" t="str">
        <f ca="1">IF(OFFSET(Zdroj!AN$16,A2739-1,0)=0,"",CONCATENATE("A",$A$2+5," - ",Zdroj!$AN$15))</f>
        <v/>
      </c>
      <c r="D2744" s="81" t="str">
        <f ca="1">IF(C2744="","",CONCATENATE(OFFSET(Zdroj!AN$16,A2739-1,0)," - ",OFFSET(Zdroj!BU$16,A2739-1,0)))</f>
        <v/>
      </c>
      <c r="E2744" s="35" t="str">
        <f ca="1">IF(C2744="","",OFFSET(Zdroj!BV$16,A2739-1,0))</f>
        <v/>
      </c>
      <c r="F2744" s="450"/>
      <c r="G2744" s="451"/>
    </row>
    <row r="2745" spans="1:7" x14ac:dyDescent="0.25">
      <c r="B2745" s="449"/>
      <c r="C2745" s="83" t="str">
        <f ca="1">IF(OFFSET(Zdroj!AO$16,A2739-1,0)=0,"",CONCATENATE("B",$A$2," - ",Zdroj!$AO$15))</f>
        <v/>
      </c>
      <c r="D2745" s="81" t="str">
        <f ca="1">IF(C2745="","",CONCATENATE(OFFSET(Zdroj!AO$16,A2739-1,0)))</f>
        <v/>
      </c>
      <c r="E2745" s="35" t="str">
        <f ca="1">IF(C2745="","",OFFSET(Zdroj!AP$16,A2739-1,0))</f>
        <v/>
      </c>
      <c r="F2745" s="450" t="str">
        <f t="shared" ref="F2745" ca="1" si="638">IF(SUM(E2745:E2753)=0,"",SUM(E2745:E2753))</f>
        <v/>
      </c>
      <c r="G2745" s="451"/>
    </row>
    <row r="2746" spans="1:7" x14ac:dyDescent="0.25">
      <c r="B2746" s="449"/>
      <c r="C2746" s="83" t="str">
        <f ca="1">IF(OFFSET(Zdroj!AQ$16,A2739-1,0)=0,"",CONCATENATE("B",$A$2+1," - ",Zdroj!$AQ$15))</f>
        <v/>
      </c>
      <c r="D2746" s="81" t="str">
        <f ca="1">IF(C2746="","",CONCATENATE(OFFSET(Zdroj!AQ$16,A2739-1,0)))</f>
        <v/>
      </c>
      <c r="E2746" s="35" t="str">
        <f ca="1">IF(C2746="","",OFFSET(Zdroj!AR$16,A2739-1,0))</f>
        <v/>
      </c>
      <c r="F2746" s="450"/>
      <c r="G2746" s="451"/>
    </row>
    <row r="2747" spans="1:7" x14ac:dyDescent="0.25">
      <c r="B2747" s="449"/>
      <c r="C2747" s="83" t="str">
        <f ca="1">IF(OFFSET(Zdroj!AS$16,A2739-1,0)=0,"",CONCATENATE("B",$A$2+2," - ",Zdroj!$AS$15))</f>
        <v/>
      </c>
      <c r="D2747" s="81" t="str">
        <f ca="1">IF(C2747="","",CONCATENATE(OFFSET(Zdroj!AS$16,A2739-1,0)))</f>
        <v/>
      </c>
      <c r="E2747" s="35" t="str">
        <f ca="1">IF(C2747="","",OFFSET(Zdroj!AT$16,A2739-1,0))</f>
        <v/>
      </c>
      <c r="F2747" s="450"/>
      <c r="G2747" s="451"/>
    </row>
    <row r="2748" spans="1:7" x14ac:dyDescent="0.25">
      <c r="B2748" s="449"/>
      <c r="C2748" s="83" t="str">
        <f ca="1">IF(OFFSET(Zdroj!AU$16,A2739-1,0)=0,"",CONCATENATE("B",$A$2+3," - ",Zdroj!$AU$15))</f>
        <v/>
      </c>
      <c r="D2748" s="81" t="str">
        <f ca="1">IF(C2748="","",CONCATENATE(OFFSET(Zdroj!AU$16,A2739-1,0)))</f>
        <v/>
      </c>
      <c r="E2748" s="35" t="str">
        <f ca="1">IF(C2748="","",OFFSET(Zdroj!AV$16,A2739-1,0))</f>
        <v/>
      </c>
      <c r="F2748" s="450"/>
      <c r="G2748" s="451"/>
    </row>
    <row r="2749" spans="1:7" x14ac:dyDescent="0.25">
      <c r="B2749" s="449"/>
      <c r="C2749" s="83" t="str">
        <f ca="1">IF(OFFSET(Zdroj!AW$16,A2739-1,0)=0,"",CONCATENATE("B",$A$2+4," - ",Zdroj!$AW$15))</f>
        <v/>
      </c>
      <c r="D2749" s="81" t="str">
        <f ca="1">IF(C2749="","",CONCATENATE(OFFSET(Zdroj!AW$16,A2739-1,0)))</f>
        <v/>
      </c>
      <c r="E2749" s="35" t="str">
        <f ca="1">IF(C2749="","",OFFSET(Zdroj!AX$16,A2739-1,0))</f>
        <v/>
      </c>
      <c r="F2749" s="450"/>
      <c r="G2749" s="451"/>
    </row>
    <row r="2750" spans="1:7" x14ac:dyDescent="0.25">
      <c r="B2750" s="449"/>
      <c r="C2750" s="83" t="str">
        <f ca="1">IF(OFFSET(Zdroj!AY$16,A2739-1,0)=0,"",CONCATENATE("B",$A$2+5," - ",Zdroj!$AY$15))</f>
        <v/>
      </c>
      <c r="D2750" s="81" t="str">
        <f ca="1">IF(C2750="","",CONCATENATE(OFFSET(Zdroj!AY$16,A2739-1,0)))</f>
        <v/>
      </c>
      <c r="E2750" s="35" t="str">
        <f ca="1">IF(C2750="","",OFFSET(Zdroj!AZ$16,A2739-1,0))</f>
        <v/>
      </c>
      <c r="F2750" s="450"/>
      <c r="G2750" s="451"/>
    </row>
    <row r="2751" spans="1:7" x14ac:dyDescent="0.25">
      <c r="B2751" s="449"/>
      <c r="C2751" s="83" t="str">
        <f ca="1">IF(OFFSET(Zdroj!BA$16,A2739-1,0)=0,"",CONCATENATE("B",$A$2+6," - ",Zdroj!$BA$15))</f>
        <v/>
      </c>
      <c r="D2751" s="81" t="str">
        <f ca="1">IF(C2751="","",CONCATENATE(OFFSET(Zdroj!BA$16,A2739-1,0)))</f>
        <v/>
      </c>
      <c r="E2751" s="35" t="str">
        <f ca="1">IF(C2751="","",OFFSET(Zdroj!BB$16,A2739-1,0))</f>
        <v/>
      </c>
      <c r="F2751" s="450"/>
      <c r="G2751" s="451"/>
    </row>
    <row r="2752" spans="1:7" x14ac:dyDescent="0.25">
      <c r="B2752" s="449"/>
      <c r="C2752" s="83" t="str">
        <f ca="1">IF(OFFSET(Zdroj!BC$16,A2739-1,0)=0,"",CONCATENATE("B",$A$2+7," - ",Zdroj!$BC$15))</f>
        <v/>
      </c>
      <c r="D2752" s="81" t="str">
        <f ca="1">IF(C2752="","",CONCATENATE(OFFSET(Zdroj!BC$16,A2739-1,0)))</f>
        <v/>
      </c>
      <c r="E2752" s="35" t="str">
        <f ca="1">IF(C2752="","",OFFSET(Zdroj!BD$16,A2739-1,0))</f>
        <v/>
      </c>
      <c r="F2752" s="450"/>
      <c r="G2752" s="451"/>
    </row>
    <row r="2753" spans="1:7" x14ac:dyDescent="0.25">
      <c r="B2753" s="449"/>
      <c r="C2753" s="83" t="str">
        <f ca="1">IF(OFFSET(Zdroj!BE$16,A2739-1,0)=0,"",CONCATENATE("B",$A$2+8," - ",Zdroj!$BE$15))</f>
        <v/>
      </c>
      <c r="D2753" s="81" t="str">
        <f ca="1">IF(C2753="","",CONCATENATE(OFFSET(Zdroj!BE$16,A2739-1,0)))</f>
        <v/>
      </c>
      <c r="E2753" s="35" t="str">
        <f ca="1">IF(C2753="","",OFFSET(Zdroj!BF$16,A2739-1,0))</f>
        <v/>
      </c>
      <c r="F2753" s="450"/>
      <c r="G2753" s="451"/>
    </row>
    <row r="2754" spans="1:7" x14ac:dyDescent="0.25">
      <c r="B2754" s="449"/>
      <c r="C2754" s="83" t="str">
        <f ca="1">IF(OFFSET(Zdroj!BG$16,A2739-1,0)=0,"",CONCATENATE("C",$A$2," - ",Zdroj!$BG$15))</f>
        <v/>
      </c>
      <c r="D2754" s="81" t="str">
        <f ca="1">IF(C2754="","",CONCATENATE(OFFSET(Zdroj!BG$16,A2739-1,0)))</f>
        <v/>
      </c>
      <c r="E2754" s="35" t="str">
        <f ca="1">IF(C2754="","",OFFSET(Zdroj!BH$16,A2739-1,0))</f>
        <v/>
      </c>
      <c r="F2754" s="450" t="str">
        <f t="shared" ref="F2754" ca="1" si="639">IF(SUM(E2754:E2755)=0,"",SUM(E2754:E2755))</f>
        <v/>
      </c>
      <c r="G2754" s="451"/>
    </row>
    <row r="2755" spans="1:7" x14ac:dyDescent="0.25">
      <c r="B2755" s="449"/>
      <c r="C2755" s="83" t="str">
        <f ca="1">IF(OFFSET(Zdroj!BI$16,A2739-1,0)=0,"",CONCATENATE("C",$A$2+1," - ",Zdroj!$BI$15))</f>
        <v/>
      </c>
      <c r="D2755" s="81" t="str">
        <f ca="1">IF(C2755="","",CONCATENATE(OFFSET(Zdroj!BI$16,A2739-1,0)))</f>
        <v/>
      </c>
      <c r="E2755" s="35" t="str">
        <f ca="1">IF(C2755="","",OFFSET(Zdroj!BJ$16,A2739-1,0))</f>
        <v/>
      </c>
      <c r="F2755" s="450"/>
      <c r="G2755" s="451"/>
    </row>
    <row r="2756" spans="1:7" x14ac:dyDescent="0.25">
      <c r="A2756">
        <f>SUM((ROW()+15)/17)</f>
        <v>163</v>
      </c>
      <c r="B2756" s="449" t="str">
        <f ca="1">IF(OFFSET(Zdroj!$B$16,A2756-1,0)&gt;0,CONCATENATE(A2756,"
","___ ","
",OFFSET(Zdroj!$B$16,A2756-1,0)),"")</f>
        <v/>
      </c>
      <c r="C2756" s="83" t="str">
        <f ca="1">IF(OFFSET(Zdroj!AI$16,A2756-1,0)=0,"",CONCATENATE("A",$A$2," - ",Zdroj!$AI$15))</f>
        <v/>
      </c>
      <c r="D2756" s="81" t="str">
        <f ca="1">IF(C2756="","",CONCATENATE(OFFSET(Zdroj!AI$16,A2756-1,0)," - ",OFFSET(Zdroj!BK$16,A2756-1,0)))</f>
        <v/>
      </c>
      <c r="E2756" s="35" t="str">
        <f ca="1">IF(C2756="","",OFFSET(Zdroj!BL$16,A2756-1,0))</f>
        <v/>
      </c>
      <c r="F2756" s="450" t="str">
        <f t="shared" ref="F2756" ca="1" si="640">IF(SUM(E2756:E2761)=0,"",SUM(E2756:E2761))</f>
        <v/>
      </c>
      <c r="G2756" s="451" t="str">
        <f t="shared" ref="G2756" ca="1" si="641">IF(SUM(E2756:E2772)=0,"",SUM(E2756:E2772))</f>
        <v/>
      </c>
    </row>
    <row r="2757" spans="1:7" x14ac:dyDescent="0.25">
      <c r="B2757" s="449"/>
      <c r="C2757" s="83" t="str">
        <f ca="1">IF(OFFSET(Zdroj!AJ$16,A2756-1,0)=0,"",CONCATENATE("A",$A$2+1," - ",Zdroj!$AJ$15))</f>
        <v/>
      </c>
      <c r="D2757" s="81" t="str">
        <f ca="1">IF(C2757="","",CONCATENATE(OFFSET(Zdroj!AJ$16,A2756-1,0)," - ",OFFSET(Zdroj!BM$16,A2756-1,0)))</f>
        <v/>
      </c>
      <c r="E2757" s="35" t="str">
        <f ca="1">IF(C2757="","",OFFSET(Zdroj!BN$16,A2756-1,0))</f>
        <v/>
      </c>
      <c r="F2757" s="450"/>
      <c r="G2757" s="451"/>
    </row>
    <row r="2758" spans="1:7" x14ac:dyDescent="0.25">
      <c r="B2758" s="449"/>
      <c r="C2758" s="83" t="str">
        <f ca="1">IF(OFFSET(Zdroj!AK$16,A2756-1,0)=0,"",CONCATENATE("A",$A$2+2," - ",Zdroj!$AK$15))</f>
        <v/>
      </c>
      <c r="D2758" s="81" t="str">
        <f ca="1">IF(C2758="","",CONCATENATE(OFFSET(Zdroj!AK$16,A2756-1,0)," - ",OFFSET(Zdroj!BO$16,A2756-1,0)))</f>
        <v/>
      </c>
      <c r="E2758" s="35" t="str">
        <f ca="1">IF(C2758="","",OFFSET(Zdroj!BP$16,A2756-1,0))</f>
        <v/>
      </c>
      <c r="F2758" s="450"/>
      <c r="G2758" s="451"/>
    </row>
    <row r="2759" spans="1:7" x14ac:dyDescent="0.25">
      <c r="B2759" s="449"/>
      <c r="C2759" s="83" t="str">
        <f ca="1">IF(OFFSET(Zdroj!AL$16,A2756-1,0)=0,"",CONCATENATE("A",$A$2+3," - ",Zdroj!$AL$15))</f>
        <v/>
      </c>
      <c r="D2759" s="81" t="str">
        <f ca="1">IF(C2759="","",CONCATENATE(OFFSET(Zdroj!AL$16,A2756-1,0)," - ",OFFSET(Zdroj!BQ$16,A2756-1,0)))</f>
        <v/>
      </c>
      <c r="E2759" s="35" t="str">
        <f ca="1">IF(C2759="","",OFFSET(Zdroj!BR$16,A2756-1,0))</f>
        <v/>
      </c>
      <c r="F2759" s="450"/>
      <c r="G2759" s="451"/>
    </row>
    <row r="2760" spans="1:7" x14ac:dyDescent="0.25">
      <c r="B2760" s="449"/>
      <c r="C2760" s="83" t="str">
        <f ca="1">IF(OFFSET(Zdroj!AM$16,A2756-1,0)=0,"",CONCATENATE("A",$A$2+4," - ",Zdroj!$AM$15))</f>
        <v/>
      </c>
      <c r="D2760" s="81" t="str">
        <f ca="1">IF(C2760="","",CONCATENATE(OFFSET(Zdroj!AM$16,A2756-1,0)," - ",OFFSET(Zdroj!BS$16,A2756-1,0)))</f>
        <v/>
      </c>
      <c r="E2760" s="35" t="str">
        <f ca="1">IF(C2760="","",OFFSET(Zdroj!BT$16,A2756-1,0))</f>
        <v/>
      </c>
      <c r="F2760" s="450"/>
      <c r="G2760" s="451"/>
    </row>
    <row r="2761" spans="1:7" x14ac:dyDescent="0.25">
      <c r="B2761" s="449"/>
      <c r="C2761" s="83" t="str">
        <f ca="1">IF(OFFSET(Zdroj!AN$16,A2756-1,0)=0,"",CONCATENATE("A",$A$2+5," - ",Zdroj!$AN$15))</f>
        <v/>
      </c>
      <c r="D2761" s="81" t="str">
        <f ca="1">IF(C2761="","",CONCATENATE(OFFSET(Zdroj!AN$16,A2756-1,0)," - ",OFFSET(Zdroj!BU$16,A2756-1,0)))</f>
        <v/>
      </c>
      <c r="E2761" s="35" t="str">
        <f ca="1">IF(C2761="","",OFFSET(Zdroj!BV$16,A2756-1,0))</f>
        <v/>
      </c>
      <c r="F2761" s="450"/>
      <c r="G2761" s="451"/>
    </row>
    <row r="2762" spans="1:7" x14ac:dyDescent="0.25">
      <c r="B2762" s="449"/>
      <c r="C2762" s="83" t="str">
        <f ca="1">IF(OFFSET(Zdroj!AO$16,A2756-1,0)=0,"",CONCATENATE("B",$A$2," - ",Zdroj!$AO$15))</f>
        <v/>
      </c>
      <c r="D2762" s="81" t="str">
        <f ca="1">IF(C2762="","",CONCATENATE(OFFSET(Zdroj!AO$16,A2756-1,0)))</f>
        <v/>
      </c>
      <c r="E2762" s="35" t="str">
        <f ca="1">IF(C2762="","",OFFSET(Zdroj!AP$16,A2756-1,0))</f>
        <v/>
      </c>
      <c r="F2762" s="450" t="str">
        <f t="shared" ref="F2762" ca="1" si="642">IF(SUM(E2762:E2770)=0,"",SUM(E2762:E2770))</f>
        <v/>
      </c>
      <c r="G2762" s="451"/>
    </row>
    <row r="2763" spans="1:7" x14ac:dyDescent="0.25">
      <c r="B2763" s="449"/>
      <c r="C2763" s="83" t="str">
        <f ca="1">IF(OFFSET(Zdroj!AQ$16,A2756-1,0)=0,"",CONCATENATE("B",$A$2+1," - ",Zdroj!$AQ$15))</f>
        <v/>
      </c>
      <c r="D2763" s="81" t="str">
        <f ca="1">IF(C2763="","",CONCATENATE(OFFSET(Zdroj!AQ$16,A2756-1,0)))</f>
        <v/>
      </c>
      <c r="E2763" s="35" t="str">
        <f ca="1">IF(C2763="","",OFFSET(Zdroj!AR$16,A2756-1,0))</f>
        <v/>
      </c>
      <c r="F2763" s="450"/>
      <c r="G2763" s="451"/>
    </row>
    <row r="2764" spans="1:7" x14ac:dyDescent="0.25">
      <c r="B2764" s="449"/>
      <c r="C2764" s="83" t="str">
        <f ca="1">IF(OFFSET(Zdroj!AS$16,A2756-1,0)=0,"",CONCATENATE("B",$A$2+2," - ",Zdroj!$AS$15))</f>
        <v/>
      </c>
      <c r="D2764" s="81" t="str">
        <f ca="1">IF(C2764="","",CONCATENATE(OFFSET(Zdroj!AS$16,A2756-1,0)))</f>
        <v/>
      </c>
      <c r="E2764" s="35" t="str">
        <f ca="1">IF(C2764="","",OFFSET(Zdroj!AT$16,A2756-1,0))</f>
        <v/>
      </c>
      <c r="F2764" s="450"/>
      <c r="G2764" s="451"/>
    </row>
    <row r="2765" spans="1:7" x14ac:dyDescent="0.25">
      <c r="B2765" s="449"/>
      <c r="C2765" s="83" t="str">
        <f ca="1">IF(OFFSET(Zdroj!AU$16,A2756-1,0)=0,"",CONCATENATE("B",$A$2+3," - ",Zdroj!$AU$15))</f>
        <v/>
      </c>
      <c r="D2765" s="81" t="str">
        <f ca="1">IF(C2765="","",CONCATENATE(OFFSET(Zdroj!AU$16,A2756-1,0)))</f>
        <v/>
      </c>
      <c r="E2765" s="35" t="str">
        <f ca="1">IF(C2765="","",OFFSET(Zdroj!AV$16,A2756-1,0))</f>
        <v/>
      </c>
      <c r="F2765" s="450"/>
      <c r="G2765" s="451"/>
    </row>
    <row r="2766" spans="1:7" x14ac:dyDescent="0.25">
      <c r="B2766" s="449"/>
      <c r="C2766" s="83" t="str">
        <f ca="1">IF(OFFSET(Zdroj!AW$16,A2756-1,0)=0,"",CONCATENATE("B",$A$2+4," - ",Zdroj!$AW$15))</f>
        <v/>
      </c>
      <c r="D2766" s="81" t="str">
        <f ca="1">IF(C2766="","",CONCATENATE(OFFSET(Zdroj!AW$16,A2756-1,0)))</f>
        <v/>
      </c>
      <c r="E2766" s="35" t="str">
        <f ca="1">IF(C2766="","",OFFSET(Zdroj!AX$16,A2756-1,0))</f>
        <v/>
      </c>
      <c r="F2766" s="450"/>
      <c r="G2766" s="451"/>
    </row>
    <row r="2767" spans="1:7" x14ac:dyDescent="0.25">
      <c r="B2767" s="449"/>
      <c r="C2767" s="83" t="str">
        <f ca="1">IF(OFFSET(Zdroj!AY$16,A2756-1,0)=0,"",CONCATENATE("B",$A$2+5," - ",Zdroj!$AY$15))</f>
        <v/>
      </c>
      <c r="D2767" s="81" t="str">
        <f ca="1">IF(C2767="","",CONCATENATE(OFFSET(Zdroj!AY$16,A2756-1,0)))</f>
        <v/>
      </c>
      <c r="E2767" s="35" t="str">
        <f ca="1">IF(C2767="","",OFFSET(Zdroj!AZ$16,A2756-1,0))</f>
        <v/>
      </c>
      <c r="F2767" s="450"/>
      <c r="G2767" s="451"/>
    </row>
    <row r="2768" spans="1:7" x14ac:dyDescent="0.25">
      <c r="B2768" s="449"/>
      <c r="C2768" s="83" t="str">
        <f ca="1">IF(OFFSET(Zdroj!BA$16,A2756-1,0)=0,"",CONCATENATE("B",$A$2+6," - ",Zdroj!$BA$15))</f>
        <v/>
      </c>
      <c r="D2768" s="81" t="str">
        <f ca="1">IF(C2768="","",CONCATENATE(OFFSET(Zdroj!BA$16,A2756-1,0)))</f>
        <v/>
      </c>
      <c r="E2768" s="35" t="str">
        <f ca="1">IF(C2768="","",OFFSET(Zdroj!BB$16,A2756-1,0))</f>
        <v/>
      </c>
      <c r="F2768" s="450"/>
      <c r="G2768" s="451"/>
    </row>
    <row r="2769" spans="1:7" x14ac:dyDescent="0.25">
      <c r="B2769" s="449"/>
      <c r="C2769" s="83" t="str">
        <f ca="1">IF(OFFSET(Zdroj!BC$16,A2756-1,0)=0,"",CONCATENATE("B",$A$2+7," - ",Zdroj!$BC$15))</f>
        <v/>
      </c>
      <c r="D2769" s="81" t="str">
        <f ca="1">IF(C2769="","",CONCATENATE(OFFSET(Zdroj!BC$16,A2756-1,0)))</f>
        <v/>
      </c>
      <c r="E2769" s="35" t="str">
        <f ca="1">IF(C2769="","",OFFSET(Zdroj!BD$16,A2756-1,0))</f>
        <v/>
      </c>
      <c r="F2769" s="450"/>
      <c r="G2769" s="451"/>
    </row>
    <row r="2770" spans="1:7" x14ac:dyDescent="0.25">
      <c r="B2770" s="449"/>
      <c r="C2770" s="83" t="str">
        <f ca="1">IF(OFFSET(Zdroj!BE$16,A2756-1,0)=0,"",CONCATENATE("B",$A$2+8," - ",Zdroj!$BE$15))</f>
        <v/>
      </c>
      <c r="D2770" s="81" t="str">
        <f ca="1">IF(C2770="","",CONCATENATE(OFFSET(Zdroj!BE$16,A2756-1,0)))</f>
        <v/>
      </c>
      <c r="E2770" s="35" t="str">
        <f ca="1">IF(C2770="","",OFFSET(Zdroj!BF$16,A2756-1,0))</f>
        <v/>
      </c>
      <c r="F2770" s="450"/>
      <c r="G2770" s="451"/>
    </row>
    <row r="2771" spans="1:7" x14ac:dyDescent="0.25">
      <c r="B2771" s="449"/>
      <c r="C2771" s="83" t="str">
        <f ca="1">IF(OFFSET(Zdroj!BG$16,A2756-1,0)=0,"",CONCATENATE("C",$A$2," - ",Zdroj!$BG$15))</f>
        <v/>
      </c>
      <c r="D2771" s="81" t="str">
        <f ca="1">IF(C2771="","",CONCATENATE(OFFSET(Zdroj!BG$16,A2756-1,0)))</f>
        <v/>
      </c>
      <c r="E2771" s="35" t="str">
        <f ca="1">IF(C2771="","",OFFSET(Zdroj!BH$16,A2756-1,0))</f>
        <v/>
      </c>
      <c r="F2771" s="450" t="str">
        <f t="shared" ref="F2771" ca="1" si="643">IF(SUM(E2771:E2772)=0,"",SUM(E2771:E2772))</f>
        <v/>
      </c>
      <c r="G2771" s="451"/>
    </row>
    <row r="2772" spans="1:7" x14ac:dyDescent="0.25">
      <c r="B2772" s="449"/>
      <c r="C2772" s="83" t="str">
        <f ca="1">IF(OFFSET(Zdroj!BI$16,A2756-1,0)=0,"",CONCATENATE("C",$A$2+1," - ",Zdroj!$BI$15))</f>
        <v/>
      </c>
      <c r="D2772" s="81" t="str">
        <f ca="1">IF(C2772="","",CONCATENATE(OFFSET(Zdroj!BI$16,A2756-1,0)))</f>
        <v/>
      </c>
      <c r="E2772" s="35" t="str">
        <f ca="1">IF(C2772="","",OFFSET(Zdroj!BJ$16,A2756-1,0))</f>
        <v/>
      </c>
      <c r="F2772" s="450"/>
      <c r="G2772" s="451"/>
    </row>
    <row r="2773" spans="1:7" x14ac:dyDescent="0.25">
      <c r="A2773">
        <f>SUM((ROW()+15)/17)</f>
        <v>164</v>
      </c>
      <c r="B2773" s="449" t="str">
        <f ca="1">IF(OFFSET(Zdroj!$B$16,A2773-1,0)&gt;0,CONCATENATE(A2773,"
","___ ","
",OFFSET(Zdroj!$B$16,A2773-1,0)),"")</f>
        <v/>
      </c>
      <c r="C2773" s="83" t="str">
        <f ca="1">IF(OFFSET(Zdroj!AI$16,A2773-1,0)=0,"",CONCATENATE("A",$A$2," - ",Zdroj!$AI$15))</f>
        <v/>
      </c>
      <c r="D2773" s="81" t="str">
        <f ca="1">IF(C2773="","",CONCATENATE(OFFSET(Zdroj!AI$16,A2773-1,0)," - ",OFFSET(Zdroj!BK$16,A2773-1,0)))</f>
        <v/>
      </c>
      <c r="E2773" s="35" t="str">
        <f ca="1">IF(C2773="","",OFFSET(Zdroj!BL$16,A2773-1,0))</f>
        <v/>
      </c>
      <c r="F2773" s="450" t="str">
        <f t="shared" ref="F2773" ca="1" si="644">IF(SUM(E2773:E2778)=0,"",SUM(E2773:E2778))</f>
        <v/>
      </c>
      <c r="G2773" s="451" t="str">
        <f t="shared" ref="G2773" ca="1" si="645">IF(SUM(E2773:E2789)=0,"",SUM(E2773:E2789))</f>
        <v/>
      </c>
    </row>
    <row r="2774" spans="1:7" x14ac:dyDescent="0.25">
      <c r="B2774" s="449"/>
      <c r="C2774" s="83" t="str">
        <f ca="1">IF(OFFSET(Zdroj!AJ$16,A2773-1,0)=0,"",CONCATENATE("A",$A$2+1," - ",Zdroj!$AJ$15))</f>
        <v/>
      </c>
      <c r="D2774" s="81" t="str">
        <f ca="1">IF(C2774="","",CONCATENATE(OFFSET(Zdroj!AJ$16,A2773-1,0)," - ",OFFSET(Zdroj!BM$16,A2773-1,0)))</f>
        <v/>
      </c>
      <c r="E2774" s="35" t="str">
        <f ca="1">IF(C2774="","",OFFSET(Zdroj!BN$16,A2773-1,0))</f>
        <v/>
      </c>
      <c r="F2774" s="450"/>
      <c r="G2774" s="451"/>
    </row>
    <row r="2775" spans="1:7" x14ac:dyDescent="0.25">
      <c r="B2775" s="449"/>
      <c r="C2775" s="83" t="str">
        <f ca="1">IF(OFFSET(Zdroj!AK$16,A2773-1,0)=0,"",CONCATENATE("A",$A$2+2," - ",Zdroj!$AK$15))</f>
        <v/>
      </c>
      <c r="D2775" s="81" t="str">
        <f ca="1">IF(C2775="","",CONCATENATE(OFFSET(Zdroj!AK$16,A2773-1,0)," - ",OFFSET(Zdroj!BO$16,A2773-1,0)))</f>
        <v/>
      </c>
      <c r="E2775" s="35" t="str">
        <f ca="1">IF(C2775="","",OFFSET(Zdroj!BP$16,A2773-1,0))</f>
        <v/>
      </c>
      <c r="F2775" s="450"/>
      <c r="G2775" s="451"/>
    </row>
    <row r="2776" spans="1:7" x14ac:dyDescent="0.25">
      <c r="B2776" s="449"/>
      <c r="C2776" s="83" t="str">
        <f ca="1">IF(OFFSET(Zdroj!AL$16,A2773-1,0)=0,"",CONCATENATE("A",$A$2+3," - ",Zdroj!$AL$15))</f>
        <v/>
      </c>
      <c r="D2776" s="81" t="str">
        <f ca="1">IF(C2776="","",CONCATENATE(OFFSET(Zdroj!AL$16,A2773-1,0)," - ",OFFSET(Zdroj!BQ$16,A2773-1,0)))</f>
        <v/>
      </c>
      <c r="E2776" s="35" t="str">
        <f ca="1">IF(C2776="","",OFFSET(Zdroj!BR$16,A2773-1,0))</f>
        <v/>
      </c>
      <c r="F2776" s="450"/>
      <c r="G2776" s="451"/>
    </row>
    <row r="2777" spans="1:7" x14ac:dyDescent="0.25">
      <c r="B2777" s="449"/>
      <c r="C2777" s="83" t="str">
        <f ca="1">IF(OFFSET(Zdroj!AM$16,A2773-1,0)=0,"",CONCATENATE("A",$A$2+4," - ",Zdroj!$AM$15))</f>
        <v/>
      </c>
      <c r="D2777" s="81" t="str">
        <f ca="1">IF(C2777="","",CONCATENATE(OFFSET(Zdroj!AM$16,A2773-1,0)," - ",OFFSET(Zdroj!BS$16,A2773-1,0)))</f>
        <v/>
      </c>
      <c r="E2777" s="35" t="str">
        <f ca="1">IF(C2777="","",OFFSET(Zdroj!BT$16,A2773-1,0))</f>
        <v/>
      </c>
      <c r="F2777" s="450"/>
      <c r="G2777" s="451"/>
    </row>
    <row r="2778" spans="1:7" x14ac:dyDescent="0.25">
      <c r="B2778" s="449"/>
      <c r="C2778" s="83" t="str">
        <f ca="1">IF(OFFSET(Zdroj!AN$16,A2773-1,0)=0,"",CONCATENATE("A",$A$2+5," - ",Zdroj!$AN$15))</f>
        <v/>
      </c>
      <c r="D2778" s="81" t="str">
        <f ca="1">IF(C2778="","",CONCATENATE(OFFSET(Zdroj!AN$16,A2773-1,0)," - ",OFFSET(Zdroj!BU$16,A2773-1,0)))</f>
        <v/>
      </c>
      <c r="E2778" s="35" t="str">
        <f ca="1">IF(C2778="","",OFFSET(Zdroj!BV$16,A2773-1,0))</f>
        <v/>
      </c>
      <c r="F2778" s="450"/>
      <c r="G2778" s="451"/>
    </row>
    <row r="2779" spans="1:7" x14ac:dyDescent="0.25">
      <c r="B2779" s="449"/>
      <c r="C2779" s="83" t="str">
        <f ca="1">IF(OFFSET(Zdroj!AO$16,A2773-1,0)=0,"",CONCATENATE("B",$A$2," - ",Zdroj!$AO$15))</f>
        <v/>
      </c>
      <c r="D2779" s="81" t="str">
        <f ca="1">IF(C2779="","",CONCATENATE(OFFSET(Zdroj!AO$16,A2773-1,0)))</f>
        <v/>
      </c>
      <c r="E2779" s="35" t="str">
        <f ca="1">IF(C2779="","",OFFSET(Zdroj!AP$16,A2773-1,0))</f>
        <v/>
      </c>
      <c r="F2779" s="450" t="str">
        <f t="shared" ref="F2779" ca="1" si="646">IF(SUM(E2779:E2787)=0,"",SUM(E2779:E2787))</f>
        <v/>
      </c>
      <c r="G2779" s="451"/>
    </row>
    <row r="2780" spans="1:7" x14ac:dyDescent="0.25">
      <c r="B2780" s="449"/>
      <c r="C2780" s="83" t="str">
        <f ca="1">IF(OFFSET(Zdroj!AQ$16,A2773-1,0)=0,"",CONCATENATE("B",$A$2+1," - ",Zdroj!$AQ$15))</f>
        <v/>
      </c>
      <c r="D2780" s="81" t="str">
        <f ca="1">IF(C2780="","",CONCATENATE(OFFSET(Zdroj!AQ$16,A2773-1,0)))</f>
        <v/>
      </c>
      <c r="E2780" s="35" t="str">
        <f ca="1">IF(C2780="","",OFFSET(Zdroj!AR$16,A2773-1,0))</f>
        <v/>
      </c>
      <c r="F2780" s="450"/>
      <c r="G2780" s="451"/>
    </row>
    <row r="2781" spans="1:7" x14ac:dyDescent="0.25">
      <c r="B2781" s="449"/>
      <c r="C2781" s="83" t="str">
        <f ca="1">IF(OFFSET(Zdroj!AS$16,A2773-1,0)=0,"",CONCATENATE("B",$A$2+2," - ",Zdroj!$AS$15))</f>
        <v/>
      </c>
      <c r="D2781" s="81" t="str">
        <f ca="1">IF(C2781="","",CONCATENATE(OFFSET(Zdroj!AS$16,A2773-1,0)))</f>
        <v/>
      </c>
      <c r="E2781" s="35" t="str">
        <f ca="1">IF(C2781="","",OFFSET(Zdroj!AT$16,A2773-1,0))</f>
        <v/>
      </c>
      <c r="F2781" s="450"/>
      <c r="G2781" s="451"/>
    </row>
    <row r="2782" spans="1:7" x14ac:dyDescent="0.25">
      <c r="B2782" s="449"/>
      <c r="C2782" s="83" t="str">
        <f ca="1">IF(OFFSET(Zdroj!AU$16,A2773-1,0)=0,"",CONCATENATE("B",$A$2+3," - ",Zdroj!$AU$15))</f>
        <v/>
      </c>
      <c r="D2782" s="81" t="str">
        <f ca="1">IF(C2782="","",CONCATENATE(OFFSET(Zdroj!AU$16,A2773-1,0)))</f>
        <v/>
      </c>
      <c r="E2782" s="35" t="str">
        <f ca="1">IF(C2782="","",OFFSET(Zdroj!AV$16,A2773-1,0))</f>
        <v/>
      </c>
      <c r="F2782" s="450"/>
      <c r="G2782" s="451"/>
    </row>
    <row r="2783" spans="1:7" x14ac:dyDescent="0.25">
      <c r="B2783" s="449"/>
      <c r="C2783" s="83" t="str">
        <f ca="1">IF(OFFSET(Zdroj!AW$16,A2773-1,0)=0,"",CONCATENATE("B",$A$2+4," - ",Zdroj!$AW$15))</f>
        <v/>
      </c>
      <c r="D2783" s="81" t="str">
        <f ca="1">IF(C2783="","",CONCATENATE(OFFSET(Zdroj!AW$16,A2773-1,0)))</f>
        <v/>
      </c>
      <c r="E2783" s="35" t="str">
        <f ca="1">IF(C2783="","",OFFSET(Zdroj!AX$16,A2773-1,0))</f>
        <v/>
      </c>
      <c r="F2783" s="450"/>
      <c r="G2783" s="451"/>
    </row>
    <row r="2784" spans="1:7" x14ac:dyDescent="0.25">
      <c r="B2784" s="449"/>
      <c r="C2784" s="83" t="str">
        <f ca="1">IF(OFFSET(Zdroj!AY$16,A2773-1,0)=0,"",CONCATENATE("B",$A$2+5," - ",Zdroj!$AY$15))</f>
        <v/>
      </c>
      <c r="D2784" s="81" t="str">
        <f ca="1">IF(C2784="","",CONCATENATE(OFFSET(Zdroj!AY$16,A2773-1,0)))</f>
        <v/>
      </c>
      <c r="E2784" s="35" t="str">
        <f ca="1">IF(C2784="","",OFFSET(Zdroj!AZ$16,A2773-1,0))</f>
        <v/>
      </c>
      <c r="F2784" s="450"/>
      <c r="G2784" s="451"/>
    </row>
    <row r="2785" spans="1:7" x14ac:dyDescent="0.25">
      <c r="B2785" s="449"/>
      <c r="C2785" s="83" t="str">
        <f ca="1">IF(OFFSET(Zdroj!BA$16,A2773-1,0)=0,"",CONCATENATE("B",$A$2+6," - ",Zdroj!$BA$15))</f>
        <v/>
      </c>
      <c r="D2785" s="81" t="str">
        <f ca="1">IF(C2785="","",CONCATENATE(OFFSET(Zdroj!BA$16,A2773-1,0)))</f>
        <v/>
      </c>
      <c r="E2785" s="35" t="str">
        <f ca="1">IF(C2785="","",OFFSET(Zdroj!BB$16,A2773-1,0))</f>
        <v/>
      </c>
      <c r="F2785" s="450"/>
      <c r="G2785" s="451"/>
    </row>
    <row r="2786" spans="1:7" x14ac:dyDescent="0.25">
      <c r="B2786" s="449"/>
      <c r="C2786" s="83" t="str">
        <f ca="1">IF(OFFSET(Zdroj!BC$16,A2773-1,0)=0,"",CONCATENATE("B",$A$2+7," - ",Zdroj!$BC$15))</f>
        <v/>
      </c>
      <c r="D2786" s="81" t="str">
        <f ca="1">IF(C2786="","",CONCATENATE(OFFSET(Zdroj!BC$16,A2773-1,0)))</f>
        <v/>
      </c>
      <c r="E2786" s="35" t="str">
        <f ca="1">IF(C2786="","",OFFSET(Zdroj!BD$16,A2773-1,0))</f>
        <v/>
      </c>
      <c r="F2786" s="450"/>
      <c r="G2786" s="451"/>
    </row>
    <row r="2787" spans="1:7" x14ac:dyDescent="0.25">
      <c r="B2787" s="449"/>
      <c r="C2787" s="83" t="str">
        <f ca="1">IF(OFFSET(Zdroj!BE$16,A2773-1,0)=0,"",CONCATENATE("B",$A$2+8," - ",Zdroj!$BE$15))</f>
        <v/>
      </c>
      <c r="D2787" s="81" t="str">
        <f ca="1">IF(C2787="","",CONCATENATE(OFFSET(Zdroj!BE$16,A2773-1,0)))</f>
        <v/>
      </c>
      <c r="E2787" s="35" t="str">
        <f ca="1">IF(C2787="","",OFFSET(Zdroj!BF$16,A2773-1,0))</f>
        <v/>
      </c>
      <c r="F2787" s="450"/>
      <c r="G2787" s="451"/>
    </row>
    <row r="2788" spans="1:7" x14ac:dyDescent="0.25">
      <c r="B2788" s="449"/>
      <c r="C2788" s="83" t="str">
        <f ca="1">IF(OFFSET(Zdroj!BG$16,A2773-1,0)=0,"",CONCATENATE("C",$A$2," - ",Zdroj!$BG$15))</f>
        <v/>
      </c>
      <c r="D2788" s="81" t="str">
        <f ca="1">IF(C2788="","",CONCATENATE(OFFSET(Zdroj!BG$16,A2773-1,0)))</f>
        <v/>
      </c>
      <c r="E2788" s="35" t="str">
        <f ca="1">IF(C2788="","",OFFSET(Zdroj!BH$16,A2773-1,0))</f>
        <v/>
      </c>
      <c r="F2788" s="450" t="str">
        <f t="shared" ref="F2788" ca="1" si="647">IF(SUM(E2788:E2789)=0,"",SUM(E2788:E2789))</f>
        <v/>
      </c>
      <c r="G2788" s="451"/>
    </row>
    <row r="2789" spans="1:7" x14ac:dyDescent="0.25">
      <c r="B2789" s="449"/>
      <c r="C2789" s="83" t="str">
        <f ca="1">IF(OFFSET(Zdroj!BI$16,A2773-1,0)=0,"",CONCATENATE("C",$A$2+1," - ",Zdroj!$BI$15))</f>
        <v/>
      </c>
      <c r="D2789" s="81" t="str">
        <f ca="1">IF(C2789="","",CONCATENATE(OFFSET(Zdroj!BI$16,A2773-1,0)))</f>
        <v/>
      </c>
      <c r="E2789" s="35" t="str">
        <f ca="1">IF(C2789="","",OFFSET(Zdroj!BJ$16,A2773-1,0))</f>
        <v/>
      </c>
      <c r="F2789" s="450"/>
      <c r="G2789" s="451"/>
    </row>
    <row r="2790" spans="1:7" x14ac:dyDescent="0.25">
      <c r="A2790">
        <f>SUM((ROW()+15)/17)</f>
        <v>165</v>
      </c>
      <c r="B2790" s="449" t="str">
        <f ca="1">IF(OFFSET(Zdroj!$B$16,A2790-1,0)&gt;0,CONCATENATE(A2790,"
","___ ","
",OFFSET(Zdroj!$B$16,A2790-1,0)),"")</f>
        <v/>
      </c>
      <c r="C2790" s="83" t="str">
        <f ca="1">IF(OFFSET(Zdroj!AI$16,A2790-1,0)=0,"",CONCATENATE("A",$A$2," - ",Zdroj!$AI$15))</f>
        <v/>
      </c>
      <c r="D2790" s="81" t="str">
        <f ca="1">IF(C2790="","",CONCATENATE(OFFSET(Zdroj!AI$16,A2790-1,0)," - ",OFFSET(Zdroj!BK$16,A2790-1,0)))</f>
        <v/>
      </c>
      <c r="E2790" s="35" t="str">
        <f ca="1">IF(C2790="","",OFFSET(Zdroj!BL$16,A2790-1,0))</f>
        <v/>
      </c>
      <c r="F2790" s="450" t="str">
        <f t="shared" ref="F2790" ca="1" si="648">IF(SUM(E2790:E2795)=0,"",SUM(E2790:E2795))</f>
        <v/>
      </c>
      <c r="G2790" s="451" t="str">
        <f t="shared" ref="G2790" ca="1" si="649">IF(SUM(E2790:E2806)=0,"",SUM(E2790:E2806))</f>
        <v/>
      </c>
    </row>
    <row r="2791" spans="1:7" x14ac:dyDescent="0.25">
      <c r="B2791" s="449"/>
      <c r="C2791" s="83" t="str">
        <f ca="1">IF(OFFSET(Zdroj!AJ$16,A2790-1,0)=0,"",CONCATENATE("A",$A$2+1," - ",Zdroj!$AJ$15))</f>
        <v/>
      </c>
      <c r="D2791" s="81" t="str">
        <f ca="1">IF(C2791="","",CONCATENATE(OFFSET(Zdroj!AJ$16,A2790-1,0)," - ",OFFSET(Zdroj!BM$16,A2790-1,0)))</f>
        <v/>
      </c>
      <c r="E2791" s="35" t="str">
        <f ca="1">IF(C2791="","",OFFSET(Zdroj!BN$16,A2790-1,0))</f>
        <v/>
      </c>
      <c r="F2791" s="450"/>
      <c r="G2791" s="451"/>
    </row>
    <row r="2792" spans="1:7" x14ac:dyDescent="0.25">
      <c r="B2792" s="449"/>
      <c r="C2792" s="83" t="str">
        <f ca="1">IF(OFFSET(Zdroj!AK$16,A2790-1,0)=0,"",CONCATENATE("A",$A$2+2," - ",Zdroj!$AK$15))</f>
        <v/>
      </c>
      <c r="D2792" s="81" t="str">
        <f ca="1">IF(C2792="","",CONCATENATE(OFFSET(Zdroj!AK$16,A2790-1,0)," - ",OFFSET(Zdroj!BO$16,A2790-1,0)))</f>
        <v/>
      </c>
      <c r="E2792" s="35" t="str">
        <f ca="1">IF(C2792="","",OFFSET(Zdroj!BP$16,A2790-1,0))</f>
        <v/>
      </c>
      <c r="F2792" s="450"/>
      <c r="G2792" s="451"/>
    </row>
    <row r="2793" spans="1:7" x14ac:dyDescent="0.25">
      <c r="B2793" s="449"/>
      <c r="C2793" s="83" t="str">
        <f ca="1">IF(OFFSET(Zdroj!AL$16,A2790-1,0)=0,"",CONCATENATE("A",$A$2+3," - ",Zdroj!$AL$15))</f>
        <v/>
      </c>
      <c r="D2793" s="81" t="str">
        <f ca="1">IF(C2793="","",CONCATENATE(OFFSET(Zdroj!AL$16,A2790-1,0)," - ",OFFSET(Zdroj!BQ$16,A2790-1,0)))</f>
        <v/>
      </c>
      <c r="E2793" s="35" t="str">
        <f ca="1">IF(C2793="","",OFFSET(Zdroj!BR$16,A2790-1,0))</f>
        <v/>
      </c>
      <c r="F2793" s="450"/>
      <c r="G2793" s="451"/>
    </row>
    <row r="2794" spans="1:7" x14ac:dyDescent="0.25">
      <c r="B2794" s="449"/>
      <c r="C2794" s="83" t="str">
        <f ca="1">IF(OFFSET(Zdroj!AM$16,A2790-1,0)=0,"",CONCATENATE("A",$A$2+4," - ",Zdroj!$AM$15))</f>
        <v/>
      </c>
      <c r="D2794" s="81" t="str">
        <f ca="1">IF(C2794="","",CONCATENATE(OFFSET(Zdroj!AM$16,A2790-1,0)," - ",OFFSET(Zdroj!BS$16,A2790-1,0)))</f>
        <v/>
      </c>
      <c r="E2794" s="35" t="str">
        <f ca="1">IF(C2794="","",OFFSET(Zdroj!BT$16,A2790-1,0))</f>
        <v/>
      </c>
      <c r="F2794" s="450"/>
      <c r="G2794" s="451"/>
    </row>
    <row r="2795" spans="1:7" x14ac:dyDescent="0.25">
      <c r="B2795" s="449"/>
      <c r="C2795" s="83" t="str">
        <f ca="1">IF(OFFSET(Zdroj!AN$16,A2790-1,0)=0,"",CONCATENATE("A",$A$2+5," - ",Zdroj!$AN$15))</f>
        <v/>
      </c>
      <c r="D2795" s="81" t="str">
        <f ca="1">IF(C2795="","",CONCATENATE(OFFSET(Zdroj!AN$16,A2790-1,0)," - ",OFFSET(Zdroj!BU$16,A2790-1,0)))</f>
        <v/>
      </c>
      <c r="E2795" s="35" t="str">
        <f ca="1">IF(C2795="","",OFFSET(Zdroj!BV$16,A2790-1,0))</f>
        <v/>
      </c>
      <c r="F2795" s="450"/>
      <c r="G2795" s="451"/>
    </row>
    <row r="2796" spans="1:7" x14ac:dyDescent="0.25">
      <c r="B2796" s="449"/>
      <c r="C2796" s="83" t="str">
        <f ca="1">IF(OFFSET(Zdroj!AO$16,A2790-1,0)=0,"",CONCATENATE("B",$A$2," - ",Zdroj!$AO$15))</f>
        <v/>
      </c>
      <c r="D2796" s="81" t="str">
        <f ca="1">IF(C2796="","",CONCATENATE(OFFSET(Zdroj!AO$16,A2790-1,0)))</f>
        <v/>
      </c>
      <c r="E2796" s="35" t="str">
        <f ca="1">IF(C2796="","",OFFSET(Zdroj!AP$16,A2790-1,0))</f>
        <v/>
      </c>
      <c r="F2796" s="450" t="str">
        <f t="shared" ref="F2796" ca="1" si="650">IF(SUM(E2796:E2804)=0,"",SUM(E2796:E2804))</f>
        <v/>
      </c>
      <c r="G2796" s="451"/>
    </row>
    <row r="2797" spans="1:7" x14ac:dyDescent="0.25">
      <c r="B2797" s="449"/>
      <c r="C2797" s="83" t="str">
        <f ca="1">IF(OFFSET(Zdroj!AQ$16,A2790-1,0)=0,"",CONCATENATE("B",$A$2+1," - ",Zdroj!$AQ$15))</f>
        <v/>
      </c>
      <c r="D2797" s="81" t="str">
        <f ca="1">IF(C2797="","",CONCATENATE(OFFSET(Zdroj!AQ$16,A2790-1,0)))</f>
        <v/>
      </c>
      <c r="E2797" s="35" t="str">
        <f ca="1">IF(C2797="","",OFFSET(Zdroj!AR$16,A2790-1,0))</f>
        <v/>
      </c>
      <c r="F2797" s="450"/>
      <c r="G2797" s="451"/>
    </row>
    <row r="2798" spans="1:7" x14ac:dyDescent="0.25">
      <c r="B2798" s="449"/>
      <c r="C2798" s="83" t="str">
        <f ca="1">IF(OFFSET(Zdroj!AS$16,A2790-1,0)=0,"",CONCATENATE("B",$A$2+2," - ",Zdroj!$AS$15))</f>
        <v/>
      </c>
      <c r="D2798" s="81" t="str">
        <f ca="1">IF(C2798="","",CONCATENATE(OFFSET(Zdroj!AS$16,A2790-1,0)))</f>
        <v/>
      </c>
      <c r="E2798" s="35" t="str">
        <f ca="1">IF(C2798="","",OFFSET(Zdroj!AT$16,A2790-1,0))</f>
        <v/>
      </c>
      <c r="F2798" s="450"/>
      <c r="G2798" s="451"/>
    </row>
    <row r="2799" spans="1:7" x14ac:dyDescent="0.25">
      <c r="B2799" s="449"/>
      <c r="C2799" s="83" t="str">
        <f ca="1">IF(OFFSET(Zdroj!AU$16,A2790-1,0)=0,"",CONCATENATE("B",$A$2+3," - ",Zdroj!$AU$15))</f>
        <v/>
      </c>
      <c r="D2799" s="81" t="str">
        <f ca="1">IF(C2799="","",CONCATENATE(OFFSET(Zdroj!AU$16,A2790-1,0)))</f>
        <v/>
      </c>
      <c r="E2799" s="35" t="str">
        <f ca="1">IF(C2799="","",OFFSET(Zdroj!AV$16,A2790-1,0))</f>
        <v/>
      </c>
      <c r="F2799" s="450"/>
      <c r="G2799" s="451"/>
    </row>
    <row r="2800" spans="1:7" x14ac:dyDescent="0.25">
      <c r="B2800" s="449"/>
      <c r="C2800" s="83" t="str">
        <f ca="1">IF(OFFSET(Zdroj!AW$16,A2790-1,0)=0,"",CONCATENATE("B",$A$2+4," - ",Zdroj!$AW$15))</f>
        <v/>
      </c>
      <c r="D2800" s="81" t="str">
        <f ca="1">IF(C2800="","",CONCATENATE(OFFSET(Zdroj!AW$16,A2790-1,0)))</f>
        <v/>
      </c>
      <c r="E2800" s="35" t="str">
        <f ca="1">IF(C2800="","",OFFSET(Zdroj!AX$16,A2790-1,0))</f>
        <v/>
      </c>
      <c r="F2800" s="450"/>
      <c r="G2800" s="451"/>
    </row>
    <row r="2801" spans="1:7" x14ac:dyDescent="0.25">
      <c r="B2801" s="449"/>
      <c r="C2801" s="83" t="str">
        <f ca="1">IF(OFFSET(Zdroj!AY$16,A2790-1,0)=0,"",CONCATENATE("B",$A$2+5," - ",Zdroj!$AY$15))</f>
        <v/>
      </c>
      <c r="D2801" s="81" t="str">
        <f ca="1">IF(C2801="","",CONCATENATE(OFFSET(Zdroj!AY$16,A2790-1,0)))</f>
        <v/>
      </c>
      <c r="E2801" s="35" t="str">
        <f ca="1">IF(C2801="","",OFFSET(Zdroj!AZ$16,A2790-1,0))</f>
        <v/>
      </c>
      <c r="F2801" s="450"/>
      <c r="G2801" s="451"/>
    </row>
    <row r="2802" spans="1:7" x14ac:dyDescent="0.25">
      <c r="B2802" s="449"/>
      <c r="C2802" s="83" t="str">
        <f ca="1">IF(OFFSET(Zdroj!BA$16,A2790-1,0)=0,"",CONCATENATE("B",$A$2+6," - ",Zdroj!$BA$15))</f>
        <v/>
      </c>
      <c r="D2802" s="81" t="str">
        <f ca="1">IF(C2802="","",CONCATENATE(OFFSET(Zdroj!BA$16,A2790-1,0)))</f>
        <v/>
      </c>
      <c r="E2802" s="35" t="str">
        <f ca="1">IF(C2802="","",OFFSET(Zdroj!BB$16,A2790-1,0))</f>
        <v/>
      </c>
      <c r="F2802" s="450"/>
      <c r="G2802" s="451"/>
    </row>
    <row r="2803" spans="1:7" x14ac:dyDescent="0.25">
      <c r="B2803" s="449"/>
      <c r="C2803" s="83" t="str">
        <f ca="1">IF(OFFSET(Zdroj!BC$16,A2790-1,0)=0,"",CONCATENATE("B",$A$2+7," - ",Zdroj!$BC$15))</f>
        <v/>
      </c>
      <c r="D2803" s="81" t="str">
        <f ca="1">IF(C2803="","",CONCATENATE(OFFSET(Zdroj!BC$16,A2790-1,0)))</f>
        <v/>
      </c>
      <c r="E2803" s="35" t="str">
        <f ca="1">IF(C2803="","",OFFSET(Zdroj!BD$16,A2790-1,0))</f>
        <v/>
      </c>
      <c r="F2803" s="450"/>
      <c r="G2803" s="451"/>
    </row>
    <row r="2804" spans="1:7" x14ac:dyDescent="0.25">
      <c r="B2804" s="449"/>
      <c r="C2804" s="83" t="str">
        <f ca="1">IF(OFFSET(Zdroj!BE$16,A2790-1,0)=0,"",CONCATENATE("B",$A$2+8," - ",Zdroj!$BE$15))</f>
        <v/>
      </c>
      <c r="D2804" s="81" t="str">
        <f ca="1">IF(C2804="","",CONCATENATE(OFFSET(Zdroj!BE$16,A2790-1,0)))</f>
        <v/>
      </c>
      <c r="E2804" s="35" t="str">
        <f ca="1">IF(C2804="","",OFFSET(Zdroj!BF$16,A2790-1,0))</f>
        <v/>
      </c>
      <c r="F2804" s="450"/>
      <c r="G2804" s="451"/>
    </row>
    <row r="2805" spans="1:7" x14ac:dyDescent="0.25">
      <c r="B2805" s="449"/>
      <c r="C2805" s="83" t="str">
        <f ca="1">IF(OFFSET(Zdroj!BG$16,A2790-1,0)=0,"",CONCATENATE("C",$A$2," - ",Zdroj!$BG$15))</f>
        <v/>
      </c>
      <c r="D2805" s="81" t="str">
        <f ca="1">IF(C2805="","",CONCATENATE(OFFSET(Zdroj!BG$16,A2790-1,0)))</f>
        <v/>
      </c>
      <c r="E2805" s="35" t="str">
        <f ca="1">IF(C2805="","",OFFSET(Zdroj!BH$16,A2790-1,0))</f>
        <v/>
      </c>
      <c r="F2805" s="450" t="str">
        <f t="shared" ref="F2805" ca="1" si="651">IF(SUM(E2805:E2806)=0,"",SUM(E2805:E2806))</f>
        <v/>
      </c>
      <c r="G2805" s="451"/>
    </row>
    <row r="2806" spans="1:7" x14ac:dyDescent="0.25">
      <c r="B2806" s="449"/>
      <c r="C2806" s="83" t="str">
        <f ca="1">IF(OFFSET(Zdroj!BI$16,A2790-1,0)=0,"",CONCATENATE("C",$A$2+1," - ",Zdroj!$BI$15))</f>
        <v/>
      </c>
      <c r="D2806" s="81" t="str">
        <f ca="1">IF(C2806="","",CONCATENATE(OFFSET(Zdroj!BI$16,A2790-1,0)))</f>
        <v/>
      </c>
      <c r="E2806" s="35" t="str">
        <f ca="1">IF(C2806="","",OFFSET(Zdroj!BJ$16,A2790-1,0))</f>
        <v/>
      </c>
      <c r="F2806" s="450"/>
      <c r="G2806" s="451"/>
    </row>
    <row r="2807" spans="1:7" x14ac:dyDescent="0.25">
      <c r="A2807">
        <f>SUM((ROW()+15)/17)</f>
        <v>166</v>
      </c>
      <c r="B2807" s="449" t="str">
        <f ca="1">IF(OFFSET(Zdroj!$B$16,A2807-1,0)&gt;0,CONCATENATE(A2807,"
","___ ","
",OFFSET(Zdroj!$B$16,A2807-1,0)),"")</f>
        <v/>
      </c>
      <c r="C2807" s="83" t="str">
        <f ca="1">IF(OFFSET(Zdroj!AI$16,A2807-1,0)=0,"",CONCATENATE("A",$A$2," - ",Zdroj!$AI$15))</f>
        <v/>
      </c>
      <c r="D2807" s="81" t="str">
        <f ca="1">IF(C2807="","",CONCATENATE(OFFSET(Zdroj!AI$16,A2807-1,0)," - ",OFFSET(Zdroj!BK$16,A2807-1,0)))</f>
        <v/>
      </c>
      <c r="E2807" s="35" t="str">
        <f ca="1">IF(C2807="","",OFFSET(Zdroj!BL$16,A2807-1,0))</f>
        <v/>
      </c>
      <c r="F2807" s="450" t="str">
        <f t="shared" ref="F2807" ca="1" si="652">IF(SUM(E2807:E2812)=0,"",SUM(E2807:E2812))</f>
        <v/>
      </c>
      <c r="G2807" s="451" t="str">
        <f t="shared" ref="G2807" ca="1" si="653">IF(SUM(E2807:E2823)=0,"",SUM(E2807:E2823))</f>
        <v/>
      </c>
    </row>
    <row r="2808" spans="1:7" x14ac:dyDescent="0.25">
      <c r="B2808" s="449"/>
      <c r="C2808" s="83" t="str">
        <f ca="1">IF(OFFSET(Zdroj!AJ$16,A2807-1,0)=0,"",CONCATENATE("A",$A$2+1," - ",Zdroj!$AJ$15))</f>
        <v/>
      </c>
      <c r="D2808" s="81" t="str">
        <f ca="1">IF(C2808="","",CONCATENATE(OFFSET(Zdroj!AJ$16,A2807-1,0)," - ",OFFSET(Zdroj!BM$16,A2807-1,0)))</f>
        <v/>
      </c>
      <c r="E2808" s="35" t="str">
        <f ca="1">IF(C2808="","",OFFSET(Zdroj!BN$16,A2807-1,0))</f>
        <v/>
      </c>
      <c r="F2808" s="450"/>
      <c r="G2808" s="451"/>
    </row>
    <row r="2809" spans="1:7" x14ac:dyDescent="0.25">
      <c r="B2809" s="449"/>
      <c r="C2809" s="83" t="str">
        <f ca="1">IF(OFFSET(Zdroj!AK$16,A2807-1,0)=0,"",CONCATENATE("A",$A$2+2," - ",Zdroj!$AK$15))</f>
        <v/>
      </c>
      <c r="D2809" s="81" t="str">
        <f ca="1">IF(C2809="","",CONCATENATE(OFFSET(Zdroj!AK$16,A2807-1,0)," - ",OFFSET(Zdroj!BO$16,A2807-1,0)))</f>
        <v/>
      </c>
      <c r="E2809" s="35" t="str">
        <f ca="1">IF(C2809="","",OFFSET(Zdroj!BP$16,A2807-1,0))</f>
        <v/>
      </c>
      <c r="F2809" s="450"/>
      <c r="G2809" s="451"/>
    </row>
    <row r="2810" spans="1:7" x14ac:dyDescent="0.25">
      <c r="B2810" s="449"/>
      <c r="C2810" s="83" t="str">
        <f ca="1">IF(OFFSET(Zdroj!AL$16,A2807-1,0)=0,"",CONCATENATE("A",$A$2+3," - ",Zdroj!$AL$15))</f>
        <v/>
      </c>
      <c r="D2810" s="81" t="str">
        <f ca="1">IF(C2810="","",CONCATENATE(OFFSET(Zdroj!AL$16,A2807-1,0)," - ",OFFSET(Zdroj!BQ$16,A2807-1,0)))</f>
        <v/>
      </c>
      <c r="E2810" s="35" t="str">
        <f ca="1">IF(C2810="","",OFFSET(Zdroj!BR$16,A2807-1,0))</f>
        <v/>
      </c>
      <c r="F2810" s="450"/>
      <c r="G2810" s="451"/>
    </row>
    <row r="2811" spans="1:7" x14ac:dyDescent="0.25">
      <c r="B2811" s="449"/>
      <c r="C2811" s="83" t="str">
        <f ca="1">IF(OFFSET(Zdroj!AM$16,A2807-1,0)=0,"",CONCATENATE("A",$A$2+4," - ",Zdroj!$AM$15))</f>
        <v/>
      </c>
      <c r="D2811" s="81" t="str">
        <f ca="1">IF(C2811="","",CONCATENATE(OFFSET(Zdroj!AM$16,A2807-1,0)," - ",OFFSET(Zdroj!BS$16,A2807-1,0)))</f>
        <v/>
      </c>
      <c r="E2811" s="35" t="str">
        <f ca="1">IF(C2811="","",OFFSET(Zdroj!BT$16,A2807-1,0))</f>
        <v/>
      </c>
      <c r="F2811" s="450"/>
      <c r="G2811" s="451"/>
    </row>
    <row r="2812" spans="1:7" x14ac:dyDescent="0.25">
      <c r="B2812" s="449"/>
      <c r="C2812" s="83" t="str">
        <f ca="1">IF(OFFSET(Zdroj!AN$16,A2807-1,0)=0,"",CONCATENATE("A",$A$2+5," - ",Zdroj!$AN$15))</f>
        <v/>
      </c>
      <c r="D2812" s="81" t="str">
        <f ca="1">IF(C2812="","",CONCATENATE(OFFSET(Zdroj!AN$16,A2807-1,0)," - ",OFFSET(Zdroj!BU$16,A2807-1,0)))</f>
        <v/>
      </c>
      <c r="E2812" s="35" t="str">
        <f ca="1">IF(C2812="","",OFFSET(Zdroj!BV$16,A2807-1,0))</f>
        <v/>
      </c>
      <c r="F2812" s="450"/>
      <c r="G2812" s="451"/>
    </row>
    <row r="2813" spans="1:7" x14ac:dyDescent="0.25">
      <c r="B2813" s="449"/>
      <c r="C2813" s="83" t="str">
        <f ca="1">IF(OFFSET(Zdroj!AO$16,A2807-1,0)=0,"",CONCATENATE("B",$A$2," - ",Zdroj!$AO$15))</f>
        <v/>
      </c>
      <c r="D2813" s="81" t="str">
        <f ca="1">IF(C2813="","",CONCATENATE(OFFSET(Zdroj!AO$16,A2807-1,0)))</f>
        <v/>
      </c>
      <c r="E2813" s="35" t="str">
        <f ca="1">IF(C2813="","",OFFSET(Zdroj!AP$16,A2807-1,0))</f>
        <v/>
      </c>
      <c r="F2813" s="450" t="str">
        <f t="shared" ref="F2813" ca="1" si="654">IF(SUM(E2813:E2821)=0,"",SUM(E2813:E2821))</f>
        <v/>
      </c>
      <c r="G2813" s="451"/>
    </row>
    <row r="2814" spans="1:7" x14ac:dyDescent="0.25">
      <c r="B2814" s="449"/>
      <c r="C2814" s="83" t="str">
        <f ca="1">IF(OFFSET(Zdroj!AQ$16,A2807-1,0)=0,"",CONCATENATE("B",$A$2+1," - ",Zdroj!$AQ$15))</f>
        <v/>
      </c>
      <c r="D2814" s="81" t="str">
        <f ca="1">IF(C2814="","",CONCATENATE(OFFSET(Zdroj!AQ$16,A2807-1,0)))</f>
        <v/>
      </c>
      <c r="E2814" s="35" t="str">
        <f ca="1">IF(C2814="","",OFFSET(Zdroj!AR$16,A2807-1,0))</f>
        <v/>
      </c>
      <c r="F2814" s="450"/>
      <c r="G2814" s="451"/>
    </row>
    <row r="2815" spans="1:7" x14ac:dyDescent="0.25">
      <c r="B2815" s="449"/>
      <c r="C2815" s="83" t="str">
        <f ca="1">IF(OFFSET(Zdroj!AS$16,A2807-1,0)=0,"",CONCATENATE("B",$A$2+2," - ",Zdroj!$AS$15))</f>
        <v/>
      </c>
      <c r="D2815" s="81" t="str">
        <f ca="1">IF(C2815="","",CONCATENATE(OFFSET(Zdroj!AS$16,A2807-1,0)))</f>
        <v/>
      </c>
      <c r="E2815" s="35" t="str">
        <f ca="1">IF(C2815="","",OFFSET(Zdroj!AT$16,A2807-1,0))</f>
        <v/>
      </c>
      <c r="F2815" s="450"/>
      <c r="G2815" s="451"/>
    </row>
    <row r="2816" spans="1:7" x14ac:dyDescent="0.25">
      <c r="B2816" s="449"/>
      <c r="C2816" s="83" t="str">
        <f ca="1">IF(OFFSET(Zdroj!AU$16,A2807-1,0)=0,"",CONCATENATE("B",$A$2+3," - ",Zdroj!$AU$15))</f>
        <v/>
      </c>
      <c r="D2816" s="81" t="str">
        <f ca="1">IF(C2816="","",CONCATENATE(OFFSET(Zdroj!AU$16,A2807-1,0)))</f>
        <v/>
      </c>
      <c r="E2816" s="35" t="str">
        <f ca="1">IF(C2816="","",OFFSET(Zdroj!AV$16,A2807-1,0))</f>
        <v/>
      </c>
      <c r="F2816" s="450"/>
      <c r="G2816" s="451"/>
    </row>
    <row r="2817" spans="1:7" x14ac:dyDescent="0.25">
      <c r="B2817" s="449"/>
      <c r="C2817" s="83" t="str">
        <f ca="1">IF(OFFSET(Zdroj!AW$16,A2807-1,0)=0,"",CONCATENATE("B",$A$2+4," - ",Zdroj!$AW$15))</f>
        <v/>
      </c>
      <c r="D2817" s="81" t="str">
        <f ca="1">IF(C2817="","",CONCATENATE(OFFSET(Zdroj!AW$16,A2807-1,0)))</f>
        <v/>
      </c>
      <c r="E2817" s="35" t="str">
        <f ca="1">IF(C2817="","",OFFSET(Zdroj!AX$16,A2807-1,0))</f>
        <v/>
      </c>
      <c r="F2817" s="450"/>
      <c r="G2817" s="451"/>
    </row>
    <row r="2818" spans="1:7" x14ac:dyDescent="0.25">
      <c r="B2818" s="449"/>
      <c r="C2818" s="83" t="str">
        <f ca="1">IF(OFFSET(Zdroj!AY$16,A2807-1,0)=0,"",CONCATENATE("B",$A$2+5," - ",Zdroj!$AY$15))</f>
        <v/>
      </c>
      <c r="D2818" s="81" t="str">
        <f ca="1">IF(C2818="","",CONCATENATE(OFFSET(Zdroj!AY$16,A2807-1,0)))</f>
        <v/>
      </c>
      <c r="E2818" s="35" t="str">
        <f ca="1">IF(C2818="","",OFFSET(Zdroj!AZ$16,A2807-1,0))</f>
        <v/>
      </c>
      <c r="F2818" s="450"/>
      <c r="G2818" s="451"/>
    </row>
    <row r="2819" spans="1:7" x14ac:dyDescent="0.25">
      <c r="B2819" s="449"/>
      <c r="C2819" s="83" t="str">
        <f ca="1">IF(OFFSET(Zdroj!BA$16,A2807-1,0)=0,"",CONCATENATE("B",$A$2+6," - ",Zdroj!$BA$15))</f>
        <v/>
      </c>
      <c r="D2819" s="81" t="str">
        <f ca="1">IF(C2819="","",CONCATENATE(OFFSET(Zdroj!BA$16,A2807-1,0)))</f>
        <v/>
      </c>
      <c r="E2819" s="35" t="str">
        <f ca="1">IF(C2819="","",OFFSET(Zdroj!BB$16,A2807-1,0))</f>
        <v/>
      </c>
      <c r="F2819" s="450"/>
      <c r="G2819" s="451"/>
    </row>
    <row r="2820" spans="1:7" x14ac:dyDescent="0.25">
      <c r="B2820" s="449"/>
      <c r="C2820" s="83" t="str">
        <f ca="1">IF(OFFSET(Zdroj!BC$16,A2807-1,0)=0,"",CONCATENATE("B",$A$2+7," - ",Zdroj!$BC$15))</f>
        <v/>
      </c>
      <c r="D2820" s="81" t="str">
        <f ca="1">IF(C2820="","",CONCATENATE(OFFSET(Zdroj!BC$16,A2807-1,0)))</f>
        <v/>
      </c>
      <c r="E2820" s="35" t="str">
        <f ca="1">IF(C2820="","",OFFSET(Zdroj!BD$16,A2807-1,0))</f>
        <v/>
      </c>
      <c r="F2820" s="450"/>
      <c r="G2820" s="451"/>
    </row>
    <row r="2821" spans="1:7" x14ac:dyDescent="0.25">
      <c r="B2821" s="449"/>
      <c r="C2821" s="83" t="str">
        <f ca="1">IF(OFFSET(Zdroj!BE$16,A2807-1,0)=0,"",CONCATENATE("B",$A$2+8," - ",Zdroj!$BE$15))</f>
        <v/>
      </c>
      <c r="D2821" s="81" t="str">
        <f ca="1">IF(C2821="","",CONCATENATE(OFFSET(Zdroj!BE$16,A2807-1,0)))</f>
        <v/>
      </c>
      <c r="E2821" s="35" t="str">
        <f ca="1">IF(C2821="","",OFFSET(Zdroj!BF$16,A2807-1,0))</f>
        <v/>
      </c>
      <c r="F2821" s="450"/>
      <c r="G2821" s="451"/>
    </row>
    <row r="2822" spans="1:7" x14ac:dyDescent="0.25">
      <c r="B2822" s="449"/>
      <c r="C2822" s="83" t="str">
        <f ca="1">IF(OFFSET(Zdroj!BG$16,A2807-1,0)=0,"",CONCATENATE("C",$A$2," - ",Zdroj!$BG$15))</f>
        <v/>
      </c>
      <c r="D2822" s="81" t="str">
        <f ca="1">IF(C2822="","",CONCATENATE(OFFSET(Zdroj!BG$16,A2807-1,0)))</f>
        <v/>
      </c>
      <c r="E2822" s="35" t="str">
        <f ca="1">IF(C2822="","",OFFSET(Zdroj!BH$16,A2807-1,0))</f>
        <v/>
      </c>
      <c r="F2822" s="450" t="str">
        <f t="shared" ref="F2822" ca="1" si="655">IF(SUM(E2822:E2823)=0,"",SUM(E2822:E2823))</f>
        <v/>
      </c>
      <c r="G2822" s="451"/>
    </row>
    <row r="2823" spans="1:7" x14ac:dyDescent="0.25">
      <c r="B2823" s="449"/>
      <c r="C2823" s="83" t="str">
        <f ca="1">IF(OFFSET(Zdroj!BI$16,A2807-1,0)=0,"",CONCATENATE("C",$A$2+1," - ",Zdroj!$BI$15))</f>
        <v/>
      </c>
      <c r="D2823" s="81" t="str">
        <f ca="1">IF(C2823="","",CONCATENATE(OFFSET(Zdroj!BI$16,A2807-1,0)))</f>
        <v/>
      </c>
      <c r="E2823" s="35" t="str">
        <f ca="1">IF(C2823="","",OFFSET(Zdroj!BJ$16,A2807-1,0))</f>
        <v/>
      </c>
      <c r="F2823" s="450"/>
      <c r="G2823" s="451"/>
    </row>
    <row r="2824" spans="1:7" x14ac:dyDescent="0.25">
      <c r="A2824">
        <f>SUM((ROW()+15)/17)</f>
        <v>167</v>
      </c>
      <c r="B2824" s="449" t="str">
        <f ca="1">IF(OFFSET(Zdroj!$B$16,A2824-1,0)&gt;0,CONCATENATE(A2824,"
","___ ","
",OFFSET(Zdroj!$B$16,A2824-1,0)),"")</f>
        <v/>
      </c>
      <c r="C2824" s="83" t="str">
        <f ca="1">IF(OFFSET(Zdroj!AI$16,A2824-1,0)=0,"",CONCATENATE("A",$A$2," - ",Zdroj!$AI$15))</f>
        <v/>
      </c>
      <c r="D2824" s="81" t="str">
        <f ca="1">IF(C2824="","",CONCATENATE(OFFSET(Zdroj!AI$16,A2824-1,0)," - ",OFFSET(Zdroj!BK$16,A2824-1,0)))</f>
        <v/>
      </c>
      <c r="E2824" s="35" t="str">
        <f ca="1">IF(C2824="","",OFFSET(Zdroj!BL$16,A2824-1,0))</f>
        <v/>
      </c>
      <c r="F2824" s="450" t="str">
        <f t="shared" ref="F2824" ca="1" si="656">IF(SUM(E2824:E2829)=0,"",SUM(E2824:E2829))</f>
        <v/>
      </c>
      <c r="G2824" s="451" t="str">
        <f t="shared" ref="G2824" ca="1" si="657">IF(SUM(E2824:E2840)=0,"",SUM(E2824:E2840))</f>
        <v/>
      </c>
    </row>
    <row r="2825" spans="1:7" x14ac:dyDescent="0.25">
      <c r="B2825" s="449"/>
      <c r="C2825" s="83" t="str">
        <f ca="1">IF(OFFSET(Zdroj!AJ$16,A2824-1,0)=0,"",CONCATENATE("A",$A$2+1," - ",Zdroj!$AJ$15))</f>
        <v/>
      </c>
      <c r="D2825" s="81" t="str">
        <f ca="1">IF(C2825="","",CONCATENATE(OFFSET(Zdroj!AJ$16,A2824-1,0)," - ",OFFSET(Zdroj!BM$16,A2824-1,0)))</f>
        <v/>
      </c>
      <c r="E2825" s="35" t="str">
        <f ca="1">IF(C2825="","",OFFSET(Zdroj!BN$16,A2824-1,0))</f>
        <v/>
      </c>
      <c r="F2825" s="450"/>
      <c r="G2825" s="451"/>
    </row>
    <row r="2826" spans="1:7" x14ac:dyDescent="0.25">
      <c r="B2826" s="449"/>
      <c r="C2826" s="83" t="str">
        <f ca="1">IF(OFFSET(Zdroj!AK$16,A2824-1,0)=0,"",CONCATENATE("A",$A$2+2," - ",Zdroj!$AK$15))</f>
        <v/>
      </c>
      <c r="D2826" s="81" t="str">
        <f ca="1">IF(C2826="","",CONCATENATE(OFFSET(Zdroj!AK$16,A2824-1,0)," - ",OFFSET(Zdroj!BO$16,A2824-1,0)))</f>
        <v/>
      </c>
      <c r="E2826" s="35" t="str">
        <f ca="1">IF(C2826="","",OFFSET(Zdroj!BP$16,A2824-1,0))</f>
        <v/>
      </c>
      <c r="F2826" s="450"/>
      <c r="G2826" s="451"/>
    </row>
    <row r="2827" spans="1:7" x14ac:dyDescent="0.25">
      <c r="B2827" s="449"/>
      <c r="C2827" s="83" t="str">
        <f ca="1">IF(OFFSET(Zdroj!AL$16,A2824-1,0)=0,"",CONCATENATE("A",$A$2+3," - ",Zdroj!$AL$15))</f>
        <v/>
      </c>
      <c r="D2827" s="81" t="str">
        <f ca="1">IF(C2827="","",CONCATENATE(OFFSET(Zdroj!AL$16,A2824-1,0)," - ",OFFSET(Zdroj!BQ$16,A2824-1,0)))</f>
        <v/>
      </c>
      <c r="E2827" s="35" t="str">
        <f ca="1">IF(C2827="","",OFFSET(Zdroj!BR$16,A2824-1,0))</f>
        <v/>
      </c>
      <c r="F2827" s="450"/>
      <c r="G2827" s="451"/>
    </row>
    <row r="2828" spans="1:7" x14ac:dyDescent="0.25">
      <c r="B2828" s="449"/>
      <c r="C2828" s="83" t="str">
        <f ca="1">IF(OFFSET(Zdroj!AM$16,A2824-1,0)=0,"",CONCATENATE("A",$A$2+4," - ",Zdroj!$AM$15))</f>
        <v/>
      </c>
      <c r="D2828" s="81" t="str">
        <f ca="1">IF(C2828="","",CONCATENATE(OFFSET(Zdroj!AM$16,A2824-1,0)," - ",OFFSET(Zdroj!BS$16,A2824-1,0)))</f>
        <v/>
      </c>
      <c r="E2828" s="35" t="str">
        <f ca="1">IF(C2828="","",OFFSET(Zdroj!BT$16,A2824-1,0))</f>
        <v/>
      </c>
      <c r="F2828" s="450"/>
      <c r="G2828" s="451"/>
    </row>
    <row r="2829" spans="1:7" x14ac:dyDescent="0.25">
      <c r="B2829" s="449"/>
      <c r="C2829" s="83" t="str">
        <f ca="1">IF(OFFSET(Zdroj!AN$16,A2824-1,0)=0,"",CONCATENATE("A",$A$2+5," - ",Zdroj!$AN$15))</f>
        <v/>
      </c>
      <c r="D2829" s="81" t="str">
        <f ca="1">IF(C2829="","",CONCATENATE(OFFSET(Zdroj!AN$16,A2824-1,0)," - ",OFFSET(Zdroj!BU$16,A2824-1,0)))</f>
        <v/>
      </c>
      <c r="E2829" s="35" t="str">
        <f ca="1">IF(C2829="","",OFFSET(Zdroj!BV$16,A2824-1,0))</f>
        <v/>
      </c>
      <c r="F2829" s="450"/>
      <c r="G2829" s="451"/>
    </row>
    <row r="2830" spans="1:7" x14ac:dyDescent="0.25">
      <c r="B2830" s="449"/>
      <c r="C2830" s="83" t="str">
        <f ca="1">IF(OFFSET(Zdroj!AO$16,A2824-1,0)=0,"",CONCATENATE("B",$A$2," - ",Zdroj!$AO$15))</f>
        <v/>
      </c>
      <c r="D2830" s="81" t="str">
        <f ca="1">IF(C2830="","",CONCATENATE(OFFSET(Zdroj!AO$16,A2824-1,0)))</f>
        <v/>
      </c>
      <c r="E2830" s="35" t="str">
        <f ca="1">IF(C2830="","",OFFSET(Zdroj!AP$16,A2824-1,0))</f>
        <v/>
      </c>
      <c r="F2830" s="450" t="str">
        <f t="shared" ref="F2830" ca="1" si="658">IF(SUM(E2830:E2838)=0,"",SUM(E2830:E2838))</f>
        <v/>
      </c>
      <c r="G2830" s="451"/>
    </row>
    <row r="2831" spans="1:7" x14ac:dyDescent="0.25">
      <c r="B2831" s="449"/>
      <c r="C2831" s="83" t="str">
        <f ca="1">IF(OFFSET(Zdroj!AQ$16,A2824-1,0)=0,"",CONCATENATE("B",$A$2+1," - ",Zdroj!$AQ$15))</f>
        <v/>
      </c>
      <c r="D2831" s="81" t="str">
        <f ca="1">IF(C2831="","",CONCATENATE(OFFSET(Zdroj!AQ$16,A2824-1,0)))</f>
        <v/>
      </c>
      <c r="E2831" s="35" t="str">
        <f ca="1">IF(C2831="","",OFFSET(Zdroj!AR$16,A2824-1,0))</f>
        <v/>
      </c>
      <c r="F2831" s="450"/>
      <c r="G2831" s="451"/>
    </row>
    <row r="2832" spans="1:7" x14ac:dyDescent="0.25">
      <c r="B2832" s="449"/>
      <c r="C2832" s="83" t="str">
        <f ca="1">IF(OFFSET(Zdroj!AS$16,A2824-1,0)=0,"",CONCATENATE("B",$A$2+2," - ",Zdroj!$AS$15))</f>
        <v/>
      </c>
      <c r="D2832" s="81" t="str">
        <f ca="1">IF(C2832="","",CONCATENATE(OFFSET(Zdroj!AS$16,A2824-1,0)))</f>
        <v/>
      </c>
      <c r="E2832" s="35" t="str">
        <f ca="1">IF(C2832="","",OFFSET(Zdroj!AT$16,A2824-1,0))</f>
        <v/>
      </c>
      <c r="F2832" s="450"/>
      <c r="G2832" s="451"/>
    </row>
    <row r="2833" spans="1:7" x14ac:dyDescent="0.25">
      <c r="B2833" s="449"/>
      <c r="C2833" s="83" t="str">
        <f ca="1">IF(OFFSET(Zdroj!AU$16,A2824-1,0)=0,"",CONCATENATE("B",$A$2+3," - ",Zdroj!$AU$15))</f>
        <v/>
      </c>
      <c r="D2833" s="81" t="str">
        <f ca="1">IF(C2833="","",CONCATENATE(OFFSET(Zdroj!AU$16,A2824-1,0)))</f>
        <v/>
      </c>
      <c r="E2833" s="35" t="str">
        <f ca="1">IF(C2833="","",OFFSET(Zdroj!AV$16,A2824-1,0))</f>
        <v/>
      </c>
      <c r="F2833" s="450"/>
      <c r="G2833" s="451"/>
    </row>
    <row r="2834" spans="1:7" x14ac:dyDescent="0.25">
      <c r="B2834" s="449"/>
      <c r="C2834" s="83" t="str">
        <f ca="1">IF(OFFSET(Zdroj!AW$16,A2824-1,0)=0,"",CONCATENATE("B",$A$2+4," - ",Zdroj!$AW$15))</f>
        <v/>
      </c>
      <c r="D2834" s="81" t="str">
        <f ca="1">IF(C2834="","",CONCATENATE(OFFSET(Zdroj!AW$16,A2824-1,0)))</f>
        <v/>
      </c>
      <c r="E2834" s="35" t="str">
        <f ca="1">IF(C2834="","",OFFSET(Zdroj!AX$16,A2824-1,0))</f>
        <v/>
      </c>
      <c r="F2834" s="450"/>
      <c r="G2834" s="451"/>
    </row>
    <row r="2835" spans="1:7" x14ac:dyDescent="0.25">
      <c r="B2835" s="449"/>
      <c r="C2835" s="83" t="str">
        <f ca="1">IF(OFFSET(Zdroj!AY$16,A2824-1,0)=0,"",CONCATENATE("B",$A$2+5," - ",Zdroj!$AY$15))</f>
        <v/>
      </c>
      <c r="D2835" s="81" t="str">
        <f ca="1">IF(C2835="","",CONCATENATE(OFFSET(Zdroj!AY$16,A2824-1,0)))</f>
        <v/>
      </c>
      <c r="E2835" s="35" t="str">
        <f ca="1">IF(C2835="","",OFFSET(Zdroj!AZ$16,A2824-1,0))</f>
        <v/>
      </c>
      <c r="F2835" s="450"/>
      <c r="G2835" s="451"/>
    </row>
    <row r="2836" spans="1:7" x14ac:dyDescent="0.25">
      <c r="B2836" s="449"/>
      <c r="C2836" s="83" t="str">
        <f ca="1">IF(OFFSET(Zdroj!BA$16,A2824-1,0)=0,"",CONCATENATE("B",$A$2+6," - ",Zdroj!$BA$15))</f>
        <v/>
      </c>
      <c r="D2836" s="81" t="str">
        <f ca="1">IF(C2836="","",CONCATENATE(OFFSET(Zdroj!BA$16,A2824-1,0)))</f>
        <v/>
      </c>
      <c r="E2836" s="35" t="str">
        <f ca="1">IF(C2836="","",OFFSET(Zdroj!BB$16,A2824-1,0))</f>
        <v/>
      </c>
      <c r="F2836" s="450"/>
      <c r="G2836" s="451"/>
    </row>
    <row r="2837" spans="1:7" x14ac:dyDescent="0.25">
      <c r="B2837" s="449"/>
      <c r="C2837" s="83" t="str">
        <f ca="1">IF(OFFSET(Zdroj!BC$16,A2824-1,0)=0,"",CONCATENATE("B",$A$2+7," - ",Zdroj!$BC$15))</f>
        <v/>
      </c>
      <c r="D2837" s="81" t="str">
        <f ca="1">IF(C2837="","",CONCATENATE(OFFSET(Zdroj!BC$16,A2824-1,0)))</f>
        <v/>
      </c>
      <c r="E2837" s="35" t="str">
        <f ca="1">IF(C2837="","",OFFSET(Zdroj!BD$16,A2824-1,0))</f>
        <v/>
      </c>
      <c r="F2837" s="450"/>
      <c r="G2837" s="451"/>
    </row>
    <row r="2838" spans="1:7" x14ac:dyDescent="0.25">
      <c r="B2838" s="449"/>
      <c r="C2838" s="83" t="str">
        <f ca="1">IF(OFFSET(Zdroj!BE$16,A2824-1,0)=0,"",CONCATENATE("B",$A$2+8," - ",Zdroj!$BE$15))</f>
        <v/>
      </c>
      <c r="D2838" s="81" t="str">
        <f ca="1">IF(C2838="","",CONCATENATE(OFFSET(Zdroj!BE$16,A2824-1,0)))</f>
        <v/>
      </c>
      <c r="E2838" s="35" t="str">
        <f ca="1">IF(C2838="","",OFFSET(Zdroj!BF$16,A2824-1,0))</f>
        <v/>
      </c>
      <c r="F2838" s="450"/>
      <c r="G2838" s="451"/>
    </row>
    <row r="2839" spans="1:7" x14ac:dyDescent="0.25">
      <c r="B2839" s="449"/>
      <c r="C2839" s="83" t="str">
        <f ca="1">IF(OFFSET(Zdroj!BG$16,A2824-1,0)=0,"",CONCATENATE("C",$A$2," - ",Zdroj!$BG$15))</f>
        <v/>
      </c>
      <c r="D2839" s="81" t="str">
        <f ca="1">IF(C2839="","",CONCATENATE(OFFSET(Zdroj!BG$16,A2824-1,0)))</f>
        <v/>
      </c>
      <c r="E2839" s="35" t="str">
        <f ca="1">IF(C2839="","",OFFSET(Zdroj!BH$16,A2824-1,0))</f>
        <v/>
      </c>
      <c r="F2839" s="450" t="str">
        <f t="shared" ref="F2839" ca="1" si="659">IF(SUM(E2839:E2840)=0,"",SUM(E2839:E2840))</f>
        <v/>
      </c>
      <c r="G2839" s="451"/>
    </row>
    <row r="2840" spans="1:7" x14ac:dyDescent="0.25">
      <c r="B2840" s="449"/>
      <c r="C2840" s="83" t="str">
        <f ca="1">IF(OFFSET(Zdroj!BI$16,A2824-1,0)=0,"",CONCATENATE("C",$A$2+1," - ",Zdroj!$BI$15))</f>
        <v/>
      </c>
      <c r="D2840" s="81" t="str">
        <f ca="1">IF(C2840="","",CONCATENATE(OFFSET(Zdroj!BI$16,A2824-1,0)))</f>
        <v/>
      </c>
      <c r="E2840" s="35" t="str">
        <f ca="1">IF(C2840="","",OFFSET(Zdroj!BJ$16,A2824-1,0))</f>
        <v/>
      </c>
      <c r="F2840" s="450"/>
      <c r="G2840" s="451"/>
    </row>
    <row r="2841" spans="1:7" x14ac:dyDescent="0.25">
      <c r="A2841">
        <f>SUM((ROW()+15)/17)</f>
        <v>168</v>
      </c>
      <c r="B2841" s="449" t="str">
        <f ca="1">IF(OFFSET(Zdroj!$B$16,A2841-1,0)&gt;0,CONCATENATE(A2841,"
","___ ","
",OFFSET(Zdroj!$B$16,A2841-1,0)),"")</f>
        <v/>
      </c>
      <c r="C2841" s="83" t="str">
        <f ca="1">IF(OFFSET(Zdroj!AI$16,A2841-1,0)=0,"",CONCATENATE("A",$A$2," - ",Zdroj!$AI$15))</f>
        <v/>
      </c>
      <c r="D2841" s="81" t="str">
        <f ca="1">IF(C2841="","",CONCATENATE(OFFSET(Zdroj!AI$16,A2841-1,0)," - ",OFFSET(Zdroj!BK$16,A2841-1,0)))</f>
        <v/>
      </c>
      <c r="E2841" s="35" t="str">
        <f ca="1">IF(C2841="","",OFFSET(Zdroj!BL$16,A2841-1,0))</f>
        <v/>
      </c>
      <c r="F2841" s="450" t="str">
        <f t="shared" ref="F2841" ca="1" si="660">IF(SUM(E2841:E2846)=0,"",SUM(E2841:E2846))</f>
        <v/>
      </c>
      <c r="G2841" s="451" t="str">
        <f t="shared" ref="G2841" ca="1" si="661">IF(SUM(E2841:E2857)=0,"",SUM(E2841:E2857))</f>
        <v/>
      </c>
    </row>
    <row r="2842" spans="1:7" x14ac:dyDescent="0.25">
      <c r="B2842" s="449"/>
      <c r="C2842" s="83" t="str">
        <f ca="1">IF(OFFSET(Zdroj!AJ$16,A2841-1,0)=0,"",CONCATENATE("A",$A$2+1," - ",Zdroj!$AJ$15))</f>
        <v/>
      </c>
      <c r="D2842" s="81" t="str">
        <f ca="1">IF(C2842="","",CONCATENATE(OFFSET(Zdroj!AJ$16,A2841-1,0)," - ",OFFSET(Zdroj!BM$16,A2841-1,0)))</f>
        <v/>
      </c>
      <c r="E2842" s="35" t="str">
        <f ca="1">IF(C2842="","",OFFSET(Zdroj!BN$16,A2841-1,0))</f>
        <v/>
      </c>
      <c r="F2842" s="450"/>
      <c r="G2842" s="451"/>
    </row>
    <row r="2843" spans="1:7" x14ac:dyDescent="0.25">
      <c r="B2843" s="449"/>
      <c r="C2843" s="83" t="str">
        <f ca="1">IF(OFFSET(Zdroj!AK$16,A2841-1,0)=0,"",CONCATENATE("A",$A$2+2," - ",Zdroj!$AK$15))</f>
        <v/>
      </c>
      <c r="D2843" s="81" t="str">
        <f ca="1">IF(C2843="","",CONCATENATE(OFFSET(Zdroj!AK$16,A2841-1,0)," - ",OFFSET(Zdroj!BO$16,A2841-1,0)))</f>
        <v/>
      </c>
      <c r="E2843" s="35" t="str">
        <f ca="1">IF(C2843="","",OFFSET(Zdroj!BP$16,A2841-1,0))</f>
        <v/>
      </c>
      <c r="F2843" s="450"/>
      <c r="G2843" s="451"/>
    </row>
    <row r="2844" spans="1:7" x14ac:dyDescent="0.25">
      <c r="B2844" s="449"/>
      <c r="C2844" s="83" t="str">
        <f ca="1">IF(OFFSET(Zdroj!AL$16,A2841-1,0)=0,"",CONCATENATE("A",$A$2+3," - ",Zdroj!$AL$15))</f>
        <v/>
      </c>
      <c r="D2844" s="81" t="str">
        <f ca="1">IF(C2844="","",CONCATENATE(OFFSET(Zdroj!AL$16,A2841-1,0)," - ",OFFSET(Zdroj!BQ$16,A2841-1,0)))</f>
        <v/>
      </c>
      <c r="E2844" s="35" t="str">
        <f ca="1">IF(C2844="","",OFFSET(Zdroj!BR$16,A2841-1,0))</f>
        <v/>
      </c>
      <c r="F2844" s="450"/>
      <c r="G2844" s="451"/>
    </row>
    <row r="2845" spans="1:7" x14ac:dyDescent="0.25">
      <c r="B2845" s="449"/>
      <c r="C2845" s="83" t="str">
        <f ca="1">IF(OFFSET(Zdroj!AM$16,A2841-1,0)=0,"",CONCATENATE("A",$A$2+4," - ",Zdroj!$AM$15))</f>
        <v/>
      </c>
      <c r="D2845" s="81" t="str">
        <f ca="1">IF(C2845="","",CONCATENATE(OFFSET(Zdroj!AM$16,A2841-1,0)," - ",OFFSET(Zdroj!BS$16,A2841-1,0)))</f>
        <v/>
      </c>
      <c r="E2845" s="35" t="str">
        <f ca="1">IF(C2845="","",OFFSET(Zdroj!BT$16,A2841-1,0))</f>
        <v/>
      </c>
      <c r="F2845" s="450"/>
      <c r="G2845" s="451"/>
    </row>
    <row r="2846" spans="1:7" x14ac:dyDescent="0.25">
      <c r="B2846" s="449"/>
      <c r="C2846" s="83" t="str">
        <f ca="1">IF(OFFSET(Zdroj!AN$16,A2841-1,0)=0,"",CONCATENATE("A",$A$2+5," - ",Zdroj!$AN$15))</f>
        <v/>
      </c>
      <c r="D2846" s="81" t="str">
        <f ca="1">IF(C2846="","",CONCATENATE(OFFSET(Zdroj!AN$16,A2841-1,0)," - ",OFFSET(Zdroj!BU$16,A2841-1,0)))</f>
        <v/>
      </c>
      <c r="E2846" s="35" t="str">
        <f ca="1">IF(C2846="","",OFFSET(Zdroj!BV$16,A2841-1,0))</f>
        <v/>
      </c>
      <c r="F2846" s="450"/>
      <c r="G2846" s="451"/>
    </row>
    <row r="2847" spans="1:7" x14ac:dyDescent="0.25">
      <c r="B2847" s="449"/>
      <c r="C2847" s="83" t="str">
        <f ca="1">IF(OFFSET(Zdroj!AO$16,A2841-1,0)=0,"",CONCATENATE("B",$A$2," - ",Zdroj!$AO$15))</f>
        <v/>
      </c>
      <c r="D2847" s="81" t="str">
        <f ca="1">IF(C2847="","",CONCATENATE(OFFSET(Zdroj!AO$16,A2841-1,0)))</f>
        <v/>
      </c>
      <c r="E2847" s="35" t="str">
        <f ca="1">IF(C2847="","",OFFSET(Zdroj!AP$16,A2841-1,0))</f>
        <v/>
      </c>
      <c r="F2847" s="450" t="str">
        <f t="shared" ref="F2847" ca="1" si="662">IF(SUM(E2847:E2855)=0,"",SUM(E2847:E2855))</f>
        <v/>
      </c>
      <c r="G2847" s="451"/>
    </row>
    <row r="2848" spans="1:7" x14ac:dyDescent="0.25">
      <c r="B2848" s="449"/>
      <c r="C2848" s="83" t="str">
        <f ca="1">IF(OFFSET(Zdroj!AQ$16,A2841-1,0)=0,"",CONCATENATE("B",$A$2+1," - ",Zdroj!$AQ$15))</f>
        <v/>
      </c>
      <c r="D2848" s="81" t="str">
        <f ca="1">IF(C2848="","",CONCATENATE(OFFSET(Zdroj!AQ$16,A2841-1,0)))</f>
        <v/>
      </c>
      <c r="E2848" s="35" t="str">
        <f ca="1">IF(C2848="","",OFFSET(Zdroj!AR$16,A2841-1,0))</f>
        <v/>
      </c>
      <c r="F2848" s="450"/>
      <c r="G2848" s="451"/>
    </row>
    <row r="2849" spans="1:7" x14ac:dyDescent="0.25">
      <c r="B2849" s="449"/>
      <c r="C2849" s="83" t="str">
        <f ca="1">IF(OFFSET(Zdroj!AS$16,A2841-1,0)=0,"",CONCATENATE("B",$A$2+2," - ",Zdroj!$AS$15))</f>
        <v/>
      </c>
      <c r="D2849" s="81" t="str">
        <f ca="1">IF(C2849="","",CONCATENATE(OFFSET(Zdroj!AS$16,A2841-1,0)))</f>
        <v/>
      </c>
      <c r="E2849" s="35" t="str">
        <f ca="1">IF(C2849="","",OFFSET(Zdroj!AT$16,A2841-1,0))</f>
        <v/>
      </c>
      <c r="F2849" s="450"/>
      <c r="G2849" s="451"/>
    </row>
    <row r="2850" spans="1:7" x14ac:dyDescent="0.25">
      <c r="B2850" s="449"/>
      <c r="C2850" s="83" t="str">
        <f ca="1">IF(OFFSET(Zdroj!AU$16,A2841-1,0)=0,"",CONCATENATE("B",$A$2+3," - ",Zdroj!$AU$15))</f>
        <v/>
      </c>
      <c r="D2850" s="81" t="str">
        <f ca="1">IF(C2850="","",CONCATENATE(OFFSET(Zdroj!AU$16,A2841-1,0)))</f>
        <v/>
      </c>
      <c r="E2850" s="35" t="str">
        <f ca="1">IF(C2850="","",OFFSET(Zdroj!AV$16,A2841-1,0))</f>
        <v/>
      </c>
      <c r="F2850" s="450"/>
      <c r="G2850" s="451"/>
    </row>
    <row r="2851" spans="1:7" x14ac:dyDescent="0.25">
      <c r="B2851" s="449"/>
      <c r="C2851" s="83" t="str">
        <f ca="1">IF(OFFSET(Zdroj!AW$16,A2841-1,0)=0,"",CONCATENATE("B",$A$2+4," - ",Zdroj!$AW$15))</f>
        <v/>
      </c>
      <c r="D2851" s="81" t="str">
        <f ca="1">IF(C2851="","",CONCATENATE(OFFSET(Zdroj!AW$16,A2841-1,0)))</f>
        <v/>
      </c>
      <c r="E2851" s="35" t="str">
        <f ca="1">IF(C2851="","",OFFSET(Zdroj!AX$16,A2841-1,0))</f>
        <v/>
      </c>
      <c r="F2851" s="450"/>
      <c r="G2851" s="451"/>
    </row>
    <row r="2852" spans="1:7" x14ac:dyDescent="0.25">
      <c r="B2852" s="449"/>
      <c r="C2852" s="83" t="str">
        <f ca="1">IF(OFFSET(Zdroj!AY$16,A2841-1,0)=0,"",CONCATENATE("B",$A$2+5," - ",Zdroj!$AY$15))</f>
        <v/>
      </c>
      <c r="D2852" s="81" t="str">
        <f ca="1">IF(C2852="","",CONCATENATE(OFFSET(Zdroj!AY$16,A2841-1,0)))</f>
        <v/>
      </c>
      <c r="E2852" s="35" t="str">
        <f ca="1">IF(C2852="","",OFFSET(Zdroj!AZ$16,A2841-1,0))</f>
        <v/>
      </c>
      <c r="F2852" s="450"/>
      <c r="G2852" s="451"/>
    </row>
    <row r="2853" spans="1:7" x14ac:dyDescent="0.25">
      <c r="B2853" s="449"/>
      <c r="C2853" s="83" t="str">
        <f ca="1">IF(OFFSET(Zdroj!BA$16,A2841-1,0)=0,"",CONCATENATE("B",$A$2+6," - ",Zdroj!$BA$15))</f>
        <v/>
      </c>
      <c r="D2853" s="81" t="str">
        <f ca="1">IF(C2853="","",CONCATENATE(OFFSET(Zdroj!BA$16,A2841-1,0)))</f>
        <v/>
      </c>
      <c r="E2853" s="35" t="str">
        <f ca="1">IF(C2853="","",OFFSET(Zdroj!BB$16,A2841-1,0))</f>
        <v/>
      </c>
      <c r="F2853" s="450"/>
      <c r="G2853" s="451"/>
    </row>
    <row r="2854" spans="1:7" x14ac:dyDescent="0.25">
      <c r="B2854" s="449"/>
      <c r="C2854" s="83" t="str">
        <f ca="1">IF(OFFSET(Zdroj!BC$16,A2841-1,0)=0,"",CONCATENATE("B",$A$2+7," - ",Zdroj!$BC$15))</f>
        <v/>
      </c>
      <c r="D2854" s="81" t="str">
        <f ca="1">IF(C2854="","",CONCATENATE(OFFSET(Zdroj!BC$16,A2841-1,0)))</f>
        <v/>
      </c>
      <c r="E2854" s="35" t="str">
        <f ca="1">IF(C2854="","",OFFSET(Zdroj!BD$16,A2841-1,0))</f>
        <v/>
      </c>
      <c r="F2854" s="450"/>
      <c r="G2854" s="451"/>
    </row>
    <row r="2855" spans="1:7" x14ac:dyDescent="0.25">
      <c r="B2855" s="449"/>
      <c r="C2855" s="83" t="str">
        <f ca="1">IF(OFFSET(Zdroj!BE$16,A2841-1,0)=0,"",CONCATENATE("B",$A$2+8," - ",Zdroj!$BE$15))</f>
        <v/>
      </c>
      <c r="D2855" s="81" t="str">
        <f ca="1">IF(C2855="","",CONCATENATE(OFFSET(Zdroj!BE$16,A2841-1,0)))</f>
        <v/>
      </c>
      <c r="E2855" s="35" t="str">
        <f ca="1">IF(C2855="","",OFFSET(Zdroj!BF$16,A2841-1,0))</f>
        <v/>
      </c>
      <c r="F2855" s="450"/>
      <c r="G2855" s="451"/>
    </row>
    <row r="2856" spans="1:7" x14ac:dyDescent="0.25">
      <c r="B2856" s="449"/>
      <c r="C2856" s="83" t="str">
        <f ca="1">IF(OFFSET(Zdroj!BG$16,A2841-1,0)=0,"",CONCATENATE("C",$A$2," - ",Zdroj!$BG$15))</f>
        <v/>
      </c>
      <c r="D2856" s="81" t="str">
        <f ca="1">IF(C2856="","",CONCATENATE(OFFSET(Zdroj!BG$16,A2841-1,0)))</f>
        <v/>
      </c>
      <c r="E2856" s="35" t="str">
        <f ca="1">IF(C2856="","",OFFSET(Zdroj!BH$16,A2841-1,0))</f>
        <v/>
      </c>
      <c r="F2856" s="450" t="str">
        <f t="shared" ref="F2856" ca="1" si="663">IF(SUM(E2856:E2857)=0,"",SUM(E2856:E2857))</f>
        <v/>
      </c>
      <c r="G2856" s="451"/>
    </row>
    <row r="2857" spans="1:7" x14ac:dyDescent="0.25">
      <c r="B2857" s="449"/>
      <c r="C2857" s="83" t="str">
        <f ca="1">IF(OFFSET(Zdroj!BI$16,A2841-1,0)=0,"",CONCATENATE("C",$A$2+1," - ",Zdroj!$BI$15))</f>
        <v/>
      </c>
      <c r="D2857" s="81" t="str">
        <f ca="1">IF(C2857="","",CONCATENATE(OFFSET(Zdroj!BI$16,A2841-1,0)))</f>
        <v/>
      </c>
      <c r="E2857" s="35" t="str">
        <f ca="1">IF(C2857="","",OFFSET(Zdroj!BJ$16,A2841-1,0))</f>
        <v/>
      </c>
      <c r="F2857" s="450"/>
      <c r="G2857" s="451"/>
    </row>
    <row r="2858" spans="1:7" x14ac:dyDescent="0.25">
      <c r="A2858">
        <f>SUM((ROW()+15)/17)</f>
        <v>169</v>
      </c>
      <c r="B2858" s="449" t="str">
        <f ca="1">IF(OFFSET(Zdroj!$B$16,A2858-1,0)&gt;0,CONCATENATE(A2858,"
","___ ","
",OFFSET(Zdroj!$B$16,A2858-1,0)),"")</f>
        <v/>
      </c>
      <c r="C2858" s="83" t="str">
        <f ca="1">IF(OFFSET(Zdroj!AI$16,A2858-1,0)=0,"",CONCATENATE("A",$A$2," - ",Zdroj!$AI$15))</f>
        <v/>
      </c>
      <c r="D2858" s="81" t="str">
        <f ca="1">IF(C2858="","",CONCATENATE(OFFSET(Zdroj!AI$16,A2858-1,0)," - ",OFFSET(Zdroj!BK$16,A2858-1,0)))</f>
        <v/>
      </c>
      <c r="E2858" s="35" t="str">
        <f ca="1">IF(C2858="","",OFFSET(Zdroj!BL$16,A2858-1,0))</f>
        <v/>
      </c>
      <c r="F2858" s="450" t="str">
        <f t="shared" ref="F2858" ca="1" si="664">IF(SUM(E2858:E2863)=0,"",SUM(E2858:E2863))</f>
        <v/>
      </c>
      <c r="G2858" s="451" t="str">
        <f t="shared" ref="G2858" ca="1" si="665">IF(SUM(E2858:E2874)=0,"",SUM(E2858:E2874))</f>
        <v/>
      </c>
    </row>
    <row r="2859" spans="1:7" x14ac:dyDescent="0.25">
      <c r="B2859" s="449"/>
      <c r="C2859" s="83" t="str">
        <f ca="1">IF(OFFSET(Zdroj!AJ$16,A2858-1,0)=0,"",CONCATENATE("A",$A$2+1," - ",Zdroj!$AJ$15))</f>
        <v/>
      </c>
      <c r="D2859" s="81" t="str">
        <f ca="1">IF(C2859="","",CONCATENATE(OFFSET(Zdroj!AJ$16,A2858-1,0)," - ",OFFSET(Zdroj!BM$16,A2858-1,0)))</f>
        <v/>
      </c>
      <c r="E2859" s="35" t="str">
        <f ca="1">IF(C2859="","",OFFSET(Zdroj!BN$16,A2858-1,0))</f>
        <v/>
      </c>
      <c r="F2859" s="450"/>
      <c r="G2859" s="451"/>
    </row>
    <row r="2860" spans="1:7" x14ac:dyDescent="0.25">
      <c r="B2860" s="449"/>
      <c r="C2860" s="83" t="str">
        <f ca="1">IF(OFFSET(Zdroj!AK$16,A2858-1,0)=0,"",CONCATENATE("A",$A$2+2," - ",Zdroj!$AK$15))</f>
        <v/>
      </c>
      <c r="D2860" s="81" t="str">
        <f ca="1">IF(C2860="","",CONCATENATE(OFFSET(Zdroj!AK$16,A2858-1,0)," - ",OFFSET(Zdroj!BO$16,A2858-1,0)))</f>
        <v/>
      </c>
      <c r="E2860" s="35" t="str">
        <f ca="1">IF(C2860="","",OFFSET(Zdroj!BP$16,A2858-1,0))</f>
        <v/>
      </c>
      <c r="F2860" s="450"/>
      <c r="G2860" s="451"/>
    </row>
    <row r="2861" spans="1:7" x14ac:dyDescent="0.25">
      <c r="B2861" s="449"/>
      <c r="C2861" s="83" t="str">
        <f ca="1">IF(OFFSET(Zdroj!AL$16,A2858-1,0)=0,"",CONCATENATE("A",$A$2+3," - ",Zdroj!$AL$15))</f>
        <v/>
      </c>
      <c r="D2861" s="81" t="str">
        <f ca="1">IF(C2861="","",CONCATENATE(OFFSET(Zdroj!AL$16,A2858-1,0)," - ",OFFSET(Zdroj!BQ$16,A2858-1,0)))</f>
        <v/>
      </c>
      <c r="E2861" s="35" t="str">
        <f ca="1">IF(C2861="","",OFFSET(Zdroj!BR$16,A2858-1,0))</f>
        <v/>
      </c>
      <c r="F2861" s="450"/>
      <c r="G2861" s="451"/>
    </row>
    <row r="2862" spans="1:7" x14ac:dyDescent="0.25">
      <c r="B2862" s="449"/>
      <c r="C2862" s="83" t="str">
        <f ca="1">IF(OFFSET(Zdroj!AM$16,A2858-1,0)=0,"",CONCATENATE("A",$A$2+4," - ",Zdroj!$AM$15))</f>
        <v/>
      </c>
      <c r="D2862" s="81" t="str">
        <f ca="1">IF(C2862="","",CONCATENATE(OFFSET(Zdroj!AM$16,A2858-1,0)," - ",OFFSET(Zdroj!BS$16,A2858-1,0)))</f>
        <v/>
      </c>
      <c r="E2862" s="35" t="str">
        <f ca="1">IF(C2862="","",OFFSET(Zdroj!BT$16,A2858-1,0))</f>
        <v/>
      </c>
      <c r="F2862" s="450"/>
      <c r="G2862" s="451"/>
    </row>
    <row r="2863" spans="1:7" x14ac:dyDescent="0.25">
      <c r="B2863" s="449"/>
      <c r="C2863" s="83" t="str">
        <f ca="1">IF(OFFSET(Zdroj!AN$16,A2858-1,0)=0,"",CONCATENATE("A",$A$2+5," - ",Zdroj!$AN$15))</f>
        <v/>
      </c>
      <c r="D2863" s="81" t="str">
        <f ca="1">IF(C2863="","",CONCATENATE(OFFSET(Zdroj!AN$16,A2858-1,0)," - ",OFFSET(Zdroj!BU$16,A2858-1,0)))</f>
        <v/>
      </c>
      <c r="E2863" s="35" t="str">
        <f ca="1">IF(C2863="","",OFFSET(Zdroj!BV$16,A2858-1,0))</f>
        <v/>
      </c>
      <c r="F2863" s="450"/>
      <c r="G2863" s="451"/>
    </row>
    <row r="2864" spans="1:7" x14ac:dyDescent="0.25">
      <c r="B2864" s="449"/>
      <c r="C2864" s="83" t="str">
        <f ca="1">IF(OFFSET(Zdroj!AO$16,A2858-1,0)=0,"",CONCATENATE("B",$A$2," - ",Zdroj!$AO$15))</f>
        <v/>
      </c>
      <c r="D2864" s="81" t="str">
        <f ca="1">IF(C2864="","",CONCATENATE(OFFSET(Zdroj!AO$16,A2858-1,0)))</f>
        <v/>
      </c>
      <c r="E2864" s="35" t="str">
        <f ca="1">IF(C2864="","",OFFSET(Zdroj!AP$16,A2858-1,0))</f>
        <v/>
      </c>
      <c r="F2864" s="450" t="str">
        <f t="shared" ref="F2864" ca="1" si="666">IF(SUM(E2864:E2872)=0,"",SUM(E2864:E2872))</f>
        <v/>
      </c>
      <c r="G2864" s="451"/>
    </row>
    <row r="2865" spans="1:7" x14ac:dyDescent="0.25">
      <c r="B2865" s="449"/>
      <c r="C2865" s="83" t="str">
        <f ca="1">IF(OFFSET(Zdroj!AQ$16,A2858-1,0)=0,"",CONCATENATE("B",$A$2+1," - ",Zdroj!$AQ$15))</f>
        <v/>
      </c>
      <c r="D2865" s="81" t="str">
        <f ca="1">IF(C2865="","",CONCATENATE(OFFSET(Zdroj!AQ$16,A2858-1,0)))</f>
        <v/>
      </c>
      <c r="E2865" s="35" t="str">
        <f ca="1">IF(C2865="","",OFFSET(Zdroj!AR$16,A2858-1,0))</f>
        <v/>
      </c>
      <c r="F2865" s="450"/>
      <c r="G2865" s="451"/>
    </row>
    <row r="2866" spans="1:7" x14ac:dyDescent="0.25">
      <c r="B2866" s="449"/>
      <c r="C2866" s="83" t="str">
        <f ca="1">IF(OFFSET(Zdroj!AS$16,A2858-1,0)=0,"",CONCATENATE("B",$A$2+2," - ",Zdroj!$AS$15))</f>
        <v/>
      </c>
      <c r="D2866" s="81" t="str">
        <f ca="1">IF(C2866="","",CONCATENATE(OFFSET(Zdroj!AS$16,A2858-1,0)))</f>
        <v/>
      </c>
      <c r="E2866" s="35" t="str">
        <f ca="1">IF(C2866="","",OFFSET(Zdroj!AT$16,A2858-1,0))</f>
        <v/>
      </c>
      <c r="F2866" s="450"/>
      <c r="G2866" s="451"/>
    </row>
    <row r="2867" spans="1:7" x14ac:dyDescent="0.25">
      <c r="B2867" s="449"/>
      <c r="C2867" s="83" t="str">
        <f ca="1">IF(OFFSET(Zdroj!AU$16,A2858-1,0)=0,"",CONCATENATE("B",$A$2+3," - ",Zdroj!$AU$15))</f>
        <v/>
      </c>
      <c r="D2867" s="81" t="str">
        <f ca="1">IF(C2867="","",CONCATENATE(OFFSET(Zdroj!AU$16,A2858-1,0)))</f>
        <v/>
      </c>
      <c r="E2867" s="35" t="str">
        <f ca="1">IF(C2867="","",OFFSET(Zdroj!AV$16,A2858-1,0))</f>
        <v/>
      </c>
      <c r="F2867" s="450"/>
      <c r="G2867" s="451"/>
    </row>
    <row r="2868" spans="1:7" x14ac:dyDescent="0.25">
      <c r="B2868" s="449"/>
      <c r="C2868" s="83" t="str">
        <f ca="1">IF(OFFSET(Zdroj!AW$16,A2858-1,0)=0,"",CONCATENATE("B",$A$2+4," - ",Zdroj!$AW$15))</f>
        <v/>
      </c>
      <c r="D2868" s="81" t="str">
        <f ca="1">IF(C2868="","",CONCATENATE(OFFSET(Zdroj!AW$16,A2858-1,0)))</f>
        <v/>
      </c>
      <c r="E2868" s="35" t="str">
        <f ca="1">IF(C2868="","",OFFSET(Zdroj!AX$16,A2858-1,0))</f>
        <v/>
      </c>
      <c r="F2868" s="450"/>
      <c r="G2868" s="451"/>
    </row>
    <row r="2869" spans="1:7" x14ac:dyDescent="0.25">
      <c r="B2869" s="449"/>
      <c r="C2869" s="83" t="str">
        <f ca="1">IF(OFFSET(Zdroj!AY$16,A2858-1,0)=0,"",CONCATENATE("B",$A$2+5," - ",Zdroj!$AY$15))</f>
        <v/>
      </c>
      <c r="D2869" s="81" t="str">
        <f ca="1">IF(C2869="","",CONCATENATE(OFFSET(Zdroj!AY$16,A2858-1,0)))</f>
        <v/>
      </c>
      <c r="E2869" s="35" t="str">
        <f ca="1">IF(C2869="","",OFFSET(Zdroj!AZ$16,A2858-1,0))</f>
        <v/>
      </c>
      <c r="F2869" s="450"/>
      <c r="G2869" s="451"/>
    </row>
    <row r="2870" spans="1:7" x14ac:dyDescent="0.25">
      <c r="B2870" s="449"/>
      <c r="C2870" s="83" t="str">
        <f ca="1">IF(OFFSET(Zdroj!BA$16,A2858-1,0)=0,"",CONCATENATE("B",$A$2+6," - ",Zdroj!$BA$15))</f>
        <v/>
      </c>
      <c r="D2870" s="81" t="str">
        <f ca="1">IF(C2870="","",CONCATENATE(OFFSET(Zdroj!BA$16,A2858-1,0)))</f>
        <v/>
      </c>
      <c r="E2870" s="35" t="str">
        <f ca="1">IF(C2870="","",OFFSET(Zdroj!BB$16,A2858-1,0))</f>
        <v/>
      </c>
      <c r="F2870" s="450"/>
      <c r="G2870" s="451"/>
    </row>
    <row r="2871" spans="1:7" x14ac:dyDescent="0.25">
      <c r="B2871" s="449"/>
      <c r="C2871" s="83" t="str">
        <f ca="1">IF(OFFSET(Zdroj!BC$16,A2858-1,0)=0,"",CONCATENATE("B",$A$2+7," - ",Zdroj!$BC$15))</f>
        <v/>
      </c>
      <c r="D2871" s="81" t="str">
        <f ca="1">IF(C2871="","",CONCATENATE(OFFSET(Zdroj!BC$16,A2858-1,0)))</f>
        <v/>
      </c>
      <c r="E2871" s="35" t="str">
        <f ca="1">IF(C2871="","",OFFSET(Zdroj!BD$16,A2858-1,0))</f>
        <v/>
      </c>
      <c r="F2871" s="450"/>
      <c r="G2871" s="451"/>
    </row>
    <row r="2872" spans="1:7" x14ac:dyDescent="0.25">
      <c r="B2872" s="449"/>
      <c r="C2872" s="83" t="str">
        <f ca="1">IF(OFFSET(Zdroj!BE$16,A2858-1,0)=0,"",CONCATENATE("B",$A$2+8," - ",Zdroj!$BE$15))</f>
        <v/>
      </c>
      <c r="D2872" s="81" t="str">
        <f ca="1">IF(C2872="","",CONCATENATE(OFFSET(Zdroj!BE$16,A2858-1,0)))</f>
        <v/>
      </c>
      <c r="E2872" s="35" t="str">
        <f ca="1">IF(C2872="","",OFFSET(Zdroj!BF$16,A2858-1,0))</f>
        <v/>
      </c>
      <c r="F2872" s="450"/>
      <c r="G2872" s="451"/>
    </row>
    <row r="2873" spans="1:7" x14ac:dyDescent="0.25">
      <c r="B2873" s="449"/>
      <c r="C2873" s="83" t="str">
        <f ca="1">IF(OFFSET(Zdroj!BG$16,A2858-1,0)=0,"",CONCATENATE("C",$A$2," - ",Zdroj!$BG$15))</f>
        <v/>
      </c>
      <c r="D2873" s="81" t="str">
        <f ca="1">IF(C2873="","",CONCATENATE(OFFSET(Zdroj!BG$16,A2858-1,0)))</f>
        <v/>
      </c>
      <c r="E2873" s="35" t="str">
        <f ca="1">IF(C2873="","",OFFSET(Zdroj!BH$16,A2858-1,0))</f>
        <v/>
      </c>
      <c r="F2873" s="450" t="str">
        <f t="shared" ref="F2873" ca="1" si="667">IF(SUM(E2873:E2874)=0,"",SUM(E2873:E2874))</f>
        <v/>
      </c>
      <c r="G2873" s="451"/>
    </row>
    <row r="2874" spans="1:7" x14ac:dyDescent="0.25">
      <c r="B2874" s="449"/>
      <c r="C2874" s="83" t="str">
        <f ca="1">IF(OFFSET(Zdroj!BI$16,A2858-1,0)=0,"",CONCATENATE("C",$A$2+1," - ",Zdroj!$BI$15))</f>
        <v/>
      </c>
      <c r="D2874" s="81" t="str">
        <f ca="1">IF(C2874="","",CONCATENATE(OFFSET(Zdroj!BI$16,A2858-1,0)))</f>
        <v/>
      </c>
      <c r="E2874" s="35" t="str">
        <f ca="1">IF(C2874="","",OFFSET(Zdroj!BJ$16,A2858-1,0))</f>
        <v/>
      </c>
      <c r="F2874" s="450"/>
      <c r="G2874" s="451"/>
    </row>
    <row r="2875" spans="1:7" x14ac:dyDescent="0.25">
      <c r="A2875">
        <f>SUM((ROW()+15)/17)</f>
        <v>170</v>
      </c>
      <c r="B2875" s="449" t="str">
        <f ca="1">IF(OFFSET(Zdroj!$B$16,A2875-1,0)&gt;0,CONCATENATE(A2875,"
","___ ","
",OFFSET(Zdroj!$B$16,A2875-1,0)),"")</f>
        <v/>
      </c>
      <c r="C2875" s="83" t="str">
        <f ca="1">IF(OFFSET(Zdroj!AI$16,A2875-1,0)=0,"",CONCATENATE("A",$A$2," - ",Zdroj!$AI$15))</f>
        <v/>
      </c>
      <c r="D2875" s="81" t="str">
        <f ca="1">IF(C2875="","",CONCATENATE(OFFSET(Zdroj!AI$16,A2875-1,0)," - ",OFFSET(Zdroj!BK$16,A2875-1,0)))</f>
        <v/>
      </c>
      <c r="E2875" s="35" t="str">
        <f ca="1">IF(C2875="","",OFFSET(Zdroj!BL$16,A2875-1,0))</f>
        <v/>
      </c>
      <c r="F2875" s="450" t="str">
        <f t="shared" ref="F2875" ca="1" si="668">IF(SUM(E2875:E2880)=0,"",SUM(E2875:E2880))</f>
        <v/>
      </c>
      <c r="G2875" s="451" t="str">
        <f t="shared" ref="G2875" ca="1" si="669">IF(SUM(E2875:E2891)=0,"",SUM(E2875:E2891))</f>
        <v/>
      </c>
    </row>
    <row r="2876" spans="1:7" x14ac:dyDescent="0.25">
      <c r="B2876" s="449"/>
      <c r="C2876" s="83" t="str">
        <f ca="1">IF(OFFSET(Zdroj!AJ$16,A2875-1,0)=0,"",CONCATENATE("A",$A$2+1," - ",Zdroj!$AJ$15))</f>
        <v/>
      </c>
      <c r="D2876" s="81" t="str">
        <f ca="1">IF(C2876="","",CONCATENATE(OFFSET(Zdroj!AJ$16,A2875-1,0)," - ",OFFSET(Zdroj!BM$16,A2875-1,0)))</f>
        <v/>
      </c>
      <c r="E2876" s="35" t="str">
        <f ca="1">IF(C2876="","",OFFSET(Zdroj!BN$16,A2875-1,0))</f>
        <v/>
      </c>
      <c r="F2876" s="450"/>
      <c r="G2876" s="451"/>
    </row>
    <row r="2877" spans="1:7" x14ac:dyDescent="0.25">
      <c r="B2877" s="449"/>
      <c r="C2877" s="83" t="str">
        <f ca="1">IF(OFFSET(Zdroj!AK$16,A2875-1,0)=0,"",CONCATENATE("A",$A$2+2," - ",Zdroj!$AK$15))</f>
        <v/>
      </c>
      <c r="D2877" s="81" t="str">
        <f ca="1">IF(C2877="","",CONCATENATE(OFFSET(Zdroj!AK$16,A2875-1,0)," - ",OFFSET(Zdroj!BO$16,A2875-1,0)))</f>
        <v/>
      </c>
      <c r="E2877" s="35" t="str">
        <f ca="1">IF(C2877="","",OFFSET(Zdroj!BP$16,A2875-1,0))</f>
        <v/>
      </c>
      <c r="F2877" s="450"/>
      <c r="G2877" s="451"/>
    </row>
    <row r="2878" spans="1:7" x14ac:dyDescent="0.25">
      <c r="B2878" s="449"/>
      <c r="C2878" s="83" t="str">
        <f ca="1">IF(OFFSET(Zdroj!AL$16,A2875-1,0)=0,"",CONCATENATE("A",$A$2+3," - ",Zdroj!$AL$15))</f>
        <v/>
      </c>
      <c r="D2878" s="81" t="str">
        <f ca="1">IF(C2878="","",CONCATENATE(OFFSET(Zdroj!AL$16,A2875-1,0)," - ",OFFSET(Zdroj!BQ$16,A2875-1,0)))</f>
        <v/>
      </c>
      <c r="E2878" s="35" t="str">
        <f ca="1">IF(C2878="","",OFFSET(Zdroj!BR$16,A2875-1,0))</f>
        <v/>
      </c>
      <c r="F2878" s="450"/>
      <c r="G2878" s="451"/>
    </row>
    <row r="2879" spans="1:7" x14ac:dyDescent="0.25">
      <c r="B2879" s="449"/>
      <c r="C2879" s="83" t="str">
        <f ca="1">IF(OFFSET(Zdroj!AM$16,A2875-1,0)=0,"",CONCATENATE("A",$A$2+4," - ",Zdroj!$AM$15))</f>
        <v/>
      </c>
      <c r="D2879" s="81" t="str">
        <f ca="1">IF(C2879="","",CONCATENATE(OFFSET(Zdroj!AM$16,A2875-1,0)," - ",OFFSET(Zdroj!BS$16,A2875-1,0)))</f>
        <v/>
      </c>
      <c r="E2879" s="35" t="str">
        <f ca="1">IF(C2879="","",OFFSET(Zdroj!BT$16,A2875-1,0))</f>
        <v/>
      </c>
      <c r="F2879" s="450"/>
      <c r="G2879" s="451"/>
    </row>
    <row r="2880" spans="1:7" x14ac:dyDescent="0.25">
      <c r="B2880" s="449"/>
      <c r="C2880" s="83" t="str">
        <f ca="1">IF(OFFSET(Zdroj!AN$16,A2875-1,0)=0,"",CONCATENATE("A",$A$2+5," - ",Zdroj!$AN$15))</f>
        <v/>
      </c>
      <c r="D2880" s="81" t="str">
        <f ca="1">IF(C2880="","",CONCATENATE(OFFSET(Zdroj!AN$16,A2875-1,0)," - ",OFFSET(Zdroj!BU$16,A2875-1,0)))</f>
        <v/>
      </c>
      <c r="E2880" s="35" t="str">
        <f ca="1">IF(C2880="","",OFFSET(Zdroj!BV$16,A2875-1,0))</f>
        <v/>
      </c>
      <c r="F2880" s="450"/>
      <c r="G2880" s="451"/>
    </row>
    <row r="2881" spans="1:7" x14ac:dyDescent="0.25">
      <c r="B2881" s="449"/>
      <c r="C2881" s="83" t="str">
        <f ca="1">IF(OFFSET(Zdroj!AO$16,A2875-1,0)=0,"",CONCATENATE("B",$A$2," - ",Zdroj!$AO$15))</f>
        <v/>
      </c>
      <c r="D2881" s="81" t="str">
        <f ca="1">IF(C2881="","",CONCATENATE(OFFSET(Zdroj!AO$16,A2875-1,0)))</f>
        <v/>
      </c>
      <c r="E2881" s="35" t="str">
        <f ca="1">IF(C2881="","",OFFSET(Zdroj!AP$16,A2875-1,0))</f>
        <v/>
      </c>
      <c r="F2881" s="450" t="str">
        <f t="shared" ref="F2881" ca="1" si="670">IF(SUM(E2881:E2889)=0,"",SUM(E2881:E2889))</f>
        <v/>
      </c>
      <c r="G2881" s="451"/>
    </row>
    <row r="2882" spans="1:7" x14ac:dyDescent="0.25">
      <c r="B2882" s="449"/>
      <c r="C2882" s="83" t="str">
        <f ca="1">IF(OFFSET(Zdroj!AQ$16,A2875-1,0)=0,"",CONCATENATE("B",$A$2+1," - ",Zdroj!$AQ$15))</f>
        <v/>
      </c>
      <c r="D2882" s="81" t="str">
        <f ca="1">IF(C2882="","",CONCATENATE(OFFSET(Zdroj!AQ$16,A2875-1,0)))</f>
        <v/>
      </c>
      <c r="E2882" s="35" t="str">
        <f ca="1">IF(C2882="","",OFFSET(Zdroj!AR$16,A2875-1,0))</f>
        <v/>
      </c>
      <c r="F2882" s="450"/>
      <c r="G2882" s="451"/>
    </row>
    <row r="2883" spans="1:7" x14ac:dyDescent="0.25">
      <c r="B2883" s="449"/>
      <c r="C2883" s="83" t="str">
        <f ca="1">IF(OFFSET(Zdroj!AS$16,A2875-1,0)=0,"",CONCATENATE("B",$A$2+2," - ",Zdroj!$AS$15))</f>
        <v/>
      </c>
      <c r="D2883" s="81" t="str">
        <f ca="1">IF(C2883="","",CONCATENATE(OFFSET(Zdroj!AS$16,A2875-1,0)))</f>
        <v/>
      </c>
      <c r="E2883" s="35" t="str">
        <f ca="1">IF(C2883="","",OFFSET(Zdroj!AT$16,A2875-1,0))</f>
        <v/>
      </c>
      <c r="F2883" s="450"/>
      <c r="G2883" s="451"/>
    </row>
    <row r="2884" spans="1:7" x14ac:dyDescent="0.25">
      <c r="B2884" s="449"/>
      <c r="C2884" s="83" t="str">
        <f ca="1">IF(OFFSET(Zdroj!AU$16,A2875-1,0)=0,"",CONCATENATE("B",$A$2+3," - ",Zdroj!$AU$15))</f>
        <v/>
      </c>
      <c r="D2884" s="81" t="str">
        <f ca="1">IF(C2884="","",CONCATENATE(OFFSET(Zdroj!AU$16,A2875-1,0)))</f>
        <v/>
      </c>
      <c r="E2884" s="35" t="str">
        <f ca="1">IF(C2884="","",OFFSET(Zdroj!AV$16,A2875-1,0))</f>
        <v/>
      </c>
      <c r="F2884" s="450"/>
      <c r="G2884" s="451"/>
    </row>
    <row r="2885" spans="1:7" x14ac:dyDescent="0.25">
      <c r="B2885" s="449"/>
      <c r="C2885" s="83" t="str">
        <f ca="1">IF(OFFSET(Zdroj!AW$16,A2875-1,0)=0,"",CONCATENATE("B",$A$2+4," - ",Zdroj!$AW$15))</f>
        <v/>
      </c>
      <c r="D2885" s="81" t="str">
        <f ca="1">IF(C2885="","",CONCATENATE(OFFSET(Zdroj!AW$16,A2875-1,0)))</f>
        <v/>
      </c>
      <c r="E2885" s="35" t="str">
        <f ca="1">IF(C2885="","",OFFSET(Zdroj!AX$16,A2875-1,0))</f>
        <v/>
      </c>
      <c r="F2885" s="450"/>
      <c r="G2885" s="451"/>
    </row>
    <row r="2886" spans="1:7" x14ac:dyDescent="0.25">
      <c r="B2886" s="449"/>
      <c r="C2886" s="83" t="str">
        <f ca="1">IF(OFFSET(Zdroj!AY$16,A2875-1,0)=0,"",CONCATENATE("B",$A$2+5," - ",Zdroj!$AY$15))</f>
        <v/>
      </c>
      <c r="D2886" s="81" t="str">
        <f ca="1">IF(C2886="","",CONCATENATE(OFFSET(Zdroj!AY$16,A2875-1,0)))</f>
        <v/>
      </c>
      <c r="E2886" s="35" t="str">
        <f ca="1">IF(C2886="","",OFFSET(Zdroj!AZ$16,A2875-1,0))</f>
        <v/>
      </c>
      <c r="F2886" s="450"/>
      <c r="G2886" s="451"/>
    </row>
    <row r="2887" spans="1:7" x14ac:dyDescent="0.25">
      <c r="B2887" s="449"/>
      <c r="C2887" s="83" t="str">
        <f ca="1">IF(OFFSET(Zdroj!BA$16,A2875-1,0)=0,"",CONCATENATE("B",$A$2+6," - ",Zdroj!$BA$15))</f>
        <v/>
      </c>
      <c r="D2887" s="81" t="str">
        <f ca="1">IF(C2887="","",CONCATENATE(OFFSET(Zdroj!BA$16,A2875-1,0)))</f>
        <v/>
      </c>
      <c r="E2887" s="35" t="str">
        <f ca="1">IF(C2887="","",OFFSET(Zdroj!BB$16,A2875-1,0))</f>
        <v/>
      </c>
      <c r="F2887" s="450"/>
      <c r="G2887" s="451"/>
    </row>
    <row r="2888" spans="1:7" x14ac:dyDescent="0.25">
      <c r="B2888" s="449"/>
      <c r="C2888" s="83" t="str">
        <f ca="1">IF(OFFSET(Zdroj!BC$16,A2875-1,0)=0,"",CONCATENATE("B",$A$2+7," - ",Zdroj!$BC$15))</f>
        <v/>
      </c>
      <c r="D2888" s="81" t="str">
        <f ca="1">IF(C2888="","",CONCATENATE(OFFSET(Zdroj!BC$16,A2875-1,0)))</f>
        <v/>
      </c>
      <c r="E2888" s="35" t="str">
        <f ca="1">IF(C2888="","",OFFSET(Zdroj!BD$16,A2875-1,0))</f>
        <v/>
      </c>
      <c r="F2888" s="450"/>
      <c r="G2888" s="451"/>
    </row>
    <row r="2889" spans="1:7" x14ac:dyDescent="0.25">
      <c r="B2889" s="449"/>
      <c r="C2889" s="83" t="str">
        <f ca="1">IF(OFFSET(Zdroj!BE$16,A2875-1,0)=0,"",CONCATENATE("B",$A$2+8," - ",Zdroj!$BE$15))</f>
        <v/>
      </c>
      <c r="D2889" s="81" t="str">
        <f ca="1">IF(C2889="","",CONCATENATE(OFFSET(Zdroj!BE$16,A2875-1,0)))</f>
        <v/>
      </c>
      <c r="E2889" s="35" t="str">
        <f ca="1">IF(C2889="","",OFFSET(Zdroj!BF$16,A2875-1,0))</f>
        <v/>
      </c>
      <c r="F2889" s="450"/>
      <c r="G2889" s="451"/>
    </row>
    <row r="2890" spans="1:7" x14ac:dyDescent="0.25">
      <c r="B2890" s="449"/>
      <c r="C2890" s="83" t="str">
        <f ca="1">IF(OFFSET(Zdroj!BG$16,A2875-1,0)=0,"",CONCATENATE("C",$A$2," - ",Zdroj!$BG$15))</f>
        <v/>
      </c>
      <c r="D2890" s="81" t="str">
        <f ca="1">IF(C2890="","",CONCATENATE(OFFSET(Zdroj!BG$16,A2875-1,0)))</f>
        <v/>
      </c>
      <c r="E2890" s="35" t="str">
        <f ca="1">IF(C2890="","",OFFSET(Zdroj!BH$16,A2875-1,0))</f>
        <v/>
      </c>
      <c r="F2890" s="450" t="str">
        <f t="shared" ref="F2890" ca="1" si="671">IF(SUM(E2890:E2891)=0,"",SUM(E2890:E2891))</f>
        <v/>
      </c>
      <c r="G2890" s="451"/>
    </row>
    <row r="2891" spans="1:7" x14ac:dyDescent="0.25">
      <c r="B2891" s="449"/>
      <c r="C2891" s="83" t="str">
        <f ca="1">IF(OFFSET(Zdroj!BI$16,A2875-1,0)=0,"",CONCATENATE("C",$A$2+1," - ",Zdroj!$BI$15))</f>
        <v/>
      </c>
      <c r="D2891" s="81" t="str">
        <f ca="1">IF(C2891="","",CONCATENATE(OFFSET(Zdroj!BI$16,A2875-1,0)))</f>
        <v/>
      </c>
      <c r="E2891" s="35" t="str">
        <f ca="1">IF(C2891="","",OFFSET(Zdroj!BJ$16,A2875-1,0))</f>
        <v/>
      </c>
      <c r="F2891" s="450"/>
      <c r="G2891" s="451"/>
    </row>
    <row r="2892" spans="1:7" x14ac:dyDescent="0.25">
      <c r="A2892">
        <f>SUM((ROW()+15)/17)</f>
        <v>171</v>
      </c>
      <c r="B2892" s="449" t="str">
        <f ca="1">IF(OFFSET(Zdroj!$B$16,A2892-1,0)&gt;0,CONCATENATE(A2892,"
","___ ","
",OFFSET(Zdroj!$B$16,A2892-1,0)),"")</f>
        <v/>
      </c>
      <c r="C2892" s="83" t="str">
        <f ca="1">IF(OFFSET(Zdroj!AI$16,A2892-1,0)=0,"",CONCATENATE("A",$A$2," - ",Zdroj!$AI$15))</f>
        <v/>
      </c>
      <c r="D2892" s="81" t="str">
        <f ca="1">IF(C2892="","",CONCATENATE(OFFSET(Zdroj!AI$16,A2892-1,0)," - ",OFFSET(Zdroj!BK$16,A2892-1,0)))</f>
        <v/>
      </c>
      <c r="E2892" s="35" t="str">
        <f ca="1">IF(C2892="","",OFFSET(Zdroj!BL$16,A2892-1,0))</f>
        <v/>
      </c>
      <c r="F2892" s="450" t="str">
        <f t="shared" ref="F2892" ca="1" si="672">IF(SUM(E2892:E2897)=0,"",SUM(E2892:E2897))</f>
        <v/>
      </c>
      <c r="G2892" s="451" t="str">
        <f t="shared" ref="G2892" ca="1" si="673">IF(SUM(E2892:E2908)=0,"",SUM(E2892:E2908))</f>
        <v/>
      </c>
    </row>
    <row r="2893" spans="1:7" x14ac:dyDescent="0.25">
      <c r="B2893" s="449"/>
      <c r="C2893" s="83" t="str">
        <f ca="1">IF(OFFSET(Zdroj!AJ$16,A2892-1,0)=0,"",CONCATENATE("A",$A$2+1," - ",Zdroj!$AJ$15))</f>
        <v/>
      </c>
      <c r="D2893" s="81" t="str">
        <f ca="1">IF(C2893="","",CONCATENATE(OFFSET(Zdroj!AJ$16,A2892-1,0)," - ",OFFSET(Zdroj!BM$16,A2892-1,0)))</f>
        <v/>
      </c>
      <c r="E2893" s="35" t="str">
        <f ca="1">IF(C2893="","",OFFSET(Zdroj!BN$16,A2892-1,0))</f>
        <v/>
      </c>
      <c r="F2893" s="450"/>
      <c r="G2893" s="451"/>
    </row>
    <row r="2894" spans="1:7" x14ac:dyDescent="0.25">
      <c r="B2894" s="449"/>
      <c r="C2894" s="83" t="str">
        <f ca="1">IF(OFFSET(Zdroj!AK$16,A2892-1,0)=0,"",CONCATENATE("A",$A$2+2," - ",Zdroj!$AK$15))</f>
        <v/>
      </c>
      <c r="D2894" s="81" t="str">
        <f ca="1">IF(C2894="","",CONCATENATE(OFFSET(Zdroj!AK$16,A2892-1,0)," - ",OFFSET(Zdroj!BO$16,A2892-1,0)))</f>
        <v/>
      </c>
      <c r="E2894" s="35" t="str">
        <f ca="1">IF(C2894="","",OFFSET(Zdroj!BP$16,A2892-1,0))</f>
        <v/>
      </c>
      <c r="F2894" s="450"/>
      <c r="G2894" s="451"/>
    </row>
    <row r="2895" spans="1:7" x14ac:dyDescent="0.25">
      <c r="B2895" s="449"/>
      <c r="C2895" s="83" t="str">
        <f ca="1">IF(OFFSET(Zdroj!AL$16,A2892-1,0)=0,"",CONCATENATE("A",$A$2+3," - ",Zdroj!$AL$15))</f>
        <v/>
      </c>
      <c r="D2895" s="81" t="str">
        <f ca="1">IF(C2895="","",CONCATENATE(OFFSET(Zdroj!AL$16,A2892-1,0)," - ",OFFSET(Zdroj!BQ$16,A2892-1,0)))</f>
        <v/>
      </c>
      <c r="E2895" s="35" t="str">
        <f ca="1">IF(C2895="","",OFFSET(Zdroj!BR$16,A2892-1,0))</f>
        <v/>
      </c>
      <c r="F2895" s="450"/>
      <c r="G2895" s="451"/>
    </row>
    <row r="2896" spans="1:7" x14ac:dyDescent="0.25">
      <c r="B2896" s="449"/>
      <c r="C2896" s="83" t="str">
        <f ca="1">IF(OFFSET(Zdroj!AM$16,A2892-1,0)=0,"",CONCATENATE("A",$A$2+4," - ",Zdroj!$AM$15))</f>
        <v/>
      </c>
      <c r="D2896" s="81" t="str">
        <f ca="1">IF(C2896="","",CONCATENATE(OFFSET(Zdroj!AM$16,A2892-1,0)," - ",OFFSET(Zdroj!BS$16,A2892-1,0)))</f>
        <v/>
      </c>
      <c r="E2896" s="35" t="str">
        <f ca="1">IF(C2896="","",OFFSET(Zdroj!BT$16,A2892-1,0))</f>
        <v/>
      </c>
      <c r="F2896" s="450"/>
      <c r="G2896" s="451"/>
    </row>
    <row r="2897" spans="1:7" x14ac:dyDescent="0.25">
      <c r="B2897" s="449"/>
      <c r="C2897" s="83" t="str">
        <f ca="1">IF(OFFSET(Zdroj!AN$16,A2892-1,0)=0,"",CONCATENATE("A",$A$2+5," - ",Zdroj!$AN$15))</f>
        <v/>
      </c>
      <c r="D2897" s="81" t="str">
        <f ca="1">IF(C2897="","",CONCATENATE(OFFSET(Zdroj!AN$16,A2892-1,0)," - ",OFFSET(Zdroj!BU$16,A2892-1,0)))</f>
        <v/>
      </c>
      <c r="E2897" s="35" t="str">
        <f ca="1">IF(C2897="","",OFFSET(Zdroj!BV$16,A2892-1,0))</f>
        <v/>
      </c>
      <c r="F2897" s="450"/>
      <c r="G2897" s="451"/>
    </row>
    <row r="2898" spans="1:7" x14ac:dyDescent="0.25">
      <c r="B2898" s="449"/>
      <c r="C2898" s="83" t="str">
        <f ca="1">IF(OFFSET(Zdroj!AO$16,A2892-1,0)=0,"",CONCATENATE("B",$A$2," - ",Zdroj!$AO$15))</f>
        <v/>
      </c>
      <c r="D2898" s="81" t="str">
        <f ca="1">IF(C2898="","",CONCATENATE(OFFSET(Zdroj!AO$16,A2892-1,0)))</f>
        <v/>
      </c>
      <c r="E2898" s="35" t="str">
        <f ca="1">IF(C2898="","",OFFSET(Zdroj!AP$16,A2892-1,0))</f>
        <v/>
      </c>
      <c r="F2898" s="450" t="str">
        <f t="shared" ref="F2898" ca="1" si="674">IF(SUM(E2898:E2906)=0,"",SUM(E2898:E2906))</f>
        <v/>
      </c>
      <c r="G2898" s="451"/>
    </row>
    <row r="2899" spans="1:7" x14ac:dyDescent="0.25">
      <c r="B2899" s="449"/>
      <c r="C2899" s="83" t="str">
        <f ca="1">IF(OFFSET(Zdroj!AQ$16,A2892-1,0)=0,"",CONCATENATE("B",$A$2+1," - ",Zdroj!$AQ$15))</f>
        <v/>
      </c>
      <c r="D2899" s="81" t="str">
        <f ca="1">IF(C2899="","",CONCATENATE(OFFSET(Zdroj!AQ$16,A2892-1,0)))</f>
        <v/>
      </c>
      <c r="E2899" s="35" t="str">
        <f ca="1">IF(C2899="","",OFFSET(Zdroj!AR$16,A2892-1,0))</f>
        <v/>
      </c>
      <c r="F2899" s="450"/>
      <c r="G2899" s="451"/>
    </row>
    <row r="2900" spans="1:7" x14ac:dyDescent="0.25">
      <c r="B2900" s="449"/>
      <c r="C2900" s="83" t="str">
        <f ca="1">IF(OFFSET(Zdroj!AS$16,A2892-1,0)=0,"",CONCATENATE("B",$A$2+2," - ",Zdroj!$AS$15))</f>
        <v/>
      </c>
      <c r="D2900" s="81" t="str">
        <f ca="1">IF(C2900="","",CONCATENATE(OFFSET(Zdroj!AS$16,A2892-1,0)))</f>
        <v/>
      </c>
      <c r="E2900" s="35" t="str">
        <f ca="1">IF(C2900="","",OFFSET(Zdroj!AT$16,A2892-1,0))</f>
        <v/>
      </c>
      <c r="F2900" s="450"/>
      <c r="G2900" s="451"/>
    </row>
    <row r="2901" spans="1:7" x14ac:dyDescent="0.25">
      <c r="B2901" s="449"/>
      <c r="C2901" s="83" t="str">
        <f ca="1">IF(OFFSET(Zdroj!AU$16,A2892-1,0)=0,"",CONCATENATE("B",$A$2+3," - ",Zdroj!$AU$15))</f>
        <v/>
      </c>
      <c r="D2901" s="81" t="str">
        <f ca="1">IF(C2901="","",CONCATENATE(OFFSET(Zdroj!AU$16,A2892-1,0)))</f>
        <v/>
      </c>
      <c r="E2901" s="35" t="str">
        <f ca="1">IF(C2901="","",OFFSET(Zdroj!AV$16,A2892-1,0))</f>
        <v/>
      </c>
      <c r="F2901" s="450"/>
      <c r="G2901" s="451"/>
    </row>
    <row r="2902" spans="1:7" x14ac:dyDescent="0.25">
      <c r="B2902" s="449"/>
      <c r="C2902" s="83" t="str">
        <f ca="1">IF(OFFSET(Zdroj!AW$16,A2892-1,0)=0,"",CONCATENATE("B",$A$2+4," - ",Zdroj!$AW$15))</f>
        <v/>
      </c>
      <c r="D2902" s="81" t="str">
        <f ca="1">IF(C2902="","",CONCATENATE(OFFSET(Zdroj!AW$16,A2892-1,0)))</f>
        <v/>
      </c>
      <c r="E2902" s="35" t="str">
        <f ca="1">IF(C2902="","",OFFSET(Zdroj!AX$16,A2892-1,0))</f>
        <v/>
      </c>
      <c r="F2902" s="450"/>
      <c r="G2902" s="451"/>
    </row>
    <row r="2903" spans="1:7" x14ac:dyDescent="0.25">
      <c r="B2903" s="449"/>
      <c r="C2903" s="83" t="str">
        <f ca="1">IF(OFFSET(Zdroj!AY$16,A2892-1,0)=0,"",CONCATENATE("B",$A$2+5," - ",Zdroj!$AY$15))</f>
        <v/>
      </c>
      <c r="D2903" s="81" t="str">
        <f ca="1">IF(C2903="","",CONCATENATE(OFFSET(Zdroj!AY$16,A2892-1,0)))</f>
        <v/>
      </c>
      <c r="E2903" s="35" t="str">
        <f ca="1">IF(C2903="","",OFFSET(Zdroj!AZ$16,A2892-1,0))</f>
        <v/>
      </c>
      <c r="F2903" s="450"/>
      <c r="G2903" s="451"/>
    </row>
    <row r="2904" spans="1:7" x14ac:dyDescent="0.25">
      <c r="B2904" s="449"/>
      <c r="C2904" s="83" t="str">
        <f ca="1">IF(OFFSET(Zdroj!BA$16,A2892-1,0)=0,"",CONCATENATE("B",$A$2+6," - ",Zdroj!$BA$15))</f>
        <v/>
      </c>
      <c r="D2904" s="81" t="str">
        <f ca="1">IF(C2904="","",CONCATENATE(OFFSET(Zdroj!BA$16,A2892-1,0)))</f>
        <v/>
      </c>
      <c r="E2904" s="35" t="str">
        <f ca="1">IF(C2904="","",OFFSET(Zdroj!BB$16,A2892-1,0))</f>
        <v/>
      </c>
      <c r="F2904" s="450"/>
      <c r="G2904" s="451"/>
    </row>
    <row r="2905" spans="1:7" x14ac:dyDescent="0.25">
      <c r="B2905" s="449"/>
      <c r="C2905" s="83" t="str">
        <f ca="1">IF(OFFSET(Zdroj!BC$16,A2892-1,0)=0,"",CONCATENATE("B",$A$2+7," - ",Zdroj!$BC$15))</f>
        <v/>
      </c>
      <c r="D2905" s="81" t="str">
        <f ca="1">IF(C2905="","",CONCATENATE(OFFSET(Zdroj!BC$16,A2892-1,0)))</f>
        <v/>
      </c>
      <c r="E2905" s="35" t="str">
        <f ca="1">IF(C2905="","",OFFSET(Zdroj!BD$16,A2892-1,0))</f>
        <v/>
      </c>
      <c r="F2905" s="450"/>
      <c r="G2905" s="451"/>
    </row>
    <row r="2906" spans="1:7" x14ac:dyDescent="0.25">
      <c r="B2906" s="449"/>
      <c r="C2906" s="83" t="str">
        <f ca="1">IF(OFFSET(Zdroj!BE$16,A2892-1,0)=0,"",CONCATENATE("B",$A$2+8," - ",Zdroj!$BE$15))</f>
        <v/>
      </c>
      <c r="D2906" s="81" t="str">
        <f ca="1">IF(C2906="","",CONCATENATE(OFFSET(Zdroj!BE$16,A2892-1,0)))</f>
        <v/>
      </c>
      <c r="E2906" s="35" t="str">
        <f ca="1">IF(C2906="","",OFFSET(Zdroj!BF$16,A2892-1,0))</f>
        <v/>
      </c>
      <c r="F2906" s="450"/>
      <c r="G2906" s="451"/>
    </row>
    <row r="2907" spans="1:7" x14ac:dyDescent="0.25">
      <c r="B2907" s="449"/>
      <c r="C2907" s="83" t="str">
        <f ca="1">IF(OFFSET(Zdroj!BG$16,A2892-1,0)=0,"",CONCATENATE("C",$A$2," - ",Zdroj!$BG$15))</f>
        <v/>
      </c>
      <c r="D2907" s="81" t="str">
        <f ca="1">IF(C2907="","",CONCATENATE(OFFSET(Zdroj!BG$16,A2892-1,0)))</f>
        <v/>
      </c>
      <c r="E2907" s="35" t="str">
        <f ca="1">IF(C2907="","",OFFSET(Zdroj!BH$16,A2892-1,0))</f>
        <v/>
      </c>
      <c r="F2907" s="450" t="str">
        <f t="shared" ref="F2907" ca="1" si="675">IF(SUM(E2907:E2908)=0,"",SUM(E2907:E2908))</f>
        <v/>
      </c>
      <c r="G2907" s="451"/>
    </row>
    <row r="2908" spans="1:7" x14ac:dyDescent="0.25">
      <c r="B2908" s="449"/>
      <c r="C2908" s="83" t="str">
        <f ca="1">IF(OFFSET(Zdroj!BI$16,A2892-1,0)=0,"",CONCATENATE("C",$A$2+1," - ",Zdroj!$BI$15))</f>
        <v/>
      </c>
      <c r="D2908" s="81" t="str">
        <f ca="1">IF(C2908="","",CONCATENATE(OFFSET(Zdroj!BI$16,A2892-1,0)))</f>
        <v/>
      </c>
      <c r="E2908" s="35" t="str">
        <f ca="1">IF(C2908="","",OFFSET(Zdroj!BJ$16,A2892-1,0))</f>
        <v/>
      </c>
      <c r="F2908" s="450"/>
      <c r="G2908" s="451"/>
    </row>
    <row r="2909" spans="1:7" x14ac:dyDescent="0.25">
      <c r="A2909">
        <f>SUM((ROW()+15)/17)</f>
        <v>172</v>
      </c>
      <c r="B2909" s="449" t="str">
        <f ca="1">IF(OFFSET(Zdroj!$B$16,A2909-1,0)&gt;0,CONCATENATE(A2909,"
","___ ","
",OFFSET(Zdroj!$B$16,A2909-1,0)),"")</f>
        <v/>
      </c>
      <c r="C2909" s="83" t="str">
        <f ca="1">IF(OFFSET(Zdroj!AI$16,A2909-1,0)=0,"",CONCATENATE("A",$A$2," - ",Zdroj!$AI$15))</f>
        <v/>
      </c>
      <c r="D2909" s="81" t="str">
        <f ca="1">IF(C2909="","",CONCATENATE(OFFSET(Zdroj!AI$16,A2909-1,0)," - ",OFFSET(Zdroj!BK$16,A2909-1,0)))</f>
        <v/>
      </c>
      <c r="E2909" s="35" t="str">
        <f ca="1">IF(C2909="","",OFFSET(Zdroj!BL$16,A2909-1,0))</f>
        <v/>
      </c>
      <c r="F2909" s="450" t="str">
        <f t="shared" ref="F2909" ca="1" si="676">IF(SUM(E2909:E2914)=0,"",SUM(E2909:E2914))</f>
        <v/>
      </c>
      <c r="G2909" s="451" t="str">
        <f t="shared" ref="G2909" ca="1" si="677">IF(SUM(E2909:E2925)=0,"",SUM(E2909:E2925))</f>
        <v/>
      </c>
    </row>
    <row r="2910" spans="1:7" x14ac:dyDescent="0.25">
      <c r="B2910" s="449"/>
      <c r="C2910" s="83" t="str">
        <f ca="1">IF(OFFSET(Zdroj!AJ$16,A2909-1,0)=0,"",CONCATENATE("A",$A$2+1," - ",Zdroj!$AJ$15))</f>
        <v/>
      </c>
      <c r="D2910" s="81" t="str">
        <f ca="1">IF(C2910="","",CONCATENATE(OFFSET(Zdroj!AJ$16,A2909-1,0)," - ",OFFSET(Zdroj!BM$16,A2909-1,0)))</f>
        <v/>
      </c>
      <c r="E2910" s="35" t="str">
        <f ca="1">IF(C2910="","",OFFSET(Zdroj!BN$16,A2909-1,0))</f>
        <v/>
      </c>
      <c r="F2910" s="450"/>
      <c r="G2910" s="451"/>
    </row>
    <row r="2911" spans="1:7" x14ac:dyDescent="0.25">
      <c r="B2911" s="449"/>
      <c r="C2911" s="83" t="str">
        <f ca="1">IF(OFFSET(Zdroj!AK$16,A2909-1,0)=0,"",CONCATENATE("A",$A$2+2," - ",Zdroj!$AK$15))</f>
        <v/>
      </c>
      <c r="D2911" s="81" t="str">
        <f ca="1">IF(C2911="","",CONCATENATE(OFFSET(Zdroj!AK$16,A2909-1,0)," - ",OFFSET(Zdroj!BO$16,A2909-1,0)))</f>
        <v/>
      </c>
      <c r="E2911" s="35" t="str">
        <f ca="1">IF(C2911="","",OFFSET(Zdroj!BP$16,A2909-1,0))</f>
        <v/>
      </c>
      <c r="F2911" s="450"/>
      <c r="G2911" s="451"/>
    </row>
    <row r="2912" spans="1:7" x14ac:dyDescent="0.25">
      <c r="B2912" s="449"/>
      <c r="C2912" s="83" t="str">
        <f ca="1">IF(OFFSET(Zdroj!AL$16,A2909-1,0)=0,"",CONCATENATE("A",$A$2+3," - ",Zdroj!$AL$15))</f>
        <v/>
      </c>
      <c r="D2912" s="81" t="str">
        <f ca="1">IF(C2912="","",CONCATENATE(OFFSET(Zdroj!AL$16,A2909-1,0)," - ",OFFSET(Zdroj!BQ$16,A2909-1,0)))</f>
        <v/>
      </c>
      <c r="E2912" s="35" t="str">
        <f ca="1">IF(C2912="","",OFFSET(Zdroj!BR$16,A2909-1,0))</f>
        <v/>
      </c>
      <c r="F2912" s="450"/>
      <c r="G2912" s="451"/>
    </row>
    <row r="2913" spans="1:7" x14ac:dyDescent="0.25">
      <c r="B2913" s="449"/>
      <c r="C2913" s="83" t="str">
        <f ca="1">IF(OFFSET(Zdroj!AM$16,A2909-1,0)=0,"",CONCATENATE("A",$A$2+4," - ",Zdroj!$AM$15))</f>
        <v/>
      </c>
      <c r="D2913" s="81" t="str">
        <f ca="1">IF(C2913="","",CONCATENATE(OFFSET(Zdroj!AM$16,A2909-1,0)," - ",OFFSET(Zdroj!BS$16,A2909-1,0)))</f>
        <v/>
      </c>
      <c r="E2913" s="35" t="str">
        <f ca="1">IF(C2913="","",OFFSET(Zdroj!BT$16,A2909-1,0))</f>
        <v/>
      </c>
      <c r="F2913" s="450"/>
      <c r="G2913" s="451"/>
    </row>
    <row r="2914" spans="1:7" x14ac:dyDescent="0.25">
      <c r="B2914" s="449"/>
      <c r="C2914" s="83" t="str">
        <f ca="1">IF(OFFSET(Zdroj!AN$16,A2909-1,0)=0,"",CONCATENATE("A",$A$2+5," - ",Zdroj!$AN$15))</f>
        <v/>
      </c>
      <c r="D2914" s="81" t="str">
        <f ca="1">IF(C2914="","",CONCATENATE(OFFSET(Zdroj!AN$16,A2909-1,0)," - ",OFFSET(Zdroj!BU$16,A2909-1,0)))</f>
        <v/>
      </c>
      <c r="E2914" s="35" t="str">
        <f ca="1">IF(C2914="","",OFFSET(Zdroj!BV$16,A2909-1,0))</f>
        <v/>
      </c>
      <c r="F2914" s="450"/>
      <c r="G2914" s="451"/>
    </row>
    <row r="2915" spans="1:7" x14ac:dyDescent="0.25">
      <c r="B2915" s="449"/>
      <c r="C2915" s="83" t="str">
        <f ca="1">IF(OFFSET(Zdroj!AO$16,A2909-1,0)=0,"",CONCATENATE("B",$A$2," - ",Zdroj!$AO$15))</f>
        <v/>
      </c>
      <c r="D2915" s="81" t="str">
        <f ca="1">IF(C2915="","",CONCATENATE(OFFSET(Zdroj!AO$16,A2909-1,0)))</f>
        <v/>
      </c>
      <c r="E2915" s="35" t="str">
        <f ca="1">IF(C2915="","",OFFSET(Zdroj!AP$16,A2909-1,0))</f>
        <v/>
      </c>
      <c r="F2915" s="450" t="str">
        <f t="shared" ref="F2915" ca="1" si="678">IF(SUM(E2915:E2923)=0,"",SUM(E2915:E2923))</f>
        <v/>
      </c>
      <c r="G2915" s="451"/>
    </row>
    <row r="2916" spans="1:7" x14ac:dyDescent="0.25">
      <c r="B2916" s="449"/>
      <c r="C2916" s="83" t="str">
        <f ca="1">IF(OFFSET(Zdroj!AQ$16,A2909-1,0)=0,"",CONCATENATE("B",$A$2+1," - ",Zdroj!$AQ$15))</f>
        <v/>
      </c>
      <c r="D2916" s="81" t="str">
        <f ca="1">IF(C2916="","",CONCATENATE(OFFSET(Zdroj!AQ$16,A2909-1,0)))</f>
        <v/>
      </c>
      <c r="E2916" s="35" t="str">
        <f ca="1">IF(C2916="","",OFFSET(Zdroj!AR$16,A2909-1,0))</f>
        <v/>
      </c>
      <c r="F2916" s="450"/>
      <c r="G2916" s="451"/>
    </row>
    <row r="2917" spans="1:7" x14ac:dyDescent="0.25">
      <c r="B2917" s="449"/>
      <c r="C2917" s="83" t="str">
        <f ca="1">IF(OFFSET(Zdroj!AS$16,A2909-1,0)=0,"",CONCATENATE("B",$A$2+2," - ",Zdroj!$AS$15))</f>
        <v/>
      </c>
      <c r="D2917" s="81" t="str">
        <f ca="1">IF(C2917="","",CONCATENATE(OFFSET(Zdroj!AS$16,A2909-1,0)))</f>
        <v/>
      </c>
      <c r="E2917" s="35" t="str">
        <f ca="1">IF(C2917="","",OFFSET(Zdroj!AT$16,A2909-1,0))</f>
        <v/>
      </c>
      <c r="F2917" s="450"/>
      <c r="G2917" s="451"/>
    </row>
    <row r="2918" spans="1:7" x14ac:dyDescent="0.25">
      <c r="B2918" s="449"/>
      <c r="C2918" s="83" t="str">
        <f ca="1">IF(OFFSET(Zdroj!AU$16,A2909-1,0)=0,"",CONCATENATE("B",$A$2+3," - ",Zdroj!$AU$15))</f>
        <v/>
      </c>
      <c r="D2918" s="81" t="str">
        <f ca="1">IF(C2918="","",CONCATENATE(OFFSET(Zdroj!AU$16,A2909-1,0)))</f>
        <v/>
      </c>
      <c r="E2918" s="35" t="str">
        <f ca="1">IF(C2918="","",OFFSET(Zdroj!AV$16,A2909-1,0))</f>
        <v/>
      </c>
      <c r="F2918" s="450"/>
      <c r="G2918" s="451"/>
    </row>
    <row r="2919" spans="1:7" x14ac:dyDescent="0.25">
      <c r="B2919" s="449"/>
      <c r="C2919" s="83" t="str">
        <f ca="1">IF(OFFSET(Zdroj!AW$16,A2909-1,0)=0,"",CONCATENATE("B",$A$2+4," - ",Zdroj!$AW$15))</f>
        <v/>
      </c>
      <c r="D2919" s="81" t="str">
        <f ca="1">IF(C2919="","",CONCATENATE(OFFSET(Zdroj!AW$16,A2909-1,0)))</f>
        <v/>
      </c>
      <c r="E2919" s="35" t="str">
        <f ca="1">IF(C2919="","",OFFSET(Zdroj!AX$16,A2909-1,0))</f>
        <v/>
      </c>
      <c r="F2919" s="450"/>
      <c r="G2919" s="451"/>
    </row>
    <row r="2920" spans="1:7" x14ac:dyDescent="0.25">
      <c r="B2920" s="449"/>
      <c r="C2920" s="83" t="str">
        <f ca="1">IF(OFFSET(Zdroj!AY$16,A2909-1,0)=0,"",CONCATENATE("B",$A$2+5," - ",Zdroj!$AY$15))</f>
        <v/>
      </c>
      <c r="D2920" s="81" t="str">
        <f ca="1">IF(C2920="","",CONCATENATE(OFFSET(Zdroj!AY$16,A2909-1,0)))</f>
        <v/>
      </c>
      <c r="E2920" s="35" t="str">
        <f ca="1">IF(C2920="","",OFFSET(Zdroj!AZ$16,A2909-1,0))</f>
        <v/>
      </c>
      <c r="F2920" s="450"/>
      <c r="G2920" s="451"/>
    </row>
    <row r="2921" spans="1:7" x14ac:dyDescent="0.25">
      <c r="B2921" s="449"/>
      <c r="C2921" s="83" t="str">
        <f ca="1">IF(OFFSET(Zdroj!BA$16,A2909-1,0)=0,"",CONCATENATE("B",$A$2+6," - ",Zdroj!$BA$15))</f>
        <v/>
      </c>
      <c r="D2921" s="81" t="str">
        <f ca="1">IF(C2921="","",CONCATENATE(OFFSET(Zdroj!BA$16,A2909-1,0)))</f>
        <v/>
      </c>
      <c r="E2921" s="35" t="str">
        <f ca="1">IF(C2921="","",OFFSET(Zdroj!BB$16,A2909-1,0))</f>
        <v/>
      </c>
      <c r="F2921" s="450"/>
      <c r="G2921" s="451"/>
    </row>
    <row r="2922" spans="1:7" x14ac:dyDescent="0.25">
      <c r="B2922" s="449"/>
      <c r="C2922" s="83" t="str">
        <f ca="1">IF(OFFSET(Zdroj!BC$16,A2909-1,0)=0,"",CONCATENATE("B",$A$2+7," - ",Zdroj!$BC$15))</f>
        <v/>
      </c>
      <c r="D2922" s="81" t="str">
        <f ca="1">IF(C2922="","",CONCATENATE(OFFSET(Zdroj!BC$16,A2909-1,0)))</f>
        <v/>
      </c>
      <c r="E2922" s="35" t="str">
        <f ca="1">IF(C2922="","",OFFSET(Zdroj!BD$16,A2909-1,0))</f>
        <v/>
      </c>
      <c r="F2922" s="450"/>
      <c r="G2922" s="451"/>
    </row>
    <row r="2923" spans="1:7" x14ac:dyDescent="0.25">
      <c r="B2923" s="449"/>
      <c r="C2923" s="83" t="str">
        <f ca="1">IF(OFFSET(Zdroj!BE$16,A2909-1,0)=0,"",CONCATENATE("B",$A$2+8," - ",Zdroj!$BE$15))</f>
        <v/>
      </c>
      <c r="D2923" s="81" t="str">
        <f ca="1">IF(C2923="","",CONCATENATE(OFFSET(Zdroj!BE$16,A2909-1,0)))</f>
        <v/>
      </c>
      <c r="E2923" s="35" t="str">
        <f ca="1">IF(C2923="","",OFFSET(Zdroj!BF$16,A2909-1,0))</f>
        <v/>
      </c>
      <c r="F2923" s="450"/>
      <c r="G2923" s="451"/>
    </row>
    <row r="2924" spans="1:7" x14ac:dyDescent="0.25">
      <c r="B2924" s="449"/>
      <c r="C2924" s="83" t="str">
        <f ca="1">IF(OFFSET(Zdroj!BG$16,A2909-1,0)=0,"",CONCATENATE("C",$A$2," - ",Zdroj!$BG$15))</f>
        <v/>
      </c>
      <c r="D2924" s="81" t="str">
        <f ca="1">IF(C2924="","",CONCATENATE(OFFSET(Zdroj!BG$16,A2909-1,0)))</f>
        <v/>
      </c>
      <c r="E2924" s="35" t="str">
        <f ca="1">IF(C2924="","",OFFSET(Zdroj!BH$16,A2909-1,0))</f>
        <v/>
      </c>
      <c r="F2924" s="450" t="str">
        <f t="shared" ref="F2924" ca="1" si="679">IF(SUM(E2924:E2925)=0,"",SUM(E2924:E2925))</f>
        <v/>
      </c>
      <c r="G2924" s="451"/>
    </row>
    <row r="2925" spans="1:7" x14ac:dyDescent="0.25">
      <c r="B2925" s="449"/>
      <c r="C2925" s="83" t="str">
        <f ca="1">IF(OFFSET(Zdroj!BI$16,A2909-1,0)=0,"",CONCATENATE("C",$A$2+1," - ",Zdroj!$BI$15))</f>
        <v/>
      </c>
      <c r="D2925" s="81" t="str">
        <f ca="1">IF(C2925="","",CONCATENATE(OFFSET(Zdroj!BI$16,A2909-1,0)))</f>
        <v/>
      </c>
      <c r="E2925" s="35" t="str">
        <f ca="1">IF(C2925="","",OFFSET(Zdroj!BJ$16,A2909-1,0))</f>
        <v/>
      </c>
      <c r="F2925" s="450"/>
      <c r="G2925" s="451"/>
    </row>
    <row r="2926" spans="1:7" x14ac:dyDescent="0.25">
      <c r="A2926">
        <f>SUM((ROW()+15)/17)</f>
        <v>173</v>
      </c>
      <c r="B2926" s="449" t="str">
        <f ca="1">IF(OFFSET(Zdroj!$B$16,A2926-1,0)&gt;0,CONCATENATE(A2926,"
","___ ","
",OFFSET(Zdroj!$B$16,A2926-1,0)),"")</f>
        <v/>
      </c>
      <c r="C2926" s="83" t="str">
        <f ca="1">IF(OFFSET(Zdroj!AI$16,A2926-1,0)=0,"",CONCATENATE("A",$A$2," - ",Zdroj!$AI$15))</f>
        <v/>
      </c>
      <c r="D2926" s="81" t="str">
        <f ca="1">IF(C2926="","",CONCATENATE(OFFSET(Zdroj!AI$16,A2926-1,0)," - ",OFFSET(Zdroj!BK$16,A2926-1,0)))</f>
        <v/>
      </c>
      <c r="E2926" s="35" t="str">
        <f ca="1">IF(C2926="","",OFFSET(Zdroj!BL$16,A2926-1,0))</f>
        <v/>
      </c>
      <c r="F2926" s="450" t="str">
        <f t="shared" ref="F2926" ca="1" si="680">IF(SUM(E2926:E2931)=0,"",SUM(E2926:E2931))</f>
        <v/>
      </c>
      <c r="G2926" s="451" t="str">
        <f t="shared" ref="G2926" ca="1" si="681">IF(SUM(E2926:E2942)=0,"",SUM(E2926:E2942))</f>
        <v/>
      </c>
    </row>
    <row r="2927" spans="1:7" x14ac:dyDescent="0.25">
      <c r="B2927" s="449"/>
      <c r="C2927" s="83" t="str">
        <f ca="1">IF(OFFSET(Zdroj!AJ$16,A2926-1,0)=0,"",CONCATENATE("A",$A$2+1," - ",Zdroj!$AJ$15))</f>
        <v/>
      </c>
      <c r="D2927" s="81" t="str">
        <f ca="1">IF(C2927="","",CONCATENATE(OFFSET(Zdroj!AJ$16,A2926-1,0)," - ",OFFSET(Zdroj!BM$16,A2926-1,0)))</f>
        <v/>
      </c>
      <c r="E2927" s="35" t="str">
        <f ca="1">IF(C2927="","",OFFSET(Zdroj!BN$16,A2926-1,0))</f>
        <v/>
      </c>
      <c r="F2927" s="450"/>
      <c r="G2927" s="451"/>
    </row>
    <row r="2928" spans="1:7" x14ac:dyDescent="0.25">
      <c r="B2928" s="449"/>
      <c r="C2928" s="83" t="str">
        <f ca="1">IF(OFFSET(Zdroj!AK$16,A2926-1,0)=0,"",CONCATENATE("A",$A$2+2," - ",Zdroj!$AK$15))</f>
        <v/>
      </c>
      <c r="D2928" s="81" t="str">
        <f ca="1">IF(C2928="","",CONCATENATE(OFFSET(Zdroj!AK$16,A2926-1,0)," - ",OFFSET(Zdroj!BO$16,A2926-1,0)))</f>
        <v/>
      </c>
      <c r="E2928" s="35" t="str">
        <f ca="1">IF(C2928="","",OFFSET(Zdroj!BP$16,A2926-1,0))</f>
        <v/>
      </c>
      <c r="F2928" s="450"/>
      <c r="G2928" s="451"/>
    </row>
    <row r="2929" spans="1:7" x14ac:dyDescent="0.25">
      <c r="B2929" s="449"/>
      <c r="C2929" s="83" t="str">
        <f ca="1">IF(OFFSET(Zdroj!AL$16,A2926-1,0)=0,"",CONCATENATE("A",$A$2+3," - ",Zdroj!$AL$15))</f>
        <v/>
      </c>
      <c r="D2929" s="81" t="str">
        <f ca="1">IF(C2929="","",CONCATENATE(OFFSET(Zdroj!AL$16,A2926-1,0)," - ",OFFSET(Zdroj!BQ$16,A2926-1,0)))</f>
        <v/>
      </c>
      <c r="E2929" s="35" t="str">
        <f ca="1">IF(C2929="","",OFFSET(Zdroj!BR$16,A2926-1,0))</f>
        <v/>
      </c>
      <c r="F2929" s="450"/>
      <c r="G2929" s="451"/>
    </row>
    <row r="2930" spans="1:7" x14ac:dyDescent="0.25">
      <c r="B2930" s="449"/>
      <c r="C2930" s="83" t="str">
        <f ca="1">IF(OFFSET(Zdroj!AM$16,A2926-1,0)=0,"",CONCATENATE("A",$A$2+4," - ",Zdroj!$AM$15))</f>
        <v/>
      </c>
      <c r="D2930" s="81" t="str">
        <f ca="1">IF(C2930="","",CONCATENATE(OFFSET(Zdroj!AM$16,A2926-1,0)," - ",OFFSET(Zdroj!BS$16,A2926-1,0)))</f>
        <v/>
      </c>
      <c r="E2930" s="35" t="str">
        <f ca="1">IF(C2930="","",OFFSET(Zdroj!BT$16,A2926-1,0))</f>
        <v/>
      </c>
      <c r="F2930" s="450"/>
      <c r="G2930" s="451"/>
    </row>
    <row r="2931" spans="1:7" x14ac:dyDescent="0.25">
      <c r="B2931" s="449"/>
      <c r="C2931" s="83" t="str">
        <f ca="1">IF(OFFSET(Zdroj!AN$16,A2926-1,0)=0,"",CONCATENATE("A",$A$2+5," - ",Zdroj!$AN$15))</f>
        <v/>
      </c>
      <c r="D2931" s="81" t="str">
        <f ca="1">IF(C2931="","",CONCATENATE(OFFSET(Zdroj!AN$16,A2926-1,0)," - ",OFFSET(Zdroj!BU$16,A2926-1,0)))</f>
        <v/>
      </c>
      <c r="E2931" s="35" t="str">
        <f ca="1">IF(C2931="","",OFFSET(Zdroj!BV$16,A2926-1,0))</f>
        <v/>
      </c>
      <c r="F2931" s="450"/>
      <c r="G2931" s="451"/>
    </row>
    <row r="2932" spans="1:7" x14ac:dyDescent="0.25">
      <c r="B2932" s="449"/>
      <c r="C2932" s="83" t="str">
        <f ca="1">IF(OFFSET(Zdroj!AO$16,A2926-1,0)=0,"",CONCATENATE("B",$A$2," - ",Zdroj!$AO$15))</f>
        <v/>
      </c>
      <c r="D2932" s="81" t="str">
        <f ca="1">IF(C2932="","",CONCATENATE(OFFSET(Zdroj!AO$16,A2926-1,0)))</f>
        <v/>
      </c>
      <c r="E2932" s="35" t="str">
        <f ca="1">IF(C2932="","",OFFSET(Zdroj!AP$16,A2926-1,0))</f>
        <v/>
      </c>
      <c r="F2932" s="450" t="str">
        <f t="shared" ref="F2932" ca="1" si="682">IF(SUM(E2932:E2940)=0,"",SUM(E2932:E2940))</f>
        <v/>
      </c>
      <c r="G2932" s="451"/>
    </row>
    <row r="2933" spans="1:7" x14ac:dyDescent="0.25">
      <c r="B2933" s="449"/>
      <c r="C2933" s="83" t="str">
        <f ca="1">IF(OFFSET(Zdroj!AQ$16,A2926-1,0)=0,"",CONCATENATE("B",$A$2+1," - ",Zdroj!$AQ$15))</f>
        <v/>
      </c>
      <c r="D2933" s="81" t="str">
        <f ca="1">IF(C2933="","",CONCATENATE(OFFSET(Zdroj!AQ$16,A2926-1,0)))</f>
        <v/>
      </c>
      <c r="E2933" s="35" t="str">
        <f ca="1">IF(C2933="","",OFFSET(Zdroj!AR$16,A2926-1,0))</f>
        <v/>
      </c>
      <c r="F2933" s="450"/>
      <c r="G2933" s="451"/>
    </row>
    <row r="2934" spans="1:7" x14ac:dyDescent="0.25">
      <c r="B2934" s="449"/>
      <c r="C2934" s="83" t="str">
        <f ca="1">IF(OFFSET(Zdroj!AS$16,A2926-1,0)=0,"",CONCATENATE("B",$A$2+2," - ",Zdroj!$AS$15))</f>
        <v/>
      </c>
      <c r="D2934" s="81" t="str">
        <f ca="1">IF(C2934="","",CONCATENATE(OFFSET(Zdroj!AS$16,A2926-1,0)))</f>
        <v/>
      </c>
      <c r="E2934" s="35" t="str">
        <f ca="1">IF(C2934="","",OFFSET(Zdroj!AT$16,A2926-1,0))</f>
        <v/>
      </c>
      <c r="F2934" s="450"/>
      <c r="G2934" s="451"/>
    </row>
    <row r="2935" spans="1:7" x14ac:dyDescent="0.25">
      <c r="B2935" s="449"/>
      <c r="C2935" s="83" t="str">
        <f ca="1">IF(OFFSET(Zdroj!AU$16,A2926-1,0)=0,"",CONCATENATE("B",$A$2+3," - ",Zdroj!$AU$15))</f>
        <v/>
      </c>
      <c r="D2935" s="81" t="str">
        <f ca="1">IF(C2935="","",CONCATENATE(OFFSET(Zdroj!AU$16,A2926-1,0)))</f>
        <v/>
      </c>
      <c r="E2935" s="35" t="str">
        <f ca="1">IF(C2935="","",OFFSET(Zdroj!AV$16,A2926-1,0))</f>
        <v/>
      </c>
      <c r="F2935" s="450"/>
      <c r="G2935" s="451"/>
    </row>
    <row r="2936" spans="1:7" x14ac:dyDescent="0.25">
      <c r="B2936" s="449"/>
      <c r="C2936" s="83" t="str">
        <f ca="1">IF(OFFSET(Zdroj!AW$16,A2926-1,0)=0,"",CONCATENATE("B",$A$2+4," - ",Zdroj!$AW$15))</f>
        <v/>
      </c>
      <c r="D2936" s="81" t="str">
        <f ca="1">IF(C2936="","",CONCATENATE(OFFSET(Zdroj!AW$16,A2926-1,0)))</f>
        <v/>
      </c>
      <c r="E2936" s="35" t="str">
        <f ca="1">IF(C2936="","",OFFSET(Zdroj!AX$16,A2926-1,0))</f>
        <v/>
      </c>
      <c r="F2936" s="450"/>
      <c r="G2936" s="451"/>
    </row>
    <row r="2937" spans="1:7" x14ac:dyDescent="0.25">
      <c r="B2937" s="449"/>
      <c r="C2937" s="83" t="str">
        <f ca="1">IF(OFFSET(Zdroj!AY$16,A2926-1,0)=0,"",CONCATENATE("B",$A$2+5," - ",Zdroj!$AY$15))</f>
        <v/>
      </c>
      <c r="D2937" s="81" t="str">
        <f ca="1">IF(C2937="","",CONCATENATE(OFFSET(Zdroj!AY$16,A2926-1,0)))</f>
        <v/>
      </c>
      <c r="E2937" s="35" t="str">
        <f ca="1">IF(C2937="","",OFFSET(Zdroj!AZ$16,A2926-1,0))</f>
        <v/>
      </c>
      <c r="F2937" s="450"/>
      <c r="G2937" s="451"/>
    </row>
    <row r="2938" spans="1:7" x14ac:dyDescent="0.25">
      <c r="B2938" s="449"/>
      <c r="C2938" s="83" t="str">
        <f ca="1">IF(OFFSET(Zdroj!BA$16,A2926-1,0)=0,"",CONCATENATE("B",$A$2+6," - ",Zdroj!$BA$15))</f>
        <v/>
      </c>
      <c r="D2938" s="81" t="str">
        <f ca="1">IF(C2938="","",CONCATENATE(OFFSET(Zdroj!BA$16,A2926-1,0)))</f>
        <v/>
      </c>
      <c r="E2938" s="35" t="str">
        <f ca="1">IF(C2938="","",OFFSET(Zdroj!BB$16,A2926-1,0))</f>
        <v/>
      </c>
      <c r="F2938" s="450"/>
      <c r="G2938" s="451"/>
    </row>
    <row r="2939" spans="1:7" x14ac:dyDescent="0.25">
      <c r="B2939" s="449"/>
      <c r="C2939" s="83" t="str">
        <f ca="1">IF(OFFSET(Zdroj!BC$16,A2926-1,0)=0,"",CONCATENATE("B",$A$2+7," - ",Zdroj!$BC$15))</f>
        <v/>
      </c>
      <c r="D2939" s="81" t="str">
        <f ca="1">IF(C2939="","",CONCATENATE(OFFSET(Zdroj!BC$16,A2926-1,0)))</f>
        <v/>
      </c>
      <c r="E2939" s="35" t="str">
        <f ca="1">IF(C2939="","",OFFSET(Zdroj!BD$16,A2926-1,0))</f>
        <v/>
      </c>
      <c r="F2939" s="450"/>
      <c r="G2939" s="451"/>
    </row>
    <row r="2940" spans="1:7" x14ac:dyDescent="0.25">
      <c r="B2940" s="449"/>
      <c r="C2940" s="83" t="str">
        <f ca="1">IF(OFFSET(Zdroj!BE$16,A2926-1,0)=0,"",CONCATENATE("B",$A$2+8," - ",Zdroj!$BE$15))</f>
        <v/>
      </c>
      <c r="D2940" s="81" t="str">
        <f ca="1">IF(C2940="","",CONCATENATE(OFFSET(Zdroj!BE$16,A2926-1,0)))</f>
        <v/>
      </c>
      <c r="E2940" s="35" t="str">
        <f ca="1">IF(C2940="","",OFFSET(Zdroj!BF$16,A2926-1,0))</f>
        <v/>
      </c>
      <c r="F2940" s="450"/>
      <c r="G2940" s="451"/>
    </row>
    <row r="2941" spans="1:7" x14ac:dyDescent="0.25">
      <c r="B2941" s="449"/>
      <c r="C2941" s="83" t="str">
        <f ca="1">IF(OFFSET(Zdroj!BG$16,A2926-1,0)=0,"",CONCATENATE("C",$A$2," - ",Zdroj!$BG$15))</f>
        <v/>
      </c>
      <c r="D2941" s="81" t="str">
        <f ca="1">IF(C2941="","",CONCATENATE(OFFSET(Zdroj!BG$16,A2926-1,0)))</f>
        <v/>
      </c>
      <c r="E2941" s="35" t="str">
        <f ca="1">IF(C2941="","",OFFSET(Zdroj!BH$16,A2926-1,0))</f>
        <v/>
      </c>
      <c r="F2941" s="450" t="str">
        <f t="shared" ref="F2941" ca="1" si="683">IF(SUM(E2941:E2942)=0,"",SUM(E2941:E2942))</f>
        <v/>
      </c>
      <c r="G2941" s="451"/>
    </row>
    <row r="2942" spans="1:7" x14ac:dyDescent="0.25">
      <c r="B2942" s="449"/>
      <c r="C2942" s="83" t="str">
        <f ca="1">IF(OFFSET(Zdroj!BI$16,A2926-1,0)=0,"",CONCATENATE("C",$A$2+1," - ",Zdroj!$BI$15))</f>
        <v/>
      </c>
      <c r="D2942" s="81" t="str">
        <f ca="1">IF(C2942="","",CONCATENATE(OFFSET(Zdroj!BI$16,A2926-1,0)))</f>
        <v/>
      </c>
      <c r="E2942" s="35" t="str">
        <f ca="1">IF(C2942="","",OFFSET(Zdroj!BJ$16,A2926-1,0))</f>
        <v/>
      </c>
      <c r="F2942" s="450"/>
      <c r="G2942" s="451"/>
    </row>
    <row r="2943" spans="1:7" x14ac:dyDescent="0.25">
      <c r="A2943">
        <f>SUM((ROW()+15)/17)</f>
        <v>174</v>
      </c>
      <c r="B2943" s="449" t="str">
        <f ca="1">IF(OFFSET(Zdroj!$B$16,A2943-1,0)&gt;0,CONCATENATE(A2943,"
","___ ","
",OFFSET(Zdroj!$B$16,A2943-1,0)),"")</f>
        <v/>
      </c>
      <c r="C2943" s="83" t="str">
        <f ca="1">IF(OFFSET(Zdroj!AI$16,A2943-1,0)=0,"",CONCATENATE("A",$A$2," - ",Zdroj!$AI$15))</f>
        <v/>
      </c>
      <c r="D2943" s="81" t="str">
        <f ca="1">IF(C2943="","",CONCATENATE(OFFSET(Zdroj!AI$16,A2943-1,0)," - ",OFFSET(Zdroj!BK$16,A2943-1,0)))</f>
        <v/>
      </c>
      <c r="E2943" s="35" t="str">
        <f ca="1">IF(C2943="","",OFFSET(Zdroj!BL$16,A2943-1,0))</f>
        <v/>
      </c>
      <c r="F2943" s="450" t="str">
        <f t="shared" ref="F2943" ca="1" si="684">IF(SUM(E2943:E2948)=0,"",SUM(E2943:E2948))</f>
        <v/>
      </c>
      <c r="G2943" s="451" t="str">
        <f t="shared" ref="G2943" ca="1" si="685">IF(SUM(E2943:E2959)=0,"",SUM(E2943:E2959))</f>
        <v/>
      </c>
    </row>
    <row r="2944" spans="1:7" x14ac:dyDescent="0.25">
      <c r="B2944" s="449"/>
      <c r="C2944" s="83" t="str">
        <f ca="1">IF(OFFSET(Zdroj!AJ$16,A2943-1,0)=0,"",CONCATENATE("A",$A$2+1," - ",Zdroj!$AJ$15))</f>
        <v/>
      </c>
      <c r="D2944" s="81" t="str">
        <f ca="1">IF(C2944="","",CONCATENATE(OFFSET(Zdroj!AJ$16,A2943-1,0)," - ",OFFSET(Zdroj!BM$16,A2943-1,0)))</f>
        <v/>
      </c>
      <c r="E2944" s="35" t="str">
        <f ca="1">IF(C2944="","",OFFSET(Zdroj!BN$16,A2943-1,0))</f>
        <v/>
      </c>
      <c r="F2944" s="450"/>
      <c r="G2944" s="451"/>
    </row>
    <row r="2945" spans="1:7" x14ac:dyDescent="0.25">
      <c r="B2945" s="449"/>
      <c r="C2945" s="83" t="str">
        <f ca="1">IF(OFFSET(Zdroj!AK$16,A2943-1,0)=0,"",CONCATENATE("A",$A$2+2," - ",Zdroj!$AK$15))</f>
        <v/>
      </c>
      <c r="D2945" s="81" t="str">
        <f ca="1">IF(C2945="","",CONCATENATE(OFFSET(Zdroj!AK$16,A2943-1,0)," - ",OFFSET(Zdroj!BO$16,A2943-1,0)))</f>
        <v/>
      </c>
      <c r="E2945" s="35" t="str">
        <f ca="1">IF(C2945="","",OFFSET(Zdroj!BP$16,A2943-1,0))</f>
        <v/>
      </c>
      <c r="F2945" s="450"/>
      <c r="G2945" s="451"/>
    </row>
    <row r="2946" spans="1:7" x14ac:dyDescent="0.25">
      <c r="B2946" s="449"/>
      <c r="C2946" s="83" t="str">
        <f ca="1">IF(OFFSET(Zdroj!AL$16,A2943-1,0)=0,"",CONCATENATE("A",$A$2+3," - ",Zdroj!$AL$15))</f>
        <v/>
      </c>
      <c r="D2946" s="81" t="str">
        <f ca="1">IF(C2946="","",CONCATENATE(OFFSET(Zdroj!AL$16,A2943-1,0)," - ",OFFSET(Zdroj!BQ$16,A2943-1,0)))</f>
        <v/>
      </c>
      <c r="E2946" s="35" t="str">
        <f ca="1">IF(C2946="","",OFFSET(Zdroj!BR$16,A2943-1,0))</f>
        <v/>
      </c>
      <c r="F2946" s="450"/>
      <c r="G2946" s="451"/>
    </row>
    <row r="2947" spans="1:7" x14ac:dyDescent="0.25">
      <c r="B2947" s="449"/>
      <c r="C2947" s="83" t="str">
        <f ca="1">IF(OFFSET(Zdroj!AM$16,A2943-1,0)=0,"",CONCATENATE("A",$A$2+4," - ",Zdroj!$AM$15))</f>
        <v/>
      </c>
      <c r="D2947" s="81" t="str">
        <f ca="1">IF(C2947="","",CONCATENATE(OFFSET(Zdroj!AM$16,A2943-1,0)," - ",OFFSET(Zdroj!BS$16,A2943-1,0)))</f>
        <v/>
      </c>
      <c r="E2947" s="35" t="str">
        <f ca="1">IF(C2947="","",OFFSET(Zdroj!BT$16,A2943-1,0))</f>
        <v/>
      </c>
      <c r="F2947" s="450"/>
      <c r="G2947" s="451"/>
    </row>
    <row r="2948" spans="1:7" x14ac:dyDescent="0.25">
      <c r="B2948" s="449"/>
      <c r="C2948" s="83" t="str">
        <f ca="1">IF(OFFSET(Zdroj!AN$16,A2943-1,0)=0,"",CONCATENATE("A",$A$2+5," - ",Zdroj!$AN$15))</f>
        <v/>
      </c>
      <c r="D2948" s="81" t="str">
        <f ca="1">IF(C2948="","",CONCATENATE(OFFSET(Zdroj!AN$16,A2943-1,0)," - ",OFFSET(Zdroj!BU$16,A2943-1,0)))</f>
        <v/>
      </c>
      <c r="E2948" s="35" t="str">
        <f ca="1">IF(C2948="","",OFFSET(Zdroj!BV$16,A2943-1,0))</f>
        <v/>
      </c>
      <c r="F2948" s="450"/>
      <c r="G2948" s="451"/>
    </row>
    <row r="2949" spans="1:7" x14ac:dyDescent="0.25">
      <c r="B2949" s="449"/>
      <c r="C2949" s="83" t="str">
        <f ca="1">IF(OFFSET(Zdroj!AO$16,A2943-1,0)=0,"",CONCATENATE("B",$A$2," - ",Zdroj!$AO$15))</f>
        <v/>
      </c>
      <c r="D2949" s="81" t="str">
        <f ca="1">IF(C2949="","",CONCATENATE(OFFSET(Zdroj!AO$16,A2943-1,0)))</f>
        <v/>
      </c>
      <c r="E2949" s="35" t="str">
        <f ca="1">IF(C2949="","",OFFSET(Zdroj!AP$16,A2943-1,0))</f>
        <v/>
      </c>
      <c r="F2949" s="450" t="str">
        <f t="shared" ref="F2949" ca="1" si="686">IF(SUM(E2949:E2957)=0,"",SUM(E2949:E2957))</f>
        <v/>
      </c>
      <c r="G2949" s="451"/>
    </row>
    <row r="2950" spans="1:7" x14ac:dyDescent="0.25">
      <c r="B2950" s="449"/>
      <c r="C2950" s="83" t="str">
        <f ca="1">IF(OFFSET(Zdroj!AQ$16,A2943-1,0)=0,"",CONCATENATE("B",$A$2+1," - ",Zdroj!$AQ$15))</f>
        <v/>
      </c>
      <c r="D2950" s="81" t="str">
        <f ca="1">IF(C2950="","",CONCATENATE(OFFSET(Zdroj!AQ$16,A2943-1,0)))</f>
        <v/>
      </c>
      <c r="E2950" s="35" t="str">
        <f ca="1">IF(C2950="","",OFFSET(Zdroj!AR$16,A2943-1,0))</f>
        <v/>
      </c>
      <c r="F2950" s="450"/>
      <c r="G2950" s="451"/>
    </row>
    <row r="2951" spans="1:7" x14ac:dyDescent="0.25">
      <c r="B2951" s="449"/>
      <c r="C2951" s="83" t="str">
        <f ca="1">IF(OFFSET(Zdroj!AS$16,A2943-1,0)=0,"",CONCATENATE("B",$A$2+2," - ",Zdroj!$AS$15))</f>
        <v/>
      </c>
      <c r="D2951" s="81" t="str">
        <f ca="1">IF(C2951="","",CONCATENATE(OFFSET(Zdroj!AS$16,A2943-1,0)))</f>
        <v/>
      </c>
      <c r="E2951" s="35" t="str">
        <f ca="1">IF(C2951="","",OFFSET(Zdroj!AT$16,A2943-1,0))</f>
        <v/>
      </c>
      <c r="F2951" s="450"/>
      <c r="G2951" s="451"/>
    </row>
    <row r="2952" spans="1:7" x14ac:dyDescent="0.25">
      <c r="B2952" s="449"/>
      <c r="C2952" s="83" t="str">
        <f ca="1">IF(OFFSET(Zdroj!AU$16,A2943-1,0)=0,"",CONCATENATE("B",$A$2+3," - ",Zdroj!$AU$15))</f>
        <v/>
      </c>
      <c r="D2952" s="81" t="str">
        <f ca="1">IF(C2952="","",CONCATENATE(OFFSET(Zdroj!AU$16,A2943-1,0)))</f>
        <v/>
      </c>
      <c r="E2952" s="35" t="str">
        <f ca="1">IF(C2952="","",OFFSET(Zdroj!AV$16,A2943-1,0))</f>
        <v/>
      </c>
      <c r="F2952" s="450"/>
      <c r="G2952" s="451"/>
    </row>
    <row r="2953" spans="1:7" x14ac:dyDescent="0.25">
      <c r="B2953" s="449"/>
      <c r="C2953" s="83" t="str">
        <f ca="1">IF(OFFSET(Zdroj!AW$16,A2943-1,0)=0,"",CONCATENATE("B",$A$2+4," - ",Zdroj!$AW$15))</f>
        <v/>
      </c>
      <c r="D2953" s="81" t="str">
        <f ca="1">IF(C2953="","",CONCATENATE(OFFSET(Zdroj!AW$16,A2943-1,0)))</f>
        <v/>
      </c>
      <c r="E2953" s="35" t="str">
        <f ca="1">IF(C2953="","",OFFSET(Zdroj!AX$16,A2943-1,0))</f>
        <v/>
      </c>
      <c r="F2953" s="450"/>
      <c r="G2953" s="451"/>
    </row>
    <row r="2954" spans="1:7" x14ac:dyDescent="0.25">
      <c r="B2954" s="449"/>
      <c r="C2954" s="83" t="str">
        <f ca="1">IF(OFFSET(Zdroj!AY$16,A2943-1,0)=0,"",CONCATENATE("B",$A$2+5," - ",Zdroj!$AY$15))</f>
        <v/>
      </c>
      <c r="D2954" s="81" t="str">
        <f ca="1">IF(C2954="","",CONCATENATE(OFFSET(Zdroj!AY$16,A2943-1,0)))</f>
        <v/>
      </c>
      <c r="E2954" s="35" t="str">
        <f ca="1">IF(C2954="","",OFFSET(Zdroj!AZ$16,A2943-1,0))</f>
        <v/>
      </c>
      <c r="F2954" s="450"/>
      <c r="G2954" s="451"/>
    </row>
    <row r="2955" spans="1:7" x14ac:dyDescent="0.25">
      <c r="B2955" s="449"/>
      <c r="C2955" s="83" t="str">
        <f ca="1">IF(OFFSET(Zdroj!BA$16,A2943-1,0)=0,"",CONCATENATE("B",$A$2+6," - ",Zdroj!$BA$15))</f>
        <v/>
      </c>
      <c r="D2955" s="81" t="str">
        <f ca="1">IF(C2955="","",CONCATENATE(OFFSET(Zdroj!BA$16,A2943-1,0)))</f>
        <v/>
      </c>
      <c r="E2955" s="35" t="str">
        <f ca="1">IF(C2955="","",OFFSET(Zdroj!BB$16,A2943-1,0))</f>
        <v/>
      </c>
      <c r="F2955" s="450"/>
      <c r="G2955" s="451"/>
    </row>
    <row r="2956" spans="1:7" x14ac:dyDescent="0.25">
      <c r="B2956" s="449"/>
      <c r="C2956" s="83" t="str">
        <f ca="1">IF(OFFSET(Zdroj!BC$16,A2943-1,0)=0,"",CONCATENATE("B",$A$2+7," - ",Zdroj!$BC$15))</f>
        <v/>
      </c>
      <c r="D2956" s="81" t="str">
        <f ca="1">IF(C2956="","",CONCATENATE(OFFSET(Zdroj!BC$16,A2943-1,0)))</f>
        <v/>
      </c>
      <c r="E2956" s="35" t="str">
        <f ca="1">IF(C2956="","",OFFSET(Zdroj!BD$16,A2943-1,0))</f>
        <v/>
      </c>
      <c r="F2956" s="450"/>
      <c r="G2956" s="451"/>
    </row>
    <row r="2957" spans="1:7" x14ac:dyDescent="0.25">
      <c r="B2957" s="449"/>
      <c r="C2957" s="83" t="str">
        <f ca="1">IF(OFFSET(Zdroj!BE$16,A2943-1,0)=0,"",CONCATENATE("B",$A$2+8," - ",Zdroj!$BE$15))</f>
        <v/>
      </c>
      <c r="D2957" s="81" t="str">
        <f ca="1">IF(C2957="","",CONCATENATE(OFFSET(Zdroj!BE$16,A2943-1,0)))</f>
        <v/>
      </c>
      <c r="E2957" s="35" t="str">
        <f ca="1">IF(C2957="","",OFFSET(Zdroj!BF$16,A2943-1,0))</f>
        <v/>
      </c>
      <c r="F2957" s="450"/>
      <c r="G2957" s="451"/>
    </row>
    <row r="2958" spans="1:7" x14ac:dyDescent="0.25">
      <c r="B2958" s="449"/>
      <c r="C2958" s="83" t="str">
        <f ca="1">IF(OFFSET(Zdroj!BG$16,A2943-1,0)=0,"",CONCATENATE("C",$A$2," - ",Zdroj!$BG$15))</f>
        <v/>
      </c>
      <c r="D2958" s="81" t="str">
        <f ca="1">IF(C2958="","",CONCATENATE(OFFSET(Zdroj!BG$16,A2943-1,0)))</f>
        <v/>
      </c>
      <c r="E2958" s="35" t="str">
        <f ca="1">IF(C2958="","",OFFSET(Zdroj!BH$16,A2943-1,0))</f>
        <v/>
      </c>
      <c r="F2958" s="450" t="str">
        <f t="shared" ref="F2958" ca="1" si="687">IF(SUM(E2958:E2959)=0,"",SUM(E2958:E2959))</f>
        <v/>
      </c>
      <c r="G2958" s="451"/>
    </row>
    <row r="2959" spans="1:7" x14ac:dyDescent="0.25">
      <c r="B2959" s="449"/>
      <c r="C2959" s="83" t="str">
        <f ca="1">IF(OFFSET(Zdroj!BI$16,A2943-1,0)=0,"",CONCATENATE("C",$A$2+1," - ",Zdroj!$BI$15))</f>
        <v/>
      </c>
      <c r="D2959" s="81" t="str">
        <f ca="1">IF(C2959="","",CONCATENATE(OFFSET(Zdroj!BI$16,A2943-1,0)))</f>
        <v/>
      </c>
      <c r="E2959" s="35" t="str">
        <f ca="1">IF(C2959="","",OFFSET(Zdroj!BJ$16,A2943-1,0))</f>
        <v/>
      </c>
      <c r="F2959" s="450"/>
      <c r="G2959" s="451"/>
    </row>
    <row r="2960" spans="1:7" x14ac:dyDescent="0.25">
      <c r="A2960">
        <f>SUM((ROW()+15)/17)</f>
        <v>175</v>
      </c>
      <c r="B2960" s="449" t="str">
        <f ca="1">IF(OFFSET(Zdroj!$B$16,A2960-1,0)&gt;0,CONCATENATE(A2960,"
","___ ","
",OFFSET(Zdroj!$B$16,A2960-1,0)),"")</f>
        <v/>
      </c>
      <c r="C2960" s="83" t="str">
        <f ca="1">IF(OFFSET(Zdroj!AI$16,A2960-1,0)=0,"",CONCATENATE("A",$A$2," - ",Zdroj!$AI$15))</f>
        <v/>
      </c>
      <c r="D2960" s="81" t="str">
        <f ca="1">IF(C2960="","",CONCATENATE(OFFSET(Zdroj!AI$16,A2960-1,0)," - ",OFFSET(Zdroj!BK$16,A2960-1,0)))</f>
        <v/>
      </c>
      <c r="E2960" s="35" t="str">
        <f ca="1">IF(C2960="","",OFFSET(Zdroj!BL$16,A2960-1,0))</f>
        <v/>
      </c>
      <c r="F2960" s="450" t="str">
        <f t="shared" ref="F2960" ca="1" si="688">IF(SUM(E2960:E2965)=0,"",SUM(E2960:E2965))</f>
        <v/>
      </c>
      <c r="G2960" s="451" t="str">
        <f t="shared" ref="G2960" ca="1" si="689">IF(SUM(E2960:E2976)=0,"",SUM(E2960:E2976))</f>
        <v/>
      </c>
    </row>
    <row r="2961" spans="2:7" x14ac:dyDescent="0.25">
      <c r="B2961" s="449"/>
      <c r="C2961" s="83" t="str">
        <f ca="1">IF(OFFSET(Zdroj!AJ$16,A2960-1,0)=0,"",CONCATENATE("A",$A$2+1," - ",Zdroj!$AJ$15))</f>
        <v/>
      </c>
      <c r="D2961" s="81" t="str">
        <f ca="1">IF(C2961="","",CONCATENATE(OFFSET(Zdroj!AJ$16,A2960-1,0)," - ",OFFSET(Zdroj!BM$16,A2960-1,0)))</f>
        <v/>
      </c>
      <c r="E2961" s="35" t="str">
        <f ca="1">IF(C2961="","",OFFSET(Zdroj!BN$16,A2960-1,0))</f>
        <v/>
      </c>
      <c r="F2961" s="450"/>
      <c r="G2961" s="451"/>
    </row>
    <row r="2962" spans="2:7" x14ac:dyDescent="0.25">
      <c r="B2962" s="449"/>
      <c r="C2962" s="83" t="str">
        <f ca="1">IF(OFFSET(Zdroj!AK$16,A2960-1,0)=0,"",CONCATENATE("A",$A$2+2," - ",Zdroj!$AK$15))</f>
        <v/>
      </c>
      <c r="D2962" s="81" t="str">
        <f ca="1">IF(C2962="","",CONCATENATE(OFFSET(Zdroj!AK$16,A2960-1,0)," - ",OFFSET(Zdroj!BO$16,A2960-1,0)))</f>
        <v/>
      </c>
      <c r="E2962" s="35" t="str">
        <f ca="1">IF(C2962="","",OFFSET(Zdroj!BP$16,A2960-1,0))</f>
        <v/>
      </c>
      <c r="F2962" s="450"/>
      <c r="G2962" s="451"/>
    </row>
    <row r="2963" spans="2:7" x14ac:dyDescent="0.25">
      <c r="B2963" s="449"/>
      <c r="C2963" s="83" t="str">
        <f ca="1">IF(OFFSET(Zdroj!AL$16,A2960-1,0)=0,"",CONCATENATE("A",$A$2+3," - ",Zdroj!$AL$15))</f>
        <v/>
      </c>
      <c r="D2963" s="81" t="str">
        <f ca="1">IF(C2963="","",CONCATENATE(OFFSET(Zdroj!AL$16,A2960-1,0)," - ",OFFSET(Zdroj!BQ$16,A2960-1,0)))</f>
        <v/>
      </c>
      <c r="E2963" s="35" t="str">
        <f ca="1">IF(C2963="","",OFFSET(Zdroj!BR$16,A2960-1,0))</f>
        <v/>
      </c>
      <c r="F2963" s="450"/>
      <c r="G2963" s="451"/>
    </row>
    <row r="2964" spans="2:7" x14ac:dyDescent="0.25">
      <c r="B2964" s="449"/>
      <c r="C2964" s="83" t="str">
        <f ca="1">IF(OFFSET(Zdroj!AM$16,A2960-1,0)=0,"",CONCATENATE("A",$A$2+4," - ",Zdroj!$AM$15))</f>
        <v/>
      </c>
      <c r="D2964" s="81" t="str">
        <f ca="1">IF(C2964="","",CONCATENATE(OFFSET(Zdroj!AM$16,A2960-1,0)," - ",OFFSET(Zdroj!BS$16,A2960-1,0)))</f>
        <v/>
      </c>
      <c r="E2964" s="35" t="str">
        <f ca="1">IF(C2964="","",OFFSET(Zdroj!BT$16,A2960-1,0))</f>
        <v/>
      </c>
      <c r="F2964" s="450"/>
      <c r="G2964" s="451"/>
    </row>
    <row r="2965" spans="2:7" x14ac:dyDescent="0.25">
      <c r="B2965" s="449"/>
      <c r="C2965" s="83" t="str">
        <f ca="1">IF(OFFSET(Zdroj!AN$16,A2960-1,0)=0,"",CONCATENATE("A",$A$2+5," - ",Zdroj!$AN$15))</f>
        <v/>
      </c>
      <c r="D2965" s="81" t="str">
        <f ca="1">IF(C2965="","",CONCATENATE(OFFSET(Zdroj!AN$16,A2960-1,0)," - ",OFFSET(Zdroj!BU$16,A2960-1,0)))</f>
        <v/>
      </c>
      <c r="E2965" s="35" t="str">
        <f ca="1">IF(C2965="","",OFFSET(Zdroj!BV$16,A2960-1,0))</f>
        <v/>
      </c>
      <c r="F2965" s="450"/>
      <c r="G2965" s="451"/>
    </row>
    <row r="2966" spans="2:7" x14ac:dyDescent="0.25">
      <c r="B2966" s="449"/>
      <c r="C2966" s="83" t="str">
        <f ca="1">IF(OFFSET(Zdroj!AO$16,A2960-1,0)=0,"",CONCATENATE("B",$A$2," - ",Zdroj!$AO$15))</f>
        <v/>
      </c>
      <c r="D2966" s="81" t="str">
        <f ca="1">IF(C2966="","",CONCATENATE(OFFSET(Zdroj!AO$16,A2960-1,0)))</f>
        <v/>
      </c>
      <c r="E2966" s="35" t="str">
        <f ca="1">IF(C2966="","",OFFSET(Zdroj!AP$16,A2960-1,0))</f>
        <v/>
      </c>
      <c r="F2966" s="450" t="str">
        <f t="shared" ref="F2966" ca="1" si="690">IF(SUM(E2966:E2974)=0,"",SUM(E2966:E2974))</f>
        <v/>
      </c>
      <c r="G2966" s="451"/>
    </row>
    <row r="2967" spans="2:7" x14ac:dyDescent="0.25">
      <c r="B2967" s="449"/>
      <c r="C2967" s="83" t="str">
        <f ca="1">IF(OFFSET(Zdroj!AQ$16,A2960-1,0)=0,"",CONCATENATE("B",$A$2+1," - ",Zdroj!$AQ$15))</f>
        <v/>
      </c>
      <c r="D2967" s="81" t="str">
        <f ca="1">IF(C2967="","",CONCATENATE(OFFSET(Zdroj!AQ$16,A2960-1,0)))</f>
        <v/>
      </c>
      <c r="E2967" s="35" t="str">
        <f ca="1">IF(C2967="","",OFFSET(Zdroj!AR$16,A2960-1,0))</f>
        <v/>
      </c>
      <c r="F2967" s="450"/>
      <c r="G2967" s="451"/>
    </row>
    <row r="2968" spans="2:7" x14ac:dyDescent="0.25">
      <c r="B2968" s="449"/>
      <c r="C2968" s="83" t="str">
        <f ca="1">IF(OFFSET(Zdroj!AS$16,A2960-1,0)=0,"",CONCATENATE("B",$A$2+2," - ",Zdroj!$AS$15))</f>
        <v/>
      </c>
      <c r="D2968" s="81" t="str">
        <f ca="1">IF(C2968="","",CONCATENATE(OFFSET(Zdroj!AS$16,A2960-1,0)))</f>
        <v/>
      </c>
      <c r="E2968" s="35" t="str">
        <f ca="1">IF(C2968="","",OFFSET(Zdroj!AT$16,A2960-1,0))</f>
        <v/>
      </c>
      <c r="F2968" s="450"/>
      <c r="G2968" s="451"/>
    </row>
    <row r="2969" spans="2:7" x14ac:dyDescent="0.25">
      <c r="B2969" s="449"/>
      <c r="C2969" s="83" t="str">
        <f ca="1">IF(OFFSET(Zdroj!AU$16,A2960-1,0)=0,"",CONCATENATE("B",$A$2+3," - ",Zdroj!$AU$15))</f>
        <v/>
      </c>
      <c r="D2969" s="81" t="str">
        <f ca="1">IF(C2969="","",CONCATENATE(OFFSET(Zdroj!AU$16,A2960-1,0)))</f>
        <v/>
      </c>
      <c r="E2969" s="35" t="str">
        <f ca="1">IF(C2969="","",OFFSET(Zdroj!AV$16,A2960-1,0))</f>
        <v/>
      </c>
      <c r="F2969" s="450"/>
      <c r="G2969" s="451"/>
    </row>
    <row r="2970" spans="2:7" x14ac:dyDescent="0.25">
      <c r="B2970" s="449"/>
      <c r="C2970" s="83" t="str">
        <f ca="1">IF(OFFSET(Zdroj!AW$16,A2960-1,0)=0,"",CONCATENATE("B",$A$2+4," - ",Zdroj!$AW$15))</f>
        <v/>
      </c>
      <c r="D2970" s="81" t="str">
        <f ca="1">IF(C2970="","",CONCATENATE(OFFSET(Zdroj!AW$16,A2960-1,0)))</f>
        <v/>
      </c>
      <c r="E2970" s="35" t="str">
        <f ca="1">IF(C2970="","",OFFSET(Zdroj!AX$16,A2960-1,0))</f>
        <v/>
      </c>
      <c r="F2970" s="450"/>
      <c r="G2970" s="451"/>
    </row>
    <row r="2971" spans="2:7" x14ac:dyDescent="0.25">
      <c r="B2971" s="449"/>
      <c r="C2971" s="83" t="str">
        <f ca="1">IF(OFFSET(Zdroj!AY$16,A2960-1,0)=0,"",CONCATENATE("B",$A$2+5," - ",Zdroj!$AY$15))</f>
        <v/>
      </c>
      <c r="D2971" s="81" t="str">
        <f ca="1">IF(C2971="","",CONCATENATE(OFFSET(Zdroj!AY$16,A2960-1,0)))</f>
        <v/>
      </c>
      <c r="E2971" s="35" t="str">
        <f ca="1">IF(C2971="","",OFFSET(Zdroj!AZ$16,A2960-1,0))</f>
        <v/>
      </c>
      <c r="F2971" s="450"/>
      <c r="G2971" s="451"/>
    </row>
    <row r="2972" spans="2:7" x14ac:dyDescent="0.25">
      <c r="B2972" s="449"/>
      <c r="C2972" s="83" t="str">
        <f ca="1">IF(OFFSET(Zdroj!BA$16,A2960-1,0)=0,"",CONCATENATE("B",$A$2+6," - ",Zdroj!$BA$15))</f>
        <v/>
      </c>
      <c r="D2972" s="81" t="str">
        <f ca="1">IF(C2972="","",CONCATENATE(OFFSET(Zdroj!BA$16,A2960-1,0)))</f>
        <v/>
      </c>
      <c r="E2972" s="35" t="str">
        <f ca="1">IF(C2972="","",OFFSET(Zdroj!BB$16,A2960-1,0))</f>
        <v/>
      </c>
      <c r="F2972" s="450"/>
      <c r="G2972" s="451"/>
    </row>
    <row r="2973" spans="2:7" x14ac:dyDescent="0.25">
      <c r="B2973" s="449"/>
      <c r="C2973" s="83" t="str">
        <f ca="1">IF(OFFSET(Zdroj!BC$16,A2960-1,0)=0,"",CONCATENATE("B",$A$2+7," - ",Zdroj!$BC$15))</f>
        <v/>
      </c>
      <c r="D2973" s="81" t="str">
        <f ca="1">IF(C2973="","",CONCATENATE(OFFSET(Zdroj!BC$16,A2960-1,0)))</f>
        <v/>
      </c>
      <c r="E2973" s="35" t="str">
        <f ca="1">IF(C2973="","",OFFSET(Zdroj!BD$16,A2960-1,0))</f>
        <v/>
      </c>
      <c r="F2973" s="450"/>
      <c r="G2973" s="451"/>
    </row>
    <row r="2974" spans="2:7" x14ac:dyDescent="0.25">
      <c r="B2974" s="449"/>
      <c r="C2974" s="83" t="str">
        <f ca="1">IF(OFFSET(Zdroj!BE$16,A2960-1,0)=0,"",CONCATENATE("B",$A$2+8," - ",Zdroj!$BE$15))</f>
        <v/>
      </c>
      <c r="D2974" s="81" t="str">
        <f ca="1">IF(C2974="","",CONCATENATE(OFFSET(Zdroj!BE$16,A2960-1,0)))</f>
        <v/>
      </c>
      <c r="E2974" s="35" t="str">
        <f ca="1">IF(C2974="","",OFFSET(Zdroj!BF$16,A2960-1,0))</f>
        <v/>
      </c>
      <c r="F2974" s="450"/>
      <c r="G2974" s="451"/>
    </row>
    <row r="2975" spans="2:7" x14ac:dyDescent="0.25">
      <c r="B2975" s="449"/>
      <c r="C2975" s="83" t="str">
        <f ca="1">IF(OFFSET(Zdroj!BG$16,A2960-1,0)=0,"",CONCATENATE("C",$A$2," - ",Zdroj!$BG$15))</f>
        <v/>
      </c>
      <c r="D2975" s="81" t="str">
        <f ca="1">IF(C2975="","",CONCATENATE(OFFSET(Zdroj!BG$16,A2960-1,0)))</f>
        <v/>
      </c>
      <c r="E2975" s="35" t="str">
        <f ca="1">IF(C2975="","",OFFSET(Zdroj!BH$16,A2960-1,0))</f>
        <v/>
      </c>
      <c r="F2975" s="450" t="str">
        <f t="shared" ref="F2975" ca="1" si="691">IF(SUM(E2975:E2976)=0,"",SUM(E2975:E2976))</f>
        <v/>
      </c>
      <c r="G2975" s="451"/>
    </row>
    <row r="2976" spans="2:7" x14ac:dyDescent="0.25">
      <c r="B2976" s="449"/>
      <c r="C2976" s="83" t="str">
        <f ca="1">IF(OFFSET(Zdroj!BI$16,A2960-1,0)=0,"",CONCATENATE("C",$A$2+1," - ",Zdroj!$BI$15))</f>
        <v/>
      </c>
      <c r="D2976" s="81" t="str">
        <f ca="1">IF(C2976="","",CONCATENATE(OFFSET(Zdroj!BI$16,A2960-1,0)))</f>
        <v/>
      </c>
      <c r="E2976" s="35" t="str">
        <f ca="1">IF(C2976="","",OFFSET(Zdroj!BJ$16,A2960-1,0))</f>
        <v/>
      </c>
      <c r="F2976" s="450"/>
      <c r="G2976" s="451"/>
    </row>
    <row r="2977" spans="1:7" x14ac:dyDescent="0.25">
      <c r="A2977">
        <f>SUM((ROW()+15)/17)</f>
        <v>176</v>
      </c>
      <c r="B2977" s="449" t="str">
        <f ca="1">IF(OFFSET(Zdroj!$B$16,A2977-1,0)&gt;0,CONCATENATE(A2977,"
","___ ","
",OFFSET(Zdroj!$B$16,A2977-1,0)),"")</f>
        <v/>
      </c>
      <c r="C2977" s="83" t="str">
        <f ca="1">IF(OFFSET(Zdroj!AI$16,A2977-1,0)=0,"",CONCATENATE("A",$A$2," - ",Zdroj!$AI$15))</f>
        <v/>
      </c>
      <c r="D2977" s="81" t="str">
        <f ca="1">IF(C2977="","",CONCATENATE(OFFSET(Zdroj!AI$16,A2977-1,0)," - ",OFFSET(Zdroj!BK$16,A2977-1,0)))</f>
        <v/>
      </c>
      <c r="E2977" s="35" t="str">
        <f ca="1">IF(C2977="","",OFFSET(Zdroj!BL$16,A2977-1,0))</f>
        <v/>
      </c>
      <c r="F2977" s="450" t="str">
        <f t="shared" ref="F2977" ca="1" si="692">IF(SUM(E2977:E2982)=0,"",SUM(E2977:E2982))</f>
        <v/>
      </c>
      <c r="G2977" s="451" t="str">
        <f t="shared" ref="G2977" ca="1" si="693">IF(SUM(E2977:E2993)=0,"",SUM(E2977:E2993))</f>
        <v/>
      </c>
    </row>
    <row r="2978" spans="1:7" x14ac:dyDescent="0.25">
      <c r="B2978" s="449"/>
      <c r="C2978" s="83" t="str">
        <f ca="1">IF(OFFSET(Zdroj!AJ$16,A2977-1,0)=0,"",CONCATENATE("A",$A$2+1," - ",Zdroj!$AJ$15))</f>
        <v/>
      </c>
      <c r="D2978" s="81" t="str">
        <f ca="1">IF(C2978="","",CONCATENATE(OFFSET(Zdroj!AJ$16,A2977-1,0)," - ",OFFSET(Zdroj!BM$16,A2977-1,0)))</f>
        <v/>
      </c>
      <c r="E2978" s="35" t="str">
        <f ca="1">IF(C2978="","",OFFSET(Zdroj!BN$16,A2977-1,0))</f>
        <v/>
      </c>
      <c r="F2978" s="450"/>
      <c r="G2978" s="451"/>
    </row>
    <row r="2979" spans="1:7" x14ac:dyDescent="0.25">
      <c r="B2979" s="449"/>
      <c r="C2979" s="83" t="str">
        <f ca="1">IF(OFFSET(Zdroj!AK$16,A2977-1,0)=0,"",CONCATENATE("A",$A$2+2," - ",Zdroj!$AK$15))</f>
        <v/>
      </c>
      <c r="D2979" s="81" t="str">
        <f ca="1">IF(C2979="","",CONCATENATE(OFFSET(Zdroj!AK$16,A2977-1,0)," - ",OFFSET(Zdroj!BO$16,A2977-1,0)))</f>
        <v/>
      </c>
      <c r="E2979" s="35" t="str">
        <f ca="1">IF(C2979="","",OFFSET(Zdroj!BP$16,A2977-1,0))</f>
        <v/>
      </c>
      <c r="F2979" s="450"/>
      <c r="G2979" s="451"/>
    </row>
    <row r="2980" spans="1:7" x14ac:dyDescent="0.25">
      <c r="B2980" s="449"/>
      <c r="C2980" s="83" t="str">
        <f ca="1">IF(OFFSET(Zdroj!AL$16,A2977-1,0)=0,"",CONCATENATE("A",$A$2+3," - ",Zdroj!$AL$15))</f>
        <v/>
      </c>
      <c r="D2980" s="81" t="str">
        <f ca="1">IF(C2980="","",CONCATENATE(OFFSET(Zdroj!AL$16,A2977-1,0)," - ",OFFSET(Zdroj!BQ$16,A2977-1,0)))</f>
        <v/>
      </c>
      <c r="E2980" s="35" t="str">
        <f ca="1">IF(C2980="","",OFFSET(Zdroj!BR$16,A2977-1,0))</f>
        <v/>
      </c>
      <c r="F2980" s="450"/>
      <c r="G2980" s="451"/>
    </row>
    <row r="2981" spans="1:7" x14ac:dyDescent="0.25">
      <c r="B2981" s="449"/>
      <c r="C2981" s="83" t="str">
        <f ca="1">IF(OFFSET(Zdroj!AM$16,A2977-1,0)=0,"",CONCATENATE("A",$A$2+4," - ",Zdroj!$AM$15))</f>
        <v/>
      </c>
      <c r="D2981" s="81" t="str">
        <f ca="1">IF(C2981="","",CONCATENATE(OFFSET(Zdroj!AM$16,A2977-1,0)," - ",OFFSET(Zdroj!BS$16,A2977-1,0)))</f>
        <v/>
      </c>
      <c r="E2981" s="35" t="str">
        <f ca="1">IF(C2981="","",OFFSET(Zdroj!BT$16,A2977-1,0))</f>
        <v/>
      </c>
      <c r="F2981" s="450"/>
      <c r="G2981" s="451"/>
    </row>
    <row r="2982" spans="1:7" x14ac:dyDescent="0.25">
      <c r="B2982" s="449"/>
      <c r="C2982" s="83" t="str">
        <f ca="1">IF(OFFSET(Zdroj!AN$16,A2977-1,0)=0,"",CONCATENATE("A",$A$2+5," - ",Zdroj!$AN$15))</f>
        <v/>
      </c>
      <c r="D2982" s="81" t="str">
        <f ca="1">IF(C2982="","",CONCATENATE(OFFSET(Zdroj!AN$16,A2977-1,0)," - ",OFFSET(Zdroj!BU$16,A2977-1,0)))</f>
        <v/>
      </c>
      <c r="E2982" s="35" t="str">
        <f ca="1">IF(C2982="","",OFFSET(Zdroj!BV$16,A2977-1,0))</f>
        <v/>
      </c>
      <c r="F2982" s="450"/>
      <c r="G2982" s="451"/>
    </row>
    <row r="2983" spans="1:7" x14ac:dyDescent="0.25">
      <c r="B2983" s="449"/>
      <c r="C2983" s="83" t="str">
        <f ca="1">IF(OFFSET(Zdroj!AO$16,A2977-1,0)=0,"",CONCATENATE("B",$A$2," - ",Zdroj!$AO$15))</f>
        <v/>
      </c>
      <c r="D2983" s="81" t="str">
        <f ca="1">IF(C2983="","",CONCATENATE(OFFSET(Zdroj!AO$16,A2977-1,0)))</f>
        <v/>
      </c>
      <c r="E2983" s="35" t="str">
        <f ca="1">IF(C2983="","",OFFSET(Zdroj!AP$16,A2977-1,0))</f>
        <v/>
      </c>
      <c r="F2983" s="450" t="str">
        <f t="shared" ref="F2983" ca="1" si="694">IF(SUM(E2983:E2991)=0,"",SUM(E2983:E2991))</f>
        <v/>
      </c>
      <c r="G2983" s="451"/>
    </row>
    <row r="2984" spans="1:7" x14ac:dyDescent="0.25">
      <c r="B2984" s="449"/>
      <c r="C2984" s="83" t="str">
        <f ca="1">IF(OFFSET(Zdroj!AQ$16,A2977-1,0)=0,"",CONCATENATE("B",$A$2+1," - ",Zdroj!$AQ$15))</f>
        <v/>
      </c>
      <c r="D2984" s="81" t="str">
        <f ca="1">IF(C2984="","",CONCATENATE(OFFSET(Zdroj!AQ$16,A2977-1,0)))</f>
        <v/>
      </c>
      <c r="E2984" s="35" t="str">
        <f ca="1">IF(C2984="","",OFFSET(Zdroj!AR$16,A2977-1,0))</f>
        <v/>
      </c>
      <c r="F2984" s="450"/>
      <c r="G2984" s="451"/>
    </row>
    <row r="2985" spans="1:7" x14ac:dyDescent="0.25">
      <c r="B2985" s="449"/>
      <c r="C2985" s="83" t="str">
        <f ca="1">IF(OFFSET(Zdroj!AS$16,A2977-1,0)=0,"",CONCATENATE("B",$A$2+2," - ",Zdroj!$AS$15))</f>
        <v/>
      </c>
      <c r="D2985" s="81" t="str">
        <f ca="1">IF(C2985="","",CONCATENATE(OFFSET(Zdroj!AS$16,A2977-1,0)))</f>
        <v/>
      </c>
      <c r="E2985" s="35" t="str">
        <f ca="1">IF(C2985="","",OFFSET(Zdroj!AT$16,A2977-1,0))</f>
        <v/>
      </c>
      <c r="F2985" s="450"/>
      <c r="G2985" s="451"/>
    </row>
    <row r="2986" spans="1:7" x14ac:dyDescent="0.25">
      <c r="B2986" s="449"/>
      <c r="C2986" s="83" t="str">
        <f ca="1">IF(OFFSET(Zdroj!AU$16,A2977-1,0)=0,"",CONCATENATE("B",$A$2+3," - ",Zdroj!$AU$15))</f>
        <v/>
      </c>
      <c r="D2986" s="81" t="str">
        <f ca="1">IF(C2986="","",CONCATENATE(OFFSET(Zdroj!AU$16,A2977-1,0)))</f>
        <v/>
      </c>
      <c r="E2986" s="35" t="str">
        <f ca="1">IF(C2986="","",OFFSET(Zdroj!AV$16,A2977-1,0))</f>
        <v/>
      </c>
      <c r="F2986" s="450"/>
      <c r="G2986" s="451"/>
    </row>
    <row r="2987" spans="1:7" x14ac:dyDescent="0.25">
      <c r="B2987" s="449"/>
      <c r="C2987" s="83" t="str">
        <f ca="1">IF(OFFSET(Zdroj!AW$16,A2977-1,0)=0,"",CONCATENATE("B",$A$2+4," - ",Zdroj!$AW$15))</f>
        <v/>
      </c>
      <c r="D2987" s="81" t="str">
        <f ca="1">IF(C2987="","",CONCATENATE(OFFSET(Zdroj!AW$16,A2977-1,0)))</f>
        <v/>
      </c>
      <c r="E2987" s="35" t="str">
        <f ca="1">IF(C2987="","",OFFSET(Zdroj!AX$16,A2977-1,0))</f>
        <v/>
      </c>
      <c r="F2987" s="450"/>
      <c r="G2987" s="451"/>
    </row>
    <row r="2988" spans="1:7" x14ac:dyDescent="0.25">
      <c r="B2988" s="449"/>
      <c r="C2988" s="83" t="str">
        <f ca="1">IF(OFFSET(Zdroj!AY$16,A2977-1,0)=0,"",CONCATENATE("B",$A$2+5," - ",Zdroj!$AY$15))</f>
        <v/>
      </c>
      <c r="D2988" s="81" t="str">
        <f ca="1">IF(C2988="","",CONCATENATE(OFFSET(Zdroj!AY$16,A2977-1,0)))</f>
        <v/>
      </c>
      <c r="E2988" s="35" t="str">
        <f ca="1">IF(C2988="","",OFFSET(Zdroj!AZ$16,A2977-1,0))</f>
        <v/>
      </c>
      <c r="F2988" s="450"/>
      <c r="G2988" s="451"/>
    </row>
    <row r="2989" spans="1:7" x14ac:dyDescent="0.25">
      <c r="B2989" s="449"/>
      <c r="C2989" s="83" t="str">
        <f ca="1">IF(OFFSET(Zdroj!BA$16,A2977-1,0)=0,"",CONCATENATE("B",$A$2+6," - ",Zdroj!$BA$15))</f>
        <v/>
      </c>
      <c r="D2989" s="81" t="str">
        <f ca="1">IF(C2989="","",CONCATENATE(OFFSET(Zdroj!BA$16,A2977-1,0)))</f>
        <v/>
      </c>
      <c r="E2989" s="35" t="str">
        <f ca="1">IF(C2989="","",OFFSET(Zdroj!BB$16,A2977-1,0))</f>
        <v/>
      </c>
      <c r="F2989" s="450"/>
      <c r="G2989" s="451"/>
    </row>
    <row r="2990" spans="1:7" x14ac:dyDescent="0.25">
      <c r="B2990" s="449"/>
      <c r="C2990" s="83" t="str">
        <f ca="1">IF(OFFSET(Zdroj!BC$16,A2977-1,0)=0,"",CONCATENATE("B",$A$2+7," - ",Zdroj!$BC$15))</f>
        <v/>
      </c>
      <c r="D2990" s="81" t="str">
        <f ca="1">IF(C2990="","",CONCATENATE(OFFSET(Zdroj!BC$16,A2977-1,0)))</f>
        <v/>
      </c>
      <c r="E2990" s="35" t="str">
        <f ca="1">IF(C2990="","",OFFSET(Zdroj!BD$16,A2977-1,0))</f>
        <v/>
      </c>
      <c r="F2990" s="450"/>
      <c r="G2990" s="451"/>
    </row>
    <row r="2991" spans="1:7" x14ac:dyDescent="0.25">
      <c r="B2991" s="449"/>
      <c r="C2991" s="83" t="str">
        <f ca="1">IF(OFFSET(Zdroj!BE$16,A2977-1,0)=0,"",CONCATENATE("B",$A$2+8," - ",Zdroj!$BE$15))</f>
        <v/>
      </c>
      <c r="D2991" s="81" t="str">
        <f ca="1">IF(C2991="","",CONCATENATE(OFFSET(Zdroj!BE$16,A2977-1,0)))</f>
        <v/>
      </c>
      <c r="E2991" s="35" t="str">
        <f ca="1">IF(C2991="","",OFFSET(Zdroj!BF$16,A2977-1,0))</f>
        <v/>
      </c>
      <c r="F2991" s="450"/>
      <c r="G2991" s="451"/>
    </row>
    <row r="2992" spans="1:7" x14ac:dyDescent="0.25">
      <c r="B2992" s="449"/>
      <c r="C2992" s="83" t="str">
        <f ca="1">IF(OFFSET(Zdroj!BG$16,A2977-1,0)=0,"",CONCATENATE("C",$A$2," - ",Zdroj!$BG$15))</f>
        <v/>
      </c>
      <c r="D2992" s="81" t="str">
        <f ca="1">IF(C2992="","",CONCATENATE(OFFSET(Zdroj!BG$16,A2977-1,0)))</f>
        <v/>
      </c>
      <c r="E2992" s="35" t="str">
        <f ca="1">IF(C2992="","",OFFSET(Zdroj!BH$16,A2977-1,0))</f>
        <v/>
      </c>
      <c r="F2992" s="450" t="str">
        <f t="shared" ref="F2992" ca="1" si="695">IF(SUM(E2992:E2993)=0,"",SUM(E2992:E2993))</f>
        <v/>
      </c>
      <c r="G2992" s="451"/>
    </row>
    <row r="2993" spans="1:7" x14ac:dyDescent="0.25">
      <c r="B2993" s="449"/>
      <c r="C2993" s="83" t="str">
        <f ca="1">IF(OFFSET(Zdroj!BI$16,A2977-1,0)=0,"",CONCATENATE("C",$A$2+1," - ",Zdroj!$BI$15))</f>
        <v/>
      </c>
      <c r="D2993" s="81" t="str">
        <f ca="1">IF(C2993="","",CONCATENATE(OFFSET(Zdroj!BI$16,A2977-1,0)))</f>
        <v/>
      </c>
      <c r="E2993" s="35" t="str">
        <f ca="1">IF(C2993="","",OFFSET(Zdroj!BJ$16,A2977-1,0))</f>
        <v/>
      </c>
      <c r="F2993" s="450"/>
      <c r="G2993" s="451"/>
    </row>
    <row r="2994" spans="1:7" x14ac:dyDescent="0.25">
      <c r="A2994">
        <f>SUM((ROW()+15)/17)</f>
        <v>177</v>
      </c>
      <c r="B2994" s="449" t="str">
        <f ca="1">IF(OFFSET(Zdroj!$B$16,A2994-1,0)&gt;0,CONCATENATE(A2994,"
","___ ","
",OFFSET(Zdroj!$B$16,A2994-1,0)),"")</f>
        <v/>
      </c>
      <c r="C2994" s="83" t="str">
        <f ca="1">IF(OFFSET(Zdroj!AI$16,A2994-1,0)=0,"",CONCATENATE("A",$A$2," - ",Zdroj!$AI$15))</f>
        <v/>
      </c>
      <c r="D2994" s="81" t="str">
        <f ca="1">IF(C2994="","",CONCATENATE(OFFSET(Zdroj!AI$16,A2994-1,0)," - ",OFFSET(Zdroj!BK$16,A2994-1,0)))</f>
        <v/>
      </c>
      <c r="E2994" s="35" t="str">
        <f ca="1">IF(C2994="","",OFFSET(Zdroj!BL$16,A2994-1,0))</f>
        <v/>
      </c>
      <c r="F2994" s="450" t="str">
        <f t="shared" ref="F2994" ca="1" si="696">IF(SUM(E2994:E2999)=0,"",SUM(E2994:E2999))</f>
        <v/>
      </c>
      <c r="G2994" s="451" t="str">
        <f t="shared" ref="G2994" ca="1" si="697">IF(SUM(E2994:E3010)=0,"",SUM(E2994:E3010))</f>
        <v/>
      </c>
    </row>
    <row r="2995" spans="1:7" x14ac:dyDescent="0.25">
      <c r="B2995" s="449"/>
      <c r="C2995" s="83" t="str">
        <f ca="1">IF(OFFSET(Zdroj!AJ$16,A2994-1,0)=0,"",CONCATENATE("A",$A$2+1," - ",Zdroj!$AJ$15))</f>
        <v/>
      </c>
      <c r="D2995" s="81" t="str">
        <f ca="1">IF(C2995="","",CONCATENATE(OFFSET(Zdroj!AJ$16,A2994-1,0)," - ",OFFSET(Zdroj!BM$16,A2994-1,0)))</f>
        <v/>
      </c>
      <c r="E2995" s="35" t="str">
        <f ca="1">IF(C2995="","",OFFSET(Zdroj!BN$16,A2994-1,0))</f>
        <v/>
      </c>
      <c r="F2995" s="450"/>
      <c r="G2995" s="451"/>
    </row>
    <row r="2996" spans="1:7" x14ac:dyDescent="0.25">
      <c r="B2996" s="449"/>
      <c r="C2996" s="83" t="str">
        <f ca="1">IF(OFFSET(Zdroj!AK$16,A2994-1,0)=0,"",CONCATENATE("A",$A$2+2," - ",Zdroj!$AK$15))</f>
        <v/>
      </c>
      <c r="D2996" s="81" t="str">
        <f ca="1">IF(C2996="","",CONCATENATE(OFFSET(Zdroj!AK$16,A2994-1,0)," - ",OFFSET(Zdroj!BO$16,A2994-1,0)))</f>
        <v/>
      </c>
      <c r="E2996" s="35" t="str">
        <f ca="1">IF(C2996="","",OFFSET(Zdroj!BP$16,A2994-1,0))</f>
        <v/>
      </c>
      <c r="F2996" s="450"/>
      <c r="G2996" s="451"/>
    </row>
    <row r="2997" spans="1:7" x14ac:dyDescent="0.25">
      <c r="B2997" s="449"/>
      <c r="C2997" s="83" t="str">
        <f ca="1">IF(OFFSET(Zdroj!AL$16,A2994-1,0)=0,"",CONCATENATE("A",$A$2+3," - ",Zdroj!$AL$15))</f>
        <v/>
      </c>
      <c r="D2997" s="81" t="str">
        <f ca="1">IF(C2997="","",CONCATENATE(OFFSET(Zdroj!AL$16,A2994-1,0)," - ",OFFSET(Zdroj!BQ$16,A2994-1,0)))</f>
        <v/>
      </c>
      <c r="E2997" s="35" t="str">
        <f ca="1">IF(C2997="","",OFFSET(Zdroj!BR$16,A2994-1,0))</f>
        <v/>
      </c>
      <c r="F2997" s="450"/>
      <c r="G2997" s="451"/>
    </row>
    <row r="2998" spans="1:7" x14ac:dyDescent="0.25">
      <c r="B2998" s="449"/>
      <c r="C2998" s="83" t="str">
        <f ca="1">IF(OFFSET(Zdroj!AM$16,A2994-1,0)=0,"",CONCATENATE("A",$A$2+4," - ",Zdroj!$AM$15))</f>
        <v/>
      </c>
      <c r="D2998" s="81" t="str">
        <f ca="1">IF(C2998="","",CONCATENATE(OFFSET(Zdroj!AM$16,A2994-1,0)," - ",OFFSET(Zdroj!BS$16,A2994-1,0)))</f>
        <v/>
      </c>
      <c r="E2998" s="35" t="str">
        <f ca="1">IF(C2998="","",OFFSET(Zdroj!BT$16,A2994-1,0))</f>
        <v/>
      </c>
      <c r="F2998" s="450"/>
      <c r="G2998" s="451"/>
    </row>
    <row r="2999" spans="1:7" x14ac:dyDescent="0.25">
      <c r="B2999" s="449"/>
      <c r="C2999" s="83" t="str">
        <f ca="1">IF(OFFSET(Zdroj!AN$16,A2994-1,0)=0,"",CONCATENATE("A",$A$2+5," - ",Zdroj!$AN$15))</f>
        <v/>
      </c>
      <c r="D2999" s="81" t="str">
        <f ca="1">IF(C2999="","",CONCATENATE(OFFSET(Zdroj!AN$16,A2994-1,0)," - ",OFFSET(Zdroj!BU$16,A2994-1,0)))</f>
        <v/>
      </c>
      <c r="E2999" s="35" t="str">
        <f ca="1">IF(C2999="","",OFFSET(Zdroj!BV$16,A2994-1,0))</f>
        <v/>
      </c>
      <c r="F2999" s="450"/>
      <c r="G2999" s="451"/>
    </row>
    <row r="3000" spans="1:7" x14ac:dyDescent="0.25">
      <c r="B3000" s="449"/>
      <c r="C3000" s="83" t="str">
        <f ca="1">IF(OFFSET(Zdroj!AO$16,A2994-1,0)=0,"",CONCATENATE("B",$A$2," - ",Zdroj!$AO$15))</f>
        <v/>
      </c>
      <c r="D3000" s="81" t="str">
        <f ca="1">IF(C3000="","",CONCATENATE(OFFSET(Zdroj!AO$16,A2994-1,0)))</f>
        <v/>
      </c>
      <c r="E3000" s="35" t="str">
        <f ca="1">IF(C3000="","",OFFSET(Zdroj!AP$16,A2994-1,0))</f>
        <v/>
      </c>
      <c r="F3000" s="450" t="str">
        <f t="shared" ref="F3000" ca="1" si="698">IF(SUM(E3000:E3008)=0,"",SUM(E3000:E3008))</f>
        <v/>
      </c>
      <c r="G3000" s="451"/>
    </row>
    <row r="3001" spans="1:7" x14ac:dyDescent="0.25">
      <c r="B3001" s="449"/>
      <c r="C3001" s="83" t="str">
        <f ca="1">IF(OFFSET(Zdroj!AQ$16,A2994-1,0)=0,"",CONCATENATE("B",$A$2+1," - ",Zdroj!$AQ$15))</f>
        <v/>
      </c>
      <c r="D3001" s="81" t="str">
        <f ca="1">IF(C3001="","",CONCATENATE(OFFSET(Zdroj!AQ$16,A2994-1,0)))</f>
        <v/>
      </c>
      <c r="E3001" s="35" t="str">
        <f ca="1">IF(C3001="","",OFFSET(Zdroj!AR$16,A2994-1,0))</f>
        <v/>
      </c>
      <c r="F3001" s="450"/>
      <c r="G3001" s="451"/>
    </row>
    <row r="3002" spans="1:7" x14ac:dyDescent="0.25">
      <c r="B3002" s="449"/>
      <c r="C3002" s="83" t="str">
        <f ca="1">IF(OFFSET(Zdroj!AS$16,A2994-1,0)=0,"",CONCATENATE("B",$A$2+2," - ",Zdroj!$AS$15))</f>
        <v/>
      </c>
      <c r="D3002" s="81" t="str">
        <f ca="1">IF(C3002="","",CONCATENATE(OFFSET(Zdroj!AS$16,A2994-1,0)))</f>
        <v/>
      </c>
      <c r="E3002" s="35" t="str">
        <f ca="1">IF(C3002="","",OFFSET(Zdroj!AT$16,A2994-1,0))</f>
        <v/>
      </c>
      <c r="F3002" s="450"/>
      <c r="G3002" s="451"/>
    </row>
    <row r="3003" spans="1:7" x14ac:dyDescent="0.25">
      <c r="B3003" s="449"/>
      <c r="C3003" s="83" t="str">
        <f ca="1">IF(OFFSET(Zdroj!AU$16,A2994-1,0)=0,"",CONCATENATE("B",$A$2+3," - ",Zdroj!$AU$15))</f>
        <v/>
      </c>
      <c r="D3003" s="81" t="str">
        <f ca="1">IF(C3003="","",CONCATENATE(OFFSET(Zdroj!AU$16,A2994-1,0)))</f>
        <v/>
      </c>
      <c r="E3003" s="35" t="str">
        <f ca="1">IF(C3003="","",OFFSET(Zdroj!AV$16,A2994-1,0))</f>
        <v/>
      </c>
      <c r="F3003" s="450"/>
      <c r="G3003" s="451"/>
    </row>
    <row r="3004" spans="1:7" x14ac:dyDescent="0.25">
      <c r="B3004" s="449"/>
      <c r="C3004" s="83" t="str">
        <f ca="1">IF(OFFSET(Zdroj!AW$16,A2994-1,0)=0,"",CONCATENATE("B",$A$2+4," - ",Zdroj!$AW$15))</f>
        <v/>
      </c>
      <c r="D3004" s="81" t="str">
        <f ca="1">IF(C3004="","",CONCATENATE(OFFSET(Zdroj!AW$16,A2994-1,0)))</f>
        <v/>
      </c>
      <c r="E3004" s="35" t="str">
        <f ca="1">IF(C3004="","",OFFSET(Zdroj!AX$16,A2994-1,0))</f>
        <v/>
      </c>
      <c r="F3004" s="450"/>
      <c r="G3004" s="451"/>
    </row>
    <row r="3005" spans="1:7" x14ac:dyDescent="0.25">
      <c r="B3005" s="449"/>
      <c r="C3005" s="83" t="str">
        <f ca="1">IF(OFFSET(Zdroj!AY$16,A2994-1,0)=0,"",CONCATENATE("B",$A$2+5," - ",Zdroj!$AY$15))</f>
        <v/>
      </c>
      <c r="D3005" s="81" t="str">
        <f ca="1">IF(C3005="","",CONCATENATE(OFFSET(Zdroj!AY$16,A2994-1,0)))</f>
        <v/>
      </c>
      <c r="E3005" s="35" t="str">
        <f ca="1">IF(C3005="","",OFFSET(Zdroj!AZ$16,A2994-1,0))</f>
        <v/>
      </c>
      <c r="F3005" s="450"/>
      <c r="G3005" s="451"/>
    </row>
    <row r="3006" spans="1:7" x14ac:dyDescent="0.25">
      <c r="B3006" s="449"/>
      <c r="C3006" s="83" t="str">
        <f ca="1">IF(OFFSET(Zdroj!BA$16,A2994-1,0)=0,"",CONCATENATE("B",$A$2+6," - ",Zdroj!$BA$15))</f>
        <v/>
      </c>
      <c r="D3006" s="81" t="str">
        <f ca="1">IF(C3006="","",CONCATENATE(OFFSET(Zdroj!BA$16,A2994-1,0)))</f>
        <v/>
      </c>
      <c r="E3006" s="35" t="str">
        <f ca="1">IF(C3006="","",OFFSET(Zdroj!BB$16,A2994-1,0))</f>
        <v/>
      </c>
      <c r="F3006" s="450"/>
      <c r="G3006" s="451"/>
    </row>
    <row r="3007" spans="1:7" x14ac:dyDescent="0.25">
      <c r="B3007" s="449"/>
      <c r="C3007" s="83" t="str">
        <f ca="1">IF(OFFSET(Zdroj!BC$16,A2994-1,0)=0,"",CONCATENATE("B",$A$2+7," - ",Zdroj!$BC$15))</f>
        <v/>
      </c>
      <c r="D3007" s="81" t="str">
        <f ca="1">IF(C3007="","",CONCATENATE(OFFSET(Zdroj!BC$16,A2994-1,0)))</f>
        <v/>
      </c>
      <c r="E3007" s="35" t="str">
        <f ca="1">IF(C3007="","",OFFSET(Zdroj!BD$16,A2994-1,0))</f>
        <v/>
      </c>
      <c r="F3007" s="450"/>
      <c r="G3007" s="451"/>
    </row>
    <row r="3008" spans="1:7" x14ac:dyDescent="0.25">
      <c r="B3008" s="449"/>
      <c r="C3008" s="83" t="str">
        <f ca="1">IF(OFFSET(Zdroj!BE$16,A2994-1,0)=0,"",CONCATENATE("B",$A$2+8," - ",Zdroj!$BE$15))</f>
        <v/>
      </c>
      <c r="D3008" s="81" t="str">
        <f ca="1">IF(C3008="","",CONCATENATE(OFFSET(Zdroj!BE$16,A2994-1,0)))</f>
        <v/>
      </c>
      <c r="E3008" s="35" t="str">
        <f ca="1">IF(C3008="","",OFFSET(Zdroj!BF$16,A2994-1,0))</f>
        <v/>
      </c>
      <c r="F3008" s="450"/>
      <c r="G3008" s="451"/>
    </row>
    <row r="3009" spans="1:7" x14ac:dyDescent="0.25">
      <c r="B3009" s="449"/>
      <c r="C3009" s="83" t="str">
        <f ca="1">IF(OFFSET(Zdroj!BG$16,A2994-1,0)=0,"",CONCATENATE("C",$A$2," - ",Zdroj!$BG$15))</f>
        <v/>
      </c>
      <c r="D3009" s="81" t="str">
        <f ca="1">IF(C3009="","",CONCATENATE(OFFSET(Zdroj!BG$16,A2994-1,0)))</f>
        <v/>
      </c>
      <c r="E3009" s="35" t="str">
        <f ca="1">IF(C3009="","",OFFSET(Zdroj!BH$16,A2994-1,0))</f>
        <v/>
      </c>
      <c r="F3009" s="450" t="str">
        <f t="shared" ref="F3009" ca="1" si="699">IF(SUM(E3009:E3010)=0,"",SUM(E3009:E3010))</f>
        <v/>
      </c>
      <c r="G3009" s="451"/>
    </row>
    <row r="3010" spans="1:7" x14ac:dyDescent="0.25">
      <c r="B3010" s="449"/>
      <c r="C3010" s="83" t="str">
        <f ca="1">IF(OFFSET(Zdroj!BI$16,A2994-1,0)=0,"",CONCATENATE("C",$A$2+1," - ",Zdroj!$BI$15))</f>
        <v/>
      </c>
      <c r="D3010" s="81" t="str">
        <f ca="1">IF(C3010="","",CONCATENATE(OFFSET(Zdroj!BI$16,A2994-1,0)))</f>
        <v/>
      </c>
      <c r="E3010" s="35" t="str">
        <f ca="1">IF(C3010="","",OFFSET(Zdroj!BJ$16,A2994-1,0))</f>
        <v/>
      </c>
      <c r="F3010" s="450"/>
      <c r="G3010" s="451"/>
    </row>
    <row r="3011" spans="1:7" x14ac:dyDescent="0.25">
      <c r="A3011">
        <f>SUM((ROW()+15)/17)</f>
        <v>178</v>
      </c>
      <c r="B3011" s="449" t="str">
        <f ca="1">IF(OFFSET(Zdroj!$B$16,A3011-1,0)&gt;0,CONCATENATE(A3011,"
","___ ","
",OFFSET(Zdroj!$B$16,A3011-1,0)),"")</f>
        <v/>
      </c>
      <c r="C3011" s="83" t="str">
        <f ca="1">IF(OFFSET(Zdroj!AI$16,A3011-1,0)=0,"",CONCATENATE("A",$A$2," - ",Zdroj!$AI$15))</f>
        <v/>
      </c>
      <c r="D3011" s="81" t="str">
        <f ca="1">IF(C3011="","",CONCATENATE(OFFSET(Zdroj!AI$16,A3011-1,0)," - ",OFFSET(Zdroj!BK$16,A3011-1,0)))</f>
        <v/>
      </c>
      <c r="E3011" s="35" t="str">
        <f ca="1">IF(C3011="","",OFFSET(Zdroj!BL$16,A3011-1,0))</f>
        <v/>
      </c>
      <c r="F3011" s="450" t="str">
        <f t="shared" ref="F3011" ca="1" si="700">IF(SUM(E3011:E3016)=0,"",SUM(E3011:E3016))</f>
        <v/>
      </c>
      <c r="G3011" s="451" t="str">
        <f t="shared" ref="G3011" ca="1" si="701">IF(SUM(E3011:E3027)=0,"",SUM(E3011:E3027))</f>
        <v/>
      </c>
    </row>
    <row r="3012" spans="1:7" x14ac:dyDescent="0.25">
      <c r="B3012" s="449"/>
      <c r="C3012" s="83" t="str">
        <f ca="1">IF(OFFSET(Zdroj!AJ$16,A3011-1,0)=0,"",CONCATENATE("A",$A$2+1," - ",Zdroj!$AJ$15))</f>
        <v/>
      </c>
      <c r="D3012" s="81" t="str">
        <f ca="1">IF(C3012="","",CONCATENATE(OFFSET(Zdroj!AJ$16,A3011-1,0)," - ",OFFSET(Zdroj!BM$16,A3011-1,0)))</f>
        <v/>
      </c>
      <c r="E3012" s="35" t="str">
        <f ca="1">IF(C3012="","",OFFSET(Zdroj!BN$16,A3011-1,0))</f>
        <v/>
      </c>
      <c r="F3012" s="450"/>
      <c r="G3012" s="451"/>
    </row>
    <row r="3013" spans="1:7" x14ac:dyDescent="0.25">
      <c r="B3013" s="449"/>
      <c r="C3013" s="83" t="str">
        <f ca="1">IF(OFFSET(Zdroj!AK$16,A3011-1,0)=0,"",CONCATENATE("A",$A$2+2," - ",Zdroj!$AK$15))</f>
        <v/>
      </c>
      <c r="D3013" s="81" t="str">
        <f ca="1">IF(C3013="","",CONCATENATE(OFFSET(Zdroj!AK$16,A3011-1,0)," - ",OFFSET(Zdroj!BO$16,A3011-1,0)))</f>
        <v/>
      </c>
      <c r="E3013" s="35" t="str">
        <f ca="1">IF(C3013="","",OFFSET(Zdroj!BP$16,A3011-1,0))</f>
        <v/>
      </c>
      <c r="F3013" s="450"/>
      <c r="G3013" s="451"/>
    </row>
    <row r="3014" spans="1:7" x14ac:dyDescent="0.25">
      <c r="B3014" s="449"/>
      <c r="C3014" s="83" t="str">
        <f ca="1">IF(OFFSET(Zdroj!AL$16,A3011-1,0)=0,"",CONCATENATE("A",$A$2+3," - ",Zdroj!$AL$15))</f>
        <v/>
      </c>
      <c r="D3014" s="81" t="str">
        <f ca="1">IF(C3014="","",CONCATENATE(OFFSET(Zdroj!AL$16,A3011-1,0)," - ",OFFSET(Zdroj!BQ$16,A3011-1,0)))</f>
        <v/>
      </c>
      <c r="E3014" s="35" t="str">
        <f ca="1">IF(C3014="","",OFFSET(Zdroj!BR$16,A3011-1,0))</f>
        <v/>
      </c>
      <c r="F3014" s="450"/>
      <c r="G3014" s="451"/>
    </row>
    <row r="3015" spans="1:7" x14ac:dyDescent="0.25">
      <c r="B3015" s="449"/>
      <c r="C3015" s="83" t="str">
        <f ca="1">IF(OFFSET(Zdroj!AM$16,A3011-1,0)=0,"",CONCATENATE("A",$A$2+4," - ",Zdroj!$AM$15))</f>
        <v/>
      </c>
      <c r="D3015" s="81" t="str">
        <f ca="1">IF(C3015="","",CONCATENATE(OFFSET(Zdroj!AM$16,A3011-1,0)," - ",OFFSET(Zdroj!BS$16,A3011-1,0)))</f>
        <v/>
      </c>
      <c r="E3015" s="35" t="str">
        <f ca="1">IF(C3015="","",OFFSET(Zdroj!BT$16,A3011-1,0))</f>
        <v/>
      </c>
      <c r="F3015" s="450"/>
      <c r="G3015" s="451"/>
    </row>
    <row r="3016" spans="1:7" x14ac:dyDescent="0.25">
      <c r="B3016" s="449"/>
      <c r="C3016" s="83" t="str">
        <f ca="1">IF(OFFSET(Zdroj!AN$16,A3011-1,0)=0,"",CONCATENATE("A",$A$2+5," - ",Zdroj!$AN$15))</f>
        <v/>
      </c>
      <c r="D3016" s="81" t="str">
        <f ca="1">IF(C3016="","",CONCATENATE(OFFSET(Zdroj!AN$16,A3011-1,0)," - ",OFFSET(Zdroj!BU$16,A3011-1,0)))</f>
        <v/>
      </c>
      <c r="E3016" s="35" t="str">
        <f ca="1">IF(C3016="","",OFFSET(Zdroj!BV$16,A3011-1,0))</f>
        <v/>
      </c>
      <c r="F3016" s="450"/>
      <c r="G3016" s="451"/>
    </row>
    <row r="3017" spans="1:7" x14ac:dyDescent="0.25">
      <c r="B3017" s="449"/>
      <c r="C3017" s="83" t="str">
        <f ca="1">IF(OFFSET(Zdroj!AO$16,A3011-1,0)=0,"",CONCATENATE("B",$A$2," - ",Zdroj!$AO$15))</f>
        <v/>
      </c>
      <c r="D3017" s="81" t="str">
        <f ca="1">IF(C3017="","",CONCATENATE(OFFSET(Zdroj!AO$16,A3011-1,0)))</f>
        <v/>
      </c>
      <c r="E3017" s="35" t="str">
        <f ca="1">IF(C3017="","",OFFSET(Zdroj!AP$16,A3011-1,0))</f>
        <v/>
      </c>
      <c r="F3017" s="450" t="str">
        <f t="shared" ref="F3017" ca="1" si="702">IF(SUM(E3017:E3025)=0,"",SUM(E3017:E3025))</f>
        <v/>
      </c>
      <c r="G3017" s="451"/>
    </row>
    <row r="3018" spans="1:7" x14ac:dyDescent="0.25">
      <c r="B3018" s="449"/>
      <c r="C3018" s="83" t="str">
        <f ca="1">IF(OFFSET(Zdroj!AQ$16,A3011-1,0)=0,"",CONCATENATE("B",$A$2+1," - ",Zdroj!$AQ$15))</f>
        <v/>
      </c>
      <c r="D3018" s="81" t="str">
        <f ca="1">IF(C3018="","",CONCATENATE(OFFSET(Zdroj!AQ$16,A3011-1,0)))</f>
        <v/>
      </c>
      <c r="E3018" s="35" t="str">
        <f ca="1">IF(C3018="","",OFFSET(Zdroj!AR$16,A3011-1,0))</f>
        <v/>
      </c>
      <c r="F3018" s="450"/>
      <c r="G3018" s="451"/>
    </row>
    <row r="3019" spans="1:7" x14ac:dyDescent="0.25">
      <c r="B3019" s="449"/>
      <c r="C3019" s="83" t="str">
        <f ca="1">IF(OFFSET(Zdroj!AS$16,A3011-1,0)=0,"",CONCATENATE("B",$A$2+2," - ",Zdroj!$AS$15))</f>
        <v/>
      </c>
      <c r="D3019" s="81" t="str">
        <f ca="1">IF(C3019="","",CONCATENATE(OFFSET(Zdroj!AS$16,A3011-1,0)))</f>
        <v/>
      </c>
      <c r="E3019" s="35" t="str">
        <f ca="1">IF(C3019="","",OFFSET(Zdroj!AT$16,A3011-1,0))</f>
        <v/>
      </c>
      <c r="F3019" s="450"/>
      <c r="G3019" s="451"/>
    </row>
    <row r="3020" spans="1:7" x14ac:dyDescent="0.25">
      <c r="B3020" s="449"/>
      <c r="C3020" s="83" t="str">
        <f ca="1">IF(OFFSET(Zdroj!AU$16,A3011-1,0)=0,"",CONCATENATE("B",$A$2+3," - ",Zdroj!$AU$15))</f>
        <v/>
      </c>
      <c r="D3020" s="81" t="str">
        <f ca="1">IF(C3020="","",CONCATENATE(OFFSET(Zdroj!AU$16,A3011-1,0)))</f>
        <v/>
      </c>
      <c r="E3020" s="35" t="str">
        <f ca="1">IF(C3020="","",OFFSET(Zdroj!AV$16,A3011-1,0))</f>
        <v/>
      </c>
      <c r="F3020" s="450"/>
      <c r="G3020" s="451"/>
    </row>
    <row r="3021" spans="1:7" x14ac:dyDescent="0.25">
      <c r="B3021" s="449"/>
      <c r="C3021" s="83" t="str">
        <f ca="1">IF(OFFSET(Zdroj!AW$16,A3011-1,0)=0,"",CONCATENATE("B",$A$2+4," - ",Zdroj!$AW$15))</f>
        <v/>
      </c>
      <c r="D3021" s="81" t="str">
        <f ca="1">IF(C3021="","",CONCATENATE(OFFSET(Zdroj!AW$16,A3011-1,0)))</f>
        <v/>
      </c>
      <c r="E3021" s="35" t="str">
        <f ca="1">IF(C3021="","",OFFSET(Zdroj!AX$16,A3011-1,0))</f>
        <v/>
      </c>
      <c r="F3021" s="450"/>
      <c r="G3021" s="451"/>
    </row>
    <row r="3022" spans="1:7" x14ac:dyDescent="0.25">
      <c r="B3022" s="449"/>
      <c r="C3022" s="83" t="str">
        <f ca="1">IF(OFFSET(Zdroj!AY$16,A3011-1,0)=0,"",CONCATENATE("B",$A$2+5," - ",Zdroj!$AY$15))</f>
        <v/>
      </c>
      <c r="D3022" s="81" t="str">
        <f ca="1">IF(C3022="","",CONCATENATE(OFFSET(Zdroj!AY$16,A3011-1,0)))</f>
        <v/>
      </c>
      <c r="E3022" s="35" t="str">
        <f ca="1">IF(C3022="","",OFFSET(Zdroj!AZ$16,A3011-1,0))</f>
        <v/>
      </c>
      <c r="F3022" s="450"/>
      <c r="G3022" s="451"/>
    </row>
    <row r="3023" spans="1:7" x14ac:dyDescent="0.25">
      <c r="B3023" s="449"/>
      <c r="C3023" s="83" t="str">
        <f ca="1">IF(OFFSET(Zdroj!BA$16,A3011-1,0)=0,"",CONCATENATE("B",$A$2+6," - ",Zdroj!$BA$15))</f>
        <v/>
      </c>
      <c r="D3023" s="81" t="str">
        <f ca="1">IF(C3023="","",CONCATENATE(OFFSET(Zdroj!BA$16,A3011-1,0)))</f>
        <v/>
      </c>
      <c r="E3023" s="35" t="str">
        <f ca="1">IF(C3023="","",OFFSET(Zdroj!BB$16,A3011-1,0))</f>
        <v/>
      </c>
      <c r="F3023" s="450"/>
      <c r="G3023" s="451"/>
    </row>
    <row r="3024" spans="1:7" x14ac:dyDescent="0.25">
      <c r="B3024" s="449"/>
      <c r="C3024" s="83" t="str">
        <f ca="1">IF(OFFSET(Zdroj!BC$16,A3011-1,0)=0,"",CONCATENATE("B",$A$2+7," - ",Zdroj!$BC$15))</f>
        <v/>
      </c>
      <c r="D3024" s="81" t="str">
        <f ca="1">IF(C3024="","",CONCATENATE(OFFSET(Zdroj!BC$16,A3011-1,0)))</f>
        <v/>
      </c>
      <c r="E3024" s="35" t="str">
        <f ca="1">IF(C3024="","",OFFSET(Zdroj!BD$16,A3011-1,0))</f>
        <v/>
      </c>
      <c r="F3024" s="450"/>
      <c r="G3024" s="451"/>
    </row>
    <row r="3025" spans="1:7" x14ac:dyDescent="0.25">
      <c r="B3025" s="449"/>
      <c r="C3025" s="83" t="str">
        <f ca="1">IF(OFFSET(Zdroj!BE$16,A3011-1,0)=0,"",CONCATENATE("B",$A$2+8," - ",Zdroj!$BE$15))</f>
        <v/>
      </c>
      <c r="D3025" s="81" t="str">
        <f ca="1">IF(C3025="","",CONCATENATE(OFFSET(Zdroj!BE$16,A3011-1,0)))</f>
        <v/>
      </c>
      <c r="E3025" s="35" t="str">
        <f ca="1">IF(C3025="","",OFFSET(Zdroj!BF$16,A3011-1,0))</f>
        <v/>
      </c>
      <c r="F3025" s="450"/>
      <c r="G3025" s="451"/>
    </row>
    <row r="3026" spans="1:7" x14ac:dyDescent="0.25">
      <c r="B3026" s="449"/>
      <c r="C3026" s="83" t="str">
        <f ca="1">IF(OFFSET(Zdroj!BG$16,A3011-1,0)=0,"",CONCATENATE("C",$A$2," - ",Zdroj!$BG$15))</f>
        <v/>
      </c>
      <c r="D3026" s="81" t="str">
        <f ca="1">IF(C3026="","",CONCATENATE(OFFSET(Zdroj!BG$16,A3011-1,0)))</f>
        <v/>
      </c>
      <c r="E3026" s="35" t="str">
        <f ca="1">IF(C3026="","",OFFSET(Zdroj!BH$16,A3011-1,0))</f>
        <v/>
      </c>
      <c r="F3026" s="450" t="str">
        <f t="shared" ref="F3026" ca="1" si="703">IF(SUM(E3026:E3027)=0,"",SUM(E3026:E3027))</f>
        <v/>
      </c>
      <c r="G3026" s="451"/>
    </row>
    <row r="3027" spans="1:7" x14ac:dyDescent="0.25">
      <c r="B3027" s="449"/>
      <c r="C3027" s="83" t="str">
        <f ca="1">IF(OFFSET(Zdroj!BI$16,A3011-1,0)=0,"",CONCATENATE("C",$A$2+1," - ",Zdroj!$BI$15))</f>
        <v/>
      </c>
      <c r="D3027" s="81" t="str">
        <f ca="1">IF(C3027="","",CONCATENATE(OFFSET(Zdroj!BI$16,A3011-1,0)))</f>
        <v/>
      </c>
      <c r="E3027" s="35" t="str">
        <f ca="1">IF(C3027="","",OFFSET(Zdroj!BJ$16,A3011-1,0))</f>
        <v/>
      </c>
      <c r="F3027" s="450"/>
      <c r="G3027" s="451"/>
    </row>
    <row r="3028" spans="1:7" x14ac:dyDescent="0.25">
      <c r="A3028">
        <f>SUM((ROW()+15)/17)</f>
        <v>179</v>
      </c>
      <c r="B3028" s="449" t="str">
        <f ca="1">IF(OFFSET(Zdroj!$B$16,A3028-1,0)&gt;0,CONCATENATE(A3028,"
","___ ","
",OFFSET(Zdroj!$B$16,A3028-1,0)),"")</f>
        <v/>
      </c>
      <c r="C3028" s="83" t="str">
        <f ca="1">IF(OFFSET(Zdroj!AI$16,A3028-1,0)=0,"",CONCATENATE("A",$A$2," - ",Zdroj!$AI$15))</f>
        <v/>
      </c>
      <c r="D3028" s="81" t="str">
        <f ca="1">IF(C3028="","",CONCATENATE(OFFSET(Zdroj!AI$16,A3028-1,0)," - ",OFFSET(Zdroj!BK$16,A3028-1,0)))</f>
        <v/>
      </c>
      <c r="E3028" s="35" t="str">
        <f ca="1">IF(C3028="","",OFFSET(Zdroj!BL$16,A3028-1,0))</f>
        <v/>
      </c>
      <c r="F3028" s="450" t="str">
        <f t="shared" ref="F3028" ca="1" si="704">IF(SUM(E3028:E3033)=0,"",SUM(E3028:E3033))</f>
        <v/>
      </c>
      <c r="G3028" s="451" t="str">
        <f t="shared" ref="G3028" ca="1" si="705">IF(SUM(E3028:E3044)=0,"",SUM(E3028:E3044))</f>
        <v/>
      </c>
    </row>
    <row r="3029" spans="1:7" x14ac:dyDescent="0.25">
      <c r="B3029" s="449"/>
      <c r="C3029" s="83" t="str">
        <f ca="1">IF(OFFSET(Zdroj!AJ$16,A3028-1,0)=0,"",CONCATENATE("A",$A$2+1," - ",Zdroj!$AJ$15))</f>
        <v/>
      </c>
      <c r="D3029" s="81" t="str">
        <f ca="1">IF(C3029="","",CONCATENATE(OFFSET(Zdroj!AJ$16,A3028-1,0)," - ",OFFSET(Zdroj!BM$16,A3028-1,0)))</f>
        <v/>
      </c>
      <c r="E3029" s="35" t="str">
        <f ca="1">IF(C3029="","",OFFSET(Zdroj!BN$16,A3028-1,0))</f>
        <v/>
      </c>
      <c r="F3029" s="450"/>
      <c r="G3029" s="451"/>
    </row>
    <row r="3030" spans="1:7" x14ac:dyDescent="0.25">
      <c r="B3030" s="449"/>
      <c r="C3030" s="83" t="str">
        <f ca="1">IF(OFFSET(Zdroj!AK$16,A3028-1,0)=0,"",CONCATENATE("A",$A$2+2," - ",Zdroj!$AK$15))</f>
        <v/>
      </c>
      <c r="D3030" s="81" t="str">
        <f ca="1">IF(C3030="","",CONCATENATE(OFFSET(Zdroj!AK$16,A3028-1,0)," - ",OFFSET(Zdroj!BO$16,A3028-1,0)))</f>
        <v/>
      </c>
      <c r="E3030" s="35" t="str">
        <f ca="1">IF(C3030="","",OFFSET(Zdroj!BP$16,A3028-1,0))</f>
        <v/>
      </c>
      <c r="F3030" s="450"/>
      <c r="G3030" s="451"/>
    </row>
    <row r="3031" spans="1:7" x14ac:dyDescent="0.25">
      <c r="B3031" s="449"/>
      <c r="C3031" s="83" t="str">
        <f ca="1">IF(OFFSET(Zdroj!AL$16,A3028-1,0)=0,"",CONCATENATE("A",$A$2+3," - ",Zdroj!$AL$15))</f>
        <v/>
      </c>
      <c r="D3031" s="81" t="str">
        <f ca="1">IF(C3031="","",CONCATENATE(OFFSET(Zdroj!AL$16,A3028-1,0)," - ",OFFSET(Zdroj!BQ$16,A3028-1,0)))</f>
        <v/>
      </c>
      <c r="E3031" s="35" t="str">
        <f ca="1">IF(C3031="","",OFFSET(Zdroj!BR$16,A3028-1,0))</f>
        <v/>
      </c>
      <c r="F3031" s="450"/>
      <c r="G3031" s="451"/>
    </row>
    <row r="3032" spans="1:7" x14ac:dyDescent="0.25">
      <c r="B3032" s="449"/>
      <c r="C3032" s="83" t="str">
        <f ca="1">IF(OFFSET(Zdroj!AM$16,A3028-1,0)=0,"",CONCATENATE("A",$A$2+4," - ",Zdroj!$AM$15))</f>
        <v/>
      </c>
      <c r="D3032" s="81" t="str">
        <f ca="1">IF(C3032="","",CONCATENATE(OFFSET(Zdroj!AM$16,A3028-1,0)," - ",OFFSET(Zdroj!BS$16,A3028-1,0)))</f>
        <v/>
      </c>
      <c r="E3032" s="35" t="str">
        <f ca="1">IF(C3032="","",OFFSET(Zdroj!BT$16,A3028-1,0))</f>
        <v/>
      </c>
      <c r="F3032" s="450"/>
      <c r="G3032" s="451"/>
    </row>
    <row r="3033" spans="1:7" x14ac:dyDescent="0.25">
      <c r="B3033" s="449"/>
      <c r="C3033" s="83" t="str">
        <f ca="1">IF(OFFSET(Zdroj!AN$16,A3028-1,0)=0,"",CONCATENATE("A",$A$2+5," - ",Zdroj!$AN$15))</f>
        <v/>
      </c>
      <c r="D3033" s="81" t="str">
        <f ca="1">IF(C3033="","",CONCATENATE(OFFSET(Zdroj!AN$16,A3028-1,0)," - ",OFFSET(Zdroj!BU$16,A3028-1,0)))</f>
        <v/>
      </c>
      <c r="E3033" s="35" t="str">
        <f ca="1">IF(C3033="","",OFFSET(Zdroj!BV$16,A3028-1,0))</f>
        <v/>
      </c>
      <c r="F3033" s="450"/>
      <c r="G3033" s="451"/>
    </row>
    <row r="3034" spans="1:7" x14ac:dyDescent="0.25">
      <c r="B3034" s="449"/>
      <c r="C3034" s="83" t="str">
        <f ca="1">IF(OFFSET(Zdroj!AO$16,A3028-1,0)=0,"",CONCATENATE("B",$A$2," - ",Zdroj!$AO$15))</f>
        <v/>
      </c>
      <c r="D3034" s="81" t="str">
        <f ca="1">IF(C3034="","",CONCATENATE(OFFSET(Zdroj!AO$16,A3028-1,0)))</f>
        <v/>
      </c>
      <c r="E3034" s="35" t="str">
        <f ca="1">IF(C3034="","",OFFSET(Zdroj!AP$16,A3028-1,0))</f>
        <v/>
      </c>
      <c r="F3034" s="450" t="str">
        <f t="shared" ref="F3034" ca="1" si="706">IF(SUM(E3034:E3042)=0,"",SUM(E3034:E3042))</f>
        <v/>
      </c>
      <c r="G3034" s="451"/>
    </row>
    <row r="3035" spans="1:7" x14ac:dyDescent="0.25">
      <c r="B3035" s="449"/>
      <c r="C3035" s="83" t="str">
        <f ca="1">IF(OFFSET(Zdroj!AQ$16,A3028-1,0)=0,"",CONCATENATE("B",$A$2+1," - ",Zdroj!$AQ$15))</f>
        <v/>
      </c>
      <c r="D3035" s="81" t="str">
        <f ca="1">IF(C3035="","",CONCATENATE(OFFSET(Zdroj!AQ$16,A3028-1,0)))</f>
        <v/>
      </c>
      <c r="E3035" s="35" t="str">
        <f ca="1">IF(C3035="","",OFFSET(Zdroj!AR$16,A3028-1,0))</f>
        <v/>
      </c>
      <c r="F3035" s="450"/>
      <c r="G3035" s="451"/>
    </row>
    <row r="3036" spans="1:7" x14ac:dyDescent="0.25">
      <c r="B3036" s="449"/>
      <c r="C3036" s="83" t="str">
        <f ca="1">IF(OFFSET(Zdroj!AS$16,A3028-1,0)=0,"",CONCATENATE("B",$A$2+2," - ",Zdroj!$AS$15))</f>
        <v/>
      </c>
      <c r="D3036" s="81" t="str">
        <f ca="1">IF(C3036="","",CONCATENATE(OFFSET(Zdroj!AS$16,A3028-1,0)))</f>
        <v/>
      </c>
      <c r="E3036" s="35" t="str">
        <f ca="1">IF(C3036="","",OFFSET(Zdroj!AT$16,A3028-1,0))</f>
        <v/>
      </c>
      <c r="F3036" s="450"/>
      <c r="G3036" s="451"/>
    </row>
    <row r="3037" spans="1:7" x14ac:dyDescent="0.25">
      <c r="B3037" s="449"/>
      <c r="C3037" s="83" t="str">
        <f ca="1">IF(OFFSET(Zdroj!AU$16,A3028-1,0)=0,"",CONCATENATE("B",$A$2+3," - ",Zdroj!$AU$15))</f>
        <v/>
      </c>
      <c r="D3037" s="81" t="str">
        <f ca="1">IF(C3037="","",CONCATENATE(OFFSET(Zdroj!AU$16,A3028-1,0)))</f>
        <v/>
      </c>
      <c r="E3037" s="35" t="str">
        <f ca="1">IF(C3037="","",OFFSET(Zdroj!AV$16,A3028-1,0))</f>
        <v/>
      </c>
      <c r="F3037" s="450"/>
      <c r="G3037" s="451"/>
    </row>
    <row r="3038" spans="1:7" x14ac:dyDescent="0.25">
      <c r="B3038" s="449"/>
      <c r="C3038" s="83" t="str">
        <f ca="1">IF(OFFSET(Zdroj!AW$16,A3028-1,0)=0,"",CONCATENATE("B",$A$2+4," - ",Zdroj!$AW$15))</f>
        <v/>
      </c>
      <c r="D3038" s="81" t="str">
        <f ca="1">IF(C3038="","",CONCATENATE(OFFSET(Zdroj!AW$16,A3028-1,0)))</f>
        <v/>
      </c>
      <c r="E3038" s="35" t="str">
        <f ca="1">IF(C3038="","",OFFSET(Zdroj!AX$16,A3028-1,0))</f>
        <v/>
      </c>
      <c r="F3038" s="450"/>
      <c r="G3038" s="451"/>
    </row>
    <row r="3039" spans="1:7" x14ac:dyDescent="0.25">
      <c r="B3039" s="449"/>
      <c r="C3039" s="83" t="str">
        <f ca="1">IF(OFFSET(Zdroj!AY$16,A3028-1,0)=0,"",CONCATENATE("B",$A$2+5," - ",Zdroj!$AY$15))</f>
        <v/>
      </c>
      <c r="D3039" s="81" t="str">
        <f ca="1">IF(C3039="","",CONCATENATE(OFFSET(Zdroj!AY$16,A3028-1,0)))</f>
        <v/>
      </c>
      <c r="E3039" s="35" t="str">
        <f ca="1">IF(C3039="","",OFFSET(Zdroj!AZ$16,A3028-1,0))</f>
        <v/>
      </c>
      <c r="F3039" s="450"/>
      <c r="G3039" s="451"/>
    </row>
    <row r="3040" spans="1:7" x14ac:dyDescent="0.25">
      <c r="B3040" s="449"/>
      <c r="C3040" s="83" t="str">
        <f ca="1">IF(OFFSET(Zdroj!BA$16,A3028-1,0)=0,"",CONCATENATE("B",$A$2+6," - ",Zdroj!$BA$15))</f>
        <v/>
      </c>
      <c r="D3040" s="81" t="str">
        <f ca="1">IF(C3040="","",CONCATENATE(OFFSET(Zdroj!BA$16,A3028-1,0)))</f>
        <v/>
      </c>
      <c r="E3040" s="35" t="str">
        <f ca="1">IF(C3040="","",OFFSET(Zdroj!BB$16,A3028-1,0))</f>
        <v/>
      </c>
      <c r="F3040" s="450"/>
      <c r="G3040" s="451"/>
    </row>
    <row r="3041" spans="1:7" x14ac:dyDescent="0.25">
      <c r="B3041" s="449"/>
      <c r="C3041" s="83" t="str">
        <f ca="1">IF(OFFSET(Zdroj!BC$16,A3028-1,0)=0,"",CONCATENATE("B",$A$2+7," - ",Zdroj!$BC$15))</f>
        <v/>
      </c>
      <c r="D3041" s="81" t="str">
        <f ca="1">IF(C3041="","",CONCATENATE(OFFSET(Zdroj!BC$16,A3028-1,0)))</f>
        <v/>
      </c>
      <c r="E3041" s="35" t="str">
        <f ca="1">IF(C3041="","",OFFSET(Zdroj!BD$16,A3028-1,0))</f>
        <v/>
      </c>
      <c r="F3041" s="450"/>
      <c r="G3041" s="451"/>
    </row>
    <row r="3042" spans="1:7" x14ac:dyDescent="0.25">
      <c r="B3042" s="449"/>
      <c r="C3042" s="83" t="str">
        <f ca="1">IF(OFFSET(Zdroj!BE$16,A3028-1,0)=0,"",CONCATENATE("B",$A$2+8," - ",Zdroj!$BE$15))</f>
        <v/>
      </c>
      <c r="D3042" s="81" t="str">
        <f ca="1">IF(C3042="","",CONCATENATE(OFFSET(Zdroj!BE$16,A3028-1,0)))</f>
        <v/>
      </c>
      <c r="E3042" s="35" t="str">
        <f ca="1">IF(C3042="","",OFFSET(Zdroj!BF$16,A3028-1,0))</f>
        <v/>
      </c>
      <c r="F3042" s="450"/>
      <c r="G3042" s="451"/>
    </row>
    <row r="3043" spans="1:7" x14ac:dyDescent="0.25">
      <c r="B3043" s="449"/>
      <c r="C3043" s="83" t="str">
        <f ca="1">IF(OFFSET(Zdroj!BG$16,A3028-1,0)=0,"",CONCATENATE("C",$A$2," - ",Zdroj!$BG$15))</f>
        <v/>
      </c>
      <c r="D3043" s="81" t="str">
        <f ca="1">IF(C3043="","",CONCATENATE(OFFSET(Zdroj!BG$16,A3028-1,0)))</f>
        <v/>
      </c>
      <c r="E3043" s="35" t="str">
        <f ca="1">IF(C3043="","",OFFSET(Zdroj!BH$16,A3028-1,0))</f>
        <v/>
      </c>
      <c r="F3043" s="450" t="str">
        <f t="shared" ref="F3043" ca="1" si="707">IF(SUM(E3043:E3044)=0,"",SUM(E3043:E3044))</f>
        <v/>
      </c>
      <c r="G3043" s="451"/>
    </row>
    <row r="3044" spans="1:7" x14ac:dyDescent="0.25">
      <c r="B3044" s="449"/>
      <c r="C3044" s="83" t="str">
        <f ca="1">IF(OFFSET(Zdroj!BI$16,A3028-1,0)=0,"",CONCATENATE("C",$A$2+1," - ",Zdroj!$BI$15))</f>
        <v/>
      </c>
      <c r="D3044" s="81" t="str">
        <f ca="1">IF(C3044="","",CONCATENATE(OFFSET(Zdroj!BI$16,A3028-1,0)))</f>
        <v/>
      </c>
      <c r="E3044" s="35" t="str">
        <f ca="1">IF(C3044="","",OFFSET(Zdroj!BJ$16,A3028-1,0))</f>
        <v/>
      </c>
      <c r="F3044" s="450"/>
      <c r="G3044" s="451"/>
    </row>
    <row r="3045" spans="1:7" x14ac:dyDescent="0.25">
      <c r="A3045">
        <f>SUM((ROW()+15)/17)</f>
        <v>180</v>
      </c>
      <c r="B3045" s="449" t="str">
        <f ca="1">IF(OFFSET(Zdroj!$B$16,A3045-1,0)&gt;0,CONCATENATE(A3045,"
","___ ","
",OFFSET(Zdroj!$B$16,A3045-1,0)),"")</f>
        <v/>
      </c>
      <c r="C3045" s="83" t="str">
        <f ca="1">IF(OFFSET(Zdroj!AI$16,A3045-1,0)=0,"",CONCATENATE("A",$A$2," - ",Zdroj!$AI$15))</f>
        <v/>
      </c>
      <c r="D3045" s="81" t="str">
        <f ca="1">IF(C3045="","",CONCATENATE(OFFSET(Zdroj!AI$16,A3045-1,0)," - ",OFFSET(Zdroj!BK$16,A3045-1,0)))</f>
        <v/>
      </c>
      <c r="E3045" s="35" t="str">
        <f ca="1">IF(C3045="","",OFFSET(Zdroj!BL$16,A3045-1,0))</f>
        <v/>
      </c>
      <c r="F3045" s="450" t="str">
        <f t="shared" ref="F3045" ca="1" si="708">IF(SUM(E3045:E3050)=0,"",SUM(E3045:E3050))</f>
        <v/>
      </c>
      <c r="G3045" s="451" t="str">
        <f t="shared" ref="G3045" ca="1" si="709">IF(SUM(E3045:E3061)=0,"",SUM(E3045:E3061))</f>
        <v/>
      </c>
    </row>
    <row r="3046" spans="1:7" x14ac:dyDescent="0.25">
      <c r="B3046" s="449"/>
      <c r="C3046" s="83" t="str">
        <f ca="1">IF(OFFSET(Zdroj!AJ$16,A3045-1,0)=0,"",CONCATENATE("A",$A$2+1," - ",Zdroj!$AJ$15))</f>
        <v/>
      </c>
      <c r="D3046" s="81" t="str">
        <f ca="1">IF(C3046="","",CONCATENATE(OFFSET(Zdroj!AJ$16,A3045-1,0)," - ",OFFSET(Zdroj!BM$16,A3045-1,0)))</f>
        <v/>
      </c>
      <c r="E3046" s="35" t="str">
        <f ca="1">IF(C3046="","",OFFSET(Zdroj!BN$16,A3045-1,0))</f>
        <v/>
      </c>
      <c r="F3046" s="450"/>
      <c r="G3046" s="451"/>
    </row>
    <row r="3047" spans="1:7" x14ac:dyDescent="0.25">
      <c r="B3047" s="449"/>
      <c r="C3047" s="83" t="str">
        <f ca="1">IF(OFFSET(Zdroj!AK$16,A3045-1,0)=0,"",CONCATENATE("A",$A$2+2," - ",Zdroj!$AK$15))</f>
        <v/>
      </c>
      <c r="D3047" s="81" t="str">
        <f ca="1">IF(C3047="","",CONCATENATE(OFFSET(Zdroj!AK$16,A3045-1,0)," - ",OFFSET(Zdroj!BO$16,A3045-1,0)))</f>
        <v/>
      </c>
      <c r="E3047" s="35" t="str">
        <f ca="1">IF(C3047="","",OFFSET(Zdroj!BP$16,A3045-1,0))</f>
        <v/>
      </c>
      <c r="F3047" s="450"/>
      <c r="G3047" s="451"/>
    </row>
    <row r="3048" spans="1:7" x14ac:dyDescent="0.25">
      <c r="B3048" s="449"/>
      <c r="C3048" s="83" t="str">
        <f ca="1">IF(OFFSET(Zdroj!AL$16,A3045-1,0)=0,"",CONCATENATE("A",$A$2+3," - ",Zdroj!$AL$15))</f>
        <v/>
      </c>
      <c r="D3048" s="81" t="str">
        <f ca="1">IF(C3048="","",CONCATENATE(OFFSET(Zdroj!AL$16,A3045-1,0)," - ",OFFSET(Zdroj!BQ$16,A3045-1,0)))</f>
        <v/>
      </c>
      <c r="E3048" s="35" t="str">
        <f ca="1">IF(C3048="","",OFFSET(Zdroj!BR$16,A3045-1,0))</f>
        <v/>
      </c>
      <c r="F3048" s="450"/>
      <c r="G3048" s="451"/>
    </row>
    <row r="3049" spans="1:7" x14ac:dyDescent="0.25">
      <c r="B3049" s="449"/>
      <c r="C3049" s="83" t="str">
        <f ca="1">IF(OFFSET(Zdroj!AM$16,A3045-1,0)=0,"",CONCATENATE("A",$A$2+4," - ",Zdroj!$AM$15))</f>
        <v/>
      </c>
      <c r="D3049" s="81" t="str">
        <f ca="1">IF(C3049="","",CONCATENATE(OFFSET(Zdroj!AM$16,A3045-1,0)," - ",OFFSET(Zdroj!BS$16,A3045-1,0)))</f>
        <v/>
      </c>
      <c r="E3049" s="35" t="str">
        <f ca="1">IF(C3049="","",OFFSET(Zdroj!BT$16,A3045-1,0))</f>
        <v/>
      </c>
      <c r="F3049" s="450"/>
      <c r="G3049" s="451"/>
    </row>
    <row r="3050" spans="1:7" x14ac:dyDescent="0.25">
      <c r="B3050" s="449"/>
      <c r="C3050" s="83" t="str">
        <f ca="1">IF(OFFSET(Zdroj!AN$16,A3045-1,0)=0,"",CONCATENATE("A",$A$2+5," - ",Zdroj!$AN$15))</f>
        <v/>
      </c>
      <c r="D3050" s="81" t="str">
        <f ca="1">IF(C3050="","",CONCATENATE(OFFSET(Zdroj!AN$16,A3045-1,0)," - ",OFFSET(Zdroj!BU$16,A3045-1,0)))</f>
        <v/>
      </c>
      <c r="E3050" s="35" t="str">
        <f ca="1">IF(C3050="","",OFFSET(Zdroj!BV$16,A3045-1,0))</f>
        <v/>
      </c>
      <c r="F3050" s="450"/>
      <c r="G3050" s="451"/>
    </row>
    <row r="3051" spans="1:7" x14ac:dyDescent="0.25">
      <c r="B3051" s="449"/>
      <c r="C3051" s="83" t="str">
        <f ca="1">IF(OFFSET(Zdroj!AO$16,A3045-1,0)=0,"",CONCATENATE("B",$A$2," - ",Zdroj!$AO$15))</f>
        <v/>
      </c>
      <c r="D3051" s="81" t="str">
        <f ca="1">IF(C3051="","",CONCATENATE(OFFSET(Zdroj!AO$16,A3045-1,0)))</f>
        <v/>
      </c>
      <c r="E3051" s="35" t="str">
        <f ca="1">IF(C3051="","",OFFSET(Zdroj!AP$16,A3045-1,0))</f>
        <v/>
      </c>
      <c r="F3051" s="450" t="str">
        <f t="shared" ref="F3051" ca="1" si="710">IF(SUM(E3051:E3059)=0,"",SUM(E3051:E3059))</f>
        <v/>
      </c>
      <c r="G3051" s="451"/>
    </row>
    <row r="3052" spans="1:7" x14ac:dyDescent="0.25">
      <c r="B3052" s="449"/>
      <c r="C3052" s="83" t="str">
        <f ca="1">IF(OFFSET(Zdroj!AQ$16,A3045-1,0)=0,"",CONCATENATE("B",$A$2+1," - ",Zdroj!$AQ$15))</f>
        <v/>
      </c>
      <c r="D3052" s="81" t="str">
        <f ca="1">IF(C3052="","",CONCATENATE(OFFSET(Zdroj!AQ$16,A3045-1,0)))</f>
        <v/>
      </c>
      <c r="E3052" s="35" t="str">
        <f ca="1">IF(C3052="","",OFFSET(Zdroj!AR$16,A3045-1,0))</f>
        <v/>
      </c>
      <c r="F3052" s="450"/>
      <c r="G3052" s="451"/>
    </row>
    <row r="3053" spans="1:7" x14ac:dyDescent="0.25">
      <c r="B3053" s="449"/>
      <c r="C3053" s="83" t="str">
        <f ca="1">IF(OFFSET(Zdroj!AS$16,A3045-1,0)=0,"",CONCATENATE("B",$A$2+2," - ",Zdroj!$AS$15))</f>
        <v/>
      </c>
      <c r="D3053" s="81" t="str">
        <f ca="1">IF(C3053="","",CONCATENATE(OFFSET(Zdroj!AS$16,A3045-1,0)))</f>
        <v/>
      </c>
      <c r="E3053" s="35" t="str">
        <f ca="1">IF(C3053="","",OFFSET(Zdroj!AT$16,A3045-1,0))</f>
        <v/>
      </c>
      <c r="F3053" s="450"/>
      <c r="G3053" s="451"/>
    </row>
    <row r="3054" spans="1:7" x14ac:dyDescent="0.25">
      <c r="B3054" s="449"/>
      <c r="C3054" s="83" t="str">
        <f ca="1">IF(OFFSET(Zdroj!AU$16,A3045-1,0)=0,"",CONCATENATE("B",$A$2+3," - ",Zdroj!$AU$15))</f>
        <v/>
      </c>
      <c r="D3054" s="81" t="str">
        <f ca="1">IF(C3054="","",CONCATENATE(OFFSET(Zdroj!AU$16,A3045-1,0)))</f>
        <v/>
      </c>
      <c r="E3054" s="35" t="str">
        <f ca="1">IF(C3054="","",OFFSET(Zdroj!AV$16,A3045-1,0))</f>
        <v/>
      </c>
      <c r="F3054" s="450"/>
      <c r="G3054" s="451"/>
    </row>
    <row r="3055" spans="1:7" x14ac:dyDescent="0.25">
      <c r="B3055" s="449"/>
      <c r="C3055" s="83" t="str">
        <f ca="1">IF(OFFSET(Zdroj!AW$16,A3045-1,0)=0,"",CONCATENATE("B",$A$2+4," - ",Zdroj!$AW$15))</f>
        <v/>
      </c>
      <c r="D3055" s="81" t="str">
        <f ca="1">IF(C3055="","",CONCATENATE(OFFSET(Zdroj!AW$16,A3045-1,0)))</f>
        <v/>
      </c>
      <c r="E3055" s="35" t="str">
        <f ca="1">IF(C3055="","",OFFSET(Zdroj!AX$16,A3045-1,0))</f>
        <v/>
      </c>
      <c r="F3055" s="450"/>
      <c r="G3055" s="451"/>
    </row>
    <row r="3056" spans="1:7" x14ac:dyDescent="0.25">
      <c r="B3056" s="449"/>
      <c r="C3056" s="83" t="str">
        <f ca="1">IF(OFFSET(Zdroj!AY$16,A3045-1,0)=0,"",CONCATENATE("B",$A$2+5," - ",Zdroj!$AY$15))</f>
        <v/>
      </c>
      <c r="D3056" s="81" t="str">
        <f ca="1">IF(C3056="","",CONCATENATE(OFFSET(Zdroj!AY$16,A3045-1,0)))</f>
        <v/>
      </c>
      <c r="E3056" s="35" t="str">
        <f ca="1">IF(C3056="","",OFFSET(Zdroj!AZ$16,A3045-1,0))</f>
        <v/>
      </c>
      <c r="F3056" s="450"/>
      <c r="G3056" s="451"/>
    </row>
    <row r="3057" spans="1:7" x14ac:dyDescent="0.25">
      <c r="B3057" s="449"/>
      <c r="C3057" s="83" t="str">
        <f ca="1">IF(OFFSET(Zdroj!BA$16,A3045-1,0)=0,"",CONCATENATE("B",$A$2+6," - ",Zdroj!$BA$15))</f>
        <v/>
      </c>
      <c r="D3057" s="81" t="str">
        <f ca="1">IF(C3057="","",CONCATENATE(OFFSET(Zdroj!BA$16,A3045-1,0)))</f>
        <v/>
      </c>
      <c r="E3057" s="35" t="str">
        <f ca="1">IF(C3057="","",OFFSET(Zdroj!BB$16,A3045-1,0))</f>
        <v/>
      </c>
      <c r="F3057" s="450"/>
      <c r="G3057" s="451"/>
    </row>
    <row r="3058" spans="1:7" x14ac:dyDescent="0.25">
      <c r="B3058" s="449"/>
      <c r="C3058" s="83" t="str">
        <f ca="1">IF(OFFSET(Zdroj!BC$16,A3045-1,0)=0,"",CONCATENATE("B",$A$2+7," - ",Zdroj!$BC$15))</f>
        <v/>
      </c>
      <c r="D3058" s="81" t="str">
        <f ca="1">IF(C3058="","",CONCATENATE(OFFSET(Zdroj!BC$16,A3045-1,0)))</f>
        <v/>
      </c>
      <c r="E3058" s="35" t="str">
        <f ca="1">IF(C3058="","",OFFSET(Zdroj!BD$16,A3045-1,0))</f>
        <v/>
      </c>
      <c r="F3058" s="450"/>
      <c r="G3058" s="451"/>
    </row>
    <row r="3059" spans="1:7" x14ac:dyDescent="0.25">
      <c r="B3059" s="449"/>
      <c r="C3059" s="83" t="str">
        <f ca="1">IF(OFFSET(Zdroj!BE$16,A3045-1,0)=0,"",CONCATENATE("B",$A$2+8," - ",Zdroj!$BE$15))</f>
        <v/>
      </c>
      <c r="D3059" s="81" t="str">
        <f ca="1">IF(C3059="","",CONCATENATE(OFFSET(Zdroj!BE$16,A3045-1,0)))</f>
        <v/>
      </c>
      <c r="E3059" s="35" t="str">
        <f ca="1">IF(C3059="","",OFFSET(Zdroj!BF$16,A3045-1,0))</f>
        <v/>
      </c>
      <c r="F3059" s="450"/>
      <c r="G3059" s="451"/>
    </row>
    <row r="3060" spans="1:7" x14ac:dyDescent="0.25">
      <c r="B3060" s="449"/>
      <c r="C3060" s="83" t="str">
        <f ca="1">IF(OFFSET(Zdroj!BG$16,A3045-1,0)=0,"",CONCATENATE("C",$A$2," - ",Zdroj!$BG$15))</f>
        <v/>
      </c>
      <c r="D3060" s="81" t="str">
        <f ca="1">IF(C3060="","",CONCATENATE(OFFSET(Zdroj!BG$16,A3045-1,0)))</f>
        <v/>
      </c>
      <c r="E3060" s="35" t="str">
        <f ca="1">IF(C3060="","",OFFSET(Zdroj!BH$16,A3045-1,0))</f>
        <v/>
      </c>
      <c r="F3060" s="450" t="str">
        <f t="shared" ref="F3060" ca="1" si="711">IF(SUM(E3060:E3061)=0,"",SUM(E3060:E3061))</f>
        <v/>
      </c>
      <c r="G3060" s="451"/>
    </row>
    <row r="3061" spans="1:7" x14ac:dyDescent="0.25">
      <c r="B3061" s="449"/>
      <c r="C3061" s="83" t="str">
        <f ca="1">IF(OFFSET(Zdroj!BI$16,A3045-1,0)=0,"",CONCATENATE("C",$A$2+1," - ",Zdroj!$BI$15))</f>
        <v/>
      </c>
      <c r="D3061" s="81" t="str">
        <f ca="1">IF(C3061="","",CONCATENATE(OFFSET(Zdroj!BI$16,A3045-1,0)))</f>
        <v/>
      </c>
      <c r="E3061" s="35" t="str">
        <f ca="1">IF(C3061="","",OFFSET(Zdroj!BJ$16,A3045-1,0))</f>
        <v/>
      </c>
      <c r="F3061" s="450"/>
      <c r="G3061" s="451"/>
    </row>
    <row r="3062" spans="1:7" x14ac:dyDescent="0.25">
      <c r="A3062">
        <f>SUM((ROW()+15)/17)</f>
        <v>181</v>
      </c>
      <c r="B3062" s="449" t="str">
        <f ca="1">IF(OFFSET(Zdroj!$B$16,A3062-1,0)&gt;0,CONCATENATE(A3062,"
","___ ","
",OFFSET(Zdroj!$B$16,A3062-1,0)),"")</f>
        <v/>
      </c>
      <c r="C3062" s="83" t="str">
        <f ca="1">IF(OFFSET(Zdroj!AI$16,A3062-1,0)=0,"",CONCATENATE("A",$A$2," - ",Zdroj!$AI$15))</f>
        <v/>
      </c>
      <c r="D3062" s="81" t="str">
        <f ca="1">IF(C3062="","",CONCATENATE(OFFSET(Zdroj!AI$16,A3062-1,0)," - ",OFFSET(Zdroj!BK$16,A3062-1,0)))</f>
        <v/>
      </c>
      <c r="E3062" s="35" t="str">
        <f ca="1">IF(C3062="","",OFFSET(Zdroj!BL$16,A3062-1,0))</f>
        <v/>
      </c>
      <c r="F3062" s="450" t="str">
        <f t="shared" ref="F3062" ca="1" si="712">IF(SUM(E3062:E3067)=0,"",SUM(E3062:E3067))</f>
        <v/>
      </c>
      <c r="G3062" s="451" t="str">
        <f t="shared" ref="G3062" ca="1" si="713">IF(SUM(E3062:E3078)=0,"",SUM(E3062:E3078))</f>
        <v/>
      </c>
    </row>
    <row r="3063" spans="1:7" x14ac:dyDescent="0.25">
      <c r="B3063" s="449"/>
      <c r="C3063" s="83" t="str">
        <f ca="1">IF(OFFSET(Zdroj!AJ$16,A3062-1,0)=0,"",CONCATENATE("A",$A$2+1," - ",Zdroj!$AJ$15))</f>
        <v/>
      </c>
      <c r="D3063" s="81" t="str">
        <f ca="1">IF(C3063="","",CONCATENATE(OFFSET(Zdroj!AJ$16,A3062-1,0)," - ",OFFSET(Zdroj!BM$16,A3062-1,0)))</f>
        <v/>
      </c>
      <c r="E3063" s="35" t="str">
        <f ca="1">IF(C3063="","",OFFSET(Zdroj!BN$16,A3062-1,0))</f>
        <v/>
      </c>
      <c r="F3063" s="450"/>
      <c r="G3063" s="451"/>
    </row>
    <row r="3064" spans="1:7" x14ac:dyDescent="0.25">
      <c r="B3064" s="449"/>
      <c r="C3064" s="83" t="str">
        <f ca="1">IF(OFFSET(Zdroj!AK$16,A3062-1,0)=0,"",CONCATENATE("A",$A$2+2," - ",Zdroj!$AK$15))</f>
        <v/>
      </c>
      <c r="D3064" s="81" t="str">
        <f ca="1">IF(C3064="","",CONCATENATE(OFFSET(Zdroj!AK$16,A3062-1,0)," - ",OFFSET(Zdroj!BO$16,A3062-1,0)))</f>
        <v/>
      </c>
      <c r="E3064" s="35" t="str">
        <f ca="1">IF(C3064="","",OFFSET(Zdroj!BP$16,A3062-1,0))</f>
        <v/>
      </c>
      <c r="F3064" s="450"/>
      <c r="G3064" s="451"/>
    </row>
    <row r="3065" spans="1:7" x14ac:dyDescent="0.25">
      <c r="B3065" s="449"/>
      <c r="C3065" s="83" t="str">
        <f ca="1">IF(OFFSET(Zdroj!AL$16,A3062-1,0)=0,"",CONCATENATE("A",$A$2+3," - ",Zdroj!$AL$15))</f>
        <v/>
      </c>
      <c r="D3065" s="81" t="str">
        <f ca="1">IF(C3065="","",CONCATENATE(OFFSET(Zdroj!AL$16,A3062-1,0)," - ",OFFSET(Zdroj!BQ$16,A3062-1,0)))</f>
        <v/>
      </c>
      <c r="E3065" s="35" t="str">
        <f ca="1">IF(C3065="","",OFFSET(Zdroj!BR$16,A3062-1,0))</f>
        <v/>
      </c>
      <c r="F3065" s="450"/>
      <c r="G3065" s="451"/>
    </row>
    <row r="3066" spans="1:7" x14ac:dyDescent="0.25">
      <c r="B3066" s="449"/>
      <c r="C3066" s="83" t="str">
        <f ca="1">IF(OFFSET(Zdroj!AM$16,A3062-1,0)=0,"",CONCATENATE("A",$A$2+4," - ",Zdroj!$AM$15))</f>
        <v/>
      </c>
      <c r="D3066" s="81" t="str">
        <f ca="1">IF(C3066="","",CONCATENATE(OFFSET(Zdroj!AM$16,A3062-1,0)," - ",OFFSET(Zdroj!BS$16,A3062-1,0)))</f>
        <v/>
      </c>
      <c r="E3066" s="35" t="str">
        <f ca="1">IF(C3066="","",OFFSET(Zdroj!BT$16,A3062-1,0))</f>
        <v/>
      </c>
      <c r="F3066" s="450"/>
      <c r="G3066" s="451"/>
    </row>
    <row r="3067" spans="1:7" x14ac:dyDescent="0.25">
      <c r="B3067" s="449"/>
      <c r="C3067" s="83" t="str">
        <f ca="1">IF(OFFSET(Zdroj!AN$16,A3062-1,0)=0,"",CONCATENATE("A",$A$2+5," - ",Zdroj!$AN$15))</f>
        <v/>
      </c>
      <c r="D3067" s="81" t="str">
        <f ca="1">IF(C3067="","",CONCATENATE(OFFSET(Zdroj!AN$16,A3062-1,0)," - ",OFFSET(Zdroj!BU$16,A3062-1,0)))</f>
        <v/>
      </c>
      <c r="E3067" s="35" t="str">
        <f ca="1">IF(C3067="","",OFFSET(Zdroj!BV$16,A3062-1,0))</f>
        <v/>
      </c>
      <c r="F3067" s="450"/>
      <c r="G3067" s="451"/>
    </row>
    <row r="3068" spans="1:7" x14ac:dyDescent="0.25">
      <c r="B3068" s="449"/>
      <c r="C3068" s="83" t="str">
        <f ca="1">IF(OFFSET(Zdroj!AO$16,A3062-1,0)=0,"",CONCATENATE("B",$A$2," - ",Zdroj!$AO$15))</f>
        <v/>
      </c>
      <c r="D3068" s="81" t="str">
        <f ca="1">IF(C3068="","",CONCATENATE(OFFSET(Zdroj!AO$16,A3062-1,0)))</f>
        <v/>
      </c>
      <c r="E3068" s="35" t="str">
        <f ca="1">IF(C3068="","",OFFSET(Zdroj!AP$16,A3062-1,0))</f>
        <v/>
      </c>
      <c r="F3068" s="450" t="str">
        <f t="shared" ref="F3068" ca="1" si="714">IF(SUM(E3068:E3076)=0,"",SUM(E3068:E3076))</f>
        <v/>
      </c>
      <c r="G3068" s="451"/>
    </row>
    <row r="3069" spans="1:7" x14ac:dyDescent="0.25">
      <c r="B3069" s="449"/>
      <c r="C3069" s="83" t="str">
        <f ca="1">IF(OFFSET(Zdroj!AQ$16,A3062-1,0)=0,"",CONCATENATE("B",$A$2+1," - ",Zdroj!$AQ$15))</f>
        <v/>
      </c>
      <c r="D3069" s="81" t="str">
        <f ca="1">IF(C3069="","",CONCATENATE(OFFSET(Zdroj!AQ$16,A3062-1,0)))</f>
        <v/>
      </c>
      <c r="E3069" s="35" t="str">
        <f ca="1">IF(C3069="","",OFFSET(Zdroj!AR$16,A3062-1,0))</f>
        <v/>
      </c>
      <c r="F3069" s="450"/>
      <c r="G3069" s="451"/>
    </row>
    <row r="3070" spans="1:7" x14ac:dyDescent="0.25">
      <c r="B3070" s="449"/>
      <c r="C3070" s="83" t="str">
        <f ca="1">IF(OFFSET(Zdroj!AS$16,A3062-1,0)=0,"",CONCATENATE("B",$A$2+2," - ",Zdroj!$AS$15))</f>
        <v/>
      </c>
      <c r="D3070" s="81" t="str">
        <f ca="1">IF(C3070="","",CONCATENATE(OFFSET(Zdroj!AS$16,A3062-1,0)))</f>
        <v/>
      </c>
      <c r="E3070" s="35" t="str">
        <f ca="1">IF(C3070="","",OFFSET(Zdroj!AT$16,A3062-1,0))</f>
        <v/>
      </c>
      <c r="F3070" s="450"/>
      <c r="G3070" s="451"/>
    </row>
    <row r="3071" spans="1:7" x14ac:dyDescent="0.25">
      <c r="B3071" s="449"/>
      <c r="C3071" s="83" t="str">
        <f ca="1">IF(OFFSET(Zdroj!AU$16,A3062-1,0)=0,"",CONCATENATE("B",$A$2+3," - ",Zdroj!$AU$15))</f>
        <v/>
      </c>
      <c r="D3071" s="81" t="str">
        <f ca="1">IF(C3071="","",CONCATENATE(OFFSET(Zdroj!AU$16,A3062-1,0)))</f>
        <v/>
      </c>
      <c r="E3071" s="35" t="str">
        <f ca="1">IF(C3071="","",OFFSET(Zdroj!AV$16,A3062-1,0))</f>
        <v/>
      </c>
      <c r="F3071" s="450"/>
      <c r="G3071" s="451"/>
    </row>
    <row r="3072" spans="1:7" x14ac:dyDescent="0.25">
      <c r="B3072" s="449"/>
      <c r="C3072" s="83" t="str">
        <f ca="1">IF(OFFSET(Zdroj!AW$16,A3062-1,0)=0,"",CONCATENATE("B",$A$2+4," - ",Zdroj!$AW$15))</f>
        <v/>
      </c>
      <c r="D3072" s="81" t="str">
        <f ca="1">IF(C3072="","",CONCATENATE(OFFSET(Zdroj!AW$16,A3062-1,0)))</f>
        <v/>
      </c>
      <c r="E3072" s="35" t="str">
        <f ca="1">IF(C3072="","",OFFSET(Zdroj!AX$16,A3062-1,0))</f>
        <v/>
      </c>
      <c r="F3072" s="450"/>
      <c r="G3072" s="451"/>
    </row>
    <row r="3073" spans="1:7" x14ac:dyDescent="0.25">
      <c r="B3073" s="449"/>
      <c r="C3073" s="83" t="str">
        <f ca="1">IF(OFFSET(Zdroj!AY$16,A3062-1,0)=0,"",CONCATENATE("B",$A$2+5," - ",Zdroj!$AY$15))</f>
        <v/>
      </c>
      <c r="D3073" s="81" t="str">
        <f ca="1">IF(C3073="","",CONCATENATE(OFFSET(Zdroj!AY$16,A3062-1,0)))</f>
        <v/>
      </c>
      <c r="E3073" s="35" t="str">
        <f ca="1">IF(C3073="","",OFFSET(Zdroj!AZ$16,A3062-1,0))</f>
        <v/>
      </c>
      <c r="F3073" s="450"/>
      <c r="G3073" s="451"/>
    </row>
    <row r="3074" spans="1:7" x14ac:dyDescent="0.25">
      <c r="B3074" s="449"/>
      <c r="C3074" s="83" t="str">
        <f ca="1">IF(OFFSET(Zdroj!BA$16,A3062-1,0)=0,"",CONCATENATE("B",$A$2+6," - ",Zdroj!$BA$15))</f>
        <v/>
      </c>
      <c r="D3074" s="81" t="str">
        <f ca="1">IF(C3074="","",CONCATENATE(OFFSET(Zdroj!BA$16,A3062-1,0)))</f>
        <v/>
      </c>
      <c r="E3074" s="35" t="str">
        <f ca="1">IF(C3074="","",OFFSET(Zdroj!BB$16,A3062-1,0))</f>
        <v/>
      </c>
      <c r="F3074" s="450"/>
      <c r="G3074" s="451"/>
    </row>
    <row r="3075" spans="1:7" x14ac:dyDescent="0.25">
      <c r="B3075" s="449"/>
      <c r="C3075" s="83" t="str">
        <f ca="1">IF(OFFSET(Zdroj!BC$16,A3062-1,0)=0,"",CONCATENATE("B",$A$2+7," - ",Zdroj!$BC$15))</f>
        <v/>
      </c>
      <c r="D3075" s="81" t="str">
        <f ca="1">IF(C3075="","",CONCATENATE(OFFSET(Zdroj!BC$16,A3062-1,0)))</f>
        <v/>
      </c>
      <c r="E3075" s="35" t="str">
        <f ca="1">IF(C3075="","",OFFSET(Zdroj!BD$16,A3062-1,0))</f>
        <v/>
      </c>
      <c r="F3075" s="450"/>
      <c r="G3075" s="451"/>
    </row>
    <row r="3076" spans="1:7" x14ac:dyDescent="0.25">
      <c r="B3076" s="449"/>
      <c r="C3076" s="83" t="str">
        <f ca="1">IF(OFFSET(Zdroj!BE$16,A3062-1,0)=0,"",CONCATENATE("B",$A$2+8," - ",Zdroj!$BE$15))</f>
        <v/>
      </c>
      <c r="D3076" s="81" t="str">
        <f ca="1">IF(C3076="","",CONCATENATE(OFFSET(Zdroj!BE$16,A3062-1,0)))</f>
        <v/>
      </c>
      <c r="E3076" s="35" t="str">
        <f ca="1">IF(C3076="","",OFFSET(Zdroj!BF$16,A3062-1,0))</f>
        <v/>
      </c>
      <c r="F3076" s="450"/>
      <c r="G3076" s="451"/>
    </row>
    <row r="3077" spans="1:7" x14ac:dyDescent="0.25">
      <c r="B3077" s="449"/>
      <c r="C3077" s="83" t="str">
        <f ca="1">IF(OFFSET(Zdroj!BG$16,A3062-1,0)=0,"",CONCATENATE("C",$A$2," - ",Zdroj!$BG$15))</f>
        <v/>
      </c>
      <c r="D3077" s="81" t="str">
        <f ca="1">IF(C3077="","",CONCATENATE(OFFSET(Zdroj!BG$16,A3062-1,0)))</f>
        <v/>
      </c>
      <c r="E3077" s="35" t="str">
        <f ca="1">IF(C3077="","",OFFSET(Zdroj!BH$16,A3062-1,0))</f>
        <v/>
      </c>
      <c r="F3077" s="450" t="str">
        <f t="shared" ref="F3077" ca="1" si="715">IF(SUM(E3077:E3078)=0,"",SUM(E3077:E3078))</f>
        <v/>
      </c>
      <c r="G3077" s="451"/>
    </row>
    <row r="3078" spans="1:7" x14ac:dyDescent="0.25">
      <c r="B3078" s="449"/>
      <c r="C3078" s="83" t="str">
        <f ca="1">IF(OFFSET(Zdroj!BI$16,A3062-1,0)=0,"",CONCATENATE("C",$A$2+1," - ",Zdroj!$BI$15))</f>
        <v/>
      </c>
      <c r="D3078" s="81" t="str">
        <f ca="1">IF(C3078="","",CONCATENATE(OFFSET(Zdroj!BI$16,A3062-1,0)))</f>
        <v/>
      </c>
      <c r="E3078" s="35" t="str">
        <f ca="1">IF(C3078="","",OFFSET(Zdroj!BJ$16,A3062-1,0))</f>
        <v/>
      </c>
      <c r="F3078" s="450"/>
      <c r="G3078" s="451"/>
    </row>
    <row r="3079" spans="1:7" x14ac:dyDescent="0.25">
      <c r="A3079">
        <f>SUM((ROW()+15)/17)</f>
        <v>182</v>
      </c>
      <c r="B3079" s="449" t="str">
        <f ca="1">IF(OFFSET(Zdroj!$B$16,A3079-1,0)&gt;0,CONCATENATE(A3079,"
","___ ","
",OFFSET(Zdroj!$B$16,A3079-1,0)),"")</f>
        <v/>
      </c>
      <c r="C3079" s="83" t="str">
        <f ca="1">IF(OFFSET(Zdroj!AI$16,A3079-1,0)=0,"",CONCATENATE("A",$A$2," - ",Zdroj!$AI$15))</f>
        <v/>
      </c>
      <c r="D3079" s="81" t="str">
        <f ca="1">IF(C3079="","",CONCATENATE(OFFSET(Zdroj!AI$16,A3079-1,0)," - ",OFFSET(Zdroj!BK$16,A3079-1,0)))</f>
        <v/>
      </c>
      <c r="E3079" s="35" t="str">
        <f ca="1">IF(C3079="","",OFFSET(Zdroj!BL$16,A3079-1,0))</f>
        <v/>
      </c>
      <c r="F3079" s="450" t="str">
        <f t="shared" ref="F3079" ca="1" si="716">IF(SUM(E3079:E3084)=0,"",SUM(E3079:E3084))</f>
        <v/>
      </c>
      <c r="G3079" s="451" t="str">
        <f t="shared" ref="G3079" ca="1" si="717">IF(SUM(E3079:E3095)=0,"",SUM(E3079:E3095))</f>
        <v/>
      </c>
    </row>
    <row r="3080" spans="1:7" x14ac:dyDescent="0.25">
      <c r="B3080" s="449"/>
      <c r="C3080" s="83" t="str">
        <f ca="1">IF(OFFSET(Zdroj!AJ$16,A3079-1,0)=0,"",CONCATENATE("A",$A$2+1," - ",Zdroj!$AJ$15))</f>
        <v/>
      </c>
      <c r="D3080" s="81" t="str">
        <f ca="1">IF(C3080="","",CONCATENATE(OFFSET(Zdroj!AJ$16,A3079-1,0)," - ",OFFSET(Zdroj!BM$16,A3079-1,0)))</f>
        <v/>
      </c>
      <c r="E3080" s="35" t="str">
        <f ca="1">IF(C3080="","",OFFSET(Zdroj!BN$16,A3079-1,0))</f>
        <v/>
      </c>
      <c r="F3080" s="450"/>
      <c r="G3080" s="451"/>
    </row>
    <row r="3081" spans="1:7" x14ac:dyDescent="0.25">
      <c r="B3081" s="449"/>
      <c r="C3081" s="83" t="str">
        <f ca="1">IF(OFFSET(Zdroj!AK$16,A3079-1,0)=0,"",CONCATENATE("A",$A$2+2," - ",Zdroj!$AK$15))</f>
        <v/>
      </c>
      <c r="D3081" s="81" t="str">
        <f ca="1">IF(C3081="","",CONCATENATE(OFFSET(Zdroj!AK$16,A3079-1,0)," - ",OFFSET(Zdroj!BO$16,A3079-1,0)))</f>
        <v/>
      </c>
      <c r="E3081" s="35" t="str">
        <f ca="1">IF(C3081="","",OFFSET(Zdroj!BP$16,A3079-1,0))</f>
        <v/>
      </c>
      <c r="F3081" s="450"/>
      <c r="G3081" s="451"/>
    </row>
    <row r="3082" spans="1:7" x14ac:dyDescent="0.25">
      <c r="B3082" s="449"/>
      <c r="C3082" s="83" t="str">
        <f ca="1">IF(OFFSET(Zdroj!AL$16,A3079-1,0)=0,"",CONCATENATE("A",$A$2+3," - ",Zdroj!$AL$15))</f>
        <v/>
      </c>
      <c r="D3082" s="81" t="str">
        <f ca="1">IF(C3082="","",CONCATENATE(OFFSET(Zdroj!AL$16,A3079-1,0)," - ",OFFSET(Zdroj!BQ$16,A3079-1,0)))</f>
        <v/>
      </c>
      <c r="E3082" s="35" t="str">
        <f ca="1">IF(C3082="","",OFFSET(Zdroj!BR$16,A3079-1,0))</f>
        <v/>
      </c>
      <c r="F3082" s="450"/>
      <c r="G3082" s="451"/>
    </row>
    <row r="3083" spans="1:7" x14ac:dyDescent="0.25">
      <c r="B3083" s="449"/>
      <c r="C3083" s="83" t="str">
        <f ca="1">IF(OFFSET(Zdroj!AM$16,A3079-1,0)=0,"",CONCATENATE("A",$A$2+4," - ",Zdroj!$AM$15))</f>
        <v/>
      </c>
      <c r="D3083" s="81" t="str">
        <f ca="1">IF(C3083="","",CONCATENATE(OFFSET(Zdroj!AM$16,A3079-1,0)," - ",OFFSET(Zdroj!BS$16,A3079-1,0)))</f>
        <v/>
      </c>
      <c r="E3083" s="35" t="str">
        <f ca="1">IF(C3083="","",OFFSET(Zdroj!BT$16,A3079-1,0))</f>
        <v/>
      </c>
      <c r="F3083" s="450"/>
      <c r="G3083" s="451"/>
    </row>
    <row r="3084" spans="1:7" x14ac:dyDescent="0.25">
      <c r="B3084" s="449"/>
      <c r="C3084" s="83" t="str">
        <f ca="1">IF(OFFSET(Zdroj!AN$16,A3079-1,0)=0,"",CONCATENATE("A",$A$2+5," - ",Zdroj!$AN$15))</f>
        <v/>
      </c>
      <c r="D3084" s="81" t="str">
        <f ca="1">IF(C3084="","",CONCATENATE(OFFSET(Zdroj!AN$16,A3079-1,0)," - ",OFFSET(Zdroj!BU$16,A3079-1,0)))</f>
        <v/>
      </c>
      <c r="E3084" s="35" t="str">
        <f ca="1">IF(C3084="","",OFFSET(Zdroj!BV$16,A3079-1,0))</f>
        <v/>
      </c>
      <c r="F3084" s="450"/>
      <c r="G3084" s="451"/>
    </row>
    <row r="3085" spans="1:7" x14ac:dyDescent="0.25">
      <c r="B3085" s="449"/>
      <c r="C3085" s="83" t="str">
        <f ca="1">IF(OFFSET(Zdroj!AO$16,A3079-1,0)=0,"",CONCATENATE("B",$A$2," - ",Zdroj!$AO$15))</f>
        <v/>
      </c>
      <c r="D3085" s="81" t="str">
        <f ca="1">IF(C3085="","",CONCATENATE(OFFSET(Zdroj!AO$16,A3079-1,0)))</f>
        <v/>
      </c>
      <c r="E3085" s="35" t="str">
        <f ca="1">IF(C3085="","",OFFSET(Zdroj!AP$16,A3079-1,0))</f>
        <v/>
      </c>
      <c r="F3085" s="450" t="str">
        <f t="shared" ref="F3085" ca="1" si="718">IF(SUM(E3085:E3093)=0,"",SUM(E3085:E3093))</f>
        <v/>
      </c>
      <c r="G3085" s="451"/>
    </row>
    <row r="3086" spans="1:7" x14ac:dyDescent="0.25">
      <c r="B3086" s="449"/>
      <c r="C3086" s="83" t="str">
        <f ca="1">IF(OFFSET(Zdroj!AQ$16,A3079-1,0)=0,"",CONCATENATE("B",$A$2+1," - ",Zdroj!$AQ$15))</f>
        <v/>
      </c>
      <c r="D3086" s="81" t="str">
        <f ca="1">IF(C3086="","",CONCATENATE(OFFSET(Zdroj!AQ$16,A3079-1,0)))</f>
        <v/>
      </c>
      <c r="E3086" s="35" t="str">
        <f ca="1">IF(C3086="","",OFFSET(Zdroj!AR$16,A3079-1,0))</f>
        <v/>
      </c>
      <c r="F3086" s="450"/>
      <c r="G3086" s="451"/>
    </row>
    <row r="3087" spans="1:7" x14ac:dyDescent="0.25">
      <c r="B3087" s="449"/>
      <c r="C3087" s="83" t="str">
        <f ca="1">IF(OFFSET(Zdroj!AS$16,A3079-1,0)=0,"",CONCATENATE("B",$A$2+2," - ",Zdroj!$AS$15))</f>
        <v/>
      </c>
      <c r="D3087" s="81" t="str">
        <f ca="1">IF(C3087="","",CONCATENATE(OFFSET(Zdroj!AS$16,A3079-1,0)))</f>
        <v/>
      </c>
      <c r="E3087" s="35" t="str">
        <f ca="1">IF(C3087="","",OFFSET(Zdroj!AT$16,A3079-1,0))</f>
        <v/>
      </c>
      <c r="F3087" s="450"/>
      <c r="G3087" s="451"/>
    </row>
    <row r="3088" spans="1:7" x14ac:dyDescent="0.25">
      <c r="B3088" s="449"/>
      <c r="C3088" s="83" t="str">
        <f ca="1">IF(OFFSET(Zdroj!AU$16,A3079-1,0)=0,"",CONCATENATE("B",$A$2+3," - ",Zdroj!$AU$15))</f>
        <v/>
      </c>
      <c r="D3088" s="81" t="str">
        <f ca="1">IF(C3088="","",CONCATENATE(OFFSET(Zdroj!AU$16,A3079-1,0)))</f>
        <v/>
      </c>
      <c r="E3088" s="35" t="str">
        <f ca="1">IF(C3088="","",OFFSET(Zdroj!AV$16,A3079-1,0))</f>
        <v/>
      </c>
      <c r="F3088" s="450"/>
      <c r="G3088" s="451"/>
    </row>
    <row r="3089" spans="1:7" x14ac:dyDescent="0.25">
      <c r="B3089" s="449"/>
      <c r="C3089" s="83" t="str">
        <f ca="1">IF(OFFSET(Zdroj!AW$16,A3079-1,0)=0,"",CONCATENATE("B",$A$2+4," - ",Zdroj!$AW$15))</f>
        <v/>
      </c>
      <c r="D3089" s="81" t="str">
        <f ca="1">IF(C3089="","",CONCATENATE(OFFSET(Zdroj!AW$16,A3079-1,0)))</f>
        <v/>
      </c>
      <c r="E3089" s="35" t="str">
        <f ca="1">IF(C3089="","",OFFSET(Zdroj!AX$16,A3079-1,0))</f>
        <v/>
      </c>
      <c r="F3089" s="450"/>
      <c r="G3089" s="451"/>
    </row>
    <row r="3090" spans="1:7" x14ac:dyDescent="0.25">
      <c r="B3090" s="449"/>
      <c r="C3090" s="83" t="str">
        <f ca="1">IF(OFFSET(Zdroj!AY$16,A3079-1,0)=0,"",CONCATENATE("B",$A$2+5," - ",Zdroj!$AY$15))</f>
        <v/>
      </c>
      <c r="D3090" s="81" t="str">
        <f ca="1">IF(C3090="","",CONCATENATE(OFFSET(Zdroj!AY$16,A3079-1,0)))</f>
        <v/>
      </c>
      <c r="E3090" s="35" t="str">
        <f ca="1">IF(C3090="","",OFFSET(Zdroj!AZ$16,A3079-1,0))</f>
        <v/>
      </c>
      <c r="F3090" s="450"/>
      <c r="G3090" s="451"/>
    </row>
    <row r="3091" spans="1:7" x14ac:dyDescent="0.25">
      <c r="B3091" s="449"/>
      <c r="C3091" s="83" t="str">
        <f ca="1">IF(OFFSET(Zdroj!BA$16,A3079-1,0)=0,"",CONCATENATE("B",$A$2+6," - ",Zdroj!$BA$15))</f>
        <v/>
      </c>
      <c r="D3091" s="81" t="str">
        <f ca="1">IF(C3091="","",CONCATENATE(OFFSET(Zdroj!BA$16,A3079-1,0)))</f>
        <v/>
      </c>
      <c r="E3091" s="35" t="str">
        <f ca="1">IF(C3091="","",OFFSET(Zdroj!BB$16,A3079-1,0))</f>
        <v/>
      </c>
      <c r="F3091" s="450"/>
      <c r="G3091" s="451"/>
    </row>
    <row r="3092" spans="1:7" x14ac:dyDescent="0.25">
      <c r="B3092" s="449"/>
      <c r="C3092" s="83" t="str">
        <f ca="1">IF(OFFSET(Zdroj!BC$16,A3079-1,0)=0,"",CONCATENATE("B",$A$2+7," - ",Zdroj!$BC$15))</f>
        <v/>
      </c>
      <c r="D3092" s="81" t="str">
        <f ca="1">IF(C3092="","",CONCATENATE(OFFSET(Zdroj!BC$16,A3079-1,0)))</f>
        <v/>
      </c>
      <c r="E3092" s="35" t="str">
        <f ca="1">IF(C3092="","",OFFSET(Zdroj!BD$16,A3079-1,0))</f>
        <v/>
      </c>
      <c r="F3092" s="450"/>
      <c r="G3092" s="451"/>
    </row>
    <row r="3093" spans="1:7" x14ac:dyDescent="0.25">
      <c r="B3093" s="449"/>
      <c r="C3093" s="83" t="str">
        <f ca="1">IF(OFFSET(Zdroj!BE$16,A3079-1,0)=0,"",CONCATENATE("B",$A$2+8," - ",Zdroj!$BE$15))</f>
        <v/>
      </c>
      <c r="D3093" s="81" t="str">
        <f ca="1">IF(C3093="","",CONCATENATE(OFFSET(Zdroj!BE$16,A3079-1,0)))</f>
        <v/>
      </c>
      <c r="E3093" s="35" t="str">
        <f ca="1">IF(C3093="","",OFFSET(Zdroj!BF$16,A3079-1,0))</f>
        <v/>
      </c>
      <c r="F3093" s="450"/>
      <c r="G3093" s="451"/>
    </row>
    <row r="3094" spans="1:7" x14ac:dyDescent="0.25">
      <c r="B3094" s="449"/>
      <c r="C3094" s="83" t="str">
        <f ca="1">IF(OFFSET(Zdroj!BG$16,A3079-1,0)=0,"",CONCATENATE("C",$A$2," - ",Zdroj!$BG$15))</f>
        <v/>
      </c>
      <c r="D3094" s="81" t="str">
        <f ca="1">IF(C3094="","",CONCATENATE(OFFSET(Zdroj!BG$16,A3079-1,0)))</f>
        <v/>
      </c>
      <c r="E3094" s="35" t="str">
        <f ca="1">IF(C3094="","",OFFSET(Zdroj!BH$16,A3079-1,0))</f>
        <v/>
      </c>
      <c r="F3094" s="450" t="str">
        <f t="shared" ref="F3094" ca="1" si="719">IF(SUM(E3094:E3095)=0,"",SUM(E3094:E3095))</f>
        <v/>
      </c>
      <c r="G3094" s="451"/>
    </row>
    <row r="3095" spans="1:7" x14ac:dyDescent="0.25">
      <c r="B3095" s="449"/>
      <c r="C3095" s="83" t="str">
        <f ca="1">IF(OFFSET(Zdroj!BI$16,A3079-1,0)=0,"",CONCATENATE("C",$A$2+1," - ",Zdroj!$BI$15))</f>
        <v/>
      </c>
      <c r="D3095" s="81" t="str">
        <f ca="1">IF(C3095="","",CONCATENATE(OFFSET(Zdroj!BI$16,A3079-1,0)))</f>
        <v/>
      </c>
      <c r="E3095" s="35" t="str">
        <f ca="1">IF(C3095="","",OFFSET(Zdroj!BJ$16,A3079-1,0))</f>
        <v/>
      </c>
      <c r="F3095" s="450"/>
      <c r="G3095" s="451"/>
    </row>
    <row r="3096" spans="1:7" x14ac:dyDescent="0.25">
      <c r="A3096">
        <f>SUM((ROW()+15)/17)</f>
        <v>183</v>
      </c>
      <c r="B3096" s="449" t="str">
        <f ca="1">IF(OFFSET(Zdroj!$B$16,A3096-1,0)&gt;0,CONCATENATE(A3096,"
","___ ","
",OFFSET(Zdroj!$B$16,A3096-1,0)),"")</f>
        <v/>
      </c>
      <c r="C3096" s="83" t="str">
        <f ca="1">IF(OFFSET(Zdroj!AI$16,A3096-1,0)=0,"",CONCATENATE("A",$A$2," - ",Zdroj!$AI$15))</f>
        <v/>
      </c>
      <c r="D3096" s="81" t="str">
        <f ca="1">IF(C3096="","",CONCATENATE(OFFSET(Zdroj!AI$16,A3096-1,0)," - ",OFFSET(Zdroj!BK$16,A3096-1,0)))</f>
        <v/>
      </c>
      <c r="E3096" s="35" t="str">
        <f ca="1">IF(C3096="","",OFFSET(Zdroj!BL$16,A3096-1,0))</f>
        <v/>
      </c>
      <c r="F3096" s="450" t="str">
        <f t="shared" ref="F3096" ca="1" si="720">IF(SUM(E3096:E3101)=0,"",SUM(E3096:E3101))</f>
        <v/>
      </c>
      <c r="G3096" s="451" t="str">
        <f t="shared" ref="G3096" ca="1" si="721">IF(SUM(E3096:E3112)=0,"",SUM(E3096:E3112))</f>
        <v/>
      </c>
    </row>
    <row r="3097" spans="1:7" x14ac:dyDescent="0.25">
      <c r="B3097" s="449"/>
      <c r="C3097" s="83" t="str">
        <f ca="1">IF(OFFSET(Zdroj!AJ$16,A3096-1,0)=0,"",CONCATENATE("A",$A$2+1," - ",Zdroj!$AJ$15))</f>
        <v/>
      </c>
      <c r="D3097" s="81" t="str">
        <f ca="1">IF(C3097="","",CONCATENATE(OFFSET(Zdroj!AJ$16,A3096-1,0)," - ",OFFSET(Zdroj!BM$16,A3096-1,0)))</f>
        <v/>
      </c>
      <c r="E3097" s="35" t="str">
        <f ca="1">IF(C3097="","",OFFSET(Zdroj!BN$16,A3096-1,0))</f>
        <v/>
      </c>
      <c r="F3097" s="450"/>
      <c r="G3097" s="451"/>
    </row>
    <row r="3098" spans="1:7" x14ac:dyDescent="0.25">
      <c r="B3098" s="449"/>
      <c r="C3098" s="83" t="str">
        <f ca="1">IF(OFFSET(Zdroj!AK$16,A3096-1,0)=0,"",CONCATENATE("A",$A$2+2," - ",Zdroj!$AK$15))</f>
        <v/>
      </c>
      <c r="D3098" s="81" t="str">
        <f ca="1">IF(C3098="","",CONCATENATE(OFFSET(Zdroj!AK$16,A3096-1,0)," - ",OFFSET(Zdroj!BO$16,A3096-1,0)))</f>
        <v/>
      </c>
      <c r="E3098" s="35" t="str">
        <f ca="1">IF(C3098="","",OFFSET(Zdroj!BP$16,A3096-1,0))</f>
        <v/>
      </c>
      <c r="F3098" s="450"/>
      <c r="G3098" s="451"/>
    </row>
    <row r="3099" spans="1:7" x14ac:dyDescent="0.25">
      <c r="B3099" s="449"/>
      <c r="C3099" s="83" t="str">
        <f ca="1">IF(OFFSET(Zdroj!AL$16,A3096-1,0)=0,"",CONCATENATE("A",$A$2+3," - ",Zdroj!$AL$15))</f>
        <v/>
      </c>
      <c r="D3099" s="81" t="str">
        <f ca="1">IF(C3099="","",CONCATENATE(OFFSET(Zdroj!AL$16,A3096-1,0)," - ",OFFSET(Zdroj!BQ$16,A3096-1,0)))</f>
        <v/>
      </c>
      <c r="E3099" s="35" t="str">
        <f ca="1">IF(C3099="","",OFFSET(Zdroj!BR$16,A3096-1,0))</f>
        <v/>
      </c>
      <c r="F3099" s="450"/>
      <c r="G3099" s="451"/>
    </row>
    <row r="3100" spans="1:7" x14ac:dyDescent="0.25">
      <c r="B3100" s="449"/>
      <c r="C3100" s="83" t="str">
        <f ca="1">IF(OFFSET(Zdroj!AM$16,A3096-1,0)=0,"",CONCATENATE("A",$A$2+4," - ",Zdroj!$AM$15))</f>
        <v/>
      </c>
      <c r="D3100" s="81" t="str">
        <f ca="1">IF(C3100="","",CONCATENATE(OFFSET(Zdroj!AM$16,A3096-1,0)," - ",OFFSET(Zdroj!BS$16,A3096-1,0)))</f>
        <v/>
      </c>
      <c r="E3100" s="35" t="str">
        <f ca="1">IF(C3100="","",OFFSET(Zdroj!BT$16,A3096-1,0))</f>
        <v/>
      </c>
      <c r="F3100" s="450"/>
      <c r="G3100" s="451"/>
    </row>
    <row r="3101" spans="1:7" x14ac:dyDescent="0.25">
      <c r="B3101" s="449"/>
      <c r="C3101" s="83" t="str">
        <f ca="1">IF(OFFSET(Zdroj!AN$16,A3096-1,0)=0,"",CONCATENATE("A",$A$2+5," - ",Zdroj!$AN$15))</f>
        <v/>
      </c>
      <c r="D3101" s="81" t="str">
        <f ca="1">IF(C3101="","",CONCATENATE(OFFSET(Zdroj!AN$16,A3096-1,0)," - ",OFFSET(Zdroj!BU$16,A3096-1,0)))</f>
        <v/>
      </c>
      <c r="E3101" s="35" t="str">
        <f ca="1">IF(C3101="","",OFFSET(Zdroj!BV$16,A3096-1,0))</f>
        <v/>
      </c>
      <c r="F3101" s="450"/>
      <c r="G3101" s="451"/>
    </row>
    <row r="3102" spans="1:7" x14ac:dyDescent="0.25">
      <c r="B3102" s="449"/>
      <c r="C3102" s="83" t="str">
        <f ca="1">IF(OFFSET(Zdroj!AO$16,A3096-1,0)=0,"",CONCATENATE("B",$A$2," - ",Zdroj!$AO$15))</f>
        <v/>
      </c>
      <c r="D3102" s="81" t="str">
        <f ca="1">IF(C3102="","",CONCATENATE(OFFSET(Zdroj!AO$16,A3096-1,0)))</f>
        <v/>
      </c>
      <c r="E3102" s="35" t="str">
        <f ca="1">IF(C3102="","",OFFSET(Zdroj!AP$16,A3096-1,0))</f>
        <v/>
      </c>
      <c r="F3102" s="450" t="str">
        <f t="shared" ref="F3102" ca="1" si="722">IF(SUM(E3102:E3110)=0,"",SUM(E3102:E3110))</f>
        <v/>
      </c>
      <c r="G3102" s="451"/>
    </row>
    <row r="3103" spans="1:7" x14ac:dyDescent="0.25">
      <c r="B3103" s="449"/>
      <c r="C3103" s="83" t="str">
        <f ca="1">IF(OFFSET(Zdroj!AQ$16,A3096-1,0)=0,"",CONCATENATE("B",$A$2+1," - ",Zdroj!$AQ$15))</f>
        <v/>
      </c>
      <c r="D3103" s="81" t="str">
        <f ca="1">IF(C3103="","",CONCATENATE(OFFSET(Zdroj!AQ$16,A3096-1,0)))</f>
        <v/>
      </c>
      <c r="E3103" s="35" t="str">
        <f ca="1">IF(C3103="","",OFFSET(Zdroj!AR$16,A3096-1,0))</f>
        <v/>
      </c>
      <c r="F3103" s="450"/>
      <c r="G3103" s="451"/>
    </row>
    <row r="3104" spans="1:7" x14ac:dyDescent="0.25">
      <c r="B3104" s="449"/>
      <c r="C3104" s="83" t="str">
        <f ca="1">IF(OFFSET(Zdroj!AS$16,A3096-1,0)=0,"",CONCATENATE("B",$A$2+2," - ",Zdroj!$AS$15))</f>
        <v/>
      </c>
      <c r="D3104" s="81" t="str">
        <f ca="1">IF(C3104="","",CONCATENATE(OFFSET(Zdroj!AS$16,A3096-1,0)))</f>
        <v/>
      </c>
      <c r="E3104" s="35" t="str">
        <f ca="1">IF(C3104="","",OFFSET(Zdroj!AT$16,A3096-1,0))</f>
        <v/>
      </c>
      <c r="F3104" s="450"/>
      <c r="G3104" s="451"/>
    </row>
    <row r="3105" spans="1:7" x14ac:dyDescent="0.25">
      <c r="B3105" s="449"/>
      <c r="C3105" s="83" t="str">
        <f ca="1">IF(OFFSET(Zdroj!AU$16,A3096-1,0)=0,"",CONCATENATE("B",$A$2+3," - ",Zdroj!$AU$15))</f>
        <v/>
      </c>
      <c r="D3105" s="81" t="str">
        <f ca="1">IF(C3105="","",CONCATENATE(OFFSET(Zdroj!AU$16,A3096-1,0)))</f>
        <v/>
      </c>
      <c r="E3105" s="35" t="str">
        <f ca="1">IF(C3105="","",OFFSET(Zdroj!AV$16,A3096-1,0))</f>
        <v/>
      </c>
      <c r="F3105" s="450"/>
      <c r="G3105" s="451"/>
    </row>
    <row r="3106" spans="1:7" x14ac:dyDescent="0.25">
      <c r="B3106" s="449"/>
      <c r="C3106" s="83" t="str">
        <f ca="1">IF(OFFSET(Zdroj!AW$16,A3096-1,0)=0,"",CONCATENATE("B",$A$2+4," - ",Zdroj!$AW$15))</f>
        <v/>
      </c>
      <c r="D3106" s="81" t="str">
        <f ca="1">IF(C3106="","",CONCATENATE(OFFSET(Zdroj!AW$16,A3096-1,0)))</f>
        <v/>
      </c>
      <c r="E3106" s="35" t="str">
        <f ca="1">IF(C3106="","",OFFSET(Zdroj!AX$16,A3096-1,0))</f>
        <v/>
      </c>
      <c r="F3106" s="450"/>
      <c r="G3106" s="451"/>
    </row>
    <row r="3107" spans="1:7" x14ac:dyDescent="0.25">
      <c r="B3107" s="449"/>
      <c r="C3107" s="83" t="str">
        <f ca="1">IF(OFFSET(Zdroj!AY$16,A3096-1,0)=0,"",CONCATENATE("B",$A$2+5," - ",Zdroj!$AY$15))</f>
        <v/>
      </c>
      <c r="D3107" s="81" t="str">
        <f ca="1">IF(C3107="","",CONCATENATE(OFFSET(Zdroj!AY$16,A3096-1,0)))</f>
        <v/>
      </c>
      <c r="E3107" s="35" t="str">
        <f ca="1">IF(C3107="","",OFFSET(Zdroj!AZ$16,A3096-1,0))</f>
        <v/>
      </c>
      <c r="F3107" s="450"/>
      <c r="G3107" s="451"/>
    </row>
    <row r="3108" spans="1:7" x14ac:dyDescent="0.25">
      <c r="B3108" s="449"/>
      <c r="C3108" s="83" t="str">
        <f ca="1">IF(OFFSET(Zdroj!BA$16,A3096-1,0)=0,"",CONCATENATE("B",$A$2+6," - ",Zdroj!$BA$15))</f>
        <v/>
      </c>
      <c r="D3108" s="81" t="str">
        <f ca="1">IF(C3108="","",CONCATENATE(OFFSET(Zdroj!BA$16,A3096-1,0)))</f>
        <v/>
      </c>
      <c r="E3108" s="35" t="str">
        <f ca="1">IF(C3108="","",OFFSET(Zdroj!BB$16,A3096-1,0))</f>
        <v/>
      </c>
      <c r="F3108" s="450"/>
      <c r="G3108" s="451"/>
    </row>
    <row r="3109" spans="1:7" x14ac:dyDescent="0.25">
      <c r="B3109" s="449"/>
      <c r="C3109" s="83" t="str">
        <f ca="1">IF(OFFSET(Zdroj!BC$16,A3096-1,0)=0,"",CONCATENATE("B",$A$2+7," - ",Zdroj!$BC$15))</f>
        <v/>
      </c>
      <c r="D3109" s="81" t="str">
        <f ca="1">IF(C3109="","",CONCATENATE(OFFSET(Zdroj!BC$16,A3096-1,0)))</f>
        <v/>
      </c>
      <c r="E3109" s="35" t="str">
        <f ca="1">IF(C3109="","",OFFSET(Zdroj!BD$16,A3096-1,0))</f>
        <v/>
      </c>
      <c r="F3109" s="450"/>
      <c r="G3109" s="451"/>
    </row>
    <row r="3110" spans="1:7" x14ac:dyDescent="0.25">
      <c r="B3110" s="449"/>
      <c r="C3110" s="83" t="str">
        <f ca="1">IF(OFFSET(Zdroj!BE$16,A3096-1,0)=0,"",CONCATENATE("B",$A$2+8," - ",Zdroj!$BE$15))</f>
        <v/>
      </c>
      <c r="D3110" s="81" t="str">
        <f ca="1">IF(C3110="","",CONCATENATE(OFFSET(Zdroj!BE$16,A3096-1,0)))</f>
        <v/>
      </c>
      <c r="E3110" s="35" t="str">
        <f ca="1">IF(C3110="","",OFFSET(Zdroj!BF$16,A3096-1,0))</f>
        <v/>
      </c>
      <c r="F3110" s="450"/>
      <c r="G3110" s="451"/>
    </row>
    <row r="3111" spans="1:7" x14ac:dyDescent="0.25">
      <c r="B3111" s="449"/>
      <c r="C3111" s="83" t="str">
        <f ca="1">IF(OFFSET(Zdroj!BG$16,A3096-1,0)=0,"",CONCATENATE("C",$A$2," - ",Zdroj!$BG$15))</f>
        <v/>
      </c>
      <c r="D3111" s="81" t="str">
        <f ca="1">IF(C3111="","",CONCATENATE(OFFSET(Zdroj!BG$16,A3096-1,0)))</f>
        <v/>
      </c>
      <c r="E3111" s="35" t="str">
        <f ca="1">IF(C3111="","",OFFSET(Zdroj!BH$16,A3096-1,0))</f>
        <v/>
      </c>
      <c r="F3111" s="450" t="str">
        <f t="shared" ref="F3111" ca="1" si="723">IF(SUM(E3111:E3112)=0,"",SUM(E3111:E3112))</f>
        <v/>
      </c>
      <c r="G3111" s="451"/>
    </row>
    <row r="3112" spans="1:7" x14ac:dyDescent="0.25">
      <c r="B3112" s="449"/>
      <c r="C3112" s="83" t="str">
        <f ca="1">IF(OFFSET(Zdroj!BI$16,A3096-1,0)=0,"",CONCATENATE("C",$A$2+1," - ",Zdroj!$BI$15))</f>
        <v/>
      </c>
      <c r="D3112" s="81" t="str">
        <f ca="1">IF(C3112="","",CONCATENATE(OFFSET(Zdroj!BI$16,A3096-1,0)))</f>
        <v/>
      </c>
      <c r="E3112" s="35" t="str">
        <f ca="1">IF(C3112="","",OFFSET(Zdroj!BJ$16,A3096-1,0))</f>
        <v/>
      </c>
      <c r="F3112" s="450"/>
      <c r="G3112" s="451"/>
    </row>
    <row r="3113" spans="1:7" x14ac:dyDescent="0.25">
      <c r="A3113">
        <f>SUM((ROW()+15)/17)</f>
        <v>184</v>
      </c>
      <c r="B3113" s="449" t="str">
        <f ca="1">IF(OFFSET(Zdroj!$B$16,A3113-1,0)&gt;0,CONCATENATE(A3113,"
","___ ","
",OFFSET(Zdroj!$B$16,A3113-1,0)),"")</f>
        <v/>
      </c>
      <c r="C3113" s="83" t="str">
        <f ca="1">IF(OFFSET(Zdroj!AI$16,A3113-1,0)=0,"",CONCATENATE("A",$A$2," - ",Zdroj!$AI$15))</f>
        <v/>
      </c>
      <c r="D3113" s="81" t="str">
        <f ca="1">IF(C3113="","",CONCATENATE(OFFSET(Zdroj!AI$16,A3113-1,0)," - ",OFFSET(Zdroj!BK$16,A3113-1,0)))</f>
        <v/>
      </c>
      <c r="E3113" s="35" t="str">
        <f ca="1">IF(C3113="","",OFFSET(Zdroj!BL$16,A3113-1,0))</f>
        <v/>
      </c>
      <c r="F3113" s="450" t="str">
        <f t="shared" ref="F3113" ca="1" si="724">IF(SUM(E3113:E3118)=0,"",SUM(E3113:E3118))</f>
        <v/>
      </c>
      <c r="G3113" s="451" t="str">
        <f t="shared" ref="G3113" ca="1" si="725">IF(SUM(E3113:E3129)=0,"",SUM(E3113:E3129))</f>
        <v/>
      </c>
    </row>
    <row r="3114" spans="1:7" x14ac:dyDescent="0.25">
      <c r="B3114" s="449"/>
      <c r="C3114" s="83" t="str">
        <f ca="1">IF(OFFSET(Zdroj!AJ$16,A3113-1,0)=0,"",CONCATENATE("A",$A$2+1," - ",Zdroj!$AJ$15))</f>
        <v/>
      </c>
      <c r="D3114" s="81" t="str">
        <f ca="1">IF(C3114="","",CONCATENATE(OFFSET(Zdroj!AJ$16,A3113-1,0)," - ",OFFSET(Zdroj!BM$16,A3113-1,0)))</f>
        <v/>
      </c>
      <c r="E3114" s="35" t="str">
        <f ca="1">IF(C3114="","",OFFSET(Zdroj!BN$16,A3113-1,0))</f>
        <v/>
      </c>
      <c r="F3114" s="450"/>
      <c r="G3114" s="451"/>
    </row>
    <row r="3115" spans="1:7" x14ac:dyDescent="0.25">
      <c r="B3115" s="449"/>
      <c r="C3115" s="83" t="str">
        <f ca="1">IF(OFFSET(Zdroj!AK$16,A3113-1,0)=0,"",CONCATENATE("A",$A$2+2," - ",Zdroj!$AK$15))</f>
        <v/>
      </c>
      <c r="D3115" s="81" t="str">
        <f ca="1">IF(C3115="","",CONCATENATE(OFFSET(Zdroj!AK$16,A3113-1,0)," - ",OFFSET(Zdroj!BO$16,A3113-1,0)))</f>
        <v/>
      </c>
      <c r="E3115" s="35" t="str">
        <f ca="1">IF(C3115="","",OFFSET(Zdroj!BP$16,A3113-1,0))</f>
        <v/>
      </c>
      <c r="F3115" s="450"/>
      <c r="G3115" s="451"/>
    </row>
    <row r="3116" spans="1:7" x14ac:dyDescent="0.25">
      <c r="B3116" s="449"/>
      <c r="C3116" s="83" t="str">
        <f ca="1">IF(OFFSET(Zdroj!AL$16,A3113-1,0)=0,"",CONCATENATE("A",$A$2+3," - ",Zdroj!$AL$15))</f>
        <v/>
      </c>
      <c r="D3116" s="81" t="str">
        <f ca="1">IF(C3116="","",CONCATENATE(OFFSET(Zdroj!AL$16,A3113-1,0)," - ",OFFSET(Zdroj!BQ$16,A3113-1,0)))</f>
        <v/>
      </c>
      <c r="E3116" s="35" t="str">
        <f ca="1">IF(C3116="","",OFFSET(Zdroj!BR$16,A3113-1,0))</f>
        <v/>
      </c>
      <c r="F3116" s="450"/>
      <c r="G3116" s="451"/>
    </row>
    <row r="3117" spans="1:7" x14ac:dyDescent="0.25">
      <c r="B3117" s="449"/>
      <c r="C3117" s="83" t="str">
        <f ca="1">IF(OFFSET(Zdroj!AM$16,A3113-1,0)=0,"",CONCATENATE("A",$A$2+4," - ",Zdroj!$AM$15))</f>
        <v/>
      </c>
      <c r="D3117" s="81" t="str">
        <f ca="1">IF(C3117="","",CONCATENATE(OFFSET(Zdroj!AM$16,A3113-1,0)," - ",OFFSET(Zdroj!BS$16,A3113-1,0)))</f>
        <v/>
      </c>
      <c r="E3117" s="35" t="str">
        <f ca="1">IF(C3117="","",OFFSET(Zdroj!BT$16,A3113-1,0))</f>
        <v/>
      </c>
      <c r="F3117" s="450"/>
      <c r="G3117" s="451"/>
    </row>
    <row r="3118" spans="1:7" x14ac:dyDescent="0.25">
      <c r="B3118" s="449"/>
      <c r="C3118" s="83" t="str">
        <f ca="1">IF(OFFSET(Zdroj!AN$16,A3113-1,0)=0,"",CONCATENATE("A",$A$2+5," - ",Zdroj!$AN$15))</f>
        <v/>
      </c>
      <c r="D3118" s="81" t="str">
        <f ca="1">IF(C3118="","",CONCATENATE(OFFSET(Zdroj!AN$16,A3113-1,0)," - ",OFFSET(Zdroj!BU$16,A3113-1,0)))</f>
        <v/>
      </c>
      <c r="E3118" s="35" t="str">
        <f ca="1">IF(C3118="","",OFFSET(Zdroj!BV$16,A3113-1,0))</f>
        <v/>
      </c>
      <c r="F3118" s="450"/>
      <c r="G3118" s="451"/>
    </row>
    <row r="3119" spans="1:7" x14ac:dyDescent="0.25">
      <c r="B3119" s="449"/>
      <c r="C3119" s="83" t="str">
        <f ca="1">IF(OFFSET(Zdroj!AO$16,A3113-1,0)=0,"",CONCATENATE("B",$A$2," - ",Zdroj!$AO$15))</f>
        <v/>
      </c>
      <c r="D3119" s="81" t="str">
        <f ca="1">IF(C3119="","",CONCATENATE(OFFSET(Zdroj!AO$16,A3113-1,0)))</f>
        <v/>
      </c>
      <c r="E3119" s="35" t="str">
        <f ca="1">IF(C3119="","",OFFSET(Zdroj!AP$16,A3113-1,0))</f>
        <v/>
      </c>
      <c r="F3119" s="450" t="str">
        <f t="shared" ref="F3119" ca="1" si="726">IF(SUM(E3119:E3127)=0,"",SUM(E3119:E3127))</f>
        <v/>
      </c>
      <c r="G3119" s="451"/>
    </row>
    <row r="3120" spans="1:7" x14ac:dyDescent="0.25">
      <c r="B3120" s="449"/>
      <c r="C3120" s="83" t="str">
        <f ca="1">IF(OFFSET(Zdroj!AQ$16,A3113-1,0)=0,"",CONCATENATE("B",$A$2+1," - ",Zdroj!$AQ$15))</f>
        <v/>
      </c>
      <c r="D3120" s="81" t="str">
        <f ca="1">IF(C3120="","",CONCATENATE(OFFSET(Zdroj!AQ$16,A3113-1,0)))</f>
        <v/>
      </c>
      <c r="E3120" s="35" t="str">
        <f ca="1">IF(C3120="","",OFFSET(Zdroj!AR$16,A3113-1,0))</f>
        <v/>
      </c>
      <c r="F3120" s="450"/>
      <c r="G3120" s="451"/>
    </row>
    <row r="3121" spans="1:7" x14ac:dyDescent="0.25">
      <c r="B3121" s="449"/>
      <c r="C3121" s="83" t="str">
        <f ca="1">IF(OFFSET(Zdroj!AS$16,A3113-1,0)=0,"",CONCATENATE("B",$A$2+2," - ",Zdroj!$AS$15))</f>
        <v/>
      </c>
      <c r="D3121" s="81" t="str">
        <f ca="1">IF(C3121="","",CONCATENATE(OFFSET(Zdroj!AS$16,A3113-1,0)))</f>
        <v/>
      </c>
      <c r="E3121" s="35" t="str">
        <f ca="1">IF(C3121="","",OFFSET(Zdroj!AT$16,A3113-1,0))</f>
        <v/>
      </c>
      <c r="F3121" s="450"/>
      <c r="G3121" s="451"/>
    </row>
    <row r="3122" spans="1:7" x14ac:dyDescent="0.25">
      <c r="B3122" s="449"/>
      <c r="C3122" s="83" t="str">
        <f ca="1">IF(OFFSET(Zdroj!AU$16,A3113-1,0)=0,"",CONCATENATE("B",$A$2+3," - ",Zdroj!$AU$15))</f>
        <v/>
      </c>
      <c r="D3122" s="81" t="str">
        <f ca="1">IF(C3122="","",CONCATENATE(OFFSET(Zdroj!AU$16,A3113-1,0)))</f>
        <v/>
      </c>
      <c r="E3122" s="35" t="str">
        <f ca="1">IF(C3122="","",OFFSET(Zdroj!AV$16,A3113-1,0))</f>
        <v/>
      </c>
      <c r="F3122" s="450"/>
      <c r="G3122" s="451"/>
    </row>
    <row r="3123" spans="1:7" x14ac:dyDescent="0.25">
      <c r="B3123" s="449"/>
      <c r="C3123" s="83" t="str">
        <f ca="1">IF(OFFSET(Zdroj!AW$16,A3113-1,0)=0,"",CONCATENATE("B",$A$2+4," - ",Zdroj!$AW$15))</f>
        <v/>
      </c>
      <c r="D3123" s="81" t="str">
        <f ca="1">IF(C3123="","",CONCATENATE(OFFSET(Zdroj!AW$16,A3113-1,0)))</f>
        <v/>
      </c>
      <c r="E3123" s="35" t="str">
        <f ca="1">IF(C3123="","",OFFSET(Zdroj!AX$16,A3113-1,0))</f>
        <v/>
      </c>
      <c r="F3123" s="450"/>
      <c r="G3123" s="451"/>
    </row>
    <row r="3124" spans="1:7" x14ac:dyDescent="0.25">
      <c r="B3124" s="449"/>
      <c r="C3124" s="83" t="str">
        <f ca="1">IF(OFFSET(Zdroj!AY$16,A3113-1,0)=0,"",CONCATENATE("B",$A$2+5," - ",Zdroj!$AY$15))</f>
        <v/>
      </c>
      <c r="D3124" s="81" t="str">
        <f ca="1">IF(C3124="","",CONCATENATE(OFFSET(Zdroj!AY$16,A3113-1,0)))</f>
        <v/>
      </c>
      <c r="E3124" s="35" t="str">
        <f ca="1">IF(C3124="","",OFFSET(Zdroj!AZ$16,A3113-1,0))</f>
        <v/>
      </c>
      <c r="F3124" s="450"/>
      <c r="G3124" s="451"/>
    </row>
    <row r="3125" spans="1:7" x14ac:dyDescent="0.25">
      <c r="B3125" s="449"/>
      <c r="C3125" s="83" t="str">
        <f ca="1">IF(OFFSET(Zdroj!BA$16,A3113-1,0)=0,"",CONCATENATE("B",$A$2+6," - ",Zdroj!$BA$15))</f>
        <v/>
      </c>
      <c r="D3125" s="81" t="str">
        <f ca="1">IF(C3125="","",CONCATENATE(OFFSET(Zdroj!BA$16,A3113-1,0)))</f>
        <v/>
      </c>
      <c r="E3125" s="35" t="str">
        <f ca="1">IF(C3125="","",OFFSET(Zdroj!BB$16,A3113-1,0))</f>
        <v/>
      </c>
      <c r="F3125" s="450"/>
      <c r="G3125" s="451"/>
    </row>
    <row r="3126" spans="1:7" x14ac:dyDescent="0.25">
      <c r="B3126" s="449"/>
      <c r="C3126" s="83" t="str">
        <f ca="1">IF(OFFSET(Zdroj!BC$16,A3113-1,0)=0,"",CONCATENATE("B",$A$2+7," - ",Zdroj!$BC$15))</f>
        <v/>
      </c>
      <c r="D3126" s="81" t="str">
        <f ca="1">IF(C3126="","",CONCATENATE(OFFSET(Zdroj!BC$16,A3113-1,0)))</f>
        <v/>
      </c>
      <c r="E3126" s="35" t="str">
        <f ca="1">IF(C3126="","",OFFSET(Zdroj!BD$16,A3113-1,0))</f>
        <v/>
      </c>
      <c r="F3126" s="450"/>
      <c r="G3126" s="451"/>
    </row>
    <row r="3127" spans="1:7" x14ac:dyDescent="0.25">
      <c r="B3127" s="449"/>
      <c r="C3127" s="83" t="str">
        <f ca="1">IF(OFFSET(Zdroj!BE$16,A3113-1,0)=0,"",CONCATENATE("B",$A$2+8," - ",Zdroj!$BE$15))</f>
        <v/>
      </c>
      <c r="D3127" s="81" t="str">
        <f ca="1">IF(C3127="","",CONCATENATE(OFFSET(Zdroj!BE$16,A3113-1,0)))</f>
        <v/>
      </c>
      <c r="E3127" s="35" t="str">
        <f ca="1">IF(C3127="","",OFFSET(Zdroj!BF$16,A3113-1,0))</f>
        <v/>
      </c>
      <c r="F3127" s="450"/>
      <c r="G3127" s="451"/>
    </row>
    <row r="3128" spans="1:7" x14ac:dyDescent="0.25">
      <c r="B3128" s="449"/>
      <c r="C3128" s="83" t="str">
        <f ca="1">IF(OFFSET(Zdroj!BG$16,A3113-1,0)=0,"",CONCATENATE("C",$A$2," - ",Zdroj!$BG$15))</f>
        <v/>
      </c>
      <c r="D3128" s="81" t="str">
        <f ca="1">IF(C3128="","",CONCATENATE(OFFSET(Zdroj!BG$16,A3113-1,0)))</f>
        <v/>
      </c>
      <c r="E3128" s="35" t="str">
        <f ca="1">IF(C3128="","",OFFSET(Zdroj!BH$16,A3113-1,0))</f>
        <v/>
      </c>
      <c r="F3128" s="450" t="str">
        <f t="shared" ref="F3128" ca="1" si="727">IF(SUM(E3128:E3129)=0,"",SUM(E3128:E3129))</f>
        <v/>
      </c>
      <c r="G3128" s="451"/>
    </row>
    <row r="3129" spans="1:7" x14ac:dyDescent="0.25">
      <c r="B3129" s="449"/>
      <c r="C3129" s="83" t="str">
        <f ca="1">IF(OFFSET(Zdroj!BI$16,A3113-1,0)=0,"",CONCATENATE("C",$A$2+1," - ",Zdroj!$BI$15))</f>
        <v/>
      </c>
      <c r="D3129" s="81" t="str">
        <f ca="1">IF(C3129="","",CONCATENATE(OFFSET(Zdroj!BI$16,A3113-1,0)))</f>
        <v/>
      </c>
      <c r="E3129" s="35" t="str">
        <f ca="1">IF(C3129="","",OFFSET(Zdroj!BJ$16,A3113-1,0))</f>
        <v/>
      </c>
      <c r="F3129" s="450"/>
      <c r="G3129" s="451"/>
    </row>
    <row r="3130" spans="1:7" x14ac:dyDescent="0.25">
      <c r="A3130">
        <f>SUM((ROW()+15)/17)</f>
        <v>185</v>
      </c>
      <c r="B3130" s="449" t="str">
        <f ca="1">IF(OFFSET(Zdroj!$B$16,A3130-1,0)&gt;0,CONCATENATE(A3130,"
","___ ","
",OFFSET(Zdroj!$B$16,A3130-1,0)),"")</f>
        <v/>
      </c>
      <c r="C3130" s="83" t="str">
        <f ca="1">IF(OFFSET(Zdroj!AI$16,A3130-1,0)=0,"",CONCATENATE("A",$A$2," - ",Zdroj!$AI$15))</f>
        <v/>
      </c>
      <c r="D3130" s="81" t="str">
        <f ca="1">IF(C3130="","",CONCATENATE(OFFSET(Zdroj!AI$16,A3130-1,0)," - ",OFFSET(Zdroj!BK$16,A3130-1,0)))</f>
        <v/>
      </c>
      <c r="E3130" s="35" t="str">
        <f ca="1">IF(C3130="","",OFFSET(Zdroj!BL$16,A3130-1,0))</f>
        <v/>
      </c>
      <c r="F3130" s="450" t="str">
        <f t="shared" ref="F3130" ca="1" si="728">IF(SUM(E3130:E3135)=0,"",SUM(E3130:E3135))</f>
        <v/>
      </c>
      <c r="G3130" s="451" t="str">
        <f t="shared" ref="G3130" ca="1" si="729">IF(SUM(E3130:E3146)=0,"",SUM(E3130:E3146))</f>
        <v/>
      </c>
    </row>
    <row r="3131" spans="1:7" x14ac:dyDescent="0.25">
      <c r="B3131" s="449"/>
      <c r="C3131" s="83" t="str">
        <f ca="1">IF(OFFSET(Zdroj!AJ$16,A3130-1,0)=0,"",CONCATENATE("A",$A$2+1," - ",Zdroj!$AJ$15))</f>
        <v/>
      </c>
      <c r="D3131" s="81" t="str">
        <f ca="1">IF(C3131="","",CONCATENATE(OFFSET(Zdroj!AJ$16,A3130-1,0)," - ",OFFSET(Zdroj!BM$16,A3130-1,0)))</f>
        <v/>
      </c>
      <c r="E3131" s="35" t="str">
        <f ca="1">IF(C3131="","",OFFSET(Zdroj!BN$16,A3130-1,0))</f>
        <v/>
      </c>
      <c r="F3131" s="450"/>
      <c r="G3131" s="451"/>
    </row>
    <row r="3132" spans="1:7" x14ac:dyDescent="0.25">
      <c r="B3132" s="449"/>
      <c r="C3132" s="83" t="str">
        <f ca="1">IF(OFFSET(Zdroj!AK$16,A3130-1,0)=0,"",CONCATENATE("A",$A$2+2," - ",Zdroj!$AK$15))</f>
        <v/>
      </c>
      <c r="D3132" s="81" t="str">
        <f ca="1">IF(C3132="","",CONCATENATE(OFFSET(Zdroj!AK$16,A3130-1,0)," - ",OFFSET(Zdroj!BO$16,A3130-1,0)))</f>
        <v/>
      </c>
      <c r="E3132" s="35" t="str">
        <f ca="1">IF(C3132="","",OFFSET(Zdroj!BP$16,A3130-1,0))</f>
        <v/>
      </c>
      <c r="F3132" s="450"/>
      <c r="G3132" s="451"/>
    </row>
    <row r="3133" spans="1:7" x14ac:dyDescent="0.25">
      <c r="B3133" s="449"/>
      <c r="C3133" s="83" t="str">
        <f ca="1">IF(OFFSET(Zdroj!AL$16,A3130-1,0)=0,"",CONCATENATE("A",$A$2+3," - ",Zdroj!$AL$15))</f>
        <v/>
      </c>
      <c r="D3133" s="81" t="str">
        <f ca="1">IF(C3133="","",CONCATENATE(OFFSET(Zdroj!AL$16,A3130-1,0)," - ",OFFSET(Zdroj!BQ$16,A3130-1,0)))</f>
        <v/>
      </c>
      <c r="E3133" s="35" t="str">
        <f ca="1">IF(C3133="","",OFFSET(Zdroj!BR$16,A3130-1,0))</f>
        <v/>
      </c>
      <c r="F3133" s="450"/>
      <c r="G3133" s="451"/>
    </row>
    <row r="3134" spans="1:7" x14ac:dyDescent="0.25">
      <c r="B3134" s="449"/>
      <c r="C3134" s="83" t="str">
        <f ca="1">IF(OFFSET(Zdroj!AM$16,A3130-1,0)=0,"",CONCATENATE("A",$A$2+4," - ",Zdroj!$AM$15))</f>
        <v/>
      </c>
      <c r="D3134" s="81" t="str">
        <f ca="1">IF(C3134="","",CONCATENATE(OFFSET(Zdroj!AM$16,A3130-1,0)," - ",OFFSET(Zdroj!BS$16,A3130-1,0)))</f>
        <v/>
      </c>
      <c r="E3134" s="35" t="str">
        <f ca="1">IF(C3134="","",OFFSET(Zdroj!BT$16,A3130-1,0))</f>
        <v/>
      </c>
      <c r="F3134" s="450"/>
      <c r="G3134" s="451"/>
    </row>
    <row r="3135" spans="1:7" x14ac:dyDescent="0.25">
      <c r="B3135" s="449"/>
      <c r="C3135" s="83" t="str">
        <f ca="1">IF(OFFSET(Zdroj!AN$16,A3130-1,0)=0,"",CONCATENATE("A",$A$2+5," - ",Zdroj!$AN$15))</f>
        <v/>
      </c>
      <c r="D3135" s="81" t="str">
        <f ca="1">IF(C3135="","",CONCATENATE(OFFSET(Zdroj!AN$16,A3130-1,0)," - ",OFFSET(Zdroj!BU$16,A3130-1,0)))</f>
        <v/>
      </c>
      <c r="E3135" s="35" t="str">
        <f ca="1">IF(C3135="","",OFFSET(Zdroj!BV$16,A3130-1,0))</f>
        <v/>
      </c>
      <c r="F3135" s="450"/>
      <c r="G3135" s="451"/>
    </row>
    <row r="3136" spans="1:7" x14ac:dyDescent="0.25">
      <c r="B3136" s="449"/>
      <c r="C3136" s="83" t="str">
        <f ca="1">IF(OFFSET(Zdroj!AO$16,A3130-1,0)=0,"",CONCATENATE("B",$A$2," - ",Zdroj!$AO$15))</f>
        <v/>
      </c>
      <c r="D3136" s="81" t="str">
        <f ca="1">IF(C3136="","",CONCATENATE(OFFSET(Zdroj!AO$16,A3130-1,0)))</f>
        <v/>
      </c>
      <c r="E3136" s="35" t="str">
        <f ca="1">IF(C3136="","",OFFSET(Zdroj!AP$16,A3130-1,0))</f>
        <v/>
      </c>
      <c r="F3136" s="450" t="str">
        <f t="shared" ref="F3136" ca="1" si="730">IF(SUM(E3136:E3144)=0,"",SUM(E3136:E3144))</f>
        <v/>
      </c>
      <c r="G3136" s="451"/>
    </row>
    <row r="3137" spans="1:7" x14ac:dyDescent="0.25">
      <c r="B3137" s="449"/>
      <c r="C3137" s="83" t="str">
        <f ca="1">IF(OFFSET(Zdroj!AQ$16,A3130-1,0)=0,"",CONCATENATE("B",$A$2+1," - ",Zdroj!$AQ$15))</f>
        <v/>
      </c>
      <c r="D3137" s="81" t="str">
        <f ca="1">IF(C3137="","",CONCATENATE(OFFSET(Zdroj!AQ$16,A3130-1,0)))</f>
        <v/>
      </c>
      <c r="E3137" s="35" t="str">
        <f ca="1">IF(C3137="","",OFFSET(Zdroj!AR$16,A3130-1,0))</f>
        <v/>
      </c>
      <c r="F3137" s="450"/>
      <c r="G3137" s="451"/>
    </row>
    <row r="3138" spans="1:7" x14ac:dyDescent="0.25">
      <c r="B3138" s="449"/>
      <c r="C3138" s="83" t="str">
        <f ca="1">IF(OFFSET(Zdroj!AS$16,A3130-1,0)=0,"",CONCATENATE("B",$A$2+2," - ",Zdroj!$AS$15))</f>
        <v/>
      </c>
      <c r="D3138" s="81" t="str">
        <f ca="1">IF(C3138="","",CONCATENATE(OFFSET(Zdroj!AS$16,A3130-1,0)))</f>
        <v/>
      </c>
      <c r="E3138" s="35" t="str">
        <f ca="1">IF(C3138="","",OFFSET(Zdroj!AT$16,A3130-1,0))</f>
        <v/>
      </c>
      <c r="F3138" s="450"/>
      <c r="G3138" s="451"/>
    </row>
    <row r="3139" spans="1:7" x14ac:dyDescent="0.25">
      <c r="B3139" s="449"/>
      <c r="C3139" s="83" t="str">
        <f ca="1">IF(OFFSET(Zdroj!AU$16,A3130-1,0)=0,"",CONCATENATE("B",$A$2+3," - ",Zdroj!$AU$15))</f>
        <v/>
      </c>
      <c r="D3139" s="81" t="str">
        <f ca="1">IF(C3139="","",CONCATENATE(OFFSET(Zdroj!AU$16,A3130-1,0)))</f>
        <v/>
      </c>
      <c r="E3139" s="35" t="str">
        <f ca="1">IF(C3139="","",OFFSET(Zdroj!AV$16,A3130-1,0))</f>
        <v/>
      </c>
      <c r="F3139" s="450"/>
      <c r="G3139" s="451"/>
    </row>
    <row r="3140" spans="1:7" x14ac:dyDescent="0.25">
      <c r="B3140" s="449"/>
      <c r="C3140" s="83" t="str">
        <f ca="1">IF(OFFSET(Zdroj!AW$16,A3130-1,0)=0,"",CONCATENATE("B",$A$2+4," - ",Zdroj!$AW$15))</f>
        <v/>
      </c>
      <c r="D3140" s="81" t="str">
        <f ca="1">IF(C3140="","",CONCATENATE(OFFSET(Zdroj!AW$16,A3130-1,0)))</f>
        <v/>
      </c>
      <c r="E3140" s="35" t="str">
        <f ca="1">IF(C3140="","",OFFSET(Zdroj!AX$16,A3130-1,0))</f>
        <v/>
      </c>
      <c r="F3140" s="450"/>
      <c r="G3140" s="451"/>
    </row>
    <row r="3141" spans="1:7" x14ac:dyDescent="0.25">
      <c r="B3141" s="449"/>
      <c r="C3141" s="83" t="str">
        <f ca="1">IF(OFFSET(Zdroj!AY$16,A3130-1,0)=0,"",CONCATENATE("B",$A$2+5," - ",Zdroj!$AY$15))</f>
        <v/>
      </c>
      <c r="D3141" s="81" t="str">
        <f ca="1">IF(C3141="","",CONCATENATE(OFFSET(Zdroj!AY$16,A3130-1,0)))</f>
        <v/>
      </c>
      <c r="E3141" s="35" t="str">
        <f ca="1">IF(C3141="","",OFFSET(Zdroj!AZ$16,A3130-1,0))</f>
        <v/>
      </c>
      <c r="F3141" s="450"/>
      <c r="G3141" s="451"/>
    </row>
    <row r="3142" spans="1:7" x14ac:dyDescent="0.25">
      <c r="B3142" s="449"/>
      <c r="C3142" s="83" t="str">
        <f ca="1">IF(OFFSET(Zdroj!BA$16,A3130-1,0)=0,"",CONCATENATE("B",$A$2+6," - ",Zdroj!$BA$15))</f>
        <v/>
      </c>
      <c r="D3142" s="81" t="str">
        <f ca="1">IF(C3142="","",CONCATENATE(OFFSET(Zdroj!BA$16,A3130-1,0)))</f>
        <v/>
      </c>
      <c r="E3142" s="35" t="str">
        <f ca="1">IF(C3142="","",OFFSET(Zdroj!BB$16,A3130-1,0))</f>
        <v/>
      </c>
      <c r="F3142" s="450"/>
      <c r="G3142" s="451"/>
    </row>
    <row r="3143" spans="1:7" x14ac:dyDescent="0.25">
      <c r="B3143" s="449"/>
      <c r="C3143" s="83" t="str">
        <f ca="1">IF(OFFSET(Zdroj!BC$16,A3130-1,0)=0,"",CONCATENATE("B",$A$2+7," - ",Zdroj!$BC$15))</f>
        <v/>
      </c>
      <c r="D3143" s="81" t="str">
        <f ca="1">IF(C3143="","",CONCATENATE(OFFSET(Zdroj!BC$16,A3130-1,0)))</f>
        <v/>
      </c>
      <c r="E3143" s="35" t="str">
        <f ca="1">IF(C3143="","",OFFSET(Zdroj!BD$16,A3130-1,0))</f>
        <v/>
      </c>
      <c r="F3143" s="450"/>
      <c r="G3143" s="451"/>
    </row>
    <row r="3144" spans="1:7" x14ac:dyDescent="0.25">
      <c r="B3144" s="449"/>
      <c r="C3144" s="83" t="str">
        <f ca="1">IF(OFFSET(Zdroj!BE$16,A3130-1,0)=0,"",CONCATENATE("B",$A$2+8," - ",Zdroj!$BE$15))</f>
        <v/>
      </c>
      <c r="D3144" s="81" t="str">
        <f ca="1">IF(C3144="","",CONCATENATE(OFFSET(Zdroj!BE$16,A3130-1,0)))</f>
        <v/>
      </c>
      <c r="E3144" s="35" t="str">
        <f ca="1">IF(C3144="","",OFFSET(Zdroj!BF$16,A3130-1,0))</f>
        <v/>
      </c>
      <c r="F3144" s="450"/>
      <c r="G3144" s="451"/>
    </row>
    <row r="3145" spans="1:7" x14ac:dyDescent="0.25">
      <c r="B3145" s="449"/>
      <c r="C3145" s="83" t="str">
        <f ca="1">IF(OFFSET(Zdroj!BG$16,A3130-1,0)=0,"",CONCATENATE("C",$A$2," - ",Zdroj!$BG$15))</f>
        <v/>
      </c>
      <c r="D3145" s="81" t="str">
        <f ca="1">IF(C3145="","",CONCATENATE(OFFSET(Zdroj!BG$16,A3130-1,0)))</f>
        <v/>
      </c>
      <c r="E3145" s="35" t="str">
        <f ca="1">IF(C3145="","",OFFSET(Zdroj!BH$16,A3130-1,0))</f>
        <v/>
      </c>
      <c r="F3145" s="450" t="str">
        <f t="shared" ref="F3145" ca="1" si="731">IF(SUM(E3145:E3146)=0,"",SUM(E3145:E3146))</f>
        <v/>
      </c>
      <c r="G3145" s="451"/>
    </row>
    <row r="3146" spans="1:7" x14ac:dyDescent="0.25">
      <c r="B3146" s="449"/>
      <c r="C3146" s="83" t="str">
        <f ca="1">IF(OFFSET(Zdroj!BI$16,A3130-1,0)=0,"",CONCATENATE("C",$A$2+1," - ",Zdroj!$BI$15))</f>
        <v/>
      </c>
      <c r="D3146" s="81" t="str">
        <f ca="1">IF(C3146="","",CONCATENATE(OFFSET(Zdroj!BI$16,A3130-1,0)))</f>
        <v/>
      </c>
      <c r="E3146" s="35" t="str">
        <f ca="1">IF(C3146="","",OFFSET(Zdroj!BJ$16,A3130-1,0))</f>
        <v/>
      </c>
      <c r="F3146" s="450"/>
      <c r="G3146" s="451"/>
    </row>
    <row r="3147" spans="1:7" x14ac:dyDescent="0.25">
      <c r="A3147">
        <f>SUM((ROW()+15)/17)</f>
        <v>186</v>
      </c>
      <c r="B3147" s="449" t="str">
        <f ca="1">IF(OFFSET(Zdroj!$B$16,A3147-1,0)&gt;0,CONCATENATE(A3147,"
","___ ","
",OFFSET(Zdroj!$B$16,A3147-1,0)),"")</f>
        <v/>
      </c>
      <c r="C3147" s="83" t="str">
        <f ca="1">IF(OFFSET(Zdroj!AI$16,A3147-1,0)=0,"",CONCATENATE("A",$A$2," - ",Zdroj!$AI$15))</f>
        <v/>
      </c>
      <c r="D3147" s="81" t="str">
        <f ca="1">IF(C3147="","",CONCATENATE(OFFSET(Zdroj!AI$16,A3147-1,0)," - ",OFFSET(Zdroj!BK$16,A3147-1,0)))</f>
        <v/>
      </c>
      <c r="E3147" s="35" t="str">
        <f ca="1">IF(C3147="","",OFFSET(Zdroj!BL$16,A3147-1,0))</f>
        <v/>
      </c>
      <c r="F3147" s="450" t="str">
        <f t="shared" ref="F3147" ca="1" si="732">IF(SUM(E3147:E3152)=0,"",SUM(E3147:E3152))</f>
        <v/>
      </c>
      <c r="G3147" s="451" t="str">
        <f t="shared" ref="G3147" ca="1" si="733">IF(SUM(E3147:E3163)=0,"",SUM(E3147:E3163))</f>
        <v/>
      </c>
    </row>
    <row r="3148" spans="1:7" x14ac:dyDescent="0.25">
      <c r="B3148" s="449"/>
      <c r="C3148" s="83" t="str">
        <f ca="1">IF(OFFSET(Zdroj!AJ$16,A3147-1,0)=0,"",CONCATENATE("A",$A$2+1," - ",Zdroj!$AJ$15))</f>
        <v/>
      </c>
      <c r="D3148" s="81" t="str">
        <f ca="1">IF(C3148="","",CONCATENATE(OFFSET(Zdroj!AJ$16,A3147-1,0)," - ",OFFSET(Zdroj!BM$16,A3147-1,0)))</f>
        <v/>
      </c>
      <c r="E3148" s="35" t="str">
        <f ca="1">IF(C3148="","",OFFSET(Zdroj!BN$16,A3147-1,0))</f>
        <v/>
      </c>
      <c r="F3148" s="450"/>
      <c r="G3148" s="451"/>
    </row>
    <row r="3149" spans="1:7" x14ac:dyDescent="0.25">
      <c r="B3149" s="449"/>
      <c r="C3149" s="83" t="str">
        <f ca="1">IF(OFFSET(Zdroj!AK$16,A3147-1,0)=0,"",CONCATENATE("A",$A$2+2," - ",Zdroj!$AK$15))</f>
        <v/>
      </c>
      <c r="D3149" s="81" t="str">
        <f ca="1">IF(C3149="","",CONCATENATE(OFFSET(Zdroj!AK$16,A3147-1,0)," - ",OFFSET(Zdroj!BO$16,A3147-1,0)))</f>
        <v/>
      </c>
      <c r="E3149" s="35" t="str">
        <f ca="1">IF(C3149="","",OFFSET(Zdroj!BP$16,A3147-1,0))</f>
        <v/>
      </c>
      <c r="F3149" s="450"/>
      <c r="G3149" s="451"/>
    </row>
    <row r="3150" spans="1:7" x14ac:dyDescent="0.25">
      <c r="B3150" s="449"/>
      <c r="C3150" s="83" t="str">
        <f ca="1">IF(OFFSET(Zdroj!AL$16,A3147-1,0)=0,"",CONCATENATE("A",$A$2+3," - ",Zdroj!$AL$15))</f>
        <v/>
      </c>
      <c r="D3150" s="81" t="str">
        <f ca="1">IF(C3150="","",CONCATENATE(OFFSET(Zdroj!AL$16,A3147-1,0)," - ",OFFSET(Zdroj!BQ$16,A3147-1,0)))</f>
        <v/>
      </c>
      <c r="E3150" s="35" t="str">
        <f ca="1">IF(C3150="","",OFFSET(Zdroj!BR$16,A3147-1,0))</f>
        <v/>
      </c>
      <c r="F3150" s="450"/>
      <c r="G3150" s="451"/>
    </row>
    <row r="3151" spans="1:7" x14ac:dyDescent="0.25">
      <c r="B3151" s="449"/>
      <c r="C3151" s="83" t="str">
        <f ca="1">IF(OFFSET(Zdroj!AM$16,A3147-1,0)=0,"",CONCATENATE("A",$A$2+4," - ",Zdroj!$AM$15))</f>
        <v/>
      </c>
      <c r="D3151" s="81" t="str">
        <f ca="1">IF(C3151="","",CONCATENATE(OFFSET(Zdroj!AM$16,A3147-1,0)," - ",OFFSET(Zdroj!BS$16,A3147-1,0)))</f>
        <v/>
      </c>
      <c r="E3151" s="35" t="str">
        <f ca="1">IF(C3151="","",OFFSET(Zdroj!BT$16,A3147-1,0))</f>
        <v/>
      </c>
      <c r="F3151" s="450"/>
      <c r="G3151" s="451"/>
    </row>
    <row r="3152" spans="1:7" x14ac:dyDescent="0.25">
      <c r="B3152" s="449"/>
      <c r="C3152" s="83" t="str">
        <f ca="1">IF(OFFSET(Zdroj!AN$16,A3147-1,0)=0,"",CONCATENATE("A",$A$2+5," - ",Zdroj!$AN$15))</f>
        <v/>
      </c>
      <c r="D3152" s="81" t="str">
        <f ca="1">IF(C3152="","",CONCATENATE(OFFSET(Zdroj!AN$16,A3147-1,0)," - ",OFFSET(Zdroj!BU$16,A3147-1,0)))</f>
        <v/>
      </c>
      <c r="E3152" s="35" t="str">
        <f ca="1">IF(C3152="","",OFFSET(Zdroj!BV$16,A3147-1,0))</f>
        <v/>
      </c>
      <c r="F3152" s="450"/>
      <c r="G3152" s="451"/>
    </row>
    <row r="3153" spans="1:7" x14ac:dyDescent="0.25">
      <c r="B3153" s="449"/>
      <c r="C3153" s="83" t="str">
        <f ca="1">IF(OFFSET(Zdroj!AO$16,A3147-1,0)=0,"",CONCATENATE("B",$A$2," - ",Zdroj!$AO$15))</f>
        <v/>
      </c>
      <c r="D3153" s="81" t="str">
        <f ca="1">IF(C3153="","",CONCATENATE(OFFSET(Zdroj!AO$16,A3147-1,0)))</f>
        <v/>
      </c>
      <c r="E3153" s="35" t="str">
        <f ca="1">IF(C3153="","",OFFSET(Zdroj!AP$16,A3147-1,0))</f>
        <v/>
      </c>
      <c r="F3153" s="450" t="str">
        <f t="shared" ref="F3153" ca="1" si="734">IF(SUM(E3153:E3161)=0,"",SUM(E3153:E3161))</f>
        <v/>
      </c>
      <c r="G3153" s="451"/>
    </row>
    <row r="3154" spans="1:7" x14ac:dyDescent="0.25">
      <c r="B3154" s="449"/>
      <c r="C3154" s="83" t="str">
        <f ca="1">IF(OFFSET(Zdroj!AQ$16,A3147-1,0)=0,"",CONCATENATE("B",$A$2+1," - ",Zdroj!$AQ$15))</f>
        <v/>
      </c>
      <c r="D3154" s="81" t="str">
        <f ca="1">IF(C3154="","",CONCATENATE(OFFSET(Zdroj!AQ$16,A3147-1,0)))</f>
        <v/>
      </c>
      <c r="E3154" s="35" t="str">
        <f ca="1">IF(C3154="","",OFFSET(Zdroj!AR$16,A3147-1,0))</f>
        <v/>
      </c>
      <c r="F3154" s="450"/>
      <c r="G3154" s="451"/>
    </row>
    <row r="3155" spans="1:7" x14ac:dyDescent="0.25">
      <c r="B3155" s="449"/>
      <c r="C3155" s="83" t="str">
        <f ca="1">IF(OFFSET(Zdroj!AS$16,A3147-1,0)=0,"",CONCATENATE("B",$A$2+2," - ",Zdroj!$AS$15))</f>
        <v/>
      </c>
      <c r="D3155" s="81" t="str">
        <f ca="1">IF(C3155="","",CONCATENATE(OFFSET(Zdroj!AS$16,A3147-1,0)))</f>
        <v/>
      </c>
      <c r="E3155" s="35" t="str">
        <f ca="1">IF(C3155="","",OFFSET(Zdroj!AT$16,A3147-1,0))</f>
        <v/>
      </c>
      <c r="F3155" s="450"/>
      <c r="G3155" s="451"/>
    </row>
    <row r="3156" spans="1:7" x14ac:dyDescent="0.25">
      <c r="B3156" s="449"/>
      <c r="C3156" s="83" t="str">
        <f ca="1">IF(OFFSET(Zdroj!AU$16,A3147-1,0)=0,"",CONCATENATE("B",$A$2+3," - ",Zdroj!$AU$15))</f>
        <v/>
      </c>
      <c r="D3156" s="81" t="str">
        <f ca="1">IF(C3156="","",CONCATENATE(OFFSET(Zdroj!AU$16,A3147-1,0)))</f>
        <v/>
      </c>
      <c r="E3156" s="35" t="str">
        <f ca="1">IF(C3156="","",OFFSET(Zdroj!AV$16,A3147-1,0))</f>
        <v/>
      </c>
      <c r="F3156" s="450"/>
      <c r="G3156" s="451"/>
    </row>
    <row r="3157" spans="1:7" x14ac:dyDescent="0.25">
      <c r="B3157" s="449"/>
      <c r="C3157" s="83" t="str">
        <f ca="1">IF(OFFSET(Zdroj!AW$16,A3147-1,0)=0,"",CONCATENATE("B",$A$2+4," - ",Zdroj!$AW$15))</f>
        <v/>
      </c>
      <c r="D3157" s="81" t="str">
        <f ca="1">IF(C3157="","",CONCATENATE(OFFSET(Zdroj!AW$16,A3147-1,0)))</f>
        <v/>
      </c>
      <c r="E3157" s="35" t="str">
        <f ca="1">IF(C3157="","",OFFSET(Zdroj!AX$16,A3147-1,0))</f>
        <v/>
      </c>
      <c r="F3157" s="450"/>
      <c r="G3157" s="451"/>
    </row>
    <row r="3158" spans="1:7" x14ac:dyDescent="0.25">
      <c r="B3158" s="449"/>
      <c r="C3158" s="83" t="str">
        <f ca="1">IF(OFFSET(Zdroj!AY$16,A3147-1,0)=0,"",CONCATENATE("B",$A$2+5," - ",Zdroj!$AY$15))</f>
        <v/>
      </c>
      <c r="D3158" s="81" t="str">
        <f ca="1">IF(C3158="","",CONCATENATE(OFFSET(Zdroj!AY$16,A3147-1,0)))</f>
        <v/>
      </c>
      <c r="E3158" s="35" t="str">
        <f ca="1">IF(C3158="","",OFFSET(Zdroj!AZ$16,A3147-1,0))</f>
        <v/>
      </c>
      <c r="F3158" s="450"/>
      <c r="G3158" s="451"/>
    </row>
    <row r="3159" spans="1:7" x14ac:dyDescent="0.25">
      <c r="B3159" s="449"/>
      <c r="C3159" s="83" t="str">
        <f ca="1">IF(OFFSET(Zdroj!BA$16,A3147-1,0)=0,"",CONCATENATE("B",$A$2+6," - ",Zdroj!$BA$15))</f>
        <v/>
      </c>
      <c r="D3159" s="81" t="str">
        <f ca="1">IF(C3159="","",CONCATENATE(OFFSET(Zdroj!BA$16,A3147-1,0)))</f>
        <v/>
      </c>
      <c r="E3159" s="35" t="str">
        <f ca="1">IF(C3159="","",OFFSET(Zdroj!BB$16,A3147-1,0))</f>
        <v/>
      </c>
      <c r="F3159" s="450"/>
      <c r="G3159" s="451"/>
    </row>
    <row r="3160" spans="1:7" x14ac:dyDescent="0.25">
      <c r="B3160" s="449"/>
      <c r="C3160" s="83" t="str">
        <f ca="1">IF(OFFSET(Zdroj!BC$16,A3147-1,0)=0,"",CONCATENATE("B",$A$2+7," - ",Zdroj!$BC$15))</f>
        <v/>
      </c>
      <c r="D3160" s="81" t="str">
        <f ca="1">IF(C3160="","",CONCATENATE(OFFSET(Zdroj!BC$16,A3147-1,0)))</f>
        <v/>
      </c>
      <c r="E3160" s="35" t="str">
        <f ca="1">IF(C3160="","",OFFSET(Zdroj!BD$16,A3147-1,0))</f>
        <v/>
      </c>
      <c r="F3160" s="450"/>
      <c r="G3160" s="451"/>
    </row>
    <row r="3161" spans="1:7" x14ac:dyDescent="0.25">
      <c r="B3161" s="449"/>
      <c r="C3161" s="83" t="str">
        <f ca="1">IF(OFFSET(Zdroj!BE$16,A3147-1,0)=0,"",CONCATENATE("B",$A$2+8," - ",Zdroj!$BE$15))</f>
        <v/>
      </c>
      <c r="D3161" s="81" t="str">
        <f ca="1">IF(C3161="","",CONCATENATE(OFFSET(Zdroj!BE$16,A3147-1,0)))</f>
        <v/>
      </c>
      <c r="E3161" s="35" t="str">
        <f ca="1">IF(C3161="","",OFFSET(Zdroj!BF$16,A3147-1,0))</f>
        <v/>
      </c>
      <c r="F3161" s="450"/>
      <c r="G3161" s="451"/>
    </row>
    <row r="3162" spans="1:7" x14ac:dyDescent="0.25">
      <c r="B3162" s="449"/>
      <c r="C3162" s="83" t="str">
        <f ca="1">IF(OFFSET(Zdroj!BG$16,A3147-1,0)=0,"",CONCATENATE("C",$A$2," - ",Zdroj!$BG$15))</f>
        <v/>
      </c>
      <c r="D3162" s="81" t="str">
        <f ca="1">IF(C3162="","",CONCATENATE(OFFSET(Zdroj!BG$16,A3147-1,0)))</f>
        <v/>
      </c>
      <c r="E3162" s="35" t="str">
        <f ca="1">IF(C3162="","",OFFSET(Zdroj!BH$16,A3147-1,0))</f>
        <v/>
      </c>
      <c r="F3162" s="450" t="str">
        <f t="shared" ref="F3162" ca="1" si="735">IF(SUM(E3162:E3163)=0,"",SUM(E3162:E3163))</f>
        <v/>
      </c>
      <c r="G3162" s="451"/>
    </row>
    <row r="3163" spans="1:7" x14ac:dyDescent="0.25">
      <c r="B3163" s="449"/>
      <c r="C3163" s="83" t="str">
        <f ca="1">IF(OFFSET(Zdroj!BI$16,A3147-1,0)=0,"",CONCATENATE("C",$A$2+1," - ",Zdroj!$BI$15))</f>
        <v/>
      </c>
      <c r="D3163" s="81" t="str">
        <f ca="1">IF(C3163="","",CONCATENATE(OFFSET(Zdroj!BI$16,A3147-1,0)))</f>
        <v/>
      </c>
      <c r="E3163" s="35" t="str">
        <f ca="1">IF(C3163="","",OFFSET(Zdroj!BJ$16,A3147-1,0))</f>
        <v/>
      </c>
      <c r="F3163" s="450"/>
      <c r="G3163" s="451"/>
    </row>
    <row r="3164" spans="1:7" x14ac:dyDescent="0.25">
      <c r="A3164">
        <f>SUM((ROW()+15)/17)</f>
        <v>187</v>
      </c>
      <c r="B3164" s="449" t="str">
        <f ca="1">IF(OFFSET(Zdroj!$B$16,A3164-1,0)&gt;0,CONCATENATE(A3164,"
","___ ","
",OFFSET(Zdroj!$B$16,A3164-1,0)),"")</f>
        <v/>
      </c>
      <c r="C3164" s="83" t="str">
        <f ca="1">IF(OFFSET(Zdroj!AI$16,A3164-1,0)=0,"",CONCATENATE("A",$A$2," - ",Zdroj!$AI$15))</f>
        <v/>
      </c>
      <c r="D3164" s="81" t="str">
        <f ca="1">IF(C3164="","",CONCATENATE(OFFSET(Zdroj!AI$16,A3164-1,0)," - ",OFFSET(Zdroj!BK$16,A3164-1,0)))</f>
        <v/>
      </c>
      <c r="E3164" s="35" t="str">
        <f ca="1">IF(C3164="","",OFFSET(Zdroj!BL$16,A3164-1,0))</f>
        <v/>
      </c>
      <c r="F3164" s="450" t="str">
        <f t="shared" ref="F3164" ca="1" si="736">IF(SUM(E3164:E3169)=0,"",SUM(E3164:E3169))</f>
        <v/>
      </c>
      <c r="G3164" s="451" t="str">
        <f t="shared" ref="G3164" ca="1" si="737">IF(SUM(E3164:E3180)=0,"",SUM(E3164:E3180))</f>
        <v/>
      </c>
    </row>
    <row r="3165" spans="1:7" x14ac:dyDescent="0.25">
      <c r="B3165" s="449"/>
      <c r="C3165" s="83" t="str">
        <f ca="1">IF(OFFSET(Zdroj!AJ$16,A3164-1,0)=0,"",CONCATENATE("A",$A$2+1," - ",Zdroj!$AJ$15))</f>
        <v/>
      </c>
      <c r="D3165" s="81" t="str">
        <f ca="1">IF(C3165="","",CONCATENATE(OFFSET(Zdroj!AJ$16,A3164-1,0)," - ",OFFSET(Zdroj!BM$16,A3164-1,0)))</f>
        <v/>
      </c>
      <c r="E3165" s="35" t="str">
        <f ca="1">IF(C3165="","",OFFSET(Zdroj!BN$16,A3164-1,0))</f>
        <v/>
      </c>
      <c r="F3165" s="450"/>
      <c r="G3165" s="451"/>
    </row>
    <row r="3166" spans="1:7" x14ac:dyDescent="0.25">
      <c r="B3166" s="449"/>
      <c r="C3166" s="83" t="str">
        <f ca="1">IF(OFFSET(Zdroj!AK$16,A3164-1,0)=0,"",CONCATENATE("A",$A$2+2," - ",Zdroj!$AK$15))</f>
        <v/>
      </c>
      <c r="D3166" s="81" t="str">
        <f ca="1">IF(C3166="","",CONCATENATE(OFFSET(Zdroj!AK$16,A3164-1,0)," - ",OFFSET(Zdroj!BO$16,A3164-1,0)))</f>
        <v/>
      </c>
      <c r="E3166" s="35" t="str">
        <f ca="1">IF(C3166="","",OFFSET(Zdroj!BP$16,A3164-1,0))</f>
        <v/>
      </c>
      <c r="F3166" s="450"/>
      <c r="G3166" s="451"/>
    </row>
    <row r="3167" spans="1:7" x14ac:dyDescent="0.25">
      <c r="B3167" s="449"/>
      <c r="C3167" s="83" t="str">
        <f ca="1">IF(OFFSET(Zdroj!AL$16,A3164-1,0)=0,"",CONCATENATE("A",$A$2+3," - ",Zdroj!$AL$15))</f>
        <v/>
      </c>
      <c r="D3167" s="81" t="str">
        <f ca="1">IF(C3167="","",CONCATENATE(OFFSET(Zdroj!AL$16,A3164-1,0)," - ",OFFSET(Zdroj!BQ$16,A3164-1,0)))</f>
        <v/>
      </c>
      <c r="E3167" s="35" t="str">
        <f ca="1">IF(C3167="","",OFFSET(Zdroj!BR$16,A3164-1,0))</f>
        <v/>
      </c>
      <c r="F3167" s="450"/>
      <c r="G3167" s="451"/>
    </row>
    <row r="3168" spans="1:7" x14ac:dyDescent="0.25">
      <c r="B3168" s="449"/>
      <c r="C3168" s="83" t="str">
        <f ca="1">IF(OFFSET(Zdroj!AM$16,A3164-1,0)=0,"",CONCATENATE("A",$A$2+4," - ",Zdroj!$AM$15))</f>
        <v/>
      </c>
      <c r="D3168" s="81" t="str">
        <f ca="1">IF(C3168="","",CONCATENATE(OFFSET(Zdroj!AM$16,A3164-1,0)," - ",OFFSET(Zdroj!BS$16,A3164-1,0)))</f>
        <v/>
      </c>
      <c r="E3168" s="35" t="str">
        <f ca="1">IF(C3168="","",OFFSET(Zdroj!BT$16,A3164-1,0))</f>
        <v/>
      </c>
      <c r="F3168" s="450"/>
      <c r="G3168" s="451"/>
    </row>
    <row r="3169" spans="1:7" x14ac:dyDescent="0.25">
      <c r="B3169" s="449"/>
      <c r="C3169" s="83" t="str">
        <f ca="1">IF(OFFSET(Zdroj!AN$16,A3164-1,0)=0,"",CONCATENATE("A",$A$2+5," - ",Zdroj!$AN$15))</f>
        <v/>
      </c>
      <c r="D3169" s="81" t="str">
        <f ca="1">IF(C3169="","",CONCATENATE(OFFSET(Zdroj!AN$16,A3164-1,0)," - ",OFFSET(Zdroj!BU$16,A3164-1,0)))</f>
        <v/>
      </c>
      <c r="E3169" s="35" t="str">
        <f ca="1">IF(C3169="","",OFFSET(Zdroj!BV$16,A3164-1,0))</f>
        <v/>
      </c>
      <c r="F3169" s="450"/>
      <c r="G3169" s="451"/>
    </row>
    <row r="3170" spans="1:7" x14ac:dyDescent="0.25">
      <c r="B3170" s="449"/>
      <c r="C3170" s="83" t="str">
        <f ca="1">IF(OFFSET(Zdroj!AO$16,A3164-1,0)=0,"",CONCATENATE("B",$A$2," - ",Zdroj!$AO$15))</f>
        <v/>
      </c>
      <c r="D3170" s="81" t="str">
        <f ca="1">IF(C3170="","",CONCATENATE(OFFSET(Zdroj!AO$16,A3164-1,0)))</f>
        <v/>
      </c>
      <c r="E3170" s="35" t="str">
        <f ca="1">IF(C3170="","",OFFSET(Zdroj!AP$16,A3164-1,0))</f>
        <v/>
      </c>
      <c r="F3170" s="450" t="str">
        <f t="shared" ref="F3170" ca="1" si="738">IF(SUM(E3170:E3178)=0,"",SUM(E3170:E3178))</f>
        <v/>
      </c>
      <c r="G3170" s="451"/>
    </row>
    <row r="3171" spans="1:7" x14ac:dyDescent="0.25">
      <c r="B3171" s="449"/>
      <c r="C3171" s="83" t="str">
        <f ca="1">IF(OFFSET(Zdroj!AQ$16,A3164-1,0)=0,"",CONCATENATE("B",$A$2+1," - ",Zdroj!$AQ$15))</f>
        <v/>
      </c>
      <c r="D3171" s="81" t="str">
        <f ca="1">IF(C3171="","",CONCATENATE(OFFSET(Zdroj!AQ$16,A3164-1,0)))</f>
        <v/>
      </c>
      <c r="E3171" s="35" t="str">
        <f ca="1">IF(C3171="","",OFFSET(Zdroj!AR$16,A3164-1,0))</f>
        <v/>
      </c>
      <c r="F3171" s="450"/>
      <c r="G3171" s="451"/>
    </row>
    <row r="3172" spans="1:7" x14ac:dyDescent="0.25">
      <c r="B3172" s="449"/>
      <c r="C3172" s="83" t="str">
        <f ca="1">IF(OFFSET(Zdroj!AS$16,A3164-1,0)=0,"",CONCATENATE("B",$A$2+2," - ",Zdroj!$AS$15))</f>
        <v/>
      </c>
      <c r="D3172" s="81" t="str">
        <f ca="1">IF(C3172="","",CONCATENATE(OFFSET(Zdroj!AS$16,A3164-1,0)))</f>
        <v/>
      </c>
      <c r="E3172" s="35" t="str">
        <f ca="1">IF(C3172="","",OFFSET(Zdroj!AT$16,A3164-1,0))</f>
        <v/>
      </c>
      <c r="F3172" s="450"/>
      <c r="G3172" s="451"/>
    </row>
    <row r="3173" spans="1:7" x14ac:dyDescent="0.25">
      <c r="B3173" s="449"/>
      <c r="C3173" s="83" t="str">
        <f ca="1">IF(OFFSET(Zdroj!AU$16,A3164-1,0)=0,"",CONCATENATE("B",$A$2+3," - ",Zdroj!$AU$15))</f>
        <v/>
      </c>
      <c r="D3173" s="81" t="str">
        <f ca="1">IF(C3173="","",CONCATENATE(OFFSET(Zdroj!AU$16,A3164-1,0)))</f>
        <v/>
      </c>
      <c r="E3173" s="35" t="str">
        <f ca="1">IF(C3173="","",OFFSET(Zdroj!AV$16,A3164-1,0))</f>
        <v/>
      </c>
      <c r="F3173" s="450"/>
      <c r="G3173" s="451"/>
    </row>
    <row r="3174" spans="1:7" x14ac:dyDescent="0.25">
      <c r="B3174" s="449"/>
      <c r="C3174" s="83" t="str">
        <f ca="1">IF(OFFSET(Zdroj!AW$16,A3164-1,0)=0,"",CONCATENATE("B",$A$2+4," - ",Zdroj!$AW$15))</f>
        <v/>
      </c>
      <c r="D3174" s="81" t="str">
        <f ca="1">IF(C3174="","",CONCATENATE(OFFSET(Zdroj!AW$16,A3164-1,0)))</f>
        <v/>
      </c>
      <c r="E3174" s="35" t="str">
        <f ca="1">IF(C3174="","",OFFSET(Zdroj!AX$16,A3164-1,0))</f>
        <v/>
      </c>
      <c r="F3174" s="450"/>
      <c r="G3174" s="451"/>
    </row>
    <row r="3175" spans="1:7" x14ac:dyDescent="0.25">
      <c r="B3175" s="449"/>
      <c r="C3175" s="83" t="str">
        <f ca="1">IF(OFFSET(Zdroj!AY$16,A3164-1,0)=0,"",CONCATENATE("B",$A$2+5," - ",Zdroj!$AY$15))</f>
        <v/>
      </c>
      <c r="D3175" s="81" t="str">
        <f ca="1">IF(C3175="","",CONCATENATE(OFFSET(Zdroj!AY$16,A3164-1,0)))</f>
        <v/>
      </c>
      <c r="E3175" s="35" t="str">
        <f ca="1">IF(C3175="","",OFFSET(Zdroj!AZ$16,A3164-1,0))</f>
        <v/>
      </c>
      <c r="F3175" s="450"/>
      <c r="G3175" s="451"/>
    </row>
    <row r="3176" spans="1:7" x14ac:dyDescent="0.25">
      <c r="B3176" s="449"/>
      <c r="C3176" s="83" t="str">
        <f ca="1">IF(OFFSET(Zdroj!BA$16,A3164-1,0)=0,"",CONCATENATE("B",$A$2+6," - ",Zdroj!$BA$15))</f>
        <v/>
      </c>
      <c r="D3176" s="81" t="str">
        <f ca="1">IF(C3176="","",CONCATENATE(OFFSET(Zdroj!BA$16,A3164-1,0)))</f>
        <v/>
      </c>
      <c r="E3176" s="35" t="str">
        <f ca="1">IF(C3176="","",OFFSET(Zdroj!BB$16,A3164-1,0))</f>
        <v/>
      </c>
      <c r="F3176" s="450"/>
      <c r="G3176" s="451"/>
    </row>
    <row r="3177" spans="1:7" x14ac:dyDescent="0.25">
      <c r="B3177" s="449"/>
      <c r="C3177" s="83" t="str">
        <f ca="1">IF(OFFSET(Zdroj!BC$16,A3164-1,0)=0,"",CONCATENATE("B",$A$2+7," - ",Zdroj!$BC$15))</f>
        <v/>
      </c>
      <c r="D3177" s="81" t="str">
        <f ca="1">IF(C3177="","",CONCATENATE(OFFSET(Zdroj!BC$16,A3164-1,0)))</f>
        <v/>
      </c>
      <c r="E3177" s="35" t="str">
        <f ca="1">IF(C3177="","",OFFSET(Zdroj!BD$16,A3164-1,0))</f>
        <v/>
      </c>
      <c r="F3177" s="450"/>
      <c r="G3177" s="451"/>
    </row>
    <row r="3178" spans="1:7" x14ac:dyDescent="0.25">
      <c r="B3178" s="449"/>
      <c r="C3178" s="83" t="str">
        <f ca="1">IF(OFFSET(Zdroj!BE$16,A3164-1,0)=0,"",CONCATENATE("B",$A$2+8," - ",Zdroj!$BE$15))</f>
        <v/>
      </c>
      <c r="D3178" s="81" t="str">
        <f ca="1">IF(C3178="","",CONCATENATE(OFFSET(Zdroj!BE$16,A3164-1,0)))</f>
        <v/>
      </c>
      <c r="E3178" s="35" t="str">
        <f ca="1">IF(C3178="","",OFFSET(Zdroj!BF$16,A3164-1,0))</f>
        <v/>
      </c>
      <c r="F3178" s="450"/>
      <c r="G3178" s="451"/>
    </row>
    <row r="3179" spans="1:7" x14ac:dyDescent="0.25">
      <c r="B3179" s="449"/>
      <c r="C3179" s="83" t="str">
        <f ca="1">IF(OFFSET(Zdroj!BG$16,A3164-1,0)=0,"",CONCATENATE("C",$A$2," - ",Zdroj!$BG$15))</f>
        <v/>
      </c>
      <c r="D3179" s="81" t="str">
        <f ca="1">IF(C3179="","",CONCATENATE(OFFSET(Zdroj!BG$16,A3164-1,0)))</f>
        <v/>
      </c>
      <c r="E3179" s="35" t="str">
        <f ca="1">IF(C3179="","",OFFSET(Zdroj!BH$16,A3164-1,0))</f>
        <v/>
      </c>
      <c r="F3179" s="450" t="str">
        <f t="shared" ref="F3179" ca="1" si="739">IF(SUM(E3179:E3180)=0,"",SUM(E3179:E3180))</f>
        <v/>
      </c>
      <c r="G3179" s="451"/>
    </row>
    <row r="3180" spans="1:7" x14ac:dyDescent="0.25">
      <c r="B3180" s="449"/>
      <c r="C3180" s="83" t="str">
        <f ca="1">IF(OFFSET(Zdroj!BI$16,A3164-1,0)=0,"",CONCATENATE("C",$A$2+1," - ",Zdroj!$BI$15))</f>
        <v/>
      </c>
      <c r="D3180" s="81" t="str">
        <f ca="1">IF(C3180="","",CONCATENATE(OFFSET(Zdroj!BI$16,A3164-1,0)))</f>
        <v/>
      </c>
      <c r="E3180" s="35" t="str">
        <f ca="1">IF(C3180="","",OFFSET(Zdroj!BJ$16,A3164-1,0))</f>
        <v/>
      </c>
      <c r="F3180" s="450"/>
      <c r="G3180" s="451"/>
    </row>
    <row r="3181" spans="1:7" x14ac:dyDescent="0.25">
      <c r="A3181">
        <f>SUM((ROW()+15)/17)</f>
        <v>188</v>
      </c>
      <c r="B3181" s="449" t="str">
        <f ca="1">IF(OFFSET(Zdroj!$B$16,A3181-1,0)&gt;0,CONCATENATE(A3181,"
","___ ","
",OFFSET(Zdroj!$B$16,A3181-1,0)),"")</f>
        <v/>
      </c>
      <c r="C3181" s="83" t="str">
        <f ca="1">IF(OFFSET(Zdroj!AI$16,A3181-1,0)=0,"",CONCATENATE("A",$A$2," - ",Zdroj!$AI$15))</f>
        <v/>
      </c>
      <c r="D3181" s="81" t="str">
        <f ca="1">IF(C3181="","",CONCATENATE(OFFSET(Zdroj!AI$16,A3181-1,0)," - ",OFFSET(Zdroj!BK$16,A3181-1,0)))</f>
        <v/>
      </c>
      <c r="E3181" s="35" t="str">
        <f ca="1">IF(C3181="","",OFFSET(Zdroj!BL$16,A3181-1,0))</f>
        <v/>
      </c>
      <c r="F3181" s="450" t="str">
        <f t="shared" ref="F3181" ca="1" si="740">IF(SUM(E3181:E3186)=0,"",SUM(E3181:E3186))</f>
        <v/>
      </c>
      <c r="G3181" s="451" t="str">
        <f t="shared" ref="G3181" ca="1" si="741">IF(SUM(E3181:E3197)=0,"",SUM(E3181:E3197))</f>
        <v/>
      </c>
    </row>
    <row r="3182" spans="1:7" x14ac:dyDescent="0.25">
      <c r="B3182" s="449"/>
      <c r="C3182" s="83" t="str">
        <f ca="1">IF(OFFSET(Zdroj!AJ$16,A3181-1,0)=0,"",CONCATENATE("A",$A$2+1," - ",Zdroj!$AJ$15))</f>
        <v/>
      </c>
      <c r="D3182" s="81" t="str">
        <f ca="1">IF(C3182="","",CONCATENATE(OFFSET(Zdroj!AJ$16,A3181-1,0)," - ",OFFSET(Zdroj!BM$16,A3181-1,0)))</f>
        <v/>
      </c>
      <c r="E3182" s="35" t="str">
        <f ca="1">IF(C3182="","",OFFSET(Zdroj!BN$16,A3181-1,0))</f>
        <v/>
      </c>
      <c r="F3182" s="450"/>
      <c r="G3182" s="451"/>
    </row>
    <row r="3183" spans="1:7" x14ac:dyDescent="0.25">
      <c r="B3183" s="449"/>
      <c r="C3183" s="83" t="str">
        <f ca="1">IF(OFFSET(Zdroj!AK$16,A3181-1,0)=0,"",CONCATENATE("A",$A$2+2," - ",Zdroj!$AK$15))</f>
        <v/>
      </c>
      <c r="D3183" s="81" t="str">
        <f ca="1">IF(C3183="","",CONCATENATE(OFFSET(Zdroj!AK$16,A3181-1,0)," - ",OFFSET(Zdroj!BO$16,A3181-1,0)))</f>
        <v/>
      </c>
      <c r="E3183" s="35" t="str">
        <f ca="1">IF(C3183="","",OFFSET(Zdroj!BP$16,A3181-1,0))</f>
        <v/>
      </c>
      <c r="F3183" s="450"/>
      <c r="G3183" s="451"/>
    </row>
    <row r="3184" spans="1:7" x14ac:dyDescent="0.25">
      <c r="B3184" s="449"/>
      <c r="C3184" s="83" t="str">
        <f ca="1">IF(OFFSET(Zdroj!AL$16,A3181-1,0)=0,"",CONCATENATE("A",$A$2+3," - ",Zdroj!$AL$15))</f>
        <v/>
      </c>
      <c r="D3184" s="81" t="str">
        <f ca="1">IF(C3184="","",CONCATENATE(OFFSET(Zdroj!AL$16,A3181-1,0)," - ",OFFSET(Zdroj!BQ$16,A3181-1,0)))</f>
        <v/>
      </c>
      <c r="E3184" s="35" t="str">
        <f ca="1">IF(C3184="","",OFFSET(Zdroj!BR$16,A3181-1,0))</f>
        <v/>
      </c>
      <c r="F3184" s="450"/>
      <c r="G3184" s="451"/>
    </row>
    <row r="3185" spans="1:7" x14ac:dyDescent="0.25">
      <c r="B3185" s="449"/>
      <c r="C3185" s="83" t="str">
        <f ca="1">IF(OFFSET(Zdroj!AM$16,A3181-1,0)=0,"",CONCATENATE("A",$A$2+4," - ",Zdroj!$AM$15))</f>
        <v/>
      </c>
      <c r="D3185" s="81" t="str">
        <f ca="1">IF(C3185="","",CONCATENATE(OFFSET(Zdroj!AM$16,A3181-1,0)," - ",OFFSET(Zdroj!BS$16,A3181-1,0)))</f>
        <v/>
      </c>
      <c r="E3185" s="35" t="str">
        <f ca="1">IF(C3185="","",OFFSET(Zdroj!BT$16,A3181-1,0))</f>
        <v/>
      </c>
      <c r="F3185" s="450"/>
      <c r="G3185" s="451"/>
    </row>
    <row r="3186" spans="1:7" x14ac:dyDescent="0.25">
      <c r="B3186" s="449"/>
      <c r="C3186" s="83" t="str">
        <f ca="1">IF(OFFSET(Zdroj!AN$16,A3181-1,0)=0,"",CONCATENATE("A",$A$2+5," - ",Zdroj!$AN$15))</f>
        <v/>
      </c>
      <c r="D3186" s="81" t="str">
        <f ca="1">IF(C3186="","",CONCATENATE(OFFSET(Zdroj!AN$16,A3181-1,0)," - ",OFFSET(Zdroj!BU$16,A3181-1,0)))</f>
        <v/>
      </c>
      <c r="E3186" s="35" t="str">
        <f ca="1">IF(C3186="","",OFFSET(Zdroj!BV$16,A3181-1,0))</f>
        <v/>
      </c>
      <c r="F3186" s="450"/>
      <c r="G3186" s="451"/>
    </row>
    <row r="3187" spans="1:7" x14ac:dyDescent="0.25">
      <c r="B3187" s="449"/>
      <c r="C3187" s="83" t="str">
        <f ca="1">IF(OFFSET(Zdroj!AO$16,A3181-1,0)=0,"",CONCATENATE("B",$A$2," - ",Zdroj!$AO$15))</f>
        <v/>
      </c>
      <c r="D3187" s="81" t="str">
        <f ca="1">IF(C3187="","",CONCATENATE(OFFSET(Zdroj!AO$16,A3181-1,0)))</f>
        <v/>
      </c>
      <c r="E3187" s="35" t="str">
        <f ca="1">IF(C3187="","",OFFSET(Zdroj!AP$16,A3181-1,0))</f>
        <v/>
      </c>
      <c r="F3187" s="450" t="str">
        <f t="shared" ref="F3187" ca="1" si="742">IF(SUM(E3187:E3195)=0,"",SUM(E3187:E3195))</f>
        <v/>
      </c>
      <c r="G3187" s="451"/>
    </row>
    <row r="3188" spans="1:7" x14ac:dyDescent="0.25">
      <c r="B3188" s="449"/>
      <c r="C3188" s="83" t="str">
        <f ca="1">IF(OFFSET(Zdroj!AQ$16,A3181-1,0)=0,"",CONCATENATE("B",$A$2+1," - ",Zdroj!$AQ$15))</f>
        <v/>
      </c>
      <c r="D3188" s="81" t="str">
        <f ca="1">IF(C3188="","",CONCATENATE(OFFSET(Zdroj!AQ$16,A3181-1,0)))</f>
        <v/>
      </c>
      <c r="E3188" s="35" t="str">
        <f ca="1">IF(C3188="","",OFFSET(Zdroj!AR$16,A3181-1,0))</f>
        <v/>
      </c>
      <c r="F3188" s="450"/>
      <c r="G3188" s="451"/>
    </row>
    <row r="3189" spans="1:7" x14ac:dyDescent="0.25">
      <c r="B3189" s="449"/>
      <c r="C3189" s="83" t="str">
        <f ca="1">IF(OFFSET(Zdroj!AS$16,A3181-1,0)=0,"",CONCATENATE("B",$A$2+2," - ",Zdroj!$AS$15))</f>
        <v/>
      </c>
      <c r="D3189" s="81" t="str">
        <f ca="1">IF(C3189="","",CONCATENATE(OFFSET(Zdroj!AS$16,A3181-1,0)))</f>
        <v/>
      </c>
      <c r="E3189" s="35" t="str">
        <f ca="1">IF(C3189="","",OFFSET(Zdroj!AT$16,A3181-1,0))</f>
        <v/>
      </c>
      <c r="F3189" s="450"/>
      <c r="G3189" s="451"/>
    </row>
    <row r="3190" spans="1:7" x14ac:dyDescent="0.25">
      <c r="B3190" s="449"/>
      <c r="C3190" s="83" t="str">
        <f ca="1">IF(OFFSET(Zdroj!AU$16,A3181-1,0)=0,"",CONCATENATE("B",$A$2+3," - ",Zdroj!$AU$15))</f>
        <v/>
      </c>
      <c r="D3190" s="81" t="str">
        <f ca="1">IF(C3190="","",CONCATENATE(OFFSET(Zdroj!AU$16,A3181-1,0)))</f>
        <v/>
      </c>
      <c r="E3190" s="35" t="str">
        <f ca="1">IF(C3190="","",OFFSET(Zdroj!AV$16,A3181-1,0))</f>
        <v/>
      </c>
      <c r="F3190" s="450"/>
      <c r="G3190" s="451"/>
    </row>
    <row r="3191" spans="1:7" x14ac:dyDescent="0.25">
      <c r="B3191" s="449"/>
      <c r="C3191" s="83" t="str">
        <f ca="1">IF(OFFSET(Zdroj!AW$16,A3181-1,0)=0,"",CONCATENATE("B",$A$2+4," - ",Zdroj!$AW$15))</f>
        <v/>
      </c>
      <c r="D3191" s="81" t="str">
        <f ca="1">IF(C3191="","",CONCATENATE(OFFSET(Zdroj!AW$16,A3181-1,0)))</f>
        <v/>
      </c>
      <c r="E3191" s="35" t="str">
        <f ca="1">IF(C3191="","",OFFSET(Zdroj!AX$16,A3181-1,0))</f>
        <v/>
      </c>
      <c r="F3191" s="450"/>
      <c r="G3191" s="451"/>
    </row>
    <row r="3192" spans="1:7" x14ac:dyDescent="0.25">
      <c r="B3192" s="449"/>
      <c r="C3192" s="83" t="str">
        <f ca="1">IF(OFFSET(Zdroj!AY$16,A3181-1,0)=0,"",CONCATENATE("B",$A$2+5," - ",Zdroj!$AY$15))</f>
        <v/>
      </c>
      <c r="D3192" s="81" t="str">
        <f ca="1">IF(C3192="","",CONCATENATE(OFFSET(Zdroj!AY$16,A3181-1,0)))</f>
        <v/>
      </c>
      <c r="E3192" s="35" t="str">
        <f ca="1">IF(C3192="","",OFFSET(Zdroj!AZ$16,A3181-1,0))</f>
        <v/>
      </c>
      <c r="F3192" s="450"/>
      <c r="G3192" s="451"/>
    </row>
    <row r="3193" spans="1:7" x14ac:dyDescent="0.25">
      <c r="B3193" s="449"/>
      <c r="C3193" s="83" t="str">
        <f ca="1">IF(OFFSET(Zdroj!BA$16,A3181-1,0)=0,"",CONCATENATE("B",$A$2+6," - ",Zdroj!$BA$15))</f>
        <v/>
      </c>
      <c r="D3193" s="81" t="str">
        <f ca="1">IF(C3193="","",CONCATENATE(OFFSET(Zdroj!BA$16,A3181-1,0)))</f>
        <v/>
      </c>
      <c r="E3193" s="35" t="str">
        <f ca="1">IF(C3193="","",OFFSET(Zdroj!BB$16,A3181-1,0))</f>
        <v/>
      </c>
      <c r="F3193" s="450"/>
      <c r="G3193" s="451"/>
    </row>
    <row r="3194" spans="1:7" x14ac:dyDescent="0.25">
      <c r="B3194" s="449"/>
      <c r="C3194" s="83" t="str">
        <f ca="1">IF(OFFSET(Zdroj!BC$16,A3181-1,0)=0,"",CONCATENATE("B",$A$2+7," - ",Zdroj!$BC$15))</f>
        <v/>
      </c>
      <c r="D3194" s="81" t="str">
        <f ca="1">IF(C3194="","",CONCATENATE(OFFSET(Zdroj!BC$16,A3181-1,0)))</f>
        <v/>
      </c>
      <c r="E3194" s="35" t="str">
        <f ca="1">IF(C3194="","",OFFSET(Zdroj!BD$16,A3181-1,0))</f>
        <v/>
      </c>
      <c r="F3194" s="450"/>
      <c r="G3194" s="451"/>
    </row>
    <row r="3195" spans="1:7" x14ac:dyDescent="0.25">
      <c r="B3195" s="449"/>
      <c r="C3195" s="83" t="str">
        <f ca="1">IF(OFFSET(Zdroj!BE$16,A3181-1,0)=0,"",CONCATENATE("B",$A$2+8," - ",Zdroj!$BE$15))</f>
        <v/>
      </c>
      <c r="D3195" s="81" t="str">
        <f ca="1">IF(C3195="","",CONCATENATE(OFFSET(Zdroj!BE$16,A3181-1,0)))</f>
        <v/>
      </c>
      <c r="E3195" s="35" t="str">
        <f ca="1">IF(C3195="","",OFFSET(Zdroj!BF$16,A3181-1,0))</f>
        <v/>
      </c>
      <c r="F3195" s="450"/>
      <c r="G3195" s="451"/>
    </row>
    <row r="3196" spans="1:7" x14ac:dyDescent="0.25">
      <c r="B3196" s="449"/>
      <c r="C3196" s="83" t="str">
        <f ca="1">IF(OFFSET(Zdroj!BG$16,A3181-1,0)=0,"",CONCATENATE("C",$A$2," - ",Zdroj!$BG$15))</f>
        <v/>
      </c>
      <c r="D3196" s="81" t="str">
        <f ca="1">IF(C3196="","",CONCATENATE(OFFSET(Zdroj!BG$16,A3181-1,0)))</f>
        <v/>
      </c>
      <c r="E3196" s="35" t="str">
        <f ca="1">IF(C3196="","",OFFSET(Zdroj!BH$16,A3181-1,0))</f>
        <v/>
      </c>
      <c r="F3196" s="450" t="str">
        <f t="shared" ref="F3196" ca="1" si="743">IF(SUM(E3196:E3197)=0,"",SUM(E3196:E3197))</f>
        <v/>
      </c>
      <c r="G3196" s="451"/>
    </row>
    <row r="3197" spans="1:7" x14ac:dyDescent="0.25">
      <c r="B3197" s="449"/>
      <c r="C3197" s="83" t="str">
        <f ca="1">IF(OFFSET(Zdroj!BI$16,A3181-1,0)=0,"",CONCATENATE("C",$A$2+1," - ",Zdroj!$BI$15))</f>
        <v/>
      </c>
      <c r="D3197" s="81" t="str">
        <f ca="1">IF(C3197="","",CONCATENATE(OFFSET(Zdroj!BI$16,A3181-1,0)))</f>
        <v/>
      </c>
      <c r="E3197" s="35" t="str">
        <f ca="1">IF(C3197="","",OFFSET(Zdroj!BJ$16,A3181-1,0))</f>
        <v/>
      </c>
      <c r="F3197" s="450"/>
      <c r="G3197" s="451"/>
    </row>
    <row r="3198" spans="1:7" x14ac:dyDescent="0.25">
      <c r="A3198">
        <f>SUM((ROW()+15)/17)</f>
        <v>189</v>
      </c>
      <c r="B3198" s="449" t="str">
        <f ca="1">IF(OFFSET(Zdroj!$B$16,A3198-1,0)&gt;0,CONCATENATE(A3198,"
","___ ","
",OFFSET(Zdroj!$B$16,A3198-1,0)),"")</f>
        <v/>
      </c>
      <c r="C3198" s="83" t="str">
        <f ca="1">IF(OFFSET(Zdroj!AI$16,A3198-1,0)=0,"",CONCATENATE("A",$A$2," - ",Zdroj!$AI$15))</f>
        <v/>
      </c>
      <c r="D3198" s="81" t="str">
        <f ca="1">IF(C3198="","",CONCATENATE(OFFSET(Zdroj!AI$16,A3198-1,0)," - ",OFFSET(Zdroj!BK$16,A3198-1,0)))</f>
        <v/>
      </c>
      <c r="E3198" s="35" t="str">
        <f ca="1">IF(C3198="","",OFFSET(Zdroj!BL$16,A3198-1,0))</f>
        <v/>
      </c>
      <c r="F3198" s="450" t="str">
        <f t="shared" ref="F3198" ca="1" si="744">IF(SUM(E3198:E3203)=0,"",SUM(E3198:E3203))</f>
        <v/>
      </c>
      <c r="G3198" s="451" t="str">
        <f t="shared" ref="G3198" ca="1" si="745">IF(SUM(E3198:E3214)=0,"",SUM(E3198:E3214))</f>
        <v/>
      </c>
    </row>
    <row r="3199" spans="1:7" x14ac:dyDescent="0.25">
      <c r="B3199" s="449"/>
      <c r="C3199" s="83" t="str">
        <f ca="1">IF(OFFSET(Zdroj!AJ$16,A3198-1,0)=0,"",CONCATENATE("A",$A$2+1," - ",Zdroj!$AJ$15))</f>
        <v/>
      </c>
      <c r="D3199" s="81" t="str">
        <f ca="1">IF(C3199="","",CONCATENATE(OFFSET(Zdroj!AJ$16,A3198-1,0)," - ",OFFSET(Zdroj!BM$16,A3198-1,0)))</f>
        <v/>
      </c>
      <c r="E3199" s="35" t="str">
        <f ca="1">IF(C3199="","",OFFSET(Zdroj!BN$16,A3198-1,0))</f>
        <v/>
      </c>
      <c r="F3199" s="450"/>
      <c r="G3199" s="451"/>
    </row>
    <row r="3200" spans="1:7" x14ac:dyDescent="0.25">
      <c r="B3200" s="449"/>
      <c r="C3200" s="83" t="str">
        <f ca="1">IF(OFFSET(Zdroj!AK$16,A3198-1,0)=0,"",CONCATENATE("A",$A$2+2," - ",Zdroj!$AK$15))</f>
        <v/>
      </c>
      <c r="D3200" s="81" t="str">
        <f ca="1">IF(C3200="","",CONCATENATE(OFFSET(Zdroj!AK$16,A3198-1,0)," - ",OFFSET(Zdroj!BO$16,A3198-1,0)))</f>
        <v/>
      </c>
      <c r="E3200" s="35" t="str">
        <f ca="1">IF(C3200="","",OFFSET(Zdroj!BP$16,A3198-1,0))</f>
        <v/>
      </c>
      <c r="F3200" s="450"/>
      <c r="G3200" s="451"/>
    </row>
    <row r="3201" spans="1:7" x14ac:dyDescent="0.25">
      <c r="B3201" s="449"/>
      <c r="C3201" s="83" t="str">
        <f ca="1">IF(OFFSET(Zdroj!AL$16,A3198-1,0)=0,"",CONCATENATE("A",$A$2+3," - ",Zdroj!$AL$15))</f>
        <v/>
      </c>
      <c r="D3201" s="81" t="str">
        <f ca="1">IF(C3201="","",CONCATENATE(OFFSET(Zdroj!AL$16,A3198-1,0)," - ",OFFSET(Zdroj!BQ$16,A3198-1,0)))</f>
        <v/>
      </c>
      <c r="E3201" s="35" t="str">
        <f ca="1">IF(C3201="","",OFFSET(Zdroj!BR$16,A3198-1,0))</f>
        <v/>
      </c>
      <c r="F3201" s="450"/>
      <c r="G3201" s="451"/>
    </row>
    <row r="3202" spans="1:7" x14ac:dyDescent="0.25">
      <c r="B3202" s="449"/>
      <c r="C3202" s="83" t="str">
        <f ca="1">IF(OFFSET(Zdroj!AM$16,A3198-1,0)=0,"",CONCATENATE("A",$A$2+4," - ",Zdroj!$AM$15))</f>
        <v/>
      </c>
      <c r="D3202" s="81" t="str">
        <f ca="1">IF(C3202="","",CONCATENATE(OFFSET(Zdroj!AM$16,A3198-1,0)," - ",OFFSET(Zdroj!BS$16,A3198-1,0)))</f>
        <v/>
      </c>
      <c r="E3202" s="35" t="str">
        <f ca="1">IF(C3202="","",OFFSET(Zdroj!BT$16,A3198-1,0))</f>
        <v/>
      </c>
      <c r="F3202" s="450"/>
      <c r="G3202" s="451"/>
    </row>
    <row r="3203" spans="1:7" x14ac:dyDescent="0.25">
      <c r="B3203" s="449"/>
      <c r="C3203" s="83" t="str">
        <f ca="1">IF(OFFSET(Zdroj!AN$16,A3198-1,0)=0,"",CONCATENATE("A",$A$2+5," - ",Zdroj!$AN$15))</f>
        <v/>
      </c>
      <c r="D3203" s="81" t="str">
        <f ca="1">IF(C3203="","",CONCATENATE(OFFSET(Zdroj!AN$16,A3198-1,0)," - ",OFFSET(Zdroj!BU$16,A3198-1,0)))</f>
        <v/>
      </c>
      <c r="E3203" s="35" t="str">
        <f ca="1">IF(C3203="","",OFFSET(Zdroj!BV$16,A3198-1,0))</f>
        <v/>
      </c>
      <c r="F3203" s="450"/>
      <c r="G3203" s="451"/>
    </row>
    <row r="3204" spans="1:7" x14ac:dyDescent="0.25">
      <c r="B3204" s="449"/>
      <c r="C3204" s="83" t="str">
        <f ca="1">IF(OFFSET(Zdroj!AO$16,A3198-1,0)=0,"",CONCATENATE("B",$A$2," - ",Zdroj!$AO$15))</f>
        <v/>
      </c>
      <c r="D3204" s="81" t="str">
        <f ca="1">IF(C3204="","",CONCATENATE(OFFSET(Zdroj!AO$16,A3198-1,0)))</f>
        <v/>
      </c>
      <c r="E3204" s="35" t="str">
        <f ca="1">IF(C3204="","",OFFSET(Zdroj!AP$16,A3198-1,0))</f>
        <v/>
      </c>
      <c r="F3204" s="450" t="str">
        <f t="shared" ref="F3204" ca="1" si="746">IF(SUM(E3204:E3212)=0,"",SUM(E3204:E3212))</f>
        <v/>
      </c>
      <c r="G3204" s="451"/>
    </row>
    <row r="3205" spans="1:7" x14ac:dyDescent="0.25">
      <c r="B3205" s="449"/>
      <c r="C3205" s="83" t="str">
        <f ca="1">IF(OFFSET(Zdroj!AQ$16,A3198-1,0)=0,"",CONCATENATE("B",$A$2+1," - ",Zdroj!$AQ$15))</f>
        <v/>
      </c>
      <c r="D3205" s="81" t="str">
        <f ca="1">IF(C3205="","",CONCATENATE(OFFSET(Zdroj!AQ$16,A3198-1,0)))</f>
        <v/>
      </c>
      <c r="E3205" s="35" t="str">
        <f ca="1">IF(C3205="","",OFFSET(Zdroj!AR$16,A3198-1,0))</f>
        <v/>
      </c>
      <c r="F3205" s="450"/>
      <c r="G3205" s="451"/>
    </row>
    <row r="3206" spans="1:7" x14ac:dyDescent="0.25">
      <c r="B3206" s="449"/>
      <c r="C3206" s="83" t="str">
        <f ca="1">IF(OFFSET(Zdroj!AS$16,A3198-1,0)=0,"",CONCATENATE("B",$A$2+2," - ",Zdroj!$AS$15))</f>
        <v/>
      </c>
      <c r="D3206" s="81" t="str">
        <f ca="1">IF(C3206="","",CONCATENATE(OFFSET(Zdroj!AS$16,A3198-1,0)))</f>
        <v/>
      </c>
      <c r="E3206" s="35" t="str">
        <f ca="1">IF(C3206="","",OFFSET(Zdroj!AT$16,A3198-1,0))</f>
        <v/>
      </c>
      <c r="F3206" s="450"/>
      <c r="G3206" s="451"/>
    </row>
    <row r="3207" spans="1:7" x14ac:dyDescent="0.25">
      <c r="B3207" s="449"/>
      <c r="C3207" s="83" t="str">
        <f ca="1">IF(OFFSET(Zdroj!AU$16,A3198-1,0)=0,"",CONCATENATE("B",$A$2+3," - ",Zdroj!$AU$15))</f>
        <v/>
      </c>
      <c r="D3207" s="81" t="str">
        <f ca="1">IF(C3207="","",CONCATENATE(OFFSET(Zdroj!AU$16,A3198-1,0)))</f>
        <v/>
      </c>
      <c r="E3207" s="35" t="str">
        <f ca="1">IF(C3207="","",OFFSET(Zdroj!AV$16,A3198-1,0))</f>
        <v/>
      </c>
      <c r="F3207" s="450"/>
      <c r="G3207" s="451"/>
    </row>
    <row r="3208" spans="1:7" x14ac:dyDescent="0.25">
      <c r="B3208" s="449"/>
      <c r="C3208" s="83" t="str">
        <f ca="1">IF(OFFSET(Zdroj!AW$16,A3198-1,0)=0,"",CONCATENATE("B",$A$2+4," - ",Zdroj!$AW$15))</f>
        <v/>
      </c>
      <c r="D3208" s="81" t="str">
        <f ca="1">IF(C3208="","",CONCATENATE(OFFSET(Zdroj!AW$16,A3198-1,0)))</f>
        <v/>
      </c>
      <c r="E3208" s="35" t="str">
        <f ca="1">IF(C3208="","",OFFSET(Zdroj!AX$16,A3198-1,0))</f>
        <v/>
      </c>
      <c r="F3208" s="450"/>
      <c r="G3208" s="451"/>
    </row>
    <row r="3209" spans="1:7" x14ac:dyDescent="0.25">
      <c r="B3209" s="449"/>
      <c r="C3209" s="83" t="str">
        <f ca="1">IF(OFFSET(Zdroj!AY$16,A3198-1,0)=0,"",CONCATENATE("B",$A$2+5," - ",Zdroj!$AY$15))</f>
        <v/>
      </c>
      <c r="D3209" s="81" t="str">
        <f ca="1">IF(C3209="","",CONCATENATE(OFFSET(Zdroj!AY$16,A3198-1,0)))</f>
        <v/>
      </c>
      <c r="E3209" s="35" t="str">
        <f ca="1">IF(C3209="","",OFFSET(Zdroj!AZ$16,A3198-1,0))</f>
        <v/>
      </c>
      <c r="F3209" s="450"/>
      <c r="G3209" s="451"/>
    </row>
    <row r="3210" spans="1:7" x14ac:dyDescent="0.25">
      <c r="B3210" s="449"/>
      <c r="C3210" s="83" t="str">
        <f ca="1">IF(OFFSET(Zdroj!BA$16,A3198-1,0)=0,"",CONCATENATE("B",$A$2+6," - ",Zdroj!$BA$15))</f>
        <v/>
      </c>
      <c r="D3210" s="81" t="str">
        <f ca="1">IF(C3210="","",CONCATENATE(OFFSET(Zdroj!BA$16,A3198-1,0)))</f>
        <v/>
      </c>
      <c r="E3210" s="35" t="str">
        <f ca="1">IF(C3210="","",OFFSET(Zdroj!BB$16,A3198-1,0))</f>
        <v/>
      </c>
      <c r="F3210" s="450"/>
      <c r="G3210" s="451"/>
    </row>
    <row r="3211" spans="1:7" x14ac:dyDescent="0.25">
      <c r="B3211" s="449"/>
      <c r="C3211" s="83" t="str">
        <f ca="1">IF(OFFSET(Zdroj!BC$16,A3198-1,0)=0,"",CONCATENATE("B",$A$2+7," - ",Zdroj!$BC$15))</f>
        <v/>
      </c>
      <c r="D3211" s="81" t="str">
        <f ca="1">IF(C3211="","",CONCATENATE(OFFSET(Zdroj!BC$16,A3198-1,0)))</f>
        <v/>
      </c>
      <c r="E3211" s="35" t="str">
        <f ca="1">IF(C3211="","",OFFSET(Zdroj!BD$16,A3198-1,0))</f>
        <v/>
      </c>
      <c r="F3211" s="450"/>
      <c r="G3211" s="451"/>
    </row>
    <row r="3212" spans="1:7" x14ac:dyDescent="0.25">
      <c r="B3212" s="449"/>
      <c r="C3212" s="83" t="str">
        <f ca="1">IF(OFFSET(Zdroj!BE$16,A3198-1,0)=0,"",CONCATENATE("B",$A$2+8," - ",Zdroj!$BE$15))</f>
        <v/>
      </c>
      <c r="D3212" s="81" t="str">
        <f ca="1">IF(C3212="","",CONCATENATE(OFFSET(Zdroj!BE$16,A3198-1,0)))</f>
        <v/>
      </c>
      <c r="E3212" s="35" t="str">
        <f ca="1">IF(C3212="","",OFFSET(Zdroj!BF$16,A3198-1,0))</f>
        <v/>
      </c>
      <c r="F3212" s="450"/>
      <c r="G3212" s="451"/>
    </row>
    <row r="3213" spans="1:7" x14ac:dyDescent="0.25">
      <c r="B3213" s="449"/>
      <c r="C3213" s="83" t="str">
        <f ca="1">IF(OFFSET(Zdroj!BG$16,A3198-1,0)=0,"",CONCATENATE("C",$A$2," - ",Zdroj!$BG$15))</f>
        <v/>
      </c>
      <c r="D3213" s="81" t="str">
        <f ca="1">IF(C3213="","",CONCATENATE(OFFSET(Zdroj!BG$16,A3198-1,0)))</f>
        <v/>
      </c>
      <c r="E3213" s="35" t="str">
        <f ca="1">IF(C3213="","",OFFSET(Zdroj!BH$16,A3198-1,0))</f>
        <v/>
      </c>
      <c r="F3213" s="450" t="str">
        <f t="shared" ref="F3213" ca="1" si="747">IF(SUM(E3213:E3214)=0,"",SUM(E3213:E3214))</f>
        <v/>
      </c>
      <c r="G3213" s="451"/>
    </row>
    <row r="3214" spans="1:7" x14ac:dyDescent="0.25">
      <c r="B3214" s="449"/>
      <c r="C3214" s="83" t="str">
        <f ca="1">IF(OFFSET(Zdroj!BI$16,A3198-1,0)=0,"",CONCATENATE("C",$A$2+1," - ",Zdroj!$BI$15))</f>
        <v/>
      </c>
      <c r="D3214" s="81" t="str">
        <f ca="1">IF(C3214="","",CONCATENATE(OFFSET(Zdroj!BI$16,A3198-1,0)))</f>
        <v/>
      </c>
      <c r="E3214" s="35" t="str">
        <f ca="1">IF(C3214="","",OFFSET(Zdroj!BJ$16,A3198-1,0))</f>
        <v/>
      </c>
      <c r="F3214" s="450"/>
      <c r="G3214" s="451"/>
    </row>
    <row r="3215" spans="1:7" x14ac:dyDescent="0.25">
      <c r="A3215">
        <f>SUM((ROW()+15)/17)</f>
        <v>190</v>
      </c>
      <c r="B3215" s="449" t="str">
        <f ca="1">IF(OFFSET(Zdroj!$B$16,A3215-1,0)&gt;0,CONCATENATE(A3215,"
","___ ","
",OFFSET(Zdroj!$B$16,A3215-1,0)),"")</f>
        <v/>
      </c>
      <c r="C3215" s="83" t="str">
        <f ca="1">IF(OFFSET(Zdroj!AI$16,A3215-1,0)=0,"",CONCATENATE("A",$A$2," - ",Zdroj!$AI$15))</f>
        <v/>
      </c>
      <c r="D3215" s="81" t="str">
        <f ca="1">IF(C3215="","",CONCATENATE(OFFSET(Zdroj!AI$16,A3215-1,0)," - ",OFFSET(Zdroj!BK$16,A3215-1,0)))</f>
        <v/>
      </c>
      <c r="E3215" s="35" t="str">
        <f ca="1">IF(C3215="","",OFFSET(Zdroj!BL$16,A3215-1,0))</f>
        <v/>
      </c>
      <c r="F3215" s="450" t="str">
        <f t="shared" ref="F3215" ca="1" si="748">IF(SUM(E3215:E3220)=0,"",SUM(E3215:E3220))</f>
        <v/>
      </c>
      <c r="G3215" s="451" t="str">
        <f t="shared" ref="G3215" ca="1" si="749">IF(SUM(E3215:E3231)=0,"",SUM(E3215:E3231))</f>
        <v/>
      </c>
    </row>
    <row r="3216" spans="1:7" x14ac:dyDescent="0.25">
      <c r="B3216" s="449"/>
      <c r="C3216" s="83" t="str">
        <f ca="1">IF(OFFSET(Zdroj!AJ$16,A3215-1,0)=0,"",CONCATENATE("A",$A$2+1," - ",Zdroj!$AJ$15))</f>
        <v/>
      </c>
      <c r="D3216" s="81" t="str">
        <f ca="1">IF(C3216="","",CONCATENATE(OFFSET(Zdroj!AJ$16,A3215-1,0)," - ",OFFSET(Zdroj!BM$16,A3215-1,0)))</f>
        <v/>
      </c>
      <c r="E3216" s="35" t="str">
        <f ca="1">IF(C3216="","",OFFSET(Zdroj!BN$16,A3215-1,0))</f>
        <v/>
      </c>
      <c r="F3216" s="450"/>
      <c r="G3216" s="451"/>
    </row>
    <row r="3217" spans="1:7" x14ac:dyDescent="0.25">
      <c r="B3217" s="449"/>
      <c r="C3217" s="83" t="str">
        <f ca="1">IF(OFFSET(Zdroj!AK$16,A3215-1,0)=0,"",CONCATENATE("A",$A$2+2," - ",Zdroj!$AK$15))</f>
        <v/>
      </c>
      <c r="D3217" s="81" t="str">
        <f ca="1">IF(C3217="","",CONCATENATE(OFFSET(Zdroj!AK$16,A3215-1,0)," - ",OFFSET(Zdroj!BO$16,A3215-1,0)))</f>
        <v/>
      </c>
      <c r="E3217" s="35" t="str">
        <f ca="1">IF(C3217="","",OFFSET(Zdroj!BP$16,A3215-1,0))</f>
        <v/>
      </c>
      <c r="F3217" s="450"/>
      <c r="G3217" s="451"/>
    </row>
    <row r="3218" spans="1:7" x14ac:dyDescent="0.25">
      <c r="B3218" s="449"/>
      <c r="C3218" s="83" t="str">
        <f ca="1">IF(OFFSET(Zdroj!AL$16,A3215-1,0)=0,"",CONCATENATE("A",$A$2+3," - ",Zdroj!$AL$15))</f>
        <v/>
      </c>
      <c r="D3218" s="81" t="str">
        <f ca="1">IF(C3218="","",CONCATENATE(OFFSET(Zdroj!AL$16,A3215-1,0)," - ",OFFSET(Zdroj!BQ$16,A3215-1,0)))</f>
        <v/>
      </c>
      <c r="E3218" s="35" t="str">
        <f ca="1">IF(C3218="","",OFFSET(Zdroj!BR$16,A3215-1,0))</f>
        <v/>
      </c>
      <c r="F3218" s="450"/>
      <c r="G3218" s="451"/>
    </row>
    <row r="3219" spans="1:7" x14ac:dyDescent="0.25">
      <c r="B3219" s="449"/>
      <c r="C3219" s="83" t="str">
        <f ca="1">IF(OFFSET(Zdroj!AM$16,A3215-1,0)=0,"",CONCATENATE("A",$A$2+4," - ",Zdroj!$AM$15))</f>
        <v/>
      </c>
      <c r="D3219" s="81" t="str">
        <f ca="1">IF(C3219="","",CONCATENATE(OFFSET(Zdroj!AM$16,A3215-1,0)," - ",OFFSET(Zdroj!BS$16,A3215-1,0)))</f>
        <v/>
      </c>
      <c r="E3219" s="35" t="str">
        <f ca="1">IF(C3219="","",OFFSET(Zdroj!BT$16,A3215-1,0))</f>
        <v/>
      </c>
      <c r="F3219" s="450"/>
      <c r="G3219" s="451"/>
    </row>
    <row r="3220" spans="1:7" x14ac:dyDescent="0.25">
      <c r="B3220" s="449"/>
      <c r="C3220" s="83" t="str">
        <f ca="1">IF(OFFSET(Zdroj!AN$16,A3215-1,0)=0,"",CONCATENATE("A",$A$2+5," - ",Zdroj!$AN$15))</f>
        <v/>
      </c>
      <c r="D3220" s="81" t="str">
        <f ca="1">IF(C3220="","",CONCATENATE(OFFSET(Zdroj!AN$16,A3215-1,0)," - ",OFFSET(Zdroj!BU$16,A3215-1,0)))</f>
        <v/>
      </c>
      <c r="E3220" s="35" t="str">
        <f ca="1">IF(C3220="","",OFFSET(Zdroj!BV$16,A3215-1,0))</f>
        <v/>
      </c>
      <c r="F3220" s="450"/>
      <c r="G3220" s="451"/>
    </row>
    <row r="3221" spans="1:7" x14ac:dyDescent="0.25">
      <c r="B3221" s="449"/>
      <c r="C3221" s="83" t="str">
        <f ca="1">IF(OFFSET(Zdroj!AO$16,A3215-1,0)=0,"",CONCATENATE("B",$A$2," - ",Zdroj!$AO$15))</f>
        <v/>
      </c>
      <c r="D3221" s="81" t="str">
        <f ca="1">IF(C3221="","",CONCATENATE(OFFSET(Zdroj!AO$16,A3215-1,0)))</f>
        <v/>
      </c>
      <c r="E3221" s="35" t="str">
        <f ca="1">IF(C3221="","",OFFSET(Zdroj!AP$16,A3215-1,0))</f>
        <v/>
      </c>
      <c r="F3221" s="450" t="str">
        <f t="shared" ref="F3221" ca="1" si="750">IF(SUM(E3221:E3229)=0,"",SUM(E3221:E3229))</f>
        <v/>
      </c>
      <c r="G3221" s="451"/>
    </row>
    <row r="3222" spans="1:7" x14ac:dyDescent="0.25">
      <c r="B3222" s="449"/>
      <c r="C3222" s="83" t="str">
        <f ca="1">IF(OFFSET(Zdroj!AQ$16,A3215-1,0)=0,"",CONCATENATE("B",$A$2+1," - ",Zdroj!$AQ$15))</f>
        <v/>
      </c>
      <c r="D3222" s="81" t="str">
        <f ca="1">IF(C3222="","",CONCATENATE(OFFSET(Zdroj!AQ$16,A3215-1,0)))</f>
        <v/>
      </c>
      <c r="E3222" s="35" t="str">
        <f ca="1">IF(C3222="","",OFFSET(Zdroj!AR$16,A3215-1,0))</f>
        <v/>
      </c>
      <c r="F3222" s="450"/>
      <c r="G3222" s="451"/>
    </row>
    <row r="3223" spans="1:7" x14ac:dyDescent="0.25">
      <c r="B3223" s="449"/>
      <c r="C3223" s="83" t="str">
        <f ca="1">IF(OFFSET(Zdroj!AS$16,A3215-1,0)=0,"",CONCATENATE("B",$A$2+2," - ",Zdroj!$AS$15))</f>
        <v/>
      </c>
      <c r="D3223" s="81" t="str">
        <f ca="1">IF(C3223="","",CONCATENATE(OFFSET(Zdroj!AS$16,A3215-1,0)))</f>
        <v/>
      </c>
      <c r="E3223" s="35" t="str">
        <f ca="1">IF(C3223="","",OFFSET(Zdroj!AT$16,A3215-1,0))</f>
        <v/>
      </c>
      <c r="F3223" s="450"/>
      <c r="G3223" s="451"/>
    </row>
    <row r="3224" spans="1:7" x14ac:dyDescent="0.25">
      <c r="B3224" s="449"/>
      <c r="C3224" s="83" t="str">
        <f ca="1">IF(OFFSET(Zdroj!AU$16,A3215-1,0)=0,"",CONCATENATE("B",$A$2+3," - ",Zdroj!$AU$15))</f>
        <v/>
      </c>
      <c r="D3224" s="81" t="str">
        <f ca="1">IF(C3224="","",CONCATENATE(OFFSET(Zdroj!AU$16,A3215-1,0)))</f>
        <v/>
      </c>
      <c r="E3224" s="35" t="str">
        <f ca="1">IF(C3224="","",OFFSET(Zdroj!AV$16,A3215-1,0))</f>
        <v/>
      </c>
      <c r="F3224" s="450"/>
      <c r="G3224" s="451"/>
    </row>
    <row r="3225" spans="1:7" x14ac:dyDescent="0.25">
      <c r="B3225" s="449"/>
      <c r="C3225" s="83" t="str">
        <f ca="1">IF(OFFSET(Zdroj!AW$16,A3215-1,0)=0,"",CONCATENATE("B",$A$2+4," - ",Zdroj!$AW$15))</f>
        <v/>
      </c>
      <c r="D3225" s="81" t="str">
        <f ca="1">IF(C3225="","",CONCATENATE(OFFSET(Zdroj!AW$16,A3215-1,0)))</f>
        <v/>
      </c>
      <c r="E3225" s="35" t="str">
        <f ca="1">IF(C3225="","",OFFSET(Zdroj!AX$16,A3215-1,0))</f>
        <v/>
      </c>
      <c r="F3225" s="450"/>
      <c r="G3225" s="451"/>
    </row>
    <row r="3226" spans="1:7" x14ac:dyDescent="0.25">
      <c r="B3226" s="449"/>
      <c r="C3226" s="83" t="str">
        <f ca="1">IF(OFFSET(Zdroj!AY$16,A3215-1,0)=0,"",CONCATENATE("B",$A$2+5," - ",Zdroj!$AY$15))</f>
        <v/>
      </c>
      <c r="D3226" s="81" t="str">
        <f ca="1">IF(C3226="","",CONCATENATE(OFFSET(Zdroj!AY$16,A3215-1,0)))</f>
        <v/>
      </c>
      <c r="E3226" s="35" t="str">
        <f ca="1">IF(C3226="","",OFFSET(Zdroj!AZ$16,A3215-1,0))</f>
        <v/>
      </c>
      <c r="F3226" s="450"/>
      <c r="G3226" s="451"/>
    </row>
    <row r="3227" spans="1:7" x14ac:dyDescent="0.25">
      <c r="B3227" s="449"/>
      <c r="C3227" s="83" t="str">
        <f ca="1">IF(OFFSET(Zdroj!BA$16,A3215-1,0)=0,"",CONCATENATE("B",$A$2+6," - ",Zdroj!$BA$15))</f>
        <v/>
      </c>
      <c r="D3227" s="81" t="str">
        <f ca="1">IF(C3227="","",CONCATENATE(OFFSET(Zdroj!BA$16,A3215-1,0)))</f>
        <v/>
      </c>
      <c r="E3227" s="35" t="str">
        <f ca="1">IF(C3227="","",OFFSET(Zdroj!BB$16,A3215-1,0))</f>
        <v/>
      </c>
      <c r="F3227" s="450"/>
      <c r="G3227" s="451"/>
    </row>
    <row r="3228" spans="1:7" x14ac:dyDescent="0.25">
      <c r="B3228" s="449"/>
      <c r="C3228" s="83" t="str">
        <f ca="1">IF(OFFSET(Zdroj!BC$16,A3215-1,0)=0,"",CONCATENATE("B",$A$2+7," - ",Zdroj!$BC$15))</f>
        <v/>
      </c>
      <c r="D3228" s="81" t="str">
        <f ca="1">IF(C3228="","",CONCATENATE(OFFSET(Zdroj!BC$16,A3215-1,0)))</f>
        <v/>
      </c>
      <c r="E3228" s="35" t="str">
        <f ca="1">IF(C3228="","",OFFSET(Zdroj!BD$16,A3215-1,0))</f>
        <v/>
      </c>
      <c r="F3228" s="450"/>
      <c r="G3228" s="451"/>
    </row>
    <row r="3229" spans="1:7" x14ac:dyDescent="0.25">
      <c r="B3229" s="449"/>
      <c r="C3229" s="83" t="str">
        <f ca="1">IF(OFFSET(Zdroj!BE$16,A3215-1,0)=0,"",CONCATENATE("B",$A$2+8," - ",Zdroj!$BE$15))</f>
        <v/>
      </c>
      <c r="D3229" s="81" t="str">
        <f ca="1">IF(C3229="","",CONCATENATE(OFFSET(Zdroj!BE$16,A3215-1,0)))</f>
        <v/>
      </c>
      <c r="E3229" s="35" t="str">
        <f ca="1">IF(C3229="","",OFFSET(Zdroj!BF$16,A3215-1,0))</f>
        <v/>
      </c>
      <c r="F3229" s="450"/>
      <c r="G3229" s="451"/>
    </row>
    <row r="3230" spans="1:7" x14ac:dyDescent="0.25">
      <c r="B3230" s="449"/>
      <c r="C3230" s="83" t="str">
        <f ca="1">IF(OFFSET(Zdroj!BG$16,A3215-1,0)=0,"",CONCATENATE("C",$A$2," - ",Zdroj!$BG$15))</f>
        <v/>
      </c>
      <c r="D3230" s="81" t="str">
        <f ca="1">IF(C3230="","",CONCATENATE(OFFSET(Zdroj!BG$16,A3215-1,0)))</f>
        <v/>
      </c>
      <c r="E3230" s="35" t="str">
        <f ca="1">IF(C3230="","",OFFSET(Zdroj!BH$16,A3215-1,0))</f>
        <v/>
      </c>
      <c r="F3230" s="450" t="str">
        <f t="shared" ref="F3230" ca="1" si="751">IF(SUM(E3230:E3231)=0,"",SUM(E3230:E3231))</f>
        <v/>
      </c>
      <c r="G3230" s="451"/>
    </row>
    <row r="3231" spans="1:7" x14ac:dyDescent="0.25">
      <c r="B3231" s="449"/>
      <c r="C3231" s="83" t="str">
        <f ca="1">IF(OFFSET(Zdroj!BI$16,A3215-1,0)=0,"",CONCATENATE("C",$A$2+1," - ",Zdroj!$BI$15))</f>
        <v/>
      </c>
      <c r="D3231" s="81" t="str">
        <f ca="1">IF(C3231="","",CONCATENATE(OFFSET(Zdroj!BI$16,A3215-1,0)))</f>
        <v/>
      </c>
      <c r="E3231" s="35" t="str">
        <f ca="1">IF(C3231="","",OFFSET(Zdroj!BJ$16,A3215-1,0))</f>
        <v/>
      </c>
      <c r="F3231" s="450"/>
      <c r="G3231" s="451"/>
    </row>
    <row r="3232" spans="1:7" x14ac:dyDescent="0.25">
      <c r="A3232">
        <f>SUM((ROW()+15)/17)</f>
        <v>191</v>
      </c>
      <c r="B3232" s="449" t="str">
        <f ca="1">IF(OFFSET(Zdroj!$B$16,A3232-1,0)&gt;0,CONCATENATE(A3232,"
","___ ","
",OFFSET(Zdroj!$B$16,A3232-1,0)),"")</f>
        <v/>
      </c>
      <c r="C3232" s="83" t="str">
        <f ca="1">IF(OFFSET(Zdroj!AI$16,A3232-1,0)=0,"",CONCATENATE("A",$A$2," - ",Zdroj!$AI$15))</f>
        <v/>
      </c>
      <c r="D3232" s="81" t="str">
        <f ca="1">IF(C3232="","",CONCATENATE(OFFSET(Zdroj!AI$16,A3232-1,0)," - ",OFFSET(Zdroj!BK$16,A3232-1,0)))</f>
        <v/>
      </c>
      <c r="E3232" s="35" t="str">
        <f ca="1">IF(C3232="","",OFFSET(Zdroj!BL$16,A3232-1,0))</f>
        <v/>
      </c>
      <c r="F3232" s="450" t="str">
        <f t="shared" ref="F3232" ca="1" si="752">IF(SUM(E3232:E3237)=0,"",SUM(E3232:E3237))</f>
        <v/>
      </c>
      <c r="G3232" s="451" t="str">
        <f t="shared" ref="G3232" ca="1" si="753">IF(SUM(E3232:E3248)=0,"",SUM(E3232:E3248))</f>
        <v/>
      </c>
    </row>
    <row r="3233" spans="2:7" x14ac:dyDescent="0.25">
      <c r="B3233" s="449"/>
      <c r="C3233" s="83" t="str">
        <f ca="1">IF(OFFSET(Zdroj!AJ$16,A3232-1,0)=0,"",CONCATENATE("A",$A$2+1," - ",Zdroj!$AJ$15))</f>
        <v/>
      </c>
      <c r="D3233" s="81" t="str">
        <f ca="1">IF(C3233="","",CONCATENATE(OFFSET(Zdroj!AJ$16,A3232-1,0)," - ",OFFSET(Zdroj!BM$16,A3232-1,0)))</f>
        <v/>
      </c>
      <c r="E3233" s="35" t="str">
        <f ca="1">IF(C3233="","",OFFSET(Zdroj!BN$16,A3232-1,0))</f>
        <v/>
      </c>
      <c r="F3233" s="450"/>
      <c r="G3233" s="451"/>
    </row>
    <row r="3234" spans="2:7" x14ac:dyDescent="0.25">
      <c r="B3234" s="449"/>
      <c r="C3234" s="83" t="str">
        <f ca="1">IF(OFFSET(Zdroj!AK$16,A3232-1,0)=0,"",CONCATENATE("A",$A$2+2," - ",Zdroj!$AK$15))</f>
        <v/>
      </c>
      <c r="D3234" s="81" t="str">
        <f ca="1">IF(C3234="","",CONCATENATE(OFFSET(Zdroj!AK$16,A3232-1,0)," - ",OFFSET(Zdroj!BO$16,A3232-1,0)))</f>
        <v/>
      </c>
      <c r="E3234" s="35" t="str">
        <f ca="1">IF(C3234="","",OFFSET(Zdroj!BP$16,A3232-1,0))</f>
        <v/>
      </c>
      <c r="F3234" s="450"/>
      <c r="G3234" s="451"/>
    </row>
    <row r="3235" spans="2:7" x14ac:dyDescent="0.25">
      <c r="B3235" s="449"/>
      <c r="C3235" s="83" t="str">
        <f ca="1">IF(OFFSET(Zdroj!AL$16,A3232-1,0)=0,"",CONCATENATE("A",$A$2+3," - ",Zdroj!$AL$15))</f>
        <v/>
      </c>
      <c r="D3235" s="81" t="str">
        <f ca="1">IF(C3235="","",CONCATENATE(OFFSET(Zdroj!AL$16,A3232-1,0)," - ",OFFSET(Zdroj!BQ$16,A3232-1,0)))</f>
        <v/>
      </c>
      <c r="E3235" s="35" t="str">
        <f ca="1">IF(C3235="","",OFFSET(Zdroj!BR$16,A3232-1,0))</f>
        <v/>
      </c>
      <c r="F3235" s="450"/>
      <c r="G3235" s="451"/>
    </row>
    <row r="3236" spans="2:7" x14ac:dyDescent="0.25">
      <c r="B3236" s="449"/>
      <c r="C3236" s="83" t="str">
        <f ca="1">IF(OFFSET(Zdroj!AM$16,A3232-1,0)=0,"",CONCATENATE("A",$A$2+4," - ",Zdroj!$AM$15))</f>
        <v/>
      </c>
      <c r="D3236" s="81" t="str">
        <f ca="1">IF(C3236="","",CONCATENATE(OFFSET(Zdroj!AM$16,A3232-1,0)," - ",OFFSET(Zdroj!BS$16,A3232-1,0)))</f>
        <v/>
      </c>
      <c r="E3236" s="35" t="str">
        <f ca="1">IF(C3236="","",OFFSET(Zdroj!BT$16,A3232-1,0))</f>
        <v/>
      </c>
      <c r="F3236" s="450"/>
      <c r="G3236" s="451"/>
    </row>
    <row r="3237" spans="2:7" x14ac:dyDescent="0.25">
      <c r="B3237" s="449"/>
      <c r="C3237" s="83" t="str">
        <f ca="1">IF(OFFSET(Zdroj!AN$16,A3232-1,0)=0,"",CONCATENATE("A",$A$2+5," - ",Zdroj!$AN$15))</f>
        <v/>
      </c>
      <c r="D3237" s="81" t="str">
        <f ca="1">IF(C3237="","",CONCATENATE(OFFSET(Zdroj!AN$16,A3232-1,0)," - ",OFFSET(Zdroj!BU$16,A3232-1,0)))</f>
        <v/>
      </c>
      <c r="E3237" s="35" t="str">
        <f ca="1">IF(C3237="","",OFFSET(Zdroj!BV$16,A3232-1,0))</f>
        <v/>
      </c>
      <c r="F3237" s="450"/>
      <c r="G3237" s="451"/>
    </row>
    <row r="3238" spans="2:7" x14ac:dyDescent="0.25">
      <c r="B3238" s="449"/>
      <c r="C3238" s="83" t="str">
        <f ca="1">IF(OFFSET(Zdroj!AO$16,A3232-1,0)=0,"",CONCATENATE("B",$A$2," - ",Zdroj!$AO$15))</f>
        <v/>
      </c>
      <c r="D3238" s="81" t="str">
        <f ca="1">IF(C3238="","",CONCATENATE(OFFSET(Zdroj!AO$16,A3232-1,0)))</f>
        <v/>
      </c>
      <c r="E3238" s="35" t="str">
        <f ca="1">IF(C3238="","",OFFSET(Zdroj!AP$16,A3232-1,0))</f>
        <v/>
      </c>
      <c r="F3238" s="450" t="str">
        <f t="shared" ref="F3238" ca="1" si="754">IF(SUM(E3238:E3246)=0,"",SUM(E3238:E3246))</f>
        <v/>
      </c>
      <c r="G3238" s="451"/>
    </row>
    <row r="3239" spans="2:7" x14ac:dyDescent="0.25">
      <c r="B3239" s="449"/>
      <c r="C3239" s="83" t="str">
        <f ca="1">IF(OFFSET(Zdroj!AQ$16,A3232-1,0)=0,"",CONCATENATE("B",$A$2+1," - ",Zdroj!$AQ$15))</f>
        <v/>
      </c>
      <c r="D3239" s="81" t="str">
        <f ca="1">IF(C3239="","",CONCATENATE(OFFSET(Zdroj!AQ$16,A3232-1,0)))</f>
        <v/>
      </c>
      <c r="E3239" s="35" t="str">
        <f ca="1">IF(C3239="","",OFFSET(Zdroj!AR$16,A3232-1,0))</f>
        <v/>
      </c>
      <c r="F3239" s="450"/>
      <c r="G3239" s="451"/>
    </row>
    <row r="3240" spans="2:7" x14ac:dyDescent="0.25">
      <c r="B3240" s="449"/>
      <c r="C3240" s="83" t="str">
        <f ca="1">IF(OFFSET(Zdroj!AS$16,A3232-1,0)=0,"",CONCATENATE("B",$A$2+2," - ",Zdroj!$AS$15))</f>
        <v/>
      </c>
      <c r="D3240" s="81" t="str">
        <f ca="1">IF(C3240="","",CONCATENATE(OFFSET(Zdroj!AS$16,A3232-1,0)))</f>
        <v/>
      </c>
      <c r="E3240" s="35" t="str">
        <f ca="1">IF(C3240="","",OFFSET(Zdroj!AT$16,A3232-1,0))</f>
        <v/>
      </c>
      <c r="F3240" s="450"/>
      <c r="G3240" s="451"/>
    </row>
    <row r="3241" spans="2:7" x14ac:dyDescent="0.25">
      <c r="B3241" s="449"/>
      <c r="C3241" s="83" t="str">
        <f ca="1">IF(OFFSET(Zdroj!AU$16,A3232-1,0)=0,"",CONCATENATE("B",$A$2+3," - ",Zdroj!$AU$15))</f>
        <v/>
      </c>
      <c r="D3241" s="81" t="str">
        <f ca="1">IF(C3241="","",CONCATENATE(OFFSET(Zdroj!AU$16,A3232-1,0)))</f>
        <v/>
      </c>
      <c r="E3241" s="35" t="str">
        <f ca="1">IF(C3241="","",OFFSET(Zdroj!AV$16,A3232-1,0))</f>
        <v/>
      </c>
      <c r="F3241" s="450"/>
      <c r="G3241" s="451"/>
    </row>
    <row r="3242" spans="2:7" x14ac:dyDescent="0.25">
      <c r="B3242" s="449"/>
      <c r="C3242" s="83" t="str">
        <f ca="1">IF(OFFSET(Zdroj!AW$16,A3232-1,0)=0,"",CONCATENATE("B",$A$2+4," - ",Zdroj!$AW$15))</f>
        <v/>
      </c>
      <c r="D3242" s="81" t="str">
        <f ca="1">IF(C3242="","",CONCATENATE(OFFSET(Zdroj!AW$16,A3232-1,0)))</f>
        <v/>
      </c>
      <c r="E3242" s="35" t="str">
        <f ca="1">IF(C3242="","",OFFSET(Zdroj!AX$16,A3232-1,0))</f>
        <v/>
      </c>
      <c r="F3242" s="450"/>
      <c r="G3242" s="451"/>
    </row>
    <row r="3243" spans="2:7" x14ac:dyDescent="0.25">
      <c r="B3243" s="449"/>
      <c r="C3243" s="83" t="str">
        <f ca="1">IF(OFFSET(Zdroj!AY$16,A3232-1,0)=0,"",CONCATENATE("B",$A$2+5," - ",Zdroj!$AY$15))</f>
        <v/>
      </c>
      <c r="D3243" s="81" t="str">
        <f ca="1">IF(C3243="","",CONCATENATE(OFFSET(Zdroj!AY$16,A3232-1,0)))</f>
        <v/>
      </c>
      <c r="E3243" s="35" t="str">
        <f ca="1">IF(C3243="","",OFFSET(Zdroj!AZ$16,A3232-1,0))</f>
        <v/>
      </c>
      <c r="F3243" s="450"/>
      <c r="G3243" s="451"/>
    </row>
    <row r="3244" spans="2:7" x14ac:dyDescent="0.25">
      <c r="B3244" s="449"/>
      <c r="C3244" s="83" t="str">
        <f ca="1">IF(OFFSET(Zdroj!BA$16,A3232-1,0)=0,"",CONCATENATE("B",$A$2+6," - ",Zdroj!$BA$15))</f>
        <v/>
      </c>
      <c r="D3244" s="81" t="str">
        <f ca="1">IF(C3244="","",CONCATENATE(OFFSET(Zdroj!BA$16,A3232-1,0)))</f>
        <v/>
      </c>
      <c r="E3244" s="35" t="str">
        <f ca="1">IF(C3244="","",OFFSET(Zdroj!BB$16,A3232-1,0))</f>
        <v/>
      </c>
      <c r="F3244" s="450"/>
      <c r="G3244" s="451"/>
    </row>
    <row r="3245" spans="2:7" x14ac:dyDescent="0.25">
      <c r="B3245" s="449"/>
      <c r="C3245" s="83" t="str">
        <f ca="1">IF(OFFSET(Zdroj!BC$16,A3232-1,0)=0,"",CONCATENATE("B",$A$2+7," - ",Zdroj!$BC$15))</f>
        <v/>
      </c>
      <c r="D3245" s="81" t="str">
        <f ca="1">IF(C3245="","",CONCATENATE(OFFSET(Zdroj!BC$16,A3232-1,0)))</f>
        <v/>
      </c>
      <c r="E3245" s="35" t="str">
        <f ca="1">IF(C3245="","",OFFSET(Zdroj!BD$16,A3232-1,0))</f>
        <v/>
      </c>
      <c r="F3245" s="450"/>
      <c r="G3245" s="451"/>
    </row>
    <row r="3246" spans="2:7" x14ac:dyDescent="0.25">
      <c r="B3246" s="449"/>
      <c r="C3246" s="83" t="str">
        <f ca="1">IF(OFFSET(Zdroj!BE$16,A3232-1,0)=0,"",CONCATENATE("B",$A$2+8," - ",Zdroj!$BE$15))</f>
        <v/>
      </c>
      <c r="D3246" s="81" t="str">
        <f ca="1">IF(C3246="","",CONCATENATE(OFFSET(Zdroj!BE$16,A3232-1,0)))</f>
        <v/>
      </c>
      <c r="E3246" s="35" t="str">
        <f ca="1">IF(C3246="","",OFFSET(Zdroj!BF$16,A3232-1,0))</f>
        <v/>
      </c>
      <c r="F3246" s="450"/>
      <c r="G3246" s="451"/>
    </row>
    <row r="3247" spans="2:7" x14ac:dyDescent="0.25">
      <c r="B3247" s="449"/>
      <c r="C3247" s="83" t="str">
        <f ca="1">IF(OFFSET(Zdroj!BG$16,A3232-1,0)=0,"",CONCATENATE("C",$A$2," - ",Zdroj!$BG$15))</f>
        <v/>
      </c>
      <c r="D3247" s="81" t="str">
        <f ca="1">IF(C3247="","",CONCATENATE(OFFSET(Zdroj!BG$16,A3232-1,0)))</f>
        <v/>
      </c>
      <c r="E3247" s="35" t="str">
        <f ca="1">IF(C3247="","",OFFSET(Zdroj!BH$16,A3232-1,0))</f>
        <v/>
      </c>
      <c r="F3247" s="450" t="str">
        <f t="shared" ref="F3247" ca="1" si="755">IF(SUM(E3247:E3248)=0,"",SUM(E3247:E3248))</f>
        <v/>
      </c>
      <c r="G3247" s="451"/>
    </row>
    <row r="3248" spans="2:7" x14ac:dyDescent="0.25">
      <c r="B3248" s="449"/>
      <c r="C3248" s="83" t="str">
        <f ca="1">IF(OFFSET(Zdroj!BI$16,A3232-1,0)=0,"",CONCATENATE("C",$A$2+1," - ",Zdroj!$BI$15))</f>
        <v/>
      </c>
      <c r="D3248" s="81" t="str">
        <f ca="1">IF(C3248="","",CONCATENATE(OFFSET(Zdroj!BI$16,A3232-1,0)))</f>
        <v/>
      </c>
      <c r="E3248" s="35" t="str">
        <f ca="1">IF(C3248="","",OFFSET(Zdroj!BJ$16,A3232-1,0))</f>
        <v/>
      </c>
      <c r="F3248" s="450"/>
      <c r="G3248" s="451"/>
    </row>
    <row r="3249" spans="1:7" x14ac:dyDescent="0.25">
      <c r="A3249">
        <f>SUM((ROW()+15)/17)</f>
        <v>192</v>
      </c>
      <c r="B3249" s="449" t="str">
        <f ca="1">IF(OFFSET(Zdroj!$B$16,A3249-1,0)&gt;0,CONCATENATE(A3249,"
","___ ","
",OFFSET(Zdroj!$B$16,A3249-1,0)),"")</f>
        <v/>
      </c>
      <c r="C3249" s="83" t="str">
        <f ca="1">IF(OFFSET(Zdroj!AI$16,A3249-1,0)=0,"",CONCATENATE("A",$A$2," - ",Zdroj!$AI$15))</f>
        <v/>
      </c>
      <c r="D3249" s="81" t="str">
        <f ca="1">IF(C3249="","",CONCATENATE(OFFSET(Zdroj!AI$16,A3249-1,0)," - ",OFFSET(Zdroj!BK$16,A3249-1,0)))</f>
        <v/>
      </c>
      <c r="E3249" s="35" t="str">
        <f ca="1">IF(C3249="","",OFFSET(Zdroj!BL$16,A3249-1,0))</f>
        <v/>
      </c>
      <c r="F3249" s="450" t="str">
        <f t="shared" ref="F3249" ca="1" si="756">IF(SUM(E3249:E3254)=0,"",SUM(E3249:E3254))</f>
        <v/>
      </c>
      <c r="G3249" s="451" t="str">
        <f t="shared" ref="G3249" ca="1" si="757">IF(SUM(E3249:E3265)=0,"",SUM(E3249:E3265))</f>
        <v/>
      </c>
    </row>
    <row r="3250" spans="1:7" x14ac:dyDescent="0.25">
      <c r="B3250" s="449"/>
      <c r="C3250" s="83" t="str">
        <f ca="1">IF(OFFSET(Zdroj!AJ$16,A3249-1,0)=0,"",CONCATENATE("A",$A$2+1," - ",Zdroj!$AJ$15))</f>
        <v/>
      </c>
      <c r="D3250" s="81" t="str">
        <f ca="1">IF(C3250="","",CONCATENATE(OFFSET(Zdroj!AJ$16,A3249-1,0)," - ",OFFSET(Zdroj!BM$16,A3249-1,0)))</f>
        <v/>
      </c>
      <c r="E3250" s="35" t="str">
        <f ca="1">IF(C3250="","",OFFSET(Zdroj!BN$16,A3249-1,0))</f>
        <v/>
      </c>
      <c r="F3250" s="450"/>
      <c r="G3250" s="451"/>
    </row>
    <row r="3251" spans="1:7" x14ac:dyDescent="0.25">
      <c r="B3251" s="449"/>
      <c r="C3251" s="83" t="str">
        <f ca="1">IF(OFFSET(Zdroj!AK$16,A3249-1,0)=0,"",CONCATENATE("A",$A$2+2," - ",Zdroj!$AK$15))</f>
        <v/>
      </c>
      <c r="D3251" s="81" t="str">
        <f ca="1">IF(C3251="","",CONCATENATE(OFFSET(Zdroj!AK$16,A3249-1,0)," - ",OFFSET(Zdroj!BO$16,A3249-1,0)))</f>
        <v/>
      </c>
      <c r="E3251" s="35" t="str">
        <f ca="1">IF(C3251="","",OFFSET(Zdroj!BP$16,A3249-1,0))</f>
        <v/>
      </c>
      <c r="F3251" s="450"/>
      <c r="G3251" s="451"/>
    </row>
    <row r="3252" spans="1:7" x14ac:dyDescent="0.25">
      <c r="B3252" s="449"/>
      <c r="C3252" s="83" t="str">
        <f ca="1">IF(OFFSET(Zdroj!AL$16,A3249-1,0)=0,"",CONCATENATE("A",$A$2+3," - ",Zdroj!$AL$15))</f>
        <v/>
      </c>
      <c r="D3252" s="81" t="str">
        <f ca="1">IF(C3252="","",CONCATENATE(OFFSET(Zdroj!AL$16,A3249-1,0)," - ",OFFSET(Zdroj!BQ$16,A3249-1,0)))</f>
        <v/>
      </c>
      <c r="E3252" s="35" t="str">
        <f ca="1">IF(C3252="","",OFFSET(Zdroj!BR$16,A3249-1,0))</f>
        <v/>
      </c>
      <c r="F3252" s="450"/>
      <c r="G3252" s="451"/>
    </row>
    <row r="3253" spans="1:7" x14ac:dyDescent="0.25">
      <c r="B3253" s="449"/>
      <c r="C3253" s="83" t="str">
        <f ca="1">IF(OFFSET(Zdroj!AM$16,A3249-1,0)=0,"",CONCATENATE("A",$A$2+4," - ",Zdroj!$AM$15))</f>
        <v/>
      </c>
      <c r="D3253" s="81" t="str">
        <f ca="1">IF(C3253="","",CONCATENATE(OFFSET(Zdroj!AM$16,A3249-1,0)," - ",OFFSET(Zdroj!BS$16,A3249-1,0)))</f>
        <v/>
      </c>
      <c r="E3253" s="35" t="str">
        <f ca="1">IF(C3253="","",OFFSET(Zdroj!BT$16,A3249-1,0))</f>
        <v/>
      </c>
      <c r="F3253" s="450"/>
      <c r="G3253" s="451"/>
    </row>
    <row r="3254" spans="1:7" x14ac:dyDescent="0.25">
      <c r="B3254" s="449"/>
      <c r="C3254" s="83" t="str">
        <f ca="1">IF(OFFSET(Zdroj!AN$16,A3249-1,0)=0,"",CONCATENATE("A",$A$2+5," - ",Zdroj!$AN$15))</f>
        <v/>
      </c>
      <c r="D3254" s="81" t="str">
        <f ca="1">IF(C3254="","",CONCATENATE(OFFSET(Zdroj!AN$16,A3249-1,0)," - ",OFFSET(Zdroj!BU$16,A3249-1,0)))</f>
        <v/>
      </c>
      <c r="E3254" s="35" t="str">
        <f ca="1">IF(C3254="","",OFFSET(Zdroj!BV$16,A3249-1,0))</f>
        <v/>
      </c>
      <c r="F3254" s="450"/>
      <c r="G3254" s="451"/>
    </row>
    <row r="3255" spans="1:7" x14ac:dyDescent="0.25">
      <c r="B3255" s="449"/>
      <c r="C3255" s="83" t="str">
        <f ca="1">IF(OFFSET(Zdroj!AO$16,A3249-1,0)=0,"",CONCATENATE("B",$A$2," - ",Zdroj!$AO$15))</f>
        <v/>
      </c>
      <c r="D3255" s="81" t="str">
        <f ca="1">IF(C3255="","",CONCATENATE(OFFSET(Zdroj!AO$16,A3249-1,0)))</f>
        <v/>
      </c>
      <c r="E3255" s="35" t="str">
        <f ca="1">IF(C3255="","",OFFSET(Zdroj!AP$16,A3249-1,0))</f>
        <v/>
      </c>
      <c r="F3255" s="450" t="str">
        <f t="shared" ref="F3255" ca="1" si="758">IF(SUM(E3255:E3263)=0,"",SUM(E3255:E3263))</f>
        <v/>
      </c>
      <c r="G3255" s="451"/>
    </row>
    <row r="3256" spans="1:7" x14ac:dyDescent="0.25">
      <c r="B3256" s="449"/>
      <c r="C3256" s="83" t="str">
        <f ca="1">IF(OFFSET(Zdroj!AQ$16,A3249-1,0)=0,"",CONCATENATE("B",$A$2+1," - ",Zdroj!$AQ$15))</f>
        <v/>
      </c>
      <c r="D3256" s="81" t="str">
        <f ca="1">IF(C3256="","",CONCATENATE(OFFSET(Zdroj!AQ$16,A3249-1,0)))</f>
        <v/>
      </c>
      <c r="E3256" s="35" t="str">
        <f ca="1">IF(C3256="","",OFFSET(Zdroj!AR$16,A3249-1,0))</f>
        <v/>
      </c>
      <c r="F3256" s="450"/>
      <c r="G3256" s="451"/>
    </row>
    <row r="3257" spans="1:7" x14ac:dyDescent="0.25">
      <c r="B3257" s="449"/>
      <c r="C3257" s="83" t="str">
        <f ca="1">IF(OFFSET(Zdroj!AS$16,A3249-1,0)=0,"",CONCATENATE("B",$A$2+2," - ",Zdroj!$AS$15))</f>
        <v/>
      </c>
      <c r="D3257" s="81" t="str">
        <f ca="1">IF(C3257="","",CONCATENATE(OFFSET(Zdroj!AS$16,A3249-1,0)))</f>
        <v/>
      </c>
      <c r="E3257" s="35" t="str">
        <f ca="1">IF(C3257="","",OFFSET(Zdroj!AT$16,A3249-1,0))</f>
        <v/>
      </c>
      <c r="F3257" s="450"/>
      <c r="G3257" s="451"/>
    </row>
    <row r="3258" spans="1:7" x14ac:dyDescent="0.25">
      <c r="B3258" s="449"/>
      <c r="C3258" s="83" t="str">
        <f ca="1">IF(OFFSET(Zdroj!AU$16,A3249-1,0)=0,"",CONCATENATE("B",$A$2+3," - ",Zdroj!$AU$15))</f>
        <v/>
      </c>
      <c r="D3258" s="81" t="str">
        <f ca="1">IF(C3258="","",CONCATENATE(OFFSET(Zdroj!AU$16,A3249-1,0)))</f>
        <v/>
      </c>
      <c r="E3258" s="35" t="str">
        <f ca="1">IF(C3258="","",OFFSET(Zdroj!AV$16,A3249-1,0))</f>
        <v/>
      </c>
      <c r="F3258" s="450"/>
      <c r="G3258" s="451"/>
    </row>
    <row r="3259" spans="1:7" x14ac:dyDescent="0.25">
      <c r="B3259" s="449"/>
      <c r="C3259" s="83" t="str">
        <f ca="1">IF(OFFSET(Zdroj!AW$16,A3249-1,0)=0,"",CONCATENATE("B",$A$2+4," - ",Zdroj!$AW$15))</f>
        <v/>
      </c>
      <c r="D3259" s="81" t="str">
        <f ca="1">IF(C3259="","",CONCATENATE(OFFSET(Zdroj!AW$16,A3249-1,0)))</f>
        <v/>
      </c>
      <c r="E3259" s="35" t="str">
        <f ca="1">IF(C3259="","",OFFSET(Zdroj!AX$16,A3249-1,0))</f>
        <v/>
      </c>
      <c r="F3259" s="450"/>
      <c r="G3259" s="451"/>
    </row>
    <row r="3260" spans="1:7" x14ac:dyDescent="0.25">
      <c r="B3260" s="449"/>
      <c r="C3260" s="83" t="str">
        <f ca="1">IF(OFFSET(Zdroj!AY$16,A3249-1,0)=0,"",CONCATENATE("B",$A$2+5," - ",Zdroj!$AY$15))</f>
        <v/>
      </c>
      <c r="D3260" s="81" t="str">
        <f ca="1">IF(C3260="","",CONCATENATE(OFFSET(Zdroj!AY$16,A3249-1,0)))</f>
        <v/>
      </c>
      <c r="E3260" s="35" t="str">
        <f ca="1">IF(C3260="","",OFFSET(Zdroj!AZ$16,A3249-1,0))</f>
        <v/>
      </c>
      <c r="F3260" s="450"/>
      <c r="G3260" s="451"/>
    </row>
    <row r="3261" spans="1:7" x14ac:dyDescent="0.25">
      <c r="B3261" s="449"/>
      <c r="C3261" s="83" t="str">
        <f ca="1">IF(OFFSET(Zdroj!BA$16,A3249-1,0)=0,"",CONCATENATE("B",$A$2+6," - ",Zdroj!$BA$15))</f>
        <v/>
      </c>
      <c r="D3261" s="81" t="str">
        <f ca="1">IF(C3261="","",CONCATENATE(OFFSET(Zdroj!BA$16,A3249-1,0)))</f>
        <v/>
      </c>
      <c r="E3261" s="35" t="str">
        <f ca="1">IF(C3261="","",OFFSET(Zdroj!BB$16,A3249-1,0))</f>
        <v/>
      </c>
      <c r="F3261" s="450"/>
      <c r="G3261" s="451"/>
    </row>
    <row r="3262" spans="1:7" x14ac:dyDescent="0.25">
      <c r="B3262" s="449"/>
      <c r="C3262" s="83" t="str">
        <f ca="1">IF(OFFSET(Zdroj!BC$16,A3249-1,0)=0,"",CONCATENATE("B",$A$2+7," - ",Zdroj!$BC$15))</f>
        <v/>
      </c>
      <c r="D3262" s="81" t="str">
        <f ca="1">IF(C3262="","",CONCATENATE(OFFSET(Zdroj!BC$16,A3249-1,0)))</f>
        <v/>
      </c>
      <c r="E3262" s="35" t="str">
        <f ca="1">IF(C3262="","",OFFSET(Zdroj!BD$16,A3249-1,0))</f>
        <v/>
      </c>
      <c r="F3262" s="450"/>
      <c r="G3262" s="451"/>
    </row>
    <row r="3263" spans="1:7" x14ac:dyDescent="0.25">
      <c r="B3263" s="449"/>
      <c r="C3263" s="83" t="str">
        <f ca="1">IF(OFFSET(Zdroj!BE$16,A3249-1,0)=0,"",CONCATENATE("B",$A$2+8," - ",Zdroj!$BE$15))</f>
        <v/>
      </c>
      <c r="D3263" s="81" t="str">
        <f ca="1">IF(C3263="","",CONCATENATE(OFFSET(Zdroj!BE$16,A3249-1,0)))</f>
        <v/>
      </c>
      <c r="E3263" s="35" t="str">
        <f ca="1">IF(C3263="","",OFFSET(Zdroj!BF$16,A3249-1,0))</f>
        <v/>
      </c>
      <c r="F3263" s="450"/>
      <c r="G3263" s="451"/>
    </row>
    <row r="3264" spans="1:7" x14ac:dyDescent="0.25">
      <c r="B3264" s="449"/>
      <c r="C3264" s="83" t="str">
        <f ca="1">IF(OFFSET(Zdroj!BG$16,A3249-1,0)=0,"",CONCATENATE("C",$A$2," - ",Zdroj!$BG$15))</f>
        <v/>
      </c>
      <c r="D3264" s="81" t="str">
        <f ca="1">IF(C3264="","",CONCATENATE(OFFSET(Zdroj!BG$16,A3249-1,0)))</f>
        <v/>
      </c>
      <c r="E3264" s="35" t="str">
        <f ca="1">IF(C3264="","",OFFSET(Zdroj!BH$16,A3249-1,0))</f>
        <v/>
      </c>
      <c r="F3264" s="450" t="str">
        <f t="shared" ref="F3264" ca="1" si="759">IF(SUM(E3264:E3265)=0,"",SUM(E3264:E3265))</f>
        <v/>
      </c>
      <c r="G3264" s="451"/>
    </row>
    <row r="3265" spans="1:7" x14ac:dyDescent="0.25">
      <c r="B3265" s="449"/>
      <c r="C3265" s="83" t="str">
        <f ca="1">IF(OFFSET(Zdroj!BI$16,A3249-1,0)=0,"",CONCATENATE("C",$A$2+1," - ",Zdroj!$BI$15))</f>
        <v/>
      </c>
      <c r="D3265" s="81" t="str">
        <f ca="1">IF(C3265="","",CONCATENATE(OFFSET(Zdroj!BI$16,A3249-1,0)))</f>
        <v/>
      </c>
      <c r="E3265" s="35" t="str">
        <f ca="1">IF(C3265="","",OFFSET(Zdroj!BJ$16,A3249-1,0))</f>
        <v/>
      </c>
      <c r="F3265" s="450"/>
      <c r="G3265" s="451"/>
    </row>
    <row r="3266" spans="1:7" x14ac:dyDescent="0.25">
      <c r="A3266">
        <f>SUM((ROW()+15)/17)</f>
        <v>193</v>
      </c>
      <c r="B3266" s="449" t="str">
        <f ca="1">IF(OFFSET(Zdroj!$B$16,A3266-1,0)&gt;0,CONCATENATE(A3266,"
","___ ","
",OFFSET(Zdroj!$B$16,A3266-1,0)),"")</f>
        <v/>
      </c>
      <c r="C3266" s="83" t="str">
        <f ca="1">IF(OFFSET(Zdroj!AI$16,A3266-1,0)=0,"",CONCATENATE("A",$A$2," - ",Zdroj!$AI$15))</f>
        <v/>
      </c>
      <c r="D3266" s="81" t="str">
        <f ca="1">IF(C3266="","",CONCATENATE(OFFSET(Zdroj!AI$16,A3266-1,0)," - ",OFFSET(Zdroj!BK$16,A3266-1,0)))</f>
        <v/>
      </c>
      <c r="E3266" s="35" t="str">
        <f ca="1">IF(C3266="","",OFFSET(Zdroj!BL$16,A3266-1,0))</f>
        <v/>
      </c>
      <c r="F3266" s="450" t="str">
        <f t="shared" ref="F3266" ca="1" si="760">IF(SUM(E3266:E3271)=0,"",SUM(E3266:E3271))</f>
        <v/>
      </c>
      <c r="G3266" s="451" t="str">
        <f t="shared" ref="G3266" ca="1" si="761">IF(SUM(E3266:E3282)=0,"",SUM(E3266:E3282))</f>
        <v/>
      </c>
    </row>
    <row r="3267" spans="1:7" x14ac:dyDescent="0.25">
      <c r="B3267" s="449"/>
      <c r="C3267" s="83" t="str">
        <f ca="1">IF(OFFSET(Zdroj!AJ$16,A3266-1,0)=0,"",CONCATENATE("A",$A$2+1," - ",Zdroj!$AJ$15))</f>
        <v/>
      </c>
      <c r="D3267" s="81" t="str">
        <f ca="1">IF(C3267="","",CONCATENATE(OFFSET(Zdroj!AJ$16,A3266-1,0)," - ",OFFSET(Zdroj!BM$16,A3266-1,0)))</f>
        <v/>
      </c>
      <c r="E3267" s="35" t="str">
        <f ca="1">IF(C3267="","",OFFSET(Zdroj!BN$16,A3266-1,0))</f>
        <v/>
      </c>
      <c r="F3267" s="450"/>
      <c r="G3267" s="451"/>
    </row>
    <row r="3268" spans="1:7" x14ac:dyDescent="0.25">
      <c r="B3268" s="449"/>
      <c r="C3268" s="83" t="str">
        <f ca="1">IF(OFFSET(Zdroj!AK$16,A3266-1,0)=0,"",CONCATENATE("A",$A$2+2," - ",Zdroj!$AK$15))</f>
        <v/>
      </c>
      <c r="D3268" s="81" t="str">
        <f ca="1">IF(C3268="","",CONCATENATE(OFFSET(Zdroj!AK$16,A3266-1,0)," - ",OFFSET(Zdroj!BO$16,A3266-1,0)))</f>
        <v/>
      </c>
      <c r="E3268" s="35" t="str">
        <f ca="1">IF(C3268="","",OFFSET(Zdroj!BP$16,A3266-1,0))</f>
        <v/>
      </c>
      <c r="F3268" s="450"/>
      <c r="G3268" s="451"/>
    </row>
    <row r="3269" spans="1:7" x14ac:dyDescent="0.25">
      <c r="B3269" s="449"/>
      <c r="C3269" s="83" t="str">
        <f ca="1">IF(OFFSET(Zdroj!AL$16,A3266-1,0)=0,"",CONCATENATE("A",$A$2+3," - ",Zdroj!$AL$15))</f>
        <v/>
      </c>
      <c r="D3269" s="81" t="str">
        <f ca="1">IF(C3269="","",CONCATENATE(OFFSET(Zdroj!AL$16,A3266-1,0)," - ",OFFSET(Zdroj!BQ$16,A3266-1,0)))</f>
        <v/>
      </c>
      <c r="E3269" s="35" t="str">
        <f ca="1">IF(C3269="","",OFFSET(Zdroj!BR$16,A3266-1,0))</f>
        <v/>
      </c>
      <c r="F3269" s="450"/>
      <c r="G3269" s="451"/>
    </row>
    <row r="3270" spans="1:7" x14ac:dyDescent="0.25">
      <c r="B3270" s="449"/>
      <c r="C3270" s="83" t="str">
        <f ca="1">IF(OFFSET(Zdroj!AM$16,A3266-1,0)=0,"",CONCATENATE("A",$A$2+4," - ",Zdroj!$AM$15))</f>
        <v/>
      </c>
      <c r="D3270" s="81" t="str">
        <f ca="1">IF(C3270="","",CONCATENATE(OFFSET(Zdroj!AM$16,A3266-1,0)," - ",OFFSET(Zdroj!BS$16,A3266-1,0)))</f>
        <v/>
      </c>
      <c r="E3270" s="35" t="str">
        <f ca="1">IF(C3270="","",OFFSET(Zdroj!BT$16,A3266-1,0))</f>
        <v/>
      </c>
      <c r="F3270" s="450"/>
      <c r="G3270" s="451"/>
    </row>
    <row r="3271" spans="1:7" x14ac:dyDescent="0.25">
      <c r="B3271" s="449"/>
      <c r="C3271" s="83" t="str">
        <f ca="1">IF(OFFSET(Zdroj!AN$16,A3266-1,0)=0,"",CONCATENATE("A",$A$2+5," - ",Zdroj!$AN$15))</f>
        <v/>
      </c>
      <c r="D3271" s="81" t="str">
        <f ca="1">IF(C3271="","",CONCATENATE(OFFSET(Zdroj!AN$16,A3266-1,0)," - ",OFFSET(Zdroj!BU$16,A3266-1,0)))</f>
        <v/>
      </c>
      <c r="E3271" s="35" t="str">
        <f ca="1">IF(C3271="","",OFFSET(Zdroj!BV$16,A3266-1,0))</f>
        <v/>
      </c>
      <c r="F3271" s="450"/>
      <c r="G3271" s="451"/>
    </row>
    <row r="3272" spans="1:7" x14ac:dyDescent="0.25">
      <c r="B3272" s="449"/>
      <c r="C3272" s="83" t="str">
        <f ca="1">IF(OFFSET(Zdroj!AO$16,A3266-1,0)=0,"",CONCATENATE("B",$A$2," - ",Zdroj!$AO$15))</f>
        <v/>
      </c>
      <c r="D3272" s="81" t="str">
        <f ca="1">IF(C3272="","",CONCATENATE(OFFSET(Zdroj!AO$16,A3266-1,0)))</f>
        <v/>
      </c>
      <c r="E3272" s="35" t="str">
        <f ca="1">IF(C3272="","",OFFSET(Zdroj!AP$16,A3266-1,0))</f>
        <v/>
      </c>
      <c r="F3272" s="450" t="str">
        <f t="shared" ref="F3272" ca="1" si="762">IF(SUM(E3272:E3280)=0,"",SUM(E3272:E3280))</f>
        <v/>
      </c>
      <c r="G3272" s="451"/>
    </row>
    <row r="3273" spans="1:7" x14ac:dyDescent="0.25">
      <c r="B3273" s="449"/>
      <c r="C3273" s="83" t="str">
        <f ca="1">IF(OFFSET(Zdroj!AQ$16,A3266-1,0)=0,"",CONCATENATE("B",$A$2+1," - ",Zdroj!$AQ$15))</f>
        <v/>
      </c>
      <c r="D3273" s="81" t="str">
        <f ca="1">IF(C3273="","",CONCATENATE(OFFSET(Zdroj!AQ$16,A3266-1,0)))</f>
        <v/>
      </c>
      <c r="E3273" s="35" t="str">
        <f ca="1">IF(C3273="","",OFFSET(Zdroj!AR$16,A3266-1,0))</f>
        <v/>
      </c>
      <c r="F3273" s="450"/>
      <c r="G3273" s="451"/>
    </row>
    <row r="3274" spans="1:7" x14ac:dyDescent="0.25">
      <c r="B3274" s="449"/>
      <c r="C3274" s="83" t="str">
        <f ca="1">IF(OFFSET(Zdroj!AS$16,A3266-1,0)=0,"",CONCATENATE("B",$A$2+2," - ",Zdroj!$AS$15))</f>
        <v/>
      </c>
      <c r="D3274" s="81" t="str">
        <f ca="1">IF(C3274="","",CONCATENATE(OFFSET(Zdroj!AS$16,A3266-1,0)))</f>
        <v/>
      </c>
      <c r="E3274" s="35" t="str">
        <f ca="1">IF(C3274="","",OFFSET(Zdroj!AT$16,A3266-1,0))</f>
        <v/>
      </c>
      <c r="F3274" s="450"/>
      <c r="G3274" s="451"/>
    </row>
    <row r="3275" spans="1:7" x14ac:dyDescent="0.25">
      <c r="B3275" s="449"/>
      <c r="C3275" s="83" t="str">
        <f ca="1">IF(OFFSET(Zdroj!AU$16,A3266-1,0)=0,"",CONCATENATE("B",$A$2+3," - ",Zdroj!$AU$15))</f>
        <v/>
      </c>
      <c r="D3275" s="81" t="str">
        <f ca="1">IF(C3275="","",CONCATENATE(OFFSET(Zdroj!AU$16,A3266-1,0)))</f>
        <v/>
      </c>
      <c r="E3275" s="35" t="str">
        <f ca="1">IF(C3275="","",OFFSET(Zdroj!AV$16,A3266-1,0))</f>
        <v/>
      </c>
      <c r="F3275" s="450"/>
      <c r="G3275" s="451"/>
    </row>
    <row r="3276" spans="1:7" x14ac:dyDescent="0.25">
      <c r="B3276" s="449"/>
      <c r="C3276" s="83" t="str">
        <f ca="1">IF(OFFSET(Zdroj!AW$16,A3266-1,0)=0,"",CONCATENATE("B",$A$2+4," - ",Zdroj!$AW$15))</f>
        <v/>
      </c>
      <c r="D3276" s="81" t="str">
        <f ca="1">IF(C3276="","",CONCATENATE(OFFSET(Zdroj!AW$16,A3266-1,0)))</f>
        <v/>
      </c>
      <c r="E3276" s="35" t="str">
        <f ca="1">IF(C3276="","",OFFSET(Zdroj!AX$16,A3266-1,0))</f>
        <v/>
      </c>
      <c r="F3276" s="450"/>
      <c r="G3276" s="451"/>
    </row>
    <row r="3277" spans="1:7" x14ac:dyDescent="0.25">
      <c r="B3277" s="449"/>
      <c r="C3277" s="83" t="str">
        <f ca="1">IF(OFFSET(Zdroj!AY$16,A3266-1,0)=0,"",CONCATENATE("B",$A$2+5," - ",Zdroj!$AY$15))</f>
        <v/>
      </c>
      <c r="D3277" s="81" t="str">
        <f ca="1">IF(C3277="","",CONCATENATE(OFFSET(Zdroj!AY$16,A3266-1,0)))</f>
        <v/>
      </c>
      <c r="E3277" s="35" t="str">
        <f ca="1">IF(C3277="","",OFFSET(Zdroj!AZ$16,A3266-1,0))</f>
        <v/>
      </c>
      <c r="F3277" s="450"/>
      <c r="G3277" s="451"/>
    </row>
    <row r="3278" spans="1:7" x14ac:dyDescent="0.25">
      <c r="B3278" s="449"/>
      <c r="C3278" s="83" t="str">
        <f ca="1">IF(OFFSET(Zdroj!BA$16,A3266-1,0)=0,"",CONCATENATE("B",$A$2+6," - ",Zdroj!$BA$15))</f>
        <v/>
      </c>
      <c r="D3278" s="81" t="str">
        <f ca="1">IF(C3278="","",CONCATENATE(OFFSET(Zdroj!BA$16,A3266-1,0)))</f>
        <v/>
      </c>
      <c r="E3278" s="35" t="str">
        <f ca="1">IF(C3278="","",OFFSET(Zdroj!BB$16,A3266-1,0))</f>
        <v/>
      </c>
      <c r="F3278" s="450"/>
      <c r="G3278" s="451"/>
    </row>
    <row r="3279" spans="1:7" x14ac:dyDescent="0.25">
      <c r="B3279" s="449"/>
      <c r="C3279" s="83" t="str">
        <f ca="1">IF(OFFSET(Zdroj!BC$16,A3266-1,0)=0,"",CONCATENATE("B",$A$2+7," - ",Zdroj!$BC$15))</f>
        <v/>
      </c>
      <c r="D3279" s="81" t="str">
        <f ca="1">IF(C3279="","",CONCATENATE(OFFSET(Zdroj!BC$16,A3266-1,0)))</f>
        <v/>
      </c>
      <c r="E3279" s="35" t="str">
        <f ca="1">IF(C3279="","",OFFSET(Zdroj!BD$16,A3266-1,0))</f>
        <v/>
      </c>
      <c r="F3279" s="450"/>
      <c r="G3279" s="451"/>
    </row>
    <row r="3280" spans="1:7" x14ac:dyDescent="0.25">
      <c r="B3280" s="449"/>
      <c r="C3280" s="83" t="str">
        <f ca="1">IF(OFFSET(Zdroj!BE$16,A3266-1,0)=0,"",CONCATENATE("B",$A$2+8," - ",Zdroj!$BE$15))</f>
        <v/>
      </c>
      <c r="D3280" s="81" t="str">
        <f ca="1">IF(C3280="","",CONCATENATE(OFFSET(Zdroj!BE$16,A3266-1,0)))</f>
        <v/>
      </c>
      <c r="E3280" s="35" t="str">
        <f ca="1">IF(C3280="","",OFFSET(Zdroj!BF$16,A3266-1,0))</f>
        <v/>
      </c>
      <c r="F3280" s="450"/>
      <c r="G3280" s="451"/>
    </row>
    <row r="3281" spans="1:7" x14ac:dyDescent="0.25">
      <c r="B3281" s="449"/>
      <c r="C3281" s="83" t="str">
        <f ca="1">IF(OFFSET(Zdroj!BG$16,A3266-1,0)=0,"",CONCATENATE("C",$A$2," - ",Zdroj!$BG$15))</f>
        <v/>
      </c>
      <c r="D3281" s="81" t="str">
        <f ca="1">IF(C3281="","",CONCATENATE(OFFSET(Zdroj!BG$16,A3266-1,0)))</f>
        <v/>
      </c>
      <c r="E3281" s="35" t="str">
        <f ca="1">IF(C3281="","",OFFSET(Zdroj!BH$16,A3266-1,0))</f>
        <v/>
      </c>
      <c r="F3281" s="450" t="str">
        <f t="shared" ref="F3281" ca="1" si="763">IF(SUM(E3281:E3282)=0,"",SUM(E3281:E3282))</f>
        <v/>
      </c>
      <c r="G3281" s="451"/>
    </row>
    <row r="3282" spans="1:7" x14ac:dyDescent="0.25">
      <c r="B3282" s="449"/>
      <c r="C3282" s="83" t="str">
        <f ca="1">IF(OFFSET(Zdroj!BI$16,A3266-1,0)=0,"",CONCATENATE("C",$A$2+1," - ",Zdroj!$BI$15))</f>
        <v/>
      </c>
      <c r="D3282" s="81" t="str">
        <f ca="1">IF(C3282="","",CONCATENATE(OFFSET(Zdroj!BI$16,A3266-1,0)))</f>
        <v/>
      </c>
      <c r="E3282" s="35" t="str">
        <f ca="1">IF(C3282="","",OFFSET(Zdroj!BJ$16,A3266-1,0))</f>
        <v/>
      </c>
      <c r="F3282" s="450"/>
      <c r="G3282" s="451"/>
    </row>
    <row r="3283" spans="1:7" x14ac:dyDescent="0.25">
      <c r="A3283">
        <f>SUM((ROW()+15)/17)</f>
        <v>194</v>
      </c>
      <c r="B3283" s="449" t="str">
        <f ca="1">IF(OFFSET(Zdroj!$B$16,A3283-1,0)&gt;0,CONCATENATE(A3283,"
","___ ","
",OFFSET(Zdroj!$B$16,A3283-1,0)),"")</f>
        <v/>
      </c>
      <c r="C3283" s="83" t="str">
        <f ca="1">IF(OFFSET(Zdroj!AI$16,A3283-1,0)=0,"",CONCATENATE("A",$A$2," - ",Zdroj!$AI$15))</f>
        <v/>
      </c>
      <c r="D3283" s="81" t="str">
        <f ca="1">IF(C3283="","",CONCATENATE(OFFSET(Zdroj!AI$16,A3283-1,0)," - ",OFFSET(Zdroj!BK$16,A3283-1,0)))</f>
        <v/>
      </c>
      <c r="E3283" s="35" t="str">
        <f ca="1">IF(C3283="","",OFFSET(Zdroj!BL$16,A3283-1,0))</f>
        <v/>
      </c>
      <c r="F3283" s="450" t="str">
        <f t="shared" ref="F3283" ca="1" si="764">IF(SUM(E3283:E3288)=0,"",SUM(E3283:E3288))</f>
        <v/>
      </c>
      <c r="G3283" s="451" t="str">
        <f t="shared" ref="G3283" ca="1" si="765">IF(SUM(E3283:E3299)=0,"",SUM(E3283:E3299))</f>
        <v/>
      </c>
    </row>
    <row r="3284" spans="1:7" x14ac:dyDescent="0.25">
      <c r="B3284" s="449"/>
      <c r="C3284" s="83" t="str">
        <f ca="1">IF(OFFSET(Zdroj!AJ$16,A3283-1,0)=0,"",CONCATENATE("A",$A$2+1," - ",Zdroj!$AJ$15))</f>
        <v/>
      </c>
      <c r="D3284" s="81" t="str">
        <f ca="1">IF(C3284="","",CONCATENATE(OFFSET(Zdroj!AJ$16,A3283-1,0)," - ",OFFSET(Zdroj!BM$16,A3283-1,0)))</f>
        <v/>
      </c>
      <c r="E3284" s="35" t="str">
        <f ca="1">IF(C3284="","",OFFSET(Zdroj!BN$16,A3283-1,0))</f>
        <v/>
      </c>
      <c r="F3284" s="450"/>
      <c r="G3284" s="451"/>
    </row>
    <row r="3285" spans="1:7" x14ac:dyDescent="0.25">
      <c r="B3285" s="449"/>
      <c r="C3285" s="83" t="str">
        <f ca="1">IF(OFFSET(Zdroj!AK$16,A3283-1,0)=0,"",CONCATENATE("A",$A$2+2," - ",Zdroj!$AK$15))</f>
        <v/>
      </c>
      <c r="D3285" s="81" t="str">
        <f ca="1">IF(C3285="","",CONCATENATE(OFFSET(Zdroj!AK$16,A3283-1,0)," - ",OFFSET(Zdroj!BO$16,A3283-1,0)))</f>
        <v/>
      </c>
      <c r="E3285" s="35" t="str">
        <f ca="1">IF(C3285="","",OFFSET(Zdroj!BP$16,A3283-1,0))</f>
        <v/>
      </c>
      <c r="F3285" s="450"/>
      <c r="G3285" s="451"/>
    </row>
    <row r="3286" spans="1:7" x14ac:dyDescent="0.25">
      <c r="B3286" s="449"/>
      <c r="C3286" s="83" t="str">
        <f ca="1">IF(OFFSET(Zdroj!AL$16,A3283-1,0)=0,"",CONCATENATE("A",$A$2+3," - ",Zdroj!$AL$15))</f>
        <v/>
      </c>
      <c r="D3286" s="81" t="str">
        <f ca="1">IF(C3286="","",CONCATENATE(OFFSET(Zdroj!AL$16,A3283-1,0)," - ",OFFSET(Zdroj!BQ$16,A3283-1,0)))</f>
        <v/>
      </c>
      <c r="E3286" s="35" t="str">
        <f ca="1">IF(C3286="","",OFFSET(Zdroj!BR$16,A3283-1,0))</f>
        <v/>
      </c>
      <c r="F3286" s="450"/>
      <c r="G3286" s="451"/>
    </row>
    <row r="3287" spans="1:7" x14ac:dyDescent="0.25">
      <c r="B3287" s="449"/>
      <c r="C3287" s="83" t="str">
        <f ca="1">IF(OFFSET(Zdroj!AM$16,A3283-1,0)=0,"",CONCATENATE("A",$A$2+4," - ",Zdroj!$AM$15))</f>
        <v/>
      </c>
      <c r="D3287" s="81" t="str">
        <f ca="1">IF(C3287="","",CONCATENATE(OFFSET(Zdroj!AM$16,A3283-1,0)," - ",OFFSET(Zdroj!BS$16,A3283-1,0)))</f>
        <v/>
      </c>
      <c r="E3287" s="35" t="str">
        <f ca="1">IF(C3287="","",OFFSET(Zdroj!BT$16,A3283-1,0))</f>
        <v/>
      </c>
      <c r="F3287" s="450"/>
      <c r="G3287" s="451"/>
    </row>
    <row r="3288" spans="1:7" x14ac:dyDescent="0.25">
      <c r="B3288" s="449"/>
      <c r="C3288" s="83" t="str">
        <f ca="1">IF(OFFSET(Zdroj!AN$16,A3283-1,0)=0,"",CONCATENATE("A",$A$2+5," - ",Zdroj!$AN$15))</f>
        <v/>
      </c>
      <c r="D3288" s="81" t="str">
        <f ca="1">IF(C3288="","",CONCATENATE(OFFSET(Zdroj!AN$16,A3283-1,0)," - ",OFFSET(Zdroj!BU$16,A3283-1,0)))</f>
        <v/>
      </c>
      <c r="E3288" s="35" t="str">
        <f ca="1">IF(C3288="","",OFFSET(Zdroj!BV$16,A3283-1,0))</f>
        <v/>
      </c>
      <c r="F3288" s="450"/>
      <c r="G3288" s="451"/>
    </row>
    <row r="3289" spans="1:7" x14ac:dyDescent="0.25">
      <c r="B3289" s="449"/>
      <c r="C3289" s="83" t="str">
        <f ca="1">IF(OFFSET(Zdroj!AO$16,A3283-1,0)=0,"",CONCATENATE("B",$A$2," - ",Zdroj!$AO$15))</f>
        <v/>
      </c>
      <c r="D3289" s="81" t="str">
        <f ca="1">IF(C3289="","",CONCATENATE(OFFSET(Zdroj!AO$16,A3283-1,0)))</f>
        <v/>
      </c>
      <c r="E3289" s="35" t="str">
        <f ca="1">IF(C3289="","",OFFSET(Zdroj!AP$16,A3283-1,0))</f>
        <v/>
      </c>
      <c r="F3289" s="450" t="str">
        <f t="shared" ref="F3289" ca="1" si="766">IF(SUM(E3289:E3297)=0,"",SUM(E3289:E3297))</f>
        <v/>
      </c>
      <c r="G3289" s="451"/>
    </row>
    <row r="3290" spans="1:7" x14ac:dyDescent="0.25">
      <c r="B3290" s="449"/>
      <c r="C3290" s="83" t="str">
        <f ca="1">IF(OFFSET(Zdroj!AQ$16,A3283-1,0)=0,"",CONCATENATE("B",$A$2+1," - ",Zdroj!$AQ$15))</f>
        <v/>
      </c>
      <c r="D3290" s="81" t="str">
        <f ca="1">IF(C3290="","",CONCATENATE(OFFSET(Zdroj!AQ$16,A3283-1,0)))</f>
        <v/>
      </c>
      <c r="E3290" s="35" t="str">
        <f ca="1">IF(C3290="","",OFFSET(Zdroj!AR$16,A3283-1,0))</f>
        <v/>
      </c>
      <c r="F3290" s="450"/>
      <c r="G3290" s="451"/>
    </row>
    <row r="3291" spans="1:7" x14ac:dyDescent="0.25">
      <c r="B3291" s="449"/>
      <c r="C3291" s="83" t="str">
        <f ca="1">IF(OFFSET(Zdroj!AS$16,A3283-1,0)=0,"",CONCATENATE("B",$A$2+2," - ",Zdroj!$AS$15))</f>
        <v/>
      </c>
      <c r="D3291" s="81" t="str">
        <f ca="1">IF(C3291="","",CONCATENATE(OFFSET(Zdroj!AS$16,A3283-1,0)))</f>
        <v/>
      </c>
      <c r="E3291" s="35" t="str">
        <f ca="1">IF(C3291="","",OFFSET(Zdroj!AT$16,A3283-1,0))</f>
        <v/>
      </c>
      <c r="F3291" s="450"/>
      <c r="G3291" s="451"/>
    </row>
    <row r="3292" spans="1:7" x14ac:dyDescent="0.25">
      <c r="B3292" s="449"/>
      <c r="C3292" s="83" t="str">
        <f ca="1">IF(OFFSET(Zdroj!AU$16,A3283-1,0)=0,"",CONCATENATE("B",$A$2+3," - ",Zdroj!$AU$15))</f>
        <v/>
      </c>
      <c r="D3292" s="81" t="str">
        <f ca="1">IF(C3292="","",CONCATENATE(OFFSET(Zdroj!AU$16,A3283-1,0)))</f>
        <v/>
      </c>
      <c r="E3292" s="35" t="str">
        <f ca="1">IF(C3292="","",OFFSET(Zdroj!AV$16,A3283-1,0))</f>
        <v/>
      </c>
      <c r="F3292" s="450"/>
      <c r="G3292" s="451"/>
    </row>
    <row r="3293" spans="1:7" x14ac:dyDescent="0.25">
      <c r="B3293" s="449"/>
      <c r="C3293" s="83" t="str">
        <f ca="1">IF(OFFSET(Zdroj!AW$16,A3283-1,0)=0,"",CONCATENATE("B",$A$2+4," - ",Zdroj!$AW$15))</f>
        <v/>
      </c>
      <c r="D3293" s="81" t="str">
        <f ca="1">IF(C3293="","",CONCATENATE(OFFSET(Zdroj!AW$16,A3283-1,0)))</f>
        <v/>
      </c>
      <c r="E3293" s="35" t="str">
        <f ca="1">IF(C3293="","",OFFSET(Zdroj!AX$16,A3283-1,0))</f>
        <v/>
      </c>
      <c r="F3293" s="450"/>
      <c r="G3293" s="451"/>
    </row>
    <row r="3294" spans="1:7" x14ac:dyDescent="0.25">
      <c r="B3294" s="449"/>
      <c r="C3294" s="83" t="str">
        <f ca="1">IF(OFFSET(Zdroj!AY$16,A3283-1,0)=0,"",CONCATENATE("B",$A$2+5," - ",Zdroj!$AY$15))</f>
        <v/>
      </c>
      <c r="D3294" s="81" t="str">
        <f ca="1">IF(C3294="","",CONCATENATE(OFFSET(Zdroj!AY$16,A3283-1,0)))</f>
        <v/>
      </c>
      <c r="E3294" s="35" t="str">
        <f ca="1">IF(C3294="","",OFFSET(Zdroj!AZ$16,A3283-1,0))</f>
        <v/>
      </c>
      <c r="F3294" s="450"/>
      <c r="G3294" s="451"/>
    </row>
    <row r="3295" spans="1:7" x14ac:dyDescent="0.25">
      <c r="B3295" s="449"/>
      <c r="C3295" s="83" t="str">
        <f ca="1">IF(OFFSET(Zdroj!BA$16,A3283-1,0)=0,"",CONCATENATE("B",$A$2+6," - ",Zdroj!$BA$15))</f>
        <v/>
      </c>
      <c r="D3295" s="81" t="str">
        <f ca="1">IF(C3295="","",CONCATENATE(OFFSET(Zdroj!BA$16,A3283-1,0)))</f>
        <v/>
      </c>
      <c r="E3295" s="35" t="str">
        <f ca="1">IF(C3295="","",OFFSET(Zdroj!BB$16,A3283-1,0))</f>
        <v/>
      </c>
      <c r="F3295" s="450"/>
      <c r="G3295" s="451"/>
    </row>
    <row r="3296" spans="1:7" x14ac:dyDescent="0.25">
      <c r="B3296" s="449"/>
      <c r="C3296" s="83" t="str">
        <f ca="1">IF(OFFSET(Zdroj!BC$16,A3283-1,0)=0,"",CONCATENATE("B",$A$2+7," - ",Zdroj!$BC$15))</f>
        <v/>
      </c>
      <c r="D3296" s="81" t="str">
        <f ca="1">IF(C3296="","",CONCATENATE(OFFSET(Zdroj!BC$16,A3283-1,0)))</f>
        <v/>
      </c>
      <c r="E3296" s="35" t="str">
        <f ca="1">IF(C3296="","",OFFSET(Zdroj!BD$16,A3283-1,0))</f>
        <v/>
      </c>
      <c r="F3296" s="450"/>
      <c r="G3296" s="451"/>
    </row>
    <row r="3297" spans="1:7" x14ac:dyDescent="0.25">
      <c r="B3297" s="449"/>
      <c r="C3297" s="83" t="str">
        <f ca="1">IF(OFFSET(Zdroj!BE$16,A3283-1,0)=0,"",CONCATENATE("B",$A$2+8," - ",Zdroj!$BE$15))</f>
        <v/>
      </c>
      <c r="D3297" s="81" t="str">
        <f ca="1">IF(C3297="","",CONCATENATE(OFFSET(Zdroj!BE$16,A3283-1,0)))</f>
        <v/>
      </c>
      <c r="E3297" s="35" t="str">
        <f ca="1">IF(C3297="","",OFFSET(Zdroj!BF$16,A3283-1,0))</f>
        <v/>
      </c>
      <c r="F3297" s="450"/>
      <c r="G3297" s="451"/>
    </row>
    <row r="3298" spans="1:7" x14ac:dyDescent="0.25">
      <c r="B3298" s="449"/>
      <c r="C3298" s="83" t="str">
        <f ca="1">IF(OFFSET(Zdroj!BG$16,A3283-1,0)=0,"",CONCATENATE("C",$A$2," - ",Zdroj!$BG$15))</f>
        <v/>
      </c>
      <c r="D3298" s="81" t="str">
        <f ca="1">IF(C3298="","",CONCATENATE(OFFSET(Zdroj!BG$16,A3283-1,0)))</f>
        <v/>
      </c>
      <c r="E3298" s="35" t="str">
        <f ca="1">IF(C3298="","",OFFSET(Zdroj!BH$16,A3283-1,0))</f>
        <v/>
      </c>
      <c r="F3298" s="450" t="str">
        <f t="shared" ref="F3298" ca="1" si="767">IF(SUM(E3298:E3299)=0,"",SUM(E3298:E3299))</f>
        <v/>
      </c>
      <c r="G3298" s="451"/>
    </row>
    <row r="3299" spans="1:7" x14ac:dyDescent="0.25">
      <c r="B3299" s="449"/>
      <c r="C3299" s="83" t="str">
        <f ca="1">IF(OFFSET(Zdroj!BI$16,A3283-1,0)=0,"",CONCATENATE("C",$A$2+1," - ",Zdroj!$BI$15))</f>
        <v/>
      </c>
      <c r="D3299" s="81" t="str">
        <f ca="1">IF(C3299="","",CONCATENATE(OFFSET(Zdroj!BI$16,A3283-1,0)))</f>
        <v/>
      </c>
      <c r="E3299" s="35" t="str">
        <f ca="1">IF(C3299="","",OFFSET(Zdroj!BJ$16,A3283-1,0))</f>
        <v/>
      </c>
      <c r="F3299" s="450"/>
      <c r="G3299" s="451"/>
    </row>
    <row r="3300" spans="1:7" x14ac:dyDescent="0.25">
      <c r="A3300">
        <f>SUM((ROW()+15)/17)</f>
        <v>195</v>
      </c>
      <c r="B3300" s="449" t="str">
        <f ca="1">IF(OFFSET(Zdroj!$B$16,A3300-1,0)&gt;0,CONCATENATE(A3300,"
","___ ","
",OFFSET(Zdroj!$B$16,A3300-1,0)),"")</f>
        <v/>
      </c>
      <c r="C3300" s="83" t="str">
        <f ca="1">IF(OFFSET(Zdroj!AI$16,A3300-1,0)=0,"",CONCATENATE("A",$A$2," - ",Zdroj!$AI$15))</f>
        <v/>
      </c>
      <c r="D3300" s="81" t="str">
        <f ca="1">IF(C3300="","",CONCATENATE(OFFSET(Zdroj!AI$16,A3300-1,0)," - ",OFFSET(Zdroj!BK$16,A3300-1,0)))</f>
        <v/>
      </c>
      <c r="E3300" s="35" t="str">
        <f ca="1">IF(C3300="","",OFFSET(Zdroj!BL$16,A3300-1,0))</f>
        <v/>
      </c>
      <c r="F3300" s="450" t="str">
        <f t="shared" ref="F3300" ca="1" si="768">IF(SUM(E3300:E3305)=0,"",SUM(E3300:E3305))</f>
        <v/>
      </c>
      <c r="G3300" s="451" t="str">
        <f t="shared" ref="G3300" ca="1" si="769">IF(SUM(E3300:E3316)=0,"",SUM(E3300:E3316))</f>
        <v/>
      </c>
    </row>
    <row r="3301" spans="1:7" x14ac:dyDescent="0.25">
      <c r="B3301" s="449"/>
      <c r="C3301" s="83" t="str">
        <f ca="1">IF(OFFSET(Zdroj!AJ$16,A3300-1,0)=0,"",CONCATENATE("A",$A$2+1," - ",Zdroj!$AJ$15))</f>
        <v/>
      </c>
      <c r="D3301" s="81" t="str">
        <f ca="1">IF(C3301="","",CONCATENATE(OFFSET(Zdroj!AJ$16,A3300-1,0)," - ",OFFSET(Zdroj!BM$16,A3300-1,0)))</f>
        <v/>
      </c>
      <c r="E3301" s="35" t="str">
        <f ca="1">IF(C3301="","",OFFSET(Zdroj!BN$16,A3300-1,0))</f>
        <v/>
      </c>
      <c r="F3301" s="450"/>
      <c r="G3301" s="451"/>
    </row>
    <row r="3302" spans="1:7" x14ac:dyDescent="0.25">
      <c r="B3302" s="449"/>
      <c r="C3302" s="83" t="str">
        <f ca="1">IF(OFFSET(Zdroj!AK$16,A3300-1,0)=0,"",CONCATENATE("A",$A$2+2," - ",Zdroj!$AK$15))</f>
        <v/>
      </c>
      <c r="D3302" s="81" t="str">
        <f ca="1">IF(C3302="","",CONCATENATE(OFFSET(Zdroj!AK$16,A3300-1,0)," - ",OFFSET(Zdroj!BO$16,A3300-1,0)))</f>
        <v/>
      </c>
      <c r="E3302" s="35" t="str">
        <f ca="1">IF(C3302="","",OFFSET(Zdroj!BP$16,A3300-1,0))</f>
        <v/>
      </c>
      <c r="F3302" s="450"/>
      <c r="G3302" s="451"/>
    </row>
    <row r="3303" spans="1:7" x14ac:dyDescent="0.25">
      <c r="B3303" s="449"/>
      <c r="C3303" s="83" t="str">
        <f ca="1">IF(OFFSET(Zdroj!AL$16,A3300-1,0)=0,"",CONCATENATE("A",$A$2+3," - ",Zdroj!$AL$15))</f>
        <v/>
      </c>
      <c r="D3303" s="81" t="str">
        <f ca="1">IF(C3303="","",CONCATENATE(OFFSET(Zdroj!AL$16,A3300-1,0)," - ",OFFSET(Zdroj!BQ$16,A3300-1,0)))</f>
        <v/>
      </c>
      <c r="E3303" s="35" t="str">
        <f ca="1">IF(C3303="","",OFFSET(Zdroj!BR$16,A3300-1,0))</f>
        <v/>
      </c>
      <c r="F3303" s="450"/>
      <c r="G3303" s="451"/>
    </row>
    <row r="3304" spans="1:7" x14ac:dyDescent="0.25">
      <c r="B3304" s="449"/>
      <c r="C3304" s="83" t="str">
        <f ca="1">IF(OFFSET(Zdroj!AM$16,A3300-1,0)=0,"",CONCATENATE("A",$A$2+4," - ",Zdroj!$AM$15))</f>
        <v/>
      </c>
      <c r="D3304" s="81" t="str">
        <f ca="1">IF(C3304="","",CONCATENATE(OFFSET(Zdroj!AM$16,A3300-1,0)," - ",OFFSET(Zdroj!BS$16,A3300-1,0)))</f>
        <v/>
      </c>
      <c r="E3304" s="35" t="str">
        <f ca="1">IF(C3304="","",OFFSET(Zdroj!BT$16,A3300-1,0))</f>
        <v/>
      </c>
      <c r="F3304" s="450"/>
      <c r="G3304" s="451"/>
    </row>
    <row r="3305" spans="1:7" x14ac:dyDescent="0.25">
      <c r="B3305" s="449"/>
      <c r="C3305" s="83" t="str">
        <f ca="1">IF(OFFSET(Zdroj!AN$16,A3300-1,0)=0,"",CONCATENATE("A",$A$2+5," - ",Zdroj!$AN$15))</f>
        <v/>
      </c>
      <c r="D3305" s="81" t="str">
        <f ca="1">IF(C3305="","",CONCATENATE(OFFSET(Zdroj!AN$16,A3300-1,0)," - ",OFFSET(Zdroj!BU$16,A3300-1,0)))</f>
        <v/>
      </c>
      <c r="E3305" s="35" t="str">
        <f ca="1">IF(C3305="","",OFFSET(Zdroj!BV$16,A3300-1,0))</f>
        <v/>
      </c>
      <c r="F3305" s="450"/>
      <c r="G3305" s="451"/>
    </row>
    <row r="3306" spans="1:7" x14ac:dyDescent="0.25">
      <c r="B3306" s="449"/>
      <c r="C3306" s="83" t="str">
        <f ca="1">IF(OFFSET(Zdroj!AO$16,A3300-1,0)=0,"",CONCATENATE("B",$A$2," - ",Zdroj!$AO$15))</f>
        <v/>
      </c>
      <c r="D3306" s="81" t="str">
        <f ca="1">IF(C3306="","",CONCATENATE(OFFSET(Zdroj!AO$16,A3300-1,0)))</f>
        <v/>
      </c>
      <c r="E3306" s="35" t="str">
        <f ca="1">IF(C3306="","",OFFSET(Zdroj!AP$16,A3300-1,0))</f>
        <v/>
      </c>
      <c r="F3306" s="450" t="str">
        <f t="shared" ref="F3306" ca="1" si="770">IF(SUM(E3306:E3314)=0,"",SUM(E3306:E3314))</f>
        <v/>
      </c>
      <c r="G3306" s="451"/>
    </row>
    <row r="3307" spans="1:7" x14ac:dyDescent="0.25">
      <c r="B3307" s="449"/>
      <c r="C3307" s="83" t="str">
        <f ca="1">IF(OFFSET(Zdroj!AQ$16,A3300-1,0)=0,"",CONCATENATE("B",$A$2+1," - ",Zdroj!$AQ$15))</f>
        <v/>
      </c>
      <c r="D3307" s="81" t="str">
        <f ca="1">IF(C3307="","",CONCATENATE(OFFSET(Zdroj!AQ$16,A3300-1,0)))</f>
        <v/>
      </c>
      <c r="E3307" s="35" t="str">
        <f ca="1">IF(C3307="","",OFFSET(Zdroj!AR$16,A3300-1,0))</f>
        <v/>
      </c>
      <c r="F3307" s="450"/>
      <c r="G3307" s="451"/>
    </row>
    <row r="3308" spans="1:7" x14ac:dyDescent="0.25">
      <c r="B3308" s="449"/>
      <c r="C3308" s="83" t="str">
        <f ca="1">IF(OFFSET(Zdroj!AS$16,A3300-1,0)=0,"",CONCATENATE("B",$A$2+2," - ",Zdroj!$AS$15))</f>
        <v/>
      </c>
      <c r="D3308" s="81" t="str">
        <f ca="1">IF(C3308="","",CONCATENATE(OFFSET(Zdroj!AS$16,A3300-1,0)))</f>
        <v/>
      </c>
      <c r="E3308" s="35" t="str">
        <f ca="1">IF(C3308="","",OFFSET(Zdroj!AT$16,A3300-1,0))</f>
        <v/>
      </c>
      <c r="F3308" s="450"/>
      <c r="G3308" s="451"/>
    </row>
    <row r="3309" spans="1:7" x14ac:dyDescent="0.25">
      <c r="B3309" s="449"/>
      <c r="C3309" s="83" t="str">
        <f ca="1">IF(OFFSET(Zdroj!AU$16,A3300-1,0)=0,"",CONCATENATE("B",$A$2+3," - ",Zdroj!$AU$15))</f>
        <v/>
      </c>
      <c r="D3309" s="81" t="str">
        <f ca="1">IF(C3309="","",CONCATENATE(OFFSET(Zdroj!AU$16,A3300-1,0)))</f>
        <v/>
      </c>
      <c r="E3309" s="35" t="str">
        <f ca="1">IF(C3309="","",OFFSET(Zdroj!AV$16,A3300-1,0))</f>
        <v/>
      </c>
      <c r="F3309" s="450"/>
      <c r="G3309" s="451"/>
    </row>
    <row r="3310" spans="1:7" x14ac:dyDescent="0.25">
      <c r="B3310" s="449"/>
      <c r="C3310" s="83" t="str">
        <f ca="1">IF(OFFSET(Zdroj!AW$16,A3300-1,0)=0,"",CONCATENATE("B",$A$2+4," - ",Zdroj!$AW$15))</f>
        <v/>
      </c>
      <c r="D3310" s="81" t="str">
        <f ca="1">IF(C3310="","",CONCATENATE(OFFSET(Zdroj!AW$16,A3300-1,0)))</f>
        <v/>
      </c>
      <c r="E3310" s="35" t="str">
        <f ca="1">IF(C3310="","",OFFSET(Zdroj!AX$16,A3300-1,0))</f>
        <v/>
      </c>
      <c r="F3310" s="450"/>
      <c r="G3310" s="451"/>
    </row>
    <row r="3311" spans="1:7" x14ac:dyDescent="0.25">
      <c r="B3311" s="449"/>
      <c r="C3311" s="83" t="str">
        <f ca="1">IF(OFFSET(Zdroj!AY$16,A3300-1,0)=0,"",CONCATENATE("B",$A$2+5," - ",Zdroj!$AY$15))</f>
        <v/>
      </c>
      <c r="D3311" s="81" t="str">
        <f ca="1">IF(C3311="","",CONCATENATE(OFFSET(Zdroj!AY$16,A3300-1,0)))</f>
        <v/>
      </c>
      <c r="E3311" s="35" t="str">
        <f ca="1">IF(C3311="","",OFFSET(Zdroj!AZ$16,A3300-1,0))</f>
        <v/>
      </c>
      <c r="F3311" s="450"/>
      <c r="G3311" s="451"/>
    </row>
    <row r="3312" spans="1:7" x14ac:dyDescent="0.25">
      <c r="B3312" s="449"/>
      <c r="C3312" s="83" t="str">
        <f ca="1">IF(OFFSET(Zdroj!BA$16,A3300-1,0)=0,"",CONCATENATE("B",$A$2+6," - ",Zdroj!$BA$15))</f>
        <v/>
      </c>
      <c r="D3312" s="81" t="str">
        <f ca="1">IF(C3312="","",CONCATENATE(OFFSET(Zdroj!BA$16,A3300-1,0)))</f>
        <v/>
      </c>
      <c r="E3312" s="35" t="str">
        <f ca="1">IF(C3312="","",OFFSET(Zdroj!BB$16,A3300-1,0))</f>
        <v/>
      </c>
      <c r="F3312" s="450"/>
      <c r="G3312" s="451"/>
    </row>
    <row r="3313" spans="1:7" x14ac:dyDescent="0.25">
      <c r="B3313" s="449"/>
      <c r="C3313" s="83" t="str">
        <f ca="1">IF(OFFSET(Zdroj!BC$16,A3300-1,0)=0,"",CONCATENATE("B",$A$2+7," - ",Zdroj!$BC$15))</f>
        <v/>
      </c>
      <c r="D3313" s="81" t="str">
        <f ca="1">IF(C3313="","",CONCATENATE(OFFSET(Zdroj!BC$16,A3300-1,0)))</f>
        <v/>
      </c>
      <c r="E3313" s="35" t="str">
        <f ca="1">IF(C3313="","",OFFSET(Zdroj!BD$16,A3300-1,0))</f>
        <v/>
      </c>
      <c r="F3313" s="450"/>
      <c r="G3313" s="451"/>
    </row>
    <row r="3314" spans="1:7" x14ac:dyDescent="0.25">
      <c r="B3314" s="449"/>
      <c r="C3314" s="83" t="str">
        <f ca="1">IF(OFFSET(Zdroj!BE$16,A3300-1,0)=0,"",CONCATENATE("B",$A$2+8," - ",Zdroj!$BE$15))</f>
        <v/>
      </c>
      <c r="D3314" s="81" t="str">
        <f ca="1">IF(C3314="","",CONCATENATE(OFFSET(Zdroj!BE$16,A3300-1,0)))</f>
        <v/>
      </c>
      <c r="E3314" s="35" t="str">
        <f ca="1">IF(C3314="","",OFFSET(Zdroj!BF$16,A3300-1,0))</f>
        <v/>
      </c>
      <c r="F3314" s="450"/>
      <c r="G3314" s="451"/>
    </row>
    <row r="3315" spans="1:7" x14ac:dyDescent="0.25">
      <c r="B3315" s="449"/>
      <c r="C3315" s="83" t="str">
        <f ca="1">IF(OFFSET(Zdroj!BG$16,A3300-1,0)=0,"",CONCATENATE("C",$A$2," - ",Zdroj!$BG$15))</f>
        <v/>
      </c>
      <c r="D3315" s="81" t="str">
        <f ca="1">IF(C3315="","",CONCATENATE(OFFSET(Zdroj!BG$16,A3300-1,0)))</f>
        <v/>
      </c>
      <c r="E3315" s="35" t="str">
        <f ca="1">IF(C3315="","",OFFSET(Zdroj!BH$16,A3300-1,0))</f>
        <v/>
      </c>
      <c r="F3315" s="450" t="str">
        <f t="shared" ref="F3315" ca="1" si="771">IF(SUM(E3315:E3316)=0,"",SUM(E3315:E3316))</f>
        <v/>
      </c>
      <c r="G3315" s="451"/>
    </row>
    <row r="3316" spans="1:7" x14ac:dyDescent="0.25">
      <c r="B3316" s="449"/>
      <c r="C3316" s="83" t="str">
        <f ca="1">IF(OFFSET(Zdroj!BI$16,A3300-1,0)=0,"",CONCATENATE("C",$A$2+1," - ",Zdroj!$BI$15))</f>
        <v/>
      </c>
      <c r="D3316" s="81" t="str">
        <f ca="1">IF(C3316="","",CONCATENATE(OFFSET(Zdroj!BI$16,A3300-1,0)))</f>
        <v/>
      </c>
      <c r="E3316" s="35" t="str">
        <f ca="1">IF(C3316="","",OFFSET(Zdroj!BJ$16,A3300-1,0))</f>
        <v/>
      </c>
      <c r="F3316" s="450"/>
      <c r="G3316" s="451"/>
    </row>
    <row r="3317" spans="1:7" x14ac:dyDescent="0.25">
      <c r="A3317">
        <f>SUM((ROW()+15)/17)</f>
        <v>196</v>
      </c>
      <c r="B3317" s="449" t="str">
        <f ca="1">IF(OFFSET(Zdroj!$B$16,A3317-1,0)&gt;0,CONCATENATE(A3317,"
","___ ","
",OFFSET(Zdroj!$B$16,A3317-1,0)),"")</f>
        <v/>
      </c>
      <c r="C3317" s="83" t="str">
        <f ca="1">IF(OFFSET(Zdroj!AI$16,A3317-1,0)=0,"",CONCATENATE("A",$A$2," - ",Zdroj!$AI$15))</f>
        <v/>
      </c>
      <c r="D3317" s="81" t="str">
        <f ca="1">IF(C3317="","",CONCATENATE(OFFSET(Zdroj!AI$16,A3317-1,0)," - ",OFFSET(Zdroj!BK$16,A3317-1,0)))</f>
        <v/>
      </c>
      <c r="E3317" s="35" t="str">
        <f ca="1">IF(C3317="","",OFFSET(Zdroj!BL$16,A3317-1,0))</f>
        <v/>
      </c>
      <c r="F3317" s="450" t="str">
        <f t="shared" ref="F3317" ca="1" si="772">IF(SUM(E3317:E3322)=0,"",SUM(E3317:E3322))</f>
        <v/>
      </c>
      <c r="G3317" s="451" t="str">
        <f t="shared" ref="G3317" ca="1" si="773">IF(SUM(E3317:E3333)=0,"",SUM(E3317:E3333))</f>
        <v/>
      </c>
    </row>
    <row r="3318" spans="1:7" x14ac:dyDescent="0.25">
      <c r="B3318" s="449"/>
      <c r="C3318" s="83" t="str">
        <f ca="1">IF(OFFSET(Zdroj!AJ$16,A3317-1,0)=0,"",CONCATENATE("A",$A$2+1," - ",Zdroj!$AJ$15))</f>
        <v/>
      </c>
      <c r="D3318" s="81" t="str">
        <f ca="1">IF(C3318="","",CONCATENATE(OFFSET(Zdroj!AJ$16,A3317-1,0)," - ",OFFSET(Zdroj!BM$16,A3317-1,0)))</f>
        <v/>
      </c>
      <c r="E3318" s="35" t="str">
        <f ca="1">IF(C3318="","",OFFSET(Zdroj!BN$16,A3317-1,0))</f>
        <v/>
      </c>
      <c r="F3318" s="450"/>
      <c r="G3318" s="451"/>
    </row>
    <row r="3319" spans="1:7" x14ac:dyDescent="0.25">
      <c r="B3319" s="449"/>
      <c r="C3319" s="83" t="str">
        <f ca="1">IF(OFFSET(Zdroj!AK$16,A3317-1,0)=0,"",CONCATENATE("A",$A$2+2," - ",Zdroj!$AK$15))</f>
        <v/>
      </c>
      <c r="D3319" s="81" t="str">
        <f ca="1">IF(C3319="","",CONCATENATE(OFFSET(Zdroj!AK$16,A3317-1,0)," - ",OFFSET(Zdroj!BO$16,A3317-1,0)))</f>
        <v/>
      </c>
      <c r="E3319" s="35" t="str">
        <f ca="1">IF(C3319="","",OFFSET(Zdroj!BP$16,A3317-1,0))</f>
        <v/>
      </c>
      <c r="F3319" s="450"/>
      <c r="G3319" s="451"/>
    </row>
    <row r="3320" spans="1:7" x14ac:dyDescent="0.25">
      <c r="B3320" s="449"/>
      <c r="C3320" s="83" t="str">
        <f ca="1">IF(OFFSET(Zdroj!AL$16,A3317-1,0)=0,"",CONCATENATE("A",$A$2+3," - ",Zdroj!$AL$15))</f>
        <v/>
      </c>
      <c r="D3320" s="81" t="str">
        <f ca="1">IF(C3320="","",CONCATENATE(OFFSET(Zdroj!AL$16,A3317-1,0)," - ",OFFSET(Zdroj!BQ$16,A3317-1,0)))</f>
        <v/>
      </c>
      <c r="E3320" s="35" t="str">
        <f ca="1">IF(C3320="","",OFFSET(Zdroj!BR$16,A3317-1,0))</f>
        <v/>
      </c>
      <c r="F3320" s="450"/>
      <c r="G3320" s="451"/>
    </row>
    <row r="3321" spans="1:7" x14ac:dyDescent="0.25">
      <c r="B3321" s="449"/>
      <c r="C3321" s="83" t="str">
        <f ca="1">IF(OFFSET(Zdroj!AM$16,A3317-1,0)=0,"",CONCATENATE("A",$A$2+4," - ",Zdroj!$AM$15))</f>
        <v/>
      </c>
      <c r="D3321" s="81" t="str">
        <f ca="1">IF(C3321="","",CONCATENATE(OFFSET(Zdroj!AM$16,A3317-1,0)," - ",OFFSET(Zdroj!BS$16,A3317-1,0)))</f>
        <v/>
      </c>
      <c r="E3321" s="35" t="str">
        <f ca="1">IF(C3321="","",OFFSET(Zdroj!BT$16,A3317-1,0))</f>
        <v/>
      </c>
      <c r="F3321" s="450"/>
      <c r="G3321" s="451"/>
    </row>
    <row r="3322" spans="1:7" x14ac:dyDescent="0.25">
      <c r="B3322" s="449"/>
      <c r="C3322" s="83" t="str">
        <f ca="1">IF(OFFSET(Zdroj!AN$16,A3317-1,0)=0,"",CONCATENATE("A",$A$2+5," - ",Zdroj!$AN$15))</f>
        <v/>
      </c>
      <c r="D3322" s="81" t="str">
        <f ca="1">IF(C3322="","",CONCATENATE(OFFSET(Zdroj!AN$16,A3317-1,0)," - ",OFFSET(Zdroj!BU$16,A3317-1,0)))</f>
        <v/>
      </c>
      <c r="E3322" s="35" t="str">
        <f ca="1">IF(C3322="","",OFFSET(Zdroj!BV$16,A3317-1,0))</f>
        <v/>
      </c>
      <c r="F3322" s="450"/>
      <c r="G3322" s="451"/>
    </row>
    <row r="3323" spans="1:7" x14ac:dyDescent="0.25">
      <c r="B3323" s="449"/>
      <c r="C3323" s="83" t="str">
        <f ca="1">IF(OFFSET(Zdroj!AO$16,A3317-1,0)=0,"",CONCATENATE("B",$A$2," - ",Zdroj!$AO$15))</f>
        <v/>
      </c>
      <c r="D3323" s="81" t="str">
        <f ca="1">IF(C3323="","",CONCATENATE(OFFSET(Zdroj!AO$16,A3317-1,0)))</f>
        <v/>
      </c>
      <c r="E3323" s="35" t="str">
        <f ca="1">IF(C3323="","",OFFSET(Zdroj!AP$16,A3317-1,0))</f>
        <v/>
      </c>
      <c r="F3323" s="450" t="str">
        <f t="shared" ref="F3323" ca="1" si="774">IF(SUM(E3323:E3331)=0,"",SUM(E3323:E3331))</f>
        <v/>
      </c>
      <c r="G3323" s="451"/>
    </row>
    <row r="3324" spans="1:7" x14ac:dyDescent="0.25">
      <c r="B3324" s="449"/>
      <c r="C3324" s="83" t="str">
        <f ca="1">IF(OFFSET(Zdroj!AQ$16,A3317-1,0)=0,"",CONCATENATE("B",$A$2+1," - ",Zdroj!$AQ$15))</f>
        <v/>
      </c>
      <c r="D3324" s="81" t="str">
        <f ca="1">IF(C3324="","",CONCATENATE(OFFSET(Zdroj!AQ$16,A3317-1,0)))</f>
        <v/>
      </c>
      <c r="E3324" s="35" t="str">
        <f ca="1">IF(C3324="","",OFFSET(Zdroj!AR$16,A3317-1,0))</f>
        <v/>
      </c>
      <c r="F3324" s="450"/>
      <c r="G3324" s="451"/>
    </row>
    <row r="3325" spans="1:7" x14ac:dyDescent="0.25">
      <c r="B3325" s="449"/>
      <c r="C3325" s="83" t="str">
        <f ca="1">IF(OFFSET(Zdroj!AS$16,A3317-1,0)=0,"",CONCATENATE("B",$A$2+2," - ",Zdroj!$AS$15))</f>
        <v/>
      </c>
      <c r="D3325" s="81" t="str">
        <f ca="1">IF(C3325="","",CONCATENATE(OFFSET(Zdroj!AS$16,A3317-1,0)))</f>
        <v/>
      </c>
      <c r="E3325" s="35" t="str">
        <f ca="1">IF(C3325="","",OFFSET(Zdroj!AT$16,A3317-1,0))</f>
        <v/>
      </c>
      <c r="F3325" s="450"/>
      <c r="G3325" s="451"/>
    </row>
    <row r="3326" spans="1:7" x14ac:dyDescent="0.25">
      <c r="B3326" s="449"/>
      <c r="C3326" s="83" t="str">
        <f ca="1">IF(OFFSET(Zdroj!AU$16,A3317-1,0)=0,"",CONCATENATE("B",$A$2+3," - ",Zdroj!$AU$15))</f>
        <v/>
      </c>
      <c r="D3326" s="81" t="str">
        <f ca="1">IF(C3326="","",CONCATENATE(OFFSET(Zdroj!AU$16,A3317-1,0)))</f>
        <v/>
      </c>
      <c r="E3326" s="35" t="str">
        <f ca="1">IF(C3326="","",OFFSET(Zdroj!AV$16,A3317-1,0))</f>
        <v/>
      </c>
      <c r="F3326" s="450"/>
      <c r="G3326" s="451"/>
    </row>
    <row r="3327" spans="1:7" x14ac:dyDescent="0.25">
      <c r="B3327" s="449"/>
      <c r="C3327" s="83" t="str">
        <f ca="1">IF(OFFSET(Zdroj!AW$16,A3317-1,0)=0,"",CONCATENATE("B",$A$2+4," - ",Zdroj!$AW$15))</f>
        <v/>
      </c>
      <c r="D3327" s="81" t="str">
        <f ca="1">IF(C3327="","",CONCATENATE(OFFSET(Zdroj!AW$16,A3317-1,0)))</f>
        <v/>
      </c>
      <c r="E3327" s="35" t="str">
        <f ca="1">IF(C3327="","",OFFSET(Zdroj!AX$16,A3317-1,0))</f>
        <v/>
      </c>
      <c r="F3327" s="450"/>
      <c r="G3327" s="451"/>
    </row>
    <row r="3328" spans="1:7" x14ac:dyDescent="0.25">
      <c r="B3328" s="449"/>
      <c r="C3328" s="83" t="str">
        <f ca="1">IF(OFFSET(Zdroj!AY$16,A3317-1,0)=0,"",CONCATENATE("B",$A$2+5," - ",Zdroj!$AY$15))</f>
        <v/>
      </c>
      <c r="D3328" s="81" t="str">
        <f ca="1">IF(C3328="","",CONCATENATE(OFFSET(Zdroj!AY$16,A3317-1,0)))</f>
        <v/>
      </c>
      <c r="E3328" s="35" t="str">
        <f ca="1">IF(C3328="","",OFFSET(Zdroj!AZ$16,A3317-1,0))</f>
        <v/>
      </c>
      <c r="F3328" s="450"/>
      <c r="G3328" s="451"/>
    </row>
    <row r="3329" spans="1:7" x14ac:dyDescent="0.25">
      <c r="B3329" s="449"/>
      <c r="C3329" s="83" t="str">
        <f ca="1">IF(OFFSET(Zdroj!BA$16,A3317-1,0)=0,"",CONCATENATE("B",$A$2+6," - ",Zdroj!$BA$15))</f>
        <v/>
      </c>
      <c r="D3329" s="81" t="str">
        <f ca="1">IF(C3329="","",CONCATENATE(OFFSET(Zdroj!BA$16,A3317-1,0)))</f>
        <v/>
      </c>
      <c r="E3329" s="35" t="str">
        <f ca="1">IF(C3329="","",OFFSET(Zdroj!BB$16,A3317-1,0))</f>
        <v/>
      </c>
      <c r="F3329" s="450"/>
      <c r="G3329" s="451"/>
    </row>
    <row r="3330" spans="1:7" x14ac:dyDescent="0.25">
      <c r="B3330" s="449"/>
      <c r="C3330" s="83" t="str">
        <f ca="1">IF(OFFSET(Zdroj!BC$16,A3317-1,0)=0,"",CONCATENATE("B",$A$2+7," - ",Zdroj!$BC$15))</f>
        <v/>
      </c>
      <c r="D3330" s="81" t="str">
        <f ca="1">IF(C3330="","",CONCATENATE(OFFSET(Zdroj!BC$16,A3317-1,0)))</f>
        <v/>
      </c>
      <c r="E3330" s="35" t="str">
        <f ca="1">IF(C3330="","",OFFSET(Zdroj!BD$16,A3317-1,0))</f>
        <v/>
      </c>
      <c r="F3330" s="450"/>
      <c r="G3330" s="451"/>
    </row>
    <row r="3331" spans="1:7" x14ac:dyDescent="0.25">
      <c r="B3331" s="449"/>
      <c r="C3331" s="83" t="str">
        <f ca="1">IF(OFFSET(Zdroj!BE$16,A3317-1,0)=0,"",CONCATENATE("B",$A$2+8," - ",Zdroj!$BE$15))</f>
        <v/>
      </c>
      <c r="D3331" s="81" t="str">
        <f ca="1">IF(C3331="","",CONCATENATE(OFFSET(Zdroj!BE$16,A3317-1,0)))</f>
        <v/>
      </c>
      <c r="E3331" s="35" t="str">
        <f ca="1">IF(C3331="","",OFFSET(Zdroj!BF$16,A3317-1,0))</f>
        <v/>
      </c>
      <c r="F3331" s="450"/>
      <c r="G3331" s="451"/>
    </row>
    <row r="3332" spans="1:7" x14ac:dyDescent="0.25">
      <c r="B3332" s="449"/>
      <c r="C3332" s="83" t="str">
        <f ca="1">IF(OFFSET(Zdroj!BG$16,A3317-1,0)=0,"",CONCATENATE("C",$A$2," - ",Zdroj!$BG$15))</f>
        <v/>
      </c>
      <c r="D3332" s="81" t="str">
        <f ca="1">IF(C3332="","",CONCATENATE(OFFSET(Zdroj!BG$16,A3317-1,0)))</f>
        <v/>
      </c>
      <c r="E3332" s="35" t="str">
        <f ca="1">IF(C3332="","",OFFSET(Zdroj!BH$16,A3317-1,0))</f>
        <v/>
      </c>
      <c r="F3332" s="450" t="str">
        <f t="shared" ref="F3332" ca="1" si="775">IF(SUM(E3332:E3333)=0,"",SUM(E3332:E3333))</f>
        <v/>
      </c>
      <c r="G3332" s="451"/>
    </row>
    <row r="3333" spans="1:7" x14ac:dyDescent="0.25">
      <c r="B3333" s="449"/>
      <c r="C3333" s="83" t="str">
        <f ca="1">IF(OFFSET(Zdroj!BI$16,A3317-1,0)=0,"",CONCATENATE("C",$A$2+1," - ",Zdroj!$BI$15))</f>
        <v/>
      </c>
      <c r="D3333" s="81" t="str">
        <f ca="1">IF(C3333="","",CONCATENATE(OFFSET(Zdroj!BI$16,A3317-1,0)))</f>
        <v/>
      </c>
      <c r="E3333" s="35" t="str">
        <f ca="1">IF(C3333="","",OFFSET(Zdroj!BJ$16,A3317-1,0))</f>
        <v/>
      </c>
      <c r="F3333" s="450"/>
      <c r="G3333" s="451"/>
    </row>
    <row r="3334" spans="1:7" x14ac:dyDescent="0.25">
      <c r="A3334">
        <f>SUM((ROW()+15)/17)</f>
        <v>197</v>
      </c>
      <c r="B3334" s="449" t="str">
        <f ca="1">IF(OFFSET(Zdroj!$B$16,A3334-1,0)&gt;0,CONCATENATE(A3334,"
","___ ","
",OFFSET(Zdroj!$B$16,A3334-1,0)),"")</f>
        <v/>
      </c>
      <c r="C3334" s="83" t="str">
        <f ca="1">IF(OFFSET(Zdroj!AI$16,A3334-1,0)=0,"",CONCATENATE("A",$A$2," - ",Zdroj!$AI$15))</f>
        <v/>
      </c>
      <c r="D3334" s="81" t="str">
        <f ca="1">IF(C3334="","",CONCATENATE(OFFSET(Zdroj!AI$16,A3334-1,0)," - ",OFFSET(Zdroj!BK$16,A3334-1,0)))</f>
        <v/>
      </c>
      <c r="E3334" s="35" t="str">
        <f ca="1">IF(C3334="","",OFFSET(Zdroj!BL$16,A3334-1,0))</f>
        <v/>
      </c>
      <c r="F3334" s="450" t="str">
        <f t="shared" ref="F3334" ca="1" si="776">IF(SUM(E3334:E3339)=0,"",SUM(E3334:E3339))</f>
        <v/>
      </c>
      <c r="G3334" s="451" t="str">
        <f t="shared" ref="G3334" ca="1" si="777">IF(SUM(E3334:E3350)=0,"",SUM(E3334:E3350))</f>
        <v/>
      </c>
    </row>
    <row r="3335" spans="1:7" x14ac:dyDescent="0.25">
      <c r="B3335" s="449"/>
      <c r="C3335" s="83" t="str">
        <f ca="1">IF(OFFSET(Zdroj!AJ$16,A3334-1,0)=0,"",CONCATENATE("A",$A$2+1," - ",Zdroj!$AJ$15))</f>
        <v/>
      </c>
      <c r="D3335" s="81" t="str">
        <f ca="1">IF(C3335="","",CONCATENATE(OFFSET(Zdroj!AJ$16,A3334-1,0)," - ",OFFSET(Zdroj!BM$16,A3334-1,0)))</f>
        <v/>
      </c>
      <c r="E3335" s="35" t="str">
        <f ca="1">IF(C3335="","",OFFSET(Zdroj!BN$16,A3334-1,0))</f>
        <v/>
      </c>
      <c r="F3335" s="450"/>
      <c r="G3335" s="451"/>
    </row>
    <row r="3336" spans="1:7" x14ac:dyDescent="0.25">
      <c r="B3336" s="449"/>
      <c r="C3336" s="83" t="str">
        <f ca="1">IF(OFFSET(Zdroj!AK$16,A3334-1,0)=0,"",CONCATENATE("A",$A$2+2," - ",Zdroj!$AK$15))</f>
        <v/>
      </c>
      <c r="D3336" s="81" t="str">
        <f ca="1">IF(C3336="","",CONCATENATE(OFFSET(Zdroj!AK$16,A3334-1,0)," - ",OFFSET(Zdroj!BO$16,A3334-1,0)))</f>
        <v/>
      </c>
      <c r="E3336" s="35" t="str">
        <f ca="1">IF(C3336="","",OFFSET(Zdroj!BP$16,A3334-1,0))</f>
        <v/>
      </c>
      <c r="F3336" s="450"/>
      <c r="G3336" s="451"/>
    </row>
    <row r="3337" spans="1:7" x14ac:dyDescent="0.25">
      <c r="B3337" s="449"/>
      <c r="C3337" s="83" t="str">
        <f ca="1">IF(OFFSET(Zdroj!AL$16,A3334-1,0)=0,"",CONCATENATE("A",$A$2+3," - ",Zdroj!$AL$15))</f>
        <v/>
      </c>
      <c r="D3337" s="81" t="str">
        <f ca="1">IF(C3337="","",CONCATENATE(OFFSET(Zdroj!AL$16,A3334-1,0)," - ",OFFSET(Zdroj!BQ$16,A3334-1,0)))</f>
        <v/>
      </c>
      <c r="E3337" s="35" t="str">
        <f ca="1">IF(C3337="","",OFFSET(Zdroj!BR$16,A3334-1,0))</f>
        <v/>
      </c>
      <c r="F3337" s="450"/>
      <c r="G3337" s="451"/>
    </row>
    <row r="3338" spans="1:7" x14ac:dyDescent="0.25">
      <c r="B3338" s="449"/>
      <c r="C3338" s="83" t="str">
        <f ca="1">IF(OFFSET(Zdroj!AM$16,A3334-1,0)=0,"",CONCATENATE("A",$A$2+4," - ",Zdroj!$AM$15))</f>
        <v/>
      </c>
      <c r="D3338" s="81" t="str">
        <f ca="1">IF(C3338="","",CONCATENATE(OFFSET(Zdroj!AM$16,A3334-1,0)," - ",OFFSET(Zdroj!BS$16,A3334-1,0)))</f>
        <v/>
      </c>
      <c r="E3338" s="35" t="str">
        <f ca="1">IF(C3338="","",OFFSET(Zdroj!BT$16,A3334-1,0))</f>
        <v/>
      </c>
      <c r="F3338" s="450"/>
      <c r="G3338" s="451"/>
    </row>
    <row r="3339" spans="1:7" x14ac:dyDescent="0.25">
      <c r="B3339" s="449"/>
      <c r="C3339" s="83" t="str">
        <f ca="1">IF(OFFSET(Zdroj!AN$16,A3334-1,0)=0,"",CONCATENATE("A",$A$2+5," - ",Zdroj!$AN$15))</f>
        <v/>
      </c>
      <c r="D3339" s="81" t="str">
        <f ca="1">IF(C3339="","",CONCATENATE(OFFSET(Zdroj!AN$16,A3334-1,0)," - ",OFFSET(Zdroj!BU$16,A3334-1,0)))</f>
        <v/>
      </c>
      <c r="E3339" s="35" t="str">
        <f ca="1">IF(C3339="","",OFFSET(Zdroj!BV$16,A3334-1,0))</f>
        <v/>
      </c>
      <c r="F3339" s="450"/>
      <c r="G3339" s="451"/>
    </row>
    <row r="3340" spans="1:7" x14ac:dyDescent="0.25">
      <c r="B3340" s="449"/>
      <c r="C3340" s="83" t="str">
        <f ca="1">IF(OFFSET(Zdroj!AO$16,A3334-1,0)=0,"",CONCATENATE("B",$A$2," - ",Zdroj!$AO$15))</f>
        <v/>
      </c>
      <c r="D3340" s="81" t="str">
        <f ca="1">IF(C3340="","",CONCATENATE(OFFSET(Zdroj!AO$16,A3334-1,0)))</f>
        <v/>
      </c>
      <c r="E3340" s="35" t="str">
        <f ca="1">IF(C3340="","",OFFSET(Zdroj!AP$16,A3334-1,0))</f>
        <v/>
      </c>
      <c r="F3340" s="450" t="str">
        <f t="shared" ref="F3340" ca="1" si="778">IF(SUM(E3340:E3348)=0,"",SUM(E3340:E3348))</f>
        <v/>
      </c>
      <c r="G3340" s="451"/>
    </row>
    <row r="3341" spans="1:7" x14ac:dyDescent="0.25">
      <c r="B3341" s="449"/>
      <c r="C3341" s="83" t="str">
        <f ca="1">IF(OFFSET(Zdroj!AQ$16,A3334-1,0)=0,"",CONCATENATE("B",$A$2+1," - ",Zdroj!$AQ$15))</f>
        <v/>
      </c>
      <c r="D3341" s="81" t="str">
        <f ca="1">IF(C3341="","",CONCATENATE(OFFSET(Zdroj!AQ$16,A3334-1,0)))</f>
        <v/>
      </c>
      <c r="E3341" s="35" t="str">
        <f ca="1">IF(C3341="","",OFFSET(Zdroj!AR$16,A3334-1,0))</f>
        <v/>
      </c>
      <c r="F3341" s="450"/>
      <c r="G3341" s="451"/>
    </row>
    <row r="3342" spans="1:7" x14ac:dyDescent="0.25">
      <c r="B3342" s="449"/>
      <c r="C3342" s="83" t="str">
        <f ca="1">IF(OFFSET(Zdroj!AS$16,A3334-1,0)=0,"",CONCATENATE("B",$A$2+2," - ",Zdroj!$AS$15))</f>
        <v/>
      </c>
      <c r="D3342" s="81" t="str">
        <f ca="1">IF(C3342="","",CONCATENATE(OFFSET(Zdroj!AS$16,A3334-1,0)))</f>
        <v/>
      </c>
      <c r="E3342" s="35" t="str">
        <f ca="1">IF(C3342="","",OFFSET(Zdroj!AT$16,A3334-1,0))</f>
        <v/>
      </c>
      <c r="F3342" s="450"/>
      <c r="G3342" s="451"/>
    </row>
    <row r="3343" spans="1:7" x14ac:dyDescent="0.25">
      <c r="B3343" s="449"/>
      <c r="C3343" s="83" t="str">
        <f ca="1">IF(OFFSET(Zdroj!AU$16,A3334-1,0)=0,"",CONCATENATE("B",$A$2+3," - ",Zdroj!$AU$15))</f>
        <v/>
      </c>
      <c r="D3343" s="81" t="str">
        <f ca="1">IF(C3343="","",CONCATENATE(OFFSET(Zdroj!AU$16,A3334-1,0)))</f>
        <v/>
      </c>
      <c r="E3343" s="35" t="str">
        <f ca="1">IF(C3343="","",OFFSET(Zdroj!AV$16,A3334-1,0))</f>
        <v/>
      </c>
      <c r="F3343" s="450"/>
      <c r="G3343" s="451"/>
    </row>
    <row r="3344" spans="1:7" x14ac:dyDescent="0.25">
      <c r="B3344" s="449"/>
      <c r="C3344" s="83" t="str">
        <f ca="1">IF(OFFSET(Zdroj!AW$16,A3334-1,0)=0,"",CONCATENATE("B",$A$2+4," - ",Zdroj!$AW$15))</f>
        <v/>
      </c>
      <c r="D3344" s="81" t="str">
        <f ca="1">IF(C3344="","",CONCATENATE(OFFSET(Zdroj!AW$16,A3334-1,0)))</f>
        <v/>
      </c>
      <c r="E3344" s="35" t="str">
        <f ca="1">IF(C3344="","",OFFSET(Zdroj!AX$16,A3334-1,0))</f>
        <v/>
      </c>
      <c r="F3344" s="450"/>
      <c r="G3344" s="451"/>
    </row>
    <row r="3345" spans="1:7" x14ac:dyDescent="0.25">
      <c r="B3345" s="449"/>
      <c r="C3345" s="83" t="str">
        <f ca="1">IF(OFFSET(Zdroj!AY$16,A3334-1,0)=0,"",CONCATENATE("B",$A$2+5," - ",Zdroj!$AY$15))</f>
        <v/>
      </c>
      <c r="D3345" s="81" t="str">
        <f ca="1">IF(C3345="","",CONCATENATE(OFFSET(Zdroj!AY$16,A3334-1,0)))</f>
        <v/>
      </c>
      <c r="E3345" s="35" t="str">
        <f ca="1">IF(C3345="","",OFFSET(Zdroj!AZ$16,A3334-1,0))</f>
        <v/>
      </c>
      <c r="F3345" s="450"/>
      <c r="G3345" s="451"/>
    </row>
    <row r="3346" spans="1:7" x14ac:dyDescent="0.25">
      <c r="B3346" s="449"/>
      <c r="C3346" s="83" t="str">
        <f ca="1">IF(OFFSET(Zdroj!BA$16,A3334-1,0)=0,"",CONCATENATE("B",$A$2+6," - ",Zdroj!$BA$15))</f>
        <v/>
      </c>
      <c r="D3346" s="81" t="str">
        <f ca="1">IF(C3346="","",CONCATENATE(OFFSET(Zdroj!BA$16,A3334-1,0)))</f>
        <v/>
      </c>
      <c r="E3346" s="35" t="str">
        <f ca="1">IF(C3346="","",OFFSET(Zdroj!BB$16,A3334-1,0))</f>
        <v/>
      </c>
      <c r="F3346" s="450"/>
      <c r="G3346" s="451"/>
    </row>
    <row r="3347" spans="1:7" x14ac:dyDescent="0.25">
      <c r="B3347" s="449"/>
      <c r="C3347" s="83" t="str">
        <f ca="1">IF(OFFSET(Zdroj!BC$16,A3334-1,0)=0,"",CONCATENATE("B",$A$2+7," - ",Zdroj!$BC$15))</f>
        <v/>
      </c>
      <c r="D3347" s="81" t="str">
        <f ca="1">IF(C3347="","",CONCATENATE(OFFSET(Zdroj!BC$16,A3334-1,0)))</f>
        <v/>
      </c>
      <c r="E3347" s="35" t="str">
        <f ca="1">IF(C3347="","",OFFSET(Zdroj!BD$16,A3334-1,0))</f>
        <v/>
      </c>
      <c r="F3347" s="450"/>
      <c r="G3347" s="451"/>
    </row>
    <row r="3348" spans="1:7" x14ac:dyDescent="0.25">
      <c r="B3348" s="449"/>
      <c r="C3348" s="83" t="str">
        <f ca="1">IF(OFFSET(Zdroj!BE$16,A3334-1,0)=0,"",CONCATENATE("B",$A$2+8," - ",Zdroj!$BE$15))</f>
        <v/>
      </c>
      <c r="D3348" s="81" t="str">
        <f ca="1">IF(C3348="","",CONCATENATE(OFFSET(Zdroj!BE$16,A3334-1,0)))</f>
        <v/>
      </c>
      <c r="E3348" s="35" t="str">
        <f ca="1">IF(C3348="","",OFFSET(Zdroj!BF$16,A3334-1,0))</f>
        <v/>
      </c>
      <c r="F3348" s="450"/>
      <c r="G3348" s="451"/>
    </row>
    <row r="3349" spans="1:7" x14ac:dyDescent="0.25">
      <c r="B3349" s="449"/>
      <c r="C3349" s="83" t="str">
        <f ca="1">IF(OFFSET(Zdroj!BG$16,A3334-1,0)=0,"",CONCATENATE("C",$A$2," - ",Zdroj!$BG$15))</f>
        <v/>
      </c>
      <c r="D3349" s="81" t="str">
        <f ca="1">IF(C3349="","",CONCATENATE(OFFSET(Zdroj!BG$16,A3334-1,0)))</f>
        <v/>
      </c>
      <c r="E3349" s="35" t="str">
        <f ca="1">IF(C3349="","",OFFSET(Zdroj!BH$16,A3334-1,0))</f>
        <v/>
      </c>
      <c r="F3349" s="450" t="str">
        <f t="shared" ref="F3349" ca="1" si="779">IF(SUM(E3349:E3350)=0,"",SUM(E3349:E3350))</f>
        <v/>
      </c>
      <c r="G3349" s="451"/>
    </row>
    <row r="3350" spans="1:7" x14ac:dyDescent="0.25">
      <c r="B3350" s="449"/>
      <c r="C3350" s="83" t="str">
        <f ca="1">IF(OFFSET(Zdroj!BI$16,A3334-1,0)=0,"",CONCATENATE("C",$A$2+1," - ",Zdroj!$BI$15))</f>
        <v/>
      </c>
      <c r="D3350" s="81" t="str">
        <f ca="1">IF(C3350="","",CONCATENATE(OFFSET(Zdroj!BI$16,A3334-1,0)))</f>
        <v/>
      </c>
      <c r="E3350" s="35" t="str">
        <f ca="1">IF(C3350="","",OFFSET(Zdroj!BJ$16,A3334-1,0))</f>
        <v/>
      </c>
      <c r="F3350" s="450"/>
      <c r="G3350" s="451"/>
    </row>
    <row r="3351" spans="1:7" x14ac:dyDescent="0.25">
      <c r="A3351">
        <f>SUM((ROW()+15)/17)</f>
        <v>198</v>
      </c>
      <c r="B3351" s="449" t="str">
        <f ca="1">IF(OFFSET(Zdroj!$B$16,A3351-1,0)&gt;0,CONCATENATE(A3351,"
","___ ","
",OFFSET(Zdroj!$B$16,A3351-1,0)),"")</f>
        <v/>
      </c>
      <c r="C3351" s="83" t="str">
        <f ca="1">IF(OFFSET(Zdroj!AI$16,A3351-1,0)=0,"",CONCATENATE("A",$A$2," - ",Zdroj!$AI$15))</f>
        <v/>
      </c>
      <c r="D3351" s="81" t="str">
        <f ca="1">IF(C3351="","",CONCATENATE(OFFSET(Zdroj!AI$16,A3351-1,0)," - ",OFFSET(Zdroj!BK$16,A3351-1,0)))</f>
        <v/>
      </c>
      <c r="E3351" s="35" t="str">
        <f ca="1">IF(C3351="","",OFFSET(Zdroj!BL$16,A3351-1,0))</f>
        <v/>
      </c>
      <c r="F3351" s="450" t="str">
        <f t="shared" ref="F3351" ca="1" si="780">IF(SUM(E3351:E3356)=0,"",SUM(E3351:E3356))</f>
        <v/>
      </c>
      <c r="G3351" s="451" t="str">
        <f t="shared" ref="G3351" ca="1" si="781">IF(SUM(E3351:E3367)=0,"",SUM(E3351:E3367))</f>
        <v/>
      </c>
    </row>
    <row r="3352" spans="1:7" x14ac:dyDescent="0.25">
      <c r="B3352" s="449"/>
      <c r="C3352" s="83" t="str">
        <f ca="1">IF(OFFSET(Zdroj!AJ$16,A3351-1,0)=0,"",CONCATENATE("A",$A$2+1," - ",Zdroj!$AJ$15))</f>
        <v/>
      </c>
      <c r="D3352" s="81" t="str">
        <f ca="1">IF(C3352="","",CONCATENATE(OFFSET(Zdroj!AJ$16,A3351-1,0)," - ",OFFSET(Zdroj!BM$16,A3351-1,0)))</f>
        <v/>
      </c>
      <c r="E3352" s="35" t="str">
        <f ca="1">IF(C3352="","",OFFSET(Zdroj!BN$16,A3351-1,0))</f>
        <v/>
      </c>
      <c r="F3352" s="450"/>
      <c r="G3352" s="451"/>
    </row>
    <row r="3353" spans="1:7" x14ac:dyDescent="0.25">
      <c r="B3353" s="449"/>
      <c r="C3353" s="83" t="str">
        <f ca="1">IF(OFFSET(Zdroj!AK$16,A3351-1,0)=0,"",CONCATENATE("A",$A$2+2," - ",Zdroj!$AK$15))</f>
        <v/>
      </c>
      <c r="D3353" s="81" t="str">
        <f ca="1">IF(C3353="","",CONCATENATE(OFFSET(Zdroj!AK$16,A3351-1,0)," - ",OFFSET(Zdroj!BO$16,A3351-1,0)))</f>
        <v/>
      </c>
      <c r="E3353" s="35" t="str">
        <f ca="1">IF(C3353="","",OFFSET(Zdroj!BP$16,A3351-1,0))</f>
        <v/>
      </c>
      <c r="F3353" s="450"/>
      <c r="G3353" s="451"/>
    </row>
    <row r="3354" spans="1:7" x14ac:dyDescent="0.25">
      <c r="B3354" s="449"/>
      <c r="C3354" s="83" t="str">
        <f ca="1">IF(OFFSET(Zdroj!AL$16,A3351-1,0)=0,"",CONCATENATE("A",$A$2+3," - ",Zdroj!$AL$15))</f>
        <v/>
      </c>
      <c r="D3354" s="81" t="str">
        <f ca="1">IF(C3354="","",CONCATENATE(OFFSET(Zdroj!AL$16,A3351-1,0)," - ",OFFSET(Zdroj!BQ$16,A3351-1,0)))</f>
        <v/>
      </c>
      <c r="E3354" s="35" t="str">
        <f ca="1">IF(C3354="","",OFFSET(Zdroj!BR$16,A3351-1,0))</f>
        <v/>
      </c>
      <c r="F3354" s="450"/>
      <c r="G3354" s="451"/>
    </row>
    <row r="3355" spans="1:7" x14ac:dyDescent="0.25">
      <c r="B3355" s="449"/>
      <c r="C3355" s="83" t="str">
        <f ca="1">IF(OFFSET(Zdroj!AM$16,A3351-1,0)=0,"",CONCATENATE("A",$A$2+4," - ",Zdroj!$AM$15))</f>
        <v/>
      </c>
      <c r="D3355" s="81" t="str">
        <f ca="1">IF(C3355="","",CONCATENATE(OFFSET(Zdroj!AM$16,A3351-1,0)," - ",OFFSET(Zdroj!BS$16,A3351-1,0)))</f>
        <v/>
      </c>
      <c r="E3355" s="35" t="str">
        <f ca="1">IF(C3355="","",OFFSET(Zdroj!BT$16,A3351-1,0))</f>
        <v/>
      </c>
      <c r="F3355" s="450"/>
      <c r="G3355" s="451"/>
    </row>
    <row r="3356" spans="1:7" x14ac:dyDescent="0.25">
      <c r="B3356" s="449"/>
      <c r="C3356" s="83" t="str">
        <f ca="1">IF(OFFSET(Zdroj!AN$16,A3351-1,0)=0,"",CONCATENATE("A",$A$2+5," - ",Zdroj!$AN$15))</f>
        <v/>
      </c>
      <c r="D3356" s="81" t="str">
        <f ca="1">IF(C3356="","",CONCATENATE(OFFSET(Zdroj!AN$16,A3351-1,0)," - ",OFFSET(Zdroj!BU$16,A3351-1,0)))</f>
        <v/>
      </c>
      <c r="E3356" s="35" t="str">
        <f ca="1">IF(C3356="","",OFFSET(Zdroj!BV$16,A3351-1,0))</f>
        <v/>
      </c>
      <c r="F3356" s="450"/>
      <c r="G3356" s="451"/>
    </row>
    <row r="3357" spans="1:7" x14ac:dyDescent="0.25">
      <c r="B3357" s="449"/>
      <c r="C3357" s="83" t="str">
        <f ca="1">IF(OFFSET(Zdroj!AO$16,A3351-1,0)=0,"",CONCATENATE("B",$A$2," - ",Zdroj!$AO$15))</f>
        <v/>
      </c>
      <c r="D3357" s="81" t="str">
        <f ca="1">IF(C3357="","",CONCATENATE(OFFSET(Zdroj!AO$16,A3351-1,0)))</f>
        <v/>
      </c>
      <c r="E3357" s="35" t="str">
        <f ca="1">IF(C3357="","",OFFSET(Zdroj!AP$16,A3351-1,0))</f>
        <v/>
      </c>
      <c r="F3357" s="450" t="str">
        <f t="shared" ref="F3357" ca="1" si="782">IF(SUM(E3357:E3365)=0,"",SUM(E3357:E3365))</f>
        <v/>
      </c>
      <c r="G3357" s="451"/>
    </row>
    <row r="3358" spans="1:7" x14ac:dyDescent="0.25">
      <c r="B3358" s="449"/>
      <c r="C3358" s="83" t="str">
        <f ca="1">IF(OFFSET(Zdroj!AQ$16,A3351-1,0)=0,"",CONCATENATE("B",$A$2+1," - ",Zdroj!$AQ$15))</f>
        <v/>
      </c>
      <c r="D3358" s="81" t="str">
        <f ca="1">IF(C3358="","",CONCATENATE(OFFSET(Zdroj!AQ$16,A3351-1,0)))</f>
        <v/>
      </c>
      <c r="E3358" s="35" t="str">
        <f ca="1">IF(C3358="","",OFFSET(Zdroj!AR$16,A3351-1,0))</f>
        <v/>
      </c>
      <c r="F3358" s="450"/>
      <c r="G3358" s="451"/>
    </row>
    <row r="3359" spans="1:7" x14ac:dyDescent="0.25">
      <c r="B3359" s="449"/>
      <c r="C3359" s="83" t="str">
        <f ca="1">IF(OFFSET(Zdroj!AS$16,A3351-1,0)=0,"",CONCATENATE("B",$A$2+2," - ",Zdroj!$AS$15))</f>
        <v/>
      </c>
      <c r="D3359" s="81" t="str">
        <f ca="1">IF(C3359="","",CONCATENATE(OFFSET(Zdroj!AS$16,A3351-1,0)))</f>
        <v/>
      </c>
      <c r="E3359" s="35" t="str">
        <f ca="1">IF(C3359="","",OFFSET(Zdroj!AT$16,A3351-1,0))</f>
        <v/>
      </c>
      <c r="F3359" s="450"/>
      <c r="G3359" s="451"/>
    </row>
    <row r="3360" spans="1:7" x14ac:dyDescent="0.25">
      <c r="B3360" s="449"/>
      <c r="C3360" s="83" t="str">
        <f ca="1">IF(OFFSET(Zdroj!AU$16,A3351-1,0)=0,"",CONCATENATE("B",$A$2+3," - ",Zdroj!$AU$15))</f>
        <v/>
      </c>
      <c r="D3360" s="81" t="str">
        <f ca="1">IF(C3360="","",CONCATENATE(OFFSET(Zdroj!AU$16,A3351-1,0)))</f>
        <v/>
      </c>
      <c r="E3360" s="35" t="str">
        <f ca="1">IF(C3360="","",OFFSET(Zdroj!AV$16,A3351-1,0))</f>
        <v/>
      </c>
      <c r="F3360" s="450"/>
      <c r="G3360" s="451"/>
    </row>
    <row r="3361" spans="1:7" x14ac:dyDescent="0.25">
      <c r="B3361" s="449"/>
      <c r="C3361" s="83" t="str">
        <f ca="1">IF(OFFSET(Zdroj!AW$16,A3351-1,0)=0,"",CONCATENATE("B",$A$2+4," - ",Zdroj!$AW$15))</f>
        <v/>
      </c>
      <c r="D3361" s="81" t="str">
        <f ca="1">IF(C3361="","",CONCATENATE(OFFSET(Zdroj!AW$16,A3351-1,0)))</f>
        <v/>
      </c>
      <c r="E3361" s="35" t="str">
        <f ca="1">IF(C3361="","",OFFSET(Zdroj!AX$16,A3351-1,0))</f>
        <v/>
      </c>
      <c r="F3361" s="450"/>
      <c r="G3361" s="451"/>
    </row>
    <row r="3362" spans="1:7" x14ac:dyDescent="0.25">
      <c r="B3362" s="449"/>
      <c r="C3362" s="83" t="str">
        <f ca="1">IF(OFFSET(Zdroj!AY$16,A3351-1,0)=0,"",CONCATENATE("B",$A$2+5," - ",Zdroj!$AY$15))</f>
        <v/>
      </c>
      <c r="D3362" s="81" t="str">
        <f ca="1">IF(C3362="","",CONCATENATE(OFFSET(Zdroj!AY$16,A3351-1,0)))</f>
        <v/>
      </c>
      <c r="E3362" s="35" t="str">
        <f ca="1">IF(C3362="","",OFFSET(Zdroj!AZ$16,A3351-1,0))</f>
        <v/>
      </c>
      <c r="F3362" s="450"/>
      <c r="G3362" s="451"/>
    </row>
    <row r="3363" spans="1:7" x14ac:dyDescent="0.25">
      <c r="B3363" s="449"/>
      <c r="C3363" s="83" t="str">
        <f ca="1">IF(OFFSET(Zdroj!BA$16,A3351-1,0)=0,"",CONCATENATE("B",$A$2+6," - ",Zdroj!$BA$15))</f>
        <v/>
      </c>
      <c r="D3363" s="81" t="str">
        <f ca="1">IF(C3363="","",CONCATENATE(OFFSET(Zdroj!BA$16,A3351-1,0)))</f>
        <v/>
      </c>
      <c r="E3363" s="35" t="str">
        <f ca="1">IF(C3363="","",OFFSET(Zdroj!BB$16,A3351-1,0))</f>
        <v/>
      </c>
      <c r="F3363" s="450"/>
      <c r="G3363" s="451"/>
    </row>
    <row r="3364" spans="1:7" x14ac:dyDescent="0.25">
      <c r="B3364" s="449"/>
      <c r="C3364" s="83" t="str">
        <f ca="1">IF(OFFSET(Zdroj!BC$16,A3351-1,0)=0,"",CONCATENATE("B",$A$2+7," - ",Zdroj!$BC$15))</f>
        <v/>
      </c>
      <c r="D3364" s="81" t="str">
        <f ca="1">IF(C3364="","",CONCATENATE(OFFSET(Zdroj!BC$16,A3351-1,0)))</f>
        <v/>
      </c>
      <c r="E3364" s="35" t="str">
        <f ca="1">IF(C3364="","",OFFSET(Zdroj!BD$16,A3351-1,0))</f>
        <v/>
      </c>
      <c r="F3364" s="450"/>
      <c r="G3364" s="451"/>
    </row>
    <row r="3365" spans="1:7" x14ac:dyDescent="0.25">
      <c r="B3365" s="449"/>
      <c r="C3365" s="83" t="str">
        <f ca="1">IF(OFFSET(Zdroj!BE$16,A3351-1,0)=0,"",CONCATENATE("B",$A$2+8," - ",Zdroj!$BE$15))</f>
        <v/>
      </c>
      <c r="D3365" s="81" t="str">
        <f ca="1">IF(C3365="","",CONCATENATE(OFFSET(Zdroj!BE$16,A3351-1,0)))</f>
        <v/>
      </c>
      <c r="E3365" s="35" t="str">
        <f ca="1">IF(C3365="","",OFFSET(Zdroj!BF$16,A3351-1,0))</f>
        <v/>
      </c>
      <c r="F3365" s="450"/>
      <c r="G3365" s="451"/>
    </row>
    <row r="3366" spans="1:7" x14ac:dyDescent="0.25">
      <c r="B3366" s="449"/>
      <c r="C3366" s="83" t="str">
        <f ca="1">IF(OFFSET(Zdroj!BG$16,A3351-1,0)=0,"",CONCATENATE("C",$A$2," - ",Zdroj!$BG$15))</f>
        <v/>
      </c>
      <c r="D3366" s="81" t="str">
        <f ca="1">IF(C3366="","",CONCATENATE(OFFSET(Zdroj!BG$16,A3351-1,0)))</f>
        <v/>
      </c>
      <c r="E3366" s="35" t="str">
        <f ca="1">IF(C3366="","",OFFSET(Zdroj!BH$16,A3351-1,0))</f>
        <v/>
      </c>
      <c r="F3366" s="450" t="str">
        <f t="shared" ref="F3366" ca="1" si="783">IF(SUM(E3366:E3367)=0,"",SUM(E3366:E3367))</f>
        <v/>
      </c>
      <c r="G3366" s="451"/>
    </row>
    <row r="3367" spans="1:7" x14ac:dyDescent="0.25">
      <c r="B3367" s="449"/>
      <c r="C3367" s="83" t="str">
        <f ca="1">IF(OFFSET(Zdroj!BI$16,A3351-1,0)=0,"",CONCATENATE("C",$A$2+1," - ",Zdroj!$BI$15))</f>
        <v/>
      </c>
      <c r="D3367" s="81" t="str">
        <f ca="1">IF(C3367="","",CONCATENATE(OFFSET(Zdroj!BI$16,A3351-1,0)))</f>
        <v/>
      </c>
      <c r="E3367" s="35" t="str">
        <f ca="1">IF(C3367="","",OFFSET(Zdroj!BJ$16,A3351-1,0))</f>
        <v/>
      </c>
      <c r="F3367" s="450"/>
      <c r="G3367" s="451"/>
    </row>
    <row r="3368" spans="1:7" x14ac:dyDescent="0.25">
      <c r="A3368">
        <f>SUM((ROW()+15)/17)</f>
        <v>199</v>
      </c>
      <c r="B3368" s="449" t="str">
        <f ca="1">IF(OFFSET(Zdroj!$B$16,A3368-1,0)&gt;0,CONCATENATE(A3368,"
","___ ","
",OFFSET(Zdroj!$B$16,A3368-1,0)),"")</f>
        <v/>
      </c>
      <c r="C3368" s="83" t="str">
        <f ca="1">IF(OFFSET(Zdroj!AI$16,A3368-1,0)=0,"",CONCATENATE("A",$A$2," - ",Zdroj!$AI$15))</f>
        <v/>
      </c>
      <c r="D3368" s="81" t="str">
        <f ca="1">IF(C3368="","",CONCATENATE(OFFSET(Zdroj!AI$16,A3368-1,0)," - ",OFFSET(Zdroj!BK$16,A3368-1,0)))</f>
        <v/>
      </c>
      <c r="E3368" s="35" t="str">
        <f ca="1">IF(C3368="","",OFFSET(Zdroj!BL$16,A3368-1,0))</f>
        <v/>
      </c>
      <c r="F3368" s="450" t="str">
        <f t="shared" ref="F3368" ca="1" si="784">IF(SUM(E3368:E3373)=0,"",SUM(E3368:E3373))</f>
        <v/>
      </c>
      <c r="G3368" s="451" t="str">
        <f t="shared" ref="G3368" ca="1" si="785">IF(SUM(E3368:E3384)=0,"",SUM(E3368:E3384))</f>
        <v/>
      </c>
    </row>
    <row r="3369" spans="1:7" x14ac:dyDescent="0.25">
      <c r="B3369" s="449"/>
      <c r="C3369" s="83" t="str">
        <f ca="1">IF(OFFSET(Zdroj!AJ$16,A3368-1,0)=0,"",CONCATENATE("A",$A$2+1," - ",Zdroj!$AJ$15))</f>
        <v/>
      </c>
      <c r="D3369" s="81" t="str">
        <f ca="1">IF(C3369="","",CONCATENATE(OFFSET(Zdroj!AJ$16,A3368-1,0)," - ",OFFSET(Zdroj!BM$16,A3368-1,0)))</f>
        <v/>
      </c>
      <c r="E3369" s="35" t="str">
        <f ca="1">IF(C3369="","",OFFSET(Zdroj!BN$16,A3368-1,0))</f>
        <v/>
      </c>
      <c r="F3369" s="450"/>
      <c r="G3369" s="451"/>
    </row>
    <row r="3370" spans="1:7" x14ac:dyDescent="0.25">
      <c r="B3370" s="449"/>
      <c r="C3370" s="83" t="str">
        <f ca="1">IF(OFFSET(Zdroj!AK$16,A3368-1,0)=0,"",CONCATENATE("A",$A$2+2," - ",Zdroj!$AK$15))</f>
        <v/>
      </c>
      <c r="D3370" s="81" t="str">
        <f ca="1">IF(C3370="","",CONCATENATE(OFFSET(Zdroj!AK$16,A3368-1,0)," - ",OFFSET(Zdroj!BO$16,A3368-1,0)))</f>
        <v/>
      </c>
      <c r="E3370" s="35" t="str">
        <f ca="1">IF(C3370="","",OFFSET(Zdroj!BP$16,A3368-1,0))</f>
        <v/>
      </c>
      <c r="F3370" s="450"/>
      <c r="G3370" s="451"/>
    </row>
    <row r="3371" spans="1:7" x14ac:dyDescent="0.25">
      <c r="B3371" s="449"/>
      <c r="C3371" s="83" t="str">
        <f ca="1">IF(OFFSET(Zdroj!AL$16,A3368-1,0)=0,"",CONCATENATE("A",$A$2+3," - ",Zdroj!$AL$15))</f>
        <v/>
      </c>
      <c r="D3371" s="81" t="str">
        <f ca="1">IF(C3371="","",CONCATENATE(OFFSET(Zdroj!AL$16,A3368-1,0)," - ",OFFSET(Zdroj!BQ$16,A3368-1,0)))</f>
        <v/>
      </c>
      <c r="E3371" s="35" t="str">
        <f ca="1">IF(C3371="","",OFFSET(Zdroj!BR$16,A3368-1,0))</f>
        <v/>
      </c>
      <c r="F3371" s="450"/>
      <c r="G3371" s="451"/>
    </row>
    <row r="3372" spans="1:7" x14ac:dyDescent="0.25">
      <c r="B3372" s="449"/>
      <c r="C3372" s="83" t="str">
        <f ca="1">IF(OFFSET(Zdroj!AM$16,A3368-1,0)=0,"",CONCATENATE("A",$A$2+4," - ",Zdroj!$AM$15))</f>
        <v/>
      </c>
      <c r="D3372" s="81" t="str">
        <f ca="1">IF(C3372="","",CONCATENATE(OFFSET(Zdroj!AM$16,A3368-1,0)," - ",OFFSET(Zdroj!BS$16,A3368-1,0)))</f>
        <v/>
      </c>
      <c r="E3372" s="35" t="str">
        <f ca="1">IF(C3372="","",OFFSET(Zdroj!BT$16,A3368-1,0))</f>
        <v/>
      </c>
      <c r="F3372" s="450"/>
      <c r="G3372" s="451"/>
    </row>
    <row r="3373" spans="1:7" x14ac:dyDescent="0.25">
      <c r="B3373" s="449"/>
      <c r="C3373" s="83" t="str">
        <f ca="1">IF(OFFSET(Zdroj!AN$16,A3368-1,0)=0,"",CONCATENATE("A",$A$2+5," - ",Zdroj!$AN$15))</f>
        <v/>
      </c>
      <c r="D3373" s="81" t="str">
        <f ca="1">IF(C3373="","",CONCATENATE(OFFSET(Zdroj!AN$16,A3368-1,0)," - ",OFFSET(Zdroj!BU$16,A3368-1,0)))</f>
        <v/>
      </c>
      <c r="E3373" s="35" t="str">
        <f ca="1">IF(C3373="","",OFFSET(Zdroj!BV$16,A3368-1,0))</f>
        <v/>
      </c>
      <c r="F3373" s="450"/>
      <c r="G3373" s="451"/>
    </row>
    <row r="3374" spans="1:7" x14ac:dyDescent="0.25">
      <c r="B3374" s="449"/>
      <c r="C3374" s="83" t="str">
        <f ca="1">IF(OFFSET(Zdroj!AO$16,A3368-1,0)=0,"",CONCATENATE("B",$A$2," - ",Zdroj!$AO$15))</f>
        <v/>
      </c>
      <c r="D3374" s="81" t="str">
        <f ca="1">IF(C3374="","",CONCATENATE(OFFSET(Zdroj!AO$16,A3368-1,0)))</f>
        <v/>
      </c>
      <c r="E3374" s="35" t="str">
        <f ca="1">IF(C3374="","",OFFSET(Zdroj!AP$16,A3368-1,0))</f>
        <v/>
      </c>
      <c r="F3374" s="450" t="str">
        <f t="shared" ref="F3374" ca="1" si="786">IF(SUM(E3374:E3382)=0,"",SUM(E3374:E3382))</f>
        <v/>
      </c>
      <c r="G3374" s="451"/>
    </row>
    <row r="3375" spans="1:7" x14ac:dyDescent="0.25">
      <c r="B3375" s="449"/>
      <c r="C3375" s="83" t="str">
        <f ca="1">IF(OFFSET(Zdroj!AQ$16,A3368-1,0)=0,"",CONCATENATE("B",$A$2+1," - ",Zdroj!$AQ$15))</f>
        <v/>
      </c>
      <c r="D3375" s="81" t="str">
        <f ca="1">IF(C3375="","",CONCATENATE(OFFSET(Zdroj!AQ$16,A3368-1,0)))</f>
        <v/>
      </c>
      <c r="E3375" s="35" t="str">
        <f ca="1">IF(C3375="","",OFFSET(Zdroj!AR$16,A3368-1,0))</f>
        <v/>
      </c>
      <c r="F3375" s="450"/>
      <c r="G3375" s="451"/>
    </row>
    <row r="3376" spans="1:7" x14ac:dyDescent="0.25">
      <c r="B3376" s="449"/>
      <c r="C3376" s="83" t="str">
        <f ca="1">IF(OFFSET(Zdroj!AS$16,A3368-1,0)=0,"",CONCATENATE("B",$A$2+2," - ",Zdroj!$AS$15))</f>
        <v/>
      </c>
      <c r="D3376" s="81" t="str">
        <f ca="1">IF(C3376="","",CONCATENATE(OFFSET(Zdroj!AS$16,A3368-1,0)))</f>
        <v/>
      </c>
      <c r="E3376" s="35" t="str">
        <f ca="1">IF(C3376="","",OFFSET(Zdroj!AT$16,A3368-1,0))</f>
        <v/>
      </c>
      <c r="F3376" s="450"/>
      <c r="G3376" s="451"/>
    </row>
    <row r="3377" spans="1:7" x14ac:dyDescent="0.25">
      <c r="B3377" s="449"/>
      <c r="C3377" s="83" t="str">
        <f ca="1">IF(OFFSET(Zdroj!AU$16,A3368-1,0)=0,"",CONCATENATE("B",$A$2+3," - ",Zdroj!$AU$15))</f>
        <v/>
      </c>
      <c r="D3377" s="81" t="str">
        <f ca="1">IF(C3377="","",CONCATENATE(OFFSET(Zdroj!AU$16,A3368-1,0)))</f>
        <v/>
      </c>
      <c r="E3377" s="35" t="str">
        <f ca="1">IF(C3377="","",OFFSET(Zdroj!AV$16,A3368-1,0))</f>
        <v/>
      </c>
      <c r="F3377" s="450"/>
      <c r="G3377" s="451"/>
    </row>
    <row r="3378" spans="1:7" x14ac:dyDescent="0.25">
      <c r="B3378" s="449"/>
      <c r="C3378" s="83" t="str">
        <f ca="1">IF(OFFSET(Zdroj!AW$16,A3368-1,0)=0,"",CONCATENATE("B",$A$2+4," - ",Zdroj!$AW$15))</f>
        <v/>
      </c>
      <c r="D3378" s="81" t="str">
        <f ca="1">IF(C3378="","",CONCATENATE(OFFSET(Zdroj!AW$16,A3368-1,0)))</f>
        <v/>
      </c>
      <c r="E3378" s="35" t="str">
        <f ca="1">IF(C3378="","",OFFSET(Zdroj!AX$16,A3368-1,0))</f>
        <v/>
      </c>
      <c r="F3378" s="450"/>
      <c r="G3378" s="451"/>
    </row>
    <row r="3379" spans="1:7" x14ac:dyDescent="0.25">
      <c r="B3379" s="449"/>
      <c r="C3379" s="83" t="str">
        <f ca="1">IF(OFFSET(Zdroj!AY$16,A3368-1,0)=0,"",CONCATENATE("B",$A$2+5," - ",Zdroj!$AY$15))</f>
        <v/>
      </c>
      <c r="D3379" s="81" t="str">
        <f ca="1">IF(C3379="","",CONCATENATE(OFFSET(Zdroj!AY$16,A3368-1,0)))</f>
        <v/>
      </c>
      <c r="E3379" s="35" t="str">
        <f ca="1">IF(C3379="","",OFFSET(Zdroj!AZ$16,A3368-1,0))</f>
        <v/>
      </c>
      <c r="F3379" s="450"/>
      <c r="G3379" s="451"/>
    </row>
    <row r="3380" spans="1:7" x14ac:dyDescent="0.25">
      <c r="B3380" s="449"/>
      <c r="C3380" s="83" t="str">
        <f ca="1">IF(OFFSET(Zdroj!BA$16,A3368-1,0)=0,"",CONCATENATE("B",$A$2+6," - ",Zdroj!$BA$15))</f>
        <v/>
      </c>
      <c r="D3380" s="81" t="str">
        <f ca="1">IF(C3380="","",CONCATENATE(OFFSET(Zdroj!BA$16,A3368-1,0)))</f>
        <v/>
      </c>
      <c r="E3380" s="35" t="str">
        <f ca="1">IF(C3380="","",OFFSET(Zdroj!BB$16,A3368-1,0))</f>
        <v/>
      </c>
      <c r="F3380" s="450"/>
      <c r="G3380" s="451"/>
    </row>
    <row r="3381" spans="1:7" x14ac:dyDescent="0.25">
      <c r="B3381" s="449"/>
      <c r="C3381" s="83" t="str">
        <f ca="1">IF(OFFSET(Zdroj!BC$16,A3368-1,0)=0,"",CONCATENATE("B",$A$2+7," - ",Zdroj!$BC$15))</f>
        <v/>
      </c>
      <c r="D3381" s="81" t="str">
        <f ca="1">IF(C3381="","",CONCATENATE(OFFSET(Zdroj!BC$16,A3368-1,0)))</f>
        <v/>
      </c>
      <c r="E3381" s="35" t="str">
        <f ca="1">IF(C3381="","",OFFSET(Zdroj!BD$16,A3368-1,0))</f>
        <v/>
      </c>
      <c r="F3381" s="450"/>
      <c r="G3381" s="451"/>
    </row>
    <row r="3382" spans="1:7" x14ac:dyDescent="0.25">
      <c r="B3382" s="449"/>
      <c r="C3382" s="83" t="str">
        <f ca="1">IF(OFFSET(Zdroj!BE$16,A3368-1,0)=0,"",CONCATENATE("B",$A$2+8," - ",Zdroj!$BE$15))</f>
        <v/>
      </c>
      <c r="D3382" s="81" t="str">
        <f ca="1">IF(C3382="","",CONCATENATE(OFFSET(Zdroj!BE$16,A3368-1,0)))</f>
        <v/>
      </c>
      <c r="E3382" s="35" t="str">
        <f ca="1">IF(C3382="","",OFFSET(Zdroj!BF$16,A3368-1,0))</f>
        <v/>
      </c>
      <c r="F3382" s="450"/>
      <c r="G3382" s="451"/>
    </row>
    <row r="3383" spans="1:7" x14ac:dyDescent="0.25">
      <c r="B3383" s="449"/>
      <c r="C3383" s="83" t="str">
        <f ca="1">IF(OFFSET(Zdroj!BG$16,A3368-1,0)=0,"",CONCATENATE("C",$A$2," - ",Zdroj!$BG$15))</f>
        <v/>
      </c>
      <c r="D3383" s="81" t="str">
        <f ca="1">IF(C3383="","",CONCATENATE(OFFSET(Zdroj!BG$16,A3368-1,0)))</f>
        <v/>
      </c>
      <c r="E3383" s="35" t="str">
        <f ca="1">IF(C3383="","",OFFSET(Zdroj!BH$16,A3368-1,0))</f>
        <v/>
      </c>
      <c r="F3383" s="450" t="str">
        <f t="shared" ref="F3383" ca="1" si="787">IF(SUM(E3383:E3384)=0,"",SUM(E3383:E3384))</f>
        <v/>
      </c>
      <c r="G3383" s="451"/>
    </row>
    <row r="3384" spans="1:7" x14ac:dyDescent="0.25">
      <c r="B3384" s="449"/>
      <c r="C3384" s="83" t="str">
        <f ca="1">IF(OFFSET(Zdroj!BI$16,A3368-1,0)=0,"",CONCATENATE("C",$A$2+1," - ",Zdroj!$BI$15))</f>
        <v/>
      </c>
      <c r="D3384" s="81" t="str">
        <f ca="1">IF(C3384="","",CONCATENATE(OFFSET(Zdroj!BI$16,A3368-1,0)))</f>
        <v/>
      </c>
      <c r="E3384" s="35" t="str">
        <f ca="1">IF(C3384="","",OFFSET(Zdroj!BJ$16,A3368-1,0))</f>
        <v/>
      </c>
      <c r="F3384" s="450"/>
      <c r="G3384" s="451"/>
    </row>
    <row r="3385" spans="1:7" x14ac:dyDescent="0.25">
      <c r="A3385">
        <f>SUM((ROW()+15)/17)</f>
        <v>200</v>
      </c>
      <c r="B3385" s="449" t="str">
        <f ca="1">IF(OFFSET(Zdroj!$B$16,A3385-1,0)&gt;0,CONCATENATE(A3385,"
","___ ","
",OFFSET(Zdroj!$B$16,A3385-1,0)),"")</f>
        <v/>
      </c>
      <c r="C3385" s="83" t="str">
        <f ca="1">IF(OFFSET(Zdroj!AI$16,A3385-1,0)=0,"",CONCATENATE("A",$A$2," - ",Zdroj!$AI$15))</f>
        <v/>
      </c>
      <c r="D3385" s="81" t="str">
        <f ca="1">IF(C3385="","",CONCATENATE(OFFSET(Zdroj!AI$16,A3385-1,0)," - ",OFFSET(Zdroj!BK$16,A3385-1,0)))</f>
        <v/>
      </c>
      <c r="E3385" s="35" t="str">
        <f ca="1">IF(C3385="","",OFFSET(Zdroj!BL$16,A3385-1,0))</f>
        <v/>
      </c>
      <c r="F3385" s="450" t="str">
        <f t="shared" ref="F3385" ca="1" si="788">IF(SUM(E3385:E3390)=0,"",SUM(E3385:E3390))</f>
        <v/>
      </c>
      <c r="G3385" s="451" t="str">
        <f t="shared" ref="G3385" ca="1" si="789">IF(SUM(E3385:E3401)=0,"",SUM(E3385:E3401))</f>
        <v/>
      </c>
    </row>
    <row r="3386" spans="1:7" x14ac:dyDescent="0.25">
      <c r="B3386" s="449"/>
      <c r="C3386" s="83" t="str">
        <f ca="1">IF(OFFSET(Zdroj!AJ$16,A3385-1,0)=0,"",CONCATENATE("A",$A$2+1," - ",Zdroj!$AJ$15))</f>
        <v/>
      </c>
      <c r="D3386" s="81" t="str">
        <f ca="1">IF(C3386="","",CONCATENATE(OFFSET(Zdroj!AJ$16,A3385-1,0)," - ",OFFSET(Zdroj!BM$16,A3385-1,0)))</f>
        <v/>
      </c>
      <c r="E3386" s="35" t="str">
        <f ca="1">IF(C3386="","",OFFSET(Zdroj!BN$16,A3385-1,0))</f>
        <v/>
      </c>
      <c r="F3386" s="450"/>
      <c r="G3386" s="451"/>
    </row>
    <row r="3387" spans="1:7" x14ac:dyDescent="0.25">
      <c r="B3387" s="449"/>
      <c r="C3387" s="83" t="str">
        <f ca="1">IF(OFFSET(Zdroj!AK$16,A3385-1,0)=0,"",CONCATENATE("A",$A$2+2," - ",Zdroj!$AK$15))</f>
        <v/>
      </c>
      <c r="D3387" s="81" t="str">
        <f ca="1">IF(C3387="","",CONCATENATE(OFFSET(Zdroj!AK$16,A3385-1,0)," - ",OFFSET(Zdroj!BO$16,A3385-1,0)))</f>
        <v/>
      </c>
      <c r="E3387" s="35" t="str">
        <f ca="1">IF(C3387="","",OFFSET(Zdroj!BP$16,A3385-1,0))</f>
        <v/>
      </c>
      <c r="F3387" s="450"/>
      <c r="G3387" s="451"/>
    </row>
    <row r="3388" spans="1:7" x14ac:dyDescent="0.25">
      <c r="B3388" s="449"/>
      <c r="C3388" s="83" t="str">
        <f ca="1">IF(OFFSET(Zdroj!AL$16,A3385-1,0)=0,"",CONCATENATE("A",$A$2+3," - ",Zdroj!$AL$15))</f>
        <v/>
      </c>
      <c r="D3388" s="81" t="str">
        <f ca="1">IF(C3388="","",CONCATENATE(OFFSET(Zdroj!AL$16,A3385-1,0)," - ",OFFSET(Zdroj!BQ$16,A3385-1,0)))</f>
        <v/>
      </c>
      <c r="E3388" s="35" t="str">
        <f ca="1">IF(C3388="","",OFFSET(Zdroj!BR$16,A3385-1,0))</f>
        <v/>
      </c>
      <c r="F3388" s="450"/>
      <c r="G3388" s="451"/>
    </row>
    <row r="3389" spans="1:7" x14ac:dyDescent="0.25">
      <c r="B3389" s="449"/>
      <c r="C3389" s="83" t="str">
        <f ca="1">IF(OFFSET(Zdroj!AM$16,A3385-1,0)=0,"",CONCATENATE("A",$A$2+4," - ",Zdroj!$AM$15))</f>
        <v/>
      </c>
      <c r="D3389" s="81" t="str">
        <f ca="1">IF(C3389="","",CONCATENATE(OFFSET(Zdroj!AM$16,A3385-1,0)," - ",OFFSET(Zdroj!BS$16,A3385-1,0)))</f>
        <v/>
      </c>
      <c r="E3389" s="35" t="str">
        <f ca="1">IF(C3389="","",OFFSET(Zdroj!BT$16,A3385-1,0))</f>
        <v/>
      </c>
      <c r="F3389" s="450"/>
      <c r="G3389" s="451"/>
    </row>
    <row r="3390" spans="1:7" x14ac:dyDescent="0.25">
      <c r="B3390" s="449"/>
      <c r="C3390" s="83" t="str">
        <f ca="1">IF(OFFSET(Zdroj!AN$16,A3385-1,0)=0,"",CONCATENATE("A",$A$2+5," - ",Zdroj!$AN$15))</f>
        <v/>
      </c>
      <c r="D3390" s="81" t="str">
        <f ca="1">IF(C3390="","",CONCATENATE(OFFSET(Zdroj!AN$16,A3385-1,0)," - ",OFFSET(Zdroj!BU$16,A3385-1,0)))</f>
        <v/>
      </c>
      <c r="E3390" s="35" t="str">
        <f ca="1">IF(C3390="","",OFFSET(Zdroj!BV$16,A3385-1,0))</f>
        <v/>
      </c>
      <c r="F3390" s="450"/>
      <c r="G3390" s="451"/>
    </row>
    <row r="3391" spans="1:7" x14ac:dyDescent="0.25">
      <c r="B3391" s="449"/>
      <c r="C3391" s="83" t="str">
        <f ca="1">IF(OFFSET(Zdroj!AO$16,A3385-1,0)=0,"",CONCATENATE("B",$A$2," - ",Zdroj!$AO$15))</f>
        <v/>
      </c>
      <c r="D3391" s="81" t="str">
        <f ca="1">IF(C3391="","",CONCATENATE(OFFSET(Zdroj!AO$16,A3385-1,0)))</f>
        <v/>
      </c>
      <c r="E3391" s="35" t="str">
        <f ca="1">IF(C3391="","",OFFSET(Zdroj!AP$16,A3385-1,0))</f>
        <v/>
      </c>
      <c r="F3391" s="450" t="str">
        <f t="shared" ref="F3391" ca="1" si="790">IF(SUM(E3391:E3399)=0,"",SUM(E3391:E3399))</f>
        <v/>
      </c>
      <c r="G3391" s="451"/>
    </row>
    <row r="3392" spans="1:7" x14ac:dyDescent="0.25">
      <c r="B3392" s="449"/>
      <c r="C3392" s="83" t="str">
        <f ca="1">IF(OFFSET(Zdroj!AQ$16,A3385-1,0)=0,"",CONCATENATE("B",$A$2+1," - ",Zdroj!$AQ$15))</f>
        <v/>
      </c>
      <c r="D3392" s="81" t="str">
        <f ca="1">IF(C3392="","",CONCATENATE(OFFSET(Zdroj!AQ$16,A3385-1,0)))</f>
        <v/>
      </c>
      <c r="E3392" s="35" t="str">
        <f ca="1">IF(C3392="","",OFFSET(Zdroj!AR$16,A3385-1,0))</f>
        <v/>
      </c>
      <c r="F3392" s="450"/>
      <c r="G3392" s="451"/>
    </row>
    <row r="3393" spans="1:7" x14ac:dyDescent="0.25">
      <c r="B3393" s="449"/>
      <c r="C3393" s="83" t="str">
        <f ca="1">IF(OFFSET(Zdroj!AS$16,A3385-1,0)=0,"",CONCATENATE("B",$A$2+2," - ",Zdroj!$AS$15))</f>
        <v/>
      </c>
      <c r="D3393" s="81" t="str">
        <f ca="1">IF(C3393="","",CONCATENATE(OFFSET(Zdroj!AS$16,A3385-1,0)))</f>
        <v/>
      </c>
      <c r="E3393" s="35" t="str">
        <f ca="1">IF(C3393="","",OFFSET(Zdroj!AT$16,A3385-1,0))</f>
        <v/>
      </c>
      <c r="F3393" s="450"/>
      <c r="G3393" s="451"/>
    </row>
    <row r="3394" spans="1:7" x14ac:dyDescent="0.25">
      <c r="B3394" s="449"/>
      <c r="C3394" s="83" t="str">
        <f ca="1">IF(OFFSET(Zdroj!AU$16,A3385-1,0)=0,"",CONCATENATE("B",$A$2+3," - ",Zdroj!$AU$15))</f>
        <v/>
      </c>
      <c r="D3394" s="81" t="str">
        <f ca="1">IF(C3394="","",CONCATENATE(OFFSET(Zdroj!AU$16,A3385-1,0)))</f>
        <v/>
      </c>
      <c r="E3394" s="35" t="str">
        <f ca="1">IF(C3394="","",OFFSET(Zdroj!AV$16,A3385-1,0))</f>
        <v/>
      </c>
      <c r="F3394" s="450"/>
      <c r="G3394" s="451"/>
    </row>
    <row r="3395" spans="1:7" x14ac:dyDescent="0.25">
      <c r="B3395" s="449"/>
      <c r="C3395" s="83" t="str">
        <f ca="1">IF(OFFSET(Zdroj!AW$16,A3385-1,0)=0,"",CONCATENATE("B",$A$2+4," - ",Zdroj!$AW$15))</f>
        <v/>
      </c>
      <c r="D3395" s="81" t="str">
        <f ca="1">IF(C3395="","",CONCATENATE(OFFSET(Zdroj!AW$16,A3385-1,0)))</f>
        <v/>
      </c>
      <c r="E3395" s="35" t="str">
        <f ca="1">IF(C3395="","",OFFSET(Zdroj!AX$16,A3385-1,0))</f>
        <v/>
      </c>
      <c r="F3395" s="450"/>
      <c r="G3395" s="451"/>
    </row>
    <row r="3396" spans="1:7" x14ac:dyDescent="0.25">
      <c r="B3396" s="449"/>
      <c r="C3396" s="83" t="str">
        <f ca="1">IF(OFFSET(Zdroj!AY$16,A3385-1,0)=0,"",CONCATENATE("B",$A$2+5," - ",Zdroj!$AY$15))</f>
        <v/>
      </c>
      <c r="D3396" s="81" t="str">
        <f ca="1">IF(C3396="","",CONCATENATE(OFFSET(Zdroj!AY$16,A3385-1,0)))</f>
        <v/>
      </c>
      <c r="E3396" s="35" t="str">
        <f ca="1">IF(C3396="","",OFFSET(Zdroj!AZ$16,A3385-1,0))</f>
        <v/>
      </c>
      <c r="F3396" s="450"/>
      <c r="G3396" s="451"/>
    </row>
    <row r="3397" spans="1:7" x14ac:dyDescent="0.25">
      <c r="B3397" s="449"/>
      <c r="C3397" s="83" t="str">
        <f ca="1">IF(OFFSET(Zdroj!BA$16,A3385-1,0)=0,"",CONCATENATE("B",$A$2+6," - ",Zdroj!$BA$15))</f>
        <v/>
      </c>
      <c r="D3397" s="81" t="str">
        <f ca="1">IF(C3397="","",CONCATENATE(OFFSET(Zdroj!BA$16,A3385-1,0)))</f>
        <v/>
      </c>
      <c r="E3397" s="35" t="str">
        <f ca="1">IF(C3397="","",OFFSET(Zdroj!BB$16,A3385-1,0))</f>
        <v/>
      </c>
      <c r="F3397" s="450"/>
      <c r="G3397" s="451"/>
    </row>
    <row r="3398" spans="1:7" x14ac:dyDescent="0.25">
      <c r="B3398" s="449"/>
      <c r="C3398" s="83" t="str">
        <f ca="1">IF(OFFSET(Zdroj!BC$16,A3385-1,0)=0,"",CONCATENATE("B",$A$2+7," - ",Zdroj!$BC$15))</f>
        <v/>
      </c>
      <c r="D3398" s="81" t="str">
        <f ca="1">IF(C3398="","",CONCATENATE(OFFSET(Zdroj!BC$16,A3385-1,0)))</f>
        <v/>
      </c>
      <c r="E3398" s="35" t="str">
        <f ca="1">IF(C3398="","",OFFSET(Zdroj!BD$16,A3385-1,0))</f>
        <v/>
      </c>
      <c r="F3398" s="450"/>
      <c r="G3398" s="451"/>
    </row>
    <row r="3399" spans="1:7" x14ac:dyDescent="0.25">
      <c r="B3399" s="449"/>
      <c r="C3399" s="83" t="str">
        <f ca="1">IF(OFFSET(Zdroj!BE$16,A3385-1,0)=0,"",CONCATENATE("B",$A$2+8," - ",Zdroj!$BE$15))</f>
        <v/>
      </c>
      <c r="D3399" s="81" t="str">
        <f ca="1">IF(C3399="","",CONCATENATE(OFFSET(Zdroj!BE$16,A3385-1,0)))</f>
        <v/>
      </c>
      <c r="E3399" s="35" t="str">
        <f ca="1">IF(C3399="","",OFFSET(Zdroj!BF$16,A3385-1,0))</f>
        <v/>
      </c>
      <c r="F3399" s="450"/>
      <c r="G3399" s="451"/>
    </row>
    <row r="3400" spans="1:7" x14ac:dyDescent="0.25">
      <c r="B3400" s="449"/>
      <c r="C3400" s="83" t="str">
        <f ca="1">IF(OFFSET(Zdroj!BG$16,A3385-1,0)=0,"",CONCATENATE("C",$A$2," - ",Zdroj!$BG$15))</f>
        <v/>
      </c>
      <c r="D3400" s="81" t="str">
        <f ca="1">IF(C3400="","",CONCATENATE(OFFSET(Zdroj!BG$16,A3385-1,0)))</f>
        <v/>
      </c>
      <c r="E3400" s="35" t="str">
        <f ca="1">IF(C3400="","",OFFSET(Zdroj!BH$16,A3385-1,0))</f>
        <v/>
      </c>
      <c r="F3400" s="450" t="str">
        <f t="shared" ref="F3400" ca="1" si="791">IF(SUM(E3400:E3401)=0,"",SUM(E3400:E3401))</f>
        <v/>
      </c>
      <c r="G3400" s="451"/>
    </row>
    <row r="3401" spans="1:7" x14ac:dyDescent="0.25">
      <c r="B3401" s="449"/>
      <c r="C3401" s="83" t="str">
        <f ca="1">IF(OFFSET(Zdroj!BI$16,A3385-1,0)=0,"",CONCATENATE("C",$A$2+1," - ",Zdroj!$BI$15))</f>
        <v/>
      </c>
      <c r="D3401" s="81" t="str">
        <f ca="1">IF(C3401="","",CONCATENATE(OFFSET(Zdroj!BI$16,A3385-1,0)))</f>
        <v/>
      </c>
      <c r="E3401" s="35" t="str">
        <f ca="1">IF(C3401="","",OFFSET(Zdroj!BJ$16,A3385-1,0))</f>
        <v/>
      </c>
      <c r="F3401" s="450"/>
      <c r="G3401" s="451"/>
    </row>
    <row r="3402" spans="1:7" x14ac:dyDescent="0.25">
      <c r="A3402">
        <f>SUM((ROW()+15)/17)</f>
        <v>201</v>
      </c>
      <c r="B3402" s="449" t="str">
        <f ca="1">IF(OFFSET(Zdroj!$B$16,A3402-1,0)&gt;0,CONCATENATE(A3402,"
","___ ","
",OFFSET(Zdroj!$B$16,A3402-1,0)),"")</f>
        <v/>
      </c>
      <c r="C3402" s="83" t="str">
        <f ca="1">IF(OFFSET(Zdroj!AI$16,A3402-1,0)=0,"",CONCATENATE("A",$A$2," - ",Zdroj!$AI$15))</f>
        <v/>
      </c>
      <c r="D3402" s="81" t="str">
        <f ca="1">IF(C3402="","",CONCATENATE(OFFSET(Zdroj!AI$16,A3402-1,0)," - ",OFFSET(Zdroj!BK$16,A3402-1,0)))</f>
        <v/>
      </c>
      <c r="E3402" s="35" t="str">
        <f ca="1">IF(C3402="","",OFFSET(Zdroj!BL$16,A3402-1,0))</f>
        <v/>
      </c>
      <c r="F3402" s="450" t="str">
        <f t="shared" ref="F3402" ca="1" si="792">IF(SUM(E3402:E3407)=0,"",SUM(E3402:E3407))</f>
        <v/>
      </c>
      <c r="G3402" s="451" t="str">
        <f t="shared" ref="G3402" ca="1" si="793">IF(SUM(E3402:E3418)=0,"",SUM(E3402:E3418))</f>
        <v/>
      </c>
    </row>
    <row r="3403" spans="1:7" x14ac:dyDescent="0.25">
      <c r="B3403" s="449"/>
      <c r="C3403" s="83" t="str">
        <f ca="1">IF(OFFSET(Zdroj!AJ$16,A3402-1,0)=0,"",CONCATENATE("A",$A$2+1," - ",Zdroj!$AJ$15))</f>
        <v/>
      </c>
      <c r="D3403" s="81" t="str">
        <f ca="1">IF(C3403="","",CONCATENATE(OFFSET(Zdroj!AJ$16,A3402-1,0)," - ",OFFSET(Zdroj!BM$16,A3402-1,0)))</f>
        <v/>
      </c>
      <c r="E3403" s="35" t="str">
        <f ca="1">IF(C3403="","",OFFSET(Zdroj!BN$16,A3402-1,0))</f>
        <v/>
      </c>
      <c r="F3403" s="450"/>
      <c r="G3403" s="451"/>
    </row>
    <row r="3404" spans="1:7" x14ac:dyDescent="0.25">
      <c r="B3404" s="449"/>
      <c r="C3404" s="83" t="str">
        <f ca="1">IF(OFFSET(Zdroj!AK$16,A3402-1,0)=0,"",CONCATENATE("A",$A$2+2," - ",Zdroj!$AK$15))</f>
        <v/>
      </c>
      <c r="D3404" s="81" t="str">
        <f ca="1">IF(C3404="","",CONCATENATE(OFFSET(Zdroj!AK$16,A3402-1,0)," - ",OFFSET(Zdroj!BO$16,A3402-1,0)))</f>
        <v/>
      </c>
      <c r="E3404" s="35" t="str">
        <f ca="1">IF(C3404="","",OFFSET(Zdroj!BP$16,A3402-1,0))</f>
        <v/>
      </c>
      <c r="F3404" s="450"/>
      <c r="G3404" s="451"/>
    </row>
    <row r="3405" spans="1:7" x14ac:dyDescent="0.25">
      <c r="B3405" s="449"/>
      <c r="C3405" s="83" t="str">
        <f ca="1">IF(OFFSET(Zdroj!AL$16,A3402-1,0)=0,"",CONCATENATE("A",$A$2+3," - ",Zdroj!$AL$15))</f>
        <v/>
      </c>
      <c r="D3405" s="81" t="str">
        <f ca="1">IF(C3405="","",CONCATENATE(OFFSET(Zdroj!AL$16,A3402-1,0)," - ",OFFSET(Zdroj!BQ$16,A3402-1,0)))</f>
        <v/>
      </c>
      <c r="E3405" s="35" t="str">
        <f ca="1">IF(C3405="","",OFFSET(Zdroj!BR$16,A3402-1,0))</f>
        <v/>
      </c>
      <c r="F3405" s="450"/>
      <c r="G3405" s="451"/>
    </row>
    <row r="3406" spans="1:7" x14ac:dyDescent="0.25">
      <c r="B3406" s="449"/>
      <c r="C3406" s="83" t="str">
        <f ca="1">IF(OFFSET(Zdroj!AM$16,A3402-1,0)=0,"",CONCATENATE("A",$A$2+4," - ",Zdroj!$AM$15))</f>
        <v/>
      </c>
      <c r="D3406" s="81" t="str">
        <f ca="1">IF(C3406="","",CONCATENATE(OFFSET(Zdroj!AM$16,A3402-1,0)," - ",OFFSET(Zdroj!BS$16,A3402-1,0)))</f>
        <v/>
      </c>
      <c r="E3406" s="35" t="str">
        <f ca="1">IF(C3406="","",OFFSET(Zdroj!BT$16,A3402-1,0))</f>
        <v/>
      </c>
      <c r="F3406" s="450"/>
      <c r="G3406" s="451"/>
    </row>
    <row r="3407" spans="1:7" x14ac:dyDescent="0.25">
      <c r="B3407" s="449"/>
      <c r="C3407" s="83" t="str">
        <f ca="1">IF(OFFSET(Zdroj!AN$16,A3402-1,0)=0,"",CONCATENATE("A",$A$2+5," - ",Zdroj!$AN$15))</f>
        <v/>
      </c>
      <c r="D3407" s="81" t="str">
        <f ca="1">IF(C3407="","",CONCATENATE(OFFSET(Zdroj!AN$16,A3402-1,0)," - ",OFFSET(Zdroj!BU$16,A3402-1,0)))</f>
        <v/>
      </c>
      <c r="E3407" s="35" t="str">
        <f ca="1">IF(C3407="","",OFFSET(Zdroj!BV$16,A3402-1,0))</f>
        <v/>
      </c>
      <c r="F3407" s="450"/>
      <c r="G3407" s="451"/>
    </row>
    <row r="3408" spans="1:7" x14ac:dyDescent="0.25">
      <c r="B3408" s="449"/>
      <c r="C3408" s="83" t="str">
        <f ca="1">IF(OFFSET(Zdroj!AO$16,A3402-1,0)=0,"",CONCATENATE("B",$A$2," - ",Zdroj!$AO$15))</f>
        <v/>
      </c>
      <c r="D3408" s="81" t="str">
        <f ca="1">IF(C3408="","",CONCATENATE(OFFSET(Zdroj!AO$16,A3402-1,0)))</f>
        <v/>
      </c>
      <c r="E3408" s="35" t="str">
        <f ca="1">IF(C3408="","",OFFSET(Zdroj!AP$16,A3402-1,0))</f>
        <v/>
      </c>
      <c r="F3408" s="450" t="str">
        <f t="shared" ref="F3408" ca="1" si="794">IF(SUM(E3408:E3416)=0,"",SUM(E3408:E3416))</f>
        <v/>
      </c>
      <c r="G3408" s="451"/>
    </row>
    <row r="3409" spans="1:7" x14ac:dyDescent="0.25">
      <c r="B3409" s="449"/>
      <c r="C3409" s="83" t="str">
        <f ca="1">IF(OFFSET(Zdroj!AQ$16,A3402-1,0)=0,"",CONCATENATE("B",$A$2+1," - ",Zdroj!$AQ$15))</f>
        <v/>
      </c>
      <c r="D3409" s="81" t="str">
        <f ca="1">IF(C3409="","",CONCATENATE(OFFSET(Zdroj!AQ$16,A3402-1,0)))</f>
        <v/>
      </c>
      <c r="E3409" s="35" t="str">
        <f ca="1">IF(C3409="","",OFFSET(Zdroj!AR$16,A3402-1,0))</f>
        <v/>
      </c>
      <c r="F3409" s="450"/>
      <c r="G3409" s="451"/>
    </row>
    <row r="3410" spans="1:7" x14ac:dyDescent="0.25">
      <c r="B3410" s="449"/>
      <c r="C3410" s="83" t="str">
        <f ca="1">IF(OFFSET(Zdroj!AS$16,A3402-1,0)=0,"",CONCATENATE("B",$A$2+2," - ",Zdroj!$AS$15))</f>
        <v/>
      </c>
      <c r="D3410" s="81" t="str">
        <f ca="1">IF(C3410="","",CONCATENATE(OFFSET(Zdroj!AS$16,A3402-1,0)))</f>
        <v/>
      </c>
      <c r="E3410" s="35" t="str">
        <f ca="1">IF(C3410="","",OFFSET(Zdroj!AT$16,A3402-1,0))</f>
        <v/>
      </c>
      <c r="F3410" s="450"/>
      <c r="G3410" s="451"/>
    </row>
    <row r="3411" spans="1:7" x14ac:dyDescent="0.25">
      <c r="B3411" s="449"/>
      <c r="C3411" s="83" t="str">
        <f ca="1">IF(OFFSET(Zdroj!AU$16,A3402-1,0)=0,"",CONCATENATE("B",$A$2+3," - ",Zdroj!$AU$15))</f>
        <v/>
      </c>
      <c r="D3411" s="81" t="str">
        <f ca="1">IF(C3411="","",CONCATENATE(OFFSET(Zdroj!AU$16,A3402-1,0)))</f>
        <v/>
      </c>
      <c r="E3411" s="35" t="str">
        <f ca="1">IF(C3411="","",OFFSET(Zdroj!AV$16,A3402-1,0))</f>
        <v/>
      </c>
      <c r="F3411" s="450"/>
      <c r="G3411" s="451"/>
    </row>
    <row r="3412" spans="1:7" x14ac:dyDescent="0.25">
      <c r="B3412" s="449"/>
      <c r="C3412" s="83" t="str">
        <f ca="1">IF(OFFSET(Zdroj!AW$16,A3402-1,0)=0,"",CONCATENATE("B",$A$2+4," - ",Zdroj!$AW$15))</f>
        <v/>
      </c>
      <c r="D3412" s="81" t="str">
        <f ca="1">IF(C3412="","",CONCATENATE(OFFSET(Zdroj!AW$16,A3402-1,0)))</f>
        <v/>
      </c>
      <c r="E3412" s="35" t="str">
        <f ca="1">IF(C3412="","",OFFSET(Zdroj!AX$16,A3402-1,0))</f>
        <v/>
      </c>
      <c r="F3412" s="450"/>
      <c r="G3412" s="451"/>
    </row>
    <row r="3413" spans="1:7" x14ac:dyDescent="0.25">
      <c r="B3413" s="449"/>
      <c r="C3413" s="83" t="str">
        <f ca="1">IF(OFFSET(Zdroj!AY$16,A3402-1,0)=0,"",CONCATENATE("B",$A$2+5," - ",Zdroj!$AY$15))</f>
        <v/>
      </c>
      <c r="D3413" s="81" t="str">
        <f ca="1">IF(C3413="","",CONCATENATE(OFFSET(Zdroj!AY$16,A3402-1,0)))</f>
        <v/>
      </c>
      <c r="E3413" s="35" t="str">
        <f ca="1">IF(C3413="","",OFFSET(Zdroj!AZ$16,A3402-1,0))</f>
        <v/>
      </c>
      <c r="F3413" s="450"/>
      <c r="G3413" s="451"/>
    </row>
    <row r="3414" spans="1:7" x14ac:dyDescent="0.25">
      <c r="B3414" s="449"/>
      <c r="C3414" s="83" t="str">
        <f ca="1">IF(OFFSET(Zdroj!BA$16,A3402-1,0)=0,"",CONCATENATE("B",$A$2+6," - ",Zdroj!$BA$15))</f>
        <v/>
      </c>
      <c r="D3414" s="81" t="str">
        <f ca="1">IF(C3414="","",CONCATENATE(OFFSET(Zdroj!BA$16,A3402-1,0)))</f>
        <v/>
      </c>
      <c r="E3414" s="35" t="str">
        <f ca="1">IF(C3414="","",OFFSET(Zdroj!BB$16,A3402-1,0))</f>
        <v/>
      </c>
      <c r="F3414" s="450"/>
      <c r="G3414" s="451"/>
    </row>
    <row r="3415" spans="1:7" x14ac:dyDescent="0.25">
      <c r="B3415" s="449"/>
      <c r="C3415" s="83" t="str">
        <f ca="1">IF(OFFSET(Zdroj!BC$16,A3402-1,0)=0,"",CONCATENATE("B",$A$2+7," - ",Zdroj!$BC$15))</f>
        <v/>
      </c>
      <c r="D3415" s="81" t="str">
        <f ca="1">IF(C3415="","",CONCATENATE(OFFSET(Zdroj!BC$16,A3402-1,0)))</f>
        <v/>
      </c>
      <c r="E3415" s="35" t="str">
        <f ca="1">IF(C3415="","",OFFSET(Zdroj!BD$16,A3402-1,0))</f>
        <v/>
      </c>
      <c r="F3415" s="450"/>
      <c r="G3415" s="451"/>
    </row>
    <row r="3416" spans="1:7" x14ac:dyDescent="0.25">
      <c r="B3416" s="449"/>
      <c r="C3416" s="83" t="str">
        <f ca="1">IF(OFFSET(Zdroj!BE$16,A3402-1,0)=0,"",CONCATENATE("B",$A$2+8," - ",Zdroj!$BE$15))</f>
        <v/>
      </c>
      <c r="D3416" s="81" t="str">
        <f ca="1">IF(C3416="","",CONCATENATE(OFFSET(Zdroj!BE$16,A3402-1,0)))</f>
        <v/>
      </c>
      <c r="E3416" s="35" t="str">
        <f ca="1">IF(C3416="","",OFFSET(Zdroj!BF$16,A3402-1,0))</f>
        <v/>
      </c>
      <c r="F3416" s="450"/>
      <c r="G3416" s="451"/>
    </row>
    <row r="3417" spans="1:7" x14ac:dyDescent="0.25">
      <c r="B3417" s="449"/>
      <c r="C3417" s="83" t="str">
        <f ca="1">IF(OFFSET(Zdroj!BG$16,A3402-1,0)=0,"",CONCATENATE("C",$A$2," - ",Zdroj!$BG$15))</f>
        <v/>
      </c>
      <c r="D3417" s="81" t="str">
        <f ca="1">IF(C3417="","",CONCATENATE(OFFSET(Zdroj!BG$16,A3402-1,0)))</f>
        <v/>
      </c>
      <c r="E3417" s="35" t="str">
        <f ca="1">IF(C3417="","",OFFSET(Zdroj!BH$16,A3402-1,0))</f>
        <v/>
      </c>
      <c r="F3417" s="450" t="str">
        <f t="shared" ref="F3417" ca="1" si="795">IF(SUM(E3417:E3418)=0,"",SUM(E3417:E3418))</f>
        <v/>
      </c>
      <c r="G3417" s="451"/>
    </row>
    <row r="3418" spans="1:7" x14ac:dyDescent="0.25">
      <c r="B3418" s="449"/>
      <c r="C3418" s="83" t="str">
        <f ca="1">IF(OFFSET(Zdroj!BI$16,A3402-1,0)=0,"",CONCATENATE("C",$A$2+1," - ",Zdroj!$BI$15))</f>
        <v/>
      </c>
      <c r="D3418" s="81" t="str">
        <f ca="1">IF(C3418="","",CONCATENATE(OFFSET(Zdroj!BI$16,A3402-1,0)))</f>
        <v/>
      </c>
      <c r="E3418" s="35" t="str">
        <f ca="1">IF(C3418="","",OFFSET(Zdroj!BJ$16,A3402-1,0))</f>
        <v/>
      </c>
      <c r="F3418" s="450"/>
      <c r="G3418" s="451"/>
    </row>
    <row r="3419" spans="1:7" x14ac:dyDescent="0.25">
      <c r="A3419">
        <f>SUM((ROW()+15)/17)</f>
        <v>202</v>
      </c>
      <c r="B3419" s="449" t="str">
        <f ca="1">IF(OFFSET(Zdroj!$B$16,A3419-1,0)&gt;0,CONCATENATE(A3419,"
","___ ","
",OFFSET(Zdroj!$B$16,A3419-1,0)),"")</f>
        <v/>
      </c>
      <c r="C3419" s="83" t="str">
        <f ca="1">IF(OFFSET(Zdroj!AI$16,A3419-1,0)=0,"",CONCATENATE("A",$A$2," - ",Zdroj!$AI$15))</f>
        <v/>
      </c>
      <c r="D3419" s="81" t="str">
        <f ca="1">IF(C3419="","",CONCATENATE(OFFSET(Zdroj!AI$16,A3419-1,0)," - ",OFFSET(Zdroj!BK$16,A3419-1,0)))</f>
        <v/>
      </c>
      <c r="E3419" s="35" t="str">
        <f ca="1">IF(C3419="","",OFFSET(Zdroj!BL$16,A3419-1,0))</f>
        <v/>
      </c>
      <c r="F3419" s="450" t="str">
        <f t="shared" ref="F3419" ca="1" si="796">IF(SUM(E3419:E3424)=0,"",SUM(E3419:E3424))</f>
        <v/>
      </c>
      <c r="G3419" s="451" t="str">
        <f t="shared" ref="G3419" ca="1" si="797">IF(SUM(E3419:E3435)=0,"",SUM(E3419:E3435))</f>
        <v/>
      </c>
    </row>
    <row r="3420" spans="1:7" x14ac:dyDescent="0.25">
      <c r="B3420" s="449"/>
      <c r="C3420" s="83" t="str">
        <f ca="1">IF(OFFSET(Zdroj!AJ$16,A3419-1,0)=0,"",CONCATENATE("A",$A$2+1," - ",Zdroj!$AJ$15))</f>
        <v/>
      </c>
      <c r="D3420" s="81" t="str">
        <f ca="1">IF(C3420="","",CONCATENATE(OFFSET(Zdroj!AJ$16,A3419-1,0)," - ",OFFSET(Zdroj!BM$16,A3419-1,0)))</f>
        <v/>
      </c>
      <c r="E3420" s="35" t="str">
        <f ca="1">IF(C3420="","",OFFSET(Zdroj!BN$16,A3419-1,0))</f>
        <v/>
      </c>
      <c r="F3420" s="450"/>
      <c r="G3420" s="451"/>
    </row>
    <row r="3421" spans="1:7" x14ac:dyDescent="0.25">
      <c r="B3421" s="449"/>
      <c r="C3421" s="83" t="str">
        <f ca="1">IF(OFFSET(Zdroj!AK$16,A3419-1,0)=0,"",CONCATENATE("A",$A$2+2," - ",Zdroj!$AK$15))</f>
        <v/>
      </c>
      <c r="D3421" s="81" t="str">
        <f ca="1">IF(C3421="","",CONCATENATE(OFFSET(Zdroj!AK$16,A3419-1,0)," - ",OFFSET(Zdroj!BO$16,A3419-1,0)))</f>
        <v/>
      </c>
      <c r="E3421" s="35" t="str">
        <f ca="1">IF(C3421="","",OFFSET(Zdroj!BP$16,A3419-1,0))</f>
        <v/>
      </c>
      <c r="F3421" s="450"/>
      <c r="G3421" s="451"/>
    </row>
    <row r="3422" spans="1:7" x14ac:dyDescent="0.25">
      <c r="B3422" s="449"/>
      <c r="C3422" s="83" t="str">
        <f ca="1">IF(OFFSET(Zdroj!AL$16,A3419-1,0)=0,"",CONCATENATE("A",$A$2+3," - ",Zdroj!$AL$15))</f>
        <v/>
      </c>
      <c r="D3422" s="81" t="str">
        <f ca="1">IF(C3422="","",CONCATENATE(OFFSET(Zdroj!AL$16,A3419-1,0)," - ",OFFSET(Zdroj!BQ$16,A3419-1,0)))</f>
        <v/>
      </c>
      <c r="E3422" s="35" t="str">
        <f ca="1">IF(C3422="","",OFFSET(Zdroj!BR$16,A3419-1,0))</f>
        <v/>
      </c>
      <c r="F3422" s="450"/>
      <c r="G3422" s="451"/>
    </row>
    <row r="3423" spans="1:7" x14ac:dyDescent="0.25">
      <c r="B3423" s="449"/>
      <c r="C3423" s="83" t="str">
        <f ca="1">IF(OFFSET(Zdroj!AM$16,A3419-1,0)=0,"",CONCATENATE("A",$A$2+4," - ",Zdroj!$AM$15))</f>
        <v/>
      </c>
      <c r="D3423" s="81" t="str">
        <f ca="1">IF(C3423="","",CONCATENATE(OFFSET(Zdroj!AM$16,A3419-1,0)," - ",OFFSET(Zdroj!BS$16,A3419-1,0)))</f>
        <v/>
      </c>
      <c r="E3423" s="35" t="str">
        <f ca="1">IF(C3423="","",OFFSET(Zdroj!BT$16,A3419-1,0))</f>
        <v/>
      </c>
      <c r="F3423" s="450"/>
      <c r="G3423" s="451"/>
    </row>
    <row r="3424" spans="1:7" x14ac:dyDescent="0.25">
      <c r="B3424" s="449"/>
      <c r="C3424" s="83" t="str">
        <f ca="1">IF(OFFSET(Zdroj!AN$16,A3419-1,0)=0,"",CONCATENATE("A",$A$2+5," - ",Zdroj!$AN$15))</f>
        <v/>
      </c>
      <c r="D3424" s="81" t="str">
        <f ca="1">IF(C3424="","",CONCATENATE(OFFSET(Zdroj!AN$16,A3419-1,0)," - ",OFFSET(Zdroj!BU$16,A3419-1,0)))</f>
        <v/>
      </c>
      <c r="E3424" s="35" t="str">
        <f ca="1">IF(C3424="","",OFFSET(Zdroj!BV$16,A3419-1,0))</f>
        <v/>
      </c>
      <c r="F3424" s="450"/>
      <c r="G3424" s="451"/>
    </row>
    <row r="3425" spans="1:7" x14ac:dyDescent="0.25">
      <c r="B3425" s="449"/>
      <c r="C3425" s="83" t="str">
        <f ca="1">IF(OFFSET(Zdroj!AO$16,A3419-1,0)=0,"",CONCATENATE("B",$A$2," - ",Zdroj!$AO$15))</f>
        <v/>
      </c>
      <c r="D3425" s="81" t="str">
        <f ca="1">IF(C3425="","",CONCATENATE(OFFSET(Zdroj!AO$16,A3419-1,0)))</f>
        <v/>
      </c>
      <c r="E3425" s="35" t="str">
        <f ca="1">IF(C3425="","",OFFSET(Zdroj!AP$16,A3419-1,0))</f>
        <v/>
      </c>
      <c r="F3425" s="450" t="str">
        <f t="shared" ref="F3425" ca="1" si="798">IF(SUM(E3425:E3433)=0,"",SUM(E3425:E3433))</f>
        <v/>
      </c>
      <c r="G3425" s="451"/>
    </row>
    <row r="3426" spans="1:7" x14ac:dyDescent="0.25">
      <c r="B3426" s="449"/>
      <c r="C3426" s="83" t="str">
        <f ca="1">IF(OFFSET(Zdroj!AQ$16,A3419-1,0)=0,"",CONCATENATE("B",$A$2+1," - ",Zdroj!$AQ$15))</f>
        <v/>
      </c>
      <c r="D3426" s="81" t="str">
        <f ca="1">IF(C3426="","",CONCATENATE(OFFSET(Zdroj!AQ$16,A3419-1,0)))</f>
        <v/>
      </c>
      <c r="E3426" s="35" t="str">
        <f ca="1">IF(C3426="","",OFFSET(Zdroj!AR$16,A3419-1,0))</f>
        <v/>
      </c>
      <c r="F3426" s="450"/>
      <c r="G3426" s="451"/>
    </row>
    <row r="3427" spans="1:7" x14ac:dyDescent="0.25">
      <c r="B3427" s="449"/>
      <c r="C3427" s="83" t="str">
        <f ca="1">IF(OFFSET(Zdroj!AS$16,A3419-1,0)=0,"",CONCATENATE("B",$A$2+2," - ",Zdroj!$AS$15))</f>
        <v/>
      </c>
      <c r="D3427" s="81" t="str">
        <f ca="1">IF(C3427="","",CONCATENATE(OFFSET(Zdroj!AS$16,A3419-1,0)))</f>
        <v/>
      </c>
      <c r="E3427" s="35" t="str">
        <f ca="1">IF(C3427="","",OFFSET(Zdroj!AT$16,A3419-1,0))</f>
        <v/>
      </c>
      <c r="F3427" s="450"/>
      <c r="G3427" s="451"/>
    </row>
    <row r="3428" spans="1:7" x14ac:dyDescent="0.25">
      <c r="B3428" s="449"/>
      <c r="C3428" s="83" t="str">
        <f ca="1">IF(OFFSET(Zdroj!AU$16,A3419-1,0)=0,"",CONCATENATE("B",$A$2+3," - ",Zdroj!$AU$15))</f>
        <v/>
      </c>
      <c r="D3428" s="81" t="str">
        <f ca="1">IF(C3428="","",CONCATENATE(OFFSET(Zdroj!AU$16,A3419-1,0)))</f>
        <v/>
      </c>
      <c r="E3428" s="35" t="str">
        <f ca="1">IF(C3428="","",OFFSET(Zdroj!AV$16,A3419-1,0))</f>
        <v/>
      </c>
      <c r="F3428" s="450"/>
      <c r="G3428" s="451"/>
    </row>
    <row r="3429" spans="1:7" x14ac:dyDescent="0.25">
      <c r="B3429" s="449"/>
      <c r="C3429" s="83" t="str">
        <f ca="1">IF(OFFSET(Zdroj!AW$16,A3419-1,0)=0,"",CONCATENATE("B",$A$2+4," - ",Zdroj!$AW$15))</f>
        <v/>
      </c>
      <c r="D3429" s="81" t="str">
        <f ca="1">IF(C3429="","",CONCATENATE(OFFSET(Zdroj!AW$16,A3419-1,0)))</f>
        <v/>
      </c>
      <c r="E3429" s="35" t="str">
        <f ca="1">IF(C3429="","",OFFSET(Zdroj!AX$16,A3419-1,0))</f>
        <v/>
      </c>
      <c r="F3429" s="450"/>
      <c r="G3429" s="451"/>
    </row>
    <row r="3430" spans="1:7" x14ac:dyDescent="0.25">
      <c r="B3430" s="449"/>
      <c r="C3430" s="83" t="str">
        <f ca="1">IF(OFFSET(Zdroj!AY$16,A3419-1,0)=0,"",CONCATENATE("B",$A$2+5," - ",Zdroj!$AY$15))</f>
        <v/>
      </c>
      <c r="D3430" s="81" t="str">
        <f ca="1">IF(C3430="","",CONCATENATE(OFFSET(Zdroj!AY$16,A3419-1,0)))</f>
        <v/>
      </c>
      <c r="E3430" s="35" t="str">
        <f ca="1">IF(C3430="","",OFFSET(Zdroj!AZ$16,A3419-1,0))</f>
        <v/>
      </c>
      <c r="F3430" s="450"/>
      <c r="G3430" s="451"/>
    </row>
    <row r="3431" spans="1:7" x14ac:dyDescent="0.25">
      <c r="B3431" s="449"/>
      <c r="C3431" s="83" t="str">
        <f ca="1">IF(OFFSET(Zdroj!BA$16,A3419-1,0)=0,"",CONCATENATE("B",$A$2+6," - ",Zdroj!$BA$15))</f>
        <v/>
      </c>
      <c r="D3431" s="81" t="str">
        <f ca="1">IF(C3431="","",CONCATENATE(OFFSET(Zdroj!BA$16,A3419-1,0)))</f>
        <v/>
      </c>
      <c r="E3431" s="35" t="str">
        <f ca="1">IF(C3431="","",OFFSET(Zdroj!BB$16,A3419-1,0))</f>
        <v/>
      </c>
      <c r="F3431" s="450"/>
      <c r="G3431" s="451"/>
    </row>
    <row r="3432" spans="1:7" x14ac:dyDescent="0.25">
      <c r="B3432" s="449"/>
      <c r="C3432" s="83" t="str">
        <f ca="1">IF(OFFSET(Zdroj!BC$16,A3419-1,0)=0,"",CONCATENATE("B",$A$2+7," - ",Zdroj!$BC$15))</f>
        <v/>
      </c>
      <c r="D3432" s="81" t="str">
        <f ca="1">IF(C3432="","",CONCATENATE(OFFSET(Zdroj!BC$16,A3419-1,0)))</f>
        <v/>
      </c>
      <c r="E3432" s="35" t="str">
        <f ca="1">IF(C3432="","",OFFSET(Zdroj!BD$16,A3419-1,0))</f>
        <v/>
      </c>
      <c r="F3432" s="450"/>
      <c r="G3432" s="451"/>
    </row>
    <row r="3433" spans="1:7" x14ac:dyDescent="0.25">
      <c r="B3433" s="449"/>
      <c r="C3433" s="83" t="str">
        <f ca="1">IF(OFFSET(Zdroj!BE$16,A3419-1,0)=0,"",CONCATENATE("B",$A$2+8," - ",Zdroj!$BE$15))</f>
        <v/>
      </c>
      <c r="D3433" s="81" t="str">
        <f ca="1">IF(C3433="","",CONCATENATE(OFFSET(Zdroj!BE$16,A3419-1,0)))</f>
        <v/>
      </c>
      <c r="E3433" s="35" t="str">
        <f ca="1">IF(C3433="","",OFFSET(Zdroj!BF$16,A3419-1,0))</f>
        <v/>
      </c>
      <c r="F3433" s="450"/>
      <c r="G3433" s="451"/>
    </row>
    <row r="3434" spans="1:7" x14ac:dyDescent="0.25">
      <c r="B3434" s="449"/>
      <c r="C3434" s="83" t="str">
        <f ca="1">IF(OFFSET(Zdroj!BG$16,A3419-1,0)=0,"",CONCATENATE("C",$A$2," - ",Zdroj!$BG$15))</f>
        <v/>
      </c>
      <c r="D3434" s="81" t="str">
        <f ca="1">IF(C3434="","",CONCATENATE(OFFSET(Zdroj!BG$16,A3419-1,0)))</f>
        <v/>
      </c>
      <c r="E3434" s="35" t="str">
        <f ca="1">IF(C3434="","",OFFSET(Zdroj!BH$16,A3419-1,0))</f>
        <v/>
      </c>
      <c r="F3434" s="450" t="str">
        <f t="shared" ref="F3434" ca="1" si="799">IF(SUM(E3434:E3435)=0,"",SUM(E3434:E3435))</f>
        <v/>
      </c>
      <c r="G3434" s="451"/>
    </row>
    <row r="3435" spans="1:7" x14ac:dyDescent="0.25">
      <c r="B3435" s="449"/>
      <c r="C3435" s="83" t="str">
        <f ca="1">IF(OFFSET(Zdroj!BI$16,A3419-1,0)=0,"",CONCATENATE("C",$A$2+1," - ",Zdroj!$BI$15))</f>
        <v/>
      </c>
      <c r="D3435" s="81" t="str">
        <f ca="1">IF(C3435="","",CONCATENATE(OFFSET(Zdroj!BI$16,A3419-1,0)))</f>
        <v/>
      </c>
      <c r="E3435" s="35" t="str">
        <f ca="1">IF(C3435="","",OFFSET(Zdroj!BJ$16,A3419-1,0))</f>
        <v/>
      </c>
      <c r="F3435" s="450"/>
      <c r="G3435" s="451"/>
    </row>
    <row r="3436" spans="1:7" x14ac:dyDescent="0.25">
      <c r="A3436">
        <f>SUM((ROW()+15)/17)</f>
        <v>203</v>
      </c>
      <c r="B3436" s="449" t="str">
        <f ca="1">IF(OFFSET(Zdroj!$B$16,A3436-1,0)&gt;0,CONCATENATE(A3436,"
","___ ","
",OFFSET(Zdroj!$B$16,A3436-1,0)),"")</f>
        <v/>
      </c>
      <c r="C3436" s="83" t="str">
        <f ca="1">IF(OFFSET(Zdroj!AI$16,A3436-1,0)=0,"",CONCATENATE("A",$A$2," - ",Zdroj!$AI$15))</f>
        <v/>
      </c>
      <c r="D3436" s="81" t="str">
        <f ca="1">IF(C3436="","",CONCATENATE(OFFSET(Zdroj!AI$16,A3436-1,0)," - ",OFFSET(Zdroj!BK$16,A3436-1,0)))</f>
        <v/>
      </c>
      <c r="E3436" s="35" t="str">
        <f ca="1">IF(C3436="","",OFFSET(Zdroj!BL$16,A3436-1,0))</f>
        <v/>
      </c>
      <c r="F3436" s="450" t="str">
        <f t="shared" ref="F3436" ca="1" si="800">IF(SUM(E3436:E3441)=0,"",SUM(E3436:E3441))</f>
        <v/>
      </c>
      <c r="G3436" s="451" t="str">
        <f t="shared" ref="G3436" ca="1" si="801">IF(SUM(E3436:E3452)=0,"",SUM(E3436:E3452))</f>
        <v/>
      </c>
    </row>
    <row r="3437" spans="1:7" x14ac:dyDescent="0.25">
      <c r="B3437" s="449"/>
      <c r="C3437" s="83" t="str">
        <f ca="1">IF(OFFSET(Zdroj!AJ$16,A3436-1,0)=0,"",CONCATENATE("A",$A$2+1," - ",Zdroj!$AJ$15))</f>
        <v/>
      </c>
      <c r="D3437" s="81" t="str">
        <f ca="1">IF(C3437="","",CONCATENATE(OFFSET(Zdroj!AJ$16,A3436-1,0)," - ",OFFSET(Zdroj!BM$16,A3436-1,0)))</f>
        <v/>
      </c>
      <c r="E3437" s="35" t="str">
        <f ca="1">IF(C3437="","",OFFSET(Zdroj!BN$16,A3436-1,0))</f>
        <v/>
      </c>
      <c r="F3437" s="450"/>
      <c r="G3437" s="451"/>
    </row>
    <row r="3438" spans="1:7" x14ac:dyDescent="0.25">
      <c r="B3438" s="449"/>
      <c r="C3438" s="83" t="str">
        <f ca="1">IF(OFFSET(Zdroj!AK$16,A3436-1,0)=0,"",CONCATENATE("A",$A$2+2," - ",Zdroj!$AK$15))</f>
        <v/>
      </c>
      <c r="D3438" s="81" t="str">
        <f ca="1">IF(C3438="","",CONCATENATE(OFFSET(Zdroj!AK$16,A3436-1,0)," - ",OFFSET(Zdroj!BO$16,A3436-1,0)))</f>
        <v/>
      </c>
      <c r="E3438" s="35" t="str">
        <f ca="1">IF(C3438="","",OFFSET(Zdroj!BP$16,A3436-1,0))</f>
        <v/>
      </c>
      <c r="F3438" s="450"/>
      <c r="G3438" s="451"/>
    </row>
    <row r="3439" spans="1:7" x14ac:dyDescent="0.25">
      <c r="B3439" s="449"/>
      <c r="C3439" s="83" t="str">
        <f ca="1">IF(OFFSET(Zdroj!AL$16,A3436-1,0)=0,"",CONCATENATE("A",$A$2+3," - ",Zdroj!$AL$15))</f>
        <v/>
      </c>
      <c r="D3439" s="81" t="str">
        <f ca="1">IF(C3439="","",CONCATENATE(OFFSET(Zdroj!AL$16,A3436-1,0)," - ",OFFSET(Zdroj!BQ$16,A3436-1,0)))</f>
        <v/>
      </c>
      <c r="E3439" s="35" t="str">
        <f ca="1">IF(C3439="","",OFFSET(Zdroj!BR$16,A3436-1,0))</f>
        <v/>
      </c>
      <c r="F3439" s="450"/>
      <c r="G3439" s="451"/>
    </row>
    <row r="3440" spans="1:7" x14ac:dyDescent="0.25">
      <c r="B3440" s="449"/>
      <c r="C3440" s="83" t="str">
        <f ca="1">IF(OFFSET(Zdroj!AM$16,A3436-1,0)=0,"",CONCATENATE("A",$A$2+4," - ",Zdroj!$AM$15))</f>
        <v/>
      </c>
      <c r="D3440" s="81" t="str">
        <f ca="1">IF(C3440="","",CONCATENATE(OFFSET(Zdroj!AM$16,A3436-1,0)," - ",OFFSET(Zdroj!BS$16,A3436-1,0)))</f>
        <v/>
      </c>
      <c r="E3440" s="35" t="str">
        <f ca="1">IF(C3440="","",OFFSET(Zdroj!BT$16,A3436-1,0))</f>
        <v/>
      </c>
      <c r="F3440" s="450"/>
      <c r="G3440" s="451"/>
    </row>
    <row r="3441" spans="1:7" x14ac:dyDescent="0.25">
      <c r="B3441" s="449"/>
      <c r="C3441" s="83" t="str">
        <f ca="1">IF(OFFSET(Zdroj!AN$16,A3436-1,0)=0,"",CONCATENATE("A",$A$2+5," - ",Zdroj!$AN$15))</f>
        <v/>
      </c>
      <c r="D3441" s="81" t="str">
        <f ca="1">IF(C3441="","",CONCATENATE(OFFSET(Zdroj!AN$16,A3436-1,0)," - ",OFFSET(Zdroj!BU$16,A3436-1,0)))</f>
        <v/>
      </c>
      <c r="E3441" s="35" t="str">
        <f ca="1">IF(C3441="","",OFFSET(Zdroj!BV$16,A3436-1,0))</f>
        <v/>
      </c>
      <c r="F3441" s="450"/>
      <c r="G3441" s="451"/>
    </row>
    <row r="3442" spans="1:7" x14ac:dyDescent="0.25">
      <c r="B3442" s="449"/>
      <c r="C3442" s="83" t="str">
        <f ca="1">IF(OFFSET(Zdroj!AO$16,A3436-1,0)=0,"",CONCATENATE("B",$A$2," - ",Zdroj!$AO$15))</f>
        <v/>
      </c>
      <c r="D3442" s="81" t="str">
        <f ca="1">IF(C3442="","",CONCATENATE(OFFSET(Zdroj!AO$16,A3436-1,0)))</f>
        <v/>
      </c>
      <c r="E3442" s="35" t="str">
        <f ca="1">IF(C3442="","",OFFSET(Zdroj!AP$16,A3436-1,0))</f>
        <v/>
      </c>
      <c r="F3442" s="450" t="str">
        <f t="shared" ref="F3442" ca="1" si="802">IF(SUM(E3442:E3450)=0,"",SUM(E3442:E3450))</f>
        <v/>
      </c>
      <c r="G3442" s="451"/>
    </row>
    <row r="3443" spans="1:7" x14ac:dyDescent="0.25">
      <c r="B3443" s="449"/>
      <c r="C3443" s="83" t="str">
        <f ca="1">IF(OFFSET(Zdroj!AQ$16,A3436-1,0)=0,"",CONCATENATE("B",$A$2+1," - ",Zdroj!$AQ$15))</f>
        <v/>
      </c>
      <c r="D3443" s="81" t="str">
        <f ca="1">IF(C3443="","",CONCATENATE(OFFSET(Zdroj!AQ$16,A3436-1,0)))</f>
        <v/>
      </c>
      <c r="E3443" s="35" t="str">
        <f ca="1">IF(C3443="","",OFFSET(Zdroj!AR$16,A3436-1,0))</f>
        <v/>
      </c>
      <c r="F3443" s="450"/>
      <c r="G3443" s="451"/>
    </row>
    <row r="3444" spans="1:7" x14ac:dyDescent="0.25">
      <c r="B3444" s="449"/>
      <c r="C3444" s="83" t="str">
        <f ca="1">IF(OFFSET(Zdroj!AS$16,A3436-1,0)=0,"",CONCATENATE("B",$A$2+2," - ",Zdroj!$AS$15))</f>
        <v/>
      </c>
      <c r="D3444" s="81" t="str">
        <f ca="1">IF(C3444="","",CONCATENATE(OFFSET(Zdroj!AS$16,A3436-1,0)))</f>
        <v/>
      </c>
      <c r="E3444" s="35" t="str">
        <f ca="1">IF(C3444="","",OFFSET(Zdroj!AT$16,A3436-1,0))</f>
        <v/>
      </c>
      <c r="F3444" s="450"/>
      <c r="G3444" s="451"/>
    </row>
    <row r="3445" spans="1:7" x14ac:dyDescent="0.25">
      <c r="B3445" s="449"/>
      <c r="C3445" s="83" t="str">
        <f ca="1">IF(OFFSET(Zdroj!AU$16,A3436-1,0)=0,"",CONCATENATE("B",$A$2+3," - ",Zdroj!$AU$15))</f>
        <v/>
      </c>
      <c r="D3445" s="81" t="str">
        <f ca="1">IF(C3445="","",CONCATENATE(OFFSET(Zdroj!AU$16,A3436-1,0)))</f>
        <v/>
      </c>
      <c r="E3445" s="35" t="str">
        <f ca="1">IF(C3445="","",OFFSET(Zdroj!AV$16,A3436-1,0))</f>
        <v/>
      </c>
      <c r="F3445" s="450"/>
      <c r="G3445" s="451"/>
    </row>
    <row r="3446" spans="1:7" x14ac:dyDescent="0.25">
      <c r="B3446" s="449"/>
      <c r="C3446" s="83" t="str">
        <f ca="1">IF(OFFSET(Zdroj!AW$16,A3436-1,0)=0,"",CONCATENATE("B",$A$2+4," - ",Zdroj!$AW$15))</f>
        <v/>
      </c>
      <c r="D3446" s="81" t="str">
        <f ca="1">IF(C3446="","",CONCATENATE(OFFSET(Zdroj!AW$16,A3436-1,0)))</f>
        <v/>
      </c>
      <c r="E3446" s="35" t="str">
        <f ca="1">IF(C3446="","",OFFSET(Zdroj!AX$16,A3436-1,0))</f>
        <v/>
      </c>
      <c r="F3446" s="450"/>
      <c r="G3446" s="451"/>
    </row>
    <row r="3447" spans="1:7" x14ac:dyDescent="0.25">
      <c r="B3447" s="449"/>
      <c r="C3447" s="83" t="str">
        <f ca="1">IF(OFFSET(Zdroj!AY$16,A3436-1,0)=0,"",CONCATENATE("B",$A$2+5," - ",Zdroj!$AY$15))</f>
        <v/>
      </c>
      <c r="D3447" s="81" t="str">
        <f ca="1">IF(C3447="","",CONCATENATE(OFFSET(Zdroj!AY$16,A3436-1,0)))</f>
        <v/>
      </c>
      <c r="E3447" s="35" t="str">
        <f ca="1">IF(C3447="","",OFFSET(Zdroj!AZ$16,A3436-1,0))</f>
        <v/>
      </c>
      <c r="F3447" s="450"/>
      <c r="G3447" s="451"/>
    </row>
    <row r="3448" spans="1:7" x14ac:dyDescent="0.25">
      <c r="B3448" s="449"/>
      <c r="C3448" s="83" t="str">
        <f ca="1">IF(OFFSET(Zdroj!BA$16,A3436-1,0)=0,"",CONCATENATE("B",$A$2+6," - ",Zdroj!$BA$15))</f>
        <v/>
      </c>
      <c r="D3448" s="81" t="str">
        <f ca="1">IF(C3448="","",CONCATENATE(OFFSET(Zdroj!BA$16,A3436-1,0)))</f>
        <v/>
      </c>
      <c r="E3448" s="35" t="str">
        <f ca="1">IF(C3448="","",OFFSET(Zdroj!BB$16,A3436-1,0))</f>
        <v/>
      </c>
      <c r="F3448" s="450"/>
      <c r="G3448" s="451"/>
    </row>
    <row r="3449" spans="1:7" x14ac:dyDescent="0.25">
      <c r="B3449" s="449"/>
      <c r="C3449" s="83" t="str">
        <f ca="1">IF(OFFSET(Zdroj!BC$16,A3436-1,0)=0,"",CONCATENATE("B",$A$2+7," - ",Zdroj!$BC$15))</f>
        <v/>
      </c>
      <c r="D3449" s="81" t="str">
        <f ca="1">IF(C3449="","",CONCATENATE(OFFSET(Zdroj!BC$16,A3436-1,0)))</f>
        <v/>
      </c>
      <c r="E3449" s="35" t="str">
        <f ca="1">IF(C3449="","",OFFSET(Zdroj!BD$16,A3436-1,0))</f>
        <v/>
      </c>
      <c r="F3449" s="450"/>
      <c r="G3449" s="451"/>
    </row>
    <row r="3450" spans="1:7" x14ac:dyDescent="0.25">
      <c r="B3450" s="449"/>
      <c r="C3450" s="83" t="str">
        <f ca="1">IF(OFFSET(Zdroj!BE$16,A3436-1,0)=0,"",CONCATENATE("B",$A$2+8," - ",Zdroj!$BE$15))</f>
        <v/>
      </c>
      <c r="D3450" s="81" t="str">
        <f ca="1">IF(C3450="","",CONCATENATE(OFFSET(Zdroj!BE$16,A3436-1,0)))</f>
        <v/>
      </c>
      <c r="E3450" s="35" t="str">
        <f ca="1">IF(C3450="","",OFFSET(Zdroj!BF$16,A3436-1,0))</f>
        <v/>
      </c>
      <c r="F3450" s="450"/>
      <c r="G3450" s="451"/>
    </row>
    <row r="3451" spans="1:7" x14ac:dyDescent="0.25">
      <c r="B3451" s="449"/>
      <c r="C3451" s="83" t="str">
        <f ca="1">IF(OFFSET(Zdroj!BG$16,A3436-1,0)=0,"",CONCATENATE("C",$A$2," - ",Zdroj!$BG$15))</f>
        <v/>
      </c>
      <c r="D3451" s="81" t="str">
        <f ca="1">IF(C3451="","",CONCATENATE(OFFSET(Zdroj!BG$16,A3436-1,0)))</f>
        <v/>
      </c>
      <c r="E3451" s="35" t="str">
        <f ca="1">IF(C3451="","",OFFSET(Zdroj!BH$16,A3436-1,0))</f>
        <v/>
      </c>
      <c r="F3451" s="450" t="str">
        <f t="shared" ref="F3451" ca="1" si="803">IF(SUM(E3451:E3452)=0,"",SUM(E3451:E3452))</f>
        <v/>
      </c>
      <c r="G3451" s="451"/>
    </row>
    <row r="3452" spans="1:7" x14ac:dyDescent="0.25">
      <c r="B3452" s="449"/>
      <c r="C3452" s="83" t="str">
        <f ca="1">IF(OFFSET(Zdroj!BI$16,A3436-1,0)=0,"",CONCATENATE("C",$A$2+1," - ",Zdroj!$BI$15))</f>
        <v/>
      </c>
      <c r="D3452" s="81" t="str">
        <f ca="1">IF(C3452="","",CONCATENATE(OFFSET(Zdroj!BI$16,A3436-1,0)))</f>
        <v/>
      </c>
      <c r="E3452" s="35" t="str">
        <f ca="1">IF(C3452="","",OFFSET(Zdroj!BJ$16,A3436-1,0))</f>
        <v/>
      </c>
      <c r="F3452" s="450"/>
      <c r="G3452" s="451"/>
    </row>
    <row r="3453" spans="1:7" x14ac:dyDescent="0.25">
      <c r="A3453">
        <f>SUM((ROW()+15)/17)</f>
        <v>204</v>
      </c>
      <c r="B3453" s="449" t="str">
        <f ca="1">IF(OFFSET(Zdroj!$B$16,A3453-1,0)&gt;0,CONCATENATE(A3453,"
","___ ","
",OFFSET(Zdroj!$B$16,A3453-1,0)),"")</f>
        <v/>
      </c>
      <c r="C3453" s="83" t="str">
        <f ca="1">IF(OFFSET(Zdroj!AI$16,A3453-1,0)=0,"",CONCATENATE("A",$A$2," - ",Zdroj!$AI$15))</f>
        <v/>
      </c>
      <c r="D3453" s="81" t="str">
        <f ca="1">IF(C3453="","",CONCATENATE(OFFSET(Zdroj!AI$16,A3453-1,0)," - ",OFFSET(Zdroj!BK$16,A3453-1,0)))</f>
        <v/>
      </c>
      <c r="E3453" s="35" t="str">
        <f ca="1">IF(C3453="","",OFFSET(Zdroj!BL$16,A3453-1,0))</f>
        <v/>
      </c>
      <c r="F3453" s="450" t="str">
        <f t="shared" ref="F3453" ca="1" si="804">IF(SUM(E3453:E3458)=0,"",SUM(E3453:E3458))</f>
        <v/>
      </c>
      <c r="G3453" s="451" t="str">
        <f t="shared" ref="G3453" ca="1" si="805">IF(SUM(E3453:E3469)=0,"",SUM(E3453:E3469))</f>
        <v/>
      </c>
    </row>
    <row r="3454" spans="1:7" x14ac:dyDescent="0.25">
      <c r="B3454" s="449"/>
      <c r="C3454" s="83" t="str">
        <f ca="1">IF(OFFSET(Zdroj!AJ$16,A3453-1,0)=0,"",CONCATENATE("A",$A$2+1," - ",Zdroj!$AJ$15))</f>
        <v/>
      </c>
      <c r="D3454" s="81" t="str">
        <f ca="1">IF(C3454="","",CONCATENATE(OFFSET(Zdroj!AJ$16,A3453-1,0)," - ",OFFSET(Zdroj!BM$16,A3453-1,0)))</f>
        <v/>
      </c>
      <c r="E3454" s="35" t="str">
        <f ca="1">IF(C3454="","",OFFSET(Zdroj!BN$16,A3453-1,0))</f>
        <v/>
      </c>
      <c r="F3454" s="450"/>
      <c r="G3454" s="451"/>
    </row>
    <row r="3455" spans="1:7" x14ac:dyDescent="0.25">
      <c r="B3455" s="449"/>
      <c r="C3455" s="83" t="str">
        <f ca="1">IF(OFFSET(Zdroj!AK$16,A3453-1,0)=0,"",CONCATENATE("A",$A$2+2," - ",Zdroj!$AK$15))</f>
        <v/>
      </c>
      <c r="D3455" s="81" t="str">
        <f ca="1">IF(C3455="","",CONCATENATE(OFFSET(Zdroj!AK$16,A3453-1,0)," - ",OFFSET(Zdroj!BO$16,A3453-1,0)))</f>
        <v/>
      </c>
      <c r="E3455" s="35" t="str">
        <f ca="1">IF(C3455="","",OFFSET(Zdroj!BP$16,A3453-1,0))</f>
        <v/>
      </c>
      <c r="F3455" s="450"/>
      <c r="G3455" s="451"/>
    </row>
    <row r="3456" spans="1:7" x14ac:dyDescent="0.25">
      <c r="B3456" s="449"/>
      <c r="C3456" s="83" t="str">
        <f ca="1">IF(OFFSET(Zdroj!AL$16,A3453-1,0)=0,"",CONCATENATE("A",$A$2+3," - ",Zdroj!$AL$15))</f>
        <v/>
      </c>
      <c r="D3456" s="81" t="str">
        <f ca="1">IF(C3456="","",CONCATENATE(OFFSET(Zdroj!AL$16,A3453-1,0)," - ",OFFSET(Zdroj!BQ$16,A3453-1,0)))</f>
        <v/>
      </c>
      <c r="E3456" s="35" t="str">
        <f ca="1">IF(C3456="","",OFFSET(Zdroj!BR$16,A3453-1,0))</f>
        <v/>
      </c>
      <c r="F3456" s="450"/>
      <c r="G3456" s="451"/>
    </row>
    <row r="3457" spans="1:7" x14ac:dyDescent="0.25">
      <c r="B3457" s="449"/>
      <c r="C3457" s="83" t="str">
        <f ca="1">IF(OFFSET(Zdroj!AM$16,A3453-1,0)=0,"",CONCATENATE("A",$A$2+4," - ",Zdroj!$AM$15))</f>
        <v/>
      </c>
      <c r="D3457" s="81" t="str">
        <f ca="1">IF(C3457="","",CONCATENATE(OFFSET(Zdroj!AM$16,A3453-1,0)," - ",OFFSET(Zdroj!BS$16,A3453-1,0)))</f>
        <v/>
      </c>
      <c r="E3457" s="35" t="str">
        <f ca="1">IF(C3457="","",OFFSET(Zdroj!BT$16,A3453-1,0))</f>
        <v/>
      </c>
      <c r="F3457" s="450"/>
      <c r="G3457" s="451"/>
    </row>
    <row r="3458" spans="1:7" x14ac:dyDescent="0.25">
      <c r="B3458" s="449"/>
      <c r="C3458" s="83" t="str">
        <f ca="1">IF(OFFSET(Zdroj!AN$16,A3453-1,0)=0,"",CONCATENATE("A",$A$2+5," - ",Zdroj!$AN$15))</f>
        <v/>
      </c>
      <c r="D3458" s="81" t="str">
        <f ca="1">IF(C3458="","",CONCATENATE(OFFSET(Zdroj!AN$16,A3453-1,0)," - ",OFFSET(Zdroj!BU$16,A3453-1,0)))</f>
        <v/>
      </c>
      <c r="E3458" s="35" t="str">
        <f ca="1">IF(C3458="","",OFFSET(Zdroj!BV$16,A3453-1,0))</f>
        <v/>
      </c>
      <c r="F3458" s="450"/>
      <c r="G3458" s="451"/>
    </row>
    <row r="3459" spans="1:7" x14ac:dyDescent="0.25">
      <c r="B3459" s="449"/>
      <c r="C3459" s="83" t="str">
        <f ca="1">IF(OFFSET(Zdroj!AO$16,A3453-1,0)=0,"",CONCATENATE("B",$A$2," - ",Zdroj!$AO$15))</f>
        <v/>
      </c>
      <c r="D3459" s="81" t="str">
        <f ca="1">IF(C3459="","",CONCATENATE(OFFSET(Zdroj!AO$16,A3453-1,0)))</f>
        <v/>
      </c>
      <c r="E3459" s="35" t="str">
        <f ca="1">IF(C3459="","",OFFSET(Zdroj!AP$16,A3453-1,0))</f>
        <v/>
      </c>
      <c r="F3459" s="450" t="str">
        <f t="shared" ref="F3459" ca="1" si="806">IF(SUM(E3459:E3467)=0,"",SUM(E3459:E3467))</f>
        <v/>
      </c>
      <c r="G3459" s="451"/>
    </row>
    <row r="3460" spans="1:7" x14ac:dyDescent="0.25">
      <c r="B3460" s="449"/>
      <c r="C3460" s="83" t="str">
        <f ca="1">IF(OFFSET(Zdroj!AQ$16,A3453-1,0)=0,"",CONCATENATE("B",$A$2+1," - ",Zdroj!$AQ$15))</f>
        <v/>
      </c>
      <c r="D3460" s="81" t="str">
        <f ca="1">IF(C3460="","",CONCATENATE(OFFSET(Zdroj!AQ$16,A3453-1,0)))</f>
        <v/>
      </c>
      <c r="E3460" s="35" t="str">
        <f ca="1">IF(C3460="","",OFFSET(Zdroj!AR$16,A3453-1,0))</f>
        <v/>
      </c>
      <c r="F3460" s="450"/>
      <c r="G3460" s="451"/>
    </row>
    <row r="3461" spans="1:7" x14ac:dyDescent="0.25">
      <c r="B3461" s="449"/>
      <c r="C3461" s="83" t="str">
        <f ca="1">IF(OFFSET(Zdroj!AS$16,A3453-1,0)=0,"",CONCATENATE("B",$A$2+2," - ",Zdroj!$AS$15))</f>
        <v/>
      </c>
      <c r="D3461" s="81" t="str">
        <f ca="1">IF(C3461="","",CONCATENATE(OFFSET(Zdroj!AS$16,A3453-1,0)))</f>
        <v/>
      </c>
      <c r="E3461" s="35" t="str">
        <f ca="1">IF(C3461="","",OFFSET(Zdroj!AT$16,A3453-1,0))</f>
        <v/>
      </c>
      <c r="F3461" s="450"/>
      <c r="G3461" s="451"/>
    </row>
    <row r="3462" spans="1:7" x14ac:dyDescent="0.25">
      <c r="B3462" s="449"/>
      <c r="C3462" s="83" t="str">
        <f ca="1">IF(OFFSET(Zdroj!AU$16,A3453-1,0)=0,"",CONCATENATE("B",$A$2+3," - ",Zdroj!$AU$15))</f>
        <v/>
      </c>
      <c r="D3462" s="81" t="str">
        <f ca="1">IF(C3462="","",CONCATENATE(OFFSET(Zdroj!AU$16,A3453-1,0)))</f>
        <v/>
      </c>
      <c r="E3462" s="35" t="str">
        <f ca="1">IF(C3462="","",OFFSET(Zdroj!AV$16,A3453-1,0))</f>
        <v/>
      </c>
      <c r="F3462" s="450"/>
      <c r="G3462" s="451"/>
    </row>
    <row r="3463" spans="1:7" x14ac:dyDescent="0.25">
      <c r="B3463" s="449"/>
      <c r="C3463" s="83" t="str">
        <f ca="1">IF(OFFSET(Zdroj!AW$16,A3453-1,0)=0,"",CONCATENATE("B",$A$2+4," - ",Zdroj!$AW$15))</f>
        <v/>
      </c>
      <c r="D3463" s="81" t="str">
        <f ca="1">IF(C3463="","",CONCATENATE(OFFSET(Zdroj!AW$16,A3453-1,0)))</f>
        <v/>
      </c>
      <c r="E3463" s="35" t="str">
        <f ca="1">IF(C3463="","",OFFSET(Zdroj!AX$16,A3453-1,0))</f>
        <v/>
      </c>
      <c r="F3463" s="450"/>
      <c r="G3463" s="451"/>
    </row>
    <row r="3464" spans="1:7" x14ac:dyDescent="0.25">
      <c r="B3464" s="449"/>
      <c r="C3464" s="83" t="str">
        <f ca="1">IF(OFFSET(Zdroj!AY$16,A3453-1,0)=0,"",CONCATENATE("B",$A$2+5," - ",Zdroj!$AY$15))</f>
        <v/>
      </c>
      <c r="D3464" s="81" t="str">
        <f ca="1">IF(C3464="","",CONCATENATE(OFFSET(Zdroj!AY$16,A3453-1,0)))</f>
        <v/>
      </c>
      <c r="E3464" s="35" t="str">
        <f ca="1">IF(C3464="","",OFFSET(Zdroj!AZ$16,A3453-1,0))</f>
        <v/>
      </c>
      <c r="F3464" s="450"/>
      <c r="G3464" s="451"/>
    </row>
    <row r="3465" spans="1:7" x14ac:dyDescent="0.25">
      <c r="B3465" s="449"/>
      <c r="C3465" s="83" t="str">
        <f ca="1">IF(OFFSET(Zdroj!BA$16,A3453-1,0)=0,"",CONCATENATE("B",$A$2+6," - ",Zdroj!$BA$15))</f>
        <v/>
      </c>
      <c r="D3465" s="81" t="str">
        <f ca="1">IF(C3465="","",CONCATENATE(OFFSET(Zdroj!BA$16,A3453-1,0)))</f>
        <v/>
      </c>
      <c r="E3465" s="35" t="str">
        <f ca="1">IF(C3465="","",OFFSET(Zdroj!BB$16,A3453-1,0))</f>
        <v/>
      </c>
      <c r="F3465" s="450"/>
      <c r="G3465" s="451"/>
    </row>
    <row r="3466" spans="1:7" x14ac:dyDescent="0.25">
      <c r="B3466" s="449"/>
      <c r="C3466" s="83" t="str">
        <f ca="1">IF(OFFSET(Zdroj!BC$16,A3453-1,0)=0,"",CONCATENATE("B",$A$2+7," - ",Zdroj!$BC$15))</f>
        <v/>
      </c>
      <c r="D3466" s="81" t="str">
        <f ca="1">IF(C3466="","",CONCATENATE(OFFSET(Zdroj!BC$16,A3453-1,0)))</f>
        <v/>
      </c>
      <c r="E3466" s="35" t="str">
        <f ca="1">IF(C3466="","",OFFSET(Zdroj!BD$16,A3453-1,0))</f>
        <v/>
      </c>
      <c r="F3466" s="450"/>
      <c r="G3466" s="451"/>
    </row>
    <row r="3467" spans="1:7" x14ac:dyDescent="0.25">
      <c r="B3467" s="449"/>
      <c r="C3467" s="83" t="str">
        <f ca="1">IF(OFFSET(Zdroj!BE$16,A3453-1,0)=0,"",CONCATENATE("B",$A$2+8," - ",Zdroj!$BE$15))</f>
        <v/>
      </c>
      <c r="D3467" s="81" t="str">
        <f ca="1">IF(C3467="","",CONCATENATE(OFFSET(Zdroj!BE$16,A3453-1,0)))</f>
        <v/>
      </c>
      <c r="E3467" s="35" t="str">
        <f ca="1">IF(C3467="","",OFFSET(Zdroj!BF$16,A3453-1,0))</f>
        <v/>
      </c>
      <c r="F3467" s="450"/>
      <c r="G3467" s="451"/>
    </row>
    <row r="3468" spans="1:7" x14ac:dyDescent="0.25">
      <c r="B3468" s="449"/>
      <c r="C3468" s="83" t="str">
        <f ca="1">IF(OFFSET(Zdroj!BG$16,A3453-1,0)=0,"",CONCATENATE("C",$A$2," - ",Zdroj!$BG$15))</f>
        <v/>
      </c>
      <c r="D3468" s="81" t="str">
        <f ca="1">IF(C3468="","",CONCATENATE(OFFSET(Zdroj!BG$16,A3453-1,0)))</f>
        <v/>
      </c>
      <c r="E3468" s="35" t="str">
        <f ca="1">IF(C3468="","",OFFSET(Zdroj!BH$16,A3453-1,0))</f>
        <v/>
      </c>
      <c r="F3468" s="450" t="str">
        <f t="shared" ref="F3468" ca="1" si="807">IF(SUM(E3468:E3469)=0,"",SUM(E3468:E3469))</f>
        <v/>
      </c>
      <c r="G3468" s="451"/>
    </row>
    <row r="3469" spans="1:7" x14ac:dyDescent="0.25">
      <c r="B3469" s="449"/>
      <c r="C3469" s="83" t="str">
        <f ca="1">IF(OFFSET(Zdroj!BI$16,A3453-1,0)=0,"",CONCATENATE("C",$A$2+1," - ",Zdroj!$BI$15))</f>
        <v/>
      </c>
      <c r="D3469" s="81" t="str">
        <f ca="1">IF(C3469="","",CONCATENATE(OFFSET(Zdroj!BI$16,A3453-1,0)))</f>
        <v/>
      </c>
      <c r="E3469" s="35" t="str">
        <f ca="1">IF(C3469="","",OFFSET(Zdroj!BJ$16,A3453-1,0))</f>
        <v/>
      </c>
      <c r="F3469" s="450"/>
      <c r="G3469" s="451"/>
    </row>
    <row r="3470" spans="1:7" x14ac:dyDescent="0.25">
      <c r="A3470">
        <f>SUM((ROW()+15)/17)</f>
        <v>205</v>
      </c>
      <c r="B3470" s="449" t="str">
        <f ca="1">IF(OFFSET(Zdroj!$B$16,A3470-1,0)&gt;0,CONCATENATE(A3470,"
","___ ","
",OFFSET(Zdroj!$B$16,A3470-1,0)),"")</f>
        <v/>
      </c>
      <c r="C3470" s="83" t="str">
        <f ca="1">IF(OFFSET(Zdroj!AI$16,A3470-1,0)=0,"",CONCATENATE("A",$A$2," - ",Zdroj!$AI$15))</f>
        <v/>
      </c>
      <c r="D3470" s="81" t="str">
        <f ca="1">IF(C3470="","",CONCATENATE(OFFSET(Zdroj!AI$16,A3470-1,0)," - ",OFFSET(Zdroj!BK$16,A3470-1,0)))</f>
        <v/>
      </c>
      <c r="E3470" s="35" t="str">
        <f ca="1">IF(C3470="","",OFFSET(Zdroj!BL$16,A3470-1,0))</f>
        <v/>
      </c>
      <c r="F3470" s="450" t="str">
        <f t="shared" ref="F3470" ca="1" si="808">IF(SUM(E3470:E3475)=0,"",SUM(E3470:E3475))</f>
        <v/>
      </c>
      <c r="G3470" s="451" t="str">
        <f t="shared" ref="G3470" ca="1" si="809">IF(SUM(E3470:E3486)=0,"",SUM(E3470:E3486))</f>
        <v/>
      </c>
    </row>
    <row r="3471" spans="1:7" x14ac:dyDescent="0.25">
      <c r="B3471" s="449"/>
      <c r="C3471" s="83" t="str">
        <f ca="1">IF(OFFSET(Zdroj!AJ$16,A3470-1,0)=0,"",CONCATENATE("A",$A$2+1," - ",Zdroj!$AJ$15))</f>
        <v/>
      </c>
      <c r="D3471" s="81" t="str">
        <f ca="1">IF(C3471="","",CONCATENATE(OFFSET(Zdroj!AJ$16,A3470-1,0)," - ",OFFSET(Zdroj!BM$16,A3470-1,0)))</f>
        <v/>
      </c>
      <c r="E3471" s="35" t="str">
        <f ca="1">IF(C3471="","",OFFSET(Zdroj!BN$16,A3470-1,0))</f>
        <v/>
      </c>
      <c r="F3471" s="450"/>
      <c r="G3471" s="451"/>
    </row>
    <row r="3472" spans="1:7" x14ac:dyDescent="0.25">
      <c r="B3472" s="449"/>
      <c r="C3472" s="83" t="str">
        <f ca="1">IF(OFFSET(Zdroj!AK$16,A3470-1,0)=0,"",CONCATENATE("A",$A$2+2," - ",Zdroj!$AK$15))</f>
        <v/>
      </c>
      <c r="D3472" s="81" t="str">
        <f ca="1">IF(C3472="","",CONCATENATE(OFFSET(Zdroj!AK$16,A3470-1,0)," - ",OFFSET(Zdroj!BO$16,A3470-1,0)))</f>
        <v/>
      </c>
      <c r="E3472" s="35" t="str">
        <f ca="1">IF(C3472="","",OFFSET(Zdroj!BP$16,A3470-1,0))</f>
        <v/>
      </c>
      <c r="F3472" s="450"/>
      <c r="G3472" s="451"/>
    </row>
    <row r="3473" spans="1:7" x14ac:dyDescent="0.25">
      <c r="B3473" s="449"/>
      <c r="C3473" s="83" t="str">
        <f ca="1">IF(OFFSET(Zdroj!AL$16,A3470-1,0)=0,"",CONCATENATE("A",$A$2+3," - ",Zdroj!$AL$15))</f>
        <v/>
      </c>
      <c r="D3473" s="81" t="str">
        <f ca="1">IF(C3473="","",CONCATENATE(OFFSET(Zdroj!AL$16,A3470-1,0)," - ",OFFSET(Zdroj!BQ$16,A3470-1,0)))</f>
        <v/>
      </c>
      <c r="E3473" s="35" t="str">
        <f ca="1">IF(C3473="","",OFFSET(Zdroj!BR$16,A3470-1,0))</f>
        <v/>
      </c>
      <c r="F3473" s="450"/>
      <c r="G3473" s="451"/>
    </row>
    <row r="3474" spans="1:7" x14ac:dyDescent="0.25">
      <c r="B3474" s="449"/>
      <c r="C3474" s="83" t="str">
        <f ca="1">IF(OFFSET(Zdroj!AM$16,A3470-1,0)=0,"",CONCATENATE("A",$A$2+4," - ",Zdroj!$AM$15))</f>
        <v/>
      </c>
      <c r="D3474" s="81" t="str">
        <f ca="1">IF(C3474="","",CONCATENATE(OFFSET(Zdroj!AM$16,A3470-1,0)," - ",OFFSET(Zdroj!BS$16,A3470-1,0)))</f>
        <v/>
      </c>
      <c r="E3474" s="35" t="str">
        <f ca="1">IF(C3474="","",OFFSET(Zdroj!BT$16,A3470-1,0))</f>
        <v/>
      </c>
      <c r="F3474" s="450"/>
      <c r="G3474" s="451"/>
    </row>
    <row r="3475" spans="1:7" x14ac:dyDescent="0.25">
      <c r="B3475" s="449"/>
      <c r="C3475" s="83" t="str">
        <f ca="1">IF(OFFSET(Zdroj!AN$16,A3470-1,0)=0,"",CONCATENATE("A",$A$2+5," - ",Zdroj!$AN$15))</f>
        <v/>
      </c>
      <c r="D3475" s="81" t="str">
        <f ca="1">IF(C3475="","",CONCATENATE(OFFSET(Zdroj!AN$16,A3470-1,0)," - ",OFFSET(Zdroj!BU$16,A3470-1,0)))</f>
        <v/>
      </c>
      <c r="E3475" s="35" t="str">
        <f ca="1">IF(C3475="","",OFFSET(Zdroj!BV$16,A3470-1,0))</f>
        <v/>
      </c>
      <c r="F3475" s="450"/>
      <c r="G3475" s="451"/>
    </row>
    <row r="3476" spans="1:7" x14ac:dyDescent="0.25">
      <c r="B3476" s="449"/>
      <c r="C3476" s="83" t="str">
        <f ca="1">IF(OFFSET(Zdroj!AO$16,A3470-1,0)=0,"",CONCATENATE("B",$A$2," - ",Zdroj!$AO$15))</f>
        <v/>
      </c>
      <c r="D3476" s="81" t="str">
        <f ca="1">IF(C3476="","",CONCATENATE(OFFSET(Zdroj!AO$16,A3470-1,0)))</f>
        <v/>
      </c>
      <c r="E3476" s="35" t="str">
        <f ca="1">IF(C3476="","",OFFSET(Zdroj!AP$16,A3470-1,0))</f>
        <v/>
      </c>
      <c r="F3476" s="450" t="str">
        <f t="shared" ref="F3476" ca="1" si="810">IF(SUM(E3476:E3484)=0,"",SUM(E3476:E3484))</f>
        <v/>
      </c>
      <c r="G3476" s="451"/>
    </row>
    <row r="3477" spans="1:7" x14ac:dyDescent="0.25">
      <c r="B3477" s="449"/>
      <c r="C3477" s="83" t="str">
        <f ca="1">IF(OFFSET(Zdroj!AQ$16,A3470-1,0)=0,"",CONCATENATE("B",$A$2+1," - ",Zdroj!$AQ$15))</f>
        <v/>
      </c>
      <c r="D3477" s="81" t="str">
        <f ca="1">IF(C3477="","",CONCATENATE(OFFSET(Zdroj!AQ$16,A3470-1,0)))</f>
        <v/>
      </c>
      <c r="E3477" s="35" t="str">
        <f ca="1">IF(C3477="","",OFFSET(Zdroj!AR$16,A3470-1,0))</f>
        <v/>
      </c>
      <c r="F3477" s="450"/>
      <c r="G3477" s="451"/>
    </row>
    <row r="3478" spans="1:7" x14ac:dyDescent="0.25">
      <c r="B3478" s="449"/>
      <c r="C3478" s="83" t="str">
        <f ca="1">IF(OFFSET(Zdroj!AS$16,A3470-1,0)=0,"",CONCATENATE("B",$A$2+2," - ",Zdroj!$AS$15))</f>
        <v/>
      </c>
      <c r="D3478" s="81" t="str">
        <f ca="1">IF(C3478="","",CONCATENATE(OFFSET(Zdroj!AS$16,A3470-1,0)))</f>
        <v/>
      </c>
      <c r="E3478" s="35" t="str">
        <f ca="1">IF(C3478="","",OFFSET(Zdroj!AT$16,A3470-1,0))</f>
        <v/>
      </c>
      <c r="F3478" s="450"/>
      <c r="G3478" s="451"/>
    </row>
    <row r="3479" spans="1:7" x14ac:dyDescent="0.25">
      <c r="B3479" s="449"/>
      <c r="C3479" s="83" t="str">
        <f ca="1">IF(OFFSET(Zdroj!AU$16,A3470-1,0)=0,"",CONCATENATE("B",$A$2+3," - ",Zdroj!$AU$15))</f>
        <v/>
      </c>
      <c r="D3479" s="81" t="str">
        <f ca="1">IF(C3479="","",CONCATENATE(OFFSET(Zdroj!AU$16,A3470-1,0)))</f>
        <v/>
      </c>
      <c r="E3479" s="35" t="str">
        <f ca="1">IF(C3479="","",OFFSET(Zdroj!AV$16,A3470-1,0))</f>
        <v/>
      </c>
      <c r="F3479" s="450"/>
      <c r="G3479" s="451"/>
    </row>
    <row r="3480" spans="1:7" x14ac:dyDescent="0.25">
      <c r="B3480" s="449"/>
      <c r="C3480" s="83" t="str">
        <f ca="1">IF(OFFSET(Zdroj!AW$16,A3470-1,0)=0,"",CONCATENATE("B",$A$2+4," - ",Zdroj!$AW$15))</f>
        <v/>
      </c>
      <c r="D3480" s="81" t="str">
        <f ca="1">IF(C3480="","",CONCATENATE(OFFSET(Zdroj!AW$16,A3470-1,0)))</f>
        <v/>
      </c>
      <c r="E3480" s="35" t="str">
        <f ca="1">IF(C3480="","",OFFSET(Zdroj!AX$16,A3470-1,0))</f>
        <v/>
      </c>
      <c r="F3480" s="450"/>
      <c r="G3480" s="451"/>
    </row>
    <row r="3481" spans="1:7" x14ac:dyDescent="0.25">
      <c r="B3481" s="449"/>
      <c r="C3481" s="83" t="str">
        <f ca="1">IF(OFFSET(Zdroj!AY$16,A3470-1,0)=0,"",CONCATENATE("B",$A$2+5," - ",Zdroj!$AY$15))</f>
        <v/>
      </c>
      <c r="D3481" s="81" t="str">
        <f ca="1">IF(C3481="","",CONCATENATE(OFFSET(Zdroj!AY$16,A3470-1,0)))</f>
        <v/>
      </c>
      <c r="E3481" s="35" t="str">
        <f ca="1">IF(C3481="","",OFFSET(Zdroj!AZ$16,A3470-1,0))</f>
        <v/>
      </c>
      <c r="F3481" s="450"/>
      <c r="G3481" s="451"/>
    </row>
    <row r="3482" spans="1:7" x14ac:dyDescent="0.25">
      <c r="B3482" s="449"/>
      <c r="C3482" s="83" t="str">
        <f ca="1">IF(OFFSET(Zdroj!BA$16,A3470-1,0)=0,"",CONCATENATE("B",$A$2+6," - ",Zdroj!$BA$15))</f>
        <v/>
      </c>
      <c r="D3482" s="81" t="str">
        <f ca="1">IF(C3482="","",CONCATENATE(OFFSET(Zdroj!BA$16,A3470-1,0)))</f>
        <v/>
      </c>
      <c r="E3482" s="35" t="str">
        <f ca="1">IF(C3482="","",OFFSET(Zdroj!BB$16,A3470-1,0))</f>
        <v/>
      </c>
      <c r="F3482" s="450"/>
      <c r="G3482" s="451"/>
    </row>
    <row r="3483" spans="1:7" x14ac:dyDescent="0.25">
      <c r="B3483" s="449"/>
      <c r="C3483" s="83" t="str">
        <f ca="1">IF(OFFSET(Zdroj!BC$16,A3470-1,0)=0,"",CONCATENATE("B",$A$2+7," - ",Zdroj!$BC$15))</f>
        <v/>
      </c>
      <c r="D3483" s="81" t="str">
        <f ca="1">IF(C3483="","",CONCATENATE(OFFSET(Zdroj!BC$16,A3470-1,0)))</f>
        <v/>
      </c>
      <c r="E3483" s="35" t="str">
        <f ca="1">IF(C3483="","",OFFSET(Zdroj!BD$16,A3470-1,0))</f>
        <v/>
      </c>
      <c r="F3483" s="450"/>
      <c r="G3483" s="451"/>
    </row>
    <row r="3484" spans="1:7" x14ac:dyDescent="0.25">
      <c r="B3484" s="449"/>
      <c r="C3484" s="83" t="str">
        <f ca="1">IF(OFFSET(Zdroj!BE$16,A3470-1,0)=0,"",CONCATENATE("B",$A$2+8," - ",Zdroj!$BE$15))</f>
        <v/>
      </c>
      <c r="D3484" s="81" t="str">
        <f ca="1">IF(C3484="","",CONCATENATE(OFFSET(Zdroj!BE$16,A3470-1,0)))</f>
        <v/>
      </c>
      <c r="E3484" s="35" t="str">
        <f ca="1">IF(C3484="","",OFFSET(Zdroj!BF$16,A3470-1,0))</f>
        <v/>
      </c>
      <c r="F3484" s="450"/>
      <c r="G3484" s="451"/>
    </row>
    <row r="3485" spans="1:7" x14ac:dyDescent="0.25">
      <c r="B3485" s="449"/>
      <c r="C3485" s="83" t="str">
        <f ca="1">IF(OFFSET(Zdroj!BG$16,A3470-1,0)=0,"",CONCATENATE("C",$A$2," - ",Zdroj!$BG$15))</f>
        <v/>
      </c>
      <c r="D3485" s="81" t="str">
        <f ca="1">IF(C3485="","",CONCATENATE(OFFSET(Zdroj!BG$16,A3470-1,0)))</f>
        <v/>
      </c>
      <c r="E3485" s="35" t="str">
        <f ca="1">IF(C3485="","",OFFSET(Zdroj!BH$16,A3470-1,0))</f>
        <v/>
      </c>
      <c r="F3485" s="450" t="str">
        <f t="shared" ref="F3485" ca="1" si="811">IF(SUM(E3485:E3486)=0,"",SUM(E3485:E3486))</f>
        <v/>
      </c>
      <c r="G3485" s="451"/>
    </row>
    <row r="3486" spans="1:7" x14ac:dyDescent="0.25">
      <c r="B3486" s="449"/>
      <c r="C3486" s="83" t="str">
        <f ca="1">IF(OFFSET(Zdroj!BI$16,A3470-1,0)=0,"",CONCATENATE("C",$A$2+1," - ",Zdroj!$BI$15))</f>
        <v/>
      </c>
      <c r="D3486" s="81" t="str">
        <f ca="1">IF(C3486="","",CONCATENATE(OFFSET(Zdroj!BI$16,A3470-1,0)))</f>
        <v/>
      </c>
      <c r="E3486" s="35" t="str">
        <f ca="1">IF(C3486="","",OFFSET(Zdroj!BJ$16,A3470-1,0))</f>
        <v/>
      </c>
      <c r="F3486" s="450"/>
      <c r="G3486" s="451"/>
    </row>
    <row r="3487" spans="1:7" x14ac:dyDescent="0.25">
      <c r="A3487">
        <f>SUM((ROW()+15)/17)</f>
        <v>206</v>
      </c>
      <c r="B3487" s="449" t="str">
        <f ca="1">IF(OFFSET(Zdroj!$B$16,A3487-1,0)&gt;0,CONCATENATE(A3487,"
","___ ","
",OFFSET(Zdroj!$B$16,A3487-1,0)),"")</f>
        <v/>
      </c>
      <c r="C3487" s="83" t="str">
        <f ca="1">IF(OFFSET(Zdroj!AI$16,A3487-1,0)=0,"",CONCATENATE("A",$A$2," - ",Zdroj!$AI$15))</f>
        <v/>
      </c>
      <c r="D3487" s="81" t="str">
        <f ca="1">IF(C3487="","",CONCATENATE(OFFSET(Zdroj!AI$16,A3487-1,0)," - ",OFFSET(Zdroj!BK$16,A3487-1,0)))</f>
        <v/>
      </c>
      <c r="E3487" s="35" t="str">
        <f ca="1">IF(C3487="","",OFFSET(Zdroj!BL$16,A3487-1,0))</f>
        <v/>
      </c>
      <c r="F3487" s="450" t="str">
        <f t="shared" ref="F3487" ca="1" si="812">IF(SUM(E3487:E3492)=0,"",SUM(E3487:E3492))</f>
        <v/>
      </c>
      <c r="G3487" s="451" t="str">
        <f t="shared" ref="G3487" ca="1" si="813">IF(SUM(E3487:E3503)=0,"",SUM(E3487:E3503))</f>
        <v/>
      </c>
    </row>
    <row r="3488" spans="1:7" x14ac:dyDescent="0.25">
      <c r="B3488" s="449"/>
      <c r="C3488" s="83" t="str">
        <f ca="1">IF(OFFSET(Zdroj!AJ$16,A3487-1,0)=0,"",CONCATENATE("A",$A$2+1," - ",Zdroj!$AJ$15))</f>
        <v/>
      </c>
      <c r="D3488" s="81" t="str">
        <f ca="1">IF(C3488="","",CONCATENATE(OFFSET(Zdroj!AJ$16,A3487-1,0)," - ",OFFSET(Zdroj!BM$16,A3487-1,0)))</f>
        <v/>
      </c>
      <c r="E3488" s="35" t="str">
        <f ca="1">IF(C3488="","",OFFSET(Zdroj!BN$16,A3487-1,0))</f>
        <v/>
      </c>
      <c r="F3488" s="450"/>
      <c r="G3488" s="451"/>
    </row>
    <row r="3489" spans="1:7" x14ac:dyDescent="0.25">
      <c r="B3489" s="449"/>
      <c r="C3489" s="83" t="str">
        <f ca="1">IF(OFFSET(Zdroj!AK$16,A3487-1,0)=0,"",CONCATENATE("A",$A$2+2," - ",Zdroj!$AK$15))</f>
        <v/>
      </c>
      <c r="D3489" s="81" t="str">
        <f ca="1">IF(C3489="","",CONCATENATE(OFFSET(Zdroj!AK$16,A3487-1,0)," - ",OFFSET(Zdroj!BO$16,A3487-1,0)))</f>
        <v/>
      </c>
      <c r="E3489" s="35" t="str">
        <f ca="1">IF(C3489="","",OFFSET(Zdroj!BP$16,A3487-1,0))</f>
        <v/>
      </c>
      <c r="F3489" s="450"/>
      <c r="G3489" s="451"/>
    </row>
    <row r="3490" spans="1:7" x14ac:dyDescent="0.25">
      <c r="B3490" s="449"/>
      <c r="C3490" s="83" t="str">
        <f ca="1">IF(OFFSET(Zdroj!AL$16,A3487-1,0)=0,"",CONCATENATE("A",$A$2+3," - ",Zdroj!$AL$15))</f>
        <v/>
      </c>
      <c r="D3490" s="81" t="str">
        <f ca="1">IF(C3490="","",CONCATENATE(OFFSET(Zdroj!AL$16,A3487-1,0)," - ",OFFSET(Zdroj!BQ$16,A3487-1,0)))</f>
        <v/>
      </c>
      <c r="E3490" s="35" t="str">
        <f ca="1">IF(C3490="","",OFFSET(Zdroj!BR$16,A3487-1,0))</f>
        <v/>
      </c>
      <c r="F3490" s="450"/>
      <c r="G3490" s="451"/>
    </row>
    <row r="3491" spans="1:7" x14ac:dyDescent="0.25">
      <c r="B3491" s="449"/>
      <c r="C3491" s="83" t="str">
        <f ca="1">IF(OFFSET(Zdroj!AM$16,A3487-1,0)=0,"",CONCATENATE("A",$A$2+4," - ",Zdroj!$AM$15))</f>
        <v/>
      </c>
      <c r="D3491" s="81" t="str">
        <f ca="1">IF(C3491="","",CONCATENATE(OFFSET(Zdroj!AM$16,A3487-1,0)," - ",OFFSET(Zdroj!BS$16,A3487-1,0)))</f>
        <v/>
      </c>
      <c r="E3491" s="35" t="str">
        <f ca="1">IF(C3491="","",OFFSET(Zdroj!BT$16,A3487-1,0))</f>
        <v/>
      </c>
      <c r="F3491" s="450"/>
      <c r="G3491" s="451"/>
    </row>
    <row r="3492" spans="1:7" x14ac:dyDescent="0.25">
      <c r="B3492" s="449"/>
      <c r="C3492" s="83" t="str">
        <f ca="1">IF(OFFSET(Zdroj!AN$16,A3487-1,0)=0,"",CONCATENATE("A",$A$2+5," - ",Zdroj!$AN$15))</f>
        <v/>
      </c>
      <c r="D3492" s="81" t="str">
        <f ca="1">IF(C3492="","",CONCATENATE(OFFSET(Zdroj!AN$16,A3487-1,0)," - ",OFFSET(Zdroj!BU$16,A3487-1,0)))</f>
        <v/>
      </c>
      <c r="E3492" s="35" t="str">
        <f ca="1">IF(C3492="","",OFFSET(Zdroj!BV$16,A3487-1,0))</f>
        <v/>
      </c>
      <c r="F3492" s="450"/>
      <c r="G3492" s="451"/>
    </row>
    <row r="3493" spans="1:7" x14ac:dyDescent="0.25">
      <c r="B3493" s="449"/>
      <c r="C3493" s="83" t="str">
        <f ca="1">IF(OFFSET(Zdroj!AO$16,A3487-1,0)=0,"",CONCATENATE("B",$A$2," - ",Zdroj!$AO$15))</f>
        <v/>
      </c>
      <c r="D3493" s="81" t="str">
        <f ca="1">IF(C3493="","",CONCATENATE(OFFSET(Zdroj!AO$16,A3487-1,0)))</f>
        <v/>
      </c>
      <c r="E3493" s="35" t="str">
        <f ca="1">IF(C3493="","",OFFSET(Zdroj!AP$16,A3487-1,0))</f>
        <v/>
      </c>
      <c r="F3493" s="450" t="str">
        <f t="shared" ref="F3493" ca="1" si="814">IF(SUM(E3493:E3501)=0,"",SUM(E3493:E3501))</f>
        <v/>
      </c>
      <c r="G3493" s="451"/>
    </row>
    <row r="3494" spans="1:7" x14ac:dyDescent="0.25">
      <c r="B3494" s="449"/>
      <c r="C3494" s="83" t="str">
        <f ca="1">IF(OFFSET(Zdroj!AQ$16,A3487-1,0)=0,"",CONCATENATE("B",$A$2+1," - ",Zdroj!$AQ$15))</f>
        <v/>
      </c>
      <c r="D3494" s="81" t="str">
        <f ca="1">IF(C3494="","",CONCATENATE(OFFSET(Zdroj!AQ$16,A3487-1,0)))</f>
        <v/>
      </c>
      <c r="E3494" s="35" t="str">
        <f ca="1">IF(C3494="","",OFFSET(Zdroj!AR$16,A3487-1,0))</f>
        <v/>
      </c>
      <c r="F3494" s="450"/>
      <c r="G3494" s="451"/>
    </row>
    <row r="3495" spans="1:7" x14ac:dyDescent="0.25">
      <c r="B3495" s="449"/>
      <c r="C3495" s="83" t="str">
        <f ca="1">IF(OFFSET(Zdroj!AS$16,A3487-1,0)=0,"",CONCATENATE("B",$A$2+2," - ",Zdroj!$AS$15))</f>
        <v/>
      </c>
      <c r="D3495" s="81" t="str">
        <f ca="1">IF(C3495="","",CONCATENATE(OFFSET(Zdroj!AS$16,A3487-1,0)))</f>
        <v/>
      </c>
      <c r="E3495" s="35" t="str">
        <f ca="1">IF(C3495="","",OFFSET(Zdroj!AT$16,A3487-1,0))</f>
        <v/>
      </c>
      <c r="F3495" s="450"/>
      <c r="G3495" s="451"/>
    </row>
    <row r="3496" spans="1:7" x14ac:dyDescent="0.25">
      <c r="B3496" s="449"/>
      <c r="C3496" s="83" t="str">
        <f ca="1">IF(OFFSET(Zdroj!AU$16,A3487-1,0)=0,"",CONCATENATE("B",$A$2+3," - ",Zdroj!$AU$15))</f>
        <v/>
      </c>
      <c r="D3496" s="81" t="str">
        <f ca="1">IF(C3496="","",CONCATENATE(OFFSET(Zdroj!AU$16,A3487-1,0)))</f>
        <v/>
      </c>
      <c r="E3496" s="35" t="str">
        <f ca="1">IF(C3496="","",OFFSET(Zdroj!AV$16,A3487-1,0))</f>
        <v/>
      </c>
      <c r="F3496" s="450"/>
      <c r="G3496" s="451"/>
    </row>
    <row r="3497" spans="1:7" x14ac:dyDescent="0.25">
      <c r="B3497" s="449"/>
      <c r="C3497" s="83" t="str">
        <f ca="1">IF(OFFSET(Zdroj!AW$16,A3487-1,0)=0,"",CONCATENATE("B",$A$2+4," - ",Zdroj!$AW$15))</f>
        <v/>
      </c>
      <c r="D3497" s="81" t="str">
        <f ca="1">IF(C3497="","",CONCATENATE(OFFSET(Zdroj!AW$16,A3487-1,0)))</f>
        <v/>
      </c>
      <c r="E3497" s="35" t="str">
        <f ca="1">IF(C3497="","",OFFSET(Zdroj!AX$16,A3487-1,0))</f>
        <v/>
      </c>
      <c r="F3497" s="450"/>
      <c r="G3497" s="451"/>
    </row>
    <row r="3498" spans="1:7" x14ac:dyDescent="0.25">
      <c r="B3498" s="449"/>
      <c r="C3498" s="83" t="str">
        <f ca="1">IF(OFFSET(Zdroj!AY$16,A3487-1,0)=0,"",CONCATENATE("B",$A$2+5," - ",Zdroj!$AY$15))</f>
        <v/>
      </c>
      <c r="D3498" s="81" t="str">
        <f ca="1">IF(C3498="","",CONCATENATE(OFFSET(Zdroj!AY$16,A3487-1,0)))</f>
        <v/>
      </c>
      <c r="E3498" s="35" t="str">
        <f ca="1">IF(C3498="","",OFFSET(Zdroj!AZ$16,A3487-1,0))</f>
        <v/>
      </c>
      <c r="F3498" s="450"/>
      <c r="G3498" s="451"/>
    </row>
    <row r="3499" spans="1:7" x14ac:dyDescent="0.25">
      <c r="B3499" s="449"/>
      <c r="C3499" s="83" t="str">
        <f ca="1">IF(OFFSET(Zdroj!BA$16,A3487-1,0)=0,"",CONCATENATE("B",$A$2+6," - ",Zdroj!$BA$15))</f>
        <v/>
      </c>
      <c r="D3499" s="81" t="str">
        <f ca="1">IF(C3499="","",CONCATENATE(OFFSET(Zdroj!BA$16,A3487-1,0)))</f>
        <v/>
      </c>
      <c r="E3499" s="35" t="str">
        <f ca="1">IF(C3499="","",OFFSET(Zdroj!BB$16,A3487-1,0))</f>
        <v/>
      </c>
      <c r="F3499" s="450"/>
      <c r="G3499" s="451"/>
    </row>
    <row r="3500" spans="1:7" x14ac:dyDescent="0.25">
      <c r="B3500" s="449"/>
      <c r="C3500" s="83" t="str">
        <f ca="1">IF(OFFSET(Zdroj!BC$16,A3487-1,0)=0,"",CONCATENATE("B",$A$2+7," - ",Zdroj!$BC$15))</f>
        <v/>
      </c>
      <c r="D3500" s="81" t="str">
        <f ca="1">IF(C3500="","",CONCATENATE(OFFSET(Zdroj!BC$16,A3487-1,0)))</f>
        <v/>
      </c>
      <c r="E3500" s="35" t="str">
        <f ca="1">IF(C3500="","",OFFSET(Zdroj!BD$16,A3487-1,0))</f>
        <v/>
      </c>
      <c r="F3500" s="450"/>
      <c r="G3500" s="451"/>
    </row>
    <row r="3501" spans="1:7" x14ac:dyDescent="0.25">
      <c r="B3501" s="449"/>
      <c r="C3501" s="83" t="str">
        <f ca="1">IF(OFFSET(Zdroj!BE$16,A3487-1,0)=0,"",CONCATENATE("B",$A$2+8," - ",Zdroj!$BE$15))</f>
        <v/>
      </c>
      <c r="D3501" s="81" t="str">
        <f ca="1">IF(C3501="","",CONCATENATE(OFFSET(Zdroj!BE$16,A3487-1,0)))</f>
        <v/>
      </c>
      <c r="E3501" s="35" t="str">
        <f ca="1">IF(C3501="","",OFFSET(Zdroj!BF$16,A3487-1,0))</f>
        <v/>
      </c>
      <c r="F3501" s="450"/>
      <c r="G3501" s="451"/>
    </row>
    <row r="3502" spans="1:7" x14ac:dyDescent="0.25">
      <c r="B3502" s="449"/>
      <c r="C3502" s="83" t="str">
        <f ca="1">IF(OFFSET(Zdroj!BG$16,A3487-1,0)=0,"",CONCATENATE("C",$A$2," - ",Zdroj!$BG$15))</f>
        <v/>
      </c>
      <c r="D3502" s="81" t="str">
        <f ca="1">IF(C3502="","",CONCATENATE(OFFSET(Zdroj!BG$16,A3487-1,0)))</f>
        <v/>
      </c>
      <c r="E3502" s="35" t="str">
        <f ca="1">IF(C3502="","",OFFSET(Zdroj!BH$16,A3487-1,0))</f>
        <v/>
      </c>
      <c r="F3502" s="450" t="str">
        <f t="shared" ref="F3502" ca="1" si="815">IF(SUM(E3502:E3503)=0,"",SUM(E3502:E3503))</f>
        <v/>
      </c>
      <c r="G3502" s="451"/>
    </row>
    <row r="3503" spans="1:7" x14ac:dyDescent="0.25">
      <c r="B3503" s="449"/>
      <c r="C3503" s="83" t="str">
        <f ca="1">IF(OFFSET(Zdroj!BI$16,A3487-1,0)=0,"",CONCATENATE("C",$A$2+1," - ",Zdroj!$BI$15))</f>
        <v/>
      </c>
      <c r="D3503" s="81" t="str">
        <f ca="1">IF(C3503="","",CONCATENATE(OFFSET(Zdroj!BI$16,A3487-1,0)))</f>
        <v/>
      </c>
      <c r="E3503" s="35" t="str">
        <f ca="1">IF(C3503="","",OFFSET(Zdroj!BJ$16,A3487-1,0))</f>
        <v/>
      </c>
      <c r="F3503" s="450"/>
      <c r="G3503" s="451"/>
    </row>
    <row r="3504" spans="1:7" x14ac:dyDescent="0.25">
      <c r="A3504">
        <f>SUM((ROW()+15)/17)</f>
        <v>207</v>
      </c>
      <c r="B3504" s="449" t="str">
        <f ca="1">IF(OFFSET(Zdroj!$B$16,A3504-1,0)&gt;0,CONCATENATE(A3504,"
","___ ","
",OFFSET(Zdroj!$B$16,A3504-1,0)),"")</f>
        <v/>
      </c>
      <c r="C3504" s="83" t="str">
        <f ca="1">IF(OFFSET(Zdroj!AI$16,A3504-1,0)=0,"",CONCATENATE("A",$A$2," - ",Zdroj!$AI$15))</f>
        <v/>
      </c>
      <c r="D3504" s="81" t="str">
        <f ca="1">IF(C3504="","",CONCATENATE(OFFSET(Zdroj!AI$16,A3504-1,0)," - ",OFFSET(Zdroj!BK$16,A3504-1,0)))</f>
        <v/>
      </c>
      <c r="E3504" s="35" t="str">
        <f ca="1">IF(C3504="","",OFFSET(Zdroj!BL$16,A3504-1,0))</f>
        <v/>
      </c>
      <c r="F3504" s="450" t="str">
        <f t="shared" ref="F3504" ca="1" si="816">IF(SUM(E3504:E3509)=0,"",SUM(E3504:E3509))</f>
        <v/>
      </c>
      <c r="G3504" s="451" t="str">
        <f t="shared" ref="G3504" ca="1" si="817">IF(SUM(E3504:E3520)=0,"",SUM(E3504:E3520))</f>
        <v/>
      </c>
    </row>
    <row r="3505" spans="2:7" x14ac:dyDescent="0.25">
      <c r="B3505" s="449"/>
      <c r="C3505" s="83" t="str">
        <f ca="1">IF(OFFSET(Zdroj!AJ$16,A3504-1,0)=0,"",CONCATENATE("A",$A$2+1," - ",Zdroj!$AJ$15))</f>
        <v/>
      </c>
      <c r="D3505" s="81" t="str">
        <f ca="1">IF(C3505="","",CONCATENATE(OFFSET(Zdroj!AJ$16,A3504-1,0)," - ",OFFSET(Zdroj!BM$16,A3504-1,0)))</f>
        <v/>
      </c>
      <c r="E3505" s="35" t="str">
        <f ca="1">IF(C3505="","",OFFSET(Zdroj!BN$16,A3504-1,0))</f>
        <v/>
      </c>
      <c r="F3505" s="450"/>
      <c r="G3505" s="451"/>
    </row>
    <row r="3506" spans="2:7" x14ac:dyDescent="0.25">
      <c r="B3506" s="449"/>
      <c r="C3506" s="83" t="str">
        <f ca="1">IF(OFFSET(Zdroj!AK$16,A3504-1,0)=0,"",CONCATENATE("A",$A$2+2," - ",Zdroj!$AK$15))</f>
        <v/>
      </c>
      <c r="D3506" s="81" t="str">
        <f ca="1">IF(C3506="","",CONCATENATE(OFFSET(Zdroj!AK$16,A3504-1,0)," - ",OFFSET(Zdroj!BO$16,A3504-1,0)))</f>
        <v/>
      </c>
      <c r="E3506" s="35" t="str">
        <f ca="1">IF(C3506="","",OFFSET(Zdroj!BP$16,A3504-1,0))</f>
        <v/>
      </c>
      <c r="F3506" s="450"/>
      <c r="G3506" s="451"/>
    </row>
    <row r="3507" spans="2:7" x14ac:dyDescent="0.25">
      <c r="B3507" s="449"/>
      <c r="C3507" s="83" t="str">
        <f ca="1">IF(OFFSET(Zdroj!AL$16,A3504-1,0)=0,"",CONCATENATE("A",$A$2+3," - ",Zdroj!$AL$15))</f>
        <v/>
      </c>
      <c r="D3507" s="81" t="str">
        <f ca="1">IF(C3507="","",CONCATENATE(OFFSET(Zdroj!AL$16,A3504-1,0)," - ",OFFSET(Zdroj!BQ$16,A3504-1,0)))</f>
        <v/>
      </c>
      <c r="E3507" s="35" t="str">
        <f ca="1">IF(C3507="","",OFFSET(Zdroj!BR$16,A3504-1,0))</f>
        <v/>
      </c>
      <c r="F3507" s="450"/>
      <c r="G3507" s="451"/>
    </row>
    <row r="3508" spans="2:7" x14ac:dyDescent="0.25">
      <c r="B3508" s="449"/>
      <c r="C3508" s="83" t="str">
        <f ca="1">IF(OFFSET(Zdroj!AM$16,A3504-1,0)=0,"",CONCATENATE("A",$A$2+4," - ",Zdroj!$AM$15))</f>
        <v/>
      </c>
      <c r="D3508" s="81" t="str">
        <f ca="1">IF(C3508="","",CONCATENATE(OFFSET(Zdroj!AM$16,A3504-1,0)," - ",OFFSET(Zdroj!BS$16,A3504-1,0)))</f>
        <v/>
      </c>
      <c r="E3508" s="35" t="str">
        <f ca="1">IF(C3508="","",OFFSET(Zdroj!BT$16,A3504-1,0))</f>
        <v/>
      </c>
      <c r="F3508" s="450"/>
      <c r="G3508" s="451"/>
    </row>
    <row r="3509" spans="2:7" x14ac:dyDescent="0.25">
      <c r="B3509" s="449"/>
      <c r="C3509" s="83" t="str">
        <f ca="1">IF(OFFSET(Zdroj!AN$16,A3504-1,0)=0,"",CONCATENATE("A",$A$2+5," - ",Zdroj!$AN$15))</f>
        <v/>
      </c>
      <c r="D3509" s="81" t="str">
        <f ca="1">IF(C3509="","",CONCATENATE(OFFSET(Zdroj!AN$16,A3504-1,0)," - ",OFFSET(Zdroj!BU$16,A3504-1,0)))</f>
        <v/>
      </c>
      <c r="E3509" s="35" t="str">
        <f ca="1">IF(C3509="","",OFFSET(Zdroj!BV$16,A3504-1,0))</f>
        <v/>
      </c>
      <c r="F3509" s="450"/>
      <c r="G3509" s="451"/>
    </row>
    <row r="3510" spans="2:7" x14ac:dyDescent="0.25">
      <c r="B3510" s="449"/>
      <c r="C3510" s="83" t="str">
        <f ca="1">IF(OFFSET(Zdroj!AO$16,A3504-1,0)=0,"",CONCATENATE("B",$A$2," - ",Zdroj!$AO$15))</f>
        <v/>
      </c>
      <c r="D3510" s="81" t="str">
        <f ca="1">IF(C3510="","",CONCATENATE(OFFSET(Zdroj!AO$16,A3504-1,0)))</f>
        <v/>
      </c>
      <c r="E3510" s="35" t="str">
        <f ca="1">IF(C3510="","",OFFSET(Zdroj!AP$16,A3504-1,0))</f>
        <v/>
      </c>
      <c r="F3510" s="450" t="str">
        <f t="shared" ref="F3510" ca="1" si="818">IF(SUM(E3510:E3518)=0,"",SUM(E3510:E3518))</f>
        <v/>
      </c>
      <c r="G3510" s="451"/>
    </row>
    <row r="3511" spans="2:7" x14ac:dyDescent="0.25">
      <c r="B3511" s="449"/>
      <c r="C3511" s="83" t="str">
        <f ca="1">IF(OFFSET(Zdroj!AQ$16,A3504-1,0)=0,"",CONCATENATE("B",$A$2+1," - ",Zdroj!$AQ$15))</f>
        <v/>
      </c>
      <c r="D3511" s="81" t="str">
        <f ca="1">IF(C3511="","",CONCATENATE(OFFSET(Zdroj!AQ$16,A3504-1,0)))</f>
        <v/>
      </c>
      <c r="E3511" s="35" t="str">
        <f ca="1">IF(C3511="","",OFFSET(Zdroj!AR$16,A3504-1,0))</f>
        <v/>
      </c>
      <c r="F3511" s="450"/>
      <c r="G3511" s="451"/>
    </row>
    <row r="3512" spans="2:7" x14ac:dyDescent="0.25">
      <c r="B3512" s="449"/>
      <c r="C3512" s="83" t="str">
        <f ca="1">IF(OFFSET(Zdroj!AS$16,A3504-1,0)=0,"",CONCATENATE("B",$A$2+2," - ",Zdroj!$AS$15))</f>
        <v/>
      </c>
      <c r="D3512" s="81" t="str">
        <f ca="1">IF(C3512="","",CONCATENATE(OFFSET(Zdroj!AS$16,A3504-1,0)))</f>
        <v/>
      </c>
      <c r="E3512" s="35" t="str">
        <f ca="1">IF(C3512="","",OFFSET(Zdroj!AT$16,A3504-1,0))</f>
        <v/>
      </c>
      <c r="F3512" s="450"/>
      <c r="G3512" s="451"/>
    </row>
    <row r="3513" spans="2:7" x14ac:dyDescent="0.25">
      <c r="B3513" s="449"/>
      <c r="C3513" s="83" t="str">
        <f ca="1">IF(OFFSET(Zdroj!AU$16,A3504-1,0)=0,"",CONCATENATE("B",$A$2+3," - ",Zdroj!$AU$15))</f>
        <v/>
      </c>
      <c r="D3513" s="81" t="str">
        <f ca="1">IF(C3513="","",CONCATENATE(OFFSET(Zdroj!AU$16,A3504-1,0)))</f>
        <v/>
      </c>
      <c r="E3513" s="35" t="str">
        <f ca="1">IF(C3513="","",OFFSET(Zdroj!AV$16,A3504-1,0))</f>
        <v/>
      </c>
      <c r="F3513" s="450"/>
      <c r="G3513" s="451"/>
    </row>
    <row r="3514" spans="2:7" x14ac:dyDescent="0.25">
      <c r="B3514" s="449"/>
      <c r="C3514" s="83" t="str">
        <f ca="1">IF(OFFSET(Zdroj!AW$16,A3504-1,0)=0,"",CONCATENATE("B",$A$2+4," - ",Zdroj!$AW$15))</f>
        <v/>
      </c>
      <c r="D3514" s="81" t="str">
        <f ca="1">IF(C3514="","",CONCATENATE(OFFSET(Zdroj!AW$16,A3504-1,0)))</f>
        <v/>
      </c>
      <c r="E3514" s="35" t="str">
        <f ca="1">IF(C3514="","",OFFSET(Zdroj!AX$16,A3504-1,0))</f>
        <v/>
      </c>
      <c r="F3514" s="450"/>
      <c r="G3514" s="451"/>
    </row>
    <row r="3515" spans="2:7" x14ac:dyDescent="0.25">
      <c r="B3515" s="449"/>
      <c r="C3515" s="83" t="str">
        <f ca="1">IF(OFFSET(Zdroj!AY$16,A3504-1,0)=0,"",CONCATENATE("B",$A$2+5," - ",Zdroj!$AY$15))</f>
        <v/>
      </c>
      <c r="D3515" s="81" t="str">
        <f ca="1">IF(C3515="","",CONCATENATE(OFFSET(Zdroj!AY$16,A3504-1,0)))</f>
        <v/>
      </c>
      <c r="E3515" s="35" t="str">
        <f ca="1">IF(C3515="","",OFFSET(Zdroj!AZ$16,A3504-1,0))</f>
        <v/>
      </c>
      <c r="F3515" s="450"/>
      <c r="G3515" s="451"/>
    </row>
    <row r="3516" spans="2:7" x14ac:dyDescent="0.25">
      <c r="B3516" s="449"/>
      <c r="C3516" s="83" t="str">
        <f ca="1">IF(OFFSET(Zdroj!BA$16,A3504-1,0)=0,"",CONCATENATE("B",$A$2+6," - ",Zdroj!$BA$15))</f>
        <v/>
      </c>
      <c r="D3516" s="81" t="str">
        <f ca="1">IF(C3516="","",CONCATENATE(OFFSET(Zdroj!BA$16,A3504-1,0)))</f>
        <v/>
      </c>
      <c r="E3516" s="35" t="str">
        <f ca="1">IF(C3516="","",OFFSET(Zdroj!BB$16,A3504-1,0))</f>
        <v/>
      </c>
      <c r="F3516" s="450"/>
      <c r="G3516" s="451"/>
    </row>
    <row r="3517" spans="2:7" x14ac:dyDescent="0.25">
      <c r="B3517" s="449"/>
      <c r="C3517" s="83" t="str">
        <f ca="1">IF(OFFSET(Zdroj!BC$16,A3504-1,0)=0,"",CONCATENATE("B",$A$2+7," - ",Zdroj!$BC$15))</f>
        <v/>
      </c>
      <c r="D3517" s="81" t="str">
        <f ca="1">IF(C3517="","",CONCATENATE(OFFSET(Zdroj!BC$16,A3504-1,0)))</f>
        <v/>
      </c>
      <c r="E3517" s="35" t="str">
        <f ca="1">IF(C3517="","",OFFSET(Zdroj!BD$16,A3504-1,0))</f>
        <v/>
      </c>
      <c r="F3517" s="450"/>
      <c r="G3517" s="451"/>
    </row>
    <row r="3518" spans="2:7" x14ac:dyDescent="0.25">
      <c r="B3518" s="449"/>
      <c r="C3518" s="83" t="str">
        <f ca="1">IF(OFFSET(Zdroj!BE$16,A3504-1,0)=0,"",CONCATENATE("B",$A$2+8," - ",Zdroj!$BE$15))</f>
        <v/>
      </c>
      <c r="D3518" s="81" t="str">
        <f ca="1">IF(C3518="","",CONCATENATE(OFFSET(Zdroj!BE$16,A3504-1,0)))</f>
        <v/>
      </c>
      <c r="E3518" s="35" t="str">
        <f ca="1">IF(C3518="","",OFFSET(Zdroj!BF$16,A3504-1,0))</f>
        <v/>
      </c>
      <c r="F3518" s="450"/>
      <c r="G3518" s="451"/>
    </row>
    <row r="3519" spans="2:7" x14ac:dyDescent="0.25">
      <c r="B3519" s="449"/>
      <c r="C3519" s="83" t="str">
        <f ca="1">IF(OFFSET(Zdroj!BG$16,A3504-1,0)=0,"",CONCATENATE("C",$A$2," - ",Zdroj!$BG$15))</f>
        <v/>
      </c>
      <c r="D3519" s="81" t="str">
        <f ca="1">IF(C3519="","",CONCATENATE(OFFSET(Zdroj!BG$16,A3504-1,0)))</f>
        <v/>
      </c>
      <c r="E3519" s="35" t="str">
        <f ca="1">IF(C3519="","",OFFSET(Zdroj!BH$16,A3504-1,0))</f>
        <v/>
      </c>
      <c r="F3519" s="450" t="str">
        <f t="shared" ref="F3519" ca="1" si="819">IF(SUM(E3519:E3520)=0,"",SUM(E3519:E3520))</f>
        <v/>
      </c>
      <c r="G3519" s="451"/>
    </row>
    <row r="3520" spans="2:7" x14ac:dyDescent="0.25">
      <c r="B3520" s="449"/>
      <c r="C3520" s="83" t="str">
        <f ca="1">IF(OFFSET(Zdroj!BI$16,A3504-1,0)=0,"",CONCATENATE("C",$A$2+1," - ",Zdroj!$BI$15))</f>
        <v/>
      </c>
      <c r="D3520" s="81" t="str">
        <f ca="1">IF(C3520="","",CONCATENATE(OFFSET(Zdroj!BI$16,A3504-1,0)))</f>
        <v/>
      </c>
      <c r="E3520" s="35" t="str">
        <f ca="1">IF(C3520="","",OFFSET(Zdroj!BJ$16,A3504-1,0))</f>
        <v/>
      </c>
      <c r="F3520" s="450"/>
      <c r="G3520" s="451"/>
    </row>
    <row r="3521" spans="1:7" x14ac:dyDescent="0.25">
      <c r="A3521">
        <f>SUM((ROW()+15)/17)</f>
        <v>208</v>
      </c>
      <c r="B3521" s="449" t="str">
        <f ca="1">IF(OFFSET(Zdroj!$B$16,A3521-1,0)&gt;0,CONCATENATE(A3521,"
","___ ","
",OFFSET(Zdroj!$B$16,A3521-1,0)),"")</f>
        <v/>
      </c>
      <c r="C3521" s="83" t="str">
        <f ca="1">IF(OFFSET(Zdroj!AI$16,A3521-1,0)=0,"",CONCATENATE("A",$A$2," - ",Zdroj!$AI$15))</f>
        <v/>
      </c>
      <c r="D3521" s="81" t="str">
        <f ca="1">IF(C3521="","",CONCATENATE(OFFSET(Zdroj!AI$16,A3521-1,0)," - ",OFFSET(Zdroj!BK$16,A3521-1,0)))</f>
        <v/>
      </c>
      <c r="E3521" s="35" t="str">
        <f ca="1">IF(C3521="","",OFFSET(Zdroj!BL$16,A3521-1,0))</f>
        <v/>
      </c>
      <c r="F3521" s="450" t="str">
        <f t="shared" ref="F3521" ca="1" si="820">IF(SUM(E3521:E3526)=0,"",SUM(E3521:E3526))</f>
        <v/>
      </c>
      <c r="G3521" s="451" t="str">
        <f t="shared" ref="G3521" ca="1" si="821">IF(SUM(E3521:E3537)=0,"",SUM(E3521:E3537))</f>
        <v/>
      </c>
    </row>
    <row r="3522" spans="1:7" x14ac:dyDescent="0.25">
      <c r="B3522" s="449"/>
      <c r="C3522" s="83" t="str">
        <f ca="1">IF(OFFSET(Zdroj!AJ$16,A3521-1,0)=0,"",CONCATENATE("A",$A$2+1," - ",Zdroj!$AJ$15))</f>
        <v/>
      </c>
      <c r="D3522" s="81" t="str">
        <f ca="1">IF(C3522="","",CONCATENATE(OFFSET(Zdroj!AJ$16,A3521-1,0)," - ",OFFSET(Zdroj!BM$16,A3521-1,0)))</f>
        <v/>
      </c>
      <c r="E3522" s="35" t="str">
        <f ca="1">IF(C3522="","",OFFSET(Zdroj!BN$16,A3521-1,0))</f>
        <v/>
      </c>
      <c r="F3522" s="450"/>
      <c r="G3522" s="451"/>
    </row>
    <row r="3523" spans="1:7" x14ac:dyDescent="0.25">
      <c r="B3523" s="449"/>
      <c r="C3523" s="83" t="str">
        <f ca="1">IF(OFFSET(Zdroj!AK$16,A3521-1,0)=0,"",CONCATENATE("A",$A$2+2," - ",Zdroj!$AK$15))</f>
        <v/>
      </c>
      <c r="D3523" s="81" t="str">
        <f ca="1">IF(C3523="","",CONCATENATE(OFFSET(Zdroj!AK$16,A3521-1,0)," - ",OFFSET(Zdroj!BO$16,A3521-1,0)))</f>
        <v/>
      </c>
      <c r="E3523" s="35" t="str">
        <f ca="1">IF(C3523="","",OFFSET(Zdroj!BP$16,A3521-1,0))</f>
        <v/>
      </c>
      <c r="F3523" s="450"/>
      <c r="G3523" s="451"/>
    </row>
    <row r="3524" spans="1:7" x14ac:dyDescent="0.25">
      <c r="B3524" s="449"/>
      <c r="C3524" s="83" t="str">
        <f ca="1">IF(OFFSET(Zdroj!AL$16,A3521-1,0)=0,"",CONCATENATE("A",$A$2+3," - ",Zdroj!$AL$15))</f>
        <v/>
      </c>
      <c r="D3524" s="81" t="str">
        <f ca="1">IF(C3524="","",CONCATENATE(OFFSET(Zdroj!AL$16,A3521-1,0)," - ",OFFSET(Zdroj!BQ$16,A3521-1,0)))</f>
        <v/>
      </c>
      <c r="E3524" s="35" t="str">
        <f ca="1">IF(C3524="","",OFFSET(Zdroj!BR$16,A3521-1,0))</f>
        <v/>
      </c>
      <c r="F3524" s="450"/>
      <c r="G3524" s="451"/>
    </row>
    <row r="3525" spans="1:7" x14ac:dyDescent="0.25">
      <c r="B3525" s="449"/>
      <c r="C3525" s="83" t="str">
        <f ca="1">IF(OFFSET(Zdroj!AM$16,A3521-1,0)=0,"",CONCATENATE("A",$A$2+4," - ",Zdroj!$AM$15))</f>
        <v/>
      </c>
      <c r="D3525" s="81" t="str">
        <f ca="1">IF(C3525="","",CONCATENATE(OFFSET(Zdroj!AM$16,A3521-1,0)," - ",OFFSET(Zdroj!BS$16,A3521-1,0)))</f>
        <v/>
      </c>
      <c r="E3525" s="35" t="str">
        <f ca="1">IF(C3525="","",OFFSET(Zdroj!BT$16,A3521-1,0))</f>
        <v/>
      </c>
      <c r="F3525" s="450"/>
      <c r="G3525" s="451"/>
    </row>
    <row r="3526" spans="1:7" x14ac:dyDescent="0.25">
      <c r="B3526" s="449"/>
      <c r="C3526" s="83" t="str">
        <f ca="1">IF(OFFSET(Zdroj!AN$16,A3521-1,0)=0,"",CONCATENATE("A",$A$2+5," - ",Zdroj!$AN$15))</f>
        <v/>
      </c>
      <c r="D3526" s="81" t="str">
        <f ca="1">IF(C3526="","",CONCATENATE(OFFSET(Zdroj!AN$16,A3521-1,0)," - ",OFFSET(Zdroj!BU$16,A3521-1,0)))</f>
        <v/>
      </c>
      <c r="E3526" s="35" t="str">
        <f ca="1">IF(C3526="","",OFFSET(Zdroj!BV$16,A3521-1,0))</f>
        <v/>
      </c>
      <c r="F3526" s="450"/>
      <c r="G3526" s="451"/>
    </row>
    <row r="3527" spans="1:7" x14ac:dyDescent="0.25">
      <c r="B3527" s="449"/>
      <c r="C3527" s="83" t="str">
        <f ca="1">IF(OFFSET(Zdroj!AO$16,A3521-1,0)=0,"",CONCATENATE("B",$A$2," - ",Zdroj!$AO$15))</f>
        <v/>
      </c>
      <c r="D3527" s="81" t="str">
        <f ca="1">IF(C3527="","",CONCATENATE(OFFSET(Zdroj!AO$16,A3521-1,0)))</f>
        <v/>
      </c>
      <c r="E3527" s="35" t="str">
        <f ca="1">IF(C3527="","",OFFSET(Zdroj!AP$16,A3521-1,0))</f>
        <v/>
      </c>
      <c r="F3527" s="450" t="str">
        <f t="shared" ref="F3527" ca="1" si="822">IF(SUM(E3527:E3535)=0,"",SUM(E3527:E3535))</f>
        <v/>
      </c>
      <c r="G3527" s="451"/>
    </row>
    <row r="3528" spans="1:7" x14ac:dyDescent="0.25">
      <c r="B3528" s="449"/>
      <c r="C3528" s="83" t="str">
        <f ca="1">IF(OFFSET(Zdroj!AQ$16,A3521-1,0)=0,"",CONCATENATE("B",$A$2+1," - ",Zdroj!$AQ$15))</f>
        <v/>
      </c>
      <c r="D3528" s="81" t="str">
        <f ca="1">IF(C3528="","",CONCATENATE(OFFSET(Zdroj!AQ$16,A3521-1,0)))</f>
        <v/>
      </c>
      <c r="E3528" s="35" t="str">
        <f ca="1">IF(C3528="","",OFFSET(Zdroj!AR$16,A3521-1,0))</f>
        <v/>
      </c>
      <c r="F3528" s="450"/>
      <c r="G3528" s="451"/>
    </row>
    <row r="3529" spans="1:7" x14ac:dyDescent="0.25">
      <c r="B3529" s="449"/>
      <c r="C3529" s="83" t="str">
        <f ca="1">IF(OFFSET(Zdroj!AS$16,A3521-1,0)=0,"",CONCATENATE("B",$A$2+2," - ",Zdroj!$AS$15))</f>
        <v/>
      </c>
      <c r="D3529" s="81" t="str">
        <f ca="1">IF(C3529="","",CONCATENATE(OFFSET(Zdroj!AS$16,A3521-1,0)))</f>
        <v/>
      </c>
      <c r="E3529" s="35" t="str">
        <f ca="1">IF(C3529="","",OFFSET(Zdroj!AT$16,A3521-1,0))</f>
        <v/>
      </c>
      <c r="F3529" s="450"/>
      <c r="G3529" s="451"/>
    </row>
    <row r="3530" spans="1:7" x14ac:dyDescent="0.25">
      <c r="B3530" s="449"/>
      <c r="C3530" s="83" t="str">
        <f ca="1">IF(OFFSET(Zdroj!AU$16,A3521-1,0)=0,"",CONCATENATE("B",$A$2+3," - ",Zdroj!$AU$15))</f>
        <v/>
      </c>
      <c r="D3530" s="81" t="str">
        <f ca="1">IF(C3530="","",CONCATENATE(OFFSET(Zdroj!AU$16,A3521-1,0)))</f>
        <v/>
      </c>
      <c r="E3530" s="35" t="str">
        <f ca="1">IF(C3530="","",OFFSET(Zdroj!AV$16,A3521-1,0))</f>
        <v/>
      </c>
      <c r="F3530" s="450"/>
      <c r="G3530" s="451"/>
    </row>
    <row r="3531" spans="1:7" x14ac:dyDescent="0.25">
      <c r="B3531" s="449"/>
      <c r="C3531" s="83" t="str">
        <f ca="1">IF(OFFSET(Zdroj!AW$16,A3521-1,0)=0,"",CONCATENATE("B",$A$2+4," - ",Zdroj!$AW$15))</f>
        <v/>
      </c>
      <c r="D3531" s="81" t="str">
        <f ca="1">IF(C3531="","",CONCATENATE(OFFSET(Zdroj!AW$16,A3521-1,0)))</f>
        <v/>
      </c>
      <c r="E3531" s="35" t="str">
        <f ca="1">IF(C3531="","",OFFSET(Zdroj!AX$16,A3521-1,0))</f>
        <v/>
      </c>
      <c r="F3531" s="450"/>
      <c r="G3531" s="451"/>
    </row>
    <row r="3532" spans="1:7" x14ac:dyDescent="0.25">
      <c r="B3532" s="449"/>
      <c r="C3532" s="83" t="str">
        <f ca="1">IF(OFFSET(Zdroj!AY$16,A3521-1,0)=0,"",CONCATENATE("B",$A$2+5," - ",Zdroj!$AY$15))</f>
        <v/>
      </c>
      <c r="D3532" s="81" t="str">
        <f ca="1">IF(C3532="","",CONCATENATE(OFFSET(Zdroj!AY$16,A3521-1,0)))</f>
        <v/>
      </c>
      <c r="E3532" s="35" t="str">
        <f ca="1">IF(C3532="","",OFFSET(Zdroj!AZ$16,A3521-1,0))</f>
        <v/>
      </c>
      <c r="F3532" s="450"/>
      <c r="G3532" s="451"/>
    </row>
    <row r="3533" spans="1:7" x14ac:dyDescent="0.25">
      <c r="B3533" s="449"/>
      <c r="C3533" s="83" t="str">
        <f ca="1">IF(OFFSET(Zdroj!BA$16,A3521-1,0)=0,"",CONCATENATE("B",$A$2+6," - ",Zdroj!$BA$15))</f>
        <v/>
      </c>
      <c r="D3533" s="81" t="str">
        <f ca="1">IF(C3533="","",CONCATENATE(OFFSET(Zdroj!BA$16,A3521-1,0)))</f>
        <v/>
      </c>
      <c r="E3533" s="35" t="str">
        <f ca="1">IF(C3533="","",OFFSET(Zdroj!BB$16,A3521-1,0))</f>
        <v/>
      </c>
      <c r="F3533" s="450"/>
      <c r="G3533" s="451"/>
    </row>
    <row r="3534" spans="1:7" x14ac:dyDescent="0.25">
      <c r="B3534" s="449"/>
      <c r="C3534" s="83" t="str">
        <f ca="1">IF(OFFSET(Zdroj!BC$16,A3521-1,0)=0,"",CONCATENATE("B",$A$2+7," - ",Zdroj!$BC$15))</f>
        <v/>
      </c>
      <c r="D3534" s="81" t="str">
        <f ca="1">IF(C3534="","",CONCATENATE(OFFSET(Zdroj!BC$16,A3521-1,0)))</f>
        <v/>
      </c>
      <c r="E3534" s="35" t="str">
        <f ca="1">IF(C3534="","",OFFSET(Zdroj!BD$16,A3521-1,0))</f>
        <v/>
      </c>
      <c r="F3534" s="450"/>
      <c r="G3534" s="451"/>
    </row>
    <row r="3535" spans="1:7" x14ac:dyDescent="0.25">
      <c r="B3535" s="449"/>
      <c r="C3535" s="83" t="str">
        <f ca="1">IF(OFFSET(Zdroj!BE$16,A3521-1,0)=0,"",CONCATENATE("B",$A$2+8," - ",Zdroj!$BE$15))</f>
        <v/>
      </c>
      <c r="D3535" s="81" t="str">
        <f ca="1">IF(C3535="","",CONCATENATE(OFFSET(Zdroj!BE$16,A3521-1,0)))</f>
        <v/>
      </c>
      <c r="E3535" s="35" t="str">
        <f ca="1">IF(C3535="","",OFFSET(Zdroj!BF$16,A3521-1,0))</f>
        <v/>
      </c>
      <c r="F3535" s="450"/>
      <c r="G3535" s="451"/>
    </row>
    <row r="3536" spans="1:7" x14ac:dyDescent="0.25">
      <c r="B3536" s="449"/>
      <c r="C3536" s="83" t="str">
        <f ca="1">IF(OFFSET(Zdroj!BG$16,A3521-1,0)=0,"",CONCATENATE("C",$A$2," - ",Zdroj!$BG$15))</f>
        <v/>
      </c>
      <c r="D3536" s="81" t="str">
        <f ca="1">IF(C3536="","",CONCATENATE(OFFSET(Zdroj!BG$16,A3521-1,0)))</f>
        <v/>
      </c>
      <c r="E3536" s="35" t="str">
        <f ca="1">IF(C3536="","",OFFSET(Zdroj!BH$16,A3521-1,0))</f>
        <v/>
      </c>
      <c r="F3536" s="450" t="str">
        <f t="shared" ref="F3536" ca="1" si="823">IF(SUM(E3536:E3537)=0,"",SUM(E3536:E3537))</f>
        <v/>
      </c>
      <c r="G3536" s="451"/>
    </row>
    <row r="3537" spans="1:7" x14ac:dyDescent="0.25">
      <c r="B3537" s="449"/>
      <c r="C3537" s="83" t="str">
        <f ca="1">IF(OFFSET(Zdroj!BI$16,A3521-1,0)=0,"",CONCATENATE("C",$A$2+1," - ",Zdroj!$BI$15))</f>
        <v/>
      </c>
      <c r="D3537" s="81" t="str">
        <f ca="1">IF(C3537="","",CONCATENATE(OFFSET(Zdroj!BI$16,A3521-1,0)))</f>
        <v/>
      </c>
      <c r="E3537" s="35" t="str">
        <f ca="1">IF(C3537="","",OFFSET(Zdroj!BJ$16,A3521-1,0))</f>
        <v/>
      </c>
      <c r="F3537" s="450"/>
      <c r="G3537" s="451"/>
    </row>
    <row r="3538" spans="1:7" x14ac:dyDescent="0.25">
      <c r="A3538">
        <f>SUM((ROW()+15)/17)</f>
        <v>209</v>
      </c>
      <c r="B3538" s="449" t="str">
        <f ca="1">IF(OFFSET(Zdroj!$B$16,A3538-1,0)&gt;0,CONCATENATE(A3538,"
","___ ","
",OFFSET(Zdroj!$B$16,A3538-1,0)),"")</f>
        <v/>
      </c>
      <c r="C3538" s="83" t="str">
        <f ca="1">IF(OFFSET(Zdroj!AI$16,A3538-1,0)=0,"",CONCATENATE("A",$A$2," - ",Zdroj!$AI$15))</f>
        <v/>
      </c>
      <c r="D3538" s="81" t="str">
        <f ca="1">IF(C3538="","",CONCATENATE(OFFSET(Zdroj!AI$16,A3538-1,0)," - ",OFFSET(Zdroj!BK$16,A3538-1,0)))</f>
        <v/>
      </c>
      <c r="E3538" s="35" t="str">
        <f ca="1">IF(C3538="","",OFFSET(Zdroj!BL$16,A3538-1,0))</f>
        <v/>
      </c>
      <c r="F3538" s="450" t="str">
        <f t="shared" ref="F3538" ca="1" si="824">IF(SUM(E3538:E3543)=0,"",SUM(E3538:E3543))</f>
        <v/>
      </c>
      <c r="G3538" s="451" t="str">
        <f t="shared" ref="G3538" ca="1" si="825">IF(SUM(E3538:E3554)=0,"",SUM(E3538:E3554))</f>
        <v/>
      </c>
    </row>
    <row r="3539" spans="1:7" x14ac:dyDescent="0.25">
      <c r="B3539" s="449"/>
      <c r="C3539" s="83" t="str">
        <f ca="1">IF(OFFSET(Zdroj!AJ$16,A3538-1,0)=0,"",CONCATENATE("A",$A$2+1," - ",Zdroj!$AJ$15))</f>
        <v/>
      </c>
      <c r="D3539" s="81" t="str">
        <f ca="1">IF(C3539="","",CONCATENATE(OFFSET(Zdroj!AJ$16,A3538-1,0)," - ",OFFSET(Zdroj!BM$16,A3538-1,0)))</f>
        <v/>
      </c>
      <c r="E3539" s="35" t="str">
        <f ca="1">IF(C3539="","",OFFSET(Zdroj!BN$16,A3538-1,0))</f>
        <v/>
      </c>
      <c r="F3539" s="450"/>
      <c r="G3539" s="451"/>
    </row>
    <row r="3540" spans="1:7" x14ac:dyDescent="0.25">
      <c r="B3540" s="449"/>
      <c r="C3540" s="83" t="str">
        <f ca="1">IF(OFFSET(Zdroj!AK$16,A3538-1,0)=0,"",CONCATENATE("A",$A$2+2," - ",Zdroj!$AK$15))</f>
        <v/>
      </c>
      <c r="D3540" s="81" t="str">
        <f ca="1">IF(C3540="","",CONCATENATE(OFFSET(Zdroj!AK$16,A3538-1,0)," - ",OFFSET(Zdroj!BO$16,A3538-1,0)))</f>
        <v/>
      </c>
      <c r="E3540" s="35" t="str">
        <f ca="1">IF(C3540="","",OFFSET(Zdroj!BP$16,A3538-1,0))</f>
        <v/>
      </c>
      <c r="F3540" s="450"/>
      <c r="G3540" s="451"/>
    </row>
    <row r="3541" spans="1:7" x14ac:dyDescent="0.25">
      <c r="B3541" s="449"/>
      <c r="C3541" s="83" t="str">
        <f ca="1">IF(OFFSET(Zdroj!AL$16,A3538-1,0)=0,"",CONCATENATE("A",$A$2+3," - ",Zdroj!$AL$15))</f>
        <v/>
      </c>
      <c r="D3541" s="81" t="str">
        <f ca="1">IF(C3541="","",CONCATENATE(OFFSET(Zdroj!AL$16,A3538-1,0)," - ",OFFSET(Zdroj!BQ$16,A3538-1,0)))</f>
        <v/>
      </c>
      <c r="E3541" s="35" t="str">
        <f ca="1">IF(C3541="","",OFFSET(Zdroj!BR$16,A3538-1,0))</f>
        <v/>
      </c>
      <c r="F3541" s="450"/>
      <c r="G3541" s="451"/>
    </row>
    <row r="3542" spans="1:7" x14ac:dyDescent="0.25">
      <c r="B3542" s="449"/>
      <c r="C3542" s="83" t="str">
        <f ca="1">IF(OFFSET(Zdroj!AM$16,A3538-1,0)=0,"",CONCATENATE("A",$A$2+4," - ",Zdroj!$AM$15))</f>
        <v/>
      </c>
      <c r="D3542" s="81" t="str">
        <f ca="1">IF(C3542="","",CONCATENATE(OFFSET(Zdroj!AM$16,A3538-1,0)," - ",OFFSET(Zdroj!BS$16,A3538-1,0)))</f>
        <v/>
      </c>
      <c r="E3542" s="35" t="str">
        <f ca="1">IF(C3542="","",OFFSET(Zdroj!BT$16,A3538-1,0))</f>
        <v/>
      </c>
      <c r="F3542" s="450"/>
      <c r="G3542" s="451"/>
    </row>
    <row r="3543" spans="1:7" x14ac:dyDescent="0.25">
      <c r="B3543" s="449"/>
      <c r="C3543" s="83" t="str">
        <f ca="1">IF(OFFSET(Zdroj!AN$16,A3538-1,0)=0,"",CONCATENATE("A",$A$2+5," - ",Zdroj!$AN$15))</f>
        <v/>
      </c>
      <c r="D3543" s="81" t="str">
        <f ca="1">IF(C3543="","",CONCATENATE(OFFSET(Zdroj!AN$16,A3538-1,0)," - ",OFFSET(Zdroj!BU$16,A3538-1,0)))</f>
        <v/>
      </c>
      <c r="E3543" s="35" t="str">
        <f ca="1">IF(C3543="","",OFFSET(Zdroj!BV$16,A3538-1,0))</f>
        <v/>
      </c>
      <c r="F3543" s="450"/>
      <c r="G3543" s="451"/>
    </row>
    <row r="3544" spans="1:7" x14ac:dyDescent="0.25">
      <c r="B3544" s="449"/>
      <c r="C3544" s="83" t="str">
        <f ca="1">IF(OFFSET(Zdroj!AO$16,A3538-1,0)=0,"",CONCATENATE("B",$A$2," - ",Zdroj!$AO$15))</f>
        <v/>
      </c>
      <c r="D3544" s="81" t="str">
        <f ca="1">IF(C3544="","",CONCATENATE(OFFSET(Zdroj!AO$16,A3538-1,0)))</f>
        <v/>
      </c>
      <c r="E3544" s="35" t="str">
        <f ca="1">IF(C3544="","",OFFSET(Zdroj!AP$16,A3538-1,0))</f>
        <v/>
      </c>
      <c r="F3544" s="450" t="str">
        <f t="shared" ref="F3544" ca="1" si="826">IF(SUM(E3544:E3552)=0,"",SUM(E3544:E3552))</f>
        <v/>
      </c>
      <c r="G3544" s="451"/>
    </row>
    <row r="3545" spans="1:7" x14ac:dyDescent="0.25">
      <c r="B3545" s="449"/>
      <c r="C3545" s="83" t="str">
        <f ca="1">IF(OFFSET(Zdroj!AQ$16,A3538-1,0)=0,"",CONCATENATE("B",$A$2+1," - ",Zdroj!$AQ$15))</f>
        <v/>
      </c>
      <c r="D3545" s="81" t="str">
        <f ca="1">IF(C3545="","",CONCATENATE(OFFSET(Zdroj!AQ$16,A3538-1,0)))</f>
        <v/>
      </c>
      <c r="E3545" s="35" t="str">
        <f ca="1">IF(C3545="","",OFFSET(Zdroj!AR$16,A3538-1,0))</f>
        <v/>
      </c>
      <c r="F3545" s="450"/>
      <c r="G3545" s="451"/>
    </row>
    <row r="3546" spans="1:7" x14ac:dyDescent="0.25">
      <c r="B3546" s="449"/>
      <c r="C3546" s="83" t="str">
        <f ca="1">IF(OFFSET(Zdroj!AS$16,A3538-1,0)=0,"",CONCATENATE("B",$A$2+2," - ",Zdroj!$AS$15))</f>
        <v/>
      </c>
      <c r="D3546" s="81" t="str">
        <f ca="1">IF(C3546="","",CONCATENATE(OFFSET(Zdroj!AS$16,A3538-1,0)))</f>
        <v/>
      </c>
      <c r="E3546" s="35" t="str">
        <f ca="1">IF(C3546="","",OFFSET(Zdroj!AT$16,A3538-1,0))</f>
        <v/>
      </c>
      <c r="F3546" s="450"/>
      <c r="G3546" s="451"/>
    </row>
    <row r="3547" spans="1:7" x14ac:dyDescent="0.25">
      <c r="B3547" s="449"/>
      <c r="C3547" s="83" t="str">
        <f ca="1">IF(OFFSET(Zdroj!AU$16,A3538-1,0)=0,"",CONCATENATE("B",$A$2+3," - ",Zdroj!$AU$15))</f>
        <v/>
      </c>
      <c r="D3547" s="81" t="str">
        <f ca="1">IF(C3547="","",CONCATENATE(OFFSET(Zdroj!AU$16,A3538-1,0)))</f>
        <v/>
      </c>
      <c r="E3547" s="35" t="str">
        <f ca="1">IF(C3547="","",OFFSET(Zdroj!AV$16,A3538-1,0))</f>
        <v/>
      </c>
      <c r="F3547" s="450"/>
      <c r="G3547" s="451"/>
    </row>
    <row r="3548" spans="1:7" x14ac:dyDescent="0.25">
      <c r="B3548" s="449"/>
      <c r="C3548" s="83" t="str">
        <f ca="1">IF(OFFSET(Zdroj!AW$16,A3538-1,0)=0,"",CONCATENATE("B",$A$2+4," - ",Zdroj!$AW$15))</f>
        <v/>
      </c>
      <c r="D3548" s="81" t="str">
        <f ca="1">IF(C3548="","",CONCATENATE(OFFSET(Zdroj!AW$16,A3538-1,0)))</f>
        <v/>
      </c>
      <c r="E3548" s="35" t="str">
        <f ca="1">IF(C3548="","",OFFSET(Zdroj!AX$16,A3538-1,0))</f>
        <v/>
      </c>
      <c r="F3548" s="450"/>
      <c r="G3548" s="451"/>
    </row>
    <row r="3549" spans="1:7" x14ac:dyDescent="0.25">
      <c r="B3549" s="449"/>
      <c r="C3549" s="83" t="str">
        <f ca="1">IF(OFFSET(Zdroj!AY$16,A3538-1,0)=0,"",CONCATENATE("B",$A$2+5," - ",Zdroj!$AY$15))</f>
        <v/>
      </c>
      <c r="D3549" s="81" t="str">
        <f ca="1">IF(C3549="","",CONCATENATE(OFFSET(Zdroj!AY$16,A3538-1,0)))</f>
        <v/>
      </c>
      <c r="E3549" s="35" t="str">
        <f ca="1">IF(C3549="","",OFFSET(Zdroj!AZ$16,A3538-1,0))</f>
        <v/>
      </c>
      <c r="F3549" s="450"/>
      <c r="G3549" s="451"/>
    </row>
    <row r="3550" spans="1:7" x14ac:dyDescent="0.25">
      <c r="B3550" s="449"/>
      <c r="C3550" s="83" t="str">
        <f ca="1">IF(OFFSET(Zdroj!BA$16,A3538-1,0)=0,"",CONCATENATE("B",$A$2+6," - ",Zdroj!$BA$15))</f>
        <v/>
      </c>
      <c r="D3550" s="81" t="str">
        <f ca="1">IF(C3550="","",CONCATENATE(OFFSET(Zdroj!BA$16,A3538-1,0)))</f>
        <v/>
      </c>
      <c r="E3550" s="35" t="str">
        <f ca="1">IF(C3550="","",OFFSET(Zdroj!BB$16,A3538-1,0))</f>
        <v/>
      </c>
      <c r="F3550" s="450"/>
      <c r="G3550" s="451"/>
    </row>
    <row r="3551" spans="1:7" x14ac:dyDescent="0.25">
      <c r="B3551" s="449"/>
      <c r="C3551" s="83" t="str">
        <f ca="1">IF(OFFSET(Zdroj!BC$16,A3538-1,0)=0,"",CONCATENATE("B",$A$2+7," - ",Zdroj!$BC$15))</f>
        <v/>
      </c>
      <c r="D3551" s="81" t="str">
        <f ca="1">IF(C3551="","",CONCATENATE(OFFSET(Zdroj!BC$16,A3538-1,0)))</f>
        <v/>
      </c>
      <c r="E3551" s="35" t="str">
        <f ca="1">IF(C3551="","",OFFSET(Zdroj!BD$16,A3538-1,0))</f>
        <v/>
      </c>
      <c r="F3551" s="450"/>
      <c r="G3551" s="451"/>
    </row>
    <row r="3552" spans="1:7" x14ac:dyDescent="0.25">
      <c r="B3552" s="449"/>
      <c r="C3552" s="83" t="str">
        <f ca="1">IF(OFFSET(Zdroj!BE$16,A3538-1,0)=0,"",CONCATENATE("B",$A$2+8," - ",Zdroj!$BE$15))</f>
        <v/>
      </c>
      <c r="D3552" s="81" t="str">
        <f ca="1">IF(C3552="","",CONCATENATE(OFFSET(Zdroj!BE$16,A3538-1,0)))</f>
        <v/>
      </c>
      <c r="E3552" s="35" t="str">
        <f ca="1">IF(C3552="","",OFFSET(Zdroj!BF$16,A3538-1,0))</f>
        <v/>
      </c>
      <c r="F3552" s="450"/>
      <c r="G3552" s="451"/>
    </row>
    <row r="3553" spans="1:7" x14ac:dyDescent="0.25">
      <c r="B3553" s="449"/>
      <c r="C3553" s="83" t="str">
        <f ca="1">IF(OFFSET(Zdroj!BG$16,A3538-1,0)=0,"",CONCATENATE("C",$A$2," - ",Zdroj!$BG$15))</f>
        <v/>
      </c>
      <c r="D3553" s="81" t="str">
        <f ca="1">IF(C3553="","",CONCATENATE(OFFSET(Zdroj!BG$16,A3538-1,0)))</f>
        <v/>
      </c>
      <c r="E3553" s="35" t="str">
        <f ca="1">IF(C3553="","",OFFSET(Zdroj!BH$16,A3538-1,0))</f>
        <v/>
      </c>
      <c r="F3553" s="450" t="str">
        <f t="shared" ref="F3553" ca="1" si="827">IF(SUM(E3553:E3554)=0,"",SUM(E3553:E3554))</f>
        <v/>
      </c>
      <c r="G3553" s="451"/>
    </row>
    <row r="3554" spans="1:7" x14ac:dyDescent="0.25">
      <c r="B3554" s="449"/>
      <c r="C3554" s="83" t="str">
        <f ca="1">IF(OFFSET(Zdroj!BI$16,A3538-1,0)=0,"",CONCATENATE("C",$A$2+1," - ",Zdroj!$BI$15))</f>
        <v/>
      </c>
      <c r="D3554" s="81" t="str">
        <f ca="1">IF(C3554="","",CONCATENATE(OFFSET(Zdroj!BI$16,A3538-1,0)))</f>
        <v/>
      </c>
      <c r="E3554" s="35" t="str">
        <f ca="1">IF(C3554="","",OFFSET(Zdroj!BJ$16,A3538-1,0))</f>
        <v/>
      </c>
      <c r="F3554" s="450"/>
      <c r="G3554" s="451"/>
    </row>
    <row r="3555" spans="1:7" x14ac:dyDescent="0.25">
      <c r="A3555">
        <f>SUM((ROW()+15)/17)</f>
        <v>210</v>
      </c>
      <c r="B3555" s="449" t="str">
        <f ca="1">IF(OFFSET(Zdroj!$B$16,A3555-1,0)&gt;0,CONCATENATE(A3555,"
","___ ","
",OFFSET(Zdroj!$B$16,A3555-1,0)),"")</f>
        <v/>
      </c>
      <c r="C3555" s="83" t="str">
        <f ca="1">IF(OFFSET(Zdroj!AI$16,A3555-1,0)=0,"",CONCATENATE("A",$A$2," - ",Zdroj!$AI$15))</f>
        <v/>
      </c>
      <c r="D3555" s="81" t="str">
        <f ca="1">IF(C3555="","",CONCATENATE(OFFSET(Zdroj!AI$16,A3555-1,0)," - ",OFFSET(Zdroj!BK$16,A3555-1,0)))</f>
        <v/>
      </c>
      <c r="E3555" s="35" t="str">
        <f ca="1">IF(C3555="","",OFFSET(Zdroj!BL$16,A3555-1,0))</f>
        <v/>
      </c>
      <c r="F3555" s="450" t="str">
        <f t="shared" ref="F3555" ca="1" si="828">IF(SUM(E3555:E3560)=0,"",SUM(E3555:E3560))</f>
        <v/>
      </c>
      <c r="G3555" s="451" t="str">
        <f t="shared" ref="G3555" ca="1" si="829">IF(SUM(E3555:E3571)=0,"",SUM(E3555:E3571))</f>
        <v/>
      </c>
    </row>
    <row r="3556" spans="1:7" x14ac:dyDescent="0.25">
      <c r="B3556" s="449"/>
      <c r="C3556" s="83" t="str">
        <f ca="1">IF(OFFSET(Zdroj!AJ$16,A3555-1,0)=0,"",CONCATENATE("A",$A$2+1," - ",Zdroj!$AJ$15))</f>
        <v/>
      </c>
      <c r="D3556" s="81" t="str">
        <f ca="1">IF(C3556="","",CONCATENATE(OFFSET(Zdroj!AJ$16,A3555-1,0)," - ",OFFSET(Zdroj!BM$16,A3555-1,0)))</f>
        <v/>
      </c>
      <c r="E3556" s="35" t="str">
        <f ca="1">IF(C3556="","",OFFSET(Zdroj!BN$16,A3555-1,0))</f>
        <v/>
      </c>
      <c r="F3556" s="450"/>
      <c r="G3556" s="451"/>
    </row>
    <row r="3557" spans="1:7" x14ac:dyDescent="0.25">
      <c r="B3557" s="449"/>
      <c r="C3557" s="83" t="str">
        <f ca="1">IF(OFFSET(Zdroj!AK$16,A3555-1,0)=0,"",CONCATENATE("A",$A$2+2," - ",Zdroj!$AK$15))</f>
        <v/>
      </c>
      <c r="D3557" s="81" t="str">
        <f ca="1">IF(C3557="","",CONCATENATE(OFFSET(Zdroj!AK$16,A3555-1,0)," - ",OFFSET(Zdroj!BO$16,A3555-1,0)))</f>
        <v/>
      </c>
      <c r="E3557" s="35" t="str">
        <f ca="1">IF(C3557="","",OFFSET(Zdroj!BP$16,A3555-1,0))</f>
        <v/>
      </c>
      <c r="F3557" s="450"/>
      <c r="G3557" s="451"/>
    </row>
    <row r="3558" spans="1:7" x14ac:dyDescent="0.25">
      <c r="B3558" s="449"/>
      <c r="C3558" s="83" t="str">
        <f ca="1">IF(OFFSET(Zdroj!AL$16,A3555-1,0)=0,"",CONCATENATE("A",$A$2+3," - ",Zdroj!$AL$15))</f>
        <v/>
      </c>
      <c r="D3558" s="81" t="str">
        <f ca="1">IF(C3558="","",CONCATENATE(OFFSET(Zdroj!AL$16,A3555-1,0)," - ",OFFSET(Zdroj!BQ$16,A3555-1,0)))</f>
        <v/>
      </c>
      <c r="E3558" s="35" t="str">
        <f ca="1">IF(C3558="","",OFFSET(Zdroj!BR$16,A3555-1,0))</f>
        <v/>
      </c>
      <c r="F3558" s="450"/>
      <c r="G3558" s="451"/>
    </row>
    <row r="3559" spans="1:7" x14ac:dyDescent="0.25">
      <c r="B3559" s="449"/>
      <c r="C3559" s="83" t="str">
        <f ca="1">IF(OFFSET(Zdroj!AM$16,A3555-1,0)=0,"",CONCATENATE("A",$A$2+4," - ",Zdroj!$AM$15))</f>
        <v/>
      </c>
      <c r="D3559" s="81" t="str">
        <f ca="1">IF(C3559="","",CONCATENATE(OFFSET(Zdroj!AM$16,A3555-1,0)," - ",OFFSET(Zdroj!BS$16,A3555-1,0)))</f>
        <v/>
      </c>
      <c r="E3559" s="35" t="str">
        <f ca="1">IF(C3559="","",OFFSET(Zdroj!BT$16,A3555-1,0))</f>
        <v/>
      </c>
      <c r="F3559" s="450"/>
      <c r="G3559" s="451"/>
    </row>
    <row r="3560" spans="1:7" x14ac:dyDescent="0.25">
      <c r="B3560" s="449"/>
      <c r="C3560" s="83" t="str">
        <f ca="1">IF(OFFSET(Zdroj!AN$16,A3555-1,0)=0,"",CONCATENATE("A",$A$2+5," - ",Zdroj!$AN$15))</f>
        <v/>
      </c>
      <c r="D3560" s="81" t="str">
        <f ca="1">IF(C3560="","",CONCATENATE(OFFSET(Zdroj!AN$16,A3555-1,0)," - ",OFFSET(Zdroj!BU$16,A3555-1,0)))</f>
        <v/>
      </c>
      <c r="E3560" s="35" t="str">
        <f ca="1">IF(C3560="","",OFFSET(Zdroj!BV$16,A3555-1,0))</f>
        <v/>
      </c>
      <c r="F3560" s="450"/>
      <c r="G3560" s="451"/>
    </row>
    <row r="3561" spans="1:7" x14ac:dyDescent="0.25">
      <c r="B3561" s="449"/>
      <c r="C3561" s="83" t="str">
        <f ca="1">IF(OFFSET(Zdroj!AO$16,A3555-1,0)=0,"",CONCATENATE("B",$A$2," - ",Zdroj!$AO$15))</f>
        <v/>
      </c>
      <c r="D3561" s="81" t="str">
        <f ca="1">IF(C3561="","",CONCATENATE(OFFSET(Zdroj!AO$16,A3555-1,0)))</f>
        <v/>
      </c>
      <c r="E3561" s="35" t="str">
        <f ca="1">IF(C3561="","",OFFSET(Zdroj!AP$16,A3555-1,0))</f>
        <v/>
      </c>
      <c r="F3561" s="450" t="str">
        <f t="shared" ref="F3561" ca="1" si="830">IF(SUM(E3561:E3569)=0,"",SUM(E3561:E3569))</f>
        <v/>
      </c>
      <c r="G3561" s="451"/>
    </row>
    <row r="3562" spans="1:7" x14ac:dyDescent="0.25">
      <c r="B3562" s="449"/>
      <c r="C3562" s="83" t="str">
        <f ca="1">IF(OFFSET(Zdroj!AQ$16,A3555-1,0)=0,"",CONCATENATE("B",$A$2+1," - ",Zdroj!$AQ$15))</f>
        <v/>
      </c>
      <c r="D3562" s="81" t="str">
        <f ca="1">IF(C3562="","",CONCATENATE(OFFSET(Zdroj!AQ$16,A3555-1,0)))</f>
        <v/>
      </c>
      <c r="E3562" s="35" t="str">
        <f ca="1">IF(C3562="","",OFFSET(Zdroj!AR$16,A3555-1,0))</f>
        <v/>
      </c>
      <c r="F3562" s="450"/>
      <c r="G3562" s="451"/>
    </row>
    <row r="3563" spans="1:7" x14ac:dyDescent="0.25">
      <c r="B3563" s="449"/>
      <c r="C3563" s="83" t="str">
        <f ca="1">IF(OFFSET(Zdroj!AS$16,A3555-1,0)=0,"",CONCATENATE("B",$A$2+2," - ",Zdroj!$AS$15))</f>
        <v/>
      </c>
      <c r="D3563" s="81" t="str">
        <f ca="1">IF(C3563="","",CONCATENATE(OFFSET(Zdroj!AS$16,A3555-1,0)))</f>
        <v/>
      </c>
      <c r="E3563" s="35" t="str">
        <f ca="1">IF(C3563="","",OFFSET(Zdroj!AT$16,A3555-1,0))</f>
        <v/>
      </c>
      <c r="F3563" s="450"/>
      <c r="G3563" s="451"/>
    </row>
    <row r="3564" spans="1:7" x14ac:dyDescent="0.25">
      <c r="B3564" s="449"/>
      <c r="C3564" s="83" t="str">
        <f ca="1">IF(OFFSET(Zdroj!AU$16,A3555-1,0)=0,"",CONCATENATE("B",$A$2+3," - ",Zdroj!$AU$15))</f>
        <v/>
      </c>
      <c r="D3564" s="81" t="str">
        <f ca="1">IF(C3564="","",CONCATENATE(OFFSET(Zdroj!AU$16,A3555-1,0)))</f>
        <v/>
      </c>
      <c r="E3564" s="35" t="str">
        <f ca="1">IF(C3564="","",OFFSET(Zdroj!AV$16,A3555-1,0))</f>
        <v/>
      </c>
      <c r="F3564" s="450"/>
      <c r="G3564" s="451"/>
    </row>
    <row r="3565" spans="1:7" x14ac:dyDescent="0.25">
      <c r="B3565" s="449"/>
      <c r="C3565" s="83" t="str">
        <f ca="1">IF(OFFSET(Zdroj!AW$16,A3555-1,0)=0,"",CONCATENATE("B",$A$2+4," - ",Zdroj!$AW$15))</f>
        <v/>
      </c>
      <c r="D3565" s="81" t="str">
        <f ca="1">IF(C3565="","",CONCATENATE(OFFSET(Zdroj!AW$16,A3555-1,0)))</f>
        <v/>
      </c>
      <c r="E3565" s="35" t="str">
        <f ca="1">IF(C3565="","",OFFSET(Zdroj!AX$16,A3555-1,0))</f>
        <v/>
      </c>
      <c r="F3565" s="450"/>
      <c r="G3565" s="451"/>
    </row>
    <row r="3566" spans="1:7" x14ac:dyDescent="0.25">
      <c r="B3566" s="449"/>
      <c r="C3566" s="83" t="str">
        <f ca="1">IF(OFFSET(Zdroj!AY$16,A3555-1,0)=0,"",CONCATENATE("B",$A$2+5," - ",Zdroj!$AY$15))</f>
        <v/>
      </c>
      <c r="D3566" s="81" t="str">
        <f ca="1">IF(C3566="","",CONCATENATE(OFFSET(Zdroj!AY$16,A3555-1,0)))</f>
        <v/>
      </c>
      <c r="E3566" s="35" t="str">
        <f ca="1">IF(C3566="","",OFFSET(Zdroj!AZ$16,A3555-1,0))</f>
        <v/>
      </c>
      <c r="F3566" s="450"/>
      <c r="G3566" s="451"/>
    </row>
    <row r="3567" spans="1:7" x14ac:dyDescent="0.25">
      <c r="B3567" s="449"/>
      <c r="C3567" s="83" t="str">
        <f ca="1">IF(OFFSET(Zdroj!BA$16,A3555-1,0)=0,"",CONCATENATE("B",$A$2+6," - ",Zdroj!$BA$15))</f>
        <v/>
      </c>
      <c r="D3567" s="81" t="str">
        <f ca="1">IF(C3567="","",CONCATENATE(OFFSET(Zdroj!BA$16,A3555-1,0)))</f>
        <v/>
      </c>
      <c r="E3567" s="35" t="str">
        <f ca="1">IF(C3567="","",OFFSET(Zdroj!BB$16,A3555-1,0))</f>
        <v/>
      </c>
      <c r="F3567" s="450"/>
      <c r="G3567" s="451"/>
    </row>
    <row r="3568" spans="1:7" x14ac:dyDescent="0.25">
      <c r="B3568" s="449"/>
      <c r="C3568" s="83" t="str">
        <f ca="1">IF(OFFSET(Zdroj!BC$16,A3555-1,0)=0,"",CONCATENATE("B",$A$2+7," - ",Zdroj!$BC$15))</f>
        <v/>
      </c>
      <c r="D3568" s="81" t="str">
        <f ca="1">IF(C3568="","",CONCATENATE(OFFSET(Zdroj!BC$16,A3555-1,0)))</f>
        <v/>
      </c>
      <c r="E3568" s="35" t="str">
        <f ca="1">IF(C3568="","",OFFSET(Zdroj!BD$16,A3555-1,0))</f>
        <v/>
      </c>
      <c r="F3568" s="450"/>
      <c r="G3568" s="451"/>
    </row>
    <row r="3569" spans="1:7" x14ac:dyDescent="0.25">
      <c r="B3569" s="449"/>
      <c r="C3569" s="83" t="str">
        <f ca="1">IF(OFFSET(Zdroj!BE$16,A3555-1,0)=0,"",CONCATENATE("B",$A$2+8," - ",Zdroj!$BE$15))</f>
        <v/>
      </c>
      <c r="D3569" s="81" t="str">
        <f ca="1">IF(C3569="","",CONCATENATE(OFFSET(Zdroj!BE$16,A3555-1,0)))</f>
        <v/>
      </c>
      <c r="E3569" s="35" t="str">
        <f ca="1">IF(C3569="","",OFFSET(Zdroj!BF$16,A3555-1,0))</f>
        <v/>
      </c>
      <c r="F3569" s="450"/>
      <c r="G3569" s="451"/>
    </row>
    <row r="3570" spans="1:7" x14ac:dyDescent="0.25">
      <c r="B3570" s="449"/>
      <c r="C3570" s="83" t="str">
        <f ca="1">IF(OFFSET(Zdroj!BG$16,A3555-1,0)=0,"",CONCATENATE("C",$A$2," - ",Zdroj!$BG$15))</f>
        <v/>
      </c>
      <c r="D3570" s="81" t="str">
        <f ca="1">IF(C3570="","",CONCATENATE(OFFSET(Zdroj!BG$16,A3555-1,0)))</f>
        <v/>
      </c>
      <c r="E3570" s="35" t="str">
        <f ca="1">IF(C3570="","",OFFSET(Zdroj!BH$16,A3555-1,0))</f>
        <v/>
      </c>
      <c r="F3570" s="450" t="str">
        <f t="shared" ref="F3570" ca="1" si="831">IF(SUM(E3570:E3571)=0,"",SUM(E3570:E3571))</f>
        <v/>
      </c>
      <c r="G3570" s="451"/>
    </row>
    <row r="3571" spans="1:7" x14ac:dyDescent="0.25">
      <c r="B3571" s="449"/>
      <c r="C3571" s="83" t="str">
        <f ca="1">IF(OFFSET(Zdroj!BI$16,A3555-1,0)=0,"",CONCATENATE("C",$A$2+1," - ",Zdroj!$BI$15))</f>
        <v/>
      </c>
      <c r="D3571" s="81" t="str">
        <f ca="1">IF(C3571="","",CONCATENATE(OFFSET(Zdroj!BI$16,A3555-1,0)))</f>
        <v/>
      </c>
      <c r="E3571" s="35" t="str">
        <f ca="1">IF(C3571="","",OFFSET(Zdroj!BJ$16,A3555-1,0))</f>
        <v/>
      </c>
      <c r="F3571" s="450"/>
      <c r="G3571" s="451"/>
    </row>
    <row r="3572" spans="1:7" x14ac:dyDescent="0.25">
      <c r="A3572">
        <f>SUM((ROW()+15)/17)</f>
        <v>211</v>
      </c>
      <c r="B3572" s="449" t="str">
        <f ca="1">IF(OFFSET(Zdroj!$B$16,A3572-1,0)&gt;0,CONCATENATE(A3572,"
","___ ","
",OFFSET(Zdroj!$B$16,A3572-1,0)),"")</f>
        <v/>
      </c>
      <c r="C3572" s="83" t="str">
        <f ca="1">IF(OFFSET(Zdroj!AI$16,A3572-1,0)=0,"",CONCATENATE("A",$A$2," - ",Zdroj!$AI$15))</f>
        <v/>
      </c>
      <c r="D3572" s="81" t="str">
        <f ca="1">IF(C3572="","",CONCATENATE(OFFSET(Zdroj!AI$16,A3572-1,0)," - ",OFFSET(Zdroj!BK$16,A3572-1,0)))</f>
        <v/>
      </c>
      <c r="E3572" s="35" t="str">
        <f ca="1">IF(C3572="","",OFFSET(Zdroj!BL$16,A3572-1,0))</f>
        <v/>
      </c>
      <c r="F3572" s="450" t="str">
        <f t="shared" ref="F3572" ca="1" si="832">IF(SUM(E3572:E3577)=0,"",SUM(E3572:E3577))</f>
        <v/>
      </c>
      <c r="G3572" s="451" t="str">
        <f t="shared" ref="G3572" ca="1" si="833">IF(SUM(E3572:E3588)=0,"",SUM(E3572:E3588))</f>
        <v/>
      </c>
    </row>
    <row r="3573" spans="1:7" x14ac:dyDescent="0.25">
      <c r="B3573" s="449"/>
      <c r="C3573" s="83" t="str">
        <f ca="1">IF(OFFSET(Zdroj!AJ$16,A3572-1,0)=0,"",CONCATENATE("A",$A$2+1," - ",Zdroj!$AJ$15))</f>
        <v/>
      </c>
      <c r="D3573" s="81" t="str">
        <f ca="1">IF(C3573="","",CONCATENATE(OFFSET(Zdroj!AJ$16,A3572-1,0)," - ",OFFSET(Zdroj!BM$16,A3572-1,0)))</f>
        <v/>
      </c>
      <c r="E3573" s="35" t="str">
        <f ca="1">IF(C3573="","",OFFSET(Zdroj!BN$16,A3572-1,0))</f>
        <v/>
      </c>
      <c r="F3573" s="450"/>
      <c r="G3573" s="451"/>
    </row>
    <row r="3574" spans="1:7" x14ac:dyDescent="0.25">
      <c r="B3574" s="449"/>
      <c r="C3574" s="83" t="str">
        <f ca="1">IF(OFFSET(Zdroj!AK$16,A3572-1,0)=0,"",CONCATENATE("A",$A$2+2," - ",Zdroj!$AK$15))</f>
        <v/>
      </c>
      <c r="D3574" s="81" t="str">
        <f ca="1">IF(C3574="","",CONCATENATE(OFFSET(Zdroj!AK$16,A3572-1,0)," - ",OFFSET(Zdroj!BO$16,A3572-1,0)))</f>
        <v/>
      </c>
      <c r="E3574" s="35" t="str">
        <f ca="1">IF(C3574="","",OFFSET(Zdroj!BP$16,A3572-1,0))</f>
        <v/>
      </c>
      <c r="F3574" s="450"/>
      <c r="G3574" s="451"/>
    </row>
    <row r="3575" spans="1:7" x14ac:dyDescent="0.25">
      <c r="B3575" s="449"/>
      <c r="C3575" s="83" t="str">
        <f ca="1">IF(OFFSET(Zdroj!AL$16,A3572-1,0)=0,"",CONCATENATE("A",$A$2+3," - ",Zdroj!$AL$15))</f>
        <v/>
      </c>
      <c r="D3575" s="81" t="str">
        <f ca="1">IF(C3575="","",CONCATENATE(OFFSET(Zdroj!AL$16,A3572-1,0)," - ",OFFSET(Zdroj!BQ$16,A3572-1,0)))</f>
        <v/>
      </c>
      <c r="E3575" s="35" t="str">
        <f ca="1">IF(C3575="","",OFFSET(Zdroj!BR$16,A3572-1,0))</f>
        <v/>
      </c>
      <c r="F3575" s="450"/>
      <c r="G3575" s="451"/>
    </row>
    <row r="3576" spans="1:7" x14ac:dyDescent="0.25">
      <c r="B3576" s="449"/>
      <c r="C3576" s="83" t="str">
        <f ca="1">IF(OFFSET(Zdroj!AM$16,A3572-1,0)=0,"",CONCATENATE("A",$A$2+4," - ",Zdroj!$AM$15))</f>
        <v/>
      </c>
      <c r="D3576" s="81" t="str">
        <f ca="1">IF(C3576="","",CONCATENATE(OFFSET(Zdroj!AM$16,A3572-1,0)," - ",OFFSET(Zdroj!BS$16,A3572-1,0)))</f>
        <v/>
      </c>
      <c r="E3576" s="35" t="str">
        <f ca="1">IF(C3576="","",OFFSET(Zdroj!BT$16,A3572-1,0))</f>
        <v/>
      </c>
      <c r="F3576" s="450"/>
      <c r="G3576" s="451"/>
    </row>
    <row r="3577" spans="1:7" x14ac:dyDescent="0.25">
      <c r="B3577" s="449"/>
      <c r="C3577" s="83" t="str">
        <f ca="1">IF(OFFSET(Zdroj!AN$16,A3572-1,0)=0,"",CONCATENATE("A",$A$2+5," - ",Zdroj!$AN$15))</f>
        <v/>
      </c>
      <c r="D3577" s="81" t="str">
        <f ca="1">IF(C3577="","",CONCATENATE(OFFSET(Zdroj!AN$16,A3572-1,0)," - ",OFFSET(Zdroj!BU$16,A3572-1,0)))</f>
        <v/>
      </c>
      <c r="E3577" s="35" t="str">
        <f ca="1">IF(C3577="","",OFFSET(Zdroj!BV$16,A3572-1,0))</f>
        <v/>
      </c>
      <c r="F3577" s="450"/>
      <c r="G3577" s="451"/>
    </row>
    <row r="3578" spans="1:7" x14ac:dyDescent="0.25">
      <c r="B3578" s="449"/>
      <c r="C3578" s="83" t="str">
        <f ca="1">IF(OFFSET(Zdroj!AO$16,A3572-1,0)=0,"",CONCATENATE("B",$A$2," - ",Zdroj!$AO$15))</f>
        <v/>
      </c>
      <c r="D3578" s="81" t="str">
        <f ca="1">IF(C3578="","",CONCATENATE(OFFSET(Zdroj!AO$16,A3572-1,0)))</f>
        <v/>
      </c>
      <c r="E3578" s="35" t="str">
        <f ca="1">IF(C3578="","",OFFSET(Zdroj!AP$16,A3572-1,0))</f>
        <v/>
      </c>
      <c r="F3578" s="450" t="str">
        <f t="shared" ref="F3578" ca="1" si="834">IF(SUM(E3578:E3586)=0,"",SUM(E3578:E3586))</f>
        <v/>
      </c>
      <c r="G3578" s="451"/>
    </row>
    <row r="3579" spans="1:7" x14ac:dyDescent="0.25">
      <c r="B3579" s="449"/>
      <c r="C3579" s="83" t="str">
        <f ca="1">IF(OFFSET(Zdroj!AQ$16,A3572-1,0)=0,"",CONCATENATE("B",$A$2+1," - ",Zdroj!$AQ$15))</f>
        <v/>
      </c>
      <c r="D3579" s="81" t="str">
        <f ca="1">IF(C3579="","",CONCATENATE(OFFSET(Zdroj!AQ$16,A3572-1,0)))</f>
        <v/>
      </c>
      <c r="E3579" s="35" t="str">
        <f ca="1">IF(C3579="","",OFFSET(Zdroj!AR$16,A3572-1,0))</f>
        <v/>
      </c>
      <c r="F3579" s="450"/>
      <c r="G3579" s="451"/>
    </row>
    <row r="3580" spans="1:7" x14ac:dyDescent="0.25">
      <c r="B3580" s="449"/>
      <c r="C3580" s="83" t="str">
        <f ca="1">IF(OFFSET(Zdroj!AS$16,A3572-1,0)=0,"",CONCATENATE("B",$A$2+2," - ",Zdroj!$AS$15))</f>
        <v/>
      </c>
      <c r="D3580" s="81" t="str">
        <f ca="1">IF(C3580="","",CONCATENATE(OFFSET(Zdroj!AS$16,A3572-1,0)))</f>
        <v/>
      </c>
      <c r="E3580" s="35" t="str">
        <f ca="1">IF(C3580="","",OFFSET(Zdroj!AT$16,A3572-1,0))</f>
        <v/>
      </c>
      <c r="F3580" s="450"/>
      <c r="G3580" s="451"/>
    </row>
    <row r="3581" spans="1:7" x14ac:dyDescent="0.25">
      <c r="B3581" s="449"/>
      <c r="C3581" s="83" t="str">
        <f ca="1">IF(OFFSET(Zdroj!AU$16,A3572-1,0)=0,"",CONCATENATE("B",$A$2+3," - ",Zdroj!$AU$15))</f>
        <v/>
      </c>
      <c r="D3581" s="81" t="str">
        <f ca="1">IF(C3581="","",CONCATENATE(OFFSET(Zdroj!AU$16,A3572-1,0)))</f>
        <v/>
      </c>
      <c r="E3581" s="35" t="str">
        <f ca="1">IF(C3581="","",OFFSET(Zdroj!AV$16,A3572-1,0))</f>
        <v/>
      </c>
      <c r="F3581" s="450"/>
      <c r="G3581" s="451"/>
    </row>
    <row r="3582" spans="1:7" x14ac:dyDescent="0.25">
      <c r="B3582" s="449"/>
      <c r="C3582" s="83" t="str">
        <f ca="1">IF(OFFSET(Zdroj!AW$16,A3572-1,0)=0,"",CONCATENATE("B",$A$2+4," - ",Zdroj!$AW$15))</f>
        <v/>
      </c>
      <c r="D3582" s="81" t="str">
        <f ca="1">IF(C3582="","",CONCATENATE(OFFSET(Zdroj!AW$16,A3572-1,0)))</f>
        <v/>
      </c>
      <c r="E3582" s="35" t="str">
        <f ca="1">IF(C3582="","",OFFSET(Zdroj!AX$16,A3572-1,0))</f>
        <v/>
      </c>
      <c r="F3582" s="450"/>
      <c r="G3582" s="451"/>
    </row>
    <row r="3583" spans="1:7" x14ac:dyDescent="0.25">
      <c r="B3583" s="449"/>
      <c r="C3583" s="83" t="str">
        <f ca="1">IF(OFFSET(Zdroj!AY$16,A3572-1,0)=0,"",CONCATENATE("B",$A$2+5," - ",Zdroj!$AY$15))</f>
        <v/>
      </c>
      <c r="D3583" s="81" t="str">
        <f ca="1">IF(C3583="","",CONCATENATE(OFFSET(Zdroj!AY$16,A3572-1,0)))</f>
        <v/>
      </c>
      <c r="E3583" s="35" t="str">
        <f ca="1">IF(C3583="","",OFFSET(Zdroj!AZ$16,A3572-1,0))</f>
        <v/>
      </c>
      <c r="F3583" s="450"/>
      <c r="G3583" s="451"/>
    </row>
    <row r="3584" spans="1:7" x14ac:dyDescent="0.25">
      <c r="B3584" s="449"/>
      <c r="C3584" s="83" t="str">
        <f ca="1">IF(OFFSET(Zdroj!BA$16,A3572-1,0)=0,"",CONCATENATE("B",$A$2+6," - ",Zdroj!$BA$15))</f>
        <v/>
      </c>
      <c r="D3584" s="81" t="str">
        <f ca="1">IF(C3584="","",CONCATENATE(OFFSET(Zdroj!BA$16,A3572-1,0)))</f>
        <v/>
      </c>
      <c r="E3584" s="35" t="str">
        <f ca="1">IF(C3584="","",OFFSET(Zdroj!BB$16,A3572-1,0))</f>
        <v/>
      </c>
      <c r="F3584" s="450"/>
      <c r="G3584" s="451"/>
    </row>
    <row r="3585" spans="1:7" x14ac:dyDescent="0.25">
      <c r="B3585" s="449"/>
      <c r="C3585" s="83" t="str">
        <f ca="1">IF(OFFSET(Zdroj!BC$16,A3572-1,0)=0,"",CONCATENATE("B",$A$2+7," - ",Zdroj!$BC$15))</f>
        <v/>
      </c>
      <c r="D3585" s="81" t="str">
        <f ca="1">IF(C3585="","",CONCATENATE(OFFSET(Zdroj!BC$16,A3572-1,0)))</f>
        <v/>
      </c>
      <c r="E3585" s="35" t="str">
        <f ca="1">IF(C3585="","",OFFSET(Zdroj!BD$16,A3572-1,0))</f>
        <v/>
      </c>
      <c r="F3585" s="450"/>
      <c r="G3585" s="451"/>
    </row>
    <row r="3586" spans="1:7" x14ac:dyDescent="0.25">
      <c r="B3586" s="449"/>
      <c r="C3586" s="83" t="str">
        <f ca="1">IF(OFFSET(Zdroj!BE$16,A3572-1,0)=0,"",CONCATENATE("B",$A$2+8," - ",Zdroj!$BE$15))</f>
        <v/>
      </c>
      <c r="D3586" s="81" t="str">
        <f ca="1">IF(C3586="","",CONCATENATE(OFFSET(Zdroj!BE$16,A3572-1,0)))</f>
        <v/>
      </c>
      <c r="E3586" s="35" t="str">
        <f ca="1">IF(C3586="","",OFFSET(Zdroj!BF$16,A3572-1,0))</f>
        <v/>
      </c>
      <c r="F3586" s="450"/>
      <c r="G3586" s="451"/>
    </row>
    <row r="3587" spans="1:7" x14ac:dyDescent="0.25">
      <c r="B3587" s="449"/>
      <c r="C3587" s="83" t="str">
        <f ca="1">IF(OFFSET(Zdroj!BG$16,A3572-1,0)=0,"",CONCATENATE("C",$A$2," - ",Zdroj!$BG$15))</f>
        <v/>
      </c>
      <c r="D3587" s="81" t="str">
        <f ca="1">IF(C3587="","",CONCATENATE(OFFSET(Zdroj!BG$16,A3572-1,0)))</f>
        <v/>
      </c>
      <c r="E3587" s="35" t="str">
        <f ca="1">IF(C3587="","",OFFSET(Zdroj!BH$16,A3572-1,0))</f>
        <v/>
      </c>
      <c r="F3587" s="450" t="str">
        <f t="shared" ref="F3587" ca="1" si="835">IF(SUM(E3587:E3588)=0,"",SUM(E3587:E3588))</f>
        <v/>
      </c>
      <c r="G3587" s="451"/>
    </row>
    <row r="3588" spans="1:7" x14ac:dyDescent="0.25">
      <c r="B3588" s="449"/>
      <c r="C3588" s="83" t="str">
        <f ca="1">IF(OFFSET(Zdroj!BI$16,A3572-1,0)=0,"",CONCATENATE("C",$A$2+1," - ",Zdroj!$BI$15))</f>
        <v/>
      </c>
      <c r="D3588" s="81" t="str">
        <f ca="1">IF(C3588="","",CONCATENATE(OFFSET(Zdroj!BI$16,A3572-1,0)))</f>
        <v/>
      </c>
      <c r="E3588" s="35" t="str">
        <f ca="1">IF(C3588="","",OFFSET(Zdroj!BJ$16,A3572-1,0))</f>
        <v/>
      </c>
      <c r="F3588" s="450"/>
      <c r="G3588" s="451"/>
    </row>
    <row r="3589" spans="1:7" x14ac:dyDescent="0.25">
      <c r="A3589">
        <f>SUM((ROW()+15)/17)</f>
        <v>212</v>
      </c>
      <c r="B3589" s="449" t="str">
        <f ca="1">IF(OFFSET(Zdroj!$B$16,A3589-1,0)&gt;0,CONCATENATE(A3589,"
","___ ","
",OFFSET(Zdroj!$B$16,A3589-1,0)),"")</f>
        <v/>
      </c>
      <c r="C3589" s="83" t="str">
        <f ca="1">IF(OFFSET(Zdroj!AI$16,A3589-1,0)=0,"",CONCATENATE("A",$A$2," - ",Zdroj!$AI$15))</f>
        <v/>
      </c>
      <c r="D3589" s="81" t="str">
        <f ca="1">IF(C3589="","",CONCATENATE(OFFSET(Zdroj!AI$16,A3589-1,0)," - ",OFFSET(Zdroj!BK$16,A3589-1,0)))</f>
        <v/>
      </c>
      <c r="E3589" s="35" t="str">
        <f ca="1">IF(C3589="","",OFFSET(Zdroj!BL$16,A3589-1,0))</f>
        <v/>
      </c>
      <c r="F3589" s="450" t="str">
        <f t="shared" ref="F3589" ca="1" si="836">IF(SUM(E3589:E3594)=0,"",SUM(E3589:E3594))</f>
        <v/>
      </c>
      <c r="G3589" s="451" t="str">
        <f t="shared" ref="G3589" ca="1" si="837">IF(SUM(E3589:E3605)=0,"",SUM(E3589:E3605))</f>
        <v/>
      </c>
    </row>
    <row r="3590" spans="1:7" x14ac:dyDescent="0.25">
      <c r="B3590" s="449"/>
      <c r="C3590" s="83" t="str">
        <f ca="1">IF(OFFSET(Zdroj!AJ$16,A3589-1,0)=0,"",CONCATENATE("A",$A$2+1," - ",Zdroj!$AJ$15))</f>
        <v/>
      </c>
      <c r="D3590" s="81" t="str">
        <f ca="1">IF(C3590="","",CONCATENATE(OFFSET(Zdroj!AJ$16,A3589-1,0)," - ",OFFSET(Zdroj!BM$16,A3589-1,0)))</f>
        <v/>
      </c>
      <c r="E3590" s="35" t="str">
        <f ca="1">IF(C3590="","",OFFSET(Zdroj!BN$16,A3589-1,0))</f>
        <v/>
      </c>
      <c r="F3590" s="450"/>
      <c r="G3590" s="451"/>
    </row>
    <row r="3591" spans="1:7" x14ac:dyDescent="0.25">
      <c r="B3591" s="449"/>
      <c r="C3591" s="83" t="str">
        <f ca="1">IF(OFFSET(Zdroj!AK$16,A3589-1,0)=0,"",CONCATENATE("A",$A$2+2," - ",Zdroj!$AK$15))</f>
        <v/>
      </c>
      <c r="D3591" s="81" t="str">
        <f ca="1">IF(C3591="","",CONCATENATE(OFFSET(Zdroj!AK$16,A3589-1,0)," - ",OFFSET(Zdroj!BO$16,A3589-1,0)))</f>
        <v/>
      </c>
      <c r="E3591" s="35" t="str">
        <f ca="1">IF(C3591="","",OFFSET(Zdroj!BP$16,A3589-1,0))</f>
        <v/>
      </c>
      <c r="F3591" s="450"/>
      <c r="G3591" s="451"/>
    </row>
    <row r="3592" spans="1:7" x14ac:dyDescent="0.25">
      <c r="B3592" s="449"/>
      <c r="C3592" s="83" t="str">
        <f ca="1">IF(OFFSET(Zdroj!AL$16,A3589-1,0)=0,"",CONCATENATE("A",$A$2+3," - ",Zdroj!$AL$15))</f>
        <v/>
      </c>
      <c r="D3592" s="81" t="str">
        <f ca="1">IF(C3592="","",CONCATENATE(OFFSET(Zdroj!AL$16,A3589-1,0)," - ",OFFSET(Zdroj!BQ$16,A3589-1,0)))</f>
        <v/>
      </c>
      <c r="E3592" s="35" t="str">
        <f ca="1">IF(C3592="","",OFFSET(Zdroj!BR$16,A3589-1,0))</f>
        <v/>
      </c>
      <c r="F3592" s="450"/>
      <c r="G3592" s="451"/>
    </row>
    <row r="3593" spans="1:7" x14ac:dyDescent="0.25">
      <c r="B3593" s="449"/>
      <c r="C3593" s="83" t="str">
        <f ca="1">IF(OFFSET(Zdroj!AM$16,A3589-1,0)=0,"",CONCATENATE("A",$A$2+4," - ",Zdroj!$AM$15))</f>
        <v/>
      </c>
      <c r="D3593" s="81" t="str">
        <f ca="1">IF(C3593="","",CONCATENATE(OFFSET(Zdroj!AM$16,A3589-1,0)," - ",OFFSET(Zdroj!BS$16,A3589-1,0)))</f>
        <v/>
      </c>
      <c r="E3593" s="35" t="str">
        <f ca="1">IF(C3593="","",OFFSET(Zdroj!BT$16,A3589-1,0))</f>
        <v/>
      </c>
      <c r="F3593" s="450"/>
      <c r="G3593" s="451"/>
    </row>
    <row r="3594" spans="1:7" x14ac:dyDescent="0.25">
      <c r="B3594" s="449"/>
      <c r="C3594" s="83" t="str">
        <f ca="1">IF(OFFSET(Zdroj!AN$16,A3589-1,0)=0,"",CONCATENATE("A",$A$2+5," - ",Zdroj!$AN$15))</f>
        <v/>
      </c>
      <c r="D3594" s="81" t="str">
        <f ca="1">IF(C3594="","",CONCATENATE(OFFSET(Zdroj!AN$16,A3589-1,0)," - ",OFFSET(Zdroj!BU$16,A3589-1,0)))</f>
        <v/>
      </c>
      <c r="E3594" s="35" t="str">
        <f ca="1">IF(C3594="","",OFFSET(Zdroj!BV$16,A3589-1,0))</f>
        <v/>
      </c>
      <c r="F3594" s="450"/>
      <c r="G3594" s="451"/>
    </row>
    <row r="3595" spans="1:7" x14ac:dyDescent="0.25">
      <c r="B3595" s="449"/>
      <c r="C3595" s="83" t="str">
        <f ca="1">IF(OFFSET(Zdroj!AO$16,A3589-1,0)=0,"",CONCATENATE("B",$A$2," - ",Zdroj!$AO$15))</f>
        <v/>
      </c>
      <c r="D3595" s="81" t="str">
        <f ca="1">IF(C3595="","",CONCATENATE(OFFSET(Zdroj!AO$16,A3589-1,0)))</f>
        <v/>
      </c>
      <c r="E3595" s="35" t="str">
        <f ca="1">IF(C3595="","",OFFSET(Zdroj!AP$16,A3589-1,0))</f>
        <v/>
      </c>
      <c r="F3595" s="450" t="str">
        <f t="shared" ref="F3595" ca="1" si="838">IF(SUM(E3595:E3603)=0,"",SUM(E3595:E3603))</f>
        <v/>
      </c>
      <c r="G3595" s="451"/>
    </row>
    <row r="3596" spans="1:7" x14ac:dyDescent="0.25">
      <c r="B3596" s="449"/>
      <c r="C3596" s="83" t="str">
        <f ca="1">IF(OFFSET(Zdroj!AQ$16,A3589-1,0)=0,"",CONCATENATE("B",$A$2+1," - ",Zdroj!$AQ$15))</f>
        <v/>
      </c>
      <c r="D3596" s="81" t="str">
        <f ca="1">IF(C3596="","",CONCATENATE(OFFSET(Zdroj!AQ$16,A3589-1,0)))</f>
        <v/>
      </c>
      <c r="E3596" s="35" t="str">
        <f ca="1">IF(C3596="","",OFFSET(Zdroj!AR$16,A3589-1,0))</f>
        <v/>
      </c>
      <c r="F3596" s="450"/>
      <c r="G3596" s="451"/>
    </row>
    <row r="3597" spans="1:7" x14ac:dyDescent="0.25">
      <c r="B3597" s="449"/>
      <c r="C3597" s="83" t="str">
        <f ca="1">IF(OFFSET(Zdroj!AS$16,A3589-1,0)=0,"",CONCATENATE("B",$A$2+2," - ",Zdroj!$AS$15))</f>
        <v/>
      </c>
      <c r="D3597" s="81" t="str">
        <f ca="1">IF(C3597="","",CONCATENATE(OFFSET(Zdroj!AS$16,A3589-1,0)))</f>
        <v/>
      </c>
      <c r="E3597" s="35" t="str">
        <f ca="1">IF(C3597="","",OFFSET(Zdroj!AT$16,A3589-1,0))</f>
        <v/>
      </c>
      <c r="F3597" s="450"/>
      <c r="G3597" s="451"/>
    </row>
    <row r="3598" spans="1:7" x14ac:dyDescent="0.25">
      <c r="B3598" s="449"/>
      <c r="C3598" s="83" t="str">
        <f ca="1">IF(OFFSET(Zdroj!AU$16,A3589-1,0)=0,"",CONCATENATE("B",$A$2+3," - ",Zdroj!$AU$15))</f>
        <v/>
      </c>
      <c r="D3598" s="81" t="str">
        <f ca="1">IF(C3598="","",CONCATENATE(OFFSET(Zdroj!AU$16,A3589-1,0)))</f>
        <v/>
      </c>
      <c r="E3598" s="35" t="str">
        <f ca="1">IF(C3598="","",OFFSET(Zdroj!AV$16,A3589-1,0))</f>
        <v/>
      </c>
      <c r="F3598" s="450"/>
      <c r="G3598" s="451"/>
    </row>
    <row r="3599" spans="1:7" x14ac:dyDescent="0.25">
      <c r="B3599" s="449"/>
      <c r="C3599" s="83" t="str">
        <f ca="1">IF(OFFSET(Zdroj!AW$16,A3589-1,0)=0,"",CONCATENATE("B",$A$2+4," - ",Zdroj!$AW$15))</f>
        <v/>
      </c>
      <c r="D3599" s="81" t="str">
        <f ca="1">IF(C3599="","",CONCATENATE(OFFSET(Zdroj!AW$16,A3589-1,0)))</f>
        <v/>
      </c>
      <c r="E3599" s="35" t="str">
        <f ca="1">IF(C3599="","",OFFSET(Zdroj!AX$16,A3589-1,0))</f>
        <v/>
      </c>
      <c r="F3599" s="450"/>
      <c r="G3599" s="451"/>
    </row>
    <row r="3600" spans="1:7" x14ac:dyDescent="0.25">
      <c r="B3600" s="449"/>
      <c r="C3600" s="83" t="str">
        <f ca="1">IF(OFFSET(Zdroj!AY$16,A3589-1,0)=0,"",CONCATENATE("B",$A$2+5," - ",Zdroj!$AY$15))</f>
        <v/>
      </c>
      <c r="D3600" s="81" t="str">
        <f ca="1">IF(C3600="","",CONCATENATE(OFFSET(Zdroj!AY$16,A3589-1,0)))</f>
        <v/>
      </c>
      <c r="E3600" s="35" t="str">
        <f ca="1">IF(C3600="","",OFFSET(Zdroj!AZ$16,A3589-1,0))</f>
        <v/>
      </c>
      <c r="F3600" s="450"/>
      <c r="G3600" s="451"/>
    </row>
    <row r="3601" spans="1:7" x14ac:dyDescent="0.25">
      <c r="B3601" s="449"/>
      <c r="C3601" s="83" t="str">
        <f ca="1">IF(OFFSET(Zdroj!BA$16,A3589-1,0)=0,"",CONCATENATE("B",$A$2+6," - ",Zdroj!$BA$15))</f>
        <v/>
      </c>
      <c r="D3601" s="81" t="str">
        <f ca="1">IF(C3601="","",CONCATENATE(OFFSET(Zdroj!BA$16,A3589-1,0)))</f>
        <v/>
      </c>
      <c r="E3601" s="35" t="str">
        <f ca="1">IF(C3601="","",OFFSET(Zdroj!BB$16,A3589-1,0))</f>
        <v/>
      </c>
      <c r="F3601" s="450"/>
      <c r="G3601" s="451"/>
    </row>
    <row r="3602" spans="1:7" x14ac:dyDescent="0.25">
      <c r="B3602" s="449"/>
      <c r="C3602" s="83" t="str">
        <f ca="1">IF(OFFSET(Zdroj!BC$16,A3589-1,0)=0,"",CONCATENATE("B",$A$2+7," - ",Zdroj!$BC$15))</f>
        <v/>
      </c>
      <c r="D3602" s="81" t="str">
        <f ca="1">IF(C3602="","",CONCATENATE(OFFSET(Zdroj!BC$16,A3589-1,0)))</f>
        <v/>
      </c>
      <c r="E3602" s="35" t="str">
        <f ca="1">IF(C3602="","",OFFSET(Zdroj!BD$16,A3589-1,0))</f>
        <v/>
      </c>
      <c r="F3602" s="450"/>
      <c r="G3602" s="451"/>
    </row>
    <row r="3603" spans="1:7" x14ac:dyDescent="0.25">
      <c r="B3603" s="449"/>
      <c r="C3603" s="83" t="str">
        <f ca="1">IF(OFFSET(Zdroj!BE$16,A3589-1,0)=0,"",CONCATENATE("B",$A$2+8," - ",Zdroj!$BE$15))</f>
        <v/>
      </c>
      <c r="D3603" s="81" t="str">
        <f ca="1">IF(C3603="","",CONCATENATE(OFFSET(Zdroj!BE$16,A3589-1,0)))</f>
        <v/>
      </c>
      <c r="E3603" s="35" t="str">
        <f ca="1">IF(C3603="","",OFFSET(Zdroj!BF$16,A3589-1,0))</f>
        <v/>
      </c>
      <c r="F3603" s="450"/>
      <c r="G3603" s="451"/>
    </row>
    <row r="3604" spans="1:7" x14ac:dyDescent="0.25">
      <c r="B3604" s="449"/>
      <c r="C3604" s="83" t="str">
        <f ca="1">IF(OFFSET(Zdroj!BG$16,A3589-1,0)=0,"",CONCATENATE("C",$A$2," - ",Zdroj!$BG$15))</f>
        <v/>
      </c>
      <c r="D3604" s="81" t="str">
        <f ca="1">IF(C3604="","",CONCATENATE(OFFSET(Zdroj!BG$16,A3589-1,0)))</f>
        <v/>
      </c>
      <c r="E3604" s="35" t="str">
        <f ca="1">IF(C3604="","",OFFSET(Zdroj!BH$16,A3589-1,0))</f>
        <v/>
      </c>
      <c r="F3604" s="450" t="str">
        <f t="shared" ref="F3604" ca="1" si="839">IF(SUM(E3604:E3605)=0,"",SUM(E3604:E3605))</f>
        <v/>
      </c>
      <c r="G3604" s="451"/>
    </row>
    <row r="3605" spans="1:7" x14ac:dyDescent="0.25">
      <c r="B3605" s="449"/>
      <c r="C3605" s="83" t="str">
        <f ca="1">IF(OFFSET(Zdroj!BI$16,A3589-1,0)=0,"",CONCATENATE("C",$A$2+1," - ",Zdroj!$BI$15))</f>
        <v/>
      </c>
      <c r="D3605" s="81" t="str">
        <f ca="1">IF(C3605="","",CONCATENATE(OFFSET(Zdroj!BI$16,A3589-1,0)))</f>
        <v/>
      </c>
      <c r="E3605" s="35" t="str">
        <f ca="1">IF(C3605="","",OFFSET(Zdroj!BJ$16,A3589-1,0))</f>
        <v/>
      </c>
      <c r="F3605" s="450"/>
      <c r="G3605" s="451"/>
    </row>
    <row r="3606" spans="1:7" x14ac:dyDescent="0.25">
      <c r="A3606">
        <f>SUM((ROW()+15)/17)</f>
        <v>213</v>
      </c>
      <c r="B3606" s="449" t="str">
        <f ca="1">IF(OFFSET(Zdroj!$B$16,A3606-1,0)&gt;0,CONCATENATE(A3606,"
","___ ","
",OFFSET(Zdroj!$B$16,A3606-1,0)),"")</f>
        <v/>
      </c>
      <c r="C3606" s="83" t="str">
        <f ca="1">IF(OFFSET(Zdroj!AI$16,A3606-1,0)=0,"",CONCATENATE("A",$A$2," - ",Zdroj!$AI$15))</f>
        <v/>
      </c>
      <c r="D3606" s="81" t="str">
        <f ca="1">IF(C3606="","",CONCATENATE(OFFSET(Zdroj!AI$16,A3606-1,0)," - ",OFFSET(Zdroj!BK$16,A3606-1,0)))</f>
        <v/>
      </c>
      <c r="E3606" s="35" t="str">
        <f ca="1">IF(C3606="","",OFFSET(Zdroj!BL$16,A3606-1,0))</f>
        <v/>
      </c>
      <c r="F3606" s="450" t="str">
        <f t="shared" ref="F3606" ca="1" si="840">IF(SUM(E3606:E3611)=0,"",SUM(E3606:E3611))</f>
        <v/>
      </c>
      <c r="G3606" s="451" t="str">
        <f t="shared" ref="G3606" ca="1" si="841">IF(SUM(E3606:E3622)=0,"",SUM(E3606:E3622))</f>
        <v/>
      </c>
    </row>
    <row r="3607" spans="1:7" x14ac:dyDescent="0.25">
      <c r="B3607" s="449"/>
      <c r="C3607" s="83" t="str">
        <f ca="1">IF(OFFSET(Zdroj!AJ$16,A3606-1,0)=0,"",CONCATENATE("A",$A$2+1," - ",Zdroj!$AJ$15))</f>
        <v/>
      </c>
      <c r="D3607" s="81" t="str">
        <f ca="1">IF(C3607="","",CONCATENATE(OFFSET(Zdroj!AJ$16,A3606-1,0)," - ",OFFSET(Zdroj!BM$16,A3606-1,0)))</f>
        <v/>
      </c>
      <c r="E3607" s="35" t="str">
        <f ca="1">IF(C3607="","",OFFSET(Zdroj!BN$16,A3606-1,0))</f>
        <v/>
      </c>
      <c r="F3607" s="450"/>
      <c r="G3607" s="451"/>
    </row>
    <row r="3608" spans="1:7" x14ac:dyDescent="0.25">
      <c r="B3608" s="449"/>
      <c r="C3608" s="83" t="str">
        <f ca="1">IF(OFFSET(Zdroj!AK$16,A3606-1,0)=0,"",CONCATENATE("A",$A$2+2," - ",Zdroj!$AK$15))</f>
        <v/>
      </c>
      <c r="D3608" s="81" t="str">
        <f ca="1">IF(C3608="","",CONCATENATE(OFFSET(Zdroj!AK$16,A3606-1,0)," - ",OFFSET(Zdroj!BO$16,A3606-1,0)))</f>
        <v/>
      </c>
      <c r="E3608" s="35" t="str">
        <f ca="1">IF(C3608="","",OFFSET(Zdroj!BP$16,A3606-1,0))</f>
        <v/>
      </c>
      <c r="F3608" s="450"/>
      <c r="G3608" s="451"/>
    </row>
    <row r="3609" spans="1:7" x14ac:dyDescent="0.25">
      <c r="B3609" s="449"/>
      <c r="C3609" s="83" t="str">
        <f ca="1">IF(OFFSET(Zdroj!AL$16,A3606-1,0)=0,"",CONCATENATE("A",$A$2+3," - ",Zdroj!$AL$15))</f>
        <v/>
      </c>
      <c r="D3609" s="81" t="str">
        <f ca="1">IF(C3609="","",CONCATENATE(OFFSET(Zdroj!AL$16,A3606-1,0)," - ",OFFSET(Zdroj!BQ$16,A3606-1,0)))</f>
        <v/>
      </c>
      <c r="E3609" s="35" t="str">
        <f ca="1">IF(C3609="","",OFFSET(Zdroj!BR$16,A3606-1,0))</f>
        <v/>
      </c>
      <c r="F3609" s="450"/>
      <c r="G3609" s="451"/>
    </row>
    <row r="3610" spans="1:7" x14ac:dyDescent="0.25">
      <c r="B3610" s="449"/>
      <c r="C3610" s="83" t="str">
        <f ca="1">IF(OFFSET(Zdroj!AM$16,A3606-1,0)=0,"",CONCATENATE("A",$A$2+4," - ",Zdroj!$AM$15))</f>
        <v/>
      </c>
      <c r="D3610" s="81" t="str">
        <f ca="1">IF(C3610="","",CONCATENATE(OFFSET(Zdroj!AM$16,A3606-1,0)," - ",OFFSET(Zdroj!BS$16,A3606-1,0)))</f>
        <v/>
      </c>
      <c r="E3610" s="35" t="str">
        <f ca="1">IF(C3610="","",OFFSET(Zdroj!BT$16,A3606-1,0))</f>
        <v/>
      </c>
      <c r="F3610" s="450"/>
      <c r="G3610" s="451"/>
    </row>
    <row r="3611" spans="1:7" x14ac:dyDescent="0.25">
      <c r="B3611" s="449"/>
      <c r="C3611" s="83" t="str">
        <f ca="1">IF(OFFSET(Zdroj!AN$16,A3606-1,0)=0,"",CONCATENATE("A",$A$2+5," - ",Zdroj!$AN$15))</f>
        <v/>
      </c>
      <c r="D3611" s="81" t="str">
        <f ca="1">IF(C3611="","",CONCATENATE(OFFSET(Zdroj!AN$16,A3606-1,0)," - ",OFFSET(Zdroj!BU$16,A3606-1,0)))</f>
        <v/>
      </c>
      <c r="E3611" s="35" t="str">
        <f ca="1">IF(C3611="","",OFFSET(Zdroj!BV$16,A3606-1,0))</f>
        <v/>
      </c>
      <c r="F3611" s="450"/>
      <c r="G3611" s="451"/>
    </row>
    <row r="3612" spans="1:7" x14ac:dyDescent="0.25">
      <c r="B3612" s="449"/>
      <c r="C3612" s="83" t="str">
        <f ca="1">IF(OFFSET(Zdroj!AO$16,A3606-1,0)=0,"",CONCATENATE("B",$A$2," - ",Zdroj!$AO$15))</f>
        <v/>
      </c>
      <c r="D3612" s="81" t="str">
        <f ca="1">IF(C3612="","",CONCATENATE(OFFSET(Zdroj!AO$16,A3606-1,0)))</f>
        <v/>
      </c>
      <c r="E3612" s="35" t="str">
        <f ca="1">IF(C3612="","",OFFSET(Zdroj!AP$16,A3606-1,0))</f>
        <v/>
      </c>
      <c r="F3612" s="450" t="str">
        <f t="shared" ref="F3612" ca="1" si="842">IF(SUM(E3612:E3620)=0,"",SUM(E3612:E3620))</f>
        <v/>
      </c>
      <c r="G3612" s="451"/>
    </row>
    <row r="3613" spans="1:7" x14ac:dyDescent="0.25">
      <c r="B3613" s="449"/>
      <c r="C3613" s="83" t="str">
        <f ca="1">IF(OFFSET(Zdroj!AQ$16,A3606-1,0)=0,"",CONCATENATE("B",$A$2+1," - ",Zdroj!$AQ$15))</f>
        <v/>
      </c>
      <c r="D3613" s="81" t="str">
        <f ca="1">IF(C3613="","",CONCATENATE(OFFSET(Zdroj!AQ$16,A3606-1,0)))</f>
        <v/>
      </c>
      <c r="E3613" s="35" t="str">
        <f ca="1">IF(C3613="","",OFFSET(Zdroj!AR$16,A3606-1,0))</f>
        <v/>
      </c>
      <c r="F3613" s="450"/>
      <c r="G3613" s="451"/>
    </row>
    <row r="3614" spans="1:7" x14ac:dyDescent="0.25">
      <c r="B3614" s="449"/>
      <c r="C3614" s="83" t="str">
        <f ca="1">IF(OFFSET(Zdroj!AS$16,A3606-1,0)=0,"",CONCATENATE("B",$A$2+2," - ",Zdroj!$AS$15))</f>
        <v/>
      </c>
      <c r="D3614" s="81" t="str">
        <f ca="1">IF(C3614="","",CONCATENATE(OFFSET(Zdroj!AS$16,A3606-1,0)))</f>
        <v/>
      </c>
      <c r="E3614" s="35" t="str">
        <f ca="1">IF(C3614="","",OFFSET(Zdroj!AT$16,A3606-1,0))</f>
        <v/>
      </c>
      <c r="F3614" s="450"/>
      <c r="G3614" s="451"/>
    </row>
    <row r="3615" spans="1:7" x14ac:dyDescent="0.25">
      <c r="B3615" s="449"/>
      <c r="C3615" s="83" t="str">
        <f ca="1">IF(OFFSET(Zdroj!AU$16,A3606-1,0)=0,"",CONCATENATE("B",$A$2+3," - ",Zdroj!$AU$15))</f>
        <v/>
      </c>
      <c r="D3615" s="81" t="str">
        <f ca="1">IF(C3615="","",CONCATENATE(OFFSET(Zdroj!AU$16,A3606-1,0)))</f>
        <v/>
      </c>
      <c r="E3615" s="35" t="str">
        <f ca="1">IF(C3615="","",OFFSET(Zdroj!AV$16,A3606-1,0))</f>
        <v/>
      </c>
      <c r="F3615" s="450"/>
      <c r="G3615" s="451"/>
    </row>
    <row r="3616" spans="1:7" x14ac:dyDescent="0.25">
      <c r="B3616" s="449"/>
      <c r="C3616" s="83" t="str">
        <f ca="1">IF(OFFSET(Zdroj!AW$16,A3606-1,0)=0,"",CONCATENATE("B",$A$2+4," - ",Zdroj!$AW$15))</f>
        <v/>
      </c>
      <c r="D3616" s="81" t="str">
        <f ca="1">IF(C3616="","",CONCATENATE(OFFSET(Zdroj!AW$16,A3606-1,0)))</f>
        <v/>
      </c>
      <c r="E3616" s="35" t="str">
        <f ca="1">IF(C3616="","",OFFSET(Zdroj!AX$16,A3606-1,0))</f>
        <v/>
      </c>
      <c r="F3616" s="450"/>
      <c r="G3616" s="451"/>
    </row>
    <row r="3617" spans="1:7" x14ac:dyDescent="0.25">
      <c r="B3617" s="449"/>
      <c r="C3617" s="83" t="str">
        <f ca="1">IF(OFFSET(Zdroj!AY$16,A3606-1,0)=0,"",CONCATENATE("B",$A$2+5," - ",Zdroj!$AY$15))</f>
        <v/>
      </c>
      <c r="D3617" s="81" t="str">
        <f ca="1">IF(C3617="","",CONCATENATE(OFFSET(Zdroj!AY$16,A3606-1,0)))</f>
        <v/>
      </c>
      <c r="E3617" s="35" t="str">
        <f ca="1">IF(C3617="","",OFFSET(Zdroj!AZ$16,A3606-1,0))</f>
        <v/>
      </c>
      <c r="F3617" s="450"/>
      <c r="G3617" s="451"/>
    </row>
    <row r="3618" spans="1:7" x14ac:dyDescent="0.25">
      <c r="B3618" s="449"/>
      <c r="C3618" s="83" t="str">
        <f ca="1">IF(OFFSET(Zdroj!BA$16,A3606-1,0)=0,"",CONCATENATE("B",$A$2+6," - ",Zdroj!$BA$15))</f>
        <v/>
      </c>
      <c r="D3618" s="81" t="str">
        <f ca="1">IF(C3618="","",CONCATENATE(OFFSET(Zdroj!BA$16,A3606-1,0)))</f>
        <v/>
      </c>
      <c r="E3618" s="35" t="str">
        <f ca="1">IF(C3618="","",OFFSET(Zdroj!BB$16,A3606-1,0))</f>
        <v/>
      </c>
      <c r="F3618" s="450"/>
      <c r="G3618" s="451"/>
    </row>
    <row r="3619" spans="1:7" x14ac:dyDescent="0.25">
      <c r="B3619" s="449"/>
      <c r="C3619" s="83" t="str">
        <f ca="1">IF(OFFSET(Zdroj!BC$16,A3606-1,0)=0,"",CONCATENATE("B",$A$2+7," - ",Zdroj!$BC$15))</f>
        <v/>
      </c>
      <c r="D3619" s="81" t="str">
        <f ca="1">IF(C3619="","",CONCATENATE(OFFSET(Zdroj!BC$16,A3606-1,0)))</f>
        <v/>
      </c>
      <c r="E3619" s="35" t="str">
        <f ca="1">IF(C3619="","",OFFSET(Zdroj!BD$16,A3606-1,0))</f>
        <v/>
      </c>
      <c r="F3619" s="450"/>
      <c r="G3619" s="451"/>
    </row>
    <row r="3620" spans="1:7" x14ac:dyDescent="0.25">
      <c r="B3620" s="449"/>
      <c r="C3620" s="83" t="str">
        <f ca="1">IF(OFFSET(Zdroj!BE$16,A3606-1,0)=0,"",CONCATENATE("B",$A$2+8," - ",Zdroj!$BE$15))</f>
        <v/>
      </c>
      <c r="D3620" s="81" t="str">
        <f ca="1">IF(C3620="","",CONCATENATE(OFFSET(Zdroj!BE$16,A3606-1,0)))</f>
        <v/>
      </c>
      <c r="E3620" s="35" t="str">
        <f ca="1">IF(C3620="","",OFFSET(Zdroj!BF$16,A3606-1,0))</f>
        <v/>
      </c>
      <c r="F3620" s="450"/>
      <c r="G3620" s="451"/>
    </row>
    <row r="3621" spans="1:7" x14ac:dyDescent="0.25">
      <c r="B3621" s="449"/>
      <c r="C3621" s="83" t="str">
        <f ca="1">IF(OFFSET(Zdroj!BG$16,A3606-1,0)=0,"",CONCATENATE("C",$A$2," - ",Zdroj!$BG$15))</f>
        <v/>
      </c>
      <c r="D3621" s="81" t="str">
        <f ca="1">IF(C3621="","",CONCATENATE(OFFSET(Zdroj!BG$16,A3606-1,0)))</f>
        <v/>
      </c>
      <c r="E3621" s="35" t="str">
        <f ca="1">IF(C3621="","",OFFSET(Zdroj!BH$16,A3606-1,0))</f>
        <v/>
      </c>
      <c r="F3621" s="450" t="str">
        <f t="shared" ref="F3621" ca="1" si="843">IF(SUM(E3621:E3622)=0,"",SUM(E3621:E3622))</f>
        <v/>
      </c>
      <c r="G3621" s="451"/>
    </row>
    <row r="3622" spans="1:7" x14ac:dyDescent="0.25">
      <c r="B3622" s="449"/>
      <c r="C3622" s="83" t="str">
        <f ca="1">IF(OFFSET(Zdroj!BI$16,A3606-1,0)=0,"",CONCATENATE("C",$A$2+1," - ",Zdroj!$BI$15))</f>
        <v/>
      </c>
      <c r="D3622" s="81" t="str">
        <f ca="1">IF(C3622="","",CONCATENATE(OFFSET(Zdroj!BI$16,A3606-1,0)))</f>
        <v/>
      </c>
      <c r="E3622" s="35" t="str">
        <f ca="1">IF(C3622="","",OFFSET(Zdroj!BJ$16,A3606-1,0))</f>
        <v/>
      </c>
      <c r="F3622" s="450"/>
      <c r="G3622" s="451"/>
    </row>
    <row r="3623" spans="1:7" x14ac:dyDescent="0.25">
      <c r="A3623">
        <f>SUM((ROW()+15)/17)</f>
        <v>214</v>
      </c>
      <c r="B3623" s="449" t="str">
        <f ca="1">IF(OFFSET(Zdroj!$B$16,A3623-1,0)&gt;0,CONCATENATE(A3623,"
","___ ","
",OFFSET(Zdroj!$B$16,A3623-1,0)),"")</f>
        <v/>
      </c>
      <c r="C3623" s="83" t="str">
        <f ca="1">IF(OFFSET(Zdroj!AI$16,A3623-1,0)=0,"",CONCATENATE("A",$A$2," - ",Zdroj!$AI$15))</f>
        <v/>
      </c>
      <c r="D3623" s="81" t="str">
        <f ca="1">IF(C3623="","",CONCATENATE(OFFSET(Zdroj!AI$16,A3623-1,0)," - ",OFFSET(Zdroj!BK$16,A3623-1,0)))</f>
        <v/>
      </c>
      <c r="E3623" s="35" t="str">
        <f ca="1">IF(C3623="","",OFFSET(Zdroj!BL$16,A3623-1,0))</f>
        <v/>
      </c>
      <c r="F3623" s="450" t="str">
        <f t="shared" ref="F3623" ca="1" si="844">IF(SUM(E3623:E3628)=0,"",SUM(E3623:E3628))</f>
        <v/>
      </c>
      <c r="G3623" s="451" t="str">
        <f t="shared" ref="G3623" ca="1" si="845">IF(SUM(E3623:E3639)=0,"",SUM(E3623:E3639))</f>
        <v/>
      </c>
    </row>
    <row r="3624" spans="1:7" x14ac:dyDescent="0.25">
      <c r="B3624" s="449"/>
      <c r="C3624" s="83" t="str">
        <f ca="1">IF(OFFSET(Zdroj!AJ$16,A3623-1,0)=0,"",CONCATENATE("A",$A$2+1," - ",Zdroj!$AJ$15))</f>
        <v/>
      </c>
      <c r="D3624" s="81" t="str">
        <f ca="1">IF(C3624="","",CONCATENATE(OFFSET(Zdroj!AJ$16,A3623-1,0)," - ",OFFSET(Zdroj!BM$16,A3623-1,0)))</f>
        <v/>
      </c>
      <c r="E3624" s="35" t="str">
        <f ca="1">IF(C3624="","",OFFSET(Zdroj!BN$16,A3623-1,0))</f>
        <v/>
      </c>
      <c r="F3624" s="450"/>
      <c r="G3624" s="451"/>
    </row>
    <row r="3625" spans="1:7" x14ac:dyDescent="0.25">
      <c r="B3625" s="449"/>
      <c r="C3625" s="83" t="str">
        <f ca="1">IF(OFFSET(Zdroj!AK$16,A3623-1,0)=0,"",CONCATENATE("A",$A$2+2," - ",Zdroj!$AK$15))</f>
        <v/>
      </c>
      <c r="D3625" s="81" t="str">
        <f ca="1">IF(C3625="","",CONCATENATE(OFFSET(Zdroj!AK$16,A3623-1,0)," - ",OFFSET(Zdroj!BO$16,A3623-1,0)))</f>
        <v/>
      </c>
      <c r="E3625" s="35" t="str">
        <f ca="1">IF(C3625="","",OFFSET(Zdroj!BP$16,A3623-1,0))</f>
        <v/>
      </c>
      <c r="F3625" s="450"/>
      <c r="G3625" s="451"/>
    </row>
    <row r="3626" spans="1:7" x14ac:dyDescent="0.25">
      <c r="B3626" s="449"/>
      <c r="C3626" s="83" t="str">
        <f ca="1">IF(OFFSET(Zdroj!AL$16,A3623-1,0)=0,"",CONCATENATE("A",$A$2+3," - ",Zdroj!$AL$15))</f>
        <v/>
      </c>
      <c r="D3626" s="81" t="str">
        <f ca="1">IF(C3626="","",CONCATENATE(OFFSET(Zdroj!AL$16,A3623-1,0)," - ",OFFSET(Zdroj!BQ$16,A3623-1,0)))</f>
        <v/>
      </c>
      <c r="E3626" s="35" t="str">
        <f ca="1">IF(C3626="","",OFFSET(Zdroj!BR$16,A3623-1,0))</f>
        <v/>
      </c>
      <c r="F3626" s="450"/>
      <c r="G3626" s="451"/>
    </row>
    <row r="3627" spans="1:7" x14ac:dyDescent="0.25">
      <c r="B3627" s="449"/>
      <c r="C3627" s="83" t="str">
        <f ca="1">IF(OFFSET(Zdroj!AM$16,A3623-1,0)=0,"",CONCATENATE("A",$A$2+4," - ",Zdroj!$AM$15))</f>
        <v/>
      </c>
      <c r="D3627" s="81" t="str">
        <f ca="1">IF(C3627="","",CONCATENATE(OFFSET(Zdroj!AM$16,A3623-1,0)," - ",OFFSET(Zdroj!BS$16,A3623-1,0)))</f>
        <v/>
      </c>
      <c r="E3627" s="35" t="str">
        <f ca="1">IF(C3627="","",OFFSET(Zdroj!BT$16,A3623-1,0))</f>
        <v/>
      </c>
      <c r="F3627" s="450"/>
      <c r="G3627" s="451"/>
    </row>
    <row r="3628" spans="1:7" x14ac:dyDescent="0.25">
      <c r="B3628" s="449"/>
      <c r="C3628" s="83" t="str">
        <f ca="1">IF(OFFSET(Zdroj!AN$16,A3623-1,0)=0,"",CONCATENATE("A",$A$2+5," - ",Zdroj!$AN$15))</f>
        <v/>
      </c>
      <c r="D3628" s="81" t="str">
        <f ca="1">IF(C3628="","",CONCATENATE(OFFSET(Zdroj!AN$16,A3623-1,0)," - ",OFFSET(Zdroj!BU$16,A3623-1,0)))</f>
        <v/>
      </c>
      <c r="E3628" s="35" t="str">
        <f ca="1">IF(C3628="","",OFFSET(Zdroj!BV$16,A3623-1,0))</f>
        <v/>
      </c>
      <c r="F3628" s="450"/>
      <c r="G3628" s="451"/>
    </row>
    <row r="3629" spans="1:7" x14ac:dyDescent="0.25">
      <c r="B3629" s="449"/>
      <c r="C3629" s="83" t="str">
        <f ca="1">IF(OFFSET(Zdroj!AO$16,A3623-1,0)=0,"",CONCATENATE("B",$A$2," - ",Zdroj!$AO$15))</f>
        <v/>
      </c>
      <c r="D3629" s="81" t="str">
        <f ca="1">IF(C3629="","",CONCATENATE(OFFSET(Zdroj!AO$16,A3623-1,0)))</f>
        <v/>
      </c>
      <c r="E3629" s="35" t="str">
        <f ca="1">IF(C3629="","",OFFSET(Zdroj!AP$16,A3623-1,0))</f>
        <v/>
      </c>
      <c r="F3629" s="450" t="str">
        <f t="shared" ref="F3629" ca="1" si="846">IF(SUM(E3629:E3637)=0,"",SUM(E3629:E3637))</f>
        <v/>
      </c>
      <c r="G3629" s="451"/>
    </row>
    <row r="3630" spans="1:7" x14ac:dyDescent="0.25">
      <c r="B3630" s="449"/>
      <c r="C3630" s="83" t="str">
        <f ca="1">IF(OFFSET(Zdroj!AQ$16,A3623-1,0)=0,"",CONCATENATE("B",$A$2+1," - ",Zdroj!$AQ$15))</f>
        <v/>
      </c>
      <c r="D3630" s="81" t="str">
        <f ca="1">IF(C3630="","",CONCATENATE(OFFSET(Zdroj!AQ$16,A3623-1,0)))</f>
        <v/>
      </c>
      <c r="E3630" s="35" t="str">
        <f ca="1">IF(C3630="","",OFFSET(Zdroj!AR$16,A3623-1,0))</f>
        <v/>
      </c>
      <c r="F3630" s="450"/>
      <c r="G3630" s="451"/>
    </row>
    <row r="3631" spans="1:7" x14ac:dyDescent="0.25">
      <c r="B3631" s="449"/>
      <c r="C3631" s="83" t="str">
        <f ca="1">IF(OFFSET(Zdroj!AS$16,A3623-1,0)=0,"",CONCATENATE("B",$A$2+2," - ",Zdroj!$AS$15))</f>
        <v/>
      </c>
      <c r="D3631" s="81" t="str">
        <f ca="1">IF(C3631="","",CONCATENATE(OFFSET(Zdroj!AS$16,A3623-1,0)))</f>
        <v/>
      </c>
      <c r="E3631" s="35" t="str">
        <f ca="1">IF(C3631="","",OFFSET(Zdroj!AT$16,A3623-1,0))</f>
        <v/>
      </c>
      <c r="F3631" s="450"/>
      <c r="G3631" s="451"/>
    </row>
    <row r="3632" spans="1:7" x14ac:dyDescent="0.25">
      <c r="B3632" s="449"/>
      <c r="C3632" s="83" t="str">
        <f ca="1">IF(OFFSET(Zdroj!AU$16,A3623-1,0)=0,"",CONCATENATE("B",$A$2+3," - ",Zdroj!$AU$15))</f>
        <v/>
      </c>
      <c r="D3632" s="81" t="str">
        <f ca="1">IF(C3632="","",CONCATENATE(OFFSET(Zdroj!AU$16,A3623-1,0)))</f>
        <v/>
      </c>
      <c r="E3632" s="35" t="str">
        <f ca="1">IF(C3632="","",OFFSET(Zdroj!AV$16,A3623-1,0))</f>
        <v/>
      </c>
      <c r="F3632" s="450"/>
      <c r="G3632" s="451"/>
    </row>
    <row r="3633" spans="1:7" x14ac:dyDescent="0.25">
      <c r="B3633" s="449"/>
      <c r="C3633" s="83" t="str">
        <f ca="1">IF(OFFSET(Zdroj!AW$16,A3623-1,0)=0,"",CONCATENATE("B",$A$2+4," - ",Zdroj!$AW$15))</f>
        <v/>
      </c>
      <c r="D3633" s="81" t="str">
        <f ca="1">IF(C3633="","",CONCATENATE(OFFSET(Zdroj!AW$16,A3623-1,0)))</f>
        <v/>
      </c>
      <c r="E3633" s="35" t="str">
        <f ca="1">IF(C3633="","",OFFSET(Zdroj!AX$16,A3623-1,0))</f>
        <v/>
      </c>
      <c r="F3633" s="450"/>
      <c r="G3633" s="451"/>
    </row>
    <row r="3634" spans="1:7" x14ac:dyDescent="0.25">
      <c r="B3634" s="449"/>
      <c r="C3634" s="83" t="str">
        <f ca="1">IF(OFFSET(Zdroj!AY$16,A3623-1,0)=0,"",CONCATENATE("B",$A$2+5," - ",Zdroj!$AY$15))</f>
        <v/>
      </c>
      <c r="D3634" s="81" t="str">
        <f ca="1">IF(C3634="","",CONCATENATE(OFFSET(Zdroj!AY$16,A3623-1,0)))</f>
        <v/>
      </c>
      <c r="E3634" s="35" t="str">
        <f ca="1">IF(C3634="","",OFFSET(Zdroj!AZ$16,A3623-1,0))</f>
        <v/>
      </c>
      <c r="F3634" s="450"/>
      <c r="G3634" s="451"/>
    </row>
    <row r="3635" spans="1:7" x14ac:dyDescent="0.25">
      <c r="B3635" s="449"/>
      <c r="C3635" s="83" t="str">
        <f ca="1">IF(OFFSET(Zdroj!BA$16,A3623-1,0)=0,"",CONCATENATE("B",$A$2+6," - ",Zdroj!$BA$15))</f>
        <v/>
      </c>
      <c r="D3635" s="81" t="str">
        <f ca="1">IF(C3635="","",CONCATENATE(OFFSET(Zdroj!BA$16,A3623-1,0)))</f>
        <v/>
      </c>
      <c r="E3635" s="35" t="str">
        <f ca="1">IF(C3635="","",OFFSET(Zdroj!BB$16,A3623-1,0))</f>
        <v/>
      </c>
      <c r="F3635" s="450"/>
      <c r="G3635" s="451"/>
    </row>
    <row r="3636" spans="1:7" x14ac:dyDescent="0.25">
      <c r="B3636" s="449"/>
      <c r="C3636" s="83" t="str">
        <f ca="1">IF(OFFSET(Zdroj!BC$16,A3623-1,0)=0,"",CONCATENATE("B",$A$2+7," - ",Zdroj!$BC$15))</f>
        <v/>
      </c>
      <c r="D3636" s="81" t="str">
        <f ca="1">IF(C3636="","",CONCATENATE(OFFSET(Zdroj!BC$16,A3623-1,0)))</f>
        <v/>
      </c>
      <c r="E3636" s="35" t="str">
        <f ca="1">IF(C3636="","",OFFSET(Zdroj!BD$16,A3623-1,0))</f>
        <v/>
      </c>
      <c r="F3636" s="450"/>
      <c r="G3636" s="451"/>
    </row>
    <row r="3637" spans="1:7" x14ac:dyDescent="0.25">
      <c r="B3637" s="449"/>
      <c r="C3637" s="83" t="str">
        <f ca="1">IF(OFFSET(Zdroj!BE$16,A3623-1,0)=0,"",CONCATENATE("B",$A$2+8," - ",Zdroj!$BE$15))</f>
        <v/>
      </c>
      <c r="D3637" s="81" t="str">
        <f ca="1">IF(C3637="","",CONCATENATE(OFFSET(Zdroj!BE$16,A3623-1,0)))</f>
        <v/>
      </c>
      <c r="E3637" s="35" t="str">
        <f ca="1">IF(C3637="","",OFFSET(Zdroj!BF$16,A3623-1,0))</f>
        <v/>
      </c>
      <c r="F3637" s="450"/>
      <c r="G3637" s="451"/>
    </row>
    <row r="3638" spans="1:7" x14ac:dyDescent="0.25">
      <c r="B3638" s="449"/>
      <c r="C3638" s="83" t="str">
        <f ca="1">IF(OFFSET(Zdroj!BG$16,A3623-1,0)=0,"",CONCATENATE("C",$A$2," - ",Zdroj!$BG$15))</f>
        <v/>
      </c>
      <c r="D3638" s="81" t="str">
        <f ca="1">IF(C3638="","",CONCATENATE(OFFSET(Zdroj!BG$16,A3623-1,0)))</f>
        <v/>
      </c>
      <c r="E3638" s="35" t="str">
        <f ca="1">IF(C3638="","",OFFSET(Zdroj!BH$16,A3623-1,0))</f>
        <v/>
      </c>
      <c r="F3638" s="450" t="str">
        <f t="shared" ref="F3638" ca="1" si="847">IF(SUM(E3638:E3639)=0,"",SUM(E3638:E3639))</f>
        <v/>
      </c>
      <c r="G3638" s="451"/>
    </row>
    <row r="3639" spans="1:7" x14ac:dyDescent="0.25">
      <c r="B3639" s="449"/>
      <c r="C3639" s="83" t="str">
        <f ca="1">IF(OFFSET(Zdroj!BI$16,A3623-1,0)=0,"",CONCATENATE("C",$A$2+1," - ",Zdroj!$BI$15))</f>
        <v/>
      </c>
      <c r="D3639" s="81" t="str">
        <f ca="1">IF(C3639="","",CONCATENATE(OFFSET(Zdroj!BI$16,A3623-1,0)))</f>
        <v/>
      </c>
      <c r="E3639" s="35" t="str">
        <f ca="1">IF(C3639="","",OFFSET(Zdroj!BJ$16,A3623-1,0))</f>
        <v/>
      </c>
      <c r="F3639" s="450"/>
      <c r="G3639" s="451"/>
    </row>
    <row r="3640" spans="1:7" x14ac:dyDescent="0.25">
      <c r="A3640">
        <f>SUM((ROW()+15)/17)</f>
        <v>215</v>
      </c>
      <c r="B3640" s="449" t="str">
        <f ca="1">IF(OFFSET(Zdroj!$B$16,A3640-1,0)&gt;0,CONCATENATE(A3640,"
","___ ","
",OFFSET(Zdroj!$B$16,A3640-1,0)),"")</f>
        <v/>
      </c>
      <c r="C3640" s="83" t="str">
        <f ca="1">IF(OFFSET(Zdroj!AI$16,A3640-1,0)=0,"",CONCATENATE("A",$A$2," - ",Zdroj!$AI$15))</f>
        <v/>
      </c>
      <c r="D3640" s="81" t="str">
        <f ca="1">IF(C3640="","",CONCATENATE(OFFSET(Zdroj!AI$16,A3640-1,0)," - ",OFFSET(Zdroj!BK$16,A3640-1,0)))</f>
        <v/>
      </c>
      <c r="E3640" s="35" t="str">
        <f ca="1">IF(C3640="","",OFFSET(Zdroj!BL$16,A3640-1,0))</f>
        <v/>
      </c>
      <c r="F3640" s="450" t="str">
        <f t="shared" ref="F3640" ca="1" si="848">IF(SUM(E3640:E3645)=0,"",SUM(E3640:E3645))</f>
        <v/>
      </c>
      <c r="G3640" s="451" t="str">
        <f t="shared" ref="G3640" ca="1" si="849">IF(SUM(E3640:E3656)=0,"",SUM(E3640:E3656))</f>
        <v/>
      </c>
    </row>
    <row r="3641" spans="1:7" x14ac:dyDescent="0.25">
      <c r="B3641" s="449"/>
      <c r="C3641" s="83" t="str">
        <f ca="1">IF(OFFSET(Zdroj!AJ$16,A3640-1,0)=0,"",CONCATENATE("A",$A$2+1," - ",Zdroj!$AJ$15))</f>
        <v/>
      </c>
      <c r="D3641" s="81" t="str">
        <f ca="1">IF(C3641="","",CONCATENATE(OFFSET(Zdroj!AJ$16,A3640-1,0)," - ",OFFSET(Zdroj!BM$16,A3640-1,0)))</f>
        <v/>
      </c>
      <c r="E3641" s="35" t="str">
        <f ca="1">IF(C3641="","",OFFSET(Zdroj!BN$16,A3640-1,0))</f>
        <v/>
      </c>
      <c r="F3641" s="450"/>
      <c r="G3641" s="451"/>
    </row>
    <row r="3642" spans="1:7" x14ac:dyDescent="0.25">
      <c r="B3642" s="449"/>
      <c r="C3642" s="83" t="str">
        <f ca="1">IF(OFFSET(Zdroj!AK$16,A3640-1,0)=0,"",CONCATENATE("A",$A$2+2," - ",Zdroj!$AK$15))</f>
        <v/>
      </c>
      <c r="D3642" s="81" t="str">
        <f ca="1">IF(C3642="","",CONCATENATE(OFFSET(Zdroj!AK$16,A3640-1,0)," - ",OFFSET(Zdroj!BO$16,A3640-1,0)))</f>
        <v/>
      </c>
      <c r="E3642" s="35" t="str">
        <f ca="1">IF(C3642="","",OFFSET(Zdroj!BP$16,A3640-1,0))</f>
        <v/>
      </c>
      <c r="F3642" s="450"/>
      <c r="G3642" s="451"/>
    </row>
    <row r="3643" spans="1:7" x14ac:dyDescent="0.25">
      <c r="B3643" s="449"/>
      <c r="C3643" s="83" t="str">
        <f ca="1">IF(OFFSET(Zdroj!AL$16,A3640-1,0)=0,"",CONCATENATE("A",$A$2+3," - ",Zdroj!$AL$15))</f>
        <v/>
      </c>
      <c r="D3643" s="81" t="str">
        <f ca="1">IF(C3643="","",CONCATENATE(OFFSET(Zdroj!AL$16,A3640-1,0)," - ",OFFSET(Zdroj!BQ$16,A3640-1,0)))</f>
        <v/>
      </c>
      <c r="E3643" s="35" t="str">
        <f ca="1">IF(C3643="","",OFFSET(Zdroj!BR$16,A3640-1,0))</f>
        <v/>
      </c>
      <c r="F3643" s="450"/>
      <c r="G3643" s="451"/>
    </row>
    <row r="3644" spans="1:7" x14ac:dyDescent="0.25">
      <c r="B3644" s="449"/>
      <c r="C3644" s="83" t="str">
        <f ca="1">IF(OFFSET(Zdroj!AM$16,A3640-1,0)=0,"",CONCATENATE("A",$A$2+4," - ",Zdroj!$AM$15))</f>
        <v/>
      </c>
      <c r="D3644" s="81" t="str">
        <f ca="1">IF(C3644="","",CONCATENATE(OFFSET(Zdroj!AM$16,A3640-1,0)," - ",OFFSET(Zdroj!BS$16,A3640-1,0)))</f>
        <v/>
      </c>
      <c r="E3644" s="35" t="str">
        <f ca="1">IF(C3644="","",OFFSET(Zdroj!BT$16,A3640-1,0))</f>
        <v/>
      </c>
      <c r="F3644" s="450"/>
      <c r="G3644" s="451"/>
    </row>
    <row r="3645" spans="1:7" x14ac:dyDescent="0.25">
      <c r="B3645" s="449"/>
      <c r="C3645" s="83" t="str">
        <f ca="1">IF(OFFSET(Zdroj!AN$16,A3640-1,0)=0,"",CONCATENATE("A",$A$2+5," - ",Zdroj!$AN$15))</f>
        <v/>
      </c>
      <c r="D3645" s="81" t="str">
        <f ca="1">IF(C3645="","",CONCATENATE(OFFSET(Zdroj!AN$16,A3640-1,0)," - ",OFFSET(Zdroj!BU$16,A3640-1,0)))</f>
        <v/>
      </c>
      <c r="E3645" s="35" t="str">
        <f ca="1">IF(C3645="","",OFFSET(Zdroj!BV$16,A3640-1,0))</f>
        <v/>
      </c>
      <c r="F3645" s="450"/>
      <c r="G3645" s="451"/>
    </row>
    <row r="3646" spans="1:7" x14ac:dyDescent="0.25">
      <c r="B3646" s="449"/>
      <c r="C3646" s="83" t="str">
        <f ca="1">IF(OFFSET(Zdroj!AO$16,A3640-1,0)=0,"",CONCATENATE("B",$A$2," - ",Zdroj!$AO$15))</f>
        <v/>
      </c>
      <c r="D3646" s="81" t="str">
        <f ca="1">IF(C3646="","",CONCATENATE(OFFSET(Zdroj!AO$16,A3640-1,0)))</f>
        <v/>
      </c>
      <c r="E3646" s="35" t="str">
        <f ca="1">IF(C3646="","",OFFSET(Zdroj!AP$16,A3640-1,0))</f>
        <v/>
      </c>
      <c r="F3646" s="450" t="str">
        <f t="shared" ref="F3646" ca="1" si="850">IF(SUM(E3646:E3654)=0,"",SUM(E3646:E3654))</f>
        <v/>
      </c>
      <c r="G3646" s="451"/>
    </row>
    <row r="3647" spans="1:7" x14ac:dyDescent="0.25">
      <c r="B3647" s="449"/>
      <c r="C3647" s="83" t="str">
        <f ca="1">IF(OFFSET(Zdroj!AQ$16,A3640-1,0)=0,"",CONCATENATE("B",$A$2+1," - ",Zdroj!$AQ$15))</f>
        <v/>
      </c>
      <c r="D3647" s="81" t="str">
        <f ca="1">IF(C3647="","",CONCATENATE(OFFSET(Zdroj!AQ$16,A3640-1,0)))</f>
        <v/>
      </c>
      <c r="E3647" s="35" t="str">
        <f ca="1">IF(C3647="","",OFFSET(Zdroj!AR$16,A3640-1,0))</f>
        <v/>
      </c>
      <c r="F3647" s="450"/>
      <c r="G3647" s="451"/>
    </row>
    <row r="3648" spans="1:7" x14ac:dyDescent="0.25">
      <c r="B3648" s="449"/>
      <c r="C3648" s="83" t="str">
        <f ca="1">IF(OFFSET(Zdroj!AS$16,A3640-1,0)=0,"",CONCATENATE("B",$A$2+2," - ",Zdroj!$AS$15))</f>
        <v/>
      </c>
      <c r="D3648" s="81" t="str">
        <f ca="1">IF(C3648="","",CONCATENATE(OFFSET(Zdroj!AS$16,A3640-1,0)))</f>
        <v/>
      </c>
      <c r="E3648" s="35" t="str">
        <f ca="1">IF(C3648="","",OFFSET(Zdroj!AT$16,A3640-1,0))</f>
        <v/>
      </c>
      <c r="F3648" s="450"/>
      <c r="G3648" s="451"/>
    </row>
    <row r="3649" spans="1:7" x14ac:dyDescent="0.25">
      <c r="B3649" s="449"/>
      <c r="C3649" s="83" t="str">
        <f ca="1">IF(OFFSET(Zdroj!AU$16,A3640-1,0)=0,"",CONCATENATE("B",$A$2+3," - ",Zdroj!$AU$15))</f>
        <v/>
      </c>
      <c r="D3649" s="81" t="str">
        <f ca="1">IF(C3649="","",CONCATENATE(OFFSET(Zdroj!AU$16,A3640-1,0)))</f>
        <v/>
      </c>
      <c r="E3649" s="35" t="str">
        <f ca="1">IF(C3649="","",OFFSET(Zdroj!AV$16,A3640-1,0))</f>
        <v/>
      </c>
      <c r="F3649" s="450"/>
      <c r="G3649" s="451"/>
    </row>
    <row r="3650" spans="1:7" x14ac:dyDescent="0.25">
      <c r="B3650" s="449"/>
      <c r="C3650" s="83" t="str">
        <f ca="1">IF(OFFSET(Zdroj!AW$16,A3640-1,0)=0,"",CONCATENATE("B",$A$2+4," - ",Zdroj!$AW$15))</f>
        <v/>
      </c>
      <c r="D3650" s="81" t="str">
        <f ca="1">IF(C3650="","",CONCATENATE(OFFSET(Zdroj!AW$16,A3640-1,0)))</f>
        <v/>
      </c>
      <c r="E3650" s="35" t="str">
        <f ca="1">IF(C3650="","",OFFSET(Zdroj!AX$16,A3640-1,0))</f>
        <v/>
      </c>
      <c r="F3650" s="450"/>
      <c r="G3650" s="451"/>
    </row>
    <row r="3651" spans="1:7" x14ac:dyDescent="0.25">
      <c r="B3651" s="449"/>
      <c r="C3651" s="83" t="str">
        <f ca="1">IF(OFFSET(Zdroj!AY$16,A3640-1,0)=0,"",CONCATENATE("B",$A$2+5," - ",Zdroj!$AY$15))</f>
        <v/>
      </c>
      <c r="D3651" s="81" t="str">
        <f ca="1">IF(C3651="","",CONCATENATE(OFFSET(Zdroj!AY$16,A3640-1,0)))</f>
        <v/>
      </c>
      <c r="E3651" s="35" t="str">
        <f ca="1">IF(C3651="","",OFFSET(Zdroj!AZ$16,A3640-1,0))</f>
        <v/>
      </c>
      <c r="F3651" s="450"/>
      <c r="G3651" s="451"/>
    </row>
    <row r="3652" spans="1:7" x14ac:dyDescent="0.25">
      <c r="B3652" s="449"/>
      <c r="C3652" s="83" t="str">
        <f ca="1">IF(OFFSET(Zdroj!BA$16,A3640-1,0)=0,"",CONCATENATE("B",$A$2+6," - ",Zdroj!$BA$15))</f>
        <v/>
      </c>
      <c r="D3652" s="81" t="str">
        <f ca="1">IF(C3652="","",CONCATENATE(OFFSET(Zdroj!BA$16,A3640-1,0)))</f>
        <v/>
      </c>
      <c r="E3652" s="35" t="str">
        <f ca="1">IF(C3652="","",OFFSET(Zdroj!BB$16,A3640-1,0))</f>
        <v/>
      </c>
      <c r="F3652" s="450"/>
      <c r="G3652" s="451"/>
    </row>
    <row r="3653" spans="1:7" x14ac:dyDescent="0.25">
      <c r="B3653" s="449"/>
      <c r="C3653" s="83" t="str">
        <f ca="1">IF(OFFSET(Zdroj!BC$16,A3640-1,0)=0,"",CONCATENATE("B",$A$2+7," - ",Zdroj!$BC$15))</f>
        <v/>
      </c>
      <c r="D3653" s="81" t="str">
        <f ca="1">IF(C3653="","",CONCATENATE(OFFSET(Zdroj!BC$16,A3640-1,0)))</f>
        <v/>
      </c>
      <c r="E3653" s="35" t="str">
        <f ca="1">IF(C3653="","",OFFSET(Zdroj!BD$16,A3640-1,0))</f>
        <v/>
      </c>
      <c r="F3653" s="450"/>
      <c r="G3653" s="451"/>
    </row>
    <row r="3654" spans="1:7" x14ac:dyDescent="0.25">
      <c r="B3654" s="449"/>
      <c r="C3654" s="83" t="str">
        <f ca="1">IF(OFFSET(Zdroj!BE$16,A3640-1,0)=0,"",CONCATENATE("B",$A$2+8," - ",Zdroj!$BE$15))</f>
        <v/>
      </c>
      <c r="D3654" s="81" t="str">
        <f ca="1">IF(C3654="","",CONCATENATE(OFFSET(Zdroj!BE$16,A3640-1,0)))</f>
        <v/>
      </c>
      <c r="E3654" s="35" t="str">
        <f ca="1">IF(C3654="","",OFFSET(Zdroj!BF$16,A3640-1,0))</f>
        <v/>
      </c>
      <c r="F3654" s="450"/>
      <c r="G3654" s="451"/>
    </row>
    <row r="3655" spans="1:7" x14ac:dyDescent="0.25">
      <c r="B3655" s="449"/>
      <c r="C3655" s="83" t="str">
        <f ca="1">IF(OFFSET(Zdroj!BG$16,A3640-1,0)=0,"",CONCATENATE("C",$A$2," - ",Zdroj!$BG$15))</f>
        <v/>
      </c>
      <c r="D3655" s="81" t="str">
        <f ca="1">IF(C3655="","",CONCATENATE(OFFSET(Zdroj!BG$16,A3640-1,0)))</f>
        <v/>
      </c>
      <c r="E3655" s="35" t="str">
        <f ca="1">IF(C3655="","",OFFSET(Zdroj!BH$16,A3640-1,0))</f>
        <v/>
      </c>
      <c r="F3655" s="450" t="str">
        <f t="shared" ref="F3655" ca="1" si="851">IF(SUM(E3655:E3656)=0,"",SUM(E3655:E3656))</f>
        <v/>
      </c>
      <c r="G3655" s="451"/>
    </row>
    <row r="3656" spans="1:7" x14ac:dyDescent="0.25">
      <c r="B3656" s="449"/>
      <c r="C3656" s="83" t="str">
        <f ca="1">IF(OFFSET(Zdroj!BI$16,A3640-1,0)=0,"",CONCATENATE("C",$A$2+1," - ",Zdroj!$BI$15))</f>
        <v/>
      </c>
      <c r="D3656" s="81" t="str">
        <f ca="1">IF(C3656="","",CONCATENATE(OFFSET(Zdroj!BI$16,A3640-1,0)))</f>
        <v/>
      </c>
      <c r="E3656" s="35" t="str">
        <f ca="1">IF(C3656="","",OFFSET(Zdroj!BJ$16,A3640-1,0))</f>
        <v/>
      </c>
      <c r="F3656" s="450"/>
      <c r="G3656" s="451"/>
    </row>
    <row r="3657" spans="1:7" x14ac:dyDescent="0.25">
      <c r="A3657">
        <f>SUM((ROW()+15)/17)</f>
        <v>216</v>
      </c>
      <c r="B3657" s="449" t="str">
        <f ca="1">IF(OFFSET(Zdroj!$B$16,A3657-1,0)&gt;0,CONCATENATE(A3657,"
","___ ","
",OFFSET(Zdroj!$B$16,A3657-1,0)),"")</f>
        <v/>
      </c>
      <c r="C3657" s="83" t="str">
        <f ca="1">IF(OFFSET(Zdroj!AI$16,A3657-1,0)=0,"",CONCATENATE("A",$A$2," - ",Zdroj!$AI$15))</f>
        <v/>
      </c>
      <c r="D3657" s="81" t="str">
        <f ca="1">IF(C3657="","",CONCATENATE(OFFSET(Zdroj!AI$16,A3657-1,0)," - ",OFFSET(Zdroj!BK$16,A3657-1,0)))</f>
        <v/>
      </c>
      <c r="E3657" s="35" t="str">
        <f ca="1">IF(C3657="","",OFFSET(Zdroj!BL$16,A3657-1,0))</f>
        <v/>
      </c>
      <c r="F3657" s="450" t="str">
        <f t="shared" ref="F3657" ca="1" si="852">IF(SUM(E3657:E3662)=0,"",SUM(E3657:E3662))</f>
        <v/>
      </c>
      <c r="G3657" s="451" t="str">
        <f t="shared" ref="G3657" ca="1" si="853">IF(SUM(E3657:E3673)=0,"",SUM(E3657:E3673))</f>
        <v/>
      </c>
    </row>
    <row r="3658" spans="1:7" x14ac:dyDescent="0.25">
      <c r="B3658" s="449"/>
      <c r="C3658" s="83" t="str">
        <f ca="1">IF(OFFSET(Zdroj!AJ$16,A3657-1,0)=0,"",CONCATENATE("A",$A$2+1," - ",Zdroj!$AJ$15))</f>
        <v/>
      </c>
      <c r="D3658" s="81" t="str">
        <f ca="1">IF(C3658="","",CONCATENATE(OFFSET(Zdroj!AJ$16,A3657-1,0)," - ",OFFSET(Zdroj!BM$16,A3657-1,0)))</f>
        <v/>
      </c>
      <c r="E3658" s="35" t="str">
        <f ca="1">IF(C3658="","",OFFSET(Zdroj!BN$16,A3657-1,0))</f>
        <v/>
      </c>
      <c r="F3658" s="450"/>
      <c r="G3658" s="451"/>
    </row>
    <row r="3659" spans="1:7" x14ac:dyDescent="0.25">
      <c r="B3659" s="449"/>
      <c r="C3659" s="83" t="str">
        <f ca="1">IF(OFFSET(Zdroj!AK$16,A3657-1,0)=0,"",CONCATENATE("A",$A$2+2," - ",Zdroj!$AK$15))</f>
        <v/>
      </c>
      <c r="D3659" s="81" t="str">
        <f ca="1">IF(C3659="","",CONCATENATE(OFFSET(Zdroj!AK$16,A3657-1,0)," - ",OFFSET(Zdroj!BO$16,A3657-1,0)))</f>
        <v/>
      </c>
      <c r="E3659" s="35" t="str">
        <f ca="1">IF(C3659="","",OFFSET(Zdroj!BP$16,A3657-1,0))</f>
        <v/>
      </c>
      <c r="F3659" s="450"/>
      <c r="G3659" s="451"/>
    </row>
    <row r="3660" spans="1:7" x14ac:dyDescent="0.25">
      <c r="B3660" s="449"/>
      <c r="C3660" s="83" t="str">
        <f ca="1">IF(OFFSET(Zdroj!AL$16,A3657-1,0)=0,"",CONCATENATE("A",$A$2+3," - ",Zdroj!$AL$15))</f>
        <v/>
      </c>
      <c r="D3660" s="81" t="str">
        <f ca="1">IF(C3660="","",CONCATENATE(OFFSET(Zdroj!AL$16,A3657-1,0)," - ",OFFSET(Zdroj!BQ$16,A3657-1,0)))</f>
        <v/>
      </c>
      <c r="E3660" s="35" t="str">
        <f ca="1">IF(C3660="","",OFFSET(Zdroj!BR$16,A3657-1,0))</f>
        <v/>
      </c>
      <c r="F3660" s="450"/>
      <c r="G3660" s="451"/>
    </row>
    <row r="3661" spans="1:7" x14ac:dyDescent="0.25">
      <c r="B3661" s="449"/>
      <c r="C3661" s="83" t="str">
        <f ca="1">IF(OFFSET(Zdroj!AM$16,A3657-1,0)=0,"",CONCATENATE("A",$A$2+4," - ",Zdroj!$AM$15))</f>
        <v/>
      </c>
      <c r="D3661" s="81" t="str">
        <f ca="1">IF(C3661="","",CONCATENATE(OFFSET(Zdroj!AM$16,A3657-1,0)," - ",OFFSET(Zdroj!BS$16,A3657-1,0)))</f>
        <v/>
      </c>
      <c r="E3661" s="35" t="str">
        <f ca="1">IF(C3661="","",OFFSET(Zdroj!BT$16,A3657-1,0))</f>
        <v/>
      </c>
      <c r="F3661" s="450"/>
      <c r="G3661" s="451"/>
    </row>
    <row r="3662" spans="1:7" x14ac:dyDescent="0.25">
      <c r="B3662" s="449"/>
      <c r="C3662" s="83" t="str">
        <f ca="1">IF(OFFSET(Zdroj!AN$16,A3657-1,0)=0,"",CONCATENATE("A",$A$2+5," - ",Zdroj!$AN$15))</f>
        <v/>
      </c>
      <c r="D3662" s="81" t="str">
        <f ca="1">IF(C3662="","",CONCATENATE(OFFSET(Zdroj!AN$16,A3657-1,0)," - ",OFFSET(Zdroj!BU$16,A3657-1,0)))</f>
        <v/>
      </c>
      <c r="E3662" s="35" t="str">
        <f ca="1">IF(C3662="","",OFFSET(Zdroj!BV$16,A3657-1,0))</f>
        <v/>
      </c>
      <c r="F3662" s="450"/>
      <c r="G3662" s="451"/>
    </row>
    <row r="3663" spans="1:7" x14ac:dyDescent="0.25">
      <c r="B3663" s="449"/>
      <c r="C3663" s="83" t="str">
        <f ca="1">IF(OFFSET(Zdroj!AO$16,A3657-1,0)=0,"",CONCATENATE("B",$A$2," - ",Zdroj!$AO$15))</f>
        <v/>
      </c>
      <c r="D3663" s="81" t="str">
        <f ca="1">IF(C3663="","",CONCATENATE(OFFSET(Zdroj!AO$16,A3657-1,0)))</f>
        <v/>
      </c>
      <c r="E3663" s="35" t="str">
        <f ca="1">IF(C3663="","",OFFSET(Zdroj!AP$16,A3657-1,0))</f>
        <v/>
      </c>
      <c r="F3663" s="450" t="str">
        <f t="shared" ref="F3663" ca="1" si="854">IF(SUM(E3663:E3671)=0,"",SUM(E3663:E3671))</f>
        <v/>
      </c>
      <c r="G3663" s="451"/>
    </row>
    <row r="3664" spans="1:7" x14ac:dyDescent="0.25">
      <c r="B3664" s="449"/>
      <c r="C3664" s="83" t="str">
        <f ca="1">IF(OFFSET(Zdroj!AQ$16,A3657-1,0)=0,"",CONCATENATE("B",$A$2+1," - ",Zdroj!$AQ$15))</f>
        <v/>
      </c>
      <c r="D3664" s="81" t="str">
        <f ca="1">IF(C3664="","",CONCATENATE(OFFSET(Zdroj!AQ$16,A3657-1,0)))</f>
        <v/>
      </c>
      <c r="E3664" s="35" t="str">
        <f ca="1">IF(C3664="","",OFFSET(Zdroj!AR$16,A3657-1,0))</f>
        <v/>
      </c>
      <c r="F3664" s="450"/>
      <c r="G3664" s="451"/>
    </row>
    <row r="3665" spans="1:7" x14ac:dyDescent="0.25">
      <c r="B3665" s="449"/>
      <c r="C3665" s="83" t="str">
        <f ca="1">IF(OFFSET(Zdroj!AS$16,A3657-1,0)=0,"",CONCATENATE("B",$A$2+2," - ",Zdroj!$AS$15))</f>
        <v/>
      </c>
      <c r="D3665" s="81" t="str">
        <f ca="1">IF(C3665="","",CONCATENATE(OFFSET(Zdroj!AS$16,A3657-1,0)))</f>
        <v/>
      </c>
      <c r="E3665" s="35" t="str">
        <f ca="1">IF(C3665="","",OFFSET(Zdroj!AT$16,A3657-1,0))</f>
        <v/>
      </c>
      <c r="F3665" s="450"/>
      <c r="G3665" s="451"/>
    </row>
    <row r="3666" spans="1:7" x14ac:dyDescent="0.25">
      <c r="B3666" s="449"/>
      <c r="C3666" s="83" t="str">
        <f ca="1">IF(OFFSET(Zdroj!AU$16,A3657-1,0)=0,"",CONCATENATE("B",$A$2+3," - ",Zdroj!$AU$15))</f>
        <v/>
      </c>
      <c r="D3666" s="81" t="str">
        <f ca="1">IF(C3666="","",CONCATENATE(OFFSET(Zdroj!AU$16,A3657-1,0)))</f>
        <v/>
      </c>
      <c r="E3666" s="35" t="str">
        <f ca="1">IF(C3666="","",OFFSET(Zdroj!AV$16,A3657-1,0))</f>
        <v/>
      </c>
      <c r="F3666" s="450"/>
      <c r="G3666" s="451"/>
    </row>
    <row r="3667" spans="1:7" x14ac:dyDescent="0.25">
      <c r="B3667" s="449"/>
      <c r="C3667" s="83" t="str">
        <f ca="1">IF(OFFSET(Zdroj!AW$16,A3657-1,0)=0,"",CONCATENATE("B",$A$2+4," - ",Zdroj!$AW$15))</f>
        <v/>
      </c>
      <c r="D3667" s="81" t="str">
        <f ca="1">IF(C3667="","",CONCATENATE(OFFSET(Zdroj!AW$16,A3657-1,0)))</f>
        <v/>
      </c>
      <c r="E3667" s="35" t="str">
        <f ca="1">IF(C3667="","",OFFSET(Zdroj!AX$16,A3657-1,0))</f>
        <v/>
      </c>
      <c r="F3667" s="450"/>
      <c r="G3667" s="451"/>
    </row>
    <row r="3668" spans="1:7" x14ac:dyDescent="0.25">
      <c r="B3668" s="449"/>
      <c r="C3668" s="83" t="str">
        <f ca="1">IF(OFFSET(Zdroj!AY$16,A3657-1,0)=0,"",CONCATENATE("B",$A$2+5," - ",Zdroj!$AY$15))</f>
        <v/>
      </c>
      <c r="D3668" s="81" t="str">
        <f ca="1">IF(C3668="","",CONCATENATE(OFFSET(Zdroj!AY$16,A3657-1,0)))</f>
        <v/>
      </c>
      <c r="E3668" s="35" t="str">
        <f ca="1">IF(C3668="","",OFFSET(Zdroj!AZ$16,A3657-1,0))</f>
        <v/>
      </c>
      <c r="F3668" s="450"/>
      <c r="G3668" s="451"/>
    </row>
    <row r="3669" spans="1:7" x14ac:dyDescent="0.25">
      <c r="B3669" s="449"/>
      <c r="C3669" s="83" t="str">
        <f ca="1">IF(OFFSET(Zdroj!BA$16,A3657-1,0)=0,"",CONCATENATE("B",$A$2+6," - ",Zdroj!$BA$15))</f>
        <v/>
      </c>
      <c r="D3669" s="81" t="str">
        <f ca="1">IF(C3669="","",CONCATENATE(OFFSET(Zdroj!BA$16,A3657-1,0)))</f>
        <v/>
      </c>
      <c r="E3669" s="35" t="str">
        <f ca="1">IF(C3669="","",OFFSET(Zdroj!BB$16,A3657-1,0))</f>
        <v/>
      </c>
      <c r="F3669" s="450"/>
      <c r="G3669" s="451"/>
    </row>
    <row r="3670" spans="1:7" x14ac:dyDescent="0.25">
      <c r="B3670" s="449"/>
      <c r="C3670" s="83" t="str">
        <f ca="1">IF(OFFSET(Zdroj!BC$16,A3657-1,0)=0,"",CONCATENATE("B",$A$2+7," - ",Zdroj!$BC$15))</f>
        <v/>
      </c>
      <c r="D3670" s="81" t="str">
        <f ca="1">IF(C3670="","",CONCATENATE(OFFSET(Zdroj!BC$16,A3657-1,0)))</f>
        <v/>
      </c>
      <c r="E3670" s="35" t="str">
        <f ca="1">IF(C3670="","",OFFSET(Zdroj!BD$16,A3657-1,0))</f>
        <v/>
      </c>
      <c r="F3670" s="450"/>
      <c r="G3670" s="451"/>
    </row>
    <row r="3671" spans="1:7" x14ac:dyDescent="0.25">
      <c r="B3671" s="449"/>
      <c r="C3671" s="83" t="str">
        <f ca="1">IF(OFFSET(Zdroj!BE$16,A3657-1,0)=0,"",CONCATENATE("B",$A$2+8," - ",Zdroj!$BE$15))</f>
        <v/>
      </c>
      <c r="D3671" s="81" t="str">
        <f ca="1">IF(C3671="","",CONCATENATE(OFFSET(Zdroj!BE$16,A3657-1,0)))</f>
        <v/>
      </c>
      <c r="E3671" s="35" t="str">
        <f ca="1">IF(C3671="","",OFFSET(Zdroj!BF$16,A3657-1,0))</f>
        <v/>
      </c>
      <c r="F3671" s="450"/>
      <c r="G3671" s="451"/>
    </row>
    <row r="3672" spans="1:7" x14ac:dyDescent="0.25">
      <c r="B3672" s="449"/>
      <c r="C3672" s="83" t="str">
        <f ca="1">IF(OFFSET(Zdroj!BG$16,A3657-1,0)=0,"",CONCATENATE("C",$A$2," - ",Zdroj!$BG$15))</f>
        <v/>
      </c>
      <c r="D3672" s="81" t="str">
        <f ca="1">IF(C3672="","",CONCATENATE(OFFSET(Zdroj!BG$16,A3657-1,0)))</f>
        <v/>
      </c>
      <c r="E3672" s="35" t="str">
        <f ca="1">IF(C3672="","",OFFSET(Zdroj!BH$16,A3657-1,0))</f>
        <v/>
      </c>
      <c r="F3672" s="450" t="str">
        <f t="shared" ref="F3672" ca="1" si="855">IF(SUM(E3672:E3673)=0,"",SUM(E3672:E3673))</f>
        <v/>
      </c>
      <c r="G3672" s="451"/>
    </row>
    <row r="3673" spans="1:7" x14ac:dyDescent="0.25">
      <c r="B3673" s="449"/>
      <c r="C3673" s="83" t="str">
        <f ca="1">IF(OFFSET(Zdroj!BI$16,A3657-1,0)=0,"",CONCATENATE("C",$A$2+1," - ",Zdroj!$BI$15))</f>
        <v/>
      </c>
      <c r="D3673" s="81" t="str">
        <f ca="1">IF(C3673="","",CONCATENATE(OFFSET(Zdroj!BI$16,A3657-1,0)))</f>
        <v/>
      </c>
      <c r="E3673" s="35" t="str">
        <f ca="1">IF(C3673="","",OFFSET(Zdroj!BJ$16,A3657-1,0))</f>
        <v/>
      </c>
      <c r="F3673" s="450"/>
      <c r="G3673" s="451"/>
    </row>
    <row r="3674" spans="1:7" x14ac:dyDescent="0.25">
      <c r="A3674">
        <f>SUM((ROW()+15)/17)</f>
        <v>217</v>
      </c>
      <c r="B3674" s="449" t="str">
        <f ca="1">IF(OFFSET(Zdroj!$B$16,A3674-1,0)&gt;0,CONCATENATE(A3674,"
","___ ","
",OFFSET(Zdroj!$B$16,A3674-1,0)),"")</f>
        <v/>
      </c>
      <c r="C3674" s="83" t="str">
        <f ca="1">IF(OFFSET(Zdroj!AI$16,A3674-1,0)=0,"",CONCATENATE("A",$A$2," - ",Zdroj!$AI$15))</f>
        <v/>
      </c>
      <c r="D3674" s="81" t="str">
        <f ca="1">IF(C3674="","",CONCATENATE(OFFSET(Zdroj!AI$16,A3674-1,0)," - ",OFFSET(Zdroj!BK$16,A3674-1,0)))</f>
        <v/>
      </c>
      <c r="E3674" s="35" t="str">
        <f ca="1">IF(C3674="","",OFFSET(Zdroj!BL$16,A3674-1,0))</f>
        <v/>
      </c>
      <c r="F3674" s="450" t="str">
        <f t="shared" ref="F3674" ca="1" si="856">IF(SUM(E3674:E3679)=0,"",SUM(E3674:E3679))</f>
        <v/>
      </c>
      <c r="G3674" s="451" t="str">
        <f t="shared" ref="G3674" ca="1" si="857">IF(SUM(E3674:E3690)=0,"",SUM(E3674:E3690))</f>
        <v/>
      </c>
    </row>
    <row r="3675" spans="1:7" x14ac:dyDescent="0.25">
      <c r="B3675" s="449"/>
      <c r="C3675" s="83" t="str">
        <f ca="1">IF(OFFSET(Zdroj!AJ$16,A3674-1,0)=0,"",CONCATENATE("A",$A$2+1," - ",Zdroj!$AJ$15))</f>
        <v/>
      </c>
      <c r="D3675" s="81" t="str">
        <f ca="1">IF(C3675="","",CONCATENATE(OFFSET(Zdroj!AJ$16,A3674-1,0)," - ",OFFSET(Zdroj!BM$16,A3674-1,0)))</f>
        <v/>
      </c>
      <c r="E3675" s="35" t="str">
        <f ca="1">IF(C3675="","",OFFSET(Zdroj!BN$16,A3674-1,0))</f>
        <v/>
      </c>
      <c r="F3675" s="450"/>
      <c r="G3675" s="451"/>
    </row>
    <row r="3676" spans="1:7" x14ac:dyDescent="0.25">
      <c r="B3676" s="449"/>
      <c r="C3676" s="83" t="str">
        <f ca="1">IF(OFFSET(Zdroj!AK$16,A3674-1,0)=0,"",CONCATENATE("A",$A$2+2," - ",Zdroj!$AK$15))</f>
        <v/>
      </c>
      <c r="D3676" s="81" t="str">
        <f ca="1">IF(C3676="","",CONCATENATE(OFFSET(Zdroj!AK$16,A3674-1,0)," - ",OFFSET(Zdroj!BO$16,A3674-1,0)))</f>
        <v/>
      </c>
      <c r="E3676" s="35" t="str">
        <f ca="1">IF(C3676="","",OFFSET(Zdroj!BP$16,A3674-1,0))</f>
        <v/>
      </c>
      <c r="F3676" s="450"/>
      <c r="G3676" s="451"/>
    </row>
    <row r="3677" spans="1:7" x14ac:dyDescent="0.25">
      <c r="B3677" s="449"/>
      <c r="C3677" s="83" t="str">
        <f ca="1">IF(OFFSET(Zdroj!AL$16,A3674-1,0)=0,"",CONCATENATE("A",$A$2+3," - ",Zdroj!$AL$15))</f>
        <v/>
      </c>
      <c r="D3677" s="81" t="str">
        <f ca="1">IF(C3677="","",CONCATENATE(OFFSET(Zdroj!AL$16,A3674-1,0)," - ",OFFSET(Zdroj!BQ$16,A3674-1,0)))</f>
        <v/>
      </c>
      <c r="E3677" s="35" t="str">
        <f ca="1">IF(C3677="","",OFFSET(Zdroj!BR$16,A3674-1,0))</f>
        <v/>
      </c>
      <c r="F3677" s="450"/>
      <c r="G3677" s="451"/>
    </row>
    <row r="3678" spans="1:7" x14ac:dyDescent="0.25">
      <c r="B3678" s="449"/>
      <c r="C3678" s="83" t="str">
        <f ca="1">IF(OFFSET(Zdroj!AM$16,A3674-1,0)=0,"",CONCATENATE("A",$A$2+4," - ",Zdroj!$AM$15))</f>
        <v/>
      </c>
      <c r="D3678" s="81" t="str">
        <f ca="1">IF(C3678="","",CONCATENATE(OFFSET(Zdroj!AM$16,A3674-1,0)," - ",OFFSET(Zdroj!BS$16,A3674-1,0)))</f>
        <v/>
      </c>
      <c r="E3678" s="35" t="str">
        <f ca="1">IF(C3678="","",OFFSET(Zdroj!BT$16,A3674-1,0))</f>
        <v/>
      </c>
      <c r="F3678" s="450"/>
      <c r="G3678" s="451"/>
    </row>
    <row r="3679" spans="1:7" x14ac:dyDescent="0.25">
      <c r="B3679" s="449"/>
      <c r="C3679" s="83" t="str">
        <f ca="1">IF(OFFSET(Zdroj!AN$16,A3674-1,0)=0,"",CONCATENATE("A",$A$2+5," - ",Zdroj!$AN$15))</f>
        <v/>
      </c>
      <c r="D3679" s="81" t="str">
        <f ca="1">IF(C3679="","",CONCATENATE(OFFSET(Zdroj!AN$16,A3674-1,0)," - ",OFFSET(Zdroj!BU$16,A3674-1,0)))</f>
        <v/>
      </c>
      <c r="E3679" s="35" t="str">
        <f ca="1">IF(C3679="","",OFFSET(Zdroj!BV$16,A3674-1,0))</f>
        <v/>
      </c>
      <c r="F3679" s="450"/>
      <c r="G3679" s="451"/>
    </row>
    <row r="3680" spans="1:7" x14ac:dyDescent="0.25">
      <c r="B3680" s="449"/>
      <c r="C3680" s="83" t="str">
        <f ca="1">IF(OFFSET(Zdroj!AO$16,A3674-1,0)=0,"",CONCATENATE("B",$A$2," - ",Zdroj!$AO$15))</f>
        <v/>
      </c>
      <c r="D3680" s="81" t="str">
        <f ca="1">IF(C3680="","",CONCATENATE(OFFSET(Zdroj!AO$16,A3674-1,0)))</f>
        <v/>
      </c>
      <c r="E3680" s="35" t="str">
        <f ca="1">IF(C3680="","",OFFSET(Zdroj!AP$16,A3674-1,0))</f>
        <v/>
      </c>
      <c r="F3680" s="450" t="str">
        <f t="shared" ref="F3680" ca="1" si="858">IF(SUM(E3680:E3688)=0,"",SUM(E3680:E3688))</f>
        <v/>
      </c>
      <c r="G3680" s="451"/>
    </row>
    <row r="3681" spans="1:7" x14ac:dyDescent="0.25">
      <c r="B3681" s="449"/>
      <c r="C3681" s="83" t="str">
        <f ca="1">IF(OFFSET(Zdroj!AQ$16,A3674-1,0)=0,"",CONCATENATE("B",$A$2+1," - ",Zdroj!$AQ$15))</f>
        <v/>
      </c>
      <c r="D3681" s="81" t="str">
        <f ca="1">IF(C3681="","",CONCATENATE(OFFSET(Zdroj!AQ$16,A3674-1,0)))</f>
        <v/>
      </c>
      <c r="E3681" s="35" t="str">
        <f ca="1">IF(C3681="","",OFFSET(Zdroj!AR$16,A3674-1,0))</f>
        <v/>
      </c>
      <c r="F3681" s="450"/>
      <c r="G3681" s="451"/>
    </row>
    <row r="3682" spans="1:7" x14ac:dyDescent="0.25">
      <c r="B3682" s="449"/>
      <c r="C3682" s="83" t="str">
        <f ca="1">IF(OFFSET(Zdroj!AS$16,A3674-1,0)=0,"",CONCATENATE("B",$A$2+2," - ",Zdroj!$AS$15))</f>
        <v/>
      </c>
      <c r="D3682" s="81" t="str">
        <f ca="1">IF(C3682="","",CONCATENATE(OFFSET(Zdroj!AS$16,A3674-1,0)))</f>
        <v/>
      </c>
      <c r="E3682" s="35" t="str">
        <f ca="1">IF(C3682="","",OFFSET(Zdroj!AT$16,A3674-1,0))</f>
        <v/>
      </c>
      <c r="F3682" s="450"/>
      <c r="G3682" s="451"/>
    </row>
    <row r="3683" spans="1:7" x14ac:dyDescent="0.25">
      <c r="B3683" s="449"/>
      <c r="C3683" s="83" t="str">
        <f ca="1">IF(OFFSET(Zdroj!AU$16,A3674-1,0)=0,"",CONCATENATE("B",$A$2+3," - ",Zdroj!$AU$15))</f>
        <v/>
      </c>
      <c r="D3683" s="81" t="str">
        <f ca="1">IF(C3683="","",CONCATENATE(OFFSET(Zdroj!AU$16,A3674-1,0)))</f>
        <v/>
      </c>
      <c r="E3683" s="35" t="str">
        <f ca="1">IF(C3683="","",OFFSET(Zdroj!AV$16,A3674-1,0))</f>
        <v/>
      </c>
      <c r="F3683" s="450"/>
      <c r="G3683" s="451"/>
    </row>
    <row r="3684" spans="1:7" x14ac:dyDescent="0.25">
      <c r="B3684" s="449"/>
      <c r="C3684" s="83" t="str">
        <f ca="1">IF(OFFSET(Zdroj!AW$16,A3674-1,0)=0,"",CONCATENATE("B",$A$2+4," - ",Zdroj!$AW$15))</f>
        <v/>
      </c>
      <c r="D3684" s="81" t="str">
        <f ca="1">IF(C3684="","",CONCATENATE(OFFSET(Zdroj!AW$16,A3674-1,0)))</f>
        <v/>
      </c>
      <c r="E3684" s="35" t="str">
        <f ca="1">IF(C3684="","",OFFSET(Zdroj!AX$16,A3674-1,0))</f>
        <v/>
      </c>
      <c r="F3684" s="450"/>
      <c r="G3684" s="451"/>
    </row>
    <row r="3685" spans="1:7" x14ac:dyDescent="0.25">
      <c r="B3685" s="449"/>
      <c r="C3685" s="83" t="str">
        <f ca="1">IF(OFFSET(Zdroj!AY$16,A3674-1,0)=0,"",CONCATENATE("B",$A$2+5," - ",Zdroj!$AY$15))</f>
        <v/>
      </c>
      <c r="D3685" s="81" t="str">
        <f ca="1">IF(C3685="","",CONCATENATE(OFFSET(Zdroj!AY$16,A3674-1,0)))</f>
        <v/>
      </c>
      <c r="E3685" s="35" t="str">
        <f ca="1">IF(C3685="","",OFFSET(Zdroj!AZ$16,A3674-1,0))</f>
        <v/>
      </c>
      <c r="F3685" s="450"/>
      <c r="G3685" s="451"/>
    </row>
    <row r="3686" spans="1:7" x14ac:dyDescent="0.25">
      <c r="B3686" s="449"/>
      <c r="C3686" s="83" t="str">
        <f ca="1">IF(OFFSET(Zdroj!BA$16,A3674-1,0)=0,"",CONCATENATE("B",$A$2+6," - ",Zdroj!$BA$15))</f>
        <v/>
      </c>
      <c r="D3686" s="81" t="str">
        <f ca="1">IF(C3686="","",CONCATENATE(OFFSET(Zdroj!BA$16,A3674-1,0)))</f>
        <v/>
      </c>
      <c r="E3686" s="35" t="str">
        <f ca="1">IF(C3686="","",OFFSET(Zdroj!BB$16,A3674-1,0))</f>
        <v/>
      </c>
      <c r="F3686" s="450"/>
      <c r="G3686" s="451"/>
    </row>
    <row r="3687" spans="1:7" x14ac:dyDescent="0.25">
      <c r="B3687" s="449"/>
      <c r="C3687" s="83" t="str">
        <f ca="1">IF(OFFSET(Zdroj!BC$16,A3674-1,0)=0,"",CONCATENATE("B",$A$2+7," - ",Zdroj!$BC$15))</f>
        <v/>
      </c>
      <c r="D3687" s="81" t="str">
        <f ca="1">IF(C3687="","",CONCATENATE(OFFSET(Zdroj!BC$16,A3674-1,0)))</f>
        <v/>
      </c>
      <c r="E3687" s="35" t="str">
        <f ca="1">IF(C3687="","",OFFSET(Zdroj!BD$16,A3674-1,0))</f>
        <v/>
      </c>
      <c r="F3687" s="450"/>
      <c r="G3687" s="451"/>
    </row>
    <row r="3688" spans="1:7" x14ac:dyDescent="0.25">
      <c r="B3688" s="449"/>
      <c r="C3688" s="83" t="str">
        <f ca="1">IF(OFFSET(Zdroj!BE$16,A3674-1,0)=0,"",CONCATENATE("B",$A$2+8," - ",Zdroj!$BE$15))</f>
        <v/>
      </c>
      <c r="D3688" s="81" t="str">
        <f ca="1">IF(C3688="","",CONCATENATE(OFFSET(Zdroj!BE$16,A3674-1,0)))</f>
        <v/>
      </c>
      <c r="E3688" s="35" t="str">
        <f ca="1">IF(C3688="","",OFFSET(Zdroj!BF$16,A3674-1,0))</f>
        <v/>
      </c>
      <c r="F3688" s="450"/>
      <c r="G3688" s="451"/>
    </row>
    <row r="3689" spans="1:7" x14ac:dyDescent="0.25">
      <c r="B3689" s="449"/>
      <c r="C3689" s="83" t="str">
        <f ca="1">IF(OFFSET(Zdroj!BG$16,A3674-1,0)=0,"",CONCATENATE("C",$A$2," - ",Zdroj!$BG$15))</f>
        <v/>
      </c>
      <c r="D3689" s="81" t="str">
        <f ca="1">IF(C3689="","",CONCATENATE(OFFSET(Zdroj!BG$16,A3674-1,0)))</f>
        <v/>
      </c>
      <c r="E3689" s="35" t="str">
        <f ca="1">IF(C3689="","",OFFSET(Zdroj!BH$16,A3674-1,0))</f>
        <v/>
      </c>
      <c r="F3689" s="450" t="str">
        <f t="shared" ref="F3689" ca="1" si="859">IF(SUM(E3689:E3690)=0,"",SUM(E3689:E3690))</f>
        <v/>
      </c>
      <c r="G3689" s="451"/>
    </row>
    <row r="3690" spans="1:7" x14ac:dyDescent="0.25">
      <c r="B3690" s="449"/>
      <c r="C3690" s="83" t="str">
        <f ca="1">IF(OFFSET(Zdroj!BI$16,A3674-1,0)=0,"",CONCATENATE("C",$A$2+1," - ",Zdroj!$BI$15))</f>
        <v/>
      </c>
      <c r="D3690" s="81" t="str">
        <f ca="1">IF(C3690="","",CONCATENATE(OFFSET(Zdroj!BI$16,A3674-1,0)))</f>
        <v/>
      </c>
      <c r="E3690" s="35" t="str">
        <f ca="1">IF(C3690="","",OFFSET(Zdroj!BJ$16,A3674-1,0))</f>
        <v/>
      </c>
      <c r="F3690" s="450"/>
      <c r="G3690" s="451"/>
    </row>
    <row r="3691" spans="1:7" x14ac:dyDescent="0.25">
      <c r="A3691">
        <f>SUM((ROW()+15)/17)</f>
        <v>218</v>
      </c>
      <c r="B3691" s="449" t="str">
        <f ca="1">IF(OFFSET(Zdroj!$B$16,A3691-1,0)&gt;0,CONCATENATE(A3691,"
","___ ","
",OFFSET(Zdroj!$B$16,A3691-1,0)),"")</f>
        <v/>
      </c>
      <c r="C3691" s="83" t="str">
        <f ca="1">IF(OFFSET(Zdroj!AI$16,A3691-1,0)=0,"",CONCATENATE("A",$A$2," - ",Zdroj!$AI$15))</f>
        <v/>
      </c>
      <c r="D3691" s="81" t="str">
        <f ca="1">IF(C3691="","",CONCATENATE(OFFSET(Zdroj!AI$16,A3691-1,0)," - ",OFFSET(Zdroj!BK$16,A3691-1,0)))</f>
        <v/>
      </c>
      <c r="E3691" s="35" t="str">
        <f ca="1">IF(C3691="","",OFFSET(Zdroj!BL$16,A3691-1,0))</f>
        <v/>
      </c>
      <c r="F3691" s="450" t="str">
        <f t="shared" ref="F3691" ca="1" si="860">IF(SUM(E3691:E3696)=0,"",SUM(E3691:E3696))</f>
        <v/>
      </c>
      <c r="G3691" s="451" t="str">
        <f t="shared" ref="G3691" ca="1" si="861">IF(SUM(E3691:E3707)=0,"",SUM(E3691:E3707))</f>
        <v/>
      </c>
    </row>
    <row r="3692" spans="1:7" x14ac:dyDescent="0.25">
      <c r="B3692" s="449"/>
      <c r="C3692" s="83" t="str">
        <f ca="1">IF(OFFSET(Zdroj!AJ$16,A3691-1,0)=0,"",CONCATENATE("A",$A$2+1," - ",Zdroj!$AJ$15))</f>
        <v/>
      </c>
      <c r="D3692" s="81" t="str">
        <f ca="1">IF(C3692="","",CONCATENATE(OFFSET(Zdroj!AJ$16,A3691-1,0)," - ",OFFSET(Zdroj!BM$16,A3691-1,0)))</f>
        <v/>
      </c>
      <c r="E3692" s="35" t="str">
        <f ca="1">IF(C3692="","",OFFSET(Zdroj!BN$16,A3691-1,0))</f>
        <v/>
      </c>
      <c r="F3692" s="450"/>
      <c r="G3692" s="451"/>
    </row>
    <row r="3693" spans="1:7" x14ac:dyDescent="0.25">
      <c r="B3693" s="449"/>
      <c r="C3693" s="83" t="str">
        <f ca="1">IF(OFFSET(Zdroj!AK$16,A3691-1,0)=0,"",CONCATENATE("A",$A$2+2," - ",Zdroj!$AK$15))</f>
        <v/>
      </c>
      <c r="D3693" s="81" t="str">
        <f ca="1">IF(C3693="","",CONCATENATE(OFFSET(Zdroj!AK$16,A3691-1,0)," - ",OFFSET(Zdroj!BO$16,A3691-1,0)))</f>
        <v/>
      </c>
      <c r="E3693" s="35" t="str">
        <f ca="1">IF(C3693="","",OFFSET(Zdroj!BP$16,A3691-1,0))</f>
        <v/>
      </c>
      <c r="F3693" s="450"/>
      <c r="G3693" s="451"/>
    </row>
    <row r="3694" spans="1:7" x14ac:dyDescent="0.25">
      <c r="B3694" s="449"/>
      <c r="C3694" s="83" t="str">
        <f ca="1">IF(OFFSET(Zdroj!AL$16,A3691-1,0)=0,"",CONCATENATE("A",$A$2+3," - ",Zdroj!$AL$15))</f>
        <v/>
      </c>
      <c r="D3694" s="81" t="str">
        <f ca="1">IF(C3694="","",CONCATENATE(OFFSET(Zdroj!AL$16,A3691-1,0)," - ",OFFSET(Zdroj!BQ$16,A3691-1,0)))</f>
        <v/>
      </c>
      <c r="E3694" s="35" t="str">
        <f ca="1">IF(C3694="","",OFFSET(Zdroj!BR$16,A3691-1,0))</f>
        <v/>
      </c>
      <c r="F3694" s="450"/>
      <c r="G3694" s="451"/>
    </row>
    <row r="3695" spans="1:7" x14ac:dyDescent="0.25">
      <c r="B3695" s="449"/>
      <c r="C3695" s="83" t="str">
        <f ca="1">IF(OFFSET(Zdroj!AM$16,A3691-1,0)=0,"",CONCATENATE("A",$A$2+4," - ",Zdroj!$AM$15))</f>
        <v/>
      </c>
      <c r="D3695" s="81" t="str">
        <f ca="1">IF(C3695="","",CONCATENATE(OFFSET(Zdroj!AM$16,A3691-1,0)," - ",OFFSET(Zdroj!BS$16,A3691-1,0)))</f>
        <v/>
      </c>
      <c r="E3695" s="35" t="str">
        <f ca="1">IF(C3695="","",OFFSET(Zdroj!BT$16,A3691-1,0))</f>
        <v/>
      </c>
      <c r="F3695" s="450"/>
      <c r="G3695" s="451"/>
    </row>
    <row r="3696" spans="1:7" x14ac:dyDescent="0.25">
      <c r="B3696" s="449"/>
      <c r="C3696" s="83" t="str">
        <f ca="1">IF(OFFSET(Zdroj!AN$16,A3691-1,0)=0,"",CONCATENATE("A",$A$2+5," - ",Zdroj!$AN$15))</f>
        <v/>
      </c>
      <c r="D3696" s="81" t="str">
        <f ca="1">IF(C3696="","",CONCATENATE(OFFSET(Zdroj!AN$16,A3691-1,0)," - ",OFFSET(Zdroj!BU$16,A3691-1,0)))</f>
        <v/>
      </c>
      <c r="E3696" s="35" t="str">
        <f ca="1">IF(C3696="","",OFFSET(Zdroj!BV$16,A3691-1,0))</f>
        <v/>
      </c>
      <c r="F3696" s="450"/>
      <c r="G3696" s="451"/>
    </row>
    <row r="3697" spans="1:7" x14ac:dyDescent="0.25">
      <c r="B3697" s="449"/>
      <c r="C3697" s="83" t="str">
        <f ca="1">IF(OFFSET(Zdroj!AO$16,A3691-1,0)=0,"",CONCATENATE("B",$A$2," - ",Zdroj!$AO$15))</f>
        <v/>
      </c>
      <c r="D3697" s="81" t="str">
        <f ca="1">IF(C3697="","",CONCATENATE(OFFSET(Zdroj!AO$16,A3691-1,0)))</f>
        <v/>
      </c>
      <c r="E3697" s="35" t="str">
        <f ca="1">IF(C3697="","",OFFSET(Zdroj!AP$16,A3691-1,0))</f>
        <v/>
      </c>
      <c r="F3697" s="450" t="str">
        <f t="shared" ref="F3697" ca="1" si="862">IF(SUM(E3697:E3705)=0,"",SUM(E3697:E3705))</f>
        <v/>
      </c>
      <c r="G3697" s="451"/>
    </row>
    <row r="3698" spans="1:7" x14ac:dyDescent="0.25">
      <c r="B3698" s="449"/>
      <c r="C3698" s="83" t="str">
        <f ca="1">IF(OFFSET(Zdroj!AQ$16,A3691-1,0)=0,"",CONCATENATE("B",$A$2+1," - ",Zdroj!$AQ$15))</f>
        <v/>
      </c>
      <c r="D3698" s="81" t="str">
        <f ca="1">IF(C3698="","",CONCATENATE(OFFSET(Zdroj!AQ$16,A3691-1,0)))</f>
        <v/>
      </c>
      <c r="E3698" s="35" t="str">
        <f ca="1">IF(C3698="","",OFFSET(Zdroj!AR$16,A3691-1,0))</f>
        <v/>
      </c>
      <c r="F3698" s="450"/>
      <c r="G3698" s="451"/>
    </row>
    <row r="3699" spans="1:7" x14ac:dyDescent="0.25">
      <c r="B3699" s="449"/>
      <c r="C3699" s="83" t="str">
        <f ca="1">IF(OFFSET(Zdroj!AS$16,A3691-1,0)=0,"",CONCATENATE("B",$A$2+2," - ",Zdroj!$AS$15))</f>
        <v/>
      </c>
      <c r="D3699" s="81" t="str">
        <f ca="1">IF(C3699="","",CONCATENATE(OFFSET(Zdroj!AS$16,A3691-1,0)))</f>
        <v/>
      </c>
      <c r="E3699" s="35" t="str">
        <f ca="1">IF(C3699="","",OFFSET(Zdroj!AT$16,A3691-1,0))</f>
        <v/>
      </c>
      <c r="F3699" s="450"/>
      <c r="G3699" s="451"/>
    </row>
    <row r="3700" spans="1:7" x14ac:dyDescent="0.25">
      <c r="B3700" s="449"/>
      <c r="C3700" s="83" t="str">
        <f ca="1">IF(OFFSET(Zdroj!AU$16,A3691-1,0)=0,"",CONCATENATE("B",$A$2+3," - ",Zdroj!$AU$15))</f>
        <v/>
      </c>
      <c r="D3700" s="81" t="str">
        <f ca="1">IF(C3700="","",CONCATENATE(OFFSET(Zdroj!AU$16,A3691-1,0)))</f>
        <v/>
      </c>
      <c r="E3700" s="35" t="str">
        <f ca="1">IF(C3700="","",OFFSET(Zdroj!AV$16,A3691-1,0))</f>
        <v/>
      </c>
      <c r="F3700" s="450"/>
      <c r="G3700" s="451"/>
    </row>
    <row r="3701" spans="1:7" x14ac:dyDescent="0.25">
      <c r="B3701" s="449"/>
      <c r="C3701" s="83" t="str">
        <f ca="1">IF(OFFSET(Zdroj!AW$16,A3691-1,0)=0,"",CONCATENATE("B",$A$2+4," - ",Zdroj!$AW$15))</f>
        <v/>
      </c>
      <c r="D3701" s="81" t="str">
        <f ca="1">IF(C3701="","",CONCATENATE(OFFSET(Zdroj!AW$16,A3691-1,0)))</f>
        <v/>
      </c>
      <c r="E3701" s="35" t="str">
        <f ca="1">IF(C3701="","",OFFSET(Zdroj!AX$16,A3691-1,0))</f>
        <v/>
      </c>
      <c r="F3701" s="450"/>
      <c r="G3701" s="451"/>
    </row>
    <row r="3702" spans="1:7" x14ac:dyDescent="0.25">
      <c r="B3702" s="449"/>
      <c r="C3702" s="83" t="str">
        <f ca="1">IF(OFFSET(Zdroj!AY$16,A3691-1,0)=0,"",CONCATENATE("B",$A$2+5," - ",Zdroj!$AY$15))</f>
        <v/>
      </c>
      <c r="D3702" s="81" t="str">
        <f ca="1">IF(C3702="","",CONCATENATE(OFFSET(Zdroj!AY$16,A3691-1,0)))</f>
        <v/>
      </c>
      <c r="E3702" s="35" t="str">
        <f ca="1">IF(C3702="","",OFFSET(Zdroj!AZ$16,A3691-1,0))</f>
        <v/>
      </c>
      <c r="F3702" s="450"/>
      <c r="G3702" s="451"/>
    </row>
    <row r="3703" spans="1:7" x14ac:dyDescent="0.25">
      <c r="B3703" s="449"/>
      <c r="C3703" s="83" t="str">
        <f ca="1">IF(OFFSET(Zdroj!BA$16,A3691-1,0)=0,"",CONCATENATE("B",$A$2+6," - ",Zdroj!$BA$15))</f>
        <v/>
      </c>
      <c r="D3703" s="81" t="str">
        <f ca="1">IF(C3703="","",CONCATENATE(OFFSET(Zdroj!BA$16,A3691-1,0)))</f>
        <v/>
      </c>
      <c r="E3703" s="35" t="str">
        <f ca="1">IF(C3703="","",OFFSET(Zdroj!BB$16,A3691-1,0))</f>
        <v/>
      </c>
      <c r="F3703" s="450"/>
      <c r="G3703" s="451"/>
    </row>
    <row r="3704" spans="1:7" x14ac:dyDescent="0.25">
      <c r="B3704" s="449"/>
      <c r="C3704" s="83" t="str">
        <f ca="1">IF(OFFSET(Zdroj!BC$16,A3691-1,0)=0,"",CONCATENATE("B",$A$2+7," - ",Zdroj!$BC$15))</f>
        <v/>
      </c>
      <c r="D3704" s="81" t="str">
        <f ca="1">IF(C3704="","",CONCATENATE(OFFSET(Zdroj!BC$16,A3691-1,0)))</f>
        <v/>
      </c>
      <c r="E3704" s="35" t="str">
        <f ca="1">IF(C3704="","",OFFSET(Zdroj!BD$16,A3691-1,0))</f>
        <v/>
      </c>
      <c r="F3704" s="450"/>
      <c r="G3704" s="451"/>
    </row>
    <row r="3705" spans="1:7" x14ac:dyDescent="0.25">
      <c r="B3705" s="449"/>
      <c r="C3705" s="83" t="str">
        <f ca="1">IF(OFFSET(Zdroj!BE$16,A3691-1,0)=0,"",CONCATENATE("B",$A$2+8," - ",Zdroj!$BE$15))</f>
        <v/>
      </c>
      <c r="D3705" s="81" t="str">
        <f ca="1">IF(C3705="","",CONCATENATE(OFFSET(Zdroj!BE$16,A3691-1,0)))</f>
        <v/>
      </c>
      <c r="E3705" s="35" t="str">
        <f ca="1">IF(C3705="","",OFFSET(Zdroj!BF$16,A3691-1,0))</f>
        <v/>
      </c>
      <c r="F3705" s="450"/>
      <c r="G3705" s="451"/>
    </row>
    <row r="3706" spans="1:7" x14ac:dyDescent="0.25">
      <c r="B3706" s="449"/>
      <c r="C3706" s="83" t="str">
        <f ca="1">IF(OFFSET(Zdroj!BG$16,A3691-1,0)=0,"",CONCATENATE("C",$A$2," - ",Zdroj!$BG$15))</f>
        <v/>
      </c>
      <c r="D3706" s="81" t="str">
        <f ca="1">IF(C3706="","",CONCATENATE(OFFSET(Zdroj!BG$16,A3691-1,0)))</f>
        <v/>
      </c>
      <c r="E3706" s="35" t="str">
        <f ca="1">IF(C3706="","",OFFSET(Zdroj!BH$16,A3691-1,0))</f>
        <v/>
      </c>
      <c r="F3706" s="450" t="str">
        <f t="shared" ref="F3706" ca="1" si="863">IF(SUM(E3706:E3707)=0,"",SUM(E3706:E3707))</f>
        <v/>
      </c>
      <c r="G3706" s="451"/>
    </row>
    <row r="3707" spans="1:7" x14ac:dyDescent="0.25">
      <c r="B3707" s="449"/>
      <c r="C3707" s="83" t="str">
        <f ca="1">IF(OFFSET(Zdroj!BI$16,A3691-1,0)=0,"",CONCATENATE("C",$A$2+1," - ",Zdroj!$BI$15))</f>
        <v/>
      </c>
      <c r="D3707" s="81" t="str">
        <f ca="1">IF(C3707="","",CONCATENATE(OFFSET(Zdroj!BI$16,A3691-1,0)))</f>
        <v/>
      </c>
      <c r="E3707" s="35" t="str">
        <f ca="1">IF(C3707="","",OFFSET(Zdroj!BJ$16,A3691-1,0))</f>
        <v/>
      </c>
      <c r="F3707" s="450"/>
      <c r="G3707" s="451"/>
    </row>
    <row r="3708" spans="1:7" x14ac:dyDescent="0.25">
      <c r="A3708">
        <f>SUM((ROW()+15)/17)</f>
        <v>219</v>
      </c>
      <c r="B3708" s="449" t="str">
        <f ca="1">IF(OFFSET(Zdroj!$B$16,A3708-1,0)&gt;0,CONCATENATE(A3708,"
","___ ","
",OFFSET(Zdroj!$B$16,A3708-1,0)),"")</f>
        <v/>
      </c>
      <c r="C3708" s="83" t="str">
        <f ca="1">IF(OFFSET(Zdroj!AI$16,A3708-1,0)=0,"",CONCATENATE("A",$A$2," - ",Zdroj!$AI$15))</f>
        <v/>
      </c>
      <c r="D3708" s="81" t="str">
        <f ca="1">IF(C3708="","",CONCATENATE(OFFSET(Zdroj!AI$16,A3708-1,0)," - ",OFFSET(Zdroj!BK$16,A3708-1,0)))</f>
        <v/>
      </c>
      <c r="E3708" s="35" t="str">
        <f ca="1">IF(C3708="","",OFFSET(Zdroj!BL$16,A3708-1,0))</f>
        <v/>
      </c>
      <c r="F3708" s="450" t="str">
        <f t="shared" ref="F3708" ca="1" si="864">IF(SUM(E3708:E3713)=0,"",SUM(E3708:E3713))</f>
        <v/>
      </c>
      <c r="G3708" s="451" t="str">
        <f t="shared" ref="G3708" ca="1" si="865">IF(SUM(E3708:E3724)=0,"",SUM(E3708:E3724))</f>
        <v/>
      </c>
    </row>
    <row r="3709" spans="1:7" x14ac:dyDescent="0.25">
      <c r="B3709" s="449"/>
      <c r="C3709" s="83" t="str">
        <f ca="1">IF(OFFSET(Zdroj!AJ$16,A3708-1,0)=0,"",CONCATENATE("A",$A$2+1," - ",Zdroj!$AJ$15))</f>
        <v/>
      </c>
      <c r="D3709" s="81" t="str">
        <f ca="1">IF(C3709="","",CONCATENATE(OFFSET(Zdroj!AJ$16,A3708-1,0)," - ",OFFSET(Zdroj!BM$16,A3708-1,0)))</f>
        <v/>
      </c>
      <c r="E3709" s="35" t="str">
        <f ca="1">IF(C3709="","",OFFSET(Zdroj!BN$16,A3708-1,0))</f>
        <v/>
      </c>
      <c r="F3709" s="450"/>
      <c r="G3709" s="451"/>
    </row>
    <row r="3710" spans="1:7" x14ac:dyDescent="0.25">
      <c r="B3710" s="449"/>
      <c r="C3710" s="83" t="str">
        <f ca="1">IF(OFFSET(Zdroj!AK$16,A3708-1,0)=0,"",CONCATENATE("A",$A$2+2," - ",Zdroj!$AK$15))</f>
        <v/>
      </c>
      <c r="D3710" s="81" t="str">
        <f ca="1">IF(C3710="","",CONCATENATE(OFFSET(Zdroj!AK$16,A3708-1,0)," - ",OFFSET(Zdroj!BO$16,A3708-1,0)))</f>
        <v/>
      </c>
      <c r="E3710" s="35" t="str">
        <f ca="1">IF(C3710="","",OFFSET(Zdroj!BP$16,A3708-1,0))</f>
        <v/>
      </c>
      <c r="F3710" s="450"/>
      <c r="G3710" s="451"/>
    </row>
    <row r="3711" spans="1:7" x14ac:dyDescent="0.25">
      <c r="B3711" s="449"/>
      <c r="C3711" s="83" t="str">
        <f ca="1">IF(OFFSET(Zdroj!AL$16,A3708-1,0)=0,"",CONCATENATE("A",$A$2+3," - ",Zdroj!$AL$15))</f>
        <v/>
      </c>
      <c r="D3711" s="81" t="str">
        <f ca="1">IF(C3711="","",CONCATENATE(OFFSET(Zdroj!AL$16,A3708-1,0)," - ",OFFSET(Zdroj!BQ$16,A3708-1,0)))</f>
        <v/>
      </c>
      <c r="E3711" s="35" t="str">
        <f ca="1">IF(C3711="","",OFFSET(Zdroj!BR$16,A3708-1,0))</f>
        <v/>
      </c>
      <c r="F3711" s="450"/>
      <c r="G3711" s="451"/>
    </row>
    <row r="3712" spans="1:7" x14ac:dyDescent="0.25">
      <c r="B3712" s="449"/>
      <c r="C3712" s="83" t="str">
        <f ca="1">IF(OFFSET(Zdroj!AM$16,A3708-1,0)=0,"",CONCATENATE("A",$A$2+4," - ",Zdroj!$AM$15))</f>
        <v/>
      </c>
      <c r="D3712" s="81" t="str">
        <f ca="1">IF(C3712="","",CONCATENATE(OFFSET(Zdroj!AM$16,A3708-1,0)," - ",OFFSET(Zdroj!BS$16,A3708-1,0)))</f>
        <v/>
      </c>
      <c r="E3712" s="35" t="str">
        <f ca="1">IF(C3712="","",OFFSET(Zdroj!BT$16,A3708-1,0))</f>
        <v/>
      </c>
      <c r="F3712" s="450"/>
      <c r="G3712" s="451"/>
    </row>
    <row r="3713" spans="1:7" x14ac:dyDescent="0.25">
      <c r="B3713" s="449"/>
      <c r="C3713" s="83" t="str">
        <f ca="1">IF(OFFSET(Zdroj!AN$16,A3708-1,0)=0,"",CONCATENATE("A",$A$2+5," - ",Zdroj!$AN$15))</f>
        <v/>
      </c>
      <c r="D3713" s="81" t="str">
        <f ca="1">IF(C3713="","",CONCATENATE(OFFSET(Zdroj!AN$16,A3708-1,0)," - ",OFFSET(Zdroj!BU$16,A3708-1,0)))</f>
        <v/>
      </c>
      <c r="E3713" s="35" t="str">
        <f ca="1">IF(C3713="","",OFFSET(Zdroj!BV$16,A3708-1,0))</f>
        <v/>
      </c>
      <c r="F3713" s="450"/>
      <c r="G3713" s="451"/>
    </row>
    <row r="3714" spans="1:7" x14ac:dyDescent="0.25">
      <c r="B3714" s="449"/>
      <c r="C3714" s="83" t="str">
        <f ca="1">IF(OFFSET(Zdroj!AO$16,A3708-1,0)=0,"",CONCATENATE("B",$A$2," - ",Zdroj!$AO$15))</f>
        <v/>
      </c>
      <c r="D3714" s="81" t="str">
        <f ca="1">IF(C3714="","",CONCATENATE(OFFSET(Zdroj!AO$16,A3708-1,0)))</f>
        <v/>
      </c>
      <c r="E3714" s="35" t="str">
        <f ca="1">IF(C3714="","",OFFSET(Zdroj!AP$16,A3708-1,0))</f>
        <v/>
      </c>
      <c r="F3714" s="450" t="str">
        <f t="shared" ref="F3714" ca="1" si="866">IF(SUM(E3714:E3722)=0,"",SUM(E3714:E3722))</f>
        <v/>
      </c>
      <c r="G3714" s="451"/>
    </row>
    <row r="3715" spans="1:7" x14ac:dyDescent="0.25">
      <c r="B3715" s="449"/>
      <c r="C3715" s="83" t="str">
        <f ca="1">IF(OFFSET(Zdroj!AQ$16,A3708-1,0)=0,"",CONCATENATE("B",$A$2+1," - ",Zdroj!$AQ$15))</f>
        <v/>
      </c>
      <c r="D3715" s="81" t="str">
        <f ca="1">IF(C3715="","",CONCATENATE(OFFSET(Zdroj!AQ$16,A3708-1,0)))</f>
        <v/>
      </c>
      <c r="E3715" s="35" t="str">
        <f ca="1">IF(C3715="","",OFFSET(Zdroj!AR$16,A3708-1,0))</f>
        <v/>
      </c>
      <c r="F3715" s="450"/>
      <c r="G3715" s="451"/>
    </row>
    <row r="3716" spans="1:7" x14ac:dyDescent="0.25">
      <c r="B3716" s="449"/>
      <c r="C3716" s="83" t="str">
        <f ca="1">IF(OFFSET(Zdroj!AS$16,A3708-1,0)=0,"",CONCATENATE("B",$A$2+2," - ",Zdroj!$AS$15))</f>
        <v/>
      </c>
      <c r="D3716" s="81" t="str">
        <f ca="1">IF(C3716="","",CONCATENATE(OFFSET(Zdroj!AS$16,A3708-1,0)))</f>
        <v/>
      </c>
      <c r="E3716" s="35" t="str">
        <f ca="1">IF(C3716="","",OFFSET(Zdroj!AT$16,A3708-1,0))</f>
        <v/>
      </c>
      <c r="F3716" s="450"/>
      <c r="G3716" s="451"/>
    </row>
    <row r="3717" spans="1:7" x14ac:dyDescent="0.25">
      <c r="B3717" s="449"/>
      <c r="C3717" s="83" t="str">
        <f ca="1">IF(OFFSET(Zdroj!AU$16,A3708-1,0)=0,"",CONCATENATE("B",$A$2+3," - ",Zdroj!$AU$15))</f>
        <v/>
      </c>
      <c r="D3717" s="81" t="str">
        <f ca="1">IF(C3717="","",CONCATENATE(OFFSET(Zdroj!AU$16,A3708-1,0)))</f>
        <v/>
      </c>
      <c r="E3717" s="35" t="str">
        <f ca="1">IF(C3717="","",OFFSET(Zdroj!AV$16,A3708-1,0))</f>
        <v/>
      </c>
      <c r="F3717" s="450"/>
      <c r="G3717" s="451"/>
    </row>
    <row r="3718" spans="1:7" x14ac:dyDescent="0.25">
      <c r="B3718" s="449"/>
      <c r="C3718" s="83" t="str">
        <f ca="1">IF(OFFSET(Zdroj!AW$16,A3708-1,0)=0,"",CONCATENATE("B",$A$2+4," - ",Zdroj!$AW$15))</f>
        <v/>
      </c>
      <c r="D3718" s="81" t="str">
        <f ca="1">IF(C3718="","",CONCATENATE(OFFSET(Zdroj!AW$16,A3708-1,0)))</f>
        <v/>
      </c>
      <c r="E3718" s="35" t="str">
        <f ca="1">IF(C3718="","",OFFSET(Zdroj!AX$16,A3708-1,0))</f>
        <v/>
      </c>
      <c r="F3718" s="450"/>
      <c r="G3718" s="451"/>
    </row>
    <row r="3719" spans="1:7" x14ac:dyDescent="0.25">
      <c r="B3719" s="449"/>
      <c r="C3719" s="83" t="str">
        <f ca="1">IF(OFFSET(Zdroj!AY$16,A3708-1,0)=0,"",CONCATENATE("B",$A$2+5," - ",Zdroj!$AY$15))</f>
        <v/>
      </c>
      <c r="D3719" s="81" t="str">
        <f ca="1">IF(C3719="","",CONCATENATE(OFFSET(Zdroj!AY$16,A3708-1,0)))</f>
        <v/>
      </c>
      <c r="E3719" s="35" t="str">
        <f ca="1">IF(C3719="","",OFFSET(Zdroj!AZ$16,A3708-1,0))</f>
        <v/>
      </c>
      <c r="F3719" s="450"/>
      <c r="G3719" s="451"/>
    </row>
    <row r="3720" spans="1:7" x14ac:dyDescent="0.25">
      <c r="B3720" s="449"/>
      <c r="C3720" s="83" t="str">
        <f ca="1">IF(OFFSET(Zdroj!BA$16,A3708-1,0)=0,"",CONCATENATE("B",$A$2+6," - ",Zdroj!$BA$15))</f>
        <v/>
      </c>
      <c r="D3720" s="81" t="str">
        <f ca="1">IF(C3720="","",CONCATENATE(OFFSET(Zdroj!BA$16,A3708-1,0)))</f>
        <v/>
      </c>
      <c r="E3720" s="35" t="str">
        <f ca="1">IF(C3720="","",OFFSET(Zdroj!BB$16,A3708-1,0))</f>
        <v/>
      </c>
      <c r="F3720" s="450"/>
      <c r="G3720" s="451"/>
    </row>
    <row r="3721" spans="1:7" x14ac:dyDescent="0.25">
      <c r="B3721" s="449"/>
      <c r="C3721" s="83" t="str">
        <f ca="1">IF(OFFSET(Zdroj!BC$16,A3708-1,0)=0,"",CONCATENATE("B",$A$2+7," - ",Zdroj!$BC$15))</f>
        <v/>
      </c>
      <c r="D3721" s="81" t="str">
        <f ca="1">IF(C3721="","",CONCATENATE(OFFSET(Zdroj!BC$16,A3708-1,0)))</f>
        <v/>
      </c>
      <c r="E3721" s="35" t="str">
        <f ca="1">IF(C3721="","",OFFSET(Zdroj!BD$16,A3708-1,0))</f>
        <v/>
      </c>
      <c r="F3721" s="450"/>
      <c r="G3721" s="451"/>
    </row>
    <row r="3722" spans="1:7" x14ac:dyDescent="0.25">
      <c r="B3722" s="449"/>
      <c r="C3722" s="83" t="str">
        <f ca="1">IF(OFFSET(Zdroj!BE$16,A3708-1,0)=0,"",CONCATENATE("B",$A$2+8," - ",Zdroj!$BE$15))</f>
        <v/>
      </c>
      <c r="D3722" s="81" t="str">
        <f ca="1">IF(C3722="","",CONCATENATE(OFFSET(Zdroj!BE$16,A3708-1,0)))</f>
        <v/>
      </c>
      <c r="E3722" s="35" t="str">
        <f ca="1">IF(C3722="","",OFFSET(Zdroj!BF$16,A3708-1,0))</f>
        <v/>
      </c>
      <c r="F3722" s="450"/>
      <c r="G3722" s="451"/>
    </row>
    <row r="3723" spans="1:7" x14ac:dyDescent="0.25">
      <c r="B3723" s="449"/>
      <c r="C3723" s="83" t="str">
        <f ca="1">IF(OFFSET(Zdroj!BG$16,A3708-1,0)=0,"",CONCATENATE("C",$A$2," - ",Zdroj!$BG$15))</f>
        <v/>
      </c>
      <c r="D3723" s="81" t="str">
        <f ca="1">IF(C3723="","",CONCATENATE(OFFSET(Zdroj!BG$16,A3708-1,0)))</f>
        <v/>
      </c>
      <c r="E3723" s="35" t="str">
        <f ca="1">IF(C3723="","",OFFSET(Zdroj!BH$16,A3708-1,0))</f>
        <v/>
      </c>
      <c r="F3723" s="450" t="str">
        <f t="shared" ref="F3723" ca="1" si="867">IF(SUM(E3723:E3724)=0,"",SUM(E3723:E3724))</f>
        <v/>
      </c>
      <c r="G3723" s="451"/>
    </row>
    <row r="3724" spans="1:7" x14ac:dyDescent="0.25">
      <c r="B3724" s="449"/>
      <c r="C3724" s="83" t="str">
        <f ca="1">IF(OFFSET(Zdroj!BI$16,A3708-1,0)=0,"",CONCATENATE("C",$A$2+1," - ",Zdroj!$BI$15))</f>
        <v/>
      </c>
      <c r="D3724" s="81" t="str">
        <f ca="1">IF(C3724="","",CONCATENATE(OFFSET(Zdroj!BI$16,A3708-1,0)))</f>
        <v/>
      </c>
      <c r="E3724" s="35" t="str">
        <f ca="1">IF(C3724="","",OFFSET(Zdroj!BJ$16,A3708-1,0))</f>
        <v/>
      </c>
      <c r="F3724" s="450"/>
      <c r="G3724" s="451"/>
    </row>
    <row r="3725" spans="1:7" x14ac:dyDescent="0.25">
      <c r="A3725">
        <f>SUM((ROW()+15)/17)</f>
        <v>220</v>
      </c>
      <c r="B3725" s="449" t="str">
        <f ca="1">IF(OFFSET(Zdroj!$B$16,A3725-1,0)&gt;0,CONCATENATE(A3725,"
","___ ","
",OFFSET(Zdroj!$B$16,A3725-1,0)),"")</f>
        <v/>
      </c>
      <c r="C3725" s="83" t="str">
        <f ca="1">IF(OFFSET(Zdroj!AI$16,A3725-1,0)=0,"",CONCATENATE("A",$A$2," - ",Zdroj!$AI$15))</f>
        <v/>
      </c>
      <c r="D3725" s="81" t="str">
        <f ca="1">IF(C3725="","",CONCATENATE(OFFSET(Zdroj!AI$16,A3725-1,0)," - ",OFFSET(Zdroj!BK$16,A3725-1,0)))</f>
        <v/>
      </c>
      <c r="E3725" s="35" t="str">
        <f ca="1">IF(C3725="","",OFFSET(Zdroj!BL$16,A3725-1,0))</f>
        <v/>
      </c>
      <c r="F3725" s="450" t="str">
        <f t="shared" ref="F3725" ca="1" si="868">IF(SUM(E3725:E3730)=0,"",SUM(E3725:E3730))</f>
        <v/>
      </c>
      <c r="G3725" s="451" t="str">
        <f t="shared" ref="G3725" ca="1" si="869">IF(SUM(E3725:E3741)=0,"",SUM(E3725:E3741))</f>
        <v/>
      </c>
    </row>
    <row r="3726" spans="1:7" x14ac:dyDescent="0.25">
      <c r="B3726" s="449"/>
      <c r="C3726" s="83" t="str">
        <f ca="1">IF(OFFSET(Zdroj!AJ$16,A3725-1,0)=0,"",CONCATENATE("A",$A$2+1," - ",Zdroj!$AJ$15))</f>
        <v/>
      </c>
      <c r="D3726" s="81" t="str">
        <f ca="1">IF(C3726="","",CONCATENATE(OFFSET(Zdroj!AJ$16,A3725-1,0)," - ",OFFSET(Zdroj!BM$16,A3725-1,0)))</f>
        <v/>
      </c>
      <c r="E3726" s="35" t="str">
        <f ca="1">IF(C3726="","",OFFSET(Zdroj!BN$16,A3725-1,0))</f>
        <v/>
      </c>
      <c r="F3726" s="450"/>
      <c r="G3726" s="451"/>
    </row>
    <row r="3727" spans="1:7" x14ac:dyDescent="0.25">
      <c r="B3727" s="449"/>
      <c r="C3727" s="83" t="str">
        <f ca="1">IF(OFFSET(Zdroj!AK$16,A3725-1,0)=0,"",CONCATENATE("A",$A$2+2," - ",Zdroj!$AK$15))</f>
        <v/>
      </c>
      <c r="D3727" s="81" t="str">
        <f ca="1">IF(C3727="","",CONCATENATE(OFFSET(Zdroj!AK$16,A3725-1,0)," - ",OFFSET(Zdroj!BO$16,A3725-1,0)))</f>
        <v/>
      </c>
      <c r="E3727" s="35" t="str">
        <f ca="1">IF(C3727="","",OFFSET(Zdroj!BP$16,A3725-1,0))</f>
        <v/>
      </c>
      <c r="F3727" s="450"/>
      <c r="G3727" s="451"/>
    </row>
    <row r="3728" spans="1:7" x14ac:dyDescent="0.25">
      <c r="B3728" s="449"/>
      <c r="C3728" s="83" t="str">
        <f ca="1">IF(OFFSET(Zdroj!AL$16,A3725-1,0)=0,"",CONCATENATE("A",$A$2+3," - ",Zdroj!$AL$15))</f>
        <v/>
      </c>
      <c r="D3728" s="81" t="str">
        <f ca="1">IF(C3728="","",CONCATENATE(OFFSET(Zdroj!AL$16,A3725-1,0)," - ",OFFSET(Zdroj!BQ$16,A3725-1,0)))</f>
        <v/>
      </c>
      <c r="E3728" s="35" t="str">
        <f ca="1">IF(C3728="","",OFFSET(Zdroj!BR$16,A3725-1,0))</f>
        <v/>
      </c>
      <c r="F3728" s="450"/>
      <c r="G3728" s="451"/>
    </row>
    <row r="3729" spans="1:7" x14ac:dyDescent="0.25">
      <c r="B3729" s="449"/>
      <c r="C3729" s="83" t="str">
        <f ca="1">IF(OFFSET(Zdroj!AM$16,A3725-1,0)=0,"",CONCATENATE("A",$A$2+4," - ",Zdroj!$AM$15))</f>
        <v/>
      </c>
      <c r="D3729" s="81" t="str">
        <f ca="1">IF(C3729="","",CONCATENATE(OFFSET(Zdroj!AM$16,A3725-1,0)," - ",OFFSET(Zdroj!BS$16,A3725-1,0)))</f>
        <v/>
      </c>
      <c r="E3729" s="35" t="str">
        <f ca="1">IF(C3729="","",OFFSET(Zdroj!BT$16,A3725-1,0))</f>
        <v/>
      </c>
      <c r="F3729" s="450"/>
      <c r="G3729" s="451"/>
    </row>
    <row r="3730" spans="1:7" x14ac:dyDescent="0.25">
      <c r="B3730" s="449"/>
      <c r="C3730" s="83" t="str">
        <f ca="1">IF(OFFSET(Zdroj!AN$16,A3725-1,0)=0,"",CONCATENATE("A",$A$2+5," - ",Zdroj!$AN$15))</f>
        <v/>
      </c>
      <c r="D3730" s="81" t="str">
        <f ca="1">IF(C3730="","",CONCATENATE(OFFSET(Zdroj!AN$16,A3725-1,0)," - ",OFFSET(Zdroj!BU$16,A3725-1,0)))</f>
        <v/>
      </c>
      <c r="E3730" s="35" t="str">
        <f ca="1">IF(C3730="","",OFFSET(Zdroj!BV$16,A3725-1,0))</f>
        <v/>
      </c>
      <c r="F3730" s="450"/>
      <c r="G3730" s="451"/>
    </row>
    <row r="3731" spans="1:7" x14ac:dyDescent="0.25">
      <c r="B3731" s="449"/>
      <c r="C3731" s="83" t="str">
        <f ca="1">IF(OFFSET(Zdroj!AO$16,A3725-1,0)=0,"",CONCATENATE("B",$A$2," - ",Zdroj!$AO$15))</f>
        <v/>
      </c>
      <c r="D3731" s="81" t="str">
        <f ca="1">IF(C3731="","",CONCATENATE(OFFSET(Zdroj!AO$16,A3725-1,0)))</f>
        <v/>
      </c>
      <c r="E3731" s="35" t="str">
        <f ca="1">IF(C3731="","",OFFSET(Zdroj!AP$16,A3725-1,0))</f>
        <v/>
      </c>
      <c r="F3731" s="450" t="str">
        <f t="shared" ref="F3731" ca="1" si="870">IF(SUM(E3731:E3739)=0,"",SUM(E3731:E3739))</f>
        <v/>
      </c>
      <c r="G3731" s="451"/>
    </row>
    <row r="3732" spans="1:7" x14ac:dyDescent="0.25">
      <c r="B3732" s="449"/>
      <c r="C3732" s="83" t="str">
        <f ca="1">IF(OFFSET(Zdroj!AQ$16,A3725-1,0)=0,"",CONCATENATE("B",$A$2+1," - ",Zdroj!$AQ$15))</f>
        <v/>
      </c>
      <c r="D3732" s="81" t="str">
        <f ca="1">IF(C3732="","",CONCATENATE(OFFSET(Zdroj!AQ$16,A3725-1,0)))</f>
        <v/>
      </c>
      <c r="E3732" s="35" t="str">
        <f ca="1">IF(C3732="","",OFFSET(Zdroj!AR$16,A3725-1,0))</f>
        <v/>
      </c>
      <c r="F3732" s="450"/>
      <c r="G3732" s="451"/>
    </row>
    <row r="3733" spans="1:7" x14ac:dyDescent="0.25">
      <c r="B3733" s="449"/>
      <c r="C3733" s="83" t="str">
        <f ca="1">IF(OFFSET(Zdroj!AS$16,A3725-1,0)=0,"",CONCATENATE("B",$A$2+2," - ",Zdroj!$AS$15))</f>
        <v/>
      </c>
      <c r="D3733" s="81" t="str">
        <f ca="1">IF(C3733="","",CONCATENATE(OFFSET(Zdroj!AS$16,A3725-1,0)))</f>
        <v/>
      </c>
      <c r="E3733" s="35" t="str">
        <f ca="1">IF(C3733="","",OFFSET(Zdroj!AT$16,A3725-1,0))</f>
        <v/>
      </c>
      <c r="F3733" s="450"/>
      <c r="G3733" s="451"/>
    </row>
    <row r="3734" spans="1:7" x14ac:dyDescent="0.25">
      <c r="B3734" s="449"/>
      <c r="C3734" s="83" t="str">
        <f ca="1">IF(OFFSET(Zdroj!AU$16,A3725-1,0)=0,"",CONCATENATE("B",$A$2+3," - ",Zdroj!$AU$15))</f>
        <v/>
      </c>
      <c r="D3734" s="81" t="str">
        <f ca="1">IF(C3734="","",CONCATENATE(OFFSET(Zdroj!AU$16,A3725-1,0)))</f>
        <v/>
      </c>
      <c r="E3734" s="35" t="str">
        <f ca="1">IF(C3734="","",OFFSET(Zdroj!AV$16,A3725-1,0))</f>
        <v/>
      </c>
      <c r="F3734" s="450"/>
      <c r="G3734" s="451"/>
    </row>
    <row r="3735" spans="1:7" x14ac:dyDescent="0.25">
      <c r="B3735" s="449"/>
      <c r="C3735" s="83" t="str">
        <f ca="1">IF(OFFSET(Zdroj!AW$16,A3725-1,0)=0,"",CONCATENATE("B",$A$2+4," - ",Zdroj!$AW$15))</f>
        <v/>
      </c>
      <c r="D3735" s="81" t="str">
        <f ca="1">IF(C3735="","",CONCATENATE(OFFSET(Zdroj!AW$16,A3725-1,0)))</f>
        <v/>
      </c>
      <c r="E3735" s="35" t="str">
        <f ca="1">IF(C3735="","",OFFSET(Zdroj!AX$16,A3725-1,0))</f>
        <v/>
      </c>
      <c r="F3735" s="450"/>
      <c r="G3735" s="451"/>
    </row>
    <row r="3736" spans="1:7" x14ac:dyDescent="0.25">
      <c r="B3736" s="449"/>
      <c r="C3736" s="83" t="str">
        <f ca="1">IF(OFFSET(Zdroj!AY$16,A3725-1,0)=0,"",CONCATENATE("B",$A$2+5," - ",Zdroj!$AY$15))</f>
        <v/>
      </c>
      <c r="D3736" s="81" t="str">
        <f ca="1">IF(C3736="","",CONCATENATE(OFFSET(Zdroj!AY$16,A3725-1,0)))</f>
        <v/>
      </c>
      <c r="E3736" s="35" t="str">
        <f ca="1">IF(C3736="","",OFFSET(Zdroj!AZ$16,A3725-1,0))</f>
        <v/>
      </c>
      <c r="F3736" s="450"/>
      <c r="G3736" s="451"/>
    </row>
    <row r="3737" spans="1:7" x14ac:dyDescent="0.25">
      <c r="B3737" s="449"/>
      <c r="C3737" s="83" t="str">
        <f ca="1">IF(OFFSET(Zdroj!BA$16,A3725-1,0)=0,"",CONCATENATE("B",$A$2+6," - ",Zdroj!$BA$15))</f>
        <v/>
      </c>
      <c r="D3737" s="81" t="str">
        <f ca="1">IF(C3737="","",CONCATENATE(OFFSET(Zdroj!BA$16,A3725-1,0)))</f>
        <v/>
      </c>
      <c r="E3737" s="35" t="str">
        <f ca="1">IF(C3737="","",OFFSET(Zdroj!BB$16,A3725-1,0))</f>
        <v/>
      </c>
      <c r="F3737" s="450"/>
      <c r="G3737" s="451"/>
    </row>
    <row r="3738" spans="1:7" x14ac:dyDescent="0.25">
      <c r="B3738" s="449"/>
      <c r="C3738" s="83" t="str">
        <f ca="1">IF(OFFSET(Zdroj!BC$16,A3725-1,0)=0,"",CONCATENATE("B",$A$2+7," - ",Zdroj!$BC$15))</f>
        <v/>
      </c>
      <c r="D3738" s="81" t="str">
        <f ca="1">IF(C3738="","",CONCATENATE(OFFSET(Zdroj!BC$16,A3725-1,0)))</f>
        <v/>
      </c>
      <c r="E3738" s="35" t="str">
        <f ca="1">IF(C3738="","",OFFSET(Zdroj!BD$16,A3725-1,0))</f>
        <v/>
      </c>
      <c r="F3738" s="450"/>
      <c r="G3738" s="451"/>
    </row>
    <row r="3739" spans="1:7" x14ac:dyDescent="0.25">
      <c r="B3739" s="449"/>
      <c r="C3739" s="83" t="str">
        <f ca="1">IF(OFFSET(Zdroj!BE$16,A3725-1,0)=0,"",CONCATENATE("B",$A$2+8," - ",Zdroj!$BE$15))</f>
        <v/>
      </c>
      <c r="D3739" s="81" t="str">
        <f ca="1">IF(C3739="","",CONCATENATE(OFFSET(Zdroj!BE$16,A3725-1,0)))</f>
        <v/>
      </c>
      <c r="E3739" s="35" t="str">
        <f ca="1">IF(C3739="","",OFFSET(Zdroj!BF$16,A3725-1,0))</f>
        <v/>
      </c>
      <c r="F3739" s="450"/>
      <c r="G3739" s="451"/>
    </row>
    <row r="3740" spans="1:7" x14ac:dyDescent="0.25">
      <c r="B3740" s="449"/>
      <c r="C3740" s="83" t="str">
        <f ca="1">IF(OFFSET(Zdroj!BG$16,A3725-1,0)=0,"",CONCATENATE("C",$A$2," - ",Zdroj!$BG$15))</f>
        <v/>
      </c>
      <c r="D3740" s="81" t="str">
        <f ca="1">IF(C3740="","",CONCATENATE(OFFSET(Zdroj!BG$16,A3725-1,0)))</f>
        <v/>
      </c>
      <c r="E3740" s="35" t="str">
        <f ca="1">IF(C3740="","",OFFSET(Zdroj!BH$16,A3725-1,0))</f>
        <v/>
      </c>
      <c r="F3740" s="450" t="str">
        <f t="shared" ref="F3740" ca="1" si="871">IF(SUM(E3740:E3741)=0,"",SUM(E3740:E3741))</f>
        <v/>
      </c>
      <c r="G3740" s="451"/>
    </row>
    <row r="3741" spans="1:7" x14ac:dyDescent="0.25">
      <c r="B3741" s="449"/>
      <c r="C3741" s="83" t="str">
        <f ca="1">IF(OFFSET(Zdroj!BI$16,A3725-1,0)=0,"",CONCATENATE("C",$A$2+1," - ",Zdroj!$BI$15))</f>
        <v/>
      </c>
      <c r="D3741" s="81" t="str">
        <f ca="1">IF(C3741="","",CONCATENATE(OFFSET(Zdroj!BI$16,A3725-1,0)))</f>
        <v/>
      </c>
      <c r="E3741" s="35" t="str">
        <f ca="1">IF(C3741="","",OFFSET(Zdroj!BJ$16,A3725-1,0))</f>
        <v/>
      </c>
      <c r="F3741" s="450"/>
      <c r="G3741" s="451"/>
    </row>
    <row r="3742" spans="1:7" x14ac:dyDescent="0.25">
      <c r="A3742">
        <f>SUM((ROW()+15)/17)</f>
        <v>221</v>
      </c>
      <c r="B3742" s="449" t="str">
        <f ca="1">IF(OFFSET(Zdroj!$B$16,A3742-1,0)&gt;0,CONCATENATE(A3742,"
","___ ","
",OFFSET(Zdroj!$B$16,A3742-1,0)),"")</f>
        <v/>
      </c>
      <c r="C3742" s="83" t="str">
        <f ca="1">IF(OFFSET(Zdroj!AI$16,A3742-1,0)=0,"",CONCATENATE("A",$A$2," - ",Zdroj!$AI$15))</f>
        <v/>
      </c>
      <c r="D3742" s="81" t="str">
        <f ca="1">IF(C3742="","",CONCATENATE(OFFSET(Zdroj!AI$16,A3742-1,0)," - ",OFFSET(Zdroj!BK$16,A3742-1,0)))</f>
        <v/>
      </c>
      <c r="E3742" s="35" t="str">
        <f ca="1">IF(C3742="","",OFFSET(Zdroj!BL$16,A3742-1,0))</f>
        <v/>
      </c>
      <c r="F3742" s="450" t="str">
        <f t="shared" ref="F3742" ca="1" si="872">IF(SUM(E3742:E3747)=0,"",SUM(E3742:E3747))</f>
        <v/>
      </c>
      <c r="G3742" s="451" t="str">
        <f t="shared" ref="G3742" ca="1" si="873">IF(SUM(E3742:E3758)=0,"",SUM(E3742:E3758))</f>
        <v/>
      </c>
    </row>
    <row r="3743" spans="1:7" x14ac:dyDescent="0.25">
      <c r="B3743" s="449"/>
      <c r="C3743" s="83" t="str">
        <f ca="1">IF(OFFSET(Zdroj!AJ$16,A3742-1,0)=0,"",CONCATENATE("A",$A$2+1," - ",Zdroj!$AJ$15))</f>
        <v/>
      </c>
      <c r="D3743" s="81" t="str">
        <f ca="1">IF(C3743="","",CONCATENATE(OFFSET(Zdroj!AJ$16,A3742-1,0)," - ",OFFSET(Zdroj!BM$16,A3742-1,0)))</f>
        <v/>
      </c>
      <c r="E3743" s="35" t="str">
        <f ca="1">IF(C3743="","",OFFSET(Zdroj!BN$16,A3742-1,0))</f>
        <v/>
      </c>
      <c r="F3743" s="450"/>
      <c r="G3743" s="451"/>
    </row>
    <row r="3744" spans="1:7" x14ac:dyDescent="0.25">
      <c r="B3744" s="449"/>
      <c r="C3744" s="83" t="str">
        <f ca="1">IF(OFFSET(Zdroj!AK$16,A3742-1,0)=0,"",CONCATENATE("A",$A$2+2," - ",Zdroj!$AK$15))</f>
        <v/>
      </c>
      <c r="D3744" s="81" t="str">
        <f ca="1">IF(C3744="","",CONCATENATE(OFFSET(Zdroj!AK$16,A3742-1,0)," - ",OFFSET(Zdroj!BO$16,A3742-1,0)))</f>
        <v/>
      </c>
      <c r="E3744" s="35" t="str">
        <f ca="1">IF(C3744="","",OFFSET(Zdroj!BP$16,A3742-1,0))</f>
        <v/>
      </c>
      <c r="F3744" s="450"/>
      <c r="G3744" s="451"/>
    </row>
    <row r="3745" spans="1:7" x14ac:dyDescent="0.25">
      <c r="B3745" s="449"/>
      <c r="C3745" s="83" t="str">
        <f ca="1">IF(OFFSET(Zdroj!AL$16,A3742-1,0)=0,"",CONCATENATE("A",$A$2+3," - ",Zdroj!$AL$15))</f>
        <v/>
      </c>
      <c r="D3745" s="81" t="str">
        <f ca="1">IF(C3745="","",CONCATENATE(OFFSET(Zdroj!AL$16,A3742-1,0)," - ",OFFSET(Zdroj!BQ$16,A3742-1,0)))</f>
        <v/>
      </c>
      <c r="E3745" s="35" t="str">
        <f ca="1">IF(C3745="","",OFFSET(Zdroj!BR$16,A3742-1,0))</f>
        <v/>
      </c>
      <c r="F3745" s="450"/>
      <c r="G3745" s="451"/>
    </row>
    <row r="3746" spans="1:7" x14ac:dyDescent="0.25">
      <c r="B3746" s="449"/>
      <c r="C3746" s="83" t="str">
        <f ca="1">IF(OFFSET(Zdroj!AM$16,A3742-1,0)=0,"",CONCATENATE("A",$A$2+4," - ",Zdroj!$AM$15))</f>
        <v/>
      </c>
      <c r="D3746" s="81" t="str">
        <f ca="1">IF(C3746="","",CONCATENATE(OFFSET(Zdroj!AM$16,A3742-1,0)," - ",OFFSET(Zdroj!BS$16,A3742-1,0)))</f>
        <v/>
      </c>
      <c r="E3746" s="35" t="str">
        <f ca="1">IF(C3746="","",OFFSET(Zdroj!BT$16,A3742-1,0))</f>
        <v/>
      </c>
      <c r="F3746" s="450"/>
      <c r="G3746" s="451"/>
    </row>
    <row r="3747" spans="1:7" x14ac:dyDescent="0.25">
      <c r="B3747" s="449"/>
      <c r="C3747" s="83" t="str">
        <f ca="1">IF(OFFSET(Zdroj!AN$16,A3742-1,0)=0,"",CONCATENATE("A",$A$2+5," - ",Zdroj!$AN$15))</f>
        <v/>
      </c>
      <c r="D3747" s="81" t="str">
        <f ca="1">IF(C3747="","",CONCATENATE(OFFSET(Zdroj!AN$16,A3742-1,0)," - ",OFFSET(Zdroj!BU$16,A3742-1,0)))</f>
        <v/>
      </c>
      <c r="E3747" s="35" t="str">
        <f ca="1">IF(C3747="","",OFFSET(Zdroj!BV$16,A3742-1,0))</f>
        <v/>
      </c>
      <c r="F3747" s="450"/>
      <c r="G3747" s="451"/>
    </row>
    <row r="3748" spans="1:7" x14ac:dyDescent="0.25">
      <c r="B3748" s="449"/>
      <c r="C3748" s="83" t="str">
        <f ca="1">IF(OFFSET(Zdroj!AO$16,A3742-1,0)=0,"",CONCATENATE("B",$A$2," - ",Zdroj!$AO$15))</f>
        <v/>
      </c>
      <c r="D3748" s="81" t="str">
        <f ca="1">IF(C3748="","",CONCATENATE(OFFSET(Zdroj!AO$16,A3742-1,0)))</f>
        <v/>
      </c>
      <c r="E3748" s="35" t="str">
        <f ca="1">IF(C3748="","",OFFSET(Zdroj!AP$16,A3742-1,0))</f>
        <v/>
      </c>
      <c r="F3748" s="450" t="str">
        <f t="shared" ref="F3748" ca="1" si="874">IF(SUM(E3748:E3756)=0,"",SUM(E3748:E3756))</f>
        <v/>
      </c>
      <c r="G3748" s="451"/>
    </row>
    <row r="3749" spans="1:7" x14ac:dyDescent="0.25">
      <c r="B3749" s="449"/>
      <c r="C3749" s="83" t="str">
        <f ca="1">IF(OFFSET(Zdroj!AQ$16,A3742-1,0)=0,"",CONCATENATE("B",$A$2+1," - ",Zdroj!$AQ$15))</f>
        <v/>
      </c>
      <c r="D3749" s="81" t="str">
        <f ca="1">IF(C3749="","",CONCATENATE(OFFSET(Zdroj!AQ$16,A3742-1,0)))</f>
        <v/>
      </c>
      <c r="E3749" s="35" t="str">
        <f ca="1">IF(C3749="","",OFFSET(Zdroj!AR$16,A3742-1,0))</f>
        <v/>
      </c>
      <c r="F3749" s="450"/>
      <c r="G3749" s="451"/>
    </row>
    <row r="3750" spans="1:7" x14ac:dyDescent="0.25">
      <c r="B3750" s="449"/>
      <c r="C3750" s="83" t="str">
        <f ca="1">IF(OFFSET(Zdroj!AS$16,A3742-1,0)=0,"",CONCATENATE("B",$A$2+2," - ",Zdroj!$AS$15))</f>
        <v/>
      </c>
      <c r="D3750" s="81" t="str">
        <f ca="1">IF(C3750="","",CONCATENATE(OFFSET(Zdroj!AS$16,A3742-1,0)))</f>
        <v/>
      </c>
      <c r="E3750" s="35" t="str">
        <f ca="1">IF(C3750="","",OFFSET(Zdroj!AT$16,A3742-1,0))</f>
        <v/>
      </c>
      <c r="F3750" s="450"/>
      <c r="G3750" s="451"/>
    </row>
    <row r="3751" spans="1:7" x14ac:dyDescent="0.25">
      <c r="B3751" s="449"/>
      <c r="C3751" s="83" t="str">
        <f ca="1">IF(OFFSET(Zdroj!AU$16,A3742-1,0)=0,"",CONCATENATE("B",$A$2+3," - ",Zdroj!$AU$15))</f>
        <v/>
      </c>
      <c r="D3751" s="81" t="str">
        <f ca="1">IF(C3751="","",CONCATENATE(OFFSET(Zdroj!AU$16,A3742-1,0)))</f>
        <v/>
      </c>
      <c r="E3751" s="35" t="str">
        <f ca="1">IF(C3751="","",OFFSET(Zdroj!AV$16,A3742-1,0))</f>
        <v/>
      </c>
      <c r="F3751" s="450"/>
      <c r="G3751" s="451"/>
    </row>
    <row r="3752" spans="1:7" x14ac:dyDescent="0.25">
      <c r="B3752" s="449"/>
      <c r="C3752" s="83" t="str">
        <f ca="1">IF(OFFSET(Zdroj!AW$16,A3742-1,0)=0,"",CONCATENATE("B",$A$2+4," - ",Zdroj!$AW$15))</f>
        <v/>
      </c>
      <c r="D3752" s="81" t="str">
        <f ca="1">IF(C3752="","",CONCATENATE(OFFSET(Zdroj!AW$16,A3742-1,0)))</f>
        <v/>
      </c>
      <c r="E3752" s="35" t="str">
        <f ca="1">IF(C3752="","",OFFSET(Zdroj!AX$16,A3742-1,0))</f>
        <v/>
      </c>
      <c r="F3752" s="450"/>
      <c r="G3752" s="451"/>
    </row>
    <row r="3753" spans="1:7" x14ac:dyDescent="0.25">
      <c r="B3753" s="449"/>
      <c r="C3753" s="83" t="str">
        <f ca="1">IF(OFFSET(Zdroj!AY$16,A3742-1,0)=0,"",CONCATENATE("B",$A$2+5," - ",Zdroj!$AY$15))</f>
        <v/>
      </c>
      <c r="D3753" s="81" t="str">
        <f ca="1">IF(C3753="","",CONCATENATE(OFFSET(Zdroj!AY$16,A3742-1,0)))</f>
        <v/>
      </c>
      <c r="E3753" s="35" t="str">
        <f ca="1">IF(C3753="","",OFFSET(Zdroj!AZ$16,A3742-1,0))</f>
        <v/>
      </c>
      <c r="F3753" s="450"/>
      <c r="G3753" s="451"/>
    </row>
    <row r="3754" spans="1:7" x14ac:dyDescent="0.25">
      <c r="B3754" s="449"/>
      <c r="C3754" s="83" t="str">
        <f ca="1">IF(OFFSET(Zdroj!BA$16,A3742-1,0)=0,"",CONCATENATE("B",$A$2+6," - ",Zdroj!$BA$15))</f>
        <v/>
      </c>
      <c r="D3754" s="81" t="str">
        <f ca="1">IF(C3754="","",CONCATENATE(OFFSET(Zdroj!BA$16,A3742-1,0)))</f>
        <v/>
      </c>
      <c r="E3754" s="35" t="str">
        <f ca="1">IF(C3754="","",OFFSET(Zdroj!BB$16,A3742-1,0))</f>
        <v/>
      </c>
      <c r="F3754" s="450"/>
      <c r="G3754" s="451"/>
    </row>
    <row r="3755" spans="1:7" x14ac:dyDescent="0.25">
      <c r="B3755" s="449"/>
      <c r="C3755" s="83" t="str">
        <f ca="1">IF(OFFSET(Zdroj!BC$16,A3742-1,0)=0,"",CONCATENATE("B",$A$2+7," - ",Zdroj!$BC$15))</f>
        <v/>
      </c>
      <c r="D3755" s="81" t="str">
        <f ca="1">IF(C3755="","",CONCATENATE(OFFSET(Zdroj!BC$16,A3742-1,0)))</f>
        <v/>
      </c>
      <c r="E3755" s="35" t="str">
        <f ca="1">IF(C3755="","",OFFSET(Zdroj!BD$16,A3742-1,0))</f>
        <v/>
      </c>
      <c r="F3755" s="450"/>
      <c r="G3755" s="451"/>
    </row>
    <row r="3756" spans="1:7" x14ac:dyDescent="0.25">
      <c r="B3756" s="449"/>
      <c r="C3756" s="83" t="str">
        <f ca="1">IF(OFFSET(Zdroj!BE$16,A3742-1,0)=0,"",CONCATENATE("B",$A$2+8," - ",Zdroj!$BE$15))</f>
        <v/>
      </c>
      <c r="D3756" s="81" t="str">
        <f ca="1">IF(C3756="","",CONCATENATE(OFFSET(Zdroj!BE$16,A3742-1,0)))</f>
        <v/>
      </c>
      <c r="E3756" s="35" t="str">
        <f ca="1">IF(C3756="","",OFFSET(Zdroj!BF$16,A3742-1,0))</f>
        <v/>
      </c>
      <c r="F3756" s="450"/>
      <c r="G3756" s="451"/>
    </row>
    <row r="3757" spans="1:7" x14ac:dyDescent="0.25">
      <c r="B3757" s="449"/>
      <c r="C3757" s="83" t="str">
        <f ca="1">IF(OFFSET(Zdroj!BG$16,A3742-1,0)=0,"",CONCATENATE("C",$A$2," - ",Zdroj!$BG$15))</f>
        <v/>
      </c>
      <c r="D3757" s="81" t="str">
        <f ca="1">IF(C3757="","",CONCATENATE(OFFSET(Zdroj!BG$16,A3742-1,0)))</f>
        <v/>
      </c>
      <c r="E3757" s="35" t="str">
        <f ca="1">IF(C3757="","",OFFSET(Zdroj!BH$16,A3742-1,0))</f>
        <v/>
      </c>
      <c r="F3757" s="450" t="str">
        <f t="shared" ref="F3757" ca="1" si="875">IF(SUM(E3757:E3758)=0,"",SUM(E3757:E3758))</f>
        <v/>
      </c>
      <c r="G3757" s="451"/>
    </row>
    <row r="3758" spans="1:7" x14ac:dyDescent="0.25">
      <c r="B3758" s="449"/>
      <c r="C3758" s="83" t="str">
        <f ca="1">IF(OFFSET(Zdroj!BI$16,A3742-1,0)=0,"",CONCATENATE("C",$A$2+1," - ",Zdroj!$BI$15))</f>
        <v/>
      </c>
      <c r="D3758" s="81" t="str">
        <f ca="1">IF(C3758="","",CONCATENATE(OFFSET(Zdroj!BI$16,A3742-1,0)))</f>
        <v/>
      </c>
      <c r="E3758" s="35" t="str">
        <f ca="1">IF(C3758="","",OFFSET(Zdroj!BJ$16,A3742-1,0))</f>
        <v/>
      </c>
      <c r="F3758" s="450"/>
      <c r="G3758" s="451"/>
    </row>
    <row r="3759" spans="1:7" x14ac:dyDescent="0.25">
      <c r="A3759">
        <f>SUM((ROW()+15)/17)</f>
        <v>222</v>
      </c>
      <c r="B3759" s="449" t="str">
        <f ca="1">IF(OFFSET(Zdroj!$B$16,A3759-1,0)&gt;0,CONCATENATE(A3759,"
","___ ","
",OFFSET(Zdroj!$B$16,A3759-1,0)),"")</f>
        <v/>
      </c>
      <c r="C3759" s="83" t="str">
        <f ca="1">IF(OFFSET(Zdroj!AI$16,A3759-1,0)=0,"",CONCATENATE("A",$A$2," - ",Zdroj!$AI$15))</f>
        <v/>
      </c>
      <c r="D3759" s="81" t="str">
        <f ca="1">IF(C3759="","",CONCATENATE(OFFSET(Zdroj!AI$16,A3759-1,0)," - ",OFFSET(Zdroj!BK$16,A3759-1,0)))</f>
        <v/>
      </c>
      <c r="E3759" s="35" t="str">
        <f ca="1">IF(C3759="","",OFFSET(Zdroj!BL$16,A3759-1,0))</f>
        <v/>
      </c>
      <c r="F3759" s="450" t="str">
        <f t="shared" ref="F3759" ca="1" si="876">IF(SUM(E3759:E3764)=0,"",SUM(E3759:E3764))</f>
        <v/>
      </c>
      <c r="G3759" s="451" t="str">
        <f t="shared" ref="G3759" ca="1" si="877">IF(SUM(E3759:E3775)=0,"",SUM(E3759:E3775))</f>
        <v/>
      </c>
    </row>
    <row r="3760" spans="1:7" x14ac:dyDescent="0.25">
      <c r="B3760" s="449"/>
      <c r="C3760" s="83" t="str">
        <f ca="1">IF(OFFSET(Zdroj!AJ$16,A3759-1,0)=0,"",CONCATENATE("A",$A$2+1," - ",Zdroj!$AJ$15))</f>
        <v/>
      </c>
      <c r="D3760" s="81" t="str">
        <f ca="1">IF(C3760="","",CONCATENATE(OFFSET(Zdroj!AJ$16,A3759-1,0)," - ",OFFSET(Zdroj!BM$16,A3759-1,0)))</f>
        <v/>
      </c>
      <c r="E3760" s="35" t="str">
        <f ca="1">IF(C3760="","",OFFSET(Zdroj!BN$16,A3759-1,0))</f>
        <v/>
      </c>
      <c r="F3760" s="450"/>
      <c r="G3760" s="451"/>
    </row>
    <row r="3761" spans="1:7" x14ac:dyDescent="0.25">
      <c r="B3761" s="449"/>
      <c r="C3761" s="83" t="str">
        <f ca="1">IF(OFFSET(Zdroj!AK$16,A3759-1,0)=0,"",CONCATENATE("A",$A$2+2," - ",Zdroj!$AK$15))</f>
        <v/>
      </c>
      <c r="D3761" s="81" t="str">
        <f ca="1">IF(C3761="","",CONCATENATE(OFFSET(Zdroj!AK$16,A3759-1,0)," - ",OFFSET(Zdroj!BO$16,A3759-1,0)))</f>
        <v/>
      </c>
      <c r="E3761" s="35" t="str">
        <f ca="1">IF(C3761="","",OFFSET(Zdroj!BP$16,A3759-1,0))</f>
        <v/>
      </c>
      <c r="F3761" s="450"/>
      <c r="G3761" s="451"/>
    </row>
    <row r="3762" spans="1:7" x14ac:dyDescent="0.25">
      <c r="B3762" s="449"/>
      <c r="C3762" s="83" t="str">
        <f ca="1">IF(OFFSET(Zdroj!AL$16,A3759-1,0)=0,"",CONCATENATE("A",$A$2+3," - ",Zdroj!$AL$15))</f>
        <v/>
      </c>
      <c r="D3762" s="81" t="str">
        <f ca="1">IF(C3762="","",CONCATENATE(OFFSET(Zdroj!AL$16,A3759-1,0)," - ",OFFSET(Zdroj!BQ$16,A3759-1,0)))</f>
        <v/>
      </c>
      <c r="E3762" s="35" t="str">
        <f ca="1">IF(C3762="","",OFFSET(Zdroj!BR$16,A3759-1,0))</f>
        <v/>
      </c>
      <c r="F3762" s="450"/>
      <c r="G3762" s="451"/>
    </row>
    <row r="3763" spans="1:7" x14ac:dyDescent="0.25">
      <c r="B3763" s="449"/>
      <c r="C3763" s="83" t="str">
        <f ca="1">IF(OFFSET(Zdroj!AM$16,A3759-1,0)=0,"",CONCATENATE("A",$A$2+4," - ",Zdroj!$AM$15))</f>
        <v/>
      </c>
      <c r="D3763" s="81" t="str">
        <f ca="1">IF(C3763="","",CONCATENATE(OFFSET(Zdroj!AM$16,A3759-1,0)," - ",OFFSET(Zdroj!BS$16,A3759-1,0)))</f>
        <v/>
      </c>
      <c r="E3763" s="35" t="str">
        <f ca="1">IF(C3763="","",OFFSET(Zdroj!BT$16,A3759-1,0))</f>
        <v/>
      </c>
      <c r="F3763" s="450"/>
      <c r="G3763" s="451"/>
    </row>
    <row r="3764" spans="1:7" x14ac:dyDescent="0.25">
      <c r="B3764" s="449"/>
      <c r="C3764" s="83" t="str">
        <f ca="1">IF(OFFSET(Zdroj!AN$16,A3759-1,0)=0,"",CONCATENATE("A",$A$2+5," - ",Zdroj!$AN$15))</f>
        <v/>
      </c>
      <c r="D3764" s="81" t="str">
        <f ca="1">IF(C3764="","",CONCATENATE(OFFSET(Zdroj!AN$16,A3759-1,0)," - ",OFFSET(Zdroj!BU$16,A3759-1,0)))</f>
        <v/>
      </c>
      <c r="E3764" s="35" t="str">
        <f ca="1">IF(C3764="","",OFFSET(Zdroj!BV$16,A3759-1,0))</f>
        <v/>
      </c>
      <c r="F3764" s="450"/>
      <c r="G3764" s="451"/>
    </row>
    <row r="3765" spans="1:7" x14ac:dyDescent="0.25">
      <c r="B3765" s="449"/>
      <c r="C3765" s="83" t="str">
        <f ca="1">IF(OFFSET(Zdroj!AO$16,A3759-1,0)=0,"",CONCATENATE("B",$A$2," - ",Zdroj!$AO$15))</f>
        <v/>
      </c>
      <c r="D3765" s="81" t="str">
        <f ca="1">IF(C3765="","",CONCATENATE(OFFSET(Zdroj!AO$16,A3759-1,0)))</f>
        <v/>
      </c>
      <c r="E3765" s="35" t="str">
        <f ca="1">IF(C3765="","",OFFSET(Zdroj!AP$16,A3759-1,0))</f>
        <v/>
      </c>
      <c r="F3765" s="450" t="str">
        <f t="shared" ref="F3765" ca="1" si="878">IF(SUM(E3765:E3773)=0,"",SUM(E3765:E3773))</f>
        <v/>
      </c>
      <c r="G3765" s="451"/>
    </row>
    <row r="3766" spans="1:7" x14ac:dyDescent="0.25">
      <c r="B3766" s="449"/>
      <c r="C3766" s="83" t="str">
        <f ca="1">IF(OFFSET(Zdroj!AQ$16,A3759-1,0)=0,"",CONCATENATE("B",$A$2+1," - ",Zdroj!$AQ$15))</f>
        <v/>
      </c>
      <c r="D3766" s="81" t="str">
        <f ca="1">IF(C3766="","",CONCATENATE(OFFSET(Zdroj!AQ$16,A3759-1,0)))</f>
        <v/>
      </c>
      <c r="E3766" s="35" t="str">
        <f ca="1">IF(C3766="","",OFFSET(Zdroj!AR$16,A3759-1,0))</f>
        <v/>
      </c>
      <c r="F3766" s="450"/>
      <c r="G3766" s="451"/>
    </row>
    <row r="3767" spans="1:7" x14ac:dyDescent="0.25">
      <c r="B3767" s="449"/>
      <c r="C3767" s="83" t="str">
        <f ca="1">IF(OFFSET(Zdroj!AS$16,A3759-1,0)=0,"",CONCATENATE("B",$A$2+2," - ",Zdroj!$AS$15))</f>
        <v/>
      </c>
      <c r="D3767" s="81" t="str">
        <f ca="1">IF(C3767="","",CONCATENATE(OFFSET(Zdroj!AS$16,A3759-1,0)))</f>
        <v/>
      </c>
      <c r="E3767" s="35" t="str">
        <f ca="1">IF(C3767="","",OFFSET(Zdroj!AT$16,A3759-1,0))</f>
        <v/>
      </c>
      <c r="F3767" s="450"/>
      <c r="G3767" s="451"/>
    </row>
    <row r="3768" spans="1:7" x14ac:dyDescent="0.25">
      <c r="B3768" s="449"/>
      <c r="C3768" s="83" t="str">
        <f ca="1">IF(OFFSET(Zdroj!AU$16,A3759-1,0)=0,"",CONCATENATE("B",$A$2+3," - ",Zdroj!$AU$15))</f>
        <v/>
      </c>
      <c r="D3768" s="81" t="str">
        <f ca="1">IF(C3768="","",CONCATENATE(OFFSET(Zdroj!AU$16,A3759-1,0)))</f>
        <v/>
      </c>
      <c r="E3768" s="35" t="str">
        <f ca="1">IF(C3768="","",OFFSET(Zdroj!AV$16,A3759-1,0))</f>
        <v/>
      </c>
      <c r="F3768" s="450"/>
      <c r="G3768" s="451"/>
    </row>
    <row r="3769" spans="1:7" x14ac:dyDescent="0.25">
      <c r="B3769" s="449"/>
      <c r="C3769" s="83" t="str">
        <f ca="1">IF(OFFSET(Zdroj!AW$16,A3759-1,0)=0,"",CONCATENATE("B",$A$2+4," - ",Zdroj!$AW$15))</f>
        <v/>
      </c>
      <c r="D3769" s="81" t="str">
        <f ca="1">IF(C3769="","",CONCATENATE(OFFSET(Zdroj!AW$16,A3759-1,0)))</f>
        <v/>
      </c>
      <c r="E3769" s="35" t="str">
        <f ca="1">IF(C3769="","",OFFSET(Zdroj!AX$16,A3759-1,0))</f>
        <v/>
      </c>
      <c r="F3769" s="450"/>
      <c r="G3769" s="451"/>
    </row>
    <row r="3770" spans="1:7" x14ac:dyDescent="0.25">
      <c r="B3770" s="449"/>
      <c r="C3770" s="83" t="str">
        <f ca="1">IF(OFFSET(Zdroj!AY$16,A3759-1,0)=0,"",CONCATENATE("B",$A$2+5," - ",Zdroj!$AY$15))</f>
        <v/>
      </c>
      <c r="D3770" s="81" t="str">
        <f ca="1">IF(C3770="","",CONCATENATE(OFFSET(Zdroj!AY$16,A3759-1,0)))</f>
        <v/>
      </c>
      <c r="E3770" s="35" t="str">
        <f ca="1">IF(C3770="","",OFFSET(Zdroj!AZ$16,A3759-1,0))</f>
        <v/>
      </c>
      <c r="F3770" s="450"/>
      <c r="G3770" s="451"/>
    </row>
    <row r="3771" spans="1:7" x14ac:dyDescent="0.25">
      <c r="B3771" s="449"/>
      <c r="C3771" s="83" t="str">
        <f ca="1">IF(OFFSET(Zdroj!BA$16,A3759-1,0)=0,"",CONCATENATE("B",$A$2+6," - ",Zdroj!$BA$15))</f>
        <v/>
      </c>
      <c r="D3771" s="81" t="str">
        <f ca="1">IF(C3771="","",CONCATENATE(OFFSET(Zdroj!BA$16,A3759-1,0)))</f>
        <v/>
      </c>
      <c r="E3771" s="35" t="str">
        <f ca="1">IF(C3771="","",OFFSET(Zdroj!BB$16,A3759-1,0))</f>
        <v/>
      </c>
      <c r="F3771" s="450"/>
      <c r="G3771" s="451"/>
    </row>
    <row r="3772" spans="1:7" x14ac:dyDescent="0.25">
      <c r="B3772" s="449"/>
      <c r="C3772" s="83" t="str">
        <f ca="1">IF(OFFSET(Zdroj!BC$16,A3759-1,0)=0,"",CONCATENATE("B",$A$2+7," - ",Zdroj!$BC$15))</f>
        <v/>
      </c>
      <c r="D3772" s="81" t="str">
        <f ca="1">IF(C3772="","",CONCATENATE(OFFSET(Zdroj!BC$16,A3759-1,0)))</f>
        <v/>
      </c>
      <c r="E3772" s="35" t="str">
        <f ca="1">IF(C3772="","",OFFSET(Zdroj!BD$16,A3759-1,0))</f>
        <v/>
      </c>
      <c r="F3772" s="450"/>
      <c r="G3772" s="451"/>
    </row>
    <row r="3773" spans="1:7" x14ac:dyDescent="0.25">
      <c r="B3773" s="449"/>
      <c r="C3773" s="83" t="str">
        <f ca="1">IF(OFFSET(Zdroj!BE$16,A3759-1,0)=0,"",CONCATENATE("B",$A$2+8," - ",Zdroj!$BE$15))</f>
        <v/>
      </c>
      <c r="D3773" s="81" t="str">
        <f ca="1">IF(C3773="","",CONCATENATE(OFFSET(Zdroj!BE$16,A3759-1,0)))</f>
        <v/>
      </c>
      <c r="E3773" s="35" t="str">
        <f ca="1">IF(C3773="","",OFFSET(Zdroj!BF$16,A3759-1,0))</f>
        <v/>
      </c>
      <c r="F3773" s="450"/>
      <c r="G3773" s="451"/>
    </row>
    <row r="3774" spans="1:7" x14ac:dyDescent="0.25">
      <c r="B3774" s="449"/>
      <c r="C3774" s="83" t="str">
        <f ca="1">IF(OFFSET(Zdroj!BG$16,A3759-1,0)=0,"",CONCATENATE("C",$A$2," - ",Zdroj!$BG$15))</f>
        <v/>
      </c>
      <c r="D3774" s="81" t="str">
        <f ca="1">IF(C3774="","",CONCATENATE(OFFSET(Zdroj!BG$16,A3759-1,0)))</f>
        <v/>
      </c>
      <c r="E3774" s="35" t="str">
        <f ca="1">IF(C3774="","",OFFSET(Zdroj!BH$16,A3759-1,0))</f>
        <v/>
      </c>
      <c r="F3774" s="450" t="str">
        <f t="shared" ref="F3774" ca="1" si="879">IF(SUM(E3774:E3775)=0,"",SUM(E3774:E3775))</f>
        <v/>
      </c>
      <c r="G3774" s="451"/>
    </row>
    <row r="3775" spans="1:7" x14ac:dyDescent="0.25">
      <c r="B3775" s="449"/>
      <c r="C3775" s="83" t="str">
        <f ca="1">IF(OFFSET(Zdroj!BI$16,A3759-1,0)=0,"",CONCATENATE("C",$A$2+1," - ",Zdroj!$BI$15))</f>
        <v/>
      </c>
      <c r="D3775" s="81" t="str">
        <f ca="1">IF(C3775="","",CONCATENATE(OFFSET(Zdroj!BI$16,A3759-1,0)))</f>
        <v/>
      </c>
      <c r="E3775" s="35" t="str">
        <f ca="1">IF(C3775="","",OFFSET(Zdroj!BJ$16,A3759-1,0))</f>
        <v/>
      </c>
      <c r="F3775" s="450"/>
      <c r="G3775" s="451"/>
    </row>
    <row r="3776" spans="1:7" x14ac:dyDescent="0.25">
      <c r="A3776">
        <f>SUM((ROW()+15)/17)</f>
        <v>223</v>
      </c>
      <c r="B3776" s="449" t="str">
        <f ca="1">IF(OFFSET(Zdroj!$B$16,A3776-1,0)&gt;0,CONCATENATE(A3776,"
","___ ","
",OFFSET(Zdroj!$B$16,A3776-1,0)),"")</f>
        <v/>
      </c>
      <c r="C3776" s="83" t="str">
        <f ca="1">IF(OFFSET(Zdroj!AI$16,A3776-1,0)=0,"",CONCATENATE("A",$A$2," - ",Zdroj!$AI$15))</f>
        <v/>
      </c>
      <c r="D3776" s="81" t="str">
        <f ca="1">IF(C3776="","",CONCATENATE(OFFSET(Zdroj!AI$16,A3776-1,0)," - ",OFFSET(Zdroj!BK$16,A3776-1,0)))</f>
        <v/>
      </c>
      <c r="E3776" s="35" t="str">
        <f ca="1">IF(C3776="","",OFFSET(Zdroj!BL$16,A3776-1,0))</f>
        <v/>
      </c>
      <c r="F3776" s="450" t="str">
        <f t="shared" ref="F3776" ca="1" si="880">IF(SUM(E3776:E3781)=0,"",SUM(E3776:E3781))</f>
        <v/>
      </c>
      <c r="G3776" s="451" t="str">
        <f t="shared" ref="G3776" ca="1" si="881">IF(SUM(E3776:E3792)=0,"",SUM(E3776:E3792))</f>
        <v/>
      </c>
    </row>
    <row r="3777" spans="2:7" x14ac:dyDescent="0.25">
      <c r="B3777" s="449"/>
      <c r="C3777" s="83" t="str">
        <f ca="1">IF(OFFSET(Zdroj!AJ$16,A3776-1,0)=0,"",CONCATENATE("A",$A$2+1," - ",Zdroj!$AJ$15))</f>
        <v/>
      </c>
      <c r="D3777" s="81" t="str">
        <f ca="1">IF(C3777="","",CONCATENATE(OFFSET(Zdroj!AJ$16,A3776-1,0)," - ",OFFSET(Zdroj!BM$16,A3776-1,0)))</f>
        <v/>
      </c>
      <c r="E3777" s="35" t="str">
        <f ca="1">IF(C3777="","",OFFSET(Zdroj!BN$16,A3776-1,0))</f>
        <v/>
      </c>
      <c r="F3777" s="450"/>
      <c r="G3777" s="451"/>
    </row>
    <row r="3778" spans="2:7" x14ac:dyDescent="0.25">
      <c r="B3778" s="449"/>
      <c r="C3778" s="83" t="str">
        <f ca="1">IF(OFFSET(Zdroj!AK$16,A3776-1,0)=0,"",CONCATENATE("A",$A$2+2," - ",Zdroj!$AK$15))</f>
        <v/>
      </c>
      <c r="D3778" s="81" t="str">
        <f ca="1">IF(C3778="","",CONCATENATE(OFFSET(Zdroj!AK$16,A3776-1,0)," - ",OFFSET(Zdroj!BO$16,A3776-1,0)))</f>
        <v/>
      </c>
      <c r="E3778" s="35" t="str">
        <f ca="1">IF(C3778="","",OFFSET(Zdroj!BP$16,A3776-1,0))</f>
        <v/>
      </c>
      <c r="F3778" s="450"/>
      <c r="G3778" s="451"/>
    </row>
    <row r="3779" spans="2:7" x14ac:dyDescent="0.25">
      <c r="B3779" s="449"/>
      <c r="C3779" s="83" t="str">
        <f ca="1">IF(OFFSET(Zdroj!AL$16,A3776-1,0)=0,"",CONCATENATE("A",$A$2+3," - ",Zdroj!$AL$15))</f>
        <v/>
      </c>
      <c r="D3779" s="81" t="str">
        <f ca="1">IF(C3779="","",CONCATENATE(OFFSET(Zdroj!AL$16,A3776-1,0)," - ",OFFSET(Zdroj!BQ$16,A3776-1,0)))</f>
        <v/>
      </c>
      <c r="E3779" s="35" t="str">
        <f ca="1">IF(C3779="","",OFFSET(Zdroj!BR$16,A3776-1,0))</f>
        <v/>
      </c>
      <c r="F3779" s="450"/>
      <c r="G3779" s="451"/>
    </row>
    <row r="3780" spans="2:7" x14ac:dyDescent="0.25">
      <c r="B3780" s="449"/>
      <c r="C3780" s="83" t="str">
        <f ca="1">IF(OFFSET(Zdroj!AM$16,A3776-1,0)=0,"",CONCATENATE("A",$A$2+4," - ",Zdroj!$AM$15))</f>
        <v/>
      </c>
      <c r="D3780" s="81" t="str">
        <f ca="1">IF(C3780="","",CONCATENATE(OFFSET(Zdroj!AM$16,A3776-1,0)," - ",OFFSET(Zdroj!BS$16,A3776-1,0)))</f>
        <v/>
      </c>
      <c r="E3780" s="35" t="str">
        <f ca="1">IF(C3780="","",OFFSET(Zdroj!BT$16,A3776-1,0))</f>
        <v/>
      </c>
      <c r="F3780" s="450"/>
      <c r="G3780" s="451"/>
    </row>
    <row r="3781" spans="2:7" x14ac:dyDescent="0.25">
      <c r="B3781" s="449"/>
      <c r="C3781" s="83" t="str">
        <f ca="1">IF(OFFSET(Zdroj!AN$16,A3776-1,0)=0,"",CONCATENATE("A",$A$2+5," - ",Zdroj!$AN$15))</f>
        <v/>
      </c>
      <c r="D3781" s="81" t="str">
        <f ca="1">IF(C3781="","",CONCATENATE(OFFSET(Zdroj!AN$16,A3776-1,0)," - ",OFFSET(Zdroj!BU$16,A3776-1,0)))</f>
        <v/>
      </c>
      <c r="E3781" s="35" t="str">
        <f ca="1">IF(C3781="","",OFFSET(Zdroj!BV$16,A3776-1,0))</f>
        <v/>
      </c>
      <c r="F3781" s="450"/>
      <c r="G3781" s="451"/>
    </row>
    <row r="3782" spans="2:7" x14ac:dyDescent="0.25">
      <c r="B3782" s="449"/>
      <c r="C3782" s="83" t="str">
        <f ca="1">IF(OFFSET(Zdroj!AO$16,A3776-1,0)=0,"",CONCATENATE("B",$A$2," - ",Zdroj!$AO$15))</f>
        <v/>
      </c>
      <c r="D3782" s="81" t="str">
        <f ca="1">IF(C3782="","",CONCATENATE(OFFSET(Zdroj!AO$16,A3776-1,0)))</f>
        <v/>
      </c>
      <c r="E3782" s="35" t="str">
        <f ca="1">IF(C3782="","",OFFSET(Zdroj!AP$16,A3776-1,0))</f>
        <v/>
      </c>
      <c r="F3782" s="450" t="str">
        <f t="shared" ref="F3782" ca="1" si="882">IF(SUM(E3782:E3790)=0,"",SUM(E3782:E3790))</f>
        <v/>
      </c>
      <c r="G3782" s="451"/>
    </row>
    <row r="3783" spans="2:7" x14ac:dyDescent="0.25">
      <c r="B3783" s="449"/>
      <c r="C3783" s="83" t="str">
        <f ca="1">IF(OFFSET(Zdroj!AQ$16,A3776-1,0)=0,"",CONCATENATE("B",$A$2+1," - ",Zdroj!$AQ$15))</f>
        <v/>
      </c>
      <c r="D3783" s="81" t="str">
        <f ca="1">IF(C3783="","",CONCATENATE(OFFSET(Zdroj!AQ$16,A3776-1,0)))</f>
        <v/>
      </c>
      <c r="E3783" s="35" t="str">
        <f ca="1">IF(C3783="","",OFFSET(Zdroj!AR$16,A3776-1,0))</f>
        <v/>
      </c>
      <c r="F3783" s="450"/>
      <c r="G3783" s="451"/>
    </row>
    <row r="3784" spans="2:7" x14ac:dyDescent="0.25">
      <c r="B3784" s="449"/>
      <c r="C3784" s="83" t="str">
        <f ca="1">IF(OFFSET(Zdroj!AS$16,A3776-1,0)=0,"",CONCATENATE("B",$A$2+2," - ",Zdroj!$AS$15))</f>
        <v/>
      </c>
      <c r="D3784" s="81" t="str">
        <f ca="1">IF(C3784="","",CONCATENATE(OFFSET(Zdroj!AS$16,A3776-1,0)))</f>
        <v/>
      </c>
      <c r="E3784" s="35" t="str">
        <f ca="1">IF(C3784="","",OFFSET(Zdroj!AT$16,A3776-1,0))</f>
        <v/>
      </c>
      <c r="F3784" s="450"/>
      <c r="G3784" s="451"/>
    </row>
    <row r="3785" spans="2:7" x14ac:dyDescent="0.25">
      <c r="B3785" s="449"/>
      <c r="C3785" s="83" t="str">
        <f ca="1">IF(OFFSET(Zdroj!AU$16,A3776-1,0)=0,"",CONCATENATE("B",$A$2+3," - ",Zdroj!$AU$15))</f>
        <v/>
      </c>
      <c r="D3785" s="81" t="str">
        <f ca="1">IF(C3785="","",CONCATENATE(OFFSET(Zdroj!AU$16,A3776-1,0)))</f>
        <v/>
      </c>
      <c r="E3785" s="35" t="str">
        <f ca="1">IF(C3785="","",OFFSET(Zdroj!AV$16,A3776-1,0))</f>
        <v/>
      </c>
      <c r="F3785" s="450"/>
      <c r="G3785" s="451"/>
    </row>
    <row r="3786" spans="2:7" x14ac:dyDescent="0.25">
      <c r="B3786" s="449"/>
      <c r="C3786" s="83" t="str">
        <f ca="1">IF(OFFSET(Zdroj!AW$16,A3776-1,0)=0,"",CONCATENATE("B",$A$2+4," - ",Zdroj!$AW$15))</f>
        <v/>
      </c>
      <c r="D3786" s="81" t="str">
        <f ca="1">IF(C3786="","",CONCATENATE(OFFSET(Zdroj!AW$16,A3776-1,0)))</f>
        <v/>
      </c>
      <c r="E3786" s="35" t="str">
        <f ca="1">IF(C3786="","",OFFSET(Zdroj!AX$16,A3776-1,0))</f>
        <v/>
      </c>
      <c r="F3786" s="450"/>
      <c r="G3786" s="451"/>
    </row>
    <row r="3787" spans="2:7" x14ac:dyDescent="0.25">
      <c r="B3787" s="449"/>
      <c r="C3787" s="83" t="str">
        <f ca="1">IF(OFFSET(Zdroj!AY$16,A3776-1,0)=0,"",CONCATENATE("B",$A$2+5," - ",Zdroj!$AY$15))</f>
        <v/>
      </c>
      <c r="D3787" s="81" t="str">
        <f ca="1">IF(C3787="","",CONCATENATE(OFFSET(Zdroj!AY$16,A3776-1,0)))</f>
        <v/>
      </c>
      <c r="E3787" s="35" t="str">
        <f ca="1">IF(C3787="","",OFFSET(Zdroj!AZ$16,A3776-1,0))</f>
        <v/>
      </c>
      <c r="F3787" s="450"/>
      <c r="G3787" s="451"/>
    </row>
    <row r="3788" spans="2:7" x14ac:dyDescent="0.25">
      <c r="B3788" s="449"/>
      <c r="C3788" s="83" t="str">
        <f ca="1">IF(OFFSET(Zdroj!BA$16,A3776-1,0)=0,"",CONCATENATE("B",$A$2+6," - ",Zdroj!$BA$15))</f>
        <v/>
      </c>
      <c r="D3788" s="81" t="str">
        <f ca="1">IF(C3788="","",CONCATENATE(OFFSET(Zdroj!BA$16,A3776-1,0)))</f>
        <v/>
      </c>
      <c r="E3788" s="35" t="str">
        <f ca="1">IF(C3788="","",OFFSET(Zdroj!BB$16,A3776-1,0))</f>
        <v/>
      </c>
      <c r="F3788" s="450"/>
      <c r="G3788" s="451"/>
    </row>
    <row r="3789" spans="2:7" x14ac:dyDescent="0.25">
      <c r="B3789" s="449"/>
      <c r="C3789" s="83" t="str">
        <f ca="1">IF(OFFSET(Zdroj!BC$16,A3776-1,0)=0,"",CONCATENATE("B",$A$2+7," - ",Zdroj!$BC$15))</f>
        <v/>
      </c>
      <c r="D3789" s="81" t="str">
        <f ca="1">IF(C3789="","",CONCATENATE(OFFSET(Zdroj!BC$16,A3776-1,0)))</f>
        <v/>
      </c>
      <c r="E3789" s="35" t="str">
        <f ca="1">IF(C3789="","",OFFSET(Zdroj!BD$16,A3776-1,0))</f>
        <v/>
      </c>
      <c r="F3789" s="450"/>
      <c r="G3789" s="451"/>
    </row>
    <row r="3790" spans="2:7" x14ac:dyDescent="0.25">
      <c r="B3790" s="449"/>
      <c r="C3790" s="83" t="str">
        <f ca="1">IF(OFFSET(Zdroj!BE$16,A3776-1,0)=0,"",CONCATENATE("B",$A$2+8," - ",Zdroj!$BE$15))</f>
        <v/>
      </c>
      <c r="D3790" s="81" t="str">
        <f ca="1">IF(C3790="","",CONCATENATE(OFFSET(Zdroj!BE$16,A3776-1,0)))</f>
        <v/>
      </c>
      <c r="E3790" s="35" t="str">
        <f ca="1">IF(C3790="","",OFFSET(Zdroj!BF$16,A3776-1,0))</f>
        <v/>
      </c>
      <c r="F3790" s="450"/>
      <c r="G3790" s="451"/>
    </row>
    <row r="3791" spans="2:7" x14ac:dyDescent="0.25">
      <c r="B3791" s="449"/>
      <c r="C3791" s="83" t="str">
        <f ca="1">IF(OFFSET(Zdroj!BG$16,A3776-1,0)=0,"",CONCATENATE("C",$A$2," - ",Zdroj!$BG$15))</f>
        <v/>
      </c>
      <c r="D3791" s="81" t="str">
        <f ca="1">IF(C3791="","",CONCATENATE(OFFSET(Zdroj!BG$16,A3776-1,0)))</f>
        <v/>
      </c>
      <c r="E3791" s="35" t="str">
        <f ca="1">IF(C3791="","",OFFSET(Zdroj!BH$16,A3776-1,0))</f>
        <v/>
      </c>
      <c r="F3791" s="450" t="str">
        <f t="shared" ref="F3791" ca="1" si="883">IF(SUM(E3791:E3792)=0,"",SUM(E3791:E3792))</f>
        <v/>
      </c>
      <c r="G3791" s="451"/>
    </row>
    <row r="3792" spans="2:7" x14ac:dyDescent="0.25">
      <c r="B3792" s="449"/>
      <c r="C3792" s="83" t="str">
        <f ca="1">IF(OFFSET(Zdroj!BI$16,A3776-1,0)=0,"",CONCATENATE("C",$A$2+1," - ",Zdroj!$BI$15))</f>
        <v/>
      </c>
      <c r="D3792" s="81" t="str">
        <f ca="1">IF(C3792="","",CONCATENATE(OFFSET(Zdroj!BI$16,A3776-1,0)))</f>
        <v/>
      </c>
      <c r="E3792" s="35" t="str">
        <f ca="1">IF(C3792="","",OFFSET(Zdroj!BJ$16,A3776-1,0))</f>
        <v/>
      </c>
      <c r="F3792" s="450"/>
      <c r="G3792" s="451"/>
    </row>
    <row r="3793" spans="1:7" x14ac:dyDescent="0.25">
      <c r="A3793">
        <f>SUM((ROW()+15)/17)</f>
        <v>224</v>
      </c>
      <c r="B3793" s="449" t="str">
        <f ca="1">IF(OFFSET(Zdroj!$B$16,A3793-1,0)&gt;0,CONCATENATE(A3793,"
","___ ","
",OFFSET(Zdroj!$B$16,A3793-1,0)),"")</f>
        <v/>
      </c>
      <c r="C3793" s="83" t="str">
        <f ca="1">IF(OFFSET(Zdroj!AI$16,A3793-1,0)=0,"",CONCATENATE("A",$A$2," - ",Zdroj!$AI$15))</f>
        <v/>
      </c>
      <c r="D3793" s="81" t="str">
        <f ca="1">IF(C3793="","",CONCATENATE(OFFSET(Zdroj!AI$16,A3793-1,0)," - ",OFFSET(Zdroj!BK$16,A3793-1,0)))</f>
        <v/>
      </c>
      <c r="E3793" s="35" t="str">
        <f ca="1">IF(C3793="","",OFFSET(Zdroj!BL$16,A3793-1,0))</f>
        <v/>
      </c>
      <c r="F3793" s="450" t="str">
        <f t="shared" ref="F3793" ca="1" si="884">IF(SUM(E3793:E3798)=0,"",SUM(E3793:E3798))</f>
        <v/>
      </c>
      <c r="G3793" s="451" t="str">
        <f t="shared" ref="G3793" ca="1" si="885">IF(SUM(E3793:E3809)=0,"",SUM(E3793:E3809))</f>
        <v/>
      </c>
    </row>
    <row r="3794" spans="1:7" x14ac:dyDescent="0.25">
      <c r="B3794" s="449"/>
      <c r="C3794" s="83" t="str">
        <f ca="1">IF(OFFSET(Zdroj!AJ$16,A3793-1,0)=0,"",CONCATENATE("A",$A$2+1," - ",Zdroj!$AJ$15))</f>
        <v/>
      </c>
      <c r="D3794" s="81" t="str">
        <f ca="1">IF(C3794="","",CONCATENATE(OFFSET(Zdroj!AJ$16,A3793-1,0)," - ",OFFSET(Zdroj!BM$16,A3793-1,0)))</f>
        <v/>
      </c>
      <c r="E3794" s="35" t="str">
        <f ca="1">IF(C3794="","",OFFSET(Zdroj!BN$16,A3793-1,0))</f>
        <v/>
      </c>
      <c r="F3794" s="450"/>
      <c r="G3794" s="451"/>
    </row>
    <row r="3795" spans="1:7" x14ac:dyDescent="0.25">
      <c r="B3795" s="449"/>
      <c r="C3795" s="83" t="str">
        <f ca="1">IF(OFFSET(Zdroj!AK$16,A3793-1,0)=0,"",CONCATENATE("A",$A$2+2," - ",Zdroj!$AK$15))</f>
        <v/>
      </c>
      <c r="D3795" s="81" t="str">
        <f ca="1">IF(C3795="","",CONCATENATE(OFFSET(Zdroj!AK$16,A3793-1,0)," - ",OFFSET(Zdroj!BO$16,A3793-1,0)))</f>
        <v/>
      </c>
      <c r="E3795" s="35" t="str">
        <f ca="1">IF(C3795="","",OFFSET(Zdroj!BP$16,A3793-1,0))</f>
        <v/>
      </c>
      <c r="F3795" s="450"/>
      <c r="G3795" s="451"/>
    </row>
    <row r="3796" spans="1:7" x14ac:dyDescent="0.25">
      <c r="B3796" s="449"/>
      <c r="C3796" s="83" t="str">
        <f ca="1">IF(OFFSET(Zdroj!AL$16,A3793-1,0)=0,"",CONCATENATE("A",$A$2+3," - ",Zdroj!$AL$15))</f>
        <v/>
      </c>
      <c r="D3796" s="81" t="str">
        <f ca="1">IF(C3796="","",CONCATENATE(OFFSET(Zdroj!AL$16,A3793-1,0)," - ",OFFSET(Zdroj!BQ$16,A3793-1,0)))</f>
        <v/>
      </c>
      <c r="E3796" s="35" t="str">
        <f ca="1">IF(C3796="","",OFFSET(Zdroj!BR$16,A3793-1,0))</f>
        <v/>
      </c>
      <c r="F3796" s="450"/>
      <c r="G3796" s="451"/>
    </row>
    <row r="3797" spans="1:7" x14ac:dyDescent="0.25">
      <c r="B3797" s="449"/>
      <c r="C3797" s="83" t="str">
        <f ca="1">IF(OFFSET(Zdroj!AM$16,A3793-1,0)=0,"",CONCATENATE("A",$A$2+4," - ",Zdroj!$AM$15))</f>
        <v/>
      </c>
      <c r="D3797" s="81" t="str">
        <f ca="1">IF(C3797="","",CONCATENATE(OFFSET(Zdroj!AM$16,A3793-1,0)," - ",OFFSET(Zdroj!BS$16,A3793-1,0)))</f>
        <v/>
      </c>
      <c r="E3797" s="35" t="str">
        <f ca="1">IF(C3797="","",OFFSET(Zdroj!BT$16,A3793-1,0))</f>
        <v/>
      </c>
      <c r="F3797" s="450"/>
      <c r="G3797" s="451"/>
    </row>
    <row r="3798" spans="1:7" x14ac:dyDescent="0.25">
      <c r="B3798" s="449"/>
      <c r="C3798" s="83" t="str">
        <f ca="1">IF(OFFSET(Zdroj!AN$16,A3793-1,0)=0,"",CONCATENATE("A",$A$2+5," - ",Zdroj!$AN$15))</f>
        <v/>
      </c>
      <c r="D3798" s="81" t="str">
        <f ca="1">IF(C3798="","",CONCATENATE(OFFSET(Zdroj!AN$16,A3793-1,0)," - ",OFFSET(Zdroj!BU$16,A3793-1,0)))</f>
        <v/>
      </c>
      <c r="E3798" s="35" t="str">
        <f ca="1">IF(C3798="","",OFFSET(Zdroj!BV$16,A3793-1,0))</f>
        <v/>
      </c>
      <c r="F3798" s="450"/>
      <c r="G3798" s="451"/>
    </row>
    <row r="3799" spans="1:7" x14ac:dyDescent="0.25">
      <c r="B3799" s="449"/>
      <c r="C3799" s="83" t="str">
        <f ca="1">IF(OFFSET(Zdroj!AO$16,A3793-1,0)=0,"",CONCATENATE("B",$A$2," - ",Zdroj!$AO$15))</f>
        <v/>
      </c>
      <c r="D3799" s="81" t="str">
        <f ca="1">IF(C3799="","",CONCATENATE(OFFSET(Zdroj!AO$16,A3793-1,0)))</f>
        <v/>
      </c>
      <c r="E3799" s="35" t="str">
        <f ca="1">IF(C3799="","",OFFSET(Zdroj!AP$16,A3793-1,0))</f>
        <v/>
      </c>
      <c r="F3799" s="450" t="str">
        <f t="shared" ref="F3799" ca="1" si="886">IF(SUM(E3799:E3807)=0,"",SUM(E3799:E3807))</f>
        <v/>
      </c>
      <c r="G3799" s="451"/>
    </row>
    <row r="3800" spans="1:7" x14ac:dyDescent="0.25">
      <c r="B3800" s="449"/>
      <c r="C3800" s="83" t="str">
        <f ca="1">IF(OFFSET(Zdroj!AQ$16,A3793-1,0)=0,"",CONCATENATE("B",$A$2+1," - ",Zdroj!$AQ$15))</f>
        <v/>
      </c>
      <c r="D3800" s="81" t="str">
        <f ca="1">IF(C3800="","",CONCATENATE(OFFSET(Zdroj!AQ$16,A3793-1,0)))</f>
        <v/>
      </c>
      <c r="E3800" s="35" t="str">
        <f ca="1">IF(C3800="","",OFFSET(Zdroj!AR$16,A3793-1,0))</f>
        <v/>
      </c>
      <c r="F3800" s="450"/>
      <c r="G3800" s="451"/>
    </row>
    <row r="3801" spans="1:7" x14ac:dyDescent="0.25">
      <c r="B3801" s="449"/>
      <c r="C3801" s="83" t="str">
        <f ca="1">IF(OFFSET(Zdroj!AS$16,A3793-1,0)=0,"",CONCATENATE("B",$A$2+2," - ",Zdroj!$AS$15))</f>
        <v/>
      </c>
      <c r="D3801" s="81" t="str">
        <f ca="1">IF(C3801="","",CONCATENATE(OFFSET(Zdroj!AS$16,A3793-1,0)))</f>
        <v/>
      </c>
      <c r="E3801" s="35" t="str">
        <f ca="1">IF(C3801="","",OFFSET(Zdroj!AT$16,A3793-1,0))</f>
        <v/>
      </c>
      <c r="F3801" s="450"/>
      <c r="G3801" s="451"/>
    </row>
    <row r="3802" spans="1:7" x14ac:dyDescent="0.25">
      <c r="B3802" s="449"/>
      <c r="C3802" s="83" t="str">
        <f ca="1">IF(OFFSET(Zdroj!AU$16,A3793-1,0)=0,"",CONCATENATE("B",$A$2+3," - ",Zdroj!$AU$15))</f>
        <v/>
      </c>
      <c r="D3802" s="81" t="str">
        <f ca="1">IF(C3802="","",CONCATENATE(OFFSET(Zdroj!AU$16,A3793-1,0)))</f>
        <v/>
      </c>
      <c r="E3802" s="35" t="str">
        <f ca="1">IF(C3802="","",OFFSET(Zdroj!AV$16,A3793-1,0))</f>
        <v/>
      </c>
      <c r="F3802" s="450"/>
      <c r="G3802" s="451"/>
    </row>
    <row r="3803" spans="1:7" x14ac:dyDescent="0.25">
      <c r="B3803" s="449"/>
      <c r="C3803" s="83" t="str">
        <f ca="1">IF(OFFSET(Zdroj!AW$16,A3793-1,0)=0,"",CONCATENATE("B",$A$2+4," - ",Zdroj!$AW$15))</f>
        <v/>
      </c>
      <c r="D3803" s="81" t="str">
        <f ca="1">IF(C3803="","",CONCATENATE(OFFSET(Zdroj!AW$16,A3793-1,0)))</f>
        <v/>
      </c>
      <c r="E3803" s="35" t="str">
        <f ca="1">IF(C3803="","",OFFSET(Zdroj!AX$16,A3793-1,0))</f>
        <v/>
      </c>
      <c r="F3803" s="450"/>
      <c r="G3803" s="451"/>
    </row>
    <row r="3804" spans="1:7" x14ac:dyDescent="0.25">
      <c r="B3804" s="449"/>
      <c r="C3804" s="83" t="str">
        <f ca="1">IF(OFFSET(Zdroj!AY$16,A3793-1,0)=0,"",CONCATENATE("B",$A$2+5," - ",Zdroj!$AY$15))</f>
        <v/>
      </c>
      <c r="D3804" s="81" t="str">
        <f ca="1">IF(C3804="","",CONCATENATE(OFFSET(Zdroj!AY$16,A3793-1,0)))</f>
        <v/>
      </c>
      <c r="E3804" s="35" t="str">
        <f ca="1">IF(C3804="","",OFFSET(Zdroj!AZ$16,A3793-1,0))</f>
        <v/>
      </c>
      <c r="F3804" s="450"/>
      <c r="G3804" s="451"/>
    </row>
    <row r="3805" spans="1:7" x14ac:dyDescent="0.25">
      <c r="B3805" s="449"/>
      <c r="C3805" s="83" t="str">
        <f ca="1">IF(OFFSET(Zdroj!BA$16,A3793-1,0)=0,"",CONCATENATE("B",$A$2+6," - ",Zdroj!$BA$15))</f>
        <v/>
      </c>
      <c r="D3805" s="81" t="str">
        <f ca="1">IF(C3805="","",CONCATENATE(OFFSET(Zdroj!BA$16,A3793-1,0)))</f>
        <v/>
      </c>
      <c r="E3805" s="35" t="str">
        <f ca="1">IF(C3805="","",OFFSET(Zdroj!BB$16,A3793-1,0))</f>
        <v/>
      </c>
      <c r="F3805" s="450"/>
      <c r="G3805" s="451"/>
    </row>
    <row r="3806" spans="1:7" x14ac:dyDescent="0.25">
      <c r="B3806" s="449"/>
      <c r="C3806" s="83" t="str">
        <f ca="1">IF(OFFSET(Zdroj!BC$16,A3793-1,0)=0,"",CONCATENATE("B",$A$2+7," - ",Zdroj!$BC$15))</f>
        <v/>
      </c>
      <c r="D3806" s="81" t="str">
        <f ca="1">IF(C3806="","",CONCATENATE(OFFSET(Zdroj!BC$16,A3793-1,0)))</f>
        <v/>
      </c>
      <c r="E3806" s="35" t="str">
        <f ca="1">IF(C3806="","",OFFSET(Zdroj!BD$16,A3793-1,0))</f>
        <v/>
      </c>
      <c r="F3806" s="450"/>
      <c r="G3806" s="451"/>
    </row>
    <row r="3807" spans="1:7" x14ac:dyDescent="0.25">
      <c r="B3807" s="449"/>
      <c r="C3807" s="83" t="str">
        <f ca="1">IF(OFFSET(Zdroj!BE$16,A3793-1,0)=0,"",CONCATENATE("B",$A$2+8," - ",Zdroj!$BE$15))</f>
        <v/>
      </c>
      <c r="D3807" s="81" t="str">
        <f ca="1">IF(C3807="","",CONCATENATE(OFFSET(Zdroj!BE$16,A3793-1,0)))</f>
        <v/>
      </c>
      <c r="E3807" s="35" t="str">
        <f ca="1">IF(C3807="","",OFFSET(Zdroj!BF$16,A3793-1,0))</f>
        <v/>
      </c>
      <c r="F3807" s="450"/>
      <c r="G3807" s="451"/>
    </row>
    <row r="3808" spans="1:7" x14ac:dyDescent="0.25">
      <c r="B3808" s="449"/>
      <c r="C3808" s="83" t="str">
        <f ca="1">IF(OFFSET(Zdroj!BG$16,A3793-1,0)=0,"",CONCATENATE("C",$A$2," - ",Zdroj!$BG$15))</f>
        <v/>
      </c>
      <c r="D3808" s="81" t="str">
        <f ca="1">IF(C3808="","",CONCATENATE(OFFSET(Zdroj!BG$16,A3793-1,0)))</f>
        <v/>
      </c>
      <c r="E3808" s="35" t="str">
        <f ca="1">IF(C3808="","",OFFSET(Zdroj!BH$16,A3793-1,0))</f>
        <v/>
      </c>
      <c r="F3808" s="450" t="str">
        <f t="shared" ref="F3808" ca="1" si="887">IF(SUM(E3808:E3809)=0,"",SUM(E3808:E3809))</f>
        <v/>
      </c>
      <c r="G3808" s="451"/>
    </row>
    <row r="3809" spans="1:7" x14ac:dyDescent="0.25">
      <c r="B3809" s="449"/>
      <c r="C3809" s="83" t="str">
        <f ca="1">IF(OFFSET(Zdroj!BI$16,A3793-1,0)=0,"",CONCATENATE("C",$A$2+1," - ",Zdroj!$BI$15))</f>
        <v/>
      </c>
      <c r="D3809" s="81" t="str">
        <f ca="1">IF(C3809="","",CONCATENATE(OFFSET(Zdroj!BI$16,A3793-1,0)))</f>
        <v/>
      </c>
      <c r="E3809" s="35" t="str">
        <f ca="1">IF(C3809="","",OFFSET(Zdroj!BJ$16,A3793-1,0))</f>
        <v/>
      </c>
      <c r="F3809" s="450"/>
      <c r="G3809" s="451"/>
    </row>
    <row r="3810" spans="1:7" x14ac:dyDescent="0.25">
      <c r="A3810">
        <f>SUM((ROW()+15)/17)</f>
        <v>225</v>
      </c>
      <c r="B3810" s="449" t="str">
        <f ca="1">IF(OFFSET(Zdroj!$B$16,A3810-1,0)&gt;0,CONCATENATE(A3810,"
","___ ","
",OFFSET(Zdroj!$B$16,A3810-1,0)),"")</f>
        <v/>
      </c>
      <c r="C3810" s="83" t="str">
        <f ca="1">IF(OFFSET(Zdroj!AI$16,A3810-1,0)=0,"",CONCATENATE("A",$A$2," - ",Zdroj!$AI$15))</f>
        <v/>
      </c>
      <c r="D3810" s="81" t="str">
        <f ca="1">IF(C3810="","",CONCATENATE(OFFSET(Zdroj!AI$16,A3810-1,0)," - ",OFFSET(Zdroj!BK$16,A3810-1,0)))</f>
        <v/>
      </c>
      <c r="E3810" s="35" t="str">
        <f ca="1">IF(C3810="","",OFFSET(Zdroj!BL$16,A3810-1,0))</f>
        <v/>
      </c>
      <c r="F3810" s="450" t="str">
        <f t="shared" ref="F3810" ca="1" si="888">IF(SUM(E3810:E3815)=0,"",SUM(E3810:E3815))</f>
        <v/>
      </c>
      <c r="G3810" s="451" t="str">
        <f t="shared" ref="G3810" ca="1" si="889">IF(SUM(E3810:E3826)=0,"",SUM(E3810:E3826))</f>
        <v/>
      </c>
    </row>
    <row r="3811" spans="1:7" x14ac:dyDescent="0.25">
      <c r="B3811" s="449"/>
      <c r="C3811" s="83" t="str">
        <f ca="1">IF(OFFSET(Zdroj!AJ$16,A3810-1,0)=0,"",CONCATENATE("A",$A$2+1," - ",Zdroj!$AJ$15))</f>
        <v/>
      </c>
      <c r="D3811" s="81" t="str">
        <f ca="1">IF(C3811="","",CONCATENATE(OFFSET(Zdroj!AJ$16,A3810-1,0)," - ",OFFSET(Zdroj!BM$16,A3810-1,0)))</f>
        <v/>
      </c>
      <c r="E3811" s="35" t="str">
        <f ca="1">IF(C3811="","",OFFSET(Zdroj!BN$16,A3810-1,0))</f>
        <v/>
      </c>
      <c r="F3811" s="450"/>
      <c r="G3811" s="451"/>
    </row>
    <row r="3812" spans="1:7" x14ac:dyDescent="0.25">
      <c r="B3812" s="449"/>
      <c r="C3812" s="83" t="str">
        <f ca="1">IF(OFFSET(Zdroj!AK$16,A3810-1,0)=0,"",CONCATENATE("A",$A$2+2," - ",Zdroj!$AK$15))</f>
        <v/>
      </c>
      <c r="D3812" s="81" t="str">
        <f ca="1">IF(C3812="","",CONCATENATE(OFFSET(Zdroj!AK$16,A3810-1,0)," - ",OFFSET(Zdroj!BO$16,A3810-1,0)))</f>
        <v/>
      </c>
      <c r="E3812" s="35" t="str">
        <f ca="1">IF(C3812="","",OFFSET(Zdroj!BP$16,A3810-1,0))</f>
        <v/>
      </c>
      <c r="F3812" s="450"/>
      <c r="G3812" s="451"/>
    </row>
    <row r="3813" spans="1:7" x14ac:dyDescent="0.25">
      <c r="B3813" s="449"/>
      <c r="C3813" s="83" t="str">
        <f ca="1">IF(OFFSET(Zdroj!AL$16,A3810-1,0)=0,"",CONCATENATE("A",$A$2+3," - ",Zdroj!$AL$15))</f>
        <v/>
      </c>
      <c r="D3813" s="81" t="str">
        <f ca="1">IF(C3813="","",CONCATENATE(OFFSET(Zdroj!AL$16,A3810-1,0)," - ",OFFSET(Zdroj!BQ$16,A3810-1,0)))</f>
        <v/>
      </c>
      <c r="E3813" s="35" t="str">
        <f ca="1">IF(C3813="","",OFFSET(Zdroj!BR$16,A3810-1,0))</f>
        <v/>
      </c>
      <c r="F3813" s="450"/>
      <c r="G3813" s="451"/>
    </row>
    <row r="3814" spans="1:7" x14ac:dyDescent="0.25">
      <c r="B3814" s="449"/>
      <c r="C3814" s="83" t="str">
        <f ca="1">IF(OFFSET(Zdroj!AM$16,A3810-1,0)=0,"",CONCATENATE("A",$A$2+4," - ",Zdroj!$AM$15))</f>
        <v/>
      </c>
      <c r="D3814" s="81" t="str">
        <f ca="1">IF(C3814="","",CONCATENATE(OFFSET(Zdroj!AM$16,A3810-1,0)," - ",OFFSET(Zdroj!BS$16,A3810-1,0)))</f>
        <v/>
      </c>
      <c r="E3814" s="35" t="str">
        <f ca="1">IF(C3814="","",OFFSET(Zdroj!BT$16,A3810-1,0))</f>
        <v/>
      </c>
      <c r="F3814" s="450"/>
      <c r="G3814" s="451"/>
    </row>
    <row r="3815" spans="1:7" x14ac:dyDescent="0.25">
      <c r="B3815" s="449"/>
      <c r="C3815" s="83" t="str">
        <f ca="1">IF(OFFSET(Zdroj!AN$16,A3810-1,0)=0,"",CONCATENATE("A",$A$2+5," - ",Zdroj!$AN$15))</f>
        <v/>
      </c>
      <c r="D3815" s="81" t="str">
        <f ca="1">IF(C3815="","",CONCATENATE(OFFSET(Zdroj!AN$16,A3810-1,0)," - ",OFFSET(Zdroj!BU$16,A3810-1,0)))</f>
        <v/>
      </c>
      <c r="E3815" s="35" t="str">
        <f ca="1">IF(C3815="","",OFFSET(Zdroj!BV$16,A3810-1,0))</f>
        <v/>
      </c>
      <c r="F3815" s="450"/>
      <c r="G3815" s="451"/>
    </row>
    <row r="3816" spans="1:7" x14ac:dyDescent="0.25">
      <c r="B3816" s="449"/>
      <c r="C3816" s="83" t="str">
        <f ca="1">IF(OFFSET(Zdroj!AO$16,A3810-1,0)=0,"",CONCATENATE("B",$A$2," - ",Zdroj!$AO$15))</f>
        <v/>
      </c>
      <c r="D3816" s="81" t="str">
        <f ca="1">IF(C3816="","",CONCATENATE(OFFSET(Zdroj!AO$16,A3810-1,0)))</f>
        <v/>
      </c>
      <c r="E3816" s="35" t="str">
        <f ca="1">IF(C3816="","",OFFSET(Zdroj!AP$16,A3810-1,0))</f>
        <v/>
      </c>
      <c r="F3816" s="450" t="str">
        <f t="shared" ref="F3816" ca="1" si="890">IF(SUM(E3816:E3824)=0,"",SUM(E3816:E3824))</f>
        <v/>
      </c>
      <c r="G3816" s="451"/>
    </row>
    <row r="3817" spans="1:7" x14ac:dyDescent="0.25">
      <c r="B3817" s="449"/>
      <c r="C3817" s="83" t="str">
        <f ca="1">IF(OFFSET(Zdroj!AQ$16,A3810-1,0)=0,"",CONCATENATE("B",$A$2+1," - ",Zdroj!$AQ$15))</f>
        <v/>
      </c>
      <c r="D3817" s="81" t="str">
        <f ca="1">IF(C3817="","",CONCATENATE(OFFSET(Zdroj!AQ$16,A3810-1,0)))</f>
        <v/>
      </c>
      <c r="E3817" s="35" t="str">
        <f ca="1">IF(C3817="","",OFFSET(Zdroj!AR$16,A3810-1,0))</f>
        <v/>
      </c>
      <c r="F3817" s="450"/>
      <c r="G3817" s="451"/>
    </row>
    <row r="3818" spans="1:7" x14ac:dyDescent="0.25">
      <c r="B3818" s="449"/>
      <c r="C3818" s="83" t="str">
        <f ca="1">IF(OFFSET(Zdroj!AS$16,A3810-1,0)=0,"",CONCATENATE("B",$A$2+2," - ",Zdroj!$AS$15))</f>
        <v/>
      </c>
      <c r="D3818" s="81" t="str">
        <f ca="1">IF(C3818="","",CONCATENATE(OFFSET(Zdroj!AS$16,A3810-1,0)))</f>
        <v/>
      </c>
      <c r="E3818" s="35" t="str">
        <f ca="1">IF(C3818="","",OFFSET(Zdroj!AT$16,A3810-1,0))</f>
        <v/>
      </c>
      <c r="F3818" s="450"/>
      <c r="G3818" s="451"/>
    </row>
    <row r="3819" spans="1:7" x14ac:dyDescent="0.25">
      <c r="B3819" s="449"/>
      <c r="C3819" s="83" t="str">
        <f ca="1">IF(OFFSET(Zdroj!AU$16,A3810-1,0)=0,"",CONCATENATE("B",$A$2+3," - ",Zdroj!$AU$15))</f>
        <v/>
      </c>
      <c r="D3819" s="81" t="str">
        <f ca="1">IF(C3819="","",CONCATENATE(OFFSET(Zdroj!AU$16,A3810-1,0)))</f>
        <v/>
      </c>
      <c r="E3819" s="35" t="str">
        <f ca="1">IF(C3819="","",OFFSET(Zdroj!AV$16,A3810-1,0))</f>
        <v/>
      </c>
      <c r="F3819" s="450"/>
      <c r="G3819" s="451"/>
    </row>
    <row r="3820" spans="1:7" x14ac:dyDescent="0.25">
      <c r="B3820" s="449"/>
      <c r="C3820" s="83" t="str">
        <f ca="1">IF(OFFSET(Zdroj!AW$16,A3810-1,0)=0,"",CONCATENATE("B",$A$2+4," - ",Zdroj!$AW$15))</f>
        <v/>
      </c>
      <c r="D3820" s="81" t="str">
        <f ca="1">IF(C3820="","",CONCATENATE(OFFSET(Zdroj!AW$16,A3810-1,0)))</f>
        <v/>
      </c>
      <c r="E3820" s="35" t="str">
        <f ca="1">IF(C3820="","",OFFSET(Zdroj!AX$16,A3810-1,0))</f>
        <v/>
      </c>
      <c r="F3820" s="450"/>
      <c r="G3820" s="451"/>
    </row>
    <row r="3821" spans="1:7" x14ac:dyDescent="0.25">
      <c r="B3821" s="449"/>
      <c r="C3821" s="83" t="str">
        <f ca="1">IF(OFFSET(Zdroj!AY$16,A3810-1,0)=0,"",CONCATENATE("B",$A$2+5," - ",Zdroj!$AY$15))</f>
        <v/>
      </c>
      <c r="D3821" s="81" t="str">
        <f ca="1">IF(C3821="","",CONCATENATE(OFFSET(Zdroj!AY$16,A3810-1,0)))</f>
        <v/>
      </c>
      <c r="E3821" s="35" t="str">
        <f ca="1">IF(C3821="","",OFFSET(Zdroj!AZ$16,A3810-1,0))</f>
        <v/>
      </c>
      <c r="F3821" s="450"/>
      <c r="G3821" s="451"/>
    </row>
    <row r="3822" spans="1:7" x14ac:dyDescent="0.25">
      <c r="B3822" s="449"/>
      <c r="C3822" s="83" t="str">
        <f ca="1">IF(OFFSET(Zdroj!BA$16,A3810-1,0)=0,"",CONCATENATE("B",$A$2+6," - ",Zdroj!$BA$15))</f>
        <v/>
      </c>
      <c r="D3822" s="81" t="str">
        <f ca="1">IF(C3822="","",CONCATENATE(OFFSET(Zdroj!BA$16,A3810-1,0)))</f>
        <v/>
      </c>
      <c r="E3822" s="35" t="str">
        <f ca="1">IF(C3822="","",OFFSET(Zdroj!BB$16,A3810-1,0))</f>
        <v/>
      </c>
      <c r="F3822" s="450"/>
      <c r="G3822" s="451"/>
    </row>
    <row r="3823" spans="1:7" x14ac:dyDescent="0.25">
      <c r="B3823" s="449"/>
      <c r="C3823" s="83" t="str">
        <f ca="1">IF(OFFSET(Zdroj!BC$16,A3810-1,0)=0,"",CONCATENATE("B",$A$2+7," - ",Zdroj!$BC$15))</f>
        <v/>
      </c>
      <c r="D3823" s="81" t="str">
        <f ca="1">IF(C3823="","",CONCATENATE(OFFSET(Zdroj!BC$16,A3810-1,0)))</f>
        <v/>
      </c>
      <c r="E3823" s="35" t="str">
        <f ca="1">IF(C3823="","",OFFSET(Zdroj!BD$16,A3810-1,0))</f>
        <v/>
      </c>
      <c r="F3823" s="450"/>
      <c r="G3823" s="451"/>
    </row>
    <row r="3824" spans="1:7" x14ac:dyDescent="0.25">
      <c r="B3824" s="449"/>
      <c r="C3824" s="83" t="str">
        <f ca="1">IF(OFFSET(Zdroj!BE$16,A3810-1,0)=0,"",CONCATENATE("B",$A$2+8," - ",Zdroj!$BE$15))</f>
        <v/>
      </c>
      <c r="D3824" s="81" t="str">
        <f ca="1">IF(C3824="","",CONCATENATE(OFFSET(Zdroj!BE$16,A3810-1,0)))</f>
        <v/>
      </c>
      <c r="E3824" s="35" t="str">
        <f ca="1">IF(C3824="","",OFFSET(Zdroj!BF$16,A3810-1,0))</f>
        <v/>
      </c>
      <c r="F3824" s="450"/>
      <c r="G3824" s="451"/>
    </row>
    <row r="3825" spans="1:7" x14ac:dyDescent="0.25">
      <c r="B3825" s="449"/>
      <c r="C3825" s="83" t="str">
        <f ca="1">IF(OFFSET(Zdroj!BG$16,A3810-1,0)=0,"",CONCATENATE("C",$A$2," - ",Zdroj!$BG$15))</f>
        <v/>
      </c>
      <c r="D3825" s="81" t="str">
        <f ca="1">IF(C3825="","",CONCATENATE(OFFSET(Zdroj!BG$16,A3810-1,0)))</f>
        <v/>
      </c>
      <c r="E3825" s="35" t="str">
        <f ca="1">IF(C3825="","",OFFSET(Zdroj!BH$16,A3810-1,0))</f>
        <v/>
      </c>
      <c r="F3825" s="450" t="str">
        <f t="shared" ref="F3825" ca="1" si="891">IF(SUM(E3825:E3826)=0,"",SUM(E3825:E3826))</f>
        <v/>
      </c>
      <c r="G3825" s="451"/>
    </row>
    <row r="3826" spans="1:7" x14ac:dyDescent="0.25">
      <c r="B3826" s="449"/>
      <c r="C3826" s="83" t="str">
        <f ca="1">IF(OFFSET(Zdroj!BI$16,A3810-1,0)=0,"",CONCATENATE("C",$A$2+1," - ",Zdroj!$BI$15))</f>
        <v/>
      </c>
      <c r="D3826" s="81" t="str">
        <f ca="1">IF(C3826="","",CONCATENATE(OFFSET(Zdroj!BI$16,A3810-1,0)))</f>
        <v/>
      </c>
      <c r="E3826" s="35" t="str">
        <f ca="1">IF(C3826="","",OFFSET(Zdroj!BJ$16,A3810-1,0))</f>
        <v/>
      </c>
      <c r="F3826" s="450"/>
      <c r="G3826" s="451"/>
    </row>
    <row r="3827" spans="1:7" x14ac:dyDescent="0.25">
      <c r="A3827">
        <f>SUM((ROW()+15)/17)</f>
        <v>226</v>
      </c>
      <c r="B3827" s="449" t="str">
        <f ca="1">IF(OFFSET(Zdroj!$B$16,A3827-1,0)&gt;0,CONCATENATE(A3827,"
","___ ","
",OFFSET(Zdroj!$B$16,A3827-1,0)),"")</f>
        <v/>
      </c>
      <c r="C3827" s="83" t="str">
        <f ca="1">IF(OFFSET(Zdroj!AI$16,A3827-1,0)=0,"",CONCATENATE("A",$A$2," - ",Zdroj!$AI$15))</f>
        <v/>
      </c>
      <c r="D3827" s="81" t="str">
        <f ca="1">IF(C3827="","",CONCATENATE(OFFSET(Zdroj!AI$16,A3827-1,0)," - ",OFFSET(Zdroj!BK$16,A3827-1,0)))</f>
        <v/>
      </c>
      <c r="E3827" s="35" t="str">
        <f ca="1">IF(C3827="","",OFFSET(Zdroj!BL$16,A3827-1,0))</f>
        <v/>
      </c>
      <c r="F3827" s="450" t="str">
        <f t="shared" ref="F3827" ca="1" si="892">IF(SUM(E3827:E3832)=0,"",SUM(E3827:E3832))</f>
        <v/>
      </c>
      <c r="G3827" s="451" t="str">
        <f t="shared" ref="G3827" ca="1" si="893">IF(SUM(E3827:E3843)=0,"",SUM(E3827:E3843))</f>
        <v/>
      </c>
    </row>
    <row r="3828" spans="1:7" x14ac:dyDescent="0.25">
      <c r="B3828" s="449"/>
      <c r="C3828" s="83" t="str">
        <f ca="1">IF(OFFSET(Zdroj!AJ$16,A3827-1,0)=0,"",CONCATENATE("A",$A$2+1," - ",Zdroj!$AJ$15))</f>
        <v/>
      </c>
      <c r="D3828" s="81" t="str">
        <f ca="1">IF(C3828="","",CONCATENATE(OFFSET(Zdroj!AJ$16,A3827-1,0)," - ",OFFSET(Zdroj!BM$16,A3827-1,0)))</f>
        <v/>
      </c>
      <c r="E3828" s="35" t="str">
        <f ca="1">IF(C3828="","",OFFSET(Zdroj!BN$16,A3827-1,0))</f>
        <v/>
      </c>
      <c r="F3828" s="450"/>
      <c r="G3828" s="451"/>
    </row>
    <row r="3829" spans="1:7" x14ac:dyDescent="0.25">
      <c r="B3829" s="449"/>
      <c r="C3829" s="83" t="str">
        <f ca="1">IF(OFFSET(Zdroj!AK$16,A3827-1,0)=0,"",CONCATENATE("A",$A$2+2," - ",Zdroj!$AK$15))</f>
        <v/>
      </c>
      <c r="D3829" s="81" t="str">
        <f ca="1">IF(C3829="","",CONCATENATE(OFFSET(Zdroj!AK$16,A3827-1,0)," - ",OFFSET(Zdroj!BO$16,A3827-1,0)))</f>
        <v/>
      </c>
      <c r="E3829" s="35" t="str">
        <f ca="1">IF(C3829="","",OFFSET(Zdroj!BP$16,A3827-1,0))</f>
        <v/>
      </c>
      <c r="F3829" s="450"/>
      <c r="G3829" s="451"/>
    </row>
    <row r="3830" spans="1:7" x14ac:dyDescent="0.25">
      <c r="B3830" s="449"/>
      <c r="C3830" s="83" t="str">
        <f ca="1">IF(OFFSET(Zdroj!AL$16,A3827-1,0)=0,"",CONCATENATE("A",$A$2+3," - ",Zdroj!$AL$15))</f>
        <v/>
      </c>
      <c r="D3830" s="81" t="str">
        <f ca="1">IF(C3830="","",CONCATENATE(OFFSET(Zdroj!AL$16,A3827-1,0)," - ",OFFSET(Zdroj!BQ$16,A3827-1,0)))</f>
        <v/>
      </c>
      <c r="E3830" s="35" t="str">
        <f ca="1">IF(C3830="","",OFFSET(Zdroj!BR$16,A3827-1,0))</f>
        <v/>
      </c>
      <c r="F3830" s="450"/>
      <c r="G3830" s="451"/>
    </row>
    <row r="3831" spans="1:7" x14ac:dyDescent="0.25">
      <c r="B3831" s="449"/>
      <c r="C3831" s="83" t="str">
        <f ca="1">IF(OFFSET(Zdroj!AM$16,A3827-1,0)=0,"",CONCATENATE("A",$A$2+4," - ",Zdroj!$AM$15))</f>
        <v/>
      </c>
      <c r="D3831" s="81" t="str">
        <f ca="1">IF(C3831="","",CONCATENATE(OFFSET(Zdroj!AM$16,A3827-1,0)," - ",OFFSET(Zdroj!BS$16,A3827-1,0)))</f>
        <v/>
      </c>
      <c r="E3831" s="35" t="str">
        <f ca="1">IF(C3831="","",OFFSET(Zdroj!BT$16,A3827-1,0))</f>
        <v/>
      </c>
      <c r="F3831" s="450"/>
      <c r="G3831" s="451"/>
    </row>
    <row r="3832" spans="1:7" x14ac:dyDescent="0.25">
      <c r="B3832" s="449"/>
      <c r="C3832" s="83" t="str">
        <f ca="1">IF(OFFSET(Zdroj!AN$16,A3827-1,0)=0,"",CONCATENATE("A",$A$2+5," - ",Zdroj!$AN$15))</f>
        <v/>
      </c>
      <c r="D3832" s="81" t="str">
        <f ca="1">IF(C3832="","",CONCATENATE(OFFSET(Zdroj!AN$16,A3827-1,0)," - ",OFFSET(Zdroj!BU$16,A3827-1,0)))</f>
        <v/>
      </c>
      <c r="E3832" s="35" t="str">
        <f ca="1">IF(C3832="","",OFFSET(Zdroj!BV$16,A3827-1,0))</f>
        <v/>
      </c>
      <c r="F3832" s="450"/>
      <c r="G3832" s="451"/>
    </row>
    <row r="3833" spans="1:7" x14ac:dyDescent="0.25">
      <c r="B3833" s="449"/>
      <c r="C3833" s="83" t="str">
        <f ca="1">IF(OFFSET(Zdroj!AO$16,A3827-1,0)=0,"",CONCATENATE("B",$A$2," - ",Zdroj!$AO$15))</f>
        <v/>
      </c>
      <c r="D3833" s="81" t="str">
        <f ca="1">IF(C3833="","",CONCATENATE(OFFSET(Zdroj!AO$16,A3827-1,0)))</f>
        <v/>
      </c>
      <c r="E3833" s="35" t="str">
        <f ca="1">IF(C3833="","",OFFSET(Zdroj!AP$16,A3827-1,0))</f>
        <v/>
      </c>
      <c r="F3833" s="450" t="str">
        <f t="shared" ref="F3833" ca="1" si="894">IF(SUM(E3833:E3841)=0,"",SUM(E3833:E3841))</f>
        <v/>
      </c>
      <c r="G3833" s="451"/>
    </row>
    <row r="3834" spans="1:7" x14ac:dyDescent="0.25">
      <c r="B3834" s="449"/>
      <c r="C3834" s="83" t="str">
        <f ca="1">IF(OFFSET(Zdroj!AQ$16,A3827-1,0)=0,"",CONCATENATE("B",$A$2+1," - ",Zdroj!$AQ$15))</f>
        <v/>
      </c>
      <c r="D3834" s="81" t="str">
        <f ca="1">IF(C3834="","",CONCATENATE(OFFSET(Zdroj!AQ$16,A3827-1,0)))</f>
        <v/>
      </c>
      <c r="E3834" s="35" t="str">
        <f ca="1">IF(C3834="","",OFFSET(Zdroj!AR$16,A3827-1,0))</f>
        <v/>
      </c>
      <c r="F3834" s="450"/>
      <c r="G3834" s="451"/>
    </row>
    <row r="3835" spans="1:7" x14ac:dyDescent="0.25">
      <c r="B3835" s="449"/>
      <c r="C3835" s="83" t="str">
        <f ca="1">IF(OFFSET(Zdroj!AS$16,A3827-1,0)=0,"",CONCATENATE("B",$A$2+2," - ",Zdroj!$AS$15))</f>
        <v/>
      </c>
      <c r="D3835" s="81" t="str">
        <f ca="1">IF(C3835="","",CONCATENATE(OFFSET(Zdroj!AS$16,A3827-1,0)))</f>
        <v/>
      </c>
      <c r="E3835" s="35" t="str">
        <f ca="1">IF(C3835="","",OFFSET(Zdroj!AT$16,A3827-1,0))</f>
        <v/>
      </c>
      <c r="F3835" s="450"/>
      <c r="G3835" s="451"/>
    </row>
    <row r="3836" spans="1:7" x14ac:dyDescent="0.25">
      <c r="B3836" s="449"/>
      <c r="C3836" s="83" t="str">
        <f ca="1">IF(OFFSET(Zdroj!AU$16,A3827-1,0)=0,"",CONCATENATE("B",$A$2+3," - ",Zdroj!$AU$15))</f>
        <v/>
      </c>
      <c r="D3836" s="81" t="str">
        <f ca="1">IF(C3836="","",CONCATENATE(OFFSET(Zdroj!AU$16,A3827-1,0)))</f>
        <v/>
      </c>
      <c r="E3836" s="35" t="str">
        <f ca="1">IF(C3836="","",OFFSET(Zdroj!AV$16,A3827-1,0))</f>
        <v/>
      </c>
      <c r="F3836" s="450"/>
      <c r="G3836" s="451"/>
    </row>
    <row r="3837" spans="1:7" x14ac:dyDescent="0.25">
      <c r="B3837" s="449"/>
      <c r="C3837" s="83" t="str">
        <f ca="1">IF(OFFSET(Zdroj!AW$16,A3827-1,0)=0,"",CONCATENATE("B",$A$2+4," - ",Zdroj!$AW$15))</f>
        <v/>
      </c>
      <c r="D3837" s="81" t="str">
        <f ca="1">IF(C3837="","",CONCATENATE(OFFSET(Zdroj!AW$16,A3827-1,0)))</f>
        <v/>
      </c>
      <c r="E3837" s="35" t="str">
        <f ca="1">IF(C3837="","",OFFSET(Zdroj!AX$16,A3827-1,0))</f>
        <v/>
      </c>
      <c r="F3837" s="450"/>
      <c r="G3837" s="451"/>
    </row>
    <row r="3838" spans="1:7" x14ac:dyDescent="0.25">
      <c r="B3838" s="449"/>
      <c r="C3838" s="83" t="str">
        <f ca="1">IF(OFFSET(Zdroj!AY$16,A3827-1,0)=0,"",CONCATENATE("B",$A$2+5," - ",Zdroj!$AY$15))</f>
        <v/>
      </c>
      <c r="D3838" s="81" t="str">
        <f ca="1">IF(C3838="","",CONCATENATE(OFFSET(Zdroj!AY$16,A3827-1,0)))</f>
        <v/>
      </c>
      <c r="E3838" s="35" t="str">
        <f ca="1">IF(C3838="","",OFFSET(Zdroj!AZ$16,A3827-1,0))</f>
        <v/>
      </c>
      <c r="F3838" s="450"/>
      <c r="G3838" s="451"/>
    </row>
    <row r="3839" spans="1:7" x14ac:dyDescent="0.25">
      <c r="B3839" s="449"/>
      <c r="C3839" s="83" t="str">
        <f ca="1">IF(OFFSET(Zdroj!BA$16,A3827-1,0)=0,"",CONCATENATE("B",$A$2+6," - ",Zdroj!$BA$15))</f>
        <v/>
      </c>
      <c r="D3839" s="81" t="str">
        <f ca="1">IF(C3839="","",CONCATENATE(OFFSET(Zdroj!BA$16,A3827-1,0)))</f>
        <v/>
      </c>
      <c r="E3839" s="35" t="str">
        <f ca="1">IF(C3839="","",OFFSET(Zdroj!BB$16,A3827-1,0))</f>
        <v/>
      </c>
      <c r="F3839" s="450"/>
      <c r="G3839" s="451"/>
    </row>
    <row r="3840" spans="1:7" x14ac:dyDescent="0.25">
      <c r="B3840" s="449"/>
      <c r="C3840" s="83" t="str">
        <f ca="1">IF(OFFSET(Zdroj!BC$16,A3827-1,0)=0,"",CONCATENATE("B",$A$2+7," - ",Zdroj!$BC$15))</f>
        <v/>
      </c>
      <c r="D3840" s="81" t="str">
        <f ca="1">IF(C3840="","",CONCATENATE(OFFSET(Zdroj!BC$16,A3827-1,0)))</f>
        <v/>
      </c>
      <c r="E3840" s="35" t="str">
        <f ca="1">IF(C3840="","",OFFSET(Zdroj!BD$16,A3827-1,0))</f>
        <v/>
      </c>
      <c r="F3840" s="450"/>
      <c r="G3840" s="451"/>
    </row>
    <row r="3841" spans="1:7" x14ac:dyDescent="0.25">
      <c r="B3841" s="449"/>
      <c r="C3841" s="83" t="str">
        <f ca="1">IF(OFFSET(Zdroj!BE$16,A3827-1,0)=0,"",CONCATENATE("B",$A$2+8," - ",Zdroj!$BE$15))</f>
        <v/>
      </c>
      <c r="D3841" s="81" t="str">
        <f ca="1">IF(C3841="","",CONCATENATE(OFFSET(Zdroj!BE$16,A3827-1,0)))</f>
        <v/>
      </c>
      <c r="E3841" s="35" t="str">
        <f ca="1">IF(C3841="","",OFFSET(Zdroj!BF$16,A3827-1,0))</f>
        <v/>
      </c>
      <c r="F3841" s="450"/>
      <c r="G3841" s="451"/>
    </row>
    <row r="3842" spans="1:7" x14ac:dyDescent="0.25">
      <c r="B3842" s="449"/>
      <c r="C3842" s="83" t="str">
        <f ca="1">IF(OFFSET(Zdroj!BG$16,A3827-1,0)=0,"",CONCATENATE("C",$A$2," - ",Zdroj!$BG$15))</f>
        <v/>
      </c>
      <c r="D3842" s="81" t="str">
        <f ca="1">IF(C3842="","",CONCATENATE(OFFSET(Zdroj!BG$16,A3827-1,0)))</f>
        <v/>
      </c>
      <c r="E3842" s="35" t="str">
        <f ca="1">IF(C3842="","",OFFSET(Zdroj!BH$16,A3827-1,0))</f>
        <v/>
      </c>
      <c r="F3842" s="450" t="str">
        <f t="shared" ref="F3842" ca="1" si="895">IF(SUM(E3842:E3843)=0,"",SUM(E3842:E3843))</f>
        <v/>
      </c>
      <c r="G3842" s="451"/>
    </row>
    <row r="3843" spans="1:7" x14ac:dyDescent="0.25">
      <c r="B3843" s="449"/>
      <c r="C3843" s="83" t="str">
        <f ca="1">IF(OFFSET(Zdroj!BI$16,A3827-1,0)=0,"",CONCATENATE("C",$A$2+1," - ",Zdroj!$BI$15))</f>
        <v/>
      </c>
      <c r="D3843" s="81" t="str">
        <f ca="1">IF(C3843="","",CONCATENATE(OFFSET(Zdroj!BI$16,A3827-1,0)))</f>
        <v/>
      </c>
      <c r="E3843" s="35" t="str">
        <f ca="1">IF(C3843="","",OFFSET(Zdroj!BJ$16,A3827-1,0))</f>
        <v/>
      </c>
      <c r="F3843" s="450"/>
      <c r="G3843" s="451"/>
    </row>
    <row r="3844" spans="1:7" x14ac:dyDescent="0.25">
      <c r="A3844">
        <f>SUM((ROW()+15)/17)</f>
        <v>227</v>
      </c>
      <c r="B3844" s="449" t="str">
        <f ca="1">IF(OFFSET(Zdroj!$B$16,A3844-1,0)&gt;0,CONCATENATE(A3844,"
","___ ","
",OFFSET(Zdroj!$B$16,A3844-1,0)),"")</f>
        <v/>
      </c>
      <c r="C3844" s="83" t="str">
        <f ca="1">IF(OFFSET(Zdroj!AI$16,A3844-1,0)=0,"",CONCATENATE("A",$A$2," - ",Zdroj!$AI$15))</f>
        <v/>
      </c>
      <c r="D3844" s="81" t="str">
        <f ca="1">IF(C3844="","",CONCATENATE(OFFSET(Zdroj!AI$16,A3844-1,0)," - ",OFFSET(Zdroj!BK$16,A3844-1,0)))</f>
        <v/>
      </c>
      <c r="E3844" s="35" t="str">
        <f ca="1">IF(C3844="","",OFFSET(Zdroj!BL$16,A3844-1,0))</f>
        <v/>
      </c>
      <c r="F3844" s="450" t="str">
        <f t="shared" ref="F3844" ca="1" si="896">IF(SUM(E3844:E3849)=0,"",SUM(E3844:E3849))</f>
        <v/>
      </c>
      <c r="G3844" s="451" t="str">
        <f t="shared" ref="G3844" ca="1" si="897">IF(SUM(E3844:E3860)=0,"",SUM(E3844:E3860))</f>
        <v/>
      </c>
    </row>
    <row r="3845" spans="1:7" x14ac:dyDescent="0.25">
      <c r="B3845" s="449"/>
      <c r="C3845" s="83" t="str">
        <f ca="1">IF(OFFSET(Zdroj!AJ$16,A3844-1,0)=0,"",CONCATENATE("A",$A$2+1," - ",Zdroj!$AJ$15))</f>
        <v/>
      </c>
      <c r="D3845" s="81" t="str">
        <f ca="1">IF(C3845="","",CONCATENATE(OFFSET(Zdroj!AJ$16,A3844-1,0)," - ",OFFSET(Zdroj!BM$16,A3844-1,0)))</f>
        <v/>
      </c>
      <c r="E3845" s="35" t="str">
        <f ca="1">IF(C3845="","",OFFSET(Zdroj!BN$16,A3844-1,0))</f>
        <v/>
      </c>
      <c r="F3845" s="450"/>
      <c r="G3845" s="451"/>
    </row>
    <row r="3846" spans="1:7" x14ac:dyDescent="0.25">
      <c r="B3846" s="449"/>
      <c r="C3846" s="83" t="str">
        <f ca="1">IF(OFFSET(Zdroj!AK$16,A3844-1,0)=0,"",CONCATENATE("A",$A$2+2," - ",Zdroj!$AK$15))</f>
        <v/>
      </c>
      <c r="D3846" s="81" t="str">
        <f ca="1">IF(C3846="","",CONCATENATE(OFFSET(Zdroj!AK$16,A3844-1,0)," - ",OFFSET(Zdroj!BO$16,A3844-1,0)))</f>
        <v/>
      </c>
      <c r="E3846" s="35" t="str">
        <f ca="1">IF(C3846="","",OFFSET(Zdroj!BP$16,A3844-1,0))</f>
        <v/>
      </c>
      <c r="F3846" s="450"/>
      <c r="G3846" s="451"/>
    </row>
    <row r="3847" spans="1:7" x14ac:dyDescent="0.25">
      <c r="B3847" s="449"/>
      <c r="C3847" s="83" t="str">
        <f ca="1">IF(OFFSET(Zdroj!AL$16,A3844-1,0)=0,"",CONCATENATE("A",$A$2+3," - ",Zdroj!$AL$15))</f>
        <v/>
      </c>
      <c r="D3847" s="81" t="str">
        <f ca="1">IF(C3847="","",CONCATENATE(OFFSET(Zdroj!AL$16,A3844-1,0)," - ",OFFSET(Zdroj!BQ$16,A3844-1,0)))</f>
        <v/>
      </c>
      <c r="E3847" s="35" t="str">
        <f ca="1">IF(C3847="","",OFFSET(Zdroj!BR$16,A3844-1,0))</f>
        <v/>
      </c>
      <c r="F3847" s="450"/>
      <c r="G3847" s="451"/>
    </row>
    <row r="3848" spans="1:7" x14ac:dyDescent="0.25">
      <c r="B3848" s="449"/>
      <c r="C3848" s="83" t="str">
        <f ca="1">IF(OFFSET(Zdroj!AM$16,A3844-1,0)=0,"",CONCATENATE("A",$A$2+4," - ",Zdroj!$AM$15))</f>
        <v/>
      </c>
      <c r="D3848" s="81" t="str">
        <f ca="1">IF(C3848="","",CONCATENATE(OFFSET(Zdroj!AM$16,A3844-1,0)," - ",OFFSET(Zdroj!BS$16,A3844-1,0)))</f>
        <v/>
      </c>
      <c r="E3848" s="35" t="str">
        <f ca="1">IF(C3848="","",OFFSET(Zdroj!BT$16,A3844-1,0))</f>
        <v/>
      </c>
      <c r="F3848" s="450"/>
      <c r="G3848" s="451"/>
    </row>
    <row r="3849" spans="1:7" x14ac:dyDescent="0.25">
      <c r="B3849" s="449"/>
      <c r="C3849" s="83" t="str">
        <f ca="1">IF(OFFSET(Zdroj!AN$16,A3844-1,0)=0,"",CONCATENATE("A",$A$2+5," - ",Zdroj!$AN$15))</f>
        <v/>
      </c>
      <c r="D3849" s="81" t="str">
        <f ca="1">IF(C3849="","",CONCATENATE(OFFSET(Zdroj!AN$16,A3844-1,0)," - ",OFFSET(Zdroj!BU$16,A3844-1,0)))</f>
        <v/>
      </c>
      <c r="E3849" s="35" t="str">
        <f ca="1">IF(C3849="","",OFFSET(Zdroj!BV$16,A3844-1,0))</f>
        <v/>
      </c>
      <c r="F3849" s="450"/>
      <c r="G3849" s="451"/>
    </row>
    <row r="3850" spans="1:7" x14ac:dyDescent="0.25">
      <c r="B3850" s="449"/>
      <c r="C3850" s="83" t="str">
        <f ca="1">IF(OFFSET(Zdroj!AO$16,A3844-1,0)=0,"",CONCATENATE("B",$A$2," - ",Zdroj!$AO$15))</f>
        <v/>
      </c>
      <c r="D3850" s="81" t="str">
        <f ca="1">IF(C3850="","",CONCATENATE(OFFSET(Zdroj!AO$16,A3844-1,0)))</f>
        <v/>
      </c>
      <c r="E3850" s="35" t="str">
        <f ca="1">IF(C3850="","",OFFSET(Zdroj!AP$16,A3844-1,0))</f>
        <v/>
      </c>
      <c r="F3850" s="450" t="str">
        <f t="shared" ref="F3850" ca="1" si="898">IF(SUM(E3850:E3858)=0,"",SUM(E3850:E3858))</f>
        <v/>
      </c>
      <c r="G3850" s="451"/>
    </row>
    <row r="3851" spans="1:7" x14ac:dyDescent="0.25">
      <c r="B3851" s="449"/>
      <c r="C3851" s="83" t="str">
        <f ca="1">IF(OFFSET(Zdroj!AQ$16,A3844-1,0)=0,"",CONCATENATE("B",$A$2+1," - ",Zdroj!$AQ$15))</f>
        <v/>
      </c>
      <c r="D3851" s="81" t="str">
        <f ca="1">IF(C3851="","",CONCATENATE(OFFSET(Zdroj!AQ$16,A3844-1,0)))</f>
        <v/>
      </c>
      <c r="E3851" s="35" t="str">
        <f ca="1">IF(C3851="","",OFFSET(Zdroj!AR$16,A3844-1,0))</f>
        <v/>
      </c>
      <c r="F3851" s="450"/>
      <c r="G3851" s="451"/>
    </row>
    <row r="3852" spans="1:7" x14ac:dyDescent="0.25">
      <c r="B3852" s="449"/>
      <c r="C3852" s="83" t="str">
        <f ca="1">IF(OFFSET(Zdroj!AS$16,A3844-1,0)=0,"",CONCATENATE("B",$A$2+2," - ",Zdroj!$AS$15))</f>
        <v/>
      </c>
      <c r="D3852" s="81" t="str">
        <f ca="1">IF(C3852="","",CONCATENATE(OFFSET(Zdroj!AS$16,A3844-1,0)))</f>
        <v/>
      </c>
      <c r="E3852" s="35" t="str">
        <f ca="1">IF(C3852="","",OFFSET(Zdroj!AT$16,A3844-1,0))</f>
        <v/>
      </c>
      <c r="F3852" s="450"/>
      <c r="G3852" s="451"/>
    </row>
    <row r="3853" spans="1:7" x14ac:dyDescent="0.25">
      <c r="B3853" s="449"/>
      <c r="C3853" s="83" t="str">
        <f ca="1">IF(OFFSET(Zdroj!AU$16,A3844-1,0)=0,"",CONCATENATE("B",$A$2+3," - ",Zdroj!$AU$15))</f>
        <v/>
      </c>
      <c r="D3853" s="81" t="str">
        <f ca="1">IF(C3853="","",CONCATENATE(OFFSET(Zdroj!AU$16,A3844-1,0)))</f>
        <v/>
      </c>
      <c r="E3853" s="35" t="str">
        <f ca="1">IF(C3853="","",OFFSET(Zdroj!AV$16,A3844-1,0))</f>
        <v/>
      </c>
      <c r="F3853" s="450"/>
      <c r="G3853" s="451"/>
    </row>
    <row r="3854" spans="1:7" x14ac:dyDescent="0.25">
      <c r="B3854" s="449"/>
      <c r="C3854" s="83" t="str">
        <f ca="1">IF(OFFSET(Zdroj!AW$16,A3844-1,0)=0,"",CONCATENATE("B",$A$2+4," - ",Zdroj!$AW$15))</f>
        <v/>
      </c>
      <c r="D3854" s="81" t="str">
        <f ca="1">IF(C3854="","",CONCATENATE(OFFSET(Zdroj!AW$16,A3844-1,0)))</f>
        <v/>
      </c>
      <c r="E3854" s="35" t="str">
        <f ca="1">IF(C3854="","",OFFSET(Zdroj!AX$16,A3844-1,0))</f>
        <v/>
      </c>
      <c r="F3854" s="450"/>
      <c r="G3854" s="451"/>
    </row>
    <row r="3855" spans="1:7" x14ac:dyDescent="0.25">
      <c r="B3855" s="449"/>
      <c r="C3855" s="83" t="str">
        <f ca="1">IF(OFFSET(Zdroj!AY$16,A3844-1,0)=0,"",CONCATENATE("B",$A$2+5," - ",Zdroj!$AY$15))</f>
        <v/>
      </c>
      <c r="D3855" s="81" t="str">
        <f ca="1">IF(C3855="","",CONCATENATE(OFFSET(Zdroj!AY$16,A3844-1,0)))</f>
        <v/>
      </c>
      <c r="E3855" s="35" t="str">
        <f ca="1">IF(C3855="","",OFFSET(Zdroj!AZ$16,A3844-1,0))</f>
        <v/>
      </c>
      <c r="F3855" s="450"/>
      <c r="G3855" s="451"/>
    </row>
    <row r="3856" spans="1:7" x14ac:dyDescent="0.25">
      <c r="B3856" s="449"/>
      <c r="C3856" s="83" t="str">
        <f ca="1">IF(OFFSET(Zdroj!BA$16,A3844-1,0)=0,"",CONCATENATE("B",$A$2+6," - ",Zdroj!$BA$15))</f>
        <v/>
      </c>
      <c r="D3856" s="81" t="str">
        <f ca="1">IF(C3856="","",CONCATENATE(OFFSET(Zdroj!BA$16,A3844-1,0)))</f>
        <v/>
      </c>
      <c r="E3856" s="35" t="str">
        <f ca="1">IF(C3856="","",OFFSET(Zdroj!BB$16,A3844-1,0))</f>
        <v/>
      </c>
      <c r="F3856" s="450"/>
      <c r="G3856" s="451"/>
    </row>
    <row r="3857" spans="1:7" x14ac:dyDescent="0.25">
      <c r="B3857" s="449"/>
      <c r="C3857" s="83" t="str">
        <f ca="1">IF(OFFSET(Zdroj!BC$16,A3844-1,0)=0,"",CONCATENATE("B",$A$2+7," - ",Zdroj!$BC$15))</f>
        <v/>
      </c>
      <c r="D3857" s="81" t="str">
        <f ca="1">IF(C3857="","",CONCATENATE(OFFSET(Zdroj!BC$16,A3844-1,0)))</f>
        <v/>
      </c>
      <c r="E3857" s="35" t="str">
        <f ca="1">IF(C3857="","",OFFSET(Zdroj!BD$16,A3844-1,0))</f>
        <v/>
      </c>
      <c r="F3857" s="450"/>
      <c r="G3857" s="451"/>
    </row>
    <row r="3858" spans="1:7" x14ac:dyDescent="0.25">
      <c r="B3858" s="449"/>
      <c r="C3858" s="83" t="str">
        <f ca="1">IF(OFFSET(Zdroj!BE$16,A3844-1,0)=0,"",CONCATENATE("B",$A$2+8," - ",Zdroj!$BE$15))</f>
        <v/>
      </c>
      <c r="D3858" s="81" t="str">
        <f ca="1">IF(C3858="","",CONCATENATE(OFFSET(Zdroj!BE$16,A3844-1,0)))</f>
        <v/>
      </c>
      <c r="E3858" s="35" t="str">
        <f ca="1">IF(C3858="","",OFFSET(Zdroj!BF$16,A3844-1,0))</f>
        <v/>
      </c>
      <c r="F3858" s="450"/>
      <c r="G3858" s="451"/>
    </row>
    <row r="3859" spans="1:7" x14ac:dyDescent="0.25">
      <c r="B3859" s="449"/>
      <c r="C3859" s="83" t="str">
        <f ca="1">IF(OFFSET(Zdroj!BG$16,A3844-1,0)=0,"",CONCATENATE("C",$A$2," - ",Zdroj!$BG$15))</f>
        <v/>
      </c>
      <c r="D3859" s="81" t="str">
        <f ca="1">IF(C3859="","",CONCATENATE(OFFSET(Zdroj!BG$16,A3844-1,0)))</f>
        <v/>
      </c>
      <c r="E3859" s="35" t="str">
        <f ca="1">IF(C3859="","",OFFSET(Zdroj!BH$16,A3844-1,0))</f>
        <v/>
      </c>
      <c r="F3859" s="450" t="str">
        <f t="shared" ref="F3859" ca="1" si="899">IF(SUM(E3859:E3860)=0,"",SUM(E3859:E3860))</f>
        <v/>
      </c>
      <c r="G3859" s="451"/>
    </row>
    <row r="3860" spans="1:7" x14ac:dyDescent="0.25">
      <c r="B3860" s="449"/>
      <c r="C3860" s="83" t="str">
        <f ca="1">IF(OFFSET(Zdroj!BI$16,A3844-1,0)=0,"",CONCATENATE("C",$A$2+1," - ",Zdroj!$BI$15))</f>
        <v/>
      </c>
      <c r="D3860" s="81" t="str">
        <f ca="1">IF(C3860="","",CONCATENATE(OFFSET(Zdroj!BI$16,A3844-1,0)))</f>
        <v/>
      </c>
      <c r="E3860" s="35" t="str">
        <f ca="1">IF(C3860="","",OFFSET(Zdroj!BJ$16,A3844-1,0))</f>
        <v/>
      </c>
      <c r="F3860" s="450"/>
      <c r="G3860" s="451"/>
    </row>
    <row r="3861" spans="1:7" x14ac:dyDescent="0.25">
      <c r="A3861">
        <f>SUM((ROW()+15)/17)</f>
        <v>228</v>
      </c>
      <c r="B3861" s="449" t="str">
        <f ca="1">IF(OFFSET(Zdroj!$B$16,A3861-1,0)&gt;0,CONCATENATE(A3861,"
","___ ","
",OFFSET(Zdroj!$B$16,A3861-1,0)),"")</f>
        <v/>
      </c>
      <c r="C3861" s="83" t="str">
        <f ca="1">IF(OFFSET(Zdroj!AI$16,A3861-1,0)=0,"",CONCATENATE("A",$A$2," - ",Zdroj!$AI$15))</f>
        <v/>
      </c>
      <c r="D3861" s="81" t="str">
        <f ca="1">IF(C3861="","",CONCATENATE(OFFSET(Zdroj!AI$16,A3861-1,0)," - ",OFFSET(Zdroj!BK$16,A3861-1,0)))</f>
        <v/>
      </c>
      <c r="E3861" s="35" t="str">
        <f ca="1">IF(C3861="","",OFFSET(Zdroj!BL$16,A3861-1,0))</f>
        <v/>
      </c>
      <c r="F3861" s="450" t="str">
        <f t="shared" ref="F3861" ca="1" si="900">IF(SUM(E3861:E3866)=0,"",SUM(E3861:E3866))</f>
        <v/>
      </c>
      <c r="G3861" s="451" t="str">
        <f t="shared" ref="G3861" ca="1" si="901">IF(SUM(E3861:E3877)=0,"",SUM(E3861:E3877))</f>
        <v/>
      </c>
    </row>
    <row r="3862" spans="1:7" x14ac:dyDescent="0.25">
      <c r="B3862" s="449"/>
      <c r="C3862" s="83" t="str">
        <f ca="1">IF(OFFSET(Zdroj!AJ$16,A3861-1,0)=0,"",CONCATENATE("A",$A$2+1," - ",Zdroj!$AJ$15))</f>
        <v/>
      </c>
      <c r="D3862" s="81" t="str">
        <f ca="1">IF(C3862="","",CONCATENATE(OFFSET(Zdroj!AJ$16,A3861-1,0)," - ",OFFSET(Zdroj!BM$16,A3861-1,0)))</f>
        <v/>
      </c>
      <c r="E3862" s="35" t="str">
        <f ca="1">IF(C3862="","",OFFSET(Zdroj!BN$16,A3861-1,0))</f>
        <v/>
      </c>
      <c r="F3862" s="450"/>
      <c r="G3862" s="451"/>
    </row>
    <row r="3863" spans="1:7" x14ac:dyDescent="0.25">
      <c r="B3863" s="449"/>
      <c r="C3863" s="83" t="str">
        <f ca="1">IF(OFFSET(Zdroj!AK$16,A3861-1,0)=0,"",CONCATENATE("A",$A$2+2," - ",Zdroj!$AK$15))</f>
        <v/>
      </c>
      <c r="D3863" s="81" t="str">
        <f ca="1">IF(C3863="","",CONCATENATE(OFFSET(Zdroj!AK$16,A3861-1,0)," - ",OFFSET(Zdroj!BO$16,A3861-1,0)))</f>
        <v/>
      </c>
      <c r="E3863" s="35" t="str">
        <f ca="1">IF(C3863="","",OFFSET(Zdroj!BP$16,A3861-1,0))</f>
        <v/>
      </c>
      <c r="F3863" s="450"/>
      <c r="G3863" s="451"/>
    </row>
    <row r="3864" spans="1:7" x14ac:dyDescent="0.25">
      <c r="B3864" s="449"/>
      <c r="C3864" s="83" t="str">
        <f ca="1">IF(OFFSET(Zdroj!AL$16,A3861-1,0)=0,"",CONCATENATE("A",$A$2+3," - ",Zdroj!$AL$15))</f>
        <v/>
      </c>
      <c r="D3864" s="81" t="str">
        <f ca="1">IF(C3864="","",CONCATENATE(OFFSET(Zdroj!AL$16,A3861-1,0)," - ",OFFSET(Zdroj!BQ$16,A3861-1,0)))</f>
        <v/>
      </c>
      <c r="E3864" s="35" t="str">
        <f ca="1">IF(C3864="","",OFFSET(Zdroj!BR$16,A3861-1,0))</f>
        <v/>
      </c>
      <c r="F3864" s="450"/>
      <c r="G3864" s="451"/>
    </row>
    <row r="3865" spans="1:7" x14ac:dyDescent="0.25">
      <c r="B3865" s="449"/>
      <c r="C3865" s="83" t="str">
        <f ca="1">IF(OFFSET(Zdroj!AM$16,A3861-1,0)=0,"",CONCATENATE("A",$A$2+4," - ",Zdroj!$AM$15))</f>
        <v/>
      </c>
      <c r="D3865" s="81" t="str">
        <f ca="1">IF(C3865="","",CONCATENATE(OFFSET(Zdroj!AM$16,A3861-1,0)," - ",OFFSET(Zdroj!BS$16,A3861-1,0)))</f>
        <v/>
      </c>
      <c r="E3865" s="35" t="str">
        <f ca="1">IF(C3865="","",OFFSET(Zdroj!BT$16,A3861-1,0))</f>
        <v/>
      </c>
      <c r="F3865" s="450"/>
      <c r="G3865" s="451"/>
    </row>
    <row r="3866" spans="1:7" x14ac:dyDescent="0.25">
      <c r="B3866" s="449"/>
      <c r="C3866" s="83" t="str">
        <f ca="1">IF(OFFSET(Zdroj!AN$16,A3861-1,0)=0,"",CONCATENATE("A",$A$2+5," - ",Zdroj!$AN$15))</f>
        <v/>
      </c>
      <c r="D3866" s="81" t="str">
        <f ca="1">IF(C3866="","",CONCATENATE(OFFSET(Zdroj!AN$16,A3861-1,0)," - ",OFFSET(Zdroj!BU$16,A3861-1,0)))</f>
        <v/>
      </c>
      <c r="E3866" s="35" t="str">
        <f ca="1">IF(C3866="","",OFFSET(Zdroj!BV$16,A3861-1,0))</f>
        <v/>
      </c>
      <c r="F3866" s="450"/>
      <c r="G3866" s="451"/>
    </row>
    <row r="3867" spans="1:7" x14ac:dyDescent="0.25">
      <c r="B3867" s="449"/>
      <c r="C3867" s="83" t="str">
        <f ca="1">IF(OFFSET(Zdroj!AO$16,A3861-1,0)=0,"",CONCATENATE("B",$A$2," - ",Zdroj!$AO$15))</f>
        <v/>
      </c>
      <c r="D3867" s="81" t="str">
        <f ca="1">IF(C3867="","",CONCATENATE(OFFSET(Zdroj!AO$16,A3861-1,0)))</f>
        <v/>
      </c>
      <c r="E3867" s="35" t="str">
        <f ca="1">IF(C3867="","",OFFSET(Zdroj!AP$16,A3861-1,0))</f>
        <v/>
      </c>
      <c r="F3867" s="450" t="str">
        <f t="shared" ref="F3867" ca="1" si="902">IF(SUM(E3867:E3875)=0,"",SUM(E3867:E3875))</f>
        <v/>
      </c>
      <c r="G3867" s="451"/>
    </row>
    <row r="3868" spans="1:7" x14ac:dyDescent="0.25">
      <c r="B3868" s="449"/>
      <c r="C3868" s="83" t="str">
        <f ca="1">IF(OFFSET(Zdroj!AQ$16,A3861-1,0)=0,"",CONCATENATE("B",$A$2+1," - ",Zdroj!$AQ$15))</f>
        <v/>
      </c>
      <c r="D3868" s="81" t="str">
        <f ca="1">IF(C3868="","",CONCATENATE(OFFSET(Zdroj!AQ$16,A3861-1,0)))</f>
        <v/>
      </c>
      <c r="E3868" s="35" t="str">
        <f ca="1">IF(C3868="","",OFFSET(Zdroj!AR$16,A3861-1,0))</f>
        <v/>
      </c>
      <c r="F3868" s="450"/>
      <c r="G3868" s="451"/>
    </row>
    <row r="3869" spans="1:7" x14ac:dyDescent="0.25">
      <c r="B3869" s="449"/>
      <c r="C3869" s="83" t="str">
        <f ca="1">IF(OFFSET(Zdroj!AS$16,A3861-1,0)=0,"",CONCATENATE("B",$A$2+2," - ",Zdroj!$AS$15))</f>
        <v/>
      </c>
      <c r="D3869" s="81" t="str">
        <f ca="1">IF(C3869="","",CONCATENATE(OFFSET(Zdroj!AS$16,A3861-1,0)))</f>
        <v/>
      </c>
      <c r="E3869" s="35" t="str">
        <f ca="1">IF(C3869="","",OFFSET(Zdroj!AT$16,A3861-1,0))</f>
        <v/>
      </c>
      <c r="F3869" s="450"/>
      <c r="G3869" s="451"/>
    </row>
    <row r="3870" spans="1:7" x14ac:dyDescent="0.25">
      <c r="B3870" s="449"/>
      <c r="C3870" s="83" t="str">
        <f ca="1">IF(OFFSET(Zdroj!AU$16,A3861-1,0)=0,"",CONCATENATE("B",$A$2+3," - ",Zdroj!$AU$15))</f>
        <v/>
      </c>
      <c r="D3870" s="81" t="str">
        <f ca="1">IF(C3870="","",CONCATENATE(OFFSET(Zdroj!AU$16,A3861-1,0)))</f>
        <v/>
      </c>
      <c r="E3870" s="35" t="str">
        <f ca="1">IF(C3870="","",OFFSET(Zdroj!AV$16,A3861-1,0))</f>
        <v/>
      </c>
      <c r="F3870" s="450"/>
      <c r="G3870" s="451"/>
    </row>
    <row r="3871" spans="1:7" x14ac:dyDescent="0.25">
      <c r="B3871" s="449"/>
      <c r="C3871" s="83" t="str">
        <f ca="1">IF(OFFSET(Zdroj!AW$16,A3861-1,0)=0,"",CONCATENATE("B",$A$2+4," - ",Zdroj!$AW$15))</f>
        <v/>
      </c>
      <c r="D3871" s="81" t="str">
        <f ca="1">IF(C3871="","",CONCATENATE(OFFSET(Zdroj!AW$16,A3861-1,0)))</f>
        <v/>
      </c>
      <c r="E3871" s="35" t="str">
        <f ca="1">IF(C3871="","",OFFSET(Zdroj!AX$16,A3861-1,0))</f>
        <v/>
      </c>
      <c r="F3871" s="450"/>
      <c r="G3871" s="451"/>
    </row>
    <row r="3872" spans="1:7" x14ac:dyDescent="0.25">
      <c r="B3872" s="449"/>
      <c r="C3872" s="83" t="str">
        <f ca="1">IF(OFFSET(Zdroj!AY$16,A3861-1,0)=0,"",CONCATENATE("B",$A$2+5," - ",Zdroj!$AY$15))</f>
        <v/>
      </c>
      <c r="D3872" s="81" t="str">
        <f ca="1">IF(C3872="","",CONCATENATE(OFFSET(Zdroj!AY$16,A3861-1,0)))</f>
        <v/>
      </c>
      <c r="E3872" s="35" t="str">
        <f ca="1">IF(C3872="","",OFFSET(Zdroj!AZ$16,A3861-1,0))</f>
        <v/>
      </c>
      <c r="F3872" s="450"/>
      <c r="G3872" s="451"/>
    </row>
    <row r="3873" spans="1:7" x14ac:dyDescent="0.25">
      <c r="B3873" s="449"/>
      <c r="C3873" s="83" t="str">
        <f ca="1">IF(OFFSET(Zdroj!BA$16,A3861-1,0)=0,"",CONCATENATE("B",$A$2+6," - ",Zdroj!$BA$15))</f>
        <v/>
      </c>
      <c r="D3873" s="81" t="str">
        <f ca="1">IF(C3873="","",CONCATENATE(OFFSET(Zdroj!BA$16,A3861-1,0)))</f>
        <v/>
      </c>
      <c r="E3873" s="35" t="str">
        <f ca="1">IF(C3873="","",OFFSET(Zdroj!BB$16,A3861-1,0))</f>
        <v/>
      </c>
      <c r="F3873" s="450"/>
      <c r="G3873" s="451"/>
    </row>
    <row r="3874" spans="1:7" x14ac:dyDescent="0.25">
      <c r="B3874" s="449"/>
      <c r="C3874" s="83" t="str">
        <f ca="1">IF(OFFSET(Zdroj!BC$16,A3861-1,0)=0,"",CONCATENATE("B",$A$2+7," - ",Zdroj!$BC$15))</f>
        <v/>
      </c>
      <c r="D3874" s="81" t="str">
        <f ca="1">IF(C3874="","",CONCATENATE(OFFSET(Zdroj!BC$16,A3861-1,0)))</f>
        <v/>
      </c>
      <c r="E3874" s="35" t="str">
        <f ca="1">IF(C3874="","",OFFSET(Zdroj!BD$16,A3861-1,0))</f>
        <v/>
      </c>
      <c r="F3874" s="450"/>
      <c r="G3874" s="451"/>
    </row>
    <row r="3875" spans="1:7" x14ac:dyDescent="0.25">
      <c r="B3875" s="449"/>
      <c r="C3875" s="83" t="str">
        <f ca="1">IF(OFFSET(Zdroj!BE$16,A3861-1,0)=0,"",CONCATENATE("B",$A$2+8," - ",Zdroj!$BE$15))</f>
        <v/>
      </c>
      <c r="D3875" s="81" t="str">
        <f ca="1">IF(C3875="","",CONCATENATE(OFFSET(Zdroj!BE$16,A3861-1,0)))</f>
        <v/>
      </c>
      <c r="E3875" s="35" t="str">
        <f ca="1">IF(C3875="","",OFFSET(Zdroj!BF$16,A3861-1,0))</f>
        <v/>
      </c>
      <c r="F3875" s="450"/>
      <c r="G3875" s="451"/>
    </row>
    <row r="3876" spans="1:7" x14ac:dyDescent="0.25">
      <c r="B3876" s="449"/>
      <c r="C3876" s="83" t="str">
        <f ca="1">IF(OFFSET(Zdroj!BG$16,A3861-1,0)=0,"",CONCATENATE("C",$A$2," - ",Zdroj!$BG$15))</f>
        <v/>
      </c>
      <c r="D3876" s="81" t="str">
        <f ca="1">IF(C3876="","",CONCATENATE(OFFSET(Zdroj!BG$16,A3861-1,0)))</f>
        <v/>
      </c>
      <c r="E3876" s="35" t="str">
        <f ca="1">IF(C3876="","",OFFSET(Zdroj!BH$16,A3861-1,0))</f>
        <v/>
      </c>
      <c r="F3876" s="450" t="str">
        <f t="shared" ref="F3876" ca="1" si="903">IF(SUM(E3876:E3877)=0,"",SUM(E3876:E3877))</f>
        <v/>
      </c>
      <c r="G3876" s="451"/>
    </row>
    <row r="3877" spans="1:7" x14ac:dyDescent="0.25">
      <c r="B3877" s="449"/>
      <c r="C3877" s="83" t="str">
        <f ca="1">IF(OFFSET(Zdroj!BI$16,A3861-1,0)=0,"",CONCATENATE("C",$A$2+1," - ",Zdroj!$BI$15))</f>
        <v/>
      </c>
      <c r="D3877" s="81" t="str">
        <f ca="1">IF(C3877="","",CONCATENATE(OFFSET(Zdroj!BI$16,A3861-1,0)))</f>
        <v/>
      </c>
      <c r="E3877" s="35" t="str">
        <f ca="1">IF(C3877="","",OFFSET(Zdroj!BJ$16,A3861-1,0))</f>
        <v/>
      </c>
      <c r="F3877" s="450"/>
      <c r="G3877" s="451"/>
    </row>
    <row r="3878" spans="1:7" x14ac:dyDescent="0.25">
      <c r="A3878">
        <f>SUM((ROW()+15)/17)</f>
        <v>229</v>
      </c>
      <c r="B3878" s="449" t="str">
        <f ca="1">IF(OFFSET(Zdroj!$B$16,A3878-1,0)&gt;0,CONCATENATE(A3878,"
","___ ","
",OFFSET(Zdroj!$B$16,A3878-1,0)),"")</f>
        <v/>
      </c>
      <c r="C3878" s="83" t="str">
        <f ca="1">IF(OFFSET(Zdroj!AI$16,A3878-1,0)=0,"",CONCATENATE("A",$A$2," - ",Zdroj!$AI$15))</f>
        <v/>
      </c>
      <c r="D3878" s="81" t="str">
        <f ca="1">IF(C3878="","",CONCATENATE(OFFSET(Zdroj!AI$16,A3878-1,0)," - ",OFFSET(Zdroj!BK$16,A3878-1,0)))</f>
        <v/>
      </c>
      <c r="E3878" s="35" t="str">
        <f ca="1">IF(C3878="","",OFFSET(Zdroj!BL$16,A3878-1,0))</f>
        <v/>
      </c>
      <c r="F3878" s="450" t="str">
        <f t="shared" ref="F3878" ca="1" si="904">IF(SUM(E3878:E3883)=0,"",SUM(E3878:E3883))</f>
        <v/>
      </c>
      <c r="G3878" s="451" t="str">
        <f t="shared" ref="G3878" ca="1" si="905">IF(SUM(E3878:E3894)=0,"",SUM(E3878:E3894))</f>
        <v/>
      </c>
    </row>
    <row r="3879" spans="1:7" x14ac:dyDescent="0.25">
      <c r="B3879" s="449"/>
      <c r="C3879" s="83" t="str">
        <f ca="1">IF(OFFSET(Zdroj!AJ$16,A3878-1,0)=0,"",CONCATENATE("A",$A$2+1," - ",Zdroj!$AJ$15))</f>
        <v/>
      </c>
      <c r="D3879" s="81" t="str">
        <f ca="1">IF(C3879="","",CONCATENATE(OFFSET(Zdroj!AJ$16,A3878-1,0)," - ",OFFSET(Zdroj!BM$16,A3878-1,0)))</f>
        <v/>
      </c>
      <c r="E3879" s="35" t="str">
        <f ca="1">IF(C3879="","",OFFSET(Zdroj!BN$16,A3878-1,0))</f>
        <v/>
      </c>
      <c r="F3879" s="450"/>
      <c r="G3879" s="451"/>
    </row>
    <row r="3880" spans="1:7" x14ac:dyDescent="0.25">
      <c r="B3880" s="449"/>
      <c r="C3880" s="83" t="str">
        <f ca="1">IF(OFFSET(Zdroj!AK$16,A3878-1,0)=0,"",CONCATENATE("A",$A$2+2," - ",Zdroj!$AK$15))</f>
        <v/>
      </c>
      <c r="D3880" s="81" t="str">
        <f ca="1">IF(C3880="","",CONCATENATE(OFFSET(Zdroj!AK$16,A3878-1,0)," - ",OFFSET(Zdroj!BO$16,A3878-1,0)))</f>
        <v/>
      </c>
      <c r="E3880" s="35" t="str">
        <f ca="1">IF(C3880="","",OFFSET(Zdroj!BP$16,A3878-1,0))</f>
        <v/>
      </c>
      <c r="F3880" s="450"/>
      <c r="G3880" s="451"/>
    </row>
    <row r="3881" spans="1:7" x14ac:dyDescent="0.25">
      <c r="B3881" s="449"/>
      <c r="C3881" s="83" t="str">
        <f ca="1">IF(OFFSET(Zdroj!AL$16,A3878-1,0)=0,"",CONCATENATE("A",$A$2+3," - ",Zdroj!$AL$15))</f>
        <v/>
      </c>
      <c r="D3881" s="81" t="str">
        <f ca="1">IF(C3881="","",CONCATENATE(OFFSET(Zdroj!AL$16,A3878-1,0)," - ",OFFSET(Zdroj!BQ$16,A3878-1,0)))</f>
        <v/>
      </c>
      <c r="E3881" s="35" t="str">
        <f ca="1">IF(C3881="","",OFFSET(Zdroj!BR$16,A3878-1,0))</f>
        <v/>
      </c>
      <c r="F3881" s="450"/>
      <c r="G3881" s="451"/>
    </row>
    <row r="3882" spans="1:7" x14ac:dyDescent="0.25">
      <c r="B3882" s="449"/>
      <c r="C3882" s="83" t="str">
        <f ca="1">IF(OFFSET(Zdroj!AM$16,A3878-1,0)=0,"",CONCATENATE("A",$A$2+4," - ",Zdroj!$AM$15))</f>
        <v/>
      </c>
      <c r="D3882" s="81" t="str">
        <f ca="1">IF(C3882="","",CONCATENATE(OFFSET(Zdroj!AM$16,A3878-1,0)," - ",OFFSET(Zdroj!BS$16,A3878-1,0)))</f>
        <v/>
      </c>
      <c r="E3882" s="35" t="str">
        <f ca="1">IF(C3882="","",OFFSET(Zdroj!BT$16,A3878-1,0))</f>
        <v/>
      </c>
      <c r="F3882" s="450"/>
      <c r="G3882" s="451"/>
    </row>
    <row r="3883" spans="1:7" x14ac:dyDescent="0.25">
      <c r="B3883" s="449"/>
      <c r="C3883" s="83" t="str">
        <f ca="1">IF(OFFSET(Zdroj!AN$16,A3878-1,0)=0,"",CONCATENATE("A",$A$2+5," - ",Zdroj!$AN$15))</f>
        <v/>
      </c>
      <c r="D3883" s="81" t="str">
        <f ca="1">IF(C3883="","",CONCATENATE(OFFSET(Zdroj!AN$16,A3878-1,0)," - ",OFFSET(Zdroj!BU$16,A3878-1,0)))</f>
        <v/>
      </c>
      <c r="E3883" s="35" t="str">
        <f ca="1">IF(C3883="","",OFFSET(Zdroj!BV$16,A3878-1,0))</f>
        <v/>
      </c>
      <c r="F3883" s="450"/>
      <c r="G3883" s="451"/>
    </row>
    <row r="3884" spans="1:7" x14ac:dyDescent="0.25">
      <c r="B3884" s="449"/>
      <c r="C3884" s="83" t="str">
        <f ca="1">IF(OFFSET(Zdroj!AO$16,A3878-1,0)=0,"",CONCATENATE("B",$A$2," - ",Zdroj!$AO$15))</f>
        <v/>
      </c>
      <c r="D3884" s="81" t="str">
        <f ca="1">IF(C3884="","",CONCATENATE(OFFSET(Zdroj!AO$16,A3878-1,0)))</f>
        <v/>
      </c>
      <c r="E3884" s="35" t="str">
        <f ca="1">IF(C3884="","",OFFSET(Zdroj!AP$16,A3878-1,0))</f>
        <v/>
      </c>
      <c r="F3884" s="450" t="str">
        <f t="shared" ref="F3884" ca="1" si="906">IF(SUM(E3884:E3892)=0,"",SUM(E3884:E3892))</f>
        <v/>
      </c>
      <c r="G3884" s="451"/>
    </row>
    <row r="3885" spans="1:7" x14ac:dyDescent="0.25">
      <c r="B3885" s="449"/>
      <c r="C3885" s="83" t="str">
        <f ca="1">IF(OFFSET(Zdroj!AQ$16,A3878-1,0)=0,"",CONCATENATE("B",$A$2+1," - ",Zdroj!$AQ$15))</f>
        <v/>
      </c>
      <c r="D3885" s="81" t="str">
        <f ca="1">IF(C3885="","",CONCATENATE(OFFSET(Zdroj!AQ$16,A3878-1,0)))</f>
        <v/>
      </c>
      <c r="E3885" s="35" t="str">
        <f ca="1">IF(C3885="","",OFFSET(Zdroj!AR$16,A3878-1,0))</f>
        <v/>
      </c>
      <c r="F3885" s="450"/>
      <c r="G3885" s="451"/>
    </row>
    <row r="3886" spans="1:7" x14ac:dyDescent="0.25">
      <c r="B3886" s="449"/>
      <c r="C3886" s="83" t="str">
        <f ca="1">IF(OFFSET(Zdroj!AS$16,A3878-1,0)=0,"",CONCATENATE("B",$A$2+2," - ",Zdroj!$AS$15))</f>
        <v/>
      </c>
      <c r="D3886" s="81" t="str">
        <f ca="1">IF(C3886="","",CONCATENATE(OFFSET(Zdroj!AS$16,A3878-1,0)))</f>
        <v/>
      </c>
      <c r="E3886" s="35" t="str">
        <f ca="1">IF(C3886="","",OFFSET(Zdroj!AT$16,A3878-1,0))</f>
        <v/>
      </c>
      <c r="F3886" s="450"/>
      <c r="G3886" s="451"/>
    </row>
    <row r="3887" spans="1:7" x14ac:dyDescent="0.25">
      <c r="B3887" s="449"/>
      <c r="C3887" s="83" t="str">
        <f ca="1">IF(OFFSET(Zdroj!AU$16,A3878-1,0)=0,"",CONCATENATE("B",$A$2+3," - ",Zdroj!$AU$15))</f>
        <v/>
      </c>
      <c r="D3887" s="81" t="str">
        <f ca="1">IF(C3887="","",CONCATENATE(OFFSET(Zdroj!AU$16,A3878-1,0)))</f>
        <v/>
      </c>
      <c r="E3887" s="35" t="str">
        <f ca="1">IF(C3887="","",OFFSET(Zdroj!AV$16,A3878-1,0))</f>
        <v/>
      </c>
      <c r="F3887" s="450"/>
      <c r="G3887" s="451"/>
    </row>
    <row r="3888" spans="1:7" x14ac:dyDescent="0.25">
      <c r="B3888" s="449"/>
      <c r="C3888" s="83" t="str">
        <f ca="1">IF(OFFSET(Zdroj!AW$16,A3878-1,0)=0,"",CONCATENATE("B",$A$2+4," - ",Zdroj!$AW$15))</f>
        <v/>
      </c>
      <c r="D3888" s="81" t="str">
        <f ca="1">IF(C3888="","",CONCATENATE(OFFSET(Zdroj!AW$16,A3878-1,0)))</f>
        <v/>
      </c>
      <c r="E3888" s="35" t="str">
        <f ca="1">IF(C3888="","",OFFSET(Zdroj!AX$16,A3878-1,0))</f>
        <v/>
      </c>
      <c r="F3888" s="450"/>
      <c r="G3888" s="451"/>
    </row>
    <row r="3889" spans="1:7" x14ac:dyDescent="0.25">
      <c r="B3889" s="449"/>
      <c r="C3889" s="83" t="str">
        <f ca="1">IF(OFFSET(Zdroj!AY$16,A3878-1,0)=0,"",CONCATENATE("B",$A$2+5," - ",Zdroj!$AY$15))</f>
        <v/>
      </c>
      <c r="D3889" s="81" t="str">
        <f ca="1">IF(C3889="","",CONCATENATE(OFFSET(Zdroj!AY$16,A3878-1,0)))</f>
        <v/>
      </c>
      <c r="E3889" s="35" t="str">
        <f ca="1">IF(C3889="","",OFFSET(Zdroj!AZ$16,A3878-1,0))</f>
        <v/>
      </c>
      <c r="F3889" s="450"/>
      <c r="G3889" s="451"/>
    </row>
    <row r="3890" spans="1:7" x14ac:dyDescent="0.25">
      <c r="B3890" s="449"/>
      <c r="C3890" s="83" t="str">
        <f ca="1">IF(OFFSET(Zdroj!BA$16,A3878-1,0)=0,"",CONCATENATE("B",$A$2+6," - ",Zdroj!$BA$15))</f>
        <v/>
      </c>
      <c r="D3890" s="81" t="str">
        <f ca="1">IF(C3890="","",CONCATENATE(OFFSET(Zdroj!BA$16,A3878-1,0)))</f>
        <v/>
      </c>
      <c r="E3890" s="35" t="str">
        <f ca="1">IF(C3890="","",OFFSET(Zdroj!BB$16,A3878-1,0))</f>
        <v/>
      </c>
      <c r="F3890" s="450"/>
      <c r="G3890" s="451"/>
    </row>
    <row r="3891" spans="1:7" x14ac:dyDescent="0.25">
      <c r="B3891" s="449"/>
      <c r="C3891" s="83" t="str">
        <f ca="1">IF(OFFSET(Zdroj!BC$16,A3878-1,0)=0,"",CONCATENATE("B",$A$2+7," - ",Zdroj!$BC$15))</f>
        <v/>
      </c>
      <c r="D3891" s="81" t="str">
        <f ca="1">IF(C3891="","",CONCATENATE(OFFSET(Zdroj!BC$16,A3878-1,0)))</f>
        <v/>
      </c>
      <c r="E3891" s="35" t="str">
        <f ca="1">IF(C3891="","",OFFSET(Zdroj!BD$16,A3878-1,0))</f>
        <v/>
      </c>
      <c r="F3891" s="450"/>
      <c r="G3891" s="451"/>
    </row>
    <row r="3892" spans="1:7" x14ac:dyDescent="0.25">
      <c r="B3892" s="449"/>
      <c r="C3892" s="83" t="str">
        <f ca="1">IF(OFFSET(Zdroj!BE$16,A3878-1,0)=0,"",CONCATENATE("B",$A$2+8," - ",Zdroj!$BE$15))</f>
        <v/>
      </c>
      <c r="D3892" s="81" t="str">
        <f ca="1">IF(C3892="","",CONCATENATE(OFFSET(Zdroj!BE$16,A3878-1,0)))</f>
        <v/>
      </c>
      <c r="E3892" s="35" t="str">
        <f ca="1">IF(C3892="","",OFFSET(Zdroj!BF$16,A3878-1,0))</f>
        <v/>
      </c>
      <c r="F3892" s="450"/>
      <c r="G3892" s="451"/>
    </row>
    <row r="3893" spans="1:7" x14ac:dyDescent="0.25">
      <c r="B3893" s="449"/>
      <c r="C3893" s="83" t="str">
        <f ca="1">IF(OFFSET(Zdroj!BG$16,A3878-1,0)=0,"",CONCATENATE("C",$A$2," - ",Zdroj!$BG$15))</f>
        <v/>
      </c>
      <c r="D3893" s="81" t="str">
        <f ca="1">IF(C3893="","",CONCATENATE(OFFSET(Zdroj!BG$16,A3878-1,0)))</f>
        <v/>
      </c>
      <c r="E3893" s="35" t="str">
        <f ca="1">IF(C3893="","",OFFSET(Zdroj!BH$16,A3878-1,0))</f>
        <v/>
      </c>
      <c r="F3893" s="450" t="str">
        <f t="shared" ref="F3893" ca="1" si="907">IF(SUM(E3893:E3894)=0,"",SUM(E3893:E3894))</f>
        <v/>
      </c>
      <c r="G3893" s="451"/>
    </row>
    <row r="3894" spans="1:7" x14ac:dyDescent="0.25">
      <c r="B3894" s="449"/>
      <c r="C3894" s="83" t="str">
        <f ca="1">IF(OFFSET(Zdroj!BI$16,A3878-1,0)=0,"",CONCATENATE("C",$A$2+1," - ",Zdroj!$BI$15))</f>
        <v/>
      </c>
      <c r="D3894" s="81" t="str">
        <f ca="1">IF(C3894="","",CONCATENATE(OFFSET(Zdroj!BI$16,A3878-1,0)))</f>
        <v/>
      </c>
      <c r="E3894" s="35" t="str">
        <f ca="1">IF(C3894="","",OFFSET(Zdroj!BJ$16,A3878-1,0))</f>
        <v/>
      </c>
      <c r="F3894" s="450"/>
      <c r="G3894" s="451"/>
    </row>
    <row r="3895" spans="1:7" x14ac:dyDescent="0.25">
      <c r="A3895">
        <f>SUM((ROW()+15)/17)</f>
        <v>230</v>
      </c>
      <c r="B3895" s="449" t="str">
        <f ca="1">IF(OFFSET(Zdroj!$B$16,A3895-1,0)&gt;0,CONCATENATE(A3895,"
","___ ","
",OFFSET(Zdroj!$B$16,A3895-1,0)),"")</f>
        <v/>
      </c>
      <c r="C3895" s="83" t="str">
        <f ca="1">IF(OFFSET(Zdroj!AI$16,A3895-1,0)=0,"",CONCATENATE("A",$A$2," - ",Zdroj!$AI$15))</f>
        <v/>
      </c>
      <c r="D3895" s="81" t="str">
        <f ca="1">IF(C3895="","",CONCATENATE(OFFSET(Zdroj!AI$16,A3895-1,0)," - ",OFFSET(Zdroj!BK$16,A3895-1,0)))</f>
        <v/>
      </c>
      <c r="E3895" s="35" t="str">
        <f ca="1">IF(C3895="","",OFFSET(Zdroj!BL$16,A3895-1,0))</f>
        <v/>
      </c>
      <c r="F3895" s="450" t="str">
        <f t="shared" ref="F3895" ca="1" si="908">IF(SUM(E3895:E3900)=0,"",SUM(E3895:E3900))</f>
        <v/>
      </c>
      <c r="G3895" s="451" t="str">
        <f t="shared" ref="G3895" ca="1" si="909">IF(SUM(E3895:E3911)=0,"",SUM(E3895:E3911))</f>
        <v/>
      </c>
    </row>
    <row r="3896" spans="1:7" x14ac:dyDescent="0.25">
      <c r="B3896" s="449"/>
      <c r="C3896" s="83" t="str">
        <f ca="1">IF(OFFSET(Zdroj!AJ$16,A3895-1,0)=0,"",CONCATENATE("A",$A$2+1," - ",Zdroj!$AJ$15))</f>
        <v/>
      </c>
      <c r="D3896" s="81" t="str">
        <f ca="1">IF(C3896="","",CONCATENATE(OFFSET(Zdroj!AJ$16,A3895-1,0)," - ",OFFSET(Zdroj!BM$16,A3895-1,0)))</f>
        <v/>
      </c>
      <c r="E3896" s="35" t="str">
        <f ca="1">IF(C3896="","",OFFSET(Zdroj!BN$16,A3895-1,0))</f>
        <v/>
      </c>
      <c r="F3896" s="450"/>
      <c r="G3896" s="451"/>
    </row>
    <row r="3897" spans="1:7" x14ac:dyDescent="0.25">
      <c r="B3897" s="449"/>
      <c r="C3897" s="83" t="str">
        <f ca="1">IF(OFFSET(Zdroj!AK$16,A3895-1,0)=0,"",CONCATENATE("A",$A$2+2," - ",Zdroj!$AK$15))</f>
        <v/>
      </c>
      <c r="D3897" s="81" t="str">
        <f ca="1">IF(C3897="","",CONCATENATE(OFFSET(Zdroj!AK$16,A3895-1,0)," - ",OFFSET(Zdroj!BO$16,A3895-1,0)))</f>
        <v/>
      </c>
      <c r="E3897" s="35" t="str">
        <f ca="1">IF(C3897="","",OFFSET(Zdroj!BP$16,A3895-1,0))</f>
        <v/>
      </c>
      <c r="F3897" s="450"/>
      <c r="G3897" s="451"/>
    </row>
    <row r="3898" spans="1:7" x14ac:dyDescent="0.25">
      <c r="B3898" s="449"/>
      <c r="C3898" s="83" t="str">
        <f ca="1">IF(OFFSET(Zdroj!AL$16,A3895-1,0)=0,"",CONCATENATE("A",$A$2+3," - ",Zdroj!$AL$15))</f>
        <v/>
      </c>
      <c r="D3898" s="81" t="str">
        <f ca="1">IF(C3898="","",CONCATENATE(OFFSET(Zdroj!AL$16,A3895-1,0)," - ",OFFSET(Zdroj!BQ$16,A3895-1,0)))</f>
        <v/>
      </c>
      <c r="E3898" s="35" t="str">
        <f ca="1">IF(C3898="","",OFFSET(Zdroj!BR$16,A3895-1,0))</f>
        <v/>
      </c>
      <c r="F3898" s="450"/>
      <c r="G3898" s="451"/>
    </row>
    <row r="3899" spans="1:7" x14ac:dyDescent="0.25">
      <c r="B3899" s="449"/>
      <c r="C3899" s="83" t="str">
        <f ca="1">IF(OFFSET(Zdroj!AM$16,A3895-1,0)=0,"",CONCATENATE("A",$A$2+4," - ",Zdroj!$AM$15))</f>
        <v/>
      </c>
      <c r="D3899" s="81" t="str">
        <f ca="1">IF(C3899="","",CONCATENATE(OFFSET(Zdroj!AM$16,A3895-1,0)," - ",OFFSET(Zdroj!BS$16,A3895-1,0)))</f>
        <v/>
      </c>
      <c r="E3899" s="35" t="str">
        <f ca="1">IF(C3899="","",OFFSET(Zdroj!BT$16,A3895-1,0))</f>
        <v/>
      </c>
      <c r="F3899" s="450"/>
      <c r="G3899" s="451"/>
    </row>
    <row r="3900" spans="1:7" x14ac:dyDescent="0.25">
      <c r="B3900" s="449"/>
      <c r="C3900" s="83" t="str">
        <f ca="1">IF(OFFSET(Zdroj!AN$16,A3895-1,0)=0,"",CONCATENATE("A",$A$2+5," - ",Zdroj!$AN$15))</f>
        <v/>
      </c>
      <c r="D3900" s="81" t="str">
        <f ca="1">IF(C3900="","",CONCATENATE(OFFSET(Zdroj!AN$16,A3895-1,0)," - ",OFFSET(Zdroj!BU$16,A3895-1,0)))</f>
        <v/>
      </c>
      <c r="E3900" s="35" t="str">
        <f ca="1">IF(C3900="","",OFFSET(Zdroj!BV$16,A3895-1,0))</f>
        <v/>
      </c>
      <c r="F3900" s="450"/>
      <c r="G3900" s="451"/>
    </row>
    <row r="3901" spans="1:7" x14ac:dyDescent="0.25">
      <c r="B3901" s="449"/>
      <c r="C3901" s="83" t="str">
        <f ca="1">IF(OFFSET(Zdroj!AO$16,A3895-1,0)=0,"",CONCATENATE("B",$A$2," - ",Zdroj!$AO$15))</f>
        <v/>
      </c>
      <c r="D3901" s="81" t="str">
        <f ca="1">IF(C3901="","",CONCATENATE(OFFSET(Zdroj!AO$16,A3895-1,0)))</f>
        <v/>
      </c>
      <c r="E3901" s="35" t="str">
        <f ca="1">IF(C3901="","",OFFSET(Zdroj!AP$16,A3895-1,0))</f>
        <v/>
      </c>
      <c r="F3901" s="450" t="str">
        <f t="shared" ref="F3901" ca="1" si="910">IF(SUM(E3901:E3909)=0,"",SUM(E3901:E3909))</f>
        <v/>
      </c>
      <c r="G3901" s="451"/>
    </row>
    <row r="3902" spans="1:7" x14ac:dyDescent="0.25">
      <c r="B3902" s="449"/>
      <c r="C3902" s="83" t="str">
        <f ca="1">IF(OFFSET(Zdroj!AQ$16,A3895-1,0)=0,"",CONCATENATE("B",$A$2+1," - ",Zdroj!$AQ$15))</f>
        <v/>
      </c>
      <c r="D3902" s="81" t="str">
        <f ca="1">IF(C3902="","",CONCATENATE(OFFSET(Zdroj!AQ$16,A3895-1,0)))</f>
        <v/>
      </c>
      <c r="E3902" s="35" t="str">
        <f ca="1">IF(C3902="","",OFFSET(Zdroj!AR$16,A3895-1,0))</f>
        <v/>
      </c>
      <c r="F3902" s="450"/>
      <c r="G3902" s="451"/>
    </row>
    <row r="3903" spans="1:7" x14ac:dyDescent="0.25">
      <c r="B3903" s="449"/>
      <c r="C3903" s="83" t="str">
        <f ca="1">IF(OFFSET(Zdroj!AS$16,A3895-1,0)=0,"",CONCATENATE("B",$A$2+2," - ",Zdroj!$AS$15))</f>
        <v/>
      </c>
      <c r="D3903" s="81" t="str">
        <f ca="1">IF(C3903="","",CONCATENATE(OFFSET(Zdroj!AS$16,A3895-1,0)))</f>
        <v/>
      </c>
      <c r="E3903" s="35" t="str">
        <f ca="1">IF(C3903="","",OFFSET(Zdroj!AT$16,A3895-1,0))</f>
        <v/>
      </c>
      <c r="F3903" s="450"/>
      <c r="G3903" s="451"/>
    </row>
    <row r="3904" spans="1:7" x14ac:dyDescent="0.25">
      <c r="B3904" s="449"/>
      <c r="C3904" s="83" t="str">
        <f ca="1">IF(OFFSET(Zdroj!AU$16,A3895-1,0)=0,"",CONCATENATE("B",$A$2+3," - ",Zdroj!$AU$15))</f>
        <v/>
      </c>
      <c r="D3904" s="81" t="str">
        <f ca="1">IF(C3904="","",CONCATENATE(OFFSET(Zdroj!AU$16,A3895-1,0)))</f>
        <v/>
      </c>
      <c r="E3904" s="35" t="str">
        <f ca="1">IF(C3904="","",OFFSET(Zdroj!AV$16,A3895-1,0))</f>
        <v/>
      </c>
      <c r="F3904" s="450"/>
      <c r="G3904" s="451"/>
    </row>
    <row r="3905" spans="1:7" x14ac:dyDescent="0.25">
      <c r="B3905" s="449"/>
      <c r="C3905" s="83" t="str">
        <f ca="1">IF(OFFSET(Zdroj!AW$16,A3895-1,0)=0,"",CONCATENATE("B",$A$2+4," - ",Zdroj!$AW$15))</f>
        <v/>
      </c>
      <c r="D3905" s="81" t="str">
        <f ca="1">IF(C3905="","",CONCATENATE(OFFSET(Zdroj!AW$16,A3895-1,0)))</f>
        <v/>
      </c>
      <c r="E3905" s="35" t="str">
        <f ca="1">IF(C3905="","",OFFSET(Zdroj!AX$16,A3895-1,0))</f>
        <v/>
      </c>
      <c r="F3905" s="450"/>
      <c r="G3905" s="451"/>
    </row>
    <row r="3906" spans="1:7" x14ac:dyDescent="0.25">
      <c r="B3906" s="449"/>
      <c r="C3906" s="83" t="str">
        <f ca="1">IF(OFFSET(Zdroj!AY$16,A3895-1,0)=0,"",CONCATENATE("B",$A$2+5," - ",Zdroj!$AY$15))</f>
        <v/>
      </c>
      <c r="D3906" s="81" t="str">
        <f ca="1">IF(C3906="","",CONCATENATE(OFFSET(Zdroj!AY$16,A3895-1,0)))</f>
        <v/>
      </c>
      <c r="E3906" s="35" t="str">
        <f ca="1">IF(C3906="","",OFFSET(Zdroj!AZ$16,A3895-1,0))</f>
        <v/>
      </c>
      <c r="F3906" s="450"/>
      <c r="G3906" s="451"/>
    </row>
    <row r="3907" spans="1:7" x14ac:dyDescent="0.25">
      <c r="B3907" s="449"/>
      <c r="C3907" s="83" t="str">
        <f ca="1">IF(OFFSET(Zdroj!BA$16,A3895-1,0)=0,"",CONCATENATE("B",$A$2+6," - ",Zdroj!$BA$15))</f>
        <v/>
      </c>
      <c r="D3907" s="81" t="str">
        <f ca="1">IF(C3907="","",CONCATENATE(OFFSET(Zdroj!BA$16,A3895-1,0)))</f>
        <v/>
      </c>
      <c r="E3907" s="35" t="str">
        <f ca="1">IF(C3907="","",OFFSET(Zdroj!BB$16,A3895-1,0))</f>
        <v/>
      </c>
      <c r="F3907" s="450"/>
      <c r="G3907" s="451"/>
    </row>
    <row r="3908" spans="1:7" x14ac:dyDescent="0.25">
      <c r="B3908" s="449"/>
      <c r="C3908" s="83" t="str">
        <f ca="1">IF(OFFSET(Zdroj!BC$16,A3895-1,0)=0,"",CONCATENATE("B",$A$2+7," - ",Zdroj!$BC$15))</f>
        <v/>
      </c>
      <c r="D3908" s="81" t="str">
        <f ca="1">IF(C3908="","",CONCATENATE(OFFSET(Zdroj!BC$16,A3895-1,0)))</f>
        <v/>
      </c>
      <c r="E3908" s="35" t="str">
        <f ca="1">IF(C3908="","",OFFSET(Zdroj!BD$16,A3895-1,0))</f>
        <v/>
      </c>
      <c r="F3908" s="450"/>
      <c r="G3908" s="451"/>
    </row>
    <row r="3909" spans="1:7" x14ac:dyDescent="0.25">
      <c r="B3909" s="449"/>
      <c r="C3909" s="83" t="str">
        <f ca="1">IF(OFFSET(Zdroj!BE$16,A3895-1,0)=0,"",CONCATENATE("B",$A$2+8," - ",Zdroj!$BE$15))</f>
        <v/>
      </c>
      <c r="D3909" s="81" t="str">
        <f ca="1">IF(C3909="","",CONCATENATE(OFFSET(Zdroj!BE$16,A3895-1,0)))</f>
        <v/>
      </c>
      <c r="E3909" s="35" t="str">
        <f ca="1">IF(C3909="","",OFFSET(Zdroj!BF$16,A3895-1,0))</f>
        <v/>
      </c>
      <c r="F3909" s="450"/>
      <c r="G3909" s="451"/>
    </row>
    <row r="3910" spans="1:7" x14ac:dyDescent="0.25">
      <c r="B3910" s="449"/>
      <c r="C3910" s="83" t="str">
        <f ca="1">IF(OFFSET(Zdroj!BG$16,A3895-1,0)=0,"",CONCATENATE("C",$A$2," - ",Zdroj!$BG$15))</f>
        <v/>
      </c>
      <c r="D3910" s="81" t="str">
        <f ca="1">IF(C3910="","",CONCATENATE(OFFSET(Zdroj!BG$16,A3895-1,0)))</f>
        <v/>
      </c>
      <c r="E3910" s="35" t="str">
        <f ca="1">IF(C3910="","",OFFSET(Zdroj!BH$16,A3895-1,0))</f>
        <v/>
      </c>
      <c r="F3910" s="450" t="str">
        <f t="shared" ref="F3910" ca="1" si="911">IF(SUM(E3910:E3911)=0,"",SUM(E3910:E3911))</f>
        <v/>
      </c>
      <c r="G3910" s="451"/>
    </row>
    <row r="3911" spans="1:7" x14ac:dyDescent="0.25">
      <c r="B3911" s="449"/>
      <c r="C3911" s="83" t="str">
        <f ca="1">IF(OFFSET(Zdroj!BI$16,A3895-1,0)=0,"",CONCATENATE("C",$A$2+1," - ",Zdroj!$BI$15))</f>
        <v/>
      </c>
      <c r="D3911" s="81" t="str">
        <f ca="1">IF(C3911="","",CONCATENATE(OFFSET(Zdroj!BI$16,A3895-1,0)))</f>
        <v/>
      </c>
      <c r="E3911" s="35" t="str">
        <f ca="1">IF(C3911="","",OFFSET(Zdroj!BJ$16,A3895-1,0))</f>
        <v/>
      </c>
      <c r="F3911" s="450"/>
      <c r="G3911" s="451"/>
    </row>
    <row r="3912" spans="1:7" x14ac:dyDescent="0.25">
      <c r="A3912">
        <f>SUM((ROW()+15)/17)</f>
        <v>231</v>
      </c>
      <c r="B3912" s="449" t="str">
        <f ca="1">IF(OFFSET(Zdroj!$B$16,A3912-1,0)&gt;0,CONCATENATE(A3912,"
","___ ","
",OFFSET(Zdroj!$B$16,A3912-1,0)),"")</f>
        <v/>
      </c>
      <c r="C3912" s="83" t="str">
        <f ca="1">IF(OFFSET(Zdroj!AI$16,A3912-1,0)=0,"",CONCATENATE("A",$A$2," - ",Zdroj!$AI$15))</f>
        <v/>
      </c>
      <c r="D3912" s="81" t="str">
        <f ca="1">IF(C3912="","",CONCATENATE(OFFSET(Zdroj!AI$16,A3912-1,0)," - ",OFFSET(Zdroj!BK$16,A3912-1,0)))</f>
        <v/>
      </c>
      <c r="E3912" s="35" t="str">
        <f ca="1">IF(C3912="","",OFFSET(Zdroj!BL$16,A3912-1,0))</f>
        <v/>
      </c>
      <c r="F3912" s="450" t="str">
        <f t="shared" ref="F3912" ca="1" si="912">IF(SUM(E3912:E3917)=0,"",SUM(E3912:E3917))</f>
        <v/>
      </c>
      <c r="G3912" s="451" t="str">
        <f t="shared" ref="G3912" ca="1" si="913">IF(SUM(E3912:E3928)=0,"",SUM(E3912:E3928))</f>
        <v/>
      </c>
    </row>
    <row r="3913" spans="1:7" x14ac:dyDescent="0.25">
      <c r="B3913" s="449"/>
      <c r="C3913" s="83" t="str">
        <f ca="1">IF(OFFSET(Zdroj!AJ$16,A3912-1,0)=0,"",CONCATENATE("A",$A$2+1," - ",Zdroj!$AJ$15))</f>
        <v/>
      </c>
      <c r="D3913" s="81" t="str">
        <f ca="1">IF(C3913="","",CONCATENATE(OFFSET(Zdroj!AJ$16,A3912-1,0)," - ",OFFSET(Zdroj!BM$16,A3912-1,0)))</f>
        <v/>
      </c>
      <c r="E3913" s="35" t="str">
        <f ca="1">IF(C3913="","",OFFSET(Zdroj!BN$16,A3912-1,0))</f>
        <v/>
      </c>
      <c r="F3913" s="450"/>
      <c r="G3913" s="451"/>
    </row>
    <row r="3914" spans="1:7" x14ac:dyDescent="0.25">
      <c r="B3914" s="449"/>
      <c r="C3914" s="83" t="str">
        <f ca="1">IF(OFFSET(Zdroj!AK$16,A3912-1,0)=0,"",CONCATENATE("A",$A$2+2," - ",Zdroj!$AK$15))</f>
        <v/>
      </c>
      <c r="D3914" s="81" t="str">
        <f ca="1">IF(C3914="","",CONCATENATE(OFFSET(Zdroj!AK$16,A3912-1,0)," - ",OFFSET(Zdroj!BO$16,A3912-1,0)))</f>
        <v/>
      </c>
      <c r="E3914" s="35" t="str">
        <f ca="1">IF(C3914="","",OFFSET(Zdroj!BP$16,A3912-1,0))</f>
        <v/>
      </c>
      <c r="F3914" s="450"/>
      <c r="G3914" s="451"/>
    </row>
    <row r="3915" spans="1:7" x14ac:dyDescent="0.25">
      <c r="B3915" s="449"/>
      <c r="C3915" s="83" t="str">
        <f ca="1">IF(OFFSET(Zdroj!AL$16,A3912-1,0)=0,"",CONCATENATE("A",$A$2+3," - ",Zdroj!$AL$15))</f>
        <v/>
      </c>
      <c r="D3915" s="81" t="str">
        <f ca="1">IF(C3915="","",CONCATENATE(OFFSET(Zdroj!AL$16,A3912-1,0)," - ",OFFSET(Zdroj!BQ$16,A3912-1,0)))</f>
        <v/>
      </c>
      <c r="E3915" s="35" t="str">
        <f ca="1">IF(C3915="","",OFFSET(Zdroj!BR$16,A3912-1,0))</f>
        <v/>
      </c>
      <c r="F3915" s="450"/>
      <c r="G3915" s="451"/>
    </row>
    <row r="3916" spans="1:7" x14ac:dyDescent="0.25">
      <c r="B3916" s="449"/>
      <c r="C3916" s="83" t="str">
        <f ca="1">IF(OFFSET(Zdroj!AM$16,A3912-1,0)=0,"",CONCATENATE("A",$A$2+4," - ",Zdroj!$AM$15))</f>
        <v/>
      </c>
      <c r="D3916" s="81" t="str">
        <f ca="1">IF(C3916="","",CONCATENATE(OFFSET(Zdroj!AM$16,A3912-1,0)," - ",OFFSET(Zdroj!BS$16,A3912-1,0)))</f>
        <v/>
      </c>
      <c r="E3916" s="35" t="str">
        <f ca="1">IF(C3916="","",OFFSET(Zdroj!BT$16,A3912-1,0))</f>
        <v/>
      </c>
      <c r="F3916" s="450"/>
      <c r="G3916" s="451"/>
    </row>
    <row r="3917" spans="1:7" x14ac:dyDescent="0.25">
      <c r="B3917" s="449"/>
      <c r="C3917" s="83" t="str">
        <f ca="1">IF(OFFSET(Zdroj!AN$16,A3912-1,0)=0,"",CONCATENATE("A",$A$2+5," - ",Zdroj!$AN$15))</f>
        <v/>
      </c>
      <c r="D3917" s="81" t="str">
        <f ca="1">IF(C3917="","",CONCATENATE(OFFSET(Zdroj!AN$16,A3912-1,0)," - ",OFFSET(Zdroj!BU$16,A3912-1,0)))</f>
        <v/>
      </c>
      <c r="E3917" s="35" t="str">
        <f ca="1">IF(C3917="","",OFFSET(Zdroj!BV$16,A3912-1,0))</f>
        <v/>
      </c>
      <c r="F3917" s="450"/>
      <c r="G3917" s="451"/>
    </row>
    <row r="3918" spans="1:7" x14ac:dyDescent="0.25">
      <c r="B3918" s="449"/>
      <c r="C3918" s="83" t="str">
        <f ca="1">IF(OFFSET(Zdroj!AO$16,A3912-1,0)=0,"",CONCATENATE("B",$A$2," - ",Zdroj!$AO$15))</f>
        <v/>
      </c>
      <c r="D3918" s="81" t="str">
        <f ca="1">IF(C3918="","",CONCATENATE(OFFSET(Zdroj!AO$16,A3912-1,0)))</f>
        <v/>
      </c>
      <c r="E3918" s="35" t="str">
        <f ca="1">IF(C3918="","",OFFSET(Zdroj!AP$16,A3912-1,0))</f>
        <v/>
      </c>
      <c r="F3918" s="450" t="str">
        <f t="shared" ref="F3918" ca="1" si="914">IF(SUM(E3918:E3926)=0,"",SUM(E3918:E3926))</f>
        <v/>
      </c>
      <c r="G3918" s="451"/>
    </row>
    <row r="3919" spans="1:7" x14ac:dyDescent="0.25">
      <c r="B3919" s="449"/>
      <c r="C3919" s="83" t="str">
        <f ca="1">IF(OFFSET(Zdroj!AQ$16,A3912-1,0)=0,"",CONCATENATE("B",$A$2+1," - ",Zdroj!$AQ$15))</f>
        <v/>
      </c>
      <c r="D3919" s="81" t="str">
        <f ca="1">IF(C3919="","",CONCATENATE(OFFSET(Zdroj!AQ$16,A3912-1,0)))</f>
        <v/>
      </c>
      <c r="E3919" s="35" t="str">
        <f ca="1">IF(C3919="","",OFFSET(Zdroj!AR$16,A3912-1,0))</f>
        <v/>
      </c>
      <c r="F3919" s="450"/>
      <c r="G3919" s="451"/>
    </row>
    <row r="3920" spans="1:7" x14ac:dyDescent="0.25">
      <c r="B3920" s="449"/>
      <c r="C3920" s="83" t="str">
        <f ca="1">IF(OFFSET(Zdroj!AS$16,A3912-1,0)=0,"",CONCATENATE("B",$A$2+2," - ",Zdroj!$AS$15))</f>
        <v/>
      </c>
      <c r="D3920" s="81" t="str">
        <f ca="1">IF(C3920="","",CONCATENATE(OFFSET(Zdroj!AS$16,A3912-1,0)))</f>
        <v/>
      </c>
      <c r="E3920" s="35" t="str">
        <f ca="1">IF(C3920="","",OFFSET(Zdroj!AT$16,A3912-1,0))</f>
        <v/>
      </c>
      <c r="F3920" s="450"/>
      <c r="G3920" s="451"/>
    </row>
    <row r="3921" spans="1:7" x14ac:dyDescent="0.25">
      <c r="B3921" s="449"/>
      <c r="C3921" s="83" t="str">
        <f ca="1">IF(OFFSET(Zdroj!AU$16,A3912-1,0)=0,"",CONCATENATE("B",$A$2+3," - ",Zdroj!$AU$15))</f>
        <v/>
      </c>
      <c r="D3921" s="81" t="str">
        <f ca="1">IF(C3921="","",CONCATENATE(OFFSET(Zdroj!AU$16,A3912-1,0)))</f>
        <v/>
      </c>
      <c r="E3921" s="35" t="str">
        <f ca="1">IF(C3921="","",OFFSET(Zdroj!AV$16,A3912-1,0))</f>
        <v/>
      </c>
      <c r="F3921" s="450"/>
      <c r="G3921" s="451"/>
    </row>
    <row r="3922" spans="1:7" x14ac:dyDescent="0.25">
      <c r="B3922" s="449"/>
      <c r="C3922" s="83" t="str">
        <f ca="1">IF(OFFSET(Zdroj!AW$16,A3912-1,0)=0,"",CONCATENATE("B",$A$2+4," - ",Zdroj!$AW$15))</f>
        <v/>
      </c>
      <c r="D3922" s="81" t="str">
        <f ca="1">IF(C3922="","",CONCATENATE(OFFSET(Zdroj!AW$16,A3912-1,0)))</f>
        <v/>
      </c>
      <c r="E3922" s="35" t="str">
        <f ca="1">IF(C3922="","",OFFSET(Zdroj!AX$16,A3912-1,0))</f>
        <v/>
      </c>
      <c r="F3922" s="450"/>
      <c r="G3922" s="451"/>
    </row>
    <row r="3923" spans="1:7" x14ac:dyDescent="0.25">
      <c r="B3923" s="449"/>
      <c r="C3923" s="83" t="str">
        <f ca="1">IF(OFFSET(Zdroj!AY$16,A3912-1,0)=0,"",CONCATENATE("B",$A$2+5," - ",Zdroj!$AY$15))</f>
        <v/>
      </c>
      <c r="D3923" s="81" t="str">
        <f ca="1">IF(C3923="","",CONCATENATE(OFFSET(Zdroj!AY$16,A3912-1,0)))</f>
        <v/>
      </c>
      <c r="E3923" s="35" t="str">
        <f ca="1">IF(C3923="","",OFFSET(Zdroj!AZ$16,A3912-1,0))</f>
        <v/>
      </c>
      <c r="F3923" s="450"/>
      <c r="G3923" s="451"/>
    </row>
    <row r="3924" spans="1:7" x14ac:dyDescent="0.25">
      <c r="B3924" s="449"/>
      <c r="C3924" s="83" t="str">
        <f ca="1">IF(OFFSET(Zdroj!BA$16,A3912-1,0)=0,"",CONCATENATE("B",$A$2+6," - ",Zdroj!$BA$15))</f>
        <v/>
      </c>
      <c r="D3924" s="81" t="str">
        <f ca="1">IF(C3924="","",CONCATENATE(OFFSET(Zdroj!BA$16,A3912-1,0)))</f>
        <v/>
      </c>
      <c r="E3924" s="35" t="str">
        <f ca="1">IF(C3924="","",OFFSET(Zdroj!BB$16,A3912-1,0))</f>
        <v/>
      </c>
      <c r="F3924" s="450"/>
      <c r="G3924" s="451"/>
    </row>
    <row r="3925" spans="1:7" x14ac:dyDescent="0.25">
      <c r="B3925" s="449"/>
      <c r="C3925" s="83" t="str">
        <f ca="1">IF(OFFSET(Zdroj!BC$16,A3912-1,0)=0,"",CONCATENATE("B",$A$2+7," - ",Zdroj!$BC$15))</f>
        <v/>
      </c>
      <c r="D3925" s="81" t="str">
        <f ca="1">IF(C3925="","",CONCATENATE(OFFSET(Zdroj!BC$16,A3912-1,0)))</f>
        <v/>
      </c>
      <c r="E3925" s="35" t="str">
        <f ca="1">IF(C3925="","",OFFSET(Zdroj!BD$16,A3912-1,0))</f>
        <v/>
      </c>
      <c r="F3925" s="450"/>
      <c r="G3925" s="451"/>
    </row>
    <row r="3926" spans="1:7" x14ac:dyDescent="0.25">
      <c r="B3926" s="449"/>
      <c r="C3926" s="83" t="str">
        <f ca="1">IF(OFFSET(Zdroj!BE$16,A3912-1,0)=0,"",CONCATENATE("B",$A$2+8," - ",Zdroj!$BE$15))</f>
        <v/>
      </c>
      <c r="D3926" s="81" t="str">
        <f ca="1">IF(C3926="","",CONCATENATE(OFFSET(Zdroj!BE$16,A3912-1,0)))</f>
        <v/>
      </c>
      <c r="E3926" s="35" t="str">
        <f ca="1">IF(C3926="","",OFFSET(Zdroj!BF$16,A3912-1,0))</f>
        <v/>
      </c>
      <c r="F3926" s="450"/>
      <c r="G3926" s="451"/>
    </row>
    <row r="3927" spans="1:7" x14ac:dyDescent="0.25">
      <c r="B3927" s="449"/>
      <c r="C3927" s="83" t="str">
        <f ca="1">IF(OFFSET(Zdroj!BG$16,A3912-1,0)=0,"",CONCATENATE("C",$A$2," - ",Zdroj!$BG$15))</f>
        <v/>
      </c>
      <c r="D3927" s="81" t="str">
        <f ca="1">IF(C3927="","",CONCATENATE(OFFSET(Zdroj!BG$16,A3912-1,0)))</f>
        <v/>
      </c>
      <c r="E3927" s="35" t="str">
        <f ca="1">IF(C3927="","",OFFSET(Zdroj!BH$16,A3912-1,0))</f>
        <v/>
      </c>
      <c r="F3927" s="450" t="str">
        <f t="shared" ref="F3927" ca="1" si="915">IF(SUM(E3927:E3928)=0,"",SUM(E3927:E3928))</f>
        <v/>
      </c>
      <c r="G3927" s="451"/>
    </row>
    <row r="3928" spans="1:7" x14ac:dyDescent="0.25">
      <c r="B3928" s="449"/>
      <c r="C3928" s="83" t="str">
        <f ca="1">IF(OFFSET(Zdroj!BI$16,A3912-1,0)=0,"",CONCATENATE("C",$A$2+1," - ",Zdroj!$BI$15))</f>
        <v/>
      </c>
      <c r="D3928" s="81" t="str">
        <f ca="1">IF(C3928="","",CONCATENATE(OFFSET(Zdroj!BI$16,A3912-1,0)))</f>
        <v/>
      </c>
      <c r="E3928" s="35" t="str">
        <f ca="1">IF(C3928="","",OFFSET(Zdroj!BJ$16,A3912-1,0))</f>
        <v/>
      </c>
      <c r="F3928" s="450"/>
      <c r="G3928" s="451"/>
    </row>
    <row r="3929" spans="1:7" x14ac:dyDescent="0.25">
      <c r="A3929">
        <f>SUM((ROW()+15)/17)</f>
        <v>232</v>
      </c>
      <c r="B3929" s="449" t="str">
        <f ca="1">IF(OFFSET(Zdroj!$B$16,A3929-1,0)&gt;0,CONCATENATE(A3929,"
","___ ","
",OFFSET(Zdroj!$B$16,A3929-1,0)),"")</f>
        <v/>
      </c>
      <c r="C3929" s="83" t="str">
        <f ca="1">IF(OFFSET(Zdroj!AI$16,A3929-1,0)=0,"",CONCATENATE("A",$A$2," - ",Zdroj!$AI$15))</f>
        <v/>
      </c>
      <c r="D3929" s="81" t="str">
        <f ca="1">IF(C3929="","",CONCATENATE(OFFSET(Zdroj!AI$16,A3929-1,0)," - ",OFFSET(Zdroj!BK$16,A3929-1,0)))</f>
        <v/>
      </c>
      <c r="E3929" s="35" t="str">
        <f ca="1">IF(C3929="","",OFFSET(Zdroj!BL$16,A3929-1,0))</f>
        <v/>
      </c>
      <c r="F3929" s="450" t="str">
        <f t="shared" ref="F3929" ca="1" si="916">IF(SUM(E3929:E3934)=0,"",SUM(E3929:E3934))</f>
        <v/>
      </c>
      <c r="G3929" s="451" t="str">
        <f t="shared" ref="G3929" ca="1" si="917">IF(SUM(E3929:E3945)=0,"",SUM(E3929:E3945))</f>
        <v/>
      </c>
    </row>
    <row r="3930" spans="1:7" x14ac:dyDescent="0.25">
      <c r="B3930" s="449"/>
      <c r="C3930" s="83" t="str">
        <f ca="1">IF(OFFSET(Zdroj!AJ$16,A3929-1,0)=0,"",CONCATENATE("A",$A$2+1," - ",Zdroj!$AJ$15))</f>
        <v/>
      </c>
      <c r="D3930" s="81" t="str">
        <f ca="1">IF(C3930="","",CONCATENATE(OFFSET(Zdroj!AJ$16,A3929-1,0)," - ",OFFSET(Zdroj!BM$16,A3929-1,0)))</f>
        <v/>
      </c>
      <c r="E3930" s="35" t="str">
        <f ca="1">IF(C3930="","",OFFSET(Zdroj!BN$16,A3929-1,0))</f>
        <v/>
      </c>
      <c r="F3930" s="450"/>
      <c r="G3930" s="451"/>
    </row>
    <row r="3931" spans="1:7" x14ac:dyDescent="0.25">
      <c r="B3931" s="449"/>
      <c r="C3931" s="83" t="str">
        <f ca="1">IF(OFFSET(Zdroj!AK$16,A3929-1,0)=0,"",CONCATENATE("A",$A$2+2," - ",Zdroj!$AK$15))</f>
        <v/>
      </c>
      <c r="D3931" s="81" t="str">
        <f ca="1">IF(C3931="","",CONCATENATE(OFFSET(Zdroj!AK$16,A3929-1,0)," - ",OFFSET(Zdroj!BO$16,A3929-1,0)))</f>
        <v/>
      </c>
      <c r="E3931" s="35" t="str">
        <f ca="1">IF(C3931="","",OFFSET(Zdroj!BP$16,A3929-1,0))</f>
        <v/>
      </c>
      <c r="F3931" s="450"/>
      <c r="G3931" s="451"/>
    </row>
    <row r="3932" spans="1:7" x14ac:dyDescent="0.25">
      <c r="B3932" s="449"/>
      <c r="C3932" s="83" t="str">
        <f ca="1">IF(OFFSET(Zdroj!AL$16,A3929-1,0)=0,"",CONCATENATE("A",$A$2+3," - ",Zdroj!$AL$15))</f>
        <v/>
      </c>
      <c r="D3932" s="81" t="str">
        <f ca="1">IF(C3932="","",CONCATENATE(OFFSET(Zdroj!AL$16,A3929-1,0)," - ",OFFSET(Zdroj!BQ$16,A3929-1,0)))</f>
        <v/>
      </c>
      <c r="E3932" s="35" t="str">
        <f ca="1">IF(C3932="","",OFFSET(Zdroj!BR$16,A3929-1,0))</f>
        <v/>
      </c>
      <c r="F3932" s="450"/>
      <c r="G3932" s="451"/>
    </row>
    <row r="3933" spans="1:7" x14ac:dyDescent="0.25">
      <c r="B3933" s="449"/>
      <c r="C3933" s="83" t="str">
        <f ca="1">IF(OFFSET(Zdroj!AM$16,A3929-1,0)=0,"",CONCATENATE("A",$A$2+4," - ",Zdroj!$AM$15))</f>
        <v/>
      </c>
      <c r="D3933" s="81" t="str">
        <f ca="1">IF(C3933="","",CONCATENATE(OFFSET(Zdroj!AM$16,A3929-1,0)," - ",OFFSET(Zdroj!BS$16,A3929-1,0)))</f>
        <v/>
      </c>
      <c r="E3933" s="35" t="str">
        <f ca="1">IF(C3933="","",OFFSET(Zdroj!BT$16,A3929-1,0))</f>
        <v/>
      </c>
      <c r="F3933" s="450"/>
      <c r="G3933" s="451"/>
    </row>
    <row r="3934" spans="1:7" x14ac:dyDescent="0.25">
      <c r="B3934" s="449"/>
      <c r="C3934" s="83" t="str">
        <f ca="1">IF(OFFSET(Zdroj!AN$16,A3929-1,0)=0,"",CONCATENATE("A",$A$2+5," - ",Zdroj!$AN$15))</f>
        <v/>
      </c>
      <c r="D3934" s="81" t="str">
        <f ca="1">IF(C3934="","",CONCATENATE(OFFSET(Zdroj!AN$16,A3929-1,0)," - ",OFFSET(Zdroj!BU$16,A3929-1,0)))</f>
        <v/>
      </c>
      <c r="E3934" s="35" t="str">
        <f ca="1">IF(C3934="","",OFFSET(Zdroj!BV$16,A3929-1,0))</f>
        <v/>
      </c>
      <c r="F3934" s="450"/>
      <c r="G3934" s="451"/>
    </row>
    <row r="3935" spans="1:7" x14ac:dyDescent="0.25">
      <c r="B3935" s="449"/>
      <c r="C3935" s="83" t="str">
        <f ca="1">IF(OFFSET(Zdroj!AO$16,A3929-1,0)=0,"",CONCATENATE("B",$A$2," - ",Zdroj!$AO$15))</f>
        <v/>
      </c>
      <c r="D3935" s="81" t="str">
        <f ca="1">IF(C3935="","",CONCATENATE(OFFSET(Zdroj!AO$16,A3929-1,0)))</f>
        <v/>
      </c>
      <c r="E3935" s="35" t="str">
        <f ca="1">IF(C3935="","",OFFSET(Zdroj!AP$16,A3929-1,0))</f>
        <v/>
      </c>
      <c r="F3935" s="450" t="str">
        <f t="shared" ref="F3935" ca="1" si="918">IF(SUM(E3935:E3943)=0,"",SUM(E3935:E3943))</f>
        <v/>
      </c>
      <c r="G3935" s="451"/>
    </row>
    <row r="3936" spans="1:7" x14ac:dyDescent="0.25">
      <c r="B3936" s="449"/>
      <c r="C3936" s="83" t="str">
        <f ca="1">IF(OFFSET(Zdroj!AQ$16,A3929-1,0)=0,"",CONCATENATE("B",$A$2+1," - ",Zdroj!$AQ$15))</f>
        <v/>
      </c>
      <c r="D3936" s="81" t="str">
        <f ca="1">IF(C3936="","",CONCATENATE(OFFSET(Zdroj!AQ$16,A3929-1,0)))</f>
        <v/>
      </c>
      <c r="E3936" s="35" t="str">
        <f ca="1">IF(C3936="","",OFFSET(Zdroj!AR$16,A3929-1,0))</f>
        <v/>
      </c>
      <c r="F3936" s="450"/>
      <c r="G3936" s="451"/>
    </row>
    <row r="3937" spans="1:7" x14ac:dyDescent="0.25">
      <c r="B3937" s="449"/>
      <c r="C3937" s="83" t="str">
        <f ca="1">IF(OFFSET(Zdroj!AS$16,A3929-1,0)=0,"",CONCATENATE("B",$A$2+2," - ",Zdroj!$AS$15))</f>
        <v/>
      </c>
      <c r="D3937" s="81" t="str">
        <f ca="1">IF(C3937="","",CONCATENATE(OFFSET(Zdroj!AS$16,A3929-1,0)))</f>
        <v/>
      </c>
      <c r="E3937" s="35" t="str">
        <f ca="1">IF(C3937="","",OFFSET(Zdroj!AT$16,A3929-1,0))</f>
        <v/>
      </c>
      <c r="F3937" s="450"/>
      <c r="G3937" s="451"/>
    </row>
    <row r="3938" spans="1:7" x14ac:dyDescent="0.25">
      <c r="B3938" s="449"/>
      <c r="C3938" s="83" t="str">
        <f ca="1">IF(OFFSET(Zdroj!AU$16,A3929-1,0)=0,"",CONCATENATE("B",$A$2+3," - ",Zdroj!$AU$15))</f>
        <v/>
      </c>
      <c r="D3938" s="81" t="str">
        <f ca="1">IF(C3938="","",CONCATENATE(OFFSET(Zdroj!AU$16,A3929-1,0)))</f>
        <v/>
      </c>
      <c r="E3938" s="35" t="str">
        <f ca="1">IF(C3938="","",OFFSET(Zdroj!AV$16,A3929-1,0))</f>
        <v/>
      </c>
      <c r="F3938" s="450"/>
      <c r="G3938" s="451"/>
    </row>
    <row r="3939" spans="1:7" x14ac:dyDescent="0.25">
      <c r="B3939" s="449"/>
      <c r="C3939" s="83" t="str">
        <f ca="1">IF(OFFSET(Zdroj!AW$16,A3929-1,0)=0,"",CONCATENATE("B",$A$2+4," - ",Zdroj!$AW$15))</f>
        <v/>
      </c>
      <c r="D3939" s="81" t="str">
        <f ca="1">IF(C3939="","",CONCATENATE(OFFSET(Zdroj!AW$16,A3929-1,0)))</f>
        <v/>
      </c>
      <c r="E3939" s="35" t="str">
        <f ca="1">IF(C3939="","",OFFSET(Zdroj!AX$16,A3929-1,0))</f>
        <v/>
      </c>
      <c r="F3939" s="450"/>
      <c r="G3939" s="451"/>
    </row>
    <row r="3940" spans="1:7" x14ac:dyDescent="0.25">
      <c r="B3940" s="449"/>
      <c r="C3940" s="83" t="str">
        <f ca="1">IF(OFFSET(Zdroj!AY$16,A3929-1,0)=0,"",CONCATENATE("B",$A$2+5," - ",Zdroj!$AY$15))</f>
        <v/>
      </c>
      <c r="D3940" s="81" t="str">
        <f ca="1">IF(C3940="","",CONCATENATE(OFFSET(Zdroj!AY$16,A3929-1,0)))</f>
        <v/>
      </c>
      <c r="E3940" s="35" t="str">
        <f ca="1">IF(C3940="","",OFFSET(Zdroj!AZ$16,A3929-1,0))</f>
        <v/>
      </c>
      <c r="F3940" s="450"/>
      <c r="G3940" s="451"/>
    </row>
    <row r="3941" spans="1:7" x14ac:dyDescent="0.25">
      <c r="B3941" s="449"/>
      <c r="C3941" s="83" t="str">
        <f ca="1">IF(OFFSET(Zdroj!BA$16,A3929-1,0)=0,"",CONCATENATE("B",$A$2+6," - ",Zdroj!$BA$15))</f>
        <v/>
      </c>
      <c r="D3941" s="81" t="str">
        <f ca="1">IF(C3941="","",CONCATENATE(OFFSET(Zdroj!BA$16,A3929-1,0)))</f>
        <v/>
      </c>
      <c r="E3941" s="35" t="str">
        <f ca="1">IF(C3941="","",OFFSET(Zdroj!BB$16,A3929-1,0))</f>
        <v/>
      </c>
      <c r="F3941" s="450"/>
      <c r="G3941" s="451"/>
    </row>
    <row r="3942" spans="1:7" x14ac:dyDescent="0.25">
      <c r="B3942" s="449"/>
      <c r="C3942" s="83" t="str">
        <f ca="1">IF(OFFSET(Zdroj!BC$16,A3929-1,0)=0,"",CONCATENATE("B",$A$2+7," - ",Zdroj!$BC$15))</f>
        <v/>
      </c>
      <c r="D3942" s="81" t="str">
        <f ca="1">IF(C3942="","",CONCATENATE(OFFSET(Zdroj!BC$16,A3929-1,0)))</f>
        <v/>
      </c>
      <c r="E3942" s="35" t="str">
        <f ca="1">IF(C3942="","",OFFSET(Zdroj!BD$16,A3929-1,0))</f>
        <v/>
      </c>
      <c r="F3942" s="450"/>
      <c r="G3942" s="451"/>
    </row>
    <row r="3943" spans="1:7" x14ac:dyDescent="0.25">
      <c r="B3943" s="449"/>
      <c r="C3943" s="83" t="str">
        <f ca="1">IF(OFFSET(Zdroj!BE$16,A3929-1,0)=0,"",CONCATENATE("B",$A$2+8," - ",Zdroj!$BE$15))</f>
        <v/>
      </c>
      <c r="D3943" s="81" t="str">
        <f ca="1">IF(C3943="","",CONCATENATE(OFFSET(Zdroj!BE$16,A3929-1,0)))</f>
        <v/>
      </c>
      <c r="E3943" s="35" t="str">
        <f ca="1">IF(C3943="","",OFFSET(Zdroj!BF$16,A3929-1,0))</f>
        <v/>
      </c>
      <c r="F3943" s="450"/>
      <c r="G3943" s="451"/>
    </row>
    <row r="3944" spans="1:7" x14ac:dyDescent="0.25">
      <c r="B3944" s="449"/>
      <c r="C3944" s="83" t="str">
        <f ca="1">IF(OFFSET(Zdroj!BG$16,A3929-1,0)=0,"",CONCATENATE("C",$A$2," - ",Zdroj!$BG$15))</f>
        <v/>
      </c>
      <c r="D3944" s="81" t="str">
        <f ca="1">IF(C3944="","",CONCATENATE(OFFSET(Zdroj!BG$16,A3929-1,0)))</f>
        <v/>
      </c>
      <c r="E3944" s="35" t="str">
        <f ca="1">IF(C3944="","",OFFSET(Zdroj!BH$16,A3929-1,0))</f>
        <v/>
      </c>
      <c r="F3944" s="450" t="str">
        <f t="shared" ref="F3944" ca="1" si="919">IF(SUM(E3944:E3945)=0,"",SUM(E3944:E3945))</f>
        <v/>
      </c>
      <c r="G3944" s="451"/>
    </row>
    <row r="3945" spans="1:7" x14ac:dyDescent="0.25">
      <c r="B3945" s="449"/>
      <c r="C3945" s="83" t="str">
        <f ca="1">IF(OFFSET(Zdroj!BI$16,A3929-1,0)=0,"",CONCATENATE("C",$A$2+1," - ",Zdroj!$BI$15))</f>
        <v/>
      </c>
      <c r="D3945" s="81" t="str">
        <f ca="1">IF(C3945="","",CONCATENATE(OFFSET(Zdroj!BI$16,A3929-1,0)))</f>
        <v/>
      </c>
      <c r="E3945" s="35" t="str">
        <f ca="1">IF(C3945="","",OFFSET(Zdroj!BJ$16,A3929-1,0))</f>
        <v/>
      </c>
      <c r="F3945" s="450"/>
      <c r="G3945" s="451"/>
    </row>
    <row r="3946" spans="1:7" x14ac:dyDescent="0.25">
      <c r="A3946">
        <f>SUM((ROW()+15)/17)</f>
        <v>233</v>
      </c>
      <c r="B3946" s="449" t="str">
        <f ca="1">IF(OFFSET(Zdroj!$B$16,A3946-1,0)&gt;0,CONCATENATE(A3946,"
","___ ","
",OFFSET(Zdroj!$B$16,A3946-1,0)),"")</f>
        <v/>
      </c>
      <c r="C3946" s="83" t="str">
        <f ca="1">IF(OFFSET(Zdroj!AI$16,A3946-1,0)=0,"",CONCATENATE("A",$A$2," - ",Zdroj!$AI$15))</f>
        <v/>
      </c>
      <c r="D3946" s="81" t="str">
        <f ca="1">IF(C3946="","",CONCATENATE(OFFSET(Zdroj!AI$16,A3946-1,0)," - ",OFFSET(Zdroj!BK$16,A3946-1,0)))</f>
        <v/>
      </c>
      <c r="E3946" s="35" t="str">
        <f ca="1">IF(C3946="","",OFFSET(Zdroj!BL$16,A3946-1,0))</f>
        <v/>
      </c>
      <c r="F3946" s="450" t="str">
        <f t="shared" ref="F3946" ca="1" si="920">IF(SUM(E3946:E3951)=0,"",SUM(E3946:E3951))</f>
        <v/>
      </c>
      <c r="G3946" s="451" t="str">
        <f t="shared" ref="G3946" ca="1" si="921">IF(SUM(E3946:E3962)=0,"",SUM(E3946:E3962))</f>
        <v/>
      </c>
    </row>
    <row r="3947" spans="1:7" x14ac:dyDescent="0.25">
      <c r="B3947" s="449"/>
      <c r="C3947" s="83" t="str">
        <f ca="1">IF(OFFSET(Zdroj!AJ$16,A3946-1,0)=0,"",CONCATENATE("A",$A$2+1," - ",Zdroj!$AJ$15))</f>
        <v/>
      </c>
      <c r="D3947" s="81" t="str">
        <f ca="1">IF(C3947="","",CONCATENATE(OFFSET(Zdroj!AJ$16,A3946-1,0)," - ",OFFSET(Zdroj!BM$16,A3946-1,0)))</f>
        <v/>
      </c>
      <c r="E3947" s="35" t="str">
        <f ca="1">IF(C3947="","",OFFSET(Zdroj!BN$16,A3946-1,0))</f>
        <v/>
      </c>
      <c r="F3947" s="450"/>
      <c r="G3947" s="451"/>
    </row>
    <row r="3948" spans="1:7" x14ac:dyDescent="0.25">
      <c r="B3948" s="449"/>
      <c r="C3948" s="83" t="str">
        <f ca="1">IF(OFFSET(Zdroj!AK$16,A3946-1,0)=0,"",CONCATENATE("A",$A$2+2," - ",Zdroj!$AK$15))</f>
        <v/>
      </c>
      <c r="D3948" s="81" t="str">
        <f ca="1">IF(C3948="","",CONCATENATE(OFFSET(Zdroj!AK$16,A3946-1,0)," - ",OFFSET(Zdroj!BO$16,A3946-1,0)))</f>
        <v/>
      </c>
      <c r="E3948" s="35" t="str">
        <f ca="1">IF(C3948="","",OFFSET(Zdroj!BP$16,A3946-1,0))</f>
        <v/>
      </c>
      <c r="F3948" s="450"/>
      <c r="G3948" s="451"/>
    </row>
    <row r="3949" spans="1:7" x14ac:dyDescent="0.25">
      <c r="B3949" s="449"/>
      <c r="C3949" s="83" t="str">
        <f ca="1">IF(OFFSET(Zdroj!AL$16,A3946-1,0)=0,"",CONCATENATE("A",$A$2+3," - ",Zdroj!$AL$15))</f>
        <v/>
      </c>
      <c r="D3949" s="81" t="str">
        <f ca="1">IF(C3949="","",CONCATENATE(OFFSET(Zdroj!AL$16,A3946-1,0)," - ",OFFSET(Zdroj!BQ$16,A3946-1,0)))</f>
        <v/>
      </c>
      <c r="E3949" s="35" t="str">
        <f ca="1">IF(C3949="","",OFFSET(Zdroj!BR$16,A3946-1,0))</f>
        <v/>
      </c>
      <c r="F3949" s="450"/>
      <c r="G3949" s="451"/>
    </row>
    <row r="3950" spans="1:7" x14ac:dyDescent="0.25">
      <c r="B3950" s="449"/>
      <c r="C3950" s="83" t="str">
        <f ca="1">IF(OFFSET(Zdroj!AM$16,A3946-1,0)=0,"",CONCATENATE("A",$A$2+4," - ",Zdroj!$AM$15))</f>
        <v/>
      </c>
      <c r="D3950" s="81" t="str">
        <f ca="1">IF(C3950="","",CONCATENATE(OFFSET(Zdroj!AM$16,A3946-1,0)," - ",OFFSET(Zdroj!BS$16,A3946-1,0)))</f>
        <v/>
      </c>
      <c r="E3950" s="35" t="str">
        <f ca="1">IF(C3950="","",OFFSET(Zdroj!BT$16,A3946-1,0))</f>
        <v/>
      </c>
      <c r="F3950" s="450"/>
      <c r="G3950" s="451"/>
    </row>
    <row r="3951" spans="1:7" x14ac:dyDescent="0.25">
      <c r="B3951" s="449"/>
      <c r="C3951" s="83" t="str">
        <f ca="1">IF(OFFSET(Zdroj!AN$16,A3946-1,0)=0,"",CONCATENATE("A",$A$2+5," - ",Zdroj!$AN$15))</f>
        <v/>
      </c>
      <c r="D3951" s="81" t="str">
        <f ca="1">IF(C3951="","",CONCATENATE(OFFSET(Zdroj!AN$16,A3946-1,0)," - ",OFFSET(Zdroj!BU$16,A3946-1,0)))</f>
        <v/>
      </c>
      <c r="E3951" s="35" t="str">
        <f ca="1">IF(C3951="","",OFFSET(Zdroj!BV$16,A3946-1,0))</f>
        <v/>
      </c>
      <c r="F3951" s="450"/>
      <c r="G3951" s="451"/>
    </row>
    <row r="3952" spans="1:7" x14ac:dyDescent="0.25">
      <c r="B3952" s="449"/>
      <c r="C3952" s="83" t="str">
        <f ca="1">IF(OFFSET(Zdroj!AO$16,A3946-1,0)=0,"",CONCATENATE("B",$A$2," - ",Zdroj!$AO$15))</f>
        <v/>
      </c>
      <c r="D3952" s="81" t="str">
        <f ca="1">IF(C3952="","",CONCATENATE(OFFSET(Zdroj!AO$16,A3946-1,0)))</f>
        <v/>
      </c>
      <c r="E3952" s="35" t="str">
        <f ca="1">IF(C3952="","",OFFSET(Zdroj!AP$16,A3946-1,0))</f>
        <v/>
      </c>
      <c r="F3952" s="450" t="str">
        <f t="shared" ref="F3952" ca="1" si="922">IF(SUM(E3952:E3960)=0,"",SUM(E3952:E3960))</f>
        <v/>
      </c>
      <c r="G3952" s="451"/>
    </row>
    <row r="3953" spans="1:7" x14ac:dyDescent="0.25">
      <c r="B3953" s="449"/>
      <c r="C3953" s="83" t="str">
        <f ca="1">IF(OFFSET(Zdroj!AQ$16,A3946-1,0)=0,"",CONCATENATE("B",$A$2+1," - ",Zdroj!$AQ$15))</f>
        <v/>
      </c>
      <c r="D3953" s="81" t="str">
        <f ca="1">IF(C3953="","",CONCATENATE(OFFSET(Zdroj!AQ$16,A3946-1,0)))</f>
        <v/>
      </c>
      <c r="E3953" s="35" t="str">
        <f ca="1">IF(C3953="","",OFFSET(Zdroj!AR$16,A3946-1,0))</f>
        <v/>
      </c>
      <c r="F3953" s="450"/>
      <c r="G3953" s="451"/>
    </row>
    <row r="3954" spans="1:7" x14ac:dyDescent="0.25">
      <c r="B3954" s="449"/>
      <c r="C3954" s="83" t="str">
        <f ca="1">IF(OFFSET(Zdroj!AS$16,A3946-1,0)=0,"",CONCATENATE("B",$A$2+2," - ",Zdroj!$AS$15))</f>
        <v/>
      </c>
      <c r="D3954" s="81" t="str">
        <f ca="1">IF(C3954="","",CONCATENATE(OFFSET(Zdroj!AS$16,A3946-1,0)))</f>
        <v/>
      </c>
      <c r="E3954" s="35" t="str">
        <f ca="1">IF(C3954="","",OFFSET(Zdroj!AT$16,A3946-1,0))</f>
        <v/>
      </c>
      <c r="F3954" s="450"/>
      <c r="G3954" s="451"/>
    </row>
    <row r="3955" spans="1:7" x14ac:dyDescent="0.25">
      <c r="B3955" s="449"/>
      <c r="C3955" s="83" t="str">
        <f ca="1">IF(OFFSET(Zdroj!AU$16,A3946-1,0)=0,"",CONCATENATE("B",$A$2+3," - ",Zdroj!$AU$15))</f>
        <v/>
      </c>
      <c r="D3955" s="81" t="str">
        <f ca="1">IF(C3955="","",CONCATENATE(OFFSET(Zdroj!AU$16,A3946-1,0)))</f>
        <v/>
      </c>
      <c r="E3955" s="35" t="str">
        <f ca="1">IF(C3955="","",OFFSET(Zdroj!AV$16,A3946-1,0))</f>
        <v/>
      </c>
      <c r="F3955" s="450"/>
      <c r="G3955" s="451"/>
    </row>
    <row r="3956" spans="1:7" x14ac:dyDescent="0.25">
      <c r="B3956" s="449"/>
      <c r="C3956" s="83" t="str">
        <f ca="1">IF(OFFSET(Zdroj!AW$16,A3946-1,0)=0,"",CONCATENATE("B",$A$2+4," - ",Zdroj!$AW$15))</f>
        <v/>
      </c>
      <c r="D3956" s="81" t="str">
        <f ca="1">IF(C3956="","",CONCATENATE(OFFSET(Zdroj!AW$16,A3946-1,0)))</f>
        <v/>
      </c>
      <c r="E3956" s="35" t="str">
        <f ca="1">IF(C3956="","",OFFSET(Zdroj!AX$16,A3946-1,0))</f>
        <v/>
      </c>
      <c r="F3956" s="450"/>
      <c r="G3956" s="451"/>
    </row>
    <row r="3957" spans="1:7" x14ac:dyDescent="0.25">
      <c r="B3957" s="449"/>
      <c r="C3957" s="83" t="str">
        <f ca="1">IF(OFFSET(Zdroj!AY$16,A3946-1,0)=0,"",CONCATENATE("B",$A$2+5," - ",Zdroj!$AY$15))</f>
        <v/>
      </c>
      <c r="D3957" s="81" t="str">
        <f ca="1">IF(C3957="","",CONCATENATE(OFFSET(Zdroj!AY$16,A3946-1,0)))</f>
        <v/>
      </c>
      <c r="E3957" s="35" t="str">
        <f ca="1">IF(C3957="","",OFFSET(Zdroj!AZ$16,A3946-1,0))</f>
        <v/>
      </c>
      <c r="F3957" s="450"/>
      <c r="G3957" s="451"/>
    </row>
    <row r="3958" spans="1:7" x14ac:dyDescent="0.25">
      <c r="B3958" s="449"/>
      <c r="C3958" s="83" t="str">
        <f ca="1">IF(OFFSET(Zdroj!BA$16,A3946-1,0)=0,"",CONCATENATE("B",$A$2+6," - ",Zdroj!$BA$15))</f>
        <v/>
      </c>
      <c r="D3958" s="81" t="str">
        <f ca="1">IF(C3958="","",CONCATENATE(OFFSET(Zdroj!BA$16,A3946-1,0)))</f>
        <v/>
      </c>
      <c r="E3958" s="35" t="str">
        <f ca="1">IF(C3958="","",OFFSET(Zdroj!BB$16,A3946-1,0))</f>
        <v/>
      </c>
      <c r="F3958" s="450"/>
      <c r="G3958" s="451"/>
    </row>
    <row r="3959" spans="1:7" x14ac:dyDescent="0.25">
      <c r="B3959" s="449"/>
      <c r="C3959" s="83" t="str">
        <f ca="1">IF(OFFSET(Zdroj!BC$16,A3946-1,0)=0,"",CONCATENATE("B",$A$2+7," - ",Zdroj!$BC$15))</f>
        <v/>
      </c>
      <c r="D3959" s="81" t="str">
        <f ca="1">IF(C3959="","",CONCATENATE(OFFSET(Zdroj!BC$16,A3946-1,0)))</f>
        <v/>
      </c>
      <c r="E3959" s="35" t="str">
        <f ca="1">IF(C3959="","",OFFSET(Zdroj!BD$16,A3946-1,0))</f>
        <v/>
      </c>
      <c r="F3959" s="450"/>
      <c r="G3959" s="451"/>
    </row>
    <row r="3960" spans="1:7" x14ac:dyDescent="0.25">
      <c r="B3960" s="449"/>
      <c r="C3960" s="83" t="str">
        <f ca="1">IF(OFFSET(Zdroj!BE$16,A3946-1,0)=0,"",CONCATENATE("B",$A$2+8," - ",Zdroj!$BE$15))</f>
        <v/>
      </c>
      <c r="D3960" s="81" t="str">
        <f ca="1">IF(C3960="","",CONCATENATE(OFFSET(Zdroj!BE$16,A3946-1,0)))</f>
        <v/>
      </c>
      <c r="E3960" s="35" t="str">
        <f ca="1">IF(C3960="","",OFFSET(Zdroj!BF$16,A3946-1,0))</f>
        <v/>
      </c>
      <c r="F3960" s="450"/>
      <c r="G3960" s="451"/>
    </row>
    <row r="3961" spans="1:7" x14ac:dyDescent="0.25">
      <c r="B3961" s="449"/>
      <c r="C3961" s="83" t="str">
        <f ca="1">IF(OFFSET(Zdroj!BG$16,A3946-1,0)=0,"",CONCATENATE("C",$A$2," - ",Zdroj!$BG$15))</f>
        <v/>
      </c>
      <c r="D3961" s="81" t="str">
        <f ca="1">IF(C3961="","",CONCATENATE(OFFSET(Zdroj!BG$16,A3946-1,0)))</f>
        <v/>
      </c>
      <c r="E3961" s="35" t="str">
        <f ca="1">IF(C3961="","",OFFSET(Zdroj!BH$16,A3946-1,0))</f>
        <v/>
      </c>
      <c r="F3961" s="450" t="str">
        <f t="shared" ref="F3961" ca="1" si="923">IF(SUM(E3961:E3962)=0,"",SUM(E3961:E3962))</f>
        <v/>
      </c>
      <c r="G3961" s="451"/>
    </row>
    <row r="3962" spans="1:7" x14ac:dyDescent="0.25">
      <c r="B3962" s="449"/>
      <c r="C3962" s="83" t="str">
        <f ca="1">IF(OFFSET(Zdroj!BI$16,A3946-1,0)=0,"",CONCATENATE("C",$A$2+1," - ",Zdroj!$BI$15))</f>
        <v/>
      </c>
      <c r="D3962" s="81" t="str">
        <f ca="1">IF(C3962="","",CONCATENATE(OFFSET(Zdroj!BI$16,A3946-1,0)))</f>
        <v/>
      </c>
      <c r="E3962" s="35" t="str">
        <f ca="1">IF(C3962="","",OFFSET(Zdroj!BJ$16,A3946-1,0))</f>
        <v/>
      </c>
      <c r="F3962" s="450"/>
      <c r="G3962" s="451"/>
    </row>
    <row r="3963" spans="1:7" x14ac:dyDescent="0.25">
      <c r="A3963">
        <f>SUM((ROW()+15)/17)</f>
        <v>234</v>
      </c>
      <c r="B3963" s="449" t="str">
        <f ca="1">IF(OFFSET(Zdroj!$B$16,A3963-1,0)&gt;0,CONCATENATE(A3963,"
","___ ","
",OFFSET(Zdroj!$B$16,A3963-1,0)),"")</f>
        <v/>
      </c>
      <c r="C3963" s="83" t="str">
        <f ca="1">IF(OFFSET(Zdroj!AI$16,A3963-1,0)=0,"",CONCATENATE("A",$A$2," - ",Zdroj!$AI$15))</f>
        <v/>
      </c>
      <c r="D3963" s="81" t="str">
        <f ca="1">IF(C3963="","",CONCATENATE(OFFSET(Zdroj!AI$16,A3963-1,0)," - ",OFFSET(Zdroj!BK$16,A3963-1,0)))</f>
        <v/>
      </c>
      <c r="E3963" s="35" t="str">
        <f ca="1">IF(C3963="","",OFFSET(Zdroj!BL$16,A3963-1,0))</f>
        <v/>
      </c>
      <c r="F3963" s="450" t="str">
        <f t="shared" ref="F3963" ca="1" si="924">IF(SUM(E3963:E3968)=0,"",SUM(E3963:E3968))</f>
        <v/>
      </c>
      <c r="G3963" s="451" t="str">
        <f t="shared" ref="G3963" ca="1" si="925">IF(SUM(E3963:E3979)=0,"",SUM(E3963:E3979))</f>
        <v/>
      </c>
    </row>
    <row r="3964" spans="1:7" x14ac:dyDescent="0.25">
      <c r="B3964" s="449"/>
      <c r="C3964" s="83" t="str">
        <f ca="1">IF(OFFSET(Zdroj!AJ$16,A3963-1,0)=0,"",CONCATENATE("A",$A$2+1," - ",Zdroj!$AJ$15))</f>
        <v/>
      </c>
      <c r="D3964" s="81" t="str">
        <f ca="1">IF(C3964="","",CONCATENATE(OFFSET(Zdroj!AJ$16,A3963-1,0)," - ",OFFSET(Zdroj!BM$16,A3963-1,0)))</f>
        <v/>
      </c>
      <c r="E3964" s="35" t="str">
        <f ca="1">IF(C3964="","",OFFSET(Zdroj!BN$16,A3963-1,0))</f>
        <v/>
      </c>
      <c r="F3964" s="450"/>
      <c r="G3964" s="451"/>
    </row>
    <row r="3965" spans="1:7" x14ac:dyDescent="0.25">
      <c r="B3965" s="449"/>
      <c r="C3965" s="83" t="str">
        <f ca="1">IF(OFFSET(Zdroj!AK$16,A3963-1,0)=0,"",CONCATENATE("A",$A$2+2," - ",Zdroj!$AK$15))</f>
        <v/>
      </c>
      <c r="D3965" s="81" t="str">
        <f ca="1">IF(C3965="","",CONCATENATE(OFFSET(Zdroj!AK$16,A3963-1,0)," - ",OFFSET(Zdroj!BO$16,A3963-1,0)))</f>
        <v/>
      </c>
      <c r="E3965" s="35" t="str">
        <f ca="1">IF(C3965="","",OFFSET(Zdroj!BP$16,A3963-1,0))</f>
        <v/>
      </c>
      <c r="F3965" s="450"/>
      <c r="G3965" s="451"/>
    </row>
    <row r="3966" spans="1:7" x14ac:dyDescent="0.25">
      <c r="B3966" s="449"/>
      <c r="C3966" s="83" t="str">
        <f ca="1">IF(OFFSET(Zdroj!AL$16,A3963-1,0)=0,"",CONCATENATE("A",$A$2+3," - ",Zdroj!$AL$15))</f>
        <v/>
      </c>
      <c r="D3966" s="81" t="str">
        <f ca="1">IF(C3966="","",CONCATENATE(OFFSET(Zdroj!AL$16,A3963-1,0)," - ",OFFSET(Zdroj!BQ$16,A3963-1,0)))</f>
        <v/>
      </c>
      <c r="E3966" s="35" t="str">
        <f ca="1">IF(C3966="","",OFFSET(Zdroj!BR$16,A3963-1,0))</f>
        <v/>
      </c>
      <c r="F3966" s="450"/>
      <c r="G3966" s="451"/>
    </row>
    <row r="3967" spans="1:7" x14ac:dyDescent="0.25">
      <c r="B3967" s="449"/>
      <c r="C3967" s="83" t="str">
        <f ca="1">IF(OFFSET(Zdroj!AM$16,A3963-1,0)=0,"",CONCATENATE("A",$A$2+4," - ",Zdroj!$AM$15))</f>
        <v/>
      </c>
      <c r="D3967" s="81" t="str">
        <f ca="1">IF(C3967="","",CONCATENATE(OFFSET(Zdroj!AM$16,A3963-1,0)," - ",OFFSET(Zdroj!BS$16,A3963-1,0)))</f>
        <v/>
      </c>
      <c r="E3967" s="35" t="str">
        <f ca="1">IF(C3967="","",OFFSET(Zdroj!BT$16,A3963-1,0))</f>
        <v/>
      </c>
      <c r="F3967" s="450"/>
      <c r="G3967" s="451"/>
    </row>
    <row r="3968" spans="1:7" x14ac:dyDescent="0.25">
      <c r="B3968" s="449"/>
      <c r="C3968" s="83" t="str">
        <f ca="1">IF(OFFSET(Zdroj!AN$16,A3963-1,0)=0,"",CONCATENATE("A",$A$2+5," - ",Zdroj!$AN$15))</f>
        <v/>
      </c>
      <c r="D3968" s="81" t="str">
        <f ca="1">IF(C3968="","",CONCATENATE(OFFSET(Zdroj!AN$16,A3963-1,0)," - ",OFFSET(Zdroj!BU$16,A3963-1,0)))</f>
        <v/>
      </c>
      <c r="E3968" s="35" t="str">
        <f ca="1">IF(C3968="","",OFFSET(Zdroj!BV$16,A3963-1,0))</f>
        <v/>
      </c>
      <c r="F3968" s="450"/>
      <c r="G3968" s="451"/>
    </row>
    <row r="3969" spans="1:7" x14ac:dyDescent="0.25">
      <c r="B3969" s="449"/>
      <c r="C3969" s="83" t="str">
        <f ca="1">IF(OFFSET(Zdroj!AO$16,A3963-1,0)=0,"",CONCATENATE("B",$A$2," - ",Zdroj!$AO$15))</f>
        <v/>
      </c>
      <c r="D3969" s="81" t="str">
        <f ca="1">IF(C3969="","",CONCATENATE(OFFSET(Zdroj!AO$16,A3963-1,0)))</f>
        <v/>
      </c>
      <c r="E3969" s="35" t="str">
        <f ca="1">IF(C3969="","",OFFSET(Zdroj!AP$16,A3963-1,0))</f>
        <v/>
      </c>
      <c r="F3969" s="450" t="str">
        <f t="shared" ref="F3969" ca="1" si="926">IF(SUM(E3969:E3977)=0,"",SUM(E3969:E3977))</f>
        <v/>
      </c>
      <c r="G3969" s="451"/>
    </row>
    <row r="3970" spans="1:7" x14ac:dyDescent="0.25">
      <c r="B3970" s="449"/>
      <c r="C3970" s="83" t="str">
        <f ca="1">IF(OFFSET(Zdroj!AQ$16,A3963-1,0)=0,"",CONCATENATE("B",$A$2+1," - ",Zdroj!$AQ$15))</f>
        <v/>
      </c>
      <c r="D3970" s="81" t="str">
        <f ca="1">IF(C3970="","",CONCATENATE(OFFSET(Zdroj!AQ$16,A3963-1,0)))</f>
        <v/>
      </c>
      <c r="E3970" s="35" t="str">
        <f ca="1">IF(C3970="","",OFFSET(Zdroj!AR$16,A3963-1,0))</f>
        <v/>
      </c>
      <c r="F3970" s="450"/>
      <c r="G3970" s="451"/>
    </row>
    <row r="3971" spans="1:7" x14ac:dyDescent="0.25">
      <c r="B3971" s="449"/>
      <c r="C3971" s="83" t="str">
        <f ca="1">IF(OFFSET(Zdroj!AS$16,A3963-1,0)=0,"",CONCATENATE("B",$A$2+2," - ",Zdroj!$AS$15))</f>
        <v/>
      </c>
      <c r="D3971" s="81" t="str">
        <f ca="1">IF(C3971="","",CONCATENATE(OFFSET(Zdroj!AS$16,A3963-1,0)))</f>
        <v/>
      </c>
      <c r="E3971" s="35" t="str">
        <f ca="1">IF(C3971="","",OFFSET(Zdroj!AT$16,A3963-1,0))</f>
        <v/>
      </c>
      <c r="F3971" s="450"/>
      <c r="G3971" s="451"/>
    </row>
    <row r="3972" spans="1:7" x14ac:dyDescent="0.25">
      <c r="B3972" s="449"/>
      <c r="C3972" s="83" t="str">
        <f ca="1">IF(OFFSET(Zdroj!AU$16,A3963-1,0)=0,"",CONCATENATE("B",$A$2+3," - ",Zdroj!$AU$15))</f>
        <v/>
      </c>
      <c r="D3972" s="81" t="str">
        <f ca="1">IF(C3972="","",CONCATENATE(OFFSET(Zdroj!AU$16,A3963-1,0)))</f>
        <v/>
      </c>
      <c r="E3972" s="35" t="str">
        <f ca="1">IF(C3972="","",OFFSET(Zdroj!AV$16,A3963-1,0))</f>
        <v/>
      </c>
      <c r="F3972" s="450"/>
      <c r="G3972" s="451"/>
    </row>
    <row r="3973" spans="1:7" x14ac:dyDescent="0.25">
      <c r="B3973" s="449"/>
      <c r="C3973" s="83" t="str">
        <f ca="1">IF(OFFSET(Zdroj!AW$16,A3963-1,0)=0,"",CONCATENATE("B",$A$2+4," - ",Zdroj!$AW$15))</f>
        <v/>
      </c>
      <c r="D3973" s="81" t="str">
        <f ca="1">IF(C3973="","",CONCATENATE(OFFSET(Zdroj!AW$16,A3963-1,0)))</f>
        <v/>
      </c>
      <c r="E3973" s="35" t="str">
        <f ca="1">IF(C3973="","",OFFSET(Zdroj!AX$16,A3963-1,0))</f>
        <v/>
      </c>
      <c r="F3973" s="450"/>
      <c r="G3973" s="451"/>
    </row>
    <row r="3974" spans="1:7" x14ac:dyDescent="0.25">
      <c r="B3974" s="449"/>
      <c r="C3974" s="83" t="str">
        <f ca="1">IF(OFFSET(Zdroj!AY$16,A3963-1,0)=0,"",CONCATENATE("B",$A$2+5," - ",Zdroj!$AY$15))</f>
        <v/>
      </c>
      <c r="D3974" s="81" t="str">
        <f ca="1">IF(C3974="","",CONCATENATE(OFFSET(Zdroj!AY$16,A3963-1,0)))</f>
        <v/>
      </c>
      <c r="E3974" s="35" t="str">
        <f ca="1">IF(C3974="","",OFFSET(Zdroj!AZ$16,A3963-1,0))</f>
        <v/>
      </c>
      <c r="F3974" s="450"/>
      <c r="G3974" s="451"/>
    </row>
    <row r="3975" spans="1:7" x14ac:dyDescent="0.25">
      <c r="B3975" s="449"/>
      <c r="C3975" s="83" t="str">
        <f ca="1">IF(OFFSET(Zdroj!BA$16,A3963-1,0)=0,"",CONCATENATE("B",$A$2+6," - ",Zdroj!$BA$15))</f>
        <v/>
      </c>
      <c r="D3975" s="81" t="str">
        <f ca="1">IF(C3975="","",CONCATENATE(OFFSET(Zdroj!BA$16,A3963-1,0)))</f>
        <v/>
      </c>
      <c r="E3975" s="35" t="str">
        <f ca="1">IF(C3975="","",OFFSET(Zdroj!BB$16,A3963-1,0))</f>
        <v/>
      </c>
      <c r="F3975" s="450"/>
      <c r="G3975" s="451"/>
    </row>
    <row r="3976" spans="1:7" x14ac:dyDescent="0.25">
      <c r="B3976" s="449"/>
      <c r="C3976" s="83" t="str">
        <f ca="1">IF(OFFSET(Zdroj!BC$16,A3963-1,0)=0,"",CONCATENATE("B",$A$2+7," - ",Zdroj!$BC$15))</f>
        <v/>
      </c>
      <c r="D3976" s="81" t="str">
        <f ca="1">IF(C3976="","",CONCATENATE(OFFSET(Zdroj!BC$16,A3963-1,0)))</f>
        <v/>
      </c>
      <c r="E3976" s="35" t="str">
        <f ca="1">IF(C3976="","",OFFSET(Zdroj!BD$16,A3963-1,0))</f>
        <v/>
      </c>
      <c r="F3976" s="450"/>
      <c r="G3976" s="451"/>
    </row>
    <row r="3977" spans="1:7" x14ac:dyDescent="0.25">
      <c r="B3977" s="449"/>
      <c r="C3977" s="83" t="str">
        <f ca="1">IF(OFFSET(Zdroj!BE$16,A3963-1,0)=0,"",CONCATENATE("B",$A$2+8," - ",Zdroj!$BE$15))</f>
        <v/>
      </c>
      <c r="D3977" s="81" t="str">
        <f ca="1">IF(C3977="","",CONCATENATE(OFFSET(Zdroj!BE$16,A3963-1,0)))</f>
        <v/>
      </c>
      <c r="E3977" s="35" t="str">
        <f ca="1">IF(C3977="","",OFFSET(Zdroj!BF$16,A3963-1,0))</f>
        <v/>
      </c>
      <c r="F3977" s="450"/>
      <c r="G3977" s="451"/>
    </row>
    <row r="3978" spans="1:7" x14ac:dyDescent="0.25">
      <c r="B3978" s="449"/>
      <c r="C3978" s="83" t="str">
        <f ca="1">IF(OFFSET(Zdroj!BG$16,A3963-1,0)=0,"",CONCATENATE("C",$A$2," - ",Zdroj!$BG$15))</f>
        <v/>
      </c>
      <c r="D3978" s="81" t="str">
        <f ca="1">IF(C3978="","",CONCATENATE(OFFSET(Zdroj!BG$16,A3963-1,0)))</f>
        <v/>
      </c>
      <c r="E3978" s="35" t="str">
        <f ca="1">IF(C3978="","",OFFSET(Zdroj!BH$16,A3963-1,0))</f>
        <v/>
      </c>
      <c r="F3978" s="450" t="str">
        <f t="shared" ref="F3978" ca="1" si="927">IF(SUM(E3978:E3979)=0,"",SUM(E3978:E3979))</f>
        <v/>
      </c>
      <c r="G3978" s="451"/>
    </row>
    <row r="3979" spans="1:7" x14ac:dyDescent="0.25">
      <c r="B3979" s="449"/>
      <c r="C3979" s="83" t="str">
        <f ca="1">IF(OFFSET(Zdroj!BI$16,A3963-1,0)=0,"",CONCATENATE("C",$A$2+1," - ",Zdroj!$BI$15))</f>
        <v/>
      </c>
      <c r="D3979" s="81" t="str">
        <f ca="1">IF(C3979="","",CONCATENATE(OFFSET(Zdroj!BI$16,A3963-1,0)))</f>
        <v/>
      </c>
      <c r="E3979" s="35" t="str">
        <f ca="1">IF(C3979="","",OFFSET(Zdroj!BJ$16,A3963-1,0))</f>
        <v/>
      </c>
      <c r="F3979" s="450"/>
      <c r="G3979" s="451"/>
    </row>
    <row r="3980" spans="1:7" x14ac:dyDescent="0.25">
      <c r="A3980">
        <f>SUM((ROW()+15)/17)</f>
        <v>235</v>
      </c>
      <c r="B3980" s="449" t="str">
        <f ca="1">IF(OFFSET(Zdroj!$B$16,A3980-1,0)&gt;0,CONCATENATE(A3980,"
","___ ","
",OFFSET(Zdroj!$B$16,A3980-1,0)),"")</f>
        <v/>
      </c>
      <c r="C3980" s="83" t="str">
        <f ca="1">IF(OFFSET(Zdroj!AI$16,A3980-1,0)=0,"",CONCATENATE("A",$A$2," - ",Zdroj!$AI$15))</f>
        <v/>
      </c>
      <c r="D3980" s="81" t="str">
        <f ca="1">IF(C3980="","",CONCATENATE(OFFSET(Zdroj!AI$16,A3980-1,0)," - ",OFFSET(Zdroj!BK$16,A3980-1,0)))</f>
        <v/>
      </c>
      <c r="E3980" s="35" t="str">
        <f ca="1">IF(C3980="","",OFFSET(Zdroj!BL$16,A3980-1,0))</f>
        <v/>
      </c>
      <c r="F3980" s="450" t="str">
        <f t="shared" ref="F3980" ca="1" si="928">IF(SUM(E3980:E3985)=0,"",SUM(E3980:E3985))</f>
        <v/>
      </c>
      <c r="G3980" s="451" t="str">
        <f t="shared" ref="G3980" ca="1" si="929">IF(SUM(E3980:E3996)=0,"",SUM(E3980:E3996))</f>
        <v/>
      </c>
    </row>
    <row r="3981" spans="1:7" x14ac:dyDescent="0.25">
      <c r="B3981" s="449"/>
      <c r="C3981" s="83" t="str">
        <f ca="1">IF(OFFSET(Zdroj!AJ$16,A3980-1,0)=0,"",CONCATENATE("A",$A$2+1," - ",Zdroj!$AJ$15))</f>
        <v/>
      </c>
      <c r="D3981" s="81" t="str">
        <f ca="1">IF(C3981="","",CONCATENATE(OFFSET(Zdroj!AJ$16,A3980-1,0)," - ",OFFSET(Zdroj!BM$16,A3980-1,0)))</f>
        <v/>
      </c>
      <c r="E3981" s="35" t="str">
        <f ca="1">IF(C3981="","",OFFSET(Zdroj!BN$16,A3980-1,0))</f>
        <v/>
      </c>
      <c r="F3981" s="450"/>
      <c r="G3981" s="451"/>
    </row>
    <row r="3982" spans="1:7" x14ac:dyDescent="0.25">
      <c r="B3982" s="449"/>
      <c r="C3982" s="83" t="str">
        <f ca="1">IF(OFFSET(Zdroj!AK$16,A3980-1,0)=0,"",CONCATENATE("A",$A$2+2," - ",Zdroj!$AK$15))</f>
        <v/>
      </c>
      <c r="D3982" s="81" t="str">
        <f ca="1">IF(C3982="","",CONCATENATE(OFFSET(Zdroj!AK$16,A3980-1,0)," - ",OFFSET(Zdroj!BO$16,A3980-1,0)))</f>
        <v/>
      </c>
      <c r="E3982" s="35" t="str">
        <f ca="1">IF(C3982="","",OFFSET(Zdroj!BP$16,A3980-1,0))</f>
        <v/>
      </c>
      <c r="F3982" s="450"/>
      <c r="G3982" s="451"/>
    </row>
    <row r="3983" spans="1:7" x14ac:dyDescent="0.25">
      <c r="B3983" s="449"/>
      <c r="C3983" s="83" t="str">
        <f ca="1">IF(OFFSET(Zdroj!AL$16,A3980-1,0)=0,"",CONCATENATE("A",$A$2+3," - ",Zdroj!$AL$15))</f>
        <v/>
      </c>
      <c r="D3983" s="81" t="str">
        <f ca="1">IF(C3983="","",CONCATENATE(OFFSET(Zdroj!AL$16,A3980-1,0)," - ",OFFSET(Zdroj!BQ$16,A3980-1,0)))</f>
        <v/>
      </c>
      <c r="E3983" s="35" t="str">
        <f ca="1">IF(C3983="","",OFFSET(Zdroj!BR$16,A3980-1,0))</f>
        <v/>
      </c>
      <c r="F3983" s="450"/>
      <c r="G3983" s="451"/>
    </row>
    <row r="3984" spans="1:7" x14ac:dyDescent="0.25">
      <c r="B3984" s="449"/>
      <c r="C3984" s="83" t="str">
        <f ca="1">IF(OFFSET(Zdroj!AM$16,A3980-1,0)=0,"",CONCATENATE("A",$A$2+4," - ",Zdroj!$AM$15))</f>
        <v/>
      </c>
      <c r="D3984" s="81" t="str">
        <f ca="1">IF(C3984="","",CONCATENATE(OFFSET(Zdroj!AM$16,A3980-1,0)," - ",OFFSET(Zdroj!BS$16,A3980-1,0)))</f>
        <v/>
      </c>
      <c r="E3984" s="35" t="str">
        <f ca="1">IF(C3984="","",OFFSET(Zdroj!BT$16,A3980-1,0))</f>
        <v/>
      </c>
      <c r="F3984" s="450"/>
      <c r="G3984" s="451"/>
    </row>
    <row r="3985" spans="1:7" x14ac:dyDescent="0.25">
      <c r="B3985" s="449"/>
      <c r="C3985" s="83" t="str">
        <f ca="1">IF(OFFSET(Zdroj!AN$16,A3980-1,0)=0,"",CONCATENATE("A",$A$2+5," - ",Zdroj!$AN$15))</f>
        <v/>
      </c>
      <c r="D3985" s="81" t="str">
        <f ca="1">IF(C3985="","",CONCATENATE(OFFSET(Zdroj!AN$16,A3980-1,0)," - ",OFFSET(Zdroj!BU$16,A3980-1,0)))</f>
        <v/>
      </c>
      <c r="E3985" s="35" t="str">
        <f ca="1">IF(C3985="","",OFFSET(Zdroj!BV$16,A3980-1,0))</f>
        <v/>
      </c>
      <c r="F3985" s="450"/>
      <c r="G3985" s="451"/>
    </row>
    <row r="3986" spans="1:7" x14ac:dyDescent="0.25">
      <c r="B3986" s="449"/>
      <c r="C3986" s="83" t="str">
        <f ca="1">IF(OFFSET(Zdroj!AO$16,A3980-1,0)=0,"",CONCATENATE("B",$A$2," - ",Zdroj!$AO$15))</f>
        <v/>
      </c>
      <c r="D3986" s="81" t="str">
        <f ca="1">IF(C3986="","",CONCATENATE(OFFSET(Zdroj!AO$16,A3980-1,0)))</f>
        <v/>
      </c>
      <c r="E3986" s="35" t="str">
        <f ca="1">IF(C3986="","",OFFSET(Zdroj!AP$16,A3980-1,0))</f>
        <v/>
      </c>
      <c r="F3986" s="450" t="str">
        <f t="shared" ref="F3986" ca="1" si="930">IF(SUM(E3986:E3994)=0,"",SUM(E3986:E3994))</f>
        <v/>
      </c>
      <c r="G3986" s="451"/>
    </row>
    <row r="3987" spans="1:7" x14ac:dyDescent="0.25">
      <c r="B3987" s="449"/>
      <c r="C3987" s="83" t="str">
        <f ca="1">IF(OFFSET(Zdroj!AQ$16,A3980-1,0)=0,"",CONCATENATE("B",$A$2+1," - ",Zdroj!$AQ$15))</f>
        <v/>
      </c>
      <c r="D3987" s="81" t="str">
        <f ca="1">IF(C3987="","",CONCATENATE(OFFSET(Zdroj!AQ$16,A3980-1,0)))</f>
        <v/>
      </c>
      <c r="E3987" s="35" t="str">
        <f ca="1">IF(C3987="","",OFFSET(Zdroj!AR$16,A3980-1,0))</f>
        <v/>
      </c>
      <c r="F3987" s="450"/>
      <c r="G3987" s="451"/>
    </row>
    <row r="3988" spans="1:7" x14ac:dyDescent="0.25">
      <c r="B3988" s="449"/>
      <c r="C3988" s="83" t="str">
        <f ca="1">IF(OFFSET(Zdroj!AS$16,A3980-1,0)=0,"",CONCATENATE("B",$A$2+2," - ",Zdroj!$AS$15))</f>
        <v/>
      </c>
      <c r="D3988" s="81" t="str">
        <f ca="1">IF(C3988="","",CONCATENATE(OFFSET(Zdroj!AS$16,A3980-1,0)))</f>
        <v/>
      </c>
      <c r="E3988" s="35" t="str">
        <f ca="1">IF(C3988="","",OFFSET(Zdroj!AT$16,A3980-1,0))</f>
        <v/>
      </c>
      <c r="F3988" s="450"/>
      <c r="G3988" s="451"/>
    </row>
    <row r="3989" spans="1:7" x14ac:dyDescent="0.25">
      <c r="B3989" s="449"/>
      <c r="C3989" s="83" t="str">
        <f ca="1">IF(OFFSET(Zdroj!AU$16,A3980-1,0)=0,"",CONCATENATE("B",$A$2+3," - ",Zdroj!$AU$15))</f>
        <v/>
      </c>
      <c r="D3989" s="81" t="str">
        <f ca="1">IF(C3989="","",CONCATENATE(OFFSET(Zdroj!AU$16,A3980-1,0)))</f>
        <v/>
      </c>
      <c r="E3989" s="35" t="str">
        <f ca="1">IF(C3989="","",OFFSET(Zdroj!AV$16,A3980-1,0))</f>
        <v/>
      </c>
      <c r="F3989" s="450"/>
      <c r="G3989" s="451"/>
    </row>
    <row r="3990" spans="1:7" x14ac:dyDescent="0.25">
      <c r="B3990" s="449"/>
      <c r="C3990" s="83" t="str">
        <f ca="1">IF(OFFSET(Zdroj!AW$16,A3980-1,0)=0,"",CONCATENATE("B",$A$2+4," - ",Zdroj!$AW$15))</f>
        <v/>
      </c>
      <c r="D3990" s="81" t="str">
        <f ca="1">IF(C3990="","",CONCATENATE(OFFSET(Zdroj!AW$16,A3980-1,0)))</f>
        <v/>
      </c>
      <c r="E3990" s="35" t="str">
        <f ca="1">IF(C3990="","",OFFSET(Zdroj!AX$16,A3980-1,0))</f>
        <v/>
      </c>
      <c r="F3990" s="450"/>
      <c r="G3990" s="451"/>
    </row>
    <row r="3991" spans="1:7" x14ac:dyDescent="0.25">
      <c r="B3991" s="449"/>
      <c r="C3991" s="83" t="str">
        <f ca="1">IF(OFFSET(Zdroj!AY$16,A3980-1,0)=0,"",CONCATENATE("B",$A$2+5," - ",Zdroj!$AY$15))</f>
        <v/>
      </c>
      <c r="D3991" s="81" t="str">
        <f ca="1">IF(C3991="","",CONCATENATE(OFFSET(Zdroj!AY$16,A3980-1,0)))</f>
        <v/>
      </c>
      <c r="E3991" s="35" t="str">
        <f ca="1">IF(C3991="","",OFFSET(Zdroj!AZ$16,A3980-1,0))</f>
        <v/>
      </c>
      <c r="F3991" s="450"/>
      <c r="G3991" s="451"/>
    </row>
    <row r="3992" spans="1:7" x14ac:dyDescent="0.25">
      <c r="B3992" s="449"/>
      <c r="C3992" s="83" t="str">
        <f ca="1">IF(OFFSET(Zdroj!BA$16,A3980-1,0)=0,"",CONCATENATE("B",$A$2+6," - ",Zdroj!$BA$15))</f>
        <v/>
      </c>
      <c r="D3992" s="81" t="str">
        <f ca="1">IF(C3992="","",CONCATENATE(OFFSET(Zdroj!BA$16,A3980-1,0)))</f>
        <v/>
      </c>
      <c r="E3992" s="35" t="str">
        <f ca="1">IF(C3992="","",OFFSET(Zdroj!BB$16,A3980-1,0))</f>
        <v/>
      </c>
      <c r="F3992" s="450"/>
      <c r="G3992" s="451"/>
    </row>
    <row r="3993" spans="1:7" x14ac:dyDescent="0.25">
      <c r="B3993" s="449"/>
      <c r="C3993" s="83" t="str">
        <f ca="1">IF(OFFSET(Zdroj!BC$16,A3980-1,0)=0,"",CONCATENATE("B",$A$2+7," - ",Zdroj!$BC$15))</f>
        <v/>
      </c>
      <c r="D3993" s="81" t="str">
        <f ca="1">IF(C3993="","",CONCATENATE(OFFSET(Zdroj!BC$16,A3980-1,0)))</f>
        <v/>
      </c>
      <c r="E3993" s="35" t="str">
        <f ca="1">IF(C3993="","",OFFSET(Zdroj!BD$16,A3980-1,0))</f>
        <v/>
      </c>
      <c r="F3993" s="450"/>
      <c r="G3993" s="451"/>
    </row>
    <row r="3994" spans="1:7" x14ac:dyDescent="0.25">
      <c r="B3994" s="449"/>
      <c r="C3994" s="83" t="str">
        <f ca="1">IF(OFFSET(Zdroj!BE$16,A3980-1,0)=0,"",CONCATENATE("B",$A$2+8," - ",Zdroj!$BE$15))</f>
        <v/>
      </c>
      <c r="D3994" s="81" t="str">
        <f ca="1">IF(C3994="","",CONCATENATE(OFFSET(Zdroj!BE$16,A3980-1,0)))</f>
        <v/>
      </c>
      <c r="E3994" s="35" t="str">
        <f ca="1">IF(C3994="","",OFFSET(Zdroj!BF$16,A3980-1,0))</f>
        <v/>
      </c>
      <c r="F3994" s="450"/>
      <c r="G3994" s="451"/>
    </row>
    <row r="3995" spans="1:7" x14ac:dyDescent="0.25">
      <c r="B3995" s="449"/>
      <c r="C3995" s="83" t="str">
        <f ca="1">IF(OFFSET(Zdroj!BG$16,A3980-1,0)=0,"",CONCATENATE("C",$A$2," - ",Zdroj!$BG$15))</f>
        <v/>
      </c>
      <c r="D3995" s="81" t="str">
        <f ca="1">IF(C3995="","",CONCATENATE(OFFSET(Zdroj!BG$16,A3980-1,0)))</f>
        <v/>
      </c>
      <c r="E3995" s="35" t="str">
        <f ca="1">IF(C3995="","",OFFSET(Zdroj!BH$16,A3980-1,0))</f>
        <v/>
      </c>
      <c r="F3995" s="450" t="str">
        <f t="shared" ref="F3995" ca="1" si="931">IF(SUM(E3995:E3996)=0,"",SUM(E3995:E3996))</f>
        <v/>
      </c>
      <c r="G3995" s="451"/>
    </row>
    <row r="3996" spans="1:7" x14ac:dyDescent="0.25">
      <c r="B3996" s="449"/>
      <c r="C3996" s="83" t="str">
        <f ca="1">IF(OFFSET(Zdroj!BI$16,A3980-1,0)=0,"",CONCATENATE("C",$A$2+1," - ",Zdroj!$BI$15))</f>
        <v/>
      </c>
      <c r="D3996" s="81" t="str">
        <f ca="1">IF(C3996="","",CONCATENATE(OFFSET(Zdroj!BI$16,A3980-1,0)))</f>
        <v/>
      </c>
      <c r="E3996" s="35" t="str">
        <f ca="1">IF(C3996="","",OFFSET(Zdroj!BJ$16,A3980-1,0))</f>
        <v/>
      </c>
      <c r="F3996" s="450"/>
      <c r="G3996" s="451"/>
    </row>
    <row r="3997" spans="1:7" x14ac:dyDescent="0.25">
      <c r="A3997">
        <f>SUM((ROW()+15)/17)</f>
        <v>236</v>
      </c>
      <c r="B3997" s="449" t="str">
        <f ca="1">IF(OFFSET(Zdroj!$B$16,A3997-1,0)&gt;0,CONCATENATE(A3997,"
","___ ","
",OFFSET(Zdroj!$B$16,A3997-1,0)),"")</f>
        <v/>
      </c>
      <c r="C3997" s="83" t="str">
        <f ca="1">IF(OFFSET(Zdroj!AI$16,A3997-1,0)=0,"",CONCATENATE("A",$A$2," - ",Zdroj!$AI$15))</f>
        <v/>
      </c>
      <c r="D3997" s="81" t="str">
        <f ca="1">IF(C3997="","",CONCATENATE(OFFSET(Zdroj!AI$16,A3997-1,0)," - ",OFFSET(Zdroj!BK$16,A3997-1,0)))</f>
        <v/>
      </c>
      <c r="E3997" s="35" t="str">
        <f ca="1">IF(C3997="","",OFFSET(Zdroj!BL$16,A3997-1,0))</f>
        <v/>
      </c>
      <c r="F3997" s="450" t="str">
        <f t="shared" ref="F3997" ca="1" si="932">IF(SUM(E3997:E4002)=0,"",SUM(E3997:E4002))</f>
        <v/>
      </c>
      <c r="G3997" s="451" t="str">
        <f t="shared" ref="G3997" ca="1" si="933">IF(SUM(E3997:E4013)=0,"",SUM(E3997:E4013))</f>
        <v/>
      </c>
    </row>
    <row r="3998" spans="1:7" x14ac:dyDescent="0.25">
      <c r="B3998" s="449"/>
      <c r="C3998" s="83" t="str">
        <f ca="1">IF(OFFSET(Zdroj!AJ$16,A3997-1,0)=0,"",CONCATENATE("A",$A$2+1," - ",Zdroj!$AJ$15))</f>
        <v/>
      </c>
      <c r="D3998" s="81" t="str">
        <f ca="1">IF(C3998="","",CONCATENATE(OFFSET(Zdroj!AJ$16,A3997-1,0)," - ",OFFSET(Zdroj!BM$16,A3997-1,0)))</f>
        <v/>
      </c>
      <c r="E3998" s="35" t="str">
        <f ca="1">IF(C3998="","",OFFSET(Zdroj!BN$16,A3997-1,0))</f>
        <v/>
      </c>
      <c r="F3998" s="450"/>
      <c r="G3998" s="451"/>
    </row>
    <row r="3999" spans="1:7" x14ac:dyDescent="0.25">
      <c r="B3999" s="449"/>
      <c r="C3999" s="83" t="str">
        <f ca="1">IF(OFFSET(Zdroj!AK$16,A3997-1,0)=0,"",CONCATENATE("A",$A$2+2," - ",Zdroj!$AK$15))</f>
        <v/>
      </c>
      <c r="D3999" s="81" t="str">
        <f ca="1">IF(C3999="","",CONCATENATE(OFFSET(Zdroj!AK$16,A3997-1,0)," - ",OFFSET(Zdroj!BO$16,A3997-1,0)))</f>
        <v/>
      </c>
      <c r="E3999" s="35" t="str">
        <f ca="1">IF(C3999="","",OFFSET(Zdroj!BP$16,A3997-1,0))</f>
        <v/>
      </c>
      <c r="F3999" s="450"/>
      <c r="G3999" s="451"/>
    </row>
    <row r="4000" spans="1:7" x14ac:dyDescent="0.25">
      <c r="B4000" s="449"/>
      <c r="C4000" s="83" t="str">
        <f ca="1">IF(OFFSET(Zdroj!AL$16,A3997-1,0)=0,"",CONCATENATE("A",$A$2+3," - ",Zdroj!$AL$15))</f>
        <v/>
      </c>
      <c r="D4000" s="81" t="str">
        <f ca="1">IF(C4000="","",CONCATENATE(OFFSET(Zdroj!AL$16,A3997-1,0)," - ",OFFSET(Zdroj!BQ$16,A3997-1,0)))</f>
        <v/>
      </c>
      <c r="E4000" s="35" t="str">
        <f ca="1">IF(C4000="","",OFFSET(Zdroj!BR$16,A3997-1,0))</f>
        <v/>
      </c>
      <c r="F4000" s="450"/>
      <c r="G4000" s="451"/>
    </row>
    <row r="4001" spans="1:7" x14ac:dyDescent="0.25">
      <c r="B4001" s="449"/>
      <c r="C4001" s="83" t="str">
        <f ca="1">IF(OFFSET(Zdroj!AM$16,A3997-1,0)=0,"",CONCATENATE("A",$A$2+4," - ",Zdroj!$AM$15))</f>
        <v/>
      </c>
      <c r="D4001" s="81" t="str">
        <f ca="1">IF(C4001="","",CONCATENATE(OFFSET(Zdroj!AM$16,A3997-1,0)," - ",OFFSET(Zdroj!BS$16,A3997-1,0)))</f>
        <v/>
      </c>
      <c r="E4001" s="35" t="str">
        <f ca="1">IF(C4001="","",OFFSET(Zdroj!BT$16,A3997-1,0))</f>
        <v/>
      </c>
      <c r="F4001" s="450"/>
      <c r="G4001" s="451"/>
    </row>
    <row r="4002" spans="1:7" x14ac:dyDescent="0.25">
      <c r="B4002" s="449"/>
      <c r="C4002" s="83" t="str">
        <f ca="1">IF(OFFSET(Zdroj!AN$16,A3997-1,0)=0,"",CONCATENATE("A",$A$2+5," - ",Zdroj!$AN$15))</f>
        <v/>
      </c>
      <c r="D4002" s="81" t="str">
        <f ca="1">IF(C4002="","",CONCATENATE(OFFSET(Zdroj!AN$16,A3997-1,0)," - ",OFFSET(Zdroj!BU$16,A3997-1,0)))</f>
        <v/>
      </c>
      <c r="E4002" s="35" t="str">
        <f ca="1">IF(C4002="","",OFFSET(Zdroj!BV$16,A3997-1,0))</f>
        <v/>
      </c>
      <c r="F4002" s="450"/>
      <c r="G4002" s="451"/>
    </row>
    <row r="4003" spans="1:7" x14ac:dyDescent="0.25">
      <c r="B4003" s="449"/>
      <c r="C4003" s="83" t="str">
        <f ca="1">IF(OFFSET(Zdroj!AO$16,A3997-1,0)=0,"",CONCATENATE("B",$A$2," - ",Zdroj!$AO$15))</f>
        <v/>
      </c>
      <c r="D4003" s="81" t="str">
        <f ca="1">IF(C4003="","",CONCATENATE(OFFSET(Zdroj!AO$16,A3997-1,0)))</f>
        <v/>
      </c>
      <c r="E4003" s="35" t="str">
        <f ca="1">IF(C4003="","",OFFSET(Zdroj!AP$16,A3997-1,0))</f>
        <v/>
      </c>
      <c r="F4003" s="450" t="str">
        <f t="shared" ref="F4003" ca="1" si="934">IF(SUM(E4003:E4011)=0,"",SUM(E4003:E4011))</f>
        <v/>
      </c>
      <c r="G4003" s="451"/>
    </row>
    <row r="4004" spans="1:7" x14ac:dyDescent="0.25">
      <c r="B4004" s="449"/>
      <c r="C4004" s="83" t="str">
        <f ca="1">IF(OFFSET(Zdroj!AQ$16,A3997-1,0)=0,"",CONCATENATE("B",$A$2+1," - ",Zdroj!$AQ$15))</f>
        <v/>
      </c>
      <c r="D4004" s="81" t="str">
        <f ca="1">IF(C4004="","",CONCATENATE(OFFSET(Zdroj!AQ$16,A3997-1,0)))</f>
        <v/>
      </c>
      <c r="E4004" s="35" t="str">
        <f ca="1">IF(C4004="","",OFFSET(Zdroj!AR$16,A3997-1,0))</f>
        <v/>
      </c>
      <c r="F4004" s="450"/>
      <c r="G4004" s="451"/>
    </row>
    <row r="4005" spans="1:7" x14ac:dyDescent="0.25">
      <c r="B4005" s="449"/>
      <c r="C4005" s="83" t="str">
        <f ca="1">IF(OFFSET(Zdroj!AS$16,A3997-1,0)=0,"",CONCATENATE("B",$A$2+2," - ",Zdroj!$AS$15))</f>
        <v/>
      </c>
      <c r="D4005" s="81" t="str">
        <f ca="1">IF(C4005="","",CONCATENATE(OFFSET(Zdroj!AS$16,A3997-1,0)))</f>
        <v/>
      </c>
      <c r="E4005" s="35" t="str">
        <f ca="1">IF(C4005="","",OFFSET(Zdroj!AT$16,A3997-1,0))</f>
        <v/>
      </c>
      <c r="F4005" s="450"/>
      <c r="G4005" s="451"/>
    </row>
    <row r="4006" spans="1:7" x14ac:dyDescent="0.25">
      <c r="B4006" s="449"/>
      <c r="C4006" s="83" t="str">
        <f ca="1">IF(OFFSET(Zdroj!AU$16,A3997-1,0)=0,"",CONCATENATE("B",$A$2+3," - ",Zdroj!$AU$15))</f>
        <v/>
      </c>
      <c r="D4006" s="81" t="str">
        <f ca="1">IF(C4006="","",CONCATENATE(OFFSET(Zdroj!AU$16,A3997-1,0)))</f>
        <v/>
      </c>
      <c r="E4006" s="35" t="str">
        <f ca="1">IF(C4006="","",OFFSET(Zdroj!AV$16,A3997-1,0))</f>
        <v/>
      </c>
      <c r="F4006" s="450"/>
      <c r="G4006" s="451"/>
    </row>
    <row r="4007" spans="1:7" x14ac:dyDescent="0.25">
      <c r="B4007" s="449"/>
      <c r="C4007" s="83" t="str">
        <f ca="1">IF(OFFSET(Zdroj!AW$16,A3997-1,0)=0,"",CONCATENATE("B",$A$2+4," - ",Zdroj!$AW$15))</f>
        <v/>
      </c>
      <c r="D4007" s="81" t="str">
        <f ca="1">IF(C4007="","",CONCATENATE(OFFSET(Zdroj!AW$16,A3997-1,0)))</f>
        <v/>
      </c>
      <c r="E4007" s="35" t="str">
        <f ca="1">IF(C4007="","",OFFSET(Zdroj!AX$16,A3997-1,0))</f>
        <v/>
      </c>
      <c r="F4007" s="450"/>
      <c r="G4007" s="451"/>
    </row>
    <row r="4008" spans="1:7" x14ac:dyDescent="0.25">
      <c r="B4008" s="449"/>
      <c r="C4008" s="83" t="str">
        <f ca="1">IF(OFFSET(Zdroj!AY$16,A3997-1,0)=0,"",CONCATENATE("B",$A$2+5," - ",Zdroj!$AY$15))</f>
        <v/>
      </c>
      <c r="D4008" s="81" t="str">
        <f ca="1">IF(C4008="","",CONCATENATE(OFFSET(Zdroj!AY$16,A3997-1,0)))</f>
        <v/>
      </c>
      <c r="E4008" s="35" t="str">
        <f ca="1">IF(C4008="","",OFFSET(Zdroj!AZ$16,A3997-1,0))</f>
        <v/>
      </c>
      <c r="F4008" s="450"/>
      <c r="G4008" s="451"/>
    </row>
    <row r="4009" spans="1:7" x14ac:dyDescent="0.25">
      <c r="B4009" s="449"/>
      <c r="C4009" s="83" t="str">
        <f ca="1">IF(OFFSET(Zdroj!BA$16,A3997-1,0)=0,"",CONCATENATE("B",$A$2+6," - ",Zdroj!$BA$15))</f>
        <v/>
      </c>
      <c r="D4009" s="81" t="str">
        <f ca="1">IF(C4009="","",CONCATENATE(OFFSET(Zdroj!BA$16,A3997-1,0)))</f>
        <v/>
      </c>
      <c r="E4009" s="35" t="str">
        <f ca="1">IF(C4009="","",OFFSET(Zdroj!BB$16,A3997-1,0))</f>
        <v/>
      </c>
      <c r="F4009" s="450"/>
      <c r="G4009" s="451"/>
    </row>
    <row r="4010" spans="1:7" x14ac:dyDescent="0.25">
      <c r="B4010" s="449"/>
      <c r="C4010" s="83" t="str">
        <f ca="1">IF(OFFSET(Zdroj!BC$16,A3997-1,0)=0,"",CONCATENATE("B",$A$2+7," - ",Zdroj!$BC$15))</f>
        <v/>
      </c>
      <c r="D4010" s="81" t="str">
        <f ca="1">IF(C4010="","",CONCATENATE(OFFSET(Zdroj!BC$16,A3997-1,0)))</f>
        <v/>
      </c>
      <c r="E4010" s="35" t="str">
        <f ca="1">IF(C4010="","",OFFSET(Zdroj!BD$16,A3997-1,0))</f>
        <v/>
      </c>
      <c r="F4010" s="450"/>
      <c r="G4010" s="451"/>
    </row>
    <row r="4011" spans="1:7" x14ac:dyDescent="0.25">
      <c r="B4011" s="449"/>
      <c r="C4011" s="83" t="str">
        <f ca="1">IF(OFFSET(Zdroj!BE$16,A3997-1,0)=0,"",CONCATENATE("B",$A$2+8," - ",Zdroj!$BE$15))</f>
        <v/>
      </c>
      <c r="D4011" s="81" t="str">
        <f ca="1">IF(C4011="","",CONCATENATE(OFFSET(Zdroj!BE$16,A3997-1,0)))</f>
        <v/>
      </c>
      <c r="E4011" s="35" t="str">
        <f ca="1">IF(C4011="","",OFFSET(Zdroj!BF$16,A3997-1,0))</f>
        <v/>
      </c>
      <c r="F4011" s="450"/>
      <c r="G4011" s="451"/>
    </row>
    <row r="4012" spans="1:7" x14ac:dyDescent="0.25">
      <c r="B4012" s="449"/>
      <c r="C4012" s="83" t="str">
        <f ca="1">IF(OFFSET(Zdroj!BG$16,A3997-1,0)=0,"",CONCATENATE("C",$A$2," - ",Zdroj!$BG$15))</f>
        <v/>
      </c>
      <c r="D4012" s="81" t="str">
        <f ca="1">IF(C4012="","",CONCATENATE(OFFSET(Zdroj!BG$16,A3997-1,0)))</f>
        <v/>
      </c>
      <c r="E4012" s="35" t="str">
        <f ca="1">IF(C4012="","",OFFSET(Zdroj!BH$16,A3997-1,0))</f>
        <v/>
      </c>
      <c r="F4012" s="450" t="str">
        <f t="shared" ref="F4012" ca="1" si="935">IF(SUM(E4012:E4013)=0,"",SUM(E4012:E4013))</f>
        <v/>
      </c>
      <c r="G4012" s="451"/>
    </row>
    <row r="4013" spans="1:7" x14ac:dyDescent="0.25">
      <c r="B4013" s="449"/>
      <c r="C4013" s="83" t="str">
        <f ca="1">IF(OFFSET(Zdroj!BI$16,A3997-1,0)=0,"",CONCATENATE("C",$A$2+1," - ",Zdroj!$BI$15))</f>
        <v/>
      </c>
      <c r="D4013" s="81" t="str">
        <f ca="1">IF(C4013="","",CONCATENATE(OFFSET(Zdroj!BI$16,A3997-1,0)))</f>
        <v/>
      </c>
      <c r="E4013" s="35" t="str">
        <f ca="1">IF(C4013="","",OFFSET(Zdroj!BJ$16,A3997-1,0))</f>
        <v/>
      </c>
      <c r="F4013" s="450"/>
      <c r="G4013" s="451"/>
    </row>
    <row r="4014" spans="1:7" x14ac:dyDescent="0.25">
      <c r="A4014">
        <f>SUM((ROW()+15)/17)</f>
        <v>237</v>
      </c>
      <c r="B4014" s="449" t="str">
        <f ca="1">IF(OFFSET(Zdroj!$B$16,A4014-1,0)&gt;0,CONCATENATE(A4014,"
","___ ","
",OFFSET(Zdroj!$B$16,A4014-1,0)),"")</f>
        <v/>
      </c>
      <c r="C4014" s="83" t="str">
        <f ca="1">IF(OFFSET(Zdroj!AI$16,A4014-1,0)=0,"",CONCATENATE("A",$A$2," - ",Zdroj!$AI$15))</f>
        <v/>
      </c>
      <c r="D4014" s="81" t="str">
        <f ca="1">IF(C4014="","",CONCATENATE(OFFSET(Zdroj!AI$16,A4014-1,0)," - ",OFFSET(Zdroj!BK$16,A4014-1,0)))</f>
        <v/>
      </c>
      <c r="E4014" s="35" t="str">
        <f ca="1">IF(C4014="","",OFFSET(Zdroj!BL$16,A4014-1,0))</f>
        <v/>
      </c>
      <c r="F4014" s="450" t="str">
        <f t="shared" ref="F4014" ca="1" si="936">IF(SUM(E4014:E4019)=0,"",SUM(E4014:E4019))</f>
        <v/>
      </c>
      <c r="G4014" s="451" t="str">
        <f t="shared" ref="G4014" ca="1" si="937">IF(SUM(E4014:E4030)=0,"",SUM(E4014:E4030))</f>
        <v/>
      </c>
    </row>
    <row r="4015" spans="1:7" x14ac:dyDescent="0.25">
      <c r="B4015" s="449"/>
      <c r="C4015" s="83" t="str">
        <f ca="1">IF(OFFSET(Zdroj!AJ$16,A4014-1,0)=0,"",CONCATENATE("A",$A$2+1," - ",Zdroj!$AJ$15))</f>
        <v/>
      </c>
      <c r="D4015" s="81" t="str">
        <f ca="1">IF(C4015="","",CONCATENATE(OFFSET(Zdroj!AJ$16,A4014-1,0)," - ",OFFSET(Zdroj!BM$16,A4014-1,0)))</f>
        <v/>
      </c>
      <c r="E4015" s="35" t="str">
        <f ca="1">IF(C4015="","",OFFSET(Zdroj!BN$16,A4014-1,0))</f>
        <v/>
      </c>
      <c r="F4015" s="450"/>
      <c r="G4015" s="451"/>
    </row>
    <row r="4016" spans="1:7" x14ac:dyDescent="0.25">
      <c r="B4016" s="449"/>
      <c r="C4016" s="83" t="str">
        <f ca="1">IF(OFFSET(Zdroj!AK$16,A4014-1,0)=0,"",CONCATENATE("A",$A$2+2," - ",Zdroj!$AK$15))</f>
        <v/>
      </c>
      <c r="D4016" s="81" t="str">
        <f ca="1">IF(C4016="","",CONCATENATE(OFFSET(Zdroj!AK$16,A4014-1,0)," - ",OFFSET(Zdroj!BO$16,A4014-1,0)))</f>
        <v/>
      </c>
      <c r="E4016" s="35" t="str">
        <f ca="1">IF(C4016="","",OFFSET(Zdroj!BP$16,A4014-1,0))</f>
        <v/>
      </c>
      <c r="F4016" s="450"/>
      <c r="G4016" s="451"/>
    </row>
    <row r="4017" spans="1:7" x14ac:dyDescent="0.25">
      <c r="B4017" s="449"/>
      <c r="C4017" s="83" t="str">
        <f ca="1">IF(OFFSET(Zdroj!AL$16,A4014-1,0)=0,"",CONCATENATE("A",$A$2+3," - ",Zdroj!$AL$15))</f>
        <v/>
      </c>
      <c r="D4017" s="81" t="str">
        <f ca="1">IF(C4017="","",CONCATENATE(OFFSET(Zdroj!AL$16,A4014-1,0)," - ",OFFSET(Zdroj!BQ$16,A4014-1,0)))</f>
        <v/>
      </c>
      <c r="E4017" s="35" t="str">
        <f ca="1">IF(C4017="","",OFFSET(Zdroj!BR$16,A4014-1,0))</f>
        <v/>
      </c>
      <c r="F4017" s="450"/>
      <c r="G4017" s="451"/>
    </row>
    <row r="4018" spans="1:7" x14ac:dyDescent="0.25">
      <c r="B4018" s="449"/>
      <c r="C4018" s="83" t="str">
        <f ca="1">IF(OFFSET(Zdroj!AM$16,A4014-1,0)=0,"",CONCATENATE("A",$A$2+4," - ",Zdroj!$AM$15))</f>
        <v/>
      </c>
      <c r="D4018" s="81" t="str">
        <f ca="1">IF(C4018="","",CONCATENATE(OFFSET(Zdroj!AM$16,A4014-1,0)," - ",OFFSET(Zdroj!BS$16,A4014-1,0)))</f>
        <v/>
      </c>
      <c r="E4018" s="35" t="str">
        <f ca="1">IF(C4018="","",OFFSET(Zdroj!BT$16,A4014-1,0))</f>
        <v/>
      </c>
      <c r="F4018" s="450"/>
      <c r="G4018" s="451"/>
    </row>
    <row r="4019" spans="1:7" x14ac:dyDescent="0.25">
      <c r="B4019" s="449"/>
      <c r="C4019" s="83" t="str">
        <f ca="1">IF(OFFSET(Zdroj!AN$16,A4014-1,0)=0,"",CONCATENATE("A",$A$2+5," - ",Zdroj!$AN$15))</f>
        <v/>
      </c>
      <c r="D4019" s="81" t="str">
        <f ca="1">IF(C4019="","",CONCATENATE(OFFSET(Zdroj!AN$16,A4014-1,0)," - ",OFFSET(Zdroj!BU$16,A4014-1,0)))</f>
        <v/>
      </c>
      <c r="E4019" s="35" t="str">
        <f ca="1">IF(C4019="","",OFFSET(Zdroj!BV$16,A4014-1,0))</f>
        <v/>
      </c>
      <c r="F4019" s="450"/>
      <c r="G4019" s="451"/>
    </row>
    <row r="4020" spans="1:7" x14ac:dyDescent="0.25">
      <c r="B4020" s="449"/>
      <c r="C4020" s="83" t="str">
        <f ca="1">IF(OFFSET(Zdroj!AO$16,A4014-1,0)=0,"",CONCATENATE("B",$A$2," - ",Zdroj!$AO$15))</f>
        <v/>
      </c>
      <c r="D4020" s="81" t="str">
        <f ca="1">IF(C4020="","",CONCATENATE(OFFSET(Zdroj!AO$16,A4014-1,0)))</f>
        <v/>
      </c>
      <c r="E4020" s="35" t="str">
        <f ca="1">IF(C4020="","",OFFSET(Zdroj!AP$16,A4014-1,0))</f>
        <v/>
      </c>
      <c r="F4020" s="450" t="str">
        <f t="shared" ref="F4020" ca="1" si="938">IF(SUM(E4020:E4028)=0,"",SUM(E4020:E4028))</f>
        <v/>
      </c>
      <c r="G4020" s="451"/>
    </row>
    <row r="4021" spans="1:7" x14ac:dyDescent="0.25">
      <c r="B4021" s="449"/>
      <c r="C4021" s="83" t="str">
        <f ca="1">IF(OFFSET(Zdroj!AQ$16,A4014-1,0)=0,"",CONCATENATE("B",$A$2+1," - ",Zdroj!$AQ$15))</f>
        <v/>
      </c>
      <c r="D4021" s="81" t="str">
        <f ca="1">IF(C4021="","",CONCATENATE(OFFSET(Zdroj!AQ$16,A4014-1,0)))</f>
        <v/>
      </c>
      <c r="E4021" s="35" t="str">
        <f ca="1">IF(C4021="","",OFFSET(Zdroj!AR$16,A4014-1,0))</f>
        <v/>
      </c>
      <c r="F4021" s="450"/>
      <c r="G4021" s="451"/>
    </row>
    <row r="4022" spans="1:7" x14ac:dyDescent="0.25">
      <c r="B4022" s="449"/>
      <c r="C4022" s="83" t="str">
        <f ca="1">IF(OFFSET(Zdroj!AS$16,A4014-1,0)=0,"",CONCATENATE("B",$A$2+2," - ",Zdroj!$AS$15))</f>
        <v/>
      </c>
      <c r="D4022" s="81" t="str">
        <f ca="1">IF(C4022="","",CONCATENATE(OFFSET(Zdroj!AS$16,A4014-1,0)))</f>
        <v/>
      </c>
      <c r="E4022" s="35" t="str">
        <f ca="1">IF(C4022="","",OFFSET(Zdroj!AT$16,A4014-1,0))</f>
        <v/>
      </c>
      <c r="F4022" s="450"/>
      <c r="G4022" s="451"/>
    </row>
    <row r="4023" spans="1:7" x14ac:dyDescent="0.25">
      <c r="B4023" s="449"/>
      <c r="C4023" s="83" t="str">
        <f ca="1">IF(OFFSET(Zdroj!AU$16,A4014-1,0)=0,"",CONCATENATE("B",$A$2+3," - ",Zdroj!$AU$15))</f>
        <v/>
      </c>
      <c r="D4023" s="81" t="str">
        <f ca="1">IF(C4023="","",CONCATENATE(OFFSET(Zdroj!AU$16,A4014-1,0)))</f>
        <v/>
      </c>
      <c r="E4023" s="35" t="str">
        <f ca="1">IF(C4023="","",OFFSET(Zdroj!AV$16,A4014-1,0))</f>
        <v/>
      </c>
      <c r="F4023" s="450"/>
      <c r="G4023" s="451"/>
    </row>
    <row r="4024" spans="1:7" x14ac:dyDescent="0.25">
      <c r="B4024" s="449"/>
      <c r="C4024" s="83" t="str">
        <f ca="1">IF(OFFSET(Zdroj!AW$16,A4014-1,0)=0,"",CONCATENATE("B",$A$2+4," - ",Zdroj!$AW$15))</f>
        <v/>
      </c>
      <c r="D4024" s="81" t="str">
        <f ca="1">IF(C4024="","",CONCATENATE(OFFSET(Zdroj!AW$16,A4014-1,0)))</f>
        <v/>
      </c>
      <c r="E4024" s="35" t="str">
        <f ca="1">IF(C4024="","",OFFSET(Zdroj!AX$16,A4014-1,0))</f>
        <v/>
      </c>
      <c r="F4024" s="450"/>
      <c r="G4024" s="451"/>
    </row>
    <row r="4025" spans="1:7" x14ac:dyDescent="0.25">
      <c r="B4025" s="449"/>
      <c r="C4025" s="83" t="str">
        <f ca="1">IF(OFFSET(Zdroj!AY$16,A4014-1,0)=0,"",CONCATENATE("B",$A$2+5," - ",Zdroj!$AY$15))</f>
        <v/>
      </c>
      <c r="D4025" s="81" t="str">
        <f ca="1">IF(C4025="","",CONCATENATE(OFFSET(Zdroj!AY$16,A4014-1,0)))</f>
        <v/>
      </c>
      <c r="E4025" s="35" t="str">
        <f ca="1">IF(C4025="","",OFFSET(Zdroj!AZ$16,A4014-1,0))</f>
        <v/>
      </c>
      <c r="F4025" s="450"/>
      <c r="G4025" s="451"/>
    </row>
    <row r="4026" spans="1:7" x14ac:dyDescent="0.25">
      <c r="B4026" s="449"/>
      <c r="C4026" s="83" t="str">
        <f ca="1">IF(OFFSET(Zdroj!BA$16,A4014-1,0)=0,"",CONCATENATE("B",$A$2+6," - ",Zdroj!$BA$15))</f>
        <v/>
      </c>
      <c r="D4026" s="81" t="str">
        <f ca="1">IF(C4026="","",CONCATENATE(OFFSET(Zdroj!BA$16,A4014-1,0)))</f>
        <v/>
      </c>
      <c r="E4026" s="35" t="str">
        <f ca="1">IF(C4026="","",OFFSET(Zdroj!BB$16,A4014-1,0))</f>
        <v/>
      </c>
      <c r="F4026" s="450"/>
      <c r="G4026" s="451"/>
    </row>
    <row r="4027" spans="1:7" x14ac:dyDescent="0.25">
      <c r="B4027" s="449"/>
      <c r="C4027" s="83" t="str">
        <f ca="1">IF(OFFSET(Zdroj!BC$16,A4014-1,0)=0,"",CONCATENATE("B",$A$2+7," - ",Zdroj!$BC$15))</f>
        <v/>
      </c>
      <c r="D4027" s="81" t="str">
        <f ca="1">IF(C4027="","",CONCATENATE(OFFSET(Zdroj!BC$16,A4014-1,0)))</f>
        <v/>
      </c>
      <c r="E4027" s="35" t="str">
        <f ca="1">IF(C4027="","",OFFSET(Zdroj!BD$16,A4014-1,0))</f>
        <v/>
      </c>
      <c r="F4027" s="450"/>
      <c r="G4027" s="451"/>
    </row>
    <row r="4028" spans="1:7" x14ac:dyDescent="0.25">
      <c r="B4028" s="449"/>
      <c r="C4028" s="83" t="str">
        <f ca="1">IF(OFFSET(Zdroj!BE$16,A4014-1,0)=0,"",CONCATENATE("B",$A$2+8," - ",Zdroj!$BE$15))</f>
        <v/>
      </c>
      <c r="D4028" s="81" t="str">
        <f ca="1">IF(C4028="","",CONCATENATE(OFFSET(Zdroj!BE$16,A4014-1,0)))</f>
        <v/>
      </c>
      <c r="E4028" s="35" t="str">
        <f ca="1">IF(C4028="","",OFFSET(Zdroj!BF$16,A4014-1,0))</f>
        <v/>
      </c>
      <c r="F4028" s="450"/>
      <c r="G4028" s="451"/>
    </row>
    <row r="4029" spans="1:7" x14ac:dyDescent="0.25">
      <c r="B4029" s="449"/>
      <c r="C4029" s="83" t="str">
        <f ca="1">IF(OFFSET(Zdroj!BG$16,A4014-1,0)=0,"",CONCATENATE("C",$A$2," - ",Zdroj!$BG$15))</f>
        <v/>
      </c>
      <c r="D4029" s="81" t="str">
        <f ca="1">IF(C4029="","",CONCATENATE(OFFSET(Zdroj!BG$16,A4014-1,0)))</f>
        <v/>
      </c>
      <c r="E4029" s="35" t="str">
        <f ca="1">IF(C4029="","",OFFSET(Zdroj!BH$16,A4014-1,0))</f>
        <v/>
      </c>
      <c r="F4029" s="450" t="str">
        <f t="shared" ref="F4029" ca="1" si="939">IF(SUM(E4029:E4030)=0,"",SUM(E4029:E4030))</f>
        <v/>
      </c>
      <c r="G4029" s="451"/>
    </row>
    <row r="4030" spans="1:7" x14ac:dyDescent="0.25">
      <c r="B4030" s="449"/>
      <c r="C4030" s="83" t="str">
        <f ca="1">IF(OFFSET(Zdroj!BI$16,A4014-1,0)=0,"",CONCATENATE("C",$A$2+1," - ",Zdroj!$BI$15))</f>
        <v/>
      </c>
      <c r="D4030" s="81" t="str">
        <f ca="1">IF(C4030="","",CONCATENATE(OFFSET(Zdroj!BI$16,A4014-1,0)))</f>
        <v/>
      </c>
      <c r="E4030" s="35" t="str">
        <f ca="1">IF(C4030="","",OFFSET(Zdroj!BJ$16,A4014-1,0))</f>
        <v/>
      </c>
      <c r="F4030" s="450"/>
      <c r="G4030" s="451"/>
    </row>
    <row r="4031" spans="1:7" x14ac:dyDescent="0.25">
      <c r="A4031">
        <f>SUM((ROW()+15)/17)</f>
        <v>238</v>
      </c>
      <c r="B4031" s="449" t="str">
        <f ca="1">IF(OFFSET(Zdroj!$B$16,A4031-1,0)&gt;0,CONCATENATE(A4031,"
","___ ","
",OFFSET(Zdroj!$B$16,A4031-1,0)),"")</f>
        <v/>
      </c>
      <c r="C4031" s="83" t="str">
        <f ca="1">IF(OFFSET(Zdroj!AI$16,A4031-1,0)=0,"",CONCATENATE("A",$A$2," - ",Zdroj!$AI$15))</f>
        <v/>
      </c>
      <c r="D4031" s="81" t="str">
        <f ca="1">IF(C4031="","",CONCATENATE(OFFSET(Zdroj!AI$16,A4031-1,0)," - ",OFFSET(Zdroj!BK$16,A4031-1,0)))</f>
        <v/>
      </c>
      <c r="E4031" s="35" t="str">
        <f ca="1">IF(C4031="","",OFFSET(Zdroj!BL$16,A4031-1,0))</f>
        <v/>
      </c>
      <c r="F4031" s="450" t="str">
        <f t="shared" ref="F4031" ca="1" si="940">IF(SUM(E4031:E4036)=0,"",SUM(E4031:E4036))</f>
        <v/>
      </c>
      <c r="G4031" s="451" t="str">
        <f t="shared" ref="G4031" ca="1" si="941">IF(SUM(E4031:E4047)=0,"",SUM(E4031:E4047))</f>
        <v/>
      </c>
    </row>
    <row r="4032" spans="1:7" x14ac:dyDescent="0.25">
      <c r="B4032" s="449"/>
      <c r="C4032" s="83" t="str">
        <f ca="1">IF(OFFSET(Zdroj!AJ$16,A4031-1,0)=0,"",CONCATENATE("A",$A$2+1," - ",Zdroj!$AJ$15))</f>
        <v/>
      </c>
      <c r="D4032" s="81" t="str">
        <f ca="1">IF(C4032="","",CONCATENATE(OFFSET(Zdroj!AJ$16,A4031-1,0)," - ",OFFSET(Zdroj!BM$16,A4031-1,0)))</f>
        <v/>
      </c>
      <c r="E4032" s="35" t="str">
        <f ca="1">IF(C4032="","",OFFSET(Zdroj!BN$16,A4031-1,0))</f>
        <v/>
      </c>
      <c r="F4032" s="450"/>
      <c r="G4032" s="451"/>
    </row>
    <row r="4033" spans="1:7" x14ac:dyDescent="0.25">
      <c r="B4033" s="449"/>
      <c r="C4033" s="83" t="str">
        <f ca="1">IF(OFFSET(Zdroj!AK$16,A4031-1,0)=0,"",CONCATENATE("A",$A$2+2," - ",Zdroj!$AK$15))</f>
        <v/>
      </c>
      <c r="D4033" s="81" t="str">
        <f ca="1">IF(C4033="","",CONCATENATE(OFFSET(Zdroj!AK$16,A4031-1,0)," - ",OFFSET(Zdroj!BO$16,A4031-1,0)))</f>
        <v/>
      </c>
      <c r="E4033" s="35" t="str">
        <f ca="1">IF(C4033="","",OFFSET(Zdroj!BP$16,A4031-1,0))</f>
        <v/>
      </c>
      <c r="F4033" s="450"/>
      <c r="G4033" s="451"/>
    </row>
    <row r="4034" spans="1:7" x14ac:dyDescent="0.25">
      <c r="B4034" s="449"/>
      <c r="C4034" s="83" t="str">
        <f ca="1">IF(OFFSET(Zdroj!AL$16,A4031-1,0)=0,"",CONCATENATE("A",$A$2+3," - ",Zdroj!$AL$15))</f>
        <v/>
      </c>
      <c r="D4034" s="81" t="str">
        <f ca="1">IF(C4034="","",CONCATENATE(OFFSET(Zdroj!AL$16,A4031-1,0)," - ",OFFSET(Zdroj!BQ$16,A4031-1,0)))</f>
        <v/>
      </c>
      <c r="E4034" s="35" t="str">
        <f ca="1">IF(C4034="","",OFFSET(Zdroj!BR$16,A4031-1,0))</f>
        <v/>
      </c>
      <c r="F4034" s="450"/>
      <c r="G4034" s="451"/>
    </row>
    <row r="4035" spans="1:7" x14ac:dyDescent="0.25">
      <c r="B4035" s="449"/>
      <c r="C4035" s="83" t="str">
        <f ca="1">IF(OFFSET(Zdroj!AM$16,A4031-1,0)=0,"",CONCATENATE("A",$A$2+4," - ",Zdroj!$AM$15))</f>
        <v/>
      </c>
      <c r="D4035" s="81" t="str">
        <f ca="1">IF(C4035="","",CONCATENATE(OFFSET(Zdroj!AM$16,A4031-1,0)," - ",OFFSET(Zdroj!BS$16,A4031-1,0)))</f>
        <v/>
      </c>
      <c r="E4035" s="35" t="str">
        <f ca="1">IF(C4035="","",OFFSET(Zdroj!BT$16,A4031-1,0))</f>
        <v/>
      </c>
      <c r="F4035" s="450"/>
      <c r="G4035" s="451"/>
    </row>
    <row r="4036" spans="1:7" x14ac:dyDescent="0.25">
      <c r="B4036" s="449"/>
      <c r="C4036" s="83" t="str">
        <f ca="1">IF(OFFSET(Zdroj!AN$16,A4031-1,0)=0,"",CONCATENATE("A",$A$2+5," - ",Zdroj!$AN$15))</f>
        <v/>
      </c>
      <c r="D4036" s="81" t="str">
        <f ca="1">IF(C4036="","",CONCATENATE(OFFSET(Zdroj!AN$16,A4031-1,0)," - ",OFFSET(Zdroj!BU$16,A4031-1,0)))</f>
        <v/>
      </c>
      <c r="E4036" s="35" t="str">
        <f ca="1">IF(C4036="","",OFFSET(Zdroj!BV$16,A4031-1,0))</f>
        <v/>
      </c>
      <c r="F4036" s="450"/>
      <c r="G4036" s="451"/>
    </row>
    <row r="4037" spans="1:7" x14ac:dyDescent="0.25">
      <c r="B4037" s="449"/>
      <c r="C4037" s="83" t="str">
        <f ca="1">IF(OFFSET(Zdroj!AO$16,A4031-1,0)=0,"",CONCATENATE("B",$A$2," - ",Zdroj!$AO$15))</f>
        <v/>
      </c>
      <c r="D4037" s="81" t="str">
        <f ca="1">IF(C4037="","",CONCATENATE(OFFSET(Zdroj!AO$16,A4031-1,0)))</f>
        <v/>
      </c>
      <c r="E4037" s="35" t="str">
        <f ca="1">IF(C4037="","",OFFSET(Zdroj!AP$16,A4031-1,0))</f>
        <v/>
      </c>
      <c r="F4037" s="450" t="str">
        <f t="shared" ref="F4037" ca="1" si="942">IF(SUM(E4037:E4045)=0,"",SUM(E4037:E4045))</f>
        <v/>
      </c>
      <c r="G4037" s="451"/>
    </row>
    <row r="4038" spans="1:7" x14ac:dyDescent="0.25">
      <c r="B4038" s="449"/>
      <c r="C4038" s="83" t="str">
        <f ca="1">IF(OFFSET(Zdroj!AQ$16,A4031-1,0)=0,"",CONCATENATE("B",$A$2+1," - ",Zdroj!$AQ$15))</f>
        <v/>
      </c>
      <c r="D4038" s="81" t="str">
        <f ca="1">IF(C4038="","",CONCATENATE(OFFSET(Zdroj!AQ$16,A4031-1,0)))</f>
        <v/>
      </c>
      <c r="E4038" s="35" t="str">
        <f ca="1">IF(C4038="","",OFFSET(Zdroj!AR$16,A4031-1,0))</f>
        <v/>
      </c>
      <c r="F4038" s="450"/>
      <c r="G4038" s="451"/>
    </row>
    <row r="4039" spans="1:7" x14ac:dyDescent="0.25">
      <c r="B4039" s="449"/>
      <c r="C4039" s="83" t="str">
        <f ca="1">IF(OFFSET(Zdroj!AS$16,A4031-1,0)=0,"",CONCATENATE("B",$A$2+2," - ",Zdroj!$AS$15))</f>
        <v/>
      </c>
      <c r="D4039" s="81" t="str">
        <f ca="1">IF(C4039="","",CONCATENATE(OFFSET(Zdroj!AS$16,A4031-1,0)))</f>
        <v/>
      </c>
      <c r="E4039" s="35" t="str">
        <f ca="1">IF(C4039="","",OFFSET(Zdroj!AT$16,A4031-1,0))</f>
        <v/>
      </c>
      <c r="F4039" s="450"/>
      <c r="G4039" s="451"/>
    </row>
    <row r="4040" spans="1:7" x14ac:dyDescent="0.25">
      <c r="B4040" s="449"/>
      <c r="C4040" s="83" t="str">
        <f ca="1">IF(OFFSET(Zdroj!AU$16,A4031-1,0)=0,"",CONCATENATE("B",$A$2+3," - ",Zdroj!$AU$15))</f>
        <v/>
      </c>
      <c r="D4040" s="81" t="str">
        <f ca="1">IF(C4040="","",CONCATENATE(OFFSET(Zdroj!AU$16,A4031-1,0)))</f>
        <v/>
      </c>
      <c r="E4040" s="35" t="str">
        <f ca="1">IF(C4040="","",OFFSET(Zdroj!AV$16,A4031-1,0))</f>
        <v/>
      </c>
      <c r="F4040" s="450"/>
      <c r="G4040" s="451"/>
    </row>
    <row r="4041" spans="1:7" x14ac:dyDescent="0.25">
      <c r="B4041" s="449"/>
      <c r="C4041" s="83" t="str">
        <f ca="1">IF(OFFSET(Zdroj!AW$16,A4031-1,0)=0,"",CONCATENATE("B",$A$2+4," - ",Zdroj!$AW$15))</f>
        <v/>
      </c>
      <c r="D4041" s="81" t="str">
        <f ca="1">IF(C4041="","",CONCATENATE(OFFSET(Zdroj!AW$16,A4031-1,0)))</f>
        <v/>
      </c>
      <c r="E4041" s="35" t="str">
        <f ca="1">IF(C4041="","",OFFSET(Zdroj!AX$16,A4031-1,0))</f>
        <v/>
      </c>
      <c r="F4041" s="450"/>
      <c r="G4041" s="451"/>
    </row>
    <row r="4042" spans="1:7" x14ac:dyDescent="0.25">
      <c r="B4042" s="449"/>
      <c r="C4042" s="83" t="str">
        <f ca="1">IF(OFFSET(Zdroj!AY$16,A4031-1,0)=0,"",CONCATENATE("B",$A$2+5," - ",Zdroj!$AY$15))</f>
        <v/>
      </c>
      <c r="D4042" s="81" t="str">
        <f ca="1">IF(C4042="","",CONCATENATE(OFFSET(Zdroj!AY$16,A4031-1,0)))</f>
        <v/>
      </c>
      <c r="E4042" s="35" t="str">
        <f ca="1">IF(C4042="","",OFFSET(Zdroj!AZ$16,A4031-1,0))</f>
        <v/>
      </c>
      <c r="F4042" s="450"/>
      <c r="G4042" s="451"/>
    </row>
    <row r="4043" spans="1:7" x14ac:dyDescent="0.25">
      <c r="B4043" s="449"/>
      <c r="C4043" s="83" t="str">
        <f ca="1">IF(OFFSET(Zdroj!BA$16,A4031-1,0)=0,"",CONCATENATE("B",$A$2+6," - ",Zdroj!$BA$15))</f>
        <v/>
      </c>
      <c r="D4043" s="81" t="str">
        <f ca="1">IF(C4043="","",CONCATENATE(OFFSET(Zdroj!BA$16,A4031-1,0)))</f>
        <v/>
      </c>
      <c r="E4043" s="35" t="str">
        <f ca="1">IF(C4043="","",OFFSET(Zdroj!BB$16,A4031-1,0))</f>
        <v/>
      </c>
      <c r="F4043" s="450"/>
      <c r="G4043" s="451"/>
    </row>
    <row r="4044" spans="1:7" x14ac:dyDescent="0.25">
      <c r="B4044" s="449"/>
      <c r="C4044" s="83" t="str">
        <f ca="1">IF(OFFSET(Zdroj!BC$16,A4031-1,0)=0,"",CONCATENATE("B",$A$2+7," - ",Zdroj!$BC$15))</f>
        <v/>
      </c>
      <c r="D4044" s="81" t="str">
        <f ca="1">IF(C4044="","",CONCATENATE(OFFSET(Zdroj!BC$16,A4031-1,0)))</f>
        <v/>
      </c>
      <c r="E4044" s="35" t="str">
        <f ca="1">IF(C4044="","",OFFSET(Zdroj!BD$16,A4031-1,0))</f>
        <v/>
      </c>
      <c r="F4044" s="450"/>
      <c r="G4044" s="451"/>
    </row>
    <row r="4045" spans="1:7" x14ac:dyDescent="0.25">
      <c r="B4045" s="449"/>
      <c r="C4045" s="83" t="str">
        <f ca="1">IF(OFFSET(Zdroj!BE$16,A4031-1,0)=0,"",CONCATENATE("B",$A$2+8," - ",Zdroj!$BE$15))</f>
        <v/>
      </c>
      <c r="D4045" s="81" t="str">
        <f ca="1">IF(C4045="","",CONCATENATE(OFFSET(Zdroj!BE$16,A4031-1,0)))</f>
        <v/>
      </c>
      <c r="E4045" s="35" t="str">
        <f ca="1">IF(C4045="","",OFFSET(Zdroj!BF$16,A4031-1,0))</f>
        <v/>
      </c>
      <c r="F4045" s="450"/>
      <c r="G4045" s="451"/>
    </row>
    <row r="4046" spans="1:7" x14ac:dyDescent="0.25">
      <c r="B4046" s="449"/>
      <c r="C4046" s="83" t="str">
        <f ca="1">IF(OFFSET(Zdroj!BG$16,A4031-1,0)=0,"",CONCATENATE("C",$A$2," - ",Zdroj!$BG$15))</f>
        <v/>
      </c>
      <c r="D4046" s="81" t="str">
        <f ca="1">IF(C4046="","",CONCATENATE(OFFSET(Zdroj!BG$16,A4031-1,0)))</f>
        <v/>
      </c>
      <c r="E4046" s="35" t="str">
        <f ca="1">IF(C4046="","",OFFSET(Zdroj!BH$16,A4031-1,0))</f>
        <v/>
      </c>
      <c r="F4046" s="450" t="str">
        <f t="shared" ref="F4046" ca="1" si="943">IF(SUM(E4046:E4047)=0,"",SUM(E4046:E4047))</f>
        <v/>
      </c>
      <c r="G4046" s="451"/>
    </row>
    <row r="4047" spans="1:7" x14ac:dyDescent="0.25">
      <c r="B4047" s="449"/>
      <c r="C4047" s="83" t="str">
        <f ca="1">IF(OFFSET(Zdroj!BI$16,A4031-1,0)=0,"",CONCATENATE("C",$A$2+1," - ",Zdroj!$BI$15))</f>
        <v/>
      </c>
      <c r="D4047" s="81" t="str">
        <f ca="1">IF(C4047="","",CONCATENATE(OFFSET(Zdroj!BI$16,A4031-1,0)))</f>
        <v/>
      </c>
      <c r="E4047" s="35" t="str">
        <f ca="1">IF(C4047="","",OFFSET(Zdroj!BJ$16,A4031-1,0))</f>
        <v/>
      </c>
      <c r="F4047" s="450"/>
      <c r="G4047" s="451"/>
    </row>
    <row r="4048" spans="1:7" x14ac:dyDescent="0.25">
      <c r="A4048">
        <f>SUM((ROW()+15)/17)</f>
        <v>239</v>
      </c>
      <c r="B4048" s="449" t="str">
        <f ca="1">IF(OFFSET(Zdroj!$B$16,A4048-1,0)&gt;0,CONCATENATE(A4048,"
","___ ","
",OFFSET(Zdroj!$B$16,A4048-1,0)),"")</f>
        <v/>
      </c>
      <c r="C4048" s="83" t="str">
        <f ca="1">IF(OFFSET(Zdroj!AI$16,A4048-1,0)=0,"",CONCATENATE("A",$A$2," - ",Zdroj!$AI$15))</f>
        <v/>
      </c>
      <c r="D4048" s="81" t="str">
        <f ca="1">IF(C4048="","",CONCATENATE(OFFSET(Zdroj!AI$16,A4048-1,0)," - ",OFFSET(Zdroj!BK$16,A4048-1,0)))</f>
        <v/>
      </c>
      <c r="E4048" s="35" t="str">
        <f ca="1">IF(C4048="","",OFFSET(Zdroj!BL$16,A4048-1,0))</f>
        <v/>
      </c>
      <c r="F4048" s="450" t="str">
        <f t="shared" ref="F4048" ca="1" si="944">IF(SUM(E4048:E4053)=0,"",SUM(E4048:E4053))</f>
        <v/>
      </c>
      <c r="G4048" s="451" t="str">
        <f t="shared" ref="G4048" ca="1" si="945">IF(SUM(E4048:E4064)=0,"",SUM(E4048:E4064))</f>
        <v/>
      </c>
    </row>
    <row r="4049" spans="2:7" x14ac:dyDescent="0.25">
      <c r="B4049" s="449"/>
      <c r="C4049" s="83" t="str">
        <f ca="1">IF(OFFSET(Zdroj!AJ$16,A4048-1,0)=0,"",CONCATENATE("A",$A$2+1," - ",Zdroj!$AJ$15))</f>
        <v/>
      </c>
      <c r="D4049" s="81" t="str">
        <f ca="1">IF(C4049="","",CONCATENATE(OFFSET(Zdroj!AJ$16,A4048-1,0)," - ",OFFSET(Zdroj!BM$16,A4048-1,0)))</f>
        <v/>
      </c>
      <c r="E4049" s="35" t="str">
        <f ca="1">IF(C4049="","",OFFSET(Zdroj!BN$16,A4048-1,0))</f>
        <v/>
      </c>
      <c r="F4049" s="450"/>
      <c r="G4049" s="451"/>
    </row>
    <row r="4050" spans="2:7" x14ac:dyDescent="0.25">
      <c r="B4050" s="449"/>
      <c r="C4050" s="83" t="str">
        <f ca="1">IF(OFFSET(Zdroj!AK$16,A4048-1,0)=0,"",CONCATENATE("A",$A$2+2," - ",Zdroj!$AK$15))</f>
        <v/>
      </c>
      <c r="D4050" s="81" t="str">
        <f ca="1">IF(C4050="","",CONCATENATE(OFFSET(Zdroj!AK$16,A4048-1,0)," - ",OFFSET(Zdroj!BO$16,A4048-1,0)))</f>
        <v/>
      </c>
      <c r="E4050" s="35" t="str">
        <f ca="1">IF(C4050="","",OFFSET(Zdroj!BP$16,A4048-1,0))</f>
        <v/>
      </c>
      <c r="F4050" s="450"/>
      <c r="G4050" s="451"/>
    </row>
    <row r="4051" spans="2:7" x14ac:dyDescent="0.25">
      <c r="B4051" s="449"/>
      <c r="C4051" s="83" t="str">
        <f ca="1">IF(OFFSET(Zdroj!AL$16,A4048-1,0)=0,"",CONCATENATE("A",$A$2+3," - ",Zdroj!$AL$15))</f>
        <v/>
      </c>
      <c r="D4051" s="81" t="str">
        <f ca="1">IF(C4051="","",CONCATENATE(OFFSET(Zdroj!AL$16,A4048-1,0)," - ",OFFSET(Zdroj!BQ$16,A4048-1,0)))</f>
        <v/>
      </c>
      <c r="E4051" s="35" t="str">
        <f ca="1">IF(C4051="","",OFFSET(Zdroj!BR$16,A4048-1,0))</f>
        <v/>
      </c>
      <c r="F4051" s="450"/>
      <c r="G4051" s="451"/>
    </row>
    <row r="4052" spans="2:7" x14ac:dyDescent="0.25">
      <c r="B4052" s="449"/>
      <c r="C4052" s="83" t="str">
        <f ca="1">IF(OFFSET(Zdroj!AM$16,A4048-1,0)=0,"",CONCATENATE("A",$A$2+4," - ",Zdroj!$AM$15))</f>
        <v/>
      </c>
      <c r="D4052" s="81" t="str">
        <f ca="1">IF(C4052="","",CONCATENATE(OFFSET(Zdroj!AM$16,A4048-1,0)," - ",OFFSET(Zdroj!BS$16,A4048-1,0)))</f>
        <v/>
      </c>
      <c r="E4052" s="35" t="str">
        <f ca="1">IF(C4052="","",OFFSET(Zdroj!BT$16,A4048-1,0))</f>
        <v/>
      </c>
      <c r="F4052" s="450"/>
      <c r="G4052" s="451"/>
    </row>
    <row r="4053" spans="2:7" x14ac:dyDescent="0.25">
      <c r="B4053" s="449"/>
      <c r="C4053" s="83" t="str">
        <f ca="1">IF(OFFSET(Zdroj!AN$16,A4048-1,0)=0,"",CONCATENATE("A",$A$2+5," - ",Zdroj!$AN$15))</f>
        <v/>
      </c>
      <c r="D4053" s="81" t="str">
        <f ca="1">IF(C4053="","",CONCATENATE(OFFSET(Zdroj!AN$16,A4048-1,0)," - ",OFFSET(Zdroj!BU$16,A4048-1,0)))</f>
        <v/>
      </c>
      <c r="E4053" s="35" t="str">
        <f ca="1">IF(C4053="","",OFFSET(Zdroj!BV$16,A4048-1,0))</f>
        <v/>
      </c>
      <c r="F4053" s="450"/>
      <c r="G4053" s="451"/>
    </row>
    <row r="4054" spans="2:7" x14ac:dyDescent="0.25">
      <c r="B4054" s="449"/>
      <c r="C4054" s="83" t="str">
        <f ca="1">IF(OFFSET(Zdroj!AO$16,A4048-1,0)=0,"",CONCATENATE("B",$A$2," - ",Zdroj!$AO$15))</f>
        <v/>
      </c>
      <c r="D4054" s="81" t="str">
        <f ca="1">IF(C4054="","",CONCATENATE(OFFSET(Zdroj!AO$16,A4048-1,0)))</f>
        <v/>
      </c>
      <c r="E4054" s="35" t="str">
        <f ca="1">IF(C4054="","",OFFSET(Zdroj!AP$16,A4048-1,0))</f>
        <v/>
      </c>
      <c r="F4054" s="450" t="str">
        <f t="shared" ref="F4054" ca="1" si="946">IF(SUM(E4054:E4062)=0,"",SUM(E4054:E4062))</f>
        <v/>
      </c>
      <c r="G4054" s="451"/>
    </row>
    <row r="4055" spans="2:7" x14ac:dyDescent="0.25">
      <c r="B4055" s="449"/>
      <c r="C4055" s="83" t="str">
        <f ca="1">IF(OFFSET(Zdroj!AQ$16,A4048-1,0)=0,"",CONCATENATE("B",$A$2+1," - ",Zdroj!$AQ$15))</f>
        <v/>
      </c>
      <c r="D4055" s="81" t="str">
        <f ca="1">IF(C4055="","",CONCATENATE(OFFSET(Zdroj!AQ$16,A4048-1,0)))</f>
        <v/>
      </c>
      <c r="E4055" s="35" t="str">
        <f ca="1">IF(C4055="","",OFFSET(Zdroj!AR$16,A4048-1,0))</f>
        <v/>
      </c>
      <c r="F4055" s="450"/>
      <c r="G4055" s="451"/>
    </row>
    <row r="4056" spans="2:7" x14ac:dyDescent="0.25">
      <c r="B4056" s="449"/>
      <c r="C4056" s="83" t="str">
        <f ca="1">IF(OFFSET(Zdroj!AS$16,A4048-1,0)=0,"",CONCATENATE("B",$A$2+2," - ",Zdroj!$AS$15))</f>
        <v/>
      </c>
      <c r="D4056" s="81" t="str">
        <f ca="1">IF(C4056="","",CONCATENATE(OFFSET(Zdroj!AS$16,A4048-1,0)))</f>
        <v/>
      </c>
      <c r="E4056" s="35" t="str">
        <f ca="1">IF(C4056="","",OFFSET(Zdroj!AT$16,A4048-1,0))</f>
        <v/>
      </c>
      <c r="F4056" s="450"/>
      <c r="G4056" s="451"/>
    </row>
    <row r="4057" spans="2:7" x14ac:dyDescent="0.25">
      <c r="B4057" s="449"/>
      <c r="C4057" s="83" t="str">
        <f ca="1">IF(OFFSET(Zdroj!AU$16,A4048-1,0)=0,"",CONCATENATE("B",$A$2+3," - ",Zdroj!$AU$15))</f>
        <v/>
      </c>
      <c r="D4057" s="81" t="str">
        <f ca="1">IF(C4057="","",CONCATENATE(OFFSET(Zdroj!AU$16,A4048-1,0)))</f>
        <v/>
      </c>
      <c r="E4057" s="35" t="str">
        <f ca="1">IF(C4057="","",OFFSET(Zdroj!AV$16,A4048-1,0))</f>
        <v/>
      </c>
      <c r="F4057" s="450"/>
      <c r="G4057" s="451"/>
    </row>
    <row r="4058" spans="2:7" x14ac:dyDescent="0.25">
      <c r="B4058" s="449"/>
      <c r="C4058" s="83" t="str">
        <f ca="1">IF(OFFSET(Zdroj!AW$16,A4048-1,0)=0,"",CONCATENATE("B",$A$2+4," - ",Zdroj!$AW$15))</f>
        <v/>
      </c>
      <c r="D4058" s="81" t="str">
        <f ca="1">IF(C4058="","",CONCATENATE(OFFSET(Zdroj!AW$16,A4048-1,0)))</f>
        <v/>
      </c>
      <c r="E4058" s="35" t="str">
        <f ca="1">IF(C4058="","",OFFSET(Zdroj!AX$16,A4048-1,0))</f>
        <v/>
      </c>
      <c r="F4058" s="450"/>
      <c r="G4058" s="451"/>
    </row>
    <row r="4059" spans="2:7" x14ac:dyDescent="0.25">
      <c r="B4059" s="449"/>
      <c r="C4059" s="83" t="str">
        <f ca="1">IF(OFFSET(Zdroj!AY$16,A4048-1,0)=0,"",CONCATENATE("B",$A$2+5," - ",Zdroj!$AY$15))</f>
        <v/>
      </c>
      <c r="D4059" s="81" t="str">
        <f ca="1">IF(C4059="","",CONCATENATE(OFFSET(Zdroj!AY$16,A4048-1,0)))</f>
        <v/>
      </c>
      <c r="E4059" s="35" t="str">
        <f ca="1">IF(C4059="","",OFFSET(Zdroj!AZ$16,A4048-1,0))</f>
        <v/>
      </c>
      <c r="F4059" s="450"/>
      <c r="G4059" s="451"/>
    </row>
    <row r="4060" spans="2:7" x14ac:dyDescent="0.25">
      <c r="B4060" s="449"/>
      <c r="C4060" s="83" t="str">
        <f ca="1">IF(OFFSET(Zdroj!BA$16,A4048-1,0)=0,"",CONCATENATE("B",$A$2+6," - ",Zdroj!$BA$15))</f>
        <v/>
      </c>
      <c r="D4060" s="81" t="str">
        <f ca="1">IF(C4060="","",CONCATENATE(OFFSET(Zdroj!BA$16,A4048-1,0)))</f>
        <v/>
      </c>
      <c r="E4060" s="35" t="str">
        <f ca="1">IF(C4060="","",OFFSET(Zdroj!BB$16,A4048-1,0))</f>
        <v/>
      </c>
      <c r="F4060" s="450"/>
      <c r="G4060" s="451"/>
    </row>
    <row r="4061" spans="2:7" x14ac:dyDescent="0.25">
      <c r="B4061" s="449"/>
      <c r="C4061" s="83" t="str">
        <f ca="1">IF(OFFSET(Zdroj!BC$16,A4048-1,0)=0,"",CONCATENATE("B",$A$2+7," - ",Zdroj!$BC$15))</f>
        <v/>
      </c>
      <c r="D4061" s="81" t="str">
        <f ca="1">IF(C4061="","",CONCATENATE(OFFSET(Zdroj!BC$16,A4048-1,0)))</f>
        <v/>
      </c>
      <c r="E4061" s="35" t="str">
        <f ca="1">IF(C4061="","",OFFSET(Zdroj!BD$16,A4048-1,0))</f>
        <v/>
      </c>
      <c r="F4061" s="450"/>
      <c r="G4061" s="451"/>
    </row>
    <row r="4062" spans="2:7" x14ac:dyDescent="0.25">
      <c r="B4062" s="449"/>
      <c r="C4062" s="83" t="str">
        <f ca="1">IF(OFFSET(Zdroj!BE$16,A4048-1,0)=0,"",CONCATENATE("B",$A$2+8," - ",Zdroj!$BE$15))</f>
        <v/>
      </c>
      <c r="D4062" s="81" t="str">
        <f ca="1">IF(C4062="","",CONCATENATE(OFFSET(Zdroj!BE$16,A4048-1,0)))</f>
        <v/>
      </c>
      <c r="E4062" s="35" t="str">
        <f ca="1">IF(C4062="","",OFFSET(Zdroj!BF$16,A4048-1,0))</f>
        <v/>
      </c>
      <c r="F4062" s="450"/>
      <c r="G4062" s="451"/>
    </row>
    <row r="4063" spans="2:7" x14ac:dyDescent="0.25">
      <c r="B4063" s="449"/>
      <c r="C4063" s="83" t="str">
        <f ca="1">IF(OFFSET(Zdroj!BG$16,A4048-1,0)=0,"",CONCATENATE("C",$A$2," - ",Zdroj!$BG$15))</f>
        <v/>
      </c>
      <c r="D4063" s="81" t="str">
        <f ca="1">IF(C4063="","",CONCATENATE(OFFSET(Zdroj!BG$16,A4048-1,0)))</f>
        <v/>
      </c>
      <c r="E4063" s="35" t="str">
        <f ca="1">IF(C4063="","",OFFSET(Zdroj!BH$16,A4048-1,0))</f>
        <v/>
      </c>
      <c r="F4063" s="450" t="str">
        <f t="shared" ref="F4063" ca="1" si="947">IF(SUM(E4063:E4064)=0,"",SUM(E4063:E4064))</f>
        <v/>
      </c>
      <c r="G4063" s="451"/>
    </row>
    <row r="4064" spans="2:7" x14ac:dyDescent="0.25">
      <c r="B4064" s="449"/>
      <c r="C4064" s="83" t="str">
        <f ca="1">IF(OFFSET(Zdroj!BI$16,A4048-1,0)=0,"",CONCATENATE("C",$A$2+1," - ",Zdroj!$BI$15))</f>
        <v/>
      </c>
      <c r="D4064" s="81" t="str">
        <f ca="1">IF(C4064="","",CONCATENATE(OFFSET(Zdroj!BI$16,A4048-1,0)))</f>
        <v/>
      </c>
      <c r="E4064" s="35" t="str">
        <f ca="1">IF(C4064="","",OFFSET(Zdroj!BJ$16,A4048-1,0))</f>
        <v/>
      </c>
      <c r="F4064" s="450"/>
      <c r="G4064" s="451"/>
    </row>
    <row r="4065" spans="1:7" x14ac:dyDescent="0.25">
      <c r="A4065">
        <f>SUM((ROW()+15)/17)</f>
        <v>240</v>
      </c>
      <c r="B4065" s="449" t="str">
        <f ca="1">IF(OFFSET(Zdroj!$B$16,A4065-1,0)&gt;0,CONCATENATE(A4065,"
","___ ","
",OFFSET(Zdroj!$B$16,A4065-1,0)),"")</f>
        <v/>
      </c>
      <c r="C4065" s="83" t="str">
        <f ca="1">IF(OFFSET(Zdroj!AI$16,A4065-1,0)=0,"",CONCATENATE("A",$A$2," - ",Zdroj!$AI$15))</f>
        <v/>
      </c>
      <c r="D4065" s="81" t="str">
        <f ca="1">IF(C4065="","",CONCATENATE(OFFSET(Zdroj!AI$16,A4065-1,0)," - ",OFFSET(Zdroj!BK$16,A4065-1,0)))</f>
        <v/>
      </c>
      <c r="E4065" s="35" t="str">
        <f ca="1">IF(C4065="","",OFFSET(Zdroj!BL$16,A4065-1,0))</f>
        <v/>
      </c>
      <c r="F4065" s="450" t="str">
        <f t="shared" ref="F4065" ca="1" si="948">IF(SUM(E4065:E4070)=0,"",SUM(E4065:E4070))</f>
        <v/>
      </c>
      <c r="G4065" s="451" t="str">
        <f t="shared" ref="G4065" ca="1" si="949">IF(SUM(E4065:E4081)=0,"",SUM(E4065:E4081))</f>
        <v/>
      </c>
    </row>
    <row r="4066" spans="1:7" x14ac:dyDescent="0.25">
      <c r="B4066" s="449"/>
      <c r="C4066" s="83" t="str">
        <f ca="1">IF(OFFSET(Zdroj!AJ$16,A4065-1,0)=0,"",CONCATENATE("A",$A$2+1," - ",Zdroj!$AJ$15))</f>
        <v/>
      </c>
      <c r="D4066" s="81" t="str">
        <f ca="1">IF(C4066="","",CONCATENATE(OFFSET(Zdroj!AJ$16,A4065-1,0)," - ",OFFSET(Zdroj!BM$16,A4065-1,0)))</f>
        <v/>
      </c>
      <c r="E4066" s="35" t="str">
        <f ca="1">IF(C4066="","",OFFSET(Zdroj!BN$16,A4065-1,0))</f>
        <v/>
      </c>
      <c r="F4066" s="450"/>
      <c r="G4066" s="451"/>
    </row>
    <row r="4067" spans="1:7" x14ac:dyDescent="0.25">
      <c r="B4067" s="449"/>
      <c r="C4067" s="83" t="str">
        <f ca="1">IF(OFFSET(Zdroj!AK$16,A4065-1,0)=0,"",CONCATENATE("A",$A$2+2," - ",Zdroj!$AK$15))</f>
        <v/>
      </c>
      <c r="D4067" s="81" t="str">
        <f ca="1">IF(C4067="","",CONCATENATE(OFFSET(Zdroj!AK$16,A4065-1,0)," - ",OFFSET(Zdroj!BO$16,A4065-1,0)))</f>
        <v/>
      </c>
      <c r="E4067" s="35" t="str">
        <f ca="1">IF(C4067="","",OFFSET(Zdroj!BP$16,A4065-1,0))</f>
        <v/>
      </c>
      <c r="F4067" s="450"/>
      <c r="G4067" s="451"/>
    </row>
    <row r="4068" spans="1:7" x14ac:dyDescent="0.25">
      <c r="B4068" s="449"/>
      <c r="C4068" s="83" t="str">
        <f ca="1">IF(OFFSET(Zdroj!AL$16,A4065-1,0)=0,"",CONCATENATE("A",$A$2+3," - ",Zdroj!$AL$15))</f>
        <v/>
      </c>
      <c r="D4068" s="81" t="str">
        <f ca="1">IF(C4068="","",CONCATENATE(OFFSET(Zdroj!AL$16,A4065-1,0)," - ",OFFSET(Zdroj!BQ$16,A4065-1,0)))</f>
        <v/>
      </c>
      <c r="E4068" s="35" t="str">
        <f ca="1">IF(C4068="","",OFFSET(Zdroj!BR$16,A4065-1,0))</f>
        <v/>
      </c>
      <c r="F4068" s="450"/>
      <c r="G4068" s="451"/>
    </row>
    <row r="4069" spans="1:7" x14ac:dyDescent="0.25">
      <c r="B4069" s="449"/>
      <c r="C4069" s="83" t="str">
        <f ca="1">IF(OFFSET(Zdroj!AM$16,A4065-1,0)=0,"",CONCATENATE("A",$A$2+4," - ",Zdroj!$AM$15))</f>
        <v/>
      </c>
      <c r="D4069" s="81" t="str">
        <f ca="1">IF(C4069="","",CONCATENATE(OFFSET(Zdroj!AM$16,A4065-1,0)," - ",OFFSET(Zdroj!BS$16,A4065-1,0)))</f>
        <v/>
      </c>
      <c r="E4069" s="35" t="str">
        <f ca="1">IF(C4069="","",OFFSET(Zdroj!BT$16,A4065-1,0))</f>
        <v/>
      </c>
      <c r="F4069" s="450"/>
      <c r="G4069" s="451"/>
    </row>
    <row r="4070" spans="1:7" x14ac:dyDescent="0.25">
      <c r="B4070" s="449"/>
      <c r="C4070" s="83" t="str">
        <f ca="1">IF(OFFSET(Zdroj!AN$16,A4065-1,0)=0,"",CONCATENATE("A",$A$2+5," - ",Zdroj!$AN$15))</f>
        <v/>
      </c>
      <c r="D4070" s="81" t="str">
        <f ca="1">IF(C4070="","",CONCATENATE(OFFSET(Zdroj!AN$16,A4065-1,0)," - ",OFFSET(Zdroj!BU$16,A4065-1,0)))</f>
        <v/>
      </c>
      <c r="E4070" s="35" t="str">
        <f ca="1">IF(C4070="","",OFFSET(Zdroj!BV$16,A4065-1,0))</f>
        <v/>
      </c>
      <c r="F4070" s="450"/>
      <c r="G4070" s="451"/>
    </row>
    <row r="4071" spans="1:7" x14ac:dyDescent="0.25">
      <c r="B4071" s="449"/>
      <c r="C4071" s="83" t="str">
        <f ca="1">IF(OFFSET(Zdroj!AO$16,A4065-1,0)=0,"",CONCATENATE("B",$A$2," - ",Zdroj!$AO$15))</f>
        <v/>
      </c>
      <c r="D4071" s="81" t="str">
        <f ca="1">IF(C4071="","",CONCATENATE(OFFSET(Zdroj!AO$16,A4065-1,0)))</f>
        <v/>
      </c>
      <c r="E4071" s="35" t="str">
        <f ca="1">IF(C4071="","",OFFSET(Zdroj!AP$16,A4065-1,0))</f>
        <v/>
      </c>
      <c r="F4071" s="450" t="str">
        <f t="shared" ref="F4071" ca="1" si="950">IF(SUM(E4071:E4079)=0,"",SUM(E4071:E4079))</f>
        <v/>
      </c>
      <c r="G4071" s="451"/>
    </row>
    <row r="4072" spans="1:7" x14ac:dyDescent="0.25">
      <c r="B4072" s="449"/>
      <c r="C4072" s="83" t="str">
        <f ca="1">IF(OFFSET(Zdroj!AQ$16,A4065-1,0)=0,"",CONCATENATE("B",$A$2+1," - ",Zdroj!$AQ$15))</f>
        <v/>
      </c>
      <c r="D4072" s="81" t="str">
        <f ca="1">IF(C4072="","",CONCATENATE(OFFSET(Zdroj!AQ$16,A4065-1,0)))</f>
        <v/>
      </c>
      <c r="E4072" s="35" t="str">
        <f ca="1">IF(C4072="","",OFFSET(Zdroj!AR$16,A4065-1,0))</f>
        <v/>
      </c>
      <c r="F4072" s="450"/>
      <c r="G4072" s="451"/>
    </row>
    <row r="4073" spans="1:7" x14ac:dyDescent="0.25">
      <c r="B4073" s="449"/>
      <c r="C4073" s="83" t="str">
        <f ca="1">IF(OFFSET(Zdroj!AS$16,A4065-1,0)=0,"",CONCATENATE("B",$A$2+2," - ",Zdroj!$AS$15))</f>
        <v/>
      </c>
      <c r="D4073" s="81" t="str">
        <f ca="1">IF(C4073="","",CONCATENATE(OFFSET(Zdroj!AS$16,A4065-1,0)))</f>
        <v/>
      </c>
      <c r="E4073" s="35" t="str">
        <f ca="1">IF(C4073="","",OFFSET(Zdroj!AT$16,A4065-1,0))</f>
        <v/>
      </c>
      <c r="F4073" s="450"/>
      <c r="G4073" s="451"/>
    </row>
    <row r="4074" spans="1:7" x14ac:dyDescent="0.25">
      <c r="B4074" s="449"/>
      <c r="C4074" s="83" t="str">
        <f ca="1">IF(OFFSET(Zdroj!AU$16,A4065-1,0)=0,"",CONCATENATE("B",$A$2+3," - ",Zdroj!$AU$15))</f>
        <v/>
      </c>
      <c r="D4074" s="81" t="str">
        <f ca="1">IF(C4074="","",CONCATENATE(OFFSET(Zdroj!AU$16,A4065-1,0)))</f>
        <v/>
      </c>
      <c r="E4074" s="35" t="str">
        <f ca="1">IF(C4074="","",OFFSET(Zdroj!AV$16,A4065-1,0))</f>
        <v/>
      </c>
      <c r="F4074" s="450"/>
      <c r="G4074" s="451"/>
    </row>
    <row r="4075" spans="1:7" x14ac:dyDescent="0.25">
      <c r="B4075" s="449"/>
      <c r="C4075" s="83" t="str">
        <f ca="1">IF(OFFSET(Zdroj!AW$16,A4065-1,0)=0,"",CONCATENATE("B",$A$2+4," - ",Zdroj!$AW$15))</f>
        <v/>
      </c>
      <c r="D4075" s="81" t="str">
        <f ca="1">IF(C4075="","",CONCATENATE(OFFSET(Zdroj!AW$16,A4065-1,0)))</f>
        <v/>
      </c>
      <c r="E4075" s="35" t="str">
        <f ca="1">IF(C4075="","",OFFSET(Zdroj!AX$16,A4065-1,0))</f>
        <v/>
      </c>
      <c r="F4075" s="450"/>
      <c r="G4075" s="451"/>
    </row>
    <row r="4076" spans="1:7" x14ac:dyDescent="0.25">
      <c r="B4076" s="449"/>
      <c r="C4076" s="83" t="str">
        <f ca="1">IF(OFFSET(Zdroj!AY$16,A4065-1,0)=0,"",CONCATENATE("B",$A$2+5," - ",Zdroj!$AY$15))</f>
        <v/>
      </c>
      <c r="D4076" s="81" t="str">
        <f ca="1">IF(C4076="","",CONCATENATE(OFFSET(Zdroj!AY$16,A4065-1,0)))</f>
        <v/>
      </c>
      <c r="E4076" s="35" t="str">
        <f ca="1">IF(C4076="","",OFFSET(Zdroj!AZ$16,A4065-1,0))</f>
        <v/>
      </c>
      <c r="F4076" s="450"/>
      <c r="G4076" s="451"/>
    </row>
    <row r="4077" spans="1:7" x14ac:dyDescent="0.25">
      <c r="B4077" s="449"/>
      <c r="C4077" s="83" t="str">
        <f ca="1">IF(OFFSET(Zdroj!BA$16,A4065-1,0)=0,"",CONCATENATE("B",$A$2+6," - ",Zdroj!$BA$15))</f>
        <v/>
      </c>
      <c r="D4077" s="81" t="str">
        <f ca="1">IF(C4077="","",CONCATENATE(OFFSET(Zdroj!BA$16,A4065-1,0)))</f>
        <v/>
      </c>
      <c r="E4077" s="35" t="str">
        <f ca="1">IF(C4077="","",OFFSET(Zdroj!BB$16,A4065-1,0))</f>
        <v/>
      </c>
      <c r="F4077" s="450"/>
      <c r="G4077" s="451"/>
    </row>
    <row r="4078" spans="1:7" x14ac:dyDescent="0.25">
      <c r="B4078" s="449"/>
      <c r="C4078" s="83" t="str">
        <f ca="1">IF(OFFSET(Zdroj!BC$16,A4065-1,0)=0,"",CONCATENATE("B",$A$2+7," - ",Zdroj!$BC$15))</f>
        <v/>
      </c>
      <c r="D4078" s="81" t="str">
        <f ca="1">IF(C4078="","",CONCATENATE(OFFSET(Zdroj!BC$16,A4065-1,0)))</f>
        <v/>
      </c>
      <c r="E4078" s="35" t="str">
        <f ca="1">IF(C4078="","",OFFSET(Zdroj!BD$16,A4065-1,0))</f>
        <v/>
      </c>
      <c r="F4078" s="450"/>
      <c r="G4078" s="451"/>
    </row>
    <row r="4079" spans="1:7" x14ac:dyDescent="0.25">
      <c r="B4079" s="449"/>
      <c r="C4079" s="83" t="str">
        <f ca="1">IF(OFFSET(Zdroj!BE$16,A4065-1,0)=0,"",CONCATENATE("B",$A$2+8," - ",Zdroj!$BE$15))</f>
        <v/>
      </c>
      <c r="D4079" s="81" t="str">
        <f ca="1">IF(C4079="","",CONCATENATE(OFFSET(Zdroj!BE$16,A4065-1,0)))</f>
        <v/>
      </c>
      <c r="E4079" s="35" t="str">
        <f ca="1">IF(C4079="","",OFFSET(Zdroj!BF$16,A4065-1,0))</f>
        <v/>
      </c>
      <c r="F4079" s="450"/>
      <c r="G4079" s="451"/>
    </row>
    <row r="4080" spans="1:7" x14ac:dyDescent="0.25">
      <c r="B4080" s="449"/>
      <c r="C4080" s="83" t="str">
        <f ca="1">IF(OFFSET(Zdroj!BG$16,A4065-1,0)=0,"",CONCATENATE("C",$A$2," - ",Zdroj!$BG$15))</f>
        <v/>
      </c>
      <c r="D4080" s="81" t="str">
        <f ca="1">IF(C4080="","",CONCATENATE(OFFSET(Zdroj!BG$16,A4065-1,0)))</f>
        <v/>
      </c>
      <c r="E4080" s="35" t="str">
        <f ca="1">IF(C4080="","",OFFSET(Zdroj!BH$16,A4065-1,0))</f>
        <v/>
      </c>
      <c r="F4080" s="450" t="str">
        <f t="shared" ref="F4080" ca="1" si="951">IF(SUM(E4080:E4081)=0,"",SUM(E4080:E4081))</f>
        <v/>
      </c>
      <c r="G4080" s="451"/>
    </row>
    <row r="4081" spans="1:7" x14ac:dyDescent="0.25">
      <c r="B4081" s="449"/>
      <c r="C4081" s="83" t="str">
        <f ca="1">IF(OFFSET(Zdroj!BI$16,A4065-1,0)=0,"",CONCATENATE("C",$A$2+1," - ",Zdroj!$BI$15))</f>
        <v/>
      </c>
      <c r="D4081" s="81" t="str">
        <f ca="1">IF(C4081="","",CONCATENATE(OFFSET(Zdroj!BI$16,A4065-1,0)))</f>
        <v/>
      </c>
      <c r="E4081" s="35" t="str">
        <f ca="1">IF(C4081="","",OFFSET(Zdroj!BJ$16,A4065-1,0))</f>
        <v/>
      </c>
      <c r="F4081" s="450"/>
      <c r="G4081" s="451"/>
    </row>
    <row r="4082" spans="1:7" x14ac:dyDescent="0.25">
      <c r="A4082">
        <f>SUM((ROW()+15)/17)</f>
        <v>241</v>
      </c>
      <c r="B4082" s="449" t="str">
        <f ca="1">IF(OFFSET(Zdroj!$B$16,A4082-1,0)&gt;0,CONCATENATE(A4082,"
","___ ","
",OFFSET(Zdroj!$B$16,A4082-1,0)),"")</f>
        <v/>
      </c>
      <c r="C4082" s="83" t="str">
        <f ca="1">IF(OFFSET(Zdroj!AI$16,A4082-1,0)=0,"",CONCATENATE("A",$A$2," - ",Zdroj!$AI$15))</f>
        <v/>
      </c>
      <c r="D4082" s="81" t="str">
        <f ca="1">IF(C4082="","",CONCATENATE(OFFSET(Zdroj!AI$16,A4082-1,0)," - ",OFFSET(Zdroj!BK$16,A4082-1,0)))</f>
        <v/>
      </c>
      <c r="E4082" s="35" t="str">
        <f ca="1">IF(C4082="","",OFFSET(Zdroj!BL$16,A4082-1,0))</f>
        <v/>
      </c>
      <c r="F4082" s="450" t="str">
        <f t="shared" ref="F4082" ca="1" si="952">IF(SUM(E4082:E4087)=0,"",SUM(E4082:E4087))</f>
        <v/>
      </c>
      <c r="G4082" s="451" t="str">
        <f t="shared" ref="G4082" ca="1" si="953">IF(SUM(E4082:E4098)=0,"",SUM(E4082:E4098))</f>
        <v/>
      </c>
    </row>
    <row r="4083" spans="1:7" x14ac:dyDescent="0.25">
      <c r="B4083" s="449"/>
      <c r="C4083" s="83" t="str">
        <f ca="1">IF(OFFSET(Zdroj!AJ$16,A4082-1,0)=0,"",CONCATENATE("A",$A$2+1," - ",Zdroj!$AJ$15))</f>
        <v/>
      </c>
      <c r="D4083" s="81" t="str">
        <f ca="1">IF(C4083="","",CONCATENATE(OFFSET(Zdroj!AJ$16,A4082-1,0)," - ",OFFSET(Zdroj!BM$16,A4082-1,0)))</f>
        <v/>
      </c>
      <c r="E4083" s="35" t="str">
        <f ca="1">IF(C4083="","",OFFSET(Zdroj!BN$16,A4082-1,0))</f>
        <v/>
      </c>
      <c r="F4083" s="450"/>
      <c r="G4083" s="451"/>
    </row>
    <row r="4084" spans="1:7" x14ac:dyDescent="0.25">
      <c r="B4084" s="449"/>
      <c r="C4084" s="83" t="str">
        <f ca="1">IF(OFFSET(Zdroj!AK$16,A4082-1,0)=0,"",CONCATENATE("A",$A$2+2," - ",Zdroj!$AK$15))</f>
        <v/>
      </c>
      <c r="D4084" s="81" t="str">
        <f ca="1">IF(C4084="","",CONCATENATE(OFFSET(Zdroj!AK$16,A4082-1,0)," - ",OFFSET(Zdroj!BO$16,A4082-1,0)))</f>
        <v/>
      </c>
      <c r="E4084" s="35" t="str">
        <f ca="1">IF(C4084="","",OFFSET(Zdroj!BP$16,A4082-1,0))</f>
        <v/>
      </c>
      <c r="F4084" s="450"/>
      <c r="G4084" s="451"/>
    </row>
    <row r="4085" spans="1:7" x14ac:dyDescent="0.25">
      <c r="B4085" s="449"/>
      <c r="C4085" s="83" t="str">
        <f ca="1">IF(OFFSET(Zdroj!AL$16,A4082-1,0)=0,"",CONCATENATE("A",$A$2+3," - ",Zdroj!$AL$15))</f>
        <v/>
      </c>
      <c r="D4085" s="81" t="str">
        <f ca="1">IF(C4085="","",CONCATENATE(OFFSET(Zdroj!AL$16,A4082-1,0)," - ",OFFSET(Zdroj!BQ$16,A4082-1,0)))</f>
        <v/>
      </c>
      <c r="E4085" s="35" t="str">
        <f ca="1">IF(C4085="","",OFFSET(Zdroj!BR$16,A4082-1,0))</f>
        <v/>
      </c>
      <c r="F4085" s="450"/>
      <c r="G4085" s="451"/>
    </row>
    <row r="4086" spans="1:7" x14ac:dyDescent="0.25">
      <c r="B4086" s="449"/>
      <c r="C4086" s="83" t="str">
        <f ca="1">IF(OFFSET(Zdroj!AM$16,A4082-1,0)=0,"",CONCATENATE("A",$A$2+4," - ",Zdroj!$AM$15))</f>
        <v/>
      </c>
      <c r="D4086" s="81" t="str">
        <f ca="1">IF(C4086="","",CONCATENATE(OFFSET(Zdroj!AM$16,A4082-1,0)," - ",OFFSET(Zdroj!BS$16,A4082-1,0)))</f>
        <v/>
      </c>
      <c r="E4086" s="35" t="str">
        <f ca="1">IF(C4086="","",OFFSET(Zdroj!BT$16,A4082-1,0))</f>
        <v/>
      </c>
      <c r="F4086" s="450"/>
      <c r="G4086" s="451"/>
    </row>
    <row r="4087" spans="1:7" x14ac:dyDescent="0.25">
      <c r="B4087" s="449"/>
      <c r="C4087" s="83" t="str">
        <f ca="1">IF(OFFSET(Zdroj!AN$16,A4082-1,0)=0,"",CONCATENATE("A",$A$2+5," - ",Zdroj!$AN$15))</f>
        <v/>
      </c>
      <c r="D4087" s="81" t="str">
        <f ca="1">IF(C4087="","",CONCATENATE(OFFSET(Zdroj!AN$16,A4082-1,0)," - ",OFFSET(Zdroj!BU$16,A4082-1,0)))</f>
        <v/>
      </c>
      <c r="E4087" s="35" t="str">
        <f ca="1">IF(C4087="","",OFFSET(Zdroj!BV$16,A4082-1,0))</f>
        <v/>
      </c>
      <c r="F4087" s="450"/>
      <c r="G4087" s="451"/>
    </row>
    <row r="4088" spans="1:7" x14ac:dyDescent="0.25">
      <c r="B4088" s="449"/>
      <c r="C4088" s="83" t="str">
        <f ca="1">IF(OFFSET(Zdroj!AO$16,A4082-1,0)=0,"",CONCATENATE("B",$A$2," - ",Zdroj!$AO$15))</f>
        <v/>
      </c>
      <c r="D4088" s="81" t="str">
        <f ca="1">IF(C4088="","",CONCATENATE(OFFSET(Zdroj!AO$16,A4082-1,0)))</f>
        <v/>
      </c>
      <c r="E4088" s="35" t="str">
        <f ca="1">IF(C4088="","",OFFSET(Zdroj!AP$16,A4082-1,0))</f>
        <v/>
      </c>
      <c r="F4088" s="450" t="str">
        <f t="shared" ref="F4088" ca="1" si="954">IF(SUM(E4088:E4096)=0,"",SUM(E4088:E4096))</f>
        <v/>
      </c>
      <c r="G4088" s="451"/>
    </row>
    <row r="4089" spans="1:7" x14ac:dyDescent="0.25">
      <c r="B4089" s="449"/>
      <c r="C4089" s="83" t="str">
        <f ca="1">IF(OFFSET(Zdroj!AQ$16,A4082-1,0)=0,"",CONCATENATE("B",$A$2+1," - ",Zdroj!$AQ$15))</f>
        <v/>
      </c>
      <c r="D4089" s="81" t="str">
        <f ca="1">IF(C4089="","",CONCATENATE(OFFSET(Zdroj!AQ$16,A4082-1,0)))</f>
        <v/>
      </c>
      <c r="E4089" s="35" t="str">
        <f ca="1">IF(C4089="","",OFFSET(Zdroj!AR$16,A4082-1,0))</f>
        <v/>
      </c>
      <c r="F4089" s="450"/>
      <c r="G4089" s="451"/>
    </row>
    <row r="4090" spans="1:7" x14ac:dyDescent="0.25">
      <c r="B4090" s="449"/>
      <c r="C4090" s="83" t="str">
        <f ca="1">IF(OFFSET(Zdroj!AS$16,A4082-1,0)=0,"",CONCATENATE("B",$A$2+2," - ",Zdroj!$AS$15))</f>
        <v/>
      </c>
      <c r="D4090" s="81" t="str">
        <f ca="1">IF(C4090="","",CONCATENATE(OFFSET(Zdroj!AS$16,A4082-1,0)))</f>
        <v/>
      </c>
      <c r="E4090" s="35" t="str">
        <f ca="1">IF(C4090="","",OFFSET(Zdroj!AT$16,A4082-1,0))</f>
        <v/>
      </c>
      <c r="F4090" s="450"/>
      <c r="G4090" s="451"/>
    </row>
    <row r="4091" spans="1:7" x14ac:dyDescent="0.25">
      <c r="B4091" s="449"/>
      <c r="C4091" s="83" t="str">
        <f ca="1">IF(OFFSET(Zdroj!AU$16,A4082-1,0)=0,"",CONCATENATE("B",$A$2+3," - ",Zdroj!$AU$15))</f>
        <v/>
      </c>
      <c r="D4091" s="81" t="str">
        <f ca="1">IF(C4091="","",CONCATENATE(OFFSET(Zdroj!AU$16,A4082-1,0)))</f>
        <v/>
      </c>
      <c r="E4091" s="35" t="str">
        <f ca="1">IF(C4091="","",OFFSET(Zdroj!AV$16,A4082-1,0))</f>
        <v/>
      </c>
      <c r="F4091" s="450"/>
      <c r="G4091" s="451"/>
    </row>
    <row r="4092" spans="1:7" x14ac:dyDescent="0.25">
      <c r="B4092" s="449"/>
      <c r="C4092" s="83" t="str">
        <f ca="1">IF(OFFSET(Zdroj!AW$16,A4082-1,0)=0,"",CONCATENATE("B",$A$2+4," - ",Zdroj!$AW$15))</f>
        <v/>
      </c>
      <c r="D4092" s="81" t="str">
        <f ca="1">IF(C4092="","",CONCATENATE(OFFSET(Zdroj!AW$16,A4082-1,0)))</f>
        <v/>
      </c>
      <c r="E4092" s="35" t="str">
        <f ca="1">IF(C4092="","",OFFSET(Zdroj!AX$16,A4082-1,0))</f>
        <v/>
      </c>
      <c r="F4092" s="450"/>
      <c r="G4092" s="451"/>
    </row>
    <row r="4093" spans="1:7" x14ac:dyDescent="0.25">
      <c r="B4093" s="449"/>
      <c r="C4093" s="83" t="str">
        <f ca="1">IF(OFFSET(Zdroj!AY$16,A4082-1,0)=0,"",CONCATENATE("B",$A$2+5," - ",Zdroj!$AY$15))</f>
        <v/>
      </c>
      <c r="D4093" s="81" t="str">
        <f ca="1">IF(C4093="","",CONCATENATE(OFFSET(Zdroj!AY$16,A4082-1,0)))</f>
        <v/>
      </c>
      <c r="E4093" s="35" t="str">
        <f ca="1">IF(C4093="","",OFFSET(Zdroj!AZ$16,A4082-1,0))</f>
        <v/>
      </c>
      <c r="F4093" s="450"/>
      <c r="G4093" s="451"/>
    </row>
    <row r="4094" spans="1:7" x14ac:dyDescent="0.25">
      <c r="B4094" s="449"/>
      <c r="C4094" s="83" t="str">
        <f ca="1">IF(OFFSET(Zdroj!BA$16,A4082-1,0)=0,"",CONCATENATE("B",$A$2+6," - ",Zdroj!$BA$15))</f>
        <v/>
      </c>
      <c r="D4094" s="81" t="str">
        <f ca="1">IF(C4094="","",CONCATENATE(OFFSET(Zdroj!BA$16,A4082-1,0)))</f>
        <v/>
      </c>
      <c r="E4094" s="35" t="str">
        <f ca="1">IF(C4094="","",OFFSET(Zdroj!BB$16,A4082-1,0))</f>
        <v/>
      </c>
      <c r="F4094" s="450"/>
      <c r="G4094" s="451"/>
    </row>
    <row r="4095" spans="1:7" x14ac:dyDescent="0.25">
      <c r="B4095" s="449"/>
      <c r="C4095" s="83" t="str">
        <f ca="1">IF(OFFSET(Zdroj!BC$16,A4082-1,0)=0,"",CONCATENATE("B",$A$2+7," - ",Zdroj!$BC$15))</f>
        <v/>
      </c>
      <c r="D4095" s="81" t="str">
        <f ca="1">IF(C4095="","",CONCATENATE(OFFSET(Zdroj!BC$16,A4082-1,0)))</f>
        <v/>
      </c>
      <c r="E4095" s="35" t="str">
        <f ca="1">IF(C4095="","",OFFSET(Zdroj!BD$16,A4082-1,0))</f>
        <v/>
      </c>
      <c r="F4095" s="450"/>
      <c r="G4095" s="451"/>
    </row>
    <row r="4096" spans="1:7" x14ac:dyDescent="0.25">
      <c r="B4096" s="449"/>
      <c r="C4096" s="83" t="str">
        <f ca="1">IF(OFFSET(Zdroj!BE$16,A4082-1,0)=0,"",CONCATENATE("B",$A$2+8," - ",Zdroj!$BE$15))</f>
        <v/>
      </c>
      <c r="D4096" s="81" t="str">
        <f ca="1">IF(C4096="","",CONCATENATE(OFFSET(Zdroj!BE$16,A4082-1,0)))</f>
        <v/>
      </c>
      <c r="E4096" s="35" t="str">
        <f ca="1">IF(C4096="","",OFFSET(Zdroj!BF$16,A4082-1,0))</f>
        <v/>
      </c>
      <c r="F4096" s="450"/>
      <c r="G4096" s="451"/>
    </row>
    <row r="4097" spans="1:7" x14ac:dyDescent="0.25">
      <c r="B4097" s="449"/>
      <c r="C4097" s="83" t="str">
        <f ca="1">IF(OFFSET(Zdroj!BG$16,A4082-1,0)=0,"",CONCATENATE("C",$A$2," - ",Zdroj!$BG$15))</f>
        <v/>
      </c>
      <c r="D4097" s="81" t="str">
        <f ca="1">IF(C4097="","",CONCATENATE(OFFSET(Zdroj!BG$16,A4082-1,0)))</f>
        <v/>
      </c>
      <c r="E4097" s="35" t="str">
        <f ca="1">IF(C4097="","",OFFSET(Zdroj!BH$16,A4082-1,0))</f>
        <v/>
      </c>
      <c r="F4097" s="450" t="str">
        <f t="shared" ref="F4097" ca="1" si="955">IF(SUM(E4097:E4098)=0,"",SUM(E4097:E4098))</f>
        <v/>
      </c>
      <c r="G4097" s="451"/>
    </row>
    <row r="4098" spans="1:7" x14ac:dyDescent="0.25">
      <c r="B4098" s="449"/>
      <c r="C4098" s="83" t="str">
        <f ca="1">IF(OFFSET(Zdroj!BI$16,A4082-1,0)=0,"",CONCATENATE("C",$A$2+1," - ",Zdroj!$BI$15))</f>
        <v/>
      </c>
      <c r="D4098" s="81" t="str">
        <f ca="1">IF(C4098="","",CONCATENATE(OFFSET(Zdroj!BI$16,A4082-1,0)))</f>
        <v/>
      </c>
      <c r="E4098" s="35" t="str">
        <f ca="1">IF(C4098="","",OFFSET(Zdroj!BJ$16,A4082-1,0))</f>
        <v/>
      </c>
      <c r="F4098" s="450"/>
      <c r="G4098" s="451"/>
    </row>
    <row r="4099" spans="1:7" x14ac:dyDescent="0.25">
      <c r="A4099">
        <f>SUM((ROW()+15)/17)</f>
        <v>242</v>
      </c>
      <c r="B4099" s="449" t="str">
        <f ca="1">IF(OFFSET(Zdroj!$B$16,A4099-1,0)&gt;0,CONCATENATE(A4099,"
","___ ","
",OFFSET(Zdroj!$B$16,A4099-1,0)),"")</f>
        <v/>
      </c>
      <c r="C4099" s="83" t="str">
        <f ca="1">IF(OFFSET(Zdroj!AI$16,A4099-1,0)=0,"",CONCATENATE("A",$A$2," - ",Zdroj!$AI$15))</f>
        <v/>
      </c>
      <c r="D4099" s="81" t="str">
        <f ca="1">IF(C4099="","",CONCATENATE(OFFSET(Zdroj!AI$16,A4099-1,0)," - ",OFFSET(Zdroj!BK$16,A4099-1,0)))</f>
        <v/>
      </c>
      <c r="E4099" s="35" t="str">
        <f ca="1">IF(C4099="","",OFFSET(Zdroj!BL$16,A4099-1,0))</f>
        <v/>
      </c>
      <c r="F4099" s="450" t="str">
        <f t="shared" ref="F4099" ca="1" si="956">IF(SUM(E4099:E4104)=0,"",SUM(E4099:E4104))</f>
        <v/>
      </c>
      <c r="G4099" s="451" t="str">
        <f t="shared" ref="G4099" ca="1" si="957">IF(SUM(E4099:E4115)=0,"",SUM(E4099:E4115))</f>
        <v/>
      </c>
    </row>
    <row r="4100" spans="1:7" x14ac:dyDescent="0.25">
      <c r="B4100" s="449"/>
      <c r="C4100" s="83" t="str">
        <f ca="1">IF(OFFSET(Zdroj!AJ$16,A4099-1,0)=0,"",CONCATENATE("A",$A$2+1," - ",Zdroj!$AJ$15))</f>
        <v/>
      </c>
      <c r="D4100" s="81" t="str">
        <f ca="1">IF(C4100="","",CONCATENATE(OFFSET(Zdroj!AJ$16,A4099-1,0)," - ",OFFSET(Zdroj!BM$16,A4099-1,0)))</f>
        <v/>
      </c>
      <c r="E4100" s="35" t="str">
        <f ca="1">IF(C4100="","",OFFSET(Zdroj!BN$16,A4099-1,0))</f>
        <v/>
      </c>
      <c r="F4100" s="450"/>
      <c r="G4100" s="451"/>
    </row>
    <row r="4101" spans="1:7" x14ac:dyDescent="0.25">
      <c r="B4101" s="449"/>
      <c r="C4101" s="83" t="str">
        <f ca="1">IF(OFFSET(Zdroj!AK$16,A4099-1,0)=0,"",CONCATENATE("A",$A$2+2," - ",Zdroj!$AK$15))</f>
        <v/>
      </c>
      <c r="D4101" s="81" t="str">
        <f ca="1">IF(C4101="","",CONCATENATE(OFFSET(Zdroj!AK$16,A4099-1,0)," - ",OFFSET(Zdroj!BO$16,A4099-1,0)))</f>
        <v/>
      </c>
      <c r="E4101" s="35" t="str">
        <f ca="1">IF(C4101="","",OFFSET(Zdroj!BP$16,A4099-1,0))</f>
        <v/>
      </c>
      <c r="F4101" s="450"/>
      <c r="G4101" s="451"/>
    </row>
    <row r="4102" spans="1:7" x14ac:dyDescent="0.25">
      <c r="B4102" s="449"/>
      <c r="C4102" s="83" t="str">
        <f ca="1">IF(OFFSET(Zdroj!AL$16,A4099-1,0)=0,"",CONCATENATE("A",$A$2+3," - ",Zdroj!$AL$15))</f>
        <v/>
      </c>
      <c r="D4102" s="81" t="str">
        <f ca="1">IF(C4102="","",CONCATENATE(OFFSET(Zdroj!AL$16,A4099-1,0)," - ",OFFSET(Zdroj!BQ$16,A4099-1,0)))</f>
        <v/>
      </c>
      <c r="E4102" s="35" t="str">
        <f ca="1">IF(C4102="","",OFFSET(Zdroj!BR$16,A4099-1,0))</f>
        <v/>
      </c>
      <c r="F4102" s="450"/>
      <c r="G4102" s="451"/>
    </row>
    <row r="4103" spans="1:7" x14ac:dyDescent="0.25">
      <c r="B4103" s="449"/>
      <c r="C4103" s="83" t="str">
        <f ca="1">IF(OFFSET(Zdroj!AM$16,A4099-1,0)=0,"",CONCATENATE("A",$A$2+4," - ",Zdroj!$AM$15))</f>
        <v/>
      </c>
      <c r="D4103" s="81" t="str">
        <f ca="1">IF(C4103="","",CONCATENATE(OFFSET(Zdroj!AM$16,A4099-1,0)," - ",OFFSET(Zdroj!BS$16,A4099-1,0)))</f>
        <v/>
      </c>
      <c r="E4103" s="35" t="str">
        <f ca="1">IF(C4103="","",OFFSET(Zdroj!BT$16,A4099-1,0))</f>
        <v/>
      </c>
      <c r="F4103" s="450"/>
      <c r="G4103" s="451"/>
    </row>
    <row r="4104" spans="1:7" x14ac:dyDescent="0.25">
      <c r="B4104" s="449"/>
      <c r="C4104" s="83" t="str">
        <f ca="1">IF(OFFSET(Zdroj!AN$16,A4099-1,0)=0,"",CONCATENATE("A",$A$2+5," - ",Zdroj!$AN$15))</f>
        <v/>
      </c>
      <c r="D4104" s="81" t="str">
        <f ca="1">IF(C4104="","",CONCATENATE(OFFSET(Zdroj!AN$16,A4099-1,0)," - ",OFFSET(Zdroj!BU$16,A4099-1,0)))</f>
        <v/>
      </c>
      <c r="E4104" s="35" t="str">
        <f ca="1">IF(C4104="","",OFFSET(Zdroj!BV$16,A4099-1,0))</f>
        <v/>
      </c>
      <c r="F4104" s="450"/>
      <c r="G4104" s="451"/>
    </row>
    <row r="4105" spans="1:7" x14ac:dyDescent="0.25">
      <c r="B4105" s="449"/>
      <c r="C4105" s="83" t="str">
        <f ca="1">IF(OFFSET(Zdroj!AO$16,A4099-1,0)=0,"",CONCATENATE("B",$A$2," - ",Zdroj!$AO$15))</f>
        <v/>
      </c>
      <c r="D4105" s="81" t="str">
        <f ca="1">IF(C4105="","",CONCATENATE(OFFSET(Zdroj!AO$16,A4099-1,0)))</f>
        <v/>
      </c>
      <c r="E4105" s="35" t="str">
        <f ca="1">IF(C4105="","",OFFSET(Zdroj!AP$16,A4099-1,0))</f>
        <v/>
      </c>
      <c r="F4105" s="450" t="str">
        <f t="shared" ref="F4105" ca="1" si="958">IF(SUM(E4105:E4113)=0,"",SUM(E4105:E4113))</f>
        <v/>
      </c>
      <c r="G4105" s="451"/>
    </row>
    <row r="4106" spans="1:7" x14ac:dyDescent="0.25">
      <c r="B4106" s="449"/>
      <c r="C4106" s="83" t="str">
        <f ca="1">IF(OFFSET(Zdroj!AQ$16,A4099-1,0)=0,"",CONCATENATE("B",$A$2+1," - ",Zdroj!$AQ$15))</f>
        <v/>
      </c>
      <c r="D4106" s="81" t="str">
        <f ca="1">IF(C4106="","",CONCATENATE(OFFSET(Zdroj!AQ$16,A4099-1,0)))</f>
        <v/>
      </c>
      <c r="E4106" s="35" t="str">
        <f ca="1">IF(C4106="","",OFFSET(Zdroj!AR$16,A4099-1,0))</f>
        <v/>
      </c>
      <c r="F4106" s="450"/>
      <c r="G4106" s="451"/>
    </row>
    <row r="4107" spans="1:7" x14ac:dyDescent="0.25">
      <c r="B4107" s="449"/>
      <c r="C4107" s="83" t="str">
        <f ca="1">IF(OFFSET(Zdroj!AS$16,A4099-1,0)=0,"",CONCATENATE("B",$A$2+2," - ",Zdroj!$AS$15))</f>
        <v/>
      </c>
      <c r="D4107" s="81" t="str">
        <f ca="1">IF(C4107="","",CONCATENATE(OFFSET(Zdroj!AS$16,A4099-1,0)))</f>
        <v/>
      </c>
      <c r="E4107" s="35" t="str">
        <f ca="1">IF(C4107="","",OFFSET(Zdroj!AT$16,A4099-1,0))</f>
        <v/>
      </c>
      <c r="F4107" s="450"/>
      <c r="G4107" s="451"/>
    </row>
    <row r="4108" spans="1:7" x14ac:dyDescent="0.25">
      <c r="B4108" s="449"/>
      <c r="C4108" s="83" t="str">
        <f ca="1">IF(OFFSET(Zdroj!AU$16,A4099-1,0)=0,"",CONCATENATE("B",$A$2+3," - ",Zdroj!$AU$15))</f>
        <v/>
      </c>
      <c r="D4108" s="81" t="str">
        <f ca="1">IF(C4108="","",CONCATENATE(OFFSET(Zdroj!AU$16,A4099-1,0)))</f>
        <v/>
      </c>
      <c r="E4108" s="35" t="str">
        <f ca="1">IF(C4108="","",OFFSET(Zdroj!AV$16,A4099-1,0))</f>
        <v/>
      </c>
      <c r="F4108" s="450"/>
      <c r="G4108" s="451"/>
    </row>
    <row r="4109" spans="1:7" x14ac:dyDescent="0.25">
      <c r="B4109" s="449"/>
      <c r="C4109" s="83" t="str">
        <f ca="1">IF(OFFSET(Zdroj!AW$16,A4099-1,0)=0,"",CONCATENATE("B",$A$2+4," - ",Zdroj!$AW$15))</f>
        <v/>
      </c>
      <c r="D4109" s="81" t="str">
        <f ca="1">IF(C4109="","",CONCATENATE(OFFSET(Zdroj!AW$16,A4099-1,0)))</f>
        <v/>
      </c>
      <c r="E4109" s="35" t="str">
        <f ca="1">IF(C4109="","",OFFSET(Zdroj!AX$16,A4099-1,0))</f>
        <v/>
      </c>
      <c r="F4109" s="450"/>
      <c r="G4109" s="451"/>
    </row>
    <row r="4110" spans="1:7" x14ac:dyDescent="0.25">
      <c r="B4110" s="449"/>
      <c r="C4110" s="83" t="str">
        <f ca="1">IF(OFFSET(Zdroj!AY$16,A4099-1,0)=0,"",CONCATENATE("B",$A$2+5," - ",Zdroj!$AY$15))</f>
        <v/>
      </c>
      <c r="D4110" s="81" t="str">
        <f ca="1">IF(C4110="","",CONCATENATE(OFFSET(Zdroj!AY$16,A4099-1,0)))</f>
        <v/>
      </c>
      <c r="E4110" s="35" t="str">
        <f ca="1">IF(C4110="","",OFFSET(Zdroj!AZ$16,A4099-1,0))</f>
        <v/>
      </c>
      <c r="F4110" s="450"/>
      <c r="G4110" s="451"/>
    </row>
    <row r="4111" spans="1:7" x14ac:dyDescent="0.25">
      <c r="B4111" s="449"/>
      <c r="C4111" s="83" t="str">
        <f ca="1">IF(OFFSET(Zdroj!BA$16,A4099-1,0)=0,"",CONCATENATE("B",$A$2+6," - ",Zdroj!$BA$15))</f>
        <v/>
      </c>
      <c r="D4111" s="81" t="str">
        <f ca="1">IF(C4111="","",CONCATENATE(OFFSET(Zdroj!BA$16,A4099-1,0)))</f>
        <v/>
      </c>
      <c r="E4111" s="35" t="str">
        <f ca="1">IF(C4111="","",OFFSET(Zdroj!BB$16,A4099-1,0))</f>
        <v/>
      </c>
      <c r="F4111" s="450"/>
      <c r="G4111" s="451"/>
    </row>
    <row r="4112" spans="1:7" x14ac:dyDescent="0.25">
      <c r="B4112" s="449"/>
      <c r="C4112" s="83" t="str">
        <f ca="1">IF(OFFSET(Zdroj!BC$16,A4099-1,0)=0,"",CONCATENATE("B",$A$2+7," - ",Zdroj!$BC$15))</f>
        <v/>
      </c>
      <c r="D4112" s="81" t="str">
        <f ca="1">IF(C4112="","",CONCATENATE(OFFSET(Zdroj!BC$16,A4099-1,0)))</f>
        <v/>
      </c>
      <c r="E4112" s="35" t="str">
        <f ca="1">IF(C4112="","",OFFSET(Zdroj!BD$16,A4099-1,0))</f>
        <v/>
      </c>
      <c r="F4112" s="450"/>
      <c r="G4112" s="451"/>
    </row>
    <row r="4113" spans="1:7" x14ac:dyDescent="0.25">
      <c r="B4113" s="449"/>
      <c r="C4113" s="83" t="str">
        <f ca="1">IF(OFFSET(Zdroj!BE$16,A4099-1,0)=0,"",CONCATENATE("B",$A$2+8," - ",Zdroj!$BE$15))</f>
        <v/>
      </c>
      <c r="D4113" s="81" t="str">
        <f ca="1">IF(C4113="","",CONCATENATE(OFFSET(Zdroj!BE$16,A4099-1,0)))</f>
        <v/>
      </c>
      <c r="E4113" s="35" t="str">
        <f ca="1">IF(C4113="","",OFFSET(Zdroj!BF$16,A4099-1,0))</f>
        <v/>
      </c>
      <c r="F4113" s="450"/>
      <c r="G4113" s="451"/>
    </row>
    <row r="4114" spans="1:7" x14ac:dyDescent="0.25">
      <c r="B4114" s="449"/>
      <c r="C4114" s="83" t="str">
        <f ca="1">IF(OFFSET(Zdroj!BG$16,A4099-1,0)=0,"",CONCATENATE("C",$A$2," - ",Zdroj!$BG$15))</f>
        <v/>
      </c>
      <c r="D4114" s="81" t="str">
        <f ca="1">IF(C4114="","",CONCATENATE(OFFSET(Zdroj!BG$16,A4099-1,0)))</f>
        <v/>
      </c>
      <c r="E4114" s="35" t="str">
        <f ca="1">IF(C4114="","",OFFSET(Zdroj!BH$16,A4099-1,0))</f>
        <v/>
      </c>
      <c r="F4114" s="450" t="str">
        <f t="shared" ref="F4114" ca="1" si="959">IF(SUM(E4114:E4115)=0,"",SUM(E4114:E4115))</f>
        <v/>
      </c>
      <c r="G4114" s="451"/>
    </row>
    <row r="4115" spans="1:7" x14ac:dyDescent="0.25">
      <c r="B4115" s="449"/>
      <c r="C4115" s="83" t="str">
        <f ca="1">IF(OFFSET(Zdroj!BI$16,A4099-1,0)=0,"",CONCATENATE("C",$A$2+1," - ",Zdroj!$BI$15))</f>
        <v/>
      </c>
      <c r="D4115" s="81" t="str">
        <f ca="1">IF(C4115="","",CONCATENATE(OFFSET(Zdroj!BI$16,A4099-1,0)))</f>
        <v/>
      </c>
      <c r="E4115" s="35" t="str">
        <f ca="1">IF(C4115="","",OFFSET(Zdroj!BJ$16,A4099-1,0))</f>
        <v/>
      </c>
      <c r="F4115" s="450"/>
      <c r="G4115" s="451"/>
    </row>
    <row r="4116" spans="1:7" x14ac:dyDescent="0.25">
      <c r="A4116">
        <f>SUM((ROW()+15)/17)</f>
        <v>243</v>
      </c>
      <c r="B4116" s="449" t="str">
        <f ca="1">IF(OFFSET(Zdroj!$B$16,A4116-1,0)&gt;0,CONCATENATE(A4116,"
","___ ","
",OFFSET(Zdroj!$B$16,A4116-1,0)),"")</f>
        <v/>
      </c>
      <c r="C4116" s="83" t="str">
        <f ca="1">IF(OFFSET(Zdroj!AI$16,A4116-1,0)=0,"",CONCATENATE("A",$A$2," - ",Zdroj!$AI$15))</f>
        <v/>
      </c>
      <c r="D4116" s="81" t="str">
        <f ca="1">IF(C4116="","",CONCATENATE(OFFSET(Zdroj!AI$16,A4116-1,0)," - ",OFFSET(Zdroj!BK$16,A4116-1,0)))</f>
        <v/>
      </c>
      <c r="E4116" s="35" t="str">
        <f ca="1">IF(C4116="","",OFFSET(Zdroj!BL$16,A4116-1,0))</f>
        <v/>
      </c>
      <c r="F4116" s="450" t="str">
        <f t="shared" ref="F4116" ca="1" si="960">IF(SUM(E4116:E4121)=0,"",SUM(E4116:E4121))</f>
        <v/>
      </c>
      <c r="G4116" s="451" t="str">
        <f t="shared" ref="G4116" ca="1" si="961">IF(SUM(E4116:E4132)=0,"",SUM(E4116:E4132))</f>
        <v/>
      </c>
    </row>
    <row r="4117" spans="1:7" x14ac:dyDescent="0.25">
      <c r="B4117" s="449"/>
      <c r="C4117" s="83" t="str">
        <f ca="1">IF(OFFSET(Zdroj!AJ$16,A4116-1,0)=0,"",CONCATENATE("A",$A$2+1," - ",Zdroj!$AJ$15))</f>
        <v/>
      </c>
      <c r="D4117" s="81" t="str">
        <f ca="1">IF(C4117="","",CONCATENATE(OFFSET(Zdroj!AJ$16,A4116-1,0)," - ",OFFSET(Zdroj!BM$16,A4116-1,0)))</f>
        <v/>
      </c>
      <c r="E4117" s="35" t="str">
        <f ca="1">IF(C4117="","",OFFSET(Zdroj!BN$16,A4116-1,0))</f>
        <v/>
      </c>
      <c r="F4117" s="450"/>
      <c r="G4117" s="451"/>
    </row>
    <row r="4118" spans="1:7" x14ac:dyDescent="0.25">
      <c r="B4118" s="449"/>
      <c r="C4118" s="83" t="str">
        <f ca="1">IF(OFFSET(Zdroj!AK$16,A4116-1,0)=0,"",CONCATENATE("A",$A$2+2," - ",Zdroj!$AK$15))</f>
        <v/>
      </c>
      <c r="D4118" s="81" t="str">
        <f ca="1">IF(C4118="","",CONCATENATE(OFFSET(Zdroj!AK$16,A4116-1,0)," - ",OFFSET(Zdroj!BO$16,A4116-1,0)))</f>
        <v/>
      </c>
      <c r="E4118" s="35" t="str">
        <f ca="1">IF(C4118="","",OFFSET(Zdroj!BP$16,A4116-1,0))</f>
        <v/>
      </c>
      <c r="F4118" s="450"/>
      <c r="G4118" s="451"/>
    </row>
    <row r="4119" spans="1:7" x14ac:dyDescent="0.25">
      <c r="B4119" s="449"/>
      <c r="C4119" s="83" t="str">
        <f ca="1">IF(OFFSET(Zdroj!AL$16,A4116-1,0)=0,"",CONCATENATE("A",$A$2+3," - ",Zdroj!$AL$15))</f>
        <v/>
      </c>
      <c r="D4119" s="81" t="str">
        <f ca="1">IF(C4119="","",CONCATENATE(OFFSET(Zdroj!AL$16,A4116-1,0)," - ",OFFSET(Zdroj!BQ$16,A4116-1,0)))</f>
        <v/>
      </c>
      <c r="E4119" s="35" t="str">
        <f ca="1">IF(C4119="","",OFFSET(Zdroj!BR$16,A4116-1,0))</f>
        <v/>
      </c>
      <c r="F4119" s="450"/>
      <c r="G4119" s="451"/>
    </row>
    <row r="4120" spans="1:7" x14ac:dyDescent="0.25">
      <c r="B4120" s="449"/>
      <c r="C4120" s="83" t="str">
        <f ca="1">IF(OFFSET(Zdroj!AM$16,A4116-1,0)=0,"",CONCATENATE("A",$A$2+4," - ",Zdroj!$AM$15))</f>
        <v/>
      </c>
      <c r="D4120" s="81" t="str">
        <f ca="1">IF(C4120="","",CONCATENATE(OFFSET(Zdroj!AM$16,A4116-1,0)," - ",OFFSET(Zdroj!BS$16,A4116-1,0)))</f>
        <v/>
      </c>
      <c r="E4120" s="35" t="str">
        <f ca="1">IF(C4120="","",OFFSET(Zdroj!BT$16,A4116-1,0))</f>
        <v/>
      </c>
      <c r="F4120" s="450"/>
      <c r="G4120" s="451"/>
    </row>
    <row r="4121" spans="1:7" x14ac:dyDescent="0.25">
      <c r="B4121" s="449"/>
      <c r="C4121" s="83" t="str">
        <f ca="1">IF(OFFSET(Zdroj!AN$16,A4116-1,0)=0,"",CONCATENATE("A",$A$2+5," - ",Zdroj!$AN$15))</f>
        <v/>
      </c>
      <c r="D4121" s="81" t="str">
        <f ca="1">IF(C4121="","",CONCATENATE(OFFSET(Zdroj!AN$16,A4116-1,0)," - ",OFFSET(Zdroj!BU$16,A4116-1,0)))</f>
        <v/>
      </c>
      <c r="E4121" s="35" t="str">
        <f ca="1">IF(C4121="","",OFFSET(Zdroj!BV$16,A4116-1,0))</f>
        <v/>
      </c>
      <c r="F4121" s="450"/>
      <c r="G4121" s="451"/>
    </row>
    <row r="4122" spans="1:7" x14ac:dyDescent="0.25">
      <c r="B4122" s="449"/>
      <c r="C4122" s="83" t="str">
        <f ca="1">IF(OFFSET(Zdroj!AO$16,A4116-1,0)=0,"",CONCATENATE("B",$A$2," - ",Zdroj!$AO$15))</f>
        <v/>
      </c>
      <c r="D4122" s="81" t="str">
        <f ca="1">IF(C4122="","",CONCATENATE(OFFSET(Zdroj!AO$16,A4116-1,0)))</f>
        <v/>
      </c>
      <c r="E4122" s="35" t="str">
        <f ca="1">IF(C4122="","",OFFSET(Zdroj!AP$16,A4116-1,0))</f>
        <v/>
      </c>
      <c r="F4122" s="450" t="str">
        <f t="shared" ref="F4122" ca="1" si="962">IF(SUM(E4122:E4130)=0,"",SUM(E4122:E4130))</f>
        <v/>
      </c>
      <c r="G4122" s="451"/>
    </row>
    <row r="4123" spans="1:7" x14ac:dyDescent="0.25">
      <c r="B4123" s="449"/>
      <c r="C4123" s="83" t="str">
        <f ca="1">IF(OFFSET(Zdroj!AQ$16,A4116-1,0)=0,"",CONCATENATE("B",$A$2+1," - ",Zdroj!$AQ$15))</f>
        <v/>
      </c>
      <c r="D4123" s="81" t="str">
        <f ca="1">IF(C4123="","",CONCATENATE(OFFSET(Zdroj!AQ$16,A4116-1,0)))</f>
        <v/>
      </c>
      <c r="E4123" s="35" t="str">
        <f ca="1">IF(C4123="","",OFFSET(Zdroj!AR$16,A4116-1,0))</f>
        <v/>
      </c>
      <c r="F4123" s="450"/>
      <c r="G4123" s="451"/>
    </row>
    <row r="4124" spans="1:7" x14ac:dyDescent="0.25">
      <c r="B4124" s="449"/>
      <c r="C4124" s="83" t="str">
        <f ca="1">IF(OFFSET(Zdroj!AS$16,A4116-1,0)=0,"",CONCATENATE("B",$A$2+2," - ",Zdroj!$AS$15))</f>
        <v/>
      </c>
      <c r="D4124" s="81" t="str">
        <f ca="1">IF(C4124="","",CONCATENATE(OFFSET(Zdroj!AS$16,A4116-1,0)))</f>
        <v/>
      </c>
      <c r="E4124" s="35" t="str">
        <f ca="1">IF(C4124="","",OFFSET(Zdroj!AT$16,A4116-1,0))</f>
        <v/>
      </c>
      <c r="F4124" s="450"/>
      <c r="G4124" s="451"/>
    </row>
    <row r="4125" spans="1:7" x14ac:dyDescent="0.25">
      <c r="B4125" s="449"/>
      <c r="C4125" s="83" t="str">
        <f ca="1">IF(OFFSET(Zdroj!AU$16,A4116-1,0)=0,"",CONCATENATE("B",$A$2+3," - ",Zdroj!$AU$15))</f>
        <v/>
      </c>
      <c r="D4125" s="81" t="str">
        <f ca="1">IF(C4125="","",CONCATENATE(OFFSET(Zdroj!AU$16,A4116-1,0)))</f>
        <v/>
      </c>
      <c r="E4125" s="35" t="str">
        <f ca="1">IF(C4125="","",OFFSET(Zdroj!AV$16,A4116-1,0))</f>
        <v/>
      </c>
      <c r="F4125" s="450"/>
      <c r="G4125" s="451"/>
    </row>
    <row r="4126" spans="1:7" x14ac:dyDescent="0.25">
      <c r="B4126" s="449"/>
      <c r="C4126" s="83" t="str">
        <f ca="1">IF(OFFSET(Zdroj!AW$16,A4116-1,0)=0,"",CONCATENATE("B",$A$2+4," - ",Zdroj!$AW$15))</f>
        <v/>
      </c>
      <c r="D4126" s="81" t="str">
        <f ca="1">IF(C4126="","",CONCATENATE(OFFSET(Zdroj!AW$16,A4116-1,0)))</f>
        <v/>
      </c>
      <c r="E4126" s="35" t="str">
        <f ca="1">IF(C4126="","",OFFSET(Zdroj!AX$16,A4116-1,0))</f>
        <v/>
      </c>
      <c r="F4126" s="450"/>
      <c r="G4126" s="451"/>
    </row>
    <row r="4127" spans="1:7" x14ac:dyDescent="0.25">
      <c r="B4127" s="449"/>
      <c r="C4127" s="83" t="str">
        <f ca="1">IF(OFFSET(Zdroj!AY$16,A4116-1,0)=0,"",CONCATENATE("B",$A$2+5," - ",Zdroj!$AY$15))</f>
        <v/>
      </c>
      <c r="D4127" s="81" t="str">
        <f ca="1">IF(C4127="","",CONCATENATE(OFFSET(Zdroj!AY$16,A4116-1,0)))</f>
        <v/>
      </c>
      <c r="E4127" s="35" t="str">
        <f ca="1">IF(C4127="","",OFFSET(Zdroj!AZ$16,A4116-1,0))</f>
        <v/>
      </c>
      <c r="F4127" s="450"/>
      <c r="G4127" s="451"/>
    </row>
    <row r="4128" spans="1:7" x14ac:dyDescent="0.25">
      <c r="B4128" s="449"/>
      <c r="C4128" s="83" t="str">
        <f ca="1">IF(OFFSET(Zdroj!BA$16,A4116-1,0)=0,"",CONCATENATE("B",$A$2+6," - ",Zdroj!$BA$15))</f>
        <v/>
      </c>
      <c r="D4128" s="81" t="str">
        <f ca="1">IF(C4128="","",CONCATENATE(OFFSET(Zdroj!BA$16,A4116-1,0)))</f>
        <v/>
      </c>
      <c r="E4128" s="35" t="str">
        <f ca="1">IF(C4128="","",OFFSET(Zdroj!BB$16,A4116-1,0))</f>
        <v/>
      </c>
      <c r="F4128" s="450"/>
      <c r="G4128" s="451"/>
    </row>
    <row r="4129" spans="1:7" x14ac:dyDescent="0.25">
      <c r="B4129" s="449"/>
      <c r="C4129" s="83" t="str">
        <f ca="1">IF(OFFSET(Zdroj!BC$16,A4116-1,0)=0,"",CONCATENATE("B",$A$2+7," - ",Zdroj!$BC$15))</f>
        <v/>
      </c>
      <c r="D4129" s="81" t="str">
        <f ca="1">IF(C4129="","",CONCATENATE(OFFSET(Zdroj!BC$16,A4116-1,0)))</f>
        <v/>
      </c>
      <c r="E4129" s="35" t="str">
        <f ca="1">IF(C4129="","",OFFSET(Zdroj!BD$16,A4116-1,0))</f>
        <v/>
      </c>
      <c r="F4129" s="450"/>
      <c r="G4129" s="451"/>
    </row>
    <row r="4130" spans="1:7" x14ac:dyDescent="0.25">
      <c r="B4130" s="449"/>
      <c r="C4130" s="83" t="str">
        <f ca="1">IF(OFFSET(Zdroj!BE$16,A4116-1,0)=0,"",CONCATENATE("B",$A$2+8," - ",Zdroj!$BE$15))</f>
        <v/>
      </c>
      <c r="D4130" s="81" t="str">
        <f ca="1">IF(C4130="","",CONCATENATE(OFFSET(Zdroj!BE$16,A4116-1,0)))</f>
        <v/>
      </c>
      <c r="E4130" s="35" t="str">
        <f ca="1">IF(C4130="","",OFFSET(Zdroj!BF$16,A4116-1,0))</f>
        <v/>
      </c>
      <c r="F4130" s="450"/>
      <c r="G4130" s="451"/>
    </row>
    <row r="4131" spans="1:7" x14ac:dyDescent="0.25">
      <c r="B4131" s="449"/>
      <c r="C4131" s="83" t="str">
        <f ca="1">IF(OFFSET(Zdroj!BG$16,A4116-1,0)=0,"",CONCATENATE("C",$A$2," - ",Zdroj!$BG$15))</f>
        <v/>
      </c>
      <c r="D4131" s="81" t="str">
        <f ca="1">IF(C4131="","",CONCATENATE(OFFSET(Zdroj!BG$16,A4116-1,0)))</f>
        <v/>
      </c>
      <c r="E4131" s="35" t="str">
        <f ca="1">IF(C4131="","",OFFSET(Zdroj!BH$16,A4116-1,0))</f>
        <v/>
      </c>
      <c r="F4131" s="450" t="str">
        <f t="shared" ref="F4131" ca="1" si="963">IF(SUM(E4131:E4132)=0,"",SUM(E4131:E4132))</f>
        <v/>
      </c>
      <c r="G4131" s="451"/>
    </row>
    <row r="4132" spans="1:7" x14ac:dyDescent="0.25">
      <c r="B4132" s="449"/>
      <c r="C4132" s="83" t="str">
        <f ca="1">IF(OFFSET(Zdroj!BI$16,A4116-1,0)=0,"",CONCATENATE("C",$A$2+1," - ",Zdroj!$BI$15))</f>
        <v/>
      </c>
      <c r="D4132" s="81" t="str">
        <f ca="1">IF(C4132="","",CONCATENATE(OFFSET(Zdroj!BI$16,A4116-1,0)))</f>
        <v/>
      </c>
      <c r="E4132" s="35" t="str">
        <f ca="1">IF(C4132="","",OFFSET(Zdroj!BJ$16,A4116-1,0))</f>
        <v/>
      </c>
      <c r="F4132" s="450"/>
      <c r="G4132" s="451"/>
    </row>
    <row r="4133" spans="1:7" x14ac:dyDescent="0.25">
      <c r="A4133">
        <f>SUM((ROW()+15)/17)</f>
        <v>244</v>
      </c>
      <c r="B4133" s="449" t="str">
        <f ca="1">IF(OFFSET(Zdroj!$B$16,A4133-1,0)&gt;0,CONCATENATE(A4133,"
","___ ","
",OFFSET(Zdroj!$B$16,A4133-1,0)),"")</f>
        <v/>
      </c>
      <c r="C4133" s="83" t="str">
        <f ca="1">IF(OFFSET(Zdroj!AI$16,A4133-1,0)=0,"",CONCATENATE("A",$A$2," - ",Zdroj!$AI$15))</f>
        <v/>
      </c>
      <c r="D4133" s="81" t="str">
        <f ca="1">IF(C4133="","",CONCATENATE(OFFSET(Zdroj!AI$16,A4133-1,0)," - ",OFFSET(Zdroj!BK$16,A4133-1,0)))</f>
        <v/>
      </c>
      <c r="E4133" s="35" t="str">
        <f ca="1">IF(C4133="","",OFFSET(Zdroj!BL$16,A4133-1,0))</f>
        <v/>
      </c>
      <c r="F4133" s="450" t="str">
        <f t="shared" ref="F4133" ca="1" si="964">IF(SUM(E4133:E4138)=0,"",SUM(E4133:E4138))</f>
        <v/>
      </c>
      <c r="G4133" s="451" t="str">
        <f t="shared" ref="G4133" ca="1" si="965">IF(SUM(E4133:E4149)=0,"",SUM(E4133:E4149))</f>
        <v/>
      </c>
    </row>
    <row r="4134" spans="1:7" x14ac:dyDescent="0.25">
      <c r="B4134" s="449"/>
      <c r="C4134" s="83" t="str">
        <f ca="1">IF(OFFSET(Zdroj!AJ$16,A4133-1,0)=0,"",CONCATENATE("A",$A$2+1," - ",Zdroj!$AJ$15))</f>
        <v/>
      </c>
      <c r="D4134" s="81" t="str">
        <f ca="1">IF(C4134="","",CONCATENATE(OFFSET(Zdroj!AJ$16,A4133-1,0)," - ",OFFSET(Zdroj!BM$16,A4133-1,0)))</f>
        <v/>
      </c>
      <c r="E4134" s="35" t="str">
        <f ca="1">IF(C4134="","",OFFSET(Zdroj!BN$16,A4133-1,0))</f>
        <v/>
      </c>
      <c r="F4134" s="450"/>
      <c r="G4134" s="451"/>
    </row>
    <row r="4135" spans="1:7" x14ac:dyDescent="0.25">
      <c r="B4135" s="449"/>
      <c r="C4135" s="83" t="str">
        <f ca="1">IF(OFFSET(Zdroj!AK$16,A4133-1,0)=0,"",CONCATENATE("A",$A$2+2," - ",Zdroj!$AK$15))</f>
        <v/>
      </c>
      <c r="D4135" s="81" t="str">
        <f ca="1">IF(C4135="","",CONCATENATE(OFFSET(Zdroj!AK$16,A4133-1,0)," - ",OFFSET(Zdroj!BO$16,A4133-1,0)))</f>
        <v/>
      </c>
      <c r="E4135" s="35" t="str">
        <f ca="1">IF(C4135="","",OFFSET(Zdroj!BP$16,A4133-1,0))</f>
        <v/>
      </c>
      <c r="F4135" s="450"/>
      <c r="G4135" s="451"/>
    </row>
    <row r="4136" spans="1:7" x14ac:dyDescent="0.25">
      <c r="B4136" s="449"/>
      <c r="C4136" s="83" t="str">
        <f ca="1">IF(OFFSET(Zdroj!AL$16,A4133-1,0)=0,"",CONCATENATE("A",$A$2+3," - ",Zdroj!$AL$15))</f>
        <v/>
      </c>
      <c r="D4136" s="81" t="str">
        <f ca="1">IF(C4136="","",CONCATENATE(OFFSET(Zdroj!AL$16,A4133-1,0)," - ",OFFSET(Zdroj!BQ$16,A4133-1,0)))</f>
        <v/>
      </c>
      <c r="E4136" s="35" t="str">
        <f ca="1">IF(C4136="","",OFFSET(Zdroj!BR$16,A4133-1,0))</f>
        <v/>
      </c>
      <c r="F4136" s="450"/>
      <c r="G4136" s="451"/>
    </row>
    <row r="4137" spans="1:7" x14ac:dyDescent="0.25">
      <c r="B4137" s="449"/>
      <c r="C4137" s="83" t="str">
        <f ca="1">IF(OFFSET(Zdroj!AM$16,A4133-1,0)=0,"",CONCATENATE("A",$A$2+4," - ",Zdroj!$AM$15))</f>
        <v/>
      </c>
      <c r="D4137" s="81" t="str">
        <f ca="1">IF(C4137="","",CONCATENATE(OFFSET(Zdroj!AM$16,A4133-1,0)," - ",OFFSET(Zdroj!BS$16,A4133-1,0)))</f>
        <v/>
      </c>
      <c r="E4137" s="35" t="str">
        <f ca="1">IF(C4137="","",OFFSET(Zdroj!BT$16,A4133-1,0))</f>
        <v/>
      </c>
      <c r="F4137" s="450"/>
      <c r="G4137" s="451"/>
    </row>
    <row r="4138" spans="1:7" x14ac:dyDescent="0.25">
      <c r="B4138" s="449"/>
      <c r="C4138" s="83" t="str">
        <f ca="1">IF(OFFSET(Zdroj!AN$16,A4133-1,0)=0,"",CONCATENATE("A",$A$2+5," - ",Zdroj!$AN$15))</f>
        <v/>
      </c>
      <c r="D4138" s="81" t="str">
        <f ca="1">IF(C4138="","",CONCATENATE(OFFSET(Zdroj!AN$16,A4133-1,0)," - ",OFFSET(Zdroj!BU$16,A4133-1,0)))</f>
        <v/>
      </c>
      <c r="E4138" s="35" t="str">
        <f ca="1">IF(C4138="","",OFFSET(Zdroj!BV$16,A4133-1,0))</f>
        <v/>
      </c>
      <c r="F4138" s="450"/>
      <c r="G4138" s="451"/>
    </row>
    <row r="4139" spans="1:7" x14ac:dyDescent="0.25">
      <c r="B4139" s="449"/>
      <c r="C4139" s="83" t="str">
        <f ca="1">IF(OFFSET(Zdroj!AO$16,A4133-1,0)=0,"",CONCATENATE("B",$A$2," - ",Zdroj!$AO$15))</f>
        <v/>
      </c>
      <c r="D4139" s="81" t="str">
        <f ca="1">IF(C4139="","",CONCATENATE(OFFSET(Zdroj!AO$16,A4133-1,0)))</f>
        <v/>
      </c>
      <c r="E4139" s="35" t="str">
        <f ca="1">IF(C4139="","",OFFSET(Zdroj!AP$16,A4133-1,0))</f>
        <v/>
      </c>
      <c r="F4139" s="450" t="str">
        <f t="shared" ref="F4139" ca="1" si="966">IF(SUM(E4139:E4147)=0,"",SUM(E4139:E4147))</f>
        <v/>
      </c>
      <c r="G4139" s="451"/>
    </row>
    <row r="4140" spans="1:7" x14ac:dyDescent="0.25">
      <c r="B4140" s="449"/>
      <c r="C4140" s="83" t="str">
        <f ca="1">IF(OFFSET(Zdroj!AQ$16,A4133-1,0)=0,"",CONCATENATE("B",$A$2+1," - ",Zdroj!$AQ$15))</f>
        <v/>
      </c>
      <c r="D4140" s="81" t="str">
        <f ca="1">IF(C4140="","",CONCATENATE(OFFSET(Zdroj!AQ$16,A4133-1,0)))</f>
        <v/>
      </c>
      <c r="E4140" s="35" t="str">
        <f ca="1">IF(C4140="","",OFFSET(Zdroj!AR$16,A4133-1,0))</f>
        <v/>
      </c>
      <c r="F4140" s="450"/>
      <c r="G4140" s="451"/>
    </row>
    <row r="4141" spans="1:7" x14ac:dyDescent="0.25">
      <c r="B4141" s="449"/>
      <c r="C4141" s="83" t="str">
        <f ca="1">IF(OFFSET(Zdroj!AS$16,A4133-1,0)=0,"",CONCATENATE("B",$A$2+2," - ",Zdroj!$AS$15))</f>
        <v/>
      </c>
      <c r="D4141" s="81" t="str">
        <f ca="1">IF(C4141="","",CONCATENATE(OFFSET(Zdroj!AS$16,A4133-1,0)))</f>
        <v/>
      </c>
      <c r="E4141" s="35" t="str">
        <f ca="1">IF(C4141="","",OFFSET(Zdroj!AT$16,A4133-1,0))</f>
        <v/>
      </c>
      <c r="F4141" s="450"/>
      <c r="G4141" s="451"/>
    </row>
    <row r="4142" spans="1:7" x14ac:dyDescent="0.25">
      <c r="B4142" s="449"/>
      <c r="C4142" s="83" t="str">
        <f ca="1">IF(OFFSET(Zdroj!AU$16,A4133-1,0)=0,"",CONCATENATE("B",$A$2+3," - ",Zdroj!$AU$15))</f>
        <v/>
      </c>
      <c r="D4142" s="81" t="str">
        <f ca="1">IF(C4142="","",CONCATENATE(OFFSET(Zdroj!AU$16,A4133-1,0)))</f>
        <v/>
      </c>
      <c r="E4142" s="35" t="str">
        <f ca="1">IF(C4142="","",OFFSET(Zdroj!AV$16,A4133-1,0))</f>
        <v/>
      </c>
      <c r="F4142" s="450"/>
      <c r="G4142" s="451"/>
    </row>
    <row r="4143" spans="1:7" x14ac:dyDescent="0.25">
      <c r="B4143" s="449"/>
      <c r="C4143" s="83" t="str">
        <f ca="1">IF(OFFSET(Zdroj!AW$16,A4133-1,0)=0,"",CONCATENATE("B",$A$2+4," - ",Zdroj!$AW$15))</f>
        <v/>
      </c>
      <c r="D4143" s="81" t="str">
        <f ca="1">IF(C4143="","",CONCATENATE(OFFSET(Zdroj!AW$16,A4133-1,0)))</f>
        <v/>
      </c>
      <c r="E4143" s="35" t="str">
        <f ca="1">IF(C4143="","",OFFSET(Zdroj!AX$16,A4133-1,0))</f>
        <v/>
      </c>
      <c r="F4143" s="450"/>
      <c r="G4143" s="451"/>
    </row>
    <row r="4144" spans="1:7" x14ac:dyDescent="0.25">
      <c r="B4144" s="449"/>
      <c r="C4144" s="83" t="str">
        <f ca="1">IF(OFFSET(Zdroj!AY$16,A4133-1,0)=0,"",CONCATENATE("B",$A$2+5," - ",Zdroj!$AY$15))</f>
        <v/>
      </c>
      <c r="D4144" s="81" t="str">
        <f ca="1">IF(C4144="","",CONCATENATE(OFFSET(Zdroj!AY$16,A4133-1,0)))</f>
        <v/>
      </c>
      <c r="E4144" s="35" t="str">
        <f ca="1">IF(C4144="","",OFFSET(Zdroj!AZ$16,A4133-1,0))</f>
        <v/>
      </c>
      <c r="F4144" s="450"/>
      <c r="G4144" s="451"/>
    </row>
    <row r="4145" spans="1:7" x14ac:dyDescent="0.25">
      <c r="B4145" s="449"/>
      <c r="C4145" s="83" t="str">
        <f ca="1">IF(OFFSET(Zdroj!BA$16,A4133-1,0)=0,"",CONCATENATE("B",$A$2+6," - ",Zdroj!$BA$15))</f>
        <v/>
      </c>
      <c r="D4145" s="81" t="str">
        <f ca="1">IF(C4145="","",CONCATENATE(OFFSET(Zdroj!BA$16,A4133-1,0)))</f>
        <v/>
      </c>
      <c r="E4145" s="35" t="str">
        <f ca="1">IF(C4145="","",OFFSET(Zdroj!BB$16,A4133-1,0))</f>
        <v/>
      </c>
      <c r="F4145" s="450"/>
      <c r="G4145" s="451"/>
    </row>
    <row r="4146" spans="1:7" x14ac:dyDescent="0.25">
      <c r="B4146" s="449"/>
      <c r="C4146" s="83" t="str">
        <f ca="1">IF(OFFSET(Zdroj!BC$16,A4133-1,0)=0,"",CONCATENATE("B",$A$2+7," - ",Zdroj!$BC$15))</f>
        <v/>
      </c>
      <c r="D4146" s="81" t="str">
        <f ca="1">IF(C4146="","",CONCATENATE(OFFSET(Zdroj!BC$16,A4133-1,0)))</f>
        <v/>
      </c>
      <c r="E4146" s="35" t="str">
        <f ca="1">IF(C4146="","",OFFSET(Zdroj!BD$16,A4133-1,0))</f>
        <v/>
      </c>
      <c r="F4146" s="450"/>
      <c r="G4146" s="451"/>
    </row>
    <row r="4147" spans="1:7" x14ac:dyDescent="0.25">
      <c r="B4147" s="449"/>
      <c r="C4147" s="83" t="str">
        <f ca="1">IF(OFFSET(Zdroj!BE$16,A4133-1,0)=0,"",CONCATENATE("B",$A$2+8," - ",Zdroj!$BE$15))</f>
        <v/>
      </c>
      <c r="D4147" s="81" t="str">
        <f ca="1">IF(C4147="","",CONCATENATE(OFFSET(Zdroj!BE$16,A4133-1,0)))</f>
        <v/>
      </c>
      <c r="E4147" s="35" t="str">
        <f ca="1">IF(C4147="","",OFFSET(Zdroj!BF$16,A4133-1,0))</f>
        <v/>
      </c>
      <c r="F4147" s="450"/>
      <c r="G4147" s="451"/>
    </row>
    <row r="4148" spans="1:7" x14ac:dyDescent="0.25">
      <c r="B4148" s="449"/>
      <c r="C4148" s="83" t="str">
        <f ca="1">IF(OFFSET(Zdroj!BG$16,A4133-1,0)=0,"",CONCATENATE("C",$A$2," - ",Zdroj!$BG$15))</f>
        <v/>
      </c>
      <c r="D4148" s="81" t="str">
        <f ca="1">IF(C4148="","",CONCATENATE(OFFSET(Zdroj!BG$16,A4133-1,0)))</f>
        <v/>
      </c>
      <c r="E4148" s="35" t="str">
        <f ca="1">IF(C4148="","",OFFSET(Zdroj!BH$16,A4133-1,0))</f>
        <v/>
      </c>
      <c r="F4148" s="450" t="str">
        <f t="shared" ref="F4148" ca="1" si="967">IF(SUM(E4148:E4149)=0,"",SUM(E4148:E4149))</f>
        <v/>
      </c>
      <c r="G4148" s="451"/>
    </row>
    <row r="4149" spans="1:7" x14ac:dyDescent="0.25">
      <c r="B4149" s="449"/>
      <c r="C4149" s="83" t="str">
        <f ca="1">IF(OFFSET(Zdroj!BI$16,A4133-1,0)=0,"",CONCATENATE("C",$A$2+1," - ",Zdroj!$BI$15))</f>
        <v/>
      </c>
      <c r="D4149" s="81" t="str">
        <f ca="1">IF(C4149="","",CONCATENATE(OFFSET(Zdroj!BI$16,A4133-1,0)))</f>
        <v/>
      </c>
      <c r="E4149" s="35" t="str">
        <f ca="1">IF(C4149="","",OFFSET(Zdroj!BJ$16,A4133-1,0))</f>
        <v/>
      </c>
      <c r="F4149" s="450"/>
      <c r="G4149" s="451"/>
    </row>
    <row r="4150" spans="1:7" x14ac:dyDescent="0.25">
      <c r="A4150">
        <f>SUM((ROW()+15)/17)</f>
        <v>245</v>
      </c>
      <c r="B4150" s="449" t="str">
        <f ca="1">IF(OFFSET(Zdroj!$B$16,A4150-1,0)&gt;0,CONCATENATE(A4150,"
","___ ","
",OFFSET(Zdroj!$B$16,A4150-1,0)),"")</f>
        <v/>
      </c>
      <c r="C4150" s="83" t="str">
        <f ca="1">IF(OFFSET(Zdroj!AI$16,A4150-1,0)=0,"",CONCATENATE("A",$A$2," - ",Zdroj!$AI$15))</f>
        <v/>
      </c>
      <c r="D4150" s="81" t="str">
        <f ca="1">IF(C4150="","",CONCATENATE(OFFSET(Zdroj!AI$16,A4150-1,0)," - ",OFFSET(Zdroj!BK$16,A4150-1,0)))</f>
        <v/>
      </c>
      <c r="E4150" s="35" t="str">
        <f ca="1">IF(C4150="","",OFFSET(Zdroj!BL$16,A4150-1,0))</f>
        <v/>
      </c>
      <c r="F4150" s="450" t="str">
        <f t="shared" ref="F4150" ca="1" si="968">IF(SUM(E4150:E4155)=0,"",SUM(E4150:E4155))</f>
        <v/>
      </c>
      <c r="G4150" s="451" t="str">
        <f t="shared" ref="G4150" ca="1" si="969">IF(SUM(E4150:E4166)=0,"",SUM(E4150:E4166))</f>
        <v/>
      </c>
    </row>
    <row r="4151" spans="1:7" x14ac:dyDescent="0.25">
      <c r="B4151" s="449"/>
      <c r="C4151" s="83" t="str">
        <f ca="1">IF(OFFSET(Zdroj!AJ$16,A4150-1,0)=0,"",CONCATENATE("A",$A$2+1," - ",Zdroj!$AJ$15))</f>
        <v/>
      </c>
      <c r="D4151" s="81" t="str">
        <f ca="1">IF(C4151="","",CONCATENATE(OFFSET(Zdroj!AJ$16,A4150-1,0)," - ",OFFSET(Zdroj!BM$16,A4150-1,0)))</f>
        <v/>
      </c>
      <c r="E4151" s="35" t="str">
        <f ca="1">IF(C4151="","",OFFSET(Zdroj!BN$16,A4150-1,0))</f>
        <v/>
      </c>
      <c r="F4151" s="450"/>
      <c r="G4151" s="451"/>
    </row>
    <row r="4152" spans="1:7" x14ac:dyDescent="0.25">
      <c r="B4152" s="449"/>
      <c r="C4152" s="83" t="str">
        <f ca="1">IF(OFFSET(Zdroj!AK$16,A4150-1,0)=0,"",CONCATENATE("A",$A$2+2," - ",Zdroj!$AK$15))</f>
        <v/>
      </c>
      <c r="D4152" s="81" t="str">
        <f ca="1">IF(C4152="","",CONCATENATE(OFFSET(Zdroj!AK$16,A4150-1,0)," - ",OFFSET(Zdroj!BO$16,A4150-1,0)))</f>
        <v/>
      </c>
      <c r="E4152" s="35" t="str">
        <f ca="1">IF(C4152="","",OFFSET(Zdroj!BP$16,A4150-1,0))</f>
        <v/>
      </c>
      <c r="F4152" s="450"/>
      <c r="G4152" s="451"/>
    </row>
    <row r="4153" spans="1:7" x14ac:dyDescent="0.25">
      <c r="B4153" s="449"/>
      <c r="C4153" s="83" t="str">
        <f ca="1">IF(OFFSET(Zdroj!AL$16,A4150-1,0)=0,"",CONCATENATE("A",$A$2+3," - ",Zdroj!$AL$15))</f>
        <v/>
      </c>
      <c r="D4153" s="81" t="str">
        <f ca="1">IF(C4153="","",CONCATENATE(OFFSET(Zdroj!AL$16,A4150-1,0)," - ",OFFSET(Zdroj!BQ$16,A4150-1,0)))</f>
        <v/>
      </c>
      <c r="E4153" s="35" t="str">
        <f ca="1">IF(C4153="","",OFFSET(Zdroj!BR$16,A4150-1,0))</f>
        <v/>
      </c>
      <c r="F4153" s="450"/>
      <c r="G4153" s="451"/>
    </row>
    <row r="4154" spans="1:7" x14ac:dyDescent="0.25">
      <c r="B4154" s="449"/>
      <c r="C4154" s="83" t="str">
        <f ca="1">IF(OFFSET(Zdroj!AM$16,A4150-1,0)=0,"",CONCATENATE("A",$A$2+4," - ",Zdroj!$AM$15))</f>
        <v/>
      </c>
      <c r="D4154" s="81" t="str">
        <f ca="1">IF(C4154="","",CONCATENATE(OFFSET(Zdroj!AM$16,A4150-1,0)," - ",OFFSET(Zdroj!BS$16,A4150-1,0)))</f>
        <v/>
      </c>
      <c r="E4154" s="35" t="str">
        <f ca="1">IF(C4154="","",OFFSET(Zdroj!BT$16,A4150-1,0))</f>
        <v/>
      </c>
      <c r="F4154" s="450"/>
      <c r="G4154" s="451"/>
    </row>
    <row r="4155" spans="1:7" x14ac:dyDescent="0.25">
      <c r="B4155" s="449"/>
      <c r="C4155" s="83" t="str">
        <f ca="1">IF(OFFSET(Zdroj!AN$16,A4150-1,0)=0,"",CONCATENATE("A",$A$2+5," - ",Zdroj!$AN$15))</f>
        <v/>
      </c>
      <c r="D4155" s="81" t="str">
        <f ca="1">IF(C4155="","",CONCATENATE(OFFSET(Zdroj!AN$16,A4150-1,0)," - ",OFFSET(Zdroj!BU$16,A4150-1,0)))</f>
        <v/>
      </c>
      <c r="E4155" s="35" t="str">
        <f ca="1">IF(C4155="","",OFFSET(Zdroj!BV$16,A4150-1,0))</f>
        <v/>
      </c>
      <c r="F4155" s="450"/>
      <c r="G4155" s="451"/>
    </row>
    <row r="4156" spans="1:7" x14ac:dyDescent="0.25">
      <c r="B4156" s="449"/>
      <c r="C4156" s="83" t="str">
        <f ca="1">IF(OFFSET(Zdroj!AO$16,A4150-1,0)=0,"",CONCATENATE("B",$A$2," - ",Zdroj!$AO$15))</f>
        <v/>
      </c>
      <c r="D4156" s="81" t="str">
        <f ca="1">IF(C4156="","",CONCATENATE(OFFSET(Zdroj!AO$16,A4150-1,0)))</f>
        <v/>
      </c>
      <c r="E4156" s="35" t="str">
        <f ca="1">IF(C4156="","",OFFSET(Zdroj!AP$16,A4150-1,0))</f>
        <v/>
      </c>
      <c r="F4156" s="450" t="str">
        <f t="shared" ref="F4156" ca="1" si="970">IF(SUM(E4156:E4164)=0,"",SUM(E4156:E4164))</f>
        <v/>
      </c>
      <c r="G4156" s="451"/>
    </row>
    <row r="4157" spans="1:7" x14ac:dyDescent="0.25">
      <c r="B4157" s="449"/>
      <c r="C4157" s="83" t="str">
        <f ca="1">IF(OFFSET(Zdroj!AQ$16,A4150-1,0)=0,"",CONCATENATE("B",$A$2+1," - ",Zdroj!$AQ$15))</f>
        <v/>
      </c>
      <c r="D4157" s="81" t="str">
        <f ca="1">IF(C4157="","",CONCATENATE(OFFSET(Zdroj!AQ$16,A4150-1,0)))</f>
        <v/>
      </c>
      <c r="E4157" s="35" t="str">
        <f ca="1">IF(C4157="","",OFFSET(Zdroj!AR$16,A4150-1,0))</f>
        <v/>
      </c>
      <c r="F4157" s="450"/>
      <c r="G4157" s="451"/>
    </row>
    <row r="4158" spans="1:7" x14ac:dyDescent="0.25">
      <c r="B4158" s="449"/>
      <c r="C4158" s="83" t="str">
        <f ca="1">IF(OFFSET(Zdroj!AS$16,A4150-1,0)=0,"",CONCATENATE("B",$A$2+2," - ",Zdroj!$AS$15))</f>
        <v/>
      </c>
      <c r="D4158" s="81" t="str">
        <f ca="1">IF(C4158="","",CONCATENATE(OFFSET(Zdroj!AS$16,A4150-1,0)))</f>
        <v/>
      </c>
      <c r="E4158" s="35" t="str">
        <f ca="1">IF(C4158="","",OFFSET(Zdroj!AT$16,A4150-1,0))</f>
        <v/>
      </c>
      <c r="F4158" s="450"/>
      <c r="G4158" s="451"/>
    </row>
    <row r="4159" spans="1:7" x14ac:dyDescent="0.25">
      <c r="B4159" s="449"/>
      <c r="C4159" s="83" t="str">
        <f ca="1">IF(OFFSET(Zdroj!AU$16,A4150-1,0)=0,"",CONCATENATE("B",$A$2+3," - ",Zdroj!$AU$15))</f>
        <v/>
      </c>
      <c r="D4159" s="81" t="str">
        <f ca="1">IF(C4159="","",CONCATENATE(OFFSET(Zdroj!AU$16,A4150-1,0)))</f>
        <v/>
      </c>
      <c r="E4159" s="35" t="str">
        <f ca="1">IF(C4159="","",OFFSET(Zdroj!AV$16,A4150-1,0))</f>
        <v/>
      </c>
      <c r="F4159" s="450"/>
      <c r="G4159" s="451"/>
    </row>
    <row r="4160" spans="1:7" x14ac:dyDescent="0.25">
      <c r="B4160" s="449"/>
      <c r="C4160" s="83" t="str">
        <f ca="1">IF(OFFSET(Zdroj!AW$16,A4150-1,0)=0,"",CONCATENATE("B",$A$2+4," - ",Zdroj!$AW$15))</f>
        <v/>
      </c>
      <c r="D4160" s="81" t="str">
        <f ca="1">IF(C4160="","",CONCATENATE(OFFSET(Zdroj!AW$16,A4150-1,0)))</f>
        <v/>
      </c>
      <c r="E4160" s="35" t="str">
        <f ca="1">IF(C4160="","",OFFSET(Zdroj!AX$16,A4150-1,0))</f>
        <v/>
      </c>
      <c r="F4160" s="450"/>
      <c r="G4160" s="451"/>
    </row>
    <row r="4161" spans="1:7" x14ac:dyDescent="0.25">
      <c r="B4161" s="449"/>
      <c r="C4161" s="83" t="str">
        <f ca="1">IF(OFFSET(Zdroj!AY$16,A4150-1,0)=0,"",CONCATENATE("B",$A$2+5," - ",Zdroj!$AY$15))</f>
        <v/>
      </c>
      <c r="D4161" s="81" t="str">
        <f ca="1">IF(C4161="","",CONCATENATE(OFFSET(Zdroj!AY$16,A4150-1,0)))</f>
        <v/>
      </c>
      <c r="E4161" s="35" t="str">
        <f ca="1">IF(C4161="","",OFFSET(Zdroj!AZ$16,A4150-1,0))</f>
        <v/>
      </c>
      <c r="F4161" s="450"/>
      <c r="G4161" s="451"/>
    </row>
    <row r="4162" spans="1:7" x14ac:dyDescent="0.25">
      <c r="B4162" s="449"/>
      <c r="C4162" s="83" t="str">
        <f ca="1">IF(OFFSET(Zdroj!BA$16,A4150-1,0)=0,"",CONCATENATE("B",$A$2+6," - ",Zdroj!$BA$15))</f>
        <v/>
      </c>
      <c r="D4162" s="81" t="str">
        <f ca="1">IF(C4162="","",CONCATENATE(OFFSET(Zdroj!BA$16,A4150-1,0)))</f>
        <v/>
      </c>
      <c r="E4162" s="35" t="str">
        <f ca="1">IF(C4162="","",OFFSET(Zdroj!BB$16,A4150-1,0))</f>
        <v/>
      </c>
      <c r="F4162" s="450"/>
      <c r="G4162" s="451"/>
    </row>
    <row r="4163" spans="1:7" x14ac:dyDescent="0.25">
      <c r="B4163" s="449"/>
      <c r="C4163" s="83" t="str">
        <f ca="1">IF(OFFSET(Zdroj!BC$16,A4150-1,0)=0,"",CONCATENATE("B",$A$2+7," - ",Zdroj!$BC$15))</f>
        <v/>
      </c>
      <c r="D4163" s="81" t="str">
        <f ca="1">IF(C4163="","",CONCATENATE(OFFSET(Zdroj!BC$16,A4150-1,0)))</f>
        <v/>
      </c>
      <c r="E4163" s="35" t="str">
        <f ca="1">IF(C4163="","",OFFSET(Zdroj!BD$16,A4150-1,0))</f>
        <v/>
      </c>
      <c r="F4163" s="450"/>
      <c r="G4163" s="451"/>
    </row>
    <row r="4164" spans="1:7" x14ac:dyDescent="0.25">
      <c r="B4164" s="449"/>
      <c r="C4164" s="83" t="str">
        <f ca="1">IF(OFFSET(Zdroj!BE$16,A4150-1,0)=0,"",CONCATENATE("B",$A$2+8," - ",Zdroj!$BE$15))</f>
        <v/>
      </c>
      <c r="D4164" s="81" t="str">
        <f ca="1">IF(C4164="","",CONCATENATE(OFFSET(Zdroj!BE$16,A4150-1,0)))</f>
        <v/>
      </c>
      <c r="E4164" s="35" t="str">
        <f ca="1">IF(C4164="","",OFFSET(Zdroj!BF$16,A4150-1,0))</f>
        <v/>
      </c>
      <c r="F4164" s="450"/>
      <c r="G4164" s="451"/>
    </row>
    <row r="4165" spans="1:7" x14ac:dyDescent="0.25">
      <c r="B4165" s="449"/>
      <c r="C4165" s="83" t="str">
        <f ca="1">IF(OFFSET(Zdroj!BG$16,A4150-1,0)=0,"",CONCATENATE("C",$A$2," - ",Zdroj!$BG$15))</f>
        <v/>
      </c>
      <c r="D4165" s="81" t="str">
        <f ca="1">IF(C4165="","",CONCATENATE(OFFSET(Zdroj!BG$16,A4150-1,0)))</f>
        <v/>
      </c>
      <c r="E4165" s="35" t="str">
        <f ca="1">IF(C4165="","",OFFSET(Zdroj!BH$16,A4150-1,0))</f>
        <v/>
      </c>
      <c r="F4165" s="450" t="str">
        <f t="shared" ref="F4165" ca="1" si="971">IF(SUM(E4165:E4166)=0,"",SUM(E4165:E4166))</f>
        <v/>
      </c>
      <c r="G4165" s="451"/>
    </row>
    <row r="4166" spans="1:7" x14ac:dyDescent="0.25">
      <c r="B4166" s="449"/>
      <c r="C4166" s="83" t="str">
        <f ca="1">IF(OFFSET(Zdroj!BI$16,A4150-1,0)=0,"",CONCATENATE("C",$A$2+1," - ",Zdroj!$BI$15))</f>
        <v/>
      </c>
      <c r="D4166" s="81" t="str">
        <f ca="1">IF(C4166="","",CONCATENATE(OFFSET(Zdroj!BI$16,A4150-1,0)))</f>
        <v/>
      </c>
      <c r="E4166" s="35" t="str">
        <f ca="1">IF(C4166="","",OFFSET(Zdroj!BJ$16,A4150-1,0))</f>
        <v/>
      </c>
      <c r="F4166" s="450"/>
      <c r="G4166" s="451"/>
    </row>
    <row r="4167" spans="1:7" x14ac:dyDescent="0.25">
      <c r="A4167">
        <f>SUM((ROW()+15)/17)</f>
        <v>246</v>
      </c>
      <c r="B4167" s="449" t="str">
        <f ca="1">IF(OFFSET(Zdroj!$B$16,A4167-1,0)&gt;0,CONCATENATE(A4167,"
","___ ","
",OFFSET(Zdroj!$B$16,A4167-1,0)),"")</f>
        <v/>
      </c>
      <c r="C4167" s="83" t="str">
        <f ca="1">IF(OFFSET(Zdroj!AI$16,A4167-1,0)=0,"",CONCATENATE("A",$A$2," - ",Zdroj!$AI$15))</f>
        <v/>
      </c>
      <c r="D4167" s="81" t="str">
        <f ca="1">IF(C4167="","",CONCATENATE(OFFSET(Zdroj!AI$16,A4167-1,0)," - ",OFFSET(Zdroj!BK$16,A4167-1,0)))</f>
        <v/>
      </c>
      <c r="E4167" s="35" t="str">
        <f ca="1">IF(C4167="","",OFFSET(Zdroj!BL$16,A4167-1,0))</f>
        <v/>
      </c>
      <c r="F4167" s="450" t="str">
        <f t="shared" ref="F4167" ca="1" si="972">IF(SUM(E4167:E4172)=0,"",SUM(E4167:E4172))</f>
        <v/>
      </c>
      <c r="G4167" s="451" t="str">
        <f t="shared" ref="G4167" ca="1" si="973">IF(SUM(E4167:E4183)=0,"",SUM(E4167:E4183))</f>
        <v/>
      </c>
    </row>
    <row r="4168" spans="1:7" x14ac:dyDescent="0.25">
      <c r="B4168" s="449"/>
      <c r="C4168" s="83" t="str">
        <f ca="1">IF(OFFSET(Zdroj!AJ$16,A4167-1,0)=0,"",CONCATENATE("A",$A$2+1," - ",Zdroj!$AJ$15))</f>
        <v/>
      </c>
      <c r="D4168" s="81" t="str">
        <f ca="1">IF(C4168="","",CONCATENATE(OFFSET(Zdroj!AJ$16,A4167-1,0)," - ",OFFSET(Zdroj!BM$16,A4167-1,0)))</f>
        <v/>
      </c>
      <c r="E4168" s="35" t="str">
        <f ca="1">IF(C4168="","",OFFSET(Zdroj!BN$16,A4167-1,0))</f>
        <v/>
      </c>
      <c r="F4168" s="450"/>
      <c r="G4168" s="451"/>
    </row>
    <row r="4169" spans="1:7" x14ac:dyDescent="0.25">
      <c r="B4169" s="449"/>
      <c r="C4169" s="83" t="str">
        <f ca="1">IF(OFFSET(Zdroj!AK$16,A4167-1,0)=0,"",CONCATENATE("A",$A$2+2," - ",Zdroj!$AK$15))</f>
        <v/>
      </c>
      <c r="D4169" s="81" t="str">
        <f ca="1">IF(C4169="","",CONCATENATE(OFFSET(Zdroj!AK$16,A4167-1,0)," - ",OFFSET(Zdroj!BO$16,A4167-1,0)))</f>
        <v/>
      </c>
      <c r="E4169" s="35" t="str">
        <f ca="1">IF(C4169="","",OFFSET(Zdroj!BP$16,A4167-1,0))</f>
        <v/>
      </c>
      <c r="F4169" s="450"/>
      <c r="G4169" s="451"/>
    </row>
    <row r="4170" spans="1:7" x14ac:dyDescent="0.25">
      <c r="B4170" s="449"/>
      <c r="C4170" s="83" t="str">
        <f ca="1">IF(OFFSET(Zdroj!AL$16,A4167-1,0)=0,"",CONCATENATE("A",$A$2+3," - ",Zdroj!$AL$15))</f>
        <v/>
      </c>
      <c r="D4170" s="81" t="str">
        <f ca="1">IF(C4170="","",CONCATENATE(OFFSET(Zdroj!AL$16,A4167-1,0)," - ",OFFSET(Zdroj!BQ$16,A4167-1,0)))</f>
        <v/>
      </c>
      <c r="E4170" s="35" t="str">
        <f ca="1">IF(C4170="","",OFFSET(Zdroj!BR$16,A4167-1,0))</f>
        <v/>
      </c>
      <c r="F4170" s="450"/>
      <c r="G4170" s="451"/>
    </row>
    <row r="4171" spans="1:7" x14ac:dyDescent="0.25">
      <c r="B4171" s="449"/>
      <c r="C4171" s="83" t="str">
        <f ca="1">IF(OFFSET(Zdroj!AM$16,A4167-1,0)=0,"",CONCATENATE("A",$A$2+4," - ",Zdroj!$AM$15))</f>
        <v/>
      </c>
      <c r="D4171" s="81" t="str">
        <f ca="1">IF(C4171="","",CONCATENATE(OFFSET(Zdroj!AM$16,A4167-1,0)," - ",OFFSET(Zdroj!BS$16,A4167-1,0)))</f>
        <v/>
      </c>
      <c r="E4171" s="35" t="str">
        <f ca="1">IF(C4171="","",OFFSET(Zdroj!BT$16,A4167-1,0))</f>
        <v/>
      </c>
      <c r="F4171" s="450"/>
      <c r="G4171" s="451"/>
    </row>
    <row r="4172" spans="1:7" x14ac:dyDescent="0.25">
      <c r="B4172" s="449"/>
      <c r="C4172" s="83" t="str">
        <f ca="1">IF(OFFSET(Zdroj!AN$16,A4167-1,0)=0,"",CONCATENATE("A",$A$2+5," - ",Zdroj!$AN$15))</f>
        <v/>
      </c>
      <c r="D4172" s="81" t="str">
        <f ca="1">IF(C4172="","",CONCATENATE(OFFSET(Zdroj!AN$16,A4167-1,0)," - ",OFFSET(Zdroj!BU$16,A4167-1,0)))</f>
        <v/>
      </c>
      <c r="E4172" s="35" t="str">
        <f ca="1">IF(C4172="","",OFFSET(Zdroj!BV$16,A4167-1,0))</f>
        <v/>
      </c>
      <c r="F4172" s="450"/>
      <c r="G4172" s="451"/>
    </row>
    <row r="4173" spans="1:7" x14ac:dyDescent="0.25">
      <c r="B4173" s="449"/>
      <c r="C4173" s="83" t="str">
        <f ca="1">IF(OFFSET(Zdroj!AO$16,A4167-1,0)=0,"",CONCATENATE("B",$A$2," - ",Zdroj!$AO$15))</f>
        <v/>
      </c>
      <c r="D4173" s="81" t="str">
        <f ca="1">IF(C4173="","",CONCATENATE(OFFSET(Zdroj!AO$16,A4167-1,0)))</f>
        <v/>
      </c>
      <c r="E4173" s="35" t="str">
        <f ca="1">IF(C4173="","",OFFSET(Zdroj!AP$16,A4167-1,0))</f>
        <v/>
      </c>
      <c r="F4173" s="450" t="str">
        <f t="shared" ref="F4173" ca="1" si="974">IF(SUM(E4173:E4181)=0,"",SUM(E4173:E4181))</f>
        <v/>
      </c>
      <c r="G4173" s="451"/>
    </row>
    <row r="4174" spans="1:7" x14ac:dyDescent="0.25">
      <c r="B4174" s="449"/>
      <c r="C4174" s="83" t="str">
        <f ca="1">IF(OFFSET(Zdroj!AQ$16,A4167-1,0)=0,"",CONCATENATE("B",$A$2+1," - ",Zdroj!$AQ$15))</f>
        <v/>
      </c>
      <c r="D4174" s="81" t="str">
        <f ca="1">IF(C4174="","",CONCATENATE(OFFSET(Zdroj!AQ$16,A4167-1,0)))</f>
        <v/>
      </c>
      <c r="E4174" s="35" t="str">
        <f ca="1">IF(C4174="","",OFFSET(Zdroj!AR$16,A4167-1,0))</f>
        <v/>
      </c>
      <c r="F4174" s="450"/>
      <c r="G4174" s="451"/>
    </row>
    <row r="4175" spans="1:7" x14ac:dyDescent="0.25">
      <c r="B4175" s="449"/>
      <c r="C4175" s="83" t="str">
        <f ca="1">IF(OFFSET(Zdroj!AS$16,A4167-1,0)=0,"",CONCATENATE("B",$A$2+2," - ",Zdroj!$AS$15))</f>
        <v/>
      </c>
      <c r="D4175" s="81" t="str">
        <f ca="1">IF(C4175="","",CONCATENATE(OFFSET(Zdroj!AS$16,A4167-1,0)))</f>
        <v/>
      </c>
      <c r="E4175" s="35" t="str">
        <f ca="1">IF(C4175="","",OFFSET(Zdroj!AT$16,A4167-1,0))</f>
        <v/>
      </c>
      <c r="F4175" s="450"/>
      <c r="G4175" s="451"/>
    </row>
    <row r="4176" spans="1:7" x14ac:dyDescent="0.25">
      <c r="B4176" s="449"/>
      <c r="C4176" s="83" t="str">
        <f ca="1">IF(OFFSET(Zdroj!AU$16,A4167-1,0)=0,"",CONCATENATE("B",$A$2+3," - ",Zdroj!$AU$15))</f>
        <v/>
      </c>
      <c r="D4176" s="81" t="str">
        <f ca="1">IF(C4176="","",CONCATENATE(OFFSET(Zdroj!AU$16,A4167-1,0)))</f>
        <v/>
      </c>
      <c r="E4176" s="35" t="str">
        <f ca="1">IF(C4176="","",OFFSET(Zdroj!AV$16,A4167-1,0))</f>
        <v/>
      </c>
      <c r="F4176" s="450"/>
      <c r="G4176" s="451"/>
    </row>
    <row r="4177" spans="1:7" x14ac:dyDescent="0.25">
      <c r="B4177" s="449"/>
      <c r="C4177" s="83" t="str">
        <f ca="1">IF(OFFSET(Zdroj!AW$16,A4167-1,0)=0,"",CONCATENATE("B",$A$2+4," - ",Zdroj!$AW$15))</f>
        <v/>
      </c>
      <c r="D4177" s="81" t="str">
        <f ca="1">IF(C4177="","",CONCATENATE(OFFSET(Zdroj!AW$16,A4167-1,0)))</f>
        <v/>
      </c>
      <c r="E4177" s="35" t="str">
        <f ca="1">IF(C4177="","",OFFSET(Zdroj!AX$16,A4167-1,0))</f>
        <v/>
      </c>
      <c r="F4177" s="450"/>
      <c r="G4177" s="451"/>
    </row>
    <row r="4178" spans="1:7" x14ac:dyDescent="0.25">
      <c r="B4178" s="449"/>
      <c r="C4178" s="83" t="str">
        <f ca="1">IF(OFFSET(Zdroj!AY$16,A4167-1,0)=0,"",CONCATENATE("B",$A$2+5," - ",Zdroj!$AY$15))</f>
        <v/>
      </c>
      <c r="D4178" s="81" t="str">
        <f ca="1">IF(C4178="","",CONCATENATE(OFFSET(Zdroj!AY$16,A4167-1,0)))</f>
        <v/>
      </c>
      <c r="E4178" s="35" t="str">
        <f ca="1">IF(C4178="","",OFFSET(Zdroj!AZ$16,A4167-1,0))</f>
        <v/>
      </c>
      <c r="F4178" s="450"/>
      <c r="G4178" s="451"/>
    </row>
    <row r="4179" spans="1:7" x14ac:dyDescent="0.25">
      <c r="B4179" s="449"/>
      <c r="C4179" s="83" t="str">
        <f ca="1">IF(OFFSET(Zdroj!BA$16,A4167-1,0)=0,"",CONCATENATE("B",$A$2+6," - ",Zdroj!$BA$15))</f>
        <v/>
      </c>
      <c r="D4179" s="81" t="str">
        <f ca="1">IF(C4179="","",CONCATENATE(OFFSET(Zdroj!BA$16,A4167-1,0)))</f>
        <v/>
      </c>
      <c r="E4179" s="35" t="str">
        <f ca="1">IF(C4179="","",OFFSET(Zdroj!BB$16,A4167-1,0))</f>
        <v/>
      </c>
      <c r="F4179" s="450"/>
      <c r="G4179" s="451"/>
    </row>
    <row r="4180" spans="1:7" x14ac:dyDescent="0.25">
      <c r="B4180" s="449"/>
      <c r="C4180" s="83" t="str">
        <f ca="1">IF(OFFSET(Zdroj!BC$16,A4167-1,0)=0,"",CONCATENATE("B",$A$2+7," - ",Zdroj!$BC$15))</f>
        <v/>
      </c>
      <c r="D4180" s="81" t="str">
        <f ca="1">IF(C4180="","",CONCATENATE(OFFSET(Zdroj!BC$16,A4167-1,0)))</f>
        <v/>
      </c>
      <c r="E4180" s="35" t="str">
        <f ca="1">IF(C4180="","",OFFSET(Zdroj!BD$16,A4167-1,0))</f>
        <v/>
      </c>
      <c r="F4180" s="450"/>
      <c r="G4180" s="451"/>
    </row>
    <row r="4181" spans="1:7" x14ac:dyDescent="0.25">
      <c r="B4181" s="449"/>
      <c r="C4181" s="83" t="str">
        <f ca="1">IF(OFFSET(Zdroj!BE$16,A4167-1,0)=0,"",CONCATENATE("B",$A$2+8," - ",Zdroj!$BE$15))</f>
        <v/>
      </c>
      <c r="D4181" s="81" t="str">
        <f ca="1">IF(C4181="","",CONCATENATE(OFFSET(Zdroj!BE$16,A4167-1,0)))</f>
        <v/>
      </c>
      <c r="E4181" s="35" t="str">
        <f ca="1">IF(C4181="","",OFFSET(Zdroj!BF$16,A4167-1,0))</f>
        <v/>
      </c>
      <c r="F4181" s="450"/>
      <c r="G4181" s="451"/>
    </row>
    <row r="4182" spans="1:7" x14ac:dyDescent="0.25">
      <c r="B4182" s="449"/>
      <c r="C4182" s="83" t="str">
        <f ca="1">IF(OFFSET(Zdroj!BG$16,A4167-1,0)=0,"",CONCATENATE("C",$A$2," - ",Zdroj!$BG$15))</f>
        <v/>
      </c>
      <c r="D4182" s="81" t="str">
        <f ca="1">IF(C4182="","",CONCATENATE(OFFSET(Zdroj!BG$16,A4167-1,0)))</f>
        <v/>
      </c>
      <c r="E4182" s="35" t="str">
        <f ca="1">IF(C4182="","",OFFSET(Zdroj!BH$16,A4167-1,0))</f>
        <v/>
      </c>
      <c r="F4182" s="450" t="str">
        <f t="shared" ref="F4182" ca="1" si="975">IF(SUM(E4182:E4183)=0,"",SUM(E4182:E4183))</f>
        <v/>
      </c>
      <c r="G4182" s="451"/>
    </row>
    <row r="4183" spans="1:7" x14ac:dyDescent="0.25">
      <c r="B4183" s="449"/>
      <c r="C4183" s="83" t="str">
        <f ca="1">IF(OFFSET(Zdroj!BI$16,A4167-1,0)=0,"",CONCATENATE("C",$A$2+1," - ",Zdroj!$BI$15))</f>
        <v/>
      </c>
      <c r="D4183" s="81" t="str">
        <f ca="1">IF(C4183="","",CONCATENATE(OFFSET(Zdroj!BI$16,A4167-1,0)))</f>
        <v/>
      </c>
      <c r="E4183" s="35" t="str">
        <f ca="1">IF(C4183="","",OFFSET(Zdroj!BJ$16,A4167-1,0))</f>
        <v/>
      </c>
      <c r="F4183" s="450"/>
      <c r="G4183" s="451"/>
    </row>
    <row r="4184" spans="1:7" x14ac:dyDescent="0.25">
      <c r="A4184">
        <f>SUM((ROW()+15)/17)</f>
        <v>247</v>
      </c>
      <c r="B4184" s="449" t="str">
        <f ca="1">IF(OFFSET(Zdroj!$B$16,A4184-1,0)&gt;0,CONCATENATE(A4184,"
","___ ","
",OFFSET(Zdroj!$B$16,A4184-1,0)),"")</f>
        <v/>
      </c>
      <c r="C4184" s="83" t="str">
        <f ca="1">IF(OFFSET(Zdroj!AI$16,A4184-1,0)=0,"",CONCATENATE("A",$A$2," - ",Zdroj!$AI$15))</f>
        <v/>
      </c>
      <c r="D4184" s="81" t="str">
        <f ca="1">IF(C4184="","",CONCATENATE(OFFSET(Zdroj!AI$16,A4184-1,0)," - ",OFFSET(Zdroj!BK$16,A4184-1,0)))</f>
        <v/>
      </c>
      <c r="E4184" s="35" t="str">
        <f ca="1">IF(C4184="","",OFFSET(Zdroj!BL$16,A4184-1,0))</f>
        <v/>
      </c>
      <c r="F4184" s="450" t="str">
        <f t="shared" ref="F4184" ca="1" si="976">IF(SUM(E4184:E4189)=0,"",SUM(E4184:E4189))</f>
        <v/>
      </c>
      <c r="G4184" s="451" t="str">
        <f t="shared" ref="G4184" ca="1" si="977">IF(SUM(E4184:E4200)=0,"",SUM(E4184:E4200))</f>
        <v/>
      </c>
    </row>
    <row r="4185" spans="1:7" x14ac:dyDescent="0.25">
      <c r="B4185" s="449"/>
      <c r="C4185" s="83" t="str">
        <f ca="1">IF(OFFSET(Zdroj!AJ$16,A4184-1,0)=0,"",CONCATENATE("A",$A$2+1," - ",Zdroj!$AJ$15))</f>
        <v/>
      </c>
      <c r="D4185" s="81" t="str">
        <f ca="1">IF(C4185="","",CONCATENATE(OFFSET(Zdroj!AJ$16,A4184-1,0)," - ",OFFSET(Zdroj!BM$16,A4184-1,0)))</f>
        <v/>
      </c>
      <c r="E4185" s="35" t="str">
        <f ca="1">IF(C4185="","",OFFSET(Zdroj!BN$16,A4184-1,0))</f>
        <v/>
      </c>
      <c r="F4185" s="450"/>
      <c r="G4185" s="451"/>
    </row>
    <row r="4186" spans="1:7" x14ac:dyDescent="0.25">
      <c r="B4186" s="449"/>
      <c r="C4186" s="83" t="str">
        <f ca="1">IF(OFFSET(Zdroj!AK$16,A4184-1,0)=0,"",CONCATENATE("A",$A$2+2," - ",Zdroj!$AK$15))</f>
        <v/>
      </c>
      <c r="D4186" s="81" t="str">
        <f ca="1">IF(C4186="","",CONCATENATE(OFFSET(Zdroj!AK$16,A4184-1,0)," - ",OFFSET(Zdroj!BO$16,A4184-1,0)))</f>
        <v/>
      </c>
      <c r="E4186" s="35" t="str">
        <f ca="1">IF(C4186="","",OFFSET(Zdroj!BP$16,A4184-1,0))</f>
        <v/>
      </c>
      <c r="F4186" s="450"/>
      <c r="G4186" s="451"/>
    </row>
    <row r="4187" spans="1:7" x14ac:dyDescent="0.25">
      <c r="B4187" s="449"/>
      <c r="C4187" s="83" t="str">
        <f ca="1">IF(OFFSET(Zdroj!AL$16,A4184-1,0)=0,"",CONCATENATE("A",$A$2+3," - ",Zdroj!$AL$15))</f>
        <v/>
      </c>
      <c r="D4187" s="81" t="str">
        <f ca="1">IF(C4187="","",CONCATENATE(OFFSET(Zdroj!AL$16,A4184-1,0)," - ",OFFSET(Zdroj!BQ$16,A4184-1,0)))</f>
        <v/>
      </c>
      <c r="E4187" s="35" t="str">
        <f ca="1">IF(C4187="","",OFFSET(Zdroj!BR$16,A4184-1,0))</f>
        <v/>
      </c>
      <c r="F4187" s="450"/>
      <c r="G4187" s="451"/>
    </row>
    <row r="4188" spans="1:7" x14ac:dyDescent="0.25">
      <c r="B4188" s="449"/>
      <c r="C4188" s="83" t="str">
        <f ca="1">IF(OFFSET(Zdroj!AM$16,A4184-1,0)=0,"",CONCATENATE("A",$A$2+4," - ",Zdroj!$AM$15))</f>
        <v/>
      </c>
      <c r="D4188" s="81" t="str">
        <f ca="1">IF(C4188="","",CONCATENATE(OFFSET(Zdroj!AM$16,A4184-1,0)," - ",OFFSET(Zdroj!BS$16,A4184-1,0)))</f>
        <v/>
      </c>
      <c r="E4188" s="35" t="str">
        <f ca="1">IF(C4188="","",OFFSET(Zdroj!BT$16,A4184-1,0))</f>
        <v/>
      </c>
      <c r="F4188" s="450"/>
      <c r="G4188" s="451"/>
    </row>
    <row r="4189" spans="1:7" x14ac:dyDescent="0.25">
      <c r="B4189" s="449"/>
      <c r="C4189" s="83" t="str">
        <f ca="1">IF(OFFSET(Zdroj!AN$16,A4184-1,0)=0,"",CONCATENATE("A",$A$2+5," - ",Zdroj!$AN$15))</f>
        <v/>
      </c>
      <c r="D4189" s="81" t="str">
        <f ca="1">IF(C4189="","",CONCATENATE(OFFSET(Zdroj!AN$16,A4184-1,0)," - ",OFFSET(Zdroj!BU$16,A4184-1,0)))</f>
        <v/>
      </c>
      <c r="E4189" s="35" t="str">
        <f ca="1">IF(C4189="","",OFFSET(Zdroj!BV$16,A4184-1,0))</f>
        <v/>
      </c>
      <c r="F4189" s="450"/>
      <c r="G4189" s="451"/>
    </row>
    <row r="4190" spans="1:7" x14ac:dyDescent="0.25">
      <c r="B4190" s="449"/>
      <c r="C4190" s="83" t="str">
        <f ca="1">IF(OFFSET(Zdroj!AO$16,A4184-1,0)=0,"",CONCATENATE("B",$A$2," - ",Zdroj!$AO$15))</f>
        <v/>
      </c>
      <c r="D4190" s="81" t="str">
        <f ca="1">IF(C4190="","",CONCATENATE(OFFSET(Zdroj!AO$16,A4184-1,0)))</f>
        <v/>
      </c>
      <c r="E4190" s="35" t="str">
        <f ca="1">IF(C4190="","",OFFSET(Zdroj!AP$16,A4184-1,0))</f>
        <v/>
      </c>
      <c r="F4190" s="450" t="str">
        <f t="shared" ref="F4190" ca="1" si="978">IF(SUM(E4190:E4198)=0,"",SUM(E4190:E4198))</f>
        <v/>
      </c>
      <c r="G4190" s="451"/>
    </row>
    <row r="4191" spans="1:7" x14ac:dyDescent="0.25">
      <c r="B4191" s="449"/>
      <c r="C4191" s="83" t="str">
        <f ca="1">IF(OFFSET(Zdroj!AQ$16,A4184-1,0)=0,"",CONCATENATE("B",$A$2+1," - ",Zdroj!$AQ$15))</f>
        <v/>
      </c>
      <c r="D4191" s="81" t="str">
        <f ca="1">IF(C4191="","",CONCATENATE(OFFSET(Zdroj!AQ$16,A4184-1,0)))</f>
        <v/>
      </c>
      <c r="E4191" s="35" t="str">
        <f ca="1">IF(C4191="","",OFFSET(Zdroj!AR$16,A4184-1,0))</f>
        <v/>
      </c>
      <c r="F4191" s="450"/>
      <c r="G4191" s="451"/>
    </row>
    <row r="4192" spans="1:7" x14ac:dyDescent="0.25">
      <c r="B4192" s="449"/>
      <c r="C4192" s="83" t="str">
        <f ca="1">IF(OFFSET(Zdroj!AS$16,A4184-1,0)=0,"",CONCATENATE("B",$A$2+2," - ",Zdroj!$AS$15))</f>
        <v/>
      </c>
      <c r="D4192" s="81" t="str">
        <f ca="1">IF(C4192="","",CONCATENATE(OFFSET(Zdroj!AS$16,A4184-1,0)))</f>
        <v/>
      </c>
      <c r="E4192" s="35" t="str">
        <f ca="1">IF(C4192="","",OFFSET(Zdroj!AT$16,A4184-1,0))</f>
        <v/>
      </c>
      <c r="F4192" s="450"/>
      <c r="G4192" s="451"/>
    </row>
    <row r="4193" spans="1:7" x14ac:dyDescent="0.25">
      <c r="B4193" s="449"/>
      <c r="C4193" s="83" t="str">
        <f ca="1">IF(OFFSET(Zdroj!AU$16,A4184-1,0)=0,"",CONCATENATE("B",$A$2+3," - ",Zdroj!$AU$15))</f>
        <v/>
      </c>
      <c r="D4193" s="81" t="str">
        <f ca="1">IF(C4193="","",CONCATENATE(OFFSET(Zdroj!AU$16,A4184-1,0)))</f>
        <v/>
      </c>
      <c r="E4193" s="35" t="str">
        <f ca="1">IF(C4193="","",OFFSET(Zdroj!AV$16,A4184-1,0))</f>
        <v/>
      </c>
      <c r="F4193" s="450"/>
      <c r="G4193" s="451"/>
    </row>
    <row r="4194" spans="1:7" x14ac:dyDescent="0.25">
      <c r="B4194" s="449"/>
      <c r="C4194" s="83" t="str">
        <f ca="1">IF(OFFSET(Zdroj!AW$16,A4184-1,0)=0,"",CONCATENATE("B",$A$2+4," - ",Zdroj!$AW$15))</f>
        <v/>
      </c>
      <c r="D4194" s="81" t="str">
        <f ca="1">IF(C4194="","",CONCATENATE(OFFSET(Zdroj!AW$16,A4184-1,0)))</f>
        <v/>
      </c>
      <c r="E4194" s="35" t="str">
        <f ca="1">IF(C4194="","",OFFSET(Zdroj!AX$16,A4184-1,0))</f>
        <v/>
      </c>
      <c r="F4194" s="450"/>
      <c r="G4194" s="451"/>
    </row>
    <row r="4195" spans="1:7" x14ac:dyDescent="0.25">
      <c r="B4195" s="449"/>
      <c r="C4195" s="83" t="str">
        <f ca="1">IF(OFFSET(Zdroj!AY$16,A4184-1,0)=0,"",CONCATENATE("B",$A$2+5," - ",Zdroj!$AY$15))</f>
        <v/>
      </c>
      <c r="D4195" s="81" t="str">
        <f ca="1">IF(C4195="","",CONCATENATE(OFFSET(Zdroj!AY$16,A4184-1,0)))</f>
        <v/>
      </c>
      <c r="E4195" s="35" t="str">
        <f ca="1">IF(C4195="","",OFFSET(Zdroj!AZ$16,A4184-1,0))</f>
        <v/>
      </c>
      <c r="F4195" s="450"/>
      <c r="G4195" s="451"/>
    </row>
    <row r="4196" spans="1:7" x14ac:dyDescent="0.25">
      <c r="B4196" s="449"/>
      <c r="C4196" s="83" t="str">
        <f ca="1">IF(OFFSET(Zdroj!BA$16,A4184-1,0)=0,"",CONCATENATE("B",$A$2+6," - ",Zdroj!$BA$15))</f>
        <v/>
      </c>
      <c r="D4196" s="81" t="str">
        <f ca="1">IF(C4196="","",CONCATENATE(OFFSET(Zdroj!BA$16,A4184-1,0)))</f>
        <v/>
      </c>
      <c r="E4196" s="35" t="str">
        <f ca="1">IF(C4196="","",OFFSET(Zdroj!BB$16,A4184-1,0))</f>
        <v/>
      </c>
      <c r="F4196" s="450"/>
      <c r="G4196" s="451"/>
    </row>
    <row r="4197" spans="1:7" x14ac:dyDescent="0.25">
      <c r="B4197" s="449"/>
      <c r="C4197" s="83" t="str">
        <f ca="1">IF(OFFSET(Zdroj!BC$16,A4184-1,0)=0,"",CONCATENATE("B",$A$2+7," - ",Zdroj!$BC$15))</f>
        <v/>
      </c>
      <c r="D4197" s="81" t="str">
        <f ca="1">IF(C4197="","",CONCATENATE(OFFSET(Zdroj!BC$16,A4184-1,0)))</f>
        <v/>
      </c>
      <c r="E4197" s="35" t="str">
        <f ca="1">IF(C4197="","",OFFSET(Zdroj!BD$16,A4184-1,0))</f>
        <v/>
      </c>
      <c r="F4197" s="450"/>
      <c r="G4197" s="451"/>
    </row>
    <row r="4198" spans="1:7" x14ac:dyDescent="0.25">
      <c r="B4198" s="449"/>
      <c r="C4198" s="83" t="str">
        <f ca="1">IF(OFFSET(Zdroj!BE$16,A4184-1,0)=0,"",CONCATENATE("B",$A$2+8," - ",Zdroj!$BE$15))</f>
        <v/>
      </c>
      <c r="D4198" s="81" t="str">
        <f ca="1">IF(C4198="","",CONCATENATE(OFFSET(Zdroj!BE$16,A4184-1,0)))</f>
        <v/>
      </c>
      <c r="E4198" s="35" t="str">
        <f ca="1">IF(C4198="","",OFFSET(Zdroj!BF$16,A4184-1,0))</f>
        <v/>
      </c>
      <c r="F4198" s="450"/>
      <c r="G4198" s="451"/>
    </row>
    <row r="4199" spans="1:7" x14ac:dyDescent="0.25">
      <c r="B4199" s="449"/>
      <c r="C4199" s="83" t="str">
        <f ca="1">IF(OFFSET(Zdroj!BG$16,A4184-1,0)=0,"",CONCATENATE("C",$A$2," - ",Zdroj!$BG$15))</f>
        <v/>
      </c>
      <c r="D4199" s="81" t="str">
        <f ca="1">IF(C4199="","",CONCATENATE(OFFSET(Zdroj!BG$16,A4184-1,0)))</f>
        <v/>
      </c>
      <c r="E4199" s="35" t="str">
        <f ca="1">IF(C4199="","",OFFSET(Zdroj!BH$16,A4184-1,0))</f>
        <v/>
      </c>
      <c r="F4199" s="450" t="str">
        <f t="shared" ref="F4199" ca="1" si="979">IF(SUM(E4199:E4200)=0,"",SUM(E4199:E4200))</f>
        <v/>
      </c>
      <c r="G4199" s="451"/>
    </row>
    <row r="4200" spans="1:7" x14ac:dyDescent="0.25">
      <c r="B4200" s="449"/>
      <c r="C4200" s="83" t="str">
        <f ca="1">IF(OFFSET(Zdroj!BI$16,A4184-1,0)=0,"",CONCATENATE("C",$A$2+1," - ",Zdroj!$BI$15))</f>
        <v/>
      </c>
      <c r="D4200" s="81" t="str">
        <f ca="1">IF(C4200="","",CONCATENATE(OFFSET(Zdroj!BI$16,A4184-1,0)))</f>
        <v/>
      </c>
      <c r="E4200" s="35" t="str">
        <f ca="1">IF(C4200="","",OFFSET(Zdroj!BJ$16,A4184-1,0))</f>
        <v/>
      </c>
      <c r="F4200" s="450"/>
      <c r="G4200" s="451"/>
    </row>
    <row r="4201" spans="1:7" x14ac:dyDescent="0.25">
      <c r="A4201">
        <f>SUM((ROW()+15)/17)</f>
        <v>248</v>
      </c>
      <c r="B4201" s="449" t="str">
        <f ca="1">IF(OFFSET(Zdroj!$B$16,A4201-1,0)&gt;0,CONCATENATE(A4201,"
","___ ","
",OFFSET(Zdroj!$B$16,A4201-1,0)),"")</f>
        <v/>
      </c>
      <c r="C4201" s="83" t="str">
        <f ca="1">IF(OFFSET(Zdroj!AI$16,A4201-1,0)=0,"",CONCATENATE("A",$A$2," - ",Zdroj!$AI$15))</f>
        <v/>
      </c>
      <c r="D4201" s="81" t="str">
        <f ca="1">IF(C4201="","",CONCATENATE(OFFSET(Zdroj!AI$16,A4201-1,0)," - ",OFFSET(Zdroj!BK$16,A4201-1,0)))</f>
        <v/>
      </c>
      <c r="E4201" s="35" t="str">
        <f ca="1">IF(C4201="","",OFFSET(Zdroj!BL$16,A4201-1,0))</f>
        <v/>
      </c>
      <c r="F4201" s="450" t="str">
        <f t="shared" ref="F4201" ca="1" si="980">IF(SUM(E4201:E4206)=0,"",SUM(E4201:E4206))</f>
        <v/>
      </c>
      <c r="G4201" s="451" t="str">
        <f t="shared" ref="G4201" ca="1" si="981">IF(SUM(E4201:E4217)=0,"",SUM(E4201:E4217))</f>
        <v/>
      </c>
    </row>
    <row r="4202" spans="1:7" x14ac:dyDescent="0.25">
      <c r="B4202" s="449"/>
      <c r="C4202" s="83" t="str">
        <f ca="1">IF(OFFSET(Zdroj!AJ$16,A4201-1,0)=0,"",CONCATENATE("A",$A$2+1," - ",Zdroj!$AJ$15))</f>
        <v/>
      </c>
      <c r="D4202" s="81" t="str">
        <f ca="1">IF(C4202="","",CONCATENATE(OFFSET(Zdroj!AJ$16,A4201-1,0)," - ",OFFSET(Zdroj!BM$16,A4201-1,0)))</f>
        <v/>
      </c>
      <c r="E4202" s="35" t="str">
        <f ca="1">IF(C4202="","",OFFSET(Zdroj!BN$16,A4201-1,0))</f>
        <v/>
      </c>
      <c r="F4202" s="450"/>
      <c r="G4202" s="451"/>
    </row>
    <row r="4203" spans="1:7" x14ac:dyDescent="0.25">
      <c r="B4203" s="449"/>
      <c r="C4203" s="83" t="str">
        <f ca="1">IF(OFFSET(Zdroj!AK$16,A4201-1,0)=0,"",CONCATENATE("A",$A$2+2," - ",Zdroj!$AK$15))</f>
        <v/>
      </c>
      <c r="D4203" s="81" t="str">
        <f ca="1">IF(C4203="","",CONCATENATE(OFFSET(Zdroj!AK$16,A4201-1,0)," - ",OFFSET(Zdroj!BO$16,A4201-1,0)))</f>
        <v/>
      </c>
      <c r="E4203" s="35" t="str">
        <f ca="1">IF(C4203="","",OFFSET(Zdroj!BP$16,A4201-1,0))</f>
        <v/>
      </c>
      <c r="F4203" s="450"/>
      <c r="G4203" s="451"/>
    </row>
    <row r="4204" spans="1:7" x14ac:dyDescent="0.25">
      <c r="B4204" s="449"/>
      <c r="C4204" s="83" t="str">
        <f ca="1">IF(OFFSET(Zdroj!AL$16,A4201-1,0)=0,"",CONCATENATE("A",$A$2+3," - ",Zdroj!$AL$15))</f>
        <v/>
      </c>
      <c r="D4204" s="81" t="str">
        <f ca="1">IF(C4204="","",CONCATENATE(OFFSET(Zdroj!AL$16,A4201-1,0)," - ",OFFSET(Zdroj!BQ$16,A4201-1,0)))</f>
        <v/>
      </c>
      <c r="E4204" s="35" t="str">
        <f ca="1">IF(C4204="","",OFFSET(Zdroj!BR$16,A4201-1,0))</f>
        <v/>
      </c>
      <c r="F4204" s="450"/>
      <c r="G4204" s="451"/>
    </row>
    <row r="4205" spans="1:7" x14ac:dyDescent="0.25">
      <c r="B4205" s="449"/>
      <c r="C4205" s="83" t="str">
        <f ca="1">IF(OFFSET(Zdroj!AM$16,A4201-1,0)=0,"",CONCATENATE("A",$A$2+4," - ",Zdroj!$AM$15))</f>
        <v/>
      </c>
      <c r="D4205" s="81" t="str">
        <f ca="1">IF(C4205="","",CONCATENATE(OFFSET(Zdroj!AM$16,A4201-1,0)," - ",OFFSET(Zdroj!BS$16,A4201-1,0)))</f>
        <v/>
      </c>
      <c r="E4205" s="35" t="str">
        <f ca="1">IF(C4205="","",OFFSET(Zdroj!BT$16,A4201-1,0))</f>
        <v/>
      </c>
      <c r="F4205" s="450"/>
      <c r="G4205" s="451"/>
    </row>
    <row r="4206" spans="1:7" x14ac:dyDescent="0.25">
      <c r="B4206" s="449"/>
      <c r="C4206" s="83" t="str">
        <f ca="1">IF(OFFSET(Zdroj!AN$16,A4201-1,0)=0,"",CONCATENATE("A",$A$2+5," - ",Zdroj!$AN$15))</f>
        <v/>
      </c>
      <c r="D4206" s="81" t="str">
        <f ca="1">IF(C4206="","",CONCATENATE(OFFSET(Zdroj!AN$16,A4201-1,0)," - ",OFFSET(Zdroj!BU$16,A4201-1,0)))</f>
        <v/>
      </c>
      <c r="E4206" s="35" t="str">
        <f ca="1">IF(C4206="","",OFFSET(Zdroj!BV$16,A4201-1,0))</f>
        <v/>
      </c>
      <c r="F4206" s="450"/>
      <c r="G4206" s="451"/>
    </row>
    <row r="4207" spans="1:7" x14ac:dyDescent="0.25">
      <c r="B4207" s="449"/>
      <c r="C4207" s="83" t="str">
        <f ca="1">IF(OFFSET(Zdroj!AO$16,A4201-1,0)=0,"",CONCATENATE("B",$A$2," - ",Zdroj!$AO$15))</f>
        <v/>
      </c>
      <c r="D4207" s="81" t="str">
        <f ca="1">IF(C4207="","",CONCATENATE(OFFSET(Zdroj!AO$16,A4201-1,0)))</f>
        <v/>
      </c>
      <c r="E4207" s="35" t="str">
        <f ca="1">IF(C4207="","",OFFSET(Zdroj!AP$16,A4201-1,0))</f>
        <v/>
      </c>
      <c r="F4207" s="450" t="str">
        <f t="shared" ref="F4207" ca="1" si="982">IF(SUM(E4207:E4215)=0,"",SUM(E4207:E4215))</f>
        <v/>
      </c>
      <c r="G4207" s="451"/>
    </row>
    <row r="4208" spans="1:7" x14ac:dyDescent="0.25">
      <c r="B4208" s="449"/>
      <c r="C4208" s="83" t="str">
        <f ca="1">IF(OFFSET(Zdroj!AQ$16,A4201-1,0)=0,"",CONCATENATE("B",$A$2+1," - ",Zdroj!$AQ$15))</f>
        <v/>
      </c>
      <c r="D4208" s="81" t="str">
        <f ca="1">IF(C4208="","",CONCATENATE(OFFSET(Zdroj!AQ$16,A4201-1,0)))</f>
        <v/>
      </c>
      <c r="E4208" s="35" t="str">
        <f ca="1">IF(C4208="","",OFFSET(Zdroj!AR$16,A4201-1,0))</f>
        <v/>
      </c>
      <c r="F4208" s="450"/>
      <c r="G4208" s="451"/>
    </row>
    <row r="4209" spans="1:7" x14ac:dyDescent="0.25">
      <c r="B4209" s="449"/>
      <c r="C4209" s="83" t="str">
        <f ca="1">IF(OFFSET(Zdroj!AS$16,A4201-1,0)=0,"",CONCATENATE("B",$A$2+2," - ",Zdroj!$AS$15))</f>
        <v/>
      </c>
      <c r="D4209" s="81" t="str">
        <f ca="1">IF(C4209="","",CONCATENATE(OFFSET(Zdroj!AS$16,A4201-1,0)))</f>
        <v/>
      </c>
      <c r="E4209" s="35" t="str">
        <f ca="1">IF(C4209="","",OFFSET(Zdroj!AT$16,A4201-1,0))</f>
        <v/>
      </c>
      <c r="F4209" s="450"/>
      <c r="G4209" s="451"/>
    </row>
    <row r="4210" spans="1:7" x14ac:dyDescent="0.25">
      <c r="B4210" s="449"/>
      <c r="C4210" s="83" t="str">
        <f ca="1">IF(OFFSET(Zdroj!AU$16,A4201-1,0)=0,"",CONCATENATE("B",$A$2+3," - ",Zdroj!$AU$15))</f>
        <v/>
      </c>
      <c r="D4210" s="81" t="str">
        <f ca="1">IF(C4210="","",CONCATENATE(OFFSET(Zdroj!AU$16,A4201-1,0)))</f>
        <v/>
      </c>
      <c r="E4210" s="35" t="str">
        <f ca="1">IF(C4210="","",OFFSET(Zdroj!AV$16,A4201-1,0))</f>
        <v/>
      </c>
      <c r="F4210" s="450"/>
      <c r="G4210" s="451"/>
    </row>
    <row r="4211" spans="1:7" x14ac:dyDescent="0.25">
      <c r="B4211" s="449"/>
      <c r="C4211" s="83" t="str">
        <f ca="1">IF(OFFSET(Zdroj!AW$16,A4201-1,0)=0,"",CONCATENATE("B",$A$2+4," - ",Zdroj!$AW$15))</f>
        <v/>
      </c>
      <c r="D4211" s="81" t="str">
        <f ca="1">IF(C4211="","",CONCATENATE(OFFSET(Zdroj!AW$16,A4201-1,0)))</f>
        <v/>
      </c>
      <c r="E4211" s="35" t="str">
        <f ca="1">IF(C4211="","",OFFSET(Zdroj!AX$16,A4201-1,0))</f>
        <v/>
      </c>
      <c r="F4211" s="450"/>
      <c r="G4211" s="451"/>
    </row>
    <row r="4212" spans="1:7" x14ac:dyDescent="0.25">
      <c r="B4212" s="449"/>
      <c r="C4212" s="83" t="str">
        <f ca="1">IF(OFFSET(Zdroj!AY$16,A4201-1,0)=0,"",CONCATENATE("B",$A$2+5," - ",Zdroj!$AY$15))</f>
        <v/>
      </c>
      <c r="D4212" s="81" t="str">
        <f ca="1">IF(C4212="","",CONCATENATE(OFFSET(Zdroj!AY$16,A4201-1,0)))</f>
        <v/>
      </c>
      <c r="E4212" s="35" t="str">
        <f ca="1">IF(C4212="","",OFFSET(Zdroj!AZ$16,A4201-1,0))</f>
        <v/>
      </c>
      <c r="F4212" s="450"/>
      <c r="G4212" s="451"/>
    </row>
    <row r="4213" spans="1:7" x14ac:dyDescent="0.25">
      <c r="B4213" s="449"/>
      <c r="C4213" s="83" t="str">
        <f ca="1">IF(OFFSET(Zdroj!BA$16,A4201-1,0)=0,"",CONCATENATE("B",$A$2+6," - ",Zdroj!$BA$15))</f>
        <v/>
      </c>
      <c r="D4213" s="81" t="str">
        <f ca="1">IF(C4213="","",CONCATENATE(OFFSET(Zdroj!BA$16,A4201-1,0)))</f>
        <v/>
      </c>
      <c r="E4213" s="35" t="str">
        <f ca="1">IF(C4213="","",OFFSET(Zdroj!BB$16,A4201-1,0))</f>
        <v/>
      </c>
      <c r="F4213" s="450"/>
      <c r="G4213" s="451"/>
    </row>
    <row r="4214" spans="1:7" x14ac:dyDescent="0.25">
      <c r="B4214" s="449"/>
      <c r="C4214" s="83" t="str">
        <f ca="1">IF(OFFSET(Zdroj!BC$16,A4201-1,0)=0,"",CONCATENATE("B",$A$2+7," - ",Zdroj!$BC$15))</f>
        <v/>
      </c>
      <c r="D4214" s="81" t="str">
        <f ca="1">IF(C4214="","",CONCATENATE(OFFSET(Zdroj!BC$16,A4201-1,0)))</f>
        <v/>
      </c>
      <c r="E4214" s="35" t="str">
        <f ca="1">IF(C4214="","",OFFSET(Zdroj!BD$16,A4201-1,0))</f>
        <v/>
      </c>
      <c r="F4214" s="450"/>
      <c r="G4214" s="451"/>
    </row>
    <row r="4215" spans="1:7" x14ac:dyDescent="0.25">
      <c r="B4215" s="449"/>
      <c r="C4215" s="83" t="str">
        <f ca="1">IF(OFFSET(Zdroj!BE$16,A4201-1,0)=0,"",CONCATENATE("B",$A$2+8," - ",Zdroj!$BE$15))</f>
        <v/>
      </c>
      <c r="D4215" s="81" t="str">
        <f ca="1">IF(C4215="","",CONCATENATE(OFFSET(Zdroj!BE$16,A4201-1,0)))</f>
        <v/>
      </c>
      <c r="E4215" s="35" t="str">
        <f ca="1">IF(C4215="","",OFFSET(Zdroj!BF$16,A4201-1,0))</f>
        <v/>
      </c>
      <c r="F4215" s="450"/>
      <c r="G4215" s="451"/>
    </row>
    <row r="4216" spans="1:7" x14ac:dyDescent="0.25">
      <c r="B4216" s="449"/>
      <c r="C4216" s="83" t="str">
        <f ca="1">IF(OFFSET(Zdroj!BG$16,A4201-1,0)=0,"",CONCATENATE("C",$A$2," - ",Zdroj!$BG$15))</f>
        <v/>
      </c>
      <c r="D4216" s="81" t="str">
        <f ca="1">IF(C4216="","",CONCATENATE(OFFSET(Zdroj!BG$16,A4201-1,0)))</f>
        <v/>
      </c>
      <c r="E4216" s="35" t="str">
        <f ca="1">IF(C4216="","",OFFSET(Zdroj!BH$16,A4201-1,0))</f>
        <v/>
      </c>
      <c r="F4216" s="450" t="str">
        <f t="shared" ref="F4216" ca="1" si="983">IF(SUM(E4216:E4217)=0,"",SUM(E4216:E4217))</f>
        <v/>
      </c>
      <c r="G4216" s="451"/>
    </row>
    <row r="4217" spans="1:7" x14ac:dyDescent="0.25">
      <c r="B4217" s="449"/>
      <c r="C4217" s="83" t="str">
        <f ca="1">IF(OFFSET(Zdroj!BI$16,A4201-1,0)=0,"",CONCATENATE("C",$A$2+1," - ",Zdroj!$BI$15))</f>
        <v/>
      </c>
      <c r="D4217" s="81" t="str">
        <f ca="1">IF(C4217="","",CONCATENATE(OFFSET(Zdroj!BI$16,A4201-1,0)))</f>
        <v/>
      </c>
      <c r="E4217" s="35" t="str">
        <f ca="1">IF(C4217="","",OFFSET(Zdroj!BJ$16,A4201-1,0))</f>
        <v/>
      </c>
      <c r="F4217" s="450"/>
      <c r="G4217" s="451"/>
    </row>
    <row r="4218" spans="1:7" x14ac:dyDescent="0.25">
      <c r="A4218">
        <f>SUM((ROW()+15)/17)</f>
        <v>249</v>
      </c>
      <c r="B4218" s="449" t="str">
        <f ca="1">IF(OFFSET(Zdroj!$B$16,A4218-1,0)&gt;0,CONCATENATE(A4218,"
","___ ","
",OFFSET(Zdroj!$B$16,A4218-1,0)),"")</f>
        <v/>
      </c>
      <c r="C4218" s="83" t="str">
        <f ca="1">IF(OFFSET(Zdroj!AI$16,A4218-1,0)=0,"",CONCATENATE("A",$A$2," - ",Zdroj!$AI$15))</f>
        <v/>
      </c>
      <c r="D4218" s="81" t="str">
        <f ca="1">IF(C4218="","",CONCATENATE(OFFSET(Zdroj!AI$16,A4218-1,0)," - ",OFFSET(Zdroj!BK$16,A4218-1,0)))</f>
        <v/>
      </c>
      <c r="E4218" s="35" t="str">
        <f ca="1">IF(C4218="","",OFFSET(Zdroj!BL$16,A4218-1,0))</f>
        <v/>
      </c>
      <c r="F4218" s="450" t="str">
        <f t="shared" ref="F4218" ca="1" si="984">IF(SUM(E4218:E4223)=0,"",SUM(E4218:E4223))</f>
        <v/>
      </c>
      <c r="G4218" s="451" t="str">
        <f t="shared" ref="G4218" ca="1" si="985">IF(SUM(E4218:E4234)=0,"",SUM(E4218:E4234))</f>
        <v/>
      </c>
    </row>
    <row r="4219" spans="1:7" x14ac:dyDescent="0.25">
      <c r="B4219" s="449"/>
      <c r="C4219" s="83" t="str">
        <f ca="1">IF(OFFSET(Zdroj!AJ$16,A4218-1,0)=0,"",CONCATENATE("A",$A$2+1," - ",Zdroj!$AJ$15))</f>
        <v/>
      </c>
      <c r="D4219" s="81" t="str">
        <f ca="1">IF(C4219="","",CONCATENATE(OFFSET(Zdroj!AJ$16,A4218-1,0)," - ",OFFSET(Zdroj!BM$16,A4218-1,0)))</f>
        <v/>
      </c>
      <c r="E4219" s="35" t="str">
        <f ca="1">IF(C4219="","",OFFSET(Zdroj!BN$16,A4218-1,0))</f>
        <v/>
      </c>
      <c r="F4219" s="450"/>
      <c r="G4219" s="451"/>
    </row>
    <row r="4220" spans="1:7" x14ac:dyDescent="0.25">
      <c r="B4220" s="449"/>
      <c r="C4220" s="83" t="str">
        <f ca="1">IF(OFFSET(Zdroj!AK$16,A4218-1,0)=0,"",CONCATENATE("A",$A$2+2," - ",Zdroj!$AK$15))</f>
        <v/>
      </c>
      <c r="D4220" s="81" t="str">
        <f ca="1">IF(C4220="","",CONCATENATE(OFFSET(Zdroj!AK$16,A4218-1,0)," - ",OFFSET(Zdroj!BO$16,A4218-1,0)))</f>
        <v/>
      </c>
      <c r="E4220" s="35" t="str">
        <f ca="1">IF(C4220="","",OFFSET(Zdroj!BP$16,A4218-1,0))</f>
        <v/>
      </c>
      <c r="F4220" s="450"/>
      <c r="G4220" s="451"/>
    </row>
    <row r="4221" spans="1:7" x14ac:dyDescent="0.25">
      <c r="B4221" s="449"/>
      <c r="C4221" s="83" t="str">
        <f ca="1">IF(OFFSET(Zdroj!AL$16,A4218-1,0)=0,"",CONCATENATE("A",$A$2+3," - ",Zdroj!$AL$15))</f>
        <v/>
      </c>
      <c r="D4221" s="81" t="str">
        <f ca="1">IF(C4221="","",CONCATENATE(OFFSET(Zdroj!AL$16,A4218-1,0)," - ",OFFSET(Zdroj!BQ$16,A4218-1,0)))</f>
        <v/>
      </c>
      <c r="E4221" s="35" t="str">
        <f ca="1">IF(C4221="","",OFFSET(Zdroj!BR$16,A4218-1,0))</f>
        <v/>
      </c>
      <c r="F4221" s="450"/>
      <c r="G4221" s="451"/>
    </row>
    <row r="4222" spans="1:7" x14ac:dyDescent="0.25">
      <c r="B4222" s="449"/>
      <c r="C4222" s="83" t="str">
        <f ca="1">IF(OFFSET(Zdroj!AM$16,A4218-1,0)=0,"",CONCATENATE("A",$A$2+4," - ",Zdroj!$AM$15))</f>
        <v/>
      </c>
      <c r="D4222" s="81" t="str">
        <f ca="1">IF(C4222="","",CONCATENATE(OFFSET(Zdroj!AM$16,A4218-1,0)," - ",OFFSET(Zdroj!BS$16,A4218-1,0)))</f>
        <v/>
      </c>
      <c r="E4222" s="35" t="str">
        <f ca="1">IF(C4222="","",OFFSET(Zdroj!BT$16,A4218-1,0))</f>
        <v/>
      </c>
      <c r="F4222" s="450"/>
      <c r="G4222" s="451"/>
    </row>
    <row r="4223" spans="1:7" x14ac:dyDescent="0.25">
      <c r="B4223" s="449"/>
      <c r="C4223" s="83" t="str">
        <f ca="1">IF(OFFSET(Zdroj!AN$16,A4218-1,0)=0,"",CONCATENATE("A",$A$2+5," - ",Zdroj!$AN$15))</f>
        <v/>
      </c>
      <c r="D4223" s="81" t="str">
        <f ca="1">IF(C4223="","",CONCATENATE(OFFSET(Zdroj!AN$16,A4218-1,0)," - ",OFFSET(Zdroj!BU$16,A4218-1,0)))</f>
        <v/>
      </c>
      <c r="E4223" s="35" t="str">
        <f ca="1">IF(C4223="","",OFFSET(Zdroj!BV$16,A4218-1,0))</f>
        <v/>
      </c>
      <c r="F4223" s="450"/>
      <c r="G4223" s="451"/>
    </row>
    <row r="4224" spans="1:7" x14ac:dyDescent="0.25">
      <c r="B4224" s="449"/>
      <c r="C4224" s="83" t="str">
        <f ca="1">IF(OFFSET(Zdroj!AO$16,A4218-1,0)=0,"",CONCATENATE("B",$A$2," - ",Zdroj!$AO$15))</f>
        <v/>
      </c>
      <c r="D4224" s="81" t="str">
        <f ca="1">IF(C4224="","",CONCATENATE(OFFSET(Zdroj!AO$16,A4218-1,0)))</f>
        <v/>
      </c>
      <c r="E4224" s="35" t="str">
        <f ca="1">IF(C4224="","",OFFSET(Zdroj!AP$16,A4218-1,0))</f>
        <v/>
      </c>
      <c r="F4224" s="450" t="str">
        <f t="shared" ref="F4224" ca="1" si="986">IF(SUM(E4224:E4232)=0,"",SUM(E4224:E4232))</f>
        <v/>
      </c>
      <c r="G4224" s="451"/>
    </row>
    <row r="4225" spans="1:7" x14ac:dyDescent="0.25">
      <c r="B4225" s="449"/>
      <c r="C4225" s="83" t="str">
        <f ca="1">IF(OFFSET(Zdroj!AQ$16,A4218-1,0)=0,"",CONCATENATE("B",$A$2+1," - ",Zdroj!$AQ$15))</f>
        <v/>
      </c>
      <c r="D4225" s="81" t="str">
        <f ca="1">IF(C4225="","",CONCATENATE(OFFSET(Zdroj!AQ$16,A4218-1,0)))</f>
        <v/>
      </c>
      <c r="E4225" s="35" t="str">
        <f ca="1">IF(C4225="","",OFFSET(Zdroj!AR$16,A4218-1,0))</f>
        <v/>
      </c>
      <c r="F4225" s="450"/>
      <c r="G4225" s="451"/>
    </row>
    <row r="4226" spans="1:7" x14ac:dyDescent="0.25">
      <c r="B4226" s="449"/>
      <c r="C4226" s="83" t="str">
        <f ca="1">IF(OFFSET(Zdroj!AS$16,A4218-1,0)=0,"",CONCATENATE("B",$A$2+2," - ",Zdroj!$AS$15))</f>
        <v/>
      </c>
      <c r="D4226" s="81" t="str">
        <f ca="1">IF(C4226="","",CONCATENATE(OFFSET(Zdroj!AS$16,A4218-1,0)))</f>
        <v/>
      </c>
      <c r="E4226" s="35" t="str">
        <f ca="1">IF(C4226="","",OFFSET(Zdroj!AT$16,A4218-1,0))</f>
        <v/>
      </c>
      <c r="F4226" s="450"/>
      <c r="G4226" s="451"/>
    </row>
    <row r="4227" spans="1:7" x14ac:dyDescent="0.25">
      <c r="B4227" s="449"/>
      <c r="C4227" s="83" t="str">
        <f ca="1">IF(OFFSET(Zdroj!AU$16,A4218-1,0)=0,"",CONCATENATE("B",$A$2+3," - ",Zdroj!$AU$15))</f>
        <v/>
      </c>
      <c r="D4227" s="81" t="str">
        <f ca="1">IF(C4227="","",CONCATENATE(OFFSET(Zdroj!AU$16,A4218-1,0)))</f>
        <v/>
      </c>
      <c r="E4227" s="35" t="str">
        <f ca="1">IF(C4227="","",OFFSET(Zdroj!AV$16,A4218-1,0))</f>
        <v/>
      </c>
      <c r="F4227" s="450"/>
      <c r="G4227" s="451"/>
    </row>
    <row r="4228" spans="1:7" x14ac:dyDescent="0.25">
      <c r="B4228" s="449"/>
      <c r="C4228" s="83" t="str">
        <f ca="1">IF(OFFSET(Zdroj!AW$16,A4218-1,0)=0,"",CONCATENATE("B",$A$2+4," - ",Zdroj!$AW$15))</f>
        <v/>
      </c>
      <c r="D4228" s="81" t="str">
        <f ca="1">IF(C4228="","",CONCATENATE(OFFSET(Zdroj!AW$16,A4218-1,0)))</f>
        <v/>
      </c>
      <c r="E4228" s="35" t="str">
        <f ca="1">IF(C4228="","",OFFSET(Zdroj!AX$16,A4218-1,0))</f>
        <v/>
      </c>
      <c r="F4228" s="450"/>
      <c r="G4228" s="451"/>
    </row>
    <row r="4229" spans="1:7" x14ac:dyDescent="0.25">
      <c r="B4229" s="449"/>
      <c r="C4229" s="83" t="str">
        <f ca="1">IF(OFFSET(Zdroj!AY$16,A4218-1,0)=0,"",CONCATENATE("B",$A$2+5," - ",Zdroj!$AY$15))</f>
        <v/>
      </c>
      <c r="D4229" s="81" t="str">
        <f ca="1">IF(C4229="","",CONCATENATE(OFFSET(Zdroj!AY$16,A4218-1,0)))</f>
        <v/>
      </c>
      <c r="E4229" s="35" t="str">
        <f ca="1">IF(C4229="","",OFFSET(Zdroj!AZ$16,A4218-1,0))</f>
        <v/>
      </c>
      <c r="F4229" s="450"/>
      <c r="G4229" s="451"/>
    </row>
    <row r="4230" spans="1:7" x14ac:dyDescent="0.25">
      <c r="B4230" s="449"/>
      <c r="C4230" s="83" t="str">
        <f ca="1">IF(OFFSET(Zdroj!BA$16,A4218-1,0)=0,"",CONCATENATE("B",$A$2+6," - ",Zdroj!$BA$15))</f>
        <v/>
      </c>
      <c r="D4230" s="81" t="str">
        <f ca="1">IF(C4230="","",CONCATENATE(OFFSET(Zdroj!BA$16,A4218-1,0)))</f>
        <v/>
      </c>
      <c r="E4230" s="35" t="str">
        <f ca="1">IF(C4230="","",OFFSET(Zdroj!BB$16,A4218-1,0))</f>
        <v/>
      </c>
      <c r="F4230" s="450"/>
      <c r="G4230" s="451"/>
    </row>
    <row r="4231" spans="1:7" x14ac:dyDescent="0.25">
      <c r="B4231" s="449"/>
      <c r="C4231" s="83" t="str">
        <f ca="1">IF(OFFSET(Zdroj!BC$16,A4218-1,0)=0,"",CONCATENATE("B",$A$2+7," - ",Zdroj!$BC$15))</f>
        <v/>
      </c>
      <c r="D4231" s="81" t="str">
        <f ca="1">IF(C4231="","",CONCATENATE(OFFSET(Zdroj!BC$16,A4218-1,0)))</f>
        <v/>
      </c>
      <c r="E4231" s="35" t="str">
        <f ca="1">IF(C4231="","",OFFSET(Zdroj!BD$16,A4218-1,0))</f>
        <v/>
      </c>
      <c r="F4231" s="450"/>
      <c r="G4231" s="451"/>
    </row>
    <row r="4232" spans="1:7" x14ac:dyDescent="0.25">
      <c r="B4232" s="449"/>
      <c r="C4232" s="83" t="str">
        <f ca="1">IF(OFFSET(Zdroj!BE$16,A4218-1,0)=0,"",CONCATENATE("B",$A$2+8," - ",Zdroj!$BE$15))</f>
        <v/>
      </c>
      <c r="D4232" s="81" t="str">
        <f ca="1">IF(C4232="","",CONCATENATE(OFFSET(Zdroj!BE$16,A4218-1,0)))</f>
        <v/>
      </c>
      <c r="E4232" s="35" t="str">
        <f ca="1">IF(C4232="","",OFFSET(Zdroj!BF$16,A4218-1,0))</f>
        <v/>
      </c>
      <c r="F4232" s="450"/>
      <c r="G4232" s="451"/>
    </row>
    <row r="4233" spans="1:7" x14ac:dyDescent="0.25">
      <c r="B4233" s="449"/>
      <c r="C4233" s="83" t="str">
        <f ca="1">IF(OFFSET(Zdroj!BG$16,A4218-1,0)=0,"",CONCATENATE("C",$A$2," - ",Zdroj!$BG$15))</f>
        <v/>
      </c>
      <c r="D4233" s="81" t="str">
        <f ca="1">IF(C4233="","",CONCATENATE(OFFSET(Zdroj!BG$16,A4218-1,0)))</f>
        <v/>
      </c>
      <c r="E4233" s="35" t="str">
        <f ca="1">IF(C4233="","",OFFSET(Zdroj!BH$16,A4218-1,0))</f>
        <v/>
      </c>
      <c r="F4233" s="450" t="str">
        <f t="shared" ref="F4233" ca="1" si="987">IF(SUM(E4233:E4234)=0,"",SUM(E4233:E4234))</f>
        <v/>
      </c>
      <c r="G4233" s="451"/>
    </row>
    <row r="4234" spans="1:7" x14ac:dyDescent="0.25">
      <c r="B4234" s="449"/>
      <c r="C4234" s="83" t="str">
        <f ca="1">IF(OFFSET(Zdroj!BI$16,A4218-1,0)=0,"",CONCATENATE("C",$A$2+1," - ",Zdroj!$BI$15))</f>
        <v/>
      </c>
      <c r="D4234" s="81" t="str">
        <f ca="1">IF(C4234="","",CONCATENATE(OFFSET(Zdroj!BI$16,A4218-1,0)))</f>
        <v/>
      </c>
      <c r="E4234" s="35" t="str">
        <f ca="1">IF(C4234="","",OFFSET(Zdroj!BJ$16,A4218-1,0))</f>
        <v/>
      </c>
      <c r="F4234" s="450"/>
      <c r="G4234" s="451"/>
    </row>
    <row r="4235" spans="1:7" x14ac:dyDescent="0.25">
      <c r="A4235">
        <f>SUM((ROW()+15)/17)</f>
        <v>250</v>
      </c>
      <c r="B4235" s="449" t="str">
        <f ca="1">IF(OFFSET(Zdroj!$B$16,A4235-1,0)&gt;0,CONCATENATE(A4235,"
","___ ","
",OFFSET(Zdroj!$B$16,A4235-1,0)),"")</f>
        <v/>
      </c>
      <c r="C4235" s="83" t="str">
        <f ca="1">IF(OFFSET(Zdroj!AI$16,A4235-1,0)=0,"",CONCATENATE("A",$A$2," - ",Zdroj!$AI$15))</f>
        <v/>
      </c>
      <c r="D4235" s="81" t="str">
        <f ca="1">IF(C4235="","",CONCATENATE(OFFSET(Zdroj!AI$16,A4235-1,0)," - ",OFFSET(Zdroj!BK$16,A4235-1,0)))</f>
        <v/>
      </c>
      <c r="E4235" s="35" t="str">
        <f ca="1">IF(C4235="","",OFFSET(Zdroj!BL$16,A4235-1,0))</f>
        <v/>
      </c>
      <c r="F4235" s="450" t="str">
        <f t="shared" ref="F4235" ca="1" si="988">IF(SUM(E4235:E4240)=0,"",SUM(E4235:E4240))</f>
        <v/>
      </c>
      <c r="G4235" s="451" t="str">
        <f t="shared" ref="G4235" ca="1" si="989">IF(SUM(E4235:E4251)=0,"",SUM(E4235:E4251))</f>
        <v/>
      </c>
    </row>
    <row r="4236" spans="1:7" x14ac:dyDescent="0.25">
      <c r="B4236" s="449"/>
      <c r="C4236" s="83" t="str">
        <f ca="1">IF(OFFSET(Zdroj!AJ$16,A4235-1,0)=0,"",CONCATENATE("A",$A$2+1," - ",Zdroj!$AJ$15))</f>
        <v/>
      </c>
      <c r="D4236" s="81" t="str">
        <f ca="1">IF(C4236="","",CONCATENATE(OFFSET(Zdroj!AJ$16,A4235-1,0)," - ",OFFSET(Zdroj!BM$16,A4235-1,0)))</f>
        <v/>
      </c>
      <c r="E4236" s="35" t="str">
        <f ca="1">IF(C4236="","",OFFSET(Zdroj!BN$16,A4235-1,0))</f>
        <v/>
      </c>
      <c r="F4236" s="450"/>
      <c r="G4236" s="451"/>
    </row>
    <row r="4237" spans="1:7" x14ac:dyDescent="0.25">
      <c r="B4237" s="449"/>
      <c r="C4237" s="83" t="str">
        <f ca="1">IF(OFFSET(Zdroj!AK$16,A4235-1,0)=0,"",CONCATENATE("A",$A$2+2," - ",Zdroj!$AK$15))</f>
        <v/>
      </c>
      <c r="D4237" s="81" t="str">
        <f ca="1">IF(C4237="","",CONCATENATE(OFFSET(Zdroj!AK$16,A4235-1,0)," - ",OFFSET(Zdroj!BO$16,A4235-1,0)))</f>
        <v/>
      </c>
      <c r="E4237" s="35" t="str">
        <f ca="1">IF(C4237="","",OFFSET(Zdroj!BP$16,A4235-1,0))</f>
        <v/>
      </c>
      <c r="F4237" s="450"/>
      <c r="G4237" s="451"/>
    </row>
    <row r="4238" spans="1:7" x14ac:dyDescent="0.25">
      <c r="B4238" s="449"/>
      <c r="C4238" s="83" t="str">
        <f ca="1">IF(OFFSET(Zdroj!AL$16,A4235-1,0)=0,"",CONCATENATE("A",$A$2+3," - ",Zdroj!$AL$15))</f>
        <v/>
      </c>
      <c r="D4238" s="81" t="str">
        <f ca="1">IF(C4238="","",CONCATENATE(OFFSET(Zdroj!AL$16,A4235-1,0)," - ",OFFSET(Zdroj!BQ$16,A4235-1,0)))</f>
        <v/>
      </c>
      <c r="E4238" s="35" t="str">
        <f ca="1">IF(C4238="","",OFFSET(Zdroj!BR$16,A4235-1,0))</f>
        <v/>
      </c>
      <c r="F4238" s="450"/>
      <c r="G4238" s="451"/>
    </row>
    <row r="4239" spans="1:7" x14ac:dyDescent="0.25">
      <c r="B4239" s="449"/>
      <c r="C4239" s="83" t="str">
        <f ca="1">IF(OFFSET(Zdroj!AM$16,A4235-1,0)=0,"",CONCATENATE("A",$A$2+4," - ",Zdroj!$AM$15))</f>
        <v/>
      </c>
      <c r="D4239" s="81" t="str">
        <f ca="1">IF(C4239="","",CONCATENATE(OFFSET(Zdroj!AM$16,A4235-1,0)," - ",OFFSET(Zdroj!BS$16,A4235-1,0)))</f>
        <v/>
      </c>
      <c r="E4239" s="35" t="str">
        <f ca="1">IF(C4239="","",OFFSET(Zdroj!BT$16,A4235-1,0))</f>
        <v/>
      </c>
      <c r="F4239" s="450"/>
      <c r="G4239" s="451"/>
    </row>
    <row r="4240" spans="1:7" x14ac:dyDescent="0.25">
      <c r="B4240" s="449"/>
      <c r="C4240" s="83" t="str">
        <f ca="1">IF(OFFSET(Zdroj!AN$16,A4235-1,0)=0,"",CONCATENATE("A",$A$2+5," - ",Zdroj!$AN$15))</f>
        <v/>
      </c>
      <c r="D4240" s="81" t="str">
        <f ca="1">IF(C4240="","",CONCATENATE(OFFSET(Zdroj!AN$16,A4235-1,0)," - ",OFFSET(Zdroj!BU$16,A4235-1,0)))</f>
        <v/>
      </c>
      <c r="E4240" s="35" t="str">
        <f ca="1">IF(C4240="","",OFFSET(Zdroj!BV$16,A4235-1,0))</f>
        <v/>
      </c>
      <c r="F4240" s="450"/>
      <c r="G4240" s="451"/>
    </row>
    <row r="4241" spans="1:7" x14ac:dyDescent="0.25">
      <c r="B4241" s="449"/>
      <c r="C4241" s="83" t="str">
        <f ca="1">IF(OFFSET(Zdroj!AO$16,A4235-1,0)=0,"",CONCATENATE("B",$A$2," - ",Zdroj!$AO$15))</f>
        <v/>
      </c>
      <c r="D4241" s="81" t="str">
        <f ca="1">IF(C4241="","",CONCATENATE(OFFSET(Zdroj!AO$16,A4235-1,0)))</f>
        <v/>
      </c>
      <c r="E4241" s="35" t="str">
        <f ca="1">IF(C4241="","",OFFSET(Zdroj!AP$16,A4235-1,0))</f>
        <v/>
      </c>
      <c r="F4241" s="450" t="str">
        <f t="shared" ref="F4241" ca="1" si="990">IF(SUM(E4241:E4249)=0,"",SUM(E4241:E4249))</f>
        <v/>
      </c>
      <c r="G4241" s="451"/>
    </row>
    <row r="4242" spans="1:7" x14ac:dyDescent="0.25">
      <c r="B4242" s="449"/>
      <c r="C4242" s="83" t="str">
        <f ca="1">IF(OFFSET(Zdroj!AQ$16,A4235-1,0)=0,"",CONCATENATE("B",$A$2+1," - ",Zdroj!$AQ$15))</f>
        <v/>
      </c>
      <c r="D4242" s="81" t="str">
        <f ca="1">IF(C4242="","",CONCATENATE(OFFSET(Zdroj!AQ$16,A4235-1,0)))</f>
        <v/>
      </c>
      <c r="E4242" s="35" t="str">
        <f ca="1">IF(C4242="","",OFFSET(Zdroj!AR$16,A4235-1,0))</f>
        <v/>
      </c>
      <c r="F4242" s="450"/>
      <c r="G4242" s="451"/>
    </row>
    <row r="4243" spans="1:7" x14ac:dyDescent="0.25">
      <c r="B4243" s="449"/>
      <c r="C4243" s="83" t="str">
        <f ca="1">IF(OFFSET(Zdroj!AS$16,A4235-1,0)=0,"",CONCATENATE("B",$A$2+2," - ",Zdroj!$AS$15))</f>
        <v/>
      </c>
      <c r="D4243" s="81" t="str">
        <f ca="1">IF(C4243="","",CONCATENATE(OFFSET(Zdroj!AS$16,A4235-1,0)))</f>
        <v/>
      </c>
      <c r="E4243" s="35" t="str">
        <f ca="1">IF(C4243="","",OFFSET(Zdroj!AT$16,A4235-1,0))</f>
        <v/>
      </c>
      <c r="F4243" s="450"/>
      <c r="G4243" s="451"/>
    </row>
    <row r="4244" spans="1:7" x14ac:dyDescent="0.25">
      <c r="B4244" s="449"/>
      <c r="C4244" s="83" t="str">
        <f ca="1">IF(OFFSET(Zdroj!AU$16,A4235-1,0)=0,"",CONCATENATE("B",$A$2+3," - ",Zdroj!$AU$15))</f>
        <v/>
      </c>
      <c r="D4244" s="81" t="str">
        <f ca="1">IF(C4244="","",CONCATENATE(OFFSET(Zdroj!AU$16,A4235-1,0)))</f>
        <v/>
      </c>
      <c r="E4244" s="35" t="str">
        <f ca="1">IF(C4244="","",OFFSET(Zdroj!AV$16,A4235-1,0))</f>
        <v/>
      </c>
      <c r="F4244" s="450"/>
      <c r="G4244" s="451"/>
    </row>
    <row r="4245" spans="1:7" x14ac:dyDescent="0.25">
      <c r="B4245" s="449"/>
      <c r="C4245" s="83" t="str">
        <f ca="1">IF(OFFSET(Zdroj!AW$16,A4235-1,0)=0,"",CONCATENATE("B",$A$2+4," - ",Zdroj!$AW$15))</f>
        <v/>
      </c>
      <c r="D4245" s="81" t="str">
        <f ca="1">IF(C4245="","",CONCATENATE(OFFSET(Zdroj!AW$16,A4235-1,0)))</f>
        <v/>
      </c>
      <c r="E4245" s="35" t="str">
        <f ca="1">IF(C4245="","",OFFSET(Zdroj!AX$16,A4235-1,0))</f>
        <v/>
      </c>
      <c r="F4245" s="450"/>
      <c r="G4245" s="451"/>
    </row>
    <row r="4246" spans="1:7" x14ac:dyDescent="0.25">
      <c r="B4246" s="449"/>
      <c r="C4246" s="83" t="str">
        <f ca="1">IF(OFFSET(Zdroj!AY$16,A4235-1,0)=0,"",CONCATENATE("B",$A$2+5," - ",Zdroj!$AY$15))</f>
        <v/>
      </c>
      <c r="D4246" s="81" t="str">
        <f ca="1">IF(C4246="","",CONCATENATE(OFFSET(Zdroj!AY$16,A4235-1,0)))</f>
        <v/>
      </c>
      <c r="E4246" s="35" t="str">
        <f ca="1">IF(C4246="","",OFFSET(Zdroj!AZ$16,A4235-1,0))</f>
        <v/>
      </c>
      <c r="F4246" s="450"/>
      <c r="G4246" s="451"/>
    </row>
    <row r="4247" spans="1:7" x14ac:dyDescent="0.25">
      <c r="B4247" s="449"/>
      <c r="C4247" s="83" t="str">
        <f ca="1">IF(OFFSET(Zdroj!BA$16,A4235-1,0)=0,"",CONCATENATE("B",$A$2+6," - ",Zdroj!$BA$15))</f>
        <v/>
      </c>
      <c r="D4247" s="81" t="str">
        <f ca="1">IF(C4247="","",CONCATENATE(OFFSET(Zdroj!BA$16,A4235-1,0)))</f>
        <v/>
      </c>
      <c r="E4247" s="35" t="str">
        <f ca="1">IF(C4247="","",OFFSET(Zdroj!BB$16,A4235-1,0))</f>
        <v/>
      </c>
      <c r="F4247" s="450"/>
      <c r="G4247" s="451"/>
    </row>
    <row r="4248" spans="1:7" x14ac:dyDescent="0.25">
      <c r="B4248" s="449"/>
      <c r="C4248" s="83" t="str">
        <f ca="1">IF(OFFSET(Zdroj!BC$16,A4235-1,0)=0,"",CONCATENATE("B",$A$2+7," - ",Zdroj!$BC$15))</f>
        <v/>
      </c>
      <c r="D4248" s="81" t="str">
        <f ca="1">IF(C4248="","",CONCATENATE(OFFSET(Zdroj!BC$16,A4235-1,0)))</f>
        <v/>
      </c>
      <c r="E4248" s="35" t="str">
        <f ca="1">IF(C4248="","",OFFSET(Zdroj!BD$16,A4235-1,0))</f>
        <v/>
      </c>
      <c r="F4248" s="450"/>
      <c r="G4248" s="451"/>
    </row>
    <row r="4249" spans="1:7" x14ac:dyDescent="0.25">
      <c r="B4249" s="449"/>
      <c r="C4249" s="83" t="str">
        <f ca="1">IF(OFFSET(Zdroj!BE$16,A4235-1,0)=0,"",CONCATENATE("B",$A$2+8," - ",Zdroj!$BE$15))</f>
        <v/>
      </c>
      <c r="D4249" s="81" t="str">
        <f ca="1">IF(C4249="","",CONCATENATE(OFFSET(Zdroj!BE$16,A4235-1,0)))</f>
        <v/>
      </c>
      <c r="E4249" s="35" t="str">
        <f ca="1">IF(C4249="","",OFFSET(Zdroj!BF$16,A4235-1,0))</f>
        <v/>
      </c>
      <c r="F4249" s="450"/>
      <c r="G4249" s="451"/>
    </row>
    <row r="4250" spans="1:7" x14ac:dyDescent="0.25">
      <c r="B4250" s="449"/>
      <c r="C4250" s="83" t="str">
        <f ca="1">IF(OFFSET(Zdroj!BG$16,A4235-1,0)=0,"",CONCATENATE("C",$A$2," - ",Zdroj!$BG$15))</f>
        <v/>
      </c>
      <c r="D4250" s="81" t="str">
        <f ca="1">IF(C4250="","",CONCATENATE(OFFSET(Zdroj!BG$16,A4235-1,0)))</f>
        <v/>
      </c>
      <c r="E4250" s="35" t="str">
        <f ca="1">IF(C4250="","",OFFSET(Zdroj!BH$16,A4235-1,0))</f>
        <v/>
      </c>
      <c r="F4250" s="450" t="str">
        <f t="shared" ref="F4250" ca="1" si="991">IF(SUM(E4250:E4251)=0,"",SUM(E4250:E4251))</f>
        <v/>
      </c>
      <c r="G4250" s="451"/>
    </row>
    <row r="4251" spans="1:7" x14ac:dyDescent="0.25">
      <c r="B4251" s="449"/>
      <c r="C4251" s="83" t="str">
        <f ca="1">IF(OFFSET(Zdroj!BI$16,A4235-1,0)=0,"",CONCATENATE("C",$A$2+1," - ",Zdroj!$BI$15))</f>
        <v/>
      </c>
      <c r="D4251" s="81" t="str">
        <f ca="1">IF(C4251="","",CONCATENATE(OFFSET(Zdroj!BI$16,A4235-1,0)))</f>
        <v/>
      </c>
      <c r="E4251" s="35" t="str">
        <f ca="1">IF(C4251="","",OFFSET(Zdroj!BJ$16,A4235-1,0))</f>
        <v/>
      </c>
      <c r="F4251" s="450"/>
      <c r="G4251" s="451"/>
    </row>
    <row r="4252" spans="1:7" x14ac:dyDescent="0.25">
      <c r="A4252">
        <f>SUM((ROW()+15)/17)</f>
        <v>251</v>
      </c>
      <c r="B4252" s="449" t="str">
        <f ca="1">IF(OFFSET(Zdroj!$B$16,A4252-1,0)&gt;0,CONCATENATE(A4252,"
","___ ","
",OFFSET(Zdroj!$B$16,A4252-1,0)),"")</f>
        <v/>
      </c>
      <c r="C4252" s="83" t="str">
        <f ca="1">IF(OFFSET(Zdroj!AI$16,A4252-1,0)=0,"",CONCATENATE("A",$A$2," - ",Zdroj!$AI$15))</f>
        <v/>
      </c>
      <c r="D4252" s="81" t="str">
        <f ca="1">IF(C4252="","",CONCATENATE(OFFSET(Zdroj!AI$16,A4252-1,0)," - ",OFFSET(Zdroj!BK$16,A4252-1,0)))</f>
        <v/>
      </c>
      <c r="E4252" s="35" t="str">
        <f ca="1">IF(C4252="","",OFFSET(Zdroj!BL$16,A4252-1,0))</f>
        <v/>
      </c>
      <c r="F4252" s="450" t="str">
        <f t="shared" ref="F4252" ca="1" si="992">IF(SUM(E4252:E4257)=0,"",SUM(E4252:E4257))</f>
        <v/>
      </c>
      <c r="G4252" s="451" t="str">
        <f t="shared" ref="G4252" ca="1" si="993">IF(SUM(E4252:E4268)=0,"",SUM(E4252:E4268))</f>
        <v/>
      </c>
    </row>
    <row r="4253" spans="1:7" x14ac:dyDescent="0.25">
      <c r="B4253" s="449"/>
      <c r="C4253" s="83" t="str">
        <f ca="1">IF(OFFSET(Zdroj!AJ$16,A4252-1,0)=0,"",CONCATENATE("A",$A$2+1," - ",Zdroj!$AJ$15))</f>
        <v/>
      </c>
      <c r="D4253" s="81" t="str">
        <f ca="1">IF(C4253="","",CONCATENATE(OFFSET(Zdroj!AJ$16,A4252-1,0)," - ",OFFSET(Zdroj!BM$16,A4252-1,0)))</f>
        <v/>
      </c>
      <c r="E4253" s="35" t="str">
        <f ca="1">IF(C4253="","",OFFSET(Zdroj!BN$16,A4252-1,0))</f>
        <v/>
      </c>
      <c r="F4253" s="450"/>
      <c r="G4253" s="451"/>
    </row>
    <row r="4254" spans="1:7" x14ac:dyDescent="0.25">
      <c r="B4254" s="449"/>
      <c r="C4254" s="83" t="str">
        <f ca="1">IF(OFFSET(Zdroj!AK$16,A4252-1,0)=0,"",CONCATENATE("A",$A$2+2," - ",Zdroj!$AK$15))</f>
        <v/>
      </c>
      <c r="D4254" s="81" t="str">
        <f ca="1">IF(C4254="","",CONCATENATE(OFFSET(Zdroj!AK$16,A4252-1,0)," - ",OFFSET(Zdroj!BO$16,A4252-1,0)))</f>
        <v/>
      </c>
      <c r="E4254" s="35" t="str">
        <f ca="1">IF(C4254="","",OFFSET(Zdroj!BP$16,A4252-1,0))</f>
        <v/>
      </c>
      <c r="F4254" s="450"/>
      <c r="G4254" s="451"/>
    </row>
    <row r="4255" spans="1:7" x14ac:dyDescent="0.25">
      <c r="B4255" s="449"/>
      <c r="C4255" s="83" t="str">
        <f ca="1">IF(OFFSET(Zdroj!AL$16,A4252-1,0)=0,"",CONCATENATE("A",$A$2+3," - ",Zdroj!$AL$15))</f>
        <v/>
      </c>
      <c r="D4255" s="81" t="str">
        <f ca="1">IF(C4255="","",CONCATENATE(OFFSET(Zdroj!AL$16,A4252-1,0)," - ",OFFSET(Zdroj!BQ$16,A4252-1,0)))</f>
        <v/>
      </c>
      <c r="E4255" s="35" t="str">
        <f ca="1">IF(C4255="","",OFFSET(Zdroj!BR$16,A4252-1,0))</f>
        <v/>
      </c>
      <c r="F4255" s="450"/>
      <c r="G4255" s="451"/>
    </row>
    <row r="4256" spans="1:7" x14ac:dyDescent="0.25">
      <c r="B4256" s="449"/>
      <c r="C4256" s="83" t="str">
        <f ca="1">IF(OFFSET(Zdroj!AM$16,A4252-1,0)=0,"",CONCATENATE("A",$A$2+4," - ",Zdroj!$AM$15))</f>
        <v/>
      </c>
      <c r="D4256" s="81" t="str">
        <f ca="1">IF(C4256="","",CONCATENATE(OFFSET(Zdroj!AM$16,A4252-1,0)," - ",OFFSET(Zdroj!BS$16,A4252-1,0)))</f>
        <v/>
      </c>
      <c r="E4256" s="35" t="str">
        <f ca="1">IF(C4256="","",OFFSET(Zdroj!BT$16,A4252-1,0))</f>
        <v/>
      </c>
      <c r="F4256" s="450"/>
      <c r="G4256" s="451"/>
    </row>
    <row r="4257" spans="1:7" x14ac:dyDescent="0.25">
      <c r="B4257" s="449"/>
      <c r="C4257" s="83" t="str">
        <f ca="1">IF(OFFSET(Zdroj!AN$16,A4252-1,0)=0,"",CONCATENATE("A",$A$2+5," - ",Zdroj!$AN$15))</f>
        <v/>
      </c>
      <c r="D4257" s="81" t="str">
        <f ca="1">IF(C4257="","",CONCATENATE(OFFSET(Zdroj!AN$16,A4252-1,0)," - ",OFFSET(Zdroj!BU$16,A4252-1,0)))</f>
        <v/>
      </c>
      <c r="E4257" s="35" t="str">
        <f ca="1">IF(C4257="","",OFFSET(Zdroj!BV$16,A4252-1,0))</f>
        <v/>
      </c>
      <c r="F4257" s="450"/>
      <c r="G4257" s="451"/>
    </row>
    <row r="4258" spans="1:7" x14ac:dyDescent="0.25">
      <c r="B4258" s="449"/>
      <c r="C4258" s="83" t="str">
        <f ca="1">IF(OFFSET(Zdroj!AO$16,A4252-1,0)=0,"",CONCATENATE("B",$A$2," - ",Zdroj!$AO$15))</f>
        <v/>
      </c>
      <c r="D4258" s="81" t="str">
        <f ca="1">IF(C4258="","",CONCATENATE(OFFSET(Zdroj!AO$16,A4252-1,0)))</f>
        <v/>
      </c>
      <c r="E4258" s="35" t="str">
        <f ca="1">IF(C4258="","",OFFSET(Zdroj!AP$16,A4252-1,0))</f>
        <v/>
      </c>
      <c r="F4258" s="450" t="str">
        <f t="shared" ref="F4258" ca="1" si="994">IF(SUM(E4258:E4266)=0,"",SUM(E4258:E4266))</f>
        <v/>
      </c>
      <c r="G4258" s="451"/>
    </row>
    <row r="4259" spans="1:7" x14ac:dyDescent="0.25">
      <c r="B4259" s="449"/>
      <c r="C4259" s="83" t="str">
        <f ca="1">IF(OFFSET(Zdroj!AQ$16,A4252-1,0)=0,"",CONCATENATE("B",$A$2+1," - ",Zdroj!$AQ$15))</f>
        <v/>
      </c>
      <c r="D4259" s="81" t="str">
        <f ca="1">IF(C4259="","",CONCATENATE(OFFSET(Zdroj!AQ$16,A4252-1,0)))</f>
        <v/>
      </c>
      <c r="E4259" s="35" t="str">
        <f ca="1">IF(C4259="","",OFFSET(Zdroj!AR$16,A4252-1,0))</f>
        <v/>
      </c>
      <c r="F4259" s="450"/>
      <c r="G4259" s="451"/>
    </row>
    <row r="4260" spans="1:7" x14ac:dyDescent="0.25">
      <c r="B4260" s="449"/>
      <c r="C4260" s="83" t="str">
        <f ca="1">IF(OFFSET(Zdroj!AS$16,A4252-1,0)=0,"",CONCATENATE("B",$A$2+2," - ",Zdroj!$AS$15))</f>
        <v/>
      </c>
      <c r="D4260" s="81" t="str">
        <f ca="1">IF(C4260="","",CONCATENATE(OFFSET(Zdroj!AS$16,A4252-1,0)))</f>
        <v/>
      </c>
      <c r="E4260" s="35" t="str">
        <f ca="1">IF(C4260="","",OFFSET(Zdroj!AT$16,A4252-1,0))</f>
        <v/>
      </c>
      <c r="F4260" s="450"/>
      <c r="G4260" s="451"/>
    </row>
    <row r="4261" spans="1:7" x14ac:dyDescent="0.25">
      <c r="B4261" s="449"/>
      <c r="C4261" s="83" t="str">
        <f ca="1">IF(OFFSET(Zdroj!AU$16,A4252-1,0)=0,"",CONCATENATE("B",$A$2+3," - ",Zdroj!$AU$15))</f>
        <v/>
      </c>
      <c r="D4261" s="81" t="str">
        <f ca="1">IF(C4261="","",CONCATENATE(OFFSET(Zdroj!AU$16,A4252-1,0)))</f>
        <v/>
      </c>
      <c r="E4261" s="35" t="str">
        <f ca="1">IF(C4261="","",OFFSET(Zdroj!AV$16,A4252-1,0))</f>
        <v/>
      </c>
      <c r="F4261" s="450"/>
      <c r="G4261" s="451"/>
    </row>
    <row r="4262" spans="1:7" x14ac:dyDescent="0.25">
      <c r="B4262" s="449"/>
      <c r="C4262" s="83" t="str">
        <f ca="1">IF(OFFSET(Zdroj!AW$16,A4252-1,0)=0,"",CONCATENATE("B",$A$2+4," - ",Zdroj!$AW$15))</f>
        <v/>
      </c>
      <c r="D4262" s="81" t="str">
        <f ca="1">IF(C4262="","",CONCATENATE(OFFSET(Zdroj!AW$16,A4252-1,0)))</f>
        <v/>
      </c>
      <c r="E4262" s="35" t="str">
        <f ca="1">IF(C4262="","",OFFSET(Zdroj!AX$16,A4252-1,0))</f>
        <v/>
      </c>
      <c r="F4262" s="450"/>
      <c r="G4262" s="451"/>
    </row>
    <row r="4263" spans="1:7" x14ac:dyDescent="0.25">
      <c r="B4263" s="449"/>
      <c r="C4263" s="83" t="str">
        <f ca="1">IF(OFFSET(Zdroj!AY$16,A4252-1,0)=0,"",CONCATENATE("B",$A$2+5," - ",Zdroj!$AY$15))</f>
        <v/>
      </c>
      <c r="D4263" s="81" t="str">
        <f ca="1">IF(C4263="","",CONCATENATE(OFFSET(Zdroj!AY$16,A4252-1,0)))</f>
        <v/>
      </c>
      <c r="E4263" s="35" t="str">
        <f ca="1">IF(C4263="","",OFFSET(Zdroj!AZ$16,A4252-1,0))</f>
        <v/>
      </c>
      <c r="F4263" s="450"/>
      <c r="G4263" s="451"/>
    </row>
    <row r="4264" spans="1:7" x14ac:dyDescent="0.25">
      <c r="B4264" s="449"/>
      <c r="C4264" s="83" t="str">
        <f ca="1">IF(OFFSET(Zdroj!BA$16,A4252-1,0)=0,"",CONCATENATE("B",$A$2+6," - ",Zdroj!$BA$15))</f>
        <v/>
      </c>
      <c r="D4264" s="81" t="str">
        <f ca="1">IF(C4264="","",CONCATENATE(OFFSET(Zdroj!BA$16,A4252-1,0)))</f>
        <v/>
      </c>
      <c r="E4264" s="35" t="str">
        <f ca="1">IF(C4264="","",OFFSET(Zdroj!BB$16,A4252-1,0))</f>
        <v/>
      </c>
      <c r="F4264" s="450"/>
      <c r="G4264" s="451"/>
    </row>
    <row r="4265" spans="1:7" x14ac:dyDescent="0.25">
      <c r="B4265" s="449"/>
      <c r="C4265" s="83" t="str">
        <f ca="1">IF(OFFSET(Zdroj!BC$16,A4252-1,0)=0,"",CONCATENATE("B",$A$2+7," - ",Zdroj!$BC$15))</f>
        <v/>
      </c>
      <c r="D4265" s="81" t="str">
        <f ca="1">IF(C4265="","",CONCATENATE(OFFSET(Zdroj!BC$16,A4252-1,0)))</f>
        <v/>
      </c>
      <c r="E4265" s="35" t="str">
        <f ca="1">IF(C4265="","",OFFSET(Zdroj!BD$16,A4252-1,0))</f>
        <v/>
      </c>
      <c r="F4265" s="450"/>
      <c r="G4265" s="451"/>
    </row>
    <row r="4266" spans="1:7" x14ac:dyDescent="0.25">
      <c r="B4266" s="449"/>
      <c r="C4266" s="83" t="str">
        <f ca="1">IF(OFFSET(Zdroj!BE$16,A4252-1,0)=0,"",CONCATENATE("B",$A$2+8," - ",Zdroj!$BE$15))</f>
        <v/>
      </c>
      <c r="D4266" s="81" t="str">
        <f ca="1">IF(C4266="","",CONCATENATE(OFFSET(Zdroj!BE$16,A4252-1,0)))</f>
        <v/>
      </c>
      <c r="E4266" s="35" t="str">
        <f ca="1">IF(C4266="","",OFFSET(Zdroj!BF$16,A4252-1,0))</f>
        <v/>
      </c>
      <c r="F4266" s="450"/>
      <c r="G4266" s="451"/>
    </row>
    <row r="4267" spans="1:7" x14ac:dyDescent="0.25">
      <c r="B4267" s="449"/>
      <c r="C4267" s="83" t="str">
        <f ca="1">IF(OFFSET(Zdroj!BG$16,A4252-1,0)=0,"",CONCATENATE("C",$A$2," - ",Zdroj!$BG$15))</f>
        <v/>
      </c>
      <c r="D4267" s="81" t="str">
        <f ca="1">IF(C4267="","",CONCATENATE(OFFSET(Zdroj!BG$16,A4252-1,0)))</f>
        <v/>
      </c>
      <c r="E4267" s="35" t="str">
        <f ca="1">IF(C4267="","",OFFSET(Zdroj!BH$16,A4252-1,0))</f>
        <v/>
      </c>
      <c r="F4267" s="450" t="str">
        <f t="shared" ref="F4267" ca="1" si="995">IF(SUM(E4267:E4268)=0,"",SUM(E4267:E4268))</f>
        <v/>
      </c>
      <c r="G4267" s="451"/>
    </row>
    <row r="4268" spans="1:7" x14ac:dyDescent="0.25">
      <c r="B4268" s="449"/>
      <c r="C4268" s="83" t="str">
        <f ca="1">IF(OFFSET(Zdroj!BI$16,A4252-1,0)=0,"",CONCATENATE("C",$A$2+1," - ",Zdroj!$BI$15))</f>
        <v/>
      </c>
      <c r="D4268" s="81" t="str">
        <f ca="1">IF(C4268="","",CONCATENATE(OFFSET(Zdroj!BI$16,A4252-1,0)))</f>
        <v/>
      </c>
      <c r="E4268" s="35" t="str">
        <f ca="1">IF(C4268="","",OFFSET(Zdroj!BJ$16,A4252-1,0))</f>
        <v/>
      </c>
      <c r="F4268" s="450"/>
      <c r="G4268" s="451"/>
    </row>
    <row r="4269" spans="1:7" x14ac:dyDescent="0.25">
      <c r="A4269">
        <f>SUM((ROW()+15)/17)</f>
        <v>252</v>
      </c>
      <c r="B4269" s="449" t="str">
        <f ca="1">IF(OFFSET(Zdroj!$B$16,A4269-1,0)&gt;0,CONCATENATE(A4269,"
","___ ","
",OFFSET(Zdroj!$B$16,A4269-1,0)),"")</f>
        <v/>
      </c>
      <c r="C4269" s="83" t="str">
        <f ca="1">IF(OFFSET(Zdroj!AI$16,A4269-1,0)=0,"",CONCATENATE("A",$A$2," - ",Zdroj!$AI$15))</f>
        <v/>
      </c>
      <c r="D4269" s="81" t="str">
        <f ca="1">IF(C4269="","",CONCATENATE(OFFSET(Zdroj!AI$16,A4269-1,0)," - ",OFFSET(Zdroj!BK$16,A4269-1,0)))</f>
        <v/>
      </c>
      <c r="E4269" s="35" t="str">
        <f ca="1">IF(C4269="","",OFFSET(Zdroj!BL$16,A4269-1,0))</f>
        <v/>
      </c>
      <c r="F4269" s="450" t="str">
        <f t="shared" ref="F4269" ca="1" si="996">IF(SUM(E4269:E4274)=0,"",SUM(E4269:E4274))</f>
        <v/>
      </c>
      <c r="G4269" s="451" t="str">
        <f t="shared" ref="G4269" ca="1" si="997">IF(SUM(E4269:E4285)=0,"",SUM(E4269:E4285))</f>
        <v/>
      </c>
    </row>
    <row r="4270" spans="1:7" x14ac:dyDescent="0.25">
      <c r="B4270" s="449"/>
      <c r="C4270" s="83" t="str">
        <f ca="1">IF(OFFSET(Zdroj!AJ$16,A4269-1,0)=0,"",CONCATENATE("A",$A$2+1," - ",Zdroj!$AJ$15))</f>
        <v/>
      </c>
      <c r="D4270" s="81" t="str">
        <f ca="1">IF(C4270="","",CONCATENATE(OFFSET(Zdroj!AJ$16,A4269-1,0)," - ",OFFSET(Zdroj!BM$16,A4269-1,0)))</f>
        <v/>
      </c>
      <c r="E4270" s="35" t="str">
        <f ca="1">IF(C4270="","",OFFSET(Zdroj!BN$16,A4269-1,0))</f>
        <v/>
      </c>
      <c r="F4270" s="450"/>
      <c r="G4270" s="451"/>
    </row>
    <row r="4271" spans="1:7" x14ac:dyDescent="0.25">
      <c r="B4271" s="449"/>
      <c r="C4271" s="83" t="str">
        <f ca="1">IF(OFFSET(Zdroj!AK$16,A4269-1,0)=0,"",CONCATENATE("A",$A$2+2," - ",Zdroj!$AK$15))</f>
        <v/>
      </c>
      <c r="D4271" s="81" t="str">
        <f ca="1">IF(C4271="","",CONCATENATE(OFFSET(Zdroj!AK$16,A4269-1,0)," - ",OFFSET(Zdroj!BO$16,A4269-1,0)))</f>
        <v/>
      </c>
      <c r="E4271" s="35" t="str">
        <f ca="1">IF(C4271="","",OFFSET(Zdroj!BP$16,A4269-1,0))</f>
        <v/>
      </c>
      <c r="F4271" s="450"/>
      <c r="G4271" s="451"/>
    </row>
    <row r="4272" spans="1:7" x14ac:dyDescent="0.25">
      <c r="B4272" s="449"/>
      <c r="C4272" s="83" t="str">
        <f ca="1">IF(OFFSET(Zdroj!AL$16,A4269-1,0)=0,"",CONCATENATE("A",$A$2+3," - ",Zdroj!$AL$15))</f>
        <v/>
      </c>
      <c r="D4272" s="81" t="str">
        <f ca="1">IF(C4272="","",CONCATENATE(OFFSET(Zdroj!AL$16,A4269-1,0)," - ",OFFSET(Zdroj!BQ$16,A4269-1,0)))</f>
        <v/>
      </c>
      <c r="E4272" s="35" t="str">
        <f ca="1">IF(C4272="","",OFFSET(Zdroj!BR$16,A4269-1,0))</f>
        <v/>
      </c>
      <c r="F4272" s="450"/>
      <c r="G4272" s="451"/>
    </row>
    <row r="4273" spans="1:7" x14ac:dyDescent="0.25">
      <c r="B4273" s="449"/>
      <c r="C4273" s="83" t="str">
        <f ca="1">IF(OFFSET(Zdroj!AM$16,A4269-1,0)=0,"",CONCATENATE("A",$A$2+4," - ",Zdroj!$AM$15))</f>
        <v/>
      </c>
      <c r="D4273" s="81" t="str">
        <f ca="1">IF(C4273="","",CONCATENATE(OFFSET(Zdroj!AM$16,A4269-1,0)," - ",OFFSET(Zdroj!BS$16,A4269-1,0)))</f>
        <v/>
      </c>
      <c r="E4273" s="35" t="str">
        <f ca="1">IF(C4273="","",OFFSET(Zdroj!BT$16,A4269-1,0))</f>
        <v/>
      </c>
      <c r="F4273" s="450"/>
      <c r="G4273" s="451"/>
    </row>
    <row r="4274" spans="1:7" x14ac:dyDescent="0.25">
      <c r="B4274" s="449"/>
      <c r="C4274" s="83" t="str">
        <f ca="1">IF(OFFSET(Zdroj!AN$16,A4269-1,0)=0,"",CONCATENATE("A",$A$2+5," - ",Zdroj!$AN$15))</f>
        <v/>
      </c>
      <c r="D4274" s="81" t="str">
        <f ca="1">IF(C4274="","",CONCATENATE(OFFSET(Zdroj!AN$16,A4269-1,0)," - ",OFFSET(Zdroj!BU$16,A4269-1,0)))</f>
        <v/>
      </c>
      <c r="E4274" s="35" t="str">
        <f ca="1">IF(C4274="","",OFFSET(Zdroj!BV$16,A4269-1,0))</f>
        <v/>
      </c>
      <c r="F4274" s="450"/>
      <c r="G4274" s="451"/>
    </row>
    <row r="4275" spans="1:7" x14ac:dyDescent="0.25">
      <c r="B4275" s="449"/>
      <c r="C4275" s="83" t="str">
        <f ca="1">IF(OFFSET(Zdroj!AO$16,A4269-1,0)=0,"",CONCATENATE("B",$A$2," - ",Zdroj!$AO$15))</f>
        <v/>
      </c>
      <c r="D4275" s="81" t="str">
        <f ca="1">IF(C4275="","",CONCATENATE(OFFSET(Zdroj!AO$16,A4269-1,0)))</f>
        <v/>
      </c>
      <c r="E4275" s="35" t="str">
        <f ca="1">IF(C4275="","",OFFSET(Zdroj!AP$16,A4269-1,0))</f>
        <v/>
      </c>
      <c r="F4275" s="450" t="str">
        <f t="shared" ref="F4275" ca="1" si="998">IF(SUM(E4275:E4283)=0,"",SUM(E4275:E4283))</f>
        <v/>
      </c>
      <c r="G4275" s="451"/>
    </row>
    <row r="4276" spans="1:7" x14ac:dyDescent="0.25">
      <c r="B4276" s="449"/>
      <c r="C4276" s="83" t="str">
        <f ca="1">IF(OFFSET(Zdroj!AQ$16,A4269-1,0)=0,"",CONCATENATE("B",$A$2+1," - ",Zdroj!$AQ$15))</f>
        <v/>
      </c>
      <c r="D4276" s="81" t="str">
        <f ca="1">IF(C4276="","",CONCATENATE(OFFSET(Zdroj!AQ$16,A4269-1,0)))</f>
        <v/>
      </c>
      <c r="E4276" s="35" t="str">
        <f ca="1">IF(C4276="","",OFFSET(Zdroj!AR$16,A4269-1,0))</f>
        <v/>
      </c>
      <c r="F4276" s="450"/>
      <c r="G4276" s="451"/>
    </row>
    <row r="4277" spans="1:7" x14ac:dyDescent="0.25">
      <c r="B4277" s="449"/>
      <c r="C4277" s="83" t="str">
        <f ca="1">IF(OFFSET(Zdroj!AS$16,A4269-1,0)=0,"",CONCATENATE("B",$A$2+2," - ",Zdroj!$AS$15))</f>
        <v/>
      </c>
      <c r="D4277" s="81" t="str">
        <f ca="1">IF(C4277="","",CONCATENATE(OFFSET(Zdroj!AS$16,A4269-1,0)))</f>
        <v/>
      </c>
      <c r="E4277" s="35" t="str">
        <f ca="1">IF(C4277="","",OFFSET(Zdroj!AT$16,A4269-1,0))</f>
        <v/>
      </c>
      <c r="F4277" s="450"/>
      <c r="G4277" s="451"/>
    </row>
    <row r="4278" spans="1:7" x14ac:dyDescent="0.25">
      <c r="B4278" s="449"/>
      <c r="C4278" s="83" t="str">
        <f ca="1">IF(OFFSET(Zdroj!AU$16,A4269-1,0)=0,"",CONCATENATE("B",$A$2+3," - ",Zdroj!$AU$15))</f>
        <v/>
      </c>
      <c r="D4278" s="81" t="str">
        <f ca="1">IF(C4278="","",CONCATENATE(OFFSET(Zdroj!AU$16,A4269-1,0)))</f>
        <v/>
      </c>
      <c r="E4278" s="35" t="str">
        <f ca="1">IF(C4278="","",OFFSET(Zdroj!AV$16,A4269-1,0))</f>
        <v/>
      </c>
      <c r="F4278" s="450"/>
      <c r="G4278" s="451"/>
    </row>
    <row r="4279" spans="1:7" x14ac:dyDescent="0.25">
      <c r="B4279" s="449"/>
      <c r="C4279" s="83" t="str">
        <f ca="1">IF(OFFSET(Zdroj!AW$16,A4269-1,0)=0,"",CONCATENATE("B",$A$2+4," - ",Zdroj!$AW$15))</f>
        <v/>
      </c>
      <c r="D4279" s="81" t="str">
        <f ca="1">IF(C4279="","",CONCATENATE(OFFSET(Zdroj!AW$16,A4269-1,0)))</f>
        <v/>
      </c>
      <c r="E4279" s="35" t="str">
        <f ca="1">IF(C4279="","",OFFSET(Zdroj!AX$16,A4269-1,0))</f>
        <v/>
      </c>
      <c r="F4279" s="450"/>
      <c r="G4279" s="451"/>
    </row>
    <row r="4280" spans="1:7" x14ac:dyDescent="0.25">
      <c r="B4280" s="449"/>
      <c r="C4280" s="83" t="str">
        <f ca="1">IF(OFFSET(Zdroj!AY$16,A4269-1,0)=0,"",CONCATENATE("B",$A$2+5," - ",Zdroj!$AY$15))</f>
        <v/>
      </c>
      <c r="D4280" s="81" t="str">
        <f ca="1">IF(C4280="","",CONCATENATE(OFFSET(Zdroj!AY$16,A4269-1,0)))</f>
        <v/>
      </c>
      <c r="E4280" s="35" t="str">
        <f ca="1">IF(C4280="","",OFFSET(Zdroj!AZ$16,A4269-1,0))</f>
        <v/>
      </c>
      <c r="F4280" s="450"/>
      <c r="G4280" s="451"/>
    </row>
    <row r="4281" spans="1:7" x14ac:dyDescent="0.25">
      <c r="B4281" s="449"/>
      <c r="C4281" s="83" t="str">
        <f ca="1">IF(OFFSET(Zdroj!BA$16,A4269-1,0)=0,"",CONCATENATE("B",$A$2+6," - ",Zdroj!$BA$15))</f>
        <v/>
      </c>
      <c r="D4281" s="81" t="str">
        <f ca="1">IF(C4281="","",CONCATENATE(OFFSET(Zdroj!BA$16,A4269-1,0)))</f>
        <v/>
      </c>
      <c r="E4281" s="35" t="str">
        <f ca="1">IF(C4281="","",OFFSET(Zdroj!BB$16,A4269-1,0))</f>
        <v/>
      </c>
      <c r="F4281" s="450"/>
      <c r="G4281" s="451"/>
    </row>
    <row r="4282" spans="1:7" x14ac:dyDescent="0.25">
      <c r="B4282" s="449"/>
      <c r="C4282" s="83" t="str">
        <f ca="1">IF(OFFSET(Zdroj!BC$16,A4269-1,0)=0,"",CONCATENATE("B",$A$2+7," - ",Zdroj!$BC$15))</f>
        <v/>
      </c>
      <c r="D4282" s="81" t="str">
        <f ca="1">IF(C4282="","",CONCATENATE(OFFSET(Zdroj!BC$16,A4269-1,0)))</f>
        <v/>
      </c>
      <c r="E4282" s="35" t="str">
        <f ca="1">IF(C4282="","",OFFSET(Zdroj!BD$16,A4269-1,0))</f>
        <v/>
      </c>
      <c r="F4282" s="450"/>
      <c r="G4282" s="451"/>
    </row>
    <row r="4283" spans="1:7" x14ac:dyDescent="0.25">
      <c r="B4283" s="449"/>
      <c r="C4283" s="83" t="str">
        <f ca="1">IF(OFFSET(Zdroj!BE$16,A4269-1,0)=0,"",CONCATENATE("B",$A$2+8," - ",Zdroj!$BE$15))</f>
        <v/>
      </c>
      <c r="D4283" s="81" t="str">
        <f ca="1">IF(C4283="","",CONCATENATE(OFFSET(Zdroj!BE$16,A4269-1,0)))</f>
        <v/>
      </c>
      <c r="E4283" s="35" t="str">
        <f ca="1">IF(C4283="","",OFFSET(Zdroj!BF$16,A4269-1,0))</f>
        <v/>
      </c>
      <c r="F4283" s="450"/>
      <c r="G4283" s="451"/>
    </row>
    <row r="4284" spans="1:7" x14ac:dyDescent="0.25">
      <c r="B4284" s="449"/>
      <c r="C4284" s="83" t="str">
        <f ca="1">IF(OFFSET(Zdroj!BG$16,A4269-1,0)=0,"",CONCATENATE("C",$A$2," - ",Zdroj!$BG$15))</f>
        <v/>
      </c>
      <c r="D4284" s="81" t="str">
        <f ca="1">IF(C4284="","",CONCATENATE(OFFSET(Zdroj!BG$16,A4269-1,0)))</f>
        <v/>
      </c>
      <c r="E4284" s="35" t="str">
        <f ca="1">IF(C4284="","",OFFSET(Zdroj!BH$16,A4269-1,0))</f>
        <v/>
      </c>
      <c r="F4284" s="450" t="str">
        <f t="shared" ref="F4284" ca="1" si="999">IF(SUM(E4284:E4285)=0,"",SUM(E4284:E4285))</f>
        <v/>
      </c>
      <c r="G4284" s="451"/>
    </row>
    <row r="4285" spans="1:7" x14ac:dyDescent="0.25">
      <c r="B4285" s="449"/>
      <c r="C4285" s="83" t="str">
        <f ca="1">IF(OFFSET(Zdroj!BI$16,A4269-1,0)=0,"",CONCATENATE("C",$A$2+1," - ",Zdroj!$BI$15))</f>
        <v/>
      </c>
      <c r="D4285" s="81" t="str">
        <f ca="1">IF(C4285="","",CONCATENATE(OFFSET(Zdroj!BI$16,A4269-1,0)))</f>
        <v/>
      </c>
      <c r="E4285" s="35" t="str">
        <f ca="1">IF(C4285="","",OFFSET(Zdroj!BJ$16,A4269-1,0))</f>
        <v/>
      </c>
      <c r="F4285" s="450"/>
      <c r="G4285" s="451"/>
    </row>
    <row r="4286" spans="1:7" x14ac:dyDescent="0.25">
      <c r="A4286">
        <f>SUM((ROW()+15)/17)</f>
        <v>253</v>
      </c>
      <c r="B4286" s="449" t="str">
        <f ca="1">IF(OFFSET(Zdroj!$B$16,A4286-1,0)&gt;0,CONCATENATE(A4286,"
","___ ","
",OFFSET(Zdroj!$B$16,A4286-1,0)),"")</f>
        <v/>
      </c>
      <c r="C4286" s="83" t="str">
        <f ca="1">IF(OFFSET(Zdroj!AI$16,A4286-1,0)=0,"",CONCATENATE("A",$A$2," - ",Zdroj!$AI$15))</f>
        <v/>
      </c>
      <c r="D4286" s="81" t="str">
        <f ca="1">IF(C4286="","",CONCATENATE(OFFSET(Zdroj!AI$16,A4286-1,0)," - ",OFFSET(Zdroj!BK$16,A4286-1,0)))</f>
        <v/>
      </c>
      <c r="E4286" s="35" t="str">
        <f ca="1">IF(C4286="","",OFFSET(Zdroj!BL$16,A4286-1,0))</f>
        <v/>
      </c>
      <c r="F4286" s="450" t="str">
        <f t="shared" ref="F4286" ca="1" si="1000">IF(SUM(E4286:E4291)=0,"",SUM(E4286:E4291))</f>
        <v/>
      </c>
      <c r="G4286" s="451" t="str">
        <f t="shared" ref="G4286" ca="1" si="1001">IF(SUM(E4286:E4302)=0,"",SUM(E4286:E4302))</f>
        <v/>
      </c>
    </row>
    <row r="4287" spans="1:7" x14ac:dyDescent="0.25">
      <c r="B4287" s="449"/>
      <c r="C4287" s="83" t="str">
        <f ca="1">IF(OFFSET(Zdroj!AJ$16,A4286-1,0)=0,"",CONCATENATE("A",$A$2+1," - ",Zdroj!$AJ$15))</f>
        <v/>
      </c>
      <c r="D4287" s="81" t="str">
        <f ca="1">IF(C4287="","",CONCATENATE(OFFSET(Zdroj!AJ$16,A4286-1,0)," - ",OFFSET(Zdroj!BM$16,A4286-1,0)))</f>
        <v/>
      </c>
      <c r="E4287" s="35" t="str">
        <f ca="1">IF(C4287="","",OFFSET(Zdroj!BN$16,A4286-1,0))</f>
        <v/>
      </c>
      <c r="F4287" s="450"/>
      <c r="G4287" s="451"/>
    </row>
    <row r="4288" spans="1:7" x14ac:dyDescent="0.25">
      <c r="B4288" s="449"/>
      <c r="C4288" s="83" t="str">
        <f ca="1">IF(OFFSET(Zdroj!AK$16,A4286-1,0)=0,"",CONCATENATE("A",$A$2+2," - ",Zdroj!$AK$15))</f>
        <v/>
      </c>
      <c r="D4288" s="81" t="str">
        <f ca="1">IF(C4288="","",CONCATENATE(OFFSET(Zdroj!AK$16,A4286-1,0)," - ",OFFSET(Zdroj!BO$16,A4286-1,0)))</f>
        <v/>
      </c>
      <c r="E4288" s="35" t="str">
        <f ca="1">IF(C4288="","",OFFSET(Zdroj!BP$16,A4286-1,0))</f>
        <v/>
      </c>
      <c r="F4288" s="450"/>
      <c r="G4288" s="451"/>
    </row>
    <row r="4289" spans="1:7" x14ac:dyDescent="0.25">
      <c r="B4289" s="449"/>
      <c r="C4289" s="83" t="str">
        <f ca="1">IF(OFFSET(Zdroj!AL$16,A4286-1,0)=0,"",CONCATENATE("A",$A$2+3," - ",Zdroj!$AL$15))</f>
        <v/>
      </c>
      <c r="D4289" s="81" t="str">
        <f ca="1">IF(C4289="","",CONCATENATE(OFFSET(Zdroj!AL$16,A4286-1,0)," - ",OFFSET(Zdroj!BQ$16,A4286-1,0)))</f>
        <v/>
      </c>
      <c r="E4289" s="35" t="str">
        <f ca="1">IF(C4289="","",OFFSET(Zdroj!BR$16,A4286-1,0))</f>
        <v/>
      </c>
      <c r="F4289" s="450"/>
      <c r="G4289" s="451"/>
    </row>
    <row r="4290" spans="1:7" x14ac:dyDescent="0.25">
      <c r="B4290" s="449"/>
      <c r="C4290" s="83" t="str">
        <f ca="1">IF(OFFSET(Zdroj!AM$16,A4286-1,0)=0,"",CONCATENATE("A",$A$2+4," - ",Zdroj!$AM$15))</f>
        <v/>
      </c>
      <c r="D4290" s="81" t="str">
        <f ca="1">IF(C4290="","",CONCATENATE(OFFSET(Zdroj!AM$16,A4286-1,0)," - ",OFFSET(Zdroj!BS$16,A4286-1,0)))</f>
        <v/>
      </c>
      <c r="E4290" s="35" t="str">
        <f ca="1">IF(C4290="","",OFFSET(Zdroj!BT$16,A4286-1,0))</f>
        <v/>
      </c>
      <c r="F4290" s="450"/>
      <c r="G4290" s="451"/>
    </row>
    <row r="4291" spans="1:7" x14ac:dyDescent="0.25">
      <c r="B4291" s="449"/>
      <c r="C4291" s="83" t="str">
        <f ca="1">IF(OFFSET(Zdroj!AN$16,A4286-1,0)=0,"",CONCATENATE("A",$A$2+5," - ",Zdroj!$AN$15))</f>
        <v/>
      </c>
      <c r="D4291" s="81" t="str">
        <f ca="1">IF(C4291="","",CONCATENATE(OFFSET(Zdroj!AN$16,A4286-1,0)," - ",OFFSET(Zdroj!BU$16,A4286-1,0)))</f>
        <v/>
      </c>
      <c r="E4291" s="35" t="str">
        <f ca="1">IF(C4291="","",OFFSET(Zdroj!BV$16,A4286-1,0))</f>
        <v/>
      </c>
      <c r="F4291" s="450"/>
      <c r="G4291" s="451"/>
    </row>
    <row r="4292" spans="1:7" x14ac:dyDescent="0.25">
      <c r="B4292" s="449"/>
      <c r="C4292" s="83" t="str">
        <f ca="1">IF(OFFSET(Zdroj!AO$16,A4286-1,0)=0,"",CONCATENATE("B",$A$2," - ",Zdroj!$AO$15))</f>
        <v/>
      </c>
      <c r="D4292" s="81" t="str">
        <f ca="1">IF(C4292="","",CONCATENATE(OFFSET(Zdroj!AO$16,A4286-1,0)))</f>
        <v/>
      </c>
      <c r="E4292" s="35" t="str">
        <f ca="1">IF(C4292="","",OFFSET(Zdroj!AP$16,A4286-1,0))</f>
        <v/>
      </c>
      <c r="F4292" s="450" t="str">
        <f t="shared" ref="F4292" ca="1" si="1002">IF(SUM(E4292:E4300)=0,"",SUM(E4292:E4300))</f>
        <v/>
      </c>
      <c r="G4292" s="451"/>
    </row>
    <row r="4293" spans="1:7" x14ac:dyDescent="0.25">
      <c r="B4293" s="449"/>
      <c r="C4293" s="83" t="str">
        <f ca="1">IF(OFFSET(Zdroj!AQ$16,A4286-1,0)=0,"",CONCATENATE("B",$A$2+1," - ",Zdroj!$AQ$15))</f>
        <v/>
      </c>
      <c r="D4293" s="81" t="str">
        <f ca="1">IF(C4293="","",CONCATENATE(OFFSET(Zdroj!AQ$16,A4286-1,0)))</f>
        <v/>
      </c>
      <c r="E4293" s="35" t="str">
        <f ca="1">IF(C4293="","",OFFSET(Zdroj!AR$16,A4286-1,0))</f>
        <v/>
      </c>
      <c r="F4293" s="450"/>
      <c r="G4293" s="451"/>
    </row>
    <row r="4294" spans="1:7" x14ac:dyDescent="0.25">
      <c r="B4294" s="449"/>
      <c r="C4294" s="83" t="str">
        <f ca="1">IF(OFFSET(Zdroj!AS$16,A4286-1,0)=0,"",CONCATENATE("B",$A$2+2," - ",Zdroj!$AS$15))</f>
        <v/>
      </c>
      <c r="D4294" s="81" t="str">
        <f ca="1">IF(C4294="","",CONCATENATE(OFFSET(Zdroj!AS$16,A4286-1,0)))</f>
        <v/>
      </c>
      <c r="E4294" s="35" t="str">
        <f ca="1">IF(C4294="","",OFFSET(Zdroj!AT$16,A4286-1,0))</f>
        <v/>
      </c>
      <c r="F4294" s="450"/>
      <c r="G4294" s="451"/>
    </row>
    <row r="4295" spans="1:7" x14ac:dyDescent="0.25">
      <c r="B4295" s="449"/>
      <c r="C4295" s="83" t="str">
        <f ca="1">IF(OFFSET(Zdroj!AU$16,A4286-1,0)=0,"",CONCATENATE("B",$A$2+3," - ",Zdroj!$AU$15))</f>
        <v/>
      </c>
      <c r="D4295" s="81" t="str">
        <f ca="1">IF(C4295="","",CONCATENATE(OFFSET(Zdroj!AU$16,A4286-1,0)))</f>
        <v/>
      </c>
      <c r="E4295" s="35" t="str">
        <f ca="1">IF(C4295="","",OFFSET(Zdroj!AV$16,A4286-1,0))</f>
        <v/>
      </c>
      <c r="F4295" s="450"/>
      <c r="G4295" s="451"/>
    </row>
    <row r="4296" spans="1:7" x14ac:dyDescent="0.25">
      <c r="B4296" s="449"/>
      <c r="C4296" s="83" t="str">
        <f ca="1">IF(OFFSET(Zdroj!AW$16,A4286-1,0)=0,"",CONCATENATE("B",$A$2+4," - ",Zdroj!$AW$15))</f>
        <v/>
      </c>
      <c r="D4296" s="81" t="str">
        <f ca="1">IF(C4296="","",CONCATENATE(OFFSET(Zdroj!AW$16,A4286-1,0)))</f>
        <v/>
      </c>
      <c r="E4296" s="35" t="str">
        <f ca="1">IF(C4296="","",OFFSET(Zdroj!AX$16,A4286-1,0))</f>
        <v/>
      </c>
      <c r="F4296" s="450"/>
      <c r="G4296" s="451"/>
    </row>
    <row r="4297" spans="1:7" x14ac:dyDescent="0.25">
      <c r="B4297" s="449"/>
      <c r="C4297" s="83" t="str">
        <f ca="1">IF(OFFSET(Zdroj!AY$16,A4286-1,0)=0,"",CONCATENATE("B",$A$2+5," - ",Zdroj!$AY$15))</f>
        <v/>
      </c>
      <c r="D4297" s="81" t="str">
        <f ca="1">IF(C4297="","",CONCATENATE(OFFSET(Zdroj!AY$16,A4286-1,0)))</f>
        <v/>
      </c>
      <c r="E4297" s="35" t="str">
        <f ca="1">IF(C4297="","",OFFSET(Zdroj!AZ$16,A4286-1,0))</f>
        <v/>
      </c>
      <c r="F4297" s="450"/>
      <c r="G4297" s="451"/>
    </row>
    <row r="4298" spans="1:7" x14ac:dyDescent="0.25">
      <c r="B4298" s="449"/>
      <c r="C4298" s="83" t="str">
        <f ca="1">IF(OFFSET(Zdroj!BA$16,A4286-1,0)=0,"",CONCATENATE("B",$A$2+6," - ",Zdroj!$BA$15))</f>
        <v/>
      </c>
      <c r="D4298" s="81" t="str">
        <f ca="1">IF(C4298="","",CONCATENATE(OFFSET(Zdroj!BA$16,A4286-1,0)))</f>
        <v/>
      </c>
      <c r="E4298" s="35" t="str">
        <f ca="1">IF(C4298="","",OFFSET(Zdroj!BB$16,A4286-1,0))</f>
        <v/>
      </c>
      <c r="F4298" s="450"/>
      <c r="G4298" s="451"/>
    </row>
    <row r="4299" spans="1:7" x14ac:dyDescent="0.25">
      <c r="B4299" s="449"/>
      <c r="C4299" s="83" t="str">
        <f ca="1">IF(OFFSET(Zdroj!BC$16,A4286-1,0)=0,"",CONCATENATE("B",$A$2+7," - ",Zdroj!$BC$15))</f>
        <v/>
      </c>
      <c r="D4299" s="81" t="str">
        <f ca="1">IF(C4299="","",CONCATENATE(OFFSET(Zdroj!BC$16,A4286-1,0)))</f>
        <v/>
      </c>
      <c r="E4299" s="35" t="str">
        <f ca="1">IF(C4299="","",OFFSET(Zdroj!BD$16,A4286-1,0))</f>
        <v/>
      </c>
      <c r="F4299" s="450"/>
      <c r="G4299" s="451"/>
    </row>
    <row r="4300" spans="1:7" x14ac:dyDescent="0.25">
      <c r="B4300" s="449"/>
      <c r="C4300" s="83" t="str">
        <f ca="1">IF(OFFSET(Zdroj!BE$16,A4286-1,0)=0,"",CONCATENATE("B",$A$2+8," - ",Zdroj!$BE$15))</f>
        <v/>
      </c>
      <c r="D4300" s="81" t="str">
        <f ca="1">IF(C4300="","",CONCATENATE(OFFSET(Zdroj!BE$16,A4286-1,0)))</f>
        <v/>
      </c>
      <c r="E4300" s="35" t="str">
        <f ca="1">IF(C4300="","",OFFSET(Zdroj!BF$16,A4286-1,0))</f>
        <v/>
      </c>
      <c r="F4300" s="450"/>
      <c r="G4300" s="451"/>
    </row>
    <row r="4301" spans="1:7" x14ac:dyDescent="0.25">
      <c r="B4301" s="449"/>
      <c r="C4301" s="83" t="str">
        <f ca="1">IF(OFFSET(Zdroj!BG$16,A4286-1,0)=0,"",CONCATENATE("C",$A$2," - ",Zdroj!$BG$15))</f>
        <v/>
      </c>
      <c r="D4301" s="81" t="str">
        <f ca="1">IF(C4301="","",CONCATENATE(OFFSET(Zdroj!BG$16,A4286-1,0)))</f>
        <v/>
      </c>
      <c r="E4301" s="35" t="str">
        <f ca="1">IF(C4301="","",OFFSET(Zdroj!BH$16,A4286-1,0))</f>
        <v/>
      </c>
      <c r="F4301" s="450" t="str">
        <f t="shared" ref="F4301" ca="1" si="1003">IF(SUM(E4301:E4302)=0,"",SUM(E4301:E4302))</f>
        <v/>
      </c>
      <c r="G4301" s="451"/>
    </row>
    <row r="4302" spans="1:7" x14ac:dyDescent="0.25">
      <c r="B4302" s="449"/>
      <c r="C4302" s="83" t="str">
        <f ca="1">IF(OFFSET(Zdroj!BI$16,A4286-1,0)=0,"",CONCATENATE("C",$A$2+1," - ",Zdroj!$BI$15))</f>
        <v/>
      </c>
      <c r="D4302" s="81" t="str">
        <f ca="1">IF(C4302="","",CONCATENATE(OFFSET(Zdroj!BI$16,A4286-1,0)))</f>
        <v/>
      </c>
      <c r="E4302" s="35" t="str">
        <f ca="1">IF(C4302="","",OFFSET(Zdroj!BJ$16,A4286-1,0))</f>
        <v/>
      </c>
      <c r="F4302" s="450"/>
      <c r="G4302" s="451"/>
    </row>
    <row r="4303" spans="1:7" x14ac:dyDescent="0.25">
      <c r="A4303">
        <f>SUM((ROW()+15)/17)</f>
        <v>254</v>
      </c>
      <c r="B4303" s="449" t="str">
        <f ca="1">IF(OFFSET(Zdroj!$B$16,A4303-1,0)&gt;0,CONCATENATE(A4303,"
","___ ","
",OFFSET(Zdroj!$B$16,A4303-1,0)),"")</f>
        <v/>
      </c>
      <c r="C4303" s="83" t="str">
        <f ca="1">IF(OFFSET(Zdroj!AI$16,A4303-1,0)=0,"",CONCATENATE("A",$A$2," - ",Zdroj!$AI$15))</f>
        <v/>
      </c>
      <c r="D4303" s="81" t="str">
        <f ca="1">IF(C4303="","",CONCATENATE(OFFSET(Zdroj!AI$16,A4303-1,0)," - ",OFFSET(Zdroj!BK$16,A4303-1,0)))</f>
        <v/>
      </c>
      <c r="E4303" s="35" t="str">
        <f ca="1">IF(C4303="","",OFFSET(Zdroj!BL$16,A4303-1,0))</f>
        <v/>
      </c>
      <c r="F4303" s="450" t="str">
        <f t="shared" ref="F4303" ca="1" si="1004">IF(SUM(E4303:E4308)=0,"",SUM(E4303:E4308))</f>
        <v/>
      </c>
      <c r="G4303" s="451" t="str">
        <f t="shared" ref="G4303" ca="1" si="1005">IF(SUM(E4303:E4319)=0,"",SUM(E4303:E4319))</f>
        <v/>
      </c>
    </row>
    <row r="4304" spans="1:7" x14ac:dyDescent="0.25">
      <c r="B4304" s="449"/>
      <c r="C4304" s="83" t="str">
        <f ca="1">IF(OFFSET(Zdroj!AJ$16,A4303-1,0)=0,"",CONCATENATE("A",$A$2+1," - ",Zdroj!$AJ$15))</f>
        <v/>
      </c>
      <c r="D4304" s="81" t="str">
        <f ca="1">IF(C4304="","",CONCATENATE(OFFSET(Zdroj!AJ$16,A4303-1,0)," - ",OFFSET(Zdroj!BM$16,A4303-1,0)))</f>
        <v/>
      </c>
      <c r="E4304" s="35" t="str">
        <f ca="1">IF(C4304="","",OFFSET(Zdroj!BN$16,A4303-1,0))</f>
        <v/>
      </c>
      <c r="F4304" s="450"/>
      <c r="G4304" s="451"/>
    </row>
    <row r="4305" spans="1:7" x14ac:dyDescent="0.25">
      <c r="B4305" s="449"/>
      <c r="C4305" s="83" t="str">
        <f ca="1">IF(OFFSET(Zdroj!AK$16,A4303-1,0)=0,"",CONCATENATE("A",$A$2+2," - ",Zdroj!$AK$15))</f>
        <v/>
      </c>
      <c r="D4305" s="81" t="str">
        <f ca="1">IF(C4305="","",CONCATENATE(OFFSET(Zdroj!AK$16,A4303-1,0)," - ",OFFSET(Zdroj!BO$16,A4303-1,0)))</f>
        <v/>
      </c>
      <c r="E4305" s="35" t="str">
        <f ca="1">IF(C4305="","",OFFSET(Zdroj!BP$16,A4303-1,0))</f>
        <v/>
      </c>
      <c r="F4305" s="450"/>
      <c r="G4305" s="451"/>
    </row>
    <row r="4306" spans="1:7" x14ac:dyDescent="0.25">
      <c r="B4306" s="449"/>
      <c r="C4306" s="83" t="str">
        <f ca="1">IF(OFFSET(Zdroj!AL$16,A4303-1,0)=0,"",CONCATENATE("A",$A$2+3," - ",Zdroj!$AL$15))</f>
        <v/>
      </c>
      <c r="D4306" s="81" t="str">
        <f ca="1">IF(C4306="","",CONCATENATE(OFFSET(Zdroj!AL$16,A4303-1,0)," - ",OFFSET(Zdroj!BQ$16,A4303-1,0)))</f>
        <v/>
      </c>
      <c r="E4306" s="35" t="str">
        <f ca="1">IF(C4306="","",OFFSET(Zdroj!BR$16,A4303-1,0))</f>
        <v/>
      </c>
      <c r="F4306" s="450"/>
      <c r="G4306" s="451"/>
    </row>
    <row r="4307" spans="1:7" x14ac:dyDescent="0.25">
      <c r="B4307" s="449"/>
      <c r="C4307" s="83" t="str">
        <f ca="1">IF(OFFSET(Zdroj!AM$16,A4303-1,0)=0,"",CONCATENATE("A",$A$2+4," - ",Zdroj!$AM$15))</f>
        <v/>
      </c>
      <c r="D4307" s="81" t="str">
        <f ca="1">IF(C4307="","",CONCATENATE(OFFSET(Zdroj!AM$16,A4303-1,0)," - ",OFFSET(Zdroj!BS$16,A4303-1,0)))</f>
        <v/>
      </c>
      <c r="E4307" s="35" t="str">
        <f ca="1">IF(C4307="","",OFFSET(Zdroj!BT$16,A4303-1,0))</f>
        <v/>
      </c>
      <c r="F4307" s="450"/>
      <c r="G4307" s="451"/>
    </row>
    <row r="4308" spans="1:7" x14ac:dyDescent="0.25">
      <c r="B4308" s="449"/>
      <c r="C4308" s="83" t="str">
        <f ca="1">IF(OFFSET(Zdroj!AN$16,A4303-1,0)=0,"",CONCATENATE("A",$A$2+5," - ",Zdroj!$AN$15))</f>
        <v/>
      </c>
      <c r="D4308" s="81" t="str">
        <f ca="1">IF(C4308="","",CONCATENATE(OFFSET(Zdroj!AN$16,A4303-1,0)," - ",OFFSET(Zdroj!BU$16,A4303-1,0)))</f>
        <v/>
      </c>
      <c r="E4308" s="35" t="str">
        <f ca="1">IF(C4308="","",OFFSET(Zdroj!BV$16,A4303-1,0))</f>
        <v/>
      </c>
      <c r="F4308" s="450"/>
      <c r="G4308" s="451"/>
    </row>
    <row r="4309" spans="1:7" x14ac:dyDescent="0.25">
      <c r="B4309" s="449"/>
      <c r="C4309" s="83" t="str">
        <f ca="1">IF(OFFSET(Zdroj!AO$16,A4303-1,0)=0,"",CONCATENATE("B",$A$2," - ",Zdroj!$AO$15))</f>
        <v/>
      </c>
      <c r="D4309" s="81" t="str">
        <f ca="1">IF(C4309="","",CONCATENATE(OFFSET(Zdroj!AO$16,A4303-1,0)))</f>
        <v/>
      </c>
      <c r="E4309" s="35" t="str">
        <f ca="1">IF(C4309="","",OFFSET(Zdroj!AP$16,A4303-1,0))</f>
        <v/>
      </c>
      <c r="F4309" s="450" t="str">
        <f t="shared" ref="F4309" ca="1" si="1006">IF(SUM(E4309:E4317)=0,"",SUM(E4309:E4317))</f>
        <v/>
      </c>
      <c r="G4309" s="451"/>
    </row>
    <row r="4310" spans="1:7" x14ac:dyDescent="0.25">
      <c r="B4310" s="449"/>
      <c r="C4310" s="83" t="str">
        <f ca="1">IF(OFFSET(Zdroj!AQ$16,A4303-1,0)=0,"",CONCATENATE("B",$A$2+1," - ",Zdroj!$AQ$15))</f>
        <v/>
      </c>
      <c r="D4310" s="81" t="str">
        <f ca="1">IF(C4310="","",CONCATENATE(OFFSET(Zdroj!AQ$16,A4303-1,0)))</f>
        <v/>
      </c>
      <c r="E4310" s="35" t="str">
        <f ca="1">IF(C4310="","",OFFSET(Zdroj!AR$16,A4303-1,0))</f>
        <v/>
      </c>
      <c r="F4310" s="450"/>
      <c r="G4310" s="451"/>
    </row>
    <row r="4311" spans="1:7" x14ac:dyDescent="0.25">
      <c r="B4311" s="449"/>
      <c r="C4311" s="83" t="str">
        <f ca="1">IF(OFFSET(Zdroj!AS$16,A4303-1,0)=0,"",CONCATENATE("B",$A$2+2," - ",Zdroj!$AS$15))</f>
        <v/>
      </c>
      <c r="D4311" s="81" t="str">
        <f ca="1">IF(C4311="","",CONCATENATE(OFFSET(Zdroj!AS$16,A4303-1,0)))</f>
        <v/>
      </c>
      <c r="E4311" s="35" t="str">
        <f ca="1">IF(C4311="","",OFFSET(Zdroj!AT$16,A4303-1,0))</f>
        <v/>
      </c>
      <c r="F4311" s="450"/>
      <c r="G4311" s="451"/>
    </row>
    <row r="4312" spans="1:7" x14ac:dyDescent="0.25">
      <c r="B4312" s="449"/>
      <c r="C4312" s="83" t="str">
        <f ca="1">IF(OFFSET(Zdroj!AU$16,A4303-1,0)=0,"",CONCATENATE("B",$A$2+3," - ",Zdroj!$AU$15))</f>
        <v/>
      </c>
      <c r="D4312" s="81" t="str">
        <f ca="1">IF(C4312="","",CONCATENATE(OFFSET(Zdroj!AU$16,A4303-1,0)))</f>
        <v/>
      </c>
      <c r="E4312" s="35" t="str">
        <f ca="1">IF(C4312="","",OFFSET(Zdroj!AV$16,A4303-1,0))</f>
        <v/>
      </c>
      <c r="F4312" s="450"/>
      <c r="G4312" s="451"/>
    </row>
    <row r="4313" spans="1:7" x14ac:dyDescent="0.25">
      <c r="B4313" s="449"/>
      <c r="C4313" s="83" t="str">
        <f ca="1">IF(OFFSET(Zdroj!AW$16,A4303-1,0)=0,"",CONCATENATE("B",$A$2+4," - ",Zdroj!$AW$15))</f>
        <v/>
      </c>
      <c r="D4313" s="81" t="str">
        <f ca="1">IF(C4313="","",CONCATENATE(OFFSET(Zdroj!AW$16,A4303-1,0)))</f>
        <v/>
      </c>
      <c r="E4313" s="35" t="str">
        <f ca="1">IF(C4313="","",OFFSET(Zdroj!AX$16,A4303-1,0))</f>
        <v/>
      </c>
      <c r="F4313" s="450"/>
      <c r="G4313" s="451"/>
    </row>
    <row r="4314" spans="1:7" x14ac:dyDescent="0.25">
      <c r="B4314" s="449"/>
      <c r="C4314" s="83" t="str">
        <f ca="1">IF(OFFSET(Zdroj!AY$16,A4303-1,0)=0,"",CONCATENATE("B",$A$2+5," - ",Zdroj!$AY$15))</f>
        <v/>
      </c>
      <c r="D4314" s="81" t="str">
        <f ca="1">IF(C4314="","",CONCATENATE(OFFSET(Zdroj!AY$16,A4303-1,0)))</f>
        <v/>
      </c>
      <c r="E4314" s="35" t="str">
        <f ca="1">IF(C4314="","",OFFSET(Zdroj!AZ$16,A4303-1,0))</f>
        <v/>
      </c>
      <c r="F4314" s="450"/>
      <c r="G4314" s="451"/>
    </row>
    <row r="4315" spans="1:7" x14ac:dyDescent="0.25">
      <c r="B4315" s="449"/>
      <c r="C4315" s="83" t="str">
        <f ca="1">IF(OFFSET(Zdroj!BA$16,A4303-1,0)=0,"",CONCATENATE("B",$A$2+6," - ",Zdroj!$BA$15))</f>
        <v/>
      </c>
      <c r="D4315" s="81" t="str">
        <f ca="1">IF(C4315="","",CONCATENATE(OFFSET(Zdroj!BA$16,A4303-1,0)))</f>
        <v/>
      </c>
      <c r="E4315" s="35" t="str">
        <f ca="1">IF(C4315="","",OFFSET(Zdroj!BB$16,A4303-1,0))</f>
        <v/>
      </c>
      <c r="F4315" s="450"/>
      <c r="G4315" s="451"/>
    </row>
    <row r="4316" spans="1:7" x14ac:dyDescent="0.25">
      <c r="B4316" s="449"/>
      <c r="C4316" s="83" t="str">
        <f ca="1">IF(OFFSET(Zdroj!BC$16,A4303-1,0)=0,"",CONCATENATE("B",$A$2+7," - ",Zdroj!$BC$15))</f>
        <v/>
      </c>
      <c r="D4316" s="81" t="str">
        <f ca="1">IF(C4316="","",CONCATENATE(OFFSET(Zdroj!BC$16,A4303-1,0)))</f>
        <v/>
      </c>
      <c r="E4316" s="35" t="str">
        <f ca="1">IF(C4316="","",OFFSET(Zdroj!BD$16,A4303-1,0))</f>
        <v/>
      </c>
      <c r="F4316" s="450"/>
      <c r="G4316" s="451"/>
    </row>
    <row r="4317" spans="1:7" x14ac:dyDescent="0.25">
      <c r="B4317" s="449"/>
      <c r="C4317" s="83" t="str">
        <f ca="1">IF(OFFSET(Zdroj!BE$16,A4303-1,0)=0,"",CONCATENATE("B",$A$2+8," - ",Zdroj!$BE$15))</f>
        <v/>
      </c>
      <c r="D4317" s="81" t="str">
        <f ca="1">IF(C4317="","",CONCATENATE(OFFSET(Zdroj!BE$16,A4303-1,0)))</f>
        <v/>
      </c>
      <c r="E4317" s="35" t="str">
        <f ca="1">IF(C4317="","",OFFSET(Zdroj!BF$16,A4303-1,0))</f>
        <v/>
      </c>
      <c r="F4317" s="450"/>
      <c r="G4317" s="451"/>
    </row>
    <row r="4318" spans="1:7" x14ac:dyDescent="0.25">
      <c r="B4318" s="449"/>
      <c r="C4318" s="83" t="str">
        <f ca="1">IF(OFFSET(Zdroj!BG$16,A4303-1,0)=0,"",CONCATENATE("C",$A$2," - ",Zdroj!$BG$15))</f>
        <v/>
      </c>
      <c r="D4318" s="81" t="str">
        <f ca="1">IF(C4318="","",CONCATENATE(OFFSET(Zdroj!BG$16,A4303-1,0)))</f>
        <v/>
      </c>
      <c r="E4318" s="35" t="str">
        <f ca="1">IF(C4318="","",OFFSET(Zdroj!BH$16,A4303-1,0))</f>
        <v/>
      </c>
      <c r="F4318" s="450" t="str">
        <f t="shared" ref="F4318" ca="1" si="1007">IF(SUM(E4318:E4319)=0,"",SUM(E4318:E4319))</f>
        <v/>
      </c>
      <c r="G4318" s="451"/>
    </row>
    <row r="4319" spans="1:7" x14ac:dyDescent="0.25">
      <c r="B4319" s="449"/>
      <c r="C4319" s="83" t="str">
        <f ca="1">IF(OFFSET(Zdroj!BI$16,A4303-1,0)=0,"",CONCATENATE("C",$A$2+1," - ",Zdroj!$BI$15))</f>
        <v/>
      </c>
      <c r="D4319" s="81" t="str">
        <f ca="1">IF(C4319="","",CONCATENATE(OFFSET(Zdroj!BI$16,A4303-1,0)))</f>
        <v/>
      </c>
      <c r="E4319" s="35" t="str">
        <f ca="1">IF(C4319="","",OFFSET(Zdroj!BJ$16,A4303-1,0))</f>
        <v/>
      </c>
      <c r="F4319" s="450"/>
      <c r="G4319" s="451"/>
    </row>
    <row r="4320" spans="1:7" x14ac:dyDescent="0.25">
      <c r="A4320">
        <f>SUM((ROW()+15)/17)</f>
        <v>255</v>
      </c>
      <c r="B4320" s="449" t="str">
        <f ca="1">IF(OFFSET(Zdroj!$B$16,A4320-1,0)&gt;0,CONCATENATE(A4320,"
","___ ","
",OFFSET(Zdroj!$B$16,A4320-1,0)),"")</f>
        <v/>
      </c>
      <c r="C4320" s="83" t="str">
        <f ca="1">IF(OFFSET(Zdroj!AI$16,A4320-1,0)=0,"",CONCATENATE("A",$A$2," - ",Zdroj!$AI$15))</f>
        <v/>
      </c>
      <c r="D4320" s="81" t="str">
        <f ca="1">IF(C4320="","",CONCATENATE(OFFSET(Zdroj!AI$16,A4320-1,0)," - ",OFFSET(Zdroj!BK$16,A4320-1,0)))</f>
        <v/>
      </c>
      <c r="E4320" s="35" t="str">
        <f ca="1">IF(C4320="","",OFFSET(Zdroj!BL$16,A4320-1,0))</f>
        <v/>
      </c>
      <c r="F4320" s="450" t="str">
        <f t="shared" ref="F4320" ca="1" si="1008">IF(SUM(E4320:E4325)=0,"",SUM(E4320:E4325))</f>
        <v/>
      </c>
      <c r="G4320" s="451" t="str">
        <f t="shared" ref="G4320" ca="1" si="1009">IF(SUM(E4320:E4336)=0,"",SUM(E4320:E4336))</f>
        <v/>
      </c>
    </row>
    <row r="4321" spans="2:7" x14ac:dyDescent="0.25">
      <c r="B4321" s="449"/>
      <c r="C4321" s="83" t="str">
        <f ca="1">IF(OFFSET(Zdroj!AJ$16,A4320-1,0)=0,"",CONCATENATE("A",$A$2+1," - ",Zdroj!$AJ$15))</f>
        <v/>
      </c>
      <c r="D4321" s="81" t="str">
        <f ca="1">IF(C4321="","",CONCATENATE(OFFSET(Zdroj!AJ$16,A4320-1,0)," - ",OFFSET(Zdroj!BM$16,A4320-1,0)))</f>
        <v/>
      </c>
      <c r="E4321" s="35" t="str">
        <f ca="1">IF(C4321="","",OFFSET(Zdroj!BN$16,A4320-1,0))</f>
        <v/>
      </c>
      <c r="F4321" s="450"/>
      <c r="G4321" s="451"/>
    </row>
    <row r="4322" spans="2:7" x14ac:dyDescent="0.25">
      <c r="B4322" s="449"/>
      <c r="C4322" s="83" t="str">
        <f ca="1">IF(OFFSET(Zdroj!AK$16,A4320-1,0)=0,"",CONCATENATE("A",$A$2+2," - ",Zdroj!$AK$15))</f>
        <v/>
      </c>
      <c r="D4322" s="81" t="str">
        <f ca="1">IF(C4322="","",CONCATENATE(OFFSET(Zdroj!AK$16,A4320-1,0)," - ",OFFSET(Zdroj!BO$16,A4320-1,0)))</f>
        <v/>
      </c>
      <c r="E4322" s="35" t="str">
        <f ca="1">IF(C4322="","",OFFSET(Zdroj!BP$16,A4320-1,0))</f>
        <v/>
      </c>
      <c r="F4322" s="450"/>
      <c r="G4322" s="451"/>
    </row>
    <row r="4323" spans="2:7" x14ac:dyDescent="0.25">
      <c r="B4323" s="449"/>
      <c r="C4323" s="83" t="str">
        <f ca="1">IF(OFFSET(Zdroj!AL$16,A4320-1,0)=0,"",CONCATENATE("A",$A$2+3," - ",Zdroj!$AL$15))</f>
        <v/>
      </c>
      <c r="D4323" s="81" t="str">
        <f ca="1">IF(C4323="","",CONCATENATE(OFFSET(Zdroj!AL$16,A4320-1,0)," - ",OFFSET(Zdroj!BQ$16,A4320-1,0)))</f>
        <v/>
      </c>
      <c r="E4323" s="35" t="str">
        <f ca="1">IF(C4323="","",OFFSET(Zdroj!BR$16,A4320-1,0))</f>
        <v/>
      </c>
      <c r="F4323" s="450"/>
      <c r="G4323" s="451"/>
    </row>
    <row r="4324" spans="2:7" x14ac:dyDescent="0.25">
      <c r="B4324" s="449"/>
      <c r="C4324" s="83" t="str">
        <f ca="1">IF(OFFSET(Zdroj!AM$16,A4320-1,0)=0,"",CONCATENATE("A",$A$2+4," - ",Zdroj!$AM$15))</f>
        <v/>
      </c>
      <c r="D4324" s="81" t="str">
        <f ca="1">IF(C4324="","",CONCATENATE(OFFSET(Zdroj!AM$16,A4320-1,0)," - ",OFFSET(Zdroj!BS$16,A4320-1,0)))</f>
        <v/>
      </c>
      <c r="E4324" s="35" t="str">
        <f ca="1">IF(C4324="","",OFFSET(Zdroj!BT$16,A4320-1,0))</f>
        <v/>
      </c>
      <c r="F4324" s="450"/>
      <c r="G4324" s="451"/>
    </row>
    <row r="4325" spans="2:7" x14ac:dyDescent="0.25">
      <c r="B4325" s="449"/>
      <c r="C4325" s="83" t="str">
        <f ca="1">IF(OFFSET(Zdroj!AN$16,A4320-1,0)=0,"",CONCATENATE("A",$A$2+5," - ",Zdroj!$AN$15))</f>
        <v/>
      </c>
      <c r="D4325" s="81" t="str">
        <f ca="1">IF(C4325="","",CONCATENATE(OFFSET(Zdroj!AN$16,A4320-1,0)," - ",OFFSET(Zdroj!BU$16,A4320-1,0)))</f>
        <v/>
      </c>
      <c r="E4325" s="35" t="str">
        <f ca="1">IF(C4325="","",OFFSET(Zdroj!BV$16,A4320-1,0))</f>
        <v/>
      </c>
      <c r="F4325" s="450"/>
      <c r="G4325" s="451"/>
    </row>
    <row r="4326" spans="2:7" x14ac:dyDescent="0.25">
      <c r="B4326" s="449"/>
      <c r="C4326" s="83" t="str">
        <f ca="1">IF(OFFSET(Zdroj!AO$16,A4320-1,0)=0,"",CONCATENATE("B",$A$2," - ",Zdroj!$AO$15))</f>
        <v/>
      </c>
      <c r="D4326" s="81" t="str">
        <f ca="1">IF(C4326="","",CONCATENATE(OFFSET(Zdroj!AO$16,A4320-1,0)))</f>
        <v/>
      </c>
      <c r="E4326" s="35" t="str">
        <f ca="1">IF(C4326="","",OFFSET(Zdroj!AP$16,A4320-1,0))</f>
        <v/>
      </c>
      <c r="F4326" s="450" t="str">
        <f t="shared" ref="F4326" ca="1" si="1010">IF(SUM(E4326:E4334)=0,"",SUM(E4326:E4334))</f>
        <v/>
      </c>
      <c r="G4326" s="451"/>
    </row>
    <row r="4327" spans="2:7" x14ac:dyDescent="0.25">
      <c r="B4327" s="449"/>
      <c r="C4327" s="83" t="str">
        <f ca="1">IF(OFFSET(Zdroj!AQ$16,A4320-1,0)=0,"",CONCATENATE("B",$A$2+1," - ",Zdroj!$AQ$15))</f>
        <v/>
      </c>
      <c r="D4327" s="81" t="str">
        <f ca="1">IF(C4327="","",CONCATENATE(OFFSET(Zdroj!AQ$16,A4320-1,0)))</f>
        <v/>
      </c>
      <c r="E4327" s="35" t="str">
        <f ca="1">IF(C4327="","",OFFSET(Zdroj!AR$16,A4320-1,0))</f>
        <v/>
      </c>
      <c r="F4327" s="450"/>
      <c r="G4327" s="451"/>
    </row>
    <row r="4328" spans="2:7" x14ac:dyDescent="0.25">
      <c r="B4328" s="449"/>
      <c r="C4328" s="83" t="str">
        <f ca="1">IF(OFFSET(Zdroj!AS$16,A4320-1,0)=0,"",CONCATENATE("B",$A$2+2," - ",Zdroj!$AS$15))</f>
        <v/>
      </c>
      <c r="D4328" s="81" t="str">
        <f ca="1">IF(C4328="","",CONCATENATE(OFFSET(Zdroj!AS$16,A4320-1,0)))</f>
        <v/>
      </c>
      <c r="E4328" s="35" t="str">
        <f ca="1">IF(C4328="","",OFFSET(Zdroj!AT$16,A4320-1,0))</f>
        <v/>
      </c>
      <c r="F4328" s="450"/>
      <c r="G4328" s="451"/>
    </row>
    <row r="4329" spans="2:7" x14ac:dyDescent="0.25">
      <c r="B4329" s="449"/>
      <c r="C4329" s="83" t="str">
        <f ca="1">IF(OFFSET(Zdroj!AU$16,A4320-1,0)=0,"",CONCATENATE("B",$A$2+3," - ",Zdroj!$AU$15))</f>
        <v/>
      </c>
      <c r="D4329" s="81" t="str">
        <f ca="1">IF(C4329="","",CONCATENATE(OFFSET(Zdroj!AU$16,A4320-1,0)))</f>
        <v/>
      </c>
      <c r="E4329" s="35" t="str">
        <f ca="1">IF(C4329="","",OFFSET(Zdroj!AV$16,A4320-1,0))</f>
        <v/>
      </c>
      <c r="F4329" s="450"/>
      <c r="G4329" s="451"/>
    </row>
    <row r="4330" spans="2:7" x14ac:dyDescent="0.25">
      <c r="B4330" s="449"/>
      <c r="C4330" s="83" t="str">
        <f ca="1">IF(OFFSET(Zdroj!AW$16,A4320-1,0)=0,"",CONCATENATE("B",$A$2+4," - ",Zdroj!$AW$15))</f>
        <v/>
      </c>
      <c r="D4330" s="81" t="str">
        <f ca="1">IF(C4330="","",CONCATENATE(OFFSET(Zdroj!AW$16,A4320-1,0)))</f>
        <v/>
      </c>
      <c r="E4330" s="35" t="str">
        <f ca="1">IF(C4330="","",OFFSET(Zdroj!AX$16,A4320-1,0))</f>
        <v/>
      </c>
      <c r="F4330" s="450"/>
      <c r="G4330" s="451"/>
    </row>
    <row r="4331" spans="2:7" x14ac:dyDescent="0.25">
      <c r="B4331" s="449"/>
      <c r="C4331" s="83" t="str">
        <f ca="1">IF(OFFSET(Zdroj!AY$16,A4320-1,0)=0,"",CONCATENATE("B",$A$2+5," - ",Zdroj!$AY$15))</f>
        <v/>
      </c>
      <c r="D4331" s="81" t="str">
        <f ca="1">IF(C4331="","",CONCATENATE(OFFSET(Zdroj!AY$16,A4320-1,0)))</f>
        <v/>
      </c>
      <c r="E4331" s="35" t="str">
        <f ca="1">IF(C4331="","",OFFSET(Zdroj!AZ$16,A4320-1,0))</f>
        <v/>
      </c>
      <c r="F4331" s="450"/>
      <c r="G4331" s="451"/>
    </row>
    <row r="4332" spans="2:7" x14ac:dyDescent="0.25">
      <c r="B4332" s="449"/>
      <c r="C4332" s="83" t="str">
        <f ca="1">IF(OFFSET(Zdroj!BA$16,A4320-1,0)=0,"",CONCATENATE("B",$A$2+6," - ",Zdroj!$BA$15))</f>
        <v/>
      </c>
      <c r="D4332" s="81" t="str">
        <f ca="1">IF(C4332="","",CONCATENATE(OFFSET(Zdroj!BA$16,A4320-1,0)))</f>
        <v/>
      </c>
      <c r="E4332" s="35" t="str">
        <f ca="1">IF(C4332="","",OFFSET(Zdroj!BB$16,A4320-1,0))</f>
        <v/>
      </c>
      <c r="F4332" s="450"/>
      <c r="G4332" s="451"/>
    </row>
    <row r="4333" spans="2:7" x14ac:dyDescent="0.25">
      <c r="B4333" s="449"/>
      <c r="C4333" s="83" t="str">
        <f ca="1">IF(OFFSET(Zdroj!BC$16,A4320-1,0)=0,"",CONCATENATE("B",$A$2+7," - ",Zdroj!$BC$15))</f>
        <v/>
      </c>
      <c r="D4333" s="81" t="str">
        <f ca="1">IF(C4333="","",CONCATENATE(OFFSET(Zdroj!BC$16,A4320-1,0)))</f>
        <v/>
      </c>
      <c r="E4333" s="35" t="str">
        <f ca="1">IF(C4333="","",OFFSET(Zdroj!BD$16,A4320-1,0))</f>
        <v/>
      </c>
      <c r="F4333" s="450"/>
      <c r="G4333" s="451"/>
    </row>
    <row r="4334" spans="2:7" x14ac:dyDescent="0.25">
      <c r="B4334" s="449"/>
      <c r="C4334" s="83" t="str">
        <f ca="1">IF(OFFSET(Zdroj!BE$16,A4320-1,0)=0,"",CONCATENATE("B",$A$2+8," - ",Zdroj!$BE$15))</f>
        <v/>
      </c>
      <c r="D4334" s="81" t="str">
        <f ca="1">IF(C4334="","",CONCATENATE(OFFSET(Zdroj!BE$16,A4320-1,0)))</f>
        <v/>
      </c>
      <c r="E4334" s="35" t="str">
        <f ca="1">IF(C4334="","",OFFSET(Zdroj!BF$16,A4320-1,0))</f>
        <v/>
      </c>
      <c r="F4334" s="450"/>
      <c r="G4334" s="451"/>
    </row>
    <row r="4335" spans="2:7" x14ac:dyDescent="0.25">
      <c r="B4335" s="449"/>
      <c r="C4335" s="83" t="str">
        <f ca="1">IF(OFFSET(Zdroj!BG$16,A4320-1,0)=0,"",CONCATENATE("C",$A$2," - ",Zdroj!$BG$15))</f>
        <v/>
      </c>
      <c r="D4335" s="81" t="str">
        <f ca="1">IF(C4335="","",CONCATENATE(OFFSET(Zdroj!BG$16,A4320-1,0)))</f>
        <v/>
      </c>
      <c r="E4335" s="35" t="str">
        <f ca="1">IF(C4335="","",OFFSET(Zdroj!BH$16,A4320-1,0))</f>
        <v/>
      </c>
      <c r="F4335" s="450" t="str">
        <f t="shared" ref="F4335" ca="1" si="1011">IF(SUM(E4335:E4336)=0,"",SUM(E4335:E4336))</f>
        <v/>
      </c>
      <c r="G4335" s="451"/>
    </row>
    <row r="4336" spans="2:7" x14ac:dyDescent="0.25">
      <c r="B4336" s="449"/>
      <c r="C4336" s="83" t="str">
        <f ca="1">IF(OFFSET(Zdroj!BI$16,A4320-1,0)=0,"",CONCATENATE("C",$A$2+1," - ",Zdroj!$BI$15))</f>
        <v/>
      </c>
      <c r="D4336" s="81" t="str">
        <f ca="1">IF(C4336="","",CONCATENATE(OFFSET(Zdroj!BI$16,A4320-1,0)))</f>
        <v/>
      </c>
      <c r="E4336" s="35" t="str">
        <f ca="1">IF(C4336="","",OFFSET(Zdroj!BJ$16,A4320-1,0))</f>
        <v/>
      </c>
      <c r="F4336" s="450"/>
      <c r="G4336" s="451"/>
    </row>
    <row r="4337" spans="1:7" x14ac:dyDescent="0.25">
      <c r="A4337">
        <f>SUM((ROW()+15)/17)</f>
        <v>256</v>
      </c>
      <c r="B4337" s="449" t="str">
        <f ca="1">IF(OFFSET(Zdroj!$B$16,A4337-1,0)&gt;0,CONCATENATE(A4337,"
","___ ","
",OFFSET(Zdroj!$B$16,A4337-1,0)),"")</f>
        <v/>
      </c>
      <c r="C4337" s="83" t="str">
        <f ca="1">IF(OFFSET(Zdroj!AI$16,A4337-1,0)=0,"",CONCATENATE("A",$A$2," - ",Zdroj!$AI$15))</f>
        <v/>
      </c>
      <c r="D4337" s="81" t="str">
        <f ca="1">IF(C4337="","",CONCATENATE(OFFSET(Zdroj!AI$16,A4337-1,0)," - ",OFFSET(Zdroj!BK$16,A4337-1,0)))</f>
        <v/>
      </c>
      <c r="E4337" s="35" t="str">
        <f ca="1">IF(C4337="","",OFFSET(Zdroj!BL$16,A4337-1,0))</f>
        <v/>
      </c>
      <c r="F4337" s="450" t="str">
        <f t="shared" ref="F4337" ca="1" si="1012">IF(SUM(E4337:E4342)=0,"",SUM(E4337:E4342))</f>
        <v/>
      </c>
      <c r="G4337" s="451" t="str">
        <f t="shared" ref="G4337" ca="1" si="1013">IF(SUM(E4337:E4353)=0,"",SUM(E4337:E4353))</f>
        <v/>
      </c>
    </row>
    <row r="4338" spans="1:7" x14ac:dyDescent="0.25">
      <c r="B4338" s="449"/>
      <c r="C4338" s="83" t="str">
        <f ca="1">IF(OFFSET(Zdroj!AJ$16,A4337-1,0)=0,"",CONCATENATE("A",$A$2+1," - ",Zdroj!$AJ$15))</f>
        <v/>
      </c>
      <c r="D4338" s="81" t="str">
        <f ca="1">IF(C4338="","",CONCATENATE(OFFSET(Zdroj!AJ$16,A4337-1,0)," - ",OFFSET(Zdroj!BM$16,A4337-1,0)))</f>
        <v/>
      </c>
      <c r="E4338" s="35" t="str">
        <f ca="1">IF(C4338="","",OFFSET(Zdroj!BN$16,A4337-1,0))</f>
        <v/>
      </c>
      <c r="F4338" s="450"/>
      <c r="G4338" s="451"/>
    </row>
    <row r="4339" spans="1:7" x14ac:dyDescent="0.25">
      <c r="B4339" s="449"/>
      <c r="C4339" s="83" t="str">
        <f ca="1">IF(OFFSET(Zdroj!AK$16,A4337-1,0)=0,"",CONCATENATE("A",$A$2+2," - ",Zdroj!$AK$15))</f>
        <v/>
      </c>
      <c r="D4339" s="81" t="str">
        <f ca="1">IF(C4339="","",CONCATENATE(OFFSET(Zdroj!AK$16,A4337-1,0)," - ",OFFSET(Zdroj!BO$16,A4337-1,0)))</f>
        <v/>
      </c>
      <c r="E4339" s="35" t="str">
        <f ca="1">IF(C4339="","",OFFSET(Zdroj!BP$16,A4337-1,0))</f>
        <v/>
      </c>
      <c r="F4339" s="450"/>
      <c r="G4339" s="451"/>
    </row>
    <row r="4340" spans="1:7" x14ac:dyDescent="0.25">
      <c r="B4340" s="449"/>
      <c r="C4340" s="83" t="str">
        <f ca="1">IF(OFFSET(Zdroj!AL$16,A4337-1,0)=0,"",CONCATENATE("A",$A$2+3," - ",Zdroj!$AL$15))</f>
        <v/>
      </c>
      <c r="D4340" s="81" t="str">
        <f ca="1">IF(C4340="","",CONCATENATE(OFFSET(Zdroj!AL$16,A4337-1,0)," - ",OFFSET(Zdroj!BQ$16,A4337-1,0)))</f>
        <v/>
      </c>
      <c r="E4340" s="35" t="str">
        <f ca="1">IF(C4340="","",OFFSET(Zdroj!BR$16,A4337-1,0))</f>
        <v/>
      </c>
      <c r="F4340" s="450"/>
      <c r="G4340" s="451"/>
    </row>
    <row r="4341" spans="1:7" x14ac:dyDescent="0.25">
      <c r="B4341" s="449"/>
      <c r="C4341" s="83" t="str">
        <f ca="1">IF(OFFSET(Zdroj!AM$16,A4337-1,0)=0,"",CONCATENATE("A",$A$2+4," - ",Zdroj!$AM$15))</f>
        <v/>
      </c>
      <c r="D4341" s="81" t="str">
        <f ca="1">IF(C4341="","",CONCATENATE(OFFSET(Zdroj!AM$16,A4337-1,0)," - ",OFFSET(Zdroj!BS$16,A4337-1,0)))</f>
        <v/>
      </c>
      <c r="E4341" s="35" t="str">
        <f ca="1">IF(C4341="","",OFFSET(Zdroj!BT$16,A4337-1,0))</f>
        <v/>
      </c>
      <c r="F4341" s="450"/>
      <c r="G4341" s="451"/>
    </row>
    <row r="4342" spans="1:7" x14ac:dyDescent="0.25">
      <c r="B4342" s="449"/>
      <c r="C4342" s="83" t="str">
        <f ca="1">IF(OFFSET(Zdroj!AN$16,A4337-1,0)=0,"",CONCATENATE("A",$A$2+5," - ",Zdroj!$AN$15))</f>
        <v/>
      </c>
      <c r="D4342" s="81" t="str">
        <f ca="1">IF(C4342="","",CONCATENATE(OFFSET(Zdroj!AN$16,A4337-1,0)," - ",OFFSET(Zdroj!BU$16,A4337-1,0)))</f>
        <v/>
      </c>
      <c r="E4342" s="35" t="str">
        <f ca="1">IF(C4342="","",OFFSET(Zdroj!BV$16,A4337-1,0))</f>
        <v/>
      </c>
      <c r="F4342" s="450"/>
      <c r="G4342" s="451"/>
    </row>
    <row r="4343" spans="1:7" x14ac:dyDescent="0.25">
      <c r="B4343" s="449"/>
      <c r="C4343" s="83" t="str">
        <f ca="1">IF(OFFSET(Zdroj!AO$16,A4337-1,0)=0,"",CONCATENATE("B",$A$2," - ",Zdroj!$AO$15))</f>
        <v/>
      </c>
      <c r="D4343" s="81" t="str">
        <f ca="1">IF(C4343="","",CONCATENATE(OFFSET(Zdroj!AO$16,A4337-1,0)))</f>
        <v/>
      </c>
      <c r="E4343" s="35" t="str">
        <f ca="1">IF(C4343="","",OFFSET(Zdroj!AP$16,A4337-1,0))</f>
        <v/>
      </c>
      <c r="F4343" s="450" t="str">
        <f t="shared" ref="F4343" ca="1" si="1014">IF(SUM(E4343:E4351)=0,"",SUM(E4343:E4351))</f>
        <v/>
      </c>
      <c r="G4343" s="451"/>
    </row>
    <row r="4344" spans="1:7" x14ac:dyDescent="0.25">
      <c r="B4344" s="449"/>
      <c r="C4344" s="83" t="str">
        <f ca="1">IF(OFFSET(Zdroj!AQ$16,A4337-1,0)=0,"",CONCATENATE("B",$A$2+1," - ",Zdroj!$AQ$15))</f>
        <v/>
      </c>
      <c r="D4344" s="81" t="str">
        <f ca="1">IF(C4344="","",CONCATENATE(OFFSET(Zdroj!AQ$16,A4337-1,0)))</f>
        <v/>
      </c>
      <c r="E4344" s="35" t="str">
        <f ca="1">IF(C4344="","",OFFSET(Zdroj!AR$16,A4337-1,0))</f>
        <v/>
      </c>
      <c r="F4344" s="450"/>
      <c r="G4344" s="451"/>
    </row>
    <row r="4345" spans="1:7" x14ac:dyDescent="0.25">
      <c r="B4345" s="449"/>
      <c r="C4345" s="83" t="str">
        <f ca="1">IF(OFFSET(Zdroj!AS$16,A4337-1,0)=0,"",CONCATENATE("B",$A$2+2," - ",Zdroj!$AS$15))</f>
        <v/>
      </c>
      <c r="D4345" s="81" t="str">
        <f ca="1">IF(C4345="","",CONCATENATE(OFFSET(Zdroj!AS$16,A4337-1,0)))</f>
        <v/>
      </c>
      <c r="E4345" s="35" t="str">
        <f ca="1">IF(C4345="","",OFFSET(Zdroj!AT$16,A4337-1,0))</f>
        <v/>
      </c>
      <c r="F4345" s="450"/>
      <c r="G4345" s="451"/>
    </row>
    <row r="4346" spans="1:7" x14ac:dyDescent="0.25">
      <c r="B4346" s="449"/>
      <c r="C4346" s="83" t="str">
        <f ca="1">IF(OFFSET(Zdroj!AU$16,A4337-1,0)=0,"",CONCATENATE("B",$A$2+3," - ",Zdroj!$AU$15))</f>
        <v/>
      </c>
      <c r="D4346" s="81" t="str">
        <f ca="1">IF(C4346="","",CONCATENATE(OFFSET(Zdroj!AU$16,A4337-1,0)))</f>
        <v/>
      </c>
      <c r="E4346" s="35" t="str">
        <f ca="1">IF(C4346="","",OFFSET(Zdroj!AV$16,A4337-1,0))</f>
        <v/>
      </c>
      <c r="F4346" s="450"/>
      <c r="G4346" s="451"/>
    </row>
    <row r="4347" spans="1:7" x14ac:dyDescent="0.25">
      <c r="B4347" s="449"/>
      <c r="C4347" s="83" t="str">
        <f ca="1">IF(OFFSET(Zdroj!AW$16,A4337-1,0)=0,"",CONCATENATE("B",$A$2+4," - ",Zdroj!$AW$15))</f>
        <v/>
      </c>
      <c r="D4347" s="81" t="str">
        <f ca="1">IF(C4347="","",CONCATENATE(OFFSET(Zdroj!AW$16,A4337-1,0)))</f>
        <v/>
      </c>
      <c r="E4347" s="35" t="str">
        <f ca="1">IF(C4347="","",OFFSET(Zdroj!AX$16,A4337-1,0))</f>
        <v/>
      </c>
      <c r="F4347" s="450"/>
      <c r="G4347" s="451"/>
    </row>
    <row r="4348" spans="1:7" x14ac:dyDescent="0.25">
      <c r="B4348" s="449"/>
      <c r="C4348" s="83" t="str">
        <f ca="1">IF(OFFSET(Zdroj!AY$16,A4337-1,0)=0,"",CONCATENATE("B",$A$2+5," - ",Zdroj!$AY$15))</f>
        <v/>
      </c>
      <c r="D4348" s="81" t="str">
        <f ca="1">IF(C4348="","",CONCATENATE(OFFSET(Zdroj!AY$16,A4337-1,0)))</f>
        <v/>
      </c>
      <c r="E4348" s="35" t="str">
        <f ca="1">IF(C4348="","",OFFSET(Zdroj!AZ$16,A4337-1,0))</f>
        <v/>
      </c>
      <c r="F4348" s="450"/>
      <c r="G4348" s="451"/>
    </row>
    <row r="4349" spans="1:7" x14ac:dyDescent="0.25">
      <c r="B4349" s="449"/>
      <c r="C4349" s="83" t="str">
        <f ca="1">IF(OFFSET(Zdroj!BA$16,A4337-1,0)=0,"",CONCATENATE("B",$A$2+6," - ",Zdroj!$BA$15))</f>
        <v/>
      </c>
      <c r="D4349" s="81" t="str">
        <f ca="1">IF(C4349="","",CONCATENATE(OFFSET(Zdroj!BA$16,A4337-1,0)))</f>
        <v/>
      </c>
      <c r="E4349" s="35" t="str">
        <f ca="1">IF(C4349="","",OFFSET(Zdroj!BB$16,A4337-1,0))</f>
        <v/>
      </c>
      <c r="F4349" s="450"/>
      <c r="G4349" s="451"/>
    </row>
    <row r="4350" spans="1:7" x14ac:dyDescent="0.25">
      <c r="B4350" s="449"/>
      <c r="C4350" s="83" t="str">
        <f ca="1">IF(OFFSET(Zdroj!BC$16,A4337-1,0)=0,"",CONCATENATE("B",$A$2+7," - ",Zdroj!$BC$15))</f>
        <v/>
      </c>
      <c r="D4350" s="81" t="str">
        <f ca="1">IF(C4350="","",CONCATENATE(OFFSET(Zdroj!BC$16,A4337-1,0)))</f>
        <v/>
      </c>
      <c r="E4350" s="35" t="str">
        <f ca="1">IF(C4350="","",OFFSET(Zdroj!BD$16,A4337-1,0))</f>
        <v/>
      </c>
      <c r="F4350" s="450"/>
      <c r="G4350" s="451"/>
    </row>
    <row r="4351" spans="1:7" x14ac:dyDescent="0.25">
      <c r="B4351" s="449"/>
      <c r="C4351" s="83" t="str">
        <f ca="1">IF(OFFSET(Zdroj!BE$16,A4337-1,0)=0,"",CONCATENATE("B",$A$2+8," - ",Zdroj!$BE$15))</f>
        <v/>
      </c>
      <c r="D4351" s="81" t="str">
        <f ca="1">IF(C4351="","",CONCATENATE(OFFSET(Zdroj!BE$16,A4337-1,0)))</f>
        <v/>
      </c>
      <c r="E4351" s="35" t="str">
        <f ca="1">IF(C4351="","",OFFSET(Zdroj!BF$16,A4337-1,0))</f>
        <v/>
      </c>
      <c r="F4351" s="450"/>
      <c r="G4351" s="451"/>
    </row>
    <row r="4352" spans="1:7" x14ac:dyDescent="0.25">
      <c r="B4352" s="449"/>
      <c r="C4352" s="83" t="str">
        <f ca="1">IF(OFFSET(Zdroj!BG$16,A4337-1,0)=0,"",CONCATENATE("C",$A$2," - ",Zdroj!$BG$15))</f>
        <v/>
      </c>
      <c r="D4352" s="81" t="str">
        <f ca="1">IF(C4352="","",CONCATENATE(OFFSET(Zdroj!BG$16,A4337-1,0)))</f>
        <v/>
      </c>
      <c r="E4352" s="35" t="str">
        <f ca="1">IF(C4352="","",OFFSET(Zdroj!BH$16,A4337-1,0))</f>
        <v/>
      </c>
      <c r="F4352" s="450" t="str">
        <f t="shared" ref="F4352" ca="1" si="1015">IF(SUM(E4352:E4353)=0,"",SUM(E4352:E4353))</f>
        <v/>
      </c>
      <c r="G4352" s="451"/>
    </row>
    <row r="4353" spans="1:7" x14ac:dyDescent="0.25">
      <c r="B4353" s="449"/>
      <c r="C4353" s="83" t="str">
        <f ca="1">IF(OFFSET(Zdroj!BI$16,A4337-1,0)=0,"",CONCATENATE("C",$A$2+1," - ",Zdroj!$BI$15))</f>
        <v/>
      </c>
      <c r="D4353" s="81" t="str">
        <f ca="1">IF(C4353="","",CONCATENATE(OFFSET(Zdroj!BI$16,A4337-1,0)))</f>
        <v/>
      </c>
      <c r="E4353" s="35" t="str">
        <f ca="1">IF(C4353="","",OFFSET(Zdroj!BJ$16,A4337-1,0))</f>
        <v/>
      </c>
      <c r="F4353" s="450"/>
      <c r="G4353" s="451"/>
    </row>
    <row r="4354" spans="1:7" x14ac:dyDescent="0.25">
      <c r="A4354">
        <f>SUM((ROW()+15)/17)</f>
        <v>257</v>
      </c>
      <c r="B4354" s="449" t="str">
        <f ca="1">IF(OFFSET(Zdroj!$B$16,A4354-1,0)&gt;0,CONCATENATE(A4354,"
","___ ","
",OFFSET(Zdroj!$B$16,A4354-1,0)),"")</f>
        <v/>
      </c>
      <c r="C4354" s="83" t="str">
        <f ca="1">IF(OFFSET(Zdroj!AI$16,A4354-1,0)=0,"",CONCATENATE("A",$A$2," - ",Zdroj!$AI$15))</f>
        <v/>
      </c>
      <c r="D4354" s="81" t="str">
        <f ca="1">IF(C4354="","",CONCATENATE(OFFSET(Zdroj!AI$16,A4354-1,0)," - ",OFFSET(Zdroj!BK$16,A4354-1,0)))</f>
        <v/>
      </c>
      <c r="E4354" s="35" t="str">
        <f ca="1">IF(C4354="","",OFFSET(Zdroj!BL$16,A4354-1,0))</f>
        <v/>
      </c>
      <c r="F4354" s="450" t="str">
        <f t="shared" ref="F4354" ca="1" si="1016">IF(SUM(E4354:E4359)=0,"",SUM(E4354:E4359))</f>
        <v/>
      </c>
      <c r="G4354" s="451" t="str">
        <f t="shared" ref="G4354" ca="1" si="1017">IF(SUM(E4354:E4370)=0,"",SUM(E4354:E4370))</f>
        <v/>
      </c>
    </row>
    <row r="4355" spans="1:7" x14ac:dyDescent="0.25">
      <c r="B4355" s="449"/>
      <c r="C4355" s="83" t="str">
        <f ca="1">IF(OFFSET(Zdroj!AJ$16,A4354-1,0)=0,"",CONCATENATE("A",$A$2+1," - ",Zdroj!$AJ$15))</f>
        <v/>
      </c>
      <c r="D4355" s="81" t="str">
        <f ca="1">IF(C4355="","",CONCATENATE(OFFSET(Zdroj!AJ$16,A4354-1,0)," - ",OFFSET(Zdroj!BM$16,A4354-1,0)))</f>
        <v/>
      </c>
      <c r="E4355" s="35" t="str">
        <f ca="1">IF(C4355="","",OFFSET(Zdroj!BN$16,A4354-1,0))</f>
        <v/>
      </c>
      <c r="F4355" s="450"/>
      <c r="G4355" s="451"/>
    </row>
    <row r="4356" spans="1:7" x14ac:dyDescent="0.25">
      <c r="B4356" s="449"/>
      <c r="C4356" s="83" t="str">
        <f ca="1">IF(OFFSET(Zdroj!AK$16,A4354-1,0)=0,"",CONCATENATE("A",$A$2+2," - ",Zdroj!$AK$15))</f>
        <v/>
      </c>
      <c r="D4356" s="81" t="str">
        <f ca="1">IF(C4356="","",CONCATENATE(OFFSET(Zdroj!AK$16,A4354-1,0)," - ",OFFSET(Zdroj!BO$16,A4354-1,0)))</f>
        <v/>
      </c>
      <c r="E4356" s="35" t="str">
        <f ca="1">IF(C4356="","",OFFSET(Zdroj!BP$16,A4354-1,0))</f>
        <v/>
      </c>
      <c r="F4356" s="450"/>
      <c r="G4356" s="451"/>
    </row>
    <row r="4357" spans="1:7" x14ac:dyDescent="0.25">
      <c r="B4357" s="449"/>
      <c r="C4357" s="83" t="str">
        <f ca="1">IF(OFFSET(Zdroj!AL$16,A4354-1,0)=0,"",CONCATENATE("A",$A$2+3," - ",Zdroj!$AL$15))</f>
        <v/>
      </c>
      <c r="D4357" s="81" t="str">
        <f ca="1">IF(C4357="","",CONCATENATE(OFFSET(Zdroj!AL$16,A4354-1,0)," - ",OFFSET(Zdroj!BQ$16,A4354-1,0)))</f>
        <v/>
      </c>
      <c r="E4357" s="35" t="str">
        <f ca="1">IF(C4357="","",OFFSET(Zdroj!BR$16,A4354-1,0))</f>
        <v/>
      </c>
      <c r="F4357" s="450"/>
      <c r="G4357" s="451"/>
    </row>
    <row r="4358" spans="1:7" x14ac:dyDescent="0.25">
      <c r="B4358" s="449"/>
      <c r="C4358" s="83" t="str">
        <f ca="1">IF(OFFSET(Zdroj!AM$16,A4354-1,0)=0,"",CONCATENATE("A",$A$2+4," - ",Zdroj!$AM$15))</f>
        <v/>
      </c>
      <c r="D4358" s="81" t="str">
        <f ca="1">IF(C4358="","",CONCATENATE(OFFSET(Zdroj!AM$16,A4354-1,0)," - ",OFFSET(Zdroj!BS$16,A4354-1,0)))</f>
        <v/>
      </c>
      <c r="E4358" s="35" t="str">
        <f ca="1">IF(C4358="","",OFFSET(Zdroj!BT$16,A4354-1,0))</f>
        <v/>
      </c>
      <c r="F4358" s="450"/>
      <c r="G4358" s="451"/>
    </row>
    <row r="4359" spans="1:7" x14ac:dyDescent="0.25">
      <c r="B4359" s="449"/>
      <c r="C4359" s="83" t="str">
        <f ca="1">IF(OFFSET(Zdroj!AN$16,A4354-1,0)=0,"",CONCATENATE("A",$A$2+5," - ",Zdroj!$AN$15))</f>
        <v/>
      </c>
      <c r="D4359" s="81" t="str">
        <f ca="1">IF(C4359="","",CONCATENATE(OFFSET(Zdroj!AN$16,A4354-1,0)," - ",OFFSET(Zdroj!BU$16,A4354-1,0)))</f>
        <v/>
      </c>
      <c r="E4359" s="35" t="str">
        <f ca="1">IF(C4359="","",OFFSET(Zdroj!BV$16,A4354-1,0))</f>
        <v/>
      </c>
      <c r="F4359" s="450"/>
      <c r="G4359" s="451"/>
    </row>
    <row r="4360" spans="1:7" x14ac:dyDescent="0.25">
      <c r="B4360" s="449"/>
      <c r="C4360" s="83" t="str">
        <f ca="1">IF(OFFSET(Zdroj!AO$16,A4354-1,0)=0,"",CONCATENATE("B",$A$2," - ",Zdroj!$AO$15))</f>
        <v/>
      </c>
      <c r="D4360" s="81" t="str">
        <f ca="1">IF(C4360="","",CONCATENATE(OFFSET(Zdroj!AO$16,A4354-1,0)))</f>
        <v/>
      </c>
      <c r="E4360" s="35" t="str">
        <f ca="1">IF(C4360="","",OFFSET(Zdroj!AP$16,A4354-1,0))</f>
        <v/>
      </c>
      <c r="F4360" s="450" t="str">
        <f t="shared" ref="F4360" ca="1" si="1018">IF(SUM(E4360:E4368)=0,"",SUM(E4360:E4368))</f>
        <v/>
      </c>
      <c r="G4360" s="451"/>
    </row>
    <row r="4361" spans="1:7" x14ac:dyDescent="0.25">
      <c r="B4361" s="449"/>
      <c r="C4361" s="83" t="str">
        <f ca="1">IF(OFFSET(Zdroj!AQ$16,A4354-1,0)=0,"",CONCATENATE("B",$A$2+1," - ",Zdroj!$AQ$15))</f>
        <v/>
      </c>
      <c r="D4361" s="81" t="str">
        <f ca="1">IF(C4361="","",CONCATENATE(OFFSET(Zdroj!AQ$16,A4354-1,0)))</f>
        <v/>
      </c>
      <c r="E4361" s="35" t="str">
        <f ca="1">IF(C4361="","",OFFSET(Zdroj!AR$16,A4354-1,0))</f>
        <v/>
      </c>
      <c r="F4361" s="450"/>
      <c r="G4361" s="451"/>
    </row>
    <row r="4362" spans="1:7" x14ac:dyDescent="0.25">
      <c r="B4362" s="449"/>
      <c r="C4362" s="83" t="str">
        <f ca="1">IF(OFFSET(Zdroj!AS$16,A4354-1,0)=0,"",CONCATENATE("B",$A$2+2," - ",Zdroj!$AS$15))</f>
        <v/>
      </c>
      <c r="D4362" s="81" t="str">
        <f ca="1">IF(C4362="","",CONCATENATE(OFFSET(Zdroj!AS$16,A4354-1,0)))</f>
        <v/>
      </c>
      <c r="E4362" s="35" t="str">
        <f ca="1">IF(C4362="","",OFFSET(Zdroj!AT$16,A4354-1,0))</f>
        <v/>
      </c>
      <c r="F4362" s="450"/>
      <c r="G4362" s="451"/>
    </row>
    <row r="4363" spans="1:7" x14ac:dyDescent="0.25">
      <c r="B4363" s="449"/>
      <c r="C4363" s="83" t="str">
        <f ca="1">IF(OFFSET(Zdroj!AU$16,A4354-1,0)=0,"",CONCATENATE("B",$A$2+3," - ",Zdroj!$AU$15))</f>
        <v/>
      </c>
      <c r="D4363" s="81" t="str">
        <f ca="1">IF(C4363="","",CONCATENATE(OFFSET(Zdroj!AU$16,A4354-1,0)))</f>
        <v/>
      </c>
      <c r="E4363" s="35" t="str">
        <f ca="1">IF(C4363="","",OFFSET(Zdroj!AV$16,A4354-1,0))</f>
        <v/>
      </c>
      <c r="F4363" s="450"/>
      <c r="G4363" s="451"/>
    </row>
    <row r="4364" spans="1:7" x14ac:dyDescent="0.25">
      <c r="B4364" s="449"/>
      <c r="C4364" s="83" t="str">
        <f ca="1">IF(OFFSET(Zdroj!AW$16,A4354-1,0)=0,"",CONCATENATE("B",$A$2+4," - ",Zdroj!$AW$15))</f>
        <v/>
      </c>
      <c r="D4364" s="81" t="str">
        <f ca="1">IF(C4364="","",CONCATENATE(OFFSET(Zdroj!AW$16,A4354-1,0)))</f>
        <v/>
      </c>
      <c r="E4364" s="35" t="str">
        <f ca="1">IF(C4364="","",OFFSET(Zdroj!AX$16,A4354-1,0))</f>
        <v/>
      </c>
      <c r="F4364" s="450"/>
      <c r="G4364" s="451"/>
    </row>
    <row r="4365" spans="1:7" x14ac:dyDescent="0.25">
      <c r="B4365" s="449"/>
      <c r="C4365" s="83" t="str">
        <f ca="1">IF(OFFSET(Zdroj!AY$16,A4354-1,0)=0,"",CONCATENATE("B",$A$2+5," - ",Zdroj!$AY$15))</f>
        <v/>
      </c>
      <c r="D4365" s="81" t="str">
        <f ca="1">IF(C4365="","",CONCATENATE(OFFSET(Zdroj!AY$16,A4354-1,0)))</f>
        <v/>
      </c>
      <c r="E4365" s="35" t="str">
        <f ca="1">IF(C4365="","",OFFSET(Zdroj!AZ$16,A4354-1,0))</f>
        <v/>
      </c>
      <c r="F4365" s="450"/>
      <c r="G4365" s="451"/>
    </row>
    <row r="4366" spans="1:7" x14ac:dyDescent="0.25">
      <c r="B4366" s="449"/>
      <c r="C4366" s="83" t="str">
        <f ca="1">IF(OFFSET(Zdroj!BA$16,A4354-1,0)=0,"",CONCATENATE("B",$A$2+6," - ",Zdroj!$BA$15))</f>
        <v/>
      </c>
      <c r="D4366" s="81" t="str">
        <f ca="1">IF(C4366="","",CONCATENATE(OFFSET(Zdroj!BA$16,A4354-1,0)))</f>
        <v/>
      </c>
      <c r="E4366" s="35" t="str">
        <f ca="1">IF(C4366="","",OFFSET(Zdroj!BB$16,A4354-1,0))</f>
        <v/>
      </c>
      <c r="F4366" s="450"/>
      <c r="G4366" s="451"/>
    </row>
    <row r="4367" spans="1:7" x14ac:dyDescent="0.25">
      <c r="B4367" s="449"/>
      <c r="C4367" s="83" t="str">
        <f ca="1">IF(OFFSET(Zdroj!BC$16,A4354-1,0)=0,"",CONCATENATE("B",$A$2+7," - ",Zdroj!$BC$15))</f>
        <v/>
      </c>
      <c r="D4367" s="81" t="str">
        <f ca="1">IF(C4367="","",CONCATENATE(OFFSET(Zdroj!BC$16,A4354-1,0)))</f>
        <v/>
      </c>
      <c r="E4367" s="35" t="str">
        <f ca="1">IF(C4367="","",OFFSET(Zdroj!BD$16,A4354-1,0))</f>
        <v/>
      </c>
      <c r="F4367" s="450"/>
      <c r="G4367" s="451"/>
    </row>
    <row r="4368" spans="1:7" x14ac:dyDescent="0.25">
      <c r="B4368" s="449"/>
      <c r="C4368" s="83" t="str">
        <f ca="1">IF(OFFSET(Zdroj!BE$16,A4354-1,0)=0,"",CONCATENATE("B",$A$2+8," - ",Zdroj!$BE$15))</f>
        <v/>
      </c>
      <c r="D4368" s="81" t="str">
        <f ca="1">IF(C4368="","",CONCATENATE(OFFSET(Zdroj!BE$16,A4354-1,0)))</f>
        <v/>
      </c>
      <c r="E4368" s="35" t="str">
        <f ca="1">IF(C4368="","",OFFSET(Zdroj!BF$16,A4354-1,0))</f>
        <v/>
      </c>
      <c r="F4368" s="450"/>
      <c r="G4368" s="451"/>
    </row>
    <row r="4369" spans="1:7" x14ac:dyDescent="0.25">
      <c r="B4369" s="449"/>
      <c r="C4369" s="83" t="str">
        <f ca="1">IF(OFFSET(Zdroj!BG$16,A4354-1,0)=0,"",CONCATENATE("C",$A$2," - ",Zdroj!$BG$15))</f>
        <v/>
      </c>
      <c r="D4369" s="81" t="str">
        <f ca="1">IF(C4369="","",CONCATENATE(OFFSET(Zdroj!BG$16,A4354-1,0)))</f>
        <v/>
      </c>
      <c r="E4369" s="35" t="str">
        <f ca="1">IF(C4369="","",OFFSET(Zdroj!BH$16,A4354-1,0))</f>
        <v/>
      </c>
      <c r="F4369" s="450" t="str">
        <f t="shared" ref="F4369" ca="1" si="1019">IF(SUM(E4369:E4370)=0,"",SUM(E4369:E4370))</f>
        <v/>
      </c>
      <c r="G4369" s="451"/>
    </row>
    <row r="4370" spans="1:7" x14ac:dyDescent="0.25">
      <c r="B4370" s="449"/>
      <c r="C4370" s="83" t="str">
        <f ca="1">IF(OFFSET(Zdroj!BI$16,A4354-1,0)=0,"",CONCATENATE("C",$A$2+1," - ",Zdroj!$BI$15))</f>
        <v/>
      </c>
      <c r="D4370" s="81" t="str">
        <f ca="1">IF(C4370="","",CONCATENATE(OFFSET(Zdroj!BI$16,A4354-1,0)))</f>
        <v/>
      </c>
      <c r="E4370" s="35" t="str">
        <f ca="1">IF(C4370="","",OFFSET(Zdroj!BJ$16,A4354-1,0))</f>
        <v/>
      </c>
      <c r="F4370" s="450"/>
      <c r="G4370" s="451"/>
    </row>
    <row r="4371" spans="1:7" x14ac:dyDescent="0.25">
      <c r="A4371">
        <f>SUM((ROW()+15)/17)</f>
        <v>258</v>
      </c>
      <c r="B4371" s="449" t="str">
        <f ca="1">IF(OFFSET(Zdroj!$B$16,A4371-1,0)&gt;0,CONCATENATE(A4371,"
","___ ","
",OFFSET(Zdroj!$B$16,A4371-1,0)),"")</f>
        <v/>
      </c>
      <c r="C4371" s="83" t="str">
        <f ca="1">IF(OFFSET(Zdroj!AI$16,A4371-1,0)=0,"",CONCATENATE("A",$A$2," - ",Zdroj!$AI$15))</f>
        <v/>
      </c>
      <c r="D4371" s="81" t="str">
        <f ca="1">IF(C4371="","",CONCATENATE(OFFSET(Zdroj!AI$16,A4371-1,0)," - ",OFFSET(Zdroj!BK$16,A4371-1,0)))</f>
        <v/>
      </c>
      <c r="E4371" s="35" t="str">
        <f ca="1">IF(C4371="","",OFFSET(Zdroj!BL$16,A4371-1,0))</f>
        <v/>
      </c>
      <c r="F4371" s="450" t="str">
        <f t="shared" ref="F4371" ca="1" si="1020">IF(SUM(E4371:E4376)=0,"",SUM(E4371:E4376))</f>
        <v/>
      </c>
      <c r="G4371" s="451" t="str">
        <f t="shared" ref="G4371" ca="1" si="1021">IF(SUM(E4371:E4387)=0,"",SUM(E4371:E4387))</f>
        <v/>
      </c>
    </row>
    <row r="4372" spans="1:7" x14ac:dyDescent="0.25">
      <c r="B4372" s="449"/>
      <c r="C4372" s="83" t="str">
        <f ca="1">IF(OFFSET(Zdroj!AJ$16,A4371-1,0)=0,"",CONCATENATE("A",$A$2+1," - ",Zdroj!$AJ$15))</f>
        <v/>
      </c>
      <c r="D4372" s="81" t="str">
        <f ca="1">IF(C4372="","",CONCATENATE(OFFSET(Zdroj!AJ$16,A4371-1,0)," - ",OFFSET(Zdroj!BM$16,A4371-1,0)))</f>
        <v/>
      </c>
      <c r="E4372" s="35" t="str">
        <f ca="1">IF(C4372="","",OFFSET(Zdroj!BN$16,A4371-1,0))</f>
        <v/>
      </c>
      <c r="F4372" s="450"/>
      <c r="G4372" s="451"/>
    </row>
    <row r="4373" spans="1:7" x14ac:dyDescent="0.25">
      <c r="B4373" s="449"/>
      <c r="C4373" s="83" t="str">
        <f ca="1">IF(OFFSET(Zdroj!AK$16,A4371-1,0)=0,"",CONCATENATE("A",$A$2+2," - ",Zdroj!$AK$15))</f>
        <v/>
      </c>
      <c r="D4373" s="81" t="str">
        <f ca="1">IF(C4373="","",CONCATENATE(OFFSET(Zdroj!AK$16,A4371-1,0)," - ",OFFSET(Zdroj!BO$16,A4371-1,0)))</f>
        <v/>
      </c>
      <c r="E4373" s="35" t="str">
        <f ca="1">IF(C4373="","",OFFSET(Zdroj!BP$16,A4371-1,0))</f>
        <v/>
      </c>
      <c r="F4373" s="450"/>
      <c r="G4373" s="451"/>
    </row>
    <row r="4374" spans="1:7" x14ac:dyDescent="0.25">
      <c r="B4374" s="449"/>
      <c r="C4374" s="83" t="str">
        <f ca="1">IF(OFFSET(Zdroj!AL$16,A4371-1,0)=0,"",CONCATENATE("A",$A$2+3," - ",Zdroj!$AL$15))</f>
        <v/>
      </c>
      <c r="D4374" s="81" t="str">
        <f ca="1">IF(C4374="","",CONCATENATE(OFFSET(Zdroj!AL$16,A4371-1,0)," - ",OFFSET(Zdroj!BQ$16,A4371-1,0)))</f>
        <v/>
      </c>
      <c r="E4374" s="35" t="str">
        <f ca="1">IF(C4374="","",OFFSET(Zdroj!BR$16,A4371-1,0))</f>
        <v/>
      </c>
      <c r="F4374" s="450"/>
      <c r="G4374" s="451"/>
    </row>
    <row r="4375" spans="1:7" x14ac:dyDescent="0.25">
      <c r="B4375" s="449"/>
      <c r="C4375" s="83" t="str">
        <f ca="1">IF(OFFSET(Zdroj!AM$16,A4371-1,0)=0,"",CONCATENATE("A",$A$2+4," - ",Zdroj!$AM$15))</f>
        <v/>
      </c>
      <c r="D4375" s="81" t="str">
        <f ca="1">IF(C4375="","",CONCATENATE(OFFSET(Zdroj!AM$16,A4371-1,0)," - ",OFFSET(Zdroj!BS$16,A4371-1,0)))</f>
        <v/>
      </c>
      <c r="E4375" s="35" t="str">
        <f ca="1">IF(C4375="","",OFFSET(Zdroj!BT$16,A4371-1,0))</f>
        <v/>
      </c>
      <c r="F4375" s="450"/>
      <c r="G4375" s="451"/>
    </row>
    <row r="4376" spans="1:7" x14ac:dyDescent="0.25">
      <c r="B4376" s="449"/>
      <c r="C4376" s="83" t="str">
        <f ca="1">IF(OFFSET(Zdroj!AN$16,A4371-1,0)=0,"",CONCATENATE("A",$A$2+5," - ",Zdroj!$AN$15))</f>
        <v/>
      </c>
      <c r="D4376" s="81" t="str">
        <f ca="1">IF(C4376="","",CONCATENATE(OFFSET(Zdroj!AN$16,A4371-1,0)," - ",OFFSET(Zdroj!BU$16,A4371-1,0)))</f>
        <v/>
      </c>
      <c r="E4376" s="35" t="str">
        <f ca="1">IF(C4376="","",OFFSET(Zdroj!BV$16,A4371-1,0))</f>
        <v/>
      </c>
      <c r="F4376" s="450"/>
      <c r="G4376" s="451"/>
    </row>
    <row r="4377" spans="1:7" x14ac:dyDescent="0.25">
      <c r="B4377" s="449"/>
      <c r="C4377" s="83" t="str">
        <f ca="1">IF(OFFSET(Zdroj!AO$16,A4371-1,0)=0,"",CONCATENATE("B",$A$2," - ",Zdroj!$AO$15))</f>
        <v/>
      </c>
      <c r="D4377" s="81" t="str">
        <f ca="1">IF(C4377="","",CONCATENATE(OFFSET(Zdroj!AO$16,A4371-1,0)))</f>
        <v/>
      </c>
      <c r="E4377" s="35" t="str">
        <f ca="1">IF(C4377="","",OFFSET(Zdroj!AP$16,A4371-1,0))</f>
        <v/>
      </c>
      <c r="F4377" s="450" t="str">
        <f t="shared" ref="F4377" ca="1" si="1022">IF(SUM(E4377:E4385)=0,"",SUM(E4377:E4385))</f>
        <v/>
      </c>
      <c r="G4377" s="451"/>
    </row>
    <row r="4378" spans="1:7" x14ac:dyDescent="0.25">
      <c r="B4378" s="449"/>
      <c r="C4378" s="83" t="str">
        <f ca="1">IF(OFFSET(Zdroj!AQ$16,A4371-1,0)=0,"",CONCATENATE("B",$A$2+1," - ",Zdroj!$AQ$15))</f>
        <v/>
      </c>
      <c r="D4378" s="81" t="str">
        <f ca="1">IF(C4378="","",CONCATENATE(OFFSET(Zdroj!AQ$16,A4371-1,0)))</f>
        <v/>
      </c>
      <c r="E4378" s="35" t="str">
        <f ca="1">IF(C4378="","",OFFSET(Zdroj!AR$16,A4371-1,0))</f>
        <v/>
      </c>
      <c r="F4378" s="450"/>
      <c r="G4378" s="451"/>
    </row>
    <row r="4379" spans="1:7" x14ac:dyDescent="0.25">
      <c r="B4379" s="449"/>
      <c r="C4379" s="83" t="str">
        <f ca="1">IF(OFFSET(Zdroj!AS$16,A4371-1,0)=0,"",CONCATENATE("B",$A$2+2," - ",Zdroj!$AS$15))</f>
        <v/>
      </c>
      <c r="D4379" s="81" t="str">
        <f ca="1">IF(C4379="","",CONCATENATE(OFFSET(Zdroj!AS$16,A4371-1,0)))</f>
        <v/>
      </c>
      <c r="E4379" s="35" t="str">
        <f ca="1">IF(C4379="","",OFFSET(Zdroj!AT$16,A4371-1,0))</f>
        <v/>
      </c>
      <c r="F4379" s="450"/>
      <c r="G4379" s="451"/>
    </row>
    <row r="4380" spans="1:7" x14ac:dyDescent="0.25">
      <c r="B4380" s="449"/>
      <c r="C4380" s="83" t="str">
        <f ca="1">IF(OFFSET(Zdroj!AU$16,A4371-1,0)=0,"",CONCATENATE("B",$A$2+3," - ",Zdroj!$AU$15))</f>
        <v/>
      </c>
      <c r="D4380" s="81" t="str">
        <f ca="1">IF(C4380="","",CONCATENATE(OFFSET(Zdroj!AU$16,A4371-1,0)))</f>
        <v/>
      </c>
      <c r="E4380" s="35" t="str">
        <f ca="1">IF(C4380="","",OFFSET(Zdroj!AV$16,A4371-1,0))</f>
        <v/>
      </c>
      <c r="F4380" s="450"/>
      <c r="G4380" s="451"/>
    </row>
    <row r="4381" spans="1:7" x14ac:dyDescent="0.25">
      <c r="B4381" s="449"/>
      <c r="C4381" s="83" t="str">
        <f ca="1">IF(OFFSET(Zdroj!AW$16,A4371-1,0)=0,"",CONCATENATE("B",$A$2+4," - ",Zdroj!$AW$15))</f>
        <v/>
      </c>
      <c r="D4381" s="81" t="str">
        <f ca="1">IF(C4381="","",CONCATENATE(OFFSET(Zdroj!AW$16,A4371-1,0)))</f>
        <v/>
      </c>
      <c r="E4381" s="35" t="str">
        <f ca="1">IF(C4381="","",OFFSET(Zdroj!AX$16,A4371-1,0))</f>
        <v/>
      </c>
      <c r="F4381" s="450"/>
      <c r="G4381" s="451"/>
    </row>
    <row r="4382" spans="1:7" x14ac:dyDescent="0.25">
      <c r="B4382" s="449"/>
      <c r="C4382" s="83" t="str">
        <f ca="1">IF(OFFSET(Zdroj!AY$16,A4371-1,0)=0,"",CONCATENATE("B",$A$2+5," - ",Zdroj!$AY$15))</f>
        <v/>
      </c>
      <c r="D4382" s="81" t="str">
        <f ca="1">IF(C4382="","",CONCATENATE(OFFSET(Zdroj!AY$16,A4371-1,0)))</f>
        <v/>
      </c>
      <c r="E4382" s="35" t="str">
        <f ca="1">IF(C4382="","",OFFSET(Zdroj!AZ$16,A4371-1,0))</f>
        <v/>
      </c>
      <c r="F4382" s="450"/>
      <c r="G4382" s="451"/>
    </row>
    <row r="4383" spans="1:7" x14ac:dyDescent="0.25">
      <c r="B4383" s="449"/>
      <c r="C4383" s="83" t="str">
        <f ca="1">IF(OFFSET(Zdroj!BA$16,A4371-1,0)=0,"",CONCATENATE("B",$A$2+6," - ",Zdroj!$BA$15))</f>
        <v/>
      </c>
      <c r="D4383" s="81" t="str">
        <f ca="1">IF(C4383="","",CONCATENATE(OFFSET(Zdroj!BA$16,A4371-1,0)))</f>
        <v/>
      </c>
      <c r="E4383" s="35" t="str">
        <f ca="1">IF(C4383="","",OFFSET(Zdroj!BB$16,A4371-1,0))</f>
        <v/>
      </c>
      <c r="F4383" s="450"/>
      <c r="G4383" s="451"/>
    </row>
    <row r="4384" spans="1:7" x14ac:dyDescent="0.25">
      <c r="B4384" s="449"/>
      <c r="C4384" s="83" t="str">
        <f ca="1">IF(OFFSET(Zdroj!BC$16,A4371-1,0)=0,"",CONCATENATE("B",$A$2+7," - ",Zdroj!$BC$15))</f>
        <v/>
      </c>
      <c r="D4384" s="81" t="str">
        <f ca="1">IF(C4384="","",CONCATENATE(OFFSET(Zdroj!BC$16,A4371-1,0)))</f>
        <v/>
      </c>
      <c r="E4384" s="35" t="str">
        <f ca="1">IF(C4384="","",OFFSET(Zdroj!BD$16,A4371-1,0))</f>
        <v/>
      </c>
      <c r="F4384" s="450"/>
      <c r="G4384" s="451"/>
    </row>
    <row r="4385" spans="1:7" x14ac:dyDescent="0.25">
      <c r="B4385" s="449"/>
      <c r="C4385" s="83" t="str">
        <f ca="1">IF(OFFSET(Zdroj!BE$16,A4371-1,0)=0,"",CONCATENATE("B",$A$2+8," - ",Zdroj!$BE$15))</f>
        <v/>
      </c>
      <c r="D4385" s="81" t="str">
        <f ca="1">IF(C4385="","",CONCATENATE(OFFSET(Zdroj!BE$16,A4371-1,0)))</f>
        <v/>
      </c>
      <c r="E4385" s="35" t="str">
        <f ca="1">IF(C4385="","",OFFSET(Zdroj!BF$16,A4371-1,0))</f>
        <v/>
      </c>
      <c r="F4385" s="450"/>
      <c r="G4385" s="451"/>
    </row>
    <row r="4386" spans="1:7" x14ac:dyDescent="0.25">
      <c r="B4386" s="449"/>
      <c r="C4386" s="83" t="str">
        <f ca="1">IF(OFFSET(Zdroj!BG$16,A4371-1,0)=0,"",CONCATENATE("C",$A$2," - ",Zdroj!$BG$15))</f>
        <v/>
      </c>
      <c r="D4386" s="81" t="str">
        <f ca="1">IF(C4386="","",CONCATENATE(OFFSET(Zdroj!BG$16,A4371-1,0)))</f>
        <v/>
      </c>
      <c r="E4386" s="35" t="str">
        <f ca="1">IF(C4386="","",OFFSET(Zdroj!BH$16,A4371-1,0))</f>
        <v/>
      </c>
      <c r="F4386" s="450" t="str">
        <f t="shared" ref="F4386" ca="1" si="1023">IF(SUM(E4386:E4387)=0,"",SUM(E4386:E4387))</f>
        <v/>
      </c>
      <c r="G4386" s="451"/>
    </row>
    <row r="4387" spans="1:7" x14ac:dyDescent="0.25">
      <c r="B4387" s="449"/>
      <c r="C4387" s="83" t="str">
        <f ca="1">IF(OFFSET(Zdroj!BI$16,A4371-1,0)=0,"",CONCATENATE("C",$A$2+1," - ",Zdroj!$BI$15))</f>
        <v/>
      </c>
      <c r="D4387" s="81" t="str">
        <f ca="1">IF(C4387="","",CONCATENATE(OFFSET(Zdroj!BI$16,A4371-1,0)))</f>
        <v/>
      </c>
      <c r="E4387" s="35" t="str">
        <f ca="1">IF(C4387="","",OFFSET(Zdroj!BJ$16,A4371-1,0))</f>
        <v/>
      </c>
      <c r="F4387" s="450"/>
      <c r="G4387" s="451"/>
    </row>
    <row r="4388" spans="1:7" x14ac:dyDescent="0.25">
      <c r="A4388">
        <f>SUM((ROW()+15)/17)</f>
        <v>259</v>
      </c>
      <c r="B4388" s="449" t="str">
        <f ca="1">IF(OFFSET(Zdroj!$B$16,A4388-1,0)&gt;0,CONCATENATE(A4388,"
","___ ","
",OFFSET(Zdroj!$B$16,A4388-1,0)),"")</f>
        <v/>
      </c>
      <c r="C4388" s="83" t="str">
        <f ca="1">IF(OFFSET(Zdroj!AI$16,A4388-1,0)=0,"",CONCATENATE("A",$A$2," - ",Zdroj!$AI$15))</f>
        <v/>
      </c>
      <c r="D4388" s="81" t="str">
        <f ca="1">IF(C4388="","",CONCATENATE(OFFSET(Zdroj!AI$16,A4388-1,0)," - ",OFFSET(Zdroj!BK$16,A4388-1,0)))</f>
        <v/>
      </c>
      <c r="E4388" s="35" t="str">
        <f ca="1">IF(C4388="","",OFFSET(Zdroj!BL$16,A4388-1,0))</f>
        <v/>
      </c>
      <c r="F4388" s="450" t="str">
        <f t="shared" ref="F4388" ca="1" si="1024">IF(SUM(E4388:E4393)=0,"",SUM(E4388:E4393))</f>
        <v/>
      </c>
      <c r="G4388" s="451" t="str">
        <f t="shared" ref="G4388" ca="1" si="1025">IF(SUM(E4388:E4404)=0,"",SUM(E4388:E4404))</f>
        <v/>
      </c>
    </row>
    <row r="4389" spans="1:7" x14ac:dyDescent="0.25">
      <c r="B4389" s="449"/>
      <c r="C4389" s="83" t="str">
        <f ca="1">IF(OFFSET(Zdroj!AJ$16,A4388-1,0)=0,"",CONCATENATE("A",$A$2+1," - ",Zdroj!$AJ$15))</f>
        <v/>
      </c>
      <c r="D4389" s="81" t="str">
        <f ca="1">IF(C4389="","",CONCATENATE(OFFSET(Zdroj!AJ$16,A4388-1,0)," - ",OFFSET(Zdroj!BM$16,A4388-1,0)))</f>
        <v/>
      </c>
      <c r="E4389" s="35" t="str">
        <f ca="1">IF(C4389="","",OFFSET(Zdroj!BN$16,A4388-1,0))</f>
        <v/>
      </c>
      <c r="F4389" s="450"/>
      <c r="G4389" s="451"/>
    </row>
    <row r="4390" spans="1:7" x14ac:dyDescent="0.25">
      <c r="B4390" s="449"/>
      <c r="C4390" s="83" t="str">
        <f ca="1">IF(OFFSET(Zdroj!AK$16,A4388-1,0)=0,"",CONCATENATE("A",$A$2+2," - ",Zdroj!$AK$15))</f>
        <v/>
      </c>
      <c r="D4390" s="81" t="str">
        <f ca="1">IF(C4390="","",CONCATENATE(OFFSET(Zdroj!AK$16,A4388-1,0)," - ",OFFSET(Zdroj!BO$16,A4388-1,0)))</f>
        <v/>
      </c>
      <c r="E4390" s="35" t="str">
        <f ca="1">IF(C4390="","",OFFSET(Zdroj!BP$16,A4388-1,0))</f>
        <v/>
      </c>
      <c r="F4390" s="450"/>
      <c r="G4390" s="451"/>
    </row>
    <row r="4391" spans="1:7" x14ac:dyDescent="0.25">
      <c r="B4391" s="449"/>
      <c r="C4391" s="83" t="str">
        <f ca="1">IF(OFFSET(Zdroj!AL$16,A4388-1,0)=0,"",CONCATENATE("A",$A$2+3," - ",Zdroj!$AL$15))</f>
        <v/>
      </c>
      <c r="D4391" s="81" t="str">
        <f ca="1">IF(C4391="","",CONCATENATE(OFFSET(Zdroj!AL$16,A4388-1,0)," - ",OFFSET(Zdroj!BQ$16,A4388-1,0)))</f>
        <v/>
      </c>
      <c r="E4391" s="35" t="str">
        <f ca="1">IF(C4391="","",OFFSET(Zdroj!BR$16,A4388-1,0))</f>
        <v/>
      </c>
      <c r="F4391" s="450"/>
      <c r="G4391" s="451"/>
    </row>
    <row r="4392" spans="1:7" x14ac:dyDescent="0.25">
      <c r="B4392" s="449"/>
      <c r="C4392" s="83" t="str">
        <f ca="1">IF(OFFSET(Zdroj!AM$16,A4388-1,0)=0,"",CONCATENATE("A",$A$2+4," - ",Zdroj!$AM$15))</f>
        <v/>
      </c>
      <c r="D4392" s="81" t="str">
        <f ca="1">IF(C4392="","",CONCATENATE(OFFSET(Zdroj!AM$16,A4388-1,0)," - ",OFFSET(Zdroj!BS$16,A4388-1,0)))</f>
        <v/>
      </c>
      <c r="E4392" s="35" t="str">
        <f ca="1">IF(C4392="","",OFFSET(Zdroj!BT$16,A4388-1,0))</f>
        <v/>
      </c>
      <c r="F4392" s="450"/>
      <c r="G4392" s="451"/>
    </row>
    <row r="4393" spans="1:7" x14ac:dyDescent="0.25">
      <c r="B4393" s="449"/>
      <c r="C4393" s="83" t="str">
        <f ca="1">IF(OFFSET(Zdroj!AN$16,A4388-1,0)=0,"",CONCATENATE("A",$A$2+5," - ",Zdroj!$AN$15))</f>
        <v/>
      </c>
      <c r="D4393" s="81" t="str">
        <f ca="1">IF(C4393="","",CONCATENATE(OFFSET(Zdroj!AN$16,A4388-1,0)," - ",OFFSET(Zdroj!BU$16,A4388-1,0)))</f>
        <v/>
      </c>
      <c r="E4393" s="35" t="str">
        <f ca="1">IF(C4393="","",OFFSET(Zdroj!BV$16,A4388-1,0))</f>
        <v/>
      </c>
      <c r="F4393" s="450"/>
      <c r="G4393" s="451"/>
    </row>
    <row r="4394" spans="1:7" x14ac:dyDescent="0.25">
      <c r="B4394" s="449"/>
      <c r="C4394" s="83" t="str">
        <f ca="1">IF(OFFSET(Zdroj!AO$16,A4388-1,0)=0,"",CONCATENATE("B",$A$2," - ",Zdroj!$AO$15))</f>
        <v/>
      </c>
      <c r="D4394" s="81" t="str">
        <f ca="1">IF(C4394="","",CONCATENATE(OFFSET(Zdroj!AO$16,A4388-1,0)))</f>
        <v/>
      </c>
      <c r="E4394" s="35" t="str">
        <f ca="1">IF(C4394="","",OFFSET(Zdroj!AP$16,A4388-1,0))</f>
        <v/>
      </c>
      <c r="F4394" s="450" t="str">
        <f t="shared" ref="F4394" ca="1" si="1026">IF(SUM(E4394:E4402)=0,"",SUM(E4394:E4402))</f>
        <v/>
      </c>
      <c r="G4394" s="451"/>
    </row>
    <row r="4395" spans="1:7" x14ac:dyDescent="0.25">
      <c r="B4395" s="449"/>
      <c r="C4395" s="83" t="str">
        <f ca="1">IF(OFFSET(Zdroj!AQ$16,A4388-1,0)=0,"",CONCATENATE("B",$A$2+1," - ",Zdroj!$AQ$15))</f>
        <v/>
      </c>
      <c r="D4395" s="81" t="str">
        <f ca="1">IF(C4395="","",CONCATENATE(OFFSET(Zdroj!AQ$16,A4388-1,0)))</f>
        <v/>
      </c>
      <c r="E4395" s="35" t="str">
        <f ca="1">IF(C4395="","",OFFSET(Zdroj!AR$16,A4388-1,0))</f>
        <v/>
      </c>
      <c r="F4395" s="450"/>
      <c r="G4395" s="451"/>
    </row>
    <row r="4396" spans="1:7" x14ac:dyDescent="0.25">
      <c r="B4396" s="449"/>
      <c r="C4396" s="83" t="str">
        <f ca="1">IF(OFFSET(Zdroj!AS$16,A4388-1,0)=0,"",CONCATENATE("B",$A$2+2," - ",Zdroj!$AS$15))</f>
        <v/>
      </c>
      <c r="D4396" s="81" t="str">
        <f ca="1">IF(C4396="","",CONCATENATE(OFFSET(Zdroj!AS$16,A4388-1,0)))</f>
        <v/>
      </c>
      <c r="E4396" s="35" t="str">
        <f ca="1">IF(C4396="","",OFFSET(Zdroj!AT$16,A4388-1,0))</f>
        <v/>
      </c>
      <c r="F4396" s="450"/>
      <c r="G4396" s="451"/>
    </row>
    <row r="4397" spans="1:7" x14ac:dyDescent="0.25">
      <c r="B4397" s="449"/>
      <c r="C4397" s="83" t="str">
        <f ca="1">IF(OFFSET(Zdroj!AU$16,A4388-1,0)=0,"",CONCATENATE("B",$A$2+3," - ",Zdroj!$AU$15))</f>
        <v/>
      </c>
      <c r="D4397" s="81" t="str">
        <f ca="1">IF(C4397="","",CONCATENATE(OFFSET(Zdroj!AU$16,A4388-1,0)))</f>
        <v/>
      </c>
      <c r="E4397" s="35" t="str">
        <f ca="1">IF(C4397="","",OFFSET(Zdroj!AV$16,A4388-1,0))</f>
        <v/>
      </c>
      <c r="F4397" s="450"/>
      <c r="G4397" s="451"/>
    </row>
    <row r="4398" spans="1:7" x14ac:dyDescent="0.25">
      <c r="B4398" s="449"/>
      <c r="C4398" s="83" t="str">
        <f ca="1">IF(OFFSET(Zdroj!AW$16,A4388-1,0)=0,"",CONCATENATE("B",$A$2+4," - ",Zdroj!$AW$15))</f>
        <v/>
      </c>
      <c r="D4398" s="81" t="str">
        <f ca="1">IF(C4398="","",CONCATENATE(OFFSET(Zdroj!AW$16,A4388-1,0)))</f>
        <v/>
      </c>
      <c r="E4398" s="35" t="str">
        <f ca="1">IF(C4398="","",OFFSET(Zdroj!AX$16,A4388-1,0))</f>
        <v/>
      </c>
      <c r="F4398" s="450"/>
      <c r="G4398" s="451"/>
    </row>
    <row r="4399" spans="1:7" x14ac:dyDescent="0.25">
      <c r="B4399" s="449"/>
      <c r="C4399" s="83" t="str">
        <f ca="1">IF(OFFSET(Zdroj!AY$16,A4388-1,0)=0,"",CONCATENATE("B",$A$2+5," - ",Zdroj!$AY$15))</f>
        <v/>
      </c>
      <c r="D4399" s="81" t="str">
        <f ca="1">IF(C4399="","",CONCATENATE(OFFSET(Zdroj!AY$16,A4388-1,0)))</f>
        <v/>
      </c>
      <c r="E4399" s="35" t="str">
        <f ca="1">IF(C4399="","",OFFSET(Zdroj!AZ$16,A4388-1,0))</f>
        <v/>
      </c>
      <c r="F4399" s="450"/>
      <c r="G4399" s="451"/>
    </row>
    <row r="4400" spans="1:7" x14ac:dyDescent="0.25">
      <c r="B4400" s="449"/>
      <c r="C4400" s="83" t="str">
        <f ca="1">IF(OFFSET(Zdroj!BA$16,A4388-1,0)=0,"",CONCATENATE("B",$A$2+6," - ",Zdroj!$BA$15))</f>
        <v/>
      </c>
      <c r="D4400" s="81" t="str">
        <f ca="1">IF(C4400="","",CONCATENATE(OFFSET(Zdroj!BA$16,A4388-1,0)))</f>
        <v/>
      </c>
      <c r="E4400" s="35" t="str">
        <f ca="1">IF(C4400="","",OFFSET(Zdroj!BB$16,A4388-1,0))</f>
        <v/>
      </c>
      <c r="F4400" s="450"/>
      <c r="G4400" s="451"/>
    </row>
    <row r="4401" spans="1:7" x14ac:dyDescent="0.25">
      <c r="B4401" s="449"/>
      <c r="C4401" s="83" t="str">
        <f ca="1">IF(OFFSET(Zdroj!BC$16,A4388-1,0)=0,"",CONCATENATE("B",$A$2+7," - ",Zdroj!$BC$15))</f>
        <v/>
      </c>
      <c r="D4401" s="81" t="str">
        <f ca="1">IF(C4401="","",CONCATENATE(OFFSET(Zdroj!BC$16,A4388-1,0)))</f>
        <v/>
      </c>
      <c r="E4401" s="35" t="str">
        <f ca="1">IF(C4401="","",OFFSET(Zdroj!BD$16,A4388-1,0))</f>
        <v/>
      </c>
      <c r="F4401" s="450"/>
      <c r="G4401" s="451"/>
    </row>
    <row r="4402" spans="1:7" x14ac:dyDescent="0.25">
      <c r="B4402" s="449"/>
      <c r="C4402" s="83" t="str">
        <f ca="1">IF(OFFSET(Zdroj!BE$16,A4388-1,0)=0,"",CONCATENATE("B",$A$2+8," - ",Zdroj!$BE$15))</f>
        <v/>
      </c>
      <c r="D4402" s="81" t="str">
        <f ca="1">IF(C4402="","",CONCATENATE(OFFSET(Zdroj!BE$16,A4388-1,0)))</f>
        <v/>
      </c>
      <c r="E4402" s="35" t="str">
        <f ca="1">IF(C4402="","",OFFSET(Zdroj!BF$16,A4388-1,0))</f>
        <v/>
      </c>
      <c r="F4402" s="450"/>
      <c r="G4402" s="451"/>
    </row>
    <row r="4403" spans="1:7" x14ac:dyDescent="0.25">
      <c r="B4403" s="449"/>
      <c r="C4403" s="83" t="str">
        <f ca="1">IF(OFFSET(Zdroj!BG$16,A4388-1,0)=0,"",CONCATENATE("C",$A$2," - ",Zdroj!$BG$15))</f>
        <v/>
      </c>
      <c r="D4403" s="81" t="str">
        <f ca="1">IF(C4403="","",CONCATENATE(OFFSET(Zdroj!BG$16,A4388-1,0)))</f>
        <v/>
      </c>
      <c r="E4403" s="35" t="str">
        <f ca="1">IF(C4403="","",OFFSET(Zdroj!BH$16,A4388-1,0))</f>
        <v/>
      </c>
      <c r="F4403" s="450" t="str">
        <f t="shared" ref="F4403" ca="1" si="1027">IF(SUM(E4403:E4404)=0,"",SUM(E4403:E4404))</f>
        <v/>
      </c>
      <c r="G4403" s="451"/>
    </row>
    <row r="4404" spans="1:7" x14ac:dyDescent="0.25">
      <c r="B4404" s="449"/>
      <c r="C4404" s="83" t="str">
        <f ca="1">IF(OFFSET(Zdroj!BI$16,A4388-1,0)=0,"",CONCATENATE("C",$A$2+1," - ",Zdroj!$BI$15))</f>
        <v/>
      </c>
      <c r="D4404" s="81" t="str">
        <f ca="1">IF(C4404="","",CONCATENATE(OFFSET(Zdroj!BI$16,A4388-1,0)))</f>
        <v/>
      </c>
      <c r="E4404" s="35" t="str">
        <f ca="1">IF(C4404="","",OFFSET(Zdroj!BJ$16,A4388-1,0))</f>
        <v/>
      </c>
      <c r="F4404" s="450"/>
      <c r="G4404" s="451"/>
    </row>
    <row r="4405" spans="1:7" x14ac:dyDescent="0.25">
      <c r="A4405">
        <f>SUM((ROW()+15)/17)</f>
        <v>260</v>
      </c>
      <c r="B4405" s="449" t="str">
        <f ca="1">IF(OFFSET(Zdroj!$B$16,A4405-1,0)&gt;0,CONCATENATE(A4405,"
","___ ","
",OFFSET(Zdroj!$B$16,A4405-1,0)),"")</f>
        <v/>
      </c>
      <c r="C4405" s="83" t="str">
        <f ca="1">IF(OFFSET(Zdroj!AI$16,A4405-1,0)=0,"",CONCATENATE("A",$A$2," - ",Zdroj!$AI$15))</f>
        <v/>
      </c>
      <c r="D4405" s="81" t="str">
        <f ca="1">IF(C4405="","",CONCATENATE(OFFSET(Zdroj!AI$16,A4405-1,0)," - ",OFFSET(Zdroj!BK$16,A4405-1,0)))</f>
        <v/>
      </c>
      <c r="E4405" s="35" t="str">
        <f ca="1">IF(C4405="","",OFFSET(Zdroj!BL$16,A4405-1,0))</f>
        <v/>
      </c>
      <c r="F4405" s="450" t="str">
        <f t="shared" ref="F4405" ca="1" si="1028">IF(SUM(E4405:E4410)=0,"",SUM(E4405:E4410))</f>
        <v/>
      </c>
      <c r="G4405" s="451" t="str">
        <f t="shared" ref="G4405" ca="1" si="1029">IF(SUM(E4405:E4421)=0,"",SUM(E4405:E4421))</f>
        <v/>
      </c>
    </row>
    <row r="4406" spans="1:7" x14ac:dyDescent="0.25">
      <c r="B4406" s="449"/>
      <c r="C4406" s="83" t="str">
        <f ca="1">IF(OFFSET(Zdroj!AJ$16,A4405-1,0)=0,"",CONCATENATE("A",$A$2+1," - ",Zdroj!$AJ$15))</f>
        <v/>
      </c>
      <c r="D4406" s="81" t="str">
        <f ca="1">IF(C4406="","",CONCATENATE(OFFSET(Zdroj!AJ$16,A4405-1,0)," - ",OFFSET(Zdroj!BM$16,A4405-1,0)))</f>
        <v/>
      </c>
      <c r="E4406" s="35" t="str">
        <f ca="1">IF(C4406="","",OFFSET(Zdroj!BN$16,A4405-1,0))</f>
        <v/>
      </c>
      <c r="F4406" s="450"/>
      <c r="G4406" s="451"/>
    </row>
    <row r="4407" spans="1:7" x14ac:dyDescent="0.25">
      <c r="B4407" s="449"/>
      <c r="C4407" s="83" t="str">
        <f ca="1">IF(OFFSET(Zdroj!AK$16,A4405-1,0)=0,"",CONCATENATE("A",$A$2+2," - ",Zdroj!$AK$15))</f>
        <v/>
      </c>
      <c r="D4407" s="81" t="str">
        <f ca="1">IF(C4407="","",CONCATENATE(OFFSET(Zdroj!AK$16,A4405-1,0)," - ",OFFSET(Zdroj!BO$16,A4405-1,0)))</f>
        <v/>
      </c>
      <c r="E4407" s="35" t="str">
        <f ca="1">IF(C4407="","",OFFSET(Zdroj!BP$16,A4405-1,0))</f>
        <v/>
      </c>
      <c r="F4407" s="450"/>
      <c r="G4407" s="451"/>
    </row>
    <row r="4408" spans="1:7" x14ac:dyDescent="0.25">
      <c r="B4408" s="449"/>
      <c r="C4408" s="83" t="str">
        <f ca="1">IF(OFFSET(Zdroj!AL$16,A4405-1,0)=0,"",CONCATENATE("A",$A$2+3," - ",Zdroj!$AL$15))</f>
        <v/>
      </c>
      <c r="D4408" s="81" t="str">
        <f ca="1">IF(C4408="","",CONCATENATE(OFFSET(Zdroj!AL$16,A4405-1,0)," - ",OFFSET(Zdroj!BQ$16,A4405-1,0)))</f>
        <v/>
      </c>
      <c r="E4408" s="35" t="str">
        <f ca="1">IF(C4408="","",OFFSET(Zdroj!BR$16,A4405-1,0))</f>
        <v/>
      </c>
      <c r="F4408" s="450"/>
      <c r="G4408" s="451"/>
    </row>
    <row r="4409" spans="1:7" x14ac:dyDescent="0.25">
      <c r="B4409" s="449"/>
      <c r="C4409" s="83" t="str">
        <f ca="1">IF(OFFSET(Zdroj!AM$16,A4405-1,0)=0,"",CONCATENATE("A",$A$2+4," - ",Zdroj!$AM$15))</f>
        <v/>
      </c>
      <c r="D4409" s="81" t="str">
        <f ca="1">IF(C4409="","",CONCATENATE(OFFSET(Zdroj!AM$16,A4405-1,0)," - ",OFFSET(Zdroj!BS$16,A4405-1,0)))</f>
        <v/>
      </c>
      <c r="E4409" s="35" t="str">
        <f ca="1">IF(C4409="","",OFFSET(Zdroj!BT$16,A4405-1,0))</f>
        <v/>
      </c>
      <c r="F4409" s="450"/>
      <c r="G4409" s="451"/>
    </row>
    <row r="4410" spans="1:7" x14ac:dyDescent="0.25">
      <c r="B4410" s="449"/>
      <c r="C4410" s="83" t="str">
        <f ca="1">IF(OFFSET(Zdroj!AN$16,A4405-1,0)=0,"",CONCATENATE("A",$A$2+5," - ",Zdroj!$AN$15))</f>
        <v/>
      </c>
      <c r="D4410" s="81" t="str">
        <f ca="1">IF(C4410="","",CONCATENATE(OFFSET(Zdroj!AN$16,A4405-1,0)," - ",OFFSET(Zdroj!BU$16,A4405-1,0)))</f>
        <v/>
      </c>
      <c r="E4410" s="35" t="str">
        <f ca="1">IF(C4410="","",OFFSET(Zdroj!BV$16,A4405-1,0))</f>
        <v/>
      </c>
      <c r="F4410" s="450"/>
      <c r="G4410" s="451"/>
    </row>
    <row r="4411" spans="1:7" x14ac:dyDescent="0.25">
      <c r="B4411" s="449"/>
      <c r="C4411" s="83" t="str">
        <f ca="1">IF(OFFSET(Zdroj!AO$16,A4405-1,0)=0,"",CONCATENATE("B",$A$2," - ",Zdroj!$AO$15))</f>
        <v/>
      </c>
      <c r="D4411" s="81" t="str">
        <f ca="1">IF(C4411="","",CONCATENATE(OFFSET(Zdroj!AO$16,A4405-1,0)))</f>
        <v/>
      </c>
      <c r="E4411" s="35" t="str">
        <f ca="1">IF(C4411="","",OFFSET(Zdroj!AP$16,A4405-1,0))</f>
        <v/>
      </c>
      <c r="F4411" s="450" t="str">
        <f t="shared" ref="F4411" ca="1" si="1030">IF(SUM(E4411:E4419)=0,"",SUM(E4411:E4419))</f>
        <v/>
      </c>
      <c r="G4411" s="451"/>
    </row>
    <row r="4412" spans="1:7" x14ac:dyDescent="0.25">
      <c r="B4412" s="449"/>
      <c r="C4412" s="83" t="str">
        <f ca="1">IF(OFFSET(Zdroj!AQ$16,A4405-1,0)=0,"",CONCATENATE("B",$A$2+1," - ",Zdroj!$AQ$15))</f>
        <v/>
      </c>
      <c r="D4412" s="81" t="str">
        <f ca="1">IF(C4412="","",CONCATENATE(OFFSET(Zdroj!AQ$16,A4405-1,0)))</f>
        <v/>
      </c>
      <c r="E4412" s="35" t="str">
        <f ca="1">IF(C4412="","",OFFSET(Zdroj!AR$16,A4405-1,0))</f>
        <v/>
      </c>
      <c r="F4412" s="450"/>
      <c r="G4412" s="451"/>
    </row>
    <row r="4413" spans="1:7" x14ac:dyDescent="0.25">
      <c r="B4413" s="449"/>
      <c r="C4413" s="83" t="str">
        <f ca="1">IF(OFFSET(Zdroj!AS$16,A4405-1,0)=0,"",CONCATENATE("B",$A$2+2," - ",Zdroj!$AS$15))</f>
        <v/>
      </c>
      <c r="D4413" s="81" t="str">
        <f ca="1">IF(C4413="","",CONCATENATE(OFFSET(Zdroj!AS$16,A4405-1,0)))</f>
        <v/>
      </c>
      <c r="E4413" s="35" t="str">
        <f ca="1">IF(C4413="","",OFFSET(Zdroj!AT$16,A4405-1,0))</f>
        <v/>
      </c>
      <c r="F4413" s="450"/>
      <c r="G4413" s="451"/>
    </row>
    <row r="4414" spans="1:7" x14ac:dyDescent="0.25">
      <c r="B4414" s="449"/>
      <c r="C4414" s="83" t="str">
        <f ca="1">IF(OFFSET(Zdroj!AU$16,A4405-1,0)=0,"",CONCATENATE("B",$A$2+3," - ",Zdroj!$AU$15))</f>
        <v/>
      </c>
      <c r="D4414" s="81" t="str">
        <f ca="1">IF(C4414="","",CONCATENATE(OFFSET(Zdroj!AU$16,A4405-1,0)))</f>
        <v/>
      </c>
      <c r="E4414" s="35" t="str">
        <f ca="1">IF(C4414="","",OFFSET(Zdroj!AV$16,A4405-1,0))</f>
        <v/>
      </c>
      <c r="F4414" s="450"/>
      <c r="G4414" s="451"/>
    </row>
    <row r="4415" spans="1:7" x14ac:dyDescent="0.25">
      <c r="B4415" s="449"/>
      <c r="C4415" s="83" t="str">
        <f ca="1">IF(OFFSET(Zdroj!AW$16,A4405-1,0)=0,"",CONCATENATE("B",$A$2+4," - ",Zdroj!$AW$15))</f>
        <v/>
      </c>
      <c r="D4415" s="81" t="str">
        <f ca="1">IF(C4415="","",CONCATENATE(OFFSET(Zdroj!AW$16,A4405-1,0)))</f>
        <v/>
      </c>
      <c r="E4415" s="35" t="str">
        <f ca="1">IF(C4415="","",OFFSET(Zdroj!AX$16,A4405-1,0))</f>
        <v/>
      </c>
      <c r="F4415" s="450"/>
      <c r="G4415" s="451"/>
    </row>
    <row r="4416" spans="1:7" x14ac:dyDescent="0.25">
      <c r="B4416" s="449"/>
      <c r="C4416" s="83" t="str">
        <f ca="1">IF(OFFSET(Zdroj!AY$16,A4405-1,0)=0,"",CONCATENATE("B",$A$2+5," - ",Zdroj!$AY$15))</f>
        <v/>
      </c>
      <c r="D4416" s="81" t="str">
        <f ca="1">IF(C4416="","",CONCATENATE(OFFSET(Zdroj!AY$16,A4405-1,0)))</f>
        <v/>
      </c>
      <c r="E4416" s="35" t="str">
        <f ca="1">IF(C4416="","",OFFSET(Zdroj!AZ$16,A4405-1,0))</f>
        <v/>
      </c>
      <c r="F4416" s="450"/>
      <c r="G4416" s="451"/>
    </row>
    <row r="4417" spans="1:7" x14ac:dyDescent="0.25">
      <c r="B4417" s="449"/>
      <c r="C4417" s="83" t="str">
        <f ca="1">IF(OFFSET(Zdroj!BA$16,A4405-1,0)=0,"",CONCATENATE("B",$A$2+6," - ",Zdroj!$BA$15))</f>
        <v/>
      </c>
      <c r="D4417" s="81" t="str">
        <f ca="1">IF(C4417="","",CONCATENATE(OFFSET(Zdroj!BA$16,A4405-1,0)))</f>
        <v/>
      </c>
      <c r="E4417" s="35" t="str">
        <f ca="1">IF(C4417="","",OFFSET(Zdroj!BB$16,A4405-1,0))</f>
        <v/>
      </c>
      <c r="F4417" s="450"/>
      <c r="G4417" s="451"/>
    </row>
    <row r="4418" spans="1:7" x14ac:dyDescent="0.25">
      <c r="B4418" s="449"/>
      <c r="C4418" s="83" t="str">
        <f ca="1">IF(OFFSET(Zdroj!BC$16,A4405-1,0)=0,"",CONCATENATE("B",$A$2+7," - ",Zdroj!$BC$15))</f>
        <v/>
      </c>
      <c r="D4418" s="81" t="str">
        <f ca="1">IF(C4418="","",CONCATENATE(OFFSET(Zdroj!BC$16,A4405-1,0)))</f>
        <v/>
      </c>
      <c r="E4418" s="35" t="str">
        <f ca="1">IF(C4418="","",OFFSET(Zdroj!BD$16,A4405-1,0))</f>
        <v/>
      </c>
      <c r="F4418" s="450"/>
      <c r="G4418" s="451"/>
    </row>
    <row r="4419" spans="1:7" x14ac:dyDescent="0.25">
      <c r="B4419" s="449"/>
      <c r="C4419" s="83" t="str">
        <f ca="1">IF(OFFSET(Zdroj!BE$16,A4405-1,0)=0,"",CONCATENATE("B",$A$2+8," - ",Zdroj!$BE$15))</f>
        <v/>
      </c>
      <c r="D4419" s="81" t="str">
        <f ca="1">IF(C4419="","",CONCATENATE(OFFSET(Zdroj!BE$16,A4405-1,0)))</f>
        <v/>
      </c>
      <c r="E4419" s="35" t="str">
        <f ca="1">IF(C4419="","",OFFSET(Zdroj!BF$16,A4405-1,0))</f>
        <v/>
      </c>
      <c r="F4419" s="450"/>
      <c r="G4419" s="451"/>
    </row>
    <row r="4420" spans="1:7" x14ac:dyDescent="0.25">
      <c r="B4420" s="449"/>
      <c r="C4420" s="83" t="str">
        <f ca="1">IF(OFFSET(Zdroj!BG$16,A4405-1,0)=0,"",CONCATENATE("C",$A$2," - ",Zdroj!$BG$15))</f>
        <v/>
      </c>
      <c r="D4420" s="81" t="str">
        <f ca="1">IF(C4420="","",CONCATENATE(OFFSET(Zdroj!BG$16,A4405-1,0)))</f>
        <v/>
      </c>
      <c r="E4420" s="35" t="str">
        <f ca="1">IF(C4420="","",OFFSET(Zdroj!BH$16,A4405-1,0))</f>
        <v/>
      </c>
      <c r="F4420" s="450" t="str">
        <f t="shared" ref="F4420" ca="1" si="1031">IF(SUM(E4420:E4421)=0,"",SUM(E4420:E4421))</f>
        <v/>
      </c>
      <c r="G4420" s="451"/>
    </row>
    <row r="4421" spans="1:7" x14ac:dyDescent="0.25">
      <c r="B4421" s="449"/>
      <c r="C4421" s="83" t="str">
        <f ca="1">IF(OFFSET(Zdroj!BI$16,A4405-1,0)=0,"",CONCATENATE("C",$A$2+1," - ",Zdroj!$BI$15))</f>
        <v/>
      </c>
      <c r="D4421" s="81" t="str">
        <f ca="1">IF(C4421="","",CONCATENATE(OFFSET(Zdroj!BI$16,A4405-1,0)))</f>
        <v/>
      </c>
      <c r="E4421" s="35" t="str">
        <f ca="1">IF(C4421="","",OFFSET(Zdroj!BJ$16,A4405-1,0))</f>
        <v/>
      </c>
      <c r="F4421" s="450"/>
      <c r="G4421" s="451"/>
    </row>
    <row r="4422" spans="1:7" x14ac:dyDescent="0.25">
      <c r="A4422">
        <f>SUM((ROW()+15)/17)</f>
        <v>261</v>
      </c>
      <c r="B4422" s="449" t="str">
        <f ca="1">IF(OFFSET(Zdroj!$B$16,A4422-1,0)&gt;0,CONCATENATE(A4422,"
","___ ","
",OFFSET(Zdroj!$B$16,A4422-1,0)),"")</f>
        <v/>
      </c>
      <c r="C4422" s="83" t="str">
        <f ca="1">IF(OFFSET(Zdroj!AI$16,A4422-1,0)=0,"",CONCATENATE("A",$A$2," - ",Zdroj!$AI$15))</f>
        <v/>
      </c>
      <c r="D4422" s="81" t="str">
        <f ca="1">IF(C4422="","",CONCATENATE(OFFSET(Zdroj!AI$16,A4422-1,0)," - ",OFFSET(Zdroj!BK$16,A4422-1,0)))</f>
        <v/>
      </c>
      <c r="E4422" s="35" t="str">
        <f ca="1">IF(C4422="","",OFFSET(Zdroj!BL$16,A4422-1,0))</f>
        <v/>
      </c>
      <c r="F4422" s="450" t="str">
        <f t="shared" ref="F4422" ca="1" si="1032">IF(SUM(E4422:E4427)=0,"",SUM(E4422:E4427))</f>
        <v/>
      </c>
      <c r="G4422" s="451" t="str">
        <f t="shared" ref="G4422" ca="1" si="1033">IF(SUM(E4422:E4438)=0,"",SUM(E4422:E4438))</f>
        <v/>
      </c>
    </row>
    <row r="4423" spans="1:7" x14ac:dyDescent="0.25">
      <c r="B4423" s="449"/>
      <c r="C4423" s="83" t="str">
        <f ca="1">IF(OFFSET(Zdroj!AJ$16,A4422-1,0)=0,"",CONCATENATE("A",$A$2+1," - ",Zdroj!$AJ$15))</f>
        <v/>
      </c>
      <c r="D4423" s="81" t="str">
        <f ca="1">IF(C4423="","",CONCATENATE(OFFSET(Zdroj!AJ$16,A4422-1,0)," - ",OFFSET(Zdroj!BM$16,A4422-1,0)))</f>
        <v/>
      </c>
      <c r="E4423" s="35" t="str">
        <f ca="1">IF(C4423="","",OFFSET(Zdroj!BN$16,A4422-1,0))</f>
        <v/>
      </c>
      <c r="F4423" s="450"/>
      <c r="G4423" s="451"/>
    </row>
    <row r="4424" spans="1:7" x14ac:dyDescent="0.25">
      <c r="B4424" s="449"/>
      <c r="C4424" s="83" t="str">
        <f ca="1">IF(OFFSET(Zdroj!AK$16,A4422-1,0)=0,"",CONCATENATE("A",$A$2+2," - ",Zdroj!$AK$15))</f>
        <v/>
      </c>
      <c r="D4424" s="81" t="str">
        <f ca="1">IF(C4424="","",CONCATENATE(OFFSET(Zdroj!AK$16,A4422-1,0)," - ",OFFSET(Zdroj!BO$16,A4422-1,0)))</f>
        <v/>
      </c>
      <c r="E4424" s="35" t="str">
        <f ca="1">IF(C4424="","",OFFSET(Zdroj!BP$16,A4422-1,0))</f>
        <v/>
      </c>
      <c r="F4424" s="450"/>
      <c r="G4424" s="451"/>
    </row>
    <row r="4425" spans="1:7" x14ac:dyDescent="0.25">
      <c r="B4425" s="449"/>
      <c r="C4425" s="83" t="str">
        <f ca="1">IF(OFFSET(Zdroj!AL$16,A4422-1,0)=0,"",CONCATENATE("A",$A$2+3," - ",Zdroj!$AL$15))</f>
        <v/>
      </c>
      <c r="D4425" s="81" t="str">
        <f ca="1">IF(C4425="","",CONCATENATE(OFFSET(Zdroj!AL$16,A4422-1,0)," - ",OFFSET(Zdroj!BQ$16,A4422-1,0)))</f>
        <v/>
      </c>
      <c r="E4425" s="35" t="str">
        <f ca="1">IF(C4425="","",OFFSET(Zdroj!BR$16,A4422-1,0))</f>
        <v/>
      </c>
      <c r="F4425" s="450"/>
      <c r="G4425" s="451"/>
    </row>
    <row r="4426" spans="1:7" x14ac:dyDescent="0.25">
      <c r="B4426" s="449"/>
      <c r="C4426" s="83" t="str">
        <f ca="1">IF(OFFSET(Zdroj!AM$16,A4422-1,0)=0,"",CONCATENATE("A",$A$2+4," - ",Zdroj!$AM$15))</f>
        <v/>
      </c>
      <c r="D4426" s="81" t="str">
        <f ca="1">IF(C4426="","",CONCATENATE(OFFSET(Zdroj!AM$16,A4422-1,0)," - ",OFFSET(Zdroj!BS$16,A4422-1,0)))</f>
        <v/>
      </c>
      <c r="E4426" s="35" t="str">
        <f ca="1">IF(C4426="","",OFFSET(Zdroj!BT$16,A4422-1,0))</f>
        <v/>
      </c>
      <c r="F4426" s="450"/>
      <c r="G4426" s="451"/>
    </row>
    <row r="4427" spans="1:7" x14ac:dyDescent="0.25">
      <c r="B4427" s="449"/>
      <c r="C4427" s="83" t="str">
        <f ca="1">IF(OFFSET(Zdroj!AN$16,A4422-1,0)=0,"",CONCATENATE("A",$A$2+5," - ",Zdroj!$AN$15))</f>
        <v/>
      </c>
      <c r="D4427" s="81" t="str">
        <f ca="1">IF(C4427="","",CONCATENATE(OFFSET(Zdroj!AN$16,A4422-1,0)," - ",OFFSET(Zdroj!BU$16,A4422-1,0)))</f>
        <v/>
      </c>
      <c r="E4427" s="35" t="str">
        <f ca="1">IF(C4427="","",OFFSET(Zdroj!BV$16,A4422-1,0))</f>
        <v/>
      </c>
      <c r="F4427" s="450"/>
      <c r="G4427" s="451"/>
    </row>
    <row r="4428" spans="1:7" x14ac:dyDescent="0.25">
      <c r="B4428" s="449"/>
      <c r="C4428" s="83" t="str">
        <f ca="1">IF(OFFSET(Zdroj!AO$16,A4422-1,0)=0,"",CONCATENATE("B",$A$2," - ",Zdroj!$AO$15))</f>
        <v/>
      </c>
      <c r="D4428" s="81" t="str">
        <f ca="1">IF(C4428="","",CONCATENATE(OFFSET(Zdroj!AO$16,A4422-1,0)))</f>
        <v/>
      </c>
      <c r="E4428" s="35" t="str">
        <f ca="1">IF(C4428="","",OFFSET(Zdroj!AP$16,A4422-1,0))</f>
        <v/>
      </c>
      <c r="F4428" s="450" t="str">
        <f t="shared" ref="F4428" ca="1" si="1034">IF(SUM(E4428:E4436)=0,"",SUM(E4428:E4436))</f>
        <v/>
      </c>
      <c r="G4428" s="451"/>
    </row>
    <row r="4429" spans="1:7" x14ac:dyDescent="0.25">
      <c r="B4429" s="449"/>
      <c r="C4429" s="83" t="str">
        <f ca="1">IF(OFFSET(Zdroj!AQ$16,A4422-1,0)=0,"",CONCATENATE("B",$A$2+1," - ",Zdroj!$AQ$15))</f>
        <v/>
      </c>
      <c r="D4429" s="81" t="str">
        <f ca="1">IF(C4429="","",CONCATENATE(OFFSET(Zdroj!AQ$16,A4422-1,0)))</f>
        <v/>
      </c>
      <c r="E4429" s="35" t="str">
        <f ca="1">IF(C4429="","",OFFSET(Zdroj!AR$16,A4422-1,0))</f>
        <v/>
      </c>
      <c r="F4429" s="450"/>
      <c r="G4429" s="451"/>
    </row>
    <row r="4430" spans="1:7" x14ac:dyDescent="0.25">
      <c r="B4430" s="449"/>
      <c r="C4430" s="83" t="str">
        <f ca="1">IF(OFFSET(Zdroj!AS$16,A4422-1,0)=0,"",CONCATENATE("B",$A$2+2," - ",Zdroj!$AS$15))</f>
        <v/>
      </c>
      <c r="D4430" s="81" t="str">
        <f ca="1">IF(C4430="","",CONCATENATE(OFFSET(Zdroj!AS$16,A4422-1,0)))</f>
        <v/>
      </c>
      <c r="E4430" s="35" t="str">
        <f ca="1">IF(C4430="","",OFFSET(Zdroj!AT$16,A4422-1,0))</f>
        <v/>
      </c>
      <c r="F4430" s="450"/>
      <c r="G4430" s="451"/>
    </row>
    <row r="4431" spans="1:7" x14ac:dyDescent="0.25">
      <c r="B4431" s="449"/>
      <c r="C4431" s="83" t="str">
        <f ca="1">IF(OFFSET(Zdroj!AU$16,A4422-1,0)=0,"",CONCATENATE("B",$A$2+3," - ",Zdroj!$AU$15))</f>
        <v/>
      </c>
      <c r="D4431" s="81" t="str">
        <f ca="1">IF(C4431="","",CONCATENATE(OFFSET(Zdroj!AU$16,A4422-1,0)))</f>
        <v/>
      </c>
      <c r="E4431" s="35" t="str">
        <f ca="1">IF(C4431="","",OFFSET(Zdroj!AV$16,A4422-1,0))</f>
        <v/>
      </c>
      <c r="F4431" s="450"/>
      <c r="G4431" s="451"/>
    </row>
    <row r="4432" spans="1:7" x14ac:dyDescent="0.25">
      <c r="B4432" s="449"/>
      <c r="C4432" s="83" t="str">
        <f ca="1">IF(OFFSET(Zdroj!AW$16,A4422-1,0)=0,"",CONCATENATE("B",$A$2+4," - ",Zdroj!$AW$15))</f>
        <v/>
      </c>
      <c r="D4432" s="81" t="str">
        <f ca="1">IF(C4432="","",CONCATENATE(OFFSET(Zdroj!AW$16,A4422-1,0)))</f>
        <v/>
      </c>
      <c r="E4432" s="35" t="str">
        <f ca="1">IF(C4432="","",OFFSET(Zdroj!AX$16,A4422-1,0))</f>
        <v/>
      </c>
      <c r="F4432" s="450"/>
      <c r="G4432" s="451"/>
    </row>
    <row r="4433" spans="1:7" x14ac:dyDescent="0.25">
      <c r="B4433" s="449"/>
      <c r="C4433" s="83" t="str">
        <f ca="1">IF(OFFSET(Zdroj!AY$16,A4422-1,0)=0,"",CONCATENATE("B",$A$2+5," - ",Zdroj!$AY$15))</f>
        <v/>
      </c>
      <c r="D4433" s="81" t="str">
        <f ca="1">IF(C4433="","",CONCATENATE(OFFSET(Zdroj!AY$16,A4422-1,0)))</f>
        <v/>
      </c>
      <c r="E4433" s="35" t="str">
        <f ca="1">IF(C4433="","",OFFSET(Zdroj!AZ$16,A4422-1,0))</f>
        <v/>
      </c>
      <c r="F4433" s="450"/>
      <c r="G4433" s="451"/>
    </row>
    <row r="4434" spans="1:7" x14ac:dyDescent="0.25">
      <c r="B4434" s="449"/>
      <c r="C4434" s="83" t="str">
        <f ca="1">IF(OFFSET(Zdroj!BA$16,A4422-1,0)=0,"",CONCATENATE("B",$A$2+6," - ",Zdroj!$BA$15))</f>
        <v/>
      </c>
      <c r="D4434" s="81" t="str">
        <f ca="1">IF(C4434="","",CONCATENATE(OFFSET(Zdroj!BA$16,A4422-1,0)))</f>
        <v/>
      </c>
      <c r="E4434" s="35" t="str">
        <f ca="1">IF(C4434="","",OFFSET(Zdroj!BB$16,A4422-1,0))</f>
        <v/>
      </c>
      <c r="F4434" s="450"/>
      <c r="G4434" s="451"/>
    </row>
    <row r="4435" spans="1:7" x14ac:dyDescent="0.25">
      <c r="B4435" s="449"/>
      <c r="C4435" s="83" t="str">
        <f ca="1">IF(OFFSET(Zdroj!BC$16,A4422-1,0)=0,"",CONCATENATE("B",$A$2+7," - ",Zdroj!$BC$15))</f>
        <v/>
      </c>
      <c r="D4435" s="81" t="str">
        <f ca="1">IF(C4435="","",CONCATENATE(OFFSET(Zdroj!BC$16,A4422-1,0)))</f>
        <v/>
      </c>
      <c r="E4435" s="35" t="str">
        <f ca="1">IF(C4435="","",OFFSET(Zdroj!BD$16,A4422-1,0))</f>
        <v/>
      </c>
      <c r="F4435" s="450"/>
      <c r="G4435" s="451"/>
    </row>
    <row r="4436" spans="1:7" x14ac:dyDescent="0.25">
      <c r="B4436" s="449"/>
      <c r="C4436" s="83" t="str">
        <f ca="1">IF(OFFSET(Zdroj!BE$16,A4422-1,0)=0,"",CONCATENATE("B",$A$2+8," - ",Zdroj!$BE$15))</f>
        <v/>
      </c>
      <c r="D4436" s="81" t="str">
        <f ca="1">IF(C4436="","",CONCATENATE(OFFSET(Zdroj!BE$16,A4422-1,0)))</f>
        <v/>
      </c>
      <c r="E4436" s="35" t="str">
        <f ca="1">IF(C4436="","",OFFSET(Zdroj!BF$16,A4422-1,0))</f>
        <v/>
      </c>
      <c r="F4436" s="450"/>
      <c r="G4436" s="451"/>
    </row>
    <row r="4437" spans="1:7" x14ac:dyDescent="0.25">
      <c r="B4437" s="449"/>
      <c r="C4437" s="83" t="str">
        <f ca="1">IF(OFFSET(Zdroj!BG$16,A4422-1,0)=0,"",CONCATENATE("C",$A$2," - ",Zdroj!$BG$15))</f>
        <v/>
      </c>
      <c r="D4437" s="81" t="str">
        <f ca="1">IF(C4437="","",CONCATENATE(OFFSET(Zdroj!BG$16,A4422-1,0)))</f>
        <v/>
      </c>
      <c r="E4437" s="35" t="str">
        <f ca="1">IF(C4437="","",OFFSET(Zdroj!BH$16,A4422-1,0))</f>
        <v/>
      </c>
      <c r="F4437" s="450" t="str">
        <f t="shared" ref="F4437" ca="1" si="1035">IF(SUM(E4437:E4438)=0,"",SUM(E4437:E4438))</f>
        <v/>
      </c>
      <c r="G4437" s="451"/>
    </row>
    <row r="4438" spans="1:7" x14ac:dyDescent="0.25">
      <c r="B4438" s="449"/>
      <c r="C4438" s="83" t="str">
        <f ca="1">IF(OFFSET(Zdroj!BI$16,A4422-1,0)=0,"",CONCATENATE("C",$A$2+1," - ",Zdroj!$BI$15))</f>
        <v/>
      </c>
      <c r="D4438" s="81" t="str">
        <f ca="1">IF(C4438="","",CONCATENATE(OFFSET(Zdroj!BI$16,A4422-1,0)))</f>
        <v/>
      </c>
      <c r="E4438" s="35" t="str">
        <f ca="1">IF(C4438="","",OFFSET(Zdroj!BJ$16,A4422-1,0))</f>
        <v/>
      </c>
      <c r="F4438" s="450"/>
      <c r="G4438" s="451"/>
    </row>
    <row r="4439" spans="1:7" x14ac:dyDescent="0.25">
      <c r="A4439">
        <f>SUM((ROW()+15)/17)</f>
        <v>262</v>
      </c>
      <c r="B4439" s="449" t="str">
        <f ca="1">IF(OFFSET(Zdroj!$B$16,A4439-1,0)&gt;0,CONCATENATE(A4439,"
","___ ","
",OFFSET(Zdroj!$B$16,A4439-1,0)),"")</f>
        <v/>
      </c>
      <c r="C4439" s="83" t="str">
        <f ca="1">IF(OFFSET(Zdroj!AI$16,A4439-1,0)=0,"",CONCATENATE("A",$A$2," - ",Zdroj!$AI$15))</f>
        <v/>
      </c>
      <c r="D4439" s="81" t="str">
        <f ca="1">IF(C4439="","",CONCATENATE(OFFSET(Zdroj!AI$16,A4439-1,0)," - ",OFFSET(Zdroj!BK$16,A4439-1,0)))</f>
        <v/>
      </c>
      <c r="E4439" s="35" t="str">
        <f ca="1">IF(C4439="","",OFFSET(Zdroj!BL$16,A4439-1,0))</f>
        <v/>
      </c>
      <c r="F4439" s="450" t="str">
        <f t="shared" ref="F4439" ca="1" si="1036">IF(SUM(E4439:E4444)=0,"",SUM(E4439:E4444))</f>
        <v/>
      </c>
      <c r="G4439" s="451" t="str">
        <f t="shared" ref="G4439" ca="1" si="1037">IF(SUM(E4439:E4455)=0,"",SUM(E4439:E4455))</f>
        <v/>
      </c>
    </row>
    <row r="4440" spans="1:7" x14ac:dyDescent="0.25">
      <c r="B4440" s="449"/>
      <c r="C4440" s="83" t="str">
        <f ca="1">IF(OFFSET(Zdroj!AJ$16,A4439-1,0)=0,"",CONCATENATE("A",$A$2+1," - ",Zdroj!$AJ$15))</f>
        <v/>
      </c>
      <c r="D4440" s="81" t="str">
        <f ca="1">IF(C4440="","",CONCATENATE(OFFSET(Zdroj!AJ$16,A4439-1,0)," - ",OFFSET(Zdroj!BM$16,A4439-1,0)))</f>
        <v/>
      </c>
      <c r="E4440" s="35" t="str">
        <f ca="1">IF(C4440="","",OFFSET(Zdroj!BN$16,A4439-1,0))</f>
        <v/>
      </c>
      <c r="F4440" s="450"/>
      <c r="G4440" s="451"/>
    </row>
    <row r="4441" spans="1:7" x14ac:dyDescent="0.25">
      <c r="B4441" s="449"/>
      <c r="C4441" s="83" t="str">
        <f ca="1">IF(OFFSET(Zdroj!AK$16,A4439-1,0)=0,"",CONCATENATE("A",$A$2+2," - ",Zdroj!$AK$15))</f>
        <v/>
      </c>
      <c r="D4441" s="81" t="str">
        <f ca="1">IF(C4441="","",CONCATENATE(OFFSET(Zdroj!AK$16,A4439-1,0)," - ",OFFSET(Zdroj!BO$16,A4439-1,0)))</f>
        <v/>
      </c>
      <c r="E4441" s="35" t="str">
        <f ca="1">IF(C4441="","",OFFSET(Zdroj!BP$16,A4439-1,0))</f>
        <v/>
      </c>
      <c r="F4441" s="450"/>
      <c r="G4441" s="451"/>
    </row>
    <row r="4442" spans="1:7" x14ac:dyDescent="0.25">
      <c r="B4442" s="449"/>
      <c r="C4442" s="83" t="str">
        <f ca="1">IF(OFFSET(Zdroj!AL$16,A4439-1,0)=0,"",CONCATENATE("A",$A$2+3," - ",Zdroj!$AL$15))</f>
        <v/>
      </c>
      <c r="D4442" s="81" t="str">
        <f ca="1">IF(C4442="","",CONCATENATE(OFFSET(Zdroj!AL$16,A4439-1,0)," - ",OFFSET(Zdroj!BQ$16,A4439-1,0)))</f>
        <v/>
      </c>
      <c r="E4442" s="35" t="str">
        <f ca="1">IF(C4442="","",OFFSET(Zdroj!BR$16,A4439-1,0))</f>
        <v/>
      </c>
      <c r="F4442" s="450"/>
      <c r="G4442" s="451"/>
    </row>
    <row r="4443" spans="1:7" x14ac:dyDescent="0.25">
      <c r="B4443" s="449"/>
      <c r="C4443" s="83" t="str">
        <f ca="1">IF(OFFSET(Zdroj!AM$16,A4439-1,0)=0,"",CONCATENATE("A",$A$2+4," - ",Zdroj!$AM$15))</f>
        <v/>
      </c>
      <c r="D4443" s="81" t="str">
        <f ca="1">IF(C4443="","",CONCATENATE(OFFSET(Zdroj!AM$16,A4439-1,0)," - ",OFFSET(Zdroj!BS$16,A4439-1,0)))</f>
        <v/>
      </c>
      <c r="E4443" s="35" t="str">
        <f ca="1">IF(C4443="","",OFFSET(Zdroj!BT$16,A4439-1,0))</f>
        <v/>
      </c>
      <c r="F4443" s="450"/>
      <c r="G4443" s="451"/>
    </row>
    <row r="4444" spans="1:7" x14ac:dyDescent="0.25">
      <c r="B4444" s="449"/>
      <c r="C4444" s="83" t="str">
        <f ca="1">IF(OFFSET(Zdroj!AN$16,A4439-1,0)=0,"",CONCATENATE("A",$A$2+5," - ",Zdroj!$AN$15))</f>
        <v/>
      </c>
      <c r="D4444" s="81" t="str">
        <f ca="1">IF(C4444="","",CONCATENATE(OFFSET(Zdroj!AN$16,A4439-1,0)," - ",OFFSET(Zdroj!BU$16,A4439-1,0)))</f>
        <v/>
      </c>
      <c r="E4444" s="35" t="str">
        <f ca="1">IF(C4444="","",OFFSET(Zdroj!BV$16,A4439-1,0))</f>
        <v/>
      </c>
      <c r="F4444" s="450"/>
      <c r="G4444" s="451"/>
    </row>
    <row r="4445" spans="1:7" x14ac:dyDescent="0.25">
      <c r="B4445" s="449"/>
      <c r="C4445" s="83" t="str">
        <f ca="1">IF(OFFSET(Zdroj!AO$16,A4439-1,0)=0,"",CONCATENATE("B",$A$2," - ",Zdroj!$AO$15))</f>
        <v/>
      </c>
      <c r="D4445" s="81" t="str">
        <f ca="1">IF(C4445="","",CONCATENATE(OFFSET(Zdroj!AO$16,A4439-1,0)))</f>
        <v/>
      </c>
      <c r="E4445" s="35" t="str">
        <f ca="1">IF(C4445="","",OFFSET(Zdroj!AP$16,A4439-1,0))</f>
        <v/>
      </c>
      <c r="F4445" s="450" t="str">
        <f t="shared" ref="F4445" ca="1" si="1038">IF(SUM(E4445:E4453)=0,"",SUM(E4445:E4453))</f>
        <v/>
      </c>
      <c r="G4445" s="451"/>
    </row>
    <row r="4446" spans="1:7" x14ac:dyDescent="0.25">
      <c r="B4446" s="449"/>
      <c r="C4446" s="83" t="str">
        <f ca="1">IF(OFFSET(Zdroj!AQ$16,A4439-1,0)=0,"",CONCATENATE("B",$A$2+1," - ",Zdroj!$AQ$15))</f>
        <v/>
      </c>
      <c r="D4446" s="81" t="str">
        <f ca="1">IF(C4446="","",CONCATENATE(OFFSET(Zdroj!AQ$16,A4439-1,0)))</f>
        <v/>
      </c>
      <c r="E4446" s="35" t="str">
        <f ca="1">IF(C4446="","",OFFSET(Zdroj!AR$16,A4439-1,0))</f>
        <v/>
      </c>
      <c r="F4446" s="450"/>
      <c r="G4446" s="451"/>
    </row>
    <row r="4447" spans="1:7" x14ac:dyDescent="0.25">
      <c r="B4447" s="449"/>
      <c r="C4447" s="83" t="str">
        <f ca="1">IF(OFFSET(Zdroj!AS$16,A4439-1,0)=0,"",CONCATENATE("B",$A$2+2," - ",Zdroj!$AS$15))</f>
        <v/>
      </c>
      <c r="D4447" s="81" t="str">
        <f ca="1">IF(C4447="","",CONCATENATE(OFFSET(Zdroj!AS$16,A4439-1,0)))</f>
        <v/>
      </c>
      <c r="E4447" s="35" t="str">
        <f ca="1">IF(C4447="","",OFFSET(Zdroj!AT$16,A4439-1,0))</f>
        <v/>
      </c>
      <c r="F4447" s="450"/>
      <c r="G4447" s="451"/>
    </row>
    <row r="4448" spans="1:7" x14ac:dyDescent="0.25">
      <c r="B4448" s="449"/>
      <c r="C4448" s="83" t="str">
        <f ca="1">IF(OFFSET(Zdroj!AU$16,A4439-1,0)=0,"",CONCATENATE("B",$A$2+3," - ",Zdroj!$AU$15))</f>
        <v/>
      </c>
      <c r="D4448" s="81" t="str">
        <f ca="1">IF(C4448="","",CONCATENATE(OFFSET(Zdroj!AU$16,A4439-1,0)))</f>
        <v/>
      </c>
      <c r="E4448" s="35" t="str">
        <f ca="1">IF(C4448="","",OFFSET(Zdroj!AV$16,A4439-1,0))</f>
        <v/>
      </c>
      <c r="F4448" s="450"/>
      <c r="G4448" s="451"/>
    </row>
    <row r="4449" spans="1:7" x14ac:dyDescent="0.25">
      <c r="B4449" s="449"/>
      <c r="C4449" s="83" t="str">
        <f ca="1">IF(OFFSET(Zdroj!AW$16,A4439-1,0)=0,"",CONCATENATE("B",$A$2+4," - ",Zdroj!$AW$15))</f>
        <v/>
      </c>
      <c r="D4449" s="81" t="str">
        <f ca="1">IF(C4449="","",CONCATENATE(OFFSET(Zdroj!AW$16,A4439-1,0)))</f>
        <v/>
      </c>
      <c r="E4449" s="35" t="str">
        <f ca="1">IF(C4449="","",OFFSET(Zdroj!AX$16,A4439-1,0))</f>
        <v/>
      </c>
      <c r="F4449" s="450"/>
      <c r="G4449" s="451"/>
    </row>
    <row r="4450" spans="1:7" x14ac:dyDescent="0.25">
      <c r="B4450" s="449"/>
      <c r="C4450" s="83" t="str">
        <f ca="1">IF(OFFSET(Zdroj!AY$16,A4439-1,0)=0,"",CONCATENATE("B",$A$2+5," - ",Zdroj!$AY$15))</f>
        <v/>
      </c>
      <c r="D4450" s="81" t="str">
        <f ca="1">IF(C4450="","",CONCATENATE(OFFSET(Zdroj!AY$16,A4439-1,0)))</f>
        <v/>
      </c>
      <c r="E4450" s="35" t="str">
        <f ca="1">IF(C4450="","",OFFSET(Zdroj!AZ$16,A4439-1,0))</f>
        <v/>
      </c>
      <c r="F4450" s="450"/>
      <c r="G4450" s="451"/>
    </row>
    <row r="4451" spans="1:7" x14ac:dyDescent="0.25">
      <c r="B4451" s="449"/>
      <c r="C4451" s="83" t="str">
        <f ca="1">IF(OFFSET(Zdroj!BA$16,A4439-1,0)=0,"",CONCATENATE("B",$A$2+6," - ",Zdroj!$BA$15))</f>
        <v/>
      </c>
      <c r="D4451" s="81" t="str">
        <f ca="1">IF(C4451="","",CONCATENATE(OFFSET(Zdroj!BA$16,A4439-1,0)))</f>
        <v/>
      </c>
      <c r="E4451" s="35" t="str">
        <f ca="1">IF(C4451="","",OFFSET(Zdroj!BB$16,A4439-1,0))</f>
        <v/>
      </c>
      <c r="F4451" s="450"/>
      <c r="G4451" s="451"/>
    </row>
    <row r="4452" spans="1:7" x14ac:dyDescent="0.25">
      <c r="B4452" s="449"/>
      <c r="C4452" s="83" t="str">
        <f ca="1">IF(OFFSET(Zdroj!BC$16,A4439-1,0)=0,"",CONCATENATE("B",$A$2+7," - ",Zdroj!$BC$15))</f>
        <v/>
      </c>
      <c r="D4452" s="81" t="str">
        <f ca="1">IF(C4452="","",CONCATENATE(OFFSET(Zdroj!BC$16,A4439-1,0)))</f>
        <v/>
      </c>
      <c r="E4452" s="35" t="str">
        <f ca="1">IF(C4452="","",OFFSET(Zdroj!BD$16,A4439-1,0))</f>
        <v/>
      </c>
      <c r="F4452" s="450"/>
      <c r="G4452" s="451"/>
    </row>
    <row r="4453" spans="1:7" x14ac:dyDescent="0.25">
      <c r="B4453" s="449"/>
      <c r="C4453" s="83" t="str">
        <f ca="1">IF(OFFSET(Zdroj!BE$16,A4439-1,0)=0,"",CONCATENATE("B",$A$2+8," - ",Zdroj!$BE$15))</f>
        <v/>
      </c>
      <c r="D4453" s="81" t="str">
        <f ca="1">IF(C4453="","",CONCATENATE(OFFSET(Zdroj!BE$16,A4439-1,0)))</f>
        <v/>
      </c>
      <c r="E4453" s="35" t="str">
        <f ca="1">IF(C4453="","",OFFSET(Zdroj!BF$16,A4439-1,0))</f>
        <v/>
      </c>
      <c r="F4453" s="450"/>
      <c r="G4453" s="451"/>
    </row>
    <row r="4454" spans="1:7" x14ac:dyDescent="0.25">
      <c r="B4454" s="449"/>
      <c r="C4454" s="83" t="str">
        <f ca="1">IF(OFFSET(Zdroj!BG$16,A4439-1,0)=0,"",CONCATENATE("C",$A$2," - ",Zdroj!$BG$15))</f>
        <v/>
      </c>
      <c r="D4454" s="81" t="str">
        <f ca="1">IF(C4454="","",CONCATENATE(OFFSET(Zdroj!BG$16,A4439-1,0)))</f>
        <v/>
      </c>
      <c r="E4454" s="35" t="str">
        <f ca="1">IF(C4454="","",OFFSET(Zdroj!BH$16,A4439-1,0))</f>
        <v/>
      </c>
      <c r="F4454" s="450" t="str">
        <f t="shared" ref="F4454" ca="1" si="1039">IF(SUM(E4454:E4455)=0,"",SUM(E4454:E4455))</f>
        <v/>
      </c>
      <c r="G4454" s="451"/>
    </row>
    <row r="4455" spans="1:7" x14ac:dyDescent="0.25">
      <c r="B4455" s="449"/>
      <c r="C4455" s="83" t="str">
        <f ca="1">IF(OFFSET(Zdroj!BI$16,A4439-1,0)=0,"",CONCATENATE("C",$A$2+1," - ",Zdroj!$BI$15))</f>
        <v/>
      </c>
      <c r="D4455" s="81" t="str">
        <f ca="1">IF(C4455="","",CONCATENATE(OFFSET(Zdroj!BI$16,A4439-1,0)))</f>
        <v/>
      </c>
      <c r="E4455" s="35" t="str">
        <f ca="1">IF(C4455="","",OFFSET(Zdroj!BJ$16,A4439-1,0))</f>
        <v/>
      </c>
      <c r="F4455" s="450"/>
      <c r="G4455" s="451"/>
    </row>
    <row r="4456" spans="1:7" x14ac:dyDescent="0.25">
      <c r="A4456">
        <f>SUM((ROW()+15)/17)</f>
        <v>263</v>
      </c>
      <c r="B4456" s="449" t="str">
        <f ca="1">IF(OFFSET(Zdroj!$B$16,A4456-1,0)&gt;0,CONCATENATE(A4456,"
","___ ","
",OFFSET(Zdroj!$B$16,A4456-1,0)),"")</f>
        <v/>
      </c>
      <c r="C4456" s="83" t="str">
        <f ca="1">IF(OFFSET(Zdroj!AI$16,A4456-1,0)=0,"",CONCATENATE("A",$A$2," - ",Zdroj!$AI$15))</f>
        <v/>
      </c>
      <c r="D4456" s="81" t="str">
        <f ca="1">IF(C4456="","",CONCATENATE(OFFSET(Zdroj!AI$16,A4456-1,0)," - ",OFFSET(Zdroj!BK$16,A4456-1,0)))</f>
        <v/>
      </c>
      <c r="E4456" s="35" t="str">
        <f ca="1">IF(C4456="","",OFFSET(Zdroj!BL$16,A4456-1,0))</f>
        <v/>
      </c>
      <c r="F4456" s="450" t="str">
        <f t="shared" ref="F4456" ca="1" si="1040">IF(SUM(E4456:E4461)=0,"",SUM(E4456:E4461))</f>
        <v/>
      </c>
      <c r="G4456" s="451" t="str">
        <f t="shared" ref="G4456" ca="1" si="1041">IF(SUM(E4456:E4472)=0,"",SUM(E4456:E4472))</f>
        <v/>
      </c>
    </row>
    <row r="4457" spans="1:7" x14ac:dyDescent="0.25">
      <c r="B4457" s="449"/>
      <c r="C4457" s="83" t="str">
        <f ca="1">IF(OFFSET(Zdroj!AJ$16,A4456-1,0)=0,"",CONCATENATE("A",$A$2+1," - ",Zdroj!$AJ$15))</f>
        <v/>
      </c>
      <c r="D4457" s="81" t="str">
        <f ca="1">IF(C4457="","",CONCATENATE(OFFSET(Zdroj!AJ$16,A4456-1,0)," - ",OFFSET(Zdroj!BM$16,A4456-1,0)))</f>
        <v/>
      </c>
      <c r="E4457" s="35" t="str">
        <f ca="1">IF(C4457="","",OFFSET(Zdroj!BN$16,A4456-1,0))</f>
        <v/>
      </c>
      <c r="F4457" s="450"/>
      <c r="G4457" s="451"/>
    </row>
    <row r="4458" spans="1:7" x14ac:dyDescent="0.25">
      <c r="B4458" s="449"/>
      <c r="C4458" s="83" t="str">
        <f ca="1">IF(OFFSET(Zdroj!AK$16,A4456-1,0)=0,"",CONCATENATE("A",$A$2+2," - ",Zdroj!$AK$15))</f>
        <v/>
      </c>
      <c r="D4458" s="81" t="str">
        <f ca="1">IF(C4458="","",CONCATENATE(OFFSET(Zdroj!AK$16,A4456-1,0)," - ",OFFSET(Zdroj!BO$16,A4456-1,0)))</f>
        <v/>
      </c>
      <c r="E4458" s="35" t="str">
        <f ca="1">IF(C4458="","",OFFSET(Zdroj!BP$16,A4456-1,0))</f>
        <v/>
      </c>
      <c r="F4458" s="450"/>
      <c r="G4458" s="451"/>
    </row>
    <row r="4459" spans="1:7" x14ac:dyDescent="0.25">
      <c r="B4459" s="449"/>
      <c r="C4459" s="83" t="str">
        <f ca="1">IF(OFFSET(Zdroj!AL$16,A4456-1,0)=0,"",CONCATENATE("A",$A$2+3," - ",Zdroj!$AL$15))</f>
        <v/>
      </c>
      <c r="D4459" s="81" t="str">
        <f ca="1">IF(C4459="","",CONCATENATE(OFFSET(Zdroj!AL$16,A4456-1,0)," - ",OFFSET(Zdroj!BQ$16,A4456-1,0)))</f>
        <v/>
      </c>
      <c r="E4459" s="35" t="str">
        <f ca="1">IF(C4459="","",OFFSET(Zdroj!BR$16,A4456-1,0))</f>
        <v/>
      </c>
      <c r="F4459" s="450"/>
      <c r="G4459" s="451"/>
    </row>
    <row r="4460" spans="1:7" x14ac:dyDescent="0.25">
      <c r="B4460" s="449"/>
      <c r="C4460" s="83" t="str">
        <f ca="1">IF(OFFSET(Zdroj!AM$16,A4456-1,0)=0,"",CONCATENATE("A",$A$2+4," - ",Zdroj!$AM$15))</f>
        <v/>
      </c>
      <c r="D4460" s="81" t="str">
        <f ca="1">IF(C4460="","",CONCATENATE(OFFSET(Zdroj!AM$16,A4456-1,0)," - ",OFFSET(Zdroj!BS$16,A4456-1,0)))</f>
        <v/>
      </c>
      <c r="E4460" s="35" t="str">
        <f ca="1">IF(C4460="","",OFFSET(Zdroj!BT$16,A4456-1,0))</f>
        <v/>
      </c>
      <c r="F4460" s="450"/>
      <c r="G4460" s="451"/>
    </row>
    <row r="4461" spans="1:7" x14ac:dyDescent="0.25">
      <c r="B4461" s="449"/>
      <c r="C4461" s="83" t="str">
        <f ca="1">IF(OFFSET(Zdroj!AN$16,A4456-1,0)=0,"",CONCATENATE("A",$A$2+5," - ",Zdroj!$AN$15))</f>
        <v/>
      </c>
      <c r="D4461" s="81" t="str">
        <f ca="1">IF(C4461="","",CONCATENATE(OFFSET(Zdroj!AN$16,A4456-1,0)," - ",OFFSET(Zdroj!BU$16,A4456-1,0)))</f>
        <v/>
      </c>
      <c r="E4461" s="35" t="str">
        <f ca="1">IF(C4461="","",OFFSET(Zdroj!BV$16,A4456-1,0))</f>
        <v/>
      </c>
      <c r="F4461" s="450"/>
      <c r="G4461" s="451"/>
    </row>
    <row r="4462" spans="1:7" x14ac:dyDescent="0.25">
      <c r="B4462" s="449"/>
      <c r="C4462" s="83" t="str">
        <f ca="1">IF(OFFSET(Zdroj!AO$16,A4456-1,0)=0,"",CONCATENATE("B",$A$2," - ",Zdroj!$AO$15))</f>
        <v/>
      </c>
      <c r="D4462" s="81" t="str">
        <f ca="1">IF(C4462="","",CONCATENATE(OFFSET(Zdroj!AO$16,A4456-1,0)))</f>
        <v/>
      </c>
      <c r="E4462" s="35" t="str">
        <f ca="1">IF(C4462="","",OFFSET(Zdroj!AP$16,A4456-1,0))</f>
        <v/>
      </c>
      <c r="F4462" s="450" t="str">
        <f t="shared" ref="F4462" ca="1" si="1042">IF(SUM(E4462:E4470)=0,"",SUM(E4462:E4470))</f>
        <v/>
      </c>
      <c r="G4462" s="451"/>
    </row>
    <row r="4463" spans="1:7" x14ac:dyDescent="0.25">
      <c r="B4463" s="449"/>
      <c r="C4463" s="83" t="str">
        <f ca="1">IF(OFFSET(Zdroj!AQ$16,A4456-1,0)=0,"",CONCATENATE("B",$A$2+1," - ",Zdroj!$AQ$15))</f>
        <v/>
      </c>
      <c r="D4463" s="81" t="str">
        <f ca="1">IF(C4463="","",CONCATENATE(OFFSET(Zdroj!AQ$16,A4456-1,0)))</f>
        <v/>
      </c>
      <c r="E4463" s="35" t="str">
        <f ca="1">IF(C4463="","",OFFSET(Zdroj!AR$16,A4456-1,0))</f>
        <v/>
      </c>
      <c r="F4463" s="450"/>
      <c r="G4463" s="451"/>
    </row>
    <row r="4464" spans="1:7" x14ac:dyDescent="0.25">
      <c r="B4464" s="449"/>
      <c r="C4464" s="83" t="str">
        <f ca="1">IF(OFFSET(Zdroj!AS$16,A4456-1,0)=0,"",CONCATENATE("B",$A$2+2," - ",Zdroj!$AS$15))</f>
        <v/>
      </c>
      <c r="D4464" s="81" t="str">
        <f ca="1">IF(C4464="","",CONCATENATE(OFFSET(Zdroj!AS$16,A4456-1,0)))</f>
        <v/>
      </c>
      <c r="E4464" s="35" t="str">
        <f ca="1">IF(C4464="","",OFFSET(Zdroj!AT$16,A4456-1,0))</f>
        <v/>
      </c>
      <c r="F4464" s="450"/>
      <c r="G4464" s="451"/>
    </row>
    <row r="4465" spans="1:7" x14ac:dyDescent="0.25">
      <c r="B4465" s="449"/>
      <c r="C4465" s="83" t="str">
        <f ca="1">IF(OFFSET(Zdroj!AU$16,A4456-1,0)=0,"",CONCATENATE("B",$A$2+3," - ",Zdroj!$AU$15))</f>
        <v/>
      </c>
      <c r="D4465" s="81" t="str">
        <f ca="1">IF(C4465="","",CONCATENATE(OFFSET(Zdroj!AU$16,A4456-1,0)))</f>
        <v/>
      </c>
      <c r="E4465" s="35" t="str">
        <f ca="1">IF(C4465="","",OFFSET(Zdroj!AV$16,A4456-1,0))</f>
        <v/>
      </c>
      <c r="F4465" s="450"/>
      <c r="G4465" s="451"/>
    </row>
    <row r="4466" spans="1:7" x14ac:dyDescent="0.25">
      <c r="B4466" s="449"/>
      <c r="C4466" s="83" t="str">
        <f ca="1">IF(OFFSET(Zdroj!AW$16,A4456-1,0)=0,"",CONCATENATE("B",$A$2+4," - ",Zdroj!$AW$15))</f>
        <v/>
      </c>
      <c r="D4466" s="81" t="str">
        <f ca="1">IF(C4466="","",CONCATENATE(OFFSET(Zdroj!AW$16,A4456-1,0)))</f>
        <v/>
      </c>
      <c r="E4466" s="35" t="str">
        <f ca="1">IF(C4466="","",OFFSET(Zdroj!AX$16,A4456-1,0))</f>
        <v/>
      </c>
      <c r="F4466" s="450"/>
      <c r="G4466" s="451"/>
    </row>
    <row r="4467" spans="1:7" x14ac:dyDescent="0.25">
      <c r="B4467" s="449"/>
      <c r="C4467" s="83" t="str">
        <f ca="1">IF(OFFSET(Zdroj!AY$16,A4456-1,0)=0,"",CONCATENATE("B",$A$2+5," - ",Zdroj!$AY$15))</f>
        <v/>
      </c>
      <c r="D4467" s="81" t="str">
        <f ca="1">IF(C4467="","",CONCATENATE(OFFSET(Zdroj!AY$16,A4456-1,0)))</f>
        <v/>
      </c>
      <c r="E4467" s="35" t="str">
        <f ca="1">IF(C4467="","",OFFSET(Zdroj!AZ$16,A4456-1,0))</f>
        <v/>
      </c>
      <c r="F4467" s="450"/>
      <c r="G4467" s="451"/>
    </row>
    <row r="4468" spans="1:7" x14ac:dyDescent="0.25">
      <c r="B4468" s="449"/>
      <c r="C4468" s="83" t="str">
        <f ca="1">IF(OFFSET(Zdroj!BA$16,A4456-1,0)=0,"",CONCATENATE("B",$A$2+6," - ",Zdroj!$BA$15))</f>
        <v/>
      </c>
      <c r="D4468" s="81" t="str">
        <f ca="1">IF(C4468="","",CONCATENATE(OFFSET(Zdroj!BA$16,A4456-1,0)))</f>
        <v/>
      </c>
      <c r="E4468" s="35" t="str">
        <f ca="1">IF(C4468="","",OFFSET(Zdroj!BB$16,A4456-1,0))</f>
        <v/>
      </c>
      <c r="F4468" s="450"/>
      <c r="G4468" s="451"/>
    </row>
    <row r="4469" spans="1:7" x14ac:dyDescent="0.25">
      <c r="B4469" s="449"/>
      <c r="C4469" s="83" t="str">
        <f ca="1">IF(OFFSET(Zdroj!BC$16,A4456-1,0)=0,"",CONCATENATE("B",$A$2+7," - ",Zdroj!$BC$15))</f>
        <v/>
      </c>
      <c r="D4469" s="81" t="str">
        <f ca="1">IF(C4469="","",CONCATENATE(OFFSET(Zdroj!BC$16,A4456-1,0)))</f>
        <v/>
      </c>
      <c r="E4469" s="35" t="str">
        <f ca="1">IF(C4469="","",OFFSET(Zdroj!BD$16,A4456-1,0))</f>
        <v/>
      </c>
      <c r="F4469" s="450"/>
      <c r="G4469" s="451"/>
    </row>
    <row r="4470" spans="1:7" x14ac:dyDescent="0.25">
      <c r="B4470" s="449"/>
      <c r="C4470" s="83" t="str">
        <f ca="1">IF(OFFSET(Zdroj!BE$16,A4456-1,0)=0,"",CONCATENATE("B",$A$2+8," - ",Zdroj!$BE$15))</f>
        <v/>
      </c>
      <c r="D4470" s="81" t="str">
        <f ca="1">IF(C4470="","",CONCATENATE(OFFSET(Zdroj!BE$16,A4456-1,0)))</f>
        <v/>
      </c>
      <c r="E4470" s="35" t="str">
        <f ca="1">IF(C4470="","",OFFSET(Zdroj!BF$16,A4456-1,0))</f>
        <v/>
      </c>
      <c r="F4470" s="450"/>
      <c r="G4470" s="451"/>
    </row>
    <row r="4471" spans="1:7" x14ac:dyDescent="0.25">
      <c r="B4471" s="449"/>
      <c r="C4471" s="83" t="str">
        <f ca="1">IF(OFFSET(Zdroj!BG$16,A4456-1,0)=0,"",CONCATENATE("C",$A$2," - ",Zdroj!$BG$15))</f>
        <v/>
      </c>
      <c r="D4471" s="81" t="str">
        <f ca="1">IF(C4471="","",CONCATENATE(OFFSET(Zdroj!BG$16,A4456-1,0)))</f>
        <v/>
      </c>
      <c r="E4471" s="35" t="str">
        <f ca="1">IF(C4471="","",OFFSET(Zdroj!BH$16,A4456-1,0))</f>
        <v/>
      </c>
      <c r="F4471" s="450" t="str">
        <f t="shared" ref="F4471" ca="1" si="1043">IF(SUM(E4471:E4472)=0,"",SUM(E4471:E4472))</f>
        <v/>
      </c>
      <c r="G4471" s="451"/>
    </row>
    <row r="4472" spans="1:7" x14ac:dyDescent="0.25">
      <c r="B4472" s="449"/>
      <c r="C4472" s="83" t="str">
        <f ca="1">IF(OFFSET(Zdroj!BI$16,A4456-1,0)=0,"",CONCATENATE("C",$A$2+1," - ",Zdroj!$BI$15))</f>
        <v/>
      </c>
      <c r="D4472" s="81" t="str">
        <f ca="1">IF(C4472="","",CONCATENATE(OFFSET(Zdroj!BI$16,A4456-1,0)))</f>
        <v/>
      </c>
      <c r="E4472" s="35" t="str">
        <f ca="1">IF(C4472="","",OFFSET(Zdroj!BJ$16,A4456-1,0))</f>
        <v/>
      </c>
      <c r="F4472" s="450"/>
      <c r="G4472" s="451"/>
    </row>
    <row r="4473" spans="1:7" x14ac:dyDescent="0.25">
      <c r="A4473">
        <f>SUM((ROW()+15)/17)</f>
        <v>264</v>
      </c>
      <c r="B4473" s="449" t="str">
        <f ca="1">IF(OFFSET(Zdroj!$B$16,A4473-1,0)&gt;0,CONCATENATE(A4473,"
","___ ","
",OFFSET(Zdroj!$B$16,A4473-1,0)),"")</f>
        <v/>
      </c>
      <c r="C4473" s="83" t="str">
        <f ca="1">IF(OFFSET(Zdroj!AI$16,A4473-1,0)=0,"",CONCATENATE("A",$A$2," - ",Zdroj!$AI$15))</f>
        <v/>
      </c>
      <c r="D4473" s="81" t="str">
        <f ca="1">IF(C4473="","",CONCATENATE(OFFSET(Zdroj!AI$16,A4473-1,0)," - ",OFFSET(Zdroj!BK$16,A4473-1,0)))</f>
        <v/>
      </c>
      <c r="E4473" s="35" t="str">
        <f ca="1">IF(C4473="","",OFFSET(Zdroj!BL$16,A4473-1,0))</f>
        <v/>
      </c>
      <c r="F4473" s="450" t="str">
        <f t="shared" ref="F4473" ca="1" si="1044">IF(SUM(E4473:E4478)=0,"",SUM(E4473:E4478))</f>
        <v/>
      </c>
      <c r="G4473" s="451" t="str">
        <f t="shared" ref="G4473" ca="1" si="1045">IF(SUM(E4473:E4489)=0,"",SUM(E4473:E4489))</f>
        <v/>
      </c>
    </row>
    <row r="4474" spans="1:7" x14ac:dyDescent="0.25">
      <c r="B4474" s="449"/>
      <c r="C4474" s="83" t="str">
        <f ca="1">IF(OFFSET(Zdroj!AJ$16,A4473-1,0)=0,"",CONCATENATE("A",$A$2+1," - ",Zdroj!$AJ$15))</f>
        <v/>
      </c>
      <c r="D4474" s="81" t="str">
        <f ca="1">IF(C4474="","",CONCATENATE(OFFSET(Zdroj!AJ$16,A4473-1,0)," - ",OFFSET(Zdroj!BM$16,A4473-1,0)))</f>
        <v/>
      </c>
      <c r="E4474" s="35" t="str">
        <f ca="1">IF(C4474="","",OFFSET(Zdroj!BN$16,A4473-1,0))</f>
        <v/>
      </c>
      <c r="F4474" s="450"/>
      <c r="G4474" s="451"/>
    </row>
    <row r="4475" spans="1:7" x14ac:dyDescent="0.25">
      <c r="B4475" s="449"/>
      <c r="C4475" s="83" t="str">
        <f ca="1">IF(OFFSET(Zdroj!AK$16,A4473-1,0)=0,"",CONCATENATE("A",$A$2+2," - ",Zdroj!$AK$15))</f>
        <v/>
      </c>
      <c r="D4475" s="81" t="str">
        <f ca="1">IF(C4475="","",CONCATENATE(OFFSET(Zdroj!AK$16,A4473-1,0)," - ",OFFSET(Zdroj!BO$16,A4473-1,0)))</f>
        <v/>
      </c>
      <c r="E4475" s="35" t="str">
        <f ca="1">IF(C4475="","",OFFSET(Zdroj!BP$16,A4473-1,0))</f>
        <v/>
      </c>
      <c r="F4475" s="450"/>
      <c r="G4475" s="451"/>
    </row>
    <row r="4476" spans="1:7" x14ac:dyDescent="0.25">
      <c r="B4476" s="449"/>
      <c r="C4476" s="83" t="str">
        <f ca="1">IF(OFFSET(Zdroj!AL$16,A4473-1,0)=0,"",CONCATENATE("A",$A$2+3," - ",Zdroj!$AL$15))</f>
        <v/>
      </c>
      <c r="D4476" s="81" t="str">
        <f ca="1">IF(C4476="","",CONCATENATE(OFFSET(Zdroj!AL$16,A4473-1,0)," - ",OFFSET(Zdroj!BQ$16,A4473-1,0)))</f>
        <v/>
      </c>
      <c r="E4476" s="35" t="str">
        <f ca="1">IF(C4476="","",OFFSET(Zdroj!BR$16,A4473-1,0))</f>
        <v/>
      </c>
      <c r="F4476" s="450"/>
      <c r="G4476" s="451"/>
    </row>
    <row r="4477" spans="1:7" x14ac:dyDescent="0.25">
      <c r="B4477" s="449"/>
      <c r="C4477" s="83" t="str">
        <f ca="1">IF(OFFSET(Zdroj!AM$16,A4473-1,0)=0,"",CONCATENATE("A",$A$2+4," - ",Zdroj!$AM$15))</f>
        <v/>
      </c>
      <c r="D4477" s="81" t="str">
        <f ca="1">IF(C4477="","",CONCATENATE(OFFSET(Zdroj!AM$16,A4473-1,0)," - ",OFFSET(Zdroj!BS$16,A4473-1,0)))</f>
        <v/>
      </c>
      <c r="E4477" s="35" t="str">
        <f ca="1">IF(C4477="","",OFFSET(Zdroj!BT$16,A4473-1,0))</f>
        <v/>
      </c>
      <c r="F4477" s="450"/>
      <c r="G4477" s="451"/>
    </row>
    <row r="4478" spans="1:7" x14ac:dyDescent="0.25">
      <c r="B4478" s="449"/>
      <c r="C4478" s="83" t="str">
        <f ca="1">IF(OFFSET(Zdroj!AN$16,A4473-1,0)=0,"",CONCATENATE("A",$A$2+5," - ",Zdroj!$AN$15))</f>
        <v/>
      </c>
      <c r="D4478" s="81" t="str">
        <f ca="1">IF(C4478="","",CONCATENATE(OFFSET(Zdroj!AN$16,A4473-1,0)," - ",OFFSET(Zdroj!BU$16,A4473-1,0)))</f>
        <v/>
      </c>
      <c r="E4478" s="35" t="str">
        <f ca="1">IF(C4478="","",OFFSET(Zdroj!BV$16,A4473-1,0))</f>
        <v/>
      </c>
      <c r="F4478" s="450"/>
      <c r="G4478" s="451"/>
    </row>
    <row r="4479" spans="1:7" x14ac:dyDescent="0.25">
      <c r="B4479" s="449"/>
      <c r="C4479" s="83" t="str">
        <f ca="1">IF(OFFSET(Zdroj!AO$16,A4473-1,0)=0,"",CONCATENATE("B",$A$2," - ",Zdroj!$AO$15))</f>
        <v/>
      </c>
      <c r="D4479" s="81" t="str">
        <f ca="1">IF(C4479="","",CONCATENATE(OFFSET(Zdroj!AO$16,A4473-1,0)))</f>
        <v/>
      </c>
      <c r="E4479" s="35" t="str">
        <f ca="1">IF(C4479="","",OFFSET(Zdroj!AP$16,A4473-1,0))</f>
        <v/>
      </c>
      <c r="F4479" s="450" t="str">
        <f t="shared" ref="F4479" ca="1" si="1046">IF(SUM(E4479:E4487)=0,"",SUM(E4479:E4487))</f>
        <v/>
      </c>
      <c r="G4479" s="451"/>
    </row>
    <row r="4480" spans="1:7" x14ac:dyDescent="0.25">
      <c r="B4480" s="449"/>
      <c r="C4480" s="83" t="str">
        <f ca="1">IF(OFFSET(Zdroj!AQ$16,A4473-1,0)=0,"",CONCATENATE("B",$A$2+1," - ",Zdroj!$AQ$15))</f>
        <v/>
      </c>
      <c r="D4480" s="81" t="str">
        <f ca="1">IF(C4480="","",CONCATENATE(OFFSET(Zdroj!AQ$16,A4473-1,0)))</f>
        <v/>
      </c>
      <c r="E4480" s="35" t="str">
        <f ca="1">IF(C4480="","",OFFSET(Zdroj!AR$16,A4473-1,0))</f>
        <v/>
      </c>
      <c r="F4480" s="450"/>
      <c r="G4480" s="451"/>
    </row>
    <row r="4481" spans="1:7" x14ac:dyDescent="0.25">
      <c r="B4481" s="449"/>
      <c r="C4481" s="83" t="str">
        <f ca="1">IF(OFFSET(Zdroj!AS$16,A4473-1,0)=0,"",CONCATENATE("B",$A$2+2," - ",Zdroj!$AS$15))</f>
        <v/>
      </c>
      <c r="D4481" s="81" t="str">
        <f ca="1">IF(C4481="","",CONCATENATE(OFFSET(Zdroj!AS$16,A4473-1,0)))</f>
        <v/>
      </c>
      <c r="E4481" s="35" t="str">
        <f ca="1">IF(C4481="","",OFFSET(Zdroj!AT$16,A4473-1,0))</f>
        <v/>
      </c>
      <c r="F4481" s="450"/>
      <c r="G4481" s="451"/>
    </row>
    <row r="4482" spans="1:7" x14ac:dyDescent="0.25">
      <c r="B4482" s="449"/>
      <c r="C4482" s="83" t="str">
        <f ca="1">IF(OFFSET(Zdroj!AU$16,A4473-1,0)=0,"",CONCATENATE("B",$A$2+3," - ",Zdroj!$AU$15))</f>
        <v/>
      </c>
      <c r="D4482" s="81" t="str">
        <f ca="1">IF(C4482="","",CONCATENATE(OFFSET(Zdroj!AU$16,A4473-1,0)))</f>
        <v/>
      </c>
      <c r="E4482" s="35" t="str">
        <f ca="1">IF(C4482="","",OFFSET(Zdroj!AV$16,A4473-1,0))</f>
        <v/>
      </c>
      <c r="F4482" s="450"/>
      <c r="G4482" s="451"/>
    </row>
    <row r="4483" spans="1:7" x14ac:dyDescent="0.25">
      <c r="B4483" s="449"/>
      <c r="C4483" s="83" t="str">
        <f ca="1">IF(OFFSET(Zdroj!AW$16,A4473-1,0)=0,"",CONCATENATE("B",$A$2+4," - ",Zdroj!$AW$15))</f>
        <v/>
      </c>
      <c r="D4483" s="81" t="str">
        <f ca="1">IF(C4483="","",CONCATENATE(OFFSET(Zdroj!AW$16,A4473-1,0)))</f>
        <v/>
      </c>
      <c r="E4483" s="35" t="str">
        <f ca="1">IF(C4483="","",OFFSET(Zdroj!AX$16,A4473-1,0))</f>
        <v/>
      </c>
      <c r="F4483" s="450"/>
      <c r="G4483" s="451"/>
    </row>
    <row r="4484" spans="1:7" x14ac:dyDescent="0.25">
      <c r="B4484" s="449"/>
      <c r="C4484" s="83" t="str">
        <f ca="1">IF(OFFSET(Zdroj!AY$16,A4473-1,0)=0,"",CONCATENATE("B",$A$2+5," - ",Zdroj!$AY$15))</f>
        <v/>
      </c>
      <c r="D4484" s="81" t="str">
        <f ca="1">IF(C4484="","",CONCATENATE(OFFSET(Zdroj!AY$16,A4473-1,0)))</f>
        <v/>
      </c>
      <c r="E4484" s="35" t="str">
        <f ca="1">IF(C4484="","",OFFSET(Zdroj!AZ$16,A4473-1,0))</f>
        <v/>
      </c>
      <c r="F4484" s="450"/>
      <c r="G4484" s="451"/>
    </row>
    <row r="4485" spans="1:7" x14ac:dyDescent="0.25">
      <c r="B4485" s="449"/>
      <c r="C4485" s="83" t="str">
        <f ca="1">IF(OFFSET(Zdroj!BA$16,A4473-1,0)=0,"",CONCATENATE("B",$A$2+6," - ",Zdroj!$BA$15))</f>
        <v/>
      </c>
      <c r="D4485" s="81" t="str">
        <f ca="1">IF(C4485="","",CONCATENATE(OFFSET(Zdroj!BA$16,A4473-1,0)))</f>
        <v/>
      </c>
      <c r="E4485" s="35" t="str">
        <f ca="1">IF(C4485="","",OFFSET(Zdroj!BB$16,A4473-1,0))</f>
        <v/>
      </c>
      <c r="F4485" s="450"/>
      <c r="G4485" s="451"/>
    </row>
    <row r="4486" spans="1:7" x14ac:dyDescent="0.25">
      <c r="B4486" s="449"/>
      <c r="C4486" s="83" t="str">
        <f ca="1">IF(OFFSET(Zdroj!BC$16,A4473-1,0)=0,"",CONCATENATE("B",$A$2+7," - ",Zdroj!$BC$15))</f>
        <v/>
      </c>
      <c r="D4486" s="81" t="str">
        <f ca="1">IF(C4486="","",CONCATENATE(OFFSET(Zdroj!BC$16,A4473-1,0)))</f>
        <v/>
      </c>
      <c r="E4486" s="35" t="str">
        <f ca="1">IF(C4486="","",OFFSET(Zdroj!BD$16,A4473-1,0))</f>
        <v/>
      </c>
      <c r="F4486" s="450"/>
      <c r="G4486" s="451"/>
    </row>
    <row r="4487" spans="1:7" x14ac:dyDescent="0.25">
      <c r="B4487" s="449"/>
      <c r="C4487" s="83" t="str">
        <f ca="1">IF(OFFSET(Zdroj!BE$16,A4473-1,0)=0,"",CONCATENATE("B",$A$2+8," - ",Zdroj!$BE$15))</f>
        <v/>
      </c>
      <c r="D4487" s="81" t="str">
        <f ca="1">IF(C4487="","",CONCATENATE(OFFSET(Zdroj!BE$16,A4473-1,0)))</f>
        <v/>
      </c>
      <c r="E4487" s="35" t="str">
        <f ca="1">IF(C4487="","",OFFSET(Zdroj!BF$16,A4473-1,0))</f>
        <v/>
      </c>
      <c r="F4487" s="450"/>
      <c r="G4487" s="451"/>
    </row>
    <row r="4488" spans="1:7" x14ac:dyDescent="0.25">
      <c r="B4488" s="449"/>
      <c r="C4488" s="83" t="str">
        <f ca="1">IF(OFFSET(Zdroj!BG$16,A4473-1,0)=0,"",CONCATENATE("C",$A$2," - ",Zdroj!$BG$15))</f>
        <v/>
      </c>
      <c r="D4488" s="81" t="str">
        <f ca="1">IF(C4488="","",CONCATENATE(OFFSET(Zdroj!BG$16,A4473-1,0)))</f>
        <v/>
      </c>
      <c r="E4488" s="35" t="str">
        <f ca="1">IF(C4488="","",OFFSET(Zdroj!BH$16,A4473-1,0))</f>
        <v/>
      </c>
      <c r="F4488" s="450" t="str">
        <f t="shared" ref="F4488" ca="1" si="1047">IF(SUM(E4488:E4489)=0,"",SUM(E4488:E4489))</f>
        <v/>
      </c>
      <c r="G4488" s="451"/>
    </row>
    <row r="4489" spans="1:7" x14ac:dyDescent="0.25">
      <c r="B4489" s="449"/>
      <c r="C4489" s="83" t="str">
        <f ca="1">IF(OFFSET(Zdroj!BI$16,A4473-1,0)=0,"",CONCATENATE("C",$A$2+1," - ",Zdroj!$BI$15))</f>
        <v/>
      </c>
      <c r="D4489" s="81" t="str">
        <f ca="1">IF(C4489="","",CONCATENATE(OFFSET(Zdroj!BI$16,A4473-1,0)))</f>
        <v/>
      </c>
      <c r="E4489" s="35" t="str">
        <f ca="1">IF(C4489="","",OFFSET(Zdroj!BJ$16,A4473-1,0))</f>
        <v/>
      </c>
      <c r="F4489" s="450"/>
      <c r="G4489" s="451"/>
    </row>
    <row r="4490" spans="1:7" x14ac:dyDescent="0.25">
      <c r="A4490">
        <f>SUM((ROW()+15)/17)</f>
        <v>265</v>
      </c>
      <c r="B4490" s="449" t="str">
        <f ca="1">IF(OFFSET(Zdroj!$B$16,A4490-1,0)&gt;0,CONCATENATE(A4490,"
","___ ","
",OFFSET(Zdroj!$B$16,A4490-1,0)),"")</f>
        <v/>
      </c>
      <c r="C4490" s="83" t="str">
        <f ca="1">IF(OFFSET(Zdroj!AI$16,A4490-1,0)=0,"",CONCATENATE("A",$A$2," - ",Zdroj!$AI$15))</f>
        <v/>
      </c>
      <c r="D4490" s="81" t="str">
        <f ca="1">IF(C4490="","",CONCATENATE(OFFSET(Zdroj!AI$16,A4490-1,0)," - ",OFFSET(Zdroj!BK$16,A4490-1,0)))</f>
        <v/>
      </c>
      <c r="E4490" s="35" t="str">
        <f ca="1">IF(C4490="","",OFFSET(Zdroj!BL$16,A4490-1,0))</f>
        <v/>
      </c>
      <c r="F4490" s="450" t="str">
        <f t="shared" ref="F4490" ca="1" si="1048">IF(SUM(E4490:E4495)=0,"",SUM(E4490:E4495))</f>
        <v/>
      </c>
      <c r="G4490" s="451" t="str">
        <f t="shared" ref="G4490" ca="1" si="1049">IF(SUM(E4490:E4506)=0,"",SUM(E4490:E4506))</f>
        <v/>
      </c>
    </row>
    <row r="4491" spans="1:7" x14ac:dyDescent="0.25">
      <c r="B4491" s="449"/>
      <c r="C4491" s="83" t="str">
        <f ca="1">IF(OFFSET(Zdroj!AJ$16,A4490-1,0)=0,"",CONCATENATE("A",$A$2+1," - ",Zdroj!$AJ$15))</f>
        <v/>
      </c>
      <c r="D4491" s="81" t="str">
        <f ca="1">IF(C4491="","",CONCATENATE(OFFSET(Zdroj!AJ$16,A4490-1,0)," - ",OFFSET(Zdroj!BM$16,A4490-1,0)))</f>
        <v/>
      </c>
      <c r="E4491" s="35" t="str">
        <f ca="1">IF(C4491="","",OFFSET(Zdroj!BN$16,A4490-1,0))</f>
        <v/>
      </c>
      <c r="F4491" s="450"/>
      <c r="G4491" s="451"/>
    </row>
    <row r="4492" spans="1:7" x14ac:dyDescent="0.25">
      <c r="B4492" s="449"/>
      <c r="C4492" s="83" t="str">
        <f ca="1">IF(OFFSET(Zdroj!AK$16,A4490-1,0)=0,"",CONCATENATE("A",$A$2+2," - ",Zdroj!$AK$15))</f>
        <v/>
      </c>
      <c r="D4492" s="81" t="str">
        <f ca="1">IF(C4492="","",CONCATENATE(OFFSET(Zdroj!AK$16,A4490-1,0)," - ",OFFSET(Zdroj!BO$16,A4490-1,0)))</f>
        <v/>
      </c>
      <c r="E4492" s="35" t="str">
        <f ca="1">IF(C4492="","",OFFSET(Zdroj!BP$16,A4490-1,0))</f>
        <v/>
      </c>
      <c r="F4492" s="450"/>
      <c r="G4492" s="451"/>
    </row>
    <row r="4493" spans="1:7" x14ac:dyDescent="0.25">
      <c r="B4493" s="449"/>
      <c r="C4493" s="83" t="str">
        <f ca="1">IF(OFFSET(Zdroj!AL$16,A4490-1,0)=0,"",CONCATENATE("A",$A$2+3," - ",Zdroj!$AL$15))</f>
        <v/>
      </c>
      <c r="D4493" s="81" t="str">
        <f ca="1">IF(C4493="","",CONCATENATE(OFFSET(Zdroj!AL$16,A4490-1,0)," - ",OFFSET(Zdroj!BQ$16,A4490-1,0)))</f>
        <v/>
      </c>
      <c r="E4493" s="35" t="str">
        <f ca="1">IF(C4493="","",OFFSET(Zdroj!BR$16,A4490-1,0))</f>
        <v/>
      </c>
      <c r="F4493" s="450"/>
      <c r="G4493" s="451"/>
    </row>
    <row r="4494" spans="1:7" x14ac:dyDescent="0.25">
      <c r="B4494" s="449"/>
      <c r="C4494" s="83" t="str">
        <f ca="1">IF(OFFSET(Zdroj!AM$16,A4490-1,0)=0,"",CONCATENATE("A",$A$2+4," - ",Zdroj!$AM$15))</f>
        <v/>
      </c>
      <c r="D4494" s="81" t="str">
        <f ca="1">IF(C4494="","",CONCATENATE(OFFSET(Zdroj!AM$16,A4490-1,0)," - ",OFFSET(Zdroj!BS$16,A4490-1,0)))</f>
        <v/>
      </c>
      <c r="E4494" s="35" t="str">
        <f ca="1">IF(C4494="","",OFFSET(Zdroj!BT$16,A4490-1,0))</f>
        <v/>
      </c>
      <c r="F4494" s="450"/>
      <c r="G4494" s="451"/>
    </row>
    <row r="4495" spans="1:7" x14ac:dyDescent="0.25">
      <c r="B4495" s="449"/>
      <c r="C4495" s="83" t="str">
        <f ca="1">IF(OFFSET(Zdroj!AN$16,A4490-1,0)=0,"",CONCATENATE("A",$A$2+5," - ",Zdroj!$AN$15))</f>
        <v/>
      </c>
      <c r="D4495" s="81" t="str">
        <f ca="1">IF(C4495="","",CONCATENATE(OFFSET(Zdroj!AN$16,A4490-1,0)," - ",OFFSET(Zdroj!BU$16,A4490-1,0)))</f>
        <v/>
      </c>
      <c r="E4495" s="35" t="str">
        <f ca="1">IF(C4495="","",OFFSET(Zdroj!BV$16,A4490-1,0))</f>
        <v/>
      </c>
      <c r="F4495" s="450"/>
      <c r="G4495" s="451"/>
    </row>
    <row r="4496" spans="1:7" x14ac:dyDescent="0.25">
      <c r="B4496" s="449"/>
      <c r="C4496" s="83" t="str">
        <f ca="1">IF(OFFSET(Zdroj!AO$16,A4490-1,0)=0,"",CONCATENATE("B",$A$2," - ",Zdroj!$AO$15))</f>
        <v/>
      </c>
      <c r="D4496" s="81" t="str">
        <f ca="1">IF(C4496="","",CONCATENATE(OFFSET(Zdroj!AO$16,A4490-1,0)))</f>
        <v/>
      </c>
      <c r="E4496" s="35" t="str">
        <f ca="1">IF(C4496="","",OFFSET(Zdroj!AP$16,A4490-1,0))</f>
        <v/>
      </c>
      <c r="F4496" s="450" t="str">
        <f t="shared" ref="F4496" ca="1" si="1050">IF(SUM(E4496:E4504)=0,"",SUM(E4496:E4504))</f>
        <v/>
      </c>
      <c r="G4496" s="451"/>
    </row>
    <row r="4497" spans="1:7" x14ac:dyDescent="0.25">
      <c r="B4497" s="449"/>
      <c r="C4497" s="83" t="str">
        <f ca="1">IF(OFFSET(Zdroj!AQ$16,A4490-1,0)=0,"",CONCATENATE("B",$A$2+1," - ",Zdroj!$AQ$15))</f>
        <v/>
      </c>
      <c r="D4497" s="81" t="str">
        <f ca="1">IF(C4497="","",CONCATENATE(OFFSET(Zdroj!AQ$16,A4490-1,0)))</f>
        <v/>
      </c>
      <c r="E4497" s="35" t="str">
        <f ca="1">IF(C4497="","",OFFSET(Zdroj!AR$16,A4490-1,0))</f>
        <v/>
      </c>
      <c r="F4497" s="450"/>
      <c r="G4497" s="451"/>
    </row>
    <row r="4498" spans="1:7" x14ac:dyDescent="0.25">
      <c r="B4498" s="449"/>
      <c r="C4498" s="83" t="str">
        <f ca="1">IF(OFFSET(Zdroj!AS$16,A4490-1,0)=0,"",CONCATENATE("B",$A$2+2," - ",Zdroj!$AS$15))</f>
        <v/>
      </c>
      <c r="D4498" s="81" t="str">
        <f ca="1">IF(C4498="","",CONCATENATE(OFFSET(Zdroj!AS$16,A4490-1,0)))</f>
        <v/>
      </c>
      <c r="E4498" s="35" t="str">
        <f ca="1">IF(C4498="","",OFFSET(Zdroj!AT$16,A4490-1,0))</f>
        <v/>
      </c>
      <c r="F4498" s="450"/>
      <c r="G4498" s="451"/>
    </row>
    <row r="4499" spans="1:7" x14ac:dyDescent="0.25">
      <c r="B4499" s="449"/>
      <c r="C4499" s="83" t="str">
        <f ca="1">IF(OFFSET(Zdroj!AU$16,A4490-1,0)=0,"",CONCATENATE("B",$A$2+3," - ",Zdroj!$AU$15))</f>
        <v/>
      </c>
      <c r="D4499" s="81" t="str">
        <f ca="1">IF(C4499="","",CONCATENATE(OFFSET(Zdroj!AU$16,A4490-1,0)))</f>
        <v/>
      </c>
      <c r="E4499" s="35" t="str">
        <f ca="1">IF(C4499="","",OFFSET(Zdroj!AV$16,A4490-1,0))</f>
        <v/>
      </c>
      <c r="F4499" s="450"/>
      <c r="G4499" s="451"/>
    </row>
    <row r="4500" spans="1:7" x14ac:dyDescent="0.25">
      <c r="B4500" s="449"/>
      <c r="C4500" s="83" t="str">
        <f ca="1">IF(OFFSET(Zdroj!AW$16,A4490-1,0)=0,"",CONCATENATE("B",$A$2+4," - ",Zdroj!$AW$15))</f>
        <v/>
      </c>
      <c r="D4500" s="81" t="str">
        <f ca="1">IF(C4500="","",CONCATENATE(OFFSET(Zdroj!AW$16,A4490-1,0)))</f>
        <v/>
      </c>
      <c r="E4500" s="35" t="str">
        <f ca="1">IF(C4500="","",OFFSET(Zdroj!AX$16,A4490-1,0))</f>
        <v/>
      </c>
      <c r="F4500" s="450"/>
      <c r="G4500" s="451"/>
    </row>
    <row r="4501" spans="1:7" x14ac:dyDescent="0.25">
      <c r="B4501" s="449"/>
      <c r="C4501" s="83" t="str">
        <f ca="1">IF(OFFSET(Zdroj!AY$16,A4490-1,0)=0,"",CONCATENATE("B",$A$2+5," - ",Zdroj!$AY$15))</f>
        <v/>
      </c>
      <c r="D4501" s="81" t="str">
        <f ca="1">IF(C4501="","",CONCATENATE(OFFSET(Zdroj!AY$16,A4490-1,0)))</f>
        <v/>
      </c>
      <c r="E4501" s="35" t="str">
        <f ca="1">IF(C4501="","",OFFSET(Zdroj!AZ$16,A4490-1,0))</f>
        <v/>
      </c>
      <c r="F4501" s="450"/>
      <c r="G4501" s="451"/>
    </row>
    <row r="4502" spans="1:7" x14ac:dyDescent="0.25">
      <c r="B4502" s="449"/>
      <c r="C4502" s="83" t="str">
        <f ca="1">IF(OFFSET(Zdroj!BA$16,A4490-1,0)=0,"",CONCATENATE("B",$A$2+6," - ",Zdroj!$BA$15))</f>
        <v/>
      </c>
      <c r="D4502" s="81" t="str">
        <f ca="1">IF(C4502="","",CONCATENATE(OFFSET(Zdroj!BA$16,A4490-1,0)))</f>
        <v/>
      </c>
      <c r="E4502" s="35" t="str">
        <f ca="1">IF(C4502="","",OFFSET(Zdroj!BB$16,A4490-1,0))</f>
        <v/>
      </c>
      <c r="F4502" s="450"/>
      <c r="G4502" s="451"/>
    </row>
    <row r="4503" spans="1:7" x14ac:dyDescent="0.25">
      <c r="B4503" s="449"/>
      <c r="C4503" s="83" t="str">
        <f ca="1">IF(OFFSET(Zdroj!BC$16,A4490-1,0)=0,"",CONCATENATE("B",$A$2+7," - ",Zdroj!$BC$15))</f>
        <v/>
      </c>
      <c r="D4503" s="81" t="str">
        <f ca="1">IF(C4503="","",CONCATENATE(OFFSET(Zdroj!BC$16,A4490-1,0)))</f>
        <v/>
      </c>
      <c r="E4503" s="35" t="str">
        <f ca="1">IF(C4503="","",OFFSET(Zdroj!BD$16,A4490-1,0))</f>
        <v/>
      </c>
      <c r="F4503" s="450"/>
      <c r="G4503" s="451"/>
    </row>
    <row r="4504" spans="1:7" x14ac:dyDescent="0.25">
      <c r="B4504" s="449"/>
      <c r="C4504" s="83" t="str">
        <f ca="1">IF(OFFSET(Zdroj!BE$16,A4490-1,0)=0,"",CONCATENATE("B",$A$2+8," - ",Zdroj!$BE$15))</f>
        <v/>
      </c>
      <c r="D4504" s="81" t="str">
        <f ca="1">IF(C4504="","",CONCATENATE(OFFSET(Zdroj!BE$16,A4490-1,0)))</f>
        <v/>
      </c>
      <c r="E4504" s="35" t="str">
        <f ca="1">IF(C4504="","",OFFSET(Zdroj!BF$16,A4490-1,0))</f>
        <v/>
      </c>
      <c r="F4504" s="450"/>
      <c r="G4504" s="451"/>
    </row>
    <row r="4505" spans="1:7" x14ac:dyDescent="0.25">
      <c r="B4505" s="449"/>
      <c r="C4505" s="83" t="str">
        <f ca="1">IF(OFFSET(Zdroj!BG$16,A4490-1,0)=0,"",CONCATENATE("C",$A$2," - ",Zdroj!$BG$15))</f>
        <v/>
      </c>
      <c r="D4505" s="81" t="str">
        <f ca="1">IF(C4505="","",CONCATENATE(OFFSET(Zdroj!BG$16,A4490-1,0)))</f>
        <v/>
      </c>
      <c r="E4505" s="35" t="str">
        <f ca="1">IF(C4505="","",OFFSET(Zdroj!BH$16,A4490-1,0))</f>
        <v/>
      </c>
      <c r="F4505" s="450" t="str">
        <f t="shared" ref="F4505" ca="1" si="1051">IF(SUM(E4505:E4506)=0,"",SUM(E4505:E4506))</f>
        <v/>
      </c>
      <c r="G4505" s="451"/>
    </row>
    <row r="4506" spans="1:7" x14ac:dyDescent="0.25">
      <c r="B4506" s="449"/>
      <c r="C4506" s="83" t="str">
        <f ca="1">IF(OFFSET(Zdroj!BI$16,A4490-1,0)=0,"",CONCATENATE("C",$A$2+1," - ",Zdroj!$BI$15))</f>
        <v/>
      </c>
      <c r="D4506" s="81" t="str">
        <f ca="1">IF(C4506="","",CONCATENATE(OFFSET(Zdroj!BI$16,A4490-1,0)))</f>
        <v/>
      </c>
      <c r="E4506" s="35" t="str">
        <f ca="1">IF(C4506="","",OFFSET(Zdroj!BJ$16,A4490-1,0))</f>
        <v/>
      </c>
      <c r="F4506" s="450"/>
      <c r="G4506" s="451"/>
    </row>
    <row r="4507" spans="1:7" x14ac:dyDescent="0.25">
      <c r="A4507">
        <f>SUM((ROW()+15)/17)</f>
        <v>266</v>
      </c>
      <c r="B4507" s="449" t="str">
        <f ca="1">IF(OFFSET(Zdroj!$B$16,A4507-1,0)&gt;0,CONCATENATE(A4507,"
","___ ","
",OFFSET(Zdroj!$B$16,A4507-1,0)),"")</f>
        <v/>
      </c>
      <c r="C4507" s="83" t="str">
        <f ca="1">IF(OFFSET(Zdroj!AI$16,A4507-1,0)=0,"",CONCATENATE("A",$A$2," - ",Zdroj!$AI$15))</f>
        <v/>
      </c>
      <c r="D4507" s="81" t="str">
        <f ca="1">IF(C4507="","",CONCATENATE(OFFSET(Zdroj!AI$16,A4507-1,0)," - ",OFFSET(Zdroj!BK$16,A4507-1,0)))</f>
        <v/>
      </c>
      <c r="E4507" s="35" t="str">
        <f ca="1">IF(C4507="","",OFFSET(Zdroj!BL$16,A4507-1,0))</f>
        <v/>
      </c>
      <c r="F4507" s="450" t="str">
        <f t="shared" ref="F4507" ca="1" si="1052">IF(SUM(E4507:E4512)=0,"",SUM(E4507:E4512))</f>
        <v/>
      </c>
      <c r="G4507" s="451" t="str">
        <f t="shared" ref="G4507" ca="1" si="1053">IF(SUM(E4507:E4523)=0,"",SUM(E4507:E4523))</f>
        <v/>
      </c>
    </row>
    <row r="4508" spans="1:7" x14ac:dyDescent="0.25">
      <c r="B4508" s="449"/>
      <c r="C4508" s="83" t="str">
        <f ca="1">IF(OFFSET(Zdroj!AJ$16,A4507-1,0)=0,"",CONCATENATE("A",$A$2+1," - ",Zdroj!$AJ$15))</f>
        <v/>
      </c>
      <c r="D4508" s="81" t="str">
        <f ca="1">IF(C4508="","",CONCATENATE(OFFSET(Zdroj!AJ$16,A4507-1,0)," - ",OFFSET(Zdroj!BM$16,A4507-1,0)))</f>
        <v/>
      </c>
      <c r="E4508" s="35" t="str">
        <f ca="1">IF(C4508="","",OFFSET(Zdroj!BN$16,A4507-1,0))</f>
        <v/>
      </c>
      <c r="F4508" s="450"/>
      <c r="G4508" s="451"/>
    </row>
    <row r="4509" spans="1:7" x14ac:dyDescent="0.25">
      <c r="B4509" s="449"/>
      <c r="C4509" s="83" t="str">
        <f ca="1">IF(OFFSET(Zdroj!AK$16,A4507-1,0)=0,"",CONCATENATE("A",$A$2+2," - ",Zdroj!$AK$15))</f>
        <v/>
      </c>
      <c r="D4509" s="81" t="str">
        <f ca="1">IF(C4509="","",CONCATENATE(OFFSET(Zdroj!AK$16,A4507-1,0)," - ",OFFSET(Zdroj!BO$16,A4507-1,0)))</f>
        <v/>
      </c>
      <c r="E4509" s="35" t="str">
        <f ca="1">IF(C4509="","",OFFSET(Zdroj!BP$16,A4507-1,0))</f>
        <v/>
      </c>
      <c r="F4509" s="450"/>
      <c r="G4509" s="451"/>
    </row>
    <row r="4510" spans="1:7" x14ac:dyDescent="0.25">
      <c r="B4510" s="449"/>
      <c r="C4510" s="83" t="str">
        <f ca="1">IF(OFFSET(Zdroj!AL$16,A4507-1,0)=0,"",CONCATENATE("A",$A$2+3," - ",Zdroj!$AL$15))</f>
        <v/>
      </c>
      <c r="D4510" s="81" t="str">
        <f ca="1">IF(C4510="","",CONCATENATE(OFFSET(Zdroj!AL$16,A4507-1,0)," - ",OFFSET(Zdroj!BQ$16,A4507-1,0)))</f>
        <v/>
      </c>
      <c r="E4510" s="35" t="str">
        <f ca="1">IF(C4510="","",OFFSET(Zdroj!BR$16,A4507-1,0))</f>
        <v/>
      </c>
      <c r="F4510" s="450"/>
      <c r="G4510" s="451"/>
    </row>
    <row r="4511" spans="1:7" x14ac:dyDescent="0.25">
      <c r="B4511" s="449"/>
      <c r="C4511" s="83" t="str">
        <f ca="1">IF(OFFSET(Zdroj!AM$16,A4507-1,0)=0,"",CONCATENATE("A",$A$2+4," - ",Zdroj!$AM$15))</f>
        <v/>
      </c>
      <c r="D4511" s="81" t="str">
        <f ca="1">IF(C4511="","",CONCATENATE(OFFSET(Zdroj!AM$16,A4507-1,0)," - ",OFFSET(Zdroj!BS$16,A4507-1,0)))</f>
        <v/>
      </c>
      <c r="E4511" s="35" t="str">
        <f ca="1">IF(C4511="","",OFFSET(Zdroj!BT$16,A4507-1,0))</f>
        <v/>
      </c>
      <c r="F4511" s="450"/>
      <c r="G4511" s="451"/>
    </row>
    <row r="4512" spans="1:7" x14ac:dyDescent="0.25">
      <c r="B4512" s="449"/>
      <c r="C4512" s="83" t="str">
        <f ca="1">IF(OFFSET(Zdroj!AN$16,A4507-1,0)=0,"",CONCATENATE("A",$A$2+5," - ",Zdroj!$AN$15))</f>
        <v/>
      </c>
      <c r="D4512" s="81" t="str">
        <f ca="1">IF(C4512="","",CONCATENATE(OFFSET(Zdroj!AN$16,A4507-1,0)," - ",OFFSET(Zdroj!BU$16,A4507-1,0)))</f>
        <v/>
      </c>
      <c r="E4512" s="35" t="str">
        <f ca="1">IF(C4512="","",OFFSET(Zdroj!BV$16,A4507-1,0))</f>
        <v/>
      </c>
      <c r="F4512" s="450"/>
      <c r="G4512" s="451"/>
    </row>
    <row r="4513" spans="1:7" x14ac:dyDescent="0.25">
      <c r="B4513" s="449"/>
      <c r="C4513" s="83" t="str">
        <f ca="1">IF(OFFSET(Zdroj!AO$16,A4507-1,0)=0,"",CONCATENATE("B",$A$2," - ",Zdroj!$AO$15))</f>
        <v/>
      </c>
      <c r="D4513" s="81" t="str">
        <f ca="1">IF(C4513="","",CONCATENATE(OFFSET(Zdroj!AO$16,A4507-1,0)))</f>
        <v/>
      </c>
      <c r="E4513" s="35" t="str">
        <f ca="1">IF(C4513="","",OFFSET(Zdroj!AP$16,A4507-1,0))</f>
        <v/>
      </c>
      <c r="F4513" s="450" t="str">
        <f t="shared" ref="F4513" ca="1" si="1054">IF(SUM(E4513:E4521)=0,"",SUM(E4513:E4521))</f>
        <v/>
      </c>
      <c r="G4513" s="451"/>
    </row>
    <row r="4514" spans="1:7" x14ac:dyDescent="0.25">
      <c r="B4514" s="449"/>
      <c r="C4514" s="83" t="str">
        <f ca="1">IF(OFFSET(Zdroj!AQ$16,A4507-1,0)=0,"",CONCATENATE("B",$A$2+1," - ",Zdroj!$AQ$15))</f>
        <v/>
      </c>
      <c r="D4514" s="81" t="str">
        <f ca="1">IF(C4514="","",CONCATENATE(OFFSET(Zdroj!AQ$16,A4507-1,0)))</f>
        <v/>
      </c>
      <c r="E4514" s="35" t="str">
        <f ca="1">IF(C4514="","",OFFSET(Zdroj!AR$16,A4507-1,0))</f>
        <v/>
      </c>
      <c r="F4514" s="450"/>
      <c r="G4514" s="451"/>
    </row>
    <row r="4515" spans="1:7" x14ac:dyDescent="0.25">
      <c r="B4515" s="449"/>
      <c r="C4515" s="83" t="str">
        <f ca="1">IF(OFFSET(Zdroj!AS$16,A4507-1,0)=0,"",CONCATENATE("B",$A$2+2," - ",Zdroj!$AS$15))</f>
        <v/>
      </c>
      <c r="D4515" s="81" t="str">
        <f ca="1">IF(C4515="","",CONCATENATE(OFFSET(Zdroj!AS$16,A4507-1,0)))</f>
        <v/>
      </c>
      <c r="E4515" s="35" t="str">
        <f ca="1">IF(C4515="","",OFFSET(Zdroj!AT$16,A4507-1,0))</f>
        <v/>
      </c>
      <c r="F4515" s="450"/>
      <c r="G4515" s="451"/>
    </row>
    <row r="4516" spans="1:7" x14ac:dyDescent="0.25">
      <c r="B4516" s="449"/>
      <c r="C4516" s="83" t="str">
        <f ca="1">IF(OFFSET(Zdroj!AU$16,A4507-1,0)=0,"",CONCATENATE("B",$A$2+3," - ",Zdroj!$AU$15))</f>
        <v/>
      </c>
      <c r="D4516" s="81" t="str">
        <f ca="1">IF(C4516="","",CONCATENATE(OFFSET(Zdroj!AU$16,A4507-1,0)))</f>
        <v/>
      </c>
      <c r="E4516" s="35" t="str">
        <f ca="1">IF(C4516="","",OFFSET(Zdroj!AV$16,A4507-1,0))</f>
        <v/>
      </c>
      <c r="F4516" s="450"/>
      <c r="G4516" s="451"/>
    </row>
    <row r="4517" spans="1:7" x14ac:dyDescent="0.25">
      <c r="B4517" s="449"/>
      <c r="C4517" s="83" t="str">
        <f ca="1">IF(OFFSET(Zdroj!AW$16,A4507-1,0)=0,"",CONCATENATE("B",$A$2+4," - ",Zdroj!$AW$15))</f>
        <v/>
      </c>
      <c r="D4517" s="81" t="str">
        <f ca="1">IF(C4517="","",CONCATENATE(OFFSET(Zdroj!AW$16,A4507-1,0)))</f>
        <v/>
      </c>
      <c r="E4517" s="35" t="str">
        <f ca="1">IF(C4517="","",OFFSET(Zdroj!AX$16,A4507-1,0))</f>
        <v/>
      </c>
      <c r="F4517" s="450"/>
      <c r="G4517" s="451"/>
    </row>
    <row r="4518" spans="1:7" x14ac:dyDescent="0.25">
      <c r="B4518" s="449"/>
      <c r="C4518" s="83" t="str">
        <f ca="1">IF(OFFSET(Zdroj!AY$16,A4507-1,0)=0,"",CONCATENATE("B",$A$2+5," - ",Zdroj!$AY$15))</f>
        <v/>
      </c>
      <c r="D4518" s="81" t="str">
        <f ca="1">IF(C4518="","",CONCATENATE(OFFSET(Zdroj!AY$16,A4507-1,0)))</f>
        <v/>
      </c>
      <c r="E4518" s="35" t="str">
        <f ca="1">IF(C4518="","",OFFSET(Zdroj!AZ$16,A4507-1,0))</f>
        <v/>
      </c>
      <c r="F4518" s="450"/>
      <c r="G4518" s="451"/>
    </row>
    <row r="4519" spans="1:7" x14ac:dyDescent="0.25">
      <c r="B4519" s="449"/>
      <c r="C4519" s="83" t="str">
        <f ca="1">IF(OFFSET(Zdroj!BA$16,A4507-1,0)=0,"",CONCATENATE("B",$A$2+6," - ",Zdroj!$BA$15))</f>
        <v/>
      </c>
      <c r="D4519" s="81" t="str">
        <f ca="1">IF(C4519="","",CONCATENATE(OFFSET(Zdroj!BA$16,A4507-1,0)))</f>
        <v/>
      </c>
      <c r="E4519" s="35" t="str">
        <f ca="1">IF(C4519="","",OFFSET(Zdroj!BB$16,A4507-1,0))</f>
        <v/>
      </c>
      <c r="F4519" s="450"/>
      <c r="G4519" s="451"/>
    </row>
    <row r="4520" spans="1:7" x14ac:dyDescent="0.25">
      <c r="B4520" s="449"/>
      <c r="C4520" s="83" t="str">
        <f ca="1">IF(OFFSET(Zdroj!BC$16,A4507-1,0)=0,"",CONCATENATE("B",$A$2+7," - ",Zdroj!$BC$15))</f>
        <v/>
      </c>
      <c r="D4520" s="81" t="str">
        <f ca="1">IF(C4520="","",CONCATENATE(OFFSET(Zdroj!BC$16,A4507-1,0)))</f>
        <v/>
      </c>
      <c r="E4520" s="35" t="str">
        <f ca="1">IF(C4520="","",OFFSET(Zdroj!BD$16,A4507-1,0))</f>
        <v/>
      </c>
      <c r="F4520" s="450"/>
      <c r="G4520" s="451"/>
    </row>
    <row r="4521" spans="1:7" x14ac:dyDescent="0.25">
      <c r="B4521" s="449"/>
      <c r="C4521" s="83" t="str">
        <f ca="1">IF(OFFSET(Zdroj!BE$16,A4507-1,0)=0,"",CONCATENATE("B",$A$2+8," - ",Zdroj!$BE$15))</f>
        <v/>
      </c>
      <c r="D4521" s="81" t="str">
        <f ca="1">IF(C4521="","",CONCATENATE(OFFSET(Zdroj!BE$16,A4507-1,0)))</f>
        <v/>
      </c>
      <c r="E4521" s="35" t="str">
        <f ca="1">IF(C4521="","",OFFSET(Zdroj!BF$16,A4507-1,0))</f>
        <v/>
      </c>
      <c r="F4521" s="450"/>
      <c r="G4521" s="451"/>
    </row>
    <row r="4522" spans="1:7" x14ac:dyDescent="0.25">
      <c r="B4522" s="449"/>
      <c r="C4522" s="83" t="str">
        <f ca="1">IF(OFFSET(Zdroj!BG$16,A4507-1,0)=0,"",CONCATENATE("C",$A$2," - ",Zdroj!$BG$15))</f>
        <v/>
      </c>
      <c r="D4522" s="81" t="str">
        <f ca="1">IF(C4522="","",CONCATENATE(OFFSET(Zdroj!BG$16,A4507-1,0)))</f>
        <v/>
      </c>
      <c r="E4522" s="35" t="str">
        <f ca="1">IF(C4522="","",OFFSET(Zdroj!BH$16,A4507-1,0))</f>
        <v/>
      </c>
      <c r="F4522" s="450" t="str">
        <f t="shared" ref="F4522" ca="1" si="1055">IF(SUM(E4522:E4523)=0,"",SUM(E4522:E4523))</f>
        <v/>
      </c>
      <c r="G4522" s="451"/>
    </row>
    <row r="4523" spans="1:7" x14ac:dyDescent="0.25">
      <c r="B4523" s="449"/>
      <c r="C4523" s="83" t="str">
        <f ca="1">IF(OFFSET(Zdroj!BI$16,A4507-1,0)=0,"",CONCATENATE("C",$A$2+1," - ",Zdroj!$BI$15))</f>
        <v/>
      </c>
      <c r="D4523" s="81" t="str">
        <f ca="1">IF(C4523="","",CONCATENATE(OFFSET(Zdroj!BI$16,A4507-1,0)))</f>
        <v/>
      </c>
      <c r="E4523" s="35" t="str">
        <f ca="1">IF(C4523="","",OFFSET(Zdroj!BJ$16,A4507-1,0))</f>
        <v/>
      </c>
      <c r="F4523" s="450"/>
      <c r="G4523" s="451"/>
    </row>
    <row r="4524" spans="1:7" x14ac:dyDescent="0.25">
      <c r="A4524">
        <f>SUM((ROW()+15)/17)</f>
        <v>267</v>
      </c>
      <c r="B4524" s="449" t="str">
        <f ca="1">IF(OFFSET(Zdroj!$B$16,A4524-1,0)&gt;0,CONCATENATE(A4524,"
","___ ","
",OFFSET(Zdroj!$B$16,A4524-1,0)),"")</f>
        <v/>
      </c>
      <c r="C4524" s="83" t="str">
        <f ca="1">IF(OFFSET(Zdroj!AI$16,A4524-1,0)=0,"",CONCATENATE("A",$A$2," - ",Zdroj!$AI$15))</f>
        <v/>
      </c>
      <c r="D4524" s="81" t="str">
        <f ca="1">IF(C4524="","",CONCATENATE(OFFSET(Zdroj!AI$16,A4524-1,0)," - ",OFFSET(Zdroj!BK$16,A4524-1,0)))</f>
        <v/>
      </c>
      <c r="E4524" s="35" t="str">
        <f ca="1">IF(C4524="","",OFFSET(Zdroj!BL$16,A4524-1,0))</f>
        <v/>
      </c>
      <c r="F4524" s="450" t="str">
        <f t="shared" ref="F4524" ca="1" si="1056">IF(SUM(E4524:E4529)=0,"",SUM(E4524:E4529))</f>
        <v/>
      </c>
      <c r="G4524" s="451" t="str">
        <f t="shared" ref="G4524" ca="1" si="1057">IF(SUM(E4524:E4540)=0,"",SUM(E4524:E4540))</f>
        <v/>
      </c>
    </row>
    <row r="4525" spans="1:7" x14ac:dyDescent="0.25">
      <c r="B4525" s="449"/>
      <c r="C4525" s="83" t="str">
        <f ca="1">IF(OFFSET(Zdroj!AJ$16,A4524-1,0)=0,"",CONCATENATE("A",$A$2+1," - ",Zdroj!$AJ$15))</f>
        <v/>
      </c>
      <c r="D4525" s="81" t="str">
        <f ca="1">IF(C4525="","",CONCATENATE(OFFSET(Zdroj!AJ$16,A4524-1,0)," - ",OFFSET(Zdroj!BM$16,A4524-1,0)))</f>
        <v/>
      </c>
      <c r="E4525" s="35" t="str">
        <f ca="1">IF(C4525="","",OFFSET(Zdroj!BN$16,A4524-1,0))</f>
        <v/>
      </c>
      <c r="F4525" s="450"/>
      <c r="G4525" s="451"/>
    </row>
    <row r="4526" spans="1:7" x14ac:dyDescent="0.25">
      <c r="B4526" s="449"/>
      <c r="C4526" s="83" t="str">
        <f ca="1">IF(OFFSET(Zdroj!AK$16,A4524-1,0)=0,"",CONCATENATE("A",$A$2+2," - ",Zdroj!$AK$15))</f>
        <v/>
      </c>
      <c r="D4526" s="81" t="str">
        <f ca="1">IF(C4526="","",CONCATENATE(OFFSET(Zdroj!AK$16,A4524-1,0)," - ",OFFSET(Zdroj!BO$16,A4524-1,0)))</f>
        <v/>
      </c>
      <c r="E4526" s="35" t="str">
        <f ca="1">IF(C4526="","",OFFSET(Zdroj!BP$16,A4524-1,0))</f>
        <v/>
      </c>
      <c r="F4526" s="450"/>
      <c r="G4526" s="451"/>
    </row>
    <row r="4527" spans="1:7" x14ac:dyDescent="0.25">
      <c r="B4527" s="449"/>
      <c r="C4527" s="83" t="str">
        <f ca="1">IF(OFFSET(Zdroj!AL$16,A4524-1,0)=0,"",CONCATENATE("A",$A$2+3," - ",Zdroj!$AL$15))</f>
        <v/>
      </c>
      <c r="D4527" s="81" t="str">
        <f ca="1">IF(C4527="","",CONCATENATE(OFFSET(Zdroj!AL$16,A4524-1,0)," - ",OFFSET(Zdroj!BQ$16,A4524-1,0)))</f>
        <v/>
      </c>
      <c r="E4527" s="35" t="str">
        <f ca="1">IF(C4527="","",OFFSET(Zdroj!BR$16,A4524-1,0))</f>
        <v/>
      </c>
      <c r="F4527" s="450"/>
      <c r="G4527" s="451"/>
    </row>
    <row r="4528" spans="1:7" x14ac:dyDescent="0.25">
      <c r="B4528" s="449"/>
      <c r="C4528" s="83" t="str">
        <f ca="1">IF(OFFSET(Zdroj!AM$16,A4524-1,0)=0,"",CONCATENATE("A",$A$2+4," - ",Zdroj!$AM$15))</f>
        <v/>
      </c>
      <c r="D4528" s="81" t="str">
        <f ca="1">IF(C4528="","",CONCATENATE(OFFSET(Zdroj!AM$16,A4524-1,0)," - ",OFFSET(Zdroj!BS$16,A4524-1,0)))</f>
        <v/>
      </c>
      <c r="E4528" s="35" t="str">
        <f ca="1">IF(C4528="","",OFFSET(Zdroj!BT$16,A4524-1,0))</f>
        <v/>
      </c>
      <c r="F4528" s="450"/>
      <c r="G4528" s="451"/>
    </row>
    <row r="4529" spans="1:7" x14ac:dyDescent="0.25">
      <c r="B4529" s="449"/>
      <c r="C4529" s="83" t="str">
        <f ca="1">IF(OFFSET(Zdroj!AN$16,A4524-1,0)=0,"",CONCATENATE("A",$A$2+5," - ",Zdroj!$AN$15))</f>
        <v/>
      </c>
      <c r="D4529" s="81" t="str">
        <f ca="1">IF(C4529="","",CONCATENATE(OFFSET(Zdroj!AN$16,A4524-1,0)," - ",OFFSET(Zdroj!BU$16,A4524-1,0)))</f>
        <v/>
      </c>
      <c r="E4529" s="35" t="str">
        <f ca="1">IF(C4529="","",OFFSET(Zdroj!BV$16,A4524-1,0))</f>
        <v/>
      </c>
      <c r="F4529" s="450"/>
      <c r="G4529" s="451"/>
    </row>
    <row r="4530" spans="1:7" x14ac:dyDescent="0.25">
      <c r="B4530" s="449"/>
      <c r="C4530" s="83" t="str">
        <f ca="1">IF(OFFSET(Zdroj!AO$16,A4524-1,0)=0,"",CONCATENATE("B",$A$2," - ",Zdroj!$AO$15))</f>
        <v/>
      </c>
      <c r="D4530" s="81" t="str">
        <f ca="1">IF(C4530="","",CONCATENATE(OFFSET(Zdroj!AO$16,A4524-1,0)))</f>
        <v/>
      </c>
      <c r="E4530" s="35" t="str">
        <f ca="1">IF(C4530="","",OFFSET(Zdroj!AP$16,A4524-1,0))</f>
        <v/>
      </c>
      <c r="F4530" s="450" t="str">
        <f t="shared" ref="F4530" ca="1" si="1058">IF(SUM(E4530:E4538)=0,"",SUM(E4530:E4538))</f>
        <v/>
      </c>
      <c r="G4530" s="451"/>
    </row>
    <row r="4531" spans="1:7" x14ac:dyDescent="0.25">
      <c r="B4531" s="449"/>
      <c r="C4531" s="83" t="str">
        <f ca="1">IF(OFFSET(Zdroj!AQ$16,A4524-1,0)=0,"",CONCATENATE("B",$A$2+1," - ",Zdroj!$AQ$15))</f>
        <v/>
      </c>
      <c r="D4531" s="81" t="str">
        <f ca="1">IF(C4531="","",CONCATENATE(OFFSET(Zdroj!AQ$16,A4524-1,0)))</f>
        <v/>
      </c>
      <c r="E4531" s="35" t="str">
        <f ca="1">IF(C4531="","",OFFSET(Zdroj!AR$16,A4524-1,0))</f>
        <v/>
      </c>
      <c r="F4531" s="450"/>
      <c r="G4531" s="451"/>
    </row>
    <row r="4532" spans="1:7" x14ac:dyDescent="0.25">
      <c r="B4532" s="449"/>
      <c r="C4532" s="83" t="str">
        <f ca="1">IF(OFFSET(Zdroj!AS$16,A4524-1,0)=0,"",CONCATENATE("B",$A$2+2," - ",Zdroj!$AS$15))</f>
        <v/>
      </c>
      <c r="D4532" s="81" t="str">
        <f ca="1">IF(C4532="","",CONCATENATE(OFFSET(Zdroj!AS$16,A4524-1,0)))</f>
        <v/>
      </c>
      <c r="E4532" s="35" t="str">
        <f ca="1">IF(C4532="","",OFFSET(Zdroj!AT$16,A4524-1,0))</f>
        <v/>
      </c>
      <c r="F4532" s="450"/>
      <c r="G4532" s="451"/>
    </row>
    <row r="4533" spans="1:7" x14ac:dyDescent="0.25">
      <c r="B4533" s="449"/>
      <c r="C4533" s="83" t="str">
        <f ca="1">IF(OFFSET(Zdroj!AU$16,A4524-1,0)=0,"",CONCATENATE("B",$A$2+3," - ",Zdroj!$AU$15))</f>
        <v/>
      </c>
      <c r="D4533" s="81" t="str">
        <f ca="1">IF(C4533="","",CONCATENATE(OFFSET(Zdroj!AU$16,A4524-1,0)))</f>
        <v/>
      </c>
      <c r="E4533" s="35" t="str">
        <f ca="1">IF(C4533="","",OFFSET(Zdroj!AV$16,A4524-1,0))</f>
        <v/>
      </c>
      <c r="F4533" s="450"/>
      <c r="G4533" s="451"/>
    </row>
    <row r="4534" spans="1:7" x14ac:dyDescent="0.25">
      <c r="B4534" s="449"/>
      <c r="C4534" s="83" t="str">
        <f ca="1">IF(OFFSET(Zdroj!AW$16,A4524-1,0)=0,"",CONCATENATE("B",$A$2+4," - ",Zdroj!$AW$15))</f>
        <v/>
      </c>
      <c r="D4534" s="81" t="str">
        <f ca="1">IF(C4534="","",CONCATENATE(OFFSET(Zdroj!AW$16,A4524-1,0)))</f>
        <v/>
      </c>
      <c r="E4534" s="35" t="str">
        <f ca="1">IF(C4534="","",OFFSET(Zdroj!AX$16,A4524-1,0))</f>
        <v/>
      </c>
      <c r="F4534" s="450"/>
      <c r="G4534" s="451"/>
    </row>
    <row r="4535" spans="1:7" x14ac:dyDescent="0.25">
      <c r="B4535" s="449"/>
      <c r="C4535" s="83" t="str">
        <f ca="1">IF(OFFSET(Zdroj!AY$16,A4524-1,0)=0,"",CONCATENATE("B",$A$2+5," - ",Zdroj!$AY$15))</f>
        <v/>
      </c>
      <c r="D4535" s="81" t="str">
        <f ca="1">IF(C4535="","",CONCATENATE(OFFSET(Zdroj!AY$16,A4524-1,0)))</f>
        <v/>
      </c>
      <c r="E4535" s="35" t="str">
        <f ca="1">IF(C4535="","",OFFSET(Zdroj!AZ$16,A4524-1,0))</f>
        <v/>
      </c>
      <c r="F4535" s="450"/>
      <c r="G4535" s="451"/>
    </row>
    <row r="4536" spans="1:7" x14ac:dyDescent="0.25">
      <c r="B4536" s="449"/>
      <c r="C4536" s="83" t="str">
        <f ca="1">IF(OFFSET(Zdroj!BA$16,A4524-1,0)=0,"",CONCATENATE("B",$A$2+6," - ",Zdroj!$BA$15))</f>
        <v/>
      </c>
      <c r="D4536" s="81" t="str">
        <f ca="1">IF(C4536="","",CONCATENATE(OFFSET(Zdroj!BA$16,A4524-1,0)))</f>
        <v/>
      </c>
      <c r="E4536" s="35" t="str">
        <f ca="1">IF(C4536="","",OFFSET(Zdroj!BB$16,A4524-1,0))</f>
        <v/>
      </c>
      <c r="F4536" s="450"/>
      <c r="G4536" s="451"/>
    </row>
    <row r="4537" spans="1:7" x14ac:dyDescent="0.25">
      <c r="B4537" s="449"/>
      <c r="C4537" s="83" t="str">
        <f ca="1">IF(OFFSET(Zdroj!BC$16,A4524-1,0)=0,"",CONCATENATE("B",$A$2+7," - ",Zdroj!$BC$15))</f>
        <v/>
      </c>
      <c r="D4537" s="81" t="str">
        <f ca="1">IF(C4537="","",CONCATENATE(OFFSET(Zdroj!BC$16,A4524-1,0)))</f>
        <v/>
      </c>
      <c r="E4537" s="35" t="str">
        <f ca="1">IF(C4537="","",OFFSET(Zdroj!BD$16,A4524-1,0))</f>
        <v/>
      </c>
      <c r="F4537" s="450"/>
      <c r="G4537" s="451"/>
    </row>
    <row r="4538" spans="1:7" x14ac:dyDescent="0.25">
      <c r="B4538" s="449"/>
      <c r="C4538" s="83" t="str">
        <f ca="1">IF(OFFSET(Zdroj!BE$16,A4524-1,0)=0,"",CONCATENATE("B",$A$2+8," - ",Zdroj!$BE$15))</f>
        <v/>
      </c>
      <c r="D4538" s="81" t="str">
        <f ca="1">IF(C4538="","",CONCATENATE(OFFSET(Zdroj!BE$16,A4524-1,0)))</f>
        <v/>
      </c>
      <c r="E4538" s="35" t="str">
        <f ca="1">IF(C4538="","",OFFSET(Zdroj!BF$16,A4524-1,0))</f>
        <v/>
      </c>
      <c r="F4538" s="450"/>
      <c r="G4538" s="451"/>
    </row>
    <row r="4539" spans="1:7" x14ac:dyDescent="0.25">
      <c r="B4539" s="449"/>
      <c r="C4539" s="83" t="str">
        <f ca="1">IF(OFFSET(Zdroj!BG$16,A4524-1,0)=0,"",CONCATENATE("C",$A$2," - ",Zdroj!$BG$15))</f>
        <v/>
      </c>
      <c r="D4539" s="81" t="str">
        <f ca="1">IF(C4539="","",CONCATENATE(OFFSET(Zdroj!BG$16,A4524-1,0)))</f>
        <v/>
      </c>
      <c r="E4539" s="35" t="str">
        <f ca="1">IF(C4539="","",OFFSET(Zdroj!BH$16,A4524-1,0))</f>
        <v/>
      </c>
      <c r="F4539" s="450" t="str">
        <f t="shared" ref="F4539" ca="1" si="1059">IF(SUM(E4539:E4540)=0,"",SUM(E4539:E4540))</f>
        <v/>
      </c>
      <c r="G4539" s="451"/>
    </row>
    <row r="4540" spans="1:7" x14ac:dyDescent="0.25">
      <c r="B4540" s="449"/>
      <c r="C4540" s="83" t="str">
        <f ca="1">IF(OFFSET(Zdroj!BI$16,A4524-1,0)=0,"",CONCATENATE("C",$A$2+1," - ",Zdroj!$BI$15))</f>
        <v/>
      </c>
      <c r="D4540" s="81" t="str">
        <f ca="1">IF(C4540="","",CONCATENATE(OFFSET(Zdroj!BI$16,A4524-1,0)))</f>
        <v/>
      </c>
      <c r="E4540" s="35" t="str">
        <f ca="1">IF(C4540="","",OFFSET(Zdroj!BJ$16,A4524-1,0))</f>
        <v/>
      </c>
      <c r="F4540" s="450"/>
      <c r="G4540" s="451"/>
    </row>
    <row r="4541" spans="1:7" x14ac:dyDescent="0.25">
      <c r="A4541">
        <f>SUM((ROW()+15)/17)</f>
        <v>268</v>
      </c>
      <c r="B4541" s="449" t="str">
        <f ca="1">IF(OFFSET(Zdroj!$B$16,A4541-1,0)&gt;0,CONCATENATE(A4541,"
","___ ","
",OFFSET(Zdroj!$B$16,A4541-1,0)),"")</f>
        <v/>
      </c>
      <c r="C4541" s="83" t="str">
        <f ca="1">IF(OFFSET(Zdroj!AI$16,A4541-1,0)=0,"",CONCATENATE("A",$A$2," - ",Zdroj!$AI$15))</f>
        <v/>
      </c>
      <c r="D4541" s="81" t="str">
        <f ca="1">IF(C4541="","",CONCATENATE(OFFSET(Zdroj!AI$16,A4541-1,0)," - ",OFFSET(Zdroj!BK$16,A4541-1,0)))</f>
        <v/>
      </c>
      <c r="E4541" s="35" t="str">
        <f ca="1">IF(C4541="","",OFFSET(Zdroj!BL$16,A4541-1,0))</f>
        <v/>
      </c>
      <c r="F4541" s="450" t="str">
        <f t="shared" ref="F4541" ca="1" si="1060">IF(SUM(E4541:E4546)=0,"",SUM(E4541:E4546))</f>
        <v/>
      </c>
      <c r="G4541" s="451" t="str">
        <f t="shared" ref="G4541" ca="1" si="1061">IF(SUM(E4541:E4557)=0,"",SUM(E4541:E4557))</f>
        <v/>
      </c>
    </row>
    <row r="4542" spans="1:7" x14ac:dyDescent="0.25">
      <c r="B4542" s="449"/>
      <c r="C4542" s="83" t="str">
        <f ca="1">IF(OFFSET(Zdroj!AJ$16,A4541-1,0)=0,"",CONCATENATE("A",$A$2+1," - ",Zdroj!$AJ$15))</f>
        <v/>
      </c>
      <c r="D4542" s="81" t="str">
        <f ca="1">IF(C4542="","",CONCATENATE(OFFSET(Zdroj!AJ$16,A4541-1,0)," - ",OFFSET(Zdroj!BM$16,A4541-1,0)))</f>
        <v/>
      </c>
      <c r="E4542" s="35" t="str">
        <f ca="1">IF(C4542="","",OFFSET(Zdroj!BN$16,A4541-1,0))</f>
        <v/>
      </c>
      <c r="F4542" s="450"/>
      <c r="G4542" s="451"/>
    </row>
    <row r="4543" spans="1:7" x14ac:dyDescent="0.25">
      <c r="B4543" s="449"/>
      <c r="C4543" s="83" t="str">
        <f ca="1">IF(OFFSET(Zdroj!AK$16,A4541-1,0)=0,"",CONCATENATE("A",$A$2+2," - ",Zdroj!$AK$15))</f>
        <v/>
      </c>
      <c r="D4543" s="81" t="str">
        <f ca="1">IF(C4543="","",CONCATENATE(OFFSET(Zdroj!AK$16,A4541-1,0)," - ",OFFSET(Zdroj!BO$16,A4541-1,0)))</f>
        <v/>
      </c>
      <c r="E4543" s="35" t="str">
        <f ca="1">IF(C4543="","",OFFSET(Zdroj!BP$16,A4541-1,0))</f>
        <v/>
      </c>
      <c r="F4543" s="450"/>
      <c r="G4543" s="451"/>
    </row>
    <row r="4544" spans="1:7" x14ac:dyDescent="0.25">
      <c r="B4544" s="449"/>
      <c r="C4544" s="83" t="str">
        <f ca="1">IF(OFFSET(Zdroj!AL$16,A4541-1,0)=0,"",CONCATENATE("A",$A$2+3," - ",Zdroj!$AL$15))</f>
        <v/>
      </c>
      <c r="D4544" s="81" t="str">
        <f ca="1">IF(C4544="","",CONCATENATE(OFFSET(Zdroj!AL$16,A4541-1,0)," - ",OFFSET(Zdroj!BQ$16,A4541-1,0)))</f>
        <v/>
      </c>
      <c r="E4544" s="35" t="str">
        <f ca="1">IF(C4544="","",OFFSET(Zdroj!BR$16,A4541-1,0))</f>
        <v/>
      </c>
      <c r="F4544" s="450"/>
      <c r="G4544" s="451"/>
    </row>
    <row r="4545" spans="1:7" x14ac:dyDescent="0.25">
      <c r="B4545" s="449"/>
      <c r="C4545" s="83" t="str">
        <f ca="1">IF(OFFSET(Zdroj!AM$16,A4541-1,0)=0,"",CONCATENATE("A",$A$2+4," - ",Zdroj!$AM$15))</f>
        <v/>
      </c>
      <c r="D4545" s="81" t="str">
        <f ca="1">IF(C4545="","",CONCATENATE(OFFSET(Zdroj!AM$16,A4541-1,0)," - ",OFFSET(Zdroj!BS$16,A4541-1,0)))</f>
        <v/>
      </c>
      <c r="E4545" s="35" t="str">
        <f ca="1">IF(C4545="","",OFFSET(Zdroj!BT$16,A4541-1,0))</f>
        <v/>
      </c>
      <c r="F4545" s="450"/>
      <c r="G4545" s="451"/>
    </row>
    <row r="4546" spans="1:7" x14ac:dyDescent="0.25">
      <c r="B4546" s="449"/>
      <c r="C4546" s="83" t="str">
        <f ca="1">IF(OFFSET(Zdroj!AN$16,A4541-1,0)=0,"",CONCATENATE("A",$A$2+5," - ",Zdroj!$AN$15))</f>
        <v/>
      </c>
      <c r="D4546" s="81" t="str">
        <f ca="1">IF(C4546="","",CONCATENATE(OFFSET(Zdroj!AN$16,A4541-1,0)," - ",OFFSET(Zdroj!BU$16,A4541-1,0)))</f>
        <v/>
      </c>
      <c r="E4546" s="35" t="str">
        <f ca="1">IF(C4546="","",OFFSET(Zdroj!BV$16,A4541-1,0))</f>
        <v/>
      </c>
      <c r="F4546" s="450"/>
      <c r="G4546" s="451"/>
    </row>
    <row r="4547" spans="1:7" x14ac:dyDescent="0.25">
      <c r="B4547" s="449"/>
      <c r="C4547" s="83" t="str">
        <f ca="1">IF(OFFSET(Zdroj!AO$16,A4541-1,0)=0,"",CONCATENATE("B",$A$2," - ",Zdroj!$AO$15))</f>
        <v/>
      </c>
      <c r="D4547" s="81" t="str">
        <f ca="1">IF(C4547="","",CONCATENATE(OFFSET(Zdroj!AO$16,A4541-1,0)))</f>
        <v/>
      </c>
      <c r="E4547" s="35" t="str">
        <f ca="1">IF(C4547="","",OFFSET(Zdroj!AP$16,A4541-1,0))</f>
        <v/>
      </c>
      <c r="F4547" s="450" t="str">
        <f t="shared" ref="F4547" ca="1" si="1062">IF(SUM(E4547:E4555)=0,"",SUM(E4547:E4555))</f>
        <v/>
      </c>
      <c r="G4547" s="451"/>
    </row>
    <row r="4548" spans="1:7" x14ac:dyDescent="0.25">
      <c r="B4548" s="449"/>
      <c r="C4548" s="83" t="str">
        <f ca="1">IF(OFFSET(Zdroj!AQ$16,A4541-1,0)=0,"",CONCATENATE("B",$A$2+1," - ",Zdroj!$AQ$15))</f>
        <v/>
      </c>
      <c r="D4548" s="81" t="str">
        <f ca="1">IF(C4548="","",CONCATENATE(OFFSET(Zdroj!AQ$16,A4541-1,0)))</f>
        <v/>
      </c>
      <c r="E4548" s="35" t="str">
        <f ca="1">IF(C4548="","",OFFSET(Zdroj!AR$16,A4541-1,0))</f>
        <v/>
      </c>
      <c r="F4548" s="450"/>
      <c r="G4548" s="451"/>
    </row>
    <row r="4549" spans="1:7" x14ac:dyDescent="0.25">
      <c r="B4549" s="449"/>
      <c r="C4549" s="83" t="str">
        <f ca="1">IF(OFFSET(Zdroj!AS$16,A4541-1,0)=0,"",CONCATENATE("B",$A$2+2," - ",Zdroj!$AS$15))</f>
        <v/>
      </c>
      <c r="D4549" s="81" t="str">
        <f ca="1">IF(C4549="","",CONCATENATE(OFFSET(Zdroj!AS$16,A4541-1,0)))</f>
        <v/>
      </c>
      <c r="E4549" s="35" t="str">
        <f ca="1">IF(C4549="","",OFFSET(Zdroj!AT$16,A4541-1,0))</f>
        <v/>
      </c>
      <c r="F4549" s="450"/>
      <c r="G4549" s="451"/>
    </row>
    <row r="4550" spans="1:7" x14ac:dyDescent="0.25">
      <c r="B4550" s="449"/>
      <c r="C4550" s="83" t="str">
        <f ca="1">IF(OFFSET(Zdroj!AU$16,A4541-1,0)=0,"",CONCATENATE("B",$A$2+3," - ",Zdroj!$AU$15))</f>
        <v/>
      </c>
      <c r="D4550" s="81" t="str">
        <f ca="1">IF(C4550="","",CONCATENATE(OFFSET(Zdroj!AU$16,A4541-1,0)))</f>
        <v/>
      </c>
      <c r="E4550" s="35" t="str">
        <f ca="1">IF(C4550="","",OFFSET(Zdroj!AV$16,A4541-1,0))</f>
        <v/>
      </c>
      <c r="F4550" s="450"/>
      <c r="G4550" s="451"/>
    </row>
    <row r="4551" spans="1:7" x14ac:dyDescent="0.25">
      <c r="B4551" s="449"/>
      <c r="C4551" s="83" t="str">
        <f ca="1">IF(OFFSET(Zdroj!AW$16,A4541-1,0)=0,"",CONCATENATE("B",$A$2+4," - ",Zdroj!$AW$15))</f>
        <v/>
      </c>
      <c r="D4551" s="81" t="str">
        <f ca="1">IF(C4551="","",CONCATENATE(OFFSET(Zdroj!AW$16,A4541-1,0)))</f>
        <v/>
      </c>
      <c r="E4551" s="35" t="str">
        <f ca="1">IF(C4551="","",OFFSET(Zdroj!AX$16,A4541-1,0))</f>
        <v/>
      </c>
      <c r="F4551" s="450"/>
      <c r="G4551" s="451"/>
    </row>
    <row r="4552" spans="1:7" x14ac:dyDescent="0.25">
      <c r="B4552" s="449"/>
      <c r="C4552" s="83" t="str">
        <f ca="1">IF(OFFSET(Zdroj!AY$16,A4541-1,0)=0,"",CONCATENATE("B",$A$2+5," - ",Zdroj!$AY$15))</f>
        <v/>
      </c>
      <c r="D4552" s="81" t="str">
        <f ca="1">IF(C4552="","",CONCATENATE(OFFSET(Zdroj!AY$16,A4541-1,0)))</f>
        <v/>
      </c>
      <c r="E4552" s="35" t="str">
        <f ca="1">IF(C4552="","",OFFSET(Zdroj!AZ$16,A4541-1,0))</f>
        <v/>
      </c>
      <c r="F4552" s="450"/>
      <c r="G4552" s="451"/>
    </row>
    <row r="4553" spans="1:7" x14ac:dyDescent="0.25">
      <c r="B4553" s="449"/>
      <c r="C4553" s="83" t="str">
        <f ca="1">IF(OFFSET(Zdroj!BA$16,A4541-1,0)=0,"",CONCATENATE("B",$A$2+6," - ",Zdroj!$BA$15))</f>
        <v/>
      </c>
      <c r="D4553" s="81" t="str">
        <f ca="1">IF(C4553="","",CONCATENATE(OFFSET(Zdroj!BA$16,A4541-1,0)))</f>
        <v/>
      </c>
      <c r="E4553" s="35" t="str">
        <f ca="1">IF(C4553="","",OFFSET(Zdroj!BB$16,A4541-1,0))</f>
        <v/>
      </c>
      <c r="F4553" s="450"/>
      <c r="G4553" s="451"/>
    </row>
    <row r="4554" spans="1:7" x14ac:dyDescent="0.25">
      <c r="B4554" s="449"/>
      <c r="C4554" s="83" t="str">
        <f ca="1">IF(OFFSET(Zdroj!BC$16,A4541-1,0)=0,"",CONCATENATE("B",$A$2+7," - ",Zdroj!$BC$15))</f>
        <v/>
      </c>
      <c r="D4554" s="81" t="str">
        <f ca="1">IF(C4554="","",CONCATENATE(OFFSET(Zdroj!BC$16,A4541-1,0)))</f>
        <v/>
      </c>
      <c r="E4554" s="35" t="str">
        <f ca="1">IF(C4554="","",OFFSET(Zdroj!BD$16,A4541-1,0))</f>
        <v/>
      </c>
      <c r="F4554" s="450"/>
      <c r="G4554" s="451"/>
    </row>
    <row r="4555" spans="1:7" x14ac:dyDescent="0.25">
      <c r="B4555" s="449"/>
      <c r="C4555" s="83" t="str">
        <f ca="1">IF(OFFSET(Zdroj!BE$16,A4541-1,0)=0,"",CONCATENATE("B",$A$2+8," - ",Zdroj!$BE$15))</f>
        <v/>
      </c>
      <c r="D4555" s="81" t="str">
        <f ca="1">IF(C4555="","",CONCATENATE(OFFSET(Zdroj!BE$16,A4541-1,0)))</f>
        <v/>
      </c>
      <c r="E4555" s="35" t="str">
        <f ca="1">IF(C4555="","",OFFSET(Zdroj!BF$16,A4541-1,0))</f>
        <v/>
      </c>
      <c r="F4555" s="450"/>
      <c r="G4555" s="451"/>
    </row>
    <row r="4556" spans="1:7" x14ac:dyDescent="0.25">
      <c r="B4556" s="449"/>
      <c r="C4556" s="83" t="str">
        <f ca="1">IF(OFFSET(Zdroj!BG$16,A4541-1,0)=0,"",CONCATENATE("C",$A$2," - ",Zdroj!$BG$15))</f>
        <v/>
      </c>
      <c r="D4556" s="81" t="str">
        <f ca="1">IF(C4556="","",CONCATENATE(OFFSET(Zdroj!BG$16,A4541-1,0)))</f>
        <v/>
      </c>
      <c r="E4556" s="35" t="str">
        <f ca="1">IF(C4556="","",OFFSET(Zdroj!BH$16,A4541-1,0))</f>
        <v/>
      </c>
      <c r="F4556" s="450" t="str">
        <f t="shared" ref="F4556" ca="1" si="1063">IF(SUM(E4556:E4557)=0,"",SUM(E4556:E4557))</f>
        <v/>
      </c>
      <c r="G4556" s="451"/>
    </row>
    <row r="4557" spans="1:7" x14ac:dyDescent="0.25">
      <c r="B4557" s="449"/>
      <c r="C4557" s="83" t="str">
        <f ca="1">IF(OFFSET(Zdroj!BI$16,A4541-1,0)=0,"",CONCATENATE("C",$A$2+1," - ",Zdroj!$BI$15))</f>
        <v/>
      </c>
      <c r="D4557" s="81" t="str">
        <f ca="1">IF(C4557="","",CONCATENATE(OFFSET(Zdroj!BI$16,A4541-1,0)))</f>
        <v/>
      </c>
      <c r="E4557" s="35" t="str">
        <f ca="1">IF(C4557="","",OFFSET(Zdroj!BJ$16,A4541-1,0))</f>
        <v/>
      </c>
      <c r="F4557" s="450"/>
      <c r="G4557" s="451"/>
    </row>
    <row r="4558" spans="1:7" x14ac:dyDescent="0.25">
      <c r="A4558">
        <f>SUM((ROW()+15)/17)</f>
        <v>269</v>
      </c>
      <c r="B4558" s="449" t="str">
        <f ca="1">IF(OFFSET(Zdroj!$B$16,A4558-1,0)&gt;0,CONCATENATE(A4558,"
","___ ","
",OFFSET(Zdroj!$B$16,A4558-1,0)),"")</f>
        <v/>
      </c>
      <c r="C4558" s="83" t="str">
        <f ca="1">IF(OFFSET(Zdroj!AI$16,A4558-1,0)=0,"",CONCATENATE("A",$A$2," - ",Zdroj!$AI$15))</f>
        <v/>
      </c>
      <c r="D4558" s="81" t="str">
        <f ca="1">IF(C4558="","",CONCATENATE(OFFSET(Zdroj!AI$16,A4558-1,0)," - ",OFFSET(Zdroj!BK$16,A4558-1,0)))</f>
        <v/>
      </c>
      <c r="E4558" s="35" t="str">
        <f ca="1">IF(C4558="","",OFFSET(Zdroj!BL$16,A4558-1,0))</f>
        <v/>
      </c>
      <c r="F4558" s="450" t="str">
        <f t="shared" ref="F4558" ca="1" si="1064">IF(SUM(E4558:E4563)=0,"",SUM(E4558:E4563))</f>
        <v/>
      </c>
      <c r="G4558" s="451" t="str">
        <f t="shared" ref="G4558" ca="1" si="1065">IF(SUM(E4558:E4574)=0,"",SUM(E4558:E4574))</f>
        <v/>
      </c>
    </row>
    <row r="4559" spans="1:7" x14ac:dyDescent="0.25">
      <c r="B4559" s="449"/>
      <c r="C4559" s="83" t="str">
        <f ca="1">IF(OFFSET(Zdroj!AJ$16,A4558-1,0)=0,"",CONCATENATE("A",$A$2+1," - ",Zdroj!$AJ$15))</f>
        <v/>
      </c>
      <c r="D4559" s="81" t="str">
        <f ca="1">IF(C4559="","",CONCATENATE(OFFSET(Zdroj!AJ$16,A4558-1,0)," - ",OFFSET(Zdroj!BM$16,A4558-1,0)))</f>
        <v/>
      </c>
      <c r="E4559" s="35" t="str">
        <f ca="1">IF(C4559="","",OFFSET(Zdroj!BN$16,A4558-1,0))</f>
        <v/>
      </c>
      <c r="F4559" s="450"/>
      <c r="G4559" s="451"/>
    </row>
    <row r="4560" spans="1:7" x14ac:dyDescent="0.25">
      <c r="B4560" s="449"/>
      <c r="C4560" s="83" t="str">
        <f ca="1">IF(OFFSET(Zdroj!AK$16,A4558-1,0)=0,"",CONCATENATE("A",$A$2+2," - ",Zdroj!$AK$15))</f>
        <v/>
      </c>
      <c r="D4560" s="81" t="str">
        <f ca="1">IF(C4560="","",CONCATENATE(OFFSET(Zdroj!AK$16,A4558-1,0)," - ",OFFSET(Zdroj!BO$16,A4558-1,0)))</f>
        <v/>
      </c>
      <c r="E4560" s="35" t="str">
        <f ca="1">IF(C4560="","",OFFSET(Zdroj!BP$16,A4558-1,0))</f>
        <v/>
      </c>
      <c r="F4560" s="450"/>
      <c r="G4560" s="451"/>
    </row>
    <row r="4561" spans="1:7" x14ac:dyDescent="0.25">
      <c r="B4561" s="449"/>
      <c r="C4561" s="83" t="str">
        <f ca="1">IF(OFFSET(Zdroj!AL$16,A4558-1,0)=0,"",CONCATENATE("A",$A$2+3," - ",Zdroj!$AL$15))</f>
        <v/>
      </c>
      <c r="D4561" s="81" t="str">
        <f ca="1">IF(C4561="","",CONCATENATE(OFFSET(Zdroj!AL$16,A4558-1,0)," - ",OFFSET(Zdroj!BQ$16,A4558-1,0)))</f>
        <v/>
      </c>
      <c r="E4561" s="35" t="str">
        <f ca="1">IF(C4561="","",OFFSET(Zdroj!BR$16,A4558-1,0))</f>
        <v/>
      </c>
      <c r="F4561" s="450"/>
      <c r="G4561" s="451"/>
    </row>
    <row r="4562" spans="1:7" x14ac:dyDescent="0.25">
      <c r="B4562" s="449"/>
      <c r="C4562" s="83" t="str">
        <f ca="1">IF(OFFSET(Zdroj!AM$16,A4558-1,0)=0,"",CONCATENATE("A",$A$2+4," - ",Zdroj!$AM$15))</f>
        <v/>
      </c>
      <c r="D4562" s="81" t="str">
        <f ca="1">IF(C4562="","",CONCATENATE(OFFSET(Zdroj!AM$16,A4558-1,0)," - ",OFFSET(Zdroj!BS$16,A4558-1,0)))</f>
        <v/>
      </c>
      <c r="E4562" s="35" t="str">
        <f ca="1">IF(C4562="","",OFFSET(Zdroj!BT$16,A4558-1,0))</f>
        <v/>
      </c>
      <c r="F4562" s="450"/>
      <c r="G4562" s="451"/>
    </row>
    <row r="4563" spans="1:7" x14ac:dyDescent="0.25">
      <c r="B4563" s="449"/>
      <c r="C4563" s="83" t="str">
        <f ca="1">IF(OFFSET(Zdroj!AN$16,A4558-1,0)=0,"",CONCATENATE("A",$A$2+5," - ",Zdroj!$AN$15))</f>
        <v/>
      </c>
      <c r="D4563" s="81" t="str">
        <f ca="1">IF(C4563="","",CONCATENATE(OFFSET(Zdroj!AN$16,A4558-1,0)," - ",OFFSET(Zdroj!BU$16,A4558-1,0)))</f>
        <v/>
      </c>
      <c r="E4563" s="35" t="str">
        <f ca="1">IF(C4563="","",OFFSET(Zdroj!BV$16,A4558-1,0))</f>
        <v/>
      </c>
      <c r="F4563" s="450"/>
      <c r="G4563" s="451"/>
    </row>
    <row r="4564" spans="1:7" x14ac:dyDescent="0.25">
      <c r="B4564" s="449"/>
      <c r="C4564" s="83" t="str">
        <f ca="1">IF(OFFSET(Zdroj!AO$16,A4558-1,0)=0,"",CONCATENATE("B",$A$2," - ",Zdroj!$AO$15))</f>
        <v/>
      </c>
      <c r="D4564" s="81" t="str">
        <f ca="1">IF(C4564="","",CONCATENATE(OFFSET(Zdroj!AO$16,A4558-1,0)))</f>
        <v/>
      </c>
      <c r="E4564" s="35" t="str">
        <f ca="1">IF(C4564="","",OFFSET(Zdroj!AP$16,A4558-1,0))</f>
        <v/>
      </c>
      <c r="F4564" s="450" t="str">
        <f t="shared" ref="F4564" ca="1" si="1066">IF(SUM(E4564:E4572)=0,"",SUM(E4564:E4572))</f>
        <v/>
      </c>
      <c r="G4564" s="451"/>
    </row>
    <row r="4565" spans="1:7" x14ac:dyDescent="0.25">
      <c r="B4565" s="449"/>
      <c r="C4565" s="83" t="str">
        <f ca="1">IF(OFFSET(Zdroj!AQ$16,A4558-1,0)=0,"",CONCATENATE("B",$A$2+1," - ",Zdroj!$AQ$15))</f>
        <v/>
      </c>
      <c r="D4565" s="81" t="str">
        <f ca="1">IF(C4565="","",CONCATENATE(OFFSET(Zdroj!AQ$16,A4558-1,0)))</f>
        <v/>
      </c>
      <c r="E4565" s="35" t="str">
        <f ca="1">IF(C4565="","",OFFSET(Zdroj!AR$16,A4558-1,0))</f>
        <v/>
      </c>
      <c r="F4565" s="450"/>
      <c r="G4565" s="451"/>
    </row>
    <row r="4566" spans="1:7" x14ac:dyDescent="0.25">
      <c r="B4566" s="449"/>
      <c r="C4566" s="83" t="str">
        <f ca="1">IF(OFFSET(Zdroj!AS$16,A4558-1,0)=0,"",CONCATENATE("B",$A$2+2," - ",Zdroj!$AS$15))</f>
        <v/>
      </c>
      <c r="D4566" s="81" t="str">
        <f ca="1">IF(C4566="","",CONCATENATE(OFFSET(Zdroj!AS$16,A4558-1,0)))</f>
        <v/>
      </c>
      <c r="E4566" s="35" t="str">
        <f ca="1">IF(C4566="","",OFFSET(Zdroj!AT$16,A4558-1,0))</f>
        <v/>
      </c>
      <c r="F4566" s="450"/>
      <c r="G4566" s="451"/>
    </row>
    <row r="4567" spans="1:7" x14ac:dyDescent="0.25">
      <c r="B4567" s="449"/>
      <c r="C4567" s="83" t="str">
        <f ca="1">IF(OFFSET(Zdroj!AU$16,A4558-1,0)=0,"",CONCATENATE("B",$A$2+3," - ",Zdroj!$AU$15))</f>
        <v/>
      </c>
      <c r="D4567" s="81" t="str">
        <f ca="1">IF(C4567="","",CONCATENATE(OFFSET(Zdroj!AU$16,A4558-1,0)))</f>
        <v/>
      </c>
      <c r="E4567" s="35" t="str">
        <f ca="1">IF(C4567="","",OFFSET(Zdroj!AV$16,A4558-1,0))</f>
        <v/>
      </c>
      <c r="F4567" s="450"/>
      <c r="G4567" s="451"/>
    </row>
    <row r="4568" spans="1:7" x14ac:dyDescent="0.25">
      <c r="B4568" s="449"/>
      <c r="C4568" s="83" t="str">
        <f ca="1">IF(OFFSET(Zdroj!AW$16,A4558-1,0)=0,"",CONCATENATE("B",$A$2+4," - ",Zdroj!$AW$15))</f>
        <v/>
      </c>
      <c r="D4568" s="81" t="str">
        <f ca="1">IF(C4568="","",CONCATENATE(OFFSET(Zdroj!AW$16,A4558-1,0)))</f>
        <v/>
      </c>
      <c r="E4568" s="35" t="str">
        <f ca="1">IF(C4568="","",OFFSET(Zdroj!AX$16,A4558-1,0))</f>
        <v/>
      </c>
      <c r="F4568" s="450"/>
      <c r="G4568" s="451"/>
    </row>
    <row r="4569" spans="1:7" x14ac:dyDescent="0.25">
      <c r="B4569" s="449"/>
      <c r="C4569" s="83" t="str">
        <f ca="1">IF(OFFSET(Zdroj!AY$16,A4558-1,0)=0,"",CONCATENATE("B",$A$2+5," - ",Zdroj!$AY$15))</f>
        <v/>
      </c>
      <c r="D4569" s="81" t="str">
        <f ca="1">IF(C4569="","",CONCATENATE(OFFSET(Zdroj!AY$16,A4558-1,0)))</f>
        <v/>
      </c>
      <c r="E4569" s="35" t="str">
        <f ca="1">IF(C4569="","",OFFSET(Zdroj!AZ$16,A4558-1,0))</f>
        <v/>
      </c>
      <c r="F4569" s="450"/>
      <c r="G4569" s="451"/>
    </row>
    <row r="4570" spans="1:7" x14ac:dyDescent="0.25">
      <c r="B4570" s="449"/>
      <c r="C4570" s="83" t="str">
        <f ca="1">IF(OFFSET(Zdroj!BA$16,A4558-1,0)=0,"",CONCATENATE("B",$A$2+6," - ",Zdroj!$BA$15))</f>
        <v/>
      </c>
      <c r="D4570" s="81" t="str">
        <f ca="1">IF(C4570="","",CONCATENATE(OFFSET(Zdroj!BA$16,A4558-1,0)))</f>
        <v/>
      </c>
      <c r="E4570" s="35" t="str">
        <f ca="1">IF(C4570="","",OFFSET(Zdroj!BB$16,A4558-1,0))</f>
        <v/>
      </c>
      <c r="F4570" s="450"/>
      <c r="G4570" s="451"/>
    </row>
    <row r="4571" spans="1:7" x14ac:dyDescent="0.25">
      <c r="B4571" s="449"/>
      <c r="C4571" s="83" t="str">
        <f ca="1">IF(OFFSET(Zdroj!BC$16,A4558-1,0)=0,"",CONCATENATE("B",$A$2+7," - ",Zdroj!$BC$15))</f>
        <v/>
      </c>
      <c r="D4571" s="81" t="str">
        <f ca="1">IF(C4571="","",CONCATENATE(OFFSET(Zdroj!BC$16,A4558-1,0)))</f>
        <v/>
      </c>
      <c r="E4571" s="35" t="str">
        <f ca="1">IF(C4571="","",OFFSET(Zdroj!BD$16,A4558-1,0))</f>
        <v/>
      </c>
      <c r="F4571" s="450"/>
      <c r="G4571" s="451"/>
    </row>
    <row r="4572" spans="1:7" x14ac:dyDescent="0.25">
      <c r="B4572" s="449"/>
      <c r="C4572" s="83" t="str">
        <f ca="1">IF(OFFSET(Zdroj!BE$16,A4558-1,0)=0,"",CONCATENATE("B",$A$2+8," - ",Zdroj!$BE$15))</f>
        <v/>
      </c>
      <c r="D4572" s="81" t="str">
        <f ca="1">IF(C4572="","",CONCATENATE(OFFSET(Zdroj!BE$16,A4558-1,0)))</f>
        <v/>
      </c>
      <c r="E4572" s="35" t="str">
        <f ca="1">IF(C4572="","",OFFSET(Zdroj!BF$16,A4558-1,0))</f>
        <v/>
      </c>
      <c r="F4572" s="450"/>
      <c r="G4572" s="451"/>
    </row>
    <row r="4573" spans="1:7" x14ac:dyDescent="0.25">
      <c r="B4573" s="449"/>
      <c r="C4573" s="83" t="str">
        <f ca="1">IF(OFFSET(Zdroj!BG$16,A4558-1,0)=0,"",CONCATENATE("C",$A$2," - ",Zdroj!$BG$15))</f>
        <v/>
      </c>
      <c r="D4573" s="81" t="str">
        <f ca="1">IF(C4573="","",CONCATENATE(OFFSET(Zdroj!BG$16,A4558-1,0)))</f>
        <v/>
      </c>
      <c r="E4573" s="35" t="str">
        <f ca="1">IF(C4573="","",OFFSET(Zdroj!BH$16,A4558-1,0))</f>
        <v/>
      </c>
      <c r="F4573" s="450" t="str">
        <f t="shared" ref="F4573" ca="1" si="1067">IF(SUM(E4573:E4574)=0,"",SUM(E4573:E4574))</f>
        <v/>
      </c>
      <c r="G4573" s="451"/>
    </row>
    <row r="4574" spans="1:7" x14ac:dyDescent="0.25">
      <c r="B4574" s="449"/>
      <c r="C4574" s="83" t="str">
        <f ca="1">IF(OFFSET(Zdroj!BI$16,A4558-1,0)=0,"",CONCATENATE("C",$A$2+1," - ",Zdroj!$BI$15))</f>
        <v/>
      </c>
      <c r="D4574" s="81" t="str">
        <f ca="1">IF(C4574="","",CONCATENATE(OFFSET(Zdroj!BI$16,A4558-1,0)))</f>
        <v/>
      </c>
      <c r="E4574" s="35" t="str">
        <f ca="1">IF(C4574="","",OFFSET(Zdroj!BJ$16,A4558-1,0))</f>
        <v/>
      </c>
      <c r="F4574" s="450"/>
      <c r="G4574" s="451"/>
    </row>
    <row r="4575" spans="1:7" x14ac:dyDescent="0.25">
      <c r="A4575">
        <f>SUM((ROW()+15)/17)</f>
        <v>270</v>
      </c>
      <c r="B4575" s="449" t="str">
        <f ca="1">IF(OFFSET(Zdroj!$B$16,A4575-1,0)&gt;0,CONCATENATE(A4575,"
","___ ","
",OFFSET(Zdroj!$B$16,A4575-1,0)),"")</f>
        <v/>
      </c>
      <c r="C4575" s="83" t="str">
        <f ca="1">IF(OFFSET(Zdroj!AI$16,A4575-1,0)=0,"",CONCATENATE("A",$A$2," - ",Zdroj!$AI$15))</f>
        <v/>
      </c>
      <c r="D4575" s="81" t="str">
        <f ca="1">IF(C4575="","",CONCATENATE(OFFSET(Zdroj!AI$16,A4575-1,0)," - ",OFFSET(Zdroj!BK$16,A4575-1,0)))</f>
        <v/>
      </c>
      <c r="E4575" s="35" t="str">
        <f ca="1">IF(C4575="","",OFFSET(Zdroj!BL$16,A4575-1,0))</f>
        <v/>
      </c>
      <c r="F4575" s="450" t="str">
        <f t="shared" ref="F4575" ca="1" si="1068">IF(SUM(E4575:E4580)=0,"",SUM(E4575:E4580))</f>
        <v/>
      </c>
      <c r="G4575" s="451" t="str">
        <f t="shared" ref="G4575" ca="1" si="1069">IF(SUM(E4575:E4591)=0,"",SUM(E4575:E4591))</f>
        <v/>
      </c>
    </row>
    <row r="4576" spans="1:7" x14ac:dyDescent="0.25">
      <c r="B4576" s="449"/>
      <c r="C4576" s="83" t="str">
        <f ca="1">IF(OFFSET(Zdroj!AJ$16,A4575-1,0)=0,"",CONCATENATE("A",$A$2+1," - ",Zdroj!$AJ$15))</f>
        <v/>
      </c>
      <c r="D4576" s="81" t="str">
        <f ca="1">IF(C4576="","",CONCATENATE(OFFSET(Zdroj!AJ$16,A4575-1,0)," - ",OFFSET(Zdroj!BM$16,A4575-1,0)))</f>
        <v/>
      </c>
      <c r="E4576" s="35" t="str">
        <f ca="1">IF(C4576="","",OFFSET(Zdroj!BN$16,A4575-1,0))</f>
        <v/>
      </c>
      <c r="F4576" s="450"/>
      <c r="G4576" s="451"/>
    </row>
    <row r="4577" spans="1:7" x14ac:dyDescent="0.25">
      <c r="B4577" s="449"/>
      <c r="C4577" s="83" t="str">
        <f ca="1">IF(OFFSET(Zdroj!AK$16,A4575-1,0)=0,"",CONCATENATE("A",$A$2+2," - ",Zdroj!$AK$15))</f>
        <v/>
      </c>
      <c r="D4577" s="81" t="str">
        <f ca="1">IF(C4577="","",CONCATENATE(OFFSET(Zdroj!AK$16,A4575-1,0)," - ",OFFSET(Zdroj!BO$16,A4575-1,0)))</f>
        <v/>
      </c>
      <c r="E4577" s="35" t="str">
        <f ca="1">IF(C4577="","",OFFSET(Zdroj!BP$16,A4575-1,0))</f>
        <v/>
      </c>
      <c r="F4577" s="450"/>
      <c r="G4577" s="451"/>
    </row>
    <row r="4578" spans="1:7" x14ac:dyDescent="0.25">
      <c r="B4578" s="449"/>
      <c r="C4578" s="83" t="str">
        <f ca="1">IF(OFFSET(Zdroj!AL$16,A4575-1,0)=0,"",CONCATENATE("A",$A$2+3," - ",Zdroj!$AL$15))</f>
        <v/>
      </c>
      <c r="D4578" s="81" t="str">
        <f ca="1">IF(C4578="","",CONCATENATE(OFFSET(Zdroj!AL$16,A4575-1,0)," - ",OFFSET(Zdroj!BQ$16,A4575-1,0)))</f>
        <v/>
      </c>
      <c r="E4578" s="35" t="str">
        <f ca="1">IF(C4578="","",OFFSET(Zdroj!BR$16,A4575-1,0))</f>
        <v/>
      </c>
      <c r="F4578" s="450"/>
      <c r="G4578" s="451"/>
    </row>
    <row r="4579" spans="1:7" x14ac:dyDescent="0.25">
      <c r="B4579" s="449"/>
      <c r="C4579" s="83" t="str">
        <f ca="1">IF(OFFSET(Zdroj!AM$16,A4575-1,0)=0,"",CONCATENATE("A",$A$2+4," - ",Zdroj!$AM$15))</f>
        <v/>
      </c>
      <c r="D4579" s="81" t="str">
        <f ca="1">IF(C4579="","",CONCATENATE(OFFSET(Zdroj!AM$16,A4575-1,0)," - ",OFFSET(Zdroj!BS$16,A4575-1,0)))</f>
        <v/>
      </c>
      <c r="E4579" s="35" t="str">
        <f ca="1">IF(C4579="","",OFFSET(Zdroj!BT$16,A4575-1,0))</f>
        <v/>
      </c>
      <c r="F4579" s="450"/>
      <c r="G4579" s="451"/>
    </row>
    <row r="4580" spans="1:7" x14ac:dyDescent="0.25">
      <c r="B4580" s="449"/>
      <c r="C4580" s="83" t="str">
        <f ca="1">IF(OFFSET(Zdroj!AN$16,A4575-1,0)=0,"",CONCATENATE("A",$A$2+5," - ",Zdroj!$AN$15))</f>
        <v/>
      </c>
      <c r="D4580" s="81" t="str">
        <f ca="1">IF(C4580="","",CONCATENATE(OFFSET(Zdroj!AN$16,A4575-1,0)," - ",OFFSET(Zdroj!BU$16,A4575-1,0)))</f>
        <v/>
      </c>
      <c r="E4580" s="35" t="str">
        <f ca="1">IF(C4580="","",OFFSET(Zdroj!BV$16,A4575-1,0))</f>
        <v/>
      </c>
      <c r="F4580" s="450"/>
      <c r="G4580" s="451"/>
    </row>
    <row r="4581" spans="1:7" x14ac:dyDescent="0.25">
      <c r="B4581" s="449"/>
      <c r="C4581" s="83" t="str">
        <f ca="1">IF(OFFSET(Zdroj!AO$16,A4575-1,0)=0,"",CONCATENATE("B",$A$2," - ",Zdroj!$AO$15))</f>
        <v/>
      </c>
      <c r="D4581" s="81" t="str">
        <f ca="1">IF(C4581="","",CONCATENATE(OFFSET(Zdroj!AO$16,A4575-1,0)))</f>
        <v/>
      </c>
      <c r="E4581" s="35" t="str">
        <f ca="1">IF(C4581="","",OFFSET(Zdroj!AP$16,A4575-1,0))</f>
        <v/>
      </c>
      <c r="F4581" s="450" t="str">
        <f t="shared" ref="F4581" ca="1" si="1070">IF(SUM(E4581:E4589)=0,"",SUM(E4581:E4589))</f>
        <v/>
      </c>
      <c r="G4581" s="451"/>
    </row>
    <row r="4582" spans="1:7" x14ac:dyDescent="0.25">
      <c r="B4582" s="449"/>
      <c r="C4582" s="83" t="str">
        <f ca="1">IF(OFFSET(Zdroj!AQ$16,A4575-1,0)=0,"",CONCATENATE("B",$A$2+1," - ",Zdroj!$AQ$15))</f>
        <v/>
      </c>
      <c r="D4582" s="81" t="str">
        <f ca="1">IF(C4582="","",CONCATENATE(OFFSET(Zdroj!AQ$16,A4575-1,0)))</f>
        <v/>
      </c>
      <c r="E4582" s="35" t="str">
        <f ca="1">IF(C4582="","",OFFSET(Zdroj!AR$16,A4575-1,0))</f>
        <v/>
      </c>
      <c r="F4582" s="450"/>
      <c r="G4582" s="451"/>
    </row>
    <row r="4583" spans="1:7" x14ac:dyDescent="0.25">
      <c r="B4583" s="449"/>
      <c r="C4583" s="83" t="str">
        <f ca="1">IF(OFFSET(Zdroj!AS$16,A4575-1,0)=0,"",CONCATENATE("B",$A$2+2," - ",Zdroj!$AS$15))</f>
        <v/>
      </c>
      <c r="D4583" s="81" t="str">
        <f ca="1">IF(C4583="","",CONCATENATE(OFFSET(Zdroj!AS$16,A4575-1,0)))</f>
        <v/>
      </c>
      <c r="E4583" s="35" t="str">
        <f ca="1">IF(C4583="","",OFFSET(Zdroj!AT$16,A4575-1,0))</f>
        <v/>
      </c>
      <c r="F4583" s="450"/>
      <c r="G4583" s="451"/>
    </row>
    <row r="4584" spans="1:7" x14ac:dyDescent="0.25">
      <c r="B4584" s="449"/>
      <c r="C4584" s="83" t="str">
        <f ca="1">IF(OFFSET(Zdroj!AU$16,A4575-1,0)=0,"",CONCATENATE("B",$A$2+3," - ",Zdroj!$AU$15))</f>
        <v/>
      </c>
      <c r="D4584" s="81" t="str">
        <f ca="1">IF(C4584="","",CONCATENATE(OFFSET(Zdroj!AU$16,A4575-1,0)))</f>
        <v/>
      </c>
      <c r="E4584" s="35" t="str">
        <f ca="1">IF(C4584="","",OFFSET(Zdroj!AV$16,A4575-1,0))</f>
        <v/>
      </c>
      <c r="F4584" s="450"/>
      <c r="G4584" s="451"/>
    </row>
    <row r="4585" spans="1:7" x14ac:dyDescent="0.25">
      <c r="B4585" s="449"/>
      <c r="C4585" s="83" t="str">
        <f ca="1">IF(OFFSET(Zdroj!AW$16,A4575-1,0)=0,"",CONCATENATE("B",$A$2+4," - ",Zdroj!$AW$15))</f>
        <v/>
      </c>
      <c r="D4585" s="81" t="str">
        <f ca="1">IF(C4585="","",CONCATENATE(OFFSET(Zdroj!AW$16,A4575-1,0)))</f>
        <v/>
      </c>
      <c r="E4585" s="35" t="str">
        <f ca="1">IF(C4585="","",OFFSET(Zdroj!AX$16,A4575-1,0))</f>
        <v/>
      </c>
      <c r="F4585" s="450"/>
      <c r="G4585" s="451"/>
    </row>
    <row r="4586" spans="1:7" x14ac:dyDescent="0.25">
      <c r="B4586" s="449"/>
      <c r="C4586" s="83" t="str">
        <f ca="1">IF(OFFSET(Zdroj!AY$16,A4575-1,0)=0,"",CONCATENATE("B",$A$2+5," - ",Zdroj!$AY$15))</f>
        <v/>
      </c>
      <c r="D4586" s="81" t="str">
        <f ca="1">IF(C4586="","",CONCATENATE(OFFSET(Zdroj!AY$16,A4575-1,0)))</f>
        <v/>
      </c>
      <c r="E4586" s="35" t="str">
        <f ca="1">IF(C4586="","",OFFSET(Zdroj!AZ$16,A4575-1,0))</f>
        <v/>
      </c>
      <c r="F4586" s="450"/>
      <c r="G4586" s="451"/>
    </row>
    <row r="4587" spans="1:7" x14ac:dyDescent="0.25">
      <c r="B4587" s="449"/>
      <c r="C4587" s="83" t="str">
        <f ca="1">IF(OFFSET(Zdroj!BA$16,A4575-1,0)=0,"",CONCATENATE("B",$A$2+6," - ",Zdroj!$BA$15))</f>
        <v/>
      </c>
      <c r="D4587" s="81" t="str">
        <f ca="1">IF(C4587="","",CONCATENATE(OFFSET(Zdroj!BA$16,A4575-1,0)))</f>
        <v/>
      </c>
      <c r="E4587" s="35" t="str">
        <f ca="1">IF(C4587="","",OFFSET(Zdroj!BB$16,A4575-1,0))</f>
        <v/>
      </c>
      <c r="F4587" s="450"/>
      <c r="G4587" s="451"/>
    </row>
    <row r="4588" spans="1:7" x14ac:dyDescent="0.25">
      <c r="B4588" s="449"/>
      <c r="C4588" s="83" t="str">
        <f ca="1">IF(OFFSET(Zdroj!BC$16,A4575-1,0)=0,"",CONCATENATE("B",$A$2+7," - ",Zdroj!$BC$15))</f>
        <v/>
      </c>
      <c r="D4588" s="81" t="str">
        <f ca="1">IF(C4588="","",CONCATENATE(OFFSET(Zdroj!BC$16,A4575-1,0)))</f>
        <v/>
      </c>
      <c r="E4588" s="35" t="str">
        <f ca="1">IF(C4588="","",OFFSET(Zdroj!BD$16,A4575-1,0))</f>
        <v/>
      </c>
      <c r="F4588" s="450"/>
      <c r="G4588" s="451"/>
    </row>
    <row r="4589" spans="1:7" x14ac:dyDescent="0.25">
      <c r="B4589" s="449"/>
      <c r="C4589" s="83" t="str">
        <f ca="1">IF(OFFSET(Zdroj!BE$16,A4575-1,0)=0,"",CONCATENATE("B",$A$2+8," - ",Zdroj!$BE$15))</f>
        <v/>
      </c>
      <c r="D4589" s="81" t="str">
        <f ca="1">IF(C4589="","",CONCATENATE(OFFSET(Zdroj!BE$16,A4575-1,0)))</f>
        <v/>
      </c>
      <c r="E4589" s="35" t="str">
        <f ca="1">IF(C4589="","",OFFSET(Zdroj!BF$16,A4575-1,0))</f>
        <v/>
      </c>
      <c r="F4589" s="450"/>
      <c r="G4589" s="451"/>
    </row>
    <row r="4590" spans="1:7" x14ac:dyDescent="0.25">
      <c r="B4590" s="449"/>
      <c r="C4590" s="83" t="str">
        <f ca="1">IF(OFFSET(Zdroj!BG$16,A4575-1,0)=0,"",CONCATENATE("C",$A$2," - ",Zdroj!$BG$15))</f>
        <v/>
      </c>
      <c r="D4590" s="81" t="str">
        <f ca="1">IF(C4590="","",CONCATENATE(OFFSET(Zdroj!BG$16,A4575-1,0)))</f>
        <v/>
      </c>
      <c r="E4590" s="35" t="str">
        <f ca="1">IF(C4590="","",OFFSET(Zdroj!BH$16,A4575-1,0))</f>
        <v/>
      </c>
      <c r="F4590" s="450" t="str">
        <f t="shared" ref="F4590" ca="1" si="1071">IF(SUM(E4590:E4591)=0,"",SUM(E4590:E4591))</f>
        <v/>
      </c>
      <c r="G4590" s="451"/>
    </row>
    <row r="4591" spans="1:7" x14ac:dyDescent="0.25">
      <c r="B4591" s="449"/>
      <c r="C4591" s="83" t="str">
        <f ca="1">IF(OFFSET(Zdroj!BI$16,A4575-1,0)=0,"",CONCATENATE("C",$A$2+1," - ",Zdroj!$BI$15))</f>
        <v/>
      </c>
      <c r="D4591" s="81" t="str">
        <f ca="1">IF(C4591="","",CONCATENATE(OFFSET(Zdroj!BI$16,A4575-1,0)))</f>
        <v/>
      </c>
      <c r="E4591" s="35" t="str">
        <f ca="1">IF(C4591="","",OFFSET(Zdroj!BJ$16,A4575-1,0))</f>
        <v/>
      </c>
      <c r="F4591" s="450"/>
      <c r="G4591" s="451"/>
    </row>
    <row r="4592" spans="1:7" x14ac:dyDescent="0.25">
      <c r="A4592">
        <f>SUM((ROW()+15)/17)</f>
        <v>271</v>
      </c>
      <c r="B4592" s="449" t="str">
        <f ca="1">IF(OFFSET(Zdroj!$B$16,A4592-1,0)&gt;0,CONCATENATE(A4592,"
","___ ","
",OFFSET(Zdroj!$B$16,A4592-1,0)),"")</f>
        <v/>
      </c>
      <c r="C4592" s="83" t="str">
        <f ca="1">IF(OFFSET(Zdroj!AI$16,A4592-1,0)=0,"",CONCATENATE("A",$A$2," - ",Zdroj!$AI$15))</f>
        <v/>
      </c>
      <c r="D4592" s="81" t="str">
        <f ca="1">IF(C4592="","",CONCATENATE(OFFSET(Zdroj!AI$16,A4592-1,0)," - ",OFFSET(Zdroj!BK$16,A4592-1,0)))</f>
        <v/>
      </c>
      <c r="E4592" s="35" t="str">
        <f ca="1">IF(C4592="","",OFFSET(Zdroj!BL$16,A4592-1,0))</f>
        <v/>
      </c>
      <c r="F4592" s="450" t="str">
        <f t="shared" ref="F4592" ca="1" si="1072">IF(SUM(E4592:E4597)=0,"",SUM(E4592:E4597))</f>
        <v/>
      </c>
      <c r="G4592" s="451" t="str">
        <f t="shared" ref="G4592" ca="1" si="1073">IF(SUM(E4592:E4608)=0,"",SUM(E4592:E4608))</f>
        <v/>
      </c>
    </row>
    <row r="4593" spans="2:7" x14ac:dyDescent="0.25">
      <c r="B4593" s="449"/>
      <c r="C4593" s="83" t="str">
        <f ca="1">IF(OFFSET(Zdroj!AJ$16,A4592-1,0)=0,"",CONCATENATE("A",$A$2+1," - ",Zdroj!$AJ$15))</f>
        <v/>
      </c>
      <c r="D4593" s="81" t="str">
        <f ca="1">IF(C4593="","",CONCATENATE(OFFSET(Zdroj!AJ$16,A4592-1,0)," - ",OFFSET(Zdroj!BM$16,A4592-1,0)))</f>
        <v/>
      </c>
      <c r="E4593" s="35" t="str">
        <f ca="1">IF(C4593="","",OFFSET(Zdroj!BN$16,A4592-1,0))</f>
        <v/>
      </c>
      <c r="F4593" s="450"/>
      <c r="G4593" s="451"/>
    </row>
    <row r="4594" spans="2:7" x14ac:dyDescent="0.25">
      <c r="B4594" s="449"/>
      <c r="C4594" s="83" t="str">
        <f ca="1">IF(OFFSET(Zdroj!AK$16,A4592-1,0)=0,"",CONCATENATE("A",$A$2+2," - ",Zdroj!$AK$15))</f>
        <v/>
      </c>
      <c r="D4594" s="81" t="str">
        <f ca="1">IF(C4594="","",CONCATENATE(OFFSET(Zdroj!AK$16,A4592-1,0)," - ",OFFSET(Zdroj!BO$16,A4592-1,0)))</f>
        <v/>
      </c>
      <c r="E4594" s="35" t="str">
        <f ca="1">IF(C4594="","",OFFSET(Zdroj!BP$16,A4592-1,0))</f>
        <v/>
      </c>
      <c r="F4594" s="450"/>
      <c r="G4594" s="451"/>
    </row>
    <row r="4595" spans="2:7" x14ac:dyDescent="0.25">
      <c r="B4595" s="449"/>
      <c r="C4595" s="83" t="str">
        <f ca="1">IF(OFFSET(Zdroj!AL$16,A4592-1,0)=0,"",CONCATENATE("A",$A$2+3," - ",Zdroj!$AL$15))</f>
        <v/>
      </c>
      <c r="D4595" s="81" t="str">
        <f ca="1">IF(C4595="","",CONCATENATE(OFFSET(Zdroj!AL$16,A4592-1,0)," - ",OFFSET(Zdroj!BQ$16,A4592-1,0)))</f>
        <v/>
      </c>
      <c r="E4595" s="35" t="str">
        <f ca="1">IF(C4595="","",OFFSET(Zdroj!BR$16,A4592-1,0))</f>
        <v/>
      </c>
      <c r="F4595" s="450"/>
      <c r="G4595" s="451"/>
    </row>
    <row r="4596" spans="2:7" x14ac:dyDescent="0.25">
      <c r="B4596" s="449"/>
      <c r="C4596" s="83" t="str">
        <f ca="1">IF(OFFSET(Zdroj!AM$16,A4592-1,0)=0,"",CONCATENATE("A",$A$2+4," - ",Zdroj!$AM$15))</f>
        <v/>
      </c>
      <c r="D4596" s="81" t="str">
        <f ca="1">IF(C4596="","",CONCATENATE(OFFSET(Zdroj!AM$16,A4592-1,0)," - ",OFFSET(Zdroj!BS$16,A4592-1,0)))</f>
        <v/>
      </c>
      <c r="E4596" s="35" t="str">
        <f ca="1">IF(C4596="","",OFFSET(Zdroj!BT$16,A4592-1,0))</f>
        <v/>
      </c>
      <c r="F4596" s="450"/>
      <c r="G4596" s="451"/>
    </row>
    <row r="4597" spans="2:7" x14ac:dyDescent="0.25">
      <c r="B4597" s="449"/>
      <c r="C4597" s="83" t="str">
        <f ca="1">IF(OFFSET(Zdroj!AN$16,A4592-1,0)=0,"",CONCATENATE("A",$A$2+5," - ",Zdroj!$AN$15))</f>
        <v/>
      </c>
      <c r="D4597" s="81" t="str">
        <f ca="1">IF(C4597="","",CONCATENATE(OFFSET(Zdroj!AN$16,A4592-1,0)," - ",OFFSET(Zdroj!BU$16,A4592-1,0)))</f>
        <v/>
      </c>
      <c r="E4597" s="35" t="str">
        <f ca="1">IF(C4597="","",OFFSET(Zdroj!BV$16,A4592-1,0))</f>
        <v/>
      </c>
      <c r="F4597" s="450"/>
      <c r="G4597" s="451"/>
    </row>
    <row r="4598" spans="2:7" x14ac:dyDescent="0.25">
      <c r="B4598" s="449"/>
      <c r="C4598" s="83" t="str">
        <f ca="1">IF(OFFSET(Zdroj!AO$16,A4592-1,0)=0,"",CONCATENATE("B",$A$2," - ",Zdroj!$AO$15))</f>
        <v/>
      </c>
      <c r="D4598" s="81" t="str">
        <f ca="1">IF(C4598="","",CONCATENATE(OFFSET(Zdroj!AO$16,A4592-1,0)))</f>
        <v/>
      </c>
      <c r="E4598" s="35" t="str">
        <f ca="1">IF(C4598="","",OFFSET(Zdroj!AP$16,A4592-1,0))</f>
        <v/>
      </c>
      <c r="F4598" s="450" t="str">
        <f t="shared" ref="F4598" ca="1" si="1074">IF(SUM(E4598:E4606)=0,"",SUM(E4598:E4606))</f>
        <v/>
      </c>
      <c r="G4598" s="451"/>
    </row>
    <row r="4599" spans="2:7" x14ac:dyDescent="0.25">
      <c r="B4599" s="449"/>
      <c r="C4599" s="83" t="str">
        <f ca="1">IF(OFFSET(Zdroj!AQ$16,A4592-1,0)=0,"",CONCATENATE("B",$A$2+1," - ",Zdroj!$AQ$15))</f>
        <v/>
      </c>
      <c r="D4599" s="81" t="str">
        <f ca="1">IF(C4599="","",CONCATENATE(OFFSET(Zdroj!AQ$16,A4592-1,0)))</f>
        <v/>
      </c>
      <c r="E4599" s="35" t="str">
        <f ca="1">IF(C4599="","",OFFSET(Zdroj!AR$16,A4592-1,0))</f>
        <v/>
      </c>
      <c r="F4599" s="450"/>
      <c r="G4599" s="451"/>
    </row>
    <row r="4600" spans="2:7" x14ac:dyDescent="0.25">
      <c r="B4600" s="449"/>
      <c r="C4600" s="83" t="str">
        <f ca="1">IF(OFFSET(Zdroj!AS$16,A4592-1,0)=0,"",CONCATENATE("B",$A$2+2," - ",Zdroj!$AS$15))</f>
        <v/>
      </c>
      <c r="D4600" s="81" t="str">
        <f ca="1">IF(C4600="","",CONCATENATE(OFFSET(Zdroj!AS$16,A4592-1,0)))</f>
        <v/>
      </c>
      <c r="E4600" s="35" t="str">
        <f ca="1">IF(C4600="","",OFFSET(Zdroj!AT$16,A4592-1,0))</f>
        <v/>
      </c>
      <c r="F4600" s="450"/>
      <c r="G4600" s="451"/>
    </row>
    <row r="4601" spans="2:7" x14ac:dyDescent="0.25">
      <c r="B4601" s="449"/>
      <c r="C4601" s="83" t="str">
        <f ca="1">IF(OFFSET(Zdroj!AU$16,A4592-1,0)=0,"",CONCATENATE("B",$A$2+3," - ",Zdroj!$AU$15))</f>
        <v/>
      </c>
      <c r="D4601" s="81" t="str">
        <f ca="1">IF(C4601="","",CONCATENATE(OFFSET(Zdroj!AU$16,A4592-1,0)))</f>
        <v/>
      </c>
      <c r="E4601" s="35" t="str">
        <f ca="1">IF(C4601="","",OFFSET(Zdroj!AV$16,A4592-1,0))</f>
        <v/>
      </c>
      <c r="F4601" s="450"/>
      <c r="G4601" s="451"/>
    </row>
    <row r="4602" spans="2:7" x14ac:dyDescent="0.25">
      <c r="B4602" s="449"/>
      <c r="C4602" s="83" t="str">
        <f ca="1">IF(OFFSET(Zdroj!AW$16,A4592-1,0)=0,"",CONCATENATE("B",$A$2+4," - ",Zdroj!$AW$15))</f>
        <v/>
      </c>
      <c r="D4602" s="81" t="str">
        <f ca="1">IF(C4602="","",CONCATENATE(OFFSET(Zdroj!AW$16,A4592-1,0)))</f>
        <v/>
      </c>
      <c r="E4602" s="35" t="str">
        <f ca="1">IF(C4602="","",OFFSET(Zdroj!AX$16,A4592-1,0))</f>
        <v/>
      </c>
      <c r="F4602" s="450"/>
      <c r="G4602" s="451"/>
    </row>
    <row r="4603" spans="2:7" x14ac:dyDescent="0.25">
      <c r="B4603" s="449"/>
      <c r="C4603" s="83" t="str">
        <f ca="1">IF(OFFSET(Zdroj!AY$16,A4592-1,0)=0,"",CONCATENATE("B",$A$2+5," - ",Zdroj!$AY$15))</f>
        <v/>
      </c>
      <c r="D4603" s="81" t="str">
        <f ca="1">IF(C4603="","",CONCATENATE(OFFSET(Zdroj!AY$16,A4592-1,0)))</f>
        <v/>
      </c>
      <c r="E4603" s="35" t="str">
        <f ca="1">IF(C4603="","",OFFSET(Zdroj!AZ$16,A4592-1,0))</f>
        <v/>
      </c>
      <c r="F4603" s="450"/>
      <c r="G4603" s="451"/>
    </row>
    <row r="4604" spans="2:7" x14ac:dyDescent="0.25">
      <c r="B4604" s="449"/>
      <c r="C4604" s="83" t="str">
        <f ca="1">IF(OFFSET(Zdroj!BA$16,A4592-1,0)=0,"",CONCATENATE("B",$A$2+6," - ",Zdroj!$BA$15))</f>
        <v/>
      </c>
      <c r="D4604" s="81" t="str">
        <f ca="1">IF(C4604="","",CONCATENATE(OFFSET(Zdroj!BA$16,A4592-1,0)))</f>
        <v/>
      </c>
      <c r="E4604" s="35" t="str">
        <f ca="1">IF(C4604="","",OFFSET(Zdroj!BB$16,A4592-1,0))</f>
        <v/>
      </c>
      <c r="F4604" s="450"/>
      <c r="G4604" s="451"/>
    </row>
    <row r="4605" spans="2:7" x14ac:dyDescent="0.25">
      <c r="B4605" s="449"/>
      <c r="C4605" s="83" t="str">
        <f ca="1">IF(OFFSET(Zdroj!BC$16,A4592-1,0)=0,"",CONCATENATE("B",$A$2+7," - ",Zdroj!$BC$15))</f>
        <v/>
      </c>
      <c r="D4605" s="81" t="str">
        <f ca="1">IF(C4605="","",CONCATENATE(OFFSET(Zdroj!BC$16,A4592-1,0)))</f>
        <v/>
      </c>
      <c r="E4605" s="35" t="str">
        <f ca="1">IF(C4605="","",OFFSET(Zdroj!BD$16,A4592-1,0))</f>
        <v/>
      </c>
      <c r="F4605" s="450"/>
      <c r="G4605" s="451"/>
    </row>
    <row r="4606" spans="2:7" x14ac:dyDescent="0.25">
      <c r="B4606" s="449"/>
      <c r="C4606" s="83" t="str">
        <f ca="1">IF(OFFSET(Zdroj!BE$16,A4592-1,0)=0,"",CONCATENATE("B",$A$2+8," - ",Zdroj!$BE$15))</f>
        <v/>
      </c>
      <c r="D4606" s="81" t="str">
        <f ca="1">IF(C4606="","",CONCATENATE(OFFSET(Zdroj!BE$16,A4592-1,0)))</f>
        <v/>
      </c>
      <c r="E4606" s="35" t="str">
        <f ca="1">IF(C4606="","",OFFSET(Zdroj!BF$16,A4592-1,0))</f>
        <v/>
      </c>
      <c r="F4606" s="450"/>
      <c r="G4606" s="451"/>
    </row>
    <row r="4607" spans="2:7" x14ac:dyDescent="0.25">
      <c r="B4607" s="449"/>
      <c r="C4607" s="83" t="str">
        <f ca="1">IF(OFFSET(Zdroj!BG$16,A4592-1,0)=0,"",CONCATENATE("C",$A$2," - ",Zdroj!$BG$15))</f>
        <v/>
      </c>
      <c r="D4607" s="81" t="str">
        <f ca="1">IF(C4607="","",CONCATENATE(OFFSET(Zdroj!BG$16,A4592-1,0)))</f>
        <v/>
      </c>
      <c r="E4607" s="35" t="str">
        <f ca="1">IF(C4607="","",OFFSET(Zdroj!BH$16,A4592-1,0))</f>
        <v/>
      </c>
      <c r="F4607" s="450" t="str">
        <f t="shared" ref="F4607" ca="1" si="1075">IF(SUM(E4607:E4608)=0,"",SUM(E4607:E4608))</f>
        <v/>
      </c>
      <c r="G4607" s="451"/>
    </row>
    <row r="4608" spans="2:7" x14ac:dyDescent="0.25">
      <c r="B4608" s="449"/>
      <c r="C4608" s="83" t="str">
        <f ca="1">IF(OFFSET(Zdroj!BI$16,A4592-1,0)=0,"",CONCATENATE("C",$A$2+1," - ",Zdroj!$BI$15))</f>
        <v/>
      </c>
      <c r="D4608" s="81" t="str">
        <f ca="1">IF(C4608="","",CONCATENATE(OFFSET(Zdroj!BI$16,A4592-1,0)))</f>
        <v/>
      </c>
      <c r="E4608" s="35" t="str">
        <f ca="1">IF(C4608="","",OFFSET(Zdroj!BJ$16,A4592-1,0))</f>
        <v/>
      </c>
      <c r="F4608" s="450"/>
      <c r="G4608" s="451"/>
    </row>
    <row r="4609" spans="1:7" x14ac:dyDescent="0.25">
      <c r="A4609">
        <f>SUM((ROW()+15)/17)</f>
        <v>272</v>
      </c>
      <c r="B4609" s="449" t="str">
        <f ca="1">IF(OFFSET(Zdroj!$B$16,A4609-1,0)&gt;0,CONCATENATE(A4609,"
","___ ","
",OFFSET(Zdroj!$B$16,A4609-1,0)),"")</f>
        <v/>
      </c>
      <c r="C4609" s="83" t="str">
        <f ca="1">IF(OFFSET(Zdroj!AI$16,A4609-1,0)=0,"",CONCATENATE("A",$A$2," - ",Zdroj!$AI$15))</f>
        <v/>
      </c>
      <c r="D4609" s="81" t="str">
        <f ca="1">IF(C4609="","",CONCATENATE(OFFSET(Zdroj!AI$16,A4609-1,0)," - ",OFFSET(Zdroj!BK$16,A4609-1,0)))</f>
        <v/>
      </c>
      <c r="E4609" s="35" t="str">
        <f ca="1">IF(C4609="","",OFFSET(Zdroj!BL$16,A4609-1,0))</f>
        <v/>
      </c>
      <c r="F4609" s="450" t="str">
        <f t="shared" ref="F4609" ca="1" si="1076">IF(SUM(E4609:E4614)=0,"",SUM(E4609:E4614))</f>
        <v/>
      </c>
      <c r="G4609" s="451" t="str">
        <f t="shared" ref="G4609" ca="1" si="1077">IF(SUM(E4609:E4625)=0,"",SUM(E4609:E4625))</f>
        <v/>
      </c>
    </row>
    <row r="4610" spans="1:7" x14ac:dyDescent="0.25">
      <c r="B4610" s="449"/>
      <c r="C4610" s="83" t="str">
        <f ca="1">IF(OFFSET(Zdroj!AJ$16,A4609-1,0)=0,"",CONCATENATE("A",$A$2+1," - ",Zdroj!$AJ$15))</f>
        <v/>
      </c>
      <c r="D4610" s="81" t="str">
        <f ca="1">IF(C4610="","",CONCATENATE(OFFSET(Zdroj!AJ$16,A4609-1,0)," - ",OFFSET(Zdroj!BM$16,A4609-1,0)))</f>
        <v/>
      </c>
      <c r="E4610" s="35" t="str">
        <f ca="1">IF(C4610="","",OFFSET(Zdroj!BN$16,A4609-1,0))</f>
        <v/>
      </c>
      <c r="F4610" s="450"/>
      <c r="G4610" s="451"/>
    </row>
    <row r="4611" spans="1:7" x14ac:dyDescent="0.25">
      <c r="B4611" s="449"/>
      <c r="C4611" s="83" t="str">
        <f ca="1">IF(OFFSET(Zdroj!AK$16,A4609-1,0)=0,"",CONCATENATE("A",$A$2+2," - ",Zdroj!$AK$15))</f>
        <v/>
      </c>
      <c r="D4611" s="81" t="str">
        <f ca="1">IF(C4611="","",CONCATENATE(OFFSET(Zdroj!AK$16,A4609-1,0)," - ",OFFSET(Zdroj!BO$16,A4609-1,0)))</f>
        <v/>
      </c>
      <c r="E4611" s="35" t="str">
        <f ca="1">IF(C4611="","",OFFSET(Zdroj!BP$16,A4609-1,0))</f>
        <v/>
      </c>
      <c r="F4611" s="450"/>
      <c r="G4611" s="451"/>
    </row>
    <row r="4612" spans="1:7" x14ac:dyDescent="0.25">
      <c r="B4612" s="449"/>
      <c r="C4612" s="83" t="str">
        <f ca="1">IF(OFFSET(Zdroj!AL$16,A4609-1,0)=0,"",CONCATENATE("A",$A$2+3," - ",Zdroj!$AL$15))</f>
        <v/>
      </c>
      <c r="D4612" s="81" t="str">
        <f ca="1">IF(C4612="","",CONCATENATE(OFFSET(Zdroj!AL$16,A4609-1,0)," - ",OFFSET(Zdroj!BQ$16,A4609-1,0)))</f>
        <v/>
      </c>
      <c r="E4612" s="35" t="str">
        <f ca="1">IF(C4612="","",OFFSET(Zdroj!BR$16,A4609-1,0))</f>
        <v/>
      </c>
      <c r="F4612" s="450"/>
      <c r="G4612" s="451"/>
    </row>
    <row r="4613" spans="1:7" x14ac:dyDescent="0.25">
      <c r="B4613" s="449"/>
      <c r="C4613" s="83" t="str">
        <f ca="1">IF(OFFSET(Zdroj!AM$16,A4609-1,0)=0,"",CONCATENATE("A",$A$2+4," - ",Zdroj!$AM$15))</f>
        <v/>
      </c>
      <c r="D4613" s="81" t="str">
        <f ca="1">IF(C4613="","",CONCATENATE(OFFSET(Zdroj!AM$16,A4609-1,0)," - ",OFFSET(Zdroj!BS$16,A4609-1,0)))</f>
        <v/>
      </c>
      <c r="E4613" s="35" t="str">
        <f ca="1">IF(C4613="","",OFFSET(Zdroj!BT$16,A4609-1,0))</f>
        <v/>
      </c>
      <c r="F4613" s="450"/>
      <c r="G4613" s="451"/>
    </row>
    <row r="4614" spans="1:7" x14ac:dyDescent="0.25">
      <c r="B4614" s="449"/>
      <c r="C4614" s="83" t="str">
        <f ca="1">IF(OFFSET(Zdroj!AN$16,A4609-1,0)=0,"",CONCATENATE("A",$A$2+5," - ",Zdroj!$AN$15))</f>
        <v/>
      </c>
      <c r="D4614" s="81" t="str">
        <f ca="1">IF(C4614="","",CONCATENATE(OFFSET(Zdroj!AN$16,A4609-1,0)," - ",OFFSET(Zdroj!BU$16,A4609-1,0)))</f>
        <v/>
      </c>
      <c r="E4614" s="35" t="str">
        <f ca="1">IF(C4614="","",OFFSET(Zdroj!BV$16,A4609-1,0))</f>
        <v/>
      </c>
      <c r="F4614" s="450"/>
      <c r="G4614" s="451"/>
    </row>
    <row r="4615" spans="1:7" x14ac:dyDescent="0.25">
      <c r="B4615" s="449"/>
      <c r="C4615" s="83" t="str">
        <f ca="1">IF(OFFSET(Zdroj!AO$16,A4609-1,0)=0,"",CONCATENATE("B",$A$2," - ",Zdroj!$AO$15))</f>
        <v/>
      </c>
      <c r="D4615" s="81" t="str">
        <f ca="1">IF(C4615="","",CONCATENATE(OFFSET(Zdroj!AO$16,A4609-1,0)))</f>
        <v/>
      </c>
      <c r="E4615" s="35" t="str">
        <f ca="1">IF(C4615="","",OFFSET(Zdroj!AP$16,A4609-1,0))</f>
        <v/>
      </c>
      <c r="F4615" s="450" t="str">
        <f t="shared" ref="F4615" ca="1" si="1078">IF(SUM(E4615:E4623)=0,"",SUM(E4615:E4623))</f>
        <v/>
      </c>
      <c r="G4615" s="451"/>
    </row>
    <row r="4616" spans="1:7" x14ac:dyDescent="0.25">
      <c r="B4616" s="449"/>
      <c r="C4616" s="83" t="str">
        <f ca="1">IF(OFFSET(Zdroj!AQ$16,A4609-1,0)=0,"",CONCATENATE("B",$A$2+1," - ",Zdroj!$AQ$15))</f>
        <v/>
      </c>
      <c r="D4616" s="81" t="str">
        <f ca="1">IF(C4616="","",CONCATENATE(OFFSET(Zdroj!AQ$16,A4609-1,0)))</f>
        <v/>
      </c>
      <c r="E4616" s="35" t="str">
        <f ca="1">IF(C4616="","",OFFSET(Zdroj!AR$16,A4609-1,0))</f>
        <v/>
      </c>
      <c r="F4616" s="450"/>
      <c r="G4616" s="451"/>
    </row>
    <row r="4617" spans="1:7" x14ac:dyDescent="0.25">
      <c r="B4617" s="449"/>
      <c r="C4617" s="83" t="str">
        <f ca="1">IF(OFFSET(Zdroj!AS$16,A4609-1,0)=0,"",CONCATENATE("B",$A$2+2," - ",Zdroj!$AS$15))</f>
        <v/>
      </c>
      <c r="D4617" s="81" t="str">
        <f ca="1">IF(C4617="","",CONCATENATE(OFFSET(Zdroj!AS$16,A4609-1,0)))</f>
        <v/>
      </c>
      <c r="E4617" s="35" t="str">
        <f ca="1">IF(C4617="","",OFFSET(Zdroj!AT$16,A4609-1,0))</f>
        <v/>
      </c>
      <c r="F4617" s="450"/>
      <c r="G4617" s="451"/>
    </row>
    <row r="4618" spans="1:7" x14ac:dyDescent="0.25">
      <c r="B4618" s="449"/>
      <c r="C4618" s="83" t="str">
        <f ca="1">IF(OFFSET(Zdroj!AU$16,A4609-1,0)=0,"",CONCATENATE("B",$A$2+3," - ",Zdroj!$AU$15))</f>
        <v/>
      </c>
      <c r="D4618" s="81" t="str">
        <f ca="1">IF(C4618="","",CONCATENATE(OFFSET(Zdroj!AU$16,A4609-1,0)))</f>
        <v/>
      </c>
      <c r="E4618" s="35" t="str">
        <f ca="1">IF(C4618="","",OFFSET(Zdroj!AV$16,A4609-1,0))</f>
        <v/>
      </c>
      <c r="F4618" s="450"/>
      <c r="G4618" s="451"/>
    </row>
    <row r="4619" spans="1:7" x14ac:dyDescent="0.25">
      <c r="B4619" s="449"/>
      <c r="C4619" s="83" t="str">
        <f ca="1">IF(OFFSET(Zdroj!AW$16,A4609-1,0)=0,"",CONCATENATE("B",$A$2+4," - ",Zdroj!$AW$15))</f>
        <v/>
      </c>
      <c r="D4619" s="81" t="str">
        <f ca="1">IF(C4619="","",CONCATENATE(OFFSET(Zdroj!AW$16,A4609-1,0)))</f>
        <v/>
      </c>
      <c r="E4619" s="35" t="str">
        <f ca="1">IF(C4619="","",OFFSET(Zdroj!AX$16,A4609-1,0))</f>
        <v/>
      </c>
      <c r="F4619" s="450"/>
      <c r="G4619" s="451"/>
    </row>
    <row r="4620" spans="1:7" x14ac:dyDescent="0.25">
      <c r="B4620" s="449"/>
      <c r="C4620" s="83" t="str">
        <f ca="1">IF(OFFSET(Zdroj!AY$16,A4609-1,0)=0,"",CONCATENATE("B",$A$2+5," - ",Zdroj!$AY$15))</f>
        <v/>
      </c>
      <c r="D4620" s="81" t="str">
        <f ca="1">IF(C4620="","",CONCATENATE(OFFSET(Zdroj!AY$16,A4609-1,0)))</f>
        <v/>
      </c>
      <c r="E4620" s="35" t="str">
        <f ca="1">IF(C4620="","",OFFSET(Zdroj!AZ$16,A4609-1,0))</f>
        <v/>
      </c>
      <c r="F4620" s="450"/>
      <c r="G4620" s="451"/>
    </row>
    <row r="4621" spans="1:7" x14ac:dyDescent="0.25">
      <c r="B4621" s="449"/>
      <c r="C4621" s="83" t="str">
        <f ca="1">IF(OFFSET(Zdroj!BA$16,A4609-1,0)=0,"",CONCATENATE("B",$A$2+6," - ",Zdroj!$BA$15))</f>
        <v/>
      </c>
      <c r="D4621" s="81" t="str">
        <f ca="1">IF(C4621="","",CONCATENATE(OFFSET(Zdroj!BA$16,A4609-1,0)))</f>
        <v/>
      </c>
      <c r="E4621" s="35" t="str">
        <f ca="1">IF(C4621="","",OFFSET(Zdroj!BB$16,A4609-1,0))</f>
        <v/>
      </c>
      <c r="F4621" s="450"/>
      <c r="G4621" s="451"/>
    </row>
    <row r="4622" spans="1:7" x14ac:dyDescent="0.25">
      <c r="B4622" s="449"/>
      <c r="C4622" s="83" t="str">
        <f ca="1">IF(OFFSET(Zdroj!BC$16,A4609-1,0)=0,"",CONCATENATE("B",$A$2+7," - ",Zdroj!$BC$15))</f>
        <v/>
      </c>
      <c r="D4622" s="81" t="str">
        <f ca="1">IF(C4622="","",CONCATENATE(OFFSET(Zdroj!BC$16,A4609-1,0)))</f>
        <v/>
      </c>
      <c r="E4622" s="35" t="str">
        <f ca="1">IF(C4622="","",OFFSET(Zdroj!BD$16,A4609-1,0))</f>
        <v/>
      </c>
      <c r="F4622" s="450"/>
      <c r="G4622" s="451"/>
    </row>
    <row r="4623" spans="1:7" x14ac:dyDescent="0.25">
      <c r="B4623" s="449"/>
      <c r="C4623" s="83" t="str">
        <f ca="1">IF(OFFSET(Zdroj!BE$16,A4609-1,0)=0,"",CONCATENATE("B",$A$2+8," - ",Zdroj!$BE$15))</f>
        <v/>
      </c>
      <c r="D4623" s="81" t="str">
        <f ca="1">IF(C4623="","",CONCATENATE(OFFSET(Zdroj!BE$16,A4609-1,0)))</f>
        <v/>
      </c>
      <c r="E4623" s="35" t="str">
        <f ca="1">IF(C4623="","",OFFSET(Zdroj!BF$16,A4609-1,0))</f>
        <v/>
      </c>
      <c r="F4623" s="450"/>
      <c r="G4623" s="451"/>
    </row>
    <row r="4624" spans="1:7" x14ac:dyDescent="0.25">
      <c r="B4624" s="449"/>
      <c r="C4624" s="83" t="str">
        <f ca="1">IF(OFFSET(Zdroj!BG$16,A4609-1,0)=0,"",CONCATENATE("C",$A$2," - ",Zdroj!$BG$15))</f>
        <v/>
      </c>
      <c r="D4624" s="81" t="str">
        <f ca="1">IF(C4624="","",CONCATENATE(OFFSET(Zdroj!BG$16,A4609-1,0)))</f>
        <v/>
      </c>
      <c r="E4624" s="35" t="str">
        <f ca="1">IF(C4624="","",OFFSET(Zdroj!BH$16,A4609-1,0))</f>
        <v/>
      </c>
      <c r="F4624" s="450" t="str">
        <f t="shared" ref="F4624" ca="1" si="1079">IF(SUM(E4624:E4625)=0,"",SUM(E4624:E4625))</f>
        <v/>
      </c>
      <c r="G4624" s="451"/>
    </row>
    <row r="4625" spans="1:7" x14ac:dyDescent="0.25">
      <c r="B4625" s="449"/>
      <c r="C4625" s="83" t="str">
        <f ca="1">IF(OFFSET(Zdroj!BI$16,A4609-1,0)=0,"",CONCATENATE("C",$A$2+1," - ",Zdroj!$BI$15))</f>
        <v/>
      </c>
      <c r="D4625" s="81" t="str">
        <f ca="1">IF(C4625="","",CONCATENATE(OFFSET(Zdroj!BI$16,A4609-1,0)))</f>
        <v/>
      </c>
      <c r="E4625" s="35" t="str">
        <f ca="1">IF(C4625="","",OFFSET(Zdroj!BJ$16,A4609-1,0))</f>
        <v/>
      </c>
      <c r="F4625" s="450"/>
      <c r="G4625" s="451"/>
    </row>
    <row r="4626" spans="1:7" x14ac:dyDescent="0.25">
      <c r="A4626">
        <f>SUM((ROW()+15)/17)</f>
        <v>273</v>
      </c>
      <c r="B4626" s="449" t="str">
        <f ca="1">IF(OFFSET(Zdroj!$B$16,A4626-1,0)&gt;0,CONCATENATE(A4626,"
","___ ","
",OFFSET(Zdroj!$B$16,A4626-1,0)),"")</f>
        <v/>
      </c>
      <c r="C4626" s="83" t="str">
        <f ca="1">IF(OFFSET(Zdroj!AI$16,A4626-1,0)=0,"",CONCATENATE("A",$A$2," - ",Zdroj!$AI$15))</f>
        <v/>
      </c>
      <c r="D4626" s="81" t="str">
        <f ca="1">IF(C4626="","",CONCATENATE(OFFSET(Zdroj!AI$16,A4626-1,0)," - ",OFFSET(Zdroj!BK$16,A4626-1,0)))</f>
        <v/>
      </c>
      <c r="E4626" s="35" t="str">
        <f ca="1">IF(C4626="","",OFFSET(Zdroj!BL$16,A4626-1,0))</f>
        <v/>
      </c>
      <c r="F4626" s="450" t="str">
        <f t="shared" ref="F4626" ca="1" si="1080">IF(SUM(E4626:E4631)=0,"",SUM(E4626:E4631))</f>
        <v/>
      </c>
      <c r="G4626" s="451" t="str">
        <f t="shared" ref="G4626" ca="1" si="1081">IF(SUM(E4626:E4642)=0,"",SUM(E4626:E4642))</f>
        <v/>
      </c>
    </row>
    <row r="4627" spans="1:7" x14ac:dyDescent="0.25">
      <c r="B4627" s="449"/>
      <c r="C4627" s="83" t="str">
        <f ca="1">IF(OFFSET(Zdroj!AJ$16,A4626-1,0)=0,"",CONCATENATE("A",$A$2+1," - ",Zdroj!$AJ$15))</f>
        <v/>
      </c>
      <c r="D4627" s="81" t="str">
        <f ca="1">IF(C4627="","",CONCATENATE(OFFSET(Zdroj!AJ$16,A4626-1,0)," - ",OFFSET(Zdroj!BM$16,A4626-1,0)))</f>
        <v/>
      </c>
      <c r="E4627" s="35" t="str">
        <f ca="1">IF(C4627="","",OFFSET(Zdroj!BN$16,A4626-1,0))</f>
        <v/>
      </c>
      <c r="F4627" s="450"/>
      <c r="G4627" s="451"/>
    </row>
    <row r="4628" spans="1:7" x14ac:dyDescent="0.25">
      <c r="B4628" s="449"/>
      <c r="C4628" s="83" t="str">
        <f ca="1">IF(OFFSET(Zdroj!AK$16,A4626-1,0)=0,"",CONCATENATE("A",$A$2+2," - ",Zdroj!$AK$15))</f>
        <v/>
      </c>
      <c r="D4628" s="81" t="str">
        <f ca="1">IF(C4628="","",CONCATENATE(OFFSET(Zdroj!AK$16,A4626-1,0)," - ",OFFSET(Zdroj!BO$16,A4626-1,0)))</f>
        <v/>
      </c>
      <c r="E4628" s="35" t="str">
        <f ca="1">IF(C4628="","",OFFSET(Zdroj!BP$16,A4626-1,0))</f>
        <v/>
      </c>
      <c r="F4628" s="450"/>
      <c r="G4628" s="451"/>
    </row>
    <row r="4629" spans="1:7" x14ac:dyDescent="0.25">
      <c r="B4629" s="449"/>
      <c r="C4629" s="83" t="str">
        <f ca="1">IF(OFFSET(Zdroj!AL$16,A4626-1,0)=0,"",CONCATENATE("A",$A$2+3," - ",Zdroj!$AL$15))</f>
        <v/>
      </c>
      <c r="D4629" s="81" t="str">
        <f ca="1">IF(C4629="","",CONCATENATE(OFFSET(Zdroj!AL$16,A4626-1,0)," - ",OFFSET(Zdroj!BQ$16,A4626-1,0)))</f>
        <v/>
      </c>
      <c r="E4629" s="35" t="str">
        <f ca="1">IF(C4629="","",OFFSET(Zdroj!BR$16,A4626-1,0))</f>
        <v/>
      </c>
      <c r="F4629" s="450"/>
      <c r="G4629" s="451"/>
    </row>
    <row r="4630" spans="1:7" x14ac:dyDescent="0.25">
      <c r="B4630" s="449"/>
      <c r="C4630" s="83" t="str">
        <f ca="1">IF(OFFSET(Zdroj!AM$16,A4626-1,0)=0,"",CONCATENATE("A",$A$2+4," - ",Zdroj!$AM$15))</f>
        <v/>
      </c>
      <c r="D4630" s="81" t="str">
        <f ca="1">IF(C4630="","",CONCATENATE(OFFSET(Zdroj!AM$16,A4626-1,0)," - ",OFFSET(Zdroj!BS$16,A4626-1,0)))</f>
        <v/>
      </c>
      <c r="E4630" s="35" t="str">
        <f ca="1">IF(C4630="","",OFFSET(Zdroj!BT$16,A4626-1,0))</f>
        <v/>
      </c>
      <c r="F4630" s="450"/>
      <c r="G4630" s="451"/>
    </row>
    <row r="4631" spans="1:7" x14ac:dyDescent="0.25">
      <c r="B4631" s="449"/>
      <c r="C4631" s="83" t="str">
        <f ca="1">IF(OFFSET(Zdroj!AN$16,A4626-1,0)=0,"",CONCATENATE("A",$A$2+5," - ",Zdroj!$AN$15))</f>
        <v/>
      </c>
      <c r="D4631" s="81" t="str">
        <f ca="1">IF(C4631="","",CONCATENATE(OFFSET(Zdroj!AN$16,A4626-1,0)," - ",OFFSET(Zdroj!BU$16,A4626-1,0)))</f>
        <v/>
      </c>
      <c r="E4631" s="35" t="str">
        <f ca="1">IF(C4631="","",OFFSET(Zdroj!BV$16,A4626-1,0))</f>
        <v/>
      </c>
      <c r="F4631" s="450"/>
      <c r="G4631" s="451"/>
    </row>
    <row r="4632" spans="1:7" x14ac:dyDescent="0.25">
      <c r="B4632" s="449"/>
      <c r="C4632" s="83" t="str">
        <f ca="1">IF(OFFSET(Zdroj!AO$16,A4626-1,0)=0,"",CONCATENATE("B",$A$2," - ",Zdroj!$AO$15))</f>
        <v/>
      </c>
      <c r="D4632" s="81" t="str">
        <f ca="1">IF(C4632="","",CONCATENATE(OFFSET(Zdroj!AO$16,A4626-1,0)))</f>
        <v/>
      </c>
      <c r="E4632" s="35" t="str">
        <f ca="1">IF(C4632="","",OFFSET(Zdroj!AP$16,A4626-1,0))</f>
        <v/>
      </c>
      <c r="F4632" s="450" t="str">
        <f t="shared" ref="F4632" ca="1" si="1082">IF(SUM(E4632:E4640)=0,"",SUM(E4632:E4640))</f>
        <v/>
      </c>
      <c r="G4632" s="451"/>
    </row>
    <row r="4633" spans="1:7" x14ac:dyDescent="0.25">
      <c r="B4633" s="449"/>
      <c r="C4633" s="83" t="str">
        <f ca="1">IF(OFFSET(Zdroj!AQ$16,A4626-1,0)=0,"",CONCATENATE("B",$A$2+1," - ",Zdroj!$AQ$15))</f>
        <v/>
      </c>
      <c r="D4633" s="81" t="str">
        <f ca="1">IF(C4633="","",CONCATENATE(OFFSET(Zdroj!AQ$16,A4626-1,0)))</f>
        <v/>
      </c>
      <c r="E4633" s="35" t="str">
        <f ca="1">IF(C4633="","",OFFSET(Zdroj!AR$16,A4626-1,0))</f>
        <v/>
      </c>
      <c r="F4633" s="450"/>
      <c r="G4633" s="451"/>
    </row>
    <row r="4634" spans="1:7" x14ac:dyDescent="0.25">
      <c r="B4634" s="449"/>
      <c r="C4634" s="83" t="str">
        <f ca="1">IF(OFFSET(Zdroj!AS$16,A4626-1,0)=0,"",CONCATENATE("B",$A$2+2," - ",Zdroj!$AS$15))</f>
        <v/>
      </c>
      <c r="D4634" s="81" t="str">
        <f ca="1">IF(C4634="","",CONCATENATE(OFFSET(Zdroj!AS$16,A4626-1,0)))</f>
        <v/>
      </c>
      <c r="E4634" s="35" t="str">
        <f ca="1">IF(C4634="","",OFFSET(Zdroj!AT$16,A4626-1,0))</f>
        <v/>
      </c>
      <c r="F4634" s="450"/>
      <c r="G4634" s="451"/>
    </row>
    <row r="4635" spans="1:7" x14ac:dyDescent="0.25">
      <c r="B4635" s="449"/>
      <c r="C4635" s="83" t="str">
        <f ca="1">IF(OFFSET(Zdroj!AU$16,A4626-1,0)=0,"",CONCATENATE("B",$A$2+3," - ",Zdroj!$AU$15))</f>
        <v/>
      </c>
      <c r="D4635" s="81" t="str">
        <f ca="1">IF(C4635="","",CONCATENATE(OFFSET(Zdroj!AU$16,A4626-1,0)))</f>
        <v/>
      </c>
      <c r="E4635" s="35" t="str">
        <f ca="1">IF(C4635="","",OFFSET(Zdroj!AV$16,A4626-1,0))</f>
        <v/>
      </c>
      <c r="F4635" s="450"/>
      <c r="G4635" s="451"/>
    </row>
    <row r="4636" spans="1:7" x14ac:dyDescent="0.25">
      <c r="B4636" s="449"/>
      <c r="C4636" s="83" t="str">
        <f ca="1">IF(OFFSET(Zdroj!AW$16,A4626-1,0)=0,"",CONCATENATE("B",$A$2+4," - ",Zdroj!$AW$15))</f>
        <v/>
      </c>
      <c r="D4636" s="81" t="str">
        <f ca="1">IF(C4636="","",CONCATENATE(OFFSET(Zdroj!AW$16,A4626-1,0)))</f>
        <v/>
      </c>
      <c r="E4636" s="35" t="str">
        <f ca="1">IF(C4636="","",OFFSET(Zdroj!AX$16,A4626-1,0))</f>
        <v/>
      </c>
      <c r="F4636" s="450"/>
      <c r="G4636" s="451"/>
    </row>
    <row r="4637" spans="1:7" x14ac:dyDescent="0.25">
      <c r="B4637" s="449"/>
      <c r="C4637" s="83" t="str">
        <f ca="1">IF(OFFSET(Zdroj!AY$16,A4626-1,0)=0,"",CONCATENATE("B",$A$2+5," - ",Zdroj!$AY$15))</f>
        <v/>
      </c>
      <c r="D4637" s="81" t="str">
        <f ca="1">IF(C4637="","",CONCATENATE(OFFSET(Zdroj!AY$16,A4626-1,0)))</f>
        <v/>
      </c>
      <c r="E4637" s="35" t="str">
        <f ca="1">IF(C4637="","",OFFSET(Zdroj!AZ$16,A4626-1,0))</f>
        <v/>
      </c>
      <c r="F4637" s="450"/>
      <c r="G4637" s="451"/>
    </row>
    <row r="4638" spans="1:7" x14ac:dyDescent="0.25">
      <c r="B4638" s="449"/>
      <c r="C4638" s="83" t="str">
        <f ca="1">IF(OFFSET(Zdroj!BA$16,A4626-1,0)=0,"",CONCATENATE("B",$A$2+6," - ",Zdroj!$BA$15))</f>
        <v/>
      </c>
      <c r="D4638" s="81" t="str">
        <f ca="1">IF(C4638="","",CONCATENATE(OFFSET(Zdroj!BA$16,A4626-1,0)))</f>
        <v/>
      </c>
      <c r="E4638" s="35" t="str">
        <f ca="1">IF(C4638="","",OFFSET(Zdroj!BB$16,A4626-1,0))</f>
        <v/>
      </c>
      <c r="F4638" s="450"/>
      <c r="G4638" s="451"/>
    </row>
    <row r="4639" spans="1:7" x14ac:dyDescent="0.25">
      <c r="B4639" s="449"/>
      <c r="C4639" s="83" t="str">
        <f ca="1">IF(OFFSET(Zdroj!BC$16,A4626-1,0)=0,"",CONCATENATE("B",$A$2+7," - ",Zdroj!$BC$15))</f>
        <v/>
      </c>
      <c r="D4639" s="81" t="str">
        <f ca="1">IF(C4639="","",CONCATENATE(OFFSET(Zdroj!BC$16,A4626-1,0)))</f>
        <v/>
      </c>
      <c r="E4639" s="35" t="str">
        <f ca="1">IF(C4639="","",OFFSET(Zdroj!BD$16,A4626-1,0))</f>
        <v/>
      </c>
      <c r="F4639" s="450"/>
      <c r="G4639" s="451"/>
    </row>
    <row r="4640" spans="1:7" x14ac:dyDescent="0.25">
      <c r="B4640" s="449"/>
      <c r="C4640" s="83" t="str">
        <f ca="1">IF(OFFSET(Zdroj!BE$16,A4626-1,0)=0,"",CONCATENATE("B",$A$2+8," - ",Zdroj!$BE$15))</f>
        <v/>
      </c>
      <c r="D4640" s="81" t="str">
        <f ca="1">IF(C4640="","",CONCATENATE(OFFSET(Zdroj!BE$16,A4626-1,0)))</f>
        <v/>
      </c>
      <c r="E4640" s="35" t="str">
        <f ca="1">IF(C4640="","",OFFSET(Zdroj!BF$16,A4626-1,0))</f>
        <v/>
      </c>
      <c r="F4640" s="450"/>
      <c r="G4640" s="451"/>
    </row>
    <row r="4641" spans="1:7" x14ac:dyDescent="0.25">
      <c r="B4641" s="449"/>
      <c r="C4641" s="83" t="str">
        <f ca="1">IF(OFFSET(Zdroj!BG$16,A4626-1,0)=0,"",CONCATENATE("C",$A$2," - ",Zdroj!$BG$15))</f>
        <v/>
      </c>
      <c r="D4641" s="81" t="str">
        <f ca="1">IF(C4641="","",CONCATENATE(OFFSET(Zdroj!BG$16,A4626-1,0)))</f>
        <v/>
      </c>
      <c r="E4641" s="35" t="str">
        <f ca="1">IF(C4641="","",OFFSET(Zdroj!BH$16,A4626-1,0))</f>
        <v/>
      </c>
      <c r="F4641" s="450" t="str">
        <f t="shared" ref="F4641" ca="1" si="1083">IF(SUM(E4641:E4642)=0,"",SUM(E4641:E4642))</f>
        <v/>
      </c>
      <c r="G4641" s="451"/>
    </row>
    <row r="4642" spans="1:7" x14ac:dyDescent="0.25">
      <c r="B4642" s="449"/>
      <c r="C4642" s="83" t="str">
        <f ca="1">IF(OFFSET(Zdroj!BI$16,A4626-1,0)=0,"",CONCATENATE("C",$A$2+1," - ",Zdroj!$BI$15))</f>
        <v/>
      </c>
      <c r="D4642" s="81" t="str">
        <f ca="1">IF(C4642="","",CONCATENATE(OFFSET(Zdroj!BI$16,A4626-1,0)))</f>
        <v/>
      </c>
      <c r="E4642" s="35" t="str">
        <f ca="1">IF(C4642="","",OFFSET(Zdroj!BJ$16,A4626-1,0))</f>
        <v/>
      </c>
      <c r="F4642" s="450"/>
      <c r="G4642" s="451"/>
    </row>
    <row r="4643" spans="1:7" x14ac:dyDescent="0.25">
      <c r="A4643">
        <f>SUM((ROW()+15)/17)</f>
        <v>274</v>
      </c>
      <c r="B4643" s="449" t="str">
        <f ca="1">IF(OFFSET(Zdroj!$B$16,A4643-1,0)&gt;0,CONCATENATE(A4643,"
","___ ","
",OFFSET(Zdroj!$B$16,A4643-1,0)),"")</f>
        <v/>
      </c>
      <c r="C4643" s="83" t="str">
        <f ca="1">IF(OFFSET(Zdroj!AI$16,A4643-1,0)=0,"",CONCATENATE("A",$A$2," - ",Zdroj!$AI$15))</f>
        <v/>
      </c>
      <c r="D4643" s="81" t="str">
        <f ca="1">IF(C4643="","",CONCATENATE(OFFSET(Zdroj!AI$16,A4643-1,0)," - ",OFFSET(Zdroj!BK$16,A4643-1,0)))</f>
        <v/>
      </c>
      <c r="E4643" s="35" t="str">
        <f ca="1">IF(C4643="","",OFFSET(Zdroj!BL$16,A4643-1,0))</f>
        <v/>
      </c>
      <c r="F4643" s="450" t="str">
        <f t="shared" ref="F4643" ca="1" si="1084">IF(SUM(E4643:E4648)=0,"",SUM(E4643:E4648))</f>
        <v/>
      </c>
      <c r="G4643" s="451" t="str">
        <f t="shared" ref="G4643" ca="1" si="1085">IF(SUM(E4643:E4659)=0,"",SUM(E4643:E4659))</f>
        <v/>
      </c>
    </row>
    <row r="4644" spans="1:7" x14ac:dyDescent="0.25">
      <c r="B4644" s="449"/>
      <c r="C4644" s="83" t="str">
        <f ca="1">IF(OFFSET(Zdroj!AJ$16,A4643-1,0)=0,"",CONCATENATE("A",$A$2+1," - ",Zdroj!$AJ$15))</f>
        <v/>
      </c>
      <c r="D4644" s="81" t="str">
        <f ca="1">IF(C4644="","",CONCATENATE(OFFSET(Zdroj!AJ$16,A4643-1,0)," - ",OFFSET(Zdroj!BM$16,A4643-1,0)))</f>
        <v/>
      </c>
      <c r="E4644" s="35" t="str">
        <f ca="1">IF(C4644="","",OFFSET(Zdroj!BN$16,A4643-1,0))</f>
        <v/>
      </c>
      <c r="F4644" s="450"/>
      <c r="G4644" s="451"/>
    </row>
    <row r="4645" spans="1:7" x14ac:dyDescent="0.25">
      <c r="B4645" s="449"/>
      <c r="C4645" s="83" t="str">
        <f ca="1">IF(OFFSET(Zdroj!AK$16,A4643-1,0)=0,"",CONCATENATE("A",$A$2+2," - ",Zdroj!$AK$15))</f>
        <v/>
      </c>
      <c r="D4645" s="81" t="str">
        <f ca="1">IF(C4645="","",CONCATENATE(OFFSET(Zdroj!AK$16,A4643-1,0)," - ",OFFSET(Zdroj!BO$16,A4643-1,0)))</f>
        <v/>
      </c>
      <c r="E4645" s="35" t="str">
        <f ca="1">IF(C4645="","",OFFSET(Zdroj!BP$16,A4643-1,0))</f>
        <v/>
      </c>
      <c r="F4645" s="450"/>
      <c r="G4645" s="451"/>
    </row>
    <row r="4646" spans="1:7" x14ac:dyDescent="0.25">
      <c r="B4646" s="449"/>
      <c r="C4646" s="83" t="str">
        <f ca="1">IF(OFFSET(Zdroj!AL$16,A4643-1,0)=0,"",CONCATENATE("A",$A$2+3," - ",Zdroj!$AL$15))</f>
        <v/>
      </c>
      <c r="D4646" s="81" t="str">
        <f ca="1">IF(C4646="","",CONCATENATE(OFFSET(Zdroj!AL$16,A4643-1,0)," - ",OFFSET(Zdroj!BQ$16,A4643-1,0)))</f>
        <v/>
      </c>
      <c r="E4646" s="35" t="str">
        <f ca="1">IF(C4646="","",OFFSET(Zdroj!BR$16,A4643-1,0))</f>
        <v/>
      </c>
      <c r="F4646" s="450"/>
      <c r="G4646" s="451"/>
    </row>
    <row r="4647" spans="1:7" x14ac:dyDescent="0.25">
      <c r="B4647" s="449"/>
      <c r="C4647" s="83" t="str">
        <f ca="1">IF(OFFSET(Zdroj!AM$16,A4643-1,0)=0,"",CONCATENATE("A",$A$2+4," - ",Zdroj!$AM$15))</f>
        <v/>
      </c>
      <c r="D4647" s="81" t="str">
        <f ca="1">IF(C4647="","",CONCATENATE(OFFSET(Zdroj!AM$16,A4643-1,0)," - ",OFFSET(Zdroj!BS$16,A4643-1,0)))</f>
        <v/>
      </c>
      <c r="E4647" s="35" t="str">
        <f ca="1">IF(C4647="","",OFFSET(Zdroj!BT$16,A4643-1,0))</f>
        <v/>
      </c>
      <c r="F4647" s="450"/>
      <c r="G4647" s="451"/>
    </row>
    <row r="4648" spans="1:7" x14ac:dyDescent="0.25">
      <c r="B4648" s="449"/>
      <c r="C4648" s="83" t="str">
        <f ca="1">IF(OFFSET(Zdroj!AN$16,A4643-1,0)=0,"",CONCATENATE("A",$A$2+5," - ",Zdroj!$AN$15))</f>
        <v/>
      </c>
      <c r="D4648" s="81" t="str">
        <f ca="1">IF(C4648="","",CONCATENATE(OFFSET(Zdroj!AN$16,A4643-1,0)," - ",OFFSET(Zdroj!BU$16,A4643-1,0)))</f>
        <v/>
      </c>
      <c r="E4648" s="35" t="str">
        <f ca="1">IF(C4648="","",OFFSET(Zdroj!BV$16,A4643-1,0))</f>
        <v/>
      </c>
      <c r="F4648" s="450"/>
      <c r="G4648" s="451"/>
    </row>
    <row r="4649" spans="1:7" x14ac:dyDescent="0.25">
      <c r="B4649" s="449"/>
      <c r="C4649" s="83" t="str">
        <f ca="1">IF(OFFSET(Zdroj!AO$16,A4643-1,0)=0,"",CONCATENATE("B",$A$2," - ",Zdroj!$AO$15))</f>
        <v/>
      </c>
      <c r="D4649" s="81" t="str">
        <f ca="1">IF(C4649="","",CONCATENATE(OFFSET(Zdroj!AO$16,A4643-1,0)))</f>
        <v/>
      </c>
      <c r="E4649" s="35" t="str">
        <f ca="1">IF(C4649="","",OFFSET(Zdroj!AP$16,A4643-1,0))</f>
        <v/>
      </c>
      <c r="F4649" s="450" t="str">
        <f t="shared" ref="F4649" ca="1" si="1086">IF(SUM(E4649:E4657)=0,"",SUM(E4649:E4657))</f>
        <v/>
      </c>
      <c r="G4649" s="451"/>
    </row>
    <row r="4650" spans="1:7" x14ac:dyDescent="0.25">
      <c r="B4650" s="449"/>
      <c r="C4650" s="83" t="str">
        <f ca="1">IF(OFFSET(Zdroj!AQ$16,A4643-1,0)=0,"",CONCATENATE("B",$A$2+1," - ",Zdroj!$AQ$15))</f>
        <v/>
      </c>
      <c r="D4650" s="81" t="str">
        <f ca="1">IF(C4650="","",CONCATENATE(OFFSET(Zdroj!AQ$16,A4643-1,0)))</f>
        <v/>
      </c>
      <c r="E4650" s="35" t="str">
        <f ca="1">IF(C4650="","",OFFSET(Zdroj!AR$16,A4643-1,0))</f>
        <v/>
      </c>
      <c r="F4650" s="450"/>
      <c r="G4650" s="451"/>
    </row>
    <row r="4651" spans="1:7" x14ac:dyDescent="0.25">
      <c r="B4651" s="449"/>
      <c r="C4651" s="83" t="str">
        <f ca="1">IF(OFFSET(Zdroj!AS$16,A4643-1,0)=0,"",CONCATENATE("B",$A$2+2," - ",Zdroj!$AS$15))</f>
        <v/>
      </c>
      <c r="D4651" s="81" t="str">
        <f ca="1">IF(C4651="","",CONCATENATE(OFFSET(Zdroj!AS$16,A4643-1,0)))</f>
        <v/>
      </c>
      <c r="E4651" s="35" t="str">
        <f ca="1">IF(C4651="","",OFFSET(Zdroj!AT$16,A4643-1,0))</f>
        <v/>
      </c>
      <c r="F4651" s="450"/>
      <c r="G4651" s="451"/>
    </row>
    <row r="4652" spans="1:7" x14ac:dyDescent="0.25">
      <c r="B4652" s="449"/>
      <c r="C4652" s="83" t="str">
        <f ca="1">IF(OFFSET(Zdroj!AU$16,A4643-1,0)=0,"",CONCATENATE("B",$A$2+3," - ",Zdroj!$AU$15))</f>
        <v/>
      </c>
      <c r="D4652" s="81" t="str">
        <f ca="1">IF(C4652="","",CONCATENATE(OFFSET(Zdroj!AU$16,A4643-1,0)))</f>
        <v/>
      </c>
      <c r="E4652" s="35" t="str">
        <f ca="1">IF(C4652="","",OFFSET(Zdroj!AV$16,A4643-1,0))</f>
        <v/>
      </c>
      <c r="F4652" s="450"/>
      <c r="G4652" s="451"/>
    </row>
    <row r="4653" spans="1:7" x14ac:dyDescent="0.25">
      <c r="B4653" s="449"/>
      <c r="C4653" s="83" t="str">
        <f ca="1">IF(OFFSET(Zdroj!AW$16,A4643-1,0)=0,"",CONCATENATE("B",$A$2+4," - ",Zdroj!$AW$15))</f>
        <v/>
      </c>
      <c r="D4653" s="81" t="str">
        <f ca="1">IF(C4653="","",CONCATENATE(OFFSET(Zdroj!AW$16,A4643-1,0)))</f>
        <v/>
      </c>
      <c r="E4653" s="35" t="str">
        <f ca="1">IF(C4653="","",OFFSET(Zdroj!AX$16,A4643-1,0))</f>
        <v/>
      </c>
      <c r="F4653" s="450"/>
      <c r="G4653" s="451"/>
    </row>
    <row r="4654" spans="1:7" x14ac:dyDescent="0.25">
      <c r="B4654" s="449"/>
      <c r="C4654" s="83" t="str">
        <f ca="1">IF(OFFSET(Zdroj!AY$16,A4643-1,0)=0,"",CONCATENATE("B",$A$2+5," - ",Zdroj!$AY$15))</f>
        <v/>
      </c>
      <c r="D4654" s="81" t="str">
        <f ca="1">IF(C4654="","",CONCATENATE(OFFSET(Zdroj!AY$16,A4643-1,0)))</f>
        <v/>
      </c>
      <c r="E4654" s="35" t="str">
        <f ca="1">IF(C4654="","",OFFSET(Zdroj!AZ$16,A4643-1,0))</f>
        <v/>
      </c>
      <c r="F4654" s="450"/>
      <c r="G4654" s="451"/>
    </row>
    <row r="4655" spans="1:7" x14ac:dyDescent="0.25">
      <c r="B4655" s="449"/>
      <c r="C4655" s="83" t="str">
        <f ca="1">IF(OFFSET(Zdroj!BA$16,A4643-1,0)=0,"",CONCATENATE("B",$A$2+6," - ",Zdroj!$BA$15))</f>
        <v/>
      </c>
      <c r="D4655" s="81" t="str">
        <f ca="1">IF(C4655="","",CONCATENATE(OFFSET(Zdroj!BA$16,A4643-1,0)))</f>
        <v/>
      </c>
      <c r="E4655" s="35" t="str">
        <f ca="1">IF(C4655="","",OFFSET(Zdroj!BB$16,A4643-1,0))</f>
        <v/>
      </c>
      <c r="F4655" s="450"/>
      <c r="G4655" s="451"/>
    </row>
    <row r="4656" spans="1:7" x14ac:dyDescent="0.25">
      <c r="B4656" s="449"/>
      <c r="C4656" s="83" t="str">
        <f ca="1">IF(OFFSET(Zdroj!BC$16,A4643-1,0)=0,"",CONCATENATE("B",$A$2+7," - ",Zdroj!$BC$15))</f>
        <v/>
      </c>
      <c r="D4656" s="81" t="str">
        <f ca="1">IF(C4656="","",CONCATENATE(OFFSET(Zdroj!BC$16,A4643-1,0)))</f>
        <v/>
      </c>
      <c r="E4656" s="35" t="str">
        <f ca="1">IF(C4656="","",OFFSET(Zdroj!BD$16,A4643-1,0))</f>
        <v/>
      </c>
      <c r="F4656" s="450"/>
      <c r="G4656" s="451"/>
    </row>
    <row r="4657" spans="1:7" x14ac:dyDescent="0.25">
      <c r="B4657" s="449"/>
      <c r="C4657" s="83" t="str">
        <f ca="1">IF(OFFSET(Zdroj!BE$16,A4643-1,0)=0,"",CONCATENATE("B",$A$2+8," - ",Zdroj!$BE$15))</f>
        <v/>
      </c>
      <c r="D4657" s="81" t="str">
        <f ca="1">IF(C4657="","",CONCATENATE(OFFSET(Zdroj!BE$16,A4643-1,0)))</f>
        <v/>
      </c>
      <c r="E4657" s="35" t="str">
        <f ca="1">IF(C4657="","",OFFSET(Zdroj!BF$16,A4643-1,0))</f>
        <v/>
      </c>
      <c r="F4657" s="450"/>
      <c r="G4657" s="451"/>
    </row>
    <row r="4658" spans="1:7" x14ac:dyDescent="0.25">
      <c r="B4658" s="449"/>
      <c r="C4658" s="83" t="str">
        <f ca="1">IF(OFFSET(Zdroj!BG$16,A4643-1,0)=0,"",CONCATENATE("C",$A$2," - ",Zdroj!$BG$15))</f>
        <v/>
      </c>
      <c r="D4658" s="81" t="str">
        <f ca="1">IF(C4658="","",CONCATENATE(OFFSET(Zdroj!BG$16,A4643-1,0)))</f>
        <v/>
      </c>
      <c r="E4658" s="35" t="str">
        <f ca="1">IF(C4658="","",OFFSET(Zdroj!BH$16,A4643-1,0))</f>
        <v/>
      </c>
      <c r="F4658" s="450" t="str">
        <f t="shared" ref="F4658" ca="1" si="1087">IF(SUM(E4658:E4659)=0,"",SUM(E4658:E4659))</f>
        <v/>
      </c>
      <c r="G4658" s="451"/>
    </row>
    <row r="4659" spans="1:7" x14ac:dyDescent="0.25">
      <c r="B4659" s="449"/>
      <c r="C4659" s="83" t="str">
        <f ca="1">IF(OFFSET(Zdroj!BI$16,A4643-1,0)=0,"",CONCATENATE("C",$A$2+1," - ",Zdroj!$BI$15))</f>
        <v/>
      </c>
      <c r="D4659" s="81" t="str">
        <f ca="1">IF(C4659="","",CONCATENATE(OFFSET(Zdroj!BI$16,A4643-1,0)))</f>
        <v/>
      </c>
      <c r="E4659" s="35" t="str">
        <f ca="1">IF(C4659="","",OFFSET(Zdroj!BJ$16,A4643-1,0))</f>
        <v/>
      </c>
      <c r="F4659" s="450"/>
      <c r="G4659" s="451"/>
    </row>
    <row r="4660" spans="1:7" x14ac:dyDescent="0.25">
      <c r="A4660">
        <f>SUM((ROW()+15)/17)</f>
        <v>275</v>
      </c>
      <c r="B4660" s="449" t="str">
        <f ca="1">IF(OFFSET(Zdroj!$B$16,A4660-1,0)&gt;0,CONCATENATE(A4660,"
","___ ","
",OFFSET(Zdroj!$B$16,A4660-1,0)),"")</f>
        <v/>
      </c>
      <c r="C4660" s="83" t="str">
        <f ca="1">IF(OFFSET(Zdroj!AI$16,A4660-1,0)=0,"",CONCATENATE("A",$A$2," - ",Zdroj!$AI$15))</f>
        <v/>
      </c>
      <c r="D4660" s="81" t="str">
        <f ca="1">IF(C4660="","",CONCATENATE(OFFSET(Zdroj!AI$16,A4660-1,0)," - ",OFFSET(Zdroj!BK$16,A4660-1,0)))</f>
        <v/>
      </c>
      <c r="E4660" s="35" t="str">
        <f ca="1">IF(C4660="","",OFFSET(Zdroj!BL$16,A4660-1,0))</f>
        <v/>
      </c>
      <c r="F4660" s="450" t="str">
        <f t="shared" ref="F4660" ca="1" si="1088">IF(SUM(E4660:E4665)=0,"",SUM(E4660:E4665))</f>
        <v/>
      </c>
      <c r="G4660" s="451" t="str">
        <f t="shared" ref="G4660" ca="1" si="1089">IF(SUM(E4660:E4676)=0,"",SUM(E4660:E4676))</f>
        <v/>
      </c>
    </row>
    <row r="4661" spans="1:7" x14ac:dyDescent="0.25">
      <c r="B4661" s="449"/>
      <c r="C4661" s="83" t="str">
        <f ca="1">IF(OFFSET(Zdroj!AJ$16,A4660-1,0)=0,"",CONCATENATE("A",$A$2+1," - ",Zdroj!$AJ$15))</f>
        <v/>
      </c>
      <c r="D4661" s="81" t="str">
        <f ca="1">IF(C4661="","",CONCATENATE(OFFSET(Zdroj!AJ$16,A4660-1,0)," - ",OFFSET(Zdroj!BM$16,A4660-1,0)))</f>
        <v/>
      </c>
      <c r="E4661" s="35" t="str">
        <f ca="1">IF(C4661="","",OFFSET(Zdroj!BN$16,A4660-1,0))</f>
        <v/>
      </c>
      <c r="F4661" s="450"/>
      <c r="G4661" s="451"/>
    </row>
    <row r="4662" spans="1:7" x14ac:dyDescent="0.25">
      <c r="B4662" s="449"/>
      <c r="C4662" s="83" t="str">
        <f ca="1">IF(OFFSET(Zdroj!AK$16,A4660-1,0)=0,"",CONCATENATE("A",$A$2+2," - ",Zdroj!$AK$15))</f>
        <v/>
      </c>
      <c r="D4662" s="81" t="str">
        <f ca="1">IF(C4662="","",CONCATENATE(OFFSET(Zdroj!AK$16,A4660-1,0)," - ",OFFSET(Zdroj!BO$16,A4660-1,0)))</f>
        <v/>
      </c>
      <c r="E4662" s="35" t="str">
        <f ca="1">IF(C4662="","",OFFSET(Zdroj!BP$16,A4660-1,0))</f>
        <v/>
      </c>
      <c r="F4662" s="450"/>
      <c r="G4662" s="451"/>
    </row>
    <row r="4663" spans="1:7" x14ac:dyDescent="0.25">
      <c r="B4663" s="449"/>
      <c r="C4663" s="83" t="str">
        <f ca="1">IF(OFFSET(Zdroj!AL$16,A4660-1,0)=0,"",CONCATENATE("A",$A$2+3," - ",Zdroj!$AL$15))</f>
        <v/>
      </c>
      <c r="D4663" s="81" t="str">
        <f ca="1">IF(C4663="","",CONCATENATE(OFFSET(Zdroj!AL$16,A4660-1,0)," - ",OFFSET(Zdroj!BQ$16,A4660-1,0)))</f>
        <v/>
      </c>
      <c r="E4663" s="35" t="str">
        <f ca="1">IF(C4663="","",OFFSET(Zdroj!BR$16,A4660-1,0))</f>
        <v/>
      </c>
      <c r="F4663" s="450"/>
      <c r="G4663" s="451"/>
    </row>
    <row r="4664" spans="1:7" x14ac:dyDescent="0.25">
      <c r="B4664" s="449"/>
      <c r="C4664" s="83" t="str">
        <f ca="1">IF(OFFSET(Zdroj!AM$16,A4660-1,0)=0,"",CONCATENATE("A",$A$2+4," - ",Zdroj!$AM$15))</f>
        <v/>
      </c>
      <c r="D4664" s="81" t="str">
        <f ca="1">IF(C4664="","",CONCATENATE(OFFSET(Zdroj!AM$16,A4660-1,0)," - ",OFFSET(Zdroj!BS$16,A4660-1,0)))</f>
        <v/>
      </c>
      <c r="E4664" s="35" t="str">
        <f ca="1">IF(C4664="","",OFFSET(Zdroj!BT$16,A4660-1,0))</f>
        <v/>
      </c>
      <c r="F4664" s="450"/>
      <c r="G4664" s="451"/>
    </row>
    <row r="4665" spans="1:7" x14ac:dyDescent="0.25">
      <c r="B4665" s="449"/>
      <c r="C4665" s="83" t="str">
        <f ca="1">IF(OFFSET(Zdroj!AN$16,A4660-1,0)=0,"",CONCATENATE("A",$A$2+5," - ",Zdroj!$AN$15))</f>
        <v/>
      </c>
      <c r="D4665" s="81" t="str">
        <f ca="1">IF(C4665="","",CONCATENATE(OFFSET(Zdroj!AN$16,A4660-1,0)," - ",OFFSET(Zdroj!BU$16,A4660-1,0)))</f>
        <v/>
      </c>
      <c r="E4665" s="35" t="str">
        <f ca="1">IF(C4665="","",OFFSET(Zdroj!BV$16,A4660-1,0))</f>
        <v/>
      </c>
      <c r="F4665" s="450"/>
      <c r="G4665" s="451"/>
    </row>
    <row r="4666" spans="1:7" x14ac:dyDescent="0.25">
      <c r="B4666" s="449"/>
      <c r="C4666" s="83" t="str">
        <f ca="1">IF(OFFSET(Zdroj!AO$16,A4660-1,0)=0,"",CONCATENATE("B",$A$2," - ",Zdroj!$AO$15))</f>
        <v/>
      </c>
      <c r="D4666" s="81" t="str">
        <f ca="1">IF(C4666="","",CONCATENATE(OFFSET(Zdroj!AO$16,A4660-1,0)))</f>
        <v/>
      </c>
      <c r="E4666" s="35" t="str">
        <f ca="1">IF(C4666="","",OFFSET(Zdroj!AP$16,A4660-1,0))</f>
        <v/>
      </c>
      <c r="F4666" s="450" t="str">
        <f t="shared" ref="F4666" ca="1" si="1090">IF(SUM(E4666:E4674)=0,"",SUM(E4666:E4674))</f>
        <v/>
      </c>
      <c r="G4666" s="451"/>
    </row>
    <row r="4667" spans="1:7" x14ac:dyDescent="0.25">
      <c r="B4667" s="449"/>
      <c r="C4667" s="83" t="str">
        <f ca="1">IF(OFFSET(Zdroj!AQ$16,A4660-1,0)=0,"",CONCATENATE("B",$A$2+1," - ",Zdroj!$AQ$15))</f>
        <v/>
      </c>
      <c r="D4667" s="81" t="str">
        <f ca="1">IF(C4667="","",CONCATENATE(OFFSET(Zdroj!AQ$16,A4660-1,0)))</f>
        <v/>
      </c>
      <c r="E4667" s="35" t="str">
        <f ca="1">IF(C4667="","",OFFSET(Zdroj!AR$16,A4660-1,0))</f>
        <v/>
      </c>
      <c r="F4667" s="450"/>
      <c r="G4667" s="451"/>
    </row>
    <row r="4668" spans="1:7" x14ac:dyDescent="0.25">
      <c r="B4668" s="449"/>
      <c r="C4668" s="83" t="str">
        <f ca="1">IF(OFFSET(Zdroj!AS$16,A4660-1,0)=0,"",CONCATENATE("B",$A$2+2," - ",Zdroj!$AS$15))</f>
        <v/>
      </c>
      <c r="D4668" s="81" t="str">
        <f ca="1">IF(C4668="","",CONCATENATE(OFFSET(Zdroj!AS$16,A4660-1,0)))</f>
        <v/>
      </c>
      <c r="E4668" s="35" t="str">
        <f ca="1">IF(C4668="","",OFFSET(Zdroj!AT$16,A4660-1,0))</f>
        <v/>
      </c>
      <c r="F4668" s="450"/>
      <c r="G4668" s="451"/>
    </row>
    <row r="4669" spans="1:7" x14ac:dyDescent="0.25">
      <c r="B4669" s="449"/>
      <c r="C4669" s="83" t="str">
        <f ca="1">IF(OFFSET(Zdroj!AU$16,A4660-1,0)=0,"",CONCATENATE("B",$A$2+3," - ",Zdroj!$AU$15))</f>
        <v/>
      </c>
      <c r="D4669" s="81" t="str">
        <f ca="1">IF(C4669="","",CONCATENATE(OFFSET(Zdroj!AU$16,A4660-1,0)))</f>
        <v/>
      </c>
      <c r="E4669" s="35" t="str">
        <f ca="1">IF(C4669="","",OFFSET(Zdroj!AV$16,A4660-1,0))</f>
        <v/>
      </c>
      <c r="F4669" s="450"/>
      <c r="G4669" s="451"/>
    </row>
    <row r="4670" spans="1:7" x14ac:dyDescent="0.25">
      <c r="B4670" s="449"/>
      <c r="C4670" s="83" t="str">
        <f ca="1">IF(OFFSET(Zdroj!AW$16,A4660-1,0)=0,"",CONCATENATE("B",$A$2+4," - ",Zdroj!$AW$15))</f>
        <v/>
      </c>
      <c r="D4670" s="81" t="str">
        <f ca="1">IF(C4670="","",CONCATENATE(OFFSET(Zdroj!AW$16,A4660-1,0)))</f>
        <v/>
      </c>
      <c r="E4670" s="35" t="str">
        <f ca="1">IF(C4670="","",OFFSET(Zdroj!AX$16,A4660-1,0))</f>
        <v/>
      </c>
      <c r="F4670" s="450"/>
      <c r="G4670" s="451"/>
    </row>
    <row r="4671" spans="1:7" x14ac:dyDescent="0.25">
      <c r="B4671" s="449"/>
      <c r="C4671" s="83" t="str">
        <f ca="1">IF(OFFSET(Zdroj!AY$16,A4660-1,0)=0,"",CONCATENATE("B",$A$2+5," - ",Zdroj!$AY$15))</f>
        <v/>
      </c>
      <c r="D4671" s="81" t="str">
        <f ca="1">IF(C4671="","",CONCATENATE(OFFSET(Zdroj!AY$16,A4660-1,0)))</f>
        <v/>
      </c>
      <c r="E4671" s="35" t="str">
        <f ca="1">IF(C4671="","",OFFSET(Zdroj!AZ$16,A4660-1,0))</f>
        <v/>
      </c>
      <c r="F4671" s="450"/>
      <c r="G4671" s="451"/>
    </row>
    <row r="4672" spans="1:7" x14ac:dyDescent="0.25">
      <c r="B4672" s="449"/>
      <c r="C4672" s="83" t="str">
        <f ca="1">IF(OFFSET(Zdroj!BA$16,A4660-1,0)=0,"",CONCATENATE("B",$A$2+6," - ",Zdroj!$BA$15))</f>
        <v/>
      </c>
      <c r="D4672" s="81" t="str">
        <f ca="1">IF(C4672="","",CONCATENATE(OFFSET(Zdroj!BA$16,A4660-1,0)))</f>
        <v/>
      </c>
      <c r="E4672" s="35" t="str">
        <f ca="1">IF(C4672="","",OFFSET(Zdroj!BB$16,A4660-1,0))</f>
        <v/>
      </c>
      <c r="F4672" s="450"/>
      <c r="G4672" s="451"/>
    </row>
    <row r="4673" spans="1:7" x14ac:dyDescent="0.25">
      <c r="B4673" s="449"/>
      <c r="C4673" s="83" t="str">
        <f ca="1">IF(OFFSET(Zdroj!BC$16,A4660-1,0)=0,"",CONCATENATE("B",$A$2+7," - ",Zdroj!$BC$15))</f>
        <v/>
      </c>
      <c r="D4673" s="81" t="str">
        <f ca="1">IF(C4673="","",CONCATENATE(OFFSET(Zdroj!BC$16,A4660-1,0)))</f>
        <v/>
      </c>
      <c r="E4673" s="35" t="str">
        <f ca="1">IF(C4673="","",OFFSET(Zdroj!BD$16,A4660-1,0))</f>
        <v/>
      </c>
      <c r="F4673" s="450"/>
      <c r="G4673" s="451"/>
    </row>
    <row r="4674" spans="1:7" x14ac:dyDescent="0.25">
      <c r="B4674" s="449"/>
      <c r="C4674" s="83" t="str">
        <f ca="1">IF(OFFSET(Zdroj!BE$16,A4660-1,0)=0,"",CONCATENATE("B",$A$2+8," - ",Zdroj!$BE$15))</f>
        <v/>
      </c>
      <c r="D4674" s="81" t="str">
        <f ca="1">IF(C4674="","",CONCATENATE(OFFSET(Zdroj!BE$16,A4660-1,0)))</f>
        <v/>
      </c>
      <c r="E4674" s="35" t="str">
        <f ca="1">IF(C4674="","",OFFSET(Zdroj!BF$16,A4660-1,0))</f>
        <v/>
      </c>
      <c r="F4674" s="450"/>
      <c r="G4674" s="451"/>
    </row>
    <row r="4675" spans="1:7" x14ac:dyDescent="0.25">
      <c r="B4675" s="449"/>
      <c r="C4675" s="83" t="str">
        <f ca="1">IF(OFFSET(Zdroj!BG$16,A4660-1,0)=0,"",CONCATENATE("C",$A$2," - ",Zdroj!$BG$15))</f>
        <v/>
      </c>
      <c r="D4675" s="81" t="str">
        <f ca="1">IF(C4675="","",CONCATENATE(OFFSET(Zdroj!BG$16,A4660-1,0)))</f>
        <v/>
      </c>
      <c r="E4675" s="35" t="str">
        <f ca="1">IF(C4675="","",OFFSET(Zdroj!BH$16,A4660-1,0))</f>
        <v/>
      </c>
      <c r="F4675" s="450" t="str">
        <f t="shared" ref="F4675" ca="1" si="1091">IF(SUM(E4675:E4676)=0,"",SUM(E4675:E4676))</f>
        <v/>
      </c>
      <c r="G4675" s="451"/>
    </row>
    <row r="4676" spans="1:7" x14ac:dyDescent="0.25">
      <c r="B4676" s="449"/>
      <c r="C4676" s="83" t="str">
        <f ca="1">IF(OFFSET(Zdroj!BI$16,A4660-1,0)=0,"",CONCATENATE("C",$A$2+1," - ",Zdroj!$BI$15))</f>
        <v/>
      </c>
      <c r="D4676" s="81" t="str">
        <f ca="1">IF(C4676="","",CONCATENATE(OFFSET(Zdroj!BI$16,A4660-1,0)))</f>
        <v/>
      </c>
      <c r="E4676" s="35" t="str">
        <f ca="1">IF(C4676="","",OFFSET(Zdroj!BJ$16,A4660-1,0))</f>
        <v/>
      </c>
      <c r="F4676" s="450"/>
      <c r="G4676" s="451"/>
    </row>
    <row r="4677" spans="1:7" x14ac:dyDescent="0.25">
      <c r="A4677">
        <f>SUM((ROW()+15)/17)</f>
        <v>276</v>
      </c>
      <c r="B4677" s="449" t="str">
        <f ca="1">IF(OFFSET(Zdroj!$B$16,A4677-1,0)&gt;0,CONCATENATE(A4677,"
","___ ","
",OFFSET(Zdroj!$B$16,A4677-1,0)),"")</f>
        <v/>
      </c>
      <c r="C4677" s="83" t="str">
        <f ca="1">IF(OFFSET(Zdroj!AI$16,A4677-1,0)=0,"",CONCATENATE("A",$A$2," - ",Zdroj!$AI$15))</f>
        <v/>
      </c>
      <c r="D4677" s="81" t="str">
        <f ca="1">IF(C4677="","",CONCATENATE(OFFSET(Zdroj!AI$16,A4677-1,0)," - ",OFFSET(Zdroj!BK$16,A4677-1,0)))</f>
        <v/>
      </c>
      <c r="E4677" s="35" t="str">
        <f ca="1">IF(C4677="","",OFFSET(Zdroj!BL$16,A4677-1,0))</f>
        <v/>
      </c>
      <c r="F4677" s="450" t="str">
        <f t="shared" ref="F4677" ca="1" si="1092">IF(SUM(E4677:E4682)=0,"",SUM(E4677:E4682))</f>
        <v/>
      </c>
      <c r="G4677" s="451" t="str">
        <f t="shared" ref="G4677" ca="1" si="1093">IF(SUM(E4677:E4693)=0,"",SUM(E4677:E4693))</f>
        <v/>
      </c>
    </row>
    <row r="4678" spans="1:7" x14ac:dyDescent="0.25">
      <c r="B4678" s="449"/>
      <c r="C4678" s="83" t="str">
        <f ca="1">IF(OFFSET(Zdroj!AJ$16,A4677-1,0)=0,"",CONCATENATE("A",$A$2+1," - ",Zdroj!$AJ$15))</f>
        <v/>
      </c>
      <c r="D4678" s="81" t="str">
        <f ca="1">IF(C4678="","",CONCATENATE(OFFSET(Zdroj!AJ$16,A4677-1,0)," - ",OFFSET(Zdroj!BM$16,A4677-1,0)))</f>
        <v/>
      </c>
      <c r="E4678" s="35" t="str">
        <f ca="1">IF(C4678="","",OFFSET(Zdroj!BN$16,A4677-1,0))</f>
        <v/>
      </c>
      <c r="F4678" s="450"/>
      <c r="G4678" s="451"/>
    </row>
    <row r="4679" spans="1:7" x14ac:dyDescent="0.25">
      <c r="B4679" s="449"/>
      <c r="C4679" s="83" t="str">
        <f ca="1">IF(OFFSET(Zdroj!AK$16,A4677-1,0)=0,"",CONCATENATE("A",$A$2+2," - ",Zdroj!$AK$15))</f>
        <v/>
      </c>
      <c r="D4679" s="81" t="str">
        <f ca="1">IF(C4679="","",CONCATENATE(OFFSET(Zdroj!AK$16,A4677-1,0)," - ",OFFSET(Zdroj!BO$16,A4677-1,0)))</f>
        <v/>
      </c>
      <c r="E4679" s="35" t="str">
        <f ca="1">IF(C4679="","",OFFSET(Zdroj!BP$16,A4677-1,0))</f>
        <v/>
      </c>
      <c r="F4679" s="450"/>
      <c r="G4679" s="451"/>
    </row>
    <row r="4680" spans="1:7" x14ac:dyDescent="0.25">
      <c r="B4680" s="449"/>
      <c r="C4680" s="83" t="str">
        <f ca="1">IF(OFFSET(Zdroj!AL$16,A4677-1,0)=0,"",CONCATENATE("A",$A$2+3," - ",Zdroj!$AL$15))</f>
        <v/>
      </c>
      <c r="D4680" s="81" t="str">
        <f ca="1">IF(C4680="","",CONCATENATE(OFFSET(Zdroj!AL$16,A4677-1,0)," - ",OFFSET(Zdroj!BQ$16,A4677-1,0)))</f>
        <v/>
      </c>
      <c r="E4680" s="35" t="str">
        <f ca="1">IF(C4680="","",OFFSET(Zdroj!BR$16,A4677-1,0))</f>
        <v/>
      </c>
      <c r="F4680" s="450"/>
      <c r="G4680" s="451"/>
    </row>
    <row r="4681" spans="1:7" x14ac:dyDescent="0.25">
      <c r="B4681" s="449"/>
      <c r="C4681" s="83" t="str">
        <f ca="1">IF(OFFSET(Zdroj!AM$16,A4677-1,0)=0,"",CONCATENATE("A",$A$2+4," - ",Zdroj!$AM$15))</f>
        <v/>
      </c>
      <c r="D4681" s="81" t="str">
        <f ca="1">IF(C4681="","",CONCATENATE(OFFSET(Zdroj!AM$16,A4677-1,0)," - ",OFFSET(Zdroj!BS$16,A4677-1,0)))</f>
        <v/>
      </c>
      <c r="E4681" s="35" t="str">
        <f ca="1">IF(C4681="","",OFFSET(Zdroj!BT$16,A4677-1,0))</f>
        <v/>
      </c>
      <c r="F4681" s="450"/>
      <c r="G4681" s="451"/>
    </row>
    <row r="4682" spans="1:7" x14ac:dyDescent="0.25">
      <c r="B4682" s="449"/>
      <c r="C4682" s="83" t="str">
        <f ca="1">IF(OFFSET(Zdroj!AN$16,A4677-1,0)=0,"",CONCATENATE("A",$A$2+5," - ",Zdroj!$AN$15))</f>
        <v/>
      </c>
      <c r="D4682" s="81" t="str">
        <f ca="1">IF(C4682="","",CONCATENATE(OFFSET(Zdroj!AN$16,A4677-1,0)," - ",OFFSET(Zdroj!BU$16,A4677-1,0)))</f>
        <v/>
      </c>
      <c r="E4682" s="35" t="str">
        <f ca="1">IF(C4682="","",OFFSET(Zdroj!BV$16,A4677-1,0))</f>
        <v/>
      </c>
      <c r="F4682" s="450"/>
      <c r="G4682" s="451"/>
    </row>
    <row r="4683" spans="1:7" x14ac:dyDescent="0.25">
      <c r="B4683" s="449"/>
      <c r="C4683" s="83" t="str">
        <f ca="1">IF(OFFSET(Zdroj!AO$16,A4677-1,0)=0,"",CONCATENATE("B",$A$2," - ",Zdroj!$AO$15))</f>
        <v/>
      </c>
      <c r="D4683" s="81" t="str">
        <f ca="1">IF(C4683="","",CONCATENATE(OFFSET(Zdroj!AO$16,A4677-1,0)))</f>
        <v/>
      </c>
      <c r="E4683" s="35" t="str">
        <f ca="1">IF(C4683="","",OFFSET(Zdroj!AP$16,A4677-1,0))</f>
        <v/>
      </c>
      <c r="F4683" s="450" t="str">
        <f t="shared" ref="F4683" ca="1" si="1094">IF(SUM(E4683:E4691)=0,"",SUM(E4683:E4691))</f>
        <v/>
      </c>
      <c r="G4683" s="451"/>
    </row>
    <row r="4684" spans="1:7" x14ac:dyDescent="0.25">
      <c r="B4684" s="449"/>
      <c r="C4684" s="83" t="str">
        <f ca="1">IF(OFFSET(Zdroj!AQ$16,A4677-1,0)=0,"",CONCATENATE("B",$A$2+1," - ",Zdroj!$AQ$15))</f>
        <v/>
      </c>
      <c r="D4684" s="81" t="str">
        <f ca="1">IF(C4684="","",CONCATENATE(OFFSET(Zdroj!AQ$16,A4677-1,0)))</f>
        <v/>
      </c>
      <c r="E4684" s="35" t="str">
        <f ca="1">IF(C4684="","",OFFSET(Zdroj!AR$16,A4677-1,0))</f>
        <v/>
      </c>
      <c r="F4684" s="450"/>
      <c r="G4684" s="451"/>
    </row>
    <row r="4685" spans="1:7" x14ac:dyDescent="0.25">
      <c r="B4685" s="449"/>
      <c r="C4685" s="83" t="str">
        <f ca="1">IF(OFFSET(Zdroj!AS$16,A4677-1,0)=0,"",CONCATENATE("B",$A$2+2," - ",Zdroj!$AS$15))</f>
        <v/>
      </c>
      <c r="D4685" s="81" t="str">
        <f ca="1">IF(C4685="","",CONCATENATE(OFFSET(Zdroj!AS$16,A4677-1,0)))</f>
        <v/>
      </c>
      <c r="E4685" s="35" t="str">
        <f ca="1">IF(C4685="","",OFFSET(Zdroj!AT$16,A4677-1,0))</f>
        <v/>
      </c>
      <c r="F4685" s="450"/>
      <c r="G4685" s="451"/>
    </row>
    <row r="4686" spans="1:7" x14ac:dyDescent="0.25">
      <c r="B4686" s="449"/>
      <c r="C4686" s="83" t="str">
        <f ca="1">IF(OFFSET(Zdroj!AU$16,A4677-1,0)=0,"",CONCATENATE("B",$A$2+3," - ",Zdroj!$AU$15))</f>
        <v/>
      </c>
      <c r="D4686" s="81" t="str">
        <f ca="1">IF(C4686="","",CONCATENATE(OFFSET(Zdroj!AU$16,A4677-1,0)))</f>
        <v/>
      </c>
      <c r="E4686" s="35" t="str">
        <f ca="1">IF(C4686="","",OFFSET(Zdroj!AV$16,A4677-1,0))</f>
        <v/>
      </c>
      <c r="F4686" s="450"/>
      <c r="G4686" s="451"/>
    </row>
    <row r="4687" spans="1:7" x14ac:dyDescent="0.25">
      <c r="B4687" s="449"/>
      <c r="C4687" s="83" t="str">
        <f ca="1">IF(OFFSET(Zdroj!AW$16,A4677-1,0)=0,"",CONCATENATE("B",$A$2+4," - ",Zdroj!$AW$15))</f>
        <v/>
      </c>
      <c r="D4687" s="81" t="str">
        <f ca="1">IF(C4687="","",CONCATENATE(OFFSET(Zdroj!AW$16,A4677-1,0)))</f>
        <v/>
      </c>
      <c r="E4687" s="35" t="str">
        <f ca="1">IF(C4687="","",OFFSET(Zdroj!AX$16,A4677-1,0))</f>
        <v/>
      </c>
      <c r="F4687" s="450"/>
      <c r="G4687" s="451"/>
    </row>
    <row r="4688" spans="1:7" x14ac:dyDescent="0.25">
      <c r="B4688" s="449"/>
      <c r="C4688" s="83" t="str">
        <f ca="1">IF(OFFSET(Zdroj!AY$16,A4677-1,0)=0,"",CONCATENATE("B",$A$2+5," - ",Zdroj!$AY$15))</f>
        <v/>
      </c>
      <c r="D4688" s="81" t="str">
        <f ca="1">IF(C4688="","",CONCATENATE(OFFSET(Zdroj!AY$16,A4677-1,0)))</f>
        <v/>
      </c>
      <c r="E4688" s="35" t="str">
        <f ca="1">IF(C4688="","",OFFSET(Zdroj!AZ$16,A4677-1,0))</f>
        <v/>
      </c>
      <c r="F4688" s="450"/>
      <c r="G4688" s="451"/>
    </row>
    <row r="4689" spans="1:7" x14ac:dyDescent="0.25">
      <c r="B4689" s="449"/>
      <c r="C4689" s="83" t="str">
        <f ca="1">IF(OFFSET(Zdroj!BA$16,A4677-1,0)=0,"",CONCATENATE("B",$A$2+6," - ",Zdroj!$BA$15))</f>
        <v/>
      </c>
      <c r="D4689" s="81" t="str">
        <f ca="1">IF(C4689="","",CONCATENATE(OFFSET(Zdroj!BA$16,A4677-1,0)))</f>
        <v/>
      </c>
      <c r="E4689" s="35" t="str">
        <f ca="1">IF(C4689="","",OFFSET(Zdroj!BB$16,A4677-1,0))</f>
        <v/>
      </c>
      <c r="F4689" s="450"/>
      <c r="G4689" s="451"/>
    </row>
    <row r="4690" spans="1:7" x14ac:dyDescent="0.25">
      <c r="B4690" s="449"/>
      <c r="C4690" s="83" t="str">
        <f ca="1">IF(OFFSET(Zdroj!BC$16,A4677-1,0)=0,"",CONCATENATE("B",$A$2+7," - ",Zdroj!$BC$15))</f>
        <v/>
      </c>
      <c r="D4690" s="81" t="str">
        <f ca="1">IF(C4690="","",CONCATENATE(OFFSET(Zdroj!BC$16,A4677-1,0)))</f>
        <v/>
      </c>
      <c r="E4690" s="35" t="str">
        <f ca="1">IF(C4690="","",OFFSET(Zdroj!BD$16,A4677-1,0))</f>
        <v/>
      </c>
      <c r="F4690" s="450"/>
      <c r="G4690" s="451"/>
    </row>
    <row r="4691" spans="1:7" x14ac:dyDescent="0.25">
      <c r="B4691" s="449"/>
      <c r="C4691" s="83" t="str">
        <f ca="1">IF(OFFSET(Zdroj!BE$16,A4677-1,0)=0,"",CONCATENATE("B",$A$2+8," - ",Zdroj!$BE$15))</f>
        <v/>
      </c>
      <c r="D4691" s="81" t="str">
        <f ca="1">IF(C4691="","",CONCATENATE(OFFSET(Zdroj!BE$16,A4677-1,0)))</f>
        <v/>
      </c>
      <c r="E4691" s="35" t="str">
        <f ca="1">IF(C4691="","",OFFSET(Zdroj!BF$16,A4677-1,0))</f>
        <v/>
      </c>
      <c r="F4691" s="450"/>
      <c r="G4691" s="451"/>
    </row>
    <row r="4692" spans="1:7" x14ac:dyDescent="0.25">
      <c r="B4692" s="449"/>
      <c r="C4692" s="83" t="str">
        <f ca="1">IF(OFFSET(Zdroj!BG$16,A4677-1,0)=0,"",CONCATENATE("C",$A$2," - ",Zdroj!$BG$15))</f>
        <v/>
      </c>
      <c r="D4692" s="81" t="str">
        <f ca="1">IF(C4692="","",CONCATENATE(OFFSET(Zdroj!BG$16,A4677-1,0)))</f>
        <v/>
      </c>
      <c r="E4692" s="35" t="str">
        <f ca="1">IF(C4692="","",OFFSET(Zdroj!BH$16,A4677-1,0))</f>
        <v/>
      </c>
      <c r="F4692" s="450" t="str">
        <f t="shared" ref="F4692" ca="1" si="1095">IF(SUM(E4692:E4693)=0,"",SUM(E4692:E4693))</f>
        <v/>
      </c>
      <c r="G4692" s="451"/>
    </row>
    <row r="4693" spans="1:7" x14ac:dyDescent="0.25">
      <c r="B4693" s="449"/>
      <c r="C4693" s="83" t="str">
        <f ca="1">IF(OFFSET(Zdroj!BI$16,A4677-1,0)=0,"",CONCATENATE("C",$A$2+1," - ",Zdroj!$BI$15))</f>
        <v/>
      </c>
      <c r="D4693" s="81" t="str">
        <f ca="1">IF(C4693="","",CONCATENATE(OFFSET(Zdroj!BI$16,A4677-1,0)))</f>
        <v/>
      </c>
      <c r="E4693" s="35" t="str">
        <f ca="1">IF(C4693="","",OFFSET(Zdroj!BJ$16,A4677-1,0))</f>
        <v/>
      </c>
      <c r="F4693" s="450"/>
      <c r="G4693" s="451"/>
    </row>
    <row r="4694" spans="1:7" x14ac:dyDescent="0.25">
      <c r="A4694">
        <f>SUM((ROW()+15)/17)</f>
        <v>277</v>
      </c>
      <c r="B4694" s="449" t="str">
        <f ca="1">IF(OFFSET(Zdroj!$B$16,A4694-1,0)&gt;0,CONCATENATE(A4694,"
","___ ","
",OFFSET(Zdroj!$B$16,A4694-1,0)),"")</f>
        <v/>
      </c>
      <c r="C4694" s="83" t="str">
        <f ca="1">IF(OFFSET(Zdroj!AI$16,A4694-1,0)=0,"",CONCATENATE("A",$A$2," - ",Zdroj!$AI$15))</f>
        <v/>
      </c>
      <c r="D4694" s="81" t="str">
        <f ca="1">IF(C4694="","",CONCATENATE(OFFSET(Zdroj!AI$16,A4694-1,0)," - ",OFFSET(Zdroj!BK$16,A4694-1,0)))</f>
        <v/>
      </c>
      <c r="E4694" s="35" t="str">
        <f ca="1">IF(C4694="","",OFFSET(Zdroj!BL$16,A4694-1,0))</f>
        <v/>
      </c>
      <c r="F4694" s="450" t="str">
        <f t="shared" ref="F4694" ca="1" si="1096">IF(SUM(E4694:E4699)=0,"",SUM(E4694:E4699))</f>
        <v/>
      </c>
      <c r="G4694" s="451" t="str">
        <f t="shared" ref="G4694" ca="1" si="1097">IF(SUM(E4694:E4710)=0,"",SUM(E4694:E4710))</f>
        <v/>
      </c>
    </row>
    <row r="4695" spans="1:7" x14ac:dyDescent="0.25">
      <c r="B4695" s="449"/>
      <c r="C4695" s="83" t="str">
        <f ca="1">IF(OFFSET(Zdroj!AJ$16,A4694-1,0)=0,"",CONCATENATE("A",$A$2+1," - ",Zdroj!$AJ$15))</f>
        <v/>
      </c>
      <c r="D4695" s="81" t="str">
        <f ca="1">IF(C4695="","",CONCATENATE(OFFSET(Zdroj!AJ$16,A4694-1,0)," - ",OFFSET(Zdroj!BM$16,A4694-1,0)))</f>
        <v/>
      </c>
      <c r="E4695" s="35" t="str">
        <f ca="1">IF(C4695="","",OFFSET(Zdroj!BN$16,A4694-1,0))</f>
        <v/>
      </c>
      <c r="F4695" s="450"/>
      <c r="G4695" s="451"/>
    </row>
    <row r="4696" spans="1:7" x14ac:dyDescent="0.25">
      <c r="B4696" s="449"/>
      <c r="C4696" s="83" t="str">
        <f ca="1">IF(OFFSET(Zdroj!AK$16,A4694-1,0)=0,"",CONCATENATE("A",$A$2+2," - ",Zdroj!$AK$15))</f>
        <v/>
      </c>
      <c r="D4696" s="81" t="str">
        <f ca="1">IF(C4696="","",CONCATENATE(OFFSET(Zdroj!AK$16,A4694-1,0)," - ",OFFSET(Zdroj!BO$16,A4694-1,0)))</f>
        <v/>
      </c>
      <c r="E4696" s="35" t="str">
        <f ca="1">IF(C4696="","",OFFSET(Zdroj!BP$16,A4694-1,0))</f>
        <v/>
      </c>
      <c r="F4696" s="450"/>
      <c r="G4696" s="451"/>
    </row>
    <row r="4697" spans="1:7" x14ac:dyDescent="0.25">
      <c r="B4697" s="449"/>
      <c r="C4697" s="83" t="str">
        <f ca="1">IF(OFFSET(Zdroj!AL$16,A4694-1,0)=0,"",CONCATENATE("A",$A$2+3," - ",Zdroj!$AL$15))</f>
        <v/>
      </c>
      <c r="D4697" s="81" t="str">
        <f ca="1">IF(C4697="","",CONCATENATE(OFFSET(Zdroj!AL$16,A4694-1,0)," - ",OFFSET(Zdroj!BQ$16,A4694-1,0)))</f>
        <v/>
      </c>
      <c r="E4697" s="35" t="str">
        <f ca="1">IF(C4697="","",OFFSET(Zdroj!BR$16,A4694-1,0))</f>
        <v/>
      </c>
      <c r="F4697" s="450"/>
      <c r="G4697" s="451"/>
    </row>
    <row r="4698" spans="1:7" x14ac:dyDescent="0.25">
      <c r="B4698" s="449"/>
      <c r="C4698" s="83" t="str">
        <f ca="1">IF(OFFSET(Zdroj!AM$16,A4694-1,0)=0,"",CONCATENATE("A",$A$2+4," - ",Zdroj!$AM$15))</f>
        <v/>
      </c>
      <c r="D4698" s="81" t="str">
        <f ca="1">IF(C4698="","",CONCATENATE(OFFSET(Zdroj!AM$16,A4694-1,0)," - ",OFFSET(Zdroj!BS$16,A4694-1,0)))</f>
        <v/>
      </c>
      <c r="E4698" s="35" t="str">
        <f ca="1">IF(C4698="","",OFFSET(Zdroj!BT$16,A4694-1,0))</f>
        <v/>
      </c>
      <c r="F4698" s="450"/>
      <c r="G4698" s="451"/>
    </row>
    <row r="4699" spans="1:7" x14ac:dyDescent="0.25">
      <c r="B4699" s="449"/>
      <c r="C4699" s="83" t="str">
        <f ca="1">IF(OFFSET(Zdroj!AN$16,A4694-1,0)=0,"",CONCATENATE("A",$A$2+5," - ",Zdroj!$AN$15))</f>
        <v/>
      </c>
      <c r="D4699" s="81" t="str">
        <f ca="1">IF(C4699="","",CONCATENATE(OFFSET(Zdroj!AN$16,A4694-1,0)," - ",OFFSET(Zdroj!BU$16,A4694-1,0)))</f>
        <v/>
      </c>
      <c r="E4699" s="35" t="str">
        <f ca="1">IF(C4699="","",OFFSET(Zdroj!BV$16,A4694-1,0))</f>
        <v/>
      </c>
      <c r="F4699" s="450"/>
      <c r="G4699" s="451"/>
    </row>
    <row r="4700" spans="1:7" x14ac:dyDescent="0.25">
      <c r="B4700" s="449"/>
      <c r="C4700" s="83" t="str">
        <f ca="1">IF(OFFSET(Zdroj!AO$16,A4694-1,0)=0,"",CONCATENATE("B",$A$2," - ",Zdroj!$AO$15))</f>
        <v/>
      </c>
      <c r="D4700" s="81" t="str">
        <f ca="1">IF(C4700="","",CONCATENATE(OFFSET(Zdroj!AO$16,A4694-1,0)))</f>
        <v/>
      </c>
      <c r="E4700" s="35" t="str">
        <f ca="1">IF(C4700="","",OFFSET(Zdroj!AP$16,A4694-1,0))</f>
        <v/>
      </c>
      <c r="F4700" s="450" t="str">
        <f t="shared" ref="F4700" ca="1" si="1098">IF(SUM(E4700:E4708)=0,"",SUM(E4700:E4708))</f>
        <v/>
      </c>
      <c r="G4700" s="451"/>
    </row>
    <row r="4701" spans="1:7" x14ac:dyDescent="0.25">
      <c r="B4701" s="449"/>
      <c r="C4701" s="83" t="str">
        <f ca="1">IF(OFFSET(Zdroj!AQ$16,A4694-1,0)=0,"",CONCATENATE("B",$A$2+1," - ",Zdroj!$AQ$15))</f>
        <v/>
      </c>
      <c r="D4701" s="81" t="str">
        <f ca="1">IF(C4701="","",CONCATENATE(OFFSET(Zdroj!AQ$16,A4694-1,0)))</f>
        <v/>
      </c>
      <c r="E4701" s="35" t="str">
        <f ca="1">IF(C4701="","",OFFSET(Zdroj!AR$16,A4694-1,0))</f>
        <v/>
      </c>
      <c r="F4701" s="450"/>
      <c r="G4701" s="451"/>
    </row>
    <row r="4702" spans="1:7" x14ac:dyDescent="0.25">
      <c r="B4702" s="449"/>
      <c r="C4702" s="83" t="str">
        <f ca="1">IF(OFFSET(Zdroj!AS$16,A4694-1,0)=0,"",CONCATENATE("B",$A$2+2," - ",Zdroj!$AS$15))</f>
        <v/>
      </c>
      <c r="D4702" s="81" t="str">
        <f ca="1">IF(C4702="","",CONCATENATE(OFFSET(Zdroj!AS$16,A4694-1,0)))</f>
        <v/>
      </c>
      <c r="E4702" s="35" t="str">
        <f ca="1">IF(C4702="","",OFFSET(Zdroj!AT$16,A4694-1,0))</f>
        <v/>
      </c>
      <c r="F4702" s="450"/>
      <c r="G4702" s="451"/>
    </row>
    <row r="4703" spans="1:7" x14ac:dyDescent="0.25">
      <c r="B4703" s="449"/>
      <c r="C4703" s="83" t="str">
        <f ca="1">IF(OFFSET(Zdroj!AU$16,A4694-1,0)=0,"",CONCATENATE("B",$A$2+3," - ",Zdroj!$AU$15))</f>
        <v/>
      </c>
      <c r="D4703" s="81" t="str">
        <f ca="1">IF(C4703="","",CONCATENATE(OFFSET(Zdroj!AU$16,A4694-1,0)))</f>
        <v/>
      </c>
      <c r="E4703" s="35" t="str">
        <f ca="1">IF(C4703="","",OFFSET(Zdroj!AV$16,A4694-1,0))</f>
        <v/>
      </c>
      <c r="F4703" s="450"/>
      <c r="G4703" s="451"/>
    </row>
    <row r="4704" spans="1:7" x14ac:dyDescent="0.25">
      <c r="B4704" s="449"/>
      <c r="C4704" s="83" t="str">
        <f ca="1">IF(OFFSET(Zdroj!AW$16,A4694-1,0)=0,"",CONCATENATE("B",$A$2+4," - ",Zdroj!$AW$15))</f>
        <v/>
      </c>
      <c r="D4704" s="81" t="str">
        <f ca="1">IF(C4704="","",CONCATENATE(OFFSET(Zdroj!AW$16,A4694-1,0)))</f>
        <v/>
      </c>
      <c r="E4704" s="35" t="str">
        <f ca="1">IF(C4704="","",OFFSET(Zdroj!AX$16,A4694-1,0))</f>
        <v/>
      </c>
      <c r="F4704" s="450"/>
      <c r="G4704" s="451"/>
    </row>
    <row r="4705" spans="1:7" x14ac:dyDescent="0.25">
      <c r="B4705" s="449"/>
      <c r="C4705" s="83" t="str">
        <f ca="1">IF(OFFSET(Zdroj!AY$16,A4694-1,0)=0,"",CONCATENATE("B",$A$2+5," - ",Zdroj!$AY$15))</f>
        <v/>
      </c>
      <c r="D4705" s="81" t="str">
        <f ca="1">IF(C4705="","",CONCATENATE(OFFSET(Zdroj!AY$16,A4694-1,0)))</f>
        <v/>
      </c>
      <c r="E4705" s="35" t="str">
        <f ca="1">IF(C4705="","",OFFSET(Zdroj!AZ$16,A4694-1,0))</f>
        <v/>
      </c>
      <c r="F4705" s="450"/>
      <c r="G4705" s="451"/>
    </row>
    <row r="4706" spans="1:7" x14ac:dyDescent="0.25">
      <c r="B4706" s="449"/>
      <c r="C4706" s="83" t="str">
        <f ca="1">IF(OFFSET(Zdroj!BA$16,A4694-1,0)=0,"",CONCATENATE("B",$A$2+6," - ",Zdroj!$BA$15))</f>
        <v/>
      </c>
      <c r="D4706" s="81" t="str">
        <f ca="1">IF(C4706="","",CONCATENATE(OFFSET(Zdroj!BA$16,A4694-1,0)))</f>
        <v/>
      </c>
      <c r="E4706" s="35" t="str">
        <f ca="1">IF(C4706="","",OFFSET(Zdroj!BB$16,A4694-1,0))</f>
        <v/>
      </c>
      <c r="F4706" s="450"/>
      <c r="G4706" s="451"/>
    </row>
    <row r="4707" spans="1:7" x14ac:dyDescent="0.25">
      <c r="B4707" s="449"/>
      <c r="C4707" s="83" t="str">
        <f ca="1">IF(OFFSET(Zdroj!BC$16,A4694-1,0)=0,"",CONCATENATE("B",$A$2+7," - ",Zdroj!$BC$15))</f>
        <v/>
      </c>
      <c r="D4707" s="81" t="str">
        <f ca="1">IF(C4707="","",CONCATENATE(OFFSET(Zdroj!BC$16,A4694-1,0)))</f>
        <v/>
      </c>
      <c r="E4707" s="35" t="str">
        <f ca="1">IF(C4707="","",OFFSET(Zdroj!BD$16,A4694-1,0))</f>
        <v/>
      </c>
      <c r="F4707" s="450"/>
      <c r="G4707" s="451"/>
    </row>
    <row r="4708" spans="1:7" x14ac:dyDescent="0.25">
      <c r="B4708" s="449"/>
      <c r="C4708" s="83" t="str">
        <f ca="1">IF(OFFSET(Zdroj!BE$16,A4694-1,0)=0,"",CONCATENATE("B",$A$2+8," - ",Zdroj!$BE$15))</f>
        <v/>
      </c>
      <c r="D4708" s="81" t="str">
        <f ca="1">IF(C4708="","",CONCATENATE(OFFSET(Zdroj!BE$16,A4694-1,0)))</f>
        <v/>
      </c>
      <c r="E4708" s="35" t="str">
        <f ca="1">IF(C4708="","",OFFSET(Zdroj!BF$16,A4694-1,0))</f>
        <v/>
      </c>
      <c r="F4708" s="450"/>
      <c r="G4708" s="451"/>
    </row>
    <row r="4709" spans="1:7" x14ac:dyDescent="0.25">
      <c r="B4709" s="449"/>
      <c r="C4709" s="83" t="str">
        <f ca="1">IF(OFFSET(Zdroj!BG$16,A4694-1,0)=0,"",CONCATENATE("C",$A$2," - ",Zdroj!$BG$15))</f>
        <v/>
      </c>
      <c r="D4709" s="81" t="str">
        <f ca="1">IF(C4709="","",CONCATENATE(OFFSET(Zdroj!BG$16,A4694-1,0)))</f>
        <v/>
      </c>
      <c r="E4709" s="35" t="str">
        <f ca="1">IF(C4709="","",OFFSET(Zdroj!BH$16,A4694-1,0))</f>
        <v/>
      </c>
      <c r="F4709" s="450" t="str">
        <f t="shared" ref="F4709" ca="1" si="1099">IF(SUM(E4709:E4710)=0,"",SUM(E4709:E4710))</f>
        <v/>
      </c>
      <c r="G4709" s="451"/>
    </row>
    <row r="4710" spans="1:7" x14ac:dyDescent="0.25">
      <c r="B4710" s="449"/>
      <c r="C4710" s="83" t="str">
        <f ca="1">IF(OFFSET(Zdroj!BI$16,A4694-1,0)=0,"",CONCATENATE("C",$A$2+1," - ",Zdroj!$BI$15))</f>
        <v/>
      </c>
      <c r="D4710" s="81" t="str">
        <f ca="1">IF(C4710="","",CONCATENATE(OFFSET(Zdroj!BI$16,A4694-1,0)))</f>
        <v/>
      </c>
      <c r="E4710" s="35" t="str">
        <f ca="1">IF(C4710="","",OFFSET(Zdroj!BJ$16,A4694-1,0))</f>
        <v/>
      </c>
      <c r="F4710" s="450"/>
      <c r="G4710" s="451"/>
    </row>
    <row r="4711" spans="1:7" x14ac:dyDescent="0.25">
      <c r="A4711">
        <f>SUM((ROW()+15)/17)</f>
        <v>278</v>
      </c>
      <c r="B4711" s="449" t="str">
        <f ca="1">IF(OFFSET(Zdroj!$B$16,A4711-1,0)&gt;0,CONCATENATE(A4711,"
","___ ","
",OFFSET(Zdroj!$B$16,A4711-1,0)),"")</f>
        <v/>
      </c>
      <c r="C4711" s="83" t="str">
        <f ca="1">IF(OFFSET(Zdroj!AI$16,A4711-1,0)=0,"",CONCATENATE("A",$A$2," - ",Zdroj!$AI$15))</f>
        <v/>
      </c>
      <c r="D4711" s="81" t="str">
        <f ca="1">IF(C4711="","",CONCATENATE(OFFSET(Zdroj!AI$16,A4711-1,0)," - ",OFFSET(Zdroj!BK$16,A4711-1,0)))</f>
        <v/>
      </c>
      <c r="E4711" s="35" t="str">
        <f ca="1">IF(C4711="","",OFFSET(Zdroj!BL$16,A4711-1,0))</f>
        <v/>
      </c>
      <c r="F4711" s="450" t="str">
        <f t="shared" ref="F4711" ca="1" si="1100">IF(SUM(E4711:E4716)=0,"",SUM(E4711:E4716))</f>
        <v/>
      </c>
      <c r="G4711" s="451" t="str">
        <f t="shared" ref="G4711" ca="1" si="1101">IF(SUM(E4711:E4727)=0,"",SUM(E4711:E4727))</f>
        <v/>
      </c>
    </row>
    <row r="4712" spans="1:7" x14ac:dyDescent="0.25">
      <c r="B4712" s="449"/>
      <c r="C4712" s="83" t="str">
        <f ca="1">IF(OFFSET(Zdroj!AJ$16,A4711-1,0)=0,"",CONCATENATE("A",$A$2+1," - ",Zdroj!$AJ$15))</f>
        <v/>
      </c>
      <c r="D4712" s="81" t="str">
        <f ca="1">IF(C4712="","",CONCATENATE(OFFSET(Zdroj!AJ$16,A4711-1,0)," - ",OFFSET(Zdroj!BM$16,A4711-1,0)))</f>
        <v/>
      </c>
      <c r="E4712" s="35" t="str">
        <f ca="1">IF(C4712="","",OFFSET(Zdroj!BN$16,A4711-1,0))</f>
        <v/>
      </c>
      <c r="F4712" s="450"/>
      <c r="G4712" s="451"/>
    </row>
    <row r="4713" spans="1:7" x14ac:dyDescent="0.25">
      <c r="B4713" s="449"/>
      <c r="C4713" s="83" t="str">
        <f ca="1">IF(OFFSET(Zdroj!AK$16,A4711-1,0)=0,"",CONCATENATE("A",$A$2+2," - ",Zdroj!$AK$15))</f>
        <v/>
      </c>
      <c r="D4713" s="81" t="str">
        <f ca="1">IF(C4713="","",CONCATENATE(OFFSET(Zdroj!AK$16,A4711-1,0)," - ",OFFSET(Zdroj!BO$16,A4711-1,0)))</f>
        <v/>
      </c>
      <c r="E4713" s="35" t="str">
        <f ca="1">IF(C4713="","",OFFSET(Zdroj!BP$16,A4711-1,0))</f>
        <v/>
      </c>
      <c r="F4713" s="450"/>
      <c r="G4713" s="451"/>
    </row>
    <row r="4714" spans="1:7" x14ac:dyDescent="0.25">
      <c r="B4714" s="449"/>
      <c r="C4714" s="83" t="str">
        <f ca="1">IF(OFFSET(Zdroj!AL$16,A4711-1,0)=0,"",CONCATENATE("A",$A$2+3," - ",Zdroj!$AL$15))</f>
        <v/>
      </c>
      <c r="D4714" s="81" t="str">
        <f ca="1">IF(C4714="","",CONCATENATE(OFFSET(Zdroj!AL$16,A4711-1,0)," - ",OFFSET(Zdroj!BQ$16,A4711-1,0)))</f>
        <v/>
      </c>
      <c r="E4714" s="35" t="str">
        <f ca="1">IF(C4714="","",OFFSET(Zdroj!BR$16,A4711-1,0))</f>
        <v/>
      </c>
      <c r="F4714" s="450"/>
      <c r="G4714" s="451"/>
    </row>
    <row r="4715" spans="1:7" x14ac:dyDescent="0.25">
      <c r="B4715" s="449"/>
      <c r="C4715" s="83" t="str">
        <f ca="1">IF(OFFSET(Zdroj!AM$16,A4711-1,0)=0,"",CONCATENATE("A",$A$2+4," - ",Zdroj!$AM$15))</f>
        <v/>
      </c>
      <c r="D4715" s="81" t="str">
        <f ca="1">IF(C4715="","",CONCATENATE(OFFSET(Zdroj!AM$16,A4711-1,0)," - ",OFFSET(Zdroj!BS$16,A4711-1,0)))</f>
        <v/>
      </c>
      <c r="E4715" s="35" t="str">
        <f ca="1">IF(C4715="","",OFFSET(Zdroj!BT$16,A4711-1,0))</f>
        <v/>
      </c>
      <c r="F4715" s="450"/>
      <c r="G4715" s="451"/>
    </row>
    <row r="4716" spans="1:7" x14ac:dyDescent="0.25">
      <c r="B4716" s="449"/>
      <c r="C4716" s="83" t="str">
        <f ca="1">IF(OFFSET(Zdroj!AN$16,A4711-1,0)=0,"",CONCATENATE("A",$A$2+5," - ",Zdroj!$AN$15))</f>
        <v/>
      </c>
      <c r="D4716" s="81" t="str">
        <f ca="1">IF(C4716="","",CONCATENATE(OFFSET(Zdroj!AN$16,A4711-1,0)," - ",OFFSET(Zdroj!BU$16,A4711-1,0)))</f>
        <v/>
      </c>
      <c r="E4716" s="35" t="str">
        <f ca="1">IF(C4716="","",OFFSET(Zdroj!BV$16,A4711-1,0))</f>
        <v/>
      </c>
      <c r="F4716" s="450"/>
      <c r="G4716" s="451"/>
    </row>
    <row r="4717" spans="1:7" x14ac:dyDescent="0.25">
      <c r="B4717" s="449"/>
      <c r="C4717" s="83" t="str">
        <f ca="1">IF(OFFSET(Zdroj!AO$16,A4711-1,0)=0,"",CONCATENATE("B",$A$2," - ",Zdroj!$AO$15))</f>
        <v/>
      </c>
      <c r="D4717" s="81" t="str">
        <f ca="1">IF(C4717="","",CONCATENATE(OFFSET(Zdroj!AO$16,A4711-1,0)))</f>
        <v/>
      </c>
      <c r="E4717" s="35" t="str">
        <f ca="1">IF(C4717="","",OFFSET(Zdroj!AP$16,A4711-1,0))</f>
        <v/>
      </c>
      <c r="F4717" s="450" t="str">
        <f t="shared" ref="F4717" ca="1" si="1102">IF(SUM(E4717:E4725)=0,"",SUM(E4717:E4725))</f>
        <v/>
      </c>
      <c r="G4717" s="451"/>
    </row>
    <row r="4718" spans="1:7" x14ac:dyDescent="0.25">
      <c r="B4718" s="449"/>
      <c r="C4718" s="83" t="str">
        <f ca="1">IF(OFFSET(Zdroj!AQ$16,A4711-1,0)=0,"",CONCATENATE("B",$A$2+1," - ",Zdroj!$AQ$15))</f>
        <v/>
      </c>
      <c r="D4718" s="81" t="str">
        <f ca="1">IF(C4718="","",CONCATENATE(OFFSET(Zdroj!AQ$16,A4711-1,0)))</f>
        <v/>
      </c>
      <c r="E4718" s="35" t="str">
        <f ca="1">IF(C4718="","",OFFSET(Zdroj!AR$16,A4711-1,0))</f>
        <v/>
      </c>
      <c r="F4718" s="450"/>
      <c r="G4718" s="451"/>
    </row>
    <row r="4719" spans="1:7" x14ac:dyDescent="0.25">
      <c r="B4719" s="449"/>
      <c r="C4719" s="83" t="str">
        <f ca="1">IF(OFFSET(Zdroj!AS$16,A4711-1,0)=0,"",CONCATENATE("B",$A$2+2," - ",Zdroj!$AS$15))</f>
        <v/>
      </c>
      <c r="D4719" s="81" t="str">
        <f ca="1">IF(C4719="","",CONCATENATE(OFFSET(Zdroj!AS$16,A4711-1,0)))</f>
        <v/>
      </c>
      <c r="E4719" s="35" t="str">
        <f ca="1">IF(C4719="","",OFFSET(Zdroj!AT$16,A4711-1,0))</f>
        <v/>
      </c>
      <c r="F4719" s="450"/>
      <c r="G4719" s="451"/>
    </row>
    <row r="4720" spans="1:7" x14ac:dyDescent="0.25">
      <c r="B4720" s="449"/>
      <c r="C4720" s="83" t="str">
        <f ca="1">IF(OFFSET(Zdroj!AU$16,A4711-1,0)=0,"",CONCATENATE("B",$A$2+3," - ",Zdroj!$AU$15))</f>
        <v/>
      </c>
      <c r="D4720" s="81" t="str">
        <f ca="1">IF(C4720="","",CONCATENATE(OFFSET(Zdroj!AU$16,A4711-1,0)))</f>
        <v/>
      </c>
      <c r="E4720" s="35" t="str">
        <f ca="1">IF(C4720="","",OFFSET(Zdroj!AV$16,A4711-1,0))</f>
        <v/>
      </c>
      <c r="F4720" s="450"/>
      <c r="G4720" s="451"/>
    </row>
    <row r="4721" spans="1:7" x14ac:dyDescent="0.25">
      <c r="B4721" s="449"/>
      <c r="C4721" s="83" t="str">
        <f ca="1">IF(OFFSET(Zdroj!AW$16,A4711-1,0)=0,"",CONCATENATE("B",$A$2+4," - ",Zdroj!$AW$15))</f>
        <v/>
      </c>
      <c r="D4721" s="81" t="str">
        <f ca="1">IF(C4721="","",CONCATENATE(OFFSET(Zdroj!AW$16,A4711-1,0)))</f>
        <v/>
      </c>
      <c r="E4721" s="35" t="str">
        <f ca="1">IF(C4721="","",OFFSET(Zdroj!AX$16,A4711-1,0))</f>
        <v/>
      </c>
      <c r="F4721" s="450"/>
      <c r="G4721" s="451"/>
    </row>
    <row r="4722" spans="1:7" x14ac:dyDescent="0.25">
      <c r="B4722" s="449"/>
      <c r="C4722" s="83" t="str">
        <f ca="1">IF(OFFSET(Zdroj!AY$16,A4711-1,0)=0,"",CONCATENATE("B",$A$2+5," - ",Zdroj!$AY$15))</f>
        <v/>
      </c>
      <c r="D4722" s="81" t="str">
        <f ca="1">IF(C4722="","",CONCATENATE(OFFSET(Zdroj!AY$16,A4711-1,0)))</f>
        <v/>
      </c>
      <c r="E4722" s="35" t="str">
        <f ca="1">IF(C4722="","",OFFSET(Zdroj!AZ$16,A4711-1,0))</f>
        <v/>
      </c>
      <c r="F4722" s="450"/>
      <c r="G4722" s="451"/>
    </row>
    <row r="4723" spans="1:7" x14ac:dyDescent="0.25">
      <c r="B4723" s="449"/>
      <c r="C4723" s="83" t="str">
        <f ca="1">IF(OFFSET(Zdroj!BA$16,A4711-1,0)=0,"",CONCATENATE("B",$A$2+6," - ",Zdroj!$BA$15))</f>
        <v/>
      </c>
      <c r="D4723" s="81" t="str">
        <f ca="1">IF(C4723="","",CONCATENATE(OFFSET(Zdroj!BA$16,A4711-1,0)))</f>
        <v/>
      </c>
      <c r="E4723" s="35" t="str">
        <f ca="1">IF(C4723="","",OFFSET(Zdroj!BB$16,A4711-1,0))</f>
        <v/>
      </c>
      <c r="F4723" s="450"/>
      <c r="G4723" s="451"/>
    </row>
    <row r="4724" spans="1:7" x14ac:dyDescent="0.25">
      <c r="B4724" s="449"/>
      <c r="C4724" s="83" t="str">
        <f ca="1">IF(OFFSET(Zdroj!BC$16,A4711-1,0)=0,"",CONCATENATE("B",$A$2+7," - ",Zdroj!$BC$15))</f>
        <v/>
      </c>
      <c r="D4724" s="81" t="str">
        <f ca="1">IF(C4724="","",CONCATENATE(OFFSET(Zdroj!BC$16,A4711-1,0)))</f>
        <v/>
      </c>
      <c r="E4724" s="35" t="str">
        <f ca="1">IF(C4724="","",OFFSET(Zdroj!BD$16,A4711-1,0))</f>
        <v/>
      </c>
      <c r="F4724" s="450"/>
      <c r="G4724" s="451"/>
    </row>
    <row r="4725" spans="1:7" x14ac:dyDescent="0.25">
      <c r="B4725" s="449"/>
      <c r="C4725" s="83" t="str">
        <f ca="1">IF(OFFSET(Zdroj!BE$16,A4711-1,0)=0,"",CONCATENATE("B",$A$2+8," - ",Zdroj!$BE$15))</f>
        <v/>
      </c>
      <c r="D4725" s="81" t="str">
        <f ca="1">IF(C4725="","",CONCATENATE(OFFSET(Zdroj!BE$16,A4711-1,0)))</f>
        <v/>
      </c>
      <c r="E4725" s="35" t="str">
        <f ca="1">IF(C4725="","",OFFSET(Zdroj!BF$16,A4711-1,0))</f>
        <v/>
      </c>
      <c r="F4725" s="450"/>
      <c r="G4725" s="451"/>
    </row>
    <row r="4726" spans="1:7" x14ac:dyDescent="0.25">
      <c r="B4726" s="449"/>
      <c r="C4726" s="83" t="str">
        <f ca="1">IF(OFFSET(Zdroj!BG$16,A4711-1,0)=0,"",CONCATENATE("C",$A$2," - ",Zdroj!$BG$15))</f>
        <v/>
      </c>
      <c r="D4726" s="81" t="str">
        <f ca="1">IF(C4726="","",CONCATENATE(OFFSET(Zdroj!BG$16,A4711-1,0)))</f>
        <v/>
      </c>
      <c r="E4726" s="35" t="str">
        <f ca="1">IF(C4726="","",OFFSET(Zdroj!BH$16,A4711-1,0))</f>
        <v/>
      </c>
      <c r="F4726" s="450" t="str">
        <f t="shared" ref="F4726" ca="1" si="1103">IF(SUM(E4726:E4727)=0,"",SUM(E4726:E4727))</f>
        <v/>
      </c>
      <c r="G4726" s="451"/>
    </row>
    <row r="4727" spans="1:7" x14ac:dyDescent="0.25">
      <c r="B4727" s="449"/>
      <c r="C4727" s="83" t="str">
        <f ca="1">IF(OFFSET(Zdroj!BI$16,A4711-1,0)=0,"",CONCATENATE("C",$A$2+1," - ",Zdroj!$BI$15))</f>
        <v/>
      </c>
      <c r="D4727" s="81" t="str">
        <f ca="1">IF(C4727="","",CONCATENATE(OFFSET(Zdroj!BI$16,A4711-1,0)))</f>
        <v/>
      </c>
      <c r="E4727" s="35" t="str">
        <f ca="1">IF(C4727="","",OFFSET(Zdroj!BJ$16,A4711-1,0))</f>
        <v/>
      </c>
      <c r="F4727" s="450"/>
      <c r="G4727" s="451"/>
    </row>
    <row r="4728" spans="1:7" x14ac:dyDescent="0.25">
      <c r="A4728">
        <f>SUM((ROW()+15)/17)</f>
        <v>279</v>
      </c>
      <c r="B4728" s="449" t="str">
        <f ca="1">IF(OFFSET(Zdroj!$B$16,A4728-1,0)&gt;0,CONCATENATE(A4728,"
","___ ","
",OFFSET(Zdroj!$B$16,A4728-1,0)),"")</f>
        <v/>
      </c>
      <c r="C4728" s="83" t="str">
        <f ca="1">IF(OFFSET(Zdroj!AI$16,A4728-1,0)=0,"",CONCATENATE("A",$A$2," - ",Zdroj!$AI$15))</f>
        <v/>
      </c>
      <c r="D4728" s="81" t="str">
        <f ca="1">IF(C4728="","",CONCATENATE(OFFSET(Zdroj!AI$16,A4728-1,0)," - ",OFFSET(Zdroj!BK$16,A4728-1,0)))</f>
        <v/>
      </c>
      <c r="E4728" s="35" t="str">
        <f ca="1">IF(C4728="","",OFFSET(Zdroj!BL$16,A4728-1,0))</f>
        <v/>
      </c>
      <c r="F4728" s="450" t="str">
        <f t="shared" ref="F4728" ca="1" si="1104">IF(SUM(E4728:E4733)=0,"",SUM(E4728:E4733))</f>
        <v/>
      </c>
      <c r="G4728" s="451" t="str">
        <f t="shared" ref="G4728" ca="1" si="1105">IF(SUM(E4728:E4744)=0,"",SUM(E4728:E4744))</f>
        <v/>
      </c>
    </row>
    <row r="4729" spans="1:7" x14ac:dyDescent="0.25">
      <c r="B4729" s="449"/>
      <c r="C4729" s="83" t="str">
        <f ca="1">IF(OFFSET(Zdroj!AJ$16,A4728-1,0)=0,"",CONCATENATE("A",$A$2+1," - ",Zdroj!$AJ$15))</f>
        <v/>
      </c>
      <c r="D4729" s="81" t="str">
        <f ca="1">IF(C4729="","",CONCATENATE(OFFSET(Zdroj!AJ$16,A4728-1,0)," - ",OFFSET(Zdroj!BM$16,A4728-1,0)))</f>
        <v/>
      </c>
      <c r="E4729" s="35" t="str">
        <f ca="1">IF(C4729="","",OFFSET(Zdroj!BN$16,A4728-1,0))</f>
        <v/>
      </c>
      <c r="F4729" s="450"/>
      <c r="G4729" s="451"/>
    </row>
    <row r="4730" spans="1:7" x14ac:dyDescent="0.25">
      <c r="B4730" s="449"/>
      <c r="C4730" s="83" t="str">
        <f ca="1">IF(OFFSET(Zdroj!AK$16,A4728-1,0)=0,"",CONCATENATE("A",$A$2+2," - ",Zdroj!$AK$15))</f>
        <v/>
      </c>
      <c r="D4730" s="81" t="str">
        <f ca="1">IF(C4730="","",CONCATENATE(OFFSET(Zdroj!AK$16,A4728-1,0)," - ",OFFSET(Zdroj!BO$16,A4728-1,0)))</f>
        <v/>
      </c>
      <c r="E4730" s="35" t="str">
        <f ca="1">IF(C4730="","",OFFSET(Zdroj!BP$16,A4728-1,0))</f>
        <v/>
      </c>
      <c r="F4730" s="450"/>
      <c r="G4730" s="451"/>
    </row>
    <row r="4731" spans="1:7" x14ac:dyDescent="0.25">
      <c r="B4731" s="449"/>
      <c r="C4731" s="83" t="str">
        <f ca="1">IF(OFFSET(Zdroj!AL$16,A4728-1,0)=0,"",CONCATENATE("A",$A$2+3," - ",Zdroj!$AL$15))</f>
        <v/>
      </c>
      <c r="D4731" s="81" t="str">
        <f ca="1">IF(C4731="","",CONCATENATE(OFFSET(Zdroj!AL$16,A4728-1,0)," - ",OFFSET(Zdroj!BQ$16,A4728-1,0)))</f>
        <v/>
      </c>
      <c r="E4731" s="35" t="str">
        <f ca="1">IF(C4731="","",OFFSET(Zdroj!BR$16,A4728-1,0))</f>
        <v/>
      </c>
      <c r="F4731" s="450"/>
      <c r="G4731" s="451"/>
    </row>
    <row r="4732" spans="1:7" x14ac:dyDescent="0.25">
      <c r="B4732" s="449"/>
      <c r="C4732" s="83" t="str">
        <f ca="1">IF(OFFSET(Zdroj!AM$16,A4728-1,0)=0,"",CONCATENATE("A",$A$2+4," - ",Zdroj!$AM$15))</f>
        <v/>
      </c>
      <c r="D4732" s="81" t="str">
        <f ca="1">IF(C4732="","",CONCATENATE(OFFSET(Zdroj!AM$16,A4728-1,0)," - ",OFFSET(Zdroj!BS$16,A4728-1,0)))</f>
        <v/>
      </c>
      <c r="E4732" s="35" t="str">
        <f ca="1">IF(C4732="","",OFFSET(Zdroj!BT$16,A4728-1,0))</f>
        <v/>
      </c>
      <c r="F4732" s="450"/>
      <c r="G4732" s="451"/>
    </row>
    <row r="4733" spans="1:7" x14ac:dyDescent="0.25">
      <c r="B4733" s="449"/>
      <c r="C4733" s="83" t="str">
        <f ca="1">IF(OFFSET(Zdroj!AN$16,A4728-1,0)=0,"",CONCATENATE("A",$A$2+5," - ",Zdroj!$AN$15))</f>
        <v/>
      </c>
      <c r="D4733" s="81" t="str">
        <f ca="1">IF(C4733="","",CONCATENATE(OFFSET(Zdroj!AN$16,A4728-1,0)," - ",OFFSET(Zdroj!BU$16,A4728-1,0)))</f>
        <v/>
      </c>
      <c r="E4733" s="35" t="str">
        <f ca="1">IF(C4733="","",OFFSET(Zdroj!BV$16,A4728-1,0))</f>
        <v/>
      </c>
      <c r="F4733" s="450"/>
      <c r="G4733" s="451"/>
    </row>
    <row r="4734" spans="1:7" x14ac:dyDescent="0.25">
      <c r="B4734" s="449"/>
      <c r="C4734" s="83" t="str">
        <f ca="1">IF(OFFSET(Zdroj!AO$16,A4728-1,0)=0,"",CONCATENATE("B",$A$2," - ",Zdroj!$AO$15))</f>
        <v/>
      </c>
      <c r="D4734" s="81" t="str">
        <f ca="1">IF(C4734="","",CONCATENATE(OFFSET(Zdroj!AO$16,A4728-1,0)))</f>
        <v/>
      </c>
      <c r="E4734" s="35" t="str">
        <f ca="1">IF(C4734="","",OFFSET(Zdroj!AP$16,A4728-1,0))</f>
        <v/>
      </c>
      <c r="F4734" s="450" t="str">
        <f t="shared" ref="F4734" ca="1" si="1106">IF(SUM(E4734:E4742)=0,"",SUM(E4734:E4742))</f>
        <v/>
      </c>
      <c r="G4734" s="451"/>
    </row>
    <row r="4735" spans="1:7" x14ac:dyDescent="0.25">
      <c r="B4735" s="449"/>
      <c r="C4735" s="83" t="str">
        <f ca="1">IF(OFFSET(Zdroj!AQ$16,A4728-1,0)=0,"",CONCATENATE("B",$A$2+1," - ",Zdroj!$AQ$15))</f>
        <v/>
      </c>
      <c r="D4735" s="81" t="str">
        <f ca="1">IF(C4735="","",CONCATENATE(OFFSET(Zdroj!AQ$16,A4728-1,0)))</f>
        <v/>
      </c>
      <c r="E4735" s="35" t="str">
        <f ca="1">IF(C4735="","",OFFSET(Zdroj!AR$16,A4728-1,0))</f>
        <v/>
      </c>
      <c r="F4735" s="450"/>
      <c r="G4735" s="451"/>
    </row>
    <row r="4736" spans="1:7" x14ac:dyDescent="0.25">
      <c r="B4736" s="449"/>
      <c r="C4736" s="83" t="str">
        <f ca="1">IF(OFFSET(Zdroj!AS$16,A4728-1,0)=0,"",CONCATENATE("B",$A$2+2," - ",Zdroj!$AS$15))</f>
        <v/>
      </c>
      <c r="D4736" s="81" t="str">
        <f ca="1">IF(C4736="","",CONCATENATE(OFFSET(Zdroj!AS$16,A4728-1,0)))</f>
        <v/>
      </c>
      <c r="E4736" s="35" t="str">
        <f ca="1">IF(C4736="","",OFFSET(Zdroj!AT$16,A4728-1,0))</f>
        <v/>
      </c>
      <c r="F4736" s="450"/>
      <c r="G4736" s="451"/>
    </row>
    <row r="4737" spans="1:7" x14ac:dyDescent="0.25">
      <c r="B4737" s="449"/>
      <c r="C4737" s="83" t="str">
        <f ca="1">IF(OFFSET(Zdroj!AU$16,A4728-1,0)=0,"",CONCATENATE("B",$A$2+3," - ",Zdroj!$AU$15))</f>
        <v/>
      </c>
      <c r="D4737" s="81" t="str">
        <f ca="1">IF(C4737="","",CONCATENATE(OFFSET(Zdroj!AU$16,A4728-1,0)))</f>
        <v/>
      </c>
      <c r="E4737" s="35" t="str">
        <f ca="1">IF(C4737="","",OFFSET(Zdroj!AV$16,A4728-1,0))</f>
        <v/>
      </c>
      <c r="F4737" s="450"/>
      <c r="G4737" s="451"/>
    </row>
    <row r="4738" spans="1:7" x14ac:dyDescent="0.25">
      <c r="B4738" s="449"/>
      <c r="C4738" s="83" t="str">
        <f ca="1">IF(OFFSET(Zdroj!AW$16,A4728-1,0)=0,"",CONCATENATE("B",$A$2+4," - ",Zdroj!$AW$15))</f>
        <v/>
      </c>
      <c r="D4738" s="81" t="str">
        <f ca="1">IF(C4738="","",CONCATENATE(OFFSET(Zdroj!AW$16,A4728-1,0)))</f>
        <v/>
      </c>
      <c r="E4738" s="35" t="str">
        <f ca="1">IF(C4738="","",OFFSET(Zdroj!AX$16,A4728-1,0))</f>
        <v/>
      </c>
      <c r="F4738" s="450"/>
      <c r="G4738" s="451"/>
    </row>
    <row r="4739" spans="1:7" x14ac:dyDescent="0.25">
      <c r="B4739" s="449"/>
      <c r="C4739" s="83" t="str">
        <f ca="1">IF(OFFSET(Zdroj!AY$16,A4728-1,0)=0,"",CONCATENATE("B",$A$2+5," - ",Zdroj!$AY$15))</f>
        <v/>
      </c>
      <c r="D4739" s="81" t="str">
        <f ca="1">IF(C4739="","",CONCATENATE(OFFSET(Zdroj!AY$16,A4728-1,0)))</f>
        <v/>
      </c>
      <c r="E4739" s="35" t="str">
        <f ca="1">IF(C4739="","",OFFSET(Zdroj!AZ$16,A4728-1,0))</f>
        <v/>
      </c>
      <c r="F4739" s="450"/>
      <c r="G4739" s="451"/>
    </row>
    <row r="4740" spans="1:7" x14ac:dyDescent="0.25">
      <c r="B4740" s="449"/>
      <c r="C4740" s="83" t="str">
        <f ca="1">IF(OFFSET(Zdroj!BA$16,A4728-1,0)=0,"",CONCATENATE("B",$A$2+6," - ",Zdroj!$BA$15))</f>
        <v/>
      </c>
      <c r="D4740" s="81" t="str">
        <f ca="1">IF(C4740="","",CONCATENATE(OFFSET(Zdroj!BA$16,A4728-1,0)))</f>
        <v/>
      </c>
      <c r="E4740" s="35" t="str">
        <f ca="1">IF(C4740="","",OFFSET(Zdroj!BB$16,A4728-1,0))</f>
        <v/>
      </c>
      <c r="F4740" s="450"/>
      <c r="G4740" s="451"/>
    </row>
    <row r="4741" spans="1:7" x14ac:dyDescent="0.25">
      <c r="B4741" s="449"/>
      <c r="C4741" s="83" t="str">
        <f ca="1">IF(OFFSET(Zdroj!BC$16,A4728-1,0)=0,"",CONCATENATE("B",$A$2+7," - ",Zdroj!$BC$15))</f>
        <v/>
      </c>
      <c r="D4741" s="81" t="str">
        <f ca="1">IF(C4741="","",CONCATENATE(OFFSET(Zdroj!BC$16,A4728-1,0)))</f>
        <v/>
      </c>
      <c r="E4741" s="35" t="str">
        <f ca="1">IF(C4741="","",OFFSET(Zdroj!BD$16,A4728-1,0))</f>
        <v/>
      </c>
      <c r="F4741" s="450"/>
      <c r="G4741" s="451"/>
    </row>
    <row r="4742" spans="1:7" x14ac:dyDescent="0.25">
      <c r="B4742" s="449"/>
      <c r="C4742" s="83" t="str">
        <f ca="1">IF(OFFSET(Zdroj!BE$16,A4728-1,0)=0,"",CONCATENATE("B",$A$2+8," - ",Zdroj!$BE$15))</f>
        <v/>
      </c>
      <c r="D4742" s="81" t="str">
        <f ca="1">IF(C4742="","",CONCATENATE(OFFSET(Zdroj!BE$16,A4728-1,0)))</f>
        <v/>
      </c>
      <c r="E4742" s="35" t="str">
        <f ca="1">IF(C4742="","",OFFSET(Zdroj!BF$16,A4728-1,0))</f>
        <v/>
      </c>
      <c r="F4742" s="450"/>
      <c r="G4742" s="451"/>
    </row>
    <row r="4743" spans="1:7" x14ac:dyDescent="0.25">
      <c r="B4743" s="449"/>
      <c r="C4743" s="83" t="str">
        <f ca="1">IF(OFFSET(Zdroj!BG$16,A4728-1,0)=0,"",CONCATENATE("C",$A$2," - ",Zdroj!$BG$15))</f>
        <v/>
      </c>
      <c r="D4743" s="81" t="str">
        <f ca="1">IF(C4743="","",CONCATENATE(OFFSET(Zdroj!BG$16,A4728-1,0)))</f>
        <v/>
      </c>
      <c r="E4743" s="35" t="str">
        <f ca="1">IF(C4743="","",OFFSET(Zdroj!BH$16,A4728-1,0))</f>
        <v/>
      </c>
      <c r="F4743" s="450" t="str">
        <f t="shared" ref="F4743" ca="1" si="1107">IF(SUM(E4743:E4744)=0,"",SUM(E4743:E4744))</f>
        <v/>
      </c>
      <c r="G4743" s="451"/>
    </row>
    <row r="4744" spans="1:7" x14ac:dyDescent="0.25">
      <c r="B4744" s="449"/>
      <c r="C4744" s="83" t="str">
        <f ca="1">IF(OFFSET(Zdroj!BI$16,A4728-1,0)=0,"",CONCATENATE("C",$A$2+1," - ",Zdroj!$BI$15))</f>
        <v/>
      </c>
      <c r="D4744" s="81" t="str">
        <f ca="1">IF(C4744="","",CONCATENATE(OFFSET(Zdroj!BI$16,A4728-1,0)))</f>
        <v/>
      </c>
      <c r="E4744" s="35" t="str">
        <f ca="1">IF(C4744="","",OFFSET(Zdroj!BJ$16,A4728-1,0))</f>
        <v/>
      </c>
      <c r="F4744" s="450"/>
      <c r="G4744" s="451"/>
    </row>
    <row r="4745" spans="1:7" x14ac:dyDescent="0.25">
      <c r="A4745">
        <f>SUM((ROW()+15)/17)</f>
        <v>280</v>
      </c>
      <c r="B4745" s="449" t="str">
        <f ca="1">IF(OFFSET(Zdroj!$B$16,A4745-1,0)&gt;0,CONCATENATE(A4745,"
","___ ","
",OFFSET(Zdroj!$B$16,A4745-1,0)),"")</f>
        <v/>
      </c>
      <c r="C4745" s="83" t="str">
        <f ca="1">IF(OFFSET(Zdroj!AI$16,A4745-1,0)=0,"",CONCATENATE("A",$A$2," - ",Zdroj!$AI$15))</f>
        <v/>
      </c>
      <c r="D4745" s="81" t="str">
        <f ca="1">IF(C4745="","",CONCATENATE(OFFSET(Zdroj!AI$16,A4745-1,0)," - ",OFFSET(Zdroj!BK$16,A4745-1,0)))</f>
        <v/>
      </c>
      <c r="E4745" s="35" t="str">
        <f ca="1">IF(C4745="","",OFFSET(Zdroj!BL$16,A4745-1,0))</f>
        <v/>
      </c>
      <c r="F4745" s="450" t="str">
        <f t="shared" ref="F4745" ca="1" si="1108">IF(SUM(E4745:E4750)=0,"",SUM(E4745:E4750))</f>
        <v/>
      </c>
      <c r="G4745" s="451" t="str">
        <f t="shared" ref="G4745" ca="1" si="1109">IF(SUM(E4745:E4761)=0,"",SUM(E4745:E4761))</f>
        <v/>
      </c>
    </row>
    <row r="4746" spans="1:7" x14ac:dyDescent="0.25">
      <c r="B4746" s="449"/>
      <c r="C4746" s="83" t="str">
        <f ca="1">IF(OFFSET(Zdroj!AJ$16,A4745-1,0)=0,"",CONCATENATE("A",$A$2+1," - ",Zdroj!$AJ$15))</f>
        <v/>
      </c>
      <c r="D4746" s="81" t="str">
        <f ca="1">IF(C4746="","",CONCATENATE(OFFSET(Zdroj!AJ$16,A4745-1,0)," - ",OFFSET(Zdroj!BM$16,A4745-1,0)))</f>
        <v/>
      </c>
      <c r="E4746" s="35" t="str">
        <f ca="1">IF(C4746="","",OFFSET(Zdroj!BN$16,A4745-1,0))</f>
        <v/>
      </c>
      <c r="F4746" s="450"/>
      <c r="G4746" s="451"/>
    </row>
    <row r="4747" spans="1:7" x14ac:dyDescent="0.25">
      <c r="B4747" s="449"/>
      <c r="C4747" s="83" t="str">
        <f ca="1">IF(OFFSET(Zdroj!AK$16,A4745-1,0)=0,"",CONCATENATE("A",$A$2+2," - ",Zdroj!$AK$15))</f>
        <v/>
      </c>
      <c r="D4747" s="81" t="str">
        <f ca="1">IF(C4747="","",CONCATENATE(OFFSET(Zdroj!AK$16,A4745-1,0)," - ",OFFSET(Zdroj!BO$16,A4745-1,0)))</f>
        <v/>
      </c>
      <c r="E4747" s="35" t="str">
        <f ca="1">IF(C4747="","",OFFSET(Zdroj!BP$16,A4745-1,0))</f>
        <v/>
      </c>
      <c r="F4747" s="450"/>
      <c r="G4747" s="451"/>
    </row>
    <row r="4748" spans="1:7" x14ac:dyDescent="0.25">
      <c r="B4748" s="449"/>
      <c r="C4748" s="83" t="str">
        <f ca="1">IF(OFFSET(Zdroj!AL$16,A4745-1,0)=0,"",CONCATENATE("A",$A$2+3," - ",Zdroj!$AL$15))</f>
        <v/>
      </c>
      <c r="D4748" s="81" t="str">
        <f ca="1">IF(C4748="","",CONCATENATE(OFFSET(Zdroj!AL$16,A4745-1,0)," - ",OFFSET(Zdroj!BQ$16,A4745-1,0)))</f>
        <v/>
      </c>
      <c r="E4748" s="35" t="str">
        <f ca="1">IF(C4748="","",OFFSET(Zdroj!BR$16,A4745-1,0))</f>
        <v/>
      </c>
      <c r="F4748" s="450"/>
      <c r="G4748" s="451"/>
    </row>
    <row r="4749" spans="1:7" x14ac:dyDescent="0.25">
      <c r="B4749" s="449"/>
      <c r="C4749" s="83" t="str">
        <f ca="1">IF(OFFSET(Zdroj!AM$16,A4745-1,0)=0,"",CONCATENATE("A",$A$2+4," - ",Zdroj!$AM$15))</f>
        <v/>
      </c>
      <c r="D4749" s="81" t="str">
        <f ca="1">IF(C4749="","",CONCATENATE(OFFSET(Zdroj!AM$16,A4745-1,0)," - ",OFFSET(Zdroj!BS$16,A4745-1,0)))</f>
        <v/>
      </c>
      <c r="E4749" s="35" t="str">
        <f ca="1">IF(C4749="","",OFFSET(Zdroj!BT$16,A4745-1,0))</f>
        <v/>
      </c>
      <c r="F4749" s="450"/>
      <c r="G4749" s="451"/>
    </row>
    <row r="4750" spans="1:7" x14ac:dyDescent="0.25">
      <c r="B4750" s="449"/>
      <c r="C4750" s="83" t="str">
        <f ca="1">IF(OFFSET(Zdroj!AN$16,A4745-1,0)=0,"",CONCATENATE("A",$A$2+5," - ",Zdroj!$AN$15))</f>
        <v/>
      </c>
      <c r="D4750" s="81" t="str">
        <f ca="1">IF(C4750="","",CONCATENATE(OFFSET(Zdroj!AN$16,A4745-1,0)," - ",OFFSET(Zdroj!BU$16,A4745-1,0)))</f>
        <v/>
      </c>
      <c r="E4750" s="35" t="str">
        <f ca="1">IF(C4750="","",OFFSET(Zdroj!BV$16,A4745-1,0))</f>
        <v/>
      </c>
      <c r="F4750" s="450"/>
      <c r="G4750" s="451"/>
    </row>
    <row r="4751" spans="1:7" x14ac:dyDescent="0.25">
      <c r="B4751" s="449"/>
      <c r="C4751" s="83" t="str">
        <f ca="1">IF(OFFSET(Zdroj!AO$16,A4745-1,0)=0,"",CONCATENATE("B",$A$2," - ",Zdroj!$AO$15))</f>
        <v/>
      </c>
      <c r="D4751" s="81" t="str">
        <f ca="1">IF(C4751="","",CONCATENATE(OFFSET(Zdroj!AO$16,A4745-1,0)))</f>
        <v/>
      </c>
      <c r="E4751" s="35" t="str">
        <f ca="1">IF(C4751="","",OFFSET(Zdroj!AP$16,A4745-1,0))</f>
        <v/>
      </c>
      <c r="F4751" s="450" t="str">
        <f t="shared" ref="F4751" ca="1" si="1110">IF(SUM(E4751:E4759)=0,"",SUM(E4751:E4759))</f>
        <v/>
      </c>
      <c r="G4751" s="451"/>
    </row>
    <row r="4752" spans="1:7" x14ac:dyDescent="0.25">
      <c r="B4752" s="449"/>
      <c r="C4752" s="83" t="str">
        <f ca="1">IF(OFFSET(Zdroj!AQ$16,A4745-1,0)=0,"",CONCATENATE("B",$A$2+1," - ",Zdroj!$AQ$15))</f>
        <v/>
      </c>
      <c r="D4752" s="81" t="str">
        <f ca="1">IF(C4752="","",CONCATENATE(OFFSET(Zdroj!AQ$16,A4745-1,0)))</f>
        <v/>
      </c>
      <c r="E4752" s="35" t="str">
        <f ca="1">IF(C4752="","",OFFSET(Zdroj!AR$16,A4745-1,0))</f>
        <v/>
      </c>
      <c r="F4752" s="450"/>
      <c r="G4752" s="451"/>
    </row>
    <row r="4753" spans="1:7" x14ac:dyDescent="0.25">
      <c r="B4753" s="449"/>
      <c r="C4753" s="83" t="str">
        <f ca="1">IF(OFFSET(Zdroj!AS$16,A4745-1,0)=0,"",CONCATENATE("B",$A$2+2," - ",Zdroj!$AS$15))</f>
        <v/>
      </c>
      <c r="D4753" s="81" t="str">
        <f ca="1">IF(C4753="","",CONCATENATE(OFFSET(Zdroj!AS$16,A4745-1,0)))</f>
        <v/>
      </c>
      <c r="E4753" s="35" t="str">
        <f ca="1">IF(C4753="","",OFFSET(Zdroj!AT$16,A4745-1,0))</f>
        <v/>
      </c>
      <c r="F4753" s="450"/>
      <c r="G4753" s="451"/>
    </row>
    <row r="4754" spans="1:7" x14ac:dyDescent="0.25">
      <c r="B4754" s="449"/>
      <c r="C4754" s="83" t="str">
        <f ca="1">IF(OFFSET(Zdroj!AU$16,A4745-1,0)=0,"",CONCATENATE("B",$A$2+3," - ",Zdroj!$AU$15))</f>
        <v/>
      </c>
      <c r="D4754" s="81" t="str">
        <f ca="1">IF(C4754="","",CONCATENATE(OFFSET(Zdroj!AU$16,A4745-1,0)))</f>
        <v/>
      </c>
      <c r="E4754" s="35" t="str">
        <f ca="1">IF(C4754="","",OFFSET(Zdroj!AV$16,A4745-1,0))</f>
        <v/>
      </c>
      <c r="F4754" s="450"/>
      <c r="G4754" s="451"/>
    </row>
    <row r="4755" spans="1:7" x14ac:dyDescent="0.25">
      <c r="B4755" s="449"/>
      <c r="C4755" s="83" t="str">
        <f ca="1">IF(OFFSET(Zdroj!AW$16,A4745-1,0)=0,"",CONCATENATE("B",$A$2+4," - ",Zdroj!$AW$15))</f>
        <v/>
      </c>
      <c r="D4755" s="81" t="str">
        <f ca="1">IF(C4755="","",CONCATENATE(OFFSET(Zdroj!AW$16,A4745-1,0)))</f>
        <v/>
      </c>
      <c r="E4755" s="35" t="str">
        <f ca="1">IF(C4755="","",OFFSET(Zdroj!AX$16,A4745-1,0))</f>
        <v/>
      </c>
      <c r="F4755" s="450"/>
      <c r="G4755" s="451"/>
    </row>
    <row r="4756" spans="1:7" x14ac:dyDescent="0.25">
      <c r="B4756" s="449"/>
      <c r="C4756" s="83" t="str">
        <f ca="1">IF(OFFSET(Zdroj!AY$16,A4745-1,0)=0,"",CONCATENATE("B",$A$2+5," - ",Zdroj!$AY$15))</f>
        <v/>
      </c>
      <c r="D4756" s="81" t="str">
        <f ca="1">IF(C4756="","",CONCATENATE(OFFSET(Zdroj!AY$16,A4745-1,0)))</f>
        <v/>
      </c>
      <c r="E4756" s="35" t="str">
        <f ca="1">IF(C4756="","",OFFSET(Zdroj!AZ$16,A4745-1,0))</f>
        <v/>
      </c>
      <c r="F4756" s="450"/>
      <c r="G4756" s="451"/>
    </row>
    <row r="4757" spans="1:7" x14ac:dyDescent="0.25">
      <c r="B4757" s="449"/>
      <c r="C4757" s="83" t="str">
        <f ca="1">IF(OFFSET(Zdroj!BA$16,A4745-1,0)=0,"",CONCATENATE("B",$A$2+6," - ",Zdroj!$BA$15))</f>
        <v/>
      </c>
      <c r="D4757" s="81" t="str">
        <f ca="1">IF(C4757="","",CONCATENATE(OFFSET(Zdroj!BA$16,A4745-1,0)))</f>
        <v/>
      </c>
      <c r="E4757" s="35" t="str">
        <f ca="1">IF(C4757="","",OFFSET(Zdroj!BB$16,A4745-1,0))</f>
        <v/>
      </c>
      <c r="F4757" s="450"/>
      <c r="G4757" s="451"/>
    </row>
    <row r="4758" spans="1:7" x14ac:dyDescent="0.25">
      <c r="B4758" s="449"/>
      <c r="C4758" s="83" t="str">
        <f ca="1">IF(OFFSET(Zdroj!BC$16,A4745-1,0)=0,"",CONCATENATE("B",$A$2+7," - ",Zdroj!$BC$15))</f>
        <v/>
      </c>
      <c r="D4758" s="81" t="str">
        <f ca="1">IF(C4758="","",CONCATENATE(OFFSET(Zdroj!BC$16,A4745-1,0)))</f>
        <v/>
      </c>
      <c r="E4758" s="35" t="str">
        <f ca="1">IF(C4758="","",OFFSET(Zdroj!BD$16,A4745-1,0))</f>
        <v/>
      </c>
      <c r="F4758" s="450"/>
      <c r="G4758" s="451"/>
    </row>
    <row r="4759" spans="1:7" x14ac:dyDescent="0.25">
      <c r="B4759" s="449"/>
      <c r="C4759" s="83" t="str">
        <f ca="1">IF(OFFSET(Zdroj!BE$16,A4745-1,0)=0,"",CONCATENATE("B",$A$2+8," - ",Zdroj!$BE$15))</f>
        <v/>
      </c>
      <c r="D4759" s="81" t="str">
        <f ca="1">IF(C4759="","",CONCATENATE(OFFSET(Zdroj!BE$16,A4745-1,0)))</f>
        <v/>
      </c>
      <c r="E4759" s="35" t="str">
        <f ca="1">IF(C4759="","",OFFSET(Zdroj!BF$16,A4745-1,0))</f>
        <v/>
      </c>
      <c r="F4759" s="450"/>
      <c r="G4759" s="451"/>
    </row>
    <row r="4760" spans="1:7" x14ac:dyDescent="0.25">
      <c r="B4760" s="449"/>
      <c r="C4760" s="83" t="str">
        <f ca="1">IF(OFFSET(Zdroj!BG$16,A4745-1,0)=0,"",CONCATENATE("C",$A$2," - ",Zdroj!$BG$15))</f>
        <v/>
      </c>
      <c r="D4760" s="81" t="str">
        <f ca="1">IF(C4760="","",CONCATENATE(OFFSET(Zdroj!BG$16,A4745-1,0)))</f>
        <v/>
      </c>
      <c r="E4760" s="35" t="str">
        <f ca="1">IF(C4760="","",OFFSET(Zdroj!BH$16,A4745-1,0))</f>
        <v/>
      </c>
      <c r="F4760" s="450" t="str">
        <f t="shared" ref="F4760" ca="1" si="1111">IF(SUM(E4760:E4761)=0,"",SUM(E4760:E4761))</f>
        <v/>
      </c>
      <c r="G4760" s="451"/>
    </row>
    <row r="4761" spans="1:7" x14ac:dyDescent="0.25">
      <c r="B4761" s="449"/>
      <c r="C4761" s="83" t="str">
        <f ca="1">IF(OFFSET(Zdroj!BI$16,A4745-1,0)=0,"",CONCATENATE("C",$A$2+1," - ",Zdroj!$BI$15))</f>
        <v/>
      </c>
      <c r="D4761" s="81" t="str">
        <f ca="1">IF(C4761="","",CONCATENATE(OFFSET(Zdroj!BI$16,A4745-1,0)))</f>
        <v/>
      </c>
      <c r="E4761" s="35" t="str">
        <f ca="1">IF(C4761="","",OFFSET(Zdroj!BJ$16,A4745-1,0))</f>
        <v/>
      </c>
      <c r="F4761" s="450"/>
      <c r="G4761" s="451"/>
    </row>
    <row r="4762" spans="1:7" x14ac:dyDescent="0.25">
      <c r="A4762">
        <f>SUM((ROW()+15)/17)</f>
        <v>281</v>
      </c>
      <c r="B4762" s="449" t="str">
        <f ca="1">IF(OFFSET(Zdroj!$B$16,A4762-1,0)&gt;0,CONCATENATE(A4762,"
","___ ","
",OFFSET(Zdroj!$B$16,A4762-1,0)),"")</f>
        <v/>
      </c>
      <c r="C4762" s="83" t="str">
        <f ca="1">IF(OFFSET(Zdroj!AI$16,A4762-1,0)=0,"",CONCATENATE("A",$A$2," - ",Zdroj!$AI$15))</f>
        <v/>
      </c>
      <c r="D4762" s="81" t="str">
        <f ca="1">IF(C4762="","",CONCATENATE(OFFSET(Zdroj!AI$16,A4762-1,0)," - ",OFFSET(Zdroj!BK$16,A4762-1,0)))</f>
        <v/>
      </c>
      <c r="E4762" s="35" t="str">
        <f ca="1">IF(C4762="","",OFFSET(Zdroj!BL$16,A4762-1,0))</f>
        <v/>
      </c>
      <c r="F4762" s="450" t="str">
        <f t="shared" ref="F4762" ca="1" si="1112">IF(SUM(E4762:E4767)=0,"",SUM(E4762:E4767))</f>
        <v/>
      </c>
      <c r="G4762" s="451" t="str">
        <f t="shared" ref="G4762" ca="1" si="1113">IF(SUM(E4762:E4778)=0,"",SUM(E4762:E4778))</f>
        <v/>
      </c>
    </row>
    <row r="4763" spans="1:7" x14ac:dyDescent="0.25">
      <c r="B4763" s="449"/>
      <c r="C4763" s="83" t="str">
        <f ca="1">IF(OFFSET(Zdroj!AJ$16,A4762-1,0)=0,"",CONCATENATE("A",$A$2+1," - ",Zdroj!$AJ$15))</f>
        <v/>
      </c>
      <c r="D4763" s="81" t="str">
        <f ca="1">IF(C4763="","",CONCATENATE(OFFSET(Zdroj!AJ$16,A4762-1,0)," - ",OFFSET(Zdroj!BM$16,A4762-1,0)))</f>
        <v/>
      </c>
      <c r="E4763" s="35" t="str">
        <f ca="1">IF(C4763="","",OFFSET(Zdroj!BN$16,A4762-1,0))</f>
        <v/>
      </c>
      <c r="F4763" s="450"/>
      <c r="G4763" s="451"/>
    </row>
    <row r="4764" spans="1:7" x14ac:dyDescent="0.25">
      <c r="B4764" s="449"/>
      <c r="C4764" s="83" t="str">
        <f ca="1">IF(OFFSET(Zdroj!AK$16,A4762-1,0)=0,"",CONCATENATE("A",$A$2+2," - ",Zdroj!$AK$15))</f>
        <v/>
      </c>
      <c r="D4764" s="81" t="str">
        <f ca="1">IF(C4764="","",CONCATENATE(OFFSET(Zdroj!AK$16,A4762-1,0)," - ",OFFSET(Zdroj!BO$16,A4762-1,0)))</f>
        <v/>
      </c>
      <c r="E4764" s="35" t="str">
        <f ca="1">IF(C4764="","",OFFSET(Zdroj!BP$16,A4762-1,0))</f>
        <v/>
      </c>
      <c r="F4764" s="450"/>
      <c r="G4764" s="451"/>
    </row>
    <row r="4765" spans="1:7" x14ac:dyDescent="0.25">
      <c r="B4765" s="449"/>
      <c r="C4765" s="83" t="str">
        <f ca="1">IF(OFFSET(Zdroj!AL$16,A4762-1,0)=0,"",CONCATENATE("A",$A$2+3," - ",Zdroj!$AL$15))</f>
        <v/>
      </c>
      <c r="D4765" s="81" t="str">
        <f ca="1">IF(C4765="","",CONCATENATE(OFFSET(Zdroj!AL$16,A4762-1,0)," - ",OFFSET(Zdroj!BQ$16,A4762-1,0)))</f>
        <v/>
      </c>
      <c r="E4765" s="35" t="str">
        <f ca="1">IF(C4765="","",OFFSET(Zdroj!BR$16,A4762-1,0))</f>
        <v/>
      </c>
      <c r="F4765" s="450"/>
      <c r="G4765" s="451"/>
    </row>
    <row r="4766" spans="1:7" x14ac:dyDescent="0.25">
      <c r="B4766" s="449"/>
      <c r="C4766" s="83" t="str">
        <f ca="1">IF(OFFSET(Zdroj!AM$16,A4762-1,0)=0,"",CONCATENATE("A",$A$2+4," - ",Zdroj!$AM$15))</f>
        <v/>
      </c>
      <c r="D4766" s="81" t="str">
        <f ca="1">IF(C4766="","",CONCATENATE(OFFSET(Zdroj!AM$16,A4762-1,0)," - ",OFFSET(Zdroj!BS$16,A4762-1,0)))</f>
        <v/>
      </c>
      <c r="E4766" s="35" t="str">
        <f ca="1">IF(C4766="","",OFFSET(Zdroj!BT$16,A4762-1,0))</f>
        <v/>
      </c>
      <c r="F4766" s="450"/>
      <c r="G4766" s="451"/>
    </row>
    <row r="4767" spans="1:7" x14ac:dyDescent="0.25">
      <c r="B4767" s="449"/>
      <c r="C4767" s="83" t="str">
        <f ca="1">IF(OFFSET(Zdroj!AN$16,A4762-1,0)=0,"",CONCATENATE("A",$A$2+5," - ",Zdroj!$AN$15))</f>
        <v/>
      </c>
      <c r="D4767" s="81" t="str">
        <f ca="1">IF(C4767="","",CONCATENATE(OFFSET(Zdroj!AN$16,A4762-1,0)," - ",OFFSET(Zdroj!BU$16,A4762-1,0)))</f>
        <v/>
      </c>
      <c r="E4767" s="35" t="str">
        <f ca="1">IF(C4767="","",OFFSET(Zdroj!BV$16,A4762-1,0))</f>
        <v/>
      </c>
      <c r="F4767" s="450"/>
      <c r="G4767" s="451"/>
    </row>
    <row r="4768" spans="1:7" x14ac:dyDescent="0.25">
      <c r="B4768" s="449"/>
      <c r="C4768" s="83" t="str">
        <f ca="1">IF(OFFSET(Zdroj!AO$16,A4762-1,0)=0,"",CONCATENATE("B",$A$2," - ",Zdroj!$AO$15))</f>
        <v/>
      </c>
      <c r="D4768" s="81" t="str">
        <f ca="1">IF(C4768="","",CONCATENATE(OFFSET(Zdroj!AO$16,A4762-1,0)))</f>
        <v/>
      </c>
      <c r="E4768" s="35" t="str">
        <f ca="1">IF(C4768="","",OFFSET(Zdroj!AP$16,A4762-1,0))</f>
        <v/>
      </c>
      <c r="F4768" s="450" t="str">
        <f t="shared" ref="F4768" ca="1" si="1114">IF(SUM(E4768:E4776)=0,"",SUM(E4768:E4776))</f>
        <v/>
      </c>
      <c r="G4768" s="451"/>
    </row>
    <row r="4769" spans="1:7" x14ac:dyDescent="0.25">
      <c r="B4769" s="449"/>
      <c r="C4769" s="83" t="str">
        <f ca="1">IF(OFFSET(Zdroj!AQ$16,A4762-1,0)=0,"",CONCATENATE("B",$A$2+1," - ",Zdroj!$AQ$15))</f>
        <v/>
      </c>
      <c r="D4769" s="81" t="str">
        <f ca="1">IF(C4769="","",CONCATENATE(OFFSET(Zdroj!AQ$16,A4762-1,0)))</f>
        <v/>
      </c>
      <c r="E4769" s="35" t="str">
        <f ca="1">IF(C4769="","",OFFSET(Zdroj!AR$16,A4762-1,0))</f>
        <v/>
      </c>
      <c r="F4769" s="450"/>
      <c r="G4769" s="451"/>
    </row>
    <row r="4770" spans="1:7" x14ac:dyDescent="0.25">
      <c r="B4770" s="449"/>
      <c r="C4770" s="83" t="str">
        <f ca="1">IF(OFFSET(Zdroj!AS$16,A4762-1,0)=0,"",CONCATENATE("B",$A$2+2," - ",Zdroj!$AS$15))</f>
        <v/>
      </c>
      <c r="D4770" s="81" t="str">
        <f ca="1">IF(C4770="","",CONCATENATE(OFFSET(Zdroj!AS$16,A4762-1,0)))</f>
        <v/>
      </c>
      <c r="E4770" s="35" t="str">
        <f ca="1">IF(C4770="","",OFFSET(Zdroj!AT$16,A4762-1,0))</f>
        <v/>
      </c>
      <c r="F4770" s="450"/>
      <c r="G4770" s="451"/>
    </row>
    <row r="4771" spans="1:7" x14ac:dyDescent="0.25">
      <c r="B4771" s="449"/>
      <c r="C4771" s="83" t="str">
        <f ca="1">IF(OFFSET(Zdroj!AU$16,A4762-1,0)=0,"",CONCATENATE("B",$A$2+3," - ",Zdroj!$AU$15))</f>
        <v/>
      </c>
      <c r="D4771" s="81" t="str">
        <f ca="1">IF(C4771="","",CONCATENATE(OFFSET(Zdroj!AU$16,A4762-1,0)))</f>
        <v/>
      </c>
      <c r="E4771" s="35" t="str">
        <f ca="1">IF(C4771="","",OFFSET(Zdroj!AV$16,A4762-1,0))</f>
        <v/>
      </c>
      <c r="F4771" s="450"/>
      <c r="G4771" s="451"/>
    </row>
    <row r="4772" spans="1:7" x14ac:dyDescent="0.25">
      <c r="B4772" s="449"/>
      <c r="C4772" s="83" t="str">
        <f ca="1">IF(OFFSET(Zdroj!AW$16,A4762-1,0)=0,"",CONCATENATE("B",$A$2+4," - ",Zdroj!$AW$15))</f>
        <v/>
      </c>
      <c r="D4772" s="81" t="str">
        <f ca="1">IF(C4772="","",CONCATENATE(OFFSET(Zdroj!AW$16,A4762-1,0)))</f>
        <v/>
      </c>
      <c r="E4772" s="35" t="str">
        <f ca="1">IF(C4772="","",OFFSET(Zdroj!AX$16,A4762-1,0))</f>
        <v/>
      </c>
      <c r="F4772" s="450"/>
      <c r="G4772" s="451"/>
    </row>
    <row r="4773" spans="1:7" x14ac:dyDescent="0.25">
      <c r="B4773" s="449"/>
      <c r="C4773" s="83" t="str">
        <f ca="1">IF(OFFSET(Zdroj!AY$16,A4762-1,0)=0,"",CONCATENATE("B",$A$2+5," - ",Zdroj!$AY$15))</f>
        <v/>
      </c>
      <c r="D4773" s="81" t="str">
        <f ca="1">IF(C4773="","",CONCATENATE(OFFSET(Zdroj!AY$16,A4762-1,0)))</f>
        <v/>
      </c>
      <c r="E4773" s="35" t="str">
        <f ca="1">IF(C4773="","",OFFSET(Zdroj!AZ$16,A4762-1,0))</f>
        <v/>
      </c>
      <c r="F4773" s="450"/>
      <c r="G4773" s="451"/>
    </row>
    <row r="4774" spans="1:7" x14ac:dyDescent="0.25">
      <c r="B4774" s="449"/>
      <c r="C4774" s="83" t="str">
        <f ca="1">IF(OFFSET(Zdroj!BA$16,A4762-1,0)=0,"",CONCATENATE("B",$A$2+6," - ",Zdroj!$BA$15))</f>
        <v/>
      </c>
      <c r="D4774" s="81" t="str">
        <f ca="1">IF(C4774="","",CONCATENATE(OFFSET(Zdroj!BA$16,A4762-1,0)))</f>
        <v/>
      </c>
      <c r="E4774" s="35" t="str">
        <f ca="1">IF(C4774="","",OFFSET(Zdroj!BB$16,A4762-1,0))</f>
        <v/>
      </c>
      <c r="F4774" s="450"/>
      <c r="G4774" s="451"/>
    </row>
    <row r="4775" spans="1:7" x14ac:dyDescent="0.25">
      <c r="B4775" s="449"/>
      <c r="C4775" s="83" t="str">
        <f ca="1">IF(OFFSET(Zdroj!BC$16,A4762-1,0)=0,"",CONCATENATE("B",$A$2+7," - ",Zdroj!$BC$15))</f>
        <v/>
      </c>
      <c r="D4775" s="81" t="str">
        <f ca="1">IF(C4775="","",CONCATENATE(OFFSET(Zdroj!BC$16,A4762-1,0)))</f>
        <v/>
      </c>
      <c r="E4775" s="35" t="str">
        <f ca="1">IF(C4775="","",OFFSET(Zdroj!BD$16,A4762-1,0))</f>
        <v/>
      </c>
      <c r="F4775" s="450"/>
      <c r="G4775" s="451"/>
    </row>
    <row r="4776" spans="1:7" x14ac:dyDescent="0.25">
      <c r="B4776" s="449"/>
      <c r="C4776" s="83" t="str">
        <f ca="1">IF(OFFSET(Zdroj!BE$16,A4762-1,0)=0,"",CONCATENATE("B",$A$2+8," - ",Zdroj!$BE$15))</f>
        <v/>
      </c>
      <c r="D4776" s="81" t="str">
        <f ca="1">IF(C4776="","",CONCATENATE(OFFSET(Zdroj!BE$16,A4762-1,0)))</f>
        <v/>
      </c>
      <c r="E4776" s="35" t="str">
        <f ca="1">IF(C4776="","",OFFSET(Zdroj!BF$16,A4762-1,0))</f>
        <v/>
      </c>
      <c r="F4776" s="450"/>
      <c r="G4776" s="451"/>
    </row>
    <row r="4777" spans="1:7" x14ac:dyDescent="0.25">
      <c r="B4777" s="449"/>
      <c r="C4777" s="83" t="str">
        <f ca="1">IF(OFFSET(Zdroj!BG$16,A4762-1,0)=0,"",CONCATENATE("C",$A$2," - ",Zdroj!$BG$15))</f>
        <v/>
      </c>
      <c r="D4777" s="81" t="str">
        <f ca="1">IF(C4777="","",CONCATENATE(OFFSET(Zdroj!BG$16,A4762-1,0)))</f>
        <v/>
      </c>
      <c r="E4777" s="35" t="str">
        <f ca="1">IF(C4777="","",OFFSET(Zdroj!BH$16,A4762-1,0))</f>
        <v/>
      </c>
      <c r="F4777" s="450" t="str">
        <f t="shared" ref="F4777" ca="1" si="1115">IF(SUM(E4777:E4778)=0,"",SUM(E4777:E4778))</f>
        <v/>
      </c>
      <c r="G4777" s="451"/>
    </row>
    <row r="4778" spans="1:7" x14ac:dyDescent="0.25">
      <c r="B4778" s="449"/>
      <c r="C4778" s="83" t="str">
        <f ca="1">IF(OFFSET(Zdroj!BI$16,A4762-1,0)=0,"",CONCATENATE("C",$A$2+1," - ",Zdroj!$BI$15))</f>
        <v/>
      </c>
      <c r="D4778" s="81" t="str">
        <f ca="1">IF(C4778="","",CONCATENATE(OFFSET(Zdroj!BI$16,A4762-1,0)))</f>
        <v/>
      </c>
      <c r="E4778" s="35" t="str">
        <f ca="1">IF(C4778="","",OFFSET(Zdroj!BJ$16,A4762-1,0))</f>
        <v/>
      </c>
      <c r="F4778" s="450"/>
      <c r="G4778" s="451"/>
    </row>
    <row r="4779" spans="1:7" x14ac:dyDescent="0.25">
      <c r="A4779">
        <f>SUM((ROW()+15)/17)</f>
        <v>282</v>
      </c>
      <c r="B4779" s="449" t="str">
        <f ca="1">IF(OFFSET(Zdroj!$B$16,A4779-1,0)&gt;0,CONCATENATE(A4779,"
","___ ","
",OFFSET(Zdroj!$B$16,A4779-1,0)),"")</f>
        <v/>
      </c>
      <c r="C4779" s="83" t="str">
        <f ca="1">IF(OFFSET(Zdroj!AI$16,A4779-1,0)=0,"",CONCATENATE("A",$A$2," - ",Zdroj!$AI$15))</f>
        <v/>
      </c>
      <c r="D4779" s="81" t="str">
        <f ca="1">IF(C4779="","",CONCATENATE(OFFSET(Zdroj!AI$16,A4779-1,0)," - ",OFFSET(Zdroj!BK$16,A4779-1,0)))</f>
        <v/>
      </c>
      <c r="E4779" s="35" t="str">
        <f ca="1">IF(C4779="","",OFFSET(Zdroj!BL$16,A4779-1,0))</f>
        <v/>
      </c>
      <c r="F4779" s="450" t="str">
        <f t="shared" ref="F4779" ca="1" si="1116">IF(SUM(E4779:E4784)=0,"",SUM(E4779:E4784))</f>
        <v/>
      </c>
      <c r="G4779" s="451" t="str">
        <f t="shared" ref="G4779" ca="1" si="1117">IF(SUM(E4779:E4795)=0,"",SUM(E4779:E4795))</f>
        <v/>
      </c>
    </row>
    <row r="4780" spans="1:7" x14ac:dyDescent="0.25">
      <c r="B4780" s="449"/>
      <c r="C4780" s="83" t="str">
        <f ca="1">IF(OFFSET(Zdroj!AJ$16,A4779-1,0)=0,"",CONCATENATE("A",$A$2+1," - ",Zdroj!$AJ$15))</f>
        <v/>
      </c>
      <c r="D4780" s="81" t="str">
        <f ca="1">IF(C4780="","",CONCATENATE(OFFSET(Zdroj!AJ$16,A4779-1,0)," - ",OFFSET(Zdroj!BM$16,A4779-1,0)))</f>
        <v/>
      </c>
      <c r="E4780" s="35" t="str">
        <f ca="1">IF(C4780="","",OFFSET(Zdroj!BN$16,A4779-1,0))</f>
        <v/>
      </c>
      <c r="F4780" s="450"/>
      <c r="G4780" s="451"/>
    </row>
    <row r="4781" spans="1:7" x14ac:dyDescent="0.25">
      <c r="B4781" s="449"/>
      <c r="C4781" s="83" t="str">
        <f ca="1">IF(OFFSET(Zdroj!AK$16,A4779-1,0)=0,"",CONCATENATE("A",$A$2+2," - ",Zdroj!$AK$15))</f>
        <v/>
      </c>
      <c r="D4781" s="81" t="str">
        <f ca="1">IF(C4781="","",CONCATENATE(OFFSET(Zdroj!AK$16,A4779-1,0)," - ",OFFSET(Zdroj!BO$16,A4779-1,0)))</f>
        <v/>
      </c>
      <c r="E4781" s="35" t="str">
        <f ca="1">IF(C4781="","",OFFSET(Zdroj!BP$16,A4779-1,0))</f>
        <v/>
      </c>
      <c r="F4781" s="450"/>
      <c r="G4781" s="451"/>
    </row>
    <row r="4782" spans="1:7" x14ac:dyDescent="0.25">
      <c r="B4782" s="449"/>
      <c r="C4782" s="83" t="str">
        <f ca="1">IF(OFFSET(Zdroj!AL$16,A4779-1,0)=0,"",CONCATENATE("A",$A$2+3," - ",Zdroj!$AL$15))</f>
        <v/>
      </c>
      <c r="D4782" s="81" t="str">
        <f ca="1">IF(C4782="","",CONCATENATE(OFFSET(Zdroj!AL$16,A4779-1,0)," - ",OFFSET(Zdroj!BQ$16,A4779-1,0)))</f>
        <v/>
      </c>
      <c r="E4782" s="35" t="str">
        <f ca="1">IF(C4782="","",OFFSET(Zdroj!BR$16,A4779-1,0))</f>
        <v/>
      </c>
      <c r="F4782" s="450"/>
      <c r="G4782" s="451"/>
    </row>
    <row r="4783" spans="1:7" x14ac:dyDescent="0.25">
      <c r="B4783" s="449"/>
      <c r="C4783" s="83" t="str">
        <f ca="1">IF(OFFSET(Zdroj!AM$16,A4779-1,0)=0,"",CONCATENATE("A",$A$2+4," - ",Zdroj!$AM$15))</f>
        <v/>
      </c>
      <c r="D4783" s="81" t="str">
        <f ca="1">IF(C4783="","",CONCATENATE(OFFSET(Zdroj!AM$16,A4779-1,0)," - ",OFFSET(Zdroj!BS$16,A4779-1,0)))</f>
        <v/>
      </c>
      <c r="E4783" s="35" t="str">
        <f ca="1">IF(C4783="","",OFFSET(Zdroj!BT$16,A4779-1,0))</f>
        <v/>
      </c>
      <c r="F4783" s="450"/>
      <c r="G4783" s="451"/>
    </row>
    <row r="4784" spans="1:7" x14ac:dyDescent="0.25">
      <c r="B4784" s="449"/>
      <c r="C4784" s="83" t="str">
        <f ca="1">IF(OFFSET(Zdroj!AN$16,A4779-1,0)=0,"",CONCATENATE("A",$A$2+5," - ",Zdroj!$AN$15))</f>
        <v/>
      </c>
      <c r="D4784" s="81" t="str">
        <f ca="1">IF(C4784="","",CONCATENATE(OFFSET(Zdroj!AN$16,A4779-1,0)," - ",OFFSET(Zdroj!BU$16,A4779-1,0)))</f>
        <v/>
      </c>
      <c r="E4784" s="35" t="str">
        <f ca="1">IF(C4784="","",OFFSET(Zdroj!BV$16,A4779-1,0))</f>
        <v/>
      </c>
      <c r="F4784" s="450"/>
      <c r="G4784" s="451"/>
    </row>
    <row r="4785" spans="1:7" x14ac:dyDescent="0.25">
      <c r="B4785" s="449"/>
      <c r="C4785" s="83" t="str">
        <f ca="1">IF(OFFSET(Zdroj!AO$16,A4779-1,0)=0,"",CONCATENATE("B",$A$2," - ",Zdroj!$AO$15))</f>
        <v/>
      </c>
      <c r="D4785" s="81" t="str">
        <f ca="1">IF(C4785="","",CONCATENATE(OFFSET(Zdroj!AO$16,A4779-1,0)))</f>
        <v/>
      </c>
      <c r="E4785" s="35" t="str">
        <f ca="1">IF(C4785="","",OFFSET(Zdroj!AP$16,A4779-1,0))</f>
        <v/>
      </c>
      <c r="F4785" s="450" t="str">
        <f t="shared" ref="F4785" ca="1" si="1118">IF(SUM(E4785:E4793)=0,"",SUM(E4785:E4793))</f>
        <v/>
      </c>
      <c r="G4785" s="451"/>
    </row>
    <row r="4786" spans="1:7" x14ac:dyDescent="0.25">
      <c r="B4786" s="449"/>
      <c r="C4786" s="83" t="str">
        <f ca="1">IF(OFFSET(Zdroj!AQ$16,A4779-1,0)=0,"",CONCATENATE("B",$A$2+1," - ",Zdroj!$AQ$15))</f>
        <v/>
      </c>
      <c r="D4786" s="81" t="str">
        <f ca="1">IF(C4786="","",CONCATENATE(OFFSET(Zdroj!AQ$16,A4779-1,0)))</f>
        <v/>
      </c>
      <c r="E4786" s="35" t="str">
        <f ca="1">IF(C4786="","",OFFSET(Zdroj!AR$16,A4779-1,0))</f>
        <v/>
      </c>
      <c r="F4786" s="450"/>
      <c r="G4786" s="451"/>
    </row>
    <row r="4787" spans="1:7" x14ac:dyDescent="0.25">
      <c r="B4787" s="449"/>
      <c r="C4787" s="83" t="str">
        <f ca="1">IF(OFFSET(Zdroj!AS$16,A4779-1,0)=0,"",CONCATENATE("B",$A$2+2," - ",Zdroj!$AS$15))</f>
        <v/>
      </c>
      <c r="D4787" s="81" t="str">
        <f ca="1">IF(C4787="","",CONCATENATE(OFFSET(Zdroj!AS$16,A4779-1,0)))</f>
        <v/>
      </c>
      <c r="E4787" s="35" t="str">
        <f ca="1">IF(C4787="","",OFFSET(Zdroj!AT$16,A4779-1,0))</f>
        <v/>
      </c>
      <c r="F4787" s="450"/>
      <c r="G4787" s="451"/>
    </row>
    <row r="4788" spans="1:7" x14ac:dyDescent="0.25">
      <c r="B4788" s="449"/>
      <c r="C4788" s="83" t="str">
        <f ca="1">IF(OFFSET(Zdroj!AU$16,A4779-1,0)=0,"",CONCATENATE("B",$A$2+3," - ",Zdroj!$AU$15))</f>
        <v/>
      </c>
      <c r="D4788" s="81" t="str">
        <f ca="1">IF(C4788="","",CONCATENATE(OFFSET(Zdroj!AU$16,A4779-1,0)))</f>
        <v/>
      </c>
      <c r="E4788" s="35" t="str">
        <f ca="1">IF(C4788="","",OFFSET(Zdroj!AV$16,A4779-1,0))</f>
        <v/>
      </c>
      <c r="F4788" s="450"/>
      <c r="G4788" s="451"/>
    </row>
    <row r="4789" spans="1:7" x14ac:dyDescent="0.25">
      <c r="B4789" s="449"/>
      <c r="C4789" s="83" t="str">
        <f ca="1">IF(OFFSET(Zdroj!AW$16,A4779-1,0)=0,"",CONCATENATE("B",$A$2+4," - ",Zdroj!$AW$15))</f>
        <v/>
      </c>
      <c r="D4789" s="81" t="str">
        <f ca="1">IF(C4789="","",CONCATENATE(OFFSET(Zdroj!AW$16,A4779-1,0)))</f>
        <v/>
      </c>
      <c r="E4789" s="35" t="str">
        <f ca="1">IF(C4789="","",OFFSET(Zdroj!AX$16,A4779-1,0))</f>
        <v/>
      </c>
      <c r="F4789" s="450"/>
      <c r="G4789" s="451"/>
    </row>
    <row r="4790" spans="1:7" x14ac:dyDescent="0.25">
      <c r="B4790" s="449"/>
      <c r="C4790" s="83" t="str">
        <f ca="1">IF(OFFSET(Zdroj!AY$16,A4779-1,0)=0,"",CONCATENATE("B",$A$2+5," - ",Zdroj!$AY$15))</f>
        <v/>
      </c>
      <c r="D4790" s="81" t="str">
        <f ca="1">IF(C4790="","",CONCATENATE(OFFSET(Zdroj!AY$16,A4779-1,0)))</f>
        <v/>
      </c>
      <c r="E4790" s="35" t="str">
        <f ca="1">IF(C4790="","",OFFSET(Zdroj!AZ$16,A4779-1,0))</f>
        <v/>
      </c>
      <c r="F4790" s="450"/>
      <c r="G4790" s="451"/>
    </row>
    <row r="4791" spans="1:7" x14ac:dyDescent="0.25">
      <c r="B4791" s="449"/>
      <c r="C4791" s="83" t="str">
        <f ca="1">IF(OFFSET(Zdroj!BA$16,A4779-1,0)=0,"",CONCATENATE("B",$A$2+6," - ",Zdroj!$BA$15))</f>
        <v/>
      </c>
      <c r="D4791" s="81" t="str">
        <f ca="1">IF(C4791="","",CONCATENATE(OFFSET(Zdroj!BA$16,A4779-1,0)))</f>
        <v/>
      </c>
      <c r="E4791" s="35" t="str">
        <f ca="1">IF(C4791="","",OFFSET(Zdroj!BB$16,A4779-1,0))</f>
        <v/>
      </c>
      <c r="F4791" s="450"/>
      <c r="G4791" s="451"/>
    </row>
    <row r="4792" spans="1:7" x14ac:dyDescent="0.25">
      <c r="B4792" s="449"/>
      <c r="C4792" s="83" t="str">
        <f ca="1">IF(OFFSET(Zdroj!BC$16,A4779-1,0)=0,"",CONCATENATE("B",$A$2+7," - ",Zdroj!$BC$15))</f>
        <v/>
      </c>
      <c r="D4792" s="81" t="str">
        <f ca="1">IF(C4792="","",CONCATENATE(OFFSET(Zdroj!BC$16,A4779-1,0)))</f>
        <v/>
      </c>
      <c r="E4792" s="35" t="str">
        <f ca="1">IF(C4792="","",OFFSET(Zdroj!BD$16,A4779-1,0))</f>
        <v/>
      </c>
      <c r="F4792" s="450"/>
      <c r="G4792" s="451"/>
    </row>
    <row r="4793" spans="1:7" x14ac:dyDescent="0.25">
      <c r="B4793" s="449"/>
      <c r="C4793" s="83" t="str">
        <f ca="1">IF(OFFSET(Zdroj!BE$16,A4779-1,0)=0,"",CONCATENATE("B",$A$2+8," - ",Zdroj!$BE$15))</f>
        <v/>
      </c>
      <c r="D4793" s="81" t="str">
        <f ca="1">IF(C4793="","",CONCATENATE(OFFSET(Zdroj!BE$16,A4779-1,0)))</f>
        <v/>
      </c>
      <c r="E4793" s="35" t="str">
        <f ca="1">IF(C4793="","",OFFSET(Zdroj!BF$16,A4779-1,0))</f>
        <v/>
      </c>
      <c r="F4793" s="450"/>
      <c r="G4793" s="451"/>
    </row>
    <row r="4794" spans="1:7" x14ac:dyDescent="0.25">
      <c r="B4794" s="449"/>
      <c r="C4794" s="83" t="str">
        <f ca="1">IF(OFFSET(Zdroj!BG$16,A4779-1,0)=0,"",CONCATENATE("C",$A$2," - ",Zdroj!$BG$15))</f>
        <v/>
      </c>
      <c r="D4794" s="81" t="str">
        <f ca="1">IF(C4794="","",CONCATENATE(OFFSET(Zdroj!BG$16,A4779-1,0)))</f>
        <v/>
      </c>
      <c r="E4794" s="35" t="str">
        <f ca="1">IF(C4794="","",OFFSET(Zdroj!BH$16,A4779-1,0))</f>
        <v/>
      </c>
      <c r="F4794" s="450" t="str">
        <f t="shared" ref="F4794" ca="1" si="1119">IF(SUM(E4794:E4795)=0,"",SUM(E4794:E4795))</f>
        <v/>
      </c>
      <c r="G4794" s="451"/>
    </row>
    <row r="4795" spans="1:7" x14ac:dyDescent="0.25">
      <c r="B4795" s="449"/>
      <c r="C4795" s="83" t="str">
        <f ca="1">IF(OFFSET(Zdroj!BI$16,A4779-1,0)=0,"",CONCATENATE("C",$A$2+1," - ",Zdroj!$BI$15))</f>
        <v/>
      </c>
      <c r="D4795" s="81" t="str">
        <f ca="1">IF(C4795="","",CONCATENATE(OFFSET(Zdroj!BI$16,A4779-1,0)))</f>
        <v/>
      </c>
      <c r="E4795" s="35" t="str">
        <f ca="1">IF(C4795="","",OFFSET(Zdroj!BJ$16,A4779-1,0))</f>
        <v/>
      </c>
      <c r="F4795" s="450"/>
      <c r="G4795" s="451"/>
    </row>
    <row r="4796" spans="1:7" x14ac:dyDescent="0.25">
      <c r="A4796">
        <f>SUM((ROW()+15)/17)</f>
        <v>283</v>
      </c>
      <c r="B4796" s="449" t="str">
        <f ca="1">IF(OFFSET(Zdroj!$B$16,A4796-1,0)&gt;0,CONCATENATE(A4796,"
","___ ","
",OFFSET(Zdroj!$B$16,A4796-1,0)),"")</f>
        <v/>
      </c>
      <c r="C4796" s="83" t="str">
        <f ca="1">IF(OFFSET(Zdroj!AI$16,A4796-1,0)=0,"",CONCATENATE("A",$A$2," - ",Zdroj!$AI$15))</f>
        <v/>
      </c>
      <c r="D4796" s="81" t="str">
        <f ca="1">IF(C4796="","",CONCATENATE(OFFSET(Zdroj!AI$16,A4796-1,0)," - ",OFFSET(Zdroj!BK$16,A4796-1,0)))</f>
        <v/>
      </c>
      <c r="E4796" s="35" t="str">
        <f ca="1">IF(C4796="","",OFFSET(Zdroj!BL$16,A4796-1,0))</f>
        <v/>
      </c>
      <c r="F4796" s="450" t="str">
        <f t="shared" ref="F4796" ca="1" si="1120">IF(SUM(E4796:E4801)=0,"",SUM(E4796:E4801))</f>
        <v/>
      </c>
      <c r="G4796" s="451" t="str">
        <f t="shared" ref="G4796" ca="1" si="1121">IF(SUM(E4796:E4812)=0,"",SUM(E4796:E4812))</f>
        <v/>
      </c>
    </row>
    <row r="4797" spans="1:7" x14ac:dyDescent="0.25">
      <c r="B4797" s="449"/>
      <c r="C4797" s="83" t="str">
        <f ca="1">IF(OFFSET(Zdroj!AJ$16,A4796-1,0)=0,"",CONCATENATE("A",$A$2+1," - ",Zdroj!$AJ$15))</f>
        <v/>
      </c>
      <c r="D4797" s="81" t="str">
        <f ca="1">IF(C4797="","",CONCATENATE(OFFSET(Zdroj!AJ$16,A4796-1,0)," - ",OFFSET(Zdroj!BM$16,A4796-1,0)))</f>
        <v/>
      </c>
      <c r="E4797" s="35" t="str">
        <f ca="1">IF(C4797="","",OFFSET(Zdroj!BN$16,A4796-1,0))</f>
        <v/>
      </c>
      <c r="F4797" s="450"/>
      <c r="G4797" s="451"/>
    </row>
    <row r="4798" spans="1:7" x14ac:dyDescent="0.25">
      <c r="B4798" s="449"/>
      <c r="C4798" s="83" t="str">
        <f ca="1">IF(OFFSET(Zdroj!AK$16,A4796-1,0)=0,"",CONCATENATE("A",$A$2+2," - ",Zdroj!$AK$15))</f>
        <v/>
      </c>
      <c r="D4798" s="81" t="str">
        <f ca="1">IF(C4798="","",CONCATENATE(OFFSET(Zdroj!AK$16,A4796-1,0)," - ",OFFSET(Zdroj!BO$16,A4796-1,0)))</f>
        <v/>
      </c>
      <c r="E4798" s="35" t="str">
        <f ca="1">IF(C4798="","",OFFSET(Zdroj!BP$16,A4796-1,0))</f>
        <v/>
      </c>
      <c r="F4798" s="450"/>
      <c r="G4798" s="451"/>
    </row>
    <row r="4799" spans="1:7" x14ac:dyDescent="0.25">
      <c r="B4799" s="449"/>
      <c r="C4799" s="83" t="str">
        <f ca="1">IF(OFFSET(Zdroj!AL$16,A4796-1,0)=0,"",CONCATENATE("A",$A$2+3," - ",Zdroj!$AL$15))</f>
        <v/>
      </c>
      <c r="D4799" s="81" t="str">
        <f ca="1">IF(C4799="","",CONCATENATE(OFFSET(Zdroj!AL$16,A4796-1,0)," - ",OFFSET(Zdroj!BQ$16,A4796-1,0)))</f>
        <v/>
      </c>
      <c r="E4799" s="35" t="str">
        <f ca="1">IF(C4799="","",OFFSET(Zdroj!BR$16,A4796-1,0))</f>
        <v/>
      </c>
      <c r="F4799" s="450"/>
      <c r="G4799" s="451"/>
    </row>
    <row r="4800" spans="1:7" x14ac:dyDescent="0.25">
      <c r="B4800" s="449"/>
      <c r="C4800" s="83" t="str">
        <f ca="1">IF(OFFSET(Zdroj!AM$16,A4796-1,0)=0,"",CONCATENATE("A",$A$2+4," - ",Zdroj!$AM$15))</f>
        <v/>
      </c>
      <c r="D4800" s="81" t="str">
        <f ca="1">IF(C4800="","",CONCATENATE(OFFSET(Zdroj!AM$16,A4796-1,0)," - ",OFFSET(Zdroj!BS$16,A4796-1,0)))</f>
        <v/>
      </c>
      <c r="E4800" s="35" t="str">
        <f ca="1">IF(C4800="","",OFFSET(Zdroj!BT$16,A4796-1,0))</f>
        <v/>
      </c>
      <c r="F4800" s="450"/>
      <c r="G4800" s="451"/>
    </row>
    <row r="4801" spans="1:7" x14ac:dyDescent="0.25">
      <c r="B4801" s="449"/>
      <c r="C4801" s="83" t="str">
        <f ca="1">IF(OFFSET(Zdroj!AN$16,A4796-1,0)=0,"",CONCATENATE("A",$A$2+5," - ",Zdroj!$AN$15))</f>
        <v/>
      </c>
      <c r="D4801" s="81" t="str">
        <f ca="1">IF(C4801="","",CONCATENATE(OFFSET(Zdroj!AN$16,A4796-1,0)," - ",OFFSET(Zdroj!BU$16,A4796-1,0)))</f>
        <v/>
      </c>
      <c r="E4801" s="35" t="str">
        <f ca="1">IF(C4801="","",OFFSET(Zdroj!BV$16,A4796-1,0))</f>
        <v/>
      </c>
      <c r="F4801" s="450"/>
      <c r="G4801" s="451"/>
    </row>
    <row r="4802" spans="1:7" x14ac:dyDescent="0.25">
      <c r="B4802" s="449"/>
      <c r="C4802" s="83" t="str">
        <f ca="1">IF(OFFSET(Zdroj!AO$16,A4796-1,0)=0,"",CONCATENATE("B",$A$2," - ",Zdroj!$AO$15))</f>
        <v/>
      </c>
      <c r="D4802" s="81" t="str">
        <f ca="1">IF(C4802="","",CONCATENATE(OFFSET(Zdroj!AO$16,A4796-1,0)))</f>
        <v/>
      </c>
      <c r="E4802" s="35" t="str">
        <f ca="1">IF(C4802="","",OFFSET(Zdroj!AP$16,A4796-1,0))</f>
        <v/>
      </c>
      <c r="F4802" s="450" t="str">
        <f t="shared" ref="F4802" ca="1" si="1122">IF(SUM(E4802:E4810)=0,"",SUM(E4802:E4810))</f>
        <v/>
      </c>
      <c r="G4802" s="451"/>
    </row>
    <row r="4803" spans="1:7" x14ac:dyDescent="0.25">
      <c r="B4803" s="449"/>
      <c r="C4803" s="83" t="str">
        <f ca="1">IF(OFFSET(Zdroj!AQ$16,A4796-1,0)=0,"",CONCATENATE("B",$A$2+1," - ",Zdroj!$AQ$15))</f>
        <v/>
      </c>
      <c r="D4803" s="81" t="str">
        <f ca="1">IF(C4803="","",CONCATENATE(OFFSET(Zdroj!AQ$16,A4796-1,0)))</f>
        <v/>
      </c>
      <c r="E4803" s="35" t="str">
        <f ca="1">IF(C4803="","",OFFSET(Zdroj!AR$16,A4796-1,0))</f>
        <v/>
      </c>
      <c r="F4803" s="450"/>
      <c r="G4803" s="451"/>
    </row>
    <row r="4804" spans="1:7" x14ac:dyDescent="0.25">
      <c r="B4804" s="449"/>
      <c r="C4804" s="83" t="str">
        <f ca="1">IF(OFFSET(Zdroj!AS$16,A4796-1,0)=0,"",CONCATENATE("B",$A$2+2," - ",Zdroj!$AS$15))</f>
        <v/>
      </c>
      <c r="D4804" s="81" t="str">
        <f ca="1">IF(C4804="","",CONCATENATE(OFFSET(Zdroj!AS$16,A4796-1,0)))</f>
        <v/>
      </c>
      <c r="E4804" s="35" t="str">
        <f ca="1">IF(C4804="","",OFFSET(Zdroj!AT$16,A4796-1,0))</f>
        <v/>
      </c>
      <c r="F4804" s="450"/>
      <c r="G4804" s="451"/>
    </row>
    <row r="4805" spans="1:7" x14ac:dyDescent="0.25">
      <c r="B4805" s="449"/>
      <c r="C4805" s="83" t="str">
        <f ca="1">IF(OFFSET(Zdroj!AU$16,A4796-1,0)=0,"",CONCATENATE("B",$A$2+3," - ",Zdroj!$AU$15))</f>
        <v/>
      </c>
      <c r="D4805" s="81" t="str">
        <f ca="1">IF(C4805="","",CONCATENATE(OFFSET(Zdroj!AU$16,A4796-1,0)))</f>
        <v/>
      </c>
      <c r="E4805" s="35" t="str">
        <f ca="1">IF(C4805="","",OFFSET(Zdroj!AV$16,A4796-1,0))</f>
        <v/>
      </c>
      <c r="F4805" s="450"/>
      <c r="G4805" s="451"/>
    </row>
    <row r="4806" spans="1:7" x14ac:dyDescent="0.25">
      <c r="B4806" s="449"/>
      <c r="C4806" s="83" t="str">
        <f ca="1">IF(OFFSET(Zdroj!AW$16,A4796-1,0)=0,"",CONCATENATE("B",$A$2+4," - ",Zdroj!$AW$15))</f>
        <v/>
      </c>
      <c r="D4806" s="81" t="str">
        <f ca="1">IF(C4806="","",CONCATENATE(OFFSET(Zdroj!AW$16,A4796-1,0)))</f>
        <v/>
      </c>
      <c r="E4806" s="35" t="str">
        <f ca="1">IF(C4806="","",OFFSET(Zdroj!AX$16,A4796-1,0))</f>
        <v/>
      </c>
      <c r="F4806" s="450"/>
      <c r="G4806" s="451"/>
    </row>
    <row r="4807" spans="1:7" x14ac:dyDescent="0.25">
      <c r="B4807" s="449"/>
      <c r="C4807" s="83" t="str">
        <f ca="1">IF(OFFSET(Zdroj!AY$16,A4796-1,0)=0,"",CONCATENATE("B",$A$2+5," - ",Zdroj!$AY$15))</f>
        <v/>
      </c>
      <c r="D4807" s="81" t="str">
        <f ca="1">IF(C4807="","",CONCATENATE(OFFSET(Zdroj!AY$16,A4796-1,0)))</f>
        <v/>
      </c>
      <c r="E4807" s="35" t="str">
        <f ca="1">IF(C4807="","",OFFSET(Zdroj!AZ$16,A4796-1,0))</f>
        <v/>
      </c>
      <c r="F4807" s="450"/>
      <c r="G4807" s="451"/>
    </row>
    <row r="4808" spans="1:7" x14ac:dyDescent="0.25">
      <c r="B4808" s="449"/>
      <c r="C4808" s="83" t="str">
        <f ca="1">IF(OFFSET(Zdroj!BA$16,A4796-1,0)=0,"",CONCATENATE("B",$A$2+6," - ",Zdroj!$BA$15))</f>
        <v/>
      </c>
      <c r="D4808" s="81" t="str">
        <f ca="1">IF(C4808="","",CONCATENATE(OFFSET(Zdroj!BA$16,A4796-1,0)))</f>
        <v/>
      </c>
      <c r="E4808" s="35" t="str">
        <f ca="1">IF(C4808="","",OFFSET(Zdroj!BB$16,A4796-1,0))</f>
        <v/>
      </c>
      <c r="F4808" s="450"/>
      <c r="G4808" s="451"/>
    </row>
    <row r="4809" spans="1:7" x14ac:dyDescent="0.25">
      <c r="B4809" s="449"/>
      <c r="C4809" s="83" t="str">
        <f ca="1">IF(OFFSET(Zdroj!BC$16,A4796-1,0)=0,"",CONCATENATE("B",$A$2+7," - ",Zdroj!$BC$15))</f>
        <v/>
      </c>
      <c r="D4809" s="81" t="str">
        <f ca="1">IF(C4809="","",CONCATENATE(OFFSET(Zdroj!BC$16,A4796-1,0)))</f>
        <v/>
      </c>
      <c r="E4809" s="35" t="str">
        <f ca="1">IF(C4809="","",OFFSET(Zdroj!BD$16,A4796-1,0))</f>
        <v/>
      </c>
      <c r="F4809" s="450"/>
      <c r="G4809" s="451"/>
    </row>
    <row r="4810" spans="1:7" x14ac:dyDescent="0.25">
      <c r="B4810" s="449"/>
      <c r="C4810" s="83" t="str">
        <f ca="1">IF(OFFSET(Zdroj!BE$16,A4796-1,0)=0,"",CONCATENATE("B",$A$2+8," - ",Zdroj!$BE$15))</f>
        <v/>
      </c>
      <c r="D4810" s="81" t="str">
        <f ca="1">IF(C4810="","",CONCATENATE(OFFSET(Zdroj!BE$16,A4796-1,0)))</f>
        <v/>
      </c>
      <c r="E4810" s="35" t="str">
        <f ca="1">IF(C4810="","",OFFSET(Zdroj!BF$16,A4796-1,0))</f>
        <v/>
      </c>
      <c r="F4810" s="450"/>
      <c r="G4810" s="451"/>
    </row>
    <row r="4811" spans="1:7" x14ac:dyDescent="0.25">
      <c r="B4811" s="449"/>
      <c r="C4811" s="83" t="str">
        <f ca="1">IF(OFFSET(Zdroj!BG$16,A4796-1,0)=0,"",CONCATENATE("C",$A$2," - ",Zdroj!$BG$15))</f>
        <v/>
      </c>
      <c r="D4811" s="81" t="str">
        <f ca="1">IF(C4811="","",CONCATENATE(OFFSET(Zdroj!BG$16,A4796-1,0)))</f>
        <v/>
      </c>
      <c r="E4811" s="35" t="str">
        <f ca="1">IF(C4811="","",OFFSET(Zdroj!BH$16,A4796-1,0))</f>
        <v/>
      </c>
      <c r="F4811" s="450" t="str">
        <f t="shared" ref="F4811" ca="1" si="1123">IF(SUM(E4811:E4812)=0,"",SUM(E4811:E4812))</f>
        <v/>
      </c>
      <c r="G4811" s="451"/>
    </row>
    <row r="4812" spans="1:7" x14ac:dyDescent="0.25">
      <c r="B4812" s="449"/>
      <c r="C4812" s="83" t="str">
        <f ca="1">IF(OFFSET(Zdroj!BI$16,A4796-1,0)=0,"",CONCATENATE("C",$A$2+1," - ",Zdroj!$BI$15))</f>
        <v/>
      </c>
      <c r="D4812" s="81" t="str">
        <f ca="1">IF(C4812="","",CONCATENATE(OFFSET(Zdroj!BI$16,A4796-1,0)))</f>
        <v/>
      </c>
      <c r="E4812" s="35" t="str">
        <f ca="1">IF(C4812="","",OFFSET(Zdroj!BJ$16,A4796-1,0))</f>
        <v/>
      </c>
      <c r="F4812" s="450"/>
      <c r="G4812" s="451"/>
    </row>
    <row r="4813" spans="1:7" x14ac:dyDescent="0.25">
      <c r="A4813">
        <f>SUM((ROW()+15)/17)</f>
        <v>284</v>
      </c>
      <c r="B4813" s="449" t="str">
        <f ca="1">IF(OFFSET(Zdroj!$B$16,A4813-1,0)&gt;0,CONCATENATE(A4813,"
","___ ","
",OFFSET(Zdroj!$B$16,A4813-1,0)),"")</f>
        <v/>
      </c>
      <c r="C4813" s="83" t="str">
        <f ca="1">IF(OFFSET(Zdroj!AI$16,A4813-1,0)=0,"",CONCATENATE("A",$A$2," - ",Zdroj!$AI$15))</f>
        <v/>
      </c>
      <c r="D4813" s="81" t="str">
        <f ca="1">IF(C4813="","",CONCATENATE(OFFSET(Zdroj!AI$16,A4813-1,0)," - ",OFFSET(Zdroj!BK$16,A4813-1,0)))</f>
        <v/>
      </c>
      <c r="E4813" s="35" t="str">
        <f ca="1">IF(C4813="","",OFFSET(Zdroj!BL$16,A4813-1,0))</f>
        <v/>
      </c>
      <c r="F4813" s="450" t="str">
        <f t="shared" ref="F4813" ca="1" si="1124">IF(SUM(E4813:E4818)=0,"",SUM(E4813:E4818))</f>
        <v/>
      </c>
      <c r="G4813" s="451" t="str">
        <f t="shared" ref="G4813" ca="1" si="1125">IF(SUM(E4813:E4829)=0,"",SUM(E4813:E4829))</f>
        <v/>
      </c>
    </row>
    <row r="4814" spans="1:7" x14ac:dyDescent="0.25">
      <c r="B4814" s="449"/>
      <c r="C4814" s="83" t="str">
        <f ca="1">IF(OFFSET(Zdroj!AJ$16,A4813-1,0)=0,"",CONCATENATE("A",$A$2+1," - ",Zdroj!$AJ$15))</f>
        <v/>
      </c>
      <c r="D4814" s="81" t="str">
        <f ca="1">IF(C4814="","",CONCATENATE(OFFSET(Zdroj!AJ$16,A4813-1,0)," - ",OFFSET(Zdroj!BM$16,A4813-1,0)))</f>
        <v/>
      </c>
      <c r="E4814" s="35" t="str">
        <f ca="1">IF(C4814="","",OFFSET(Zdroj!BN$16,A4813-1,0))</f>
        <v/>
      </c>
      <c r="F4814" s="450"/>
      <c r="G4814" s="451"/>
    </row>
    <row r="4815" spans="1:7" x14ac:dyDescent="0.25">
      <c r="B4815" s="449"/>
      <c r="C4815" s="83" t="str">
        <f ca="1">IF(OFFSET(Zdroj!AK$16,A4813-1,0)=0,"",CONCATENATE("A",$A$2+2," - ",Zdroj!$AK$15))</f>
        <v/>
      </c>
      <c r="D4815" s="81" t="str">
        <f ca="1">IF(C4815="","",CONCATENATE(OFFSET(Zdroj!AK$16,A4813-1,0)," - ",OFFSET(Zdroj!BO$16,A4813-1,0)))</f>
        <v/>
      </c>
      <c r="E4815" s="35" t="str">
        <f ca="1">IF(C4815="","",OFFSET(Zdroj!BP$16,A4813-1,0))</f>
        <v/>
      </c>
      <c r="F4815" s="450"/>
      <c r="G4815" s="451"/>
    </row>
    <row r="4816" spans="1:7" x14ac:dyDescent="0.25">
      <c r="B4816" s="449"/>
      <c r="C4816" s="83" t="str">
        <f ca="1">IF(OFFSET(Zdroj!AL$16,A4813-1,0)=0,"",CONCATENATE("A",$A$2+3," - ",Zdroj!$AL$15))</f>
        <v/>
      </c>
      <c r="D4816" s="81" t="str">
        <f ca="1">IF(C4816="","",CONCATENATE(OFFSET(Zdroj!AL$16,A4813-1,0)," - ",OFFSET(Zdroj!BQ$16,A4813-1,0)))</f>
        <v/>
      </c>
      <c r="E4816" s="35" t="str">
        <f ca="1">IF(C4816="","",OFFSET(Zdroj!BR$16,A4813-1,0))</f>
        <v/>
      </c>
      <c r="F4816" s="450"/>
      <c r="G4816" s="451"/>
    </row>
    <row r="4817" spans="1:7" x14ac:dyDescent="0.25">
      <c r="B4817" s="449"/>
      <c r="C4817" s="83" t="str">
        <f ca="1">IF(OFFSET(Zdroj!AM$16,A4813-1,0)=0,"",CONCATENATE("A",$A$2+4," - ",Zdroj!$AM$15))</f>
        <v/>
      </c>
      <c r="D4817" s="81" t="str">
        <f ca="1">IF(C4817="","",CONCATENATE(OFFSET(Zdroj!AM$16,A4813-1,0)," - ",OFFSET(Zdroj!BS$16,A4813-1,0)))</f>
        <v/>
      </c>
      <c r="E4817" s="35" t="str">
        <f ca="1">IF(C4817="","",OFFSET(Zdroj!BT$16,A4813-1,0))</f>
        <v/>
      </c>
      <c r="F4817" s="450"/>
      <c r="G4817" s="451"/>
    </row>
    <row r="4818" spans="1:7" x14ac:dyDescent="0.25">
      <c r="B4818" s="449"/>
      <c r="C4818" s="83" t="str">
        <f ca="1">IF(OFFSET(Zdroj!AN$16,A4813-1,0)=0,"",CONCATENATE("A",$A$2+5," - ",Zdroj!$AN$15))</f>
        <v/>
      </c>
      <c r="D4818" s="81" t="str">
        <f ca="1">IF(C4818="","",CONCATENATE(OFFSET(Zdroj!AN$16,A4813-1,0)," - ",OFFSET(Zdroj!BU$16,A4813-1,0)))</f>
        <v/>
      </c>
      <c r="E4818" s="35" t="str">
        <f ca="1">IF(C4818="","",OFFSET(Zdroj!BV$16,A4813-1,0))</f>
        <v/>
      </c>
      <c r="F4818" s="450"/>
      <c r="G4818" s="451"/>
    </row>
    <row r="4819" spans="1:7" x14ac:dyDescent="0.25">
      <c r="B4819" s="449"/>
      <c r="C4819" s="83" t="str">
        <f ca="1">IF(OFFSET(Zdroj!AO$16,A4813-1,0)=0,"",CONCATENATE("B",$A$2," - ",Zdroj!$AO$15))</f>
        <v/>
      </c>
      <c r="D4819" s="81" t="str">
        <f ca="1">IF(C4819="","",CONCATENATE(OFFSET(Zdroj!AO$16,A4813-1,0)))</f>
        <v/>
      </c>
      <c r="E4819" s="35" t="str">
        <f ca="1">IF(C4819="","",OFFSET(Zdroj!AP$16,A4813-1,0))</f>
        <v/>
      </c>
      <c r="F4819" s="450" t="str">
        <f t="shared" ref="F4819" ca="1" si="1126">IF(SUM(E4819:E4827)=0,"",SUM(E4819:E4827))</f>
        <v/>
      </c>
      <c r="G4819" s="451"/>
    </row>
    <row r="4820" spans="1:7" x14ac:dyDescent="0.25">
      <c r="B4820" s="449"/>
      <c r="C4820" s="83" t="str">
        <f ca="1">IF(OFFSET(Zdroj!AQ$16,A4813-1,0)=0,"",CONCATENATE("B",$A$2+1," - ",Zdroj!$AQ$15))</f>
        <v/>
      </c>
      <c r="D4820" s="81" t="str">
        <f ca="1">IF(C4820="","",CONCATENATE(OFFSET(Zdroj!AQ$16,A4813-1,0)))</f>
        <v/>
      </c>
      <c r="E4820" s="35" t="str">
        <f ca="1">IF(C4820="","",OFFSET(Zdroj!AR$16,A4813-1,0))</f>
        <v/>
      </c>
      <c r="F4820" s="450"/>
      <c r="G4820" s="451"/>
    </row>
    <row r="4821" spans="1:7" x14ac:dyDescent="0.25">
      <c r="B4821" s="449"/>
      <c r="C4821" s="83" t="str">
        <f ca="1">IF(OFFSET(Zdroj!AS$16,A4813-1,0)=0,"",CONCATENATE("B",$A$2+2," - ",Zdroj!$AS$15))</f>
        <v/>
      </c>
      <c r="D4821" s="81" t="str">
        <f ca="1">IF(C4821="","",CONCATENATE(OFFSET(Zdroj!AS$16,A4813-1,0)))</f>
        <v/>
      </c>
      <c r="E4821" s="35" t="str">
        <f ca="1">IF(C4821="","",OFFSET(Zdroj!AT$16,A4813-1,0))</f>
        <v/>
      </c>
      <c r="F4821" s="450"/>
      <c r="G4821" s="451"/>
    </row>
    <row r="4822" spans="1:7" x14ac:dyDescent="0.25">
      <c r="B4822" s="449"/>
      <c r="C4822" s="83" t="str">
        <f ca="1">IF(OFFSET(Zdroj!AU$16,A4813-1,0)=0,"",CONCATENATE("B",$A$2+3," - ",Zdroj!$AU$15))</f>
        <v/>
      </c>
      <c r="D4822" s="81" t="str">
        <f ca="1">IF(C4822="","",CONCATENATE(OFFSET(Zdroj!AU$16,A4813-1,0)))</f>
        <v/>
      </c>
      <c r="E4822" s="35" t="str">
        <f ca="1">IF(C4822="","",OFFSET(Zdroj!AV$16,A4813-1,0))</f>
        <v/>
      </c>
      <c r="F4822" s="450"/>
      <c r="G4822" s="451"/>
    </row>
    <row r="4823" spans="1:7" x14ac:dyDescent="0.25">
      <c r="B4823" s="449"/>
      <c r="C4823" s="83" t="str">
        <f ca="1">IF(OFFSET(Zdroj!AW$16,A4813-1,0)=0,"",CONCATENATE("B",$A$2+4," - ",Zdroj!$AW$15))</f>
        <v/>
      </c>
      <c r="D4823" s="81" t="str">
        <f ca="1">IF(C4823="","",CONCATENATE(OFFSET(Zdroj!AW$16,A4813-1,0)))</f>
        <v/>
      </c>
      <c r="E4823" s="35" t="str">
        <f ca="1">IF(C4823="","",OFFSET(Zdroj!AX$16,A4813-1,0))</f>
        <v/>
      </c>
      <c r="F4823" s="450"/>
      <c r="G4823" s="451"/>
    </row>
    <row r="4824" spans="1:7" x14ac:dyDescent="0.25">
      <c r="B4824" s="449"/>
      <c r="C4824" s="83" t="str">
        <f ca="1">IF(OFFSET(Zdroj!AY$16,A4813-1,0)=0,"",CONCATENATE("B",$A$2+5," - ",Zdroj!$AY$15))</f>
        <v/>
      </c>
      <c r="D4824" s="81" t="str">
        <f ca="1">IF(C4824="","",CONCATENATE(OFFSET(Zdroj!AY$16,A4813-1,0)))</f>
        <v/>
      </c>
      <c r="E4824" s="35" t="str">
        <f ca="1">IF(C4824="","",OFFSET(Zdroj!AZ$16,A4813-1,0))</f>
        <v/>
      </c>
      <c r="F4824" s="450"/>
      <c r="G4824" s="451"/>
    </row>
    <row r="4825" spans="1:7" x14ac:dyDescent="0.25">
      <c r="B4825" s="449"/>
      <c r="C4825" s="83" t="str">
        <f ca="1">IF(OFFSET(Zdroj!BA$16,A4813-1,0)=0,"",CONCATENATE("B",$A$2+6," - ",Zdroj!$BA$15))</f>
        <v/>
      </c>
      <c r="D4825" s="81" t="str">
        <f ca="1">IF(C4825="","",CONCATENATE(OFFSET(Zdroj!BA$16,A4813-1,0)))</f>
        <v/>
      </c>
      <c r="E4825" s="35" t="str">
        <f ca="1">IF(C4825="","",OFFSET(Zdroj!BB$16,A4813-1,0))</f>
        <v/>
      </c>
      <c r="F4825" s="450"/>
      <c r="G4825" s="451"/>
    </row>
    <row r="4826" spans="1:7" x14ac:dyDescent="0.25">
      <c r="B4826" s="449"/>
      <c r="C4826" s="83" t="str">
        <f ca="1">IF(OFFSET(Zdroj!BC$16,A4813-1,0)=0,"",CONCATENATE("B",$A$2+7," - ",Zdroj!$BC$15))</f>
        <v/>
      </c>
      <c r="D4826" s="81" t="str">
        <f ca="1">IF(C4826="","",CONCATENATE(OFFSET(Zdroj!BC$16,A4813-1,0)))</f>
        <v/>
      </c>
      <c r="E4826" s="35" t="str">
        <f ca="1">IF(C4826="","",OFFSET(Zdroj!BD$16,A4813-1,0))</f>
        <v/>
      </c>
      <c r="F4826" s="450"/>
      <c r="G4826" s="451"/>
    </row>
    <row r="4827" spans="1:7" x14ac:dyDescent="0.25">
      <c r="B4827" s="449"/>
      <c r="C4827" s="83" t="str">
        <f ca="1">IF(OFFSET(Zdroj!BE$16,A4813-1,0)=0,"",CONCATENATE("B",$A$2+8," - ",Zdroj!$BE$15))</f>
        <v/>
      </c>
      <c r="D4827" s="81" t="str">
        <f ca="1">IF(C4827="","",CONCATENATE(OFFSET(Zdroj!BE$16,A4813-1,0)))</f>
        <v/>
      </c>
      <c r="E4827" s="35" t="str">
        <f ca="1">IF(C4827="","",OFFSET(Zdroj!BF$16,A4813-1,0))</f>
        <v/>
      </c>
      <c r="F4827" s="450"/>
      <c r="G4827" s="451"/>
    </row>
    <row r="4828" spans="1:7" x14ac:dyDescent="0.25">
      <c r="B4828" s="449"/>
      <c r="C4828" s="83" t="str">
        <f ca="1">IF(OFFSET(Zdroj!BG$16,A4813-1,0)=0,"",CONCATENATE("C",$A$2," - ",Zdroj!$BG$15))</f>
        <v/>
      </c>
      <c r="D4828" s="81" t="str">
        <f ca="1">IF(C4828="","",CONCATENATE(OFFSET(Zdroj!BG$16,A4813-1,0)))</f>
        <v/>
      </c>
      <c r="E4828" s="35" t="str">
        <f ca="1">IF(C4828="","",OFFSET(Zdroj!BH$16,A4813-1,0))</f>
        <v/>
      </c>
      <c r="F4828" s="450" t="str">
        <f t="shared" ref="F4828" ca="1" si="1127">IF(SUM(E4828:E4829)=0,"",SUM(E4828:E4829))</f>
        <v/>
      </c>
      <c r="G4828" s="451"/>
    </row>
    <row r="4829" spans="1:7" x14ac:dyDescent="0.25">
      <c r="B4829" s="449"/>
      <c r="C4829" s="83" t="str">
        <f ca="1">IF(OFFSET(Zdroj!BI$16,A4813-1,0)=0,"",CONCATENATE("C",$A$2+1," - ",Zdroj!$BI$15))</f>
        <v/>
      </c>
      <c r="D4829" s="81" t="str">
        <f ca="1">IF(C4829="","",CONCATENATE(OFFSET(Zdroj!BI$16,A4813-1,0)))</f>
        <v/>
      </c>
      <c r="E4829" s="35" t="str">
        <f ca="1">IF(C4829="","",OFFSET(Zdroj!BJ$16,A4813-1,0))</f>
        <v/>
      </c>
      <c r="F4829" s="450"/>
      <c r="G4829" s="451"/>
    </row>
    <row r="4830" spans="1:7" x14ac:dyDescent="0.25">
      <c r="A4830">
        <f>SUM((ROW()+15)/17)</f>
        <v>285</v>
      </c>
      <c r="B4830" s="449" t="str">
        <f ca="1">IF(OFFSET(Zdroj!$B$16,A4830-1,0)&gt;0,CONCATENATE(A4830,"
","___ ","
",OFFSET(Zdroj!$B$16,A4830-1,0)),"")</f>
        <v/>
      </c>
      <c r="C4830" s="83" t="str">
        <f ca="1">IF(OFFSET(Zdroj!AI$16,A4830-1,0)=0,"",CONCATENATE("A",$A$2," - ",Zdroj!$AI$15))</f>
        <v/>
      </c>
      <c r="D4830" s="81" t="str">
        <f ca="1">IF(C4830="","",CONCATENATE(OFFSET(Zdroj!AI$16,A4830-1,0)," - ",OFFSET(Zdroj!BK$16,A4830-1,0)))</f>
        <v/>
      </c>
      <c r="E4830" s="35" t="str">
        <f ca="1">IF(C4830="","",OFFSET(Zdroj!BL$16,A4830-1,0))</f>
        <v/>
      </c>
      <c r="F4830" s="450" t="str">
        <f t="shared" ref="F4830" ca="1" si="1128">IF(SUM(E4830:E4835)=0,"",SUM(E4830:E4835))</f>
        <v/>
      </c>
      <c r="G4830" s="451" t="str">
        <f t="shared" ref="G4830" ca="1" si="1129">IF(SUM(E4830:E4846)=0,"",SUM(E4830:E4846))</f>
        <v/>
      </c>
    </row>
    <row r="4831" spans="1:7" x14ac:dyDescent="0.25">
      <c r="B4831" s="449"/>
      <c r="C4831" s="83" t="str">
        <f ca="1">IF(OFFSET(Zdroj!AJ$16,A4830-1,0)=0,"",CONCATENATE("A",$A$2+1," - ",Zdroj!$AJ$15))</f>
        <v/>
      </c>
      <c r="D4831" s="81" t="str">
        <f ca="1">IF(C4831="","",CONCATENATE(OFFSET(Zdroj!AJ$16,A4830-1,0)," - ",OFFSET(Zdroj!BM$16,A4830-1,0)))</f>
        <v/>
      </c>
      <c r="E4831" s="35" t="str">
        <f ca="1">IF(C4831="","",OFFSET(Zdroj!BN$16,A4830-1,0))</f>
        <v/>
      </c>
      <c r="F4831" s="450"/>
      <c r="G4831" s="451"/>
    </row>
    <row r="4832" spans="1:7" x14ac:dyDescent="0.25">
      <c r="B4832" s="449"/>
      <c r="C4832" s="83" t="str">
        <f ca="1">IF(OFFSET(Zdroj!AK$16,A4830-1,0)=0,"",CONCATENATE("A",$A$2+2," - ",Zdroj!$AK$15))</f>
        <v/>
      </c>
      <c r="D4832" s="81" t="str">
        <f ca="1">IF(C4832="","",CONCATENATE(OFFSET(Zdroj!AK$16,A4830-1,0)," - ",OFFSET(Zdroj!BO$16,A4830-1,0)))</f>
        <v/>
      </c>
      <c r="E4832" s="35" t="str">
        <f ca="1">IF(C4832="","",OFFSET(Zdroj!BP$16,A4830-1,0))</f>
        <v/>
      </c>
      <c r="F4832" s="450"/>
      <c r="G4832" s="451"/>
    </row>
    <row r="4833" spans="1:7" x14ac:dyDescent="0.25">
      <c r="B4833" s="449"/>
      <c r="C4833" s="83" t="str">
        <f ca="1">IF(OFFSET(Zdroj!AL$16,A4830-1,0)=0,"",CONCATENATE("A",$A$2+3," - ",Zdroj!$AL$15))</f>
        <v/>
      </c>
      <c r="D4833" s="81" t="str">
        <f ca="1">IF(C4833="","",CONCATENATE(OFFSET(Zdroj!AL$16,A4830-1,0)," - ",OFFSET(Zdroj!BQ$16,A4830-1,0)))</f>
        <v/>
      </c>
      <c r="E4833" s="35" t="str">
        <f ca="1">IF(C4833="","",OFFSET(Zdroj!BR$16,A4830-1,0))</f>
        <v/>
      </c>
      <c r="F4833" s="450"/>
      <c r="G4833" s="451"/>
    </row>
    <row r="4834" spans="1:7" x14ac:dyDescent="0.25">
      <c r="B4834" s="449"/>
      <c r="C4834" s="83" t="str">
        <f ca="1">IF(OFFSET(Zdroj!AM$16,A4830-1,0)=0,"",CONCATENATE("A",$A$2+4," - ",Zdroj!$AM$15))</f>
        <v/>
      </c>
      <c r="D4834" s="81" t="str">
        <f ca="1">IF(C4834="","",CONCATENATE(OFFSET(Zdroj!AM$16,A4830-1,0)," - ",OFFSET(Zdroj!BS$16,A4830-1,0)))</f>
        <v/>
      </c>
      <c r="E4834" s="35" t="str">
        <f ca="1">IF(C4834="","",OFFSET(Zdroj!BT$16,A4830-1,0))</f>
        <v/>
      </c>
      <c r="F4834" s="450"/>
      <c r="G4834" s="451"/>
    </row>
    <row r="4835" spans="1:7" x14ac:dyDescent="0.25">
      <c r="B4835" s="449"/>
      <c r="C4835" s="83" t="str">
        <f ca="1">IF(OFFSET(Zdroj!AN$16,A4830-1,0)=0,"",CONCATENATE("A",$A$2+5," - ",Zdroj!$AN$15))</f>
        <v/>
      </c>
      <c r="D4835" s="81" t="str">
        <f ca="1">IF(C4835="","",CONCATENATE(OFFSET(Zdroj!AN$16,A4830-1,0)," - ",OFFSET(Zdroj!BU$16,A4830-1,0)))</f>
        <v/>
      </c>
      <c r="E4835" s="35" t="str">
        <f ca="1">IF(C4835="","",OFFSET(Zdroj!BV$16,A4830-1,0))</f>
        <v/>
      </c>
      <c r="F4835" s="450"/>
      <c r="G4835" s="451"/>
    </row>
    <row r="4836" spans="1:7" x14ac:dyDescent="0.25">
      <c r="B4836" s="449"/>
      <c r="C4836" s="83" t="str">
        <f ca="1">IF(OFFSET(Zdroj!AO$16,A4830-1,0)=0,"",CONCATENATE("B",$A$2," - ",Zdroj!$AO$15))</f>
        <v/>
      </c>
      <c r="D4836" s="81" t="str">
        <f ca="1">IF(C4836="","",CONCATENATE(OFFSET(Zdroj!AO$16,A4830-1,0)))</f>
        <v/>
      </c>
      <c r="E4836" s="35" t="str">
        <f ca="1">IF(C4836="","",OFFSET(Zdroj!AP$16,A4830-1,0))</f>
        <v/>
      </c>
      <c r="F4836" s="450" t="str">
        <f t="shared" ref="F4836" ca="1" si="1130">IF(SUM(E4836:E4844)=0,"",SUM(E4836:E4844))</f>
        <v/>
      </c>
      <c r="G4836" s="451"/>
    </row>
    <row r="4837" spans="1:7" x14ac:dyDescent="0.25">
      <c r="B4837" s="449"/>
      <c r="C4837" s="83" t="str">
        <f ca="1">IF(OFFSET(Zdroj!AQ$16,A4830-1,0)=0,"",CONCATENATE("B",$A$2+1," - ",Zdroj!$AQ$15))</f>
        <v/>
      </c>
      <c r="D4837" s="81" t="str">
        <f ca="1">IF(C4837="","",CONCATENATE(OFFSET(Zdroj!AQ$16,A4830-1,0)))</f>
        <v/>
      </c>
      <c r="E4837" s="35" t="str">
        <f ca="1">IF(C4837="","",OFFSET(Zdroj!AR$16,A4830-1,0))</f>
        <v/>
      </c>
      <c r="F4837" s="450"/>
      <c r="G4837" s="451"/>
    </row>
    <row r="4838" spans="1:7" x14ac:dyDescent="0.25">
      <c r="B4838" s="449"/>
      <c r="C4838" s="83" t="str">
        <f ca="1">IF(OFFSET(Zdroj!AS$16,A4830-1,0)=0,"",CONCATENATE("B",$A$2+2," - ",Zdroj!$AS$15))</f>
        <v/>
      </c>
      <c r="D4838" s="81" t="str">
        <f ca="1">IF(C4838="","",CONCATENATE(OFFSET(Zdroj!AS$16,A4830-1,0)))</f>
        <v/>
      </c>
      <c r="E4838" s="35" t="str">
        <f ca="1">IF(C4838="","",OFFSET(Zdroj!AT$16,A4830-1,0))</f>
        <v/>
      </c>
      <c r="F4838" s="450"/>
      <c r="G4838" s="451"/>
    </row>
    <row r="4839" spans="1:7" x14ac:dyDescent="0.25">
      <c r="B4839" s="449"/>
      <c r="C4839" s="83" t="str">
        <f ca="1">IF(OFFSET(Zdroj!AU$16,A4830-1,0)=0,"",CONCATENATE("B",$A$2+3," - ",Zdroj!$AU$15))</f>
        <v/>
      </c>
      <c r="D4839" s="81" t="str">
        <f ca="1">IF(C4839="","",CONCATENATE(OFFSET(Zdroj!AU$16,A4830-1,0)))</f>
        <v/>
      </c>
      <c r="E4839" s="35" t="str">
        <f ca="1">IF(C4839="","",OFFSET(Zdroj!AV$16,A4830-1,0))</f>
        <v/>
      </c>
      <c r="F4839" s="450"/>
      <c r="G4839" s="451"/>
    </row>
    <row r="4840" spans="1:7" x14ac:dyDescent="0.25">
      <c r="B4840" s="449"/>
      <c r="C4840" s="83" t="str">
        <f ca="1">IF(OFFSET(Zdroj!AW$16,A4830-1,0)=0,"",CONCATENATE("B",$A$2+4," - ",Zdroj!$AW$15))</f>
        <v/>
      </c>
      <c r="D4840" s="81" t="str">
        <f ca="1">IF(C4840="","",CONCATENATE(OFFSET(Zdroj!AW$16,A4830-1,0)))</f>
        <v/>
      </c>
      <c r="E4840" s="35" t="str">
        <f ca="1">IF(C4840="","",OFFSET(Zdroj!AX$16,A4830-1,0))</f>
        <v/>
      </c>
      <c r="F4840" s="450"/>
      <c r="G4840" s="451"/>
    </row>
    <row r="4841" spans="1:7" x14ac:dyDescent="0.25">
      <c r="B4841" s="449"/>
      <c r="C4841" s="83" t="str">
        <f ca="1">IF(OFFSET(Zdroj!AY$16,A4830-1,0)=0,"",CONCATENATE("B",$A$2+5," - ",Zdroj!$AY$15))</f>
        <v/>
      </c>
      <c r="D4841" s="81" t="str">
        <f ca="1">IF(C4841="","",CONCATENATE(OFFSET(Zdroj!AY$16,A4830-1,0)))</f>
        <v/>
      </c>
      <c r="E4841" s="35" t="str">
        <f ca="1">IF(C4841="","",OFFSET(Zdroj!AZ$16,A4830-1,0))</f>
        <v/>
      </c>
      <c r="F4841" s="450"/>
      <c r="G4841" s="451"/>
    </row>
    <row r="4842" spans="1:7" x14ac:dyDescent="0.25">
      <c r="B4842" s="449"/>
      <c r="C4842" s="83" t="str">
        <f ca="1">IF(OFFSET(Zdroj!BA$16,A4830-1,0)=0,"",CONCATENATE("B",$A$2+6," - ",Zdroj!$BA$15))</f>
        <v/>
      </c>
      <c r="D4842" s="81" t="str">
        <f ca="1">IF(C4842="","",CONCATENATE(OFFSET(Zdroj!BA$16,A4830-1,0)))</f>
        <v/>
      </c>
      <c r="E4842" s="35" t="str">
        <f ca="1">IF(C4842="","",OFFSET(Zdroj!BB$16,A4830-1,0))</f>
        <v/>
      </c>
      <c r="F4842" s="450"/>
      <c r="G4842" s="451"/>
    </row>
    <row r="4843" spans="1:7" x14ac:dyDescent="0.25">
      <c r="B4843" s="449"/>
      <c r="C4843" s="83" t="str">
        <f ca="1">IF(OFFSET(Zdroj!BC$16,A4830-1,0)=0,"",CONCATENATE("B",$A$2+7," - ",Zdroj!$BC$15))</f>
        <v/>
      </c>
      <c r="D4843" s="81" t="str">
        <f ca="1">IF(C4843="","",CONCATENATE(OFFSET(Zdroj!BC$16,A4830-1,0)))</f>
        <v/>
      </c>
      <c r="E4843" s="35" t="str">
        <f ca="1">IF(C4843="","",OFFSET(Zdroj!BD$16,A4830-1,0))</f>
        <v/>
      </c>
      <c r="F4843" s="450"/>
      <c r="G4843" s="451"/>
    </row>
    <row r="4844" spans="1:7" x14ac:dyDescent="0.25">
      <c r="B4844" s="449"/>
      <c r="C4844" s="83" t="str">
        <f ca="1">IF(OFFSET(Zdroj!BE$16,A4830-1,0)=0,"",CONCATENATE("B",$A$2+8," - ",Zdroj!$BE$15))</f>
        <v/>
      </c>
      <c r="D4844" s="81" t="str">
        <f ca="1">IF(C4844="","",CONCATENATE(OFFSET(Zdroj!BE$16,A4830-1,0)))</f>
        <v/>
      </c>
      <c r="E4844" s="35" t="str">
        <f ca="1">IF(C4844="","",OFFSET(Zdroj!BF$16,A4830-1,0))</f>
        <v/>
      </c>
      <c r="F4844" s="450"/>
      <c r="G4844" s="451"/>
    </row>
    <row r="4845" spans="1:7" x14ac:dyDescent="0.25">
      <c r="B4845" s="449"/>
      <c r="C4845" s="83" t="str">
        <f ca="1">IF(OFFSET(Zdroj!BG$16,A4830-1,0)=0,"",CONCATENATE("C",$A$2," - ",Zdroj!$BG$15))</f>
        <v/>
      </c>
      <c r="D4845" s="81" t="str">
        <f ca="1">IF(C4845="","",CONCATENATE(OFFSET(Zdroj!BG$16,A4830-1,0)))</f>
        <v/>
      </c>
      <c r="E4845" s="35" t="str">
        <f ca="1">IF(C4845="","",OFFSET(Zdroj!BH$16,A4830-1,0))</f>
        <v/>
      </c>
      <c r="F4845" s="450" t="str">
        <f t="shared" ref="F4845" ca="1" si="1131">IF(SUM(E4845:E4846)=0,"",SUM(E4845:E4846))</f>
        <v/>
      </c>
      <c r="G4845" s="451"/>
    </row>
    <row r="4846" spans="1:7" x14ac:dyDescent="0.25">
      <c r="B4846" s="449"/>
      <c r="C4846" s="83" t="str">
        <f ca="1">IF(OFFSET(Zdroj!BI$16,A4830-1,0)=0,"",CONCATENATE("C",$A$2+1," - ",Zdroj!$BI$15))</f>
        <v/>
      </c>
      <c r="D4846" s="81" t="str">
        <f ca="1">IF(C4846="","",CONCATENATE(OFFSET(Zdroj!BI$16,A4830-1,0)))</f>
        <v/>
      </c>
      <c r="E4846" s="35" t="str">
        <f ca="1">IF(C4846="","",OFFSET(Zdroj!BJ$16,A4830-1,0))</f>
        <v/>
      </c>
      <c r="F4846" s="450"/>
      <c r="G4846" s="451"/>
    </row>
    <row r="4847" spans="1:7" x14ac:dyDescent="0.25">
      <c r="A4847">
        <f>SUM((ROW()+15)/17)</f>
        <v>286</v>
      </c>
      <c r="B4847" s="449" t="str">
        <f ca="1">IF(OFFSET(Zdroj!$B$16,A4847-1,0)&gt;0,CONCATENATE(A4847,"
","___ ","
",OFFSET(Zdroj!$B$16,A4847-1,0)),"")</f>
        <v/>
      </c>
      <c r="C4847" s="83" t="str">
        <f ca="1">IF(OFFSET(Zdroj!AI$16,A4847-1,0)=0,"",CONCATENATE("A",$A$2," - ",Zdroj!$AI$15))</f>
        <v/>
      </c>
      <c r="D4847" s="81" t="str">
        <f ca="1">IF(C4847="","",CONCATENATE(OFFSET(Zdroj!AI$16,A4847-1,0)," - ",OFFSET(Zdroj!BK$16,A4847-1,0)))</f>
        <v/>
      </c>
      <c r="E4847" s="35" t="str">
        <f ca="1">IF(C4847="","",OFFSET(Zdroj!BL$16,A4847-1,0))</f>
        <v/>
      </c>
      <c r="F4847" s="450" t="str">
        <f t="shared" ref="F4847" ca="1" si="1132">IF(SUM(E4847:E4852)=0,"",SUM(E4847:E4852))</f>
        <v/>
      </c>
      <c r="G4847" s="451" t="str">
        <f t="shared" ref="G4847" ca="1" si="1133">IF(SUM(E4847:E4863)=0,"",SUM(E4847:E4863))</f>
        <v/>
      </c>
    </row>
    <row r="4848" spans="1:7" x14ac:dyDescent="0.25">
      <c r="B4848" s="449"/>
      <c r="C4848" s="83" t="str">
        <f ca="1">IF(OFFSET(Zdroj!AJ$16,A4847-1,0)=0,"",CONCATENATE("A",$A$2+1," - ",Zdroj!$AJ$15))</f>
        <v/>
      </c>
      <c r="D4848" s="81" t="str">
        <f ca="1">IF(C4848="","",CONCATENATE(OFFSET(Zdroj!AJ$16,A4847-1,0)," - ",OFFSET(Zdroj!BM$16,A4847-1,0)))</f>
        <v/>
      </c>
      <c r="E4848" s="35" t="str">
        <f ca="1">IF(C4848="","",OFFSET(Zdroj!BN$16,A4847-1,0))</f>
        <v/>
      </c>
      <c r="F4848" s="450"/>
      <c r="G4848" s="451"/>
    </row>
    <row r="4849" spans="1:7" x14ac:dyDescent="0.25">
      <c r="B4849" s="449"/>
      <c r="C4849" s="83" t="str">
        <f ca="1">IF(OFFSET(Zdroj!AK$16,A4847-1,0)=0,"",CONCATENATE("A",$A$2+2," - ",Zdroj!$AK$15))</f>
        <v/>
      </c>
      <c r="D4849" s="81" t="str">
        <f ca="1">IF(C4849="","",CONCATENATE(OFFSET(Zdroj!AK$16,A4847-1,0)," - ",OFFSET(Zdroj!BO$16,A4847-1,0)))</f>
        <v/>
      </c>
      <c r="E4849" s="35" t="str">
        <f ca="1">IF(C4849="","",OFFSET(Zdroj!BP$16,A4847-1,0))</f>
        <v/>
      </c>
      <c r="F4849" s="450"/>
      <c r="G4849" s="451"/>
    </row>
    <row r="4850" spans="1:7" x14ac:dyDescent="0.25">
      <c r="B4850" s="449"/>
      <c r="C4850" s="83" t="str">
        <f ca="1">IF(OFFSET(Zdroj!AL$16,A4847-1,0)=0,"",CONCATENATE("A",$A$2+3," - ",Zdroj!$AL$15))</f>
        <v/>
      </c>
      <c r="D4850" s="81" t="str">
        <f ca="1">IF(C4850="","",CONCATENATE(OFFSET(Zdroj!AL$16,A4847-1,0)," - ",OFFSET(Zdroj!BQ$16,A4847-1,0)))</f>
        <v/>
      </c>
      <c r="E4850" s="35" t="str">
        <f ca="1">IF(C4850="","",OFFSET(Zdroj!BR$16,A4847-1,0))</f>
        <v/>
      </c>
      <c r="F4850" s="450"/>
      <c r="G4850" s="451"/>
    </row>
    <row r="4851" spans="1:7" x14ac:dyDescent="0.25">
      <c r="B4851" s="449"/>
      <c r="C4851" s="83" t="str">
        <f ca="1">IF(OFFSET(Zdroj!AM$16,A4847-1,0)=0,"",CONCATENATE("A",$A$2+4," - ",Zdroj!$AM$15))</f>
        <v/>
      </c>
      <c r="D4851" s="81" t="str">
        <f ca="1">IF(C4851="","",CONCATENATE(OFFSET(Zdroj!AM$16,A4847-1,0)," - ",OFFSET(Zdroj!BS$16,A4847-1,0)))</f>
        <v/>
      </c>
      <c r="E4851" s="35" t="str">
        <f ca="1">IF(C4851="","",OFFSET(Zdroj!BT$16,A4847-1,0))</f>
        <v/>
      </c>
      <c r="F4851" s="450"/>
      <c r="G4851" s="451"/>
    </row>
    <row r="4852" spans="1:7" x14ac:dyDescent="0.25">
      <c r="B4852" s="449"/>
      <c r="C4852" s="83" t="str">
        <f ca="1">IF(OFFSET(Zdroj!AN$16,A4847-1,0)=0,"",CONCATENATE("A",$A$2+5," - ",Zdroj!$AN$15))</f>
        <v/>
      </c>
      <c r="D4852" s="81" t="str">
        <f ca="1">IF(C4852="","",CONCATENATE(OFFSET(Zdroj!AN$16,A4847-1,0)," - ",OFFSET(Zdroj!BU$16,A4847-1,0)))</f>
        <v/>
      </c>
      <c r="E4852" s="35" t="str">
        <f ca="1">IF(C4852="","",OFFSET(Zdroj!BV$16,A4847-1,0))</f>
        <v/>
      </c>
      <c r="F4852" s="450"/>
      <c r="G4852" s="451"/>
    </row>
    <row r="4853" spans="1:7" x14ac:dyDescent="0.25">
      <c r="B4853" s="449"/>
      <c r="C4853" s="83" t="str">
        <f ca="1">IF(OFFSET(Zdroj!AO$16,A4847-1,0)=0,"",CONCATENATE("B",$A$2," - ",Zdroj!$AO$15))</f>
        <v/>
      </c>
      <c r="D4853" s="81" t="str">
        <f ca="1">IF(C4853="","",CONCATENATE(OFFSET(Zdroj!AO$16,A4847-1,0)))</f>
        <v/>
      </c>
      <c r="E4853" s="35" t="str">
        <f ca="1">IF(C4853="","",OFFSET(Zdroj!AP$16,A4847-1,0))</f>
        <v/>
      </c>
      <c r="F4853" s="450" t="str">
        <f t="shared" ref="F4853" ca="1" si="1134">IF(SUM(E4853:E4861)=0,"",SUM(E4853:E4861))</f>
        <v/>
      </c>
      <c r="G4853" s="451"/>
    </row>
    <row r="4854" spans="1:7" x14ac:dyDescent="0.25">
      <c r="B4854" s="449"/>
      <c r="C4854" s="83" t="str">
        <f ca="1">IF(OFFSET(Zdroj!AQ$16,A4847-1,0)=0,"",CONCATENATE("B",$A$2+1," - ",Zdroj!$AQ$15))</f>
        <v/>
      </c>
      <c r="D4854" s="81" t="str">
        <f ca="1">IF(C4854="","",CONCATENATE(OFFSET(Zdroj!AQ$16,A4847-1,0)))</f>
        <v/>
      </c>
      <c r="E4854" s="35" t="str">
        <f ca="1">IF(C4854="","",OFFSET(Zdroj!AR$16,A4847-1,0))</f>
        <v/>
      </c>
      <c r="F4854" s="450"/>
      <c r="G4854" s="451"/>
    </row>
    <row r="4855" spans="1:7" x14ac:dyDescent="0.25">
      <c r="B4855" s="449"/>
      <c r="C4855" s="83" t="str">
        <f ca="1">IF(OFFSET(Zdroj!AS$16,A4847-1,0)=0,"",CONCATENATE("B",$A$2+2," - ",Zdroj!$AS$15))</f>
        <v/>
      </c>
      <c r="D4855" s="81" t="str">
        <f ca="1">IF(C4855="","",CONCATENATE(OFFSET(Zdroj!AS$16,A4847-1,0)))</f>
        <v/>
      </c>
      <c r="E4855" s="35" t="str">
        <f ca="1">IF(C4855="","",OFFSET(Zdroj!AT$16,A4847-1,0))</f>
        <v/>
      </c>
      <c r="F4855" s="450"/>
      <c r="G4855" s="451"/>
    </row>
    <row r="4856" spans="1:7" x14ac:dyDescent="0.25">
      <c r="B4856" s="449"/>
      <c r="C4856" s="83" t="str">
        <f ca="1">IF(OFFSET(Zdroj!AU$16,A4847-1,0)=0,"",CONCATENATE("B",$A$2+3," - ",Zdroj!$AU$15))</f>
        <v/>
      </c>
      <c r="D4856" s="81" t="str">
        <f ca="1">IF(C4856="","",CONCATENATE(OFFSET(Zdroj!AU$16,A4847-1,0)))</f>
        <v/>
      </c>
      <c r="E4856" s="35" t="str">
        <f ca="1">IF(C4856="","",OFFSET(Zdroj!AV$16,A4847-1,0))</f>
        <v/>
      </c>
      <c r="F4856" s="450"/>
      <c r="G4856" s="451"/>
    </row>
    <row r="4857" spans="1:7" x14ac:dyDescent="0.25">
      <c r="B4857" s="449"/>
      <c r="C4857" s="83" t="str">
        <f ca="1">IF(OFFSET(Zdroj!AW$16,A4847-1,0)=0,"",CONCATENATE("B",$A$2+4," - ",Zdroj!$AW$15))</f>
        <v/>
      </c>
      <c r="D4857" s="81" t="str">
        <f ca="1">IF(C4857="","",CONCATENATE(OFFSET(Zdroj!AW$16,A4847-1,0)))</f>
        <v/>
      </c>
      <c r="E4857" s="35" t="str">
        <f ca="1">IF(C4857="","",OFFSET(Zdroj!AX$16,A4847-1,0))</f>
        <v/>
      </c>
      <c r="F4857" s="450"/>
      <c r="G4857" s="451"/>
    </row>
    <row r="4858" spans="1:7" x14ac:dyDescent="0.25">
      <c r="B4858" s="449"/>
      <c r="C4858" s="83" t="str">
        <f ca="1">IF(OFFSET(Zdroj!AY$16,A4847-1,0)=0,"",CONCATENATE("B",$A$2+5," - ",Zdroj!$AY$15))</f>
        <v/>
      </c>
      <c r="D4858" s="81" t="str">
        <f ca="1">IF(C4858="","",CONCATENATE(OFFSET(Zdroj!AY$16,A4847-1,0)))</f>
        <v/>
      </c>
      <c r="E4858" s="35" t="str">
        <f ca="1">IF(C4858="","",OFFSET(Zdroj!AZ$16,A4847-1,0))</f>
        <v/>
      </c>
      <c r="F4858" s="450"/>
      <c r="G4858" s="451"/>
    </row>
    <row r="4859" spans="1:7" x14ac:dyDescent="0.25">
      <c r="B4859" s="449"/>
      <c r="C4859" s="83" t="str">
        <f ca="1">IF(OFFSET(Zdroj!BA$16,A4847-1,0)=0,"",CONCATENATE("B",$A$2+6," - ",Zdroj!$BA$15))</f>
        <v/>
      </c>
      <c r="D4859" s="81" t="str">
        <f ca="1">IF(C4859="","",CONCATENATE(OFFSET(Zdroj!BA$16,A4847-1,0)))</f>
        <v/>
      </c>
      <c r="E4859" s="35" t="str">
        <f ca="1">IF(C4859="","",OFFSET(Zdroj!BB$16,A4847-1,0))</f>
        <v/>
      </c>
      <c r="F4859" s="450"/>
      <c r="G4859" s="451"/>
    </row>
    <row r="4860" spans="1:7" x14ac:dyDescent="0.25">
      <c r="B4860" s="449"/>
      <c r="C4860" s="83" t="str">
        <f ca="1">IF(OFFSET(Zdroj!BC$16,A4847-1,0)=0,"",CONCATENATE("B",$A$2+7," - ",Zdroj!$BC$15))</f>
        <v/>
      </c>
      <c r="D4860" s="81" t="str">
        <f ca="1">IF(C4860="","",CONCATENATE(OFFSET(Zdroj!BC$16,A4847-1,0)))</f>
        <v/>
      </c>
      <c r="E4860" s="35" t="str">
        <f ca="1">IF(C4860="","",OFFSET(Zdroj!BD$16,A4847-1,0))</f>
        <v/>
      </c>
      <c r="F4860" s="450"/>
      <c r="G4860" s="451"/>
    </row>
    <row r="4861" spans="1:7" x14ac:dyDescent="0.25">
      <c r="B4861" s="449"/>
      <c r="C4861" s="83" t="str">
        <f ca="1">IF(OFFSET(Zdroj!BE$16,A4847-1,0)=0,"",CONCATENATE("B",$A$2+8," - ",Zdroj!$BE$15))</f>
        <v/>
      </c>
      <c r="D4861" s="81" t="str">
        <f ca="1">IF(C4861="","",CONCATENATE(OFFSET(Zdroj!BE$16,A4847-1,0)))</f>
        <v/>
      </c>
      <c r="E4861" s="35" t="str">
        <f ca="1">IF(C4861="","",OFFSET(Zdroj!BF$16,A4847-1,0))</f>
        <v/>
      </c>
      <c r="F4861" s="450"/>
      <c r="G4861" s="451"/>
    </row>
    <row r="4862" spans="1:7" x14ac:dyDescent="0.25">
      <c r="B4862" s="449"/>
      <c r="C4862" s="83" t="str">
        <f ca="1">IF(OFFSET(Zdroj!BG$16,A4847-1,0)=0,"",CONCATENATE("C",$A$2," - ",Zdroj!$BG$15))</f>
        <v/>
      </c>
      <c r="D4862" s="81" t="str">
        <f ca="1">IF(C4862="","",CONCATENATE(OFFSET(Zdroj!BG$16,A4847-1,0)))</f>
        <v/>
      </c>
      <c r="E4862" s="35" t="str">
        <f ca="1">IF(C4862="","",OFFSET(Zdroj!BH$16,A4847-1,0))</f>
        <v/>
      </c>
      <c r="F4862" s="450" t="str">
        <f t="shared" ref="F4862" ca="1" si="1135">IF(SUM(E4862:E4863)=0,"",SUM(E4862:E4863))</f>
        <v/>
      </c>
      <c r="G4862" s="451"/>
    </row>
    <row r="4863" spans="1:7" x14ac:dyDescent="0.25">
      <c r="B4863" s="449"/>
      <c r="C4863" s="83" t="str">
        <f ca="1">IF(OFFSET(Zdroj!BI$16,A4847-1,0)=0,"",CONCATENATE("C",$A$2+1," - ",Zdroj!$BI$15))</f>
        <v/>
      </c>
      <c r="D4863" s="81" t="str">
        <f ca="1">IF(C4863="","",CONCATENATE(OFFSET(Zdroj!BI$16,A4847-1,0)))</f>
        <v/>
      </c>
      <c r="E4863" s="35" t="str">
        <f ca="1">IF(C4863="","",OFFSET(Zdroj!BJ$16,A4847-1,0))</f>
        <v/>
      </c>
      <c r="F4863" s="450"/>
      <c r="G4863" s="451"/>
    </row>
    <row r="4864" spans="1:7" x14ac:dyDescent="0.25">
      <c r="A4864">
        <f>SUM((ROW()+15)/17)</f>
        <v>287</v>
      </c>
      <c r="B4864" s="449" t="str">
        <f ca="1">IF(OFFSET(Zdroj!$B$16,A4864-1,0)&gt;0,CONCATENATE(A4864,"
","___ ","
",OFFSET(Zdroj!$B$16,A4864-1,0)),"")</f>
        <v/>
      </c>
      <c r="C4864" s="83" t="str">
        <f ca="1">IF(OFFSET(Zdroj!AI$16,A4864-1,0)=0,"",CONCATENATE("A",$A$2," - ",Zdroj!$AI$15))</f>
        <v/>
      </c>
      <c r="D4864" s="81" t="str">
        <f ca="1">IF(C4864="","",CONCATENATE(OFFSET(Zdroj!AI$16,A4864-1,0)," - ",OFFSET(Zdroj!BK$16,A4864-1,0)))</f>
        <v/>
      </c>
      <c r="E4864" s="35" t="str">
        <f ca="1">IF(C4864="","",OFFSET(Zdroj!BL$16,A4864-1,0))</f>
        <v/>
      </c>
      <c r="F4864" s="450" t="str">
        <f t="shared" ref="F4864" ca="1" si="1136">IF(SUM(E4864:E4869)=0,"",SUM(E4864:E4869))</f>
        <v/>
      </c>
      <c r="G4864" s="451" t="str">
        <f t="shared" ref="G4864" ca="1" si="1137">IF(SUM(E4864:E4880)=0,"",SUM(E4864:E4880))</f>
        <v/>
      </c>
    </row>
    <row r="4865" spans="2:7" x14ac:dyDescent="0.25">
      <c r="B4865" s="449"/>
      <c r="C4865" s="83" t="str">
        <f ca="1">IF(OFFSET(Zdroj!AJ$16,A4864-1,0)=0,"",CONCATENATE("A",$A$2+1," - ",Zdroj!$AJ$15))</f>
        <v/>
      </c>
      <c r="D4865" s="81" t="str">
        <f ca="1">IF(C4865="","",CONCATENATE(OFFSET(Zdroj!AJ$16,A4864-1,0)," - ",OFFSET(Zdroj!BM$16,A4864-1,0)))</f>
        <v/>
      </c>
      <c r="E4865" s="35" t="str">
        <f ca="1">IF(C4865="","",OFFSET(Zdroj!BN$16,A4864-1,0))</f>
        <v/>
      </c>
      <c r="F4865" s="450"/>
      <c r="G4865" s="451"/>
    </row>
    <row r="4866" spans="2:7" x14ac:dyDescent="0.25">
      <c r="B4866" s="449"/>
      <c r="C4866" s="83" t="str">
        <f ca="1">IF(OFFSET(Zdroj!AK$16,A4864-1,0)=0,"",CONCATENATE("A",$A$2+2," - ",Zdroj!$AK$15))</f>
        <v/>
      </c>
      <c r="D4866" s="81" t="str">
        <f ca="1">IF(C4866="","",CONCATENATE(OFFSET(Zdroj!AK$16,A4864-1,0)," - ",OFFSET(Zdroj!BO$16,A4864-1,0)))</f>
        <v/>
      </c>
      <c r="E4866" s="35" t="str">
        <f ca="1">IF(C4866="","",OFFSET(Zdroj!BP$16,A4864-1,0))</f>
        <v/>
      </c>
      <c r="F4866" s="450"/>
      <c r="G4866" s="451"/>
    </row>
    <row r="4867" spans="2:7" x14ac:dyDescent="0.25">
      <c r="B4867" s="449"/>
      <c r="C4867" s="83" t="str">
        <f ca="1">IF(OFFSET(Zdroj!AL$16,A4864-1,0)=0,"",CONCATENATE("A",$A$2+3," - ",Zdroj!$AL$15))</f>
        <v/>
      </c>
      <c r="D4867" s="81" t="str">
        <f ca="1">IF(C4867="","",CONCATENATE(OFFSET(Zdroj!AL$16,A4864-1,0)," - ",OFFSET(Zdroj!BQ$16,A4864-1,0)))</f>
        <v/>
      </c>
      <c r="E4867" s="35" t="str">
        <f ca="1">IF(C4867="","",OFFSET(Zdroj!BR$16,A4864-1,0))</f>
        <v/>
      </c>
      <c r="F4867" s="450"/>
      <c r="G4867" s="451"/>
    </row>
    <row r="4868" spans="2:7" x14ac:dyDescent="0.25">
      <c r="B4868" s="449"/>
      <c r="C4868" s="83" t="str">
        <f ca="1">IF(OFFSET(Zdroj!AM$16,A4864-1,0)=0,"",CONCATENATE("A",$A$2+4," - ",Zdroj!$AM$15))</f>
        <v/>
      </c>
      <c r="D4868" s="81" t="str">
        <f ca="1">IF(C4868="","",CONCATENATE(OFFSET(Zdroj!AM$16,A4864-1,0)," - ",OFFSET(Zdroj!BS$16,A4864-1,0)))</f>
        <v/>
      </c>
      <c r="E4868" s="35" t="str">
        <f ca="1">IF(C4868="","",OFFSET(Zdroj!BT$16,A4864-1,0))</f>
        <v/>
      </c>
      <c r="F4868" s="450"/>
      <c r="G4868" s="451"/>
    </row>
    <row r="4869" spans="2:7" x14ac:dyDescent="0.25">
      <c r="B4869" s="449"/>
      <c r="C4869" s="83" t="str">
        <f ca="1">IF(OFFSET(Zdroj!AN$16,A4864-1,0)=0,"",CONCATENATE("A",$A$2+5," - ",Zdroj!$AN$15))</f>
        <v/>
      </c>
      <c r="D4869" s="81" t="str">
        <f ca="1">IF(C4869="","",CONCATENATE(OFFSET(Zdroj!AN$16,A4864-1,0)," - ",OFFSET(Zdroj!BU$16,A4864-1,0)))</f>
        <v/>
      </c>
      <c r="E4869" s="35" t="str">
        <f ca="1">IF(C4869="","",OFFSET(Zdroj!BV$16,A4864-1,0))</f>
        <v/>
      </c>
      <c r="F4869" s="450"/>
      <c r="G4869" s="451"/>
    </row>
    <row r="4870" spans="2:7" x14ac:dyDescent="0.25">
      <c r="B4870" s="449"/>
      <c r="C4870" s="83" t="str">
        <f ca="1">IF(OFFSET(Zdroj!AO$16,A4864-1,0)=0,"",CONCATENATE("B",$A$2," - ",Zdroj!$AO$15))</f>
        <v/>
      </c>
      <c r="D4870" s="81" t="str">
        <f ca="1">IF(C4870="","",CONCATENATE(OFFSET(Zdroj!AO$16,A4864-1,0)))</f>
        <v/>
      </c>
      <c r="E4870" s="35" t="str">
        <f ca="1">IF(C4870="","",OFFSET(Zdroj!AP$16,A4864-1,0))</f>
        <v/>
      </c>
      <c r="F4870" s="450" t="str">
        <f t="shared" ref="F4870" ca="1" si="1138">IF(SUM(E4870:E4878)=0,"",SUM(E4870:E4878))</f>
        <v/>
      </c>
      <c r="G4870" s="451"/>
    </row>
    <row r="4871" spans="2:7" x14ac:dyDescent="0.25">
      <c r="B4871" s="449"/>
      <c r="C4871" s="83" t="str">
        <f ca="1">IF(OFFSET(Zdroj!AQ$16,A4864-1,0)=0,"",CONCATENATE("B",$A$2+1," - ",Zdroj!$AQ$15))</f>
        <v/>
      </c>
      <c r="D4871" s="81" t="str">
        <f ca="1">IF(C4871="","",CONCATENATE(OFFSET(Zdroj!AQ$16,A4864-1,0)))</f>
        <v/>
      </c>
      <c r="E4871" s="35" t="str">
        <f ca="1">IF(C4871="","",OFFSET(Zdroj!AR$16,A4864-1,0))</f>
        <v/>
      </c>
      <c r="F4871" s="450"/>
      <c r="G4871" s="451"/>
    </row>
    <row r="4872" spans="2:7" x14ac:dyDescent="0.25">
      <c r="B4872" s="449"/>
      <c r="C4872" s="83" t="str">
        <f ca="1">IF(OFFSET(Zdroj!AS$16,A4864-1,0)=0,"",CONCATENATE("B",$A$2+2," - ",Zdroj!$AS$15))</f>
        <v/>
      </c>
      <c r="D4872" s="81" t="str">
        <f ca="1">IF(C4872="","",CONCATENATE(OFFSET(Zdroj!AS$16,A4864-1,0)))</f>
        <v/>
      </c>
      <c r="E4872" s="35" t="str">
        <f ca="1">IF(C4872="","",OFFSET(Zdroj!AT$16,A4864-1,0))</f>
        <v/>
      </c>
      <c r="F4872" s="450"/>
      <c r="G4872" s="451"/>
    </row>
    <row r="4873" spans="2:7" x14ac:dyDescent="0.25">
      <c r="B4873" s="449"/>
      <c r="C4873" s="83" t="str">
        <f ca="1">IF(OFFSET(Zdroj!AU$16,A4864-1,0)=0,"",CONCATENATE("B",$A$2+3," - ",Zdroj!$AU$15))</f>
        <v/>
      </c>
      <c r="D4873" s="81" t="str">
        <f ca="1">IF(C4873="","",CONCATENATE(OFFSET(Zdroj!AU$16,A4864-1,0)))</f>
        <v/>
      </c>
      <c r="E4873" s="35" t="str">
        <f ca="1">IF(C4873="","",OFFSET(Zdroj!AV$16,A4864-1,0))</f>
        <v/>
      </c>
      <c r="F4873" s="450"/>
      <c r="G4873" s="451"/>
    </row>
    <row r="4874" spans="2:7" x14ac:dyDescent="0.25">
      <c r="B4874" s="449"/>
      <c r="C4874" s="83" t="str">
        <f ca="1">IF(OFFSET(Zdroj!AW$16,A4864-1,0)=0,"",CONCATENATE("B",$A$2+4," - ",Zdroj!$AW$15))</f>
        <v/>
      </c>
      <c r="D4874" s="81" t="str">
        <f ca="1">IF(C4874="","",CONCATENATE(OFFSET(Zdroj!AW$16,A4864-1,0)))</f>
        <v/>
      </c>
      <c r="E4874" s="35" t="str">
        <f ca="1">IF(C4874="","",OFFSET(Zdroj!AX$16,A4864-1,0))</f>
        <v/>
      </c>
      <c r="F4874" s="450"/>
      <c r="G4874" s="451"/>
    </row>
    <row r="4875" spans="2:7" x14ac:dyDescent="0.25">
      <c r="B4875" s="449"/>
      <c r="C4875" s="83" t="str">
        <f ca="1">IF(OFFSET(Zdroj!AY$16,A4864-1,0)=0,"",CONCATENATE("B",$A$2+5," - ",Zdroj!$AY$15))</f>
        <v/>
      </c>
      <c r="D4875" s="81" t="str">
        <f ca="1">IF(C4875="","",CONCATENATE(OFFSET(Zdroj!AY$16,A4864-1,0)))</f>
        <v/>
      </c>
      <c r="E4875" s="35" t="str">
        <f ca="1">IF(C4875="","",OFFSET(Zdroj!AZ$16,A4864-1,0))</f>
        <v/>
      </c>
      <c r="F4875" s="450"/>
      <c r="G4875" s="451"/>
    </row>
    <row r="4876" spans="2:7" x14ac:dyDescent="0.25">
      <c r="B4876" s="449"/>
      <c r="C4876" s="83" t="str">
        <f ca="1">IF(OFFSET(Zdroj!BA$16,A4864-1,0)=0,"",CONCATENATE("B",$A$2+6," - ",Zdroj!$BA$15))</f>
        <v/>
      </c>
      <c r="D4876" s="81" t="str">
        <f ca="1">IF(C4876="","",CONCATENATE(OFFSET(Zdroj!BA$16,A4864-1,0)))</f>
        <v/>
      </c>
      <c r="E4876" s="35" t="str">
        <f ca="1">IF(C4876="","",OFFSET(Zdroj!BB$16,A4864-1,0))</f>
        <v/>
      </c>
      <c r="F4876" s="450"/>
      <c r="G4876" s="451"/>
    </row>
    <row r="4877" spans="2:7" x14ac:dyDescent="0.25">
      <c r="B4877" s="449"/>
      <c r="C4877" s="83" t="str">
        <f ca="1">IF(OFFSET(Zdroj!BC$16,A4864-1,0)=0,"",CONCATENATE("B",$A$2+7," - ",Zdroj!$BC$15))</f>
        <v/>
      </c>
      <c r="D4877" s="81" t="str">
        <f ca="1">IF(C4877="","",CONCATENATE(OFFSET(Zdroj!BC$16,A4864-1,0)))</f>
        <v/>
      </c>
      <c r="E4877" s="35" t="str">
        <f ca="1">IF(C4877="","",OFFSET(Zdroj!BD$16,A4864-1,0))</f>
        <v/>
      </c>
      <c r="F4877" s="450"/>
      <c r="G4877" s="451"/>
    </row>
    <row r="4878" spans="2:7" x14ac:dyDescent="0.25">
      <c r="B4878" s="449"/>
      <c r="C4878" s="83" t="str">
        <f ca="1">IF(OFFSET(Zdroj!BE$16,A4864-1,0)=0,"",CONCATENATE("B",$A$2+8," - ",Zdroj!$BE$15))</f>
        <v/>
      </c>
      <c r="D4878" s="81" t="str">
        <f ca="1">IF(C4878="","",CONCATENATE(OFFSET(Zdroj!BE$16,A4864-1,0)))</f>
        <v/>
      </c>
      <c r="E4878" s="35" t="str">
        <f ca="1">IF(C4878="","",OFFSET(Zdroj!BF$16,A4864-1,0))</f>
        <v/>
      </c>
      <c r="F4878" s="450"/>
      <c r="G4878" s="451"/>
    </row>
    <row r="4879" spans="2:7" x14ac:dyDescent="0.25">
      <c r="B4879" s="449"/>
      <c r="C4879" s="83" t="str">
        <f ca="1">IF(OFFSET(Zdroj!BG$16,A4864-1,0)=0,"",CONCATENATE("C",$A$2," - ",Zdroj!$BG$15))</f>
        <v/>
      </c>
      <c r="D4879" s="81" t="str">
        <f ca="1">IF(C4879="","",CONCATENATE(OFFSET(Zdroj!BG$16,A4864-1,0)))</f>
        <v/>
      </c>
      <c r="E4879" s="35" t="str">
        <f ca="1">IF(C4879="","",OFFSET(Zdroj!BH$16,A4864-1,0))</f>
        <v/>
      </c>
      <c r="F4879" s="450" t="str">
        <f t="shared" ref="F4879" ca="1" si="1139">IF(SUM(E4879:E4880)=0,"",SUM(E4879:E4880))</f>
        <v/>
      </c>
      <c r="G4879" s="451"/>
    </row>
    <row r="4880" spans="2:7" x14ac:dyDescent="0.25">
      <c r="B4880" s="449"/>
      <c r="C4880" s="83" t="str">
        <f ca="1">IF(OFFSET(Zdroj!BI$16,A4864-1,0)=0,"",CONCATENATE("C",$A$2+1," - ",Zdroj!$BI$15))</f>
        <v/>
      </c>
      <c r="D4880" s="81" t="str">
        <f ca="1">IF(C4880="","",CONCATENATE(OFFSET(Zdroj!BI$16,A4864-1,0)))</f>
        <v/>
      </c>
      <c r="E4880" s="35" t="str">
        <f ca="1">IF(C4880="","",OFFSET(Zdroj!BJ$16,A4864-1,0))</f>
        <v/>
      </c>
      <c r="F4880" s="450"/>
      <c r="G4880" s="451"/>
    </row>
    <row r="4881" spans="1:7" x14ac:dyDescent="0.25">
      <c r="A4881">
        <f>SUM((ROW()+15)/17)</f>
        <v>288</v>
      </c>
      <c r="B4881" s="449" t="str">
        <f ca="1">IF(OFFSET(Zdroj!$B$16,A4881-1,0)&gt;0,CONCATENATE(A4881,"
","___ ","
",OFFSET(Zdroj!$B$16,A4881-1,0)),"")</f>
        <v/>
      </c>
      <c r="C4881" s="83" t="str">
        <f ca="1">IF(OFFSET(Zdroj!AI$16,A4881-1,0)=0,"",CONCATENATE("A",$A$2," - ",Zdroj!$AI$15))</f>
        <v/>
      </c>
      <c r="D4881" s="81" t="str">
        <f ca="1">IF(C4881="","",CONCATENATE(OFFSET(Zdroj!AI$16,A4881-1,0)," - ",OFFSET(Zdroj!BK$16,A4881-1,0)))</f>
        <v/>
      </c>
      <c r="E4881" s="35" t="str">
        <f ca="1">IF(C4881="","",OFFSET(Zdroj!BL$16,A4881-1,0))</f>
        <v/>
      </c>
      <c r="F4881" s="450" t="str">
        <f t="shared" ref="F4881" ca="1" si="1140">IF(SUM(E4881:E4886)=0,"",SUM(E4881:E4886))</f>
        <v/>
      </c>
      <c r="G4881" s="451" t="str">
        <f t="shared" ref="G4881" ca="1" si="1141">IF(SUM(E4881:E4897)=0,"",SUM(E4881:E4897))</f>
        <v/>
      </c>
    </row>
    <row r="4882" spans="1:7" x14ac:dyDescent="0.25">
      <c r="B4882" s="449"/>
      <c r="C4882" s="83" t="str">
        <f ca="1">IF(OFFSET(Zdroj!AJ$16,A4881-1,0)=0,"",CONCATENATE("A",$A$2+1," - ",Zdroj!$AJ$15))</f>
        <v/>
      </c>
      <c r="D4882" s="81" t="str">
        <f ca="1">IF(C4882="","",CONCATENATE(OFFSET(Zdroj!AJ$16,A4881-1,0)," - ",OFFSET(Zdroj!BM$16,A4881-1,0)))</f>
        <v/>
      </c>
      <c r="E4882" s="35" t="str">
        <f ca="1">IF(C4882="","",OFFSET(Zdroj!BN$16,A4881-1,0))</f>
        <v/>
      </c>
      <c r="F4882" s="450"/>
      <c r="G4882" s="451"/>
    </row>
    <row r="4883" spans="1:7" x14ac:dyDescent="0.25">
      <c r="B4883" s="449"/>
      <c r="C4883" s="83" t="str">
        <f ca="1">IF(OFFSET(Zdroj!AK$16,A4881-1,0)=0,"",CONCATENATE("A",$A$2+2," - ",Zdroj!$AK$15))</f>
        <v/>
      </c>
      <c r="D4883" s="81" t="str">
        <f ca="1">IF(C4883="","",CONCATENATE(OFFSET(Zdroj!AK$16,A4881-1,0)," - ",OFFSET(Zdroj!BO$16,A4881-1,0)))</f>
        <v/>
      </c>
      <c r="E4883" s="35" t="str">
        <f ca="1">IF(C4883="","",OFFSET(Zdroj!BP$16,A4881-1,0))</f>
        <v/>
      </c>
      <c r="F4883" s="450"/>
      <c r="G4883" s="451"/>
    </row>
    <row r="4884" spans="1:7" x14ac:dyDescent="0.25">
      <c r="B4884" s="449"/>
      <c r="C4884" s="83" t="str">
        <f ca="1">IF(OFFSET(Zdroj!AL$16,A4881-1,0)=0,"",CONCATENATE("A",$A$2+3," - ",Zdroj!$AL$15))</f>
        <v/>
      </c>
      <c r="D4884" s="81" t="str">
        <f ca="1">IF(C4884="","",CONCATENATE(OFFSET(Zdroj!AL$16,A4881-1,0)," - ",OFFSET(Zdroj!BQ$16,A4881-1,0)))</f>
        <v/>
      </c>
      <c r="E4884" s="35" t="str">
        <f ca="1">IF(C4884="","",OFFSET(Zdroj!BR$16,A4881-1,0))</f>
        <v/>
      </c>
      <c r="F4884" s="450"/>
      <c r="G4884" s="451"/>
    </row>
    <row r="4885" spans="1:7" x14ac:dyDescent="0.25">
      <c r="B4885" s="449"/>
      <c r="C4885" s="83" t="str">
        <f ca="1">IF(OFFSET(Zdroj!AM$16,A4881-1,0)=0,"",CONCATENATE("A",$A$2+4," - ",Zdroj!$AM$15))</f>
        <v/>
      </c>
      <c r="D4885" s="81" t="str">
        <f ca="1">IF(C4885="","",CONCATENATE(OFFSET(Zdroj!AM$16,A4881-1,0)," - ",OFFSET(Zdroj!BS$16,A4881-1,0)))</f>
        <v/>
      </c>
      <c r="E4885" s="35" t="str">
        <f ca="1">IF(C4885="","",OFFSET(Zdroj!BT$16,A4881-1,0))</f>
        <v/>
      </c>
      <c r="F4885" s="450"/>
      <c r="G4885" s="451"/>
    </row>
    <row r="4886" spans="1:7" x14ac:dyDescent="0.25">
      <c r="B4886" s="449"/>
      <c r="C4886" s="83" t="str">
        <f ca="1">IF(OFFSET(Zdroj!AN$16,A4881-1,0)=0,"",CONCATENATE("A",$A$2+5," - ",Zdroj!$AN$15))</f>
        <v/>
      </c>
      <c r="D4886" s="81" t="str">
        <f ca="1">IF(C4886="","",CONCATENATE(OFFSET(Zdroj!AN$16,A4881-1,0)," - ",OFFSET(Zdroj!BU$16,A4881-1,0)))</f>
        <v/>
      </c>
      <c r="E4886" s="35" t="str">
        <f ca="1">IF(C4886="","",OFFSET(Zdroj!BV$16,A4881-1,0))</f>
        <v/>
      </c>
      <c r="F4886" s="450"/>
      <c r="G4886" s="451"/>
    </row>
    <row r="4887" spans="1:7" x14ac:dyDescent="0.25">
      <c r="B4887" s="449"/>
      <c r="C4887" s="83" t="str">
        <f ca="1">IF(OFFSET(Zdroj!AO$16,A4881-1,0)=0,"",CONCATENATE("B",$A$2," - ",Zdroj!$AO$15))</f>
        <v/>
      </c>
      <c r="D4887" s="81" t="str">
        <f ca="1">IF(C4887="","",CONCATENATE(OFFSET(Zdroj!AO$16,A4881-1,0)))</f>
        <v/>
      </c>
      <c r="E4887" s="35" t="str">
        <f ca="1">IF(C4887="","",OFFSET(Zdroj!AP$16,A4881-1,0))</f>
        <v/>
      </c>
      <c r="F4887" s="450" t="str">
        <f t="shared" ref="F4887" ca="1" si="1142">IF(SUM(E4887:E4895)=0,"",SUM(E4887:E4895))</f>
        <v/>
      </c>
      <c r="G4887" s="451"/>
    </row>
    <row r="4888" spans="1:7" x14ac:dyDescent="0.25">
      <c r="B4888" s="449"/>
      <c r="C4888" s="83" t="str">
        <f ca="1">IF(OFFSET(Zdroj!AQ$16,A4881-1,0)=0,"",CONCATENATE("B",$A$2+1," - ",Zdroj!$AQ$15))</f>
        <v/>
      </c>
      <c r="D4888" s="81" t="str">
        <f ca="1">IF(C4888="","",CONCATENATE(OFFSET(Zdroj!AQ$16,A4881-1,0)))</f>
        <v/>
      </c>
      <c r="E4888" s="35" t="str">
        <f ca="1">IF(C4888="","",OFFSET(Zdroj!AR$16,A4881-1,0))</f>
        <v/>
      </c>
      <c r="F4888" s="450"/>
      <c r="G4888" s="451"/>
    </row>
    <row r="4889" spans="1:7" x14ac:dyDescent="0.25">
      <c r="B4889" s="449"/>
      <c r="C4889" s="83" t="str">
        <f ca="1">IF(OFFSET(Zdroj!AS$16,A4881-1,0)=0,"",CONCATENATE("B",$A$2+2," - ",Zdroj!$AS$15))</f>
        <v/>
      </c>
      <c r="D4889" s="81" t="str">
        <f ca="1">IF(C4889="","",CONCATENATE(OFFSET(Zdroj!AS$16,A4881-1,0)))</f>
        <v/>
      </c>
      <c r="E4889" s="35" t="str">
        <f ca="1">IF(C4889="","",OFFSET(Zdroj!AT$16,A4881-1,0))</f>
        <v/>
      </c>
      <c r="F4889" s="450"/>
      <c r="G4889" s="451"/>
    </row>
    <row r="4890" spans="1:7" x14ac:dyDescent="0.25">
      <c r="B4890" s="449"/>
      <c r="C4890" s="83" t="str">
        <f ca="1">IF(OFFSET(Zdroj!AU$16,A4881-1,0)=0,"",CONCATENATE("B",$A$2+3," - ",Zdroj!$AU$15))</f>
        <v/>
      </c>
      <c r="D4890" s="81" t="str">
        <f ca="1">IF(C4890="","",CONCATENATE(OFFSET(Zdroj!AU$16,A4881-1,0)))</f>
        <v/>
      </c>
      <c r="E4890" s="35" t="str">
        <f ca="1">IF(C4890="","",OFFSET(Zdroj!AV$16,A4881-1,0))</f>
        <v/>
      </c>
      <c r="F4890" s="450"/>
      <c r="G4890" s="451"/>
    </row>
    <row r="4891" spans="1:7" x14ac:dyDescent="0.25">
      <c r="B4891" s="449"/>
      <c r="C4891" s="83" t="str">
        <f ca="1">IF(OFFSET(Zdroj!AW$16,A4881-1,0)=0,"",CONCATENATE("B",$A$2+4," - ",Zdroj!$AW$15))</f>
        <v/>
      </c>
      <c r="D4891" s="81" t="str">
        <f ca="1">IF(C4891="","",CONCATENATE(OFFSET(Zdroj!AW$16,A4881-1,0)))</f>
        <v/>
      </c>
      <c r="E4891" s="35" t="str">
        <f ca="1">IF(C4891="","",OFFSET(Zdroj!AX$16,A4881-1,0))</f>
        <v/>
      </c>
      <c r="F4891" s="450"/>
      <c r="G4891" s="451"/>
    </row>
    <row r="4892" spans="1:7" x14ac:dyDescent="0.25">
      <c r="B4892" s="449"/>
      <c r="C4892" s="83" t="str">
        <f ca="1">IF(OFFSET(Zdroj!AY$16,A4881-1,0)=0,"",CONCATENATE("B",$A$2+5," - ",Zdroj!$AY$15))</f>
        <v/>
      </c>
      <c r="D4892" s="81" t="str">
        <f ca="1">IF(C4892="","",CONCATENATE(OFFSET(Zdroj!AY$16,A4881-1,0)))</f>
        <v/>
      </c>
      <c r="E4892" s="35" t="str">
        <f ca="1">IF(C4892="","",OFFSET(Zdroj!AZ$16,A4881-1,0))</f>
        <v/>
      </c>
      <c r="F4892" s="450"/>
      <c r="G4892" s="451"/>
    </row>
    <row r="4893" spans="1:7" x14ac:dyDescent="0.25">
      <c r="B4893" s="449"/>
      <c r="C4893" s="83" t="str">
        <f ca="1">IF(OFFSET(Zdroj!BA$16,A4881-1,0)=0,"",CONCATENATE("B",$A$2+6," - ",Zdroj!$BA$15))</f>
        <v/>
      </c>
      <c r="D4893" s="81" t="str">
        <f ca="1">IF(C4893="","",CONCATENATE(OFFSET(Zdroj!BA$16,A4881-1,0)))</f>
        <v/>
      </c>
      <c r="E4893" s="35" t="str">
        <f ca="1">IF(C4893="","",OFFSET(Zdroj!BB$16,A4881-1,0))</f>
        <v/>
      </c>
      <c r="F4893" s="450"/>
      <c r="G4893" s="451"/>
    </row>
    <row r="4894" spans="1:7" x14ac:dyDescent="0.25">
      <c r="B4894" s="449"/>
      <c r="C4894" s="83" t="str">
        <f ca="1">IF(OFFSET(Zdroj!BC$16,A4881-1,0)=0,"",CONCATENATE("B",$A$2+7," - ",Zdroj!$BC$15))</f>
        <v/>
      </c>
      <c r="D4894" s="81" t="str">
        <f ca="1">IF(C4894="","",CONCATENATE(OFFSET(Zdroj!BC$16,A4881-1,0)))</f>
        <v/>
      </c>
      <c r="E4894" s="35" t="str">
        <f ca="1">IF(C4894="","",OFFSET(Zdroj!BD$16,A4881-1,0))</f>
        <v/>
      </c>
      <c r="F4894" s="450"/>
      <c r="G4894" s="451"/>
    </row>
    <row r="4895" spans="1:7" x14ac:dyDescent="0.25">
      <c r="B4895" s="449"/>
      <c r="C4895" s="83" t="str">
        <f ca="1">IF(OFFSET(Zdroj!BE$16,A4881-1,0)=0,"",CONCATENATE("B",$A$2+8," - ",Zdroj!$BE$15))</f>
        <v/>
      </c>
      <c r="D4895" s="81" t="str">
        <f ca="1">IF(C4895="","",CONCATENATE(OFFSET(Zdroj!BE$16,A4881-1,0)))</f>
        <v/>
      </c>
      <c r="E4895" s="35" t="str">
        <f ca="1">IF(C4895="","",OFFSET(Zdroj!BF$16,A4881-1,0))</f>
        <v/>
      </c>
      <c r="F4895" s="450"/>
      <c r="G4895" s="451"/>
    </row>
    <row r="4896" spans="1:7" x14ac:dyDescent="0.25">
      <c r="B4896" s="449"/>
      <c r="C4896" s="83" t="str">
        <f ca="1">IF(OFFSET(Zdroj!BG$16,A4881-1,0)=0,"",CONCATENATE("C",$A$2," - ",Zdroj!$BG$15))</f>
        <v/>
      </c>
      <c r="D4896" s="81" t="str">
        <f ca="1">IF(C4896="","",CONCATENATE(OFFSET(Zdroj!BG$16,A4881-1,0)))</f>
        <v/>
      </c>
      <c r="E4896" s="35" t="str">
        <f ca="1">IF(C4896="","",OFFSET(Zdroj!BH$16,A4881-1,0))</f>
        <v/>
      </c>
      <c r="F4896" s="450" t="str">
        <f t="shared" ref="F4896" ca="1" si="1143">IF(SUM(E4896:E4897)=0,"",SUM(E4896:E4897))</f>
        <v/>
      </c>
      <c r="G4896" s="451"/>
    </row>
    <row r="4897" spans="1:7" x14ac:dyDescent="0.25">
      <c r="B4897" s="449"/>
      <c r="C4897" s="83" t="str">
        <f ca="1">IF(OFFSET(Zdroj!BI$16,A4881-1,0)=0,"",CONCATENATE("C",$A$2+1," - ",Zdroj!$BI$15))</f>
        <v/>
      </c>
      <c r="D4897" s="81" t="str">
        <f ca="1">IF(C4897="","",CONCATENATE(OFFSET(Zdroj!BI$16,A4881-1,0)))</f>
        <v/>
      </c>
      <c r="E4897" s="35" t="str">
        <f ca="1">IF(C4897="","",OFFSET(Zdroj!BJ$16,A4881-1,0))</f>
        <v/>
      </c>
      <c r="F4897" s="450"/>
      <c r="G4897" s="451"/>
    </row>
    <row r="4898" spans="1:7" x14ac:dyDescent="0.25">
      <c r="A4898">
        <f>SUM((ROW()+15)/17)</f>
        <v>289</v>
      </c>
      <c r="B4898" s="449" t="str">
        <f ca="1">IF(OFFSET(Zdroj!$B$16,A4898-1,0)&gt;0,CONCATENATE(A4898,"
","___ ","
",OFFSET(Zdroj!$B$16,A4898-1,0)),"")</f>
        <v/>
      </c>
      <c r="C4898" s="83" t="str">
        <f ca="1">IF(OFFSET(Zdroj!AI$16,A4898-1,0)=0,"",CONCATENATE("A",$A$2," - ",Zdroj!$AI$15))</f>
        <v/>
      </c>
      <c r="D4898" s="81" t="str">
        <f ca="1">IF(C4898="","",CONCATENATE(OFFSET(Zdroj!AI$16,A4898-1,0)," - ",OFFSET(Zdroj!BK$16,A4898-1,0)))</f>
        <v/>
      </c>
      <c r="E4898" s="35" t="str">
        <f ca="1">IF(C4898="","",OFFSET(Zdroj!BL$16,A4898-1,0))</f>
        <v/>
      </c>
      <c r="F4898" s="450" t="str">
        <f t="shared" ref="F4898" ca="1" si="1144">IF(SUM(E4898:E4903)=0,"",SUM(E4898:E4903))</f>
        <v/>
      </c>
      <c r="G4898" s="451" t="str">
        <f t="shared" ref="G4898" ca="1" si="1145">IF(SUM(E4898:E4914)=0,"",SUM(E4898:E4914))</f>
        <v/>
      </c>
    </row>
    <row r="4899" spans="1:7" x14ac:dyDescent="0.25">
      <c r="B4899" s="449"/>
      <c r="C4899" s="83" t="str">
        <f ca="1">IF(OFFSET(Zdroj!AJ$16,A4898-1,0)=0,"",CONCATENATE("A",$A$2+1," - ",Zdroj!$AJ$15))</f>
        <v/>
      </c>
      <c r="D4899" s="81" t="str">
        <f ca="1">IF(C4899="","",CONCATENATE(OFFSET(Zdroj!AJ$16,A4898-1,0)," - ",OFFSET(Zdroj!BM$16,A4898-1,0)))</f>
        <v/>
      </c>
      <c r="E4899" s="35" t="str">
        <f ca="1">IF(C4899="","",OFFSET(Zdroj!BN$16,A4898-1,0))</f>
        <v/>
      </c>
      <c r="F4899" s="450"/>
      <c r="G4899" s="451"/>
    </row>
    <row r="4900" spans="1:7" x14ac:dyDescent="0.25">
      <c r="B4900" s="449"/>
      <c r="C4900" s="83" t="str">
        <f ca="1">IF(OFFSET(Zdroj!AK$16,A4898-1,0)=0,"",CONCATENATE("A",$A$2+2," - ",Zdroj!$AK$15))</f>
        <v/>
      </c>
      <c r="D4900" s="81" t="str">
        <f ca="1">IF(C4900="","",CONCATENATE(OFFSET(Zdroj!AK$16,A4898-1,0)," - ",OFFSET(Zdroj!BO$16,A4898-1,0)))</f>
        <v/>
      </c>
      <c r="E4900" s="35" t="str">
        <f ca="1">IF(C4900="","",OFFSET(Zdroj!BP$16,A4898-1,0))</f>
        <v/>
      </c>
      <c r="F4900" s="450"/>
      <c r="G4900" s="451"/>
    </row>
    <row r="4901" spans="1:7" x14ac:dyDescent="0.25">
      <c r="B4901" s="449"/>
      <c r="C4901" s="83" t="str">
        <f ca="1">IF(OFFSET(Zdroj!AL$16,A4898-1,0)=0,"",CONCATENATE("A",$A$2+3," - ",Zdroj!$AL$15))</f>
        <v/>
      </c>
      <c r="D4901" s="81" t="str">
        <f ca="1">IF(C4901="","",CONCATENATE(OFFSET(Zdroj!AL$16,A4898-1,0)," - ",OFFSET(Zdroj!BQ$16,A4898-1,0)))</f>
        <v/>
      </c>
      <c r="E4901" s="35" t="str">
        <f ca="1">IF(C4901="","",OFFSET(Zdroj!BR$16,A4898-1,0))</f>
        <v/>
      </c>
      <c r="F4901" s="450"/>
      <c r="G4901" s="451"/>
    </row>
    <row r="4902" spans="1:7" x14ac:dyDescent="0.25">
      <c r="B4902" s="449"/>
      <c r="C4902" s="83" t="str">
        <f ca="1">IF(OFFSET(Zdroj!AM$16,A4898-1,0)=0,"",CONCATENATE("A",$A$2+4," - ",Zdroj!$AM$15))</f>
        <v/>
      </c>
      <c r="D4902" s="81" t="str">
        <f ca="1">IF(C4902="","",CONCATENATE(OFFSET(Zdroj!AM$16,A4898-1,0)," - ",OFFSET(Zdroj!BS$16,A4898-1,0)))</f>
        <v/>
      </c>
      <c r="E4902" s="35" t="str">
        <f ca="1">IF(C4902="","",OFFSET(Zdroj!BT$16,A4898-1,0))</f>
        <v/>
      </c>
      <c r="F4902" s="450"/>
      <c r="G4902" s="451"/>
    </row>
    <row r="4903" spans="1:7" x14ac:dyDescent="0.25">
      <c r="B4903" s="449"/>
      <c r="C4903" s="83" t="str">
        <f ca="1">IF(OFFSET(Zdroj!AN$16,A4898-1,0)=0,"",CONCATENATE("A",$A$2+5," - ",Zdroj!$AN$15))</f>
        <v/>
      </c>
      <c r="D4903" s="81" t="str">
        <f ca="1">IF(C4903="","",CONCATENATE(OFFSET(Zdroj!AN$16,A4898-1,0)," - ",OFFSET(Zdroj!BU$16,A4898-1,0)))</f>
        <v/>
      </c>
      <c r="E4903" s="35" t="str">
        <f ca="1">IF(C4903="","",OFFSET(Zdroj!BV$16,A4898-1,0))</f>
        <v/>
      </c>
      <c r="F4903" s="450"/>
      <c r="G4903" s="451"/>
    </row>
    <row r="4904" spans="1:7" x14ac:dyDescent="0.25">
      <c r="B4904" s="449"/>
      <c r="C4904" s="83" t="str">
        <f ca="1">IF(OFFSET(Zdroj!AO$16,A4898-1,0)=0,"",CONCATENATE("B",$A$2," - ",Zdroj!$AO$15))</f>
        <v/>
      </c>
      <c r="D4904" s="81" t="str">
        <f ca="1">IF(C4904="","",CONCATENATE(OFFSET(Zdroj!AO$16,A4898-1,0)))</f>
        <v/>
      </c>
      <c r="E4904" s="35" t="str">
        <f ca="1">IF(C4904="","",OFFSET(Zdroj!AP$16,A4898-1,0))</f>
        <v/>
      </c>
      <c r="F4904" s="450" t="str">
        <f t="shared" ref="F4904" ca="1" si="1146">IF(SUM(E4904:E4912)=0,"",SUM(E4904:E4912))</f>
        <v/>
      </c>
      <c r="G4904" s="451"/>
    </row>
    <row r="4905" spans="1:7" x14ac:dyDescent="0.25">
      <c r="B4905" s="449"/>
      <c r="C4905" s="83" t="str">
        <f ca="1">IF(OFFSET(Zdroj!AQ$16,A4898-1,0)=0,"",CONCATENATE("B",$A$2+1," - ",Zdroj!$AQ$15))</f>
        <v/>
      </c>
      <c r="D4905" s="81" t="str">
        <f ca="1">IF(C4905="","",CONCATENATE(OFFSET(Zdroj!AQ$16,A4898-1,0)))</f>
        <v/>
      </c>
      <c r="E4905" s="35" t="str">
        <f ca="1">IF(C4905="","",OFFSET(Zdroj!AR$16,A4898-1,0))</f>
        <v/>
      </c>
      <c r="F4905" s="450"/>
      <c r="G4905" s="451"/>
    </row>
    <row r="4906" spans="1:7" x14ac:dyDescent="0.25">
      <c r="B4906" s="449"/>
      <c r="C4906" s="83" t="str">
        <f ca="1">IF(OFFSET(Zdroj!AS$16,A4898-1,0)=0,"",CONCATENATE("B",$A$2+2," - ",Zdroj!$AS$15))</f>
        <v/>
      </c>
      <c r="D4906" s="81" t="str">
        <f ca="1">IF(C4906="","",CONCATENATE(OFFSET(Zdroj!AS$16,A4898-1,0)))</f>
        <v/>
      </c>
      <c r="E4906" s="35" t="str">
        <f ca="1">IF(C4906="","",OFFSET(Zdroj!AT$16,A4898-1,0))</f>
        <v/>
      </c>
      <c r="F4906" s="450"/>
      <c r="G4906" s="451"/>
    </row>
    <row r="4907" spans="1:7" x14ac:dyDescent="0.25">
      <c r="B4907" s="449"/>
      <c r="C4907" s="83" t="str">
        <f ca="1">IF(OFFSET(Zdroj!AU$16,A4898-1,0)=0,"",CONCATENATE("B",$A$2+3," - ",Zdroj!$AU$15))</f>
        <v/>
      </c>
      <c r="D4907" s="81" t="str">
        <f ca="1">IF(C4907="","",CONCATENATE(OFFSET(Zdroj!AU$16,A4898-1,0)))</f>
        <v/>
      </c>
      <c r="E4907" s="35" t="str">
        <f ca="1">IF(C4907="","",OFFSET(Zdroj!AV$16,A4898-1,0))</f>
        <v/>
      </c>
      <c r="F4907" s="450"/>
      <c r="G4907" s="451"/>
    </row>
    <row r="4908" spans="1:7" x14ac:dyDescent="0.25">
      <c r="B4908" s="449"/>
      <c r="C4908" s="83" t="str">
        <f ca="1">IF(OFFSET(Zdroj!AW$16,A4898-1,0)=0,"",CONCATENATE("B",$A$2+4," - ",Zdroj!$AW$15))</f>
        <v/>
      </c>
      <c r="D4908" s="81" t="str">
        <f ca="1">IF(C4908="","",CONCATENATE(OFFSET(Zdroj!AW$16,A4898-1,0)))</f>
        <v/>
      </c>
      <c r="E4908" s="35" t="str">
        <f ca="1">IF(C4908="","",OFFSET(Zdroj!AX$16,A4898-1,0))</f>
        <v/>
      </c>
      <c r="F4908" s="450"/>
      <c r="G4908" s="451"/>
    </row>
    <row r="4909" spans="1:7" x14ac:dyDescent="0.25">
      <c r="B4909" s="449"/>
      <c r="C4909" s="83" t="str">
        <f ca="1">IF(OFFSET(Zdroj!AY$16,A4898-1,0)=0,"",CONCATENATE("B",$A$2+5," - ",Zdroj!$AY$15))</f>
        <v/>
      </c>
      <c r="D4909" s="81" t="str">
        <f ca="1">IF(C4909="","",CONCATENATE(OFFSET(Zdroj!AY$16,A4898-1,0)))</f>
        <v/>
      </c>
      <c r="E4909" s="35" t="str">
        <f ca="1">IF(C4909="","",OFFSET(Zdroj!AZ$16,A4898-1,0))</f>
        <v/>
      </c>
      <c r="F4909" s="450"/>
      <c r="G4909" s="451"/>
    </row>
    <row r="4910" spans="1:7" x14ac:dyDescent="0.25">
      <c r="B4910" s="449"/>
      <c r="C4910" s="83" t="str">
        <f ca="1">IF(OFFSET(Zdroj!BA$16,A4898-1,0)=0,"",CONCATENATE("B",$A$2+6," - ",Zdroj!$BA$15))</f>
        <v/>
      </c>
      <c r="D4910" s="81" t="str">
        <f ca="1">IF(C4910="","",CONCATENATE(OFFSET(Zdroj!BA$16,A4898-1,0)))</f>
        <v/>
      </c>
      <c r="E4910" s="35" t="str">
        <f ca="1">IF(C4910="","",OFFSET(Zdroj!BB$16,A4898-1,0))</f>
        <v/>
      </c>
      <c r="F4910" s="450"/>
      <c r="G4910" s="451"/>
    </row>
    <row r="4911" spans="1:7" x14ac:dyDescent="0.25">
      <c r="B4911" s="449"/>
      <c r="C4911" s="83" t="str">
        <f ca="1">IF(OFFSET(Zdroj!BC$16,A4898-1,0)=0,"",CONCATENATE("B",$A$2+7," - ",Zdroj!$BC$15))</f>
        <v/>
      </c>
      <c r="D4911" s="81" t="str">
        <f ca="1">IF(C4911="","",CONCATENATE(OFFSET(Zdroj!BC$16,A4898-1,0)))</f>
        <v/>
      </c>
      <c r="E4911" s="35" t="str">
        <f ca="1">IF(C4911="","",OFFSET(Zdroj!BD$16,A4898-1,0))</f>
        <v/>
      </c>
      <c r="F4911" s="450"/>
      <c r="G4911" s="451"/>
    </row>
    <row r="4912" spans="1:7" x14ac:dyDescent="0.25">
      <c r="B4912" s="449"/>
      <c r="C4912" s="83" t="str">
        <f ca="1">IF(OFFSET(Zdroj!BE$16,A4898-1,0)=0,"",CONCATENATE("B",$A$2+8," - ",Zdroj!$BE$15))</f>
        <v/>
      </c>
      <c r="D4912" s="81" t="str">
        <f ca="1">IF(C4912="","",CONCATENATE(OFFSET(Zdroj!BE$16,A4898-1,0)))</f>
        <v/>
      </c>
      <c r="E4912" s="35" t="str">
        <f ca="1">IF(C4912="","",OFFSET(Zdroj!BF$16,A4898-1,0))</f>
        <v/>
      </c>
      <c r="F4912" s="450"/>
      <c r="G4912" s="451"/>
    </row>
    <row r="4913" spans="1:7" x14ac:dyDescent="0.25">
      <c r="B4913" s="449"/>
      <c r="C4913" s="83" t="str">
        <f ca="1">IF(OFFSET(Zdroj!BG$16,A4898-1,0)=0,"",CONCATENATE("C",$A$2," - ",Zdroj!$BG$15))</f>
        <v/>
      </c>
      <c r="D4913" s="81" t="str">
        <f ca="1">IF(C4913="","",CONCATENATE(OFFSET(Zdroj!BG$16,A4898-1,0)))</f>
        <v/>
      </c>
      <c r="E4913" s="35" t="str">
        <f ca="1">IF(C4913="","",OFFSET(Zdroj!BH$16,A4898-1,0))</f>
        <v/>
      </c>
      <c r="F4913" s="450" t="str">
        <f t="shared" ref="F4913" ca="1" si="1147">IF(SUM(E4913:E4914)=0,"",SUM(E4913:E4914))</f>
        <v/>
      </c>
      <c r="G4913" s="451"/>
    </row>
    <row r="4914" spans="1:7" x14ac:dyDescent="0.25">
      <c r="B4914" s="449"/>
      <c r="C4914" s="83" t="str">
        <f ca="1">IF(OFFSET(Zdroj!BI$16,A4898-1,0)=0,"",CONCATENATE("C",$A$2+1," - ",Zdroj!$BI$15))</f>
        <v/>
      </c>
      <c r="D4914" s="81" t="str">
        <f ca="1">IF(C4914="","",CONCATENATE(OFFSET(Zdroj!BI$16,A4898-1,0)))</f>
        <v/>
      </c>
      <c r="E4914" s="35" t="str">
        <f ca="1">IF(C4914="","",OFFSET(Zdroj!BJ$16,A4898-1,0))</f>
        <v/>
      </c>
      <c r="F4914" s="450"/>
      <c r="G4914" s="451"/>
    </row>
    <row r="4915" spans="1:7" x14ac:dyDescent="0.25">
      <c r="A4915">
        <f>SUM((ROW()+15)/17)</f>
        <v>290</v>
      </c>
      <c r="B4915" s="449" t="str">
        <f ca="1">IF(OFFSET(Zdroj!$B$16,A4915-1,0)&gt;0,CONCATENATE(A4915,"
","___ ","
",OFFSET(Zdroj!$B$16,A4915-1,0)),"")</f>
        <v/>
      </c>
      <c r="C4915" s="83" t="str">
        <f ca="1">IF(OFFSET(Zdroj!AI$16,A4915-1,0)=0,"",CONCATENATE("A",$A$2," - ",Zdroj!$AI$15))</f>
        <v/>
      </c>
      <c r="D4915" s="81" t="str">
        <f ca="1">IF(C4915="","",CONCATENATE(OFFSET(Zdroj!AI$16,A4915-1,0)," - ",OFFSET(Zdroj!BK$16,A4915-1,0)))</f>
        <v/>
      </c>
      <c r="E4915" s="35" t="str">
        <f ca="1">IF(C4915="","",OFFSET(Zdroj!BL$16,A4915-1,0))</f>
        <v/>
      </c>
      <c r="F4915" s="450" t="str">
        <f t="shared" ref="F4915" ca="1" si="1148">IF(SUM(E4915:E4920)=0,"",SUM(E4915:E4920))</f>
        <v/>
      </c>
      <c r="G4915" s="451" t="str">
        <f t="shared" ref="G4915" ca="1" si="1149">IF(SUM(E4915:E4931)=0,"",SUM(E4915:E4931))</f>
        <v/>
      </c>
    </row>
    <row r="4916" spans="1:7" x14ac:dyDescent="0.25">
      <c r="B4916" s="449"/>
      <c r="C4916" s="83" t="str">
        <f ca="1">IF(OFFSET(Zdroj!AJ$16,A4915-1,0)=0,"",CONCATENATE("A",$A$2+1," - ",Zdroj!$AJ$15))</f>
        <v/>
      </c>
      <c r="D4916" s="81" t="str">
        <f ca="1">IF(C4916="","",CONCATENATE(OFFSET(Zdroj!AJ$16,A4915-1,0)," - ",OFFSET(Zdroj!BM$16,A4915-1,0)))</f>
        <v/>
      </c>
      <c r="E4916" s="35" t="str">
        <f ca="1">IF(C4916="","",OFFSET(Zdroj!BN$16,A4915-1,0))</f>
        <v/>
      </c>
      <c r="F4916" s="450"/>
      <c r="G4916" s="451"/>
    </row>
    <row r="4917" spans="1:7" x14ac:dyDescent="0.25">
      <c r="B4917" s="449"/>
      <c r="C4917" s="83" t="str">
        <f ca="1">IF(OFFSET(Zdroj!AK$16,A4915-1,0)=0,"",CONCATENATE("A",$A$2+2," - ",Zdroj!$AK$15))</f>
        <v/>
      </c>
      <c r="D4917" s="81" t="str">
        <f ca="1">IF(C4917="","",CONCATENATE(OFFSET(Zdroj!AK$16,A4915-1,0)," - ",OFFSET(Zdroj!BO$16,A4915-1,0)))</f>
        <v/>
      </c>
      <c r="E4917" s="35" t="str">
        <f ca="1">IF(C4917="","",OFFSET(Zdroj!BP$16,A4915-1,0))</f>
        <v/>
      </c>
      <c r="F4917" s="450"/>
      <c r="G4917" s="451"/>
    </row>
    <row r="4918" spans="1:7" x14ac:dyDescent="0.25">
      <c r="B4918" s="449"/>
      <c r="C4918" s="83" t="str">
        <f ca="1">IF(OFFSET(Zdroj!AL$16,A4915-1,0)=0,"",CONCATENATE("A",$A$2+3," - ",Zdroj!$AL$15))</f>
        <v/>
      </c>
      <c r="D4918" s="81" t="str">
        <f ca="1">IF(C4918="","",CONCATENATE(OFFSET(Zdroj!AL$16,A4915-1,0)," - ",OFFSET(Zdroj!BQ$16,A4915-1,0)))</f>
        <v/>
      </c>
      <c r="E4918" s="35" t="str">
        <f ca="1">IF(C4918="","",OFFSET(Zdroj!BR$16,A4915-1,0))</f>
        <v/>
      </c>
      <c r="F4918" s="450"/>
      <c r="G4918" s="451"/>
    </row>
    <row r="4919" spans="1:7" x14ac:dyDescent="0.25">
      <c r="B4919" s="449"/>
      <c r="C4919" s="83" t="str">
        <f ca="1">IF(OFFSET(Zdroj!AM$16,A4915-1,0)=0,"",CONCATENATE("A",$A$2+4," - ",Zdroj!$AM$15))</f>
        <v/>
      </c>
      <c r="D4919" s="81" t="str">
        <f ca="1">IF(C4919="","",CONCATENATE(OFFSET(Zdroj!AM$16,A4915-1,0)," - ",OFFSET(Zdroj!BS$16,A4915-1,0)))</f>
        <v/>
      </c>
      <c r="E4919" s="35" t="str">
        <f ca="1">IF(C4919="","",OFFSET(Zdroj!BT$16,A4915-1,0))</f>
        <v/>
      </c>
      <c r="F4919" s="450"/>
      <c r="G4919" s="451"/>
    </row>
    <row r="4920" spans="1:7" x14ac:dyDescent="0.25">
      <c r="B4920" s="449"/>
      <c r="C4920" s="83" t="str">
        <f ca="1">IF(OFFSET(Zdroj!AN$16,A4915-1,0)=0,"",CONCATENATE("A",$A$2+5," - ",Zdroj!$AN$15))</f>
        <v/>
      </c>
      <c r="D4920" s="81" t="str">
        <f ca="1">IF(C4920="","",CONCATENATE(OFFSET(Zdroj!AN$16,A4915-1,0)," - ",OFFSET(Zdroj!BU$16,A4915-1,0)))</f>
        <v/>
      </c>
      <c r="E4920" s="35" t="str">
        <f ca="1">IF(C4920="","",OFFSET(Zdroj!BV$16,A4915-1,0))</f>
        <v/>
      </c>
      <c r="F4920" s="450"/>
      <c r="G4920" s="451"/>
    </row>
    <row r="4921" spans="1:7" x14ac:dyDescent="0.25">
      <c r="B4921" s="449"/>
      <c r="C4921" s="83" t="str">
        <f ca="1">IF(OFFSET(Zdroj!AO$16,A4915-1,0)=0,"",CONCATENATE("B",$A$2," - ",Zdroj!$AO$15))</f>
        <v/>
      </c>
      <c r="D4921" s="81" t="str">
        <f ca="1">IF(C4921="","",CONCATENATE(OFFSET(Zdroj!AO$16,A4915-1,0)))</f>
        <v/>
      </c>
      <c r="E4921" s="35" t="str">
        <f ca="1">IF(C4921="","",OFFSET(Zdroj!AP$16,A4915-1,0))</f>
        <v/>
      </c>
      <c r="F4921" s="450" t="str">
        <f t="shared" ref="F4921" ca="1" si="1150">IF(SUM(E4921:E4929)=0,"",SUM(E4921:E4929))</f>
        <v/>
      </c>
      <c r="G4921" s="451"/>
    </row>
    <row r="4922" spans="1:7" x14ac:dyDescent="0.25">
      <c r="B4922" s="449"/>
      <c r="C4922" s="83" t="str">
        <f ca="1">IF(OFFSET(Zdroj!AQ$16,A4915-1,0)=0,"",CONCATENATE("B",$A$2+1," - ",Zdroj!$AQ$15))</f>
        <v/>
      </c>
      <c r="D4922" s="81" t="str">
        <f ca="1">IF(C4922="","",CONCATENATE(OFFSET(Zdroj!AQ$16,A4915-1,0)))</f>
        <v/>
      </c>
      <c r="E4922" s="35" t="str">
        <f ca="1">IF(C4922="","",OFFSET(Zdroj!AR$16,A4915-1,0))</f>
        <v/>
      </c>
      <c r="F4922" s="450"/>
      <c r="G4922" s="451"/>
    </row>
    <row r="4923" spans="1:7" x14ac:dyDescent="0.25">
      <c r="B4923" s="449"/>
      <c r="C4923" s="83" t="str">
        <f ca="1">IF(OFFSET(Zdroj!AS$16,A4915-1,0)=0,"",CONCATENATE("B",$A$2+2," - ",Zdroj!$AS$15))</f>
        <v/>
      </c>
      <c r="D4923" s="81" t="str">
        <f ca="1">IF(C4923="","",CONCATENATE(OFFSET(Zdroj!AS$16,A4915-1,0)))</f>
        <v/>
      </c>
      <c r="E4923" s="35" t="str">
        <f ca="1">IF(C4923="","",OFFSET(Zdroj!AT$16,A4915-1,0))</f>
        <v/>
      </c>
      <c r="F4923" s="450"/>
      <c r="G4923" s="451"/>
    </row>
    <row r="4924" spans="1:7" x14ac:dyDescent="0.25">
      <c r="B4924" s="449"/>
      <c r="C4924" s="83" t="str">
        <f ca="1">IF(OFFSET(Zdroj!AU$16,A4915-1,0)=0,"",CONCATENATE("B",$A$2+3," - ",Zdroj!$AU$15))</f>
        <v/>
      </c>
      <c r="D4924" s="81" t="str">
        <f ca="1">IF(C4924="","",CONCATENATE(OFFSET(Zdroj!AU$16,A4915-1,0)))</f>
        <v/>
      </c>
      <c r="E4924" s="35" t="str">
        <f ca="1">IF(C4924="","",OFFSET(Zdroj!AV$16,A4915-1,0))</f>
        <v/>
      </c>
      <c r="F4924" s="450"/>
      <c r="G4924" s="451"/>
    </row>
    <row r="4925" spans="1:7" x14ac:dyDescent="0.25">
      <c r="B4925" s="449"/>
      <c r="C4925" s="83" t="str">
        <f ca="1">IF(OFFSET(Zdroj!AW$16,A4915-1,0)=0,"",CONCATENATE("B",$A$2+4," - ",Zdroj!$AW$15))</f>
        <v/>
      </c>
      <c r="D4925" s="81" t="str">
        <f ca="1">IF(C4925="","",CONCATENATE(OFFSET(Zdroj!AW$16,A4915-1,0)))</f>
        <v/>
      </c>
      <c r="E4925" s="35" t="str">
        <f ca="1">IF(C4925="","",OFFSET(Zdroj!AX$16,A4915-1,0))</f>
        <v/>
      </c>
      <c r="F4925" s="450"/>
      <c r="G4925" s="451"/>
    </row>
    <row r="4926" spans="1:7" x14ac:dyDescent="0.25">
      <c r="B4926" s="449"/>
      <c r="C4926" s="83" t="str">
        <f ca="1">IF(OFFSET(Zdroj!AY$16,A4915-1,0)=0,"",CONCATENATE("B",$A$2+5," - ",Zdroj!$AY$15))</f>
        <v/>
      </c>
      <c r="D4926" s="81" t="str">
        <f ca="1">IF(C4926="","",CONCATENATE(OFFSET(Zdroj!AY$16,A4915-1,0)))</f>
        <v/>
      </c>
      <c r="E4926" s="35" t="str">
        <f ca="1">IF(C4926="","",OFFSET(Zdroj!AZ$16,A4915-1,0))</f>
        <v/>
      </c>
      <c r="F4926" s="450"/>
      <c r="G4926" s="451"/>
    </row>
    <row r="4927" spans="1:7" x14ac:dyDescent="0.25">
      <c r="B4927" s="449"/>
      <c r="C4927" s="83" t="str">
        <f ca="1">IF(OFFSET(Zdroj!BA$16,A4915-1,0)=0,"",CONCATENATE("B",$A$2+6," - ",Zdroj!$BA$15))</f>
        <v/>
      </c>
      <c r="D4927" s="81" t="str">
        <f ca="1">IF(C4927="","",CONCATENATE(OFFSET(Zdroj!BA$16,A4915-1,0)))</f>
        <v/>
      </c>
      <c r="E4927" s="35" t="str">
        <f ca="1">IF(C4927="","",OFFSET(Zdroj!BB$16,A4915-1,0))</f>
        <v/>
      </c>
      <c r="F4927" s="450"/>
      <c r="G4927" s="451"/>
    </row>
    <row r="4928" spans="1:7" x14ac:dyDescent="0.25">
      <c r="B4928" s="449"/>
      <c r="C4928" s="83" t="str">
        <f ca="1">IF(OFFSET(Zdroj!BC$16,A4915-1,0)=0,"",CONCATENATE("B",$A$2+7," - ",Zdroj!$BC$15))</f>
        <v/>
      </c>
      <c r="D4928" s="81" t="str">
        <f ca="1">IF(C4928="","",CONCATENATE(OFFSET(Zdroj!BC$16,A4915-1,0)))</f>
        <v/>
      </c>
      <c r="E4928" s="35" t="str">
        <f ca="1">IF(C4928="","",OFFSET(Zdroj!BD$16,A4915-1,0))</f>
        <v/>
      </c>
      <c r="F4928" s="450"/>
      <c r="G4928" s="451"/>
    </row>
    <row r="4929" spans="1:7" x14ac:dyDescent="0.25">
      <c r="B4929" s="449"/>
      <c r="C4929" s="83" t="str">
        <f ca="1">IF(OFFSET(Zdroj!BE$16,A4915-1,0)=0,"",CONCATENATE("B",$A$2+8," - ",Zdroj!$BE$15))</f>
        <v/>
      </c>
      <c r="D4929" s="81" t="str">
        <f ca="1">IF(C4929="","",CONCATENATE(OFFSET(Zdroj!BE$16,A4915-1,0)))</f>
        <v/>
      </c>
      <c r="E4929" s="35" t="str">
        <f ca="1">IF(C4929="","",OFFSET(Zdroj!BF$16,A4915-1,0))</f>
        <v/>
      </c>
      <c r="F4929" s="450"/>
      <c r="G4929" s="451"/>
    </row>
    <row r="4930" spans="1:7" x14ac:dyDescent="0.25">
      <c r="B4930" s="449"/>
      <c r="C4930" s="83" t="str">
        <f ca="1">IF(OFFSET(Zdroj!BG$16,A4915-1,0)=0,"",CONCATENATE("C",$A$2," - ",Zdroj!$BG$15))</f>
        <v/>
      </c>
      <c r="D4930" s="81" t="str">
        <f ca="1">IF(C4930="","",CONCATENATE(OFFSET(Zdroj!BG$16,A4915-1,0)))</f>
        <v/>
      </c>
      <c r="E4930" s="35" t="str">
        <f ca="1">IF(C4930="","",OFFSET(Zdroj!BH$16,A4915-1,0))</f>
        <v/>
      </c>
      <c r="F4930" s="450" t="str">
        <f t="shared" ref="F4930" ca="1" si="1151">IF(SUM(E4930:E4931)=0,"",SUM(E4930:E4931))</f>
        <v/>
      </c>
      <c r="G4930" s="451"/>
    </row>
    <row r="4931" spans="1:7" x14ac:dyDescent="0.25">
      <c r="B4931" s="449"/>
      <c r="C4931" s="83" t="str">
        <f ca="1">IF(OFFSET(Zdroj!BI$16,A4915-1,0)=0,"",CONCATENATE("C",$A$2+1," - ",Zdroj!$BI$15))</f>
        <v/>
      </c>
      <c r="D4931" s="81" t="str">
        <f ca="1">IF(C4931="","",CONCATENATE(OFFSET(Zdroj!BI$16,A4915-1,0)))</f>
        <v/>
      </c>
      <c r="E4931" s="35" t="str">
        <f ca="1">IF(C4931="","",OFFSET(Zdroj!BJ$16,A4915-1,0))</f>
        <v/>
      </c>
      <c r="F4931" s="450"/>
      <c r="G4931" s="451"/>
    </row>
    <row r="4932" spans="1:7" x14ac:dyDescent="0.25">
      <c r="A4932">
        <f>SUM((ROW()+15)/17)</f>
        <v>291</v>
      </c>
      <c r="B4932" s="449" t="str">
        <f ca="1">IF(OFFSET(Zdroj!$B$16,A4932-1,0)&gt;0,CONCATENATE(A4932,"
","___ ","
",OFFSET(Zdroj!$B$16,A4932-1,0)),"")</f>
        <v/>
      </c>
      <c r="C4932" s="83" t="str">
        <f ca="1">IF(OFFSET(Zdroj!AI$16,A4932-1,0)=0,"",CONCATENATE("A",$A$2," - ",Zdroj!$AI$15))</f>
        <v/>
      </c>
      <c r="D4932" s="81" t="str">
        <f ca="1">IF(C4932="","",CONCATENATE(OFFSET(Zdroj!AI$16,A4932-1,0)," - ",OFFSET(Zdroj!BK$16,A4932-1,0)))</f>
        <v/>
      </c>
      <c r="E4932" s="35" t="str">
        <f ca="1">IF(C4932="","",OFFSET(Zdroj!BL$16,A4932-1,0))</f>
        <v/>
      </c>
      <c r="F4932" s="450" t="str">
        <f t="shared" ref="F4932" ca="1" si="1152">IF(SUM(E4932:E4937)=0,"",SUM(E4932:E4937))</f>
        <v/>
      </c>
      <c r="G4932" s="451" t="str">
        <f t="shared" ref="G4932" ca="1" si="1153">IF(SUM(E4932:E4948)=0,"",SUM(E4932:E4948))</f>
        <v/>
      </c>
    </row>
    <row r="4933" spans="1:7" x14ac:dyDescent="0.25">
      <c r="B4933" s="449"/>
      <c r="C4933" s="83" t="str">
        <f ca="1">IF(OFFSET(Zdroj!AJ$16,A4932-1,0)=0,"",CONCATENATE("A",$A$2+1," - ",Zdroj!$AJ$15))</f>
        <v/>
      </c>
      <c r="D4933" s="81" t="str">
        <f ca="1">IF(C4933="","",CONCATENATE(OFFSET(Zdroj!AJ$16,A4932-1,0)," - ",OFFSET(Zdroj!BM$16,A4932-1,0)))</f>
        <v/>
      </c>
      <c r="E4933" s="35" t="str">
        <f ca="1">IF(C4933="","",OFFSET(Zdroj!BN$16,A4932-1,0))</f>
        <v/>
      </c>
      <c r="F4933" s="450"/>
      <c r="G4933" s="451"/>
    </row>
    <row r="4934" spans="1:7" x14ac:dyDescent="0.25">
      <c r="B4934" s="449"/>
      <c r="C4934" s="83" t="str">
        <f ca="1">IF(OFFSET(Zdroj!AK$16,A4932-1,0)=0,"",CONCATENATE("A",$A$2+2," - ",Zdroj!$AK$15))</f>
        <v/>
      </c>
      <c r="D4934" s="81" t="str">
        <f ca="1">IF(C4934="","",CONCATENATE(OFFSET(Zdroj!AK$16,A4932-1,0)," - ",OFFSET(Zdroj!BO$16,A4932-1,0)))</f>
        <v/>
      </c>
      <c r="E4934" s="35" t="str">
        <f ca="1">IF(C4934="","",OFFSET(Zdroj!BP$16,A4932-1,0))</f>
        <v/>
      </c>
      <c r="F4934" s="450"/>
      <c r="G4934" s="451"/>
    </row>
    <row r="4935" spans="1:7" x14ac:dyDescent="0.25">
      <c r="B4935" s="449"/>
      <c r="C4935" s="83" t="str">
        <f ca="1">IF(OFFSET(Zdroj!AL$16,A4932-1,0)=0,"",CONCATENATE("A",$A$2+3," - ",Zdroj!$AL$15))</f>
        <v/>
      </c>
      <c r="D4935" s="81" t="str">
        <f ca="1">IF(C4935="","",CONCATENATE(OFFSET(Zdroj!AL$16,A4932-1,0)," - ",OFFSET(Zdroj!BQ$16,A4932-1,0)))</f>
        <v/>
      </c>
      <c r="E4935" s="35" t="str">
        <f ca="1">IF(C4935="","",OFFSET(Zdroj!BR$16,A4932-1,0))</f>
        <v/>
      </c>
      <c r="F4935" s="450"/>
      <c r="G4935" s="451"/>
    </row>
    <row r="4936" spans="1:7" x14ac:dyDescent="0.25">
      <c r="B4936" s="449"/>
      <c r="C4936" s="83" t="str">
        <f ca="1">IF(OFFSET(Zdroj!AM$16,A4932-1,0)=0,"",CONCATENATE("A",$A$2+4," - ",Zdroj!$AM$15))</f>
        <v/>
      </c>
      <c r="D4936" s="81" t="str">
        <f ca="1">IF(C4936="","",CONCATENATE(OFFSET(Zdroj!AM$16,A4932-1,0)," - ",OFFSET(Zdroj!BS$16,A4932-1,0)))</f>
        <v/>
      </c>
      <c r="E4936" s="35" t="str">
        <f ca="1">IF(C4936="","",OFFSET(Zdroj!BT$16,A4932-1,0))</f>
        <v/>
      </c>
      <c r="F4936" s="450"/>
      <c r="G4936" s="451"/>
    </row>
    <row r="4937" spans="1:7" x14ac:dyDescent="0.25">
      <c r="B4937" s="449"/>
      <c r="C4937" s="83" t="str">
        <f ca="1">IF(OFFSET(Zdroj!AN$16,A4932-1,0)=0,"",CONCATENATE("A",$A$2+5," - ",Zdroj!$AN$15))</f>
        <v/>
      </c>
      <c r="D4937" s="81" t="str">
        <f ca="1">IF(C4937="","",CONCATENATE(OFFSET(Zdroj!AN$16,A4932-1,0)," - ",OFFSET(Zdroj!BU$16,A4932-1,0)))</f>
        <v/>
      </c>
      <c r="E4937" s="35" t="str">
        <f ca="1">IF(C4937="","",OFFSET(Zdroj!BV$16,A4932-1,0))</f>
        <v/>
      </c>
      <c r="F4937" s="450"/>
      <c r="G4937" s="451"/>
    </row>
    <row r="4938" spans="1:7" x14ac:dyDescent="0.25">
      <c r="B4938" s="449"/>
      <c r="C4938" s="83" t="str">
        <f ca="1">IF(OFFSET(Zdroj!AO$16,A4932-1,0)=0,"",CONCATENATE("B",$A$2," - ",Zdroj!$AO$15))</f>
        <v/>
      </c>
      <c r="D4938" s="81" t="str">
        <f ca="1">IF(C4938="","",CONCATENATE(OFFSET(Zdroj!AO$16,A4932-1,0)))</f>
        <v/>
      </c>
      <c r="E4938" s="35" t="str">
        <f ca="1">IF(C4938="","",OFFSET(Zdroj!AP$16,A4932-1,0))</f>
        <v/>
      </c>
      <c r="F4938" s="450" t="str">
        <f t="shared" ref="F4938" ca="1" si="1154">IF(SUM(E4938:E4946)=0,"",SUM(E4938:E4946))</f>
        <v/>
      </c>
      <c r="G4938" s="451"/>
    </row>
    <row r="4939" spans="1:7" x14ac:dyDescent="0.25">
      <c r="B4939" s="449"/>
      <c r="C4939" s="83" t="str">
        <f ca="1">IF(OFFSET(Zdroj!AQ$16,A4932-1,0)=0,"",CONCATENATE("B",$A$2+1," - ",Zdroj!$AQ$15))</f>
        <v/>
      </c>
      <c r="D4939" s="81" t="str">
        <f ca="1">IF(C4939="","",CONCATENATE(OFFSET(Zdroj!AQ$16,A4932-1,0)))</f>
        <v/>
      </c>
      <c r="E4939" s="35" t="str">
        <f ca="1">IF(C4939="","",OFFSET(Zdroj!AR$16,A4932-1,0))</f>
        <v/>
      </c>
      <c r="F4939" s="450"/>
      <c r="G4939" s="451"/>
    </row>
    <row r="4940" spans="1:7" x14ac:dyDescent="0.25">
      <c r="B4940" s="449"/>
      <c r="C4940" s="83" t="str">
        <f ca="1">IF(OFFSET(Zdroj!AS$16,A4932-1,0)=0,"",CONCATENATE("B",$A$2+2," - ",Zdroj!$AS$15))</f>
        <v/>
      </c>
      <c r="D4940" s="81" t="str">
        <f ca="1">IF(C4940="","",CONCATENATE(OFFSET(Zdroj!AS$16,A4932-1,0)))</f>
        <v/>
      </c>
      <c r="E4940" s="35" t="str">
        <f ca="1">IF(C4940="","",OFFSET(Zdroj!AT$16,A4932-1,0))</f>
        <v/>
      </c>
      <c r="F4940" s="450"/>
      <c r="G4940" s="451"/>
    </row>
    <row r="4941" spans="1:7" x14ac:dyDescent="0.25">
      <c r="B4941" s="449"/>
      <c r="C4941" s="83" t="str">
        <f ca="1">IF(OFFSET(Zdroj!AU$16,A4932-1,0)=0,"",CONCATENATE("B",$A$2+3," - ",Zdroj!$AU$15))</f>
        <v/>
      </c>
      <c r="D4941" s="81" t="str">
        <f ca="1">IF(C4941="","",CONCATENATE(OFFSET(Zdroj!AU$16,A4932-1,0)))</f>
        <v/>
      </c>
      <c r="E4941" s="35" t="str">
        <f ca="1">IF(C4941="","",OFFSET(Zdroj!AV$16,A4932-1,0))</f>
        <v/>
      </c>
      <c r="F4941" s="450"/>
      <c r="G4941" s="451"/>
    </row>
    <row r="4942" spans="1:7" x14ac:dyDescent="0.25">
      <c r="B4942" s="449"/>
      <c r="C4942" s="83" t="str">
        <f ca="1">IF(OFFSET(Zdroj!AW$16,A4932-1,0)=0,"",CONCATENATE("B",$A$2+4," - ",Zdroj!$AW$15))</f>
        <v/>
      </c>
      <c r="D4942" s="81" t="str">
        <f ca="1">IF(C4942="","",CONCATENATE(OFFSET(Zdroj!AW$16,A4932-1,0)))</f>
        <v/>
      </c>
      <c r="E4942" s="35" t="str">
        <f ca="1">IF(C4942="","",OFFSET(Zdroj!AX$16,A4932-1,0))</f>
        <v/>
      </c>
      <c r="F4942" s="450"/>
      <c r="G4942" s="451"/>
    </row>
    <row r="4943" spans="1:7" x14ac:dyDescent="0.25">
      <c r="B4943" s="449"/>
      <c r="C4943" s="83" t="str">
        <f ca="1">IF(OFFSET(Zdroj!AY$16,A4932-1,0)=0,"",CONCATENATE("B",$A$2+5," - ",Zdroj!$AY$15))</f>
        <v/>
      </c>
      <c r="D4943" s="81" t="str">
        <f ca="1">IF(C4943="","",CONCATENATE(OFFSET(Zdroj!AY$16,A4932-1,0)))</f>
        <v/>
      </c>
      <c r="E4943" s="35" t="str">
        <f ca="1">IF(C4943="","",OFFSET(Zdroj!AZ$16,A4932-1,0))</f>
        <v/>
      </c>
      <c r="F4943" s="450"/>
      <c r="G4943" s="451"/>
    </row>
    <row r="4944" spans="1:7" x14ac:dyDescent="0.25">
      <c r="B4944" s="449"/>
      <c r="C4944" s="83" t="str">
        <f ca="1">IF(OFFSET(Zdroj!BA$16,A4932-1,0)=0,"",CONCATENATE("B",$A$2+6," - ",Zdroj!$BA$15))</f>
        <v/>
      </c>
      <c r="D4944" s="81" t="str">
        <f ca="1">IF(C4944="","",CONCATENATE(OFFSET(Zdroj!BA$16,A4932-1,0)))</f>
        <v/>
      </c>
      <c r="E4944" s="35" t="str">
        <f ca="1">IF(C4944="","",OFFSET(Zdroj!BB$16,A4932-1,0))</f>
        <v/>
      </c>
      <c r="F4944" s="450"/>
      <c r="G4944" s="451"/>
    </row>
    <row r="4945" spans="1:7" x14ac:dyDescent="0.25">
      <c r="B4945" s="449"/>
      <c r="C4945" s="83" t="str">
        <f ca="1">IF(OFFSET(Zdroj!BC$16,A4932-1,0)=0,"",CONCATENATE("B",$A$2+7," - ",Zdroj!$BC$15))</f>
        <v/>
      </c>
      <c r="D4945" s="81" t="str">
        <f ca="1">IF(C4945="","",CONCATENATE(OFFSET(Zdroj!BC$16,A4932-1,0)))</f>
        <v/>
      </c>
      <c r="E4945" s="35" t="str">
        <f ca="1">IF(C4945="","",OFFSET(Zdroj!BD$16,A4932-1,0))</f>
        <v/>
      </c>
      <c r="F4945" s="450"/>
      <c r="G4945" s="451"/>
    </row>
    <row r="4946" spans="1:7" x14ac:dyDescent="0.25">
      <c r="B4946" s="449"/>
      <c r="C4946" s="83" t="str">
        <f ca="1">IF(OFFSET(Zdroj!BE$16,A4932-1,0)=0,"",CONCATENATE("B",$A$2+8," - ",Zdroj!$BE$15))</f>
        <v/>
      </c>
      <c r="D4946" s="81" t="str">
        <f ca="1">IF(C4946="","",CONCATENATE(OFFSET(Zdroj!BE$16,A4932-1,0)))</f>
        <v/>
      </c>
      <c r="E4946" s="35" t="str">
        <f ca="1">IF(C4946="","",OFFSET(Zdroj!BF$16,A4932-1,0))</f>
        <v/>
      </c>
      <c r="F4946" s="450"/>
      <c r="G4946" s="451"/>
    </row>
    <row r="4947" spans="1:7" x14ac:dyDescent="0.25">
      <c r="B4947" s="449"/>
      <c r="C4947" s="83" t="str">
        <f ca="1">IF(OFFSET(Zdroj!BG$16,A4932-1,0)=0,"",CONCATENATE("C",$A$2," - ",Zdroj!$BG$15))</f>
        <v/>
      </c>
      <c r="D4947" s="81" t="str">
        <f ca="1">IF(C4947="","",CONCATENATE(OFFSET(Zdroj!BG$16,A4932-1,0)))</f>
        <v/>
      </c>
      <c r="E4947" s="35" t="str">
        <f ca="1">IF(C4947="","",OFFSET(Zdroj!BH$16,A4932-1,0))</f>
        <v/>
      </c>
      <c r="F4947" s="450" t="str">
        <f t="shared" ref="F4947" ca="1" si="1155">IF(SUM(E4947:E4948)=0,"",SUM(E4947:E4948))</f>
        <v/>
      </c>
      <c r="G4947" s="451"/>
    </row>
    <row r="4948" spans="1:7" x14ac:dyDescent="0.25">
      <c r="B4948" s="449"/>
      <c r="C4948" s="83" t="str">
        <f ca="1">IF(OFFSET(Zdroj!BI$16,A4932-1,0)=0,"",CONCATENATE("C",$A$2+1," - ",Zdroj!$BI$15))</f>
        <v/>
      </c>
      <c r="D4948" s="81" t="str">
        <f ca="1">IF(C4948="","",CONCATENATE(OFFSET(Zdroj!BI$16,A4932-1,0)))</f>
        <v/>
      </c>
      <c r="E4948" s="35" t="str">
        <f ca="1">IF(C4948="","",OFFSET(Zdroj!BJ$16,A4932-1,0))</f>
        <v/>
      </c>
      <c r="F4948" s="450"/>
      <c r="G4948" s="451"/>
    </row>
    <row r="4949" spans="1:7" x14ac:dyDescent="0.25">
      <c r="A4949">
        <f>SUM((ROW()+15)/17)</f>
        <v>292</v>
      </c>
      <c r="B4949" s="449" t="str">
        <f ca="1">IF(OFFSET(Zdroj!$B$16,A4949-1,0)&gt;0,CONCATENATE(A4949,"
","___ ","
",OFFSET(Zdroj!$B$16,A4949-1,0)),"")</f>
        <v/>
      </c>
      <c r="C4949" s="83" t="str">
        <f ca="1">IF(OFFSET(Zdroj!AI$16,A4949-1,0)=0,"",CONCATENATE("A",$A$2," - ",Zdroj!$AI$15))</f>
        <v/>
      </c>
      <c r="D4949" s="81" t="str">
        <f ca="1">IF(C4949="","",CONCATENATE(OFFSET(Zdroj!AI$16,A4949-1,0)," - ",OFFSET(Zdroj!BK$16,A4949-1,0)))</f>
        <v/>
      </c>
      <c r="E4949" s="35" t="str">
        <f ca="1">IF(C4949="","",OFFSET(Zdroj!BL$16,A4949-1,0))</f>
        <v/>
      </c>
      <c r="F4949" s="450" t="str">
        <f t="shared" ref="F4949" ca="1" si="1156">IF(SUM(E4949:E4954)=0,"",SUM(E4949:E4954))</f>
        <v/>
      </c>
      <c r="G4949" s="451" t="str">
        <f t="shared" ref="G4949" ca="1" si="1157">IF(SUM(E4949:E4965)=0,"",SUM(E4949:E4965))</f>
        <v/>
      </c>
    </row>
    <row r="4950" spans="1:7" x14ac:dyDescent="0.25">
      <c r="B4950" s="449"/>
      <c r="C4950" s="83" t="str">
        <f ca="1">IF(OFFSET(Zdroj!AJ$16,A4949-1,0)=0,"",CONCATENATE("A",$A$2+1," - ",Zdroj!$AJ$15))</f>
        <v/>
      </c>
      <c r="D4950" s="81" t="str">
        <f ca="1">IF(C4950="","",CONCATENATE(OFFSET(Zdroj!AJ$16,A4949-1,0)," - ",OFFSET(Zdroj!BM$16,A4949-1,0)))</f>
        <v/>
      </c>
      <c r="E4950" s="35" t="str">
        <f ca="1">IF(C4950="","",OFFSET(Zdroj!BN$16,A4949-1,0))</f>
        <v/>
      </c>
      <c r="F4950" s="450"/>
      <c r="G4950" s="451"/>
    </row>
    <row r="4951" spans="1:7" x14ac:dyDescent="0.25">
      <c r="B4951" s="449"/>
      <c r="C4951" s="83" t="str">
        <f ca="1">IF(OFFSET(Zdroj!AK$16,A4949-1,0)=0,"",CONCATENATE("A",$A$2+2," - ",Zdroj!$AK$15))</f>
        <v/>
      </c>
      <c r="D4951" s="81" t="str">
        <f ca="1">IF(C4951="","",CONCATENATE(OFFSET(Zdroj!AK$16,A4949-1,0)," - ",OFFSET(Zdroj!BO$16,A4949-1,0)))</f>
        <v/>
      </c>
      <c r="E4951" s="35" t="str">
        <f ca="1">IF(C4951="","",OFFSET(Zdroj!BP$16,A4949-1,0))</f>
        <v/>
      </c>
      <c r="F4951" s="450"/>
      <c r="G4951" s="451"/>
    </row>
    <row r="4952" spans="1:7" x14ac:dyDescent="0.25">
      <c r="B4952" s="449"/>
      <c r="C4952" s="83" t="str">
        <f ca="1">IF(OFFSET(Zdroj!AL$16,A4949-1,0)=0,"",CONCATENATE("A",$A$2+3," - ",Zdroj!$AL$15))</f>
        <v/>
      </c>
      <c r="D4952" s="81" t="str">
        <f ca="1">IF(C4952="","",CONCATENATE(OFFSET(Zdroj!AL$16,A4949-1,0)," - ",OFFSET(Zdroj!BQ$16,A4949-1,0)))</f>
        <v/>
      </c>
      <c r="E4952" s="35" t="str">
        <f ca="1">IF(C4952="","",OFFSET(Zdroj!BR$16,A4949-1,0))</f>
        <v/>
      </c>
      <c r="F4952" s="450"/>
      <c r="G4952" s="451"/>
    </row>
    <row r="4953" spans="1:7" x14ac:dyDescent="0.25">
      <c r="B4953" s="449"/>
      <c r="C4953" s="83" t="str">
        <f ca="1">IF(OFFSET(Zdroj!AM$16,A4949-1,0)=0,"",CONCATENATE("A",$A$2+4," - ",Zdroj!$AM$15))</f>
        <v/>
      </c>
      <c r="D4953" s="81" t="str">
        <f ca="1">IF(C4953="","",CONCATENATE(OFFSET(Zdroj!AM$16,A4949-1,0)," - ",OFFSET(Zdroj!BS$16,A4949-1,0)))</f>
        <v/>
      </c>
      <c r="E4953" s="35" t="str">
        <f ca="1">IF(C4953="","",OFFSET(Zdroj!BT$16,A4949-1,0))</f>
        <v/>
      </c>
      <c r="F4953" s="450"/>
      <c r="G4953" s="451"/>
    </row>
    <row r="4954" spans="1:7" x14ac:dyDescent="0.25">
      <c r="B4954" s="449"/>
      <c r="C4954" s="83" t="str">
        <f ca="1">IF(OFFSET(Zdroj!AN$16,A4949-1,0)=0,"",CONCATENATE("A",$A$2+5," - ",Zdroj!$AN$15))</f>
        <v/>
      </c>
      <c r="D4954" s="81" t="str">
        <f ca="1">IF(C4954="","",CONCATENATE(OFFSET(Zdroj!AN$16,A4949-1,0)," - ",OFFSET(Zdroj!BU$16,A4949-1,0)))</f>
        <v/>
      </c>
      <c r="E4954" s="35" t="str">
        <f ca="1">IF(C4954="","",OFFSET(Zdroj!BV$16,A4949-1,0))</f>
        <v/>
      </c>
      <c r="F4954" s="450"/>
      <c r="G4954" s="451"/>
    </row>
    <row r="4955" spans="1:7" x14ac:dyDescent="0.25">
      <c r="B4955" s="449"/>
      <c r="C4955" s="83" t="str">
        <f ca="1">IF(OFFSET(Zdroj!AO$16,A4949-1,0)=0,"",CONCATENATE("B",$A$2," - ",Zdroj!$AO$15))</f>
        <v/>
      </c>
      <c r="D4955" s="81" t="str">
        <f ca="1">IF(C4955="","",CONCATENATE(OFFSET(Zdroj!AO$16,A4949-1,0)))</f>
        <v/>
      </c>
      <c r="E4955" s="35" t="str">
        <f ca="1">IF(C4955="","",OFFSET(Zdroj!AP$16,A4949-1,0))</f>
        <v/>
      </c>
      <c r="F4955" s="450" t="str">
        <f t="shared" ref="F4955" ca="1" si="1158">IF(SUM(E4955:E4963)=0,"",SUM(E4955:E4963))</f>
        <v/>
      </c>
      <c r="G4955" s="451"/>
    </row>
    <row r="4956" spans="1:7" x14ac:dyDescent="0.25">
      <c r="B4956" s="449"/>
      <c r="C4956" s="83" t="str">
        <f ca="1">IF(OFFSET(Zdroj!AQ$16,A4949-1,0)=0,"",CONCATENATE("B",$A$2+1," - ",Zdroj!$AQ$15))</f>
        <v/>
      </c>
      <c r="D4956" s="81" t="str">
        <f ca="1">IF(C4956="","",CONCATENATE(OFFSET(Zdroj!AQ$16,A4949-1,0)))</f>
        <v/>
      </c>
      <c r="E4956" s="35" t="str">
        <f ca="1">IF(C4956="","",OFFSET(Zdroj!AR$16,A4949-1,0))</f>
        <v/>
      </c>
      <c r="F4956" s="450"/>
      <c r="G4956" s="451"/>
    </row>
    <row r="4957" spans="1:7" x14ac:dyDescent="0.25">
      <c r="B4957" s="449"/>
      <c r="C4957" s="83" t="str">
        <f ca="1">IF(OFFSET(Zdroj!AS$16,A4949-1,0)=0,"",CONCATENATE("B",$A$2+2," - ",Zdroj!$AS$15))</f>
        <v/>
      </c>
      <c r="D4957" s="81" t="str">
        <f ca="1">IF(C4957="","",CONCATENATE(OFFSET(Zdroj!AS$16,A4949-1,0)))</f>
        <v/>
      </c>
      <c r="E4957" s="35" t="str">
        <f ca="1">IF(C4957="","",OFFSET(Zdroj!AT$16,A4949-1,0))</f>
        <v/>
      </c>
      <c r="F4957" s="450"/>
      <c r="G4957" s="451"/>
    </row>
    <row r="4958" spans="1:7" x14ac:dyDescent="0.25">
      <c r="B4958" s="449"/>
      <c r="C4958" s="83" t="str">
        <f ca="1">IF(OFFSET(Zdroj!AU$16,A4949-1,0)=0,"",CONCATENATE("B",$A$2+3," - ",Zdroj!$AU$15))</f>
        <v/>
      </c>
      <c r="D4958" s="81" t="str">
        <f ca="1">IF(C4958="","",CONCATENATE(OFFSET(Zdroj!AU$16,A4949-1,0)))</f>
        <v/>
      </c>
      <c r="E4958" s="35" t="str">
        <f ca="1">IF(C4958="","",OFFSET(Zdroj!AV$16,A4949-1,0))</f>
        <v/>
      </c>
      <c r="F4958" s="450"/>
      <c r="G4958" s="451"/>
    </row>
    <row r="4959" spans="1:7" x14ac:dyDescent="0.25">
      <c r="B4959" s="449"/>
      <c r="C4959" s="83" t="str">
        <f ca="1">IF(OFFSET(Zdroj!AW$16,A4949-1,0)=0,"",CONCATENATE("B",$A$2+4," - ",Zdroj!$AW$15))</f>
        <v/>
      </c>
      <c r="D4959" s="81" t="str">
        <f ca="1">IF(C4959="","",CONCATENATE(OFFSET(Zdroj!AW$16,A4949-1,0)))</f>
        <v/>
      </c>
      <c r="E4959" s="35" t="str">
        <f ca="1">IF(C4959="","",OFFSET(Zdroj!AX$16,A4949-1,0))</f>
        <v/>
      </c>
      <c r="F4959" s="450"/>
      <c r="G4959" s="451"/>
    </row>
    <row r="4960" spans="1:7" x14ac:dyDescent="0.25">
      <c r="B4960" s="449"/>
      <c r="C4960" s="83" t="str">
        <f ca="1">IF(OFFSET(Zdroj!AY$16,A4949-1,0)=0,"",CONCATENATE("B",$A$2+5," - ",Zdroj!$AY$15))</f>
        <v/>
      </c>
      <c r="D4960" s="81" t="str">
        <f ca="1">IF(C4960="","",CONCATENATE(OFFSET(Zdroj!AY$16,A4949-1,0)))</f>
        <v/>
      </c>
      <c r="E4960" s="35" t="str">
        <f ca="1">IF(C4960="","",OFFSET(Zdroj!AZ$16,A4949-1,0))</f>
        <v/>
      </c>
      <c r="F4960" s="450"/>
      <c r="G4960" s="451"/>
    </row>
    <row r="4961" spans="1:7" x14ac:dyDescent="0.25">
      <c r="B4961" s="449"/>
      <c r="C4961" s="83" t="str">
        <f ca="1">IF(OFFSET(Zdroj!BA$16,A4949-1,0)=0,"",CONCATENATE("B",$A$2+6," - ",Zdroj!$BA$15))</f>
        <v/>
      </c>
      <c r="D4961" s="81" t="str">
        <f ca="1">IF(C4961="","",CONCATENATE(OFFSET(Zdroj!BA$16,A4949-1,0)))</f>
        <v/>
      </c>
      <c r="E4961" s="35" t="str">
        <f ca="1">IF(C4961="","",OFFSET(Zdroj!BB$16,A4949-1,0))</f>
        <v/>
      </c>
      <c r="F4961" s="450"/>
      <c r="G4961" s="451"/>
    </row>
    <row r="4962" spans="1:7" x14ac:dyDescent="0.25">
      <c r="B4962" s="449"/>
      <c r="C4962" s="83" t="str">
        <f ca="1">IF(OFFSET(Zdroj!BC$16,A4949-1,0)=0,"",CONCATENATE("B",$A$2+7," - ",Zdroj!$BC$15))</f>
        <v/>
      </c>
      <c r="D4962" s="81" t="str">
        <f ca="1">IF(C4962="","",CONCATENATE(OFFSET(Zdroj!BC$16,A4949-1,0)))</f>
        <v/>
      </c>
      <c r="E4962" s="35" t="str">
        <f ca="1">IF(C4962="","",OFFSET(Zdroj!BD$16,A4949-1,0))</f>
        <v/>
      </c>
      <c r="F4962" s="450"/>
      <c r="G4962" s="451"/>
    </row>
    <row r="4963" spans="1:7" x14ac:dyDescent="0.25">
      <c r="B4963" s="449"/>
      <c r="C4963" s="83" t="str">
        <f ca="1">IF(OFFSET(Zdroj!BE$16,A4949-1,0)=0,"",CONCATENATE("B",$A$2+8," - ",Zdroj!$BE$15))</f>
        <v/>
      </c>
      <c r="D4963" s="81" t="str">
        <f ca="1">IF(C4963="","",CONCATENATE(OFFSET(Zdroj!BE$16,A4949-1,0)))</f>
        <v/>
      </c>
      <c r="E4963" s="35" t="str">
        <f ca="1">IF(C4963="","",OFFSET(Zdroj!BF$16,A4949-1,0))</f>
        <v/>
      </c>
      <c r="F4963" s="450"/>
      <c r="G4963" s="451"/>
    </row>
    <row r="4964" spans="1:7" x14ac:dyDescent="0.25">
      <c r="B4964" s="449"/>
      <c r="C4964" s="83" t="str">
        <f ca="1">IF(OFFSET(Zdroj!BG$16,A4949-1,0)=0,"",CONCATENATE("C",$A$2," - ",Zdroj!$BG$15))</f>
        <v/>
      </c>
      <c r="D4964" s="81" t="str">
        <f ca="1">IF(C4964="","",CONCATENATE(OFFSET(Zdroj!BG$16,A4949-1,0)))</f>
        <v/>
      </c>
      <c r="E4964" s="35" t="str">
        <f ca="1">IF(C4964="","",OFFSET(Zdroj!BH$16,A4949-1,0))</f>
        <v/>
      </c>
      <c r="F4964" s="450" t="str">
        <f t="shared" ref="F4964" ca="1" si="1159">IF(SUM(E4964:E4965)=0,"",SUM(E4964:E4965))</f>
        <v/>
      </c>
      <c r="G4964" s="451"/>
    </row>
    <row r="4965" spans="1:7" x14ac:dyDescent="0.25">
      <c r="B4965" s="449"/>
      <c r="C4965" s="83" t="str">
        <f ca="1">IF(OFFSET(Zdroj!BI$16,A4949-1,0)=0,"",CONCATENATE("C",$A$2+1," - ",Zdroj!$BI$15))</f>
        <v/>
      </c>
      <c r="D4965" s="81" t="str">
        <f ca="1">IF(C4965="","",CONCATENATE(OFFSET(Zdroj!BI$16,A4949-1,0)))</f>
        <v/>
      </c>
      <c r="E4965" s="35" t="str">
        <f ca="1">IF(C4965="","",OFFSET(Zdroj!BJ$16,A4949-1,0))</f>
        <v/>
      </c>
      <c r="F4965" s="450"/>
      <c r="G4965" s="451"/>
    </row>
    <row r="4966" spans="1:7" x14ac:dyDescent="0.25">
      <c r="A4966">
        <f>SUM((ROW()+15)/17)</f>
        <v>293</v>
      </c>
      <c r="B4966" s="449" t="str">
        <f ca="1">IF(OFFSET(Zdroj!$B$16,A4966-1,0)&gt;0,CONCATENATE(A4966,"
","___ ","
",OFFSET(Zdroj!$B$16,A4966-1,0)),"")</f>
        <v/>
      </c>
      <c r="C4966" s="83" t="str">
        <f ca="1">IF(OFFSET(Zdroj!AI$16,A4966-1,0)=0,"",CONCATENATE("A",$A$2," - ",Zdroj!$AI$15))</f>
        <v/>
      </c>
      <c r="D4966" s="81" t="str">
        <f ca="1">IF(C4966="","",CONCATENATE(OFFSET(Zdroj!AI$16,A4966-1,0)," - ",OFFSET(Zdroj!BK$16,A4966-1,0)))</f>
        <v/>
      </c>
      <c r="E4966" s="35" t="str">
        <f ca="1">IF(C4966="","",OFFSET(Zdroj!BL$16,A4966-1,0))</f>
        <v/>
      </c>
      <c r="F4966" s="450" t="str">
        <f t="shared" ref="F4966" ca="1" si="1160">IF(SUM(E4966:E4971)=0,"",SUM(E4966:E4971))</f>
        <v/>
      </c>
      <c r="G4966" s="451" t="str">
        <f t="shared" ref="G4966" ca="1" si="1161">IF(SUM(E4966:E4982)=0,"",SUM(E4966:E4982))</f>
        <v/>
      </c>
    </row>
    <row r="4967" spans="1:7" x14ac:dyDescent="0.25">
      <c r="B4967" s="449"/>
      <c r="C4967" s="83" t="str">
        <f ca="1">IF(OFFSET(Zdroj!AJ$16,A4966-1,0)=0,"",CONCATENATE("A",$A$2+1," - ",Zdroj!$AJ$15))</f>
        <v/>
      </c>
      <c r="D4967" s="81" t="str">
        <f ca="1">IF(C4967="","",CONCATENATE(OFFSET(Zdroj!AJ$16,A4966-1,0)," - ",OFFSET(Zdroj!BM$16,A4966-1,0)))</f>
        <v/>
      </c>
      <c r="E4967" s="35" t="str">
        <f ca="1">IF(C4967="","",OFFSET(Zdroj!BN$16,A4966-1,0))</f>
        <v/>
      </c>
      <c r="F4967" s="450"/>
      <c r="G4967" s="451"/>
    </row>
    <row r="4968" spans="1:7" x14ac:dyDescent="0.25">
      <c r="B4968" s="449"/>
      <c r="C4968" s="83" t="str">
        <f ca="1">IF(OFFSET(Zdroj!AK$16,A4966-1,0)=0,"",CONCATENATE("A",$A$2+2," - ",Zdroj!$AK$15))</f>
        <v/>
      </c>
      <c r="D4968" s="81" t="str">
        <f ca="1">IF(C4968="","",CONCATENATE(OFFSET(Zdroj!AK$16,A4966-1,0)," - ",OFFSET(Zdroj!BO$16,A4966-1,0)))</f>
        <v/>
      </c>
      <c r="E4968" s="35" t="str">
        <f ca="1">IF(C4968="","",OFFSET(Zdroj!BP$16,A4966-1,0))</f>
        <v/>
      </c>
      <c r="F4968" s="450"/>
      <c r="G4968" s="451"/>
    </row>
    <row r="4969" spans="1:7" x14ac:dyDescent="0.25">
      <c r="B4969" s="449"/>
      <c r="C4969" s="83" t="str">
        <f ca="1">IF(OFFSET(Zdroj!AL$16,A4966-1,0)=0,"",CONCATENATE("A",$A$2+3," - ",Zdroj!$AL$15))</f>
        <v/>
      </c>
      <c r="D4969" s="81" t="str">
        <f ca="1">IF(C4969="","",CONCATENATE(OFFSET(Zdroj!AL$16,A4966-1,0)," - ",OFFSET(Zdroj!BQ$16,A4966-1,0)))</f>
        <v/>
      </c>
      <c r="E4969" s="35" t="str">
        <f ca="1">IF(C4969="","",OFFSET(Zdroj!BR$16,A4966-1,0))</f>
        <v/>
      </c>
      <c r="F4969" s="450"/>
      <c r="G4969" s="451"/>
    </row>
    <row r="4970" spans="1:7" x14ac:dyDescent="0.25">
      <c r="B4970" s="449"/>
      <c r="C4970" s="83" t="str">
        <f ca="1">IF(OFFSET(Zdroj!AM$16,A4966-1,0)=0,"",CONCATENATE("A",$A$2+4," - ",Zdroj!$AM$15))</f>
        <v/>
      </c>
      <c r="D4970" s="81" t="str">
        <f ca="1">IF(C4970="","",CONCATENATE(OFFSET(Zdroj!AM$16,A4966-1,0)," - ",OFFSET(Zdroj!BS$16,A4966-1,0)))</f>
        <v/>
      </c>
      <c r="E4970" s="35" t="str">
        <f ca="1">IF(C4970="","",OFFSET(Zdroj!BT$16,A4966-1,0))</f>
        <v/>
      </c>
      <c r="F4970" s="450"/>
      <c r="G4970" s="451"/>
    </row>
    <row r="4971" spans="1:7" x14ac:dyDescent="0.25">
      <c r="B4971" s="449"/>
      <c r="C4971" s="83" t="str">
        <f ca="1">IF(OFFSET(Zdroj!AN$16,A4966-1,0)=0,"",CONCATENATE("A",$A$2+5," - ",Zdroj!$AN$15))</f>
        <v/>
      </c>
      <c r="D4971" s="81" t="str">
        <f ca="1">IF(C4971="","",CONCATENATE(OFFSET(Zdroj!AN$16,A4966-1,0)," - ",OFFSET(Zdroj!BU$16,A4966-1,0)))</f>
        <v/>
      </c>
      <c r="E4971" s="35" t="str">
        <f ca="1">IF(C4971="","",OFFSET(Zdroj!BV$16,A4966-1,0))</f>
        <v/>
      </c>
      <c r="F4971" s="450"/>
      <c r="G4971" s="451"/>
    </row>
    <row r="4972" spans="1:7" x14ac:dyDescent="0.25">
      <c r="B4972" s="449"/>
      <c r="C4972" s="83" t="str">
        <f ca="1">IF(OFFSET(Zdroj!AO$16,A4966-1,0)=0,"",CONCATENATE("B",$A$2," - ",Zdroj!$AO$15))</f>
        <v/>
      </c>
      <c r="D4972" s="81" t="str">
        <f ca="1">IF(C4972="","",CONCATENATE(OFFSET(Zdroj!AO$16,A4966-1,0)))</f>
        <v/>
      </c>
      <c r="E4972" s="35" t="str">
        <f ca="1">IF(C4972="","",OFFSET(Zdroj!AP$16,A4966-1,0))</f>
        <v/>
      </c>
      <c r="F4972" s="450" t="str">
        <f t="shared" ref="F4972" ca="1" si="1162">IF(SUM(E4972:E4980)=0,"",SUM(E4972:E4980))</f>
        <v/>
      </c>
      <c r="G4972" s="451"/>
    </row>
    <row r="4973" spans="1:7" x14ac:dyDescent="0.25">
      <c r="B4973" s="449"/>
      <c r="C4973" s="83" t="str">
        <f ca="1">IF(OFFSET(Zdroj!AQ$16,A4966-1,0)=0,"",CONCATENATE("B",$A$2+1," - ",Zdroj!$AQ$15))</f>
        <v/>
      </c>
      <c r="D4973" s="81" t="str">
        <f ca="1">IF(C4973="","",CONCATENATE(OFFSET(Zdroj!AQ$16,A4966-1,0)))</f>
        <v/>
      </c>
      <c r="E4973" s="35" t="str">
        <f ca="1">IF(C4973="","",OFFSET(Zdroj!AR$16,A4966-1,0))</f>
        <v/>
      </c>
      <c r="F4973" s="450"/>
      <c r="G4973" s="451"/>
    </row>
    <row r="4974" spans="1:7" x14ac:dyDescent="0.25">
      <c r="B4974" s="449"/>
      <c r="C4974" s="83" t="str">
        <f ca="1">IF(OFFSET(Zdroj!AS$16,A4966-1,0)=0,"",CONCATENATE("B",$A$2+2," - ",Zdroj!$AS$15))</f>
        <v/>
      </c>
      <c r="D4974" s="81" t="str">
        <f ca="1">IF(C4974="","",CONCATENATE(OFFSET(Zdroj!AS$16,A4966-1,0)))</f>
        <v/>
      </c>
      <c r="E4974" s="35" t="str">
        <f ca="1">IF(C4974="","",OFFSET(Zdroj!AT$16,A4966-1,0))</f>
        <v/>
      </c>
      <c r="F4974" s="450"/>
      <c r="G4974" s="451"/>
    </row>
    <row r="4975" spans="1:7" x14ac:dyDescent="0.25">
      <c r="B4975" s="449"/>
      <c r="C4975" s="83" t="str">
        <f ca="1">IF(OFFSET(Zdroj!AU$16,A4966-1,0)=0,"",CONCATENATE("B",$A$2+3," - ",Zdroj!$AU$15))</f>
        <v/>
      </c>
      <c r="D4975" s="81" t="str">
        <f ca="1">IF(C4975="","",CONCATENATE(OFFSET(Zdroj!AU$16,A4966-1,0)))</f>
        <v/>
      </c>
      <c r="E4975" s="35" t="str">
        <f ca="1">IF(C4975="","",OFFSET(Zdroj!AV$16,A4966-1,0))</f>
        <v/>
      </c>
      <c r="F4975" s="450"/>
      <c r="G4975" s="451"/>
    </row>
    <row r="4976" spans="1:7" x14ac:dyDescent="0.25">
      <c r="B4976" s="449"/>
      <c r="C4976" s="83" t="str">
        <f ca="1">IF(OFFSET(Zdroj!AW$16,A4966-1,0)=0,"",CONCATENATE("B",$A$2+4," - ",Zdroj!$AW$15))</f>
        <v/>
      </c>
      <c r="D4976" s="81" t="str">
        <f ca="1">IF(C4976="","",CONCATENATE(OFFSET(Zdroj!AW$16,A4966-1,0)))</f>
        <v/>
      </c>
      <c r="E4976" s="35" t="str">
        <f ca="1">IF(C4976="","",OFFSET(Zdroj!AX$16,A4966-1,0))</f>
        <v/>
      </c>
      <c r="F4976" s="450"/>
      <c r="G4976" s="451"/>
    </row>
    <row r="4977" spans="1:7" x14ac:dyDescent="0.25">
      <c r="B4977" s="449"/>
      <c r="C4977" s="83" t="str">
        <f ca="1">IF(OFFSET(Zdroj!AY$16,A4966-1,0)=0,"",CONCATENATE("B",$A$2+5," - ",Zdroj!$AY$15))</f>
        <v/>
      </c>
      <c r="D4977" s="81" t="str">
        <f ca="1">IF(C4977="","",CONCATENATE(OFFSET(Zdroj!AY$16,A4966-1,0)))</f>
        <v/>
      </c>
      <c r="E4977" s="35" t="str">
        <f ca="1">IF(C4977="","",OFFSET(Zdroj!AZ$16,A4966-1,0))</f>
        <v/>
      </c>
      <c r="F4977" s="450"/>
      <c r="G4977" s="451"/>
    </row>
    <row r="4978" spans="1:7" x14ac:dyDescent="0.25">
      <c r="B4978" s="449"/>
      <c r="C4978" s="83" t="str">
        <f ca="1">IF(OFFSET(Zdroj!BA$16,A4966-1,0)=0,"",CONCATENATE("B",$A$2+6," - ",Zdroj!$BA$15))</f>
        <v/>
      </c>
      <c r="D4978" s="81" t="str">
        <f ca="1">IF(C4978="","",CONCATENATE(OFFSET(Zdroj!BA$16,A4966-1,0)))</f>
        <v/>
      </c>
      <c r="E4978" s="35" t="str">
        <f ca="1">IF(C4978="","",OFFSET(Zdroj!BB$16,A4966-1,0))</f>
        <v/>
      </c>
      <c r="F4978" s="450"/>
      <c r="G4978" s="451"/>
    </row>
    <row r="4979" spans="1:7" x14ac:dyDescent="0.25">
      <c r="B4979" s="449"/>
      <c r="C4979" s="83" t="str">
        <f ca="1">IF(OFFSET(Zdroj!BC$16,A4966-1,0)=0,"",CONCATENATE("B",$A$2+7," - ",Zdroj!$BC$15))</f>
        <v/>
      </c>
      <c r="D4979" s="81" t="str">
        <f ca="1">IF(C4979="","",CONCATENATE(OFFSET(Zdroj!BC$16,A4966-1,0)))</f>
        <v/>
      </c>
      <c r="E4979" s="35" t="str">
        <f ca="1">IF(C4979="","",OFFSET(Zdroj!BD$16,A4966-1,0))</f>
        <v/>
      </c>
      <c r="F4979" s="450"/>
      <c r="G4979" s="451"/>
    </row>
    <row r="4980" spans="1:7" x14ac:dyDescent="0.25">
      <c r="B4980" s="449"/>
      <c r="C4980" s="83" t="str">
        <f ca="1">IF(OFFSET(Zdroj!BE$16,A4966-1,0)=0,"",CONCATENATE("B",$A$2+8," - ",Zdroj!$BE$15))</f>
        <v/>
      </c>
      <c r="D4980" s="81" t="str">
        <f ca="1">IF(C4980="","",CONCATENATE(OFFSET(Zdroj!BE$16,A4966-1,0)))</f>
        <v/>
      </c>
      <c r="E4980" s="35" t="str">
        <f ca="1">IF(C4980="","",OFFSET(Zdroj!BF$16,A4966-1,0))</f>
        <v/>
      </c>
      <c r="F4980" s="450"/>
      <c r="G4980" s="451"/>
    </row>
    <row r="4981" spans="1:7" x14ac:dyDescent="0.25">
      <c r="B4981" s="449"/>
      <c r="C4981" s="83" t="str">
        <f ca="1">IF(OFFSET(Zdroj!BG$16,A4966-1,0)=0,"",CONCATENATE("C",$A$2," - ",Zdroj!$BG$15))</f>
        <v/>
      </c>
      <c r="D4981" s="81" t="str">
        <f ca="1">IF(C4981="","",CONCATENATE(OFFSET(Zdroj!BG$16,A4966-1,0)))</f>
        <v/>
      </c>
      <c r="E4981" s="35" t="str">
        <f ca="1">IF(C4981="","",OFFSET(Zdroj!BH$16,A4966-1,0))</f>
        <v/>
      </c>
      <c r="F4981" s="450" t="str">
        <f t="shared" ref="F4981" ca="1" si="1163">IF(SUM(E4981:E4982)=0,"",SUM(E4981:E4982))</f>
        <v/>
      </c>
      <c r="G4981" s="451"/>
    </row>
    <row r="4982" spans="1:7" x14ac:dyDescent="0.25">
      <c r="B4982" s="449"/>
      <c r="C4982" s="83" t="str">
        <f ca="1">IF(OFFSET(Zdroj!BI$16,A4966-1,0)=0,"",CONCATENATE("C",$A$2+1," - ",Zdroj!$BI$15))</f>
        <v/>
      </c>
      <c r="D4982" s="81" t="str">
        <f ca="1">IF(C4982="","",CONCATENATE(OFFSET(Zdroj!BI$16,A4966-1,0)))</f>
        <v/>
      </c>
      <c r="E4982" s="35" t="str">
        <f ca="1">IF(C4982="","",OFFSET(Zdroj!BJ$16,A4966-1,0))</f>
        <v/>
      </c>
      <c r="F4982" s="450"/>
      <c r="G4982" s="451"/>
    </row>
    <row r="4983" spans="1:7" x14ac:dyDescent="0.25">
      <c r="A4983">
        <f>SUM((ROW()+15)/17)</f>
        <v>294</v>
      </c>
      <c r="B4983" s="449" t="str">
        <f ca="1">IF(OFFSET(Zdroj!$B$16,A4983-1,0)&gt;0,CONCATENATE(A4983,"
","___ ","
",OFFSET(Zdroj!$B$16,A4983-1,0)),"")</f>
        <v/>
      </c>
      <c r="C4983" s="83" t="str">
        <f ca="1">IF(OFFSET(Zdroj!AI$16,A4983-1,0)=0,"",CONCATENATE("A",$A$2," - ",Zdroj!$AI$15))</f>
        <v/>
      </c>
      <c r="D4983" s="81" t="str">
        <f ca="1">IF(C4983="","",CONCATENATE(OFFSET(Zdroj!AI$16,A4983-1,0)," - ",OFFSET(Zdroj!BK$16,A4983-1,0)))</f>
        <v/>
      </c>
      <c r="E4983" s="35" t="str">
        <f ca="1">IF(C4983="","",OFFSET(Zdroj!BL$16,A4983-1,0))</f>
        <v/>
      </c>
      <c r="F4983" s="450" t="str">
        <f t="shared" ref="F4983" ca="1" si="1164">IF(SUM(E4983:E4988)=0,"",SUM(E4983:E4988))</f>
        <v/>
      </c>
      <c r="G4983" s="451" t="str">
        <f t="shared" ref="G4983" ca="1" si="1165">IF(SUM(E4983:E4999)=0,"",SUM(E4983:E4999))</f>
        <v/>
      </c>
    </row>
    <row r="4984" spans="1:7" x14ac:dyDescent="0.25">
      <c r="B4984" s="449"/>
      <c r="C4984" s="83" t="str">
        <f ca="1">IF(OFFSET(Zdroj!AJ$16,A4983-1,0)=0,"",CONCATENATE("A",$A$2+1," - ",Zdroj!$AJ$15))</f>
        <v/>
      </c>
      <c r="D4984" s="81" t="str">
        <f ca="1">IF(C4984="","",CONCATENATE(OFFSET(Zdroj!AJ$16,A4983-1,0)," - ",OFFSET(Zdroj!BM$16,A4983-1,0)))</f>
        <v/>
      </c>
      <c r="E4984" s="35" t="str">
        <f ca="1">IF(C4984="","",OFFSET(Zdroj!BN$16,A4983-1,0))</f>
        <v/>
      </c>
      <c r="F4984" s="450"/>
      <c r="G4984" s="451"/>
    </row>
    <row r="4985" spans="1:7" x14ac:dyDescent="0.25">
      <c r="B4985" s="449"/>
      <c r="C4985" s="83" t="str">
        <f ca="1">IF(OFFSET(Zdroj!AK$16,A4983-1,0)=0,"",CONCATENATE("A",$A$2+2," - ",Zdroj!$AK$15))</f>
        <v/>
      </c>
      <c r="D4985" s="81" t="str">
        <f ca="1">IF(C4985="","",CONCATENATE(OFFSET(Zdroj!AK$16,A4983-1,0)," - ",OFFSET(Zdroj!BO$16,A4983-1,0)))</f>
        <v/>
      </c>
      <c r="E4985" s="35" t="str">
        <f ca="1">IF(C4985="","",OFFSET(Zdroj!BP$16,A4983-1,0))</f>
        <v/>
      </c>
      <c r="F4985" s="450"/>
      <c r="G4985" s="451"/>
    </row>
    <row r="4986" spans="1:7" x14ac:dyDescent="0.25">
      <c r="B4986" s="449"/>
      <c r="C4986" s="83" t="str">
        <f ca="1">IF(OFFSET(Zdroj!AL$16,A4983-1,0)=0,"",CONCATENATE("A",$A$2+3," - ",Zdroj!$AL$15))</f>
        <v/>
      </c>
      <c r="D4986" s="81" t="str">
        <f ca="1">IF(C4986="","",CONCATENATE(OFFSET(Zdroj!AL$16,A4983-1,0)," - ",OFFSET(Zdroj!BQ$16,A4983-1,0)))</f>
        <v/>
      </c>
      <c r="E4986" s="35" t="str">
        <f ca="1">IF(C4986="","",OFFSET(Zdroj!BR$16,A4983-1,0))</f>
        <v/>
      </c>
      <c r="F4986" s="450"/>
      <c r="G4986" s="451"/>
    </row>
    <row r="4987" spans="1:7" x14ac:dyDescent="0.25">
      <c r="B4987" s="449"/>
      <c r="C4987" s="83" t="str">
        <f ca="1">IF(OFFSET(Zdroj!AM$16,A4983-1,0)=0,"",CONCATENATE("A",$A$2+4," - ",Zdroj!$AM$15))</f>
        <v/>
      </c>
      <c r="D4987" s="81" t="str">
        <f ca="1">IF(C4987="","",CONCATENATE(OFFSET(Zdroj!AM$16,A4983-1,0)," - ",OFFSET(Zdroj!BS$16,A4983-1,0)))</f>
        <v/>
      </c>
      <c r="E4987" s="35" t="str">
        <f ca="1">IF(C4987="","",OFFSET(Zdroj!BT$16,A4983-1,0))</f>
        <v/>
      </c>
      <c r="F4987" s="450"/>
      <c r="G4987" s="451"/>
    </row>
    <row r="4988" spans="1:7" x14ac:dyDescent="0.25">
      <c r="B4988" s="449"/>
      <c r="C4988" s="83" t="str">
        <f ca="1">IF(OFFSET(Zdroj!AN$16,A4983-1,0)=0,"",CONCATENATE("A",$A$2+5," - ",Zdroj!$AN$15))</f>
        <v/>
      </c>
      <c r="D4988" s="81" t="str">
        <f ca="1">IF(C4988="","",CONCATENATE(OFFSET(Zdroj!AN$16,A4983-1,0)," - ",OFFSET(Zdroj!BU$16,A4983-1,0)))</f>
        <v/>
      </c>
      <c r="E4988" s="35" t="str">
        <f ca="1">IF(C4988="","",OFFSET(Zdroj!BV$16,A4983-1,0))</f>
        <v/>
      </c>
      <c r="F4988" s="450"/>
      <c r="G4988" s="451"/>
    </row>
    <row r="4989" spans="1:7" x14ac:dyDescent="0.25">
      <c r="B4989" s="449"/>
      <c r="C4989" s="83" t="str">
        <f ca="1">IF(OFFSET(Zdroj!AO$16,A4983-1,0)=0,"",CONCATENATE("B",$A$2," - ",Zdroj!$AO$15))</f>
        <v/>
      </c>
      <c r="D4989" s="81" t="str">
        <f ca="1">IF(C4989="","",CONCATENATE(OFFSET(Zdroj!AO$16,A4983-1,0)))</f>
        <v/>
      </c>
      <c r="E4989" s="35" t="str">
        <f ca="1">IF(C4989="","",OFFSET(Zdroj!AP$16,A4983-1,0))</f>
        <v/>
      </c>
      <c r="F4989" s="450" t="str">
        <f t="shared" ref="F4989" ca="1" si="1166">IF(SUM(E4989:E4997)=0,"",SUM(E4989:E4997))</f>
        <v/>
      </c>
      <c r="G4989" s="451"/>
    </row>
    <row r="4990" spans="1:7" x14ac:dyDescent="0.25">
      <c r="B4990" s="449"/>
      <c r="C4990" s="83" t="str">
        <f ca="1">IF(OFFSET(Zdroj!AQ$16,A4983-1,0)=0,"",CONCATENATE("B",$A$2+1," - ",Zdroj!$AQ$15))</f>
        <v/>
      </c>
      <c r="D4990" s="81" t="str">
        <f ca="1">IF(C4990="","",CONCATENATE(OFFSET(Zdroj!AQ$16,A4983-1,0)))</f>
        <v/>
      </c>
      <c r="E4990" s="35" t="str">
        <f ca="1">IF(C4990="","",OFFSET(Zdroj!AR$16,A4983-1,0))</f>
        <v/>
      </c>
      <c r="F4990" s="450"/>
      <c r="G4990" s="451"/>
    </row>
    <row r="4991" spans="1:7" x14ac:dyDescent="0.25">
      <c r="B4991" s="449"/>
      <c r="C4991" s="83" t="str">
        <f ca="1">IF(OFFSET(Zdroj!AS$16,A4983-1,0)=0,"",CONCATENATE("B",$A$2+2," - ",Zdroj!$AS$15))</f>
        <v/>
      </c>
      <c r="D4991" s="81" t="str">
        <f ca="1">IF(C4991="","",CONCATENATE(OFFSET(Zdroj!AS$16,A4983-1,0)))</f>
        <v/>
      </c>
      <c r="E4991" s="35" t="str">
        <f ca="1">IF(C4991="","",OFFSET(Zdroj!AT$16,A4983-1,0))</f>
        <v/>
      </c>
      <c r="F4991" s="450"/>
      <c r="G4991" s="451"/>
    </row>
    <row r="4992" spans="1:7" x14ac:dyDescent="0.25">
      <c r="B4992" s="449"/>
      <c r="C4992" s="83" t="str">
        <f ca="1">IF(OFFSET(Zdroj!AU$16,A4983-1,0)=0,"",CONCATENATE("B",$A$2+3," - ",Zdroj!$AU$15))</f>
        <v/>
      </c>
      <c r="D4992" s="81" t="str">
        <f ca="1">IF(C4992="","",CONCATENATE(OFFSET(Zdroj!AU$16,A4983-1,0)))</f>
        <v/>
      </c>
      <c r="E4992" s="35" t="str">
        <f ca="1">IF(C4992="","",OFFSET(Zdroj!AV$16,A4983-1,0))</f>
        <v/>
      </c>
      <c r="F4992" s="450"/>
      <c r="G4992" s="451"/>
    </row>
    <row r="4993" spans="1:7" x14ac:dyDescent="0.25">
      <c r="B4993" s="449"/>
      <c r="C4993" s="83" t="str">
        <f ca="1">IF(OFFSET(Zdroj!AW$16,A4983-1,0)=0,"",CONCATENATE("B",$A$2+4," - ",Zdroj!$AW$15))</f>
        <v/>
      </c>
      <c r="D4993" s="81" t="str">
        <f ca="1">IF(C4993="","",CONCATENATE(OFFSET(Zdroj!AW$16,A4983-1,0)))</f>
        <v/>
      </c>
      <c r="E4993" s="35" t="str">
        <f ca="1">IF(C4993="","",OFFSET(Zdroj!AX$16,A4983-1,0))</f>
        <v/>
      </c>
      <c r="F4993" s="450"/>
      <c r="G4993" s="451"/>
    </row>
    <row r="4994" spans="1:7" x14ac:dyDescent="0.25">
      <c r="B4994" s="449"/>
      <c r="C4994" s="83" t="str">
        <f ca="1">IF(OFFSET(Zdroj!AY$16,A4983-1,0)=0,"",CONCATENATE("B",$A$2+5," - ",Zdroj!$AY$15))</f>
        <v/>
      </c>
      <c r="D4994" s="81" t="str">
        <f ca="1">IF(C4994="","",CONCATENATE(OFFSET(Zdroj!AY$16,A4983-1,0)))</f>
        <v/>
      </c>
      <c r="E4994" s="35" t="str">
        <f ca="1">IF(C4994="","",OFFSET(Zdroj!AZ$16,A4983-1,0))</f>
        <v/>
      </c>
      <c r="F4994" s="450"/>
      <c r="G4994" s="451"/>
    </row>
    <row r="4995" spans="1:7" x14ac:dyDescent="0.25">
      <c r="B4995" s="449"/>
      <c r="C4995" s="83" t="str">
        <f ca="1">IF(OFFSET(Zdroj!BA$16,A4983-1,0)=0,"",CONCATENATE("B",$A$2+6," - ",Zdroj!$BA$15))</f>
        <v/>
      </c>
      <c r="D4995" s="81" t="str">
        <f ca="1">IF(C4995="","",CONCATENATE(OFFSET(Zdroj!BA$16,A4983-1,0)))</f>
        <v/>
      </c>
      <c r="E4995" s="35" t="str">
        <f ca="1">IF(C4995="","",OFFSET(Zdroj!BB$16,A4983-1,0))</f>
        <v/>
      </c>
      <c r="F4995" s="450"/>
      <c r="G4995" s="451"/>
    </row>
    <row r="4996" spans="1:7" x14ac:dyDescent="0.25">
      <c r="B4996" s="449"/>
      <c r="C4996" s="83" t="str">
        <f ca="1">IF(OFFSET(Zdroj!BC$16,A4983-1,0)=0,"",CONCATENATE("B",$A$2+7," - ",Zdroj!$BC$15))</f>
        <v/>
      </c>
      <c r="D4996" s="81" t="str">
        <f ca="1">IF(C4996="","",CONCATENATE(OFFSET(Zdroj!BC$16,A4983-1,0)))</f>
        <v/>
      </c>
      <c r="E4996" s="35" t="str">
        <f ca="1">IF(C4996="","",OFFSET(Zdroj!BD$16,A4983-1,0))</f>
        <v/>
      </c>
      <c r="F4996" s="450"/>
      <c r="G4996" s="451"/>
    </row>
    <row r="4997" spans="1:7" x14ac:dyDescent="0.25">
      <c r="B4997" s="449"/>
      <c r="C4997" s="83" t="str">
        <f ca="1">IF(OFFSET(Zdroj!BE$16,A4983-1,0)=0,"",CONCATENATE("B",$A$2+8," - ",Zdroj!$BE$15))</f>
        <v/>
      </c>
      <c r="D4997" s="81" t="str">
        <f ca="1">IF(C4997="","",CONCATENATE(OFFSET(Zdroj!BE$16,A4983-1,0)))</f>
        <v/>
      </c>
      <c r="E4997" s="35" t="str">
        <f ca="1">IF(C4997="","",OFFSET(Zdroj!BF$16,A4983-1,0))</f>
        <v/>
      </c>
      <c r="F4997" s="450"/>
      <c r="G4997" s="451"/>
    </row>
    <row r="4998" spans="1:7" x14ac:dyDescent="0.25">
      <c r="B4998" s="449"/>
      <c r="C4998" s="83" t="str">
        <f ca="1">IF(OFFSET(Zdroj!BG$16,A4983-1,0)=0,"",CONCATENATE("C",$A$2," - ",Zdroj!$BG$15))</f>
        <v/>
      </c>
      <c r="D4998" s="81" t="str">
        <f ca="1">IF(C4998="","",CONCATENATE(OFFSET(Zdroj!BG$16,A4983-1,0)))</f>
        <v/>
      </c>
      <c r="E4998" s="35" t="str">
        <f ca="1">IF(C4998="","",OFFSET(Zdroj!BH$16,A4983-1,0))</f>
        <v/>
      </c>
      <c r="F4998" s="450" t="str">
        <f t="shared" ref="F4998" ca="1" si="1167">IF(SUM(E4998:E4999)=0,"",SUM(E4998:E4999))</f>
        <v/>
      </c>
      <c r="G4998" s="451"/>
    </row>
    <row r="4999" spans="1:7" x14ac:dyDescent="0.25">
      <c r="B4999" s="449"/>
      <c r="C4999" s="83" t="str">
        <f ca="1">IF(OFFSET(Zdroj!BI$16,A4983-1,0)=0,"",CONCATENATE("C",$A$2+1," - ",Zdroj!$BI$15))</f>
        <v/>
      </c>
      <c r="D4999" s="81" t="str">
        <f ca="1">IF(C4999="","",CONCATENATE(OFFSET(Zdroj!BI$16,A4983-1,0)))</f>
        <v/>
      </c>
      <c r="E4999" s="35" t="str">
        <f ca="1">IF(C4999="","",OFFSET(Zdroj!BJ$16,A4983-1,0))</f>
        <v/>
      </c>
      <c r="F4999" s="450"/>
      <c r="G4999" s="451"/>
    </row>
    <row r="5000" spans="1:7" x14ac:dyDescent="0.25">
      <c r="A5000">
        <f>SUM((ROW()+15)/17)</f>
        <v>295</v>
      </c>
      <c r="B5000" s="449" t="str">
        <f ca="1">IF(OFFSET(Zdroj!$B$16,A5000-1,0)&gt;0,CONCATENATE(A5000,"
","___ ","
",OFFSET(Zdroj!$B$16,A5000-1,0)),"")</f>
        <v/>
      </c>
      <c r="C5000" s="83" t="str">
        <f ca="1">IF(OFFSET(Zdroj!AI$16,A5000-1,0)=0,"",CONCATENATE("A",$A$2," - ",Zdroj!$AI$15))</f>
        <v/>
      </c>
      <c r="D5000" s="81" t="str">
        <f ca="1">IF(C5000="","",CONCATENATE(OFFSET(Zdroj!AI$16,A5000-1,0)," - ",OFFSET(Zdroj!BK$16,A5000-1,0)))</f>
        <v/>
      </c>
      <c r="E5000" s="35" t="str">
        <f ca="1">IF(C5000="","",OFFSET(Zdroj!BL$16,A5000-1,0))</f>
        <v/>
      </c>
      <c r="F5000" s="450" t="str">
        <f t="shared" ref="F5000" ca="1" si="1168">IF(SUM(E5000:E5005)=0,"",SUM(E5000:E5005))</f>
        <v/>
      </c>
      <c r="G5000" s="451" t="str">
        <f t="shared" ref="G5000" ca="1" si="1169">IF(SUM(E5000:E5016)=0,"",SUM(E5000:E5016))</f>
        <v/>
      </c>
    </row>
    <row r="5001" spans="1:7" x14ac:dyDescent="0.25">
      <c r="B5001" s="449"/>
      <c r="C5001" s="83" t="str">
        <f ca="1">IF(OFFSET(Zdroj!AJ$16,A5000-1,0)=0,"",CONCATENATE("A",$A$2+1," - ",Zdroj!$AJ$15))</f>
        <v/>
      </c>
      <c r="D5001" s="81" t="str">
        <f ca="1">IF(C5001="","",CONCATENATE(OFFSET(Zdroj!AJ$16,A5000-1,0)," - ",OFFSET(Zdroj!BM$16,A5000-1,0)))</f>
        <v/>
      </c>
      <c r="E5001" s="35" t="str">
        <f ca="1">IF(C5001="","",OFFSET(Zdroj!BN$16,A5000-1,0))</f>
        <v/>
      </c>
      <c r="F5001" s="450"/>
      <c r="G5001" s="451"/>
    </row>
    <row r="5002" spans="1:7" x14ac:dyDescent="0.25">
      <c r="B5002" s="449"/>
      <c r="C5002" s="83" t="str">
        <f ca="1">IF(OFFSET(Zdroj!AK$16,A5000-1,0)=0,"",CONCATENATE("A",$A$2+2," - ",Zdroj!$AK$15))</f>
        <v/>
      </c>
      <c r="D5002" s="81" t="str">
        <f ca="1">IF(C5002="","",CONCATENATE(OFFSET(Zdroj!AK$16,A5000-1,0)," - ",OFFSET(Zdroj!BO$16,A5000-1,0)))</f>
        <v/>
      </c>
      <c r="E5002" s="35" t="str">
        <f ca="1">IF(C5002="","",OFFSET(Zdroj!BP$16,A5000-1,0))</f>
        <v/>
      </c>
      <c r="F5002" s="450"/>
      <c r="G5002" s="451"/>
    </row>
    <row r="5003" spans="1:7" x14ac:dyDescent="0.25">
      <c r="B5003" s="449"/>
      <c r="C5003" s="83" t="str">
        <f ca="1">IF(OFFSET(Zdroj!AL$16,A5000-1,0)=0,"",CONCATENATE("A",$A$2+3," - ",Zdroj!$AL$15))</f>
        <v/>
      </c>
      <c r="D5003" s="81" t="str">
        <f ca="1">IF(C5003="","",CONCATENATE(OFFSET(Zdroj!AL$16,A5000-1,0)," - ",OFFSET(Zdroj!BQ$16,A5000-1,0)))</f>
        <v/>
      </c>
      <c r="E5003" s="35" t="str">
        <f ca="1">IF(C5003="","",OFFSET(Zdroj!BR$16,A5000-1,0))</f>
        <v/>
      </c>
      <c r="F5003" s="450"/>
      <c r="G5003" s="451"/>
    </row>
    <row r="5004" spans="1:7" x14ac:dyDescent="0.25">
      <c r="B5004" s="449"/>
      <c r="C5004" s="83" t="str">
        <f ca="1">IF(OFFSET(Zdroj!AM$16,A5000-1,0)=0,"",CONCATENATE("A",$A$2+4," - ",Zdroj!$AM$15))</f>
        <v/>
      </c>
      <c r="D5004" s="81" t="str">
        <f ca="1">IF(C5004="","",CONCATENATE(OFFSET(Zdroj!AM$16,A5000-1,0)," - ",OFFSET(Zdroj!BS$16,A5000-1,0)))</f>
        <v/>
      </c>
      <c r="E5004" s="35" t="str">
        <f ca="1">IF(C5004="","",OFFSET(Zdroj!BT$16,A5000-1,0))</f>
        <v/>
      </c>
      <c r="F5004" s="450"/>
      <c r="G5004" s="451"/>
    </row>
    <row r="5005" spans="1:7" x14ac:dyDescent="0.25">
      <c r="B5005" s="449"/>
      <c r="C5005" s="83" t="str">
        <f ca="1">IF(OFFSET(Zdroj!AN$16,A5000-1,0)=0,"",CONCATENATE("A",$A$2+5," - ",Zdroj!$AN$15))</f>
        <v/>
      </c>
      <c r="D5005" s="81" t="str">
        <f ca="1">IF(C5005="","",CONCATENATE(OFFSET(Zdroj!AN$16,A5000-1,0)," - ",OFFSET(Zdroj!BU$16,A5000-1,0)))</f>
        <v/>
      </c>
      <c r="E5005" s="35" t="str">
        <f ca="1">IF(C5005="","",OFFSET(Zdroj!BV$16,A5000-1,0))</f>
        <v/>
      </c>
      <c r="F5005" s="450"/>
      <c r="G5005" s="451"/>
    </row>
    <row r="5006" spans="1:7" x14ac:dyDescent="0.25">
      <c r="B5006" s="449"/>
      <c r="C5006" s="83" t="str">
        <f ca="1">IF(OFFSET(Zdroj!AO$16,A5000-1,0)=0,"",CONCATENATE("B",$A$2," - ",Zdroj!$AO$15))</f>
        <v/>
      </c>
      <c r="D5006" s="81" t="str">
        <f ca="1">IF(C5006="","",CONCATENATE(OFFSET(Zdroj!AO$16,A5000-1,0)))</f>
        <v/>
      </c>
      <c r="E5006" s="35" t="str">
        <f ca="1">IF(C5006="","",OFFSET(Zdroj!AP$16,A5000-1,0))</f>
        <v/>
      </c>
      <c r="F5006" s="450" t="str">
        <f t="shared" ref="F5006" ca="1" si="1170">IF(SUM(E5006:E5014)=0,"",SUM(E5006:E5014))</f>
        <v/>
      </c>
      <c r="G5006" s="451"/>
    </row>
    <row r="5007" spans="1:7" x14ac:dyDescent="0.25">
      <c r="B5007" s="449"/>
      <c r="C5007" s="83" t="str">
        <f ca="1">IF(OFFSET(Zdroj!AQ$16,A5000-1,0)=0,"",CONCATENATE("B",$A$2+1," - ",Zdroj!$AQ$15))</f>
        <v/>
      </c>
      <c r="D5007" s="81" t="str">
        <f ca="1">IF(C5007="","",CONCATENATE(OFFSET(Zdroj!AQ$16,A5000-1,0)))</f>
        <v/>
      </c>
      <c r="E5007" s="35" t="str">
        <f ca="1">IF(C5007="","",OFFSET(Zdroj!AR$16,A5000-1,0))</f>
        <v/>
      </c>
      <c r="F5007" s="450"/>
      <c r="G5007" s="451"/>
    </row>
    <row r="5008" spans="1:7" x14ac:dyDescent="0.25">
      <c r="B5008" s="449"/>
      <c r="C5008" s="83" t="str">
        <f ca="1">IF(OFFSET(Zdroj!AS$16,A5000-1,0)=0,"",CONCATENATE("B",$A$2+2," - ",Zdroj!$AS$15))</f>
        <v/>
      </c>
      <c r="D5008" s="81" t="str">
        <f ca="1">IF(C5008="","",CONCATENATE(OFFSET(Zdroj!AS$16,A5000-1,0)))</f>
        <v/>
      </c>
      <c r="E5008" s="35" t="str">
        <f ca="1">IF(C5008="","",OFFSET(Zdroj!AT$16,A5000-1,0))</f>
        <v/>
      </c>
      <c r="F5008" s="450"/>
      <c r="G5008" s="451"/>
    </row>
    <row r="5009" spans="1:7" x14ac:dyDescent="0.25">
      <c r="B5009" s="449"/>
      <c r="C5009" s="83" t="str">
        <f ca="1">IF(OFFSET(Zdroj!AU$16,A5000-1,0)=0,"",CONCATENATE("B",$A$2+3," - ",Zdroj!$AU$15))</f>
        <v/>
      </c>
      <c r="D5009" s="81" t="str">
        <f ca="1">IF(C5009="","",CONCATENATE(OFFSET(Zdroj!AU$16,A5000-1,0)))</f>
        <v/>
      </c>
      <c r="E5009" s="35" t="str">
        <f ca="1">IF(C5009="","",OFFSET(Zdroj!AV$16,A5000-1,0))</f>
        <v/>
      </c>
      <c r="F5009" s="450"/>
      <c r="G5009" s="451"/>
    </row>
    <row r="5010" spans="1:7" x14ac:dyDescent="0.25">
      <c r="B5010" s="449"/>
      <c r="C5010" s="83" t="str">
        <f ca="1">IF(OFFSET(Zdroj!AW$16,A5000-1,0)=0,"",CONCATENATE("B",$A$2+4," - ",Zdroj!$AW$15))</f>
        <v/>
      </c>
      <c r="D5010" s="81" t="str">
        <f ca="1">IF(C5010="","",CONCATENATE(OFFSET(Zdroj!AW$16,A5000-1,0)))</f>
        <v/>
      </c>
      <c r="E5010" s="35" t="str">
        <f ca="1">IF(C5010="","",OFFSET(Zdroj!AX$16,A5000-1,0))</f>
        <v/>
      </c>
      <c r="F5010" s="450"/>
      <c r="G5010" s="451"/>
    </row>
    <row r="5011" spans="1:7" x14ac:dyDescent="0.25">
      <c r="B5011" s="449"/>
      <c r="C5011" s="83" t="str">
        <f ca="1">IF(OFFSET(Zdroj!AY$16,A5000-1,0)=0,"",CONCATENATE("B",$A$2+5," - ",Zdroj!$AY$15))</f>
        <v/>
      </c>
      <c r="D5011" s="81" t="str">
        <f ca="1">IF(C5011="","",CONCATENATE(OFFSET(Zdroj!AY$16,A5000-1,0)))</f>
        <v/>
      </c>
      <c r="E5011" s="35" t="str">
        <f ca="1">IF(C5011="","",OFFSET(Zdroj!AZ$16,A5000-1,0))</f>
        <v/>
      </c>
      <c r="F5011" s="450"/>
      <c r="G5011" s="451"/>
    </row>
    <row r="5012" spans="1:7" x14ac:dyDescent="0.25">
      <c r="B5012" s="449"/>
      <c r="C5012" s="83" t="str">
        <f ca="1">IF(OFFSET(Zdroj!BA$16,A5000-1,0)=0,"",CONCATENATE("B",$A$2+6," - ",Zdroj!$BA$15))</f>
        <v/>
      </c>
      <c r="D5012" s="81" t="str">
        <f ca="1">IF(C5012="","",CONCATENATE(OFFSET(Zdroj!BA$16,A5000-1,0)))</f>
        <v/>
      </c>
      <c r="E5012" s="35" t="str">
        <f ca="1">IF(C5012="","",OFFSET(Zdroj!BB$16,A5000-1,0))</f>
        <v/>
      </c>
      <c r="F5012" s="450"/>
      <c r="G5012" s="451"/>
    </row>
    <row r="5013" spans="1:7" x14ac:dyDescent="0.25">
      <c r="B5013" s="449"/>
      <c r="C5013" s="83" t="str">
        <f ca="1">IF(OFFSET(Zdroj!BC$16,A5000-1,0)=0,"",CONCATENATE("B",$A$2+7," - ",Zdroj!$BC$15))</f>
        <v/>
      </c>
      <c r="D5013" s="81" t="str">
        <f ca="1">IF(C5013="","",CONCATENATE(OFFSET(Zdroj!BC$16,A5000-1,0)))</f>
        <v/>
      </c>
      <c r="E5013" s="35" t="str">
        <f ca="1">IF(C5013="","",OFFSET(Zdroj!BD$16,A5000-1,0))</f>
        <v/>
      </c>
      <c r="F5013" s="450"/>
      <c r="G5013" s="451"/>
    </row>
    <row r="5014" spans="1:7" x14ac:dyDescent="0.25">
      <c r="B5014" s="449"/>
      <c r="C5014" s="83" t="str">
        <f ca="1">IF(OFFSET(Zdroj!BE$16,A5000-1,0)=0,"",CONCATENATE("B",$A$2+8," - ",Zdroj!$BE$15))</f>
        <v/>
      </c>
      <c r="D5014" s="81" t="str">
        <f ca="1">IF(C5014="","",CONCATENATE(OFFSET(Zdroj!BE$16,A5000-1,0)))</f>
        <v/>
      </c>
      <c r="E5014" s="35" t="str">
        <f ca="1">IF(C5014="","",OFFSET(Zdroj!BF$16,A5000-1,0))</f>
        <v/>
      </c>
      <c r="F5014" s="450"/>
      <c r="G5014" s="451"/>
    </row>
    <row r="5015" spans="1:7" x14ac:dyDescent="0.25">
      <c r="B5015" s="449"/>
      <c r="C5015" s="83" t="str">
        <f ca="1">IF(OFFSET(Zdroj!BG$16,A5000-1,0)=0,"",CONCATENATE("C",$A$2," - ",Zdroj!$BG$15))</f>
        <v/>
      </c>
      <c r="D5015" s="81" t="str">
        <f ca="1">IF(C5015="","",CONCATENATE(OFFSET(Zdroj!BG$16,A5000-1,0)))</f>
        <v/>
      </c>
      <c r="E5015" s="35" t="str">
        <f ca="1">IF(C5015="","",OFFSET(Zdroj!BH$16,A5000-1,0))</f>
        <v/>
      </c>
      <c r="F5015" s="450" t="str">
        <f t="shared" ref="F5015" ca="1" si="1171">IF(SUM(E5015:E5016)=0,"",SUM(E5015:E5016))</f>
        <v/>
      </c>
      <c r="G5015" s="451"/>
    </row>
    <row r="5016" spans="1:7" x14ac:dyDescent="0.25">
      <c r="B5016" s="449"/>
      <c r="C5016" s="83" t="str">
        <f ca="1">IF(OFFSET(Zdroj!BI$16,A5000-1,0)=0,"",CONCATENATE("C",$A$2+1," - ",Zdroj!$BI$15))</f>
        <v/>
      </c>
      <c r="D5016" s="81" t="str">
        <f ca="1">IF(C5016="","",CONCATENATE(OFFSET(Zdroj!BI$16,A5000-1,0)))</f>
        <v/>
      </c>
      <c r="E5016" s="35" t="str">
        <f ca="1">IF(C5016="","",OFFSET(Zdroj!BJ$16,A5000-1,0))</f>
        <v/>
      </c>
      <c r="F5016" s="450"/>
      <c r="G5016" s="451"/>
    </row>
    <row r="5017" spans="1:7" x14ac:dyDescent="0.25">
      <c r="A5017">
        <f>SUM((ROW()+15)/17)</f>
        <v>296</v>
      </c>
      <c r="B5017" s="449" t="str">
        <f ca="1">IF(OFFSET(Zdroj!$B$16,A5017-1,0)&gt;0,CONCATENATE(A5017,"
","___ ","
",OFFSET(Zdroj!$B$16,A5017-1,0)),"")</f>
        <v/>
      </c>
      <c r="C5017" s="83" t="str">
        <f ca="1">IF(OFFSET(Zdroj!AI$16,A5017-1,0)=0,"",CONCATENATE("A",$A$2," - ",Zdroj!$AI$15))</f>
        <v/>
      </c>
      <c r="D5017" s="81" t="str">
        <f ca="1">IF(C5017="","",CONCATENATE(OFFSET(Zdroj!AI$16,A5017-1,0)," - ",OFFSET(Zdroj!BK$16,A5017-1,0)))</f>
        <v/>
      </c>
      <c r="E5017" s="35" t="str">
        <f ca="1">IF(C5017="","",OFFSET(Zdroj!BL$16,A5017-1,0))</f>
        <v/>
      </c>
      <c r="F5017" s="450" t="str">
        <f t="shared" ref="F5017" ca="1" si="1172">IF(SUM(E5017:E5022)=0,"",SUM(E5017:E5022))</f>
        <v/>
      </c>
      <c r="G5017" s="451" t="str">
        <f t="shared" ref="G5017" ca="1" si="1173">IF(SUM(E5017:E5033)=0,"",SUM(E5017:E5033))</f>
        <v/>
      </c>
    </row>
    <row r="5018" spans="1:7" x14ac:dyDescent="0.25">
      <c r="B5018" s="449"/>
      <c r="C5018" s="83" t="str">
        <f ca="1">IF(OFFSET(Zdroj!AJ$16,A5017-1,0)=0,"",CONCATENATE("A",$A$2+1," - ",Zdroj!$AJ$15))</f>
        <v/>
      </c>
      <c r="D5018" s="81" t="str">
        <f ca="1">IF(C5018="","",CONCATENATE(OFFSET(Zdroj!AJ$16,A5017-1,0)," - ",OFFSET(Zdroj!BM$16,A5017-1,0)))</f>
        <v/>
      </c>
      <c r="E5018" s="35" t="str">
        <f ca="1">IF(C5018="","",OFFSET(Zdroj!BN$16,A5017-1,0))</f>
        <v/>
      </c>
      <c r="F5018" s="450"/>
      <c r="G5018" s="451"/>
    </row>
    <row r="5019" spans="1:7" x14ac:dyDescent="0.25">
      <c r="B5019" s="449"/>
      <c r="C5019" s="83" t="str">
        <f ca="1">IF(OFFSET(Zdroj!AK$16,A5017-1,0)=0,"",CONCATENATE("A",$A$2+2," - ",Zdroj!$AK$15))</f>
        <v/>
      </c>
      <c r="D5019" s="81" t="str">
        <f ca="1">IF(C5019="","",CONCATENATE(OFFSET(Zdroj!AK$16,A5017-1,0)," - ",OFFSET(Zdroj!BO$16,A5017-1,0)))</f>
        <v/>
      </c>
      <c r="E5019" s="35" t="str">
        <f ca="1">IF(C5019="","",OFFSET(Zdroj!BP$16,A5017-1,0))</f>
        <v/>
      </c>
      <c r="F5019" s="450"/>
      <c r="G5019" s="451"/>
    </row>
    <row r="5020" spans="1:7" x14ac:dyDescent="0.25">
      <c r="B5020" s="449"/>
      <c r="C5020" s="83" t="str">
        <f ca="1">IF(OFFSET(Zdroj!AL$16,A5017-1,0)=0,"",CONCATENATE("A",$A$2+3," - ",Zdroj!$AL$15))</f>
        <v/>
      </c>
      <c r="D5020" s="81" t="str">
        <f ca="1">IF(C5020="","",CONCATENATE(OFFSET(Zdroj!AL$16,A5017-1,0)," - ",OFFSET(Zdroj!BQ$16,A5017-1,0)))</f>
        <v/>
      </c>
      <c r="E5020" s="35" t="str">
        <f ca="1">IF(C5020="","",OFFSET(Zdroj!BR$16,A5017-1,0))</f>
        <v/>
      </c>
      <c r="F5020" s="450"/>
      <c r="G5020" s="451"/>
    </row>
    <row r="5021" spans="1:7" x14ac:dyDescent="0.25">
      <c r="B5021" s="449"/>
      <c r="C5021" s="83" t="str">
        <f ca="1">IF(OFFSET(Zdroj!AM$16,A5017-1,0)=0,"",CONCATENATE("A",$A$2+4," - ",Zdroj!$AM$15))</f>
        <v/>
      </c>
      <c r="D5021" s="81" t="str">
        <f ca="1">IF(C5021="","",CONCATENATE(OFFSET(Zdroj!AM$16,A5017-1,0)," - ",OFFSET(Zdroj!BS$16,A5017-1,0)))</f>
        <v/>
      </c>
      <c r="E5021" s="35" t="str">
        <f ca="1">IF(C5021="","",OFFSET(Zdroj!BT$16,A5017-1,0))</f>
        <v/>
      </c>
      <c r="F5021" s="450"/>
      <c r="G5021" s="451"/>
    </row>
    <row r="5022" spans="1:7" x14ac:dyDescent="0.25">
      <c r="B5022" s="449"/>
      <c r="C5022" s="83" t="str">
        <f ca="1">IF(OFFSET(Zdroj!AN$16,A5017-1,0)=0,"",CONCATENATE("A",$A$2+5," - ",Zdroj!$AN$15))</f>
        <v/>
      </c>
      <c r="D5022" s="81" t="str">
        <f ca="1">IF(C5022="","",CONCATENATE(OFFSET(Zdroj!AN$16,A5017-1,0)," - ",OFFSET(Zdroj!BU$16,A5017-1,0)))</f>
        <v/>
      </c>
      <c r="E5022" s="35" t="str">
        <f ca="1">IF(C5022="","",OFFSET(Zdroj!BV$16,A5017-1,0))</f>
        <v/>
      </c>
      <c r="F5022" s="450"/>
      <c r="G5022" s="451"/>
    </row>
    <row r="5023" spans="1:7" x14ac:dyDescent="0.25">
      <c r="B5023" s="449"/>
      <c r="C5023" s="83" t="str">
        <f ca="1">IF(OFFSET(Zdroj!AO$16,A5017-1,0)=0,"",CONCATENATE("B",$A$2," - ",Zdroj!$AO$15))</f>
        <v/>
      </c>
      <c r="D5023" s="81" t="str">
        <f ca="1">IF(C5023="","",CONCATENATE(OFFSET(Zdroj!AO$16,A5017-1,0)))</f>
        <v/>
      </c>
      <c r="E5023" s="35" t="str">
        <f ca="1">IF(C5023="","",OFFSET(Zdroj!AP$16,A5017-1,0))</f>
        <v/>
      </c>
      <c r="F5023" s="450" t="str">
        <f t="shared" ref="F5023" ca="1" si="1174">IF(SUM(E5023:E5031)=0,"",SUM(E5023:E5031))</f>
        <v/>
      </c>
      <c r="G5023" s="451"/>
    </row>
    <row r="5024" spans="1:7" x14ac:dyDescent="0.25">
      <c r="B5024" s="449"/>
      <c r="C5024" s="83" t="str">
        <f ca="1">IF(OFFSET(Zdroj!AQ$16,A5017-1,0)=0,"",CONCATENATE("B",$A$2+1," - ",Zdroj!$AQ$15))</f>
        <v/>
      </c>
      <c r="D5024" s="81" t="str">
        <f ca="1">IF(C5024="","",CONCATENATE(OFFSET(Zdroj!AQ$16,A5017-1,0)))</f>
        <v/>
      </c>
      <c r="E5024" s="35" t="str">
        <f ca="1">IF(C5024="","",OFFSET(Zdroj!AR$16,A5017-1,0))</f>
        <v/>
      </c>
      <c r="F5024" s="450"/>
      <c r="G5024" s="451"/>
    </row>
    <row r="5025" spans="1:7" x14ac:dyDescent="0.25">
      <c r="B5025" s="449"/>
      <c r="C5025" s="83" t="str">
        <f ca="1">IF(OFFSET(Zdroj!AS$16,A5017-1,0)=0,"",CONCATENATE("B",$A$2+2," - ",Zdroj!$AS$15))</f>
        <v/>
      </c>
      <c r="D5025" s="81" t="str">
        <f ca="1">IF(C5025="","",CONCATENATE(OFFSET(Zdroj!AS$16,A5017-1,0)))</f>
        <v/>
      </c>
      <c r="E5025" s="35" t="str">
        <f ca="1">IF(C5025="","",OFFSET(Zdroj!AT$16,A5017-1,0))</f>
        <v/>
      </c>
      <c r="F5025" s="450"/>
      <c r="G5025" s="451"/>
    </row>
    <row r="5026" spans="1:7" x14ac:dyDescent="0.25">
      <c r="B5026" s="449"/>
      <c r="C5026" s="83" t="str">
        <f ca="1">IF(OFFSET(Zdroj!AU$16,A5017-1,0)=0,"",CONCATENATE("B",$A$2+3," - ",Zdroj!$AU$15))</f>
        <v/>
      </c>
      <c r="D5026" s="81" t="str">
        <f ca="1">IF(C5026="","",CONCATENATE(OFFSET(Zdroj!AU$16,A5017-1,0)))</f>
        <v/>
      </c>
      <c r="E5026" s="35" t="str">
        <f ca="1">IF(C5026="","",OFFSET(Zdroj!AV$16,A5017-1,0))</f>
        <v/>
      </c>
      <c r="F5026" s="450"/>
      <c r="G5026" s="451"/>
    </row>
    <row r="5027" spans="1:7" x14ac:dyDescent="0.25">
      <c r="B5027" s="449"/>
      <c r="C5027" s="83" t="str">
        <f ca="1">IF(OFFSET(Zdroj!AW$16,A5017-1,0)=0,"",CONCATENATE("B",$A$2+4," - ",Zdroj!$AW$15))</f>
        <v/>
      </c>
      <c r="D5027" s="81" t="str">
        <f ca="1">IF(C5027="","",CONCATENATE(OFFSET(Zdroj!AW$16,A5017-1,0)))</f>
        <v/>
      </c>
      <c r="E5027" s="35" t="str">
        <f ca="1">IF(C5027="","",OFFSET(Zdroj!AX$16,A5017-1,0))</f>
        <v/>
      </c>
      <c r="F5027" s="450"/>
      <c r="G5027" s="451"/>
    </row>
    <row r="5028" spans="1:7" x14ac:dyDescent="0.25">
      <c r="B5028" s="449"/>
      <c r="C5028" s="83" t="str">
        <f ca="1">IF(OFFSET(Zdroj!AY$16,A5017-1,0)=0,"",CONCATENATE("B",$A$2+5," - ",Zdroj!$AY$15))</f>
        <v/>
      </c>
      <c r="D5028" s="81" t="str">
        <f ca="1">IF(C5028="","",CONCATENATE(OFFSET(Zdroj!AY$16,A5017-1,0)))</f>
        <v/>
      </c>
      <c r="E5028" s="35" t="str">
        <f ca="1">IF(C5028="","",OFFSET(Zdroj!AZ$16,A5017-1,0))</f>
        <v/>
      </c>
      <c r="F5028" s="450"/>
      <c r="G5028" s="451"/>
    </row>
    <row r="5029" spans="1:7" x14ac:dyDescent="0.25">
      <c r="B5029" s="449"/>
      <c r="C5029" s="83" t="str">
        <f ca="1">IF(OFFSET(Zdroj!BA$16,A5017-1,0)=0,"",CONCATENATE("B",$A$2+6," - ",Zdroj!$BA$15))</f>
        <v/>
      </c>
      <c r="D5029" s="81" t="str">
        <f ca="1">IF(C5029="","",CONCATENATE(OFFSET(Zdroj!BA$16,A5017-1,0)))</f>
        <v/>
      </c>
      <c r="E5029" s="35" t="str">
        <f ca="1">IF(C5029="","",OFFSET(Zdroj!BB$16,A5017-1,0))</f>
        <v/>
      </c>
      <c r="F5029" s="450"/>
      <c r="G5029" s="451"/>
    </row>
    <row r="5030" spans="1:7" x14ac:dyDescent="0.25">
      <c r="B5030" s="449"/>
      <c r="C5030" s="83" t="str">
        <f ca="1">IF(OFFSET(Zdroj!BC$16,A5017-1,0)=0,"",CONCATENATE("B",$A$2+7," - ",Zdroj!$BC$15))</f>
        <v/>
      </c>
      <c r="D5030" s="81" t="str">
        <f ca="1">IF(C5030="","",CONCATENATE(OFFSET(Zdroj!BC$16,A5017-1,0)))</f>
        <v/>
      </c>
      <c r="E5030" s="35" t="str">
        <f ca="1">IF(C5030="","",OFFSET(Zdroj!BD$16,A5017-1,0))</f>
        <v/>
      </c>
      <c r="F5030" s="450"/>
      <c r="G5030" s="451"/>
    </row>
    <row r="5031" spans="1:7" x14ac:dyDescent="0.25">
      <c r="B5031" s="449"/>
      <c r="C5031" s="83" t="str">
        <f ca="1">IF(OFFSET(Zdroj!BE$16,A5017-1,0)=0,"",CONCATENATE("B",$A$2+8," - ",Zdroj!$BE$15))</f>
        <v/>
      </c>
      <c r="D5031" s="81" t="str">
        <f ca="1">IF(C5031="","",CONCATENATE(OFFSET(Zdroj!BE$16,A5017-1,0)))</f>
        <v/>
      </c>
      <c r="E5031" s="35" t="str">
        <f ca="1">IF(C5031="","",OFFSET(Zdroj!BF$16,A5017-1,0))</f>
        <v/>
      </c>
      <c r="F5031" s="450"/>
      <c r="G5031" s="451"/>
    </row>
    <row r="5032" spans="1:7" x14ac:dyDescent="0.25">
      <c r="B5032" s="449"/>
      <c r="C5032" s="83" t="str">
        <f ca="1">IF(OFFSET(Zdroj!BG$16,A5017-1,0)=0,"",CONCATENATE("C",$A$2," - ",Zdroj!$BG$15))</f>
        <v/>
      </c>
      <c r="D5032" s="81" t="str">
        <f ca="1">IF(C5032="","",CONCATENATE(OFFSET(Zdroj!BG$16,A5017-1,0)))</f>
        <v/>
      </c>
      <c r="E5032" s="35" t="str">
        <f ca="1">IF(C5032="","",OFFSET(Zdroj!BH$16,A5017-1,0))</f>
        <v/>
      </c>
      <c r="F5032" s="450" t="str">
        <f t="shared" ref="F5032" ca="1" si="1175">IF(SUM(E5032:E5033)=0,"",SUM(E5032:E5033))</f>
        <v/>
      </c>
      <c r="G5032" s="451"/>
    </row>
    <row r="5033" spans="1:7" x14ac:dyDescent="0.25">
      <c r="B5033" s="449"/>
      <c r="C5033" s="83" t="str">
        <f ca="1">IF(OFFSET(Zdroj!BI$16,A5017-1,0)=0,"",CONCATENATE("C",$A$2+1," - ",Zdroj!$BI$15))</f>
        <v/>
      </c>
      <c r="D5033" s="81" t="str">
        <f ca="1">IF(C5033="","",CONCATENATE(OFFSET(Zdroj!BI$16,A5017-1,0)))</f>
        <v/>
      </c>
      <c r="E5033" s="35" t="str">
        <f ca="1">IF(C5033="","",OFFSET(Zdroj!BJ$16,A5017-1,0))</f>
        <v/>
      </c>
      <c r="F5033" s="450"/>
      <c r="G5033" s="451"/>
    </row>
    <row r="5034" spans="1:7" x14ac:dyDescent="0.25">
      <c r="A5034">
        <f>SUM((ROW()+15)/17)</f>
        <v>297</v>
      </c>
      <c r="B5034" s="449" t="str">
        <f ca="1">IF(OFFSET(Zdroj!$B$16,A5034-1,0)&gt;0,CONCATENATE(A5034,"
","___ ","
",OFFSET(Zdroj!$B$16,A5034-1,0)),"")</f>
        <v/>
      </c>
      <c r="C5034" s="83" t="str">
        <f ca="1">IF(OFFSET(Zdroj!AI$16,A5034-1,0)=0,"",CONCATENATE("A",$A$2," - ",Zdroj!$AI$15))</f>
        <v/>
      </c>
      <c r="D5034" s="81" t="str">
        <f ca="1">IF(C5034="","",CONCATENATE(OFFSET(Zdroj!AI$16,A5034-1,0)," - ",OFFSET(Zdroj!BK$16,A5034-1,0)))</f>
        <v/>
      </c>
      <c r="E5034" s="35" t="str">
        <f ca="1">IF(C5034="","",OFFSET(Zdroj!BL$16,A5034-1,0))</f>
        <v/>
      </c>
      <c r="F5034" s="450" t="str">
        <f t="shared" ref="F5034" ca="1" si="1176">IF(SUM(E5034:E5039)=0,"",SUM(E5034:E5039))</f>
        <v/>
      </c>
      <c r="G5034" s="451" t="str">
        <f t="shared" ref="G5034" ca="1" si="1177">IF(SUM(E5034:E5050)=0,"",SUM(E5034:E5050))</f>
        <v/>
      </c>
    </row>
    <row r="5035" spans="1:7" x14ac:dyDescent="0.25">
      <c r="B5035" s="449"/>
      <c r="C5035" s="83" t="str">
        <f ca="1">IF(OFFSET(Zdroj!AJ$16,A5034-1,0)=0,"",CONCATENATE("A",$A$2+1," - ",Zdroj!$AJ$15))</f>
        <v/>
      </c>
      <c r="D5035" s="81" t="str">
        <f ca="1">IF(C5035="","",CONCATENATE(OFFSET(Zdroj!AJ$16,A5034-1,0)," - ",OFFSET(Zdroj!BM$16,A5034-1,0)))</f>
        <v/>
      </c>
      <c r="E5035" s="35" t="str">
        <f ca="1">IF(C5035="","",OFFSET(Zdroj!BN$16,A5034-1,0))</f>
        <v/>
      </c>
      <c r="F5035" s="450"/>
      <c r="G5035" s="451"/>
    </row>
    <row r="5036" spans="1:7" x14ac:dyDescent="0.25">
      <c r="B5036" s="449"/>
      <c r="C5036" s="83" t="str">
        <f ca="1">IF(OFFSET(Zdroj!AK$16,A5034-1,0)=0,"",CONCATENATE("A",$A$2+2," - ",Zdroj!$AK$15))</f>
        <v/>
      </c>
      <c r="D5036" s="81" t="str">
        <f ca="1">IF(C5036="","",CONCATENATE(OFFSET(Zdroj!AK$16,A5034-1,0)," - ",OFFSET(Zdroj!BO$16,A5034-1,0)))</f>
        <v/>
      </c>
      <c r="E5036" s="35" t="str">
        <f ca="1">IF(C5036="","",OFFSET(Zdroj!BP$16,A5034-1,0))</f>
        <v/>
      </c>
      <c r="F5036" s="450"/>
      <c r="G5036" s="451"/>
    </row>
    <row r="5037" spans="1:7" x14ac:dyDescent="0.25">
      <c r="B5037" s="449"/>
      <c r="C5037" s="83" t="str">
        <f ca="1">IF(OFFSET(Zdroj!AL$16,A5034-1,0)=0,"",CONCATENATE("A",$A$2+3," - ",Zdroj!$AL$15))</f>
        <v/>
      </c>
      <c r="D5037" s="81" t="str">
        <f ca="1">IF(C5037="","",CONCATENATE(OFFSET(Zdroj!AL$16,A5034-1,0)," - ",OFFSET(Zdroj!BQ$16,A5034-1,0)))</f>
        <v/>
      </c>
      <c r="E5037" s="35" t="str">
        <f ca="1">IF(C5037="","",OFFSET(Zdroj!BR$16,A5034-1,0))</f>
        <v/>
      </c>
      <c r="F5037" s="450"/>
      <c r="G5037" s="451"/>
    </row>
    <row r="5038" spans="1:7" x14ac:dyDescent="0.25">
      <c r="B5038" s="449"/>
      <c r="C5038" s="83" t="str">
        <f ca="1">IF(OFFSET(Zdroj!AM$16,A5034-1,0)=0,"",CONCATENATE("A",$A$2+4," - ",Zdroj!$AM$15))</f>
        <v/>
      </c>
      <c r="D5038" s="81" t="str">
        <f ca="1">IF(C5038="","",CONCATENATE(OFFSET(Zdroj!AM$16,A5034-1,0)," - ",OFFSET(Zdroj!BS$16,A5034-1,0)))</f>
        <v/>
      </c>
      <c r="E5038" s="35" t="str">
        <f ca="1">IF(C5038="","",OFFSET(Zdroj!BT$16,A5034-1,0))</f>
        <v/>
      </c>
      <c r="F5038" s="450"/>
      <c r="G5038" s="451"/>
    </row>
    <row r="5039" spans="1:7" x14ac:dyDescent="0.25">
      <c r="B5039" s="449"/>
      <c r="C5039" s="83" t="str">
        <f ca="1">IF(OFFSET(Zdroj!AN$16,A5034-1,0)=0,"",CONCATENATE("A",$A$2+5," - ",Zdroj!$AN$15))</f>
        <v/>
      </c>
      <c r="D5039" s="81" t="str">
        <f ca="1">IF(C5039="","",CONCATENATE(OFFSET(Zdroj!AN$16,A5034-1,0)," - ",OFFSET(Zdroj!BU$16,A5034-1,0)))</f>
        <v/>
      </c>
      <c r="E5039" s="35" t="str">
        <f ca="1">IF(C5039="","",OFFSET(Zdroj!BV$16,A5034-1,0))</f>
        <v/>
      </c>
      <c r="F5039" s="450"/>
      <c r="G5039" s="451"/>
    </row>
    <row r="5040" spans="1:7" x14ac:dyDescent="0.25">
      <c r="B5040" s="449"/>
      <c r="C5040" s="83" t="str">
        <f ca="1">IF(OFFSET(Zdroj!AO$16,A5034-1,0)=0,"",CONCATENATE("B",$A$2," - ",Zdroj!$AO$15))</f>
        <v/>
      </c>
      <c r="D5040" s="81" t="str">
        <f ca="1">IF(C5040="","",CONCATENATE(OFFSET(Zdroj!AO$16,A5034-1,0)))</f>
        <v/>
      </c>
      <c r="E5040" s="35" t="str">
        <f ca="1">IF(C5040="","",OFFSET(Zdroj!AP$16,A5034-1,0))</f>
        <v/>
      </c>
      <c r="F5040" s="450" t="str">
        <f t="shared" ref="F5040" ca="1" si="1178">IF(SUM(E5040:E5048)=0,"",SUM(E5040:E5048))</f>
        <v/>
      </c>
      <c r="G5040" s="451"/>
    </row>
    <row r="5041" spans="1:7" x14ac:dyDescent="0.25">
      <c r="B5041" s="449"/>
      <c r="C5041" s="83" t="str">
        <f ca="1">IF(OFFSET(Zdroj!AQ$16,A5034-1,0)=0,"",CONCATENATE("B",$A$2+1," - ",Zdroj!$AQ$15))</f>
        <v/>
      </c>
      <c r="D5041" s="81" t="str">
        <f ca="1">IF(C5041="","",CONCATENATE(OFFSET(Zdroj!AQ$16,A5034-1,0)))</f>
        <v/>
      </c>
      <c r="E5041" s="35" t="str">
        <f ca="1">IF(C5041="","",OFFSET(Zdroj!AR$16,A5034-1,0))</f>
        <v/>
      </c>
      <c r="F5041" s="450"/>
      <c r="G5041" s="451"/>
    </row>
    <row r="5042" spans="1:7" x14ac:dyDescent="0.25">
      <c r="B5042" s="449"/>
      <c r="C5042" s="83" t="str">
        <f ca="1">IF(OFFSET(Zdroj!AS$16,A5034-1,0)=0,"",CONCATENATE("B",$A$2+2," - ",Zdroj!$AS$15))</f>
        <v/>
      </c>
      <c r="D5042" s="81" t="str">
        <f ca="1">IF(C5042="","",CONCATENATE(OFFSET(Zdroj!AS$16,A5034-1,0)))</f>
        <v/>
      </c>
      <c r="E5042" s="35" t="str">
        <f ca="1">IF(C5042="","",OFFSET(Zdroj!AT$16,A5034-1,0))</f>
        <v/>
      </c>
      <c r="F5042" s="450"/>
      <c r="G5042" s="451"/>
    </row>
    <row r="5043" spans="1:7" x14ac:dyDescent="0.25">
      <c r="B5043" s="449"/>
      <c r="C5043" s="83" t="str">
        <f ca="1">IF(OFFSET(Zdroj!AU$16,A5034-1,0)=0,"",CONCATENATE("B",$A$2+3," - ",Zdroj!$AU$15))</f>
        <v/>
      </c>
      <c r="D5043" s="81" t="str">
        <f ca="1">IF(C5043="","",CONCATENATE(OFFSET(Zdroj!AU$16,A5034-1,0)))</f>
        <v/>
      </c>
      <c r="E5043" s="35" t="str">
        <f ca="1">IF(C5043="","",OFFSET(Zdroj!AV$16,A5034-1,0))</f>
        <v/>
      </c>
      <c r="F5043" s="450"/>
      <c r="G5043" s="451"/>
    </row>
    <row r="5044" spans="1:7" x14ac:dyDescent="0.25">
      <c r="B5044" s="449"/>
      <c r="C5044" s="83" t="str">
        <f ca="1">IF(OFFSET(Zdroj!AW$16,A5034-1,0)=0,"",CONCATENATE("B",$A$2+4," - ",Zdroj!$AW$15))</f>
        <v/>
      </c>
      <c r="D5044" s="81" t="str">
        <f ca="1">IF(C5044="","",CONCATENATE(OFFSET(Zdroj!AW$16,A5034-1,0)))</f>
        <v/>
      </c>
      <c r="E5044" s="35" t="str">
        <f ca="1">IF(C5044="","",OFFSET(Zdroj!AX$16,A5034-1,0))</f>
        <v/>
      </c>
      <c r="F5044" s="450"/>
      <c r="G5044" s="451"/>
    </row>
    <row r="5045" spans="1:7" x14ac:dyDescent="0.25">
      <c r="B5045" s="449"/>
      <c r="C5045" s="83" t="str">
        <f ca="1">IF(OFFSET(Zdroj!AY$16,A5034-1,0)=0,"",CONCATENATE("B",$A$2+5," - ",Zdroj!$AY$15))</f>
        <v/>
      </c>
      <c r="D5045" s="81" t="str">
        <f ca="1">IF(C5045="","",CONCATENATE(OFFSET(Zdroj!AY$16,A5034-1,0)))</f>
        <v/>
      </c>
      <c r="E5045" s="35" t="str">
        <f ca="1">IF(C5045="","",OFFSET(Zdroj!AZ$16,A5034-1,0))</f>
        <v/>
      </c>
      <c r="F5045" s="450"/>
      <c r="G5045" s="451"/>
    </row>
    <row r="5046" spans="1:7" x14ac:dyDescent="0.25">
      <c r="B5046" s="449"/>
      <c r="C5046" s="83" t="str">
        <f ca="1">IF(OFFSET(Zdroj!BA$16,A5034-1,0)=0,"",CONCATENATE("B",$A$2+6," - ",Zdroj!$BA$15))</f>
        <v/>
      </c>
      <c r="D5046" s="81" t="str">
        <f ca="1">IF(C5046="","",CONCATENATE(OFFSET(Zdroj!BA$16,A5034-1,0)))</f>
        <v/>
      </c>
      <c r="E5046" s="35" t="str">
        <f ca="1">IF(C5046="","",OFFSET(Zdroj!BB$16,A5034-1,0))</f>
        <v/>
      </c>
      <c r="F5046" s="450"/>
      <c r="G5046" s="451"/>
    </row>
    <row r="5047" spans="1:7" x14ac:dyDescent="0.25">
      <c r="B5047" s="449"/>
      <c r="C5047" s="83" t="str">
        <f ca="1">IF(OFFSET(Zdroj!BC$16,A5034-1,0)=0,"",CONCATENATE("B",$A$2+7," - ",Zdroj!$BC$15))</f>
        <v/>
      </c>
      <c r="D5047" s="81" t="str">
        <f ca="1">IF(C5047="","",CONCATENATE(OFFSET(Zdroj!BC$16,A5034-1,0)))</f>
        <v/>
      </c>
      <c r="E5047" s="35" t="str">
        <f ca="1">IF(C5047="","",OFFSET(Zdroj!BD$16,A5034-1,0))</f>
        <v/>
      </c>
      <c r="F5047" s="450"/>
      <c r="G5047" s="451"/>
    </row>
    <row r="5048" spans="1:7" x14ac:dyDescent="0.25">
      <c r="B5048" s="449"/>
      <c r="C5048" s="83" t="str">
        <f ca="1">IF(OFFSET(Zdroj!BE$16,A5034-1,0)=0,"",CONCATENATE("B",$A$2+8," - ",Zdroj!$BE$15))</f>
        <v/>
      </c>
      <c r="D5048" s="81" t="str">
        <f ca="1">IF(C5048="","",CONCATENATE(OFFSET(Zdroj!BE$16,A5034-1,0)))</f>
        <v/>
      </c>
      <c r="E5048" s="35" t="str">
        <f ca="1">IF(C5048="","",OFFSET(Zdroj!BF$16,A5034-1,0))</f>
        <v/>
      </c>
      <c r="F5048" s="450"/>
      <c r="G5048" s="451"/>
    </row>
    <row r="5049" spans="1:7" x14ac:dyDescent="0.25">
      <c r="B5049" s="449"/>
      <c r="C5049" s="83" t="str">
        <f ca="1">IF(OFFSET(Zdroj!BG$16,A5034-1,0)=0,"",CONCATENATE("C",$A$2," - ",Zdroj!$BG$15))</f>
        <v/>
      </c>
      <c r="D5049" s="81" t="str">
        <f ca="1">IF(C5049="","",CONCATENATE(OFFSET(Zdroj!BG$16,A5034-1,0)))</f>
        <v/>
      </c>
      <c r="E5049" s="35" t="str">
        <f ca="1">IF(C5049="","",OFFSET(Zdroj!BH$16,A5034-1,0))</f>
        <v/>
      </c>
      <c r="F5049" s="450" t="str">
        <f t="shared" ref="F5049" ca="1" si="1179">IF(SUM(E5049:E5050)=0,"",SUM(E5049:E5050))</f>
        <v/>
      </c>
      <c r="G5049" s="451"/>
    </row>
    <row r="5050" spans="1:7" x14ac:dyDescent="0.25">
      <c r="B5050" s="449"/>
      <c r="C5050" s="83" t="str">
        <f ca="1">IF(OFFSET(Zdroj!BI$16,A5034-1,0)=0,"",CONCATENATE("C",$A$2+1," - ",Zdroj!$BI$15))</f>
        <v/>
      </c>
      <c r="D5050" s="81" t="str">
        <f ca="1">IF(C5050="","",CONCATENATE(OFFSET(Zdroj!BI$16,A5034-1,0)))</f>
        <v/>
      </c>
      <c r="E5050" s="35" t="str">
        <f ca="1">IF(C5050="","",OFFSET(Zdroj!BJ$16,A5034-1,0))</f>
        <v/>
      </c>
      <c r="F5050" s="450"/>
      <c r="G5050" s="451"/>
    </row>
    <row r="5051" spans="1:7" x14ac:dyDescent="0.25">
      <c r="A5051">
        <f>SUM((ROW()+15)/17)</f>
        <v>298</v>
      </c>
      <c r="B5051" s="449" t="str">
        <f ca="1">IF(OFFSET(Zdroj!$B$16,A5051-1,0)&gt;0,CONCATENATE(A5051,"
","___ ","
",OFFSET(Zdroj!$B$16,A5051-1,0)),"")</f>
        <v/>
      </c>
      <c r="C5051" s="83" t="str">
        <f ca="1">IF(OFFSET(Zdroj!AI$16,A5051-1,0)=0,"",CONCATENATE("A",$A$2," - ",Zdroj!$AI$15))</f>
        <v/>
      </c>
      <c r="D5051" s="81" t="str">
        <f ca="1">IF(C5051="","",CONCATENATE(OFFSET(Zdroj!AI$16,A5051-1,0)," - ",OFFSET(Zdroj!BK$16,A5051-1,0)))</f>
        <v/>
      </c>
      <c r="E5051" s="35" t="str">
        <f ca="1">IF(C5051="","",OFFSET(Zdroj!BL$16,A5051-1,0))</f>
        <v/>
      </c>
      <c r="F5051" s="450" t="str">
        <f t="shared" ref="F5051" ca="1" si="1180">IF(SUM(E5051:E5056)=0,"",SUM(E5051:E5056))</f>
        <v/>
      </c>
      <c r="G5051" s="451" t="str">
        <f t="shared" ref="G5051" ca="1" si="1181">IF(SUM(E5051:E5067)=0,"",SUM(E5051:E5067))</f>
        <v/>
      </c>
    </row>
    <row r="5052" spans="1:7" x14ac:dyDescent="0.25">
      <c r="B5052" s="449"/>
      <c r="C5052" s="83" t="str">
        <f ca="1">IF(OFFSET(Zdroj!AJ$16,A5051-1,0)=0,"",CONCATENATE("A",$A$2+1," - ",Zdroj!$AJ$15))</f>
        <v/>
      </c>
      <c r="D5052" s="81" t="str">
        <f ca="1">IF(C5052="","",CONCATENATE(OFFSET(Zdroj!AJ$16,A5051-1,0)," - ",OFFSET(Zdroj!BM$16,A5051-1,0)))</f>
        <v/>
      </c>
      <c r="E5052" s="35" t="str">
        <f ca="1">IF(C5052="","",OFFSET(Zdroj!BN$16,A5051-1,0))</f>
        <v/>
      </c>
      <c r="F5052" s="450"/>
      <c r="G5052" s="451"/>
    </row>
    <row r="5053" spans="1:7" x14ac:dyDescent="0.25">
      <c r="B5053" s="449"/>
      <c r="C5053" s="83" t="str">
        <f ca="1">IF(OFFSET(Zdroj!AK$16,A5051-1,0)=0,"",CONCATENATE("A",$A$2+2," - ",Zdroj!$AK$15))</f>
        <v/>
      </c>
      <c r="D5053" s="81" t="str">
        <f ca="1">IF(C5053="","",CONCATENATE(OFFSET(Zdroj!AK$16,A5051-1,0)," - ",OFFSET(Zdroj!BO$16,A5051-1,0)))</f>
        <v/>
      </c>
      <c r="E5053" s="35" t="str">
        <f ca="1">IF(C5053="","",OFFSET(Zdroj!BP$16,A5051-1,0))</f>
        <v/>
      </c>
      <c r="F5053" s="450"/>
      <c r="G5053" s="451"/>
    </row>
    <row r="5054" spans="1:7" x14ac:dyDescent="0.25">
      <c r="B5054" s="449"/>
      <c r="C5054" s="83" t="str">
        <f ca="1">IF(OFFSET(Zdroj!AL$16,A5051-1,0)=0,"",CONCATENATE("A",$A$2+3," - ",Zdroj!$AL$15))</f>
        <v/>
      </c>
      <c r="D5054" s="81" t="str">
        <f ca="1">IF(C5054="","",CONCATENATE(OFFSET(Zdroj!AL$16,A5051-1,0)," - ",OFFSET(Zdroj!BQ$16,A5051-1,0)))</f>
        <v/>
      </c>
      <c r="E5054" s="35" t="str">
        <f ca="1">IF(C5054="","",OFFSET(Zdroj!BR$16,A5051-1,0))</f>
        <v/>
      </c>
      <c r="F5054" s="450"/>
      <c r="G5054" s="451"/>
    </row>
    <row r="5055" spans="1:7" x14ac:dyDescent="0.25">
      <c r="B5055" s="449"/>
      <c r="C5055" s="83" t="str">
        <f ca="1">IF(OFFSET(Zdroj!AM$16,A5051-1,0)=0,"",CONCATENATE("A",$A$2+4," - ",Zdroj!$AM$15))</f>
        <v/>
      </c>
      <c r="D5055" s="81" t="str">
        <f ca="1">IF(C5055="","",CONCATENATE(OFFSET(Zdroj!AM$16,A5051-1,0)," - ",OFFSET(Zdroj!BS$16,A5051-1,0)))</f>
        <v/>
      </c>
      <c r="E5055" s="35" t="str">
        <f ca="1">IF(C5055="","",OFFSET(Zdroj!BT$16,A5051-1,0))</f>
        <v/>
      </c>
      <c r="F5055" s="450"/>
      <c r="G5055" s="451"/>
    </row>
    <row r="5056" spans="1:7" x14ac:dyDescent="0.25">
      <c r="B5056" s="449"/>
      <c r="C5056" s="83" t="str">
        <f ca="1">IF(OFFSET(Zdroj!AN$16,A5051-1,0)=0,"",CONCATENATE("A",$A$2+5," - ",Zdroj!$AN$15))</f>
        <v/>
      </c>
      <c r="D5056" s="81" t="str">
        <f ca="1">IF(C5056="","",CONCATENATE(OFFSET(Zdroj!AN$16,A5051-1,0)," - ",OFFSET(Zdroj!BU$16,A5051-1,0)))</f>
        <v/>
      </c>
      <c r="E5056" s="35" t="str">
        <f ca="1">IF(C5056="","",OFFSET(Zdroj!BV$16,A5051-1,0))</f>
        <v/>
      </c>
      <c r="F5056" s="450"/>
      <c r="G5056" s="451"/>
    </row>
    <row r="5057" spans="1:7" x14ac:dyDescent="0.25">
      <c r="B5057" s="449"/>
      <c r="C5057" s="83" t="str">
        <f ca="1">IF(OFFSET(Zdroj!AO$16,A5051-1,0)=0,"",CONCATENATE("B",$A$2," - ",Zdroj!$AO$15))</f>
        <v/>
      </c>
      <c r="D5057" s="81" t="str">
        <f ca="1">IF(C5057="","",CONCATENATE(OFFSET(Zdroj!AO$16,A5051-1,0)))</f>
        <v/>
      </c>
      <c r="E5057" s="35" t="str">
        <f ca="1">IF(C5057="","",OFFSET(Zdroj!AP$16,A5051-1,0))</f>
        <v/>
      </c>
      <c r="F5057" s="450" t="str">
        <f t="shared" ref="F5057" ca="1" si="1182">IF(SUM(E5057:E5065)=0,"",SUM(E5057:E5065))</f>
        <v/>
      </c>
      <c r="G5057" s="451"/>
    </row>
    <row r="5058" spans="1:7" x14ac:dyDescent="0.25">
      <c r="B5058" s="449"/>
      <c r="C5058" s="83" t="str">
        <f ca="1">IF(OFFSET(Zdroj!AQ$16,A5051-1,0)=0,"",CONCATENATE("B",$A$2+1," - ",Zdroj!$AQ$15))</f>
        <v/>
      </c>
      <c r="D5058" s="81" t="str">
        <f ca="1">IF(C5058="","",CONCATENATE(OFFSET(Zdroj!AQ$16,A5051-1,0)))</f>
        <v/>
      </c>
      <c r="E5058" s="35" t="str">
        <f ca="1">IF(C5058="","",OFFSET(Zdroj!AR$16,A5051-1,0))</f>
        <v/>
      </c>
      <c r="F5058" s="450"/>
      <c r="G5058" s="451"/>
    </row>
    <row r="5059" spans="1:7" x14ac:dyDescent="0.25">
      <c r="B5059" s="449"/>
      <c r="C5059" s="83" t="str">
        <f ca="1">IF(OFFSET(Zdroj!AS$16,A5051-1,0)=0,"",CONCATENATE("B",$A$2+2," - ",Zdroj!$AS$15))</f>
        <v/>
      </c>
      <c r="D5059" s="81" t="str">
        <f ca="1">IF(C5059="","",CONCATENATE(OFFSET(Zdroj!AS$16,A5051-1,0)))</f>
        <v/>
      </c>
      <c r="E5059" s="35" t="str">
        <f ca="1">IF(C5059="","",OFFSET(Zdroj!AT$16,A5051-1,0))</f>
        <v/>
      </c>
      <c r="F5059" s="450"/>
      <c r="G5059" s="451"/>
    </row>
    <row r="5060" spans="1:7" x14ac:dyDescent="0.25">
      <c r="B5060" s="449"/>
      <c r="C5060" s="83" t="str">
        <f ca="1">IF(OFFSET(Zdroj!AU$16,A5051-1,0)=0,"",CONCATENATE("B",$A$2+3," - ",Zdroj!$AU$15))</f>
        <v/>
      </c>
      <c r="D5060" s="81" t="str">
        <f ca="1">IF(C5060="","",CONCATENATE(OFFSET(Zdroj!AU$16,A5051-1,0)))</f>
        <v/>
      </c>
      <c r="E5060" s="35" t="str">
        <f ca="1">IF(C5060="","",OFFSET(Zdroj!AV$16,A5051-1,0))</f>
        <v/>
      </c>
      <c r="F5060" s="450"/>
      <c r="G5060" s="451"/>
    </row>
    <row r="5061" spans="1:7" x14ac:dyDescent="0.25">
      <c r="B5061" s="449"/>
      <c r="C5061" s="83" t="str">
        <f ca="1">IF(OFFSET(Zdroj!AW$16,A5051-1,0)=0,"",CONCATENATE("B",$A$2+4," - ",Zdroj!$AW$15))</f>
        <v/>
      </c>
      <c r="D5061" s="81" t="str">
        <f ca="1">IF(C5061="","",CONCATENATE(OFFSET(Zdroj!AW$16,A5051-1,0)))</f>
        <v/>
      </c>
      <c r="E5061" s="35" t="str">
        <f ca="1">IF(C5061="","",OFFSET(Zdroj!AX$16,A5051-1,0))</f>
        <v/>
      </c>
      <c r="F5061" s="450"/>
      <c r="G5061" s="451"/>
    </row>
    <row r="5062" spans="1:7" x14ac:dyDescent="0.25">
      <c r="B5062" s="449"/>
      <c r="C5062" s="83" t="str">
        <f ca="1">IF(OFFSET(Zdroj!AY$16,A5051-1,0)=0,"",CONCATENATE("B",$A$2+5," - ",Zdroj!$AY$15))</f>
        <v/>
      </c>
      <c r="D5062" s="81" t="str">
        <f ca="1">IF(C5062="","",CONCATENATE(OFFSET(Zdroj!AY$16,A5051-1,0)))</f>
        <v/>
      </c>
      <c r="E5062" s="35" t="str">
        <f ca="1">IF(C5062="","",OFFSET(Zdroj!AZ$16,A5051-1,0))</f>
        <v/>
      </c>
      <c r="F5062" s="450"/>
      <c r="G5062" s="451"/>
    </row>
    <row r="5063" spans="1:7" x14ac:dyDescent="0.25">
      <c r="B5063" s="449"/>
      <c r="C5063" s="83" t="str">
        <f ca="1">IF(OFFSET(Zdroj!BA$16,A5051-1,0)=0,"",CONCATENATE("B",$A$2+6," - ",Zdroj!$BA$15))</f>
        <v/>
      </c>
      <c r="D5063" s="81" t="str">
        <f ca="1">IF(C5063="","",CONCATENATE(OFFSET(Zdroj!BA$16,A5051-1,0)))</f>
        <v/>
      </c>
      <c r="E5063" s="35" t="str">
        <f ca="1">IF(C5063="","",OFFSET(Zdroj!BB$16,A5051-1,0))</f>
        <v/>
      </c>
      <c r="F5063" s="450"/>
      <c r="G5063" s="451"/>
    </row>
    <row r="5064" spans="1:7" x14ac:dyDescent="0.25">
      <c r="B5064" s="449"/>
      <c r="C5064" s="83" t="str">
        <f ca="1">IF(OFFSET(Zdroj!BC$16,A5051-1,0)=0,"",CONCATENATE("B",$A$2+7," - ",Zdroj!$BC$15))</f>
        <v/>
      </c>
      <c r="D5064" s="81" t="str">
        <f ca="1">IF(C5064="","",CONCATENATE(OFFSET(Zdroj!BC$16,A5051-1,0)))</f>
        <v/>
      </c>
      <c r="E5064" s="35" t="str">
        <f ca="1">IF(C5064="","",OFFSET(Zdroj!BD$16,A5051-1,0))</f>
        <v/>
      </c>
      <c r="F5064" s="450"/>
      <c r="G5064" s="451"/>
    </row>
    <row r="5065" spans="1:7" x14ac:dyDescent="0.25">
      <c r="B5065" s="449"/>
      <c r="C5065" s="83" t="str">
        <f ca="1">IF(OFFSET(Zdroj!BE$16,A5051-1,0)=0,"",CONCATENATE("B",$A$2+8," - ",Zdroj!$BE$15))</f>
        <v/>
      </c>
      <c r="D5065" s="81" t="str">
        <f ca="1">IF(C5065="","",CONCATENATE(OFFSET(Zdroj!BE$16,A5051-1,0)))</f>
        <v/>
      </c>
      <c r="E5065" s="35" t="str">
        <f ca="1">IF(C5065="","",OFFSET(Zdroj!BF$16,A5051-1,0))</f>
        <v/>
      </c>
      <c r="F5065" s="450"/>
      <c r="G5065" s="451"/>
    </row>
    <row r="5066" spans="1:7" x14ac:dyDescent="0.25">
      <c r="B5066" s="449"/>
      <c r="C5066" s="83" t="str">
        <f ca="1">IF(OFFSET(Zdroj!BG$16,A5051-1,0)=0,"",CONCATENATE("C",$A$2," - ",Zdroj!$BG$15))</f>
        <v/>
      </c>
      <c r="D5066" s="81" t="str">
        <f ca="1">IF(C5066="","",CONCATENATE(OFFSET(Zdroj!BG$16,A5051-1,0)))</f>
        <v/>
      </c>
      <c r="E5066" s="35" t="str">
        <f ca="1">IF(C5066="","",OFFSET(Zdroj!BH$16,A5051-1,0))</f>
        <v/>
      </c>
      <c r="F5066" s="450" t="str">
        <f t="shared" ref="F5066" ca="1" si="1183">IF(SUM(E5066:E5067)=0,"",SUM(E5066:E5067))</f>
        <v/>
      </c>
      <c r="G5066" s="451"/>
    </row>
    <row r="5067" spans="1:7" x14ac:dyDescent="0.25">
      <c r="B5067" s="449"/>
      <c r="C5067" s="83" t="str">
        <f ca="1">IF(OFFSET(Zdroj!BI$16,A5051-1,0)=0,"",CONCATENATE("C",$A$2+1," - ",Zdroj!$BI$15))</f>
        <v/>
      </c>
      <c r="D5067" s="81" t="str">
        <f ca="1">IF(C5067="","",CONCATENATE(OFFSET(Zdroj!BI$16,A5051-1,0)))</f>
        <v/>
      </c>
      <c r="E5067" s="35" t="str">
        <f ca="1">IF(C5067="","",OFFSET(Zdroj!BJ$16,A5051-1,0))</f>
        <v/>
      </c>
      <c r="F5067" s="450"/>
      <c r="G5067" s="451"/>
    </row>
    <row r="5068" spans="1:7" x14ac:dyDescent="0.25">
      <c r="A5068">
        <f>SUM((ROW()+15)/17)</f>
        <v>299</v>
      </c>
      <c r="B5068" s="449" t="str">
        <f ca="1">IF(OFFSET(Zdroj!$B$16,A5068-1,0)&gt;0,CONCATENATE(A5068,"
","___ ","
",OFFSET(Zdroj!$B$16,A5068-1,0)),"")</f>
        <v/>
      </c>
      <c r="C5068" s="83" t="str">
        <f ca="1">IF(OFFSET(Zdroj!AI$16,A5068-1,0)=0,"",CONCATENATE("A",$A$2," - ",Zdroj!$AI$15))</f>
        <v/>
      </c>
      <c r="D5068" s="81" t="str">
        <f ca="1">IF(C5068="","",CONCATENATE(OFFSET(Zdroj!AI$16,A5068-1,0)," - ",OFFSET(Zdroj!BK$16,A5068-1,0)))</f>
        <v/>
      </c>
      <c r="E5068" s="35" t="str">
        <f ca="1">IF(C5068="","",OFFSET(Zdroj!BL$16,A5068-1,0))</f>
        <v/>
      </c>
      <c r="F5068" s="450" t="str">
        <f t="shared" ref="F5068" ca="1" si="1184">IF(SUM(E5068:E5073)=0,"",SUM(E5068:E5073))</f>
        <v/>
      </c>
      <c r="G5068" s="451" t="str">
        <f t="shared" ref="G5068" ca="1" si="1185">IF(SUM(E5068:E5084)=0,"",SUM(E5068:E5084))</f>
        <v/>
      </c>
    </row>
    <row r="5069" spans="1:7" x14ac:dyDescent="0.25">
      <c r="B5069" s="449"/>
      <c r="C5069" s="83" t="str">
        <f ca="1">IF(OFFSET(Zdroj!AJ$16,A5068-1,0)=0,"",CONCATENATE("A",$A$2+1," - ",Zdroj!$AJ$15))</f>
        <v/>
      </c>
      <c r="D5069" s="81" t="str">
        <f ca="1">IF(C5069="","",CONCATENATE(OFFSET(Zdroj!AJ$16,A5068-1,0)," - ",OFFSET(Zdroj!BM$16,A5068-1,0)))</f>
        <v/>
      </c>
      <c r="E5069" s="35" t="str">
        <f ca="1">IF(C5069="","",OFFSET(Zdroj!BN$16,A5068-1,0))</f>
        <v/>
      </c>
      <c r="F5069" s="450"/>
      <c r="G5069" s="451"/>
    </row>
    <row r="5070" spans="1:7" x14ac:dyDescent="0.25">
      <c r="B5070" s="449"/>
      <c r="C5070" s="83" t="str">
        <f ca="1">IF(OFFSET(Zdroj!AK$16,A5068-1,0)=0,"",CONCATENATE("A",$A$2+2," - ",Zdroj!$AK$15))</f>
        <v/>
      </c>
      <c r="D5070" s="81" t="str">
        <f ca="1">IF(C5070="","",CONCATENATE(OFFSET(Zdroj!AK$16,A5068-1,0)," - ",OFFSET(Zdroj!BO$16,A5068-1,0)))</f>
        <v/>
      </c>
      <c r="E5070" s="35" t="str">
        <f ca="1">IF(C5070="","",OFFSET(Zdroj!BP$16,A5068-1,0))</f>
        <v/>
      </c>
      <c r="F5070" s="450"/>
      <c r="G5070" s="451"/>
    </row>
    <row r="5071" spans="1:7" x14ac:dyDescent="0.25">
      <c r="B5071" s="449"/>
      <c r="C5071" s="83" t="str">
        <f ca="1">IF(OFFSET(Zdroj!AL$16,A5068-1,0)=0,"",CONCATENATE("A",$A$2+3," - ",Zdroj!$AL$15))</f>
        <v/>
      </c>
      <c r="D5071" s="81" t="str">
        <f ca="1">IF(C5071="","",CONCATENATE(OFFSET(Zdroj!AL$16,A5068-1,0)," - ",OFFSET(Zdroj!BQ$16,A5068-1,0)))</f>
        <v/>
      </c>
      <c r="E5071" s="35" t="str">
        <f ca="1">IF(C5071="","",OFFSET(Zdroj!BR$16,A5068-1,0))</f>
        <v/>
      </c>
      <c r="F5071" s="450"/>
      <c r="G5071" s="451"/>
    </row>
    <row r="5072" spans="1:7" x14ac:dyDescent="0.25">
      <c r="B5072" s="449"/>
      <c r="C5072" s="83" t="str">
        <f ca="1">IF(OFFSET(Zdroj!AM$16,A5068-1,0)=0,"",CONCATENATE("A",$A$2+4," - ",Zdroj!$AM$15))</f>
        <v/>
      </c>
      <c r="D5072" s="81" t="str">
        <f ca="1">IF(C5072="","",CONCATENATE(OFFSET(Zdroj!AM$16,A5068-1,0)," - ",OFFSET(Zdroj!BS$16,A5068-1,0)))</f>
        <v/>
      </c>
      <c r="E5072" s="35" t="str">
        <f ca="1">IF(C5072="","",OFFSET(Zdroj!BT$16,A5068-1,0))</f>
        <v/>
      </c>
      <c r="F5072" s="450"/>
      <c r="G5072" s="451"/>
    </row>
    <row r="5073" spans="1:7" x14ac:dyDescent="0.25">
      <c r="B5073" s="449"/>
      <c r="C5073" s="83" t="str">
        <f ca="1">IF(OFFSET(Zdroj!AN$16,A5068-1,0)=0,"",CONCATENATE("A",$A$2+5," - ",Zdroj!$AN$15))</f>
        <v/>
      </c>
      <c r="D5073" s="81" t="str">
        <f ca="1">IF(C5073="","",CONCATENATE(OFFSET(Zdroj!AN$16,A5068-1,0)," - ",OFFSET(Zdroj!BU$16,A5068-1,0)))</f>
        <v/>
      </c>
      <c r="E5073" s="35" t="str">
        <f ca="1">IF(C5073="","",OFFSET(Zdroj!BV$16,A5068-1,0))</f>
        <v/>
      </c>
      <c r="F5073" s="450"/>
      <c r="G5073" s="451"/>
    </row>
    <row r="5074" spans="1:7" x14ac:dyDescent="0.25">
      <c r="B5074" s="449"/>
      <c r="C5074" s="83" t="str">
        <f ca="1">IF(OFFSET(Zdroj!AO$16,A5068-1,0)=0,"",CONCATENATE("B",$A$2," - ",Zdroj!$AO$15))</f>
        <v/>
      </c>
      <c r="D5074" s="81" t="str">
        <f ca="1">IF(C5074="","",CONCATENATE(OFFSET(Zdroj!AO$16,A5068-1,0)))</f>
        <v/>
      </c>
      <c r="E5074" s="35" t="str">
        <f ca="1">IF(C5074="","",OFFSET(Zdroj!AP$16,A5068-1,0))</f>
        <v/>
      </c>
      <c r="F5074" s="450" t="str">
        <f t="shared" ref="F5074" ca="1" si="1186">IF(SUM(E5074:E5082)=0,"",SUM(E5074:E5082))</f>
        <v/>
      </c>
      <c r="G5074" s="451"/>
    </row>
    <row r="5075" spans="1:7" x14ac:dyDescent="0.25">
      <c r="B5075" s="449"/>
      <c r="C5075" s="83" t="str">
        <f ca="1">IF(OFFSET(Zdroj!AQ$16,A5068-1,0)=0,"",CONCATENATE("B",$A$2+1," - ",Zdroj!$AQ$15))</f>
        <v/>
      </c>
      <c r="D5075" s="81" t="str">
        <f ca="1">IF(C5075="","",CONCATENATE(OFFSET(Zdroj!AQ$16,A5068-1,0)))</f>
        <v/>
      </c>
      <c r="E5075" s="35" t="str">
        <f ca="1">IF(C5075="","",OFFSET(Zdroj!AR$16,A5068-1,0))</f>
        <v/>
      </c>
      <c r="F5075" s="450"/>
      <c r="G5075" s="451"/>
    </row>
    <row r="5076" spans="1:7" x14ac:dyDescent="0.25">
      <c r="B5076" s="449"/>
      <c r="C5076" s="83" t="str">
        <f ca="1">IF(OFFSET(Zdroj!AS$16,A5068-1,0)=0,"",CONCATENATE("B",$A$2+2," - ",Zdroj!$AS$15))</f>
        <v/>
      </c>
      <c r="D5076" s="81" t="str">
        <f ca="1">IF(C5076="","",CONCATENATE(OFFSET(Zdroj!AS$16,A5068-1,0)))</f>
        <v/>
      </c>
      <c r="E5076" s="35" t="str">
        <f ca="1">IF(C5076="","",OFFSET(Zdroj!AT$16,A5068-1,0))</f>
        <v/>
      </c>
      <c r="F5076" s="450"/>
      <c r="G5076" s="451"/>
    </row>
    <row r="5077" spans="1:7" x14ac:dyDescent="0.25">
      <c r="B5077" s="449"/>
      <c r="C5077" s="83" t="str">
        <f ca="1">IF(OFFSET(Zdroj!AU$16,A5068-1,0)=0,"",CONCATENATE("B",$A$2+3," - ",Zdroj!$AU$15))</f>
        <v/>
      </c>
      <c r="D5077" s="81" t="str">
        <f ca="1">IF(C5077="","",CONCATENATE(OFFSET(Zdroj!AU$16,A5068-1,0)))</f>
        <v/>
      </c>
      <c r="E5077" s="35" t="str">
        <f ca="1">IF(C5077="","",OFFSET(Zdroj!AV$16,A5068-1,0))</f>
        <v/>
      </c>
      <c r="F5077" s="450"/>
      <c r="G5077" s="451"/>
    </row>
    <row r="5078" spans="1:7" x14ac:dyDescent="0.25">
      <c r="B5078" s="449"/>
      <c r="C5078" s="83" t="str">
        <f ca="1">IF(OFFSET(Zdroj!AW$16,A5068-1,0)=0,"",CONCATENATE("B",$A$2+4," - ",Zdroj!$AW$15))</f>
        <v/>
      </c>
      <c r="D5078" s="81" t="str">
        <f ca="1">IF(C5078="","",CONCATENATE(OFFSET(Zdroj!AW$16,A5068-1,0)))</f>
        <v/>
      </c>
      <c r="E5078" s="35" t="str">
        <f ca="1">IF(C5078="","",OFFSET(Zdroj!AX$16,A5068-1,0))</f>
        <v/>
      </c>
      <c r="F5078" s="450"/>
      <c r="G5078" s="451"/>
    </row>
    <row r="5079" spans="1:7" x14ac:dyDescent="0.25">
      <c r="B5079" s="449"/>
      <c r="C5079" s="83" t="str">
        <f ca="1">IF(OFFSET(Zdroj!AY$16,A5068-1,0)=0,"",CONCATENATE("B",$A$2+5," - ",Zdroj!$AY$15))</f>
        <v/>
      </c>
      <c r="D5079" s="81" t="str">
        <f ca="1">IF(C5079="","",CONCATENATE(OFFSET(Zdroj!AY$16,A5068-1,0)))</f>
        <v/>
      </c>
      <c r="E5079" s="35" t="str">
        <f ca="1">IF(C5079="","",OFFSET(Zdroj!AZ$16,A5068-1,0))</f>
        <v/>
      </c>
      <c r="F5079" s="450"/>
      <c r="G5079" s="451"/>
    </row>
    <row r="5080" spans="1:7" x14ac:dyDescent="0.25">
      <c r="B5080" s="449"/>
      <c r="C5080" s="83" t="str">
        <f ca="1">IF(OFFSET(Zdroj!BA$16,A5068-1,0)=0,"",CONCATENATE("B",$A$2+6," - ",Zdroj!$BA$15))</f>
        <v/>
      </c>
      <c r="D5080" s="81" t="str">
        <f ca="1">IF(C5080="","",CONCATENATE(OFFSET(Zdroj!BA$16,A5068-1,0)))</f>
        <v/>
      </c>
      <c r="E5080" s="35" t="str">
        <f ca="1">IF(C5080="","",OFFSET(Zdroj!BB$16,A5068-1,0))</f>
        <v/>
      </c>
      <c r="F5080" s="450"/>
      <c r="G5080" s="451"/>
    </row>
    <row r="5081" spans="1:7" x14ac:dyDescent="0.25">
      <c r="B5081" s="449"/>
      <c r="C5081" s="83" t="str">
        <f ca="1">IF(OFFSET(Zdroj!BC$16,A5068-1,0)=0,"",CONCATENATE("B",$A$2+7," - ",Zdroj!$BC$15))</f>
        <v/>
      </c>
      <c r="D5081" s="81" t="str">
        <f ca="1">IF(C5081="","",CONCATENATE(OFFSET(Zdroj!BC$16,A5068-1,0)))</f>
        <v/>
      </c>
      <c r="E5081" s="35" t="str">
        <f ca="1">IF(C5081="","",OFFSET(Zdroj!BD$16,A5068-1,0))</f>
        <v/>
      </c>
      <c r="F5081" s="450"/>
      <c r="G5081" s="451"/>
    </row>
    <row r="5082" spans="1:7" x14ac:dyDescent="0.25">
      <c r="B5082" s="449"/>
      <c r="C5082" s="83" t="str">
        <f ca="1">IF(OFFSET(Zdroj!BE$16,A5068-1,0)=0,"",CONCATENATE("B",$A$2+8," - ",Zdroj!$BE$15))</f>
        <v/>
      </c>
      <c r="D5082" s="81" t="str">
        <f ca="1">IF(C5082="","",CONCATENATE(OFFSET(Zdroj!BE$16,A5068-1,0)))</f>
        <v/>
      </c>
      <c r="E5082" s="35" t="str">
        <f ca="1">IF(C5082="","",OFFSET(Zdroj!BF$16,A5068-1,0))</f>
        <v/>
      </c>
      <c r="F5082" s="450"/>
      <c r="G5082" s="451"/>
    </row>
    <row r="5083" spans="1:7" x14ac:dyDescent="0.25">
      <c r="B5083" s="449"/>
      <c r="C5083" s="83" t="str">
        <f ca="1">IF(OFFSET(Zdroj!BG$16,A5068-1,0)=0,"",CONCATENATE("C",$A$2," - ",Zdroj!$BG$15))</f>
        <v/>
      </c>
      <c r="D5083" s="81" t="str">
        <f ca="1">IF(C5083="","",CONCATENATE(OFFSET(Zdroj!BG$16,A5068-1,0)))</f>
        <v/>
      </c>
      <c r="E5083" s="35" t="str">
        <f ca="1">IF(C5083="","",OFFSET(Zdroj!BH$16,A5068-1,0))</f>
        <v/>
      </c>
      <c r="F5083" s="450" t="str">
        <f t="shared" ref="F5083" ca="1" si="1187">IF(SUM(E5083:E5084)=0,"",SUM(E5083:E5084))</f>
        <v/>
      </c>
      <c r="G5083" s="451"/>
    </row>
    <row r="5084" spans="1:7" x14ac:dyDescent="0.25">
      <c r="B5084" s="449"/>
      <c r="C5084" s="83" t="str">
        <f ca="1">IF(OFFSET(Zdroj!BI$16,A5068-1,0)=0,"",CONCATENATE("C",$A$2+1," - ",Zdroj!$BI$15))</f>
        <v/>
      </c>
      <c r="D5084" s="81" t="str">
        <f ca="1">IF(C5084="","",CONCATENATE(OFFSET(Zdroj!BI$16,A5068-1,0)))</f>
        <v/>
      </c>
      <c r="E5084" s="35" t="str">
        <f ca="1">IF(C5084="","",OFFSET(Zdroj!BJ$16,A5068-1,0))</f>
        <v/>
      </c>
      <c r="F5084" s="450"/>
      <c r="G5084" s="451"/>
    </row>
    <row r="5085" spans="1:7" x14ac:dyDescent="0.25">
      <c r="A5085">
        <f>SUM((ROW()+15)/17)</f>
        <v>300</v>
      </c>
      <c r="B5085" s="449" t="str">
        <f ca="1">IF(OFFSET(Zdroj!$B$16,A5085-1,0)&gt;0,CONCATENATE(A5085,"
","___ ","
",OFFSET(Zdroj!$B$16,A5085-1,0)),"")</f>
        <v/>
      </c>
      <c r="C5085" s="83" t="str">
        <f ca="1">IF(OFFSET(Zdroj!AI$16,A5085-1,0)=0,"",CONCATENATE("A",$A$2," - ",Zdroj!$AI$15))</f>
        <v/>
      </c>
      <c r="D5085" s="81" t="str">
        <f ca="1">IF(C5085="","",CONCATENATE(OFFSET(Zdroj!AI$16,A5085-1,0)," - ",OFFSET(Zdroj!BK$16,A5085-1,0)))</f>
        <v/>
      </c>
      <c r="E5085" s="35" t="str">
        <f ca="1">IF(C5085="","",OFFSET(Zdroj!BL$16,A5085-1,0))</f>
        <v/>
      </c>
      <c r="F5085" s="450" t="str">
        <f t="shared" ref="F5085" ca="1" si="1188">IF(SUM(E5085:E5090)=0,"",SUM(E5085:E5090))</f>
        <v/>
      </c>
      <c r="G5085" s="451" t="str">
        <f t="shared" ref="G5085" ca="1" si="1189">IF(SUM(E5085:E5101)=0,"",SUM(E5085:E5101))</f>
        <v/>
      </c>
    </row>
    <row r="5086" spans="1:7" x14ac:dyDescent="0.25">
      <c r="B5086" s="449"/>
      <c r="C5086" s="83" t="str">
        <f ca="1">IF(OFFSET(Zdroj!AJ$16,A5085-1,0)=0,"",CONCATENATE("A",$A$2+1," - ",Zdroj!$AJ$15))</f>
        <v/>
      </c>
      <c r="D5086" s="81" t="str">
        <f ca="1">IF(C5086="","",CONCATENATE(OFFSET(Zdroj!AJ$16,A5085-1,0)," - ",OFFSET(Zdroj!BM$16,A5085-1,0)))</f>
        <v/>
      </c>
      <c r="E5086" s="35" t="str">
        <f ca="1">IF(C5086="","",OFFSET(Zdroj!BN$16,A5085-1,0))</f>
        <v/>
      </c>
      <c r="F5086" s="450"/>
      <c r="G5086" s="451"/>
    </row>
    <row r="5087" spans="1:7" x14ac:dyDescent="0.25">
      <c r="B5087" s="449"/>
      <c r="C5087" s="83" t="str">
        <f ca="1">IF(OFFSET(Zdroj!AK$16,A5085-1,0)=0,"",CONCATENATE("A",$A$2+2," - ",Zdroj!$AK$15))</f>
        <v/>
      </c>
      <c r="D5087" s="81" t="str">
        <f ca="1">IF(C5087="","",CONCATENATE(OFFSET(Zdroj!AK$16,A5085-1,0)," - ",OFFSET(Zdroj!BO$16,A5085-1,0)))</f>
        <v/>
      </c>
      <c r="E5087" s="35" t="str">
        <f ca="1">IF(C5087="","",OFFSET(Zdroj!BP$16,A5085-1,0))</f>
        <v/>
      </c>
      <c r="F5087" s="450"/>
      <c r="G5087" s="451"/>
    </row>
    <row r="5088" spans="1:7" x14ac:dyDescent="0.25">
      <c r="B5088" s="449"/>
      <c r="C5088" s="83" t="str">
        <f ca="1">IF(OFFSET(Zdroj!AL$16,A5085-1,0)=0,"",CONCATENATE("A",$A$2+3," - ",Zdroj!$AL$15))</f>
        <v/>
      </c>
      <c r="D5088" s="81" t="str">
        <f ca="1">IF(C5088="","",CONCATENATE(OFFSET(Zdroj!AL$16,A5085-1,0)," - ",OFFSET(Zdroj!BQ$16,A5085-1,0)))</f>
        <v/>
      </c>
      <c r="E5088" s="35" t="str">
        <f ca="1">IF(C5088="","",OFFSET(Zdroj!BR$16,A5085-1,0))</f>
        <v/>
      </c>
      <c r="F5088" s="450"/>
      <c r="G5088" s="451"/>
    </row>
    <row r="5089" spans="1:7" x14ac:dyDescent="0.25">
      <c r="B5089" s="449"/>
      <c r="C5089" s="83" t="str">
        <f ca="1">IF(OFFSET(Zdroj!AM$16,A5085-1,0)=0,"",CONCATENATE("A",$A$2+4," - ",Zdroj!$AM$15))</f>
        <v/>
      </c>
      <c r="D5089" s="81" t="str">
        <f ca="1">IF(C5089="","",CONCATENATE(OFFSET(Zdroj!AM$16,A5085-1,0)," - ",OFFSET(Zdroj!BS$16,A5085-1,0)))</f>
        <v/>
      </c>
      <c r="E5089" s="35" t="str">
        <f ca="1">IF(C5089="","",OFFSET(Zdroj!BT$16,A5085-1,0))</f>
        <v/>
      </c>
      <c r="F5089" s="450"/>
      <c r="G5089" s="451"/>
    </row>
    <row r="5090" spans="1:7" x14ac:dyDescent="0.25">
      <c r="B5090" s="449"/>
      <c r="C5090" s="83" t="str">
        <f ca="1">IF(OFFSET(Zdroj!AN$16,A5085-1,0)=0,"",CONCATENATE("A",$A$2+5," - ",Zdroj!$AN$15))</f>
        <v/>
      </c>
      <c r="D5090" s="81" t="str">
        <f ca="1">IF(C5090="","",CONCATENATE(OFFSET(Zdroj!AN$16,A5085-1,0)," - ",OFFSET(Zdroj!BU$16,A5085-1,0)))</f>
        <v/>
      </c>
      <c r="E5090" s="35" t="str">
        <f ca="1">IF(C5090="","",OFFSET(Zdroj!BV$16,A5085-1,0))</f>
        <v/>
      </c>
      <c r="F5090" s="450"/>
      <c r="G5090" s="451"/>
    </row>
    <row r="5091" spans="1:7" x14ac:dyDescent="0.25">
      <c r="B5091" s="449"/>
      <c r="C5091" s="83" t="str">
        <f ca="1">IF(OFFSET(Zdroj!AO$16,A5085-1,0)=0,"",CONCATENATE("B",$A$2," - ",Zdroj!$AO$15))</f>
        <v/>
      </c>
      <c r="D5091" s="81" t="str">
        <f ca="1">IF(C5091="","",CONCATENATE(OFFSET(Zdroj!AO$16,A5085-1,0)))</f>
        <v/>
      </c>
      <c r="E5091" s="35" t="str">
        <f ca="1">IF(C5091="","",OFFSET(Zdroj!AP$16,A5085-1,0))</f>
        <v/>
      </c>
      <c r="F5091" s="450" t="str">
        <f t="shared" ref="F5091" ca="1" si="1190">IF(SUM(E5091:E5099)=0,"",SUM(E5091:E5099))</f>
        <v/>
      </c>
      <c r="G5091" s="451"/>
    </row>
    <row r="5092" spans="1:7" x14ac:dyDescent="0.25">
      <c r="B5092" s="449"/>
      <c r="C5092" s="83" t="str">
        <f ca="1">IF(OFFSET(Zdroj!AQ$16,A5085-1,0)=0,"",CONCATENATE("B",$A$2+1," - ",Zdroj!$AQ$15))</f>
        <v/>
      </c>
      <c r="D5092" s="81" t="str">
        <f ca="1">IF(C5092="","",CONCATENATE(OFFSET(Zdroj!AQ$16,A5085-1,0)))</f>
        <v/>
      </c>
      <c r="E5092" s="35" t="str">
        <f ca="1">IF(C5092="","",OFFSET(Zdroj!AR$16,A5085-1,0))</f>
        <v/>
      </c>
      <c r="F5092" s="450"/>
      <c r="G5092" s="451"/>
    </row>
    <row r="5093" spans="1:7" x14ac:dyDescent="0.25">
      <c r="B5093" s="449"/>
      <c r="C5093" s="83" t="str">
        <f ca="1">IF(OFFSET(Zdroj!AS$16,A5085-1,0)=0,"",CONCATENATE("B",$A$2+2," - ",Zdroj!$AS$15))</f>
        <v/>
      </c>
      <c r="D5093" s="81" t="str">
        <f ca="1">IF(C5093="","",CONCATENATE(OFFSET(Zdroj!AS$16,A5085-1,0)))</f>
        <v/>
      </c>
      <c r="E5093" s="35" t="str">
        <f ca="1">IF(C5093="","",OFFSET(Zdroj!AT$16,A5085-1,0))</f>
        <v/>
      </c>
      <c r="F5093" s="450"/>
      <c r="G5093" s="451"/>
    </row>
    <row r="5094" spans="1:7" x14ac:dyDescent="0.25">
      <c r="B5094" s="449"/>
      <c r="C5094" s="83" t="str">
        <f ca="1">IF(OFFSET(Zdroj!AU$16,A5085-1,0)=0,"",CONCATENATE("B",$A$2+3," - ",Zdroj!$AU$15))</f>
        <v/>
      </c>
      <c r="D5094" s="81" t="str">
        <f ca="1">IF(C5094="","",CONCATENATE(OFFSET(Zdroj!AU$16,A5085-1,0)))</f>
        <v/>
      </c>
      <c r="E5094" s="35" t="str">
        <f ca="1">IF(C5094="","",OFFSET(Zdroj!AV$16,A5085-1,0))</f>
        <v/>
      </c>
      <c r="F5094" s="450"/>
      <c r="G5094" s="451"/>
    </row>
    <row r="5095" spans="1:7" x14ac:dyDescent="0.25">
      <c r="B5095" s="449"/>
      <c r="C5095" s="83" t="str">
        <f ca="1">IF(OFFSET(Zdroj!AW$16,A5085-1,0)=0,"",CONCATENATE("B",$A$2+4," - ",Zdroj!$AW$15))</f>
        <v/>
      </c>
      <c r="D5095" s="81" t="str">
        <f ca="1">IF(C5095="","",CONCATENATE(OFFSET(Zdroj!AW$16,A5085-1,0)))</f>
        <v/>
      </c>
      <c r="E5095" s="35" t="str">
        <f ca="1">IF(C5095="","",OFFSET(Zdroj!AX$16,A5085-1,0))</f>
        <v/>
      </c>
      <c r="F5095" s="450"/>
      <c r="G5095" s="451"/>
    </row>
    <row r="5096" spans="1:7" x14ac:dyDescent="0.25">
      <c r="B5096" s="449"/>
      <c r="C5096" s="83" t="str">
        <f ca="1">IF(OFFSET(Zdroj!AY$16,A5085-1,0)=0,"",CONCATENATE("B",$A$2+5," - ",Zdroj!$AY$15))</f>
        <v/>
      </c>
      <c r="D5096" s="81" t="str">
        <f ca="1">IF(C5096="","",CONCATENATE(OFFSET(Zdroj!AY$16,A5085-1,0)))</f>
        <v/>
      </c>
      <c r="E5096" s="35" t="str">
        <f ca="1">IF(C5096="","",OFFSET(Zdroj!AZ$16,A5085-1,0))</f>
        <v/>
      </c>
      <c r="F5096" s="450"/>
      <c r="G5096" s="451"/>
    </row>
    <row r="5097" spans="1:7" x14ac:dyDescent="0.25">
      <c r="B5097" s="449"/>
      <c r="C5097" s="83" t="str">
        <f ca="1">IF(OFFSET(Zdroj!BA$16,A5085-1,0)=0,"",CONCATENATE("B",$A$2+6," - ",Zdroj!$BA$15))</f>
        <v/>
      </c>
      <c r="D5097" s="81" t="str">
        <f ca="1">IF(C5097="","",CONCATENATE(OFFSET(Zdroj!BA$16,A5085-1,0)))</f>
        <v/>
      </c>
      <c r="E5097" s="35" t="str">
        <f ca="1">IF(C5097="","",OFFSET(Zdroj!BB$16,A5085-1,0))</f>
        <v/>
      </c>
      <c r="F5097" s="450"/>
      <c r="G5097" s="451"/>
    </row>
    <row r="5098" spans="1:7" x14ac:dyDescent="0.25">
      <c r="B5098" s="449"/>
      <c r="C5098" s="83" t="str">
        <f ca="1">IF(OFFSET(Zdroj!BC$16,A5085-1,0)=0,"",CONCATENATE("B",$A$2+7," - ",Zdroj!$BC$15))</f>
        <v/>
      </c>
      <c r="D5098" s="81" t="str">
        <f ca="1">IF(C5098="","",CONCATENATE(OFFSET(Zdroj!BC$16,A5085-1,0)))</f>
        <v/>
      </c>
      <c r="E5098" s="35" t="str">
        <f ca="1">IF(C5098="","",OFFSET(Zdroj!BD$16,A5085-1,0))</f>
        <v/>
      </c>
      <c r="F5098" s="450"/>
      <c r="G5098" s="451"/>
    </row>
    <row r="5099" spans="1:7" x14ac:dyDescent="0.25">
      <c r="B5099" s="449"/>
      <c r="C5099" s="83" t="str">
        <f ca="1">IF(OFFSET(Zdroj!BE$16,A5085-1,0)=0,"",CONCATENATE("B",$A$2+8," - ",Zdroj!$BE$15))</f>
        <v/>
      </c>
      <c r="D5099" s="81" t="str">
        <f ca="1">IF(C5099="","",CONCATENATE(OFFSET(Zdroj!BE$16,A5085-1,0)))</f>
        <v/>
      </c>
      <c r="E5099" s="35" t="str">
        <f ca="1">IF(C5099="","",OFFSET(Zdroj!BF$16,A5085-1,0))</f>
        <v/>
      </c>
      <c r="F5099" s="450"/>
      <c r="G5099" s="451"/>
    </row>
    <row r="5100" spans="1:7" x14ac:dyDescent="0.25">
      <c r="B5100" s="449"/>
      <c r="C5100" s="83" t="str">
        <f ca="1">IF(OFFSET(Zdroj!BG$16,A5085-1,0)=0,"",CONCATENATE("C",$A$2," - ",Zdroj!$BG$15))</f>
        <v/>
      </c>
      <c r="D5100" s="81" t="str">
        <f ca="1">IF(C5100="","",CONCATENATE(OFFSET(Zdroj!BG$16,A5085-1,0)))</f>
        <v/>
      </c>
      <c r="E5100" s="35" t="str">
        <f ca="1">IF(C5100="","",OFFSET(Zdroj!BH$16,A5085-1,0))</f>
        <v/>
      </c>
      <c r="F5100" s="450" t="str">
        <f t="shared" ref="F5100" ca="1" si="1191">IF(SUM(E5100:E5101)=0,"",SUM(E5100:E5101))</f>
        <v/>
      </c>
      <c r="G5100" s="451"/>
    </row>
    <row r="5101" spans="1:7" x14ac:dyDescent="0.25">
      <c r="B5101" s="449"/>
      <c r="C5101" s="83" t="str">
        <f ca="1">IF(OFFSET(Zdroj!BI$16,A5085-1,0)=0,"",CONCATENATE("C",$A$2+1," - ",Zdroj!$BI$15))</f>
        <v/>
      </c>
      <c r="D5101" s="81" t="str">
        <f ca="1">IF(C5101="","",CONCATENATE(OFFSET(Zdroj!BI$16,A5085-1,0)))</f>
        <v/>
      </c>
      <c r="E5101" s="35" t="str">
        <f ca="1">IF(C5101="","",OFFSET(Zdroj!BJ$16,A5085-1,0))</f>
        <v/>
      </c>
      <c r="F5101" s="450"/>
      <c r="G5101" s="451"/>
    </row>
    <row r="5102" spans="1:7" x14ac:dyDescent="0.25">
      <c r="A5102">
        <f>SUM((ROW()+15)/17)</f>
        <v>301</v>
      </c>
      <c r="B5102" s="449" t="str">
        <f ca="1">IF(OFFSET(Zdroj!$B$16,A5102-1,0)&gt;0,CONCATENATE(A5102,"
","___ ","
",OFFSET(Zdroj!$B$16,A5102-1,0)),"")</f>
        <v/>
      </c>
      <c r="C5102" s="83" t="str">
        <f ca="1">IF(OFFSET(Zdroj!AI$16,A5102-1,0)=0,"",CONCATENATE("A",$A$2," - ",Zdroj!$AI$15))</f>
        <v/>
      </c>
      <c r="D5102" s="81" t="str">
        <f ca="1">IF(C5102="","",CONCATENATE(OFFSET(Zdroj!AI$16,A5102-1,0)," - ",OFFSET(Zdroj!BK$16,A5102-1,0)))</f>
        <v/>
      </c>
      <c r="E5102" s="35" t="str">
        <f ca="1">IF(C5102="","",OFFSET(Zdroj!BL$16,A5102-1,0))</f>
        <v/>
      </c>
      <c r="F5102" s="450" t="str">
        <f t="shared" ref="F5102" ca="1" si="1192">IF(SUM(E5102:E5107)=0,"",SUM(E5102:E5107))</f>
        <v/>
      </c>
      <c r="G5102" s="451" t="str">
        <f t="shared" ref="G5102" ca="1" si="1193">IF(SUM(E5102:E5118)=0,"",SUM(E5102:E5118))</f>
        <v/>
      </c>
    </row>
    <row r="5103" spans="1:7" x14ac:dyDescent="0.25">
      <c r="B5103" s="449"/>
      <c r="C5103" s="83" t="str">
        <f ca="1">IF(OFFSET(Zdroj!AJ$16,A5102-1,0)=0,"",CONCATENATE("A",$A$2+1," - ",Zdroj!$AJ$15))</f>
        <v/>
      </c>
      <c r="D5103" s="81" t="str">
        <f ca="1">IF(C5103="","",CONCATENATE(OFFSET(Zdroj!AJ$16,A5102-1,0)," - ",OFFSET(Zdroj!BM$16,A5102-1,0)))</f>
        <v/>
      </c>
      <c r="E5103" s="35" t="str">
        <f ca="1">IF(C5103="","",OFFSET(Zdroj!BN$16,A5102-1,0))</f>
        <v/>
      </c>
      <c r="F5103" s="450"/>
      <c r="G5103" s="451"/>
    </row>
    <row r="5104" spans="1:7" x14ac:dyDescent="0.25">
      <c r="B5104" s="449"/>
      <c r="C5104" s="83" t="str">
        <f ca="1">IF(OFFSET(Zdroj!AK$16,A5102-1,0)=0,"",CONCATENATE("A",$A$2+2," - ",Zdroj!$AK$15))</f>
        <v/>
      </c>
      <c r="D5104" s="81" t="str">
        <f ca="1">IF(C5104="","",CONCATENATE(OFFSET(Zdroj!AK$16,A5102-1,0)," - ",OFFSET(Zdroj!BO$16,A5102-1,0)))</f>
        <v/>
      </c>
      <c r="E5104" s="35" t="str">
        <f ca="1">IF(C5104="","",OFFSET(Zdroj!BP$16,A5102-1,0))</f>
        <v/>
      </c>
      <c r="F5104" s="450"/>
      <c r="G5104" s="451"/>
    </row>
    <row r="5105" spans="1:7" x14ac:dyDescent="0.25">
      <c r="B5105" s="449"/>
      <c r="C5105" s="83" t="str">
        <f ca="1">IF(OFFSET(Zdroj!AL$16,A5102-1,0)=0,"",CONCATENATE("A",$A$2+3," - ",Zdroj!$AL$15))</f>
        <v/>
      </c>
      <c r="D5105" s="81" t="str">
        <f ca="1">IF(C5105="","",CONCATENATE(OFFSET(Zdroj!AL$16,A5102-1,0)," - ",OFFSET(Zdroj!BQ$16,A5102-1,0)))</f>
        <v/>
      </c>
      <c r="E5105" s="35" t="str">
        <f ca="1">IF(C5105="","",OFFSET(Zdroj!BR$16,A5102-1,0))</f>
        <v/>
      </c>
      <c r="F5105" s="450"/>
      <c r="G5105" s="451"/>
    </row>
    <row r="5106" spans="1:7" x14ac:dyDescent="0.25">
      <c r="B5106" s="449"/>
      <c r="C5106" s="83" t="str">
        <f ca="1">IF(OFFSET(Zdroj!AM$16,A5102-1,0)=0,"",CONCATENATE("A",$A$2+4," - ",Zdroj!$AM$15))</f>
        <v/>
      </c>
      <c r="D5106" s="81" t="str">
        <f ca="1">IF(C5106="","",CONCATENATE(OFFSET(Zdroj!AM$16,A5102-1,0)," - ",OFFSET(Zdroj!BS$16,A5102-1,0)))</f>
        <v/>
      </c>
      <c r="E5106" s="35" t="str">
        <f ca="1">IF(C5106="","",OFFSET(Zdroj!BT$16,A5102-1,0))</f>
        <v/>
      </c>
      <c r="F5106" s="450"/>
      <c r="G5106" s="451"/>
    </row>
    <row r="5107" spans="1:7" x14ac:dyDescent="0.25">
      <c r="B5107" s="449"/>
      <c r="C5107" s="83" t="str">
        <f ca="1">IF(OFFSET(Zdroj!AN$16,A5102-1,0)=0,"",CONCATENATE("A",$A$2+5," - ",Zdroj!$AN$15))</f>
        <v/>
      </c>
      <c r="D5107" s="81" t="str">
        <f ca="1">IF(C5107="","",CONCATENATE(OFFSET(Zdroj!AN$16,A5102-1,0)," - ",OFFSET(Zdroj!BU$16,A5102-1,0)))</f>
        <v/>
      </c>
      <c r="E5107" s="35" t="str">
        <f ca="1">IF(C5107="","",OFFSET(Zdroj!BV$16,A5102-1,0))</f>
        <v/>
      </c>
      <c r="F5107" s="450"/>
      <c r="G5107" s="451"/>
    </row>
    <row r="5108" spans="1:7" x14ac:dyDescent="0.25">
      <c r="B5108" s="449"/>
      <c r="C5108" s="83" t="str">
        <f ca="1">IF(OFFSET(Zdroj!AO$16,A5102-1,0)=0,"",CONCATENATE("B",$A$2," - ",Zdroj!$AO$15))</f>
        <v/>
      </c>
      <c r="D5108" s="81" t="str">
        <f ca="1">IF(C5108="","",CONCATENATE(OFFSET(Zdroj!AO$16,A5102-1,0)))</f>
        <v/>
      </c>
      <c r="E5108" s="35" t="str">
        <f ca="1">IF(C5108="","",OFFSET(Zdroj!AP$16,A5102-1,0))</f>
        <v/>
      </c>
      <c r="F5108" s="450" t="str">
        <f t="shared" ref="F5108" ca="1" si="1194">IF(SUM(E5108:E5116)=0,"",SUM(E5108:E5116))</f>
        <v/>
      </c>
      <c r="G5108" s="451"/>
    </row>
    <row r="5109" spans="1:7" x14ac:dyDescent="0.25">
      <c r="B5109" s="449"/>
      <c r="C5109" s="83" t="str">
        <f ca="1">IF(OFFSET(Zdroj!AQ$16,A5102-1,0)=0,"",CONCATENATE("B",$A$2+1," - ",Zdroj!$AQ$15))</f>
        <v/>
      </c>
      <c r="D5109" s="81" t="str">
        <f ca="1">IF(C5109="","",CONCATENATE(OFFSET(Zdroj!AQ$16,A5102-1,0)))</f>
        <v/>
      </c>
      <c r="E5109" s="35" t="str">
        <f ca="1">IF(C5109="","",OFFSET(Zdroj!AR$16,A5102-1,0))</f>
        <v/>
      </c>
      <c r="F5109" s="450"/>
      <c r="G5109" s="451"/>
    </row>
    <row r="5110" spans="1:7" x14ac:dyDescent="0.25">
      <c r="B5110" s="449"/>
      <c r="C5110" s="83" t="str">
        <f ca="1">IF(OFFSET(Zdroj!AS$16,A5102-1,0)=0,"",CONCATENATE("B",$A$2+2," - ",Zdroj!$AS$15))</f>
        <v/>
      </c>
      <c r="D5110" s="81" t="str">
        <f ca="1">IF(C5110="","",CONCATENATE(OFFSET(Zdroj!AS$16,A5102-1,0)))</f>
        <v/>
      </c>
      <c r="E5110" s="35" t="str">
        <f ca="1">IF(C5110="","",OFFSET(Zdroj!AT$16,A5102-1,0))</f>
        <v/>
      </c>
      <c r="F5110" s="450"/>
      <c r="G5110" s="451"/>
    </row>
    <row r="5111" spans="1:7" x14ac:dyDescent="0.25">
      <c r="B5111" s="449"/>
      <c r="C5111" s="83" t="str">
        <f ca="1">IF(OFFSET(Zdroj!AU$16,A5102-1,0)=0,"",CONCATENATE("B",$A$2+3," - ",Zdroj!$AU$15))</f>
        <v/>
      </c>
      <c r="D5111" s="81" t="str">
        <f ca="1">IF(C5111="","",CONCATENATE(OFFSET(Zdroj!AU$16,A5102-1,0)))</f>
        <v/>
      </c>
      <c r="E5111" s="35" t="str">
        <f ca="1">IF(C5111="","",OFFSET(Zdroj!AV$16,A5102-1,0))</f>
        <v/>
      </c>
      <c r="F5111" s="450"/>
      <c r="G5111" s="451"/>
    </row>
    <row r="5112" spans="1:7" x14ac:dyDescent="0.25">
      <c r="B5112" s="449"/>
      <c r="C5112" s="83" t="str">
        <f ca="1">IF(OFFSET(Zdroj!AW$16,A5102-1,0)=0,"",CONCATENATE("B",$A$2+4," - ",Zdroj!$AW$15))</f>
        <v/>
      </c>
      <c r="D5112" s="81" t="str">
        <f ca="1">IF(C5112="","",CONCATENATE(OFFSET(Zdroj!AW$16,A5102-1,0)))</f>
        <v/>
      </c>
      <c r="E5112" s="35" t="str">
        <f ca="1">IF(C5112="","",OFFSET(Zdroj!AX$16,A5102-1,0))</f>
        <v/>
      </c>
      <c r="F5112" s="450"/>
      <c r="G5112" s="451"/>
    </row>
    <row r="5113" spans="1:7" x14ac:dyDescent="0.25">
      <c r="B5113" s="449"/>
      <c r="C5113" s="83" t="str">
        <f ca="1">IF(OFFSET(Zdroj!AY$16,A5102-1,0)=0,"",CONCATENATE("B",$A$2+5," - ",Zdroj!$AY$15))</f>
        <v/>
      </c>
      <c r="D5113" s="81" t="str">
        <f ca="1">IF(C5113="","",CONCATENATE(OFFSET(Zdroj!AY$16,A5102-1,0)))</f>
        <v/>
      </c>
      <c r="E5113" s="35" t="str">
        <f ca="1">IF(C5113="","",OFFSET(Zdroj!AZ$16,A5102-1,0))</f>
        <v/>
      </c>
      <c r="F5113" s="450"/>
      <c r="G5113" s="451"/>
    </row>
    <row r="5114" spans="1:7" x14ac:dyDescent="0.25">
      <c r="B5114" s="449"/>
      <c r="C5114" s="83" t="str">
        <f ca="1">IF(OFFSET(Zdroj!BA$16,A5102-1,0)=0,"",CONCATENATE("B",$A$2+6," - ",Zdroj!$BA$15))</f>
        <v/>
      </c>
      <c r="D5114" s="81" t="str">
        <f ca="1">IF(C5114="","",CONCATENATE(OFFSET(Zdroj!BA$16,A5102-1,0)))</f>
        <v/>
      </c>
      <c r="E5114" s="35" t="str">
        <f ca="1">IF(C5114="","",OFFSET(Zdroj!BB$16,A5102-1,0))</f>
        <v/>
      </c>
      <c r="F5114" s="450"/>
      <c r="G5114" s="451"/>
    </row>
    <row r="5115" spans="1:7" x14ac:dyDescent="0.25">
      <c r="B5115" s="449"/>
      <c r="C5115" s="83" t="str">
        <f ca="1">IF(OFFSET(Zdroj!BC$16,A5102-1,0)=0,"",CONCATENATE("B",$A$2+7," - ",Zdroj!$BC$15))</f>
        <v/>
      </c>
      <c r="D5115" s="81" t="str">
        <f ca="1">IF(C5115="","",CONCATENATE(OFFSET(Zdroj!BC$16,A5102-1,0)))</f>
        <v/>
      </c>
      <c r="E5115" s="35" t="str">
        <f ca="1">IF(C5115="","",OFFSET(Zdroj!BD$16,A5102-1,0))</f>
        <v/>
      </c>
      <c r="F5115" s="450"/>
      <c r="G5115" s="451"/>
    </row>
    <row r="5116" spans="1:7" x14ac:dyDescent="0.25">
      <c r="B5116" s="449"/>
      <c r="C5116" s="83" t="str">
        <f ca="1">IF(OFFSET(Zdroj!BE$16,A5102-1,0)=0,"",CONCATENATE("B",$A$2+8," - ",Zdroj!$BE$15))</f>
        <v/>
      </c>
      <c r="D5116" s="81" t="str">
        <f ca="1">IF(C5116="","",CONCATENATE(OFFSET(Zdroj!BE$16,A5102-1,0)))</f>
        <v/>
      </c>
      <c r="E5116" s="35" t="str">
        <f ca="1">IF(C5116="","",OFFSET(Zdroj!BF$16,A5102-1,0))</f>
        <v/>
      </c>
      <c r="F5116" s="450"/>
      <c r="G5116" s="451"/>
    </row>
    <row r="5117" spans="1:7" x14ac:dyDescent="0.25">
      <c r="B5117" s="449"/>
      <c r="C5117" s="83" t="str">
        <f ca="1">IF(OFFSET(Zdroj!BG$16,A5102-1,0)=0,"",CONCATENATE("C",$A$2," - ",Zdroj!$BG$15))</f>
        <v/>
      </c>
      <c r="D5117" s="81" t="str">
        <f ca="1">IF(C5117="","",CONCATENATE(OFFSET(Zdroj!BG$16,A5102-1,0)))</f>
        <v/>
      </c>
      <c r="E5117" s="35" t="str">
        <f ca="1">IF(C5117="","",OFFSET(Zdroj!BH$16,A5102-1,0))</f>
        <v/>
      </c>
      <c r="F5117" s="450" t="str">
        <f t="shared" ref="F5117" ca="1" si="1195">IF(SUM(E5117:E5118)=0,"",SUM(E5117:E5118))</f>
        <v/>
      </c>
      <c r="G5117" s="451"/>
    </row>
    <row r="5118" spans="1:7" x14ac:dyDescent="0.25">
      <c r="B5118" s="449"/>
      <c r="C5118" s="83" t="str">
        <f ca="1">IF(OFFSET(Zdroj!BI$16,A5102-1,0)=0,"",CONCATENATE("C",$A$2+1," - ",Zdroj!$BI$15))</f>
        <v/>
      </c>
      <c r="D5118" s="81" t="str">
        <f ca="1">IF(C5118="","",CONCATENATE(OFFSET(Zdroj!BI$16,A5102-1,0)))</f>
        <v/>
      </c>
      <c r="E5118" s="35" t="str">
        <f ca="1">IF(C5118="","",OFFSET(Zdroj!BJ$16,A5102-1,0))</f>
        <v/>
      </c>
      <c r="F5118" s="450"/>
      <c r="G5118" s="451"/>
    </row>
    <row r="5119" spans="1:7" x14ac:dyDescent="0.25">
      <c r="A5119">
        <f>SUM((ROW()+15)/17)</f>
        <v>302</v>
      </c>
      <c r="B5119" s="449" t="str">
        <f ca="1">IF(OFFSET(Zdroj!$B$16,A5119-1,0)&gt;0,CONCATENATE(A5119,"
","___ ","
",OFFSET(Zdroj!$B$16,A5119-1,0)),"")</f>
        <v/>
      </c>
      <c r="C5119" s="83" t="str">
        <f ca="1">IF(OFFSET(Zdroj!AI$16,A5119-1,0)=0,"",CONCATENATE("A",$A$2," - ",Zdroj!$AI$15))</f>
        <v/>
      </c>
      <c r="D5119" s="81" t="str">
        <f ca="1">IF(C5119="","",CONCATENATE(OFFSET(Zdroj!AI$16,A5119-1,0)," - ",OFFSET(Zdroj!BK$16,A5119-1,0)))</f>
        <v/>
      </c>
      <c r="E5119" s="35" t="str">
        <f ca="1">IF(C5119="","",OFFSET(Zdroj!BL$16,A5119-1,0))</f>
        <v/>
      </c>
      <c r="F5119" s="450" t="str">
        <f t="shared" ref="F5119" ca="1" si="1196">IF(SUM(E5119:E5124)=0,"",SUM(E5119:E5124))</f>
        <v/>
      </c>
      <c r="G5119" s="451" t="str">
        <f t="shared" ref="G5119" ca="1" si="1197">IF(SUM(E5119:E5135)=0,"",SUM(E5119:E5135))</f>
        <v/>
      </c>
    </row>
    <row r="5120" spans="1:7" x14ac:dyDescent="0.25">
      <c r="B5120" s="449"/>
      <c r="C5120" s="83" t="str">
        <f ca="1">IF(OFFSET(Zdroj!AJ$16,A5119-1,0)=0,"",CONCATENATE("A",$A$2+1," - ",Zdroj!$AJ$15))</f>
        <v/>
      </c>
      <c r="D5120" s="81" t="str">
        <f ca="1">IF(C5120="","",CONCATENATE(OFFSET(Zdroj!AJ$16,A5119-1,0)," - ",OFFSET(Zdroj!BM$16,A5119-1,0)))</f>
        <v/>
      </c>
      <c r="E5120" s="35" t="str">
        <f ca="1">IF(C5120="","",OFFSET(Zdroj!BN$16,A5119-1,0))</f>
        <v/>
      </c>
      <c r="F5120" s="450"/>
      <c r="G5120" s="451"/>
    </row>
    <row r="5121" spans="1:7" x14ac:dyDescent="0.25">
      <c r="B5121" s="449"/>
      <c r="C5121" s="83" t="str">
        <f ca="1">IF(OFFSET(Zdroj!AK$16,A5119-1,0)=0,"",CONCATENATE("A",$A$2+2," - ",Zdroj!$AK$15))</f>
        <v/>
      </c>
      <c r="D5121" s="81" t="str">
        <f ca="1">IF(C5121="","",CONCATENATE(OFFSET(Zdroj!AK$16,A5119-1,0)," - ",OFFSET(Zdroj!BO$16,A5119-1,0)))</f>
        <v/>
      </c>
      <c r="E5121" s="35" t="str">
        <f ca="1">IF(C5121="","",OFFSET(Zdroj!BP$16,A5119-1,0))</f>
        <v/>
      </c>
      <c r="F5121" s="450"/>
      <c r="G5121" s="451"/>
    </row>
    <row r="5122" spans="1:7" x14ac:dyDescent="0.25">
      <c r="B5122" s="449"/>
      <c r="C5122" s="83" t="str">
        <f ca="1">IF(OFFSET(Zdroj!AL$16,A5119-1,0)=0,"",CONCATENATE("A",$A$2+3," - ",Zdroj!$AL$15))</f>
        <v/>
      </c>
      <c r="D5122" s="81" t="str">
        <f ca="1">IF(C5122="","",CONCATENATE(OFFSET(Zdroj!AL$16,A5119-1,0)," - ",OFFSET(Zdroj!BQ$16,A5119-1,0)))</f>
        <v/>
      </c>
      <c r="E5122" s="35" t="str">
        <f ca="1">IF(C5122="","",OFFSET(Zdroj!BR$16,A5119-1,0))</f>
        <v/>
      </c>
      <c r="F5122" s="450"/>
      <c r="G5122" s="451"/>
    </row>
    <row r="5123" spans="1:7" x14ac:dyDescent="0.25">
      <c r="B5123" s="449"/>
      <c r="C5123" s="83" t="str">
        <f ca="1">IF(OFFSET(Zdroj!AM$16,A5119-1,0)=0,"",CONCATENATE("A",$A$2+4," - ",Zdroj!$AM$15))</f>
        <v/>
      </c>
      <c r="D5123" s="81" t="str">
        <f ca="1">IF(C5123="","",CONCATENATE(OFFSET(Zdroj!AM$16,A5119-1,0)," - ",OFFSET(Zdroj!BS$16,A5119-1,0)))</f>
        <v/>
      </c>
      <c r="E5123" s="35" t="str">
        <f ca="1">IF(C5123="","",OFFSET(Zdroj!BT$16,A5119-1,0))</f>
        <v/>
      </c>
      <c r="F5123" s="450"/>
      <c r="G5123" s="451"/>
    </row>
    <row r="5124" spans="1:7" x14ac:dyDescent="0.25">
      <c r="B5124" s="449"/>
      <c r="C5124" s="83" t="str">
        <f ca="1">IF(OFFSET(Zdroj!AN$16,A5119-1,0)=0,"",CONCATENATE("A",$A$2+5," - ",Zdroj!$AN$15))</f>
        <v/>
      </c>
      <c r="D5124" s="81" t="str">
        <f ca="1">IF(C5124="","",CONCATENATE(OFFSET(Zdroj!AN$16,A5119-1,0)," - ",OFFSET(Zdroj!BU$16,A5119-1,0)))</f>
        <v/>
      </c>
      <c r="E5124" s="35" t="str">
        <f ca="1">IF(C5124="","",OFFSET(Zdroj!BV$16,A5119-1,0))</f>
        <v/>
      </c>
      <c r="F5124" s="450"/>
      <c r="G5124" s="451"/>
    </row>
    <row r="5125" spans="1:7" x14ac:dyDescent="0.25">
      <c r="B5125" s="449"/>
      <c r="C5125" s="83" t="str">
        <f ca="1">IF(OFFSET(Zdroj!AO$16,A5119-1,0)=0,"",CONCATENATE("B",$A$2," - ",Zdroj!$AO$15))</f>
        <v/>
      </c>
      <c r="D5125" s="81" t="str">
        <f ca="1">IF(C5125="","",CONCATENATE(OFFSET(Zdroj!AO$16,A5119-1,0)))</f>
        <v/>
      </c>
      <c r="E5125" s="35" t="str">
        <f ca="1">IF(C5125="","",OFFSET(Zdroj!AP$16,A5119-1,0))</f>
        <v/>
      </c>
      <c r="F5125" s="450" t="str">
        <f t="shared" ref="F5125" ca="1" si="1198">IF(SUM(E5125:E5133)=0,"",SUM(E5125:E5133))</f>
        <v/>
      </c>
      <c r="G5125" s="451"/>
    </row>
    <row r="5126" spans="1:7" x14ac:dyDescent="0.25">
      <c r="B5126" s="449"/>
      <c r="C5126" s="83" t="str">
        <f ca="1">IF(OFFSET(Zdroj!AQ$16,A5119-1,0)=0,"",CONCATENATE("B",$A$2+1," - ",Zdroj!$AQ$15))</f>
        <v/>
      </c>
      <c r="D5126" s="81" t="str">
        <f ca="1">IF(C5126="","",CONCATENATE(OFFSET(Zdroj!AQ$16,A5119-1,0)))</f>
        <v/>
      </c>
      <c r="E5126" s="35" t="str">
        <f ca="1">IF(C5126="","",OFFSET(Zdroj!AR$16,A5119-1,0))</f>
        <v/>
      </c>
      <c r="F5126" s="450"/>
      <c r="G5126" s="451"/>
    </row>
    <row r="5127" spans="1:7" x14ac:dyDescent="0.25">
      <c r="B5127" s="449"/>
      <c r="C5127" s="83" t="str">
        <f ca="1">IF(OFFSET(Zdroj!AS$16,A5119-1,0)=0,"",CONCATENATE("B",$A$2+2," - ",Zdroj!$AS$15))</f>
        <v/>
      </c>
      <c r="D5127" s="81" t="str">
        <f ca="1">IF(C5127="","",CONCATENATE(OFFSET(Zdroj!AS$16,A5119-1,0)))</f>
        <v/>
      </c>
      <c r="E5127" s="35" t="str">
        <f ca="1">IF(C5127="","",OFFSET(Zdroj!AT$16,A5119-1,0))</f>
        <v/>
      </c>
      <c r="F5127" s="450"/>
      <c r="G5127" s="451"/>
    </row>
    <row r="5128" spans="1:7" x14ac:dyDescent="0.25">
      <c r="B5128" s="449"/>
      <c r="C5128" s="83" t="str">
        <f ca="1">IF(OFFSET(Zdroj!AU$16,A5119-1,0)=0,"",CONCATENATE("B",$A$2+3," - ",Zdroj!$AU$15))</f>
        <v/>
      </c>
      <c r="D5128" s="81" t="str">
        <f ca="1">IF(C5128="","",CONCATENATE(OFFSET(Zdroj!AU$16,A5119-1,0)))</f>
        <v/>
      </c>
      <c r="E5128" s="35" t="str">
        <f ca="1">IF(C5128="","",OFFSET(Zdroj!AV$16,A5119-1,0))</f>
        <v/>
      </c>
      <c r="F5128" s="450"/>
      <c r="G5128" s="451"/>
    </row>
    <row r="5129" spans="1:7" x14ac:dyDescent="0.25">
      <c r="B5129" s="449"/>
      <c r="C5129" s="83" t="str">
        <f ca="1">IF(OFFSET(Zdroj!AW$16,A5119-1,0)=0,"",CONCATENATE("B",$A$2+4," - ",Zdroj!$AW$15))</f>
        <v/>
      </c>
      <c r="D5129" s="81" t="str">
        <f ca="1">IF(C5129="","",CONCATENATE(OFFSET(Zdroj!AW$16,A5119-1,0)))</f>
        <v/>
      </c>
      <c r="E5129" s="35" t="str">
        <f ca="1">IF(C5129="","",OFFSET(Zdroj!AX$16,A5119-1,0))</f>
        <v/>
      </c>
      <c r="F5129" s="450"/>
      <c r="G5129" s="451"/>
    </row>
    <row r="5130" spans="1:7" x14ac:dyDescent="0.25">
      <c r="B5130" s="449"/>
      <c r="C5130" s="83" t="str">
        <f ca="1">IF(OFFSET(Zdroj!AY$16,A5119-1,0)=0,"",CONCATENATE("B",$A$2+5," - ",Zdroj!$AY$15))</f>
        <v/>
      </c>
      <c r="D5130" s="81" t="str">
        <f ca="1">IF(C5130="","",CONCATENATE(OFFSET(Zdroj!AY$16,A5119-1,0)))</f>
        <v/>
      </c>
      <c r="E5130" s="35" t="str">
        <f ca="1">IF(C5130="","",OFFSET(Zdroj!AZ$16,A5119-1,0))</f>
        <v/>
      </c>
      <c r="F5130" s="450"/>
      <c r="G5130" s="451"/>
    </row>
    <row r="5131" spans="1:7" x14ac:dyDescent="0.25">
      <c r="B5131" s="449"/>
      <c r="C5131" s="83" t="str">
        <f ca="1">IF(OFFSET(Zdroj!BA$16,A5119-1,0)=0,"",CONCATENATE("B",$A$2+6," - ",Zdroj!$BA$15))</f>
        <v/>
      </c>
      <c r="D5131" s="81" t="str">
        <f ca="1">IF(C5131="","",CONCATENATE(OFFSET(Zdroj!BA$16,A5119-1,0)))</f>
        <v/>
      </c>
      <c r="E5131" s="35" t="str">
        <f ca="1">IF(C5131="","",OFFSET(Zdroj!BB$16,A5119-1,0))</f>
        <v/>
      </c>
      <c r="F5131" s="450"/>
      <c r="G5131" s="451"/>
    </row>
    <row r="5132" spans="1:7" x14ac:dyDescent="0.25">
      <c r="B5132" s="449"/>
      <c r="C5132" s="83" t="str">
        <f ca="1">IF(OFFSET(Zdroj!BC$16,A5119-1,0)=0,"",CONCATENATE("B",$A$2+7," - ",Zdroj!$BC$15))</f>
        <v/>
      </c>
      <c r="D5132" s="81" t="str">
        <f ca="1">IF(C5132="","",CONCATENATE(OFFSET(Zdroj!BC$16,A5119-1,0)))</f>
        <v/>
      </c>
      <c r="E5132" s="35" t="str">
        <f ca="1">IF(C5132="","",OFFSET(Zdroj!BD$16,A5119-1,0))</f>
        <v/>
      </c>
      <c r="F5132" s="450"/>
      <c r="G5132" s="451"/>
    </row>
    <row r="5133" spans="1:7" x14ac:dyDescent="0.25">
      <c r="B5133" s="449"/>
      <c r="C5133" s="83" t="str">
        <f ca="1">IF(OFFSET(Zdroj!BE$16,A5119-1,0)=0,"",CONCATENATE("B",$A$2+8," - ",Zdroj!$BE$15))</f>
        <v/>
      </c>
      <c r="D5133" s="81" t="str">
        <f ca="1">IF(C5133="","",CONCATENATE(OFFSET(Zdroj!BE$16,A5119-1,0)))</f>
        <v/>
      </c>
      <c r="E5133" s="35" t="str">
        <f ca="1">IF(C5133="","",OFFSET(Zdroj!BF$16,A5119-1,0))</f>
        <v/>
      </c>
      <c r="F5133" s="450"/>
      <c r="G5133" s="451"/>
    </row>
    <row r="5134" spans="1:7" x14ac:dyDescent="0.25">
      <c r="B5134" s="449"/>
      <c r="C5134" s="83" t="str">
        <f ca="1">IF(OFFSET(Zdroj!BG$16,A5119-1,0)=0,"",CONCATENATE("C",$A$2," - ",Zdroj!$BG$15))</f>
        <v/>
      </c>
      <c r="D5134" s="81" t="str">
        <f ca="1">IF(C5134="","",CONCATENATE(OFFSET(Zdroj!BG$16,A5119-1,0)))</f>
        <v/>
      </c>
      <c r="E5134" s="35" t="str">
        <f ca="1">IF(C5134="","",OFFSET(Zdroj!BH$16,A5119-1,0))</f>
        <v/>
      </c>
      <c r="F5134" s="450" t="str">
        <f t="shared" ref="F5134" ca="1" si="1199">IF(SUM(E5134:E5135)=0,"",SUM(E5134:E5135))</f>
        <v/>
      </c>
      <c r="G5134" s="451"/>
    </row>
    <row r="5135" spans="1:7" x14ac:dyDescent="0.25">
      <c r="B5135" s="449"/>
      <c r="C5135" s="83" t="str">
        <f ca="1">IF(OFFSET(Zdroj!BI$16,A5119-1,0)=0,"",CONCATENATE("C",$A$2+1," - ",Zdroj!$BI$15))</f>
        <v/>
      </c>
      <c r="D5135" s="81" t="str">
        <f ca="1">IF(C5135="","",CONCATENATE(OFFSET(Zdroj!BI$16,A5119-1,0)))</f>
        <v/>
      </c>
      <c r="E5135" s="35" t="str">
        <f ca="1">IF(C5135="","",OFFSET(Zdroj!BJ$16,A5119-1,0))</f>
        <v/>
      </c>
      <c r="F5135" s="450"/>
      <c r="G5135" s="451"/>
    </row>
    <row r="5136" spans="1:7" x14ac:dyDescent="0.25">
      <c r="A5136">
        <f>SUM((ROW()+15)/17)</f>
        <v>303</v>
      </c>
      <c r="B5136" s="449" t="str">
        <f ca="1">IF(OFFSET(Zdroj!$B$16,A5136-1,0)&gt;0,CONCATENATE(A5136,"
","___ ","
",OFFSET(Zdroj!$B$16,A5136-1,0)),"")</f>
        <v/>
      </c>
      <c r="C5136" s="83" t="str">
        <f ca="1">IF(OFFSET(Zdroj!AI$16,A5136-1,0)=0,"",CONCATENATE("A",$A$2," - ",Zdroj!$AI$15))</f>
        <v/>
      </c>
      <c r="D5136" s="81" t="str">
        <f ca="1">IF(C5136="","",CONCATENATE(OFFSET(Zdroj!AI$16,A5136-1,0)," - ",OFFSET(Zdroj!BK$16,A5136-1,0)))</f>
        <v/>
      </c>
      <c r="E5136" s="35" t="str">
        <f ca="1">IF(C5136="","",OFFSET(Zdroj!BL$16,A5136-1,0))</f>
        <v/>
      </c>
      <c r="F5136" s="450" t="str">
        <f t="shared" ref="F5136" ca="1" si="1200">IF(SUM(E5136:E5141)=0,"",SUM(E5136:E5141))</f>
        <v/>
      </c>
      <c r="G5136" s="451" t="str">
        <f t="shared" ref="G5136" ca="1" si="1201">IF(SUM(E5136:E5152)=0,"",SUM(E5136:E5152))</f>
        <v/>
      </c>
    </row>
    <row r="5137" spans="2:7" x14ac:dyDescent="0.25">
      <c r="B5137" s="449"/>
      <c r="C5137" s="83" t="str">
        <f ca="1">IF(OFFSET(Zdroj!AJ$16,A5136-1,0)=0,"",CONCATENATE("A",$A$2+1," - ",Zdroj!$AJ$15))</f>
        <v/>
      </c>
      <c r="D5137" s="81" t="str">
        <f ca="1">IF(C5137="","",CONCATENATE(OFFSET(Zdroj!AJ$16,A5136-1,0)," - ",OFFSET(Zdroj!BM$16,A5136-1,0)))</f>
        <v/>
      </c>
      <c r="E5137" s="35" t="str">
        <f ca="1">IF(C5137="","",OFFSET(Zdroj!BN$16,A5136-1,0))</f>
        <v/>
      </c>
      <c r="F5137" s="450"/>
      <c r="G5137" s="451"/>
    </row>
    <row r="5138" spans="2:7" x14ac:dyDescent="0.25">
      <c r="B5138" s="449"/>
      <c r="C5138" s="83" t="str">
        <f ca="1">IF(OFFSET(Zdroj!AK$16,A5136-1,0)=0,"",CONCATENATE("A",$A$2+2," - ",Zdroj!$AK$15))</f>
        <v/>
      </c>
      <c r="D5138" s="81" t="str">
        <f ca="1">IF(C5138="","",CONCATENATE(OFFSET(Zdroj!AK$16,A5136-1,0)," - ",OFFSET(Zdroj!BO$16,A5136-1,0)))</f>
        <v/>
      </c>
      <c r="E5138" s="35" t="str">
        <f ca="1">IF(C5138="","",OFFSET(Zdroj!BP$16,A5136-1,0))</f>
        <v/>
      </c>
      <c r="F5138" s="450"/>
      <c r="G5138" s="451"/>
    </row>
    <row r="5139" spans="2:7" x14ac:dyDescent="0.25">
      <c r="B5139" s="449"/>
      <c r="C5139" s="83" t="str">
        <f ca="1">IF(OFFSET(Zdroj!AL$16,A5136-1,0)=0,"",CONCATENATE("A",$A$2+3," - ",Zdroj!$AL$15))</f>
        <v/>
      </c>
      <c r="D5139" s="81" t="str">
        <f ca="1">IF(C5139="","",CONCATENATE(OFFSET(Zdroj!AL$16,A5136-1,0)," - ",OFFSET(Zdroj!BQ$16,A5136-1,0)))</f>
        <v/>
      </c>
      <c r="E5139" s="35" t="str">
        <f ca="1">IF(C5139="","",OFFSET(Zdroj!BR$16,A5136-1,0))</f>
        <v/>
      </c>
      <c r="F5139" s="450"/>
      <c r="G5139" s="451"/>
    </row>
    <row r="5140" spans="2:7" x14ac:dyDescent="0.25">
      <c r="B5140" s="449"/>
      <c r="C5140" s="83" t="str">
        <f ca="1">IF(OFFSET(Zdroj!AM$16,A5136-1,0)=0,"",CONCATENATE("A",$A$2+4," - ",Zdroj!$AM$15))</f>
        <v/>
      </c>
      <c r="D5140" s="81" t="str">
        <f ca="1">IF(C5140="","",CONCATENATE(OFFSET(Zdroj!AM$16,A5136-1,0)," - ",OFFSET(Zdroj!BS$16,A5136-1,0)))</f>
        <v/>
      </c>
      <c r="E5140" s="35" t="str">
        <f ca="1">IF(C5140="","",OFFSET(Zdroj!BT$16,A5136-1,0))</f>
        <v/>
      </c>
      <c r="F5140" s="450"/>
      <c r="G5140" s="451"/>
    </row>
    <row r="5141" spans="2:7" x14ac:dyDescent="0.25">
      <c r="B5141" s="449"/>
      <c r="C5141" s="83" t="str">
        <f ca="1">IF(OFFSET(Zdroj!AN$16,A5136-1,0)=0,"",CONCATENATE("A",$A$2+5," - ",Zdroj!$AN$15))</f>
        <v/>
      </c>
      <c r="D5141" s="81" t="str">
        <f ca="1">IF(C5141="","",CONCATENATE(OFFSET(Zdroj!AN$16,A5136-1,0)," - ",OFFSET(Zdroj!BU$16,A5136-1,0)))</f>
        <v/>
      </c>
      <c r="E5141" s="35" t="str">
        <f ca="1">IF(C5141="","",OFFSET(Zdroj!BV$16,A5136-1,0))</f>
        <v/>
      </c>
      <c r="F5141" s="450"/>
      <c r="G5141" s="451"/>
    </row>
    <row r="5142" spans="2:7" x14ac:dyDescent="0.25">
      <c r="B5142" s="449"/>
      <c r="C5142" s="83" t="str">
        <f ca="1">IF(OFFSET(Zdroj!AO$16,A5136-1,0)=0,"",CONCATENATE("B",$A$2," - ",Zdroj!$AO$15))</f>
        <v/>
      </c>
      <c r="D5142" s="81" t="str">
        <f ca="1">IF(C5142="","",CONCATENATE(OFFSET(Zdroj!AO$16,A5136-1,0)))</f>
        <v/>
      </c>
      <c r="E5142" s="35" t="str">
        <f ca="1">IF(C5142="","",OFFSET(Zdroj!AP$16,A5136-1,0))</f>
        <v/>
      </c>
      <c r="F5142" s="450" t="str">
        <f t="shared" ref="F5142" ca="1" si="1202">IF(SUM(E5142:E5150)=0,"",SUM(E5142:E5150))</f>
        <v/>
      </c>
      <c r="G5142" s="451"/>
    </row>
    <row r="5143" spans="2:7" x14ac:dyDescent="0.25">
      <c r="B5143" s="449"/>
      <c r="C5143" s="83" t="str">
        <f ca="1">IF(OFFSET(Zdroj!AQ$16,A5136-1,0)=0,"",CONCATENATE("B",$A$2+1," - ",Zdroj!$AQ$15))</f>
        <v/>
      </c>
      <c r="D5143" s="81" t="str">
        <f ca="1">IF(C5143="","",CONCATENATE(OFFSET(Zdroj!AQ$16,A5136-1,0)))</f>
        <v/>
      </c>
      <c r="E5143" s="35" t="str">
        <f ca="1">IF(C5143="","",OFFSET(Zdroj!AR$16,A5136-1,0))</f>
        <v/>
      </c>
      <c r="F5143" s="450"/>
      <c r="G5143" s="451"/>
    </row>
    <row r="5144" spans="2:7" x14ac:dyDescent="0.25">
      <c r="B5144" s="449"/>
      <c r="C5144" s="83" t="str">
        <f ca="1">IF(OFFSET(Zdroj!AS$16,A5136-1,0)=0,"",CONCATENATE("B",$A$2+2," - ",Zdroj!$AS$15))</f>
        <v/>
      </c>
      <c r="D5144" s="81" t="str">
        <f ca="1">IF(C5144="","",CONCATENATE(OFFSET(Zdroj!AS$16,A5136-1,0)))</f>
        <v/>
      </c>
      <c r="E5144" s="35" t="str">
        <f ca="1">IF(C5144="","",OFFSET(Zdroj!AT$16,A5136-1,0))</f>
        <v/>
      </c>
      <c r="F5144" s="450"/>
      <c r="G5144" s="451"/>
    </row>
    <row r="5145" spans="2:7" x14ac:dyDescent="0.25">
      <c r="B5145" s="449"/>
      <c r="C5145" s="83" t="str">
        <f ca="1">IF(OFFSET(Zdroj!AU$16,A5136-1,0)=0,"",CONCATENATE("B",$A$2+3," - ",Zdroj!$AU$15))</f>
        <v/>
      </c>
      <c r="D5145" s="81" t="str">
        <f ca="1">IF(C5145="","",CONCATENATE(OFFSET(Zdroj!AU$16,A5136-1,0)))</f>
        <v/>
      </c>
      <c r="E5145" s="35" t="str">
        <f ca="1">IF(C5145="","",OFFSET(Zdroj!AV$16,A5136-1,0))</f>
        <v/>
      </c>
      <c r="F5145" s="450"/>
      <c r="G5145" s="451"/>
    </row>
    <row r="5146" spans="2:7" x14ac:dyDescent="0.25">
      <c r="B5146" s="449"/>
      <c r="C5146" s="83" t="str">
        <f ca="1">IF(OFFSET(Zdroj!AW$16,A5136-1,0)=0,"",CONCATENATE("B",$A$2+4," - ",Zdroj!$AW$15))</f>
        <v/>
      </c>
      <c r="D5146" s="81" t="str">
        <f ca="1">IF(C5146="","",CONCATENATE(OFFSET(Zdroj!AW$16,A5136-1,0)))</f>
        <v/>
      </c>
      <c r="E5146" s="35" t="str">
        <f ca="1">IF(C5146="","",OFFSET(Zdroj!AX$16,A5136-1,0))</f>
        <v/>
      </c>
      <c r="F5146" s="450"/>
      <c r="G5146" s="451"/>
    </row>
    <row r="5147" spans="2:7" x14ac:dyDescent="0.25">
      <c r="B5147" s="449"/>
      <c r="C5147" s="83" t="str">
        <f ca="1">IF(OFFSET(Zdroj!AY$16,A5136-1,0)=0,"",CONCATENATE("B",$A$2+5," - ",Zdroj!$AY$15))</f>
        <v/>
      </c>
      <c r="D5147" s="81" t="str">
        <f ca="1">IF(C5147="","",CONCATENATE(OFFSET(Zdroj!AY$16,A5136-1,0)))</f>
        <v/>
      </c>
      <c r="E5147" s="35" t="str">
        <f ca="1">IF(C5147="","",OFFSET(Zdroj!AZ$16,A5136-1,0))</f>
        <v/>
      </c>
      <c r="F5147" s="450"/>
      <c r="G5147" s="451"/>
    </row>
    <row r="5148" spans="2:7" x14ac:dyDescent="0.25">
      <c r="B5148" s="449"/>
      <c r="C5148" s="83" t="str">
        <f ca="1">IF(OFFSET(Zdroj!BA$16,A5136-1,0)=0,"",CONCATENATE("B",$A$2+6," - ",Zdroj!$BA$15))</f>
        <v/>
      </c>
      <c r="D5148" s="81" t="str">
        <f ca="1">IF(C5148="","",CONCATENATE(OFFSET(Zdroj!BA$16,A5136-1,0)))</f>
        <v/>
      </c>
      <c r="E5148" s="35" t="str">
        <f ca="1">IF(C5148="","",OFFSET(Zdroj!BB$16,A5136-1,0))</f>
        <v/>
      </c>
      <c r="F5148" s="450"/>
      <c r="G5148" s="451"/>
    </row>
    <row r="5149" spans="2:7" x14ac:dyDescent="0.25">
      <c r="B5149" s="449"/>
      <c r="C5149" s="83" t="str">
        <f ca="1">IF(OFFSET(Zdroj!BC$16,A5136-1,0)=0,"",CONCATENATE("B",$A$2+7," - ",Zdroj!$BC$15))</f>
        <v/>
      </c>
      <c r="D5149" s="81" t="str">
        <f ca="1">IF(C5149="","",CONCATENATE(OFFSET(Zdroj!BC$16,A5136-1,0)))</f>
        <v/>
      </c>
      <c r="E5149" s="35" t="str">
        <f ca="1">IF(C5149="","",OFFSET(Zdroj!BD$16,A5136-1,0))</f>
        <v/>
      </c>
      <c r="F5149" s="450"/>
      <c r="G5149" s="451"/>
    </row>
    <row r="5150" spans="2:7" x14ac:dyDescent="0.25">
      <c r="B5150" s="449"/>
      <c r="C5150" s="83" t="str">
        <f ca="1">IF(OFFSET(Zdroj!BE$16,A5136-1,0)=0,"",CONCATENATE("B",$A$2+8," - ",Zdroj!$BE$15))</f>
        <v/>
      </c>
      <c r="D5150" s="81" t="str">
        <f ca="1">IF(C5150="","",CONCATENATE(OFFSET(Zdroj!BE$16,A5136-1,0)))</f>
        <v/>
      </c>
      <c r="E5150" s="35" t="str">
        <f ca="1">IF(C5150="","",OFFSET(Zdroj!BF$16,A5136-1,0))</f>
        <v/>
      </c>
      <c r="F5150" s="450"/>
      <c r="G5150" s="451"/>
    </row>
    <row r="5151" spans="2:7" x14ac:dyDescent="0.25">
      <c r="B5151" s="449"/>
      <c r="C5151" s="83" t="str">
        <f ca="1">IF(OFFSET(Zdroj!BG$16,A5136-1,0)=0,"",CONCATENATE("C",$A$2," - ",Zdroj!$BG$15))</f>
        <v/>
      </c>
      <c r="D5151" s="81" t="str">
        <f ca="1">IF(C5151="","",CONCATENATE(OFFSET(Zdroj!BG$16,A5136-1,0)))</f>
        <v/>
      </c>
      <c r="E5151" s="35" t="str">
        <f ca="1">IF(C5151="","",OFFSET(Zdroj!BH$16,A5136-1,0))</f>
        <v/>
      </c>
      <c r="F5151" s="450" t="str">
        <f t="shared" ref="F5151" ca="1" si="1203">IF(SUM(E5151:E5152)=0,"",SUM(E5151:E5152))</f>
        <v/>
      </c>
      <c r="G5151" s="451"/>
    </row>
    <row r="5152" spans="2:7" x14ac:dyDescent="0.25">
      <c r="B5152" s="449"/>
      <c r="C5152" s="83" t="str">
        <f ca="1">IF(OFFSET(Zdroj!BI$16,A5136-1,0)=0,"",CONCATENATE("C",$A$2+1," - ",Zdroj!$BI$15))</f>
        <v/>
      </c>
      <c r="D5152" s="81" t="str">
        <f ca="1">IF(C5152="","",CONCATENATE(OFFSET(Zdroj!BI$16,A5136-1,0)))</f>
        <v/>
      </c>
      <c r="E5152" s="35" t="str">
        <f ca="1">IF(C5152="","",OFFSET(Zdroj!BJ$16,A5136-1,0))</f>
        <v/>
      </c>
      <c r="F5152" s="450"/>
      <c r="G5152" s="451"/>
    </row>
    <row r="5153" spans="1:7" x14ac:dyDescent="0.25">
      <c r="A5153">
        <f>SUM((ROW()+15)/17)</f>
        <v>304</v>
      </c>
      <c r="B5153" s="449" t="str">
        <f ca="1">IF(OFFSET(Zdroj!$B$16,A5153-1,0)&gt;0,CONCATENATE(A5153,"
","___ ","
",OFFSET(Zdroj!$B$16,A5153-1,0)),"")</f>
        <v/>
      </c>
      <c r="C5153" s="83" t="str">
        <f ca="1">IF(OFFSET(Zdroj!AI$16,A5153-1,0)=0,"",CONCATENATE("A",$A$2," - ",Zdroj!$AI$15))</f>
        <v/>
      </c>
      <c r="D5153" s="81" t="str">
        <f ca="1">IF(C5153="","",CONCATENATE(OFFSET(Zdroj!AI$16,A5153-1,0)," - ",OFFSET(Zdroj!BK$16,A5153-1,0)))</f>
        <v/>
      </c>
      <c r="E5153" s="35" t="str">
        <f ca="1">IF(C5153="","",OFFSET(Zdroj!BL$16,A5153-1,0))</f>
        <v/>
      </c>
      <c r="F5153" s="450" t="str">
        <f t="shared" ref="F5153" ca="1" si="1204">IF(SUM(E5153:E5158)=0,"",SUM(E5153:E5158))</f>
        <v/>
      </c>
      <c r="G5153" s="451" t="str">
        <f t="shared" ref="G5153" ca="1" si="1205">IF(SUM(E5153:E5169)=0,"",SUM(E5153:E5169))</f>
        <v/>
      </c>
    </row>
    <row r="5154" spans="1:7" x14ac:dyDescent="0.25">
      <c r="B5154" s="449"/>
      <c r="C5154" s="83" t="str">
        <f ca="1">IF(OFFSET(Zdroj!AJ$16,A5153-1,0)=0,"",CONCATENATE("A",$A$2+1," - ",Zdroj!$AJ$15))</f>
        <v/>
      </c>
      <c r="D5154" s="81" t="str">
        <f ca="1">IF(C5154="","",CONCATENATE(OFFSET(Zdroj!AJ$16,A5153-1,0)," - ",OFFSET(Zdroj!BM$16,A5153-1,0)))</f>
        <v/>
      </c>
      <c r="E5154" s="35" t="str">
        <f ca="1">IF(C5154="","",OFFSET(Zdroj!BN$16,A5153-1,0))</f>
        <v/>
      </c>
      <c r="F5154" s="450"/>
      <c r="G5154" s="451"/>
    </row>
    <row r="5155" spans="1:7" x14ac:dyDescent="0.25">
      <c r="B5155" s="449"/>
      <c r="C5155" s="83" t="str">
        <f ca="1">IF(OFFSET(Zdroj!AK$16,A5153-1,0)=0,"",CONCATENATE("A",$A$2+2," - ",Zdroj!$AK$15))</f>
        <v/>
      </c>
      <c r="D5155" s="81" t="str">
        <f ca="1">IF(C5155="","",CONCATENATE(OFFSET(Zdroj!AK$16,A5153-1,0)," - ",OFFSET(Zdroj!BO$16,A5153-1,0)))</f>
        <v/>
      </c>
      <c r="E5155" s="35" t="str">
        <f ca="1">IF(C5155="","",OFFSET(Zdroj!BP$16,A5153-1,0))</f>
        <v/>
      </c>
      <c r="F5155" s="450"/>
      <c r="G5155" s="451"/>
    </row>
    <row r="5156" spans="1:7" x14ac:dyDescent="0.25">
      <c r="B5156" s="449"/>
      <c r="C5156" s="83" t="str">
        <f ca="1">IF(OFFSET(Zdroj!AL$16,A5153-1,0)=0,"",CONCATENATE("A",$A$2+3," - ",Zdroj!$AL$15))</f>
        <v/>
      </c>
      <c r="D5156" s="81" t="str">
        <f ca="1">IF(C5156="","",CONCATENATE(OFFSET(Zdroj!AL$16,A5153-1,0)," - ",OFFSET(Zdroj!BQ$16,A5153-1,0)))</f>
        <v/>
      </c>
      <c r="E5156" s="35" t="str">
        <f ca="1">IF(C5156="","",OFFSET(Zdroj!BR$16,A5153-1,0))</f>
        <v/>
      </c>
      <c r="F5156" s="450"/>
      <c r="G5156" s="451"/>
    </row>
    <row r="5157" spans="1:7" x14ac:dyDescent="0.25">
      <c r="B5157" s="449"/>
      <c r="C5157" s="83" t="str">
        <f ca="1">IF(OFFSET(Zdroj!AM$16,A5153-1,0)=0,"",CONCATENATE("A",$A$2+4," - ",Zdroj!$AM$15))</f>
        <v/>
      </c>
      <c r="D5157" s="81" t="str">
        <f ca="1">IF(C5157="","",CONCATENATE(OFFSET(Zdroj!AM$16,A5153-1,0)," - ",OFFSET(Zdroj!BS$16,A5153-1,0)))</f>
        <v/>
      </c>
      <c r="E5157" s="35" t="str">
        <f ca="1">IF(C5157="","",OFFSET(Zdroj!BT$16,A5153-1,0))</f>
        <v/>
      </c>
      <c r="F5157" s="450"/>
      <c r="G5157" s="451"/>
    </row>
    <row r="5158" spans="1:7" x14ac:dyDescent="0.25">
      <c r="B5158" s="449"/>
      <c r="C5158" s="83" t="str">
        <f ca="1">IF(OFFSET(Zdroj!AN$16,A5153-1,0)=0,"",CONCATENATE("A",$A$2+5," - ",Zdroj!$AN$15))</f>
        <v/>
      </c>
      <c r="D5158" s="81" t="str">
        <f ca="1">IF(C5158="","",CONCATENATE(OFFSET(Zdroj!AN$16,A5153-1,0)," - ",OFFSET(Zdroj!BU$16,A5153-1,0)))</f>
        <v/>
      </c>
      <c r="E5158" s="35" t="str">
        <f ca="1">IF(C5158="","",OFFSET(Zdroj!BV$16,A5153-1,0))</f>
        <v/>
      </c>
      <c r="F5158" s="450"/>
      <c r="G5158" s="451"/>
    </row>
    <row r="5159" spans="1:7" x14ac:dyDescent="0.25">
      <c r="B5159" s="449"/>
      <c r="C5159" s="83" t="str">
        <f ca="1">IF(OFFSET(Zdroj!AO$16,A5153-1,0)=0,"",CONCATENATE("B",$A$2," - ",Zdroj!$AO$15))</f>
        <v/>
      </c>
      <c r="D5159" s="81" t="str">
        <f ca="1">IF(C5159="","",CONCATENATE(OFFSET(Zdroj!AO$16,A5153-1,0)))</f>
        <v/>
      </c>
      <c r="E5159" s="35" t="str">
        <f ca="1">IF(C5159="","",OFFSET(Zdroj!AP$16,A5153-1,0))</f>
        <v/>
      </c>
      <c r="F5159" s="450" t="str">
        <f t="shared" ref="F5159" ca="1" si="1206">IF(SUM(E5159:E5167)=0,"",SUM(E5159:E5167))</f>
        <v/>
      </c>
      <c r="G5159" s="451"/>
    </row>
    <row r="5160" spans="1:7" x14ac:dyDescent="0.25">
      <c r="B5160" s="449"/>
      <c r="C5160" s="83" t="str">
        <f ca="1">IF(OFFSET(Zdroj!AQ$16,A5153-1,0)=0,"",CONCATENATE("B",$A$2+1," - ",Zdroj!$AQ$15))</f>
        <v/>
      </c>
      <c r="D5160" s="81" t="str">
        <f ca="1">IF(C5160="","",CONCATENATE(OFFSET(Zdroj!AQ$16,A5153-1,0)))</f>
        <v/>
      </c>
      <c r="E5160" s="35" t="str">
        <f ca="1">IF(C5160="","",OFFSET(Zdroj!AR$16,A5153-1,0))</f>
        <v/>
      </c>
      <c r="F5160" s="450"/>
      <c r="G5160" s="451"/>
    </row>
    <row r="5161" spans="1:7" x14ac:dyDescent="0.25">
      <c r="B5161" s="449"/>
      <c r="C5161" s="83" t="str">
        <f ca="1">IF(OFFSET(Zdroj!AS$16,A5153-1,0)=0,"",CONCATENATE("B",$A$2+2," - ",Zdroj!$AS$15))</f>
        <v/>
      </c>
      <c r="D5161" s="81" t="str">
        <f ca="1">IF(C5161="","",CONCATENATE(OFFSET(Zdroj!AS$16,A5153-1,0)))</f>
        <v/>
      </c>
      <c r="E5161" s="35" t="str">
        <f ca="1">IF(C5161="","",OFFSET(Zdroj!AT$16,A5153-1,0))</f>
        <v/>
      </c>
      <c r="F5161" s="450"/>
      <c r="G5161" s="451"/>
    </row>
    <row r="5162" spans="1:7" x14ac:dyDescent="0.25">
      <c r="B5162" s="449"/>
      <c r="C5162" s="83" t="str">
        <f ca="1">IF(OFFSET(Zdroj!AU$16,A5153-1,0)=0,"",CONCATENATE("B",$A$2+3," - ",Zdroj!$AU$15))</f>
        <v/>
      </c>
      <c r="D5162" s="81" t="str">
        <f ca="1">IF(C5162="","",CONCATENATE(OFFSET(Zdroj!AU$16,A5153-1,0)))</f>
        <v/>
      </c>
      <c r="E5162" s="35" t="str">
        <f ca="1">IF(C5162="","",OFFSET(Zdroj!AV$16,A5153-1,0))</f>
        <v/>
      </c>
      <c r="F5162" s="450"/>
      <c r="G5162" s="451"/>
    </row>
    <row r="5163" spans="1:7" x14ac:dyDescent="0.25">
      <c r="B5163" s="449"/>
      <c r="C5163" s="83" t="str">
        <f ca="1">IF(OFFSET(Zdroj!AW$16,A5153-1,0)=0,"",CONCATENATE("B",$A$2+4," - ",Zdroj!$AW$15))</f>
        <v/>
      </c>
      <c r="D5163" s="81" t="str">
        <f ca="1">IF(C5163="","",CONCATENATE(OFFSET(Zdroj!AW$16,A5153-1,0)))</f>
        <v/>
      </c>
      <c r="E5163" s="35" t="str">
        <f ca="1">IF(C5163="","",OFFSET(Zdroj!AX$16,A5153-1,0))</f>
        <v/>
      </c>
      <c r="F5163" s="450"/>
      <c r="G5163" s="451"/>
    </row>
    <row r="5164" spans="1:7" x14ac:dyDescent="0.25">
      <c r="B5164" s="449"/>
      <c r="C5164" s="83" t="str">
        <f ca="1">IF(OFFSET(Zdroj!AY$16,A5153-1,0)=0,"",CONCATENATE("B",$A$2+5," - ",Zdroj!$AY$15))</f>
        <v/>
      </c>
      <c r="D5164" s="81" t="str">
        <f ca="1">IF(C5164="","",CONCATENATE(OFFSET(Zdroj!AY$16,A5153-1,0)))</f>
        <v/>
      </c>
      <c r="E5164" s="35" t="str">
        <f ca="1">IF(C5164="","",OFFSET(Zdroj!AZ$16,A5153-1,0))</f>
        <v/>
      </c>
      <c r="F5164" s="450"/>
      <c r="G5164" s="451"/>
    </row>
    <row r="5165" spans="1:7" x14ac:dyDescent="0.25">
      <c r="B5165" s="449"/>
      <c r="C5165" s="83" t="str">
        <f ca="1">IF(OFFSET(Zdroj!BA$16,A5153-1,0)=0,"",CONCATENATE("B",$A$2+6," - ",Zdroj!$BA$15))</f>
        <v/>
      </c>
      <c r="D5165" s="81" t="str">
        <f ca="1">IF(C5165="","",CONCATENATE(OFFSET(Zdroj!BA$16,A5153-1,0)))</f>
        <v/>
      </c>
      <c r="E5165" s="35" t="str">
        <f ca="1">IF(C5165="","",OFFSET(Zdroj!BB$16,A5153-1,0))</f>
        <v/>
      </c>
      <c r="F5165" s="450"/>
      <c r="G5165" s="451"/>
    </row>
    <row r="5166" spans="1:7" x14ac:dyDescent="0.25">
      <c r="B5166" s="449"/>
      <c r="C5166" s="83" t="str">
        <f ca="1">IF(OFFSET(Zdroj!BC$16,A5153-1,0)=0,"",CONCATENATE("B",$A$2+7," - ",Zdroj!$BC$15))</f>
        <v/>
      </c>
      <c r="D5166" s="81" t="str">
        <f ca="1">IF(C5166="","",CONCATENATE(OFFSET(Zdroj!BC$16,A5153-1,0)))</f>
        <v/>
      </c>
      <c r="E5166" s="35" t="str">
        <f ca="1">IF(C5166="","",OFFSET(Zdroj!BD$16,A5153-1,0))</f>
        <v/>
      </c>
      <c r="F5166" s="450"/>
      <c r="G5166" s="451"/>
    </row>
    <row r="5167" spans="1:7" x14ac:dyDescent="0.25">
      <c r="B5167" s="449"/>
      <c r="C5167" s="83" t="str">
        <f ca="1">IF(OFFSET(Zdroj!BE$16,A5153-1,0)=0,"",CONCATENATE("B",$A$2+8," - ",Zdroj!$BE$15))</f>
        <v/>
      </c>
      <c r="D5167" s="81" t="str">
        <f ca="1">IF(C5167="","",CONCATENATE(OFFSET(Zdroj!BE$16,A5153-1,0)))</f>
        <v/>
      </c>
      <c r="E5167" s="35" t="str">
        <f ca="1">IF(C5167="","",OFFSET(Zdroj!BF$16,A5153-1,0))</f>
        <v/>
      </c>
      <c r="F5167" s="450"/>
      <c r="G5167" s="451"/>
    </row>
    <row r="5168" spans="1:7" x14ac:dyDescent="0.25">
      <c r="B5168" s="449"/>
      <c r="C5168" s="83" t="str">
        <f ca="1">IF(OFFSET(Zdroj!BG$16,A5153-1,0)=0,"",CONCATENATE("C",$A$2," - ",Zdroj!$BG$15))</f>
        <v/>
      </c>
      <c r="D5168" s="81" t="str">
        <f ca="1">IF(C5168="","",CONCATENATE(OFFSET(Zdroj!BG$16,A5153-1,0)))</f>
        <v/>
      </c>
      <c r="E5168" s="35" t="str">
        <f ca="1">IF(C5168="","",OFFSET(Zdroj!BH$16,A5153-1,0))</f>
        <v/>
      </c>
      <c r="F5168" s="450" t="str">
        <f t="shared" ref="F5168" ca="1" si="1207">IF(SUM(E5168:E5169)=0,"",SUM(E5168:E5169))</f>
        <v/>
      </c>
      <c r="G5168" s="451"/>
    </row>
    <row r="5169" spans="1:7" x14ac:dyDescent="0.25">
      <c r="B5169" s="449"/>
      <c r="C5169" s="83" t="str">
        <f ca="1">IF(OFFSET(Zdroj!BI$16,A5153-1,0)=0,"",CONCATENATE("C",$A$2+1," - ",Zdroj!$BI$15))</f>
        <v/>
      </c>
      <c r="D5169" s="81" t="str">
        <f ca="1">IF(C5169="","",CONCATENATE(OFFSET(Zdroj!BI$16,A5153-1,0)))</f>
        <v/>
      </c>
      <c r="E5169" s="35" t="str">
        <f ca="1">IF(C5169="","",OFFSET(Zdroj!BJ$16,A5153-1,0))</f>
        <v/>
      </c>
      <c r="F5169" s="450"/>
      <c r="G5169" s="451"/>
    </row>
    <row r="5170" spans="1:7" x14ac:dyDescent="0.25">
      <c r="A5170">
        <f>SUM((ROW()+15)/17)</f>
        <v>305</v>
      </c>
      <c r="B5170" s="449" t="str">
        <f ca="1">IF(OFFSET(Zdroj!$B$16,A5170-1,0)&gt;0,CONCATENATE(A5170,"
","___ ","
",OFFSET(Zdroj!$B$16,A5170-1,0)),"")</f>
        <v/>
      </c>
      <c r="C5170" s="83" t="str">
        <f ca="1">IF(OFFSET(Zdroj!AI$16,A5170-1,0)=0,"",CONCATENATE("A",$A$2," - ",Zdroj!$AI$15))</f>
        <v/>
      </c>
      <c r="D5170" s="81" t="str">
        <f ca="1">IF(C5170="","",CONCATENATE(OFFSET(Zdroj!AI$16,A5170-1,0)," - ",OFFSET(Zdroj!BK$16,A5170-1,0)))</f>
        <v/>
      </c>
      <c r="E5170" s="35" t="str">
        <f ca="1">IF(C5170="","",OFFSET(Zdroj!BL$16,A5170-1,0))</f>
        <v/>
      </c>
      <c r="F5170" s="450" t="str">
        <f t="shared" ref="F5170" ca="1" si="1208">IF(SUM(E5170:E5175)=0,"",SUM(E5170:E5175))</f>
        <v/>
      </c>
      <c r="G5170" s="451" t="str">
        <f t="shared" ref="G5170" ca="1" si="1209">IF(SUM(E5170:E5186)=0,"",SUM(E5170:E5186))</f>
        <v/>
      </c>
    </row>
    <row r="5171" spans="1:7" x14ac:dyDescent="0.25">
      <c r="B5171" s="449"/>
      <c r="C5171" s="83" t="str">
        <f ca="1">IF(OFFSET(Zdroj!AJ$16,A5170-1,0)=0,"",CONCATENATE("A",$A$2+1," - ",Zdroj!$AJ$15))</f>
        <v/>
      </c>
      <c r="D5171" s="81" t="str">
        <f ca="1">IF(C5171="","",CONCATENATE(OFFSET(Zdroj!AJ$16,A5170-1,0)," - ",OFFSET(Zdroj!BM$16,A5170-1,0)))</f>
        <v/>
      </c>
      <c r="E5171" s="35" t="str">
        <f ca="1">IF(C5171="","",OFFSET(Zdroj!BN$16,A5170-1,0))</f>
        <v/>
      </c>
      <c r="F5171" s="450"/>
      <c r="G5171" s="451"/>
    </row>
    <row r="5172" spans="1:7" x14ac:dyDescent="0.25">
      <c r="B5172" s="449"/>
      <c r="C5172" s="83" t="str">
        <f ca="1">IF(OFFSET(Zdroj!AK$16,A5170-1,0)=0,"",CONCATENATE("A",$A$2+2," - ",Zdroj!$AK$15))</f>
        <v/>
      </c>
      <c r="D5172" s="81" t="str">
        <f ca="1">IF(C5172="","",CONCATENATE(OFFSET(Zdroj!AK$16,A5170-1,0)," - ",OFFSET(Zdroj!BO$16,A5170-1,0)))</f>
        <v/>
      </c>
      <c r="E5172" s="35" t="str">
        <f ca="1">IF(C5172="","",OFFSET(Zdroj!BP$16,A5170-1,0))</f>
        <v/>
      </c>
      <c r="F5172" s="450"/>
      <c r="G5172" s="451"/>
    </row>
    <row r="5173" spans="1:7" x14ac:dyDescent="0.25">
      <c r="B5173" s="449"/>
      <c r="C5173" s="83" t="str">
        <f ca="1">IF(OFFSET(Zdroj!AL$16,A5170-1,0)=0,"",CONCATENATE("A",$A$2+3," - ",Zdroj!$AL$15))</f>
        <v/>
      </c>
      <c r="D5173" s="81" t="str">
        <f ca="1">IF(C5173="","",CONCATENATE(OFFSET(Zdroj!AL$16,A5170-1,0)," - ",OFFSET(Zdroj!BQ$16,A5170-1,0)))</f>
        <v/>
      </c>
      <c r="E5173" s="35" t="str">
        <f ca="1">IF(C5173="","",OFFSET(Zdroj!BR$16,A5170-1,0))</f>
        <v/>
      </c>
      <c r="F5173" s="450"/>
      <c r="G5173" s="451"/>
    </row>
    <row r="5174" spans="1:7" x14ac:dyDescent="0.25">
      <c r="B5174" s="449"/>
      <c r="C5174" s="83" t="str">
        <f ca="1">IF(OFFSET(Zdroj!AM$16,A5170-1,0)=0,"",CONCATENATE("A",$A$2+4," - ",Zdroj!$AM$15))</f>
        <v/>
      </c>
      <c r="D5174" s="81" t="str">
        <f ca="1">IF(C5174="","",CONCATENATE(OFFSET(Zdroj!AM$16,A5170-1,0)," - ",OFFSET(Zdroj!BS$16,A5170-1,0)))</f>
        <v/>
      </c>
      <c r="E5174" s="35" t="str">
        <f ca="1">IF(C5174="","",OFFSET(Zdroj!BT$16,A5170-1,0))</f>
        <v/>
      </c>
      <c r="F5174" s="450"/>
      <c r="G5174" s="451"/>
    </row>
    <row r="5175" spans="1:7" x14ac:dyDescent="0.25">
      <c r="B5175" s="449"/>
      <c r="C5175" s="83" t="str">
        <f ca="1">IF(OFFSET(Zdroj!AN$16,A5170-1,0)=0,"",CONCATENATE("A",$A$2+5," - ",Zdroj!$AN$15))</f>
        <v/>
      </c>
      <c r="D5175" s="81" t="str">
        <f ca="1">IF(C5175="","",CONCATENATE(OFFSET(Zdroj!AN$16,A5170-1,0)," - ",OFFSET(Zdroj!BU$16,A5170-1,0)))</f>
        <v/>
      </c>
      <c r="E5175" s="35" t="str">
        <f ca="1">IF(C5175="","",OFFSET(Zdroj!BV$16,A5170-1,0))</f>
        <v/>
      </c>
      <c r="F5175" s="450"/>
      <c r="G5175" s="451"/>
    </row>
    <row r="5176" spans="1:7" x14ac:dyDescent="0.25">
      <c r="B5176" s="449"/>
      <c r="C5176" s="83" t="str">
        <f ca="1">IF(OFFSET(Zdroj!AO$16,A5170-1,0)=0,"",CONCATENATE("B",$A$2," - ",Zdroj!$AO$15))</f>
        <v/>
      </c>
      <c r="D5176" s="81" t="str">
        <f ca="1">IF(C5176="","",CONCATENATE(OFFSET(Zdroj!AO$16,A5170-1,0)))</f>
        <v/>
      </c>
      <c r="E5176" s="35" t="str">
        <f ca="1">IF(C5176="","",OFFSET(Zdroj!AP$16,A5170-1,0))</f>
        <v/>
      </c>
      <c r="F5176" s="450" t="str">
        <f t="shared" ref="F5176" ca="1" si="1210">IF(SUM(E5176:E5184)=0,"",SUM(E5176:E5184))</f>
        <v/>
      </c>
      <c r="G5176" s="451"/>
    </row>
    <row r="5177" spans="1:7" x14ac:dyDescent="0.25">
      <c r="B5177" s="449"/>
      <c r="C5177" s="83" t="str">
        <f ca="1">IF(OFFSET(Zdroj!AQ$16,A5170-1,0)=0,"",CONCATENATE("B",$A$2+1," - ",Zdroj!$AQ$15))</f>
        <v/>
      </c>
      <c r="D5177" s="81" t="str">
        <f ca="1">IF(C5177="","",CONCATENATE(OFFSET(Zdroj!AQ$16,A5170-1,0)))</f>
        <v/>
      </c>
      <c r="E5177" s="35" t="str">
        <f ca="1">IF(C5177="","",OFFSET(Zdroj!AR$16,A5170-1,0))</f>
        <v/>
      </c>
      <c r="F5177" s="450"/>
      <c r="G5177" s="451"/>
    </row>
    <row r="5178" spans="1:7" x14ac:dyDescent="0.25">
      <c r="B5178" s="449"/>
      <c r="C5178" s="83" t="str">
        <f ca="1">IF(OFFSET(Zdroj!AS$16,A5170-1,0)=0,"",CONCATENATE("B",$A$2+2," - ",Zdroj!$AS$15))</f>
        <v/>
      </c>
      <c r="D5178" s="81" t="str">
        <f ca="1">IF(C5178="","",CONCATENATE(OFFSET(Zdroj!AS$16,A5170-1,0)))</f>
        <v/>
      </c>
      <c r="E5178" s="35" t="str">
        <f ca="1">IF(C5178="","",OFFSET(Zdroj!AT$16,A5170-1,0))</f>
        <v/>
      </c>
      <c r="F5178" s="450"/>
      <c r="G5178" s="451"/>
    </row>
    <row r="5179" spans="1:7" x14ac:dyDescent="0.25">
      <c r="B5179" s="449"/>
      <c r="C5179" s="83" t="str">
        <f ca="1">IF(OFFSET(Zdroj!AU$16,A5170-1,0)=0,"",CONCATENATE("B",$A$2+3," - ",Zdroj!$AU$15))</f>
        <v/>
      </c>
      <c r="D5179" s="81" t="str">
        <f ca="1">IF(C5179="","",CONCATENATE(OFFSET(Zdroj!AU$16,A5170-1,0)))</f>
        <v/>
      </c>
      <c r="E5179" s="35" t="str">
        <f ca="1">IF(C5179="","",OFFSET(Zdroj!AV$16,A5170-1,0))</f>
        <v/>
      </c>
      <c r="F5179" s="450"/>
      <c r="G5179" s="451"/>
    </row>
    <row r="5180" spans="1:7" x14ac:dyDescent="0.25">
      <c r="B5180" s="449"/>
      <c r="C5180" s="83" t="str">
        <f ca="1">IF(OFFSET(Zdroj!AW$16,A5170-1,0)=0,"",CONCATENATE("B",$A$2+4," - ",Zdroj!$AW$15))</f>
        <v/>
      </c>
      <c r="D5180" s="81" t="str">
        <f ca="1">IF(C5180="","",CONCATENATE(OFFSET(Zdroj!AW$16,A5170-1,0)))</f>
        <v/>
      </c>
      <c r="E5180" s="35" t="str">
        <f ca="1">IF(C5180="","",OFFSET(Zdroj!AX$16,A5170-1,0))</f>
        <v/>
      </c>
      <c r="F5180" s="450"/>
      <c r="G5180" s="451"/>
    </row>
    <row r="5181" spans="1:7" x14ac:dyDescent="0.25">
      <c r="B5181" s="449"/>
      <c r="C5181" s="83" t="str">
        <f ca="1">IF(OFFSET(Zdroj!AY$16,A5170-1,0)=0,"",CONCATENATE("B",$A$2+5," - ",Zdroj!$AY$15))</f>
        <v/>
      </c>
      <c r="D5181" s="81" t="str">
        <f ca="1">IF(C5181="","",CONCATENATE(OFFSET(Zdroj!AY$16,A5170-1,0)))</f>
        <v/>
      </c>
      <c r="E5181" s="35" t="str">
        <f ca="1">IF(C5181="","",OFFSET(Zdroj!AZ$16,A5170-1,0))</f>
        <v/>
      </c>
      <c r="F5181" s="450"/>
      <c r="G5181" s="451"/>
    </row>
    <row r="5182" spans="1:7" x14ac:dyDescent="0.25">
      <c r="B5182" s="449"/>
      <c r="C5182" s="83" t="str">
        <f ca="1">IF(OFFSET(Zdroj!BA$16,A5170-1,0)=0,"",CONCATENATE("B",$A$2+6," - ",Zdroj!$BA$15))</f>
        <v/>
      </c>
      <c r="D5182" s="81" t="str">
        <f ca="1">IF(C5182="","",CONCATENATE(OFFSET(Zdroj!BA$16,A5170-1,0)))</f>
        <v/>
      </c>
      <c r="E5182" s="35" t="str">
        <f ca="1">IF(C5182="","",OFFSET(Zdroj!BB$16,A5170-1,0))</f>
        <v/>
      </c>
      <c r="F5182" s="450"/>
      <c r="G5182" s="451"/>
    </row>
    <row r="5183" spans="1:7" x14ac:dyDescent="0.25">
      <c r="B5183" s="449"/>
      <c r="C5183" s="83" t="str">
        <f ca="1">IF(OFFSET(Zdroj!BC$16,A5170-1,0)=0,"",CONCATENATE("B",$A$2+7," - ",Zdroj!$BC$15))</f>
        <v/>
      </c>
      <c r="D5183" s="81" t="str">
        <f ca="1">IF(C5183="","",CONCATENATE(OFFSET(Zdroj!BC$16,A5170-1,0)))</f>
        <v/>
      </c>
      <c r="E5183" s="35" t="str">
        <f ca="1">IF(C5183="","",OFFSET(Zdroj!BD$16,A5170-1,0))</f>
        <v/>
      </c>
      <c r="F5183" s="450"/>
      <c r="G5183" s="451"/>
    </row>
    <row r="5184" spans="1:7" x14ac:dyDescent="0.25">
      <c r="B5184" s="449"/>
      <c r="C5184" s="83" t="str">
        <f ca="1">IF(OFFSET(Zdroj!BE$16,A5170-1,0)=0,"",CONCATENATE("B",$A$2+8," - ",Zdroj!$BE$15))</f>
        <v/>
      </c>
      <c r="D5184" s="81" t="str">
        <f ca="1">IF(C5184="","",CONCATENATE(OFFSET(Zdroj!BE$16,A5170-1,0)))</f>
        <v/>
      </c>
      <c r="E5184" s="35" t="str">
        <f ca="1">IF(C5184="","",OFFSET(Zdroj!BF$16,A5170-1,0))</f>
        <v/>
      </c>
      <c r="F5184" s="450"/>
      <c r="G5184" s="451"/>
    </row>
    <row r="5185" spans="1:7" x14ac:dyDescent="0.25">
      <c r="B5185" s="449"/>
      <c r="C5185" s="83" t="str">
        <f ca="1">IF(OFFSET(Zdroj!BG$16,A5170-1,0)=0,"",CONCATENATE("C",$A$2," - ",Zdroj!$BG$15))</f>
        <v/>
      </c>
      <c r="D5185" s="81" t="str">
        <f ca="1">IF(C5185="","",CONCATENATE(OFFSET(Zdroj!BG$16,A5170-1,0)))</f>
        <v/>
      </c>
      <c r="E5185" s="35" t="str">
        <f ca="1">IF(C5185="","",OFFSET(Zdroj!BH$16,A5170-1,0))</f>
        <v/>
      </c>
      <c r="F5185" s="450" t="str">
        <f t="shared" ref="F5185" ca="1" si="1211">IF(SUM(E5185:E5186)=0,"",SUM(E5185:E5186))</f>
        <v/>
      </c>
      <c r="G5185" s="451"/>
    </row>
    <row r="5186" spans="1:7" x14ac:dyDescent="0.25">
      <c r="B5186" s="449"/>
      <c r="C5186" s="83" t="str">
        <f ca="1">IF(OFFSET(Zdroj!BI$16,A5170-1,0)=0,"",CONCATENATE("C",$A$2+1," - ",Zdroj!$BI$15))</f>
        <v/>
      </c>
      <c r="D5186" s="81" t="str">
        <f ca="1">IF(C5186="","",CONCATENATE(OFFSET(Zdroj!BI$16,A5170-1,0)))</f>
        <v/>
      </c>
      <c r="E5186" s="35" t="str">
        <f ca="1">IF(C5186="","",OFFSET(Zdroj!BJ$16,A5170-1,0))</f>
        <v/>
      </c>
      <c r="F5186" s="450"/>
      <c r="G5186" s="451"/>
    </row>
    <row r="5187" spans="1:7" x14ac:dyDescent="0.25">
      <c r="A5187">
        <f>SUM((ROW()+15)/17)</f>
        <v>306</v>
      </c>
      <c r="B5187" s="449" t="str">
        <f ca="1">IF(OFFSET(Zdroj!$B$16,A5187-1,0)&gt;0,CONCATENATE(A5187,"
","___ ","
",OFFSET(Zdroj!$B$16,A5187-1,0)),"")</f>
        <v/>
      </c>
      <c r="C5187" s="83" t="str">
        <f ca="1">IF(OFFSET(Zdroj!AI$16,A5187-1,0)=0,"",CONCATENATE("A",$A$2," - ",Zdroj!$AI$15))</f>
        <v/>
      </c>
      <c r="D5187" s="81" t="str">
        <f ca="1">IF(C5187="","",CONCATENATE(OFFSET(Zdroj!AI$16,A5187-1,0)," - ",OFFSET(Zdroj!BK$16,A5187-1,0)))</f>
        <v/>
      </c>
      <c r="E5187" s="35" t="str">
        <f ca="1">IF(C5187="","",OFFSET(Zdroj!BL$16,A5187-1,0))</f>
        <v/>
      </c>
      <c r="F5187" s="450" t="str">
        <f t="shared" ref="F5187" ca="1" si="1212">IF(SUM(E5187:E5192)=0,"",SUM(E5187:E5192))</f>
        <v/>
      </c>
      <c r="G5187" s="451" t="str">
        <f t="shared" ref="G5187" ca="1" si="1213">IF(SUM(E5187:E5203)=0,"",SUM(E5187:E5203))</f>
        <v/>
      </c>
    </row>
    <row r="5188" spans="1:7" x14ac:dyDescent="0.25">
      <c r="B5188" s="449"/>
      <c r="C5188" s="83" t="str">
        <f ca="1">IF(OFFSET(Zdroj!AJ$16,A5187-1,0)=0,"",CONCATENATE("A",$A$2+1," - ",Zdroj!$AJ$15))</f>
        <v/>
      </c>
      <c r="D5188" s="81" t="str">
        <f ca="1">IF(C5188="","",CONCATENATE(OFFSET(Zdroj!AJ$16,A5187-1,0)," - ",OFFSET(Zdroj!BM$16,A5187-1,0)))</f>
        <v/>
      </c>
      <c r="E5188" s="35" t="str">
        <f ca="1">IF(C5188="","",OFFSET(Zdroj!BN$16,A5187-1,0))</f>
        <v/>
      </c>
      <c r="F5188" s="450"/>
      <c r="G5188" s="451"/>
    </row>
    <row r="5189" spans="1:7" x14ac:dyDescent="0.25">
      <c r="B5189" s="449"/>
      <c r="C5189" s="83" t="str">
        <f ca="1">IF(OFFSET(Zdroj!AK$16,A5187-1,0)=0,"",CONCATENATE("A",$A$2+2," - ",Zdroj!$AK$15))</f>
        <v/>
      </c>
      <c r="D5189" s="81" t="str">
        <f ca="1">IF(C5189="","",CONCATENATE(OFFSET(Zdroj!AK$16,A5187-1,0)," - ",OFFSET(Zdroj!BO$16,A5187-1,0)))</f>
        <v/>
      </c>
      <c r="E5189" s="35" t="str">
        <f ca="1">IF(C5189="","",OFFSET(Zdroj!BP$16,A5187-1,0))</f>
        <v/>
      </c>
      <c r="F5189" s="450"/>
      <c r="G5189" s="451"/>
    </row>
    <row r="5190" spans="1:7" x14ac:dyDescent="0.25">
      <c r="B5190" s="449"/>
      <c r="C5190" s="83" t="str">
        <f ca="1">IF(OFFSET(Zdroj!AL$16,A5187-1,0)=0,"",CONCATENATE("A",$A$2+3," - ",Zdroj!$AL$15))</f>
        <v/>
      </c>
      <c r="D5190" s="81" t="str">
        <f ca="1">IF(C5190="","",CONCATENATE(OFFSET(Zdroj!AL$16,A5187-1,0)," - ",OFFSET(Zdroj!BQ$16,A5187-1,0)))</f>
        <v/>
      </c>
      <c r="E5190" s="35" t="str">
        <f ca="1">IF(C5190="","",OFFSET(Zdroj!BR$16,A5187-1,0))</f>
        <v/>
      </c>
      <c r="F5190" s="450"/>
      <c r="G5190" s="451"/>
    </row>
    <row r="5191" spans="1:7" x14ac:dyDescent="0.25">
      <c r="B5191" s="449"/>
      <c r="C5191" s="83" t="str">
        <f ca="1">IF(OFFSET(Zdroj!AM$16,A5187-1,0)=0,"",CONCATENATE("A",$A$2+4," - ",Zdroj!$AM$15))</f>
        <v/>
      </c>
      <c r="D5191" s="81" t="str">
        <f ca="1">IF(C5191="","",CONCATENATE(OFFSET(Zdroj!AM$16,A5187-1,0)," - ",OFFSET(Zdroj!BS$16,A5187-1,0)))</f>
        <v/>
      </c>
      <c r="E5191" s="35" t="str">
        <f ca="1">IF(C5191="","",OFFSET(Zdroj!BT$16,A5187-1,0))</f>
        <v/>
      </c>
      <c r="F5191" s="450"/>
      <c r="G5191" s="451"/>
    </row>
    <row r="5192" spans="1:7" x14ac:dyDescent="0.25">
      <c r="B5192" s="449"/>
      <c r="C5192" s="83" t="str">
        <f ca="1">IF(OFFSET(Zdroj!AN$16,A5187-1,0)=0,"",CONCATENATE("A",$A$2+5," - ",Zdroj!$AN$15))</f>
        <v/>
      </c>
      <c r="D5192" s="81" t="str">
        <f ca="1">IF(C5192="","",CONCATENATE(OFFSET(Zdroj!AN$16,A5187-1,0)," - ",OFFSET(Zdroj!BU$16,A5187-1,0)))</f>
        <v/>
      </c>
      <c r="E5192" s="35" t="str">
        <f ca="1">IF(C5192="","",OFFSET(Zdroj!BV$16,A5187-1,0))</f>
        <v/>
      </c>
      <c r="F5192" s="450"/>
      <c r="G5192" s="451"/>
    </row>
    <row r="5193" spans="1:7" x14ac:dyDescent="0.25">
      <c r="B5193" s="449"/>
      <c r="C5193" s="83" t="str">
        <f ca="1">IF(OFFSET(Zdroj!AO$16,A5187-1,0)=0,"",CONCATENATE("B",$A$2," - ",Zdroj!$AO$15))</f>
        <v/>
      </c>
      <c r="D5193" s="81" t="str">
        <f ca="1">IF(C5193="","",CONCATENATE(OFFSET(Zdroj!AO$16,A5187-1,0)))</f>
        <v/>
      </c>
      <c r="E5193" s="35" t="str">
        <f ca="1">IF(C5193="","",OFFSET(Zdroj!AP$16,A5187-1,0))</f>
        <v/>
      </c>
      <c r="F5193" s="450" t="str">
        <f t="shared" ref="F5193" ca="1" si="1214">IF(SUM(E5193:E5201)=0,"",SUM(E5193:E5201))</f>
        <v/>
      </c>
      <c r="G5193" s="451"/>
    </row>
    <row r="5194" spans="1:7" x14ac:dyDescent="0.25">
      <c r="B5194" s="449"/>
      <c r="C5194" s="83" t="str">
        <f ca="1">IF(OFFSET(Zdroj!AQ$16,A5187-1,0)=0,"",CONCATENATE("B",$A$2+1," - ",Zdroj!$AQ$15))</f>
        <v/>
      </c>
      <c r="D5194" s="81" t="str">
        <f ca="1">IF(C5194="","",CONCATENATE(OFFSET(Zdroj!AQ$16,A5187-1,0)))</f>
        <v/>
      </c>
      <c r="E5194" s="35" t="str">
        <f ca="1">IF(C5194="","",OFFSET(Zdroj!AR$16,A5187-1,0))</f>
        <v/>
      </c>
      <c r="F5194" s="450"/>
      <c r="G5194" s="451"/>
    </row>
    <row r="5195" spans="1:7" x14ac:dyDescent="0.25">
      <c r="B5195" s="449"/>
      <c r="C5195" s="83" t="str">
        <f ca="1">IF(OFFSET(Zdroj!AS$16,A5187-1,0)=0,"",CONCATENATE("B",$A$2+2," - ",Zdroj!$AS$15))</f>
        <v/>
      </c>
      <c r="D5195" s="81" t="str">
        <f ca="1">IF(C5195="","",CONCATENATE(OFFSET(Zdroj!AS$16,A5187-1,0)))</f>
        <v/>
      </c>
      <c r="E5195" s="35" t="str">
        <f ca="1">IF(C5195="","",OFFSET(Zdroj!AT$16,A5187-1,0))</f>
        <v/>
      </c>
      <c r="F5195" s="450"/>
      <c r="G5195" s="451"/>
    </row>
    <row r="5196" spans="1:7" x14ac:dyDescent="0.25">
      <c r="B5196" s="449"/>
      <c r="C5196" s="83" t="str">
        <f ca="1">IF(OFFSET(Zdroj!AU$16,A5187-1,0)=0,"",CONCATENATE("B",$A$2+3," - ",Zdroj!$AU$15))</f>
        <v/>
      </c>
      <c r="D5196" s="81" t="str">
        <f ca="1">IF(C5196="","",CONCATENATE(OFFSET(Zdroj!AU$16,A5187-1,0)))</f>
        <v/>
      </c>
      <c r="E5196" s="35" t="str">
        <f ca="1">IF(C5196="","",OFFSET(Zdroj!AV$16,A5187-1,0))</f>
        <v/>
      </c>
      <c r="F5196" s="450"/>
      <c r="G5196" s="451"/>
    </row>
    <row r="5197" spans="1:7" x14ac:dyDescent="0.25">
      <c r="B5197" s="449"/>
      <c r="C5197" s="83" t="str">
        <f ca="1">IF(OFFSET(Zdroj!AW$16,A5187-1,0)=0,"",CONCATENATE("B",$A$2+4," - ",Zdroj!$AW$15))</f>
        <v/>
      </c>
      <c r="D5197" s="81" t="str">
        <f ca="1">IF(C5197="","",CONCATENATE(OFFSET(Zdroj!AW$16,A5187-1,0)))</f>
        <v/>
      </c>
      <c r="E5197" s="35" t="str">
        <f ca="1">IF(C5197="","",OFFSET(Zdroj!AX$16,A5187-1,0))</f>
        <v/>
      </c>
      <c r="F5197" s="450"/>
      <c r="G5197" s="451"/>
    </row>
    <row r="5198" spans="1:7" x14ac:dyDescent="0.25">
      <c r="B5198" s="449"/>
      <c r="C5198" s="83" t="str">
        <f ca="1">IF(OFFSET(Zdroj!AY$16,A5187-1,0)=0,"",CONCATENATE("B",$A$2+5," - ",Zdroj!$AY$15))</f>
        <v/>
      </c>
      <c r="D5198" s="81" t="str">
        <f ca="1">IF(C5198="","",CONCATENATE(OFFSET(Zdroj!AY$16,A5187-1,0)))</f>
        <v/>
      </c>
      <c r="E5198" s="35" t="str">
        <f ca="1">IF(C5198="","",OFFSET(Zdroj!AZ$16,A5187-1,0))</f>
        <v/>
      </c>
      <c r="F5198" s="450"/>
      <c r="G5198" s="451"/>
    </row>
    <row r="5199" spans="1:7" x14ac:dyDescent="0.25">
      <c r="B5199" s="449"/>
      <c r="C5199" s="83" t="str">
        <f ca="1">IF(OFFSET(Zdroj!BA$16,A5187-1,0)=0,"",CONCATENATE("B",$A$2+6," - ",Zdroj!$BA$15))</f>
        <v/>
      </c>
      <c r="D5199" s="81" t="str">
        <f ca="1">IF(C5199="","",CONCATENATE(OFFSET(Zdroj!BA$16,A5187-1,0)))</f>
        <v/>
      </c>
      <c r="E5199" s="35" t="str">
        <f ca="1">IF(C5199="","",OFFSET(Zdroj!BB$16,A5187-1,0))</f>
        <v/>
      </c>
      <c r="F5199" s="450"/>
      <c r="G5199" s="451"/>
    </row>
    <row r="5200" spans="1:7" x14ac:dyDescent="0.25">
      <c r="B5200" s="449"/>
      <c r="C5200" s="83" t="str">
        <f ca="1">IF(OFFSET(Zdroj!BC$16,A5187-1,0)=0,"",CONCATENATE("B",$A$2+7," - ",Zdroj!$BC$15))</f>
        <v/>
      </c>
      <c r="D5200" s="81" t="str">
        <f ca="1">IF(C5200="","",CONCATENATE(OFFSET(Zdroj!BC$16,A5187-1,0)))</f>
        <v/>
      </c>
      <c r="E5200" s="35" t="str">
        <f ca="1">IF(C5200="","",OFFSET(Zdroj!BD$16,A5187-1,0))</f>
        <v/>
      </c>
      <c r="F5200" s="450"/>
      <c r="G5200" s="451"/>
    </row>
    <row r="5201" spans="1:7" x14ac:dyDescent="0.25">
      <c r="B5201" s="449"/>
      <c r="C5201" s="83" t="str">
        <f ca="1">IF(OFFSET(Zdroj!BE$16,A5187-1,0)=0,"",CONCATENATE("B",$A$2+8," - ",Zdroj!$BE$15))</f>
        <v/>
      </c>
      <c r="D5201" s="81" t="str">
        <f ca="1">IF(C5201="","",CONCATENATE(OFFSET(Zdroj!BE$16,A5187-1,0)))</f>
        <v/>
      </c>
      <c r="E5201" s="35" t="str">
        <f ca="1">IF(C5201="","",OFFSET(Zdroj!BF$16,A5187-1,0))</f>
        <v/>
      </c>
      <c r="F5201" s="450"/>
      <c r="G5201" s="451"/>
    </row>
    <row r="5202" spans="1:7" x14ac:dyDescent="0.25">
      <c r="B5202" s="449"/>
      <c r="C5202" s="83" t="str">
        <f ca="1">IF(OFFSET(Zdroj!BG$16,A5187-1,0)=0,"",CONCATENATE("C",$A$2," - ",Zdroj!$BG$15))</f>
        <v/>
      </c>
      <c r="D5202" s="81" t="str">
        <f ca="1">IF(C5202="","",CONCATENATE(OFFSET(Zdroj!BG$16,A5187-1,0)))</f>
        <v/>
      </c>
      <c r="E5202" s="35" t="str">
        <f ca="1">IF(C5202="","",OFFSET(Zdroj!BH$16,A5187-1,0))</f>
        <v/>
      </c>
      <c r="F5202" s="450" t="str">
        <f t="shared" ref="F5202" ca="1" si="1215">IF(SUM(E5202:E5203)=0,"",SUM(E5202:E5203))</f>
        <v/>
      </c>
      <c r="G5202" s="451"/>
    </row>
    <row r="5203" spans="1:7" x14ac:dyDescent="0.25">
      <c r="B5203" s="449"/>
      <c r="C5203" s="83" t="str">
        <f ca="1">IF(OFFSET(Zdroj!BI$16,A5187-1,0)=0,"",CONCATENATE("C",$A$2+1," - ",Zdroj!$BI$15))</f>
        <v/>
      </c>
      <c r="D5203" s="81" t="str">
        <f ca="1">IF(C5203="","",CONCATENATE(OFFSET(Zdroj!BI$16,A5187-1,0)))</f>
        <v/>
      </c>
      <c r="E5203" s="35" t="str">
        <f ca="1">IF(C5203="","",OFFSET(Zdroj!BJ$16,A5187-1,0))</f>
        <v/>
      </c>
      <c r="F5203" s="450"/>
      <c r="G5203" s="451"/>
    </row>
    <row r="5204" spans="1:7" x14ac:dyDescent="0.25">
      <c r="A5204">
        <f>SUM((ROW()+15)/17)</f>
        <v>307</v>
      </c>
      <c r="B5204" s="449" t="str">
        <f ca="1">IF(OFFSET(Zdroj!$B$16,A5204-1,0)&gt;0,CONCATENATE(A5204,"
","___ ","
",OFFSET(Zdroj!$B$16,A5204-1,0)),"")</f>
        <v/>
      </c>
      <c r="C5204" s="83" t="str">
        <f ca="1">IF(OFFSET(Zdroj!AI$16,A5204-1,0)=0,"",CONCATENATE("A",$A$2," - ",Zdroj!$AI$15))</f>
        <v/>
      </c>
      <c r="D5204" s="81" t="str">
        <f ca="1">IF(C5204="","",CONCATENATE(OFFSET(Zdroj!AI$16,A5204-1,0)," - ",OFFSET(Zdroj!BK$16,A5204-1,0)))</f>
        <v/>
      </c>
      <c r="E5204" s="35" t="str">
        <f ca="1">IF(C5204="","",OFFSET(Zdroj!BL$16,A5204-1,0))</f>
        <v/>
      </c>
      <c r="F5204" s="450" t="str">
        <f t="shared" ref="F5204" ca="1" si="1216">IF(SUM(E5204:E5209)=0,"",SUM(E5204:E5209))</f>
        <v/>
      </c>
      <c r="G5204" s="451" t="str">
        <f t="shared" ref="G5204" ca="1" si="1217">IF(SUM(E5204:E5220)=0,"",SUM(E5204:E5220))</f>
        <v/>
      </c>
    </row>
    <row r="5205" spans="1:7" x14ac:dyDescent="0.25">
      <c r="B5205" s="449"/>
      <c r="C5205" s="83" t="str">
        <f ca="1">IF(OFFSET(Zdroj!AJ$16,A5204-1,0)=0,"",CONCATENATE("A",$A$2+1," - ",Zdroj!$AJ$15))</f>
        <v/>
      </c>
      <c r="D5205" s="81" t="str">
        <f ca="1">IF(C5205="","",CONCATENATE(OFFSET(Zdroj!AJ$16,A5204-1,0)," - ",OFFSET(Zdroj!BM$16,A5204-1,0)))</f>
        <v/>
      </c>
      <c r="E5205" s="35" t="str">
        <f ca="1">IF(C5205="","",OFFSET(Zdroj!BN$16,A5204-1,0))</f>
        <v/>
      </c>
      <c r="F5205" s="450"/>
      <c r="G5205" s="451"/>
    </row>
    <row r="5206" spans="1:7" x14ac:dyDescent="0.25">
      <c r="B5206" s="449"/>
      <c r="C5206" s="83" t="str">
        <f ca="1">IF(OFFSET(Zdroj!AK$16,A5204-1,0)=0,"",CONCATENATE("A",$A$2+2," - ",Zdroj!$AK$15))</f>
        <v/>
      </c>
      <c r="D5206" s="81" t="str">
        <f ca="1">IF(C5206="","",CONCATENATE(OFFSET(Zdroj!AK$16,A5204-1,0)," - ",OFFSET(Zdroj!BO$16,A5204-1,0)))</f>
        <v/>
      </c>
      <c r="E5206" s="35" t="str">
        <f ca="1">IF(C5206="","",OFFSET(Zdroj!BP$16,A5204-1,0))</f>
        <v/>
      </c>
      <c r="F5206" s="450"/>
      <c r="G5206" s="451"/>
    </row>
    <row r="5207" spans="1:7" x14ac:dyDescent="0.25">
      <c r="B5207" s="449"/>
      <c r="C5207" s="83" t="str">
        <f ca="1">IF(OFFSET(Zdroj!AL$16,A5204-1,0)=0,"",CONCATENATE("A",$A$2+3," - ",Zdroj!$AL$15))</f>
        <v/>
      </c>
      <c r="D5207" s="81" t="str">
        <f ca="1">IF(C5207="","",CONCATENATE(OFFSET(Zdroj!AL$16,A5204-1,0)," - ",OFFSET(Zdroj!BQ$16,A5204-1,0)))</f>
        <v/>
      </c>
      <c r="E5207" s="35" t="str">
        <f ca="1">IF(C5207="","",OFFSET(Zdroj!BR$16,A5204-1,0))</f>
        <v/>
      </c>
      <c r="F5207" s="450"/>
      <c r="G5207" s="451"/>
    </row>
    <row r="5208" spans="1:7" x14ac:dyDescent="0.25">
      <c r="B5208" s="449"/>
      <c r="C5208" s="83" t="str">
        <f ca="1">IF(OFFSET(Zdroj!AM$16,A5204-1,0)=0,"",CONCATENATE("A",$A$2+4," - ",Zdroj!$AM$15))</f>
        <v/>
      </c>
      <c r="D5208" s="81" t="str">
        <f ca="1">IF(C5208="","",CONCATENATE(OFFSET(Zdroj!AM$16,A5204-1,0)," - ",OFFSET(Zdroj!BS$16,A5204-1,0)))</f>
        <v/>
      </c>
      <c r="E5208" s="35" t="str">
        <f ca="1">IF(C5208="","",OFFSET(Zdroj!BT$16,A5204-1,0))</f>
        <v/>
      </c>
      <c r="F5208" s="450"/>
      <c r="G5208" s="451"/>
    </row>
    <row r="5209" spans="1:7" x14ac:dyDescent="0.25">
      <c r="B5209" s="449"/>
      <c r="C5209" s="83" t="str">
        <f ca="1">IF(OFFSET(Zdroj!AN$16,A5204-1,0)=0,"",CONCATENATE("A",$A$2+5," - ",Zdroj!$AN$15))</f>
        <v/>
      </c>
      <c r="D5209" s="81" t="str">
        <f ca="1">IF(C5209="","",CONCATENATE(OFFSET(Zdroj!AN$16,A5204-1,0)," - ",OFFSET(Zdroj!BU$16,A5204-1,0)))</f>
        <v/>
      </c>
      <c r="E5209" s="35" t="str">
        <f ca="1">IF(C5209="","",OFFSET(Zdroj!BV$16,A5204-1,0))</f>
        <v/>
      </c>
      <c r="F5209" s="450"/>
      <c r="G5209" s="451"/>
    </row>
    <row r="5210" spans="1:7" x14ac:dyDescent="0.25">
      <c r="B5210" s="449"/>
      <c r="C5210" s="83" t="str">
        <f ca="1">IF(OFFSET(Zdroj!AO$16,A5204-1,0)=0,"",CONCATENATE("B",$A$2," - ",Zdroj!$AO$15))</f>
        <v/>
      </c>
      <c r="D5210" s="81" t="str">
        <f ca="1">IF(C5210="","",CONCATENATE(OFFSET(Zdroj!AO$16,A5204-1,0)))</f>
        <v/>
      </c>
      <c r="E5210" s="35" t="str">
        <f ca="1">IF(C5210="","",OFFSET(Zdroj!AP$16,A5204-1,0))</f>
        <v/>
      </c>
      <c r="F5210" s="450" t="str">
        <f t="shared" ref="F5210" ca="1" si="1218">IF(SUM(E5210:E5218)=0,"",SUM(E5210:E5218))</f>
        <v/>
      </c>
      <c r="G5210" s="451"/>
    </row>
    <row r="5211" spans="1:7" x14ac:dyDescent="0.25">
      <c r="B5211" s="449"/>
      <c r="C5211" s="83" t="str">
        <f ca="1">IF(OFFSET(Zdroj!AQ$16,A5204-1,0)=0,"",CONCATENATE("B",$A$2+1," - ",Zdroj!$AQ$15))</f>
        <v/>
      </c>
      <c r="D5211" s="81" t="str">
        <f ca="1">IF(C5211="","",CONCATENATE(OFFSET(Zdroj!AQ$16,A5204-1,0)))</f>
        <v/>
      </c>
      <c r="E5211" s="35" t="str">
        <f ca="1">IF(C5211="","",OFFSET(Zdroj!AR$16,A5204-1,0))</f>
        <v/>
      </c>
      <c r="F5211" s="450"/>
      <c r="G5211" s="451"/>
    </row>
    <row r="5212" spans="1:7" x14ac:dyDescent="0.25">
      <c r="B5212" s="449"/>
      <c r="C5212" s="83" t="str">
        <f ca="1">IF(OFFSET(Zdroj!AS$16,A5204-1,0)=0,"",CONCATENATE("B",$A$2+2," - ",Zdroj!$AS$15))</f>
        <v/>
      </c>
      <c r="D5212" s="81" t="str">
        <f ca="1">IF(C5212="","",CONCATENATE(OFFSET(Zdroj!AS$16,A5204-1,0)))</f>
        <v/>
      </c>
      <c r="E5212" s="35" t="str">
        <f ca="1">IF(C5212="","",OFFSET(Zdroj!AT$16,A5204-1,0))</f>
        <v/>
      </c>
      <c r="F5212" s="450"/>
      <c r="G5212" s="451"/>
    </row>
    <row r="5213" spans="1:7" x14ac:dyDescent="0.25">
      <c r="B5213" s="449"/>
      <c r="C5213" s="83" t="str">
        <f ca="1">IF(OFFSET(Zdroj!AU$16,A5204-1,0)=0,"",CONCATENATE("B",$A$2+3," - ",Zdroj!$AU$15))</f>
        <v/>
      </c>
      <c r="D5213" s="81" t="str">
        <f ca="1">IF(C5213="","",CONCATENATE(OFFSET(Zdroj!AU$16,A5204-1,0)))</f>
        <v/>
      </c>
      <c r="E5213" s="35" t="str">
        <f ca="1">IF(C5213="","",OFFSET(Zdroj!AV$16,A5204-1,0))</f>
        <v/>
      </c>
      <c r="F5213" s="450"/>
      <c r="G5213" s="451"/>
    </row>
    <row r="5214" spans="1:7" x14ac:dyDescent="0.25">
      <c r="B5214" s="449"/>
      <c r="C5214" s="83" t="str">
        <f ca="1">IF(OFFSET(Zdroj!AW$16,A5204-1,0)=0,"",CONCATENATE("B",$A$2+4," - ",Zdroj!$AW$15))</f>
        <v/>
      </c>
      <c r="D5214" s="81" t="str">
        <f ca="1">IF(C5214="","",CONCATENATE(OFFSET(Zdroj!AW$16,A5204-1,0)))</f>
        <v/>
      </c>
      <c r="E5214" s="35" t="str">
        <f ca="1">IF(C5214="","",OFFSET(Zdroj!AX$16,A5204-1,0))</f>
        <v/>
      </c>
      <c r="F5214" s="450"/>
      <c r="G5214" s="451"/>
    </row>
    <row r="5215" spans="1:7" x14ac:dyDescent="0.25">
      <c r="B5215" s="449"/>
      <c r="C5215" s="83" t="str">
        <f ca="1">IF(OFFSET(Zdroj!AY$16,A5204-1,0)=0,"",CONCATENATE("B",$A$2+5," - ",Zdroj!$AY$15))</f>
        <v/>
      </c>
      <c r="D5215" s="81" t="str">
        <f ca="1">IF(C5215="","",CONCATENATE(OFFSET(Zdroj!AY$16,A5204-1,0)))</f>
        <v/>
      </c>
      <c r="E5215" s="35" t="str">
        <f ca="1">IF(C5215="","",OFFSET(Zdroj!AZ$16,A5204-1,0))</f>
        <v/>
      </c>
      <c r="F5215" s="450"/>
      <c r="G5215" s="451"/>
    </row>
    <row r="5216" spans="1:7" x14ac:dyDescent="0.25">
      <c r="B5216" s="449"/>
      <c r="C5216" s="83" t="str">
        <f ca="1">IF(OFFSET(Zdroj!BA$16,A5204-1,0)=0,"",CONCATENATE("B",$A$2+6," - ",Zdroj!$BA$15))</f>
        <v/>
      </c>
      <c r="D5216" s="81" t="str">
        <f ca="1">IF(C5216="","",CONCATENATE(OFFSET(Zdroj!BA$16,A5204-1,0)))</f>
        <v/>
      </c>
      <c r="E5216" s="35" t="str">
        <f ca="1">IF(C5216="","",OFFSET(Zdroj!BB$16,A5204-1,0))</f>
        <v/>
      </c>
      <c r="F5216" s="450"/>
      <c r="G5216" s="451"/>
    </row>
    <row r="5217" spans="1:7" x14ac:dyDescent="0.25">
      <c r="B5217" s="449"/>
      <c r="C5217" s="83" t="str">
        <f ca="1">IF(OFFSET(Zdroj!BC$16,A5204-1,0)=0,"",CONCATENATE("B",$A$2+7," - ",Zdroj!$BC$15))</f>
        <v/>
      </c>
      <c r="D5217" s="81" t="str">
        <f ca="1">IF(C5217="","",CONCATENATE(OFFSET(Zdroj!BC$16,A5204-1,0)))</f>
        <v/>
      </c>
      <c r="E5217" s="35" t="str">
        <f ca="1">IF(C5217="","",OFFSET(Zdroj!BD$16,A5204-1,0))</f>
        <v/>
      </c>
      <c r="F5217" s="450"/>
      <c r="G5217" s="451"/>
    </row>
    <row r="5218" spans="1:7" x14ac:dyDescent="0.25">
      <c r="B5218" s="449"/>
      <c r="C5218" s="83" t="str">
        <f ca="1">IF(OFFSET(Zdroj!BE$16,A5204-1,0)=0,"",CONCATENATE("B",$A$2+8," - ",Zdroj!$BE$15))</f>
        <v/>
      </c>
      <c r="D5218" s="81" t="str">
        <f ca="1">IF(C5218="","",CONCATENATE(OFFSET(Zdroj!BE$16,A5204-1,0)))</f>
        <v/>
      </c>
      <c r="E5218" s="35" t="str">
        <f ca="1">IF(C5218="","",OFFSET(Zdroj!BF$16,A5204-1,0))</f>
        <v/>
      </c>
      <c r="F5218" s="450"/>
      <c r="G5218" s="451"/>
    </row>
    <row r="5219" spans="1:7" x14ac:dyDescent="0.25">
      <c r="B5219" s="449"/>
      <c r="C5219" s="83" t="str">
        <f ca="1">IF(OFFSET(Zdroj!BG$16,A5204-1,0)=0,"",CONCATENATE("C",$A$2," - ",Zdroj!$BG$15))</f>
        <v/>
      </c>
      <c r="D5219" s="81" t="str">
        <f ca="1">IF(C5219="","",CONCATENATE(OFFSET(Zdroj!BG$16,A5204-1,0)))</f>
        <v/>
      </c>
      <c r="E5219" s="35" t="str">
        <f ca="1">IF(C5219="","",OFFSET(Zdroj!BH$16,A5204-1,0))</f>
        <v/>
      </c>
      <c r="F5219" s="450" t="str">
        <f t="shared" ref="F5219" ca="1" si="1219">IF(SUM(E5219:E5220)=0,"",SUM(E5219:E5220))</f>
        <v/>
      </c>
      <c r="G5219" s="451"/>
    </row>
    <row r="5220" spans="1:7" x14ac:dyDescent="0.25">
      <c r="B5220" s="449"/>
      <c r="C5220" s="83" t="str">
        <f ca="1">IF(OFFSET(Zdroj!BI$16,A5204-1,0)=0,"",CONCATENATE("C",$A$2+1," - ",Zdroj!$BI$15))</f>
        <v/>
      </c>
      <c r="D5220" s="81" t="str">
        <f ca="1">IF(C5220="","",CONCATENATE(OFFSET(Zdroj!BI$16,A5204-1,0)))</f>
        <v/>
      </c>
      <c r="E5220" s="35" t="str">
        <f ca="1">IF(C5220="","",OFFSET(Zdroj!BJ$16,A5204-1,0))</f>
        <v/>
      </c>
      <c r="F5220" s="450"/>
      <c r="G5220" s="451"/>
    </row>
    <row r="5221" spans="1:7" x14ac:dyDescent="0.25">
      <c r="A5221">
        <f>SUM((ROW()+15)/17)</f>
        <v>308</v>
      </c>
      <c r="B5221" s="449" t="str">
        <f ca="1">IF(OFFSET(Zdroj!$B$16,A5221-1,0)&gt;0,CONCATENATE(A5221,"
","___ ","
",OFFSET(Zdroj!$B$16,A5221-1,0)),"")</f>
        <v/>
      </c>
      <c r="C5221" s="83" t="str">
        <f ca="1">IF(OFFSET(Zdroj!AI$16,A5221-1,0)=0,"",CONCATENATE("A",$A$2," - ",Zdroj!$AI$15))</f>
        <v/>
      </c>
      <c r="D5221" s="81" t="str">
        <f ca="1">IF(C5221="","",CONCATENATE(OFFSET(Zdroj!AI$16,A5221-1,0)," - ",OFFSET(Zdroj!BK$16,A5221-1,0)))</f>
        <v/>
      </c>
      <c r="E5221" s="35" t="str">
        <f ca="1">IF(C5221="","",OFFSET(Zdroj!BL$16,A5221-1,0))</f>
        <v/>
      </c>
      <c r="F5221" s="450" t="str">
        <f t="shared" ref="F5221" ca="1" si="1220">IF(SUM(E5221:E5226)=0,"",SUM(E5221:E5226))</f>
        <v/>
      </c>
      <c r="G5221" s="451" t="str">
        <f t="shared" ref="G5221" ca="1" si="1221">IF(SUM(E5221:E5237)=0,"",SUM(E5221:E5237))</f>
        <v/>
      </c>
    </row>
    <row r="5222" spans="1:7" x14ac:dyDescent="0.25">
      <c r="B5222" s="449"/>
      <c r="C5222" s="83" t="str">
        <f ca="1">IF(OFFSET(Zdroj!AJ$16,A5221-1,0)=0,"",CONCATENATE("A",$A$2+1," - ",Zdroj!$AJ$15))</f>
        <v/>
      </c>
      <c r="D5222" s="81" t="str">
        <f ca="1">IF(C5222="","",CONCATENATE(OFFSET(Zdroj!AJ$16,A5221-1,0)," - ",OFFSET(Zdroj!BM$16,A5221-1,0)))</f>
        <v/>
      </c>
      <c r="E5222" s="35" t="str">
        <f ca="1">IF(C5222="","",OFFSET(Zdroj!BN$16,A5221-1,0))</f>
        <v/>
      </c>
      <c r="F5222" s="450"/>
      <c r="G5222" s="451"/>
    </row>
    <row r="5223" spans="1:7" x14ac:dyDescent="0.25">
      <c r="B5223" s="449"/>
      <c r="C5223" s="83" t="str">
        <f ca="1">IF(OFFSET(Zdroj!AK$16,A5221-1,0)=0,"",CONCATENATE("A",$A$2+2," - ",Zdroj!$AK$15))</f>
        <v/>
      </c>
      <c r="D5223" s="81" t="str">
        <f ca="1">IF(C5223="","",CONCATENATE(OFFSET(Zdroj!AK$16,A5221-1,0)," - ",OFFSET(Zdroj!BO$16,A5221-1,0)))</f>
        <v/>
      </c>
      <c r="E5223" s="35" t="str">
        <f ca="1">IF(C5223="","",OFFSET(Zdroj!BP$16,A5221-1,0))</f>
        <v/>
      </c>
      <c r="F5223" s="450"/>
      <c r="G5223" s="451"/>
    </row>
    <row r="5224" spans="1:7" x14ac:dyDescent="0.25">
      <c r="B5224" s="449"/>
      <c r="C5224" s="83" t="str">
        <f ca="1">IF(OFFSET(Zdroj!AL$16,A5221-1,0)=0,"",CONCATENATE("A",$A$2+3," - ",Zdroj!$AL$15))</f>
        <v/>
      </c>
      <c r="D5224" s="81" t="str">
        <f ca="1">IF(C5224="","",CONCATENATE(OFFSET(Zdroj!AL$16,A5221-1,0)," - ",OFFSET(Zdroj!BQ$16,A5221-1,0)))</f>
        <v/>
      </c>
      <c r="E5224" s="35" t="str">
        <f ca="1">IF(C5224="","",OFFSET(Zdroj!BR$16,A5221-1,0))</f>
        <v/>
      </c>
      <c r="F5224" s="450"/>
      <c r="G5224" s="451"/>
    </row>
    <row r="5225" spans="1:7" x14ac:dyDescent="0.25">
      <c r="B5225" s="449"/>
      <c r="C5225" s="83" t="str">
        <f ca="1">IF(OFFSET(Zdroj!AM$16,A5221-1,0)=0,"",CONCATENATE("A",$A$2+4," - ",Zdroj!$AM$15))</f>
        <v/>
      </c>
      <c r="D5225" s="81" t="str">
        <f ca="1">IF(C5225="","",CONCATENATE(OFFSET(Zdroj!AM$16,A5221-1,0)," - ",OFFSET(Zdroj!BS$16,A5221-1,0)))</f>
        <v/>
      </c>
      <c r="E5225" s="35" t="str">
        <f ca="1">IF(C5225="","",OFFSET(Zdroj!BT$16,A5221-1,0))</f>
        <v/>
      </c>
      <c r="F5225" s="450"/>
      <c r="G5225" s="451"/>
    </row>
    <row r="5226" spans="1:7" x14ac:dyDescent="0.25">
      <c r="B5226" s="449"/>
      <c r="C5226" s="83" t="str">
        <f ca="1">IF(OFFSET(Zdroj!AN$16,A5221-1,0)=0,"",CONCATENATE("A",$A$2+5," - ",Zdroj!$AN$15))</f>
        <v/>
      </c>
      <c r="D5226" s="81" t="str">
        <f ca="1">IF(C5226="","",CONCATENATE(OFFSET(Zdroj!AN$16,A5221-1,0)," - ",OFFSET(Zdroj!BU$16,A5221-1,0)))</f>
        <v/>
      </c>
      <c r="E5226" s="35" t="str">
        <f ca="1">IF(C5226="","",OFFSET(Zdroj!BV$16,A5221-1,0))</f>
        <v/>
      </c>
      <c r="F5226" s="450"/>
      <c r="G5226" s="451"/>
    </row>
    <row r="5227" spans="1:7" x14ac:dyDescent="0.25">
      <c r="B5227" s="449"/>
      <c r="C5227" s="83" t="str">
        <f ca="1">IF(OFFSET(Zdroj!AO$16,A5221-1,0)=0,"",CONCATENATE("B",$A$2," - ",Zdroj!$AO$15))</f>
        <v/>
      </c>
      <c r="D5227" s="81" t="str">
        <f ca="1">IF(C5227="","",CONCATENATE(OFFSET(Zdroj!AO$16,A5221-1,0)))</f>
        <v/>
      </c>
      <c r="E5227" s="35" t="str">
        <f ca="1">IF(C5227="","",OFFSET(Zdroj!AP$16,A5221-1,0))</f>
        <v/>
      </c>
      <c r="F5227" s="450" t="str">
        <f t="shared" ref="F5227" ca="1" si="1222">IF(SUM(E5227:E5235)=0,"",SUM(E5227:E5235))</f>
        <v/>
      </c>
      <c r="G5227" s="451"/>
    </row>
    <row r="5228" spans="1:7" x14ac:dyDescent="0.25">
      <c r="B5228" s="449"/>
      <c r="C5228" s="83" t="str">
        <f ca="1">IF(OFFSET(Zdroj!AQ$16,A5221-1,0)=0,"",CONCATENATE("B",$A$2+1," - ",Zdroj!$AQ$15))</f>
        <v/>
      </c>
      <c r="D5228" s="81" t="str">
        <f ca="1">IF(C5228="","",CONCATENATE(OFFSET(Zdroj!AQ$16,A5221-1,0)))</f>
        <v/>
      </c>
      <c r="E5228" s="35" t="str">
        <f ca="1">IF(C5228="","",OFFSET(Zdroj!AR$16,A5221-1,0))</f>
        <v/>
      </c>
      <c r="F5228" s="450"/>
      <c r="G5228" s="451"/>
    </row>
    <row r="5229" spans="1:7" x14ac:dyDescent="0.25">
      <c r="B5229" s="449"/>
      <c r="C5229" s="83" t="str">
        <f ca="1">IF(OFFSET(Zdroj!AS$16,A5221-1,0)=0,"",CONCATENATE("B",$A$2+2," - ",Zdroj!$AS$15))</f>
        <v/>
      </c>
      <c r="D5229" s="81" t="str">
        <f ca="1">IF(C5229="","",CONCATENATE(OFFSET(Zdroj!AS$16,A5221-1,0)))</f>
        <v/>
      </c>
      <c r="E5229" s="35" t="str">
        <f ca="1">IF(C5229="","",OFFSET(Zdroj!AT$16,A5221-1,0))</f>
        <v/>
      </c>
      <c r="F5229" s="450"/>
      <c r="G5229" s="451"/>
    </row>
    <row r="5230" spans="1:7" x14ac:dyDescent="0.25">
      <c r="B5230" s="449"/>
      <c r="C5230" s="83" t="str">
        <f ca="1">IF(OFFSET(Zdroj!AU$16,A5221-1,0)=0,"",CONCATENATE("B",$A$2+3," - ",Zdroj!$AU$15))</f>
        <v/>
      </c>
      <c r="D5230" s="81" t="str">
        <f ca="1">IF(C5230="","",CONCATENATE(OFFSET(Zdroj!AU$16,A5221-1,0)))</f>
        <v/>
      </c>
      <c r="E5230" s="35" t="str">
        <f ca="1">IF(C5230="","",OFFSET(Zdroj!AV$16,A5221-1,0))</f>
        <v/>
      </c>
      <c r="F5230" s="450"/>
      <c r="G5230" s="451"/>
    </row>
    <row r="5231" spans="1:7" x14ac:dyDescent="0.25">
      <c r="B5231" s="449"/>
      <c r="C5231" s="83" t="str">
        <f ca="1">IF(OFFSET(Zdroj!AW$16,A5221-1,0)=0,"",CONCATENATE("B",$A$2+4," - ",Zdroj!$AW$15))</f>
        <v/>
      </c>
      <c r="D5231" s="81" t="str">
        <f ca="1">IF(C5231="","",CONCATENATE(OFFSET(Zdroj!AW$16,A5221-1,0)))</f>
        <v/>
      </c>
      <c r="E5231" s="35" t="str">
        <f ca="1">IF(C5231="","",OFFSET(Zdroj!AX$16,A5221-1,0))</f>
        <v/>
      </c>
      <c r="F5231" s="450"/>
      <c r="G5231" s="451"/>
    </row>
    <row r="5232" spans="1:7" x14ac:dyDescent="0.25">
      <c r="B5232" s="449"/>
      <c r="C5232" s="83" t="str">
        <f ca="1">IF(OFFSET(Zdroj!AY$16,A5221-1,0)=0,"",CONCATENATE("B",$A$2+5," - ",Zdroj!$AY$15))</f>
        <v/>
      </c>
      <c r="D5232" s="81" t="str">
        <f ca="1">IF(C5232="","",CONCATENATE(OFFSET(Zdroj!AY$16,A5221-1,0)))</f>
        <v/>
      </c>
      <c r="E5232" s="35" t="str">
        <f ca="1">IF(C5232="","",OFFSET(Zdroj!AZ$16,A5221-1,0))</f>
        <v/>
      </c>
      <c r="F5232" s="450"/>
      <c r="G5232" s="451"/>
    </row>
    <row r="5233" spans="1:7" x14ac:dyDescent="0.25">
      <c r="B5233" s="449"/>
      <c r="C5233" s="83" t="str">
        <f ca="1">IF(OFFSET(Zdroj!BA$16,A5221-1,0)=0,"",CONCATENATE("B",$A$2+6," - ",Zdroj!$BA$15))</f>
        <v/>
      </c>
      <c r="D5233" s="81" t="str">
        <f ca="1">IF(C5233="","",CONCATENATE(OFFSET(Zdroj!BA$16,A5221-1,0)))</f>
        <v/>
      </c>
      <c r="E5233" s="35" t="str">
        <f ca="1">IF(C5233="","",OFFSET(Zdroj!BB$16,A5221-1,0))</f>
        <v/>
      </c>
      <c r="F5233" s="450"/>
      <c r="G5233" s="451"/>
    </row>
    <row r="5234" spans="1:7" x14ac:dyDescent="0.25">
      <c r="B5234" s="449"/>
      <c r="C5234" s="83" t="str">
        <f ca="1">IF(OFFSET(Zdroj!BC$16,A5221-1,0)=0,"",CONCATENATE("B",$A$2+7," - ",Zdroj!$BC$15))</f>
        <v/>
      </c>
      <c r="D5234" s="81" t="str">
        <f ca="1">IF(C5234="","",CONCATENATE(OFFSET(Zdroj!BC$16,A5221-1,0)))</f>
        <v/>
      </c>
      <c r="E5234" s="35" t="str">
        <f ca="1">IF(C5234="","",OFFSET(Zdroj!BD$16,A5221-1,0))</f>
        <v/>
      </c>
      <c r="F5234" s="450"/>
      <c r="G5234" s="451"/>
    </row>
    <row r="5235" spans="1:7" x14ac:dyDescent="0.25">
      <c r="B5235" s="449"/>
      <c r="C5235" s="83" t="str">
        <f ca="1">IF(OFFSET(Zdroj!BE$16,A5221-1,0)=0,"",CONCATENATE("B",$A$2+8," - ",Zdroj!$BE$15))</f>
        <v/>
      </c>
      <c r="D5235" s="81" t="str">
        <f ca="1">IF(C5235="","",CONCATENATE(OFFSET(Zdroj!BE$16,A5221-1,0)))</f>
        <v/>
      </c>
      <c r="E5235" s="35" t="str">
        <f ca="1">IF(C5235="","",OFFSET(Zdroj!BF$16,A5221-1,0))</f>
        <v/>
      </c>
      <c r="F5235" s="450"/>
      <c r="G5235" s="451"/>
    </row>
    <row r="5236" spans="1:7" x14ac:dyDescent="0.25">
      <c r="B5236" s="449"/>
      <c r="C5236" s="83" t="str">
        <f ca="1">IF(OFFSET(Zdroj!BG$16,A5221-1,0)=0,"",CONCATENATE("C",$A$2," - ",Zdroj!$BG$15))</f>
        <v/>
      </c>
      <c r="D5236" s="81" t="str">
        <f ca="1">IF(C5236="","",CONCATENATE(OFFSET(Zdroj!BG$16,A5221-1,0)))</f>
        <v/>
      </c>
      <c r="E5236" s="35" t="str">
        <f ca="1">IF(C5236="","",OFFSET(Zdroj!BH$16,A5221-1,0))</f>
        <v/>
      </c>
      <c r="F5236" s="450" t="str">
        <f t="shared" ref="F5236" ca="1" si="1223">IF(SUM(E5236:E5237)=0,"",SUM(E5236:E5237))</f>
        <v/>
      </c>
      <c r="G5236" s="451"/>
    </row>
    <row r="5237" spans="1:7" x14ac:dyDescent="0.25">
      <c r="B5237" s="449"/>
      <c r="C5237" s="83" t="str">
        <f ca="1">IF(OFFSET(Zdroj!BI$16,A5221-1,0)=0,"",CONCATENATE("C",$A$2+1," - ",Zdroj!$BI$15))</f>
        <v/>
      </c>
      <c r="D5237" s="81" t="str">
        <f ca="1">IF(C5237="","",CONCATENATE(OFFSET(Zdroj!BI$16,A5221-1,0)))</f>
        <v/>
      </c>
      <c r="E5237" s="35" t="str">
        <f ca="1">IF(C5237="","",OFFSET(Zdroj!BJ$16,A5221-1,0))</f>
        <v/>
      </c>
      <c r="F5237" s="450"/>
      <c r="G5237" s="451"/>
    </row>
    <row r="5238" spans="1:7" x14ac:dyDescent="0.25">
      <c r="A5238">
        <f>SUM((ROW()+15)/17)</f>
        <v>309</v>
      </c>
      <c r="B5238" s="449" t="str">
        <f ca="1">IF(OFFSET(Zdroj!$B$16,A5238-1,0)&gt;0,CONCATENATE(A5238,"
","___ ","
",OFFSET(Zdroj!$B$16,A5238-1,0)),"")</f>
        <v/>
      </c>
      <c r="C5238" s="83" t="str">
        <f ca="1">IF(OFFSET(Zdroj!AI$16,A5238-1,0)=0,"",CONCATENATE("A",$A$2," - ",Zdroj!$AI$15))</f>
        <v/>
      </c>
      <c r="D5238" s="81" t="str">
        <f ca="1">IF(C5238="","",CONCATENATE(OFFSET(Zdroj!AI$16,A5238-1,0)," - ",OFFSET(Zdroj!BK$16,A5238-1,0)))</f>
        <v/>
      </c>
      <c r="E5238" s="35" t="str">
        <f ca="1">IF(C5238="","",OFFSET(Zdroj!BL$16,A5238-1,0))</f>
        <v/>
      </c>
      <c r="F5238" s="450" t="str">
        <f t="shared" ref="F5238" ca="1" si="1224">IF(SUM(E5238:E5243)=0,"",SUM(E5238:E5243))</f>
        <v/>
      </c>
      <c r="G5238" s="451" t="str">
        <f t="shared" ref="G5238" ca="1" si="1225">IF(SUM(E5238:E5254)=0,"",SUM(E5238:E5254))</f>
        <v/>
      </c>
    </row>
    <row r="5239" spans="1:7" x14ac:dyDescent="0.25">
      <c r="B5239" s="449"/>
      <c r="C5239" s="83" t="str">
        <f ca="1">IF(OFFSET(Zdroj!AJ$16,A5238-1,0)=0,"",CONCATENATE("A",$A$2+1," - ",Zdroj!$AJ$15))</f>
        <v/>
      </c>
      <c r="D5239" s="81" t="str">
        <f ca="1">IF(C5239="","",CONCATENATE(OFFSET(Zdroj!AJ$16,A5238-1,0)," - ",OFFSET(Zdroj!BM$16,A5238-1,0)))</f>
        <v/>
      </c>
      <c r="E5239" s="35" t="str">
        <f ca="1">IF(C5239="","",OFFSET(Zdroj!BN$16,A5238-1,0))</f>
        <v/>
      </c>
      <c r="F5239" s="450"/>
      <c r="G5239" s="451"/>
    </row>
    <row r="5240" spans="1:7" x14ac:dyDescent="0.25">
      <c r="B5240" s="449"/>
      <c r="C5240" s="83" t="str">
        <f ca="1">IF(OFFSET(Zdroj!AK$16,A5238-1,0)=0,"",CONCATENATE("A",$A$2+2," - ",Zdroj!$AK$15))</f>
        <v/>
      </c>
      <c r="D5240" s="81" t="str">
        <f ca="1">IF(C5240="","",CONCATENATE(OFFSET(Zdroj!AK$16,A5238-1,0)," - ",OFFSET(Zdroj!BO$16,A5238-1,0)))</f>
        <v/>
      </c>
      <c r="E5240" s="35" t="str">
        <f ca="1">IF(C5240="","",OFFSET(Zdroj!BP$16,A5238-1,0))</f>
        <v/>
      </c>
      <c r="F5240" s="450"/>
      <c r="G5240" s="451"/>
    </row>
    <row r="5241" spans="1:7" x14ac:dyDescent="0.25">
      <c r="B5241" s="449"/>
      <c r="C5241" s="83" t="str">
        <f ca="1">IF(OFFSET(Zdroj!AL$16,A5238-1,0)=0,"",CONCATENATE("A",$A$2+3," - ",Zdroj!$AL$15))</f>
        <v/>
      </c>
      <c r="D5241" s="81" t="str">
        <f ca="1">IF(C5241="","",CONCATENATE(OFFSET(Zdroj!AL$16,A5238-1,0)," - ",OFFSET(Zdroj!BQ$16,A5238-1,0)))</f>
        <v/>
      </c>
      <c r="E5241" s="35" t="str">
        <f ca="1">IF(C5241="","",OFFSET(Zdroj!BR$16,A5238-1,0))</f>
        <v/>
      </c>
      <c r="F5241" s="450"/>
      <c r="G5241" s="451"/>
    </row>
    <row r="5242" spans="1:7" x14ac:dyDescent="0.25">
      <c r="B5242" s="449"/>
      <c r="C5242" s="83" t="str">
        <f ca="1">IF(OFFSET(Zdroj!AM$16,A5238-1,0)=0,"",CONCATENATE("A",$A$2+4," - ",Zdroj!$AM$15))</f>
        <v/>
      </c>
      <c r="D5242" s="81" t="str">
        <f ca="1">IF(C5242="","",CONCATENATE(OFFSET(Zdroj!AM$16,A5238-1,0)," - ",OFFSET(Zdroj!BS$16,A5238-1,0)))</f>
        <v/>
      </c>
      <c r="E5242" s="35" t="str">
        <f ca="1">IF(C5242="","",OFFSET(Zdroj!BT$16,A5238-1,0))</f>
        <v/>
      </c>
      <c r="F5242" s="450"/>
      <c r="G5242" s="451"/>
    </row>
    <row r="5243" spans="1:7" x14ac:dyDescent="0.25">
      <c r="B5243" s="449"/>
      <c r="C5243" s="83" t="str">
        <f ca="1">IF(OFFSET(Zdroj!AN$16,A5238-1,0)=0,"",CONCATENATE("A",$A$2+5," - ",Zdroj!$AN$15))</f>
        <v/>
      </c>
      <c r="D5243" s="81" t="str">
        <f ca="1">IF(C5243="","",CONCATENATE(OFFSET(Zdroj!AN$16,A5238-1,0)," - ",OFFSET(Zdroj!BU$16,A5238-1,0)))</f>
        <v/>
      </c>
      <c r="E5243" s="35" t="str">
        <f ca="1">IF(C5243="","",OFFSET(Zdroj!BV$16,A5238-1,0))</f>
        <v/>
      </c>
      <c r="F5243" s="450"/>
      <c r="G5243" s="451"/>
    </row>
    <row r="5244" spans="1:7" x14ac:dyDescent="0.25">
      <c r="B5244" s="449"/>
      <c r="C5244" s="83" t="str">
        <f ca="1">IF(OFFSET(Zdroj!AO$16,A5238-1,0)=0,"",CONCATENATE("B",$A$2," - ",Zdroj!$AO$15))</f>
        <v/>
      </c>
      <c r="D5244" s="81" t="str">
        <f ca="1">IF(C5244="","",CONCATENATE(OFFSET(Zdroj!AO$16,A5238-1,0)))</f>
        <v/>
      </c>
      <c r="E5244" s="35" t="str">
        <f ca="1">IF(C5244="","",OFFSET(Zdroj!AP$16,A5238-1,0))</f>
        <v/>
      </c>
      <c r="F5244" s="450" t="str">
        <f t="shared" ref="F5244" ca="1" si="1226">IF(SUM(E5244:E5252)=0,"",SUM(E5244:E5252))</f>
        <v/>
      </c>
      <c r="G5244" s="451"/>
    </row>
    <row r="5245" spans="1:7" x14ac:dyDescent="0.25">
      <c r="B5245" s="449"/>
      <c r="C5245" s="83" t="str">
        <f ca="1">IF(OFFSET(Zdroj!AQ$16,A5238-1,0)=0,"",CONCATENATE("B",$A$2+1," - ",Zdroj!$AQ$15))</f>
        <v/>
      </c>
      <c r="D5245" s="81" t="str">
        <f ca="1">IF(C5245="","",CONCATENATE(OFFSET(Zdroj!AQ$16,A5238-1,0)))</f>
        <v/>
      </c>
      <c r="E5245" s="35" t="str">
        <f ca="1">IF(C5245="","",OFFSET(Zdroj!AR$16,A5238-1,0))</f>
        <v/>
      </c>
      <c r="F5245" s="450"/>
      <c r="G5245" s="451"/>
    </row>
    <row r="5246" spans="1:7" x14ac:dyDescent="0.25">
      <c r="B5246" s="449"/>
      <c r="C5246" s="83" t="str">
        <f ca="1">IF(OFFSET(Zdroj!AS$16,A5238-1,0)=0,"",CONCATENATE("B",$A$2+2," - ",Zdroj!$AS$15))</f>
        <v/>
      </c>
      <c r="D5246" s="81" t="str">
        <f ca="1">IF(C5246="","",CONCATENATE(OFFSET(Zdroj!AS$16,A5238-1,0)))</f>
        <v/>
      </c>
      <c r="E5246" s="35" t="str">
        <f ca="1">IF(C5246="","",OFFSET(Zdroj!AT$16,A5238-1,0))</f>
        <v/>
      </c>
      <c r="F5246" s="450"/>
      <c r="G5246" s="451"/>
    </row>
    <row r="5247" spans="1:7" x14ac:dyDescent="0.25">
      <c r="B5247" s="449"/>
      <c r="C5247" s="83" t="str">
        <f ca="1">IF(OFFSET(Zdroj!AU$16,A5238-1,0)=0,"",CONCATENATE("B",$A$2+3," - ",Zdroj!$AU$15))</f>
        <v/>
      </c>
      <c r="D5247" s="81" t="str">
        <f ca="1">IF(C5247="","",CONCATENATE(OFFSET(Zdroj!AU$16,A5238-1,0)))</f>
        <v/>
      </c>
      <c r="E5247" s="35" t="str">
        <f ca="1">IF(C5247="","",OFFSET(Zdroj!AV$16,A5238-1,0))</f>
        <v/>
      </c>
      <c r="F5247" s="450"/>
      <c r="G5247" s="451"/>
    </row>
    <row r="5248" spans="1:7" x14ac:dyDescent="0.25">
      <c r="B5248" s="449"/>
      <c r="C5248" s="83" t="str">
        <f ca="1">IF(OFFSET(Zdroj!AW$16,A5238-1,0)=0,"",CONCATENATE("B",$A$2+4," - ",Zdroj!$AW$15))</f>
        <v/>
      </c>
      <c r="D5248" s="81" t="str">
        <f ca="1">IF(C5248="","",CONCATENATE(OFFSET(Zdroj!AW$16,A5238-1,0)))</f>
        <v/>
      </c>
      <c r="E5248" s="35" t="str">
        <f ca="1">IF(C5248="","",OFFSET(Zdroj!AX$16,A5238-1,0))</f>
        <v/>
      </c>
      <c r="F5248" s="450"/>
      <c r="G5248" s="451"/>
    </row>
    <row r="5249" spans="1:7" x14ac:dyDescent="0.25">
      <c r="B5249" s="449"/>
      <c r="C5249" s="83" t="str">
        <f ca="1">IF(OFFSET(Zdroj!AY$16,A5238-1,0)=0,"",CONCATENATE("B",$A$2+5," - ",Zdroj!$AY$15))</f>
        <v/>
      </c>
      <c r="D5249" s="81" t="str">
        <f ca="1">IF(C5249="","",CONCATENATE(OFFSET(Zdroj!AY$16,A5238-1,0)))</f>
        <v/>
      </c>
      <c r="E5249" s="35" t="str">
        <f ca="1">IF(C5249="","",OFFSET(Zdroj!AZ$16,A5238-1,0))</f>
        <v/>
      </c>
      <c r="F5249" s="450"/>
      <c r="G5249" s="451"/>
    </row>
    <row r="5250" spans="1:7" x14ac:dyDescent="0.25">
      <c r="B5250" s="449"/>
      <c r="C5250" s="83" t="str">
        <f ca="1">IF(OFFSET(Zdroj!BA$16,A5238-1,0)=0,"",CONCATENATE("B",$A$2+6," - ",Zdroj!$BA$15))</f>
        <v/>
      </c>
      <c r="D5250" s="81" t="str">
        <f ca="1">IF(C5250="","",CONCATENATE(OFFSET(Zdroj!BA$16,A5238-1,0)))</f>
        <v/>
      </c>
      <c r="E5250" s="35" t="str">
        <f ca="1">IF(C5250="","",OFFSET(Zdroj!BB$16,A5238-1,0))</f>
        <v/>
      </c>
      <c r="F5250" s="450"/>
      <c r="G5250" s="451"/>
    </row>
    <row r="5251" spans="1:7" x14ac:dyDescent="0.25">
      <c r="B5251" s="449"/>
      <c r="C5251" s="83" t="str">
        <f ca="1">IF(OFFSET(Zdroj!BC$16,A5238-1,0)=0,"",CONCATENATE("B",$A$2+7," - ",Zdroj!$BC$15))</f>
        <v/>
      </c>
      <c r="D5251" s="81" t="str">
        <f ca="1">IF(C5251="","",CONCATENATE(OFFSET(Zdroj!BC$16,A5238-1,0)))</f>
        <v/>
      </c>
      <c r="E5251" s="35" t="str">
        <f ca="1">IF(C5251="","",OFFSET(Zdroj!BD$16,A5238-1,0))</f>
        <v/>
      </c>
      <c r="F5251" s="450"/>
      <c r="G5251" s="451"/>
    </row>
    <row r="5252" spans="1:7" x14ac:dyDescent="0.25">
      <c r="B5252" s="449"/>
      <c r="C5252" s="83" t="str">
        <f ca="1">IF(OFFSET(Zdroj!BE$16,A5238-1,0)=0,"",CONCATENATE("B",$A$2+8," - ",Zdroj!$BE$15))</f>
        <v/>
      </c>
      <c r="D5252" s="81" t="str">
        <f ca="1">IF(C5252="","",CONCATENATE(OFFSET(Zdroj!BE$16,A5238-1,0)))</f>
        <v/>
      </c>
      <c r="E5252" s="35" t="str">
        <f ca="1">IF(C5252="","",OFFSET(Zdroj!BF$16,A5238-1,0))</f>
        <v/>
      </c>
      <c r="F5252" s="450"/>
      <c r="G5252" s="451"/>
    </row>
    <row r="5253" spans="1:7" x14ac:dyDescent="0.25">
      <c r="B5253" s="449"/>
      <c r="C5253" s="83" t="str">
        <f ca="1">IF(OFFSET(Zdroj!BG$16,A5238-1,0)=0,"",CONCATENATE("C",$A$2," - ",Zdroj!$BG$15))</f>
        <v/>
      </c>
      <c r="D5253" s="81" t="str">
        <f ca="1">IF(C5253="","",CONCATENATE(OFFSET(Zdroj!BG$16,A5238-1,0)))</f>
        <v/>
      </c>
      <c r="E5253" s="35" t="str">
        <f ca="1">IF(C5253="","",OFFSET(Zdroj!BH$16,A5238-1,0))</f>
        <v/>
      </c>
      <c r="F5253" s="450" t="str">
        <f t="shared" ref="F5253" ca="1" si="1227">IF(SUM(E5253:E5254)=0,"",SUM(E5253:E5254))</f>
        <v/>
      </c>
      <c r="G5253" s="451"/>
    </row>
    <row r="5254" spans="1:7" x14ac:dyDescent="0.25">
      <c r="B5254" s="449"/>
      <c r="C5254" s="83" t="str">
        <f ca="1">IF(OFFSET(Zdroj!BI$16,A5238-1,0)=0,"",CONCATENATE("C",$A$2+1," - ",Zdroj!$BI$15))</f>
        <v/>
      </c>
      <c r="D5254" s="81" t="str">
        <f ca="1">IF(C5254="","",CONCATENATE(OFFSET(Zdroj!BI$16,A5238-1,0)))</f>
        <v/>
      </c>
      <c r="E5254" s="35" t="str">
        <f ca="1">IF(C5254="","",OFFSET(Zdroj!BJ$16,A5238-1,0))</f>
        <v/>
      </c>
      <c r="F5254" s="450"/>
      <c r="G5254" s="451"/>
    </row>
    <row r="5255" spans="1:7" x14ac:dyDescent="0.25">
      <c r="A5255">
        <f>SUM((ROW()+15)/17)</f>
        <v>310</v>
      </c>
      <c r="B5255" s="449" t="str">
        <f ca="1">IF(OFFSET(Zdroj!$B$16,A5255-1,0)&gt;0,CONCATENATE(A5255,"
","___ ","
",OFFSET(Zdroj!$B$16,A5255-1,0)),"")</f>
        <v/>
      </c>
      <c r="C5255" s="83" t="str">
        <f ca="1">IF(OFFSET(Zdroj!AI$16,A5255-1,0)=0,"",CONCATENATE("A",$A$2," - ",Zdroj!$AI$15))</f>
        <v/>
      </c>
      <c r="D5255" s="81" t="str">
        <f ca="1">IF(C5255="","",CONCATENATE(OFFSET(Zdroj!AI$16,A5255-1,0)," - ",OFFSET(Zdroj!BK$16,A5255-1,0)))</f>
        <v/>
      </c>
      <c r="E5255" s="35" t="str">
        <f ca="1">IF(C5255="","",OFFSET(Zdroj!BL$16,A5255-1,0))</f>
        <v/>
      </c>
      <c r="F5255" s="450" t="str">
        <f t="shared" ref="F5255" ca="1" si="1228">IF(SUM(E5255:E5260)=0,"",SUM(E5255:E5260))</f>
        <v/>
      </c>
      <c r="G5255" s="451" t="str">
        <f t="shared" ref="G5255" ca="1" si="1229">IF(SUM(E5255:E5271)=0,"",SUM(E5255:E5271))</f>
        <v/>
      </c>
    </row>
    <row r="5256" spans="1:7" x14ac:dyDescent="0.25">
      <c r="B5256" s="449"/>
      <c r="C5256" s="83" t="str">
        <f ca="1">IF(OFFSET(Zdroj!AJ$16,A5255-1,0)=0,"",CONCATENATE("A",$A$2+1," - ",Zdroj!$AJ$15))</f>
        <v/>
      </c>
      <c r="D5256" s="81" t="str">
        <f ca="1">IF(C5256="","",CONCATENATE(OFFSET(Zdroj!AJ$16,A5255-1,0)," - ",OFFSET(Zdroj!BM$16,A5255-1,0)))</f>
        <v/>
      </c>
      <c r="E5256" s="35" t="str">
        <f ca="1">IF(C5256="","",OFFSET(Zdroj!BN$16,A5255-1,0))</f>
        <v/>
      </c>
      <c r="F5256" s="450"/>
      <c r="G5256" s="451"/>
    </row>
    <row r="5257" spans="1:7" x14ac:dyDescent="0.25">
      <c r="B5257" s="449"/>
      <c r="C5257" s="83" t="str">
        <f ca="1">IF(OFFSET(Zdroj!AK$16,A5255-1,0)=0,"",CONCATENATE("A",$A$2+2," - ",Zdroj!$AK$15))</f>
        <v/>
      </c>
      <c r="D5257" s="81" t="str">
        <f ca="1">IF(C5257="","",CONCATENATE(OFFSET(Zdroj!AK$16,A5255-1,0)," - ",OFFSET(Zdroj!BO$16,A5255-1,0)))</f>
        <v/>
      </c>
      <c r="E5257" s="35" t="str">
        <f ca="1">IF(C5257="","",OFFSET(Zdroj!BP$16,A5255-1,0))</f>
        <v/>
      </c>
      <c r="F5257" s="450"/>
      <c r="G5257" s="451"/>
    </row>
    <row r="5258" spans="1:7" x14ac:dyDescent="0.25">
      <c r="B5258" s="449"/>
      <c r="C5258" s="83" t="str">
        <f ca="1">IF(OFFSET(Zdroj!AL$16,A5255-1,0)=0,"",CONCATENATE("A",$A$2+3," - ",Zdroj!$AL$15))</f>
        <v/>
      </c>
      <c r="D5258" s="81" t="str">
        <f ca="1">IF(C5258="","",CONCATENATE(OFFSET(Zdroj!AL$16,A5255-1,0)," - ",OFFSET(Zdroj!BQ$16,A5255-1,0)))</f>
        <v/>
      </c>
      <c r="E5258" s="35" t="str">
        <f ca="1">IF(C5258="","",OFFSET(Zdroj!BR$16,A5255-1,0))</f>
        <v/>
      </c>
      <c r="F5258" s="450"/>
      <c r="G5258" s="451"/>
    </row>
    <row r="5259" spans="1:7" x14ac:dyDescent="0.25">
      <c r="B5259" s="449"/>
      <c r="C5259" s="83" t="str">
        <f ca="1">IF(OFFSET(Zdroj!AM$16,A5255-1,0)=0,"",CONCATENATE("A",$A$2+4," - ",Zdroj!$AM$15))</f>
        <v/>
      </c>
      <c r="D5259" s="81" t="str">
        <f ca="1">IF(C5259="","",CONCATENATE(OFFSET(Zdroj!AM$16,A5255-1,0)," - ",OFFSET(Zdroj!BS$16,A5255-1,0)))</f>
        <v/>
      </c>
      <c r="E5259" s="35" t="str">
        <f ca="1">IF(C5259="","",OFFSET(Zdroj!BT$16,A5255-1,0))</f>
        <v/>
      </c>
      <c r="F5259" s="450"/>
      <c r="G5259" s="451"/>
    </row>
    <row r="5260" spans="1:7" x14ac:dyDescent="0.25">
      <c r="B5260" s="449"/>
      <c r="C5260" s="83" t="str">
        <f ca="1">IF(OFFSET(Zdroj!AN$16,A5255-1,0)=0,"",CONCATENATE("A",$A$2+5," - ",Zdroj!$AN$15))</f>
        <v/>
      </c>
      <c r="D5260" s="81" t="str">
        <f ca="1">IF(C5260="","",CONCATENATE(OFFSET(Zdroj!AN$16,A5255-1,0)," - ",OFFSET(Zdroj!BU$16,A5255-1,0)))</f>
        <v/>
      </c>
      <c r="E5260" s="35" t="str">
        <f ca="1">IF(C5260="","",OFFSET(Zdroj!BV$16,A5255-1,0))</f>
        <v/>
      </c>
      <c r="F5260" s="450"/>
      <c r="G5260" s="451"/>
    </row>
    <row r="5261" spans="1:7" x14ac:dyDescent="0.25">
      <c r="B5261" s="449"/>
      <c r="C5261" s="83" t="str">
        <f ca="1">IF(OFFSET(Zdroj!AO$16,A5255-1,0)=0,"",CONCATENATE("B",$A$2," - ",Zdroj!$AO$15))</f>
        <v/>
      </c>
      <c r="D5261" s="81" t="str">
        <f ca="1">IF(C5261="","",CONCATENATE(OFFSET(Zdroj!AO$16,A5255-1,0)))</f>
        <v/>
      </c>
      <c r="E5261" s="35" t="str">
        <f ca="1">IF(C5261="","",OFFSET(Zdroj!AP$16,A5255-1,0))</f>
        <v/>
      </c>
      <c r="F5261" s="450" t="str">
        <f t="shared" ref="F5261" ca="1" si="1230">IF(SUM(E5261:E5269)=0,"",SUM(E5261:E5269))</f>
        <v/>
      </c>
      <c r="G5261" s="451"/>
    </row>
    <row r="5262" spans="1:7" x14ac:dyDescent="0.25">
      <c r="B5262" s="449"/>
      <c r="C5262" s="83" t="str">
        <f ca="1">IF(OFFSET(Zdroj!AQ$16,A5255-1,0)=0,"",CONCATENATE("B",$A$2+1," - ",Zdroj!$AQ$15))</f>
        <v/>
      </c>
      <c r="D5262" s="81" t="str">
        <f ca="1">IF(C5262="","",CONCATENATE(OFFSET(Zdroj!AQ$16,A5255-1,0)))</f>
        <v/>
      </c>
      <c r="E5262" s="35" t="str">
        <f ca="1">IF(C5262="","",OFFSET(Zdroj!AR$16,A5255-1,0))</f>
        <v/>
      </c>
      <c r="F5262" s="450"/>
      <c r="G5262" s="451"/>
    </row>
    <row r="5263" spans="1:7" x14ac:dyDescent="0.25">
      <c r="B5263" s="449"/>
      <c r="C5263" s="83" t="str">
        <f ca="1">IF(OFFSET(Zdroj!AS$16,A5255-1,0)=0,"",CONCATENATE("B",$A$2+2," - ",Zdroj!$AS$15))</f>
        <v/>
      </c>
      <c r="D5263" s="81" t="str">
        <f ca="1">IF(C5263="","",CONCATENATE(OFFSET(Zdroj!AS$16,A5255-1,0)))</f>
        <v/>
      </c>
      <c r="E5263" s="35" t="str">
        <f ca="1">IF(C5263="","",OFFSET(Zdroj!AT$16,A5255-1,0))</f>
        <v/>
      </c>
      <c r="F5263" s="450"/>
      <c r="G5263" s="451"/>
    </row>
    <row r="5264" spans="1:7" x14ac:dyDescent="0.25">
      <c r="B5264" s="449"/>
      <c r="C5264" s="83" t="str">
        <f ca="1">IF(OFFSET(Zdroj!AU$16,A5255-1,0)=0,"",CONCATENATE("B",$A$2+3," - ",Zdroj!$AU$15))</f>
        <v/>
      </c>
      <c r="D5264" s="81" t="str">
        <f ca="1">IF(C5264="","",CONCATENATE(OFFSET(Zdroj!AU$16,A5255-1,0)))</f>
        <v/>
      </c>
      <c r="E5264" s="35" t="str">
        <f ca="1">IF(C5264="","",OFFSET(Zdroj!AV$16,A5255-1,0))</f>
        <v/>
      </c>
      <c r="F5264" s="450"/>
      <c r="G5264" s="451"/>
    </row>
    <row r="5265" spans="1:7" x14ac:dyDescent="0.25">
      <c r="B5265" s="449"/>
      <c r="C5265" s="83" t="str">
        <f ca="1">IF(OFFSET(Zdroj!AW$16,A5255-1,0)=0,"",CONCATENATE("B",$A$2+4," - ",Zdroj!$AW$15))</f>
        <v/>
      </c>
      <c r="D5265" s="81" t="str">
        <f ca="1">IF(C5265="","",CONCATENATE(OFFSET(Zdroj!AW$16,A5255-1,0)))</f>
        <v/>
      </c>
      <c r="E5265" s="35" t="str">
        <f ca="1">IF(C5265="","",OFFSET(Zdroj!AX$16,A5255-1,0))</f>
        <v/>
      </c>
      <c r="F5265" s="450"/>
      <c r="G5265" s="451"/>
    </row>
    <row r="5266" spans="1:7" x14ac:dyDescent="0.25">
      <c r="B5266" s="449"/>
      <c r="C5266" s="83" t="str">
        <f ca="1">IF(OFFSET(Zdroj!AY$16,A5255-1,0)=0,"",CONCATENATE("B",$A$2+5," - ",Zdroj!$AY$15))</f>
        <v/>
      </c>
      <c r="D5266" s="81" t="str">
        <f ca="1">IF(C5266="","",CONCATENATE(OFFSET(Zdroj!AY$16,A5255-1,0)))</f>
        <v/>
      </c>
      <c r="E5266" s="35" t="str">
        <f ca="1">IF(C5266="","",OFFSET(Zdroj!AZ$16,A5255-1,0))</f>
        <v/>
      </c>
      <c r="F5266" s="450"/>
      <c r="G5266" s="451"/>
    </row>
    <row r="5267" spans="1:7" x14ac:dyDescent="0.25">
      <c r="B5267" s="449"/>
      <c r="C5267" s="83" t="str">
        <f ca="1">IF(OFFSET(Zdroj!BA$16,A5255-1,0)=0,"",CONCATENATE("B",$A$2+6," - ",Zdroj!$BA$15))</f>
        <v/>
      </c>
      <c r="D5267" s="81" t="str">
        <f ca="1">IF(C5267="","",CONCATENATE(OFFSET(Zdroj!BA$16,A5255-1,0)))</f>
        <v/>
      </c>
      <c r="E5267" s="35" t="str">
        <f ca="1">IF(C5267="","",OFFSET(Zdroj!BB$16,A5255-1,0))</f>
        <v/>
      </c>
      <c r="F5267" s="450"/>
      <c r="G5267" s="451"/>
    </row>
    <row r="5268" spans="1:7" x14ac:dyDescent="0.25">
      <c r="B5268" s="449"/>
      <c r="C5268" s="83" t="str">
        <f ca="1">IF(OFFSET(Zdroj!BC$16,A5255-1,0)=0,"",CONCATENATE("B",$A$2+7," - ",Zdroj!$BC$15))</f>
        <v/>
      </c>
      <c r="D5268" s="81" t="str">
        <f ca="1">IF(C5268="","",CONCATENATE(OFFSET(Zdroj!BC$16,A5255-1,0)))</f>
        <v/>
      </c>
      <c r="E5268" s="35" t="str">
        <f ca="1">IF(C5268="","",OFFSET(Zdroj!BD$16,A5255-1,0))</f>
        <v/>
      </c>
      <c r="F5268" s="450"/>
      <c r="G5268" s="451"/>
    </row>
    <row r="5269" spans="1:7" x14ac:dyDescent="0.25">
      <c r="B5269" s="449"/>
      <c r="C5269" s="83" t="str">
        <f ca="1">IF(OFFSET(Zdroj!BE$16,A5255-1,0)=0,"",CONCATENATE("B",$A$2+8," - ",Zdroj!$BE$15))</f>
        <v/>
      </c>
      <c r="D5269" s="81" t="str">
        <f ca="1">IF(C5269="","",CONCATENATE(OFFSET(Zdroj!BE$16,A5255-1,0)))</f>
        <v/>
      </c>
      <c r="E5269" s="35" t="str">
        <f ca="1">IF(C5269="","",OFFSET(Zdroj!BF$16,A5255-1,0))</f>
        <v/>
      </c>
      <c r="F5269" s="450"/>
      <c r="G5269" s="451"/>
    </row>
    <row r="5270" spans="1:7" x14ac:dyDescent="0.25">
      <c r="B5270" s="449"/>
      <c r="C5270" s="83" t="str">
        <f ca="1">IF(OFFSET(Zdroj!BG$16,A5255-1,0)=0,"",CONCATENATE("C",$A$2," - ",Zdroj!$BG$15))</f>
        <v/>
      </c>
      <c r="D5270" s="81" t="str">
        <f ca="1">IF(C5270="","",CONCATENATE(OFFSET(Zdroj!BG$16,A5255-1,0)))</f>
        <v/>
      </c>
      <c r="E5270" s="35" t="str">
        <f ca="1">IF(C5270="","",OFFSET(Zdroj!BH$16,A5255-1,0))</f>
        <v/>
      </c>
      <c r="F5270" s="450" t="str">
        <f t="shared" ref="F5270" ca="1" si="1231">IF(SUM(E5270:E5271)=0,"",SUM(E5270:E5271))</f>
        <v/>
      </c>
      <c r="G5270" s="451"/>
    </row>
    <row r="5271" spans="1:7" x14ac:dyDescent="0.25">
      <c r="B5271" s="449"/>
      <c r="C5271" s="83" t="str">
        <f ca="1">IF(OFFSET(Zdroj!BI$16,A5255-1,0)=0,"",CONCATENATE("C",$A$2+1," - ",Zdroj!$BI$15))</f>
        <v/>
      </c>
      <c r="D5271" s="81" t="str">
        <f ca="1">IF(C5271="","",CONCATENATE(OFFSET(Zdroj!BI$16,A5255-1,0)))</f>
        <v/>
      </c>
      <c r="E5271" s="35" t="str">
        <f ca="1">IF(C5271="","",OFFSET(Zdroj!BJ$16,A5255-1,0))</f>
        <v/>
      </c>
      <c r="F5271" s="450"/>
      <c r="G5271" s="451"/>
    </row>
    <row r="5272" spans="1:7" x14ac:dyDescent="0.25">
      <c r="A5272">
        <f>SUM((ROW()+15)/17)</f>
        <v>311</v>
      </c>
      <c r="B5272" s="449" t="str">
        <f ca="1">IF(OFFSET(Zdroj!$B$16,A5272-1,0)&gt;0,CONCATENATE(A5272,"
","___ ","
",OFFSET(Zdroj!$B$16,A5272-1,0)),"")</f>
        <v/>
      </c>
      <c r="C5272" s="83" t="str">
        <f ca="1">IF(OFFSET(Zdroj!AI$16,A5272-1,0)=0,"",CONCATENATE("A",$A$2," - ",Zdroj!$AI$15))</f>
        <v/>
      </c>
      <c r="D5272" s="81" t="str">
        <f ca="1">IF(C5272="","",CONCATENATE(OFFSET(Zdroj!AI$16,A5272-1,0)," - ",OFFSET(Zdroj!BK$16,A5272-1,0)))</f>
        <v/>
      </c>
      <c r="E5272" s="35" t="str">
        <f ca="1">IF(C5272="","",OFFSET(Zdroj!BL$16,A5272-1,0))</f>
        <v/>
      </c>
      <c r="F5272" s="450" t="str">
        <f t="shared" ref="F5272" ca="1" si="1232">IF(SUM(E5272:E5277)=0,"",SUM(E5272:E5277))</f>
        <v/>
      </c>
      <c r="G5272" s="451" t="str">
        <f t="shared" ref="G5272" ca="1" si="1233">IF(SUM(E5272:E5288)=0,"",SUM(E5272:E5288))</f>
        <v/>
      </c>
    </row>
    <row r="5273" spans="1:7" x14ac:dyDescent="0.25">
      <c r="B5273" s="449"/>
      <c r="C5273" s="83" t="str">
        <f ca="1">IF(OFFSET(Zdroj!AJ$16,A5272-1,0)=0,"",CONCATENATE("A",$A$2+1," - ",Zdroj!$AJ$15))</f>
        <v/>
      </c>
      <c r="D5273" s="81" t="str">
        <f ca="1">IF(C5273="","",CONCATENATE(OFFSET(Zdroj!AJ$16,A5272-1,0)," - ",OFFSET(Zdroj!BM$16,A5272-1,0)))</f>
        <v/>
      </c>
      <c r="E5273" s="35" t="str">
        <f ca="1">IF(C5273="","",OFFSET(Zdroj!BN$16,A5272-1,0))</f>
        <v/>
      </c>
      <c r="F5273" s="450"/>
      <c r="G5273" s="451"/>
    </row>
    <row r="5274" spans="1:7" x14ac:dyDescent="0.25">
      <c r="B5274" s="449"/>
      <c r="C5274" s="83" t="str">
        <f ca="1">IF(OFFSET(Zdroj!AK$16,A5272-1,0)=0,"",CONCATENATE("A",$A$2+2," - ",Zdroj!$AK$15))</f>
        <v/>
      </c>
      <c r="D5274" s="81" t="str">
        <f ca="1">IF(C5274="","",CONCATENATE(OFFSET(Zdroj!AK$16,A5272-1,0)," - ",OFFSET(Zdroj!BO$16,A5272-1,0)))</f>
        <v/>
      </c>
      <c r="E5274" s="35" t="str">
        <f ca="1">IF(C5274="","",OFFSET(Zdroj!BP$16,A5272-1,0))</f>
        <v/>
      </c>
      <c r="F5274" s="450"/>
      <c r="G5274" s="451"/>
    </row>
    <row r="5275" spans="1:7" x14ac:dyDescent="0.25">
      <c r="B5275" s="449"/>
      <c r="C5275" s="83" t="str">
        <f ca="1">IF(OFFSET(Zdroj!AL$16,A5272-1,0)=0,"",CONCATENATE("A",$A$2+3," - ",Zdroj!$AL$15))</f>
        <v/>
      </c>
      <c r="D5275" s="81" t="str">
        <f ca="1">IF(C5275="","",CONCATENATE(OFFSET(Zdroj!AL$16,A5272-1,0)," - ",OFFSET(Zdroj!BQ$16,A5272-1,0)))</f>
        <v/>
      </c>
      <c r="E5275" s="35" t="str">
        <f ca="1">IF(C5275="","",OFFSET(Zdroj!BR$16,A5272-1,0))</f>
        <v/>
      </c>
      <c r="F5275" s="450"/>
      <c r="G5275" s="451"/>
    </row>
    <row r="5276" spans="1:7" x14ac:dyDescent="0.25">
      <c r="B5276" s="449"/>
      <c r="C5276" s="83" t="str">
        <f ca="1">IF(OFFSET(Zdroj!AM$16,A5272-1,0)=0,"",CONCATENATE("A",$A$2+4," - ",Zdroj!$AM$15))</f>
        <v/>
      </c>
      <c r="D5276" s="81" t="str">
        <f ca="1">IF(C5276="","",CONCATENATE(OFFSET(Zdroj!AM$16,A5272-1,0)," - ",OFFSET(Zdroj!BS$16,A5272-1,0)))</f>
        <v/>
      </c>
      <c r="E5276" s="35" t="str">
        <f ca="1">IF(C5276="","",OFFSET(Zdroj!BT$16,A5272-1,0))</f>
        <v/>
      </c>
      <c r="F5276" s="450"/>
      <c r="G5276" s="451"/>
    </row>
    <row r="5277" spans="1:7" x14ac:dyDescent="0.25">
      <c r="B5277" s="449"/>
      <c r="C5277" s="83" t="str">
        <f ca="1">IF(OFFSET(Zdroj!AN$16,A5272-1,0)=0,"",CONCATENATE("A",$A$2+5," - ",Zdroj!$AN$15))</f>
        <v/>
      </c>
      <c r="D5277" s="81" t="str">
        <f ca="1">IF(C5277="","",CONCATENATE(OFFSET(Zdroj!AN$16,A5272-1,0)," - ",OFFSET(Zdroj!BU$16,A5272-1,0)))</f>
        <v/>
      </c>
      <c r="E5277" s="35" t="str">
        <f ca="1">IF(C5277="","",OFFSET(Zdroj!BV$16,A5272-1,0))</f>
        <v/>
      </c>
      <c r="F5277" s="450"/>
      <c r="G5277" s="451"/>
    </row>
    <row r="5278" spans="1:7" x14ac:dyDescent="0.25">
      <c r="B5278" s="449"/>
      <c r="C5278" s="83" t="str">
        <f ca="1">IF(OFFSET(Zdroj!AO$16,A5272-1,0)=0,"",CONCATENATE("B",$A$2," - ",Zdroj!$AO$15))</f>
        <v/>
      </c>
      <c r="D5278" s="81" t="str">
        <f ca="1">IF(C5278="","",CONCATENATE(OFFSET(Zdroj!AO$16,A5272-1,0)))</f>
        <v/>
      </c>
      <c r="E5278" s="35" t="str">
        <f ca="1">IF(C5278="","",OFFSET(Zdroj!AP$16,A5272-1,0))</f>
        <v/>
      </c>
      <c r="F5278" s="450" t="str">
        <f t="shared" ref="F5278" ca="1" si="1234">IF(SUM(E5278:E5286)=0,"",SUM(E5278:E5286))</f>
        <v/>
      </c>
      <c r="G5278" s="451"/>
    </row>
    <row r="5279" spans="1:7" x14ac:dyDescent="0.25">
      <c r="B5279" s="449"/>
      <c r="C5279" s="83" t="str">
        <f ca="1">IF(OFFSET(Zdroj!AQ$16,A5272-1,0)=0,"",CONCATENATE("B",$A$2+1," - ",Zdroj!$AQ$15))</f>
        <v/>
      </c>
      <c r="D5279" s="81" t="str">
        <f ca="1">IF(C5279="","",CONCATENATE(OFFSET(Zdroj!AQ$16,A5272-1,0)))</f>
        <v/>
      </c>
      <c r="E5279" s="35" t="str">
        <f ca="1">IF(C5279="","",OFFSET(Zdroj!AR$16,A5272-1,0))</f>
        <v/>
      </c>
      <c r="F5279" s="450"/>
      <c r="G5279" s="451"/>
    </row>
    <row r="5280" spans="1:7" x14ac:dyDescent="0.25">
      <c r="B5280" s="449"/>
      <c r="C5280" s="83" t="str">
        <f ca="1">IF(OFFSET(Zdroj!AS$16,A5272-1,0)=0,"",CONCATENATE("B",$A$2+2," - ",Zdroj!$AS$15))</f>
        <v/>
      </c>
      <c r="D5280" s="81" t="str">
        <f ca="1">IF(C5280="","",CONCATENATE(OFFSET(Zdroj!AS$16,A5272-1,0)))</f>
        <v/>
      </c>
      <c r="E5280" s="35" t="str">
        <f ca="1">IF(C5280="","",OFFSET(Zdroj!AT$16,A5272-1,0))</f>
        <v/>
      </c>
      <c r="F5280" s="450"/>
      <c r="G5280" s="451"/>
    </row>
    <row r="5281" spans="1:7" x14ac:dyDescent="0.25">
      <c r="B5281" s="449"/>
      <c r="C5281" s="83" t="str">
        <f ca="1">IF(OFFSET(Zdroj!AU$16,A5272-1,0)=0,"",CONCATENATE("B",$A$2+3," - ",Zdroj!$AU$15))</f>
        <v/>
      </c>
      <c r="D5281" s="81" t="str">
        <f ca="1">IF(C5281="","",CONCATENATE(OFFSET(Zdroj!AU$16,A5272-1,0)))</f>
        <v/>
      </c>
      <c r="E5281" s="35" t="str">
        <f ca="1">IF(C5281="","",OFFSET(Zdroj!AV$16,A5272-1,0))</f>
        <v/>
      </c>
      <c r="F5281" s="450"/>
      <c r="G5281" s="451"/>
    </row>
    <row r="5282" spans="1:7" x14ac:dyDescent="0.25">
      <c r="B5282" s="449"/>
      <c r="C5282" s="83" t="str">
        <f ca="1">IF(OFFSET(Zdroj!AW$16,A5272-1,0)=0,"",CONCATENATE("B",$A$2+4," - ",Zdroj!$AW$15))</f>
        <v/>
      </c>
      <c r="D5282" s="81" t="str">
        <f ca="1">IF(C5282="","",CONCATENATE(OFFSET(Zdroj!AW$16,A5272-1,0)))</f>
        <v/>
      </c>
      <c r="E5282" s="35" t="str">
        <f ca="1">IF(C5282="","",OFFSET(Zdroj!AX$16,A5272-1,0))</f>
        <v/>
      </c>
      <c r="F5282" s="450"/>
      <c r="G5282" s="451"/>
    </row>
    <row r="5283" spans="1:7" x14ac:dyDescent="0.25">
      <c r="B5283" s="449"/>
      <c r="C5283" s="83" t="str">
        <f ca="1">IF(OFFSET(Zdroj!AY$16,A5272-1,0)=0,"",CONCATENATE("B",$A$2+5," - ",Zdroj!$AY$15))</f>
        <v/>
      </c>
      <c r="D5283" s="81" t="str">
        <f ca="1">IF(C5283="","",CONCATENATE(OFFSET(Zdroj!AY$16,A5272-1,0)))</f>
        <v/>
      </c>
      <c r="E5283" s="35" t="str">
        <f ca="1">IF(C5283="","",OFFSET(Zdroj!AZ$16,A5272-1,0))</f>
        <v/>
      </c>
      <c r="F5283" s="450"/>
      <c r="G5283" s="451"/>
    </row>
    <row r="5284" spans="1:7" x14ac:dyDescent="0.25">
      <c r="B5284" s="449"/>
      <c r="C5284" s="83" t="str">
        <f ca="1">IF(OFFSET(Zdroj!BA$16,A5272-1,0)=0,"",CONCATENATE("B",$A$2+6," - ",Zdroj!$BA$15))</f>
        <v/>
      </c>
      <c r="D5284" s="81" t="str">
        <f ca="1">IF(C5284="","",CONCATENATE(OFFSET(Zdroj!BA$16,A5272-1,0)))</f>
        <v/>
      </c>
      <c r="E5284" s="35" t="str">
        <f ca="1">IF(C5284="","",OFFSET(Zdroj!BB$16,A5272-1,0))</f>
        <v/>
      </c>
      <c r="F5284" s="450"/>
      <c r="G5284" s="451"/>
    </row>
    <row r="5285" spans="1:7" x14ac:dyDescent="0.25">
      <c r="B5285" s="449"/>
      <c r="C5285" s="83" t="str">
        <f ca="1">IF(OFFSET(Zdroj!BC$16,A5272-1,0)=0,"",CONCATENATE("B",$A$2+7," - ",Zdroj!$BC$15))</f>
        <v/>
      </c>
      <c r="D5285" s="81" t="str">
        <f ca="1">IF(C5285="","",CONCATENATE(OFFSET(Zdroj!BC$16,A5272-1,0)))</f>
        <v/>
      </c>
      <c r="E5285" s="35" t="str">
        <f ca="1">IF(C5285="","",OFFSET(Zdroj!BD$16,A5272-1,0))</f>
        <v/>
      </c>
      <c r="F5285" s="450"/>
      <c r="G5285" s="451"/>
    </row>
    <row r="5286" spans="1:7" x14ac:dyDescent="0.25">
      <c r="B5286" s="449"/>
      <c r="C5286" s="83" t="str">
        <f ca="1">IF(OFFSET(Zdroj!BE$16,A5272-1,0)=0,"",CONCATENATE("B",$A$2+8," - ",Zdroj!$BE$15))</f>
        <v/>
      </c>
      <c r="D5286" s="81" t="str">
        <f ca="1">IF(C5286="","",CONCATENATE(OFFSET(Zdroj!BE$16,A5272-1,0)))</f>
        <v/>
      </c>
      <c r="E5286" s="35" t="str">
        <f ca="1">IF(C5286="","",OFFSET(Zdroj!BF$16,A5272-1,0))</f>
        <v/>
      </c>
      <c r="F5286" s="450"/>
      <c r="G5286" s="451"/>
    </row>
    <row r="5287" spans="1:7" x14ac:dyDescent="0.25">
      <c r="B5287" s="449"/>
      <c r="C5287" s="83" t="str">
        <f ca="1">IF(OFFSET(Zdroj!BG$16,A5272-1,0)=0,"",CONCATENATE("C",$A$2," - ",Zdroj!$BG$15))</f>
        <v/>
      </c>
      <c r="D5287" s="81" t="str">
        <f ca="1">IF(C5287="","",CONCATENATE(OFFSET(Zdroj!BG$16,A5272-1,0)))</f>
        <v/>
      </c>
      <c r="E5287" s="35" t="str">
        <f ca="1">IF(C5287="","",OFFSET(Zdroj!BH$16,A5272-1,0))</f>
        <v/>
      </c>
      <c r="F5287" s="450" t="str">
        <f t="shared" ref="F5287" ca="1" si="1235">IF(SUM(E5287:E5288)=0,"",SUM(E5287:E5288))</f>
        <v/>
      </c>
      <c r="G5287" s="451"/>
    </row>
    <row r="5288" spans="1:7" x14ac:dyDescent="0.25">
      <c r="B5288" s="449"/>
      <c r="C5288" s="83" t="str">
        <f ca="1">IF(OFFSET(Zdroj!BI$16,A5272-1,0)=0,"",CONCATENATE("C",$A$2+1," - ",Zdroj!$BI$15))</f>
        <v/>
      </c>
      <c r="D5288" s="81" t="str">
        <f ca="1">IF(C5288="","",CONCATENATE(OFFSET(Zdroj!BI$16,A5272-1,0)))</f>
        <v/>
      </c>
      <c r="E5288" s="35" t="str">
        <f ca="1">IF(C5288="","",OFFSET(Zdroj!BJ$16,A5272-1,0))</f>
        <v/>
      </c>
      <c r="F5288" s="450"/>
      <c r="G5288" s="451"/>
    </row>
    <row r="5289" spans="1:7" x14ac:dyDescent="0.25">
      <c r="A5289">
        <f>SUM((ROW()+15)/17)</f>
        <v>312</v>
      </c>
      <c r="B5289" s="449" t="str">
        <f ca="1">IF(OFFSET(Zdroj!$B$16,A5289-1,0)&gt;0,CONCATENATE(A5289,"
","___ ","
",OFFSET(Zdroj!$B$16,A5289-1,0)),"")</f>
        <v/>
      </c>
      <c r="C5289" s="83" t="str">
        <f ca="1">IF(OFFSET(Zdroj!AI$16,A5289-1,0)=0,"",CONCATENATE("A",$A$2," - ",Zdroj!$AI$15))</f>
        <v/>
      </c>
      <c r="D5289" s="81" t="str">
        <f ca="1">IF(C5289="","",CONCATENATE(OFFSET(Zdroj!AI$16,A5289-1,0)," - ",OFFSET(Zdroj!BK$16,A5289-1,0)))</f>
        <v/>
      </c>
      <c r="E5289" s="35" t="str">
        <f ca="1">IF(C5289="","",OFFSET(Zdroj!BL$16,A5289-1,0))</f>
        <v/>
      </c>
      <c r="F5289" s="450" t="str">
        <f t="shared" ref="F5289" ca="1" si="1236">IF(SUM(E5289:E5294)=0,"",SUM(E5289:E5294))</f>
        <v/>
      </c>
      <c r="G5289" s="451" t="str">
        <f t="shared" ref="G5289" ca="1" si="1237">IF(SUM(E5289:E5305)=0,"",SUM(E5289:E5305))</f>
        <v/>
      </c>
    </row>
    <row r="5290" spans="1:7" x14ac:dyDescent="0.25">
      <c r="B5290" s="449"/>
      <c r="C5290" s="83" t="str">
        <f ca="1">IF(OFFSET(Zdroj!AJ$16,A5289-1,0)=0,"",CONCATENATE("A",$A$2+1," - ",Zdroj!$AJ$15))</f>
        <v/>
      </c>
      <c r="D5290" s="81" t="str">
        <f ca="1">IF(C5290="","",CONCATENATE(OFFSET(Zdroj!AJ$16,A5289-1,0)," - ",OFFSET(Zdroj!BM$16,A5289-1,0)))</f>
        <v/>
      </c>
      <c r="E5290" s="35" t="str">
        <f ca="1">IF(C5290="","",OFFSET(Zdroj!BN$16,A5289-1,0))</f>
        <v/>
      </c>
      <c r="F5290" s="450"/>
      <c r="G5290" s="451"/>
    </row>
    <row r="5291" spans="1:7" x14ac:dyDescent="0.25">
      <c r="B5291" s="449"/>
      <c r="C5291" s="83" t="str">
        <f ca="1">IF(OFFSET(Zdroj!AK$16,A5289-1,0)=0,"",CONCATENATE("A",$A$2+2," - ",Zdroj!$AK$15))</f>
        <v/>
      </c>
      <c r="D5291" s="81" t="str">
        <f ca="1">IF(C5291="","",CONCATENATE(OFFSET(Zdroj!AK$16,A5289-1,0)," - ",OFFSET(Zdroj!BO$16,A5289-1,0)))</f>
        <v/>
      </c>
      <c r="E5291" s="35" t="str">
        <f ca="1">IF(C5291="","",OFFSET(Zdroj!BP$16,A5289-1,0))</f>
        <v/>
      </c>
      <c r="F5291" s="450"/>
      <c r="G5291" s="451"/>
    </row>
    <row r="5292" spans="1:7" x14ac:dyDescent="0.25">
      <c r="B5292" s="449"/>
      <c r="C5292" s="83" t="str">
        <f ca="1">IF(OFFSET(Zdroj!AL$16,A5289-1,0)=0,"",CONCATENATE("A",$A$2+3," - ",Zdroj!$AL$15))</f>
        <v/>
      </c>
      <c r="D5292" s="81" t="str">
        <f ca="1">IF(C5292="","",CONCATENATE(OFFSET(Zdroj!AL$16,A5289-1,0)," - ",OFFSET(Zdroj!BQ$16,A5289-1,0)))</f>
        <v/>
      </c>
      <c r="E5292" s="35" t="str">
        <f ca="1">IF(C5292="","",OFFSET(Zdroj!BR$16,A5289-1,0))</f>
        <v/>
      </c>
      <c r="F5292" s="450"/>
      <c r="G5292" s="451"/>
    </row>
    <row r="5293" spans="1:7" x14ac:dyDescent="0.25">
      <c r="B5293" s="449"/>
      <c r="C5293" s="83" t="str">
        <f ca="1">IF(OFFSET(Zdroj!AM$16,A5289-1,0)=0,"",CONCATENATE("A",$A$2+4," - ",Zdroj!$AM$15))</f>
        <v/>
      </c>
      <c r="D5293" s="81" t="str">
        <f ca="1">IF(C5293="","",CONCATENATE(OFFSET(Zdroj!AM$16,A5289-1,0)," - ",OFFSET(Zdroj!BS$16,A5289-1,0)))</f>
        <v/>
      </c>
      <c r="E5293" s="35" t="str">
        <f ca="1">IF(C5293="","",OFFSET(Zdroj!BT$16,A5289-1,0))</f>
        <v/>
      </c>
      <c r="F5293" s="450"/>
      <c r="G5293" s="451"/>
    </row>
    <row r="5294" spans="1:7" x14ac:dyDescent="0.25">
      <c r="B5294" s="449"/>
      <c r="C5294" s="83" t="str">
        <f ca="1">IF(OFFSET(Zdroj!AN$16,A5289-1,0)=0,"",CONCATENATE("A",$A$2+5," - ",Zdroj!$AN$15))</f>
        <v/>
      </c>
      <c r="D5294" s="81" t="str">
        <f ca="1">IF(C5294="","",CONCATENATE(OFFSET(Zdroj!AN$16,A5289-1,0)," - ",OFFSET(Zdroj!BU$16,A5289-1,0)))</f>
        <v/>
      </c>
      <c r="E5294" s="35" t="str">
        <f ca="1">IF(C5294="","",OFFSET(Zdroj!BV$16,A5289-1,0))</f>
        <v/>
      </c>
      <c r="F5294" s="450"/>
      <c r="G5294" s="451"/>
    </row>
    <row r="5295" spans="1:7" x14ac:dyDescent="0.25">
      <c r="B5295" s="449"/>
      <c r="C5295" s="83" t="str">
        <f ca="1">IF(OFFSET(Zdroj!AO$16,A5289-1,0)=0,"",CONCATENATE("B",$A$2," - ",Zdroj!$AO$15))</f>
        <v/>
      </c>
      <c r="D5295" s="81" t="str">
        <f ca="1">IF(C5295="","",CONCATENATE(OFFSET(Zdroj!AO$16,A5289-1,0)))</f>
        <v/>
      </c>
      <c r="E5295" s="35" t="str">
        <f ca="1">IF(C5295="","",OFFSET(Zdroj!AP$16,A5289-1,0))</f>
        <v/>
      </c>
      <c r="F5295" s="450" t="str">
        <f t="shared" ref="F5295" ca="1" si="1238">IF(SUM(E5295:E5303)=0,"",SUM(E5295:E5303))</f>
        <v/>
      </c>
      <c r="G5295" s="451"/>
    </row>
    <row r="5296" spans="1:7" x14ac:dyDescent="0.25">
      <c r="B5296" s="449"/>
      <c r="C5296" s="83" t="str">
        <f ca="1">IF(OFFSET(Zdroj!AQ$16,A5289-1,0)=0,"",CONCATENATE("B",$A$2+1," - ",Zdroj!$AQ$15))</f>
        <v/>
      </c>
      <c r="D5296" s="81" t="str">
        <f ca="1">IF(C5296="","",CONCATENATE(OFFSET(Zdroj!AQ$16,A5289-1,0)))</f>
        <v/>
      </c>
      <c r="E5296" s="35" t="str">
        <f ca="1">IF(C5296="","",OFFSET(Zdroj!AR$16,A5289-1,0))</f>
        <v/>
      </c>
      <c r="F5296" s="450"/>
      <c r="G5296" s="451"/>
    </row>
    <row r="5297" spans="1:7" x14ac:dyDescent="0.25">
      <c r="B5297" s="449"/>
      <c r="C5297" s="83" t="str">
        <f ca="1">IF(OFFSET(Zdroj!AS$16,A5289-1,0)=0,"",CONCATENATE("B",$A$2+2," - ",Zdroj!$AS$15))</f>
        <v/>
      </c>
      <c r="D5297" s="81" t="str">
        <f ca="1">IF(C5297="","",CONCATENATE(OFFSET(Zdroj!AS$16,A5289-1,0)))</f>
        <v/>
      </c>
      <c r="E5297" s="35" t="str">
        <f ca="1">IF(C5297="","",OFFSET(Zdroj!AT$16,A5289-1,0))</f>
        <v/>
      </c>
      <c r="F5297" s="450"/>
      <c r="G5297" s="451"/>
    </row>
    <row r="5298" spans="1:7" x14ac:dyDescent="0.25">
      <c r="B5298" s="449"/>
      <c r="C5298" s="83" t="str">
        <f ca="1">IF(OFFSET(Zdroj!AU$16,A5289-1,0)=0,"",CONCATENATE("B",$A$2+3," - ",Zdroj!$AU$15))</f>
        <v/>
      </c>
      <c r="D5298" s="81" t="str">
        <f ca="1">IF(C5298="","",CONCATENATE(OFFSET(Zdroj!AU$16,A5289-1,0)))</f>
        <v/>
      </c>
      <c r="E5298" s="35" t="str">
        <f ca="1">IF(C5298="","",OFFSET(Zdroj!AV$16,A5289-1,0))</f>
        <v/>
      </c>
      <c r="F5298" s="450"/>
      <c r="G5298" s="451"/>
    </row>
    <row r="5299" spans="1:7" x14ac:dyDescent="0.25">
      <c r="B5299" s="449"/>
      <c r="C5299" s="83" t="str">
        <f ca="1">IF(OFFSET(Zdroj!AW$16,A5289-1,0)=0,"",CONCATENATE("B",$A$2+4," - ",Zdroj!$AW$15))</f>
        <v/>
      </c>
      <c r="D5299" s="81" t="str">
        <f ca="1">IF(C5299="","",CONCATENATE(OFFSET(Zdroj!AW$16,A5289-1,0)))</f>
        <v/>
      </c>
      <c r="E5299" s="35" t="str">
        <f ca="1">IF(C5299="","",OFFSET(Zdroj!AX$16,A5289-1,0))</f>
        <v/>
      </c>
      <c r="F5299" s="450"/>
      <c r="G5299" s="451"/>
    </row>
    <row r="5300" spans="1:7" x14ac:dyDescent="0.25">
      <c r="B5300" s="449"/>
      <c r="C5300" s="83" t="str">
        <f ca="1">IF(OFFSET(Zdroj!AY$16,A5289-1,0)=0,"",CONCATENATE("B",$A$2+5," - ",Zdroj!$AY$15))</f>
        <v/>
      </c>
      <c r="D5300" s="81" t="str">
        <f ca="1">IF(C5300="","",CONCATENATE(OFFSET(Zdroj!AY$16,A5289-1,0)))</f>
        <v/>
      </c>
      <c r="E5300" s="35" t="str">
        <f ca="1">IF(C5300="","",OFFSET(Zdroj!AZ$16,A5289-1,0))</f>
        <v/>
      </c>
      <c r="F5300" s="450"/>
      <c r="G5300" s="451"/>
    </row>
    <row r="5301" spans="1:7" x14ac:dyDescent="0.25">
      <c r="B5301" s="449"/>
      <c r="C5301" s="83" t="str">
        <f ca="1">IF(OFFSET(Zdroj!BA$16,A5289-1,0)=0,"",CONCATENATE("B",$A$2+6," - ",Zdroj!$BA$15))</f>
        <v/>
      </c>
      <c r="D5301" s="81" t="str">
        <f ca="1">IF(C5301="","",CONCATENATE(OFFSET(Zdroj!BA$16,A5289-1,0)))</f>
        <v/>
      </c>
      <c r="E5301" s="35" t="str">
        <f ca="1">IF(C5301="","",OFFSET(Zdroj!BB$16,A5289-1,0))</f>
        <v/>
      </c>
      <c r="F5301" s="450"/>
      <c r="G5301" s="451"/>
    </row>
    <row r="5302" spans="1:7" x14ac:dyDescent="0.25">
      <c r="B5302" s="449"/>
      <c r="C5302" s="83" t="str">
        <f ca="1">IF(OFFSET(Zdroj!BC$16,A5289-1,0)=0,"",CONCATENATE("B",$A$2+7," - ",Zdroj!$BC$15))</f>
        <v/>
      </c>
      <c r="D5302" s="81" t="str">
        <f ca="1">IF(C5302="","",CONCATENATE(OFFSET(Zdroj!BC$16,A5289-1,0)))</f>
        <v/>
      </c>
      <c r="E5302" s="35" t="str">
        <f ca="1">IF(C5302="","",OFFSET(Zdroj!BD$16,A5289-1,0))</f>
        <v/>
      </c>
      <c r="F5302" s="450"/>
      <c r="G5302" s="451"/>
    </row>
    <row r="5303" spans="1:7" x14ac:dyDescent="0.25">
      <c r="B5303" s="449"/>
      <c r="C5303" s="83" t="str">
        <f ca="1">IF(OFFSET(Zdroj!BE$16,A5289-1,0)=0,"",CONCATENATE("B",$A$2+8," - ",Zdroj!$BE$15))</f>
        <v/>
      </c>
      <c r="D5303" s="81" t="str">
        <f ca="1">IF(C5303="","",CONCATENATE(OFFSET(Zdroj!BE$16,A5289-1,0)))</f>
        <v/>
      </c>
      <c r="E5303" s="35" t="str">
        <f ca="1">IF(C5303="","",OFFSET(Zdroj!BF$16,A5289-1,0))</f>
        <v/>
      </c>
      <c r="F5303" s="450"/>
      <c r="G5303" s="451"/>
    </row>
    <row r="5304" spans="1:7" x14ac:dyDescent="0.25">
      <c r="B5304" s="449"/>
      <c r="C5304" s="83" t="str">
        <f ca="1">IF(OFFSET(Zdroj!BG$16,A5289-1,0)=0,"",CONCATENATE("C",$A$2," - ",Zdroj!$BG$15))</f>
        <v/>
      </c>
      <c r="D5304" s="81" t="str">
        <f ca="1">IF(C5304="","",CONCATENATE(OFFSET(Zdroj!BG$16,A5289-1,0)))</f>
        <v/>
      </c>
      <c r="E5304" s="35" t="str">
        <f ca="1">IF(C5304="","",OFFSET(Zdroj!BH$16,A5289-1,0))</f>
        <v/>
      </c>
      <c r="F5304" s="450" t="str">
        <f t="shared" ref="F5304" ca="1" si="1239">IF(SUM(E5304:E5305)=0,"",SUM(E5304:E5305))</f>
        <v/>
      </c>
      <c r="G5304" s="451"/>
    </row>
    <row r="5305" spans="1:7" x14ac:dyDescent="0.25">
      <c r="B5305" s="449"/>
      <c r="C5305" s="83" t="str">
        <f ca="1">IF(OFFSET(Zdroj!BI$16,A5289-1,0)=0,"",CONCATENATE("C",$A$2+1," - ",Zdroj!$BI$15))</f>
        <v/>
      </c>
      <c r="D5305" s="81" t="str">
        <f ca="1">IF(C5305="","",CONCATENATE(OFFSET(Zdroj!BI$16,A5289-1,0)))</f>
        <v/>
      </c>
      <c r="E5305" s="35" t="str">
        <f ca="1">IF(C5305="","",OFFSET(Zdroj!BJ$16,A5289-1,0))</f>
        <v/>
      </c>
      <c r="F5305" s="450"/>
      <c r="G5305" s="451"/>
    </row>
    <row r="5306" spans="1:7" x14ac:dyDescent="0.25">
      <c r="A5306">
        <f>SUM((ROW()+15)/17)</f>
        <v>313</v>
      </c>
      <c r="B5306" s="449" t="str">
        <f ca="1">IF(OFFSET(Zdroj!$B$16,A5306-1,0)&gt;0,CONCATENATE(A5306,"
","___ ","
",OFFSET(Zdroj!$B$16,A5306-1,0)),"")</f>
        <v/>
      </c>
      <c r="C5306" s="83" t="str">
        <f ca="1">IF(OFFSET(Zdroj!AI$16,A5306-1,0)=0,"",CONCATENATE("A",$A$2," - ",Zdroj!$AI$15))</f>
        <v/>
      </c>
      <c r="D5306" s="81" t="str">
        <f ca="1">IF(C5306="","",CONCATENATE(OFFSET(Zdroj!AI$16,A5306-1,0)," - ",OFFSET(Zdroj!BK$16,A5306-1,0)))</f>
        <v/>
      </c>
      <c r="E5306" s="35" t="str">
        <f ca="1">IF(C5306="","",OFFSET(Zdroj!BL$16,A5306-1,0))</f>
        <v/>
      </c>
      <c r="F5306" s="450" t="str">
        <f t="shared" ref="F5306" ca="1" si="1240">IF(SUM(E5306:E5311)=0,"",SUM(E5306:E5311))</f>
        <v/>
      </c>
      <c r="G5306" s="451" t="str">
        <f t="shared" ref="G5306" ca="1" si="1241">IF(SUM(E5306:E5322)=0,"",SUM(E5306:E5322))</f>
        <v/>
      </c>
    </row>
    <row r="5307" spans="1:7" x14ac:dyDescent="0.25">
      <c r="B5307" s="449"/>
      <c r="C5307" s="83" t="str">
        <f ca="1">IF(OFFSET(Zdroj!AJ$16,A5306-1,0)=0,"",CONCATENATE("A",$A$2+1," - ",Zdroj!$AJ$15))</f>
        <v/>
      </c>
      <c r="D5307" s="81" t="str">
        <f ca="1">IF(C5307="","",CONCATENATE(OFFSET(Zdroj!AJ$16,A5306-1,0)," - ",OFFSET(Zdroj!BM$16,A5306-1,0)))</f>
        <v/>
      </c>
      <c r="E5307" s="35" t="str">
        <f ca="1">IF(C5307="","",OFFSET(Zdroj!BN$16,A5306-1,0))</f>
        <v/>
      </c>
      <c r="F5307" s="450"/>
      <c r="G5307" s="451"/>
    </row>
    <row r="5308" spans="1:7" x14ac:dyDescent="0.25">
      <c r="B5308" s="449"/>
      <c r="C5308" s="83" t="str">
        <f ca="1">IF(OFFSET(Zdroj!AK$16,A5306-1,0)=0,"",CONCATENATE("A",$A$2+2," - ",Zdroj!$AK$15))</f>
        <v/>
      </c>
      <c r="D5308" s="81" t="str">
        <f ca="1">IF(C5308="","",CONCATENATE(OFFSET(Zdroj!AK$16,A5306-1,0)," - ",OFFSET(Zdroj!BO$16,A5306-1,0)))</f>
        <v/>
      </c>
      <c r="E5308" s="35" t="str">
        <f ca="1">IF(C5308="","",OFFSET(Zdroj!BP$16,A5306-1,0))</f>
        <v/>
      </c>
      <c r="F5308" s="450"/>
      <c r="G5308" s="451"/>
    </row>
    <row r="5309" spans="1:7" x14ac:dyDescent="0.25">
      <c r="B5309" s="449"/>
      <c r="C5309" s="83" t="str">
        <f ca="1">IF(OFFSET(Zdroj!AL$16,A5306-1,0)=0,"",CONCATENATE("A",$A$2+3," - ",Zdroj!$AL$15))</f>
        <v/>
      </c>
      <c r="D5309" s="81" t="str">
        <f ca="1">IF(C5309="","",CONCATENATE(OFFSET(Zdroj!AL$16,A5306-1,0)," - ",OFFSET(Zdroj!BQ$16,A5306-1,0)))</f>
        <v/>
      </c>
      <c r="E5309" s="35" t="str">
        <f ca="1">IF(C5309="","",OFFSET(Zdroj!BR$16,A5306-1,0))</f>
        <v/>
      </c>
      <c r="F5309" s="450"/>
      <c r="G5309" s="451"/>
    </row>
    <row r="5310" spans="1:7" x14ac:dyDescent="0.25">
      <c r="B5310" s="449"/>
      <c r="C5310" s="83" t="str">
        <f ca="1">IF(OFFSET(Zdroj!AM$16,A5306-1,0)=0,"",CONCATENATE("A",$A$2+4," - ",Zdroj!$AM$15))</f>
        <v/>
      </c>
      <c r="D5310" s="81" t="str">
        <f ca="1">IF(C5310="","",CONCATENATE(OFFSET(Zdroj!AM$16,A5306-1,0)," - ",OFFSET(Zdroj!BS$16,A5306-1,0)))</f>
        <v/>
      </c>
      <c r="E5310" s="35" t="str">
        <f ca="1">IF(C5310="","",OFFSET(Zdroj!BT$16,A5306-1,0))</f>
        <v/>
      </c>
      <c r="F5310" s="450"/>
      <c r="G5310" s="451"/>
    </row>
    <row r="5311" spans="1:7" x14ac:dyDescent="0.25">
      <c r="B5311" s="449"/>
      <c r="C5311" s="83" t="str">
        <f ca="1">IF(OFFSET(Zdroj!AN$16,A5306-1,0)=0,"",CONCATENATE("A",$A$2+5," - ",Zdroj!$AN$15))</f>
        <v/>
      </c>
      <c r="D5311" s="81" t="str">
        <f ca="1">IF(C5311="","",CONCATENATE(OFFSET(Zdroj!AN$16,A5306-1,0)," - ",OFFSET(Zdroj!BU$16,A5306-1,0)))</f>
        <v/>
      </c>
      <c r="E5311" s="35" t="str">
        <f ca="1">IF(C5311="","",OFFSET(Zdroj!BV$16,A5306-1,0))</f>
        <v/>
      </c>
      <c r="F5311" s="450"/>
      <c r="G5311" s="451"/>
    </row>
    <row r="5312" spans="1:7" x14ac:dyDescent="0.25">
      <c r="B5312" s="449"/>
      <c r="C5312" s="83" t="str">
        <f ca="1">IF(OFFSET(Zdroj!AO$16,A5306-1,0)=0,"",CONCATENATE("B",$A$2," - ",Zdroj!$AO$15))</f>
        <v/>
      </c>
      <c r="D5312" s="81" t="str">
        <f ca="1">IF(C5312="","",CONCATENATE(OFFSET(Zdroj!AO$16,A5306-1,0)))</f>
        <v/>
      </c>
      <c r="E5312" s="35" t="str">
        <f ca="1">IF(C5312="","",OFFSET(Zdroj!AP$16,A5306-1,0))</f>
        <v/>
      </c>
      <c r="F5312" s="450" t="str">
        <f t="shared" ref="F5312" ca="1" si="1242">IF(SUM(E5312:E5320)=0,"",SUM(E5312:E5320))</f>
        <v/>
      </c>
      <c r="G5312" s="451"/>
    </row>
    <row r="5313" spans="1:7" x14ac:dyDescent="0.25">
      <c r="B5313" s="449"/>
      <c r="C5313" s="83" t="str">
        <f ca="1">IF(OFFSET(Zdroj!AQ$16,A5306-1,0)=0,"",CONCATENATE("B",$A$2+1," - ",Zdroj!$AQ$15))</f>
        <v/>
      </c>
      <c r="D5313" s="81" t="str">
        <f ca="1">IF(C5313="","",CONCATENATE(OFFSET(Zdroj!AQ$16,A5306-1,0)))</f>
        <v/>
      </c>
      <c r="E5313" s="35" t="str">
        <f ca="1">IF(C5313="","",OFFSET(Zdroj!AR$16,A5306-1,0))</f>
        <v/>
      </c>
      <c r="F5313" s="450"/>
      <c r="G5313" s="451"/>
    </row>
    <row r="5314" spans="1:7" x14ac:dyDescent="0.25">
      <c r="B5314" s="449"/>
      <c r="C5314" s="83" t="str">
        <f ca="1">IF(OFFSET(Zdroj!AS$16,A5306-1,0)=0,"",CONCATENATE("B",$A$2+2," - ",Zdroj!$AS$15))</f>
        <v/>
      </c>
      <c r="D5314" s="81" t="str">
        <f ca="1">IF(C5314="","",CONCATENATE(OFFSET(Zdroj!AS$16,A5306-1,0)))</f>
        <v/>
      </c>
      <c r="E5314" s="35" t="str">
        <f ca="1">IF(C5314="","",OFFSET(Zdroj!AT$16,A5306-1,0))</f>
        <v/>
      </c>
      <c r="F5314" s="450"/>
      <c r="G5314" s="451"/>
    </row>
    <row r="5315" spans="1:7" x14ac:dyDescent="0.25">
      <c r="B5315" s="449"/>
      <c r="C5315" s="83" t="str">
        <f ca="1">IF(OFFSET(Zdroj!AU$16,A5306-1,0)=0,"",CONCATENATE("B",$A$2+3," - ",Zdroj!$AU$15))</f>
        <v/>
      </c>
      <c r="D5315" s="81" t="str">
        <f ca="1">IF(C5315="","",CONCATENATE(OFFSET(Zdroj!AU$16,A5306-1,0)))</f>
        <v/>
      </c>
      <c r="E5315" s="35" t="str">
        <f ca="1">IF(C5315="","",OFFSET(Zdroj!AV$16,A5306-1,0))</f>
        <v/>
      </c>
      <c r="F5315" s="450"/>
      <c r="G5315" s="451"/>
    </row>
    <row r="5316" spans="1:7" x14ac:dyDescent="0.25">
      <c r="B5316" s="449"/>
      <c r="C5316" s="83" t="str">
        <f ca="1">IF(OFFSET(Zdroj!AW$16,A5306-1,0)=0,"",CONCATENATE("B",$A$2+4," - ",Zdroj!$AW$15))</f>
        <v/>
      </c>
      <c r="D5316" s="81" t="str">
        <f ca="1">IF(C5316="","",CONCATENATE(OFFSET(Zdroj!AW$16,A5306-1,0)))</f>
        <v/>
      </c>
      <c r="E5316" s="35" t="str">
        <f ca="1">IF(C5316="","",OFFSET(Zdroj!AX$16,A5306-1,0))</f>
        <v/>
      </c>
      <c r="F5316" s="450"/>
      <c r="G5316" s="451"/>
    </row>
    <row r="5317" spans="1:7" x14ac:dyDescent="0.25">
      <c r="B5317" s="449"/>
      <c r="C5317" s="83" t="str">
        <f ca="1">IF(OFFSET(Zdroj!AY$16,A5306-1,0)=0,"",CONCATENATE("B",$A$2+5," - ",Zdroj!$AY$15))</f>
        <v/>
      </c>
      <c r="D5317" s="81" t="str">
        <f ca="1">IF(C5317="","",CONCATENATE(OFFSET(Zdroj!AY$16,A5306-1,0)))</f>
        <v/>
      </c>
      <c r="E5317" s="35" t="str">
        <f ca="1">IF(C5317="","",OFFSET(Zdroj!AZ$16,A5306-1,0))</f>
        <v/>
      </c>
      <c r="F5317" s="450"/>
      <c r="G5317" s="451"/>
    </row>
    <row r="5318" spans="1:7" x14ac:dyDescent="0.25">
      <c r="B5318" s="449"/>
      <c r="C5318" s="83" t="str">
        <f ca="1">IF(OFFSET(Zdroj!BA$16,A5306-1,0)=0,"",CONCATENATE("B",$A$2+6," - ",Zdroj!$BA$15))</f>
        <v/>
      </c>
      <c r="D5318" s="81" t="str">
        <f ca="1">IF(C5318="","",CONCATENATE(OFFSET(Zdroj!BA$16,A5306-1,0)))</f>
        <v/>
      </c>
      <c r="E5318" s="35" t="str">
        <f ca="1">IF(C5318="","",OFFSET(Zdroj!BB$16,A5306-1,0))</f>
        <v/>
      </c>
      <c r="F5318" s="450"/>
      <c r="G5318" s="451"/>
    </row>
    <row r="5319" spans="1:7" x14ac:dyDescent="0.25">
      <c r="B5319" s="449"/>
      <c r="C5319" s="83" t="str">
        <f ca="1">IF(OFFSET(Zdroj!BC$16,A5306-1,0)=0,"",CONCATENATE("B",$A$2+7," - ",Zdroj!$BC$15))</f>
        <v/>
      </c>
      <c r="D5319" s="81" t="str">
        <f ca="1">IF(C5319="","",CONCATENATE(OFFSET(Zdroj!BC$16,A5306-1,0)))</f>
        <v/>
      </c>
      <c r="E5319" s="35" t="str">
        <f ca="1">IF(C5319="","",OFFSET(Zdroj!BD$16,A5306-1,0))</f>
        <v/>
      </c>
      <c r="F5319" s="450"/>
      <c r="G5319" s="451"/>
    </row>
    <row r="5320" spans="1:7" x14ac:dyDescent="0.25">
      <c r="B5320" s="449"/>
      <c r="C5320" s="83" t="str">
        <f ca="1">IF(OFFSET(Zdroj!BE$16,A5306-1,0)=0,"",CONCATENATE("B",$A$2+8," - ",Zdroj!$BE$15))</f>
        <v/>
      </c>
      <c r="D5320" s="81" t="str">
        <f ca="1">IF(C5320="","",CONCATENATE(OFFSET(Zdroj!BE$16,A5306-1,0)))</f>
        <v/>
      </c>
      <c r="E5320" s="35" t="str">
        <f ca="1">IF(C5320="","",OFFSET(Zdroj!BF$16,A5306-1,0))</f>
        <v/>
      </c>
      <c r="F5320" s="450"/>
      <c r="G5320" s="451"/>
    </row>
    <row r="5321" spans="1:7" x14ac:dyDescent="0.25">
      <c r="B5321" s="449"/>
      <c r="C5321" s="83" t="str">
        <f ca="1">IF(OFFSET(Zdroj!BG$16,A5306-1,0)=0,"",CONCATENATE("C",$A$2," - ",Zdroj!$BG$15))</f>
        <v/>
      </c>
      <c r="D5321" s="81" t="str">
        <f ca="1">IF(C5321="","",CONCATENATE(OFFSET(Zdroj!BG$16,A5306-1,0)))</f>
        <v/>
      </c>
      <c r="E5321" s="35" t="str">
        <f ca="1">IF(C5321="","",OFFSET(Zdroj!BH$16,A5306-1,0))</f>
        <v/>
      </c>
      <c r="F5321" s="450" t="str">
        <f t="shared" ref="F5321" ca="1" si="1243">IF(SUM(E5321:E5322)=0,"",SUM(E5321:E5322))</f>
        <v/>
      </c>
      <c r="G5321" s="451"/>
    </row>
    <row r="5322" spans="1:7" x14ac:dyDescent="0.25">
      <c r="B5322" s="449"/>
      <c r="C5322" s="83" t="str">
        <f ca="1">IF(OFFSET(Zdroj!BI$16,A5306-1,0)=0,"",CONCATENATE("C",$A$2+1," - ",Zdroj!$BI$15))</f>
        <v/>
      </c>
      <c r="D5322" s="81" t="str">
        <f ca="1">IF(C5322="","",CONCATENATE(OFFSET(Zdroj!BI$16,A5306-1,0)))</f>
        <v/>
      </c>
      <c r="E5322" s="35" t="str">
        <f ca="1">IF(C5322="","",OFFSET(Zdroj!BJ$16,A5306-1,0))</f>
        <v/>
      </c>
      <c r="F5322" s="450"/>
      <c r="G5322" s="451"/>
    </row>
    <row r="5323" spans="1:7" x14ac:dyDescent="0.25">
      <c r="A5323">
        <f>SUM((ROW()+15)/17)</f>
        <v>314</v>
      </c>
      <c r="B5323" s="449" t="str">
        <f ca="1">IF(OFFSET(Zdroj!$B$16,A5323-1,0)&gt;0,CONCATENATE(A5323,"
","___ ","
",OFFSET(Zdroj!$B$16,A5323-1,0)),"")</f>
        <v/>
      </c>
      <c r="C5323" s="83" t="str">
        <f ca="1">IF(OFFSET(Zdroj!AI$16,A5323-1,0)=0,"",CONCATENATE("A",$A$2," - ",Zdroj!$AI$15))</f>
        <v/>
      </c>
      <c r="D5323" s="81" t="str">
        <f ca="1">IF(C5323="","",CONCATENATE(OFFSET(Zdroj!AI$16,A5323-1,0)," - ",OFFSET(Zdroj!BK$16,A5323-1,0)))</f>
        <v/>
      </c>
      <c r="E5323" s="35" t="str">
        <f ca="1">IF(C5323="","",OFFSET(Zdroj!BL$16,A5323-1,0))</f>
        <v/>
      </c>
      <c r="F5323" s="450" t="str">
        <f t="shared" ref="F5323" ca="1" si="1244">IF(SUM(E5323:E5328)=0,"",SUM(E5323:E5328))</f>
        <v/>
      </c>
      <c r="G5323" s="451" t="str">
        <f t="shared" ref="G5323" ca="1" si="1245">IF(SUM(E5323:E5339)=0,"",SUM(E5323:E5339))</f>
        <v/>
      </c>
    </row>
    <row r="5324" spans="1:7" x14ac:dyDescent="0.25">
      <c r="B5324" s="449"/>
      <c r="C5324" s="83" t="str">
        <f ca="1">IF(OFFSET(Zdroj!AJ$16,A5323-1,0)=0,"",CONCATENATE("A",$A$2+1," - ",Zdroj!$AJ$15))</f>
        <v/>
      </c>
      <c r="D5324" s="81" t="str">
        <f ca="1">IF(C5324="","",CONCATENATE(OFFSET(Zdroj!AJ$16,A5323-1,0)," - ",OFFSET(Zdroj!BM$16,A5323-1,0)))</f>
        <v/>
      </c>
      <c r="E5324" s="35" t="str">
        <f ca="1">IF(C5324="","",OFFSET(Zdroj!BN$16,A5323-1,0))</f>
        <v/>
      </c>
      <c r="F5324" s="450"/>
      <c r="G5324" s="451"/>
    </row>
    <row r="5325" spans="1:7" x14ac:dyDescent="0.25">
      <c r="B5325" s="449"/>
      <c r="C5325" s="83" t="str">
        <f ca="1">IF(OFFSET(Zdroj!AK$16,A5323-1,0)=0,"",CONCATENATE("A",$A$2+2," - ",Zdroj!$AK$15))</f>
        <v/>
      </c>
      <c r="D5325" s="81" t="str">
        <f ca="1">IF(C5325="","",CONCATENATE(OFFSET(Zdroj!AK$16,A5323-1,0)," - ",OFFSET(Zdroj!BO$16,A5323-1,0)))</f>
        <v/>
      </c>
      <c r="E5325" s="35" t="str">
        <f ca="1">IF(C5325="","",OFFSET(Zdroj!BP$16,A5323-1,0))</f>
        <v/>
      </c>
      <c r="F5325" s="450"/>
      <c r="G5325" s="451"/>
    </row>
    <row r="5326" spans="1:7" x14ac:dyDescent="0.25">
      <c r="B5326" s="449"/>
      <c r="C5326" s="83" t="str">
        <f ca="1">IF(OFFSET(Zdroj!AL$16,A5323-1,0)=0,"",CONCATENATE("A",$A$2+3," - ",Zdroj!$AL$15))</f>
        <v/>
      </c>
      <c r="D5326" s="81" t="str">
        <f ca="1">IF(C5326="","",CONCATENATE(OFFSET(Zdroj!AL$16,A5323-1,0)," - ",OFFSET(Zdroj!BQ$16,A5323-1,0)))</f>
        <v/>
      </c>
      <c r="E5326" s="35" t="str">
        <f ca="1">IF(C5326="","",OFFSET(Zdroj!BR$16,A5323-1,0))</f>
        <v/>
      </c>
      <c r="F5326" s="450"/>
      <c r="G5326" s="451"/>
    </row>
    <row r="5327" spans="1:7" x14ac:dyDescent="0.25">
      <c r="B5327" s="449"/>
      <c r="C5327" s="83" t="str">
        <f ca="1">IF(OFFSET(Zdroj!AM$16,A5323-1,0)=0,"",CONCATENATE("A",$A$2+4," - ",Zdroj!$AM$15))</f>
        <v/>
      </c>
      <c r="D5327" s="81" t="str">
        <f ca="1">IF(C5327="","",CONCATENATE(OFFSET(Zdroj!AM$16,A5323-1,0)," - ",OFFSET(Zdroj!BS$16,A5323-1,0)))</f>
        <v/>
      </c>
      <c r="E5327" s="35" t="str">
        <f ca="1">IF(C5327="","",OFFSET(Zdroj!BT$16,A5323-1,0))</f>
        <v/>
      </c>
      <c r="F5327" s="450"/>
      <c r="G5327" s="451"/>
    </row>
    <row r="5328" spans="1:7" x14ac:dyDescent="0.25">
      <c r="B5328" s="449"/>
      <c r="C5328" s="83" t="str">
        <f ca="1">IF(OFFSET(Zdroj!AN$16,A5323-1,0)=0,"",CONCATENATE("A",$A$2+5," - ",Zdroj!$AN$15))</f>
        <v/>
      </c>
      <c r="D5328" s="81" t="str">
        <f ca="1">IF(C5328="","",CONCATENATE(OFFSET(Zdroj!AN$16,A5323-1,0)," - ",OFFSET(Zdroj!BU$16,A5323-1,0)))</f>
        <v/>
      </c>
      <c r="E5328" s="35" t="str">
        <f ca="1">IF(C5328="","",OFFSET(Zdroj!BV$16,A5323-1,0))</f>
        <v/>
      </c>
      <c r="F5328" s="450"/>
      <c r="G5328" s="451"/>
    </row>
    <row r="5329" spans="1:7" x14ac:dyDescent="0.25">
      <c r="B5329" s="449"/>
      <c r="C5329" s="83" t="str">
        <f ca="1">IF(OFFSET(Zdroj!AO$16,A5323-1,0)=0,"",CONCATENATE("B",$A$2," - ",Zdroj!$AO$15))</f>
        <v/>
      </c>
      <c r="D5329" s="81" t="str">
        <f ca="1">IF(C5329="","",CONCATENATE(OFFSET(Zdroj!AO$16,A5323-1,0)))</f>
        <v/>
      </c>
      <c r="E5329" s="35" t="str">
        <f ca="1">IF(C5329="","",OFFSET(Zdroj!AP$16,A5323-1,0))</f>
        <v/>
      </c>
      <c r="F5329" s="450" t="str">
        <f t="shared" ref="F5329" ca="1" si="1246">IF(SUM(E5329:E5337)=0,"",SUM(E5329:E5337))</f>
        <v/>
      </c>
      <c r="G5329" s="451"/>
    </row>
    <row r="5330" spans="1:7" x14ac:dyDescent="0.25">
      <c r="B5330" s="449"/>
      <c r="C5330" s="83" t="str">
        <f ca="1">IF(OFFSET(Zdroj!AQ$16,A5323-1,0)=0,"",CONCATENATE("B",$A$2+1," - ",Zdroj!$AQ$15))</f>
        <v/>
      </c>
      <c r="D5330" s="81" t="str">
        <f ca="1">IF(C5330="","",CONCATENATE(OFFSET(Zdroj!AQ$16,A5323-1,0)))</f>
        <v/>
      </c>
      <c r="E5330" s="35" t="str">
        <f ca="1">IF(C5330="","",OFFSET(Zdroj!AR$16,A5323-1,0))</f>
        <v/>
      </c>
      <c r="F5330" s="450"/>
      <c r="G5330" s="451"/>
    </row>
    <row r="5331" spans="1:7" x14ac:dyDescent="0.25">
      <c r="B5331" s="449"/>
      <c r="C5331" s="83" t="str">
        <f ca="1">IF(OFFSET(Zdroj!AS$16,A5323-1,0)=0,"",CONCATENATE("B",$A$2+2," - ",Zdroj!$AS$15))</f>
        <v/>
      </c>
      <c r="D5331" s="81" t="str">
        <f ca="1">IF(C5331="","",CONCATENATE(OFFSET(Zdroj!AS$16,A5323-1,0)))</f>
        <v/>
      </c>
      <c r="E5331" s="35" t="str">
        <f ca="1">IF(C5331="","",OFFSET(Zdroj!AT$16,A5323-1,0))</f>
        <v/>
      </c>
      <c r="F5331" s="450"/>
      <c r="G5331" s="451"/>
    </row>
    <row r="5332" spans="1:7" x14ac:dyDescent="0.25">
      <c r="B5332" s="449"/>
      <c r="C5332" s="83" t="str">
        <f ca="1">IF(OFFSET(Zdroj!AU$16,A5323-1,0)=0,"",CONCATENATE("B",$A$2+3," - ",Zdroj!$AU$15))</f>
        <v/>
      </c>
      <c r="D5332" s="81" t="str">
        <f ca="1">IF(C5332="","",CONCATENATE(OFFSET(Zdroj!AU$16,A5323-1,0)))</f>
        <v/>
      </c>
      <c r="E5332" s="35" t="str">
        <f ca="1">IF(C5332="","",OFFSET(Zdroj!AV$16,A5323-1,0))</f>
        <v/>
      </c>
      <c r="F5332" s="450"/>
      <c r="G5332" s="451"/>
    </row>
    <row r="5333" spans="1:7" x14ac:dyDescent="0.25">
      <c r="B5333" s="449"/>
      <c r="C5333" s="83" t="str">
        <f ca="1">IF(OFFSET(Zdroj!AW$16,A5323-1,0)=0,"",CONCATENATE("B",$A$2+4," - ",Zdroj!$AW$15))</f>
        <v/>
      </c>
      <c r="D5333" s="81" t="str">
        <f ca="1">IF(C5333="","",CONCATENATE(OFFSET(Zdroj!AW$16,A5323-1,0)))</f>
        <v/>
      </c>
      <c r="E5333" s="35" t="str">
        <f ca="1">IF(C5333="","",OFFSET(Zdroj!AX$16,A5323-1,0))</f>
        <v/>
      </c>
      <c r="F5333" s="450"/>
      <c r="G5333" s="451"/>
    </row>
    <row r="5334" spans="1:7" x14ac:dyDescent="0.25">
      <c r="B5334" s="449"/>
      <c r="C5334" s="83" t="str">
        <f ca="1">IF(OFFSET(Zdroj!AY$16,A5323-1,0)=0,"",CONCATENATE("B",$A$2+5," - ",Zdroj!$AY$15))</f>
        <v/>
      </c>
      <c r="D5334" s="81" t="str">
        <f ca="1">IF(C5334="","",CONCATENATE(OFFSET(Zdroj!AY$16,A5323-1,0)))</f>
        <v/>
      </c>
      <c r="E5334" s="35" t="str">
        <f ca="1">IF(C5334="","",OFFSET(Zdroj!AZ$16,A5323-1,0))</f>
        <v/>
      </c>
      <c r="F5334" s="450"/>
      <c r="G5334" s="451"/>
    </row>
    <row r="5335" spans="1:7" x14ac:dyDescent="0.25">
      <c r="B5335" s="449"/>
      <c r="C5335" s="83" t="str">
        <f ca="1">IF(OFFSET(Zdroj!BA$16,A5323-1,0)=0,"",CONCATENATE("B",$A$2+6," - ",Zdroj!$BA$15))</f>
        <v/>
      </c>
      <c r="D5335" s="81" t="str">
        <f ca="1">IF(C5335="","",CONCATENATE(OFFSET(Zdroj!BA$16,A5323-1,0)))</f>
        <v/>
      </c>
      <c r="E5335" s="35" t="str">
        <f ca="1">IF(C5335="","",OFFSET(Zdroj!BB$16,A5323-1,0))</f>
        <v/>
      </c>
      <c r="F5335" s="450"/>
      <c r="G5335" s="451"/>
    </row>
    <row r="5336" spans="1:7" x14ac:dyDescent="0.25">
      <c r="B5336" s="449"/>
      <c r="C5336" s="83" t="str">
        <f ca="1">IF(OFFSET(Zdroj!BC$16,A5323-1,0)=0,"",CONCATENATE("B",$A$2+7," - ",Zdroj!$BC$15))</f>
        <v/>
      </c>
      <c r="D5336" s="81" t="str">
        <f ca="1">IF(C5336="","",CONCATENATE(OFFSET(Zdroj!BC$16,A5323-1,0)))</f>
        <v/>
      </c>
      <c r="E5336" s="35" t="str">
        <f ca="1">IF(C5336="","",OFFSET(Zdroj!BD$16,A5323-1,0))</f>
        <v/>
      </c>
      <c r="F5336" s="450"/>
      <c r="G5336" s="451"/>
    </row>
    <row r="5337" spans="1:7" x14ac:dyDescent="0.25">
      <c r="B5337" s="449"/>
      <c r="C5337" s="83" t="str">
        <f ca="1">IF(OFFSET(Zdroj!BE$16,A5323-1,0)=0,"",CONCATENATE("B",$A$2+8," - ",Zdroj!$BE$15))</f>
        <v/>
      </c>
      <c r="D5337" s="81" t="str">
        <f ca="1">IF(C5337="","",CONCATENATE(OFFSET(Zdroj!BE$16,A5323-1,0)))</f>
        <v/>
      </c>
      <c r="E5337" s="35" t="str">
        <f ca="1">IF(C5337="","",OFFSET(Zdroj!BF$16,A5323-1,0))</f>
        <v/>
      </c>
      <c r="F5337" s="450"/>
      <c r="G5337" s="451"/>
    </row>
    <row r="5338" spans="1:7" x14ac:dyDescent="0.25">
      <c r="B5338" s="449"/>
      <c r="C5338" s="83" t="str">
        <f ca="1">IF(OFFSET(Zdroj!BG$16,A5323-1,0)=0,"",CONCATENATE("C",$A$2," - ",Zdroj!$BG$15))</f>
        <v/>
      </c>
      <c r="D5338" s="81" t="str">
        <f ca="1">IF(C5338="","",CONCATENATE(OFFSET(Zdroj!BG$16,A5323-1,0)))</f>
        <v/>
      </c>
      <c r="E5338" s="35" t="str">
        <f ca="1">IF(C5338="","",OFFSET(Zdroj!BH$16,A5323-1,0))</f>
        <v/>
      </c>
      <c r="F5338" s="450" t="str">
        <f t="shared" ref="F5338" ca="1" si="1247">IF(SUM(E5338:E5339)=0,"",SUM(E5338:E5339))</f>
        <v/>
      </c>
      <c r="G5338" s="451"/>
    </row>
    <row r="5339" spans="1:7" x14ac:dyDescent="0.25">
      <c r="B5339" s="449"/>
      <c r="C5339" s="83" t="str">
        <f ca="1">IF(OFFSET(Zdroj!BI$16,A5323-1,0)=0,"",CONCATENATE("C",$A$2+1," - ",Zdroj!$BI$15))</f>
        <v/>
      </c>
      <c r="D5339" s="81" t="str">
        <f ca="1">IF(C5339="","",CONCATENATE(OFFSET(Zdroj!BI$16,A5323-1,0)))</f>
        <v/>
      </c>
      <c r="E5339" s="35" t="str">
        <f ca="1">IF(C5339="","",OFFSET(Zdroj!BJ$16,A5323-1,0))</f>
        <v/>
      </c>
      <c r="F5339" s="450"/>
      <c r="G5339" s="451"/>
    </row>
    <row r="5340" spans="1:7" x14ac:dyDescent="0.25">
      <c r="A5340">
        <f>SUM((ROW()+15)/17)</f>
        <v>315</v>
      </c>
      <c r="B5340" s="449" t="str">
        <f ca="1">IF(OFFSET(Zdroj!$B$16,A5340-1,0)&gt;0,CONCATENATE(A5340,"
","___ ","
",OFFSET(Zdroj!$B$16,A5340-1,0)),"")</f>
        <v/>
      </c>
      <c r="C5340" s="83" t="str">
        <f ca="1">IF(OFFSET(Zdroj!AI$16,A5340-1,0)=0,"",CONCATENATE("A",$A$2," - ",Zdroj!$AI$15))</f>
        <v/>
      </c>
      <c r="D5340" s="81" t="str">
        <f ca="1">IF(C5340="","",CONCATENATE(OFFSET(Zdroj!AI$16,A5340-1,0)," - ",OFFSET(Zdroj!BK$16,A5340-1,0)))</f>
        <v/>
      </c>
      <c r="E5340" s="35" t="str">
        <f ca="1">IF(C5340="","",OFFSET(Zdroj!BL$16,A5340-1,0))</f>
        <v/>
      </c>
      <c r="F5340" s="450" t="str">
        <f t="shared" ref="F5340" ca="1" si="1248">IF(SUM(E5340:E5345)=0,"",SUM(E5340:E5345))</f>
        <v/>
      </c>
      <c r="G5340" s="451" t="str">
        <f t="shared" ref="G5340" ca="1" si="1249">IF(SUM(E5340:E5356)=0,"",SUM(E5340:E5356))</f>
        <v/>
      </c>
    </row>
    <row r="5341" spans="1:7" x14ac:dyDescent="0.25">
      <c r="B5341" s="449"/>
      <c r="C5341" s="83" t="str">
        <f ca="1">IF(OFFSET(Zdroj!AJ$16,A5340-1,0)=0,"",CONCATENATE("A",$A$2+1," - ",Zdroj!$AJ$15))</f>
        <v/>
      </c>
      <c r="D5341" s="81" t="str">
        <f ca="1">IF(C5341="","",CONCATENATE(OFFSET(Zdroj!AJ$16,A5340-1,0)," - ",OFFSET(Zdroj!BM$16,A5340-1,0)))</f>
        <v/>
      </c>
      <c r="E5341" s="35" t="str">
        <f ca="1">IF(C5341="","",OFFSET(Zdroj!BN$16,A5340-1,0))</f>
        <v/>
      </c>
      <c r="F5341" s="450"/>
      <c r="G5341" s="451"/>
    </row>
    <row r="5342" spans="1:7" x14ac:dyDescent="0.25">
      <c r="B5342" s="449"/>
      <c r="C5342" s="83" t="str">
        <f ca="1">IF(OFFSET(Zdroj!AK$16,A5340-1,0)=0,"",CONCATENATE("A",$A$2+2," - ",Zdroj!$AK$15))</f>
        <v/>
      </c>
      <c r="D5342" s="81" t="str">
        <f ca="1">IF(C5342="","",CONCATENATE(OFFSET(Zdroj!AK$16,A5340-1,0)," - ",OFFSET(Zdroj!BO$16,A5340-1,0)))</f>
        <v/>
      </c>
      <c r="E5342" s="35" t="str">
        <f ca="1">IF(C5342="","",OFFSET(Zdroj!BP$16,A5340-1,0))</f>
        <v/>
      </c>
      <c r="F5342" s="450"/>
      <c r="G5342" s="451"/>
    </row>
    <row r="5343" spans="1:7" x14ac:dyDescent="0.25">
      <c r="B5343" s="449"/>
      <c r="C5343" s="83" t="str">
        <f ca="1">IF(OFFSET(Zdroj!AL$16,A5340-1,0)=0,"",CONCATENATE("A",$A$2+3," - ",Zdroj!$AL$15))</f>
        <v/>
      </c>
      <c r="D5343" s="81" t="str">
        <f ca="1">IF(C5343="","",CONCATENATE(OFFSET(Zdroj!AL$16,A5340-1,0)," - ",OFFSET(Zdroj!BQ$16,A5340-1,0)))</f>
        <v/>
      </c>
      <c r="E5343" s="35" t="str">
        <f ca="1">IF(C5343="","",OFFSET(Zdroj!BR$16,A5340-1,0))</f>
        <v/>
      </c>
      <c r="F5343" s="450"/>
      <c r="G5343" s="451"/>
    </row>
    <row r="5344" spans="1:7" x14ac:dyDescent="0.25">
      <c r="B5344" s="449"/>
      <c r="C5344" s="83" t="str">
        <f ca="1">IF(OFFSET(Zdroj!AM$16,A5340-1,0)=0,"",CONCATENATE("A",$A$2+4," - ",Zdroj!$AM$15))</f>
        <v/>
      </c>
      <c r="D5344" s="81" t="str">
        <f ca="1">IF(C5344="","",CONCATENATE(OFFSET(Zdroj!AM$16,A5340-1,0)," - ",OFFSET(Zdroj!BS$16,A5340-1,0)))</f>
        <v/>
      </c>
      <c r="E5344" s="35" t="str">
        <f ca="1">IF(C5344="","",OFFSET(Zdroj!BT$16,A5340-1,0))</f>
        <v/>
      </c>
      <c r="F5344" s="450"/>
      <c r="G5344" s="451"/>
    </row>
    <row r="5345" spans="1:7" x14ac:dyDescent="0.25">
      <c r="B5345" s="449"/>
      <c r="C5345" s="83" t="str">
        <f ca="1">IF(OFFSET(Zdroj!AN$16,A5340-1,0)=0,"",CONCATENATE("A",$A$2+5," - ",Zdroj!$AN$15))</f>
        <v/>
      </c>
      <c r="D5345" s="81" t="str">
        <f ca="1">IF(C5345="","",CONCATENATE(OFFSET(Zdroj!AN$16,A5340-1,0)," - ",OFFSET(Zdroj!BU$16,A5340-1,0)))</f>
        <v/>
      </c>
      <c r="E5345" s="35" t="str">
        <f ca="1">IF(C5345="","",OFFSET(Zdroj!BV$16,A5340-1,0))</f>
        <v/>
      </c>
      <c r="F5345" s="450"/>
      <c r="G5345" s="451"/>
    </row>
    <row r="5346" spans="1:7" x14ac:dyDescent="0.25">
      <c r="B5346" s="449"/>
      <c r="C5346" s="83" t="str">
        <f ca="1">IF(OFFSET(Zdroj!AO$16,A5340-1,0)=0,"",CONCATENATE("B",$A$2," - ",Zdroj!$AO$15))</f>
        <v/>
      </c>
      <c r="D5346" s="81" t="str">
        <f ca="1">IF(C5346="","",CONCATENATE(OFFSET(Zdroj!AO$16,A5340-1,0)))</f>
        <v/>
      </c>
      <c r="E5346" s="35" t="str">
        <f ca="1">IF(C5346="","",OFFSET(Zdroj!AP$16,A5340-1,0))</f>
        <v/>
      </c>
      <c r="F5346" s="450" t="str">
        <f t="shared" ref="F5346" ca="1" si="1250">IF(SUM(E5346:E5354)=0,"",SUM(E5346:E5354))</f>
        <v/>
      </c>
      <c r="G5346" s="451"/>
    </row>
    <row r="5347" spans="1:7" x14ac:dyDescent="0.25">
      <c r="B5347" s="449"/>
      <c r="C5347" s="83" t="str">
        <f ca="1">IF(OFFSET(Zdroj!AQ$16,A5340-1,0)=0,"",CONCATENATE("B",$A$2+1," - ",Zdroj!$AQ$15))</f>
        <v/>
      </c>
      <c r="D5347" s="81" t="str">
        <f ca="1">IF(C5347="","",CONCATENATE(OFFSET(Zdroj!AQ$16,A5340-1,0)))</f>
        <v/>
      </c>
      <c r="E5347" s="35" t="str">
        <f ca="1">IF(C5347="","",OFFSET(Zdroj!AR$16,A5340-1,0))</f>
        <v/>
      </c>
      <c r="F5347" s="450"/>
      <c r="G5347" s="451"/>
    </row>
    <row r="5348" spans="1:7" x14ac:dyDescent="0.25">
      <c r="B5348" s="449"/>
      <c r="C5348" s="83" t="str">
        <f ca="1">IF(OFFSET(Zdroj!AS$16,A5340-1,0)=0,"",CONCATENATE("B",$A$2+2," - ",Zdroj!$AS$15))</f>
        <v/>
      </c>
      <c r="D5348" s="81" t="str">
        <f ca="1">IF(C5348="","",CONCATENATE(OFFSET(Zdroj!AS$16,A5340-1,0)))</f>
        <v/>
      </c>
      <c r="E5348" s="35" t="str">
        <f ca="1">IF(C5348="","",OFFSET(Zdroj!AT$16,A5340-1,0))</f>
        <v/>
      </c>
      <c r="F5348" s="450"/>
      <c r="G5348" s="451"/>
    </row>
    <row r="5349" spans="1:7" x14ac:dyDescent="0.25">
      <c r="B5349" s="449"/>
      <c r="C5349" s="83" t="str">
        <f ca="1">IF(OFFSET(Zdroj!AU$16,A5340-1,0)=0,"",CONCATENATE("B",$A$2+3," - ",Zdroj!$AU$15))</f>
        <v/>
      </c>
      <c r="D5349" s="81" t="str">
        <f ca="1">IF(C5349="","",CONCATENATE(OFFSET(Zdroj!AU$16,A5340-1,0)))</f>
        <v/>
      </c>
      <c r="E5349" s="35" t="str">
        <f ca="1">IF(C5349="","",OFFSET(Zdroj!AV$16,A5340-1,0))</f>
        <v/>
      </c>
      <c r="F5349" s="450"/>
      <c r="G5349" s="451"/>
    </row>
    <row r="5350" spans="1:7" x14ac:dyDescent="0.25">
      <c r="B5350" s="449"/>
      <c r="C5350" s="83" t="str">
        <f ca="1">IF(OFFSET(Zdroj!AW$16,A5340-1,0)=0,"",CONCATENATE("B",$A$2+4," - ",Zdroj!$AW$15))</f>
        <v/>
      </c>
      <c r="D5350" s="81" t="str">
        <f ca="1">IF(C5350="","",CONCATENATE(OFFSET(Zdroj!AW$16,A5340-1,0)))</f>
        <v/>
      </c>
      <c r="E5350" s="35" t="str">
        <f ca="1">IF(C5350="","",OFFSET(Zdroj!AX$16,A5340-1,0))</f>
        <v/>
      </c>
      <c r="F5350" s="450"/>
      <c r="G5350" s="451"/>
    </row>
    <row r="5351" spans="1:7" x14ac:dyDescent="0.25">
      <c r="B5351" s="449"/>
      <c r="C5351" s="83" t="str">
        <f ca="1">IF(OFFSET(Zdroj!AY$16,A5340-1,0)=0,"",CONCATENATE("B",$A$2+5," - ",Zdroj!$AY$15))</f>
        <v/>
      </c>
      <c r="D5351" s="81" t="str">
        <f ca="1">IF(C5351="","",CONCATENATE(OFFSET(Zdroj!AY$16,A5340-1,0)))</f>
        <v/>
      </c>
      <c r="E5351" s="35" t="str">
        <f ca="1">IF(C5351="","",OFFSET(Zdroj!AZ$16,A5340-1,0))</f>
        <v/>
      </c>
      <c r="F5351" s="450"/>
      <c r="G5351" s="451"/>
    </row>
    <row r="5352" spans="1:7" x14ac:dyDescent="0.25">
      <c r="B5352" s="449"/>
      <c r="C5352" s="83" t="str">
        <f ca="1">IF(OFFSET(Zdroj!BA$16,A5340-1,0)=0,"",CONCATENATE("B",$A$2+6," - ",Zdroj!$BA$15))</f>
        <v/>
      </c>
      <c r="D5352" s="81" t="str">
        <f ca="1">IF(C5352="","",CONCATENATE(OFFSET(Zdroj!BA$16,A5340-1,0)))</f>
        <v/>
      </c>
      <c r="E5352" s="35" t="str">
        <f ca="1">IF(C5352="","",OFFSET(Zdroj!BB$16,A5340-1,0))</f>
        <v/>
      </c>
      <c r="F5352" s="450"/>
      <c r="G5352" s="451"/>
    </row>
    <row r="5353" spans="1:7" x14ac:dyDescent="0.25">
      <c r="B5353" s="449"/>
      <c r="C5353" s="83" t="str">
        <f ca="1">IF(OFFSET(Zdroj!BC$16,A5340-1,0)=0,"",CONCATENATE("B",$A$2+7," - ",Zdroj!$BC$15))</f>
        <v/>
      </c>
      <c r="D5353" s="81" t="str">
        <f ca="1">IF(C5353="","",CONCATENATE(OFFSET(Zdroj!BC$16,A5340-1,0)))</f>
        <v/>
      </c>
      <c r="E5353" s="35" t="str">
        <f ca="1">IF(C5353="","",OFFSET(Zdroj!BD$16,A5340-1,0))</f>
        <v/>
      </c>
      <c r="F5353" s="450"/>
      <c r="G5353" s="451"/>
    </row>
    <row r="5354" spans="1:7" x14ac:dyDescent="0.25">
      <c r="B5354" s="449"/>
      <c r="C5354" s="83" t="str">
        <f ca="1">IF(OFFSET(Zdroj!BE$16,A5340-1,0)=0,"",CONCATENATE("B",$A$2+8," - ",Zdroj!$BE$15))</f>
        <v/>
      </c>
      <c r="D5354" s="81" t="str">
        <f ca="1">IF(C5354="","",CONCATENATE(OFFSET(Zdroj!BE$16,A5340-1,0)))</f>
        <v/>
      </c>
      <c r="E5354" s="35" t="str">
        <f ca="1">IF(C5354="","",OFFSET(Zdroj!BF$16,A5340-1,0))</f>
        <v/>
      </c>
      <c r="F5354" s="450"/>
      <c r="G5354" s="451"/>
    </row>
    <row r="5355" spans="1:7" x14ac:dyDescent="0.25">
      <c r="B5355" s="449"/>
      <c r="C5355" s="83" t="str">
        <f ca="1">IF(OFFSET(Zdroj!BG$16,A5340-1,0)=0,"",CONCATENATE("C",$A$2," - ",Zdroj!$BG$15))</f>
        <v/>
      </c>
      <c r="D5355" s="81" t="str">
        <f ca="1">IF(C5355="","",CONCATENATE(OFFSET(Zdroj!BG$16,A5340-1,0)))</f>
        <v/>
      </c>
      <c r="E5355" s="35" t="str">
        <f ca="1">IF(C5355="","",OFFSET(Zdroj!BH$16,A5340-1,0))</f>
        <v/>
      </c>
      <c r="F5355" s="450" t="str">
        <f t="shared" ref="F5355" ca="1" si="1251">IF(SUM(E5355:E5356)=0,"",SUM(E5355:E5356))</f>
        <v/>
      </c>
      <c r="G5355" s="451"/>
    </row>
    <row r="5356" spans="1:7" x14ac:dyDescent="0.25">
      <c r="B5356" s="449"/>
      <c r="C5356" s="83" t="str">
        <f ca="1">IF(OFFSET(Zdroj!BI$16,A5340-1,0)=0,"",CONCATENATE("C",$A$2+1," - ",Zdroj!$BI$15))</f>
        <v/>
      </c>
      <c r="D5356" s="81" t="str">
        <f ca="1">IF(C5356="","",CONCATENATE(OFFSET(Zdroj!BI$16,A5340-1,0)))</f>
        <v/>
      </c>
      <c r="E5356" s="35" t="str">
        <f ca="1">IF(C5356="","",OFFSET(Zdroj!BJ$16,A5340-1,0))</f>
        <v/>
      </c>
      <c r="F5356" s="450"/>
      <c r="G5356" s="451"/>
    </row>
    <row r="5357" spans="1:7" x14ac:dyDescent="0.25">
      <c r="A5357">
        <f>SUM((ROW()+15)/17)</f>
        <v>316</v>
      </c>
      <c r="B5357" s="449" t="str">
        <f ca="1">IF(OFFSET(Zdroj!$B$16,A5357-1,0)&gt;0,CONCATENATE(A5357,"
","___ ","
",OFFSET(Zdroj!$B$16,A5357-1,0)),"")</f>
        <v/>
      </c>
      <c r="C5357" s="83" t="str">
        <f ca="1">IF(OFFSET(Zdroj!AI$16,A5357-1,0)=0,"",CONCATENATE("A",$A$2," - ",Zdroj!$AI$15))</f>
        <v/>
      </c>
      <c r="D5357" s="81" t="str">
        <f ca="1">IF(C5357="","",CONCATENATE(OFFSET(Zdroj!AI$16,A5357-1,0)," - ",OFFSET(Zdroj!BK$16,A5357-1,0)))</f>
        <v/>
      </c>
      <c r="E5357" s="35" t="str">
        <f ca="1">IF(C5357="","",OFFSET(Zdroj!BL$16,A5357-1,0))</f>
        <v/>
      </c>
      <c r="F5357" s="450" t="str">
        <f t="shared" ref="F5357" ca="1" si="1252">IF(SUM(E5357:E5362)=0,"",SUM(E5357:E5362))</f>
        <v/>
      </c>
      <c r="G5357" s="451" t="str">
        <f t="shared" ref="G5357" ca="1" si="1253">IF(SUM(E5357:E5373)=0,"",SUM(E5357:E5373))</f>
        <v/>
      </c>
    </row>
    <row r="5358" spans="1:7" x14ac:dyDescent="0.25">
      <c r="B5358" s="449"/>
      <c r="C5358" s="83" t="str">
        <f ca="1">IF(OFFSET(Zdroj!AJ$16,A5357-1,0)=0,"",CONCATENATE("A",$A$2+1," - ",Zdroj!$AJ$15))</f>
        <v/>
      </c>
      <c r="D5358" s="81" t="str">
        <f ca="1">IF(C5358="","",CONCATENATE(OFFSET(Zdroj!AJ$16,A5357-1,0)," - ",OFFSET(Zdroj!BM$16,A5357-1,0)))</f>
        <v/>
      </c>
      <c r="E5358" s="35" t="str">
        <f ca="1">IF(C5358="","",OFFSET(Zdroj!BN$16,A5357-1,0))</f>
        <v/>
      </c>
      <c r="F5358" s="450"/>
      <c r="G5358" s="451"/>
    </row>
    <row r="5359" spans="1:7" x14ac:dyDescent="0.25">
      <c r="B5359" s="449"/>
      <c r="C5359" s="83" t="str">
        <f ca="1">IF(OFFSET(Zdroj!AK$16,A5357-1,0)=0,"",CONCATENATE("A",$A$2+2," - ",Zdroj!$AK$15))</f>
        <v/>
      </c>
      <c r="D5359" s="81" t="str">
        <f ca="1">IF(C5359="","",CONCATENATE(OFFSET(Zdroj!AK$16,A5357-1,0)," - ",OFFSET(Zdroj!BO$16,A5357-1,0)))</f>
        <v/>
      </c>
      <c r="E5359" s="35" t="str">
        <f ca="1">IF(C5359="","",OFFSET(Zdroj!BP$16,A5357-1,0))</f>
        <v/>
      </c>
      <c r="F5359" s="450"/>
      <c r="G5359" s="451"/>
    </row>
    <row r="5360" spans="1:7" x14ac:dyDescent="0.25">
      <c r="B5360" s="449"/>
      <c r="C5360" s="83" t="str">
        <f ca="1">IF(OFFSET(Zdroj!AL$16,A5357-1,0)=0,"",CONCATENATE("A",$A$2+3," - ",Zdroj!$AL$15))</f>
        <v/>
      </c>
      <c r="D5360" s="81" t="str">
        <f ca="1">IF(C5360="","",CONCATENATE(OFFSET(Zdroj!AL$16,A5357-1,0)," - ",OFFSET(Zdroj!BQ$16,A5357-1,0)))</f>
        <v/>
      </c>
      <c r="E5360" s="35" t="str">
        <f ca="1">IF(C5360="","",OFFSET(Zdroj!BR$16,A5357-1,0))</f>
        <v/>
      </c>
      <c r="F5360" s="450"/>
      <c r="G5360" s="451"/>
    </row>
    <row r="5361" spans="1:7" x14ac:dyDescent="0.25">
      <c r="B5361" s="449"/>
      <c r="C5361" s="83" t="str">
        <f ca="1">IF(OFFSET(Zdroj!AM$16,A5357-1,0)=0,"",CONCATENATE("A",$A$2+4," - ",Zdroj!$AM$15))</f>
        <v/>
      </c>
      <c r="D5361" s="81" t="str">
        <f ca="1">IF(C5361="","",CONCATENATE(OFFSET(Zdroj!AM$16,A5357-1,0)," - ",OFFSET(Zdroj!BS$16,A5357-1,0)))</f>
        <v/>
      </c>
      <c r="E5361" s="35" t="str">
        <f ca="1">IF(C5361="","",OFFSET(Zdroj!BT$16,A5357-1,0))</f>
        <v/>
      </c>
      <c r="F5361" s="450"/>
      <c r="G5361" s="451"/>
    </row>
    <row r="5362" spans="1:7" x14ac:dyDescent="0.25">
      <c r="B5362" s="449"/>
      <c r="C5362" s="83" t="str">
        <f ca="1">IF(OFFSET(Zdroj!AN$16,A5357-1,0)=0,"",CONCATENATE("A",$A$2+5," - ",Zdroj!$AN$15))</f>
        <v/>
      </c>
      <c r="D5362" s="81" t="str">
        <f ca="1">IF(C5362="","",CONCATENATE(OFFSET(Zdroj!AN$16,A5357-1,0)," - ",OFFSET(Zdroj!BU$16,A5357-1,0)))</f>
        <v/>
      </c>
      <c r="E5362" s="35" t="str">
        <f ca="1">IF(C5362="","",OFFSET(Zdroj!BV$16,A5357-1,0))</f>
        <v/>
      </c>
      <c r="F5362" s="450"/>
      <c r="G5362" s="451"/>
    </row>
    <row r="5363" spans="1:7" x14ac:dyDescent="0.25">
      <c r="B5363" s="449"/>
      <c r="C5363" s="83" t="str">
        <f ca="1">IF(OFFSET(Zdroj!AO$16,A5357-1,0)=0,"",CONCATENATE("B",$A$2," - ",Zdroj!$AO$15))</f>
        <v/>
      </c>
      <c r="D5363" s="81" t="str">
        <f ca="1">IF(C5363="","",CONCATENATE(OFFSET(Zdroj!AO$16,A5357-1,0)))</f>
        <v/>
      </c>
      <c r="E5363" s="35" t="str">
        <f ca="1">IF(C5363="","",OFFSET(Zdroj!AP$16,A5357-1,0))</f>
        <v/>
      </c>
      <c r="F5363" s="450" t="str">
        <f t="shared" ref="F5363" ca="1" si="1254">IF(SUM(E5363:E5371)=0,"",SUM(E5363:E5371))</f>
        <v/>
      </c>
      <c r="G5363" s="451"/>
    </row>
    <row r="5364" spans="1:7" x14ac:dyDescent="0.25">
      <c r="B5364" s="449"/>
      <c r="C5364" s="83" t="str">
        <f ca="1">IF(OFFSET(Zdroj!AQ$16,A5357-1,0)=0,"",CONCATENATE("B",$A$2+1," - ",Zdroj!$AQ$15))</f>
        <v/>
      </c>
      <c r="D5364" s="81" t="str">
        <f ca="1">IF(C5364="","",CONCATENATE(OFFSET(Zdroj!AQ$16,A5357-1,0)))</f>
        <v/>
      </c>
      <c r="E5364" s="35" t="str">
        <f ca="1">IF(C5364="","",OFFSET(Zdroj!AR$16,A5357-1,0))</f>
        <v/>
      </c>
      <c r="F5364" s="450"/>
      <c r="G5364" s="451"/>
    </row>
    <row r="5365" spans="1:7" x14ac:dyDescent="0.25">
      <c r="B5365" s="449"/>
      <c r="C5365" s="83" t="str">
        <f ca="1">IF(OFFSET(Zdroj!AS$16,A5357-1,0)=0,"",CONCATENATE("B",$A$2+2," - ",Zdroj!$AS$15))</f>
        <v/>
      </c>
      <c r="D5365" s="81" t="str">
        <f ca="1">IF(C5365="","",CONCATENATE(OFFSET(Zdroj!AS$16,A5357-1,0)))</f>
        <v/>
      </c>
      <c r="E5365" s="35" t="str">
        <f ca="1">IF(C5365="","",OFFSET(Zdroj!AT$16,A5357-1,0))</f>
        <v/>
      </c>
      <c r="F5365" s="450"/>
      <c r="G5365" s="451"/>
    </row>
    <row r="5366" spans="1:7" x14ac:dyDescent="0.25">
      <c r="B5366" s="449"/>
      <c r="C5366" s="83" t="str">
        <f ca="1">IF(OFFSET(Zdroj!AU$16,A5357-1,0)=0,"",CONCATENATE("B",$A$2+3," - ",Zdroj!$AU$15))</f>
        <v/>
      </c>
      <c r="D5366" s="81" t="str">
        <f ca="1">IF(C5366="","",CONCATENATE(OFFSET(Zdroj!AU$16,A5357-1,0)))</f>
        <v/>
      </c>
      <c r="E5366" s="35" t="str">
        <f ca="1">IF(C5366="","",OFFSET(Zdroj!AV$16,A5357-1,0))</f>
        <v/>
      </c>
      <c r="F5366" s="450"/>
      <c r="G5366" s="451"/>
    </row>
    <row r="5367" spans="1:7" x14ac:dyDescent="0.25">
      <c r="B5367" s="449"/>
      <c r="C5367" s="83" t="str">
        <f ca="1">IF(OFFSET(Zdroj!AW$16,A5357-1,0)=0,"",CONCATENATE("B",$A$2+4," - ",Zdroj!$AW$15))</f>
        <v/>
      </c>
      <c r="D5367" s="81" t="str">
        <f ca="1">IF(C5367="","",CONCATENATE(OFFSET(Zdroj!AW$16,A5357-1,0)))</f>
        <v/>
      </c>
      <c r="E5367" s="35" t="str">
        <f ca="1">IF(C5367="","",OFFSET(Zdroj!AX$16,A5357-1,0))</f>
        <v/>
      </c>
      <c r="F5367" s="450"/>
      <c r="G5367" s="451"/>
    </row>
    <row r="5368" spans="1:7" x14ac:dyDescent="0.25">
      <c r="B5368" s="449"/>
      <c r="C5368" s="83" t="str">
        <f ca="1">IF(OFFSET(Zdroj!AY$16,A5357-1,0)=0,"",CONCATENATE("B",$A$2+5," - ",Zdroj!$AY$15))</f>
        <v/>
      </c>
      <c r="D5368" s="81" t="str">
        <f ca="1">IF(C5368="","",CONCATENATE(OFFSET(Zdroj!AY$16,A5357-1,0)))</f>
        <v/>
      </c>
      <c r="E5368" s="35" t="str">
        <f ca="1">IF(C5368="","",OFFSET(Zdroj!AZ$16,A5357-1,0))</f>
        <v/>
      </c>
      <c r="F5368" s="450"/>
      <c r="G5368" s="451"/>
    </row>
    <row r="5369" spans="1:7" x14ac:dyDescent="0.25">
      <c r="B5369" s="449"/>
      <c r="C5369" s="83" t="str">
        <f ca="1">IF(OFFSET(Zdroj!BA$16,A5357-1,0)=0,"",CONCATENATE("B",$A$2+6," - ",Zdroj!$BA$15))</f>
        <v/>
      </c>
      <c r="D5369" s="81" t="str">
        <f ca="1">IF(C5369="","",CONCATENATE(OFFSET(Zdroj!BA$16,A5357-1,0)))</f>
        <v/>
      </c>
      <c r="E5369" s="35" t="str">
        <f ca="1">IF(C5369="","",OFFSET(Zdroj!BB$16,A5357-1,0))</f>
        <v/>
      </c>
      <c r="F5369" s="450"/>
      <c r="G5369" s="451"/>
    </row>
    <row r="5370" spans="1:7" x14ac:dyDescent="0.25">
      <c r="B5370" s="449"/>
      <c r="C5370" s="83" t="str">
        <f ca="1">IF(OFFSET(Zdroj!BC$16,A5357-1,0)=0,"",CONCATENATE("B",$A$2+7," - ",Zdroj!$BC$15))</f>
        <v/>
      </c>
      <c r="D5370" s="81" t="str">
        <f ca="1">IF(C5370="","",CONCATENATE(OFFSET(Zdroj!BC$16,A5357-1,0)))</f>
        <v/>
      </c>
      <c r="E5370" s="35" t="str">
        <f ca="1">IF(C5370="","",OFFSET(Zdroj!BD$16,A5357-1,0))</f>
        <v/>
      </c>
      <c r="F5370" s="450"/>
      <c r="G5370" s="451"/>
    </row>
    <row r="5371" spans="1:7" x14ac:dyDescent="0.25">
      <c r="B5371" s="449"/>
      <c r="C5371" s="83" t="str">
        <f ca="1">IF(OFFSET(Zdroj!BE$16,A5357-1,0)=0,"",CONCATENATE("B",$A$2+8," - ",Zdroj!$BE$15))</f>
        <v/>
      </c>
      <c r="D5371" s="81" t="str">
        <f ca="1">IF(C5371="","",CONCATENATE(OFFSET(Zdroj!BE$16,A5357-1,0)))</f>
        <v/>
      </c>
      <c r="E5371" s="35" t="str">
        <f ca="1">IF(C5371="","",OFFSET(Zdroj!BF$16,A5357-1,0))</f>
        <v/>
      </c>
      <c r="F5371" s="450"/>
      <c r="G5371" s="451"/>
    </row>
    <row r="5372" spans="1:7" x14ac:dyDescent="0.25">
      <c r="B5372" s="449"/>
      <c r="C5372" s="83" t="str">
        <f ca="1">IF(OFFSET(Zdroj!BG$16,A5357-1,0)=0,"",CONCATENATE("C",$A$2," - ",Zdroj!$BG$15))</f>
        <v/>
      </c>
      <c r="D5372" s="81" t="str">
        <f ca="1">IF(C5372="","",CONCATENATE(OFFSET(Zdroj!BG$16,A5357-1,0)))</f>
        <v/>
      </c>
      <c r="E5372" s="35" t="str">
        <f ca="1">IF(C5372="","",OFFSET(Zdroj!BH$16,A5357-1,0))</f>
        <v/>
      </c>
      <c r="F5372" s="450" t="str">
        <f t="shared" ref="F5372" ca="1" si="1255">IF(SUM(E5372:E5373)=0,"",SUM(E5372:E5373))</f>
        <v/>
      </c>
      <c r="G5372" s="451"/>
    </row>
    <row r="5373" spans="1:7" x14ac:dyDescent="0.25">
      <c r="B5373" s="449"/>
      <c r="C5373" s="83" t="str">
        <f ca="1">IF(OFFSET(Zdroj!BI$16,A5357-1,0)=0,"",CONCATENATE("C",$A$2+1," - ",Zdroj!$BI$15))</f>
        <v/>
      </c>
      <c r="D5373" s="81" t="str">
        <f ca="1">IF(C5373="","",CONCATENATE(OFFSET(Zdroj!BI$16,A5357-1,0)))</f>
        <v/>
      </c>
      <c r="E5373" s="35" t="str">
        <f ca="1">IF(C5373="","",OFFSET(Zdroj!BJ$16,A5357-1,0))</f>
        <v/>
      </c>
      <c r="F5373" s="450"/>
      <c r="G5373" s="451"/>
    </row>
    <row r="5374" spans="1:7" x14ac:dyDescent="0.25">
      <c r="A5374">
        <f>SUM((ROW()+15)/17)</f>
        <v>317</v>
      </c>
      <c r="B5374" s="449" t="str">
        <f ca="1">IF(OFFSET(Zdroj!$B$16,A5374-1,0)&gt;0,CONCATENATE(A5374,"
","___ ","
",OFFSET(Zdroj!$B$16,A5374-1,0)),"")</f>
        <v/>
      </c>
      <c r="C5374" s="83" t="str">
        <f ca="1">IF(OFFSET(Zdroj!AI$16,A5374-1,0)=0,"",CONCATENATE("A",$A$2," - ",Zdroj!$AI$15))</f>
        <v/>
      </c>
      <c r="D5374" s="81" t="str">
        <f ca="1">IF(C5374="","",CONCATENATE(OFFSET(Zdroj!AI$16,A5374-1,0)," - ",OFFSET(Zdroj!BK$16,A5374-1,0)))</f>
        <v/>
      </c>
      <c r="E5374" s="35" t="str">
        <f ca="1">IF(C5374="","",OFFSET(Zdroj!BL$16,A5374-1,0))</f>
        <v/>
      </c>
      <c r="F5374" s="450" t="str">
        <f t="shared" ref="F5374" ca="1" si="1256">IF(SUM(E5374:E5379)=0,"",SUM(E5374:E5379))</f>
        <v/>
      </c>
      <c r="G5374" s="451" t="str">
        <f t="shared" ref="G5374" ca="1" si="1257">IF(SUM(E5374:E5390)=0,"",SUM(E5374:E5390))</f>
        <v/>
      </c>
    </row>
    <row r="5375" spans="1:7" x14ac:dyDescent="0.25">
      <c r="B5375" s="449"/>
      <c r="C5375" s="83" t="str">
        <f ca="1">IF(OFFSET(Zdroj!AJ$16,A5374-1,0)=0,"",CONCATENATE("A",$A$2+1," - ",Zdroj!$AJ$15))</f>
        <v/>
      </c>
      <c r="D5375" s="81" t="str">
        <f ca="1">IF(C5375="","",CONCATENATE(OFFSET(Zdroj!AJ$16,A5374-1,0)," - ",OFFSET(Zdroj!BM$16,A5374-1,0)))</f>
        <v/>
      </c>
      <c r="E5375" s="35" t="str">
        <f ca="1">IF(C5375="","",OFFSET(Zdroj!BN$16,A5374-1,0))</f>
        <v/>
      </c>
      <c r="F5375" s="450"/>
      <c r="G5375" s="451"/>
    </row>
    <row r="5376" spans="1:7" x14ac:dyDescent="0.25">
      <c r="B5376" s="449"/>
      <c r="C5376" s="83" t="str">
        <f ca="1">IF(OFFSET(Zdroj!AK$16,A5374-1,0)=0,"",CONCATENATE("A",$A$2+2," - ",Zdroj!$AK$15))</f>
        <v/>
      </c>
      <c r="D5376" s="81" t="str">
        <f ca="1">IF(C5376="","",CONCATENATE(OFFSET(Zdroj!AK$16,A5374-1,0)," - ",OFFSET(Zdroj!BO$16,A5374-1,0)))</f>
        <v/>
      </c>
      <c r="E5376" s="35" t="str">
        <f ca="1">IF(C5376="","",OFFSET(Zdroj!BP$16,A5374-1,0))</f>
        <v/>
      </c>
      <c r="F5376" s="450"/>
      <c r="G5376" s="451"/>
    </row>
    <row r="5377" spans="1:7" x14ac:dyDescent="0.25">
      <c r="B5377" s="449"/>
      <c r="C5377" s="83" t="str">
        <f ca="1">IF(OFFSET(Zdroj!AL$16,A5374-1,0)=0,"",CONCATENATE("A",$A$2+3," - ",Zdroj!$AL$15))</f>
        <v/>
      </c>
      <c r="D5377" s="81" t="str">
        <f ca="1">IF(C5377="","",CONCATENATE(OFFSET(Zdroj!AL$16,A5374-1,0)," - ",OFFSET(Zdroj!BQ$16,A5374-1,0)))</f>
        <v/>
      </c>
      <c r="E5377" s="35" t="str">
        <f ca="1">IF(C5377="","",OFFSET(Zdroj!BR$16,A5374-1,0))</f>
        <v/>
      </c>
      <c r="F5377" s="450"/>
      <c r="G5377" s="451"/>
    </row>
    <row r="5378" spans="1:7" x14ac:dyDescent="0.25">
      <c r="B5378" s="449"/>
      <c r="C5378" s="83" t="str">
        <f ca="1">IF(OFFSET(Zdroj!AM$16,A5374-1,0)=0,"",CONCATENATE("A",$A$2+4," - ",Zdroj!$AM$15))</f>
        <v/>
      </c>
      <c r="D5378" s="81" t="str">
        <f ca="1">IF(C5378="","",CONCATENATE(OFFSET(Zdroj!AM$16,A5374-1,0)," - ",OFFSET(Zdroj!BS$16,A5374-1,0)))</f>
        <v/>
      </c>
      <c r="E5378" s="35" t="str">
        <f ca="1">IF(C5378="","",OFFSET(Zdroj!BT$16,A5374-1,0))</f>
        <v/>
      </c>
      <c r="F5378" s="450"/>
      <c r="G5378" s="451"/>
    </row>
    <row r="5379" spans="1:7" x14ac:dyDescent="0.25">
      <c r="B5379" s="449"/>
      <c r="C5379" s="83" t="str">
        <f ca="1">IF(OFFSET(Zdroj!AN$16,A5374-1,0)=0,"",CONCATENATE("A",$A$2+5," - ",Zdroj!$AN$15))</f>
        <v/>
      </c>
      <c r="D5379" s="81" t="str">
        <f ca="1">IF(C5379="","",CONCATENATE(OFFSET(Zdroj!AN$16,A5374-1,0)," - ",OFFSET(Zdroj!BU$16,A5374-1,0)))</f>
        <v/>
      </c>
      <c r="E5379" s="35" t="str">
        <f ca="1">IF(C5379="","",OFFSET(Zdroj!BV$16,A5374-1,0))</f>
        <v/>
      </c>
      <c r="F5379" s="450"/>
      <c r="G5379" s="451"/>
    </row>
    <row r="5380" spans="1:7" x14ac:dyDescent="0.25">
      <c r="B5380" s="449"/>
      <c r="C5380" s="83" t="str">
        <f ca="1">IF(OFFSET(Zdroj!AO$16,A5374-1,0)=0,"",CONCATENATE("B",$A$2," - ",Zdroj!$AO$15))</f>
        <v/>
      </c>
      <c r="D5380" s="81" t="str">
        <f ca="1">IF(C5380="","",CONCATENATE(OFFSET(Zdroj!AO$16,A5374-1,0)))</f>
        <v/>
      </c>
      <c r="E5380" s="35" t="str">
        <f ca="1">IF(C5380="","",OFFSET(Zdroj!AP$16,A5374-1,0))</f>
        <v/>
      </c>
      <c r="F5380" s="450" t="str">
        <f t="shared" ref="F5380" ca="1" si="1258">IF(SUM(E5380:E5388)=0,"",SUM(E5380:E5388))</f>
        <v/>
      </c>
      <c r="G5380" s="451"/>
    </row>
    <row r="5381" spans="1:7" x14ac:dyDescent="0.25">
      <c r="B5381" s="449"/>
      <c r="C5381" s="83" t="str">
        <f ca="1">IF(OFFSET(Zdroj!AQ$16,A5374-1,0)=0,"",CONCATENATE("B",$A$2+1," - ",Zdroj!$AQ$15))</f>
        <v/>
      </c>
      <c r="D5381" s="81" t="str">
        <f ca="1">IF(C5381="","",CONCATENATE(OFFSET(Zdroj!AQ$16,A5374-1,0)))</f>
        <v/>
      </c>
      <c r="E5381" s="35" t="str">
        <f ca="1">IF(C5381="","",OFFSET(Zdroj!AR$16,A5374-1,0))</f>
        <v/>
      </c>
      <c r="F5381" s="450"/>
      <c r="G5381" s="451"/>
    </row>
    <row r="5382" spans="1:7" x14ac:dyDescent="0.25">
      <c r="B5382" s="449"/>
      <c r="C5382" s="83" t="str">
        <f ca="1">IF(OFFSET(Zdroj!AS$16,A5374-1,0)=0,"",CONCATENATE("B",$A$2+2," - ",Zdroj!$AS$15))</f>
        <v/>
      </c>
      <c r="D5382" s="81" t="str">
        <f ca="1">IF(C5382="","",CONCATENATE(OFFSET(Zdroj!AS$16,A5374-1,0)))</f>
        <v/>
      </c>
      <c r="E5382" s="35" t="str">
        <f ca="1">IF(C5382="","",OFFSET(Zdroj!AT$16,A5374-1,0))</f>
        <v/>
      </c>
      <c r="F5382" s="450"/>
      <c r="G5382" s="451"/>
    </row>
    <row r="5383" spans="1:7" x14ac:dyDescent="0.25">
      <c r="B5383" s="449"/>
      <c r="C5383" s="83" t="str">
        <f ca="1">IF(OFFSET(Zdroj!AU$16,A5374-1,0)=0,"",CONCATENATE("B",$A$2+3," - ",Zdroj!$AU$15))</f>
        <v/>
      </c>
      <c r="D5383" s="81" t="str">
        <f ca="1">IF(C5383="","",CONCATENATE(OFFSET(Zdroj!AU$16,A5374-1,0)))</f>
        <v/>
      </c>
      <c r="E5383" s="35" t="str">
        <f ca="1">IF(C5383="","",OFFSET(Zdroj!AV$16,A5374-1,0))</f>
        <v/>
      </c>
      <c r="F5383" s="450"/>
      <c r="G5383" s="451"/>
    </row>
    <row r="5384" spans="1:7" x14ac:dyDescent="0.25">
      <c r="B5384" s="449"/>
      <c r="C5384" s="83" t="str">
        <f ca="1">IF(OFFSET(Zdroj!AW$16,A5374-1,0)=0,"",CONCATENATE("B",$A$2+4," - ",Zdroj!$AW$15))</f>
        <v/>
      </c>
      <c r="D5384" s="81" t="str">
        <f ca="1">IF(C5384="","",CONCATENATE(OFFSET(Zdroj!AW$16,A5374-1,0)))</f>
        <v/>
      </c>
      <c r="E5384" s="35" t="str">
        <f ca="1">IF(C5384="","",OFFSET(Zdroj!AX$16,A5374-1,0))</f>
        <v/>
      </c>
      <c r="F5384" s="450"/>
      <c r="G5384" s="451"/>
    </row>
    <row r="5385" spans="1:7" x14ac:dyDescent="0.25">
      <c r="B5385" s="449"/>
      <c r="C5385" s="83" t="str">
        <f ca="1">IF(OFFSET(Zdroj!AY$16,A5374-1,0)=0,"",CONCATENATE("B",$A$2+5," - ",Zdroj!$AY$15))</f>
        <v/>
      </c>
      <c r="D5385" s="81" t="str">
        <f ca="1">IF(C5385="","",CONCATENATE(OFFSET(Zdroj!AY$16,A5374-1,0)))</f>
        <v/>
      </c>
      <c r="E5385" s="35" t="str">
        <f ca="1">IF(C5385="","",OFFSET(Zdroj!AZ$16,A5374-1,0))</f>
        <v/>
      </c>
      <c r="F5385" s="450"/>
      <c r="G5385" s="451"/>
    </row>
    <row r="5386" spans="1:7" x14ac:dyDescent="0.25">
      <c r="B5386" s="449"/>
      <c r="C5386" s="83" t="str">
        <f ca="1">IF(OFFSET(Zdroj!BA$16,A5374-1,0)=0,"",CONCATENATE("B",$A$2+6," - ",Zdroj!$BA$15))</f>
        <v/>
      </c>
      <c r="D5386" s="81" t="str">
        <f ca="1">IF(C5386="","",CONCATENATE(OFFSET(Zdroj!BA$16,A5374-1,0)))</f>
        <v/>
      </c>
      <c r="E5386" s="35" t="str">
        <f ca="1">IF(C5386="","",OFFSET(Zdroj!BB$16,A5374-1,0))</f>
        <v/>
      </c>
      <c r="F5386" s="450"/>
      <c r="G5386" s="451"/>
    </row>
    <row r="5387" spans="1:7" x14ac:dyDescent="0.25">
      <c r="B5387" s="449"/>
      <c r="C5387" s="83" t="str">
        <f ca="1">IF(OFFSET(Zdroj!BC$16,A5374-1,0)=0,"",CONCATENATE("B",$A$2+7," - ",Zdroj!$BC$15))</f>
        <v/>
      </c>
      <c r="D5387" s="81" t="str">
        <f ca="1">IF(C5387="","",CONCATENATE(OFFSET(Zdroj!BC$16,A5374-1,0)))</f>
        <v/>
      </c>
      <c r="E5387" s="35" t="str">
        <f ca="1">IF(C5387="","",OFFSET(Zdroj!BD$16,A5374-1,0))</f>
        <v/>
      </c>
      <c r="F5387" s="450"/>
      <c r="G5387" s="451"/>
    </row>
    <row r="5388" spans="1:7" x14ac:dyDescent="0.25">
      <c r="B5388" s="449"/>
      <c r="C5388" s="83" t="str">
        <f ca="1">IF(OFFSET(Zdroj!BE$16,A5374-1,0)=0,"",CONCATENATE("B",$A$2+8," - ",Zdroj!$BE$15))</f>
        <v/>
      </c>
      <c r="D5388" s="81" t="str">
        <f ca="1">IF(C5388="","",CONCATENATE(OFFSET(Zdroj!BE$16,A5374-1,0)))</f>
        <v/>
      </c>
      <c r="E5388" s="35" t="str">
        <f ca="1">IF(C5388="","",OFFSET(Zdroj!BF$16,A5374-1,0))</f>
        <v/>
      </c>
      <c r="F5388" s="450"/>
      <c r="G5388" s="451"/>
    </row>
    <row r="5389" spans="1:7" x14ac:dyDescent="0.25">
      <c r="B5389" s="449"/>
      <c r="C5389" s="83" t="str">
        <f ca="1">IF(OFFSET(Zdroj!BG$16,A5374-1,0)=0,"",CONCATENATE("C",$A$2," - ",Zdroj!$BG$15))</f>
        <v/>
      </c>
      <c r="D5389" s="81" t="str">
        <f ca="1">IF(C5389="","",CONCATENATE(OFFSET(Zdroj!BG$16,A5374-1,0)))</f>
        <v/>
      </c>
      <c r="E5389" s="35" t="str">
        <f ca="1">IF(C5389="","",OFFSET(Zdroj!BH$16,A5374-1,0))</f>
        <v/>
      </c>
      <c r="F5389" s="450" t="str">
        <f t="shared" ref="F5389" ca="1" si="1259">IF(SUM(E5389:E5390)=0,"",SUM(E5389:E5390))</f>
        <v/>
      </c>
      <c r="G5389" s="451"/>
    </row>
    <row r="5390" spans="1:7" x14ac:dyDescent="0.25">
      <c r="B5390" s="449"/>
      <c r="C5390" s="83" t="str">
        <f ca="1">IF(OFFSET(Zdroj!BI$16,A5374-1,0)=0,"",CONCATENATE("C",$A$2+1," - ",Zdroj!$BI$15))</f>
        <v/>
      </c>
      <c r="D5390" s="81" t="str">
        <f ca="1">IF(C5390="","",CONCATENATE(OFFSET(Zdroj!BI$16,A5374-1,0)))</f>
        <v/>
      </c>
      <c r="E5390" s="35" t="str">
        <f ca="1">IF(C5390="","",OFFSET(Zdroj!BJ$16,A5374-1,0))</f>
        <v/>
      </c>
      <c r="F5390" s="450"/>
      <c r="G5390" s="451"/>
    </row>
    <row r="5391" spans="1:7" x14ac:dyDescent="0.25">
      <c r="A5391">
        <f>SUM((ROW()+15)/17)</f>
        <v>318</v>
      </c>
      <c r="B5391" s="449" t="str">
        <f ca="1">IF(OFFSET(Zdroj!$B$16,A5391-1,0)&gt;0,CONCATENATE(A5391,"
","___ ","
",OFFSET(Zdroj!$B$16,A5391-1,0)),"")</f>
        <v/>
      </c>
      <c r="C5391" s="83" t="str">
        <f ca="1">IF(OFFSET(Zdroj!AI$16,A5391-1,0)=0,"",CONCATENATE("A",$A$2," - ",Zdroj!$AI$15))</f>
        <v/>
      </c>
      <c r="D5391" s="81" t="str">
        <f ca="1">IF(C5391="","",CONCATENATE(OFFSET(Zdroj!AI$16,A5391-1,0)," - ",OFFSET(Zdroj!BK$16,A5391-1,0)))</f>
        <v/>
      </c>
      <c r="E5391" s="35" t="str">
        <f ca="1">IF(C5391="","",OFFSET(Zdroj!BL$16,A5391-1,0))</f>
        <v/>
      </c>
      <c r="F5391" s="450" t="str">
        <f t="shared" ref="F5391" ca="1" si="1260">IF(SUM(E5391:E5396)=0,"",SUM(E5391:E5396))</f>
        <v/>
      </c>
      <c r="G5391" s="451" t="str">
        <f t="shared" ref="G5391" ca="1" si="1261">IF(SUM(E5391:E5407)=0,"",SUM(E5391:E5407))</f>
        <v/>
      </c>
    </row>
    <row r="5392" spans="1:7" x14ac:dyDescent="0.25">
      <c r="B5392" s="449"/>
      <c r="C5392" s="83" t="str">
        <f ca="1">IF(OFFSET(Zdroj!AJ$16,A5391-1,0)=0,"",CONCATENATE("A",$A$2+1," - ",Zdroj!$AJ$15))</f>
        <v/>
      </c>
      <c r="D5392" s="81" t="str">
        <f ca="1">IF(C5392="","",CONCATENATE(OFFSET(Zdroj!AJ$16,A5391-1,0)," - ",OFFSET(Zdroj!BM$16,A5391-1,0)))</f>
        <v/>
      </c>
      <c r="E5392" s="35" t="str">
        <f ca="1">IF(C5392="","",OFFSET(Zdroj!BN$16,A5391-1,0))</f>
        <v/>
      </c>
      <c r="F5392" s="450"/>
      <c r="G5392" s="451"/>
    </row>
    <row r="5393" spans="1:7" x14ac:dyDescent="0.25">
      <c r="B5393" s="449"/>
      <c r="C5393" s="83" t="str">
        <f ca="1">IF(OFFSET(Zdroj!AK$16,A5391-1,0)=0,"",CONCATENATE("A",$A$2+2," - ",Zdroj!$AK$15))</f>
        <v/>
      </c>
      <c r="D5393" s="81" t="str">
        <f ca="1">IF(C5393="","",CONCATENATE(OFFSET(Zdroj!AK$16,A5391-1,0)," - ",OFFSET(Zdroj!BO$16,A5391-1,0)))</f>
        <v/>
      </c>
      <c r="E5393" s="35" t="str">
        <f ca="1">IF(C5393="","",OFFSET(Zdroj!BP$16,A5391-1,0))</f>
        <v/>
      </c>
      <c r="F5393" s="450"/>
      <c r="G5393" s="451"/>
    </row>
    <row r="5394" spans="1:7" x14ac:dyDescent="0.25">
      <c r="B5394" s="449"/>
      <c r="C5394" s="83" t="str">
        <f ca="1">IF(OFFSET(Zdroj!AL$16,A5391-1,0)=0,"",CONCATENATE("A",$A$2+3," - ",Zdroj!$AL$15))</f>
        <v/>
      </c>
      <c r="D5394" s="81" t="str">
        <f ca="1">IF(C5394="","",CONCATENATE(OFFSET(Zdroj!AL$16,A5391-1,0)," - ",OFFSET(Zdroj!BQ$16,A5391-1,0)))</f>
        <v/>
      </c>
      <c r="E5394" s="35" t="str">
        <f ca="1">IF(C5394="","",OFFSET(Zdroj!BR$16,A5391-1,0))</f>
        <v/>
      </c>
      <c r="F5394" s="450"/>
      <c r="G5394" s="451"/>
    </row>
    <row r="5395" spans="1:7" x14ac:dyDescent="0.25">
      <c r="B5395" s="449"/>
      <c r="C5395" s="83" t="str">
        <f ca="1">IF(OFFSET(Zdroj!AM$16,A5391-1,0)=0,"",CONCATENATE("A",$A$2+4," - ",Zdroj!$AM$15))</f>
        <v/>
      </c>
      <c r="D5395" s="81" t="str">
        <f ca="1">IF(C5395="","",CONCATENATE(OFFSET(Zdroj!AM$16,A5391-1,0)," - ",OFFSET(Zdroj!BS$16,A5391-1,0)))</f>
        <v/>
      </c>
      <c r="E5395" s="35" t="str">
        <f ca="1">IF(C5395="","",OFFSET(Zdroj!BT$16,A5391-1,0))</f>
        <v/>
      </c>
      <c r="F5395" s="450"/>
      <c r="G5395" s="451"/>
    </row>
    <row r="5396" spans="1:7" x14ac:dyDescent="0.25">
      <c r="B5396" s="449"/>
      <c r="C5396" s="83" t="str">
        <f ca="1">IF(OFFSET(Zdroj!AN$16,A5391-1,0)=0,"",CONCATENATE("A",$A$2+5," - ",Zdroj!$AN$15))</f>
        <v/>
      </c>
      <c r="D5396" s="81" t="str">
        <f ca="1">IF(C5396="","",CONCATENATE(OFFSET(Zdroj!AN$16,A5391-1,0)," - ",OFFSET(Zdroj!BU$16,A5391-1,0)))</f>
        <v/>
      </c>
      <c r="E5396" s="35" t="str">
        <f ca="1">IF(C5396="","",OFFSET(Zdroj!BV$16,A5391-1,0))</f>
        <v/>
      </c>
      <c r="F5396" s="450"/>
      <c r="G5396" s="451"/>
    </row>
    <row r="5397" spans="1:7" x14ac:dyDescent="0.25">
      <c r="B5397" s="449"/>
      <c r="C5397" s="83" t="str">
        <f ca="1">IF(OFFSET(Zdroj!AO$16,A5391-1,0)=0,"",CONCATENATE("B",$A$2," - ",Zdroj!$AO$15))</f>
        <v/>
      </c>
      <c r="D5397" s="81" t="str">
        <f ca="1">IF(C5397="","",CONCATENATE(OFFSET(Zdroj!AO$16,A5391-1,0)))</f>
        <v/>
      </c>
      <c r="E5397" s="35" t="str">
        <f ca="1">IF(C5397="","",OFFSET(Zdroj!AP$16,A5391-1,0))</f>
        <v/>
      </c>
      <c r="F5397" s="450" t="str">
        <f t="shared" ref="F5397" ca="1" si="1262">IF(SUM(E5397:E5405)=0,"",SUM(E5397:E5405))</f>
        <v/>
      </c>
      <c r="G5397" s="451"/>
    </row>
    <row r="5398" spans="1:7" x14ac:dyDescent="0.25">
      <c r="B5398" s="449"/>
      <c r="C5398" s="83" t="str">
        <f ca="1">IF(OFFSET(Zdroj!AQ$16,A5391-1,0)=0,"",CONCATENATE("B",$A$2+1," - ",Zdroj!$AQ$15))</f>
        <v/>
      </c>
      <c r="D5398" s="81" t="str">
        <f ca="1">IF(C5398="","",CONCATENATE(OFFSET(Zdroj!AQ$16,A5391-1,0)))</f>
        <v/>
      </c>
      <c r="E5398" s="35" t="str">
        <f ca="1">IF(C5398="","",OFFSET(Zdroj!AR$16,A5391-1,0))</f>
        <v/>
      </c>
      <c r="F5398" s="450"/>
      <c r="G5398" s="451"/>
    </row>
    <row r="5399" spans="1:7" x14ac:dyDescent="0.25">
      <c r="B5399" s="449"/>
      <c r="C5399" s="83" t="str">
        <f ca="1">IF(OFFSET(Zdroj!AS$16,A5391-1,0)=0,"",CONCATENATE("B",$A$2+2," - ",Zdroj!$AS$15))</f>
        <v/>
      </c>
      <c r="D5399" s="81" t="str">
        <f ca="1">IF(C5399="","",CONCATENATE(OFFSET(Zdroj!AS$16,A5391-1,0)))</f>
        <v/>
      </c>
      <c r="E5399" s="35" t="str">
        <f ca="1">IF(C5399="","",OFFSET(Zdroj!AT$16,A5391-1,0))</f>
        <v/>
      </c>
      <c r="F5399" s="450"/>
      <c r="G5399" s="451"/>
    </row>
    <row r="5400" spans="1:7" x14ac:dyDescent="0.25">
      <c r="B5400" s="449"/>
      <c r="C5400" s="83" t="str">
        <f ca="1">IF(OFFSET(Zdroj!AU$16,A5391-1,0)=0,"",CONCATENATE("B",$A$2+3," - ",Zdroj!$AU$15))</f>
        <v/>
      </c>
      <c r="D5400" s="81" t="str">
        <f ca="1">IF(C5400="","",CONCATENATE(OFFSET(Zdroj!AU$16,A5391-1,0)))</f>
        <v/>
      </c>
      <c r="E5400" s="35" t="str">
        <f ca="1">IF(C5400="","",OFFSET(Zdroj!AV$16,A5391-1,0))</f>
        <v/>
      </c>
      <c r="F5400" s="450"/>
      <c r="G5400" s="451"/>
    </row>
    <row r="5401" spans="1:7" x14ac:dyDescent="0.25">
      <c r="B5401" s="449"/>
      <c r="C5401" s="83" t="str">
        <f ca="1">IF(OFFSET(Zdroj!AW$16,A5391-1,0)=0,"",CONCATENATE("B",$A$2+4," - ",Zdroj!$AW$15))</f>
        <v/>
      </c>
      <c r="D5401" s="81" t="str">
        <f ca="1">IF(C5401="","",CONCATENATE(OFFSET(Zdroj!AW$16,A5391-1,0)))</f>
        <v/>
      </c>
      <c r="E5401" s="35" t="str">
        <f ca="1">IF(C5401="","",OFFSET(Zdroj!AX$16,A5391-1,0))</f>
        <v/>
      </c>
      <c r="F5401" s="450"/>
      <c r="G5401" s="451"/>
    </row>
    <row r="5402" spans="1:7" x14ac:dyDescent="0.25">
      <c r="B5402" s="449"/>
      <c r="C5402" s="83" t="str">
        <f ca="1">IF(OFFSET(Zdroj!AY$16,A5391-1,0)=0,"",CONCATENATE("B",$A$2+5," - ",Zdroj!$AY$15))</f>
        <v/>
      </c>
      <c r="D5402" s="81" t="str">
        <f ca="1">IF(C5402="","",CONCATENATE(OFFSET(Zdroj!AY$16,A5391-1,0)))</f>
        <v/>
      </c>
      <c r="E5402" s="35" t="str">
        <f ca="1">IF(C5402="","",OFFSET(Zdroj!AZ$16,A5391-1,0))</f>
        <v/>
      </c>
      <c r="F5402" s="450"/>
      <c r="G5402" s="451"/>
    </row>
    <row r="5403" spans="1:7" x14ac:dyDescent="0.25">
      <c r="B5403" s="449"/>
      <c r="C5403" s="83" t="str">
        <f ca="1">IF(OFFSET(Zdroj!BA$16,A5391-1,0)=0,"",CONCATENATE("B",$A$2+6," - ",Zdroj!$BA$15))</f>
        <v/>
      </c>
      <c r="D5403" s="81" t="str">
        <f ca="1">IF(C5403="","",CONCATENATE(OFFSET(Zdroj!BA$16,A5391-1,0)))</f>
        <v/>
      </c>
      <c r="E5403" s="35" t="str">
        <f ca="1">IF(C5403="","",OFFSET(Zdroj!BB$16,A5391-1,0))</f>
        <v/>
      </c>
      <c r="F5403" s="450"/>
      <c r="G5403" s="451"/>
    </row>
    <row r="5404" spans="1:7" x14ac:dyDescent="0.25">
      <c r="B5404" s="449"/>
      <c r="C5404" s="83" t="str">
        <f ca="1">IF(OFFSET(Zdroj!BC$16,A5391-1,0)=0,"",CONCATENATE("B",$A$2+7," - ",Zdroj!$BC$15))</f>
        <v/>
      </c>
      <c r="D5404" s="81" t="str">
        <f ca="1">IF(C5404="","",CONCATENATE(OFFSET(Zdroj!BC$16,A5391-1,0)))</f>
        <v/>
      </c>
      <c r="E5404" s="35" t="str">
        <f ca="1">IF(C5404="","",OFFSET(Zdroj!BD$16,A5391-1,0))</f>
        <v/>
      </c>
      <c r="F5404" s="450"/>
      <c r="G5404" s="451"/>
    </row>
    <row r="5405" spans="1:7" x14ac:dyDescent="0.25">
      <c r="B5405" s="449"/>
      <c r="C5405" s="83" t="str">
        <f ca="1">IF(OFFSET(Zdroj!BE$16,A5391-1,0)=0,"",CONCATENATE("B",$A$2+8," - ",Zdroj!$BE$15))</f>
        <v/>
      </c>
      <c r="D5405" s="81" t="str">
        <f ca="1">IF(C5405="","",CONCATENATE(OFFSET(Zdroj!BE$16,A5391-1,0)))</f>
        <v/>
      </c>
      <c r="E5405" s="35" t="str">
        <f ca="1">IF(C5405="","",OFFSET(Zdroj!BF$16,A5391-1,0))</f>
        <v/>
      </c>
      <c r="F5405" s="450"/>
      <c r="G5405" s="451"/>
    </row>
    <row r="5406" spans="1:7" x14ac:dyDescent="0.25">
      <c r="B5406" s="449"/>
      <c r="C5406" s="83" t="str">
        <f ca="1">IF(OFFSET(Zdroj!BG$16,A5391-1,0)=0,"",CONCATENATE("C",$A$2," - ",Zdroj!$BG$15))</f>
        <v/>
      </c>
      <c r="D5406" s="81" t="str">
        <f ca="1">IF(C5406="","",CONCATENATE(OFFSET(Zdroj!BG$16,A5391-1,0)))</f>
        <v/>
      </c>
      <c r="E5406" s="35" t="str">
        <f ca="1">IF(C5406="","",OFFSET(Zdroj!BH$16,A5391-1,0))</f>
        <v/>
      </c>
      <c r="F5406" s="450" t="str">
        <f t="shared" ref="F5406" ca="1" si="1263">IF(SUM(E5406:E5407)=0,"",SUM(E5406:E5407))</f>
        <v/>
      </c>
      <c r="G5406" s="451"/>
    </row>
    <row r="5407" spans="1:7" x14ac:dyDescent="0.25">
      <c r="B5407" s="449"/>
      <c r="C5407" s="83" t="str">
        <f ca="1">IF(OFFSET(Zdroj!BI$16,A5391-1,0)=0,"",CONCATENATE("C",$A$2+1," - ",Zdroj!$BI$15))</f>
        <v/>
      </c>
      <c r="D5407" s="81" t="str">
        <f ca="1">IF(C5407="","",CONCATENATE(OFFSET(Zdroj!BI$16,A5391-1,0)))</f>
        <v/>
      </c>
      <c r="E5407" s="35" t="str">
        <f ca="1">IF(C5407="","",OFFSET(Zdroj!BJ$16,A5391-1,0))</f>
        <v/>
      </c>
      <c r="F5407" s="450"/>
      <c r="G5407" s="451"/>
    </row>
    <row r="5408" spans="1:7" x14ac:dyDescent="0.25">
      <c r="A5408">
        <f>SUM((ROW()+15)/17)</f>
        <v>319</v>
      </c>
      <c r="B5408" s="449" t="str">
        <f ca="1">IF(OFFSET(Zdroj!$B$16,A5408-1,0)&gt;0,CONCATENATE(A5408,"
","___ ","
",OFFSET(Zdroj!$B$16,A5408-1,0)),"")</f>
        <v/>
      </c>
      <c r="C5408" s="83" t="str">
        <f ca="1">IF(OFFSET(Zdroj!AI$16,A5408-1,0)=0,"",CONCATENATE("A",$A$2," - ",Zdroj!$AI$15))</f>
        <v/>
      </c>
      <c r="D5408" s="81" t="str">
        <f ca="1">IF(C5408="","",CONCATENATE(OFFSET(Zdroj!AI$16,A5408-1,0)," - ",OFFSET(Zdroj!BK$16,A5408-1,0)))</f>
        <v/>
      </c>
      <c r="E5408" s="35" t="str">
        <f ca="1">IF(C5408="","",OFFSET(Zdroj!BL$16,A5408-1,0))</f>
        <v/>
      </c>
      <c r="F5408" s="450" t="str">
        <f t="shared" ref="F5408" ca="1" si="1264">IF(SUM(E5408:E5413)=0,"",SUM(E5408:E5413))</f>
        <v/>
      </c>
      <c r="G5408" s="451" t="str">
        <f t="shared" ref="G5408" ca="1" si="1265">IF(SUM(E5408:E5424)=0,"",SUM(E5408:E5424))</f>
        <v/>
      </c>
    </row>
    <row r="5409" spans="2:7" x14ac:dyDescent="0.25">
      <c r="B5409" s="449"/>
      <c r="C5409" s="83" t="str">
        <f ca="1">IF(OFFSET(Zdroj!AJ$16,A5408-1,0)=0,"",CONCATENATE("A",$A$2+1," - ",Zdroj!$AJ$15))</f>
        <v/>
      </c>
      <c r="D5409" s="81" t="str">
        <f ca="1">IF(C5409="","",CONCATENATE(OFFSET(Zdroj!AJ$16,A5408-1,0)," - ",OFFSET(Zdroj!BM$16,A5408-1,0)))</f>
        <v/>
      </c>
      <c r="E5409" s="35" t="str">
        <f ca="1">IF(C5409="","",OFFSET(Zdroj!BN$16,A5408-1,0))</f>
        <v/>
      </c>
      <c r="F5409" s="450"/>
      <c r="G5409" s="451"/>
    </row>
    <row r="5410" spans="2:7" x14ac:dyDescent="0.25">
      <c r="B5410" s="449"/>
      <c r="C5410" s="83" t="str">
        <f ca="1">IF(OFFSET(Zdroj!AK$16,A5408-1,0)=0,"",CONCATENATE("A",$A$2+2," - ",Zdroj!$AK$15))</f>
        <v/>
      </c>
      <c r="D5410" s="81" t="str">
        <f ca="1">IF(C5410="","",CONCATENATE(OFFSET(Zdroj!AK$16,A5408-1,0)," - ",OFFSET(Zdroj!BO$16,A5408-1,0)))</f>
        <v/>
      </c>
      <c r="E5410" s="35" t="str">
        <f ca="1">IF(C5410="","",OFFSET(Zdroj!BP$16,A5408-1,0))</f>
        <v/>
      </c>
      <c r="F5410" s="450"/>
      <c r="G5410" s="451"/>
    </row>
    <row r="5411" spans="2:7" x14ac:dyDescent="0.25">
      <c r="B5411" s="449"/>
      <c r="C5411" s="83" t="str">
        <f ca="1">IF(OFFSET(Zdroj!AL$16,A5408-1,0)=0,"",CONCATENATE("A",$A$2+3," - ",Zdroj!$AL$15))</f>
        <v/>
      </c>
      <c r="D5411" s="81" t="str">
        <f ca="1">IF(C5411="","",CONCATENATE(OFFSET(Zdroj!AL$16,A5408-1,0)," - ",OFFSET(Zdroj!BQ$16,A5408-1,0)))</f>
        <v/>
      </c>
      <c r="E5411" s="35" t="str">
        <f ca="1">IF(C5411="","",OFFSET(Zdroj!BR$16,A5408-1,0))</f>
        <v/>
      </c>
      <c r="F5411" s="450"/>
      <c r="G5411" s="451"/>
    </row>
    <row r="5412" spans="2:7" x14ac:dyDescent="0.25">
      <c r="B5412" s="449"/>
      <c r="C5412" s="83" t="str">
        <f ca="1">IF(OFFSET(Zdroj!AM$16,A5408-1,0)=0,"",CONCATENATE("A",$A$2+4," - ",Zdroj!$AM$15))</f>
        <v/>
      </c>
      <c r="D5412" s="81" t="str">
        <f ca="1">IF(C5412="","",CONCATENATE(OFFSET(Zdroj!AM$16,A5408-1,0)," - ",OFFSET(Zdroj!BS$16,A5408-1,0)))</f>
        <v/>
      </c>
      <c r="E5412" s="35" t="str">
        <f ca="1">IF(C5412="","",OFFSET(Zdroj!BT$16,A5408-1,0))</f>
        <v/>
      </c>
      <c r="F5412" s="450"/>
      <c r="G5412" s="451"/>
    </row>
    <row r="5413" spans="2:7" x14ac:dyDescent="0.25">
      <c r="B5413" s="449"/>
      <c r="C5413" s="83" t="str">
        <f ca="1">IF(OFFSET(Zdroj!AN$16,A5408-1,0)=0,"",CONCATENATE("A",$A$2+5," - ",Zdroj!$AN$15))</f>
        <v/>
      </c>
      <c r="D5413" s="81" t="str">
        <f ca="1">IF(C5413="","",CONCATENATE(OFFSET(Zdroj!AN$16,A5408-1,0)," - ",OFFSET(Zdroj!BU$16,A5408-1,0)))</f>
        <v/>
      </c>
      <c r="E5413" s="35" t="str">
        <f ca="1">IF(C5413="","",OFFSET(Zdroj!BV$16,A5408-1,0))</f>
        <v/>
      </c>
      <c r="F5413" s="450"/>
      <c r="G5413" s="451"/>
    </row>
    <row r="5414" spans="2:7" x14ac:dyDescent="0.25">
      <c r="B5414" s="449"/>
      <c r="C5414" s="83" t="str">
        <f ca="1">IF(OFFSET(Zdroj!AO$16,A5408-1,0)=0,"",CONCATENATE("B",$A$2," - ",Zdroj!$AO$15))</f>
        <v/>
      </c>
      <c r="D5414" s="81" t="str">
        <f ca="1">IF(C5414="","",CONCATENATE(OFFSET(Zdroj!AO$16,A5408-1,0)))</f>
        <v/>
      </c>
      <c r="E5414" s="35" t="str">
        <f ca="1">IF(C5414="","",OFFSET(Zdroj!AP$16,A5408-1,0))</f>
        <v/>
      </c>
      <c r="F5414" s="450" t="str">
        <f t="shared" ref="F5414" ca="1" si="1266">IF(SUM(E5414:E5422)=0,"",SUM(E5414:E5422))</f>
        <v/>
      </c>
      <c r="G5414" s="451"/>
    </row>
    <row r="5415" spans="2:7" x14ac:dyDescent="0.25">
      <c r="B5415" s="449"/>
      <c r="C5415" s="83" t="str">
        <f ca="1">IF(OFFSET(Zdroj!AQ$16,A5408-1,0)=0,"",CONCATENATE("B",$A$2+1," - ",Zdroj!$AQ$15))</f>
        <v/>
      </c>
      <c r="D5415" s="81" t="str">
        <f ca="1">IF(C5415="","",CONCATENATE(OFFSET(Zdroj!AQ$16,A5408-1,0)))</f>
        <v/>
      </c>
      <c r="E5415" s="35" t="str">
        <f ca="1">IF(C5415="","",OFFSET(Zdroj!AR$16,A5408-1,0))</f>
        <v/>
      </c>
      <c r="F5415" s="450"/>
      <c r="G5415" s="451"/>
    </row>
    <row r="5416" spans="2:7" x14ac:dyDescent="0.25">
      <c r="B5416" s="449"/>
      <c r="C5416" s="83" t="str">
        <f ca="1">IF(OFFSET(Zdroj!AS$16,A5408-1,0)=0,"",CONCATENATE("B",$A$2+2," - ",Zdroj!$AS$15))</f>
        <v/>
      </c>
      <c r="D5416" s="81" t="str">
        <f ca="1">IF(C5416="","",CONCATENATE(OFFSET(Zdroj!AS$16,A5408-1,0)))</f>
        <v/>
      </c>
      <c r="E5416" s="35" t="str">
        <f ca="1">IF(C5416="","",OFFSET(Zdroj!AT$16,A5408-1,0))</f>
        <v/>
      </c>
      <c r="F5416" s="450"/>
      <c r="G5416" s="451"/>
    </row>
    <row r="5417" spans="2:7" x14ac:dyDescent="0.25">
      <c r="B5417" s="449"/>
      <c r="C5417" s="83" t="str">
        <f ca="1">IF(OFFSET(Zdroj!AU$16,A5408-1,0)=0,"",CONCATENATE("B",$A$2+3," - ",Zdroj!$AU$15))</f>
        <v/>
      </c>
      <c r="D5417" s="81" t="str">
        <f ca="1">IF(C5417="","",CONCATENATE(OFFSET(Zdroj!AU$16,A5408-1,0)))</f>
        <v/>
      </c>
      <c r="E5417" s="35" t="str">
        <f ca="1">IF(C5417="","",OFFSET(Zdroj!AV$16,A5408-1,0))</f>
        <v/>
      </c>
      <c r="F5417" s="450"/>
      <c r="G5417" s="451"/>
    </row>
    <row r="5418" spans="2:7" x14ac:dyDescent="0.25">
      <c r="B5418" s="449"/>
      <c r="C5418" s="83" t="str">
        <f ca="1">IF(OFFSET(Zdroj!AW$16,A5408-1,0)=0,"",CONCATENATE("B",$A$2+4," - ",Zdroj!$AW$15))</f>
        <v/>
      </c>
      <c r="D5418" s="81" t="str">
        <f ca="1">IF(C5418="","",CONCATENATE(OFFSET(Zdroj!AW$16,A5408-1,0)))</f>
        <v/>
      </c>
      <c r="E5418" s="35" t="str">
        <f ca="1">IF(C5418="","",OFFSET(Zdroj!AX$16,A5408-1,0))</f>
        <v/>
      </c>
      <c r="F5418" s="450"/>
      <c r="G5418" s="451"/>
    </row>
    <row r="5419" spans="2:7" x14ac:dyDescent="0.25">
      <c r="B5419" s="449"/>
      <c r="C5419" s="83" t="str">
        <f ca="1">IF(OFFSET(Zdroj!AY$16,A5408-1,0)=0,"",CONCATENATE("B",$A$2+5," - ",Zdroj!$AY$15))</f>
        <v/>
      </c>
      <c r="D5419" s="81" t="str">
        <f ca="1">IF(C5419="","",CONCATENATE(OFFSET(Zdroj!AY$16,A5408-1,0)))</f>
        <v/>
      </c>
      <c r="E5419" s="35" t="str">
        <f ca="1">IF(C5419="","",OFFSET(Zdroj!AZ$16,A5408-1,0))</f>
        <v/>
      </c>
      <c r="F5419" s="450"/>
      <c r="G5419" s="451"/>
    </row>
    <row r="5420" spans="2:7" x14ac:dyDescent="0.25">
      <c r="B5420" s="449"/>
      <c r="C5420" s="83" t="str">
        <f ca="1">IF(OFFSET(Zdroj!BA$16,A5408-1,0)=0,"",CONCATENATE("B",$A$2+6," - ",Zdroj!$BA$15))</f>
        <v/>
      </c>
      <c r="D5420" s="81" t="str">
        <f ca="1">IF(C5420="","",CONCATENATE(OFFSET(Zdroj!BA$16,A5408-1,0)))</f>
        <v/>
      </c>
      <c r="E5420" s="35" t="str">
        <f ca="1">IF(C5420="","",OFFSET(Zdroj!BB$16,A5408-1,0))</f>
        <v/>
      </c>
      <c r="F5420" s="450"/>
      <c r="G5420" s="451"/>
    </row>
    <row r="5421" spans="2:7" x14ac:dyDescent="0.25">
      <c r="B5421" s="449"/>
      <c r="C5421" s="83" t="str">
        <f ca="1">IF(OFFSET(Zdroj!BC$16,A5408-1,0)=0,"",CONCATENATE("B",$A$2+7," - ",Zdroj!$BC$15))</f>
        <v/>
      </c>
      <c r="D5421" s="81" t="str">
        <f ca="1">IF(C5421="","",CONCATENATE(OFFSET(Zdroj!BC$16,A5408-1,0)))</f>
        <v/>
      </c>
      <c r="E5421" s="35" t="str">
        <f ca="1">IF(C5421="","",OFFSET(Zdroj!BD$16,A5408-1,0))</f>
        <v/>
      </c>
      <c r="F5421" s="450"/>
      <c r="G5421" s="451"/>
    </row>
    <row r="5422" spans="2:7" x14ac:dyDescent="0.25">
      <c r="B5422" s="449"/>
      <c r="C5422" s="83" t="str">
        <f ca="1">IF(OFFSET(Zdroj!BE$16,A5408-1,0)=0,"",CONCATENATE("B",$A$2+8," - ",Zdroj!$BE$15))</f>
        <v/>
      </c>
      <c r="D5422" s="81" t="str">
        <f ca="1">IF(C5422="","",CONCATENATE(OFFSET(Zdroj!BE$16,A5408-1,0)))</f>
        <v/>
      </c>
      <c r="E5422" s="35" t="str">
        <f ca="1">IF(C5422="","",OFFSET(Zdroj!BF$16,A5408-1,0))</f>
        <v/>
      </c>
      <c r="F5422" s="450"/>
      <c r="G5422" s="451"/>
    </row>
    <row r="5423" spans="2:7" x14ac:dyDescent="0.25">
      <c r="B5423" s="449"/>
      <c r="C5423" s="83" t="str">
        <f ca="1">IF(OFFSET(Zdroj!BG$16,A5408-1,0)=0,"",CONCATENATE("C",$A$2," - ",Zdroj!$BG$15))</f>
        <v/>
      </c>
      <c r="D5423" s="81" t="str">
        <f ca="1">IF(C5423="","",CONCATENATE(OFFSET(Zdroj!BG$16,A5408-1,0)))</f>
        <v/>
      </c>
      <c r="E5423" s="35" t="str">
        <f ca="1">IF(C5423="","",OFFSET(Zdroj!BH$16,A5408-1,0))</f>
        <v/>
      </c>
      <c r="F5423" s="450" t="str">
        <f t="shared" ref="F5423" ca="1" si="1267">IF(SUM(E5423:E5424)=0,"",SUM(E5423:E5424))</f>
        <v/>
      </c>
      <c r="G5423" s="451"/>
    </row>
    <row r="5424" spans="2:7" x14ac:dyDescent="0.25">
      <c r="B5424" s="449"/>
      <c r="C5424" s="83" t="str">
        <f ca="1">IF(OFFSET(Zdroj!BI$16,A5408-1,0)=0,"",CONCATENATE("C",$A$2+1," - ",Zdroj!$BI$15))</f>
        <v/>
      </c>
      <c r="D5424" s="81" t="str">
        <f ca="1">IF(C5424="","",CONCATENATE(OFFSET(Zdroj!BI$16,A5408-1,0)))</f>
        <v/>
      </c>
      <c r="E5424" s="35" t="str">
        <f ca="1">IF(C5424="","",OFFSET(Zdroj!BJ$16,A5408-1,0))</f>
        <v/>
      </c>
      <c r="F5424" s="450"/>
      <c r="G5424" s="451"/>
    </row>
    <row r="5425" spans="1:7" x14ac:dyDescent="0.25">
      <c r="A5425">
        <f>SUM((ROW()+15)/17)</f>
        <v>320</v>
      </c>
      <c r="B5425" s="449" t="str">
        <f ca="1">IF(OFFSET(Zdroj!$B$16,A5425-1,0)&gt;0,CONCATENATE(A5425,"
","___ ","
",OFFSET(Zdroj!$B$16,A5425-1,0)),"")</f>
        <v/>
      </c>
      <c r="C5425" s="83" t="str">
        <f ca="1">IF(OFFSET(Zdroj!AI$16,A5425-1,0)=0,"",CONCATENATE("A",$A$2," - ",Zdroj!$AI$15))</f>
        <v/>
      </c>
      <c r="D5425" s="81" t="str">
        <f ca="1">IF(C5425="","",CONCATENATE(OFFSET(Zdroj!AI$16,A5425-1,0)," - ",OFFSET(Zdroj!BK$16,A5425-1,0)))</f>
        <v/>
      </c>
      <c r="E5425" s="35" t="str">
        <f ca="1">IF(C5425="","",OFFSET(Zdroj!BL$16,A5425-1,0))</f>
        <v/>
      </c>
      <c r="F5425" s="450" t="str">
        <f t="shared" ref="F5425" ca="1" si="1268">IF(SUM(E5425:E5430)=0,"",SUM(E5425:E5430))</f>
        <v/>
      </c>
      <c r="G5425" s="451" t="str">
        <f t="shared" ref="G5425" ca="1" si="1269">IF(SUM(E5425:E5441)=0,"",SUM(E5425:E5441))</f>
        <v/>
      </c>
    </row>
    <row r="5426" spans="1:7" x14ac:dyDescent="0.25">
      <c r="B5426" s="449"/>
      <c r="C5426" s="83" t="str">
        <f ca="1">IF(OFFSET(Zdroj!AJ$16,A5425-1,0)=0,"",CONCATENATE("A",$A$2+1," - ",Zdroj!$AJ$15))</f>
        <v/>
      </c>
      <c r="D5426" s="81" t="str">
        <f ca="1">IF(C5426="","",CONCATENATE(OFFSET(Zdroj!AJ$16,A5425-1,0)," - ",OFFSET(Zdroj!BM$16,A5425-1,0)))</f>
        <v/>
      </c>
      <c r="E5426" s="35" t="str">
        <f ca="1">IF(C5426="","",OFFSET(Zdroj!BN$16,A5425-1,0))</f>
        <v/>
      </c>
      <c r="F5426" s="450"/>
      <c r="G5426" s="451"/>
    </row>
    <row r="5427" spans="1:7" x14ac:dyDescent="0.25">
      <c r="B5427" s="449"/>
      <c r="C5427" s="83" t="str">
        <f ca="1">IF(OFFSET(Zdroj!AK$16,A5425-1,0)=0,"",CONCATENATE("A",$A$2+2," - ",Zdroj!$AK$15))</f>
        <v/>
      </c>
      <c r="D5427" s="81" t="str">
        <f ca="1">IF(C5427="","",CONCATENATE(OFFSET(Zdroj!AK$16,A5425-1,0)," - ",OFFSET(Zdroj!BO$16,A5425-1,0)))</f>
        <v/>
      </c>
      <c r="E5427" s="35" t="str">
        <f ca="1">IF(C5427="","",OFFSET(Zdroj!BP$16,A5425-1,0))</f>
        <v/>
      </c>
      <c r="F5427" s="450"/>
      <c r="G5427" s="451"/>
    </row>
    <row r="5428" spans="1:7" x14ac:dyDescent="0.25">
      <c r="B5428" s="449"/>
      <c r="C5428" s="83" t="str">
        <f ca="1">IF(OFFSET(Zdroj!AL$16,A5425-1,0)=0,"",CONCATENATE("A",$A$2+3," - ",Zdroj!$AL$15))</f>
        <v/>
      </c>
      <c r="D5428" s="81" t="str">
        <f ca="1">IF(C5428="","",CONCATENATE(OFFSET(Zdroj!AL$16,A5425-1,0)," - ",OFFSET(Zdroj!BQ$16,A5425-1,0)))</f>
        <v/>
      </c>
      <c r="E5428" s="35" t="str">
        <f ca="1">IF(C5428="","",OFFSET(Zdroj!BR$16,A5425-1,0))</f>
        <v/>
      </c>
      <c r="F5428" s="450"/>
      <c r="G5428" s="451"/>
    </row>
    <row r="5429" spans="1:7" x14ac:dyDescent="0.25">
      <c r="B5429" s="449"/>
      <c r="C5429" s="83" t="str">
        <f ca="1">IF(OFFSET(Zdroj!AM$16,A5425-1,0)=0,"",CONCATENATE("A",$A$2+4," - ",Zdroj!$AM$15))</f>
        <v/>
      </c>
      <c r="D5429" s="81" t="str">
        <f ca="1">IF(C5429="","",CONCATENATE(OFFSET(Zdroj!AM$16,A5425-1,0)," - ",OFFSET(Zdroj!BS$16,A5425-1,0)))</f>
        <v/>
      </c>
      <c r="E5429" s="35" t="str">
        <f ca="1">IF(C5429="","",OFFSET(Zdroj!BT$16,A5425-1,0))</f>
        <v/>
      </c>
      <c r="F5429" s="450"/>
      <c r="G5429" s="451"/>
    </row>
    <row r="5430" spans="1:7" x14ac:dyDescent="0.25">
      <c r="B5430" s="449"/>
      <c r="C5430" s="83" t="str">
        <f ca="1">IF(OFFSET(Zdroj!AN$16,A5425-1,0)=0,"",CONCATENATE("A",$A$2+5," - ",Zdroj!$AN$15))</f>
        <v/>
      </c>
      <c r="D5430" s="81" t="str">
        <f ca="1">IF(C5430="","",CONCATENATE(OFFSET(Zdroj!AN$16,A5425-1,0)," - ",OFFSET(Zdroj!BU$16,A5425-1,0)))</f>
        <v/>
      </c>
      <c r="E5430" s="35" t="str">
        <f ca="1">IF(C5430="","",OFFSET(Zdroj!BV$16,A5425-1,0))</f>
        <v/>
      </c>
      <c r="F5430" s="450"/>
      <c r="G5430" s="451"/>
    </row>
    <row r="5431" spans="1:7" x14ac:dyDescent="0.25">
      <c r="B5431" s="449"/>
      <c r="C5431" s="83" t="str">
        <f ca="1">IF(OFFSET(Zdroj!AO$16,A5425-1,0)=0,"",CONCATENATE("B",$A$2," - ",Zdroj!$AO$15))</f>
        <v/>
      </c>
      <c r="D5431" s="81" t="str">
        <f ca="1">IF(C5431="","",CONCATENATE(OFFSET(Zdroj!AO$16,A5425-1,0)))</f>
        <v/>
      </c>
      <c r="E5431" s="35" t="str">
        <f ca="1">IF(C5431="","",OFFSET(Zdroj!AP$16,A5425-1,0))</f>
        <v/>
      </c>
      <c r="F5431" s="450" t="str">
        <f t="shared" ref="F5431" ca="1" si="1270">IF(SUM(E5431:E5439)=0,"",SUM(E5431:E5439))</f>
        <v/>
      </c>
      <c r="G5431" s="451"/>
    </row>
    <row r="5432" spans="1:7" x14ac:dyDescent="0.25">
      <c r="B5432" s="449"/>
      <c r="C5432" s="83" t="str">
        <f ca="1">IF(OFFSET(Zdroj!AQ$16,A5425-1,0)=0,"",CONCATENATE("B",$A$2+1," - ",Zdroj!$AQ$15))</f>
        <v/>
      </c>
      <c r="D5432" s="81" t="str">
        <f ca="1">IF(C5432="","",CONCATENATE(OFFSET(Zdroj!AQ$16,A5425-1,0)))</f>
        <v/>
      </c>
      <c r="E5432" s="35" t="str">
        <f ca="1">IF(C5432="","",OFFSET(Zdroj!AR$16,A5425-1,0))</f>
        <v/>
      </c>
      <c r="F5432" s="450"/>
      <c r="G5432" s="451"/>
    </row>
    <row r="5433" spans="1:7" x14ac:dyDescent="0.25">
      <c r="B5433" s="449"/>
      <c r="C5433" s="83" t="str">
        <f ca="1">IF(OFFSET(Zdroj!AS$16,A5425-1,0)=0,"",CONCATENATE("B",$A$2+2," - ",Zdroj!$AS$15))</f>
        <v/>
      </c>
      <c r="D5433" s="81" t="str">
        <f ca="1">IF(C5433="","",CONCATENATE(OFFSET(Zdroj!AS$16,A5425-1,0)))</f>
        <v/>
      </c>
      <c r="E5433" s="35" t="str">
        <f ca="1">IF(C5433="","",OFFSET(Zdroj!AT$16,A5425-1,0))</f>
        <v/>
      </c>
      <c r="F5433" s="450"/>
      <c r="G5433" s="451"/>
    </row>
    <row r="5434" spans="1:7" x14ac:dyDescent="0.25">
      <c r="B5434" s="449"/>
      <c r="C5434" s="83" t="str">
        <f ca="1">IF(OFFSET(Zdroj!AU$16,A5425-1,0)=0,"",CONCATENATE("B",$A$2+3," - ",Zdroj!$AU$15))</f>
        <v/>
      </c>
      <c r="D5434" s="81" t="str">
        <f ca="1">IF(C5434="","",CONCATENATE(OFFSET(Zdroj!AU$16,A5425-1,0)))</f>
        <v/>
      </c>
      <c r="E5434" s="35" t="str">
        <f ca="1">IF(C5434="","",OFFSET(Zdroj!AV$16,A5425-1,0))</f>
        <v/>
      </c>
      <c r="F5434" s="450"/>
      <c r="G5434" s="451"/>
    </row>
    <row r="5435" spans="1:7" x14ac:dyDescent="0.25">
      <c r="B5435" s="449"/>
      <c r="C5435" s="83" t="str">
        <f ca="1">IF(OFFSET(Zdroj!AW$16,A5425-1,0)=0,"",CONCATENATE("B",$A$2+4," - ",Zdroj!$AW$15))</f>
        <v/>
      </c>
      <c r="D5435" s="81" t="str">
        <f ca="1">IF(C5435="","",CONCATENATE(OFFSET(Zdroj!AW$16,A5425-1,0)))</f>
        <v/>
      </c>
      <c r="E5435" s="35" t="str">
        <f ca="1">IF(C5435="","",OFFSET(Zdroj!AX$16,A5425-1,0))</f>
        <v/>
      </c>
      <c r="F5435" s="450"/>
      <c r="G5435" s="451"/>
    </row>
    <row r="5436" spans="1:7" x14ac:dyDescent="0.25">
      <c r="B5436" s="449"/>
      <c r="C5436" s="83" t="str">
        <f ca="1">IF(OFFSET(Zdroj!AY$16,A5425-1,0)=0,"",CONCATENATE("B",$A$2+5," - ",Zdroj!$AY$15))</f>
        <v/>
      </c>
      <c r="D5436" s="81" t="str">
        <f ca="1">IF(C5436="","",CONCATENATE(OFFSET(Zdroj!AY$16,A5425-1,0)))</f>
        <v/>
      </c>
      <c r="E5436" s="35" t="str">
        <f ca="1">IF(C5436="","",OFFSET(Zdroj!AZ$16,A5425-1,0))</f>
        <v/>
      </c>
      <c r="F5436" s="450"/>
      <c r="G5436" s="451"/>
    </row>
    <row r="5437" spans="1:7" x14ac:dyDescent="0.25">
      <c r="B5437" s="449"/>
      <c r="C5437" s="83" t="str">
        <f ca="1">IF(OFFSET(Zdroj!BA$16,A5425-1,0)=0,"",CONCATENATE("B",$A$2+6," - ",Zdroj!$BA$15))</f>
        <v/>
      </c>
      <c r="D5437" s="81" t="str">
        <f ca="1">IF(C5437="","",CONCATENATE(OFFSET(Zdroj!BA$16,A5425-1,0)))</f>
        <v/>
      </c>
      <c r="E5437" s="35" t="str">
        <f ca="1">IF(C5437="","",OFFSET(Zdroj!BB$16,A5425-1,0))</f>
        <v/>
      </c>
      <c r="F5437" s="450"/>
      <c r="G5437" s="451"/>
    </row>
    <row r="5438" spans="1:7" x14ac:dyDescent="0.25">
      <c r="B5438" s="449"/>
      <c r="C5438" s="83" t="str">
        <f ca="1">IF(OFFSET(Zdroj!BC$16,A5425-1,0)=0,"",CONCATENATE("B",$A$2+7," - ",Zdroj!$BC$15))</f>
        <v/>
      </c>
      <c r="D5438" s="81" t="str">
        <f ca="1">IF(C5438="","",CONCATENATE(OFFSET(Zdroj!BC$16,A5425-1,0)))</f>
        <v/>
      </c>
      <c r="E5438" s="35" t="str">
        <f ca="1">IF(C5438="","",OFFSET(Zdroj!BD$16,A5425-1,0))</f>
        <v/>
      </c>
      <c r="F5438" s="450"/>
      <c r="G5438" s="451"/>
    </row>
    <row r="5439" spans="1:7" x14ac:dyDescent="0.25">
      <c r="B5439" s="449"/>
      <c r="C5439" s="83" t="str">
        <f ca="1">IF(OFFSET(Zdroj!BE$16,A5425-1,0)=0,"",CONCATENATE("B",$A$2+8," - ",Zdroj!$BE$15))</f>
        <v/>
      </c>
      <c r="D5439" s="81" t="str">
        <f ca="1">IF(C5439="","",CONCATENATE(OFFSET(Zdroj!BE$16,A5425-1,0)))</f>
        <v/>
      </c>
      <c r="E5439" s="35" t="str">
        <f ca="1">IF(C5439="","",OFFSET(Zdroj!BF$16,A5425-1,0))</f>
        <v/>
      </c>
      <c r="F5439" s="450"/>
      <c r="G5439" s="451"/>
    </row>
    <row r="5440" spans="1:7" x14ac:dyDescent="0.25">
      <c r="B5440" s="449"/>
      <c r="C5440" s="83" t="str">
        <f ca="1">IF(OFFSET(Zdroj!BG$16,A5425-1,0)=0,"",CONCATENATE("C",$A$2," - ",Zdroj!$BG$15))</f>
        <v/>
      </c>
      <c r="D5440" s="81" t="str">
        <f ca="1">IF(C5440="","",CONCATENATE(OFFSET(Zdroj!BG$16,A5425-1,0)))</f>
        <v/>
      </c>
      <c r="E5440" s="35" t="str">
        <f ca="1">IF(C5440="","",OFFSET(Zdroj!BH$16,A5425-1,0))</f>
        <v/>
      </c>
      <c r="F5440" s="450" t="str">
        <f t="shared" ref="F5440" ca="1" si="1271">IF(SUM(E5440:E5441)=0,"",SUM(E5440:E5441))</f>
        <v/>
      </c>
      <c r="G5440" s="451"/>
    </row>
    <row r="5441" spans="1:7" x14ac:dyDescent="0.25">
      <c r="B5441" s="449"/>
      <c r="C5441" s="83" t="str">
        <f ca="1">IF(OFFSET(Zdroj!BI$16,A5425-1,0)=0,"",CONCATENATE("C",$A$2+1," - ",Zdroj!$BI$15))</f>
        <v/>
      </c>
      <c r="D5441" s="81" t="str">
        <f ca="1">IF(C5441="","",CONCATENATE(OFFSET(Zdroj!BI$16,A5425-1,0)))</f>
        <v/>
      </c>
      <c r="E5441" s="35" t="str">
        <f ca="1">IF(C5441="","",OFFSET(Zdroj!BJ$16,A5425-1,0))</f>
        <v/>
      </c>
      <c r="F5441" s="450"/>
      <c r="G5441" s="451"/>
    </row>
    <row r="5442" spans="1:7" x14ac:dyDescent="0.25">
      <c r="A5442">
        <f>SUM((ROW()+15)/17)</f>
        <v>321</v>
      </c>
      <c r="B5442" s="449" t="str">
        <f ca="1">IF(OFFSET(Zdroj!$B$16,A5442-1,0)&gt;0,CONCATENATE(A5442,"
","___ ","
",OFFSET(Zdroj!$B$16,A5442-1,0)),"")</f>
        <v/>
      </c>
      <c r="C5442" s="83" t="str">
        <f ca="1">IF(OFFSET(Zdroj!AI$16,A5442-1,0)=0,"",CONCATENATE("A",$A$2," - ",Zdroj!$AI$15))</f>
        <v/>
      </c>
      <c r="D5442" s="81" t="str">
        <f ca="1">IF(C5442="","",CONCATENATE(OFFSET(Zdroj!AI$16,A5442-1,0)," - ",OFFSET(Zdroj!BK$16,A5442-1,0)))</f>
        <v/>
      </c>
      <c r="E5442" s="35" t="str">
        <f ca="1">IF(C5442="","",OFFSET(Zdroj!BL$16,A5442-1,0))</f>
        <v/>
      </c>
      <c r="F5442" s="450" t="str">
        <f t="shared" ref="F5442" ca="1" si="1272">IF(SUM(E5442:E5447)=0,"",SUM(E5442:E5447))</f>
        <v/>
      </c>
      <c r="G5442" s="451" t="str">
        <f t="shared" ref="G5442" ca="1" si="1273">IF(SUM(E5442:E5458)=0,"",SUM(E5442:E5458))</f>
        <v/>
      </c>
    </row>
    <row r="5443" spans="1:7" x14ac:dyDescent="0.25">
      <c r="B5443" s="449"/>
      <c r="C5443" s="83" t="str">
        <f ca="1">IF(OFFSET(Zdroj!AJ$16,A5442-1,0)=0,"",CONCATENATE("A",$A$2+1," - ",Zdroj!$AJ$15))</f>
        <v/>
      </c>
      <c r="D5443" s="81" t="str">
        <f ca="1">IF(C5443="","",CONCATENATE(OFFSET(Zdroj!AJ$16,A5442-1,0)," - ",OFFSET(Zdroj!BM$16,A5442-1,0)))</f>
        <v/>
      </c>
      <c r="E5443" s="35" t="str">
        <f ca="1">IF(C5443="","",OFFSET(Zdroj!BN$16,A5442-1,0))</f>
        <v/>
      </c>
      <c r="F5443" s="450"/>
      <c r="G5443" s="451"/>
    </row>
    <row r="5444" spans="1:7" x14ac:dyDescent="0.25">
      <c r="B5444" s="449"/>
      <c r="C5444" s="83" t="str">
        <f ca="1">IF(OFFSET(Zdroj!AK$16,A5442-1,0)=0,"",CONCATENATE("A",$A$2+2," - ",Zdroj!$AK$15))</f>
        <v/>
      </c>
      <c r="D5444" s="81" t="str">
        <f ca="1">IF(C5444="","",CONCATENATE(OFFSET(Zdroj!AK$16,A5442-1,0)," - ",OFFSET(Zdroj!BO$16,A5442-1,0)))</f>
        <v/>
      </c>
      <c r="E5444" s="35" t="str">
        <f ca="1">IF(C5444="","",OFFSET(Zdroj!BP$16,A5442-1,0))</f>
        <v/>
      </c>
      <c r="F5444" s="450"/>
      <c r="G5444" s="451"/>
    </row>
    <row r="5445" spans="1:7" x14ac:dyDescent="0.25">
      <c r="B5445" s="449"/>
      <c r="C5445" s="83" t="str">
        <f ca="1">IF(OFFSET(Zdroj!AL$16,A5442-1,0)=0,"",CONCATENATE("A",$A$2+3," - ",Zdroj!$AL$15))</f>
        <v/>
      </c>
      <c r="D5445" s="81" t="str">
        <f ca="1">IF(C5445="","",CONCATENATE(OFFSET(Zdroj!AL$16,A5442-1,0)," - ",OFFSET(Zdroj!BQ$16,A5442-1,0)))</f>
        <v/>
      </c>
      <c r="E5445" s="35" t="str">
        <f ca="1">IF(C5445="","",OFFSET(Zdroj!BR$16,A5442-1,0))</f>
        <v/>
      </c>
      <c r="F5445" s="450"/>
      <c r="G5445" s="451"/>
    </row>
    <row r="5446" spans="1:7" x14ac:dyDescent="0.25">
      <c r="B5446" s="449"/>
      <c r="C5446" s="83" t="str">
        <f ca="1">IF(OFFSET(Zdroj!AM$16,A5442-1,0)=0,"",CONCATENATE("A",$A$2+4," - ",Zdroj!$AM$15))</f>
        <v/>
      </c>
      <c r="D5446" s="81" t="str">
        <f ca="1">IF(C5446="","",CONCATENATE(OFFSET(Zdroj!AM$16,A5442-1,0)," - ",OFFSET(Zdroj!BS$16,A5442-1,0)))</f>
        <v/>
      </c>
      <c r="E5446" s="35" t="str">
        <f ca="1">IF(C5446="","",OFFSET(Zdroj!BT$16,A5442-1,0))</f>
        <v/>
      </c>
      <c r="F5446" s="450"/>
      <c r="G5446" s="451"/>
    </row>
    <row r="5447" spans="1:7" x14ac:dyDescent="0.25">
      <c r="B5447" s="449"/>
      <c r="C5447" s="83" t="str">
        <f ca="1">IF(OFFSET(Zdroj!AN$16,A5442-1,0)=0,"",CONCATENATE("A",$A$2+5," - ",Zdroj!$AN$15))</f>
        <v/>
      </c>
      <c r="D5447" s="81" t="str">
        <f ca="1">IF(C5447="","",CONCATENATE(OFFSET(Zdroj!AN$16,A5442-1,0)," - ",OFFSET(Zdroj!BU$16,A5442-1,0)))</f>
        <v/>
      </c>
      <c r="E5447" s="35" t="str">
        <f ca="1">IF(C5447="","",OFFSET(Zdroj!BV$16,A5442-1,0))</f>
        <v/>
      </c>
      <c r="F5447" s="450"/>
      <c r="G5447" s="451"/>
    </row>
    <row r="5448" spans="1:7" x14ac:dyDescent="0.25">
      <c r="B5448" s="449"/>
      <c r="C5448" s="83" t="str">
        <f ca="1">IF(OFFSET(Zdroj!AO$16,A5442-1,0)=0,"",CONCATENATE("B",$A$2," - ",Zdroj!$AO$15))</f>
        <v/>
      </c>
      <c r="D5448" s="81" t="str">
        <f ca="1">IF(C5448="","",CONCATENATE(OFFSET(Zdroj!AO$16,A5442-1,0)))</f>
        <v/>
      </c>
      <c r="E5448" s="35" t="str">
        <f ca="1">IF(C5448="","",OFFSET(Zdroj!AP$16,A5442-1,0))</f>
        <v/>
      </c>
      <c r="F5448" s="450" t="str">
        <f t="shared" ref="F5448" ca="1" si="1274">IF(SUM(E5448:E5456)=0,"",SUM(E5448:E5456))</f>
        <v/>
      </c>
      <c r="G5448" s="451"/>
    </row>
    <row r="5449" spans="1:7" x14ac:dyDescent="0.25">
      <c r="B5449" s="449"/>
      <c r="C5449" s="83" t="str">
        <f ca="1">IF(OFFSET(Zdroj!AQ$16,A5442-1,0)=0,"",CONCATENATE("B",$A$2+1," - ",Zdroj!$AQ$15))</f>
        <v/>
      </c>
      <c r="D5449" s="81" t="str">
        <f ca="1">IF(C5449="","",CONCATENATE(OFFSET(Zdroj!AQ$16,A5442-1,0)))</f>
        <v/>
      </c>
      <c r="E5449" s="35" t="str">
        <f ca="1">IF(C5449="","",OFFSET(Zdroj!AR$16,A5442-1,0))</f>
        <v/>
      </c>
      <c r="F5449" s="450"/>
      <c r="G5449" s="451"/>
    </row>
    <row r="5450" spans="1:7" x14ac:dyDescent="0.25">
      <c r="B5450" s="449"/>
      <c r="C5450" s="83" t="str">
        <f ca="1">IF(OFFSET(Zdroj!AS$16,A5442-1,0)=0,"",CONCATENATE("B",$A$2+2," - ",Zdroj!$AS$15))</f>
        <v/>
      </c>
      <c r="D5450" s="81" t="str">
        <f ca="1">IF(C5450="","",CONCATENATE(OFFSET(Zdroj!AS$16,A5442-1,0)))</f>
        <v/>
      </c>
      <c r="E5450" s="35" t="str">
        <f ca="1">IF(C5450="","",OFFSET(Zdroj!AT$16,A5442-1,0))</f>
        <v/>
      </c>
      <c r="F5450" s="450"/>
      <c r="G5450" s="451"/>
    </row>
    <row r="5451" spans="1:7" x14ac:dyDescent="0.25">
      <c r="B5451" s="449"/>
      <c r="C5451" s="83" t="str">
        <f ca="1">IF(OFFSET(Zdroj!AU$16,A5442-1,0)=0,"",CONCATENATE("B",$A$2+3," - ",Zdroj!$AU$15))</f>
        <v/>
      </c>
      <c r="D5451" s="81" t="str">
        <f ca="1">IF(C5451="","",CONCATENATE(OFFSET(Zdroj!AU$16,A5442-1,0)))</f>
        <v/>
      </c>
      <c r="E5451" s="35" t="str">
        <f ca="1">IF(C5451="","",OFFSET(Zdroj!AV$16,A5442-1,0))</f>
        <v/>
      </c>
      <c r="F5451" s="450"/>
      <c r="G5451" s="451"/>
    </row>
    <row r="5452" spans="1:7" x14ac:dyDescent="0.25">
      <c r="B5452" s="449"/>
      <c r="C5452" s="83" t="str">
        <f ca="1">IF(OFFSET(Zdroj!AW$16,A5442-1,0)=0,"",CONCATENATE("B",$A$2+4," - ",Zdroj!$AW$15))</f>
        <v/>
      </c>
      <c r="D5452" s="81" t="str">
        <f ca="1">IF(C5452="","",CONCATENATE(OFFSET(Zdroj!AW$16,A5442-1,0)))</f>
        <v/>
      </c>
      <c r="E5452" s="35" t="str">
        <f ca="1">IF(C5452="","",OFFSET(Zdroj!AX$16,A5442-1,0))</f>
        <v/>
      </c>
      <c r="F5452" s="450"/>
      <c r="G5452" s="451"/>
    </row>
    <row r="5453" spans="1:7" x14ac:dyDescent="0.25">
      <c r="B5453" s="449"/>
      <c r="C5453" s="83" t="str">
        <f ca="1">IF(OFFSET(Zdroj!AY$16,A5442-1,0)=0,"",CONCATENATE("B",$A$2+5," - ",Zdroj!$AY$15))</f>
        <v/>
      </c>
      <c r="D5453" s="81" t="str">
        <f ca="1">IF(C5453="","",CONCATENATE(OFFSET(Zdroj!AY$16,A5442-1,0)))</f>
        <v/>
      </c>
      <c r="E5453" s="35" t="str">
        <f ca="1">IF(C5453="","",OFFSET(Zdroj!AZ$16,A5442-1,0))</f>
        <v/>
      </c>
      <c r="F5453" s="450"/>
      <c r="G5453" s="451"/>
    </row>
    <row r="5454" spans="1:7" x14ac:dyDescent="0.25">
      <c r="B5454" s="449"/>
      <c r="C5454" s="83" t="str">
        <f ca="1">IF(OFFSET(Zdroj!BA$16,A5442-1,0)=0,"",CONCATENATE("B",$A$2+6," - ",Zdroj!$BA$15))</f>
        <v/>
      </c>
      <c r="D5454" s="81" t="str">
        <f ca="1">IF(C5454="","",CONCATENATE(OFFSET(Zdroj!BA$16,A5442-1,0)))</f>
        <v/>
      </c>
      <c r="E5454" s="35" t="str">
        <f ca="1">IF(C5454="","",OFFSET(Zdroj!BB$16,A5442-1,0))</f>
        <v/>
      </c>
      <c r="F5454" s="450"/>
      <c r="G5454" s="451"/>
    </row>
    <row r="5455" spans="1:7" x14ac:dyDescent="0.25">
      <c r="B5455" s="449"/>
      <c r="C5455" s="83" t="str">
        <f ca="1">IF(OFFSET(Zdroj!BC$16,A5442-1,0)=0,"",CONCATENATE("B",$A$2+7," - ",Zdroj!$BC$15))</f>
        <v/>
      </c>
      <c r="D5455" s="81" t="str">
        <f ca="1">IF(C5455="","",CONCATENATE(OFFSET(Zdroj!BC$16,A5442-1,0)))</f>
        <v/>
      </c>
      <c r="E5455" s="35" t="str">
        <f ca="1">IF(C5455="","",OFFSET(Zdroj!BD$16,A5442-1,0))</f>
        <v/>
      </c>
      <c r="F5455" s="450"/>
      <c r="G5455" s="451"/>
    </row>
    <row r="5456" spans="1:7" x14ac:dyDescent="0.25">
      <c r="B5456" s="449"/>
      <c r="C5456" s="83" t="str">
        <f ca="1">IF(OFFSET(Zdroj!BE$16,A5442-1,0)=0,"",CONCATENATE("B",$A$2+8," - ",Zdroj!$BE$15))</f>
        <v/>
      </c>
      <c r="D5456" s="81" t="str">
        <f ca="1">IF(C5456="","",CONCATENATE(OFFSET(Zdroj!BE$16,A5442-1,0)))</f>
        <v/>
      </c>
      <c r="E5456" s="35" t="str">
        <f ca="1">IF(C5456="","",OFFSET(Zdroj!BF$16,A5442-1,0))</f>
        <v/>
      </c>
      <c r="F5456" s="450"/>
      <c r="G5456" s="451"/>
    </row>
    <row r="5457" spans="1:7" x14ac:dyDescent="0.25">
      <c r="B5457" s="449"/>
      <c r="C5457" s="83" t="str">
        <f ca="1">IF(OFFSET(Zdroj!BG$16,A5442-1,0)=0,"",CONCATENATE("C",$A$2," - ",Zdroj!$BG$15))</f>
        <v/>
      </c>
      <c r="D5457" s="81" t="str">
        <f ca="1">IF(C5457="","",CONCATENATE(OFFSET(Zdroj!BG$16,A5442-1,0)))</f>
        <v/>
      </c>
      <c r="E5457" s="35" t="str">
        <f ca="1">IF(C5457="","",OFFSET(Zdroj!BH$16,A5442-1,0))</f>
        <v/>
      </c>
      <c r="F5457" s="450" t="str">
        <f t="shared" ref="F5457" ca="1" si="1275">IF(SUM(E5457:E5458)=0,"",SUM(E5457:E5458))</f>
        <v/>
      </c>
      <c r="G5457" s="451"/>
    </row>
    <row r="5458" spans="1:7" x14ac:dyDescent="0.25">
      <c r="B5458" s="449"/>
      <c r="C5458" s="83" t="str">
        <f ca="1">IF(OFFSET(Zdroj!BI$16,A5442-1,0)=0,"",CONCATENATE("C",$A$2+1," - ",Zdroj!$BI$15))</f>
        <v/>
      </c>
      <c r="D5458" s="81" t="str">
        <f ca="1">IF(C5458="","",CONCATENATE(OFFSET(Zdroj!BI$16,A5442-1,0)))</f>
        <v/>
      </c>
      <c r="E5458" s="35" t="str">
        <f ca="1">IF(C5458="","",OFFSET(Zdroj!BJ$16,A5442-1,0))</f>
        <v/>
      </c>
      <c r="F5458" s="450"/>
      <c r="G5458" s="451"/>
    </row>
    <row r="5459" spans="1:7" x14ac:dyDescent="0.25">
      <c r="A5459">
        <f>SUM((ROW()+15)/17)</f>
        <v>322</v>
      </c>
      <c r="B5459" s="449" t="str">
        <f ca="1">IF(OFFSET(Zdroj!$B$16,A5459-1,0)&gt;0,CONCATENATE(A5459,"
","___ ","
",OFFSET(Zdroj!$B$16,A5459-1,0)),"")</f>
        <v/>
      </c>
      <c r="C5459" s="83" t="str">
        <f ca="1">IF(OFFSET(Zdroj!AI$16,A5459-1,0)=0,"",CONCATENATE("A",$A$2," - ",Zdroj!$AI$15))</f>
        <v/>
      </c>
      <c r="D5459" s="81" t="str">
        <f ca="1">IF(C5459="","",CONCATENATE(OFFSET(Zdroj!AI$16,A5459-1,0)," - ",OFFSET(Zdroj!BK$16,A5459-1,0)))</f>
        <v/>
      </c>
      <c r="E5459" s="35" t="str">
        <f ca="1">IF(C5459="","",OFFSET(Zdroj!BL$16,A5459-1,0))</f>
        <v/>
      </c>
      <c r="F5459" s="450" t="str">
        <f t="shared" ref="F5459" ca="1" si="1276">IF(SUM(E5459:E5464)=0,"",SUM(E5459:E5464))</f>
        <v/>
      </c>
      <c r="G5459" s="451" t="str">
        <f t="shared" ref="G5459" ca="1" si="1277">IF(SUM(E5459:E5475)=0,"",SUM(E5459:E5475))</f>
        <v/>
      </c>
    </row>
    <row r="5460" spans="1:7" x14ac:dyDescent="0.25">
      <c r="B5460" s="449"/>
      <c r="C5460" s="83" t="str">
        <f ca="1">IF(OFFSET(Zdroj!AJ$16,A5459-1,0)=0,"",CONCATENATE("A",$A$2+1," - ",Zdroj!$AJ$15))</f>
        <v/>
      </c>
      <c r="D5460" s="81" t="str">
        <f ca="1">IF(C5460="","",CONCATENATE(OFFSET(Zdroj!AJ$16,A5459-1,0)," - ",OFFSET(Zdroj!BM$16,A5459-1,0)))</f>
        <v/>
      </c>
      <c r="E5460" s="35" t="str">
        <f ca="1">IF(C5460="","",OFFSET(Zdroj!BN$16,A5459-1,0))</f>
        <v/>
      </c>
      <c r="F5460" s="450"/>
      <c r="G5460" s="451"/>
    </row>
    <row r="5461" spans="1:7" x14ac:dyDescent="0.25">
      <c r="B5461" s="449"/>
      <c r="C5461" s="83" t="str">
        <f ca="1">IF(OFFSET(Zdroj!AK$16,A5459-1,0)=0,"",CONCATENATE("A",$A$2+2," - ",Zdroj!$AK$15))</f>
        <v/>
      </c>
      <c r="D5461" s="81" t="str">
        <f ca="1">IF(C5461="","",CONCATENATE(OFFSET(Zdroj!AK$16,A5459-1,0)," - ",OFFSET(Zdroj!BO$16,A5459-1,0)))</f>
        <v/>
      </c>
      <c r="E5461" s="35" t="str">
        <f ca="1">IF(C5461="","",OFFSET(Zdroj!BP$16,A5459-1,0))</f>
        <v/>
      </c>
      <c r="F5461" s="450"/>
      <c r="G5461" s="451"/>
    </row>
    <row r="5462" spans="1:7" x14ac:dyDescent="0.25">
      <c r="B5462" s="449"/>
      <c r="C5462" s="83" t="str">
        <f ca="1">IF(OFFSET(Zdroj!AL$16,A5459-1,0)=0,"",CONCATENATE("A",$A$2+3," - ",Zdroj!$AL$15))</f>
        <v/>
      </c>
      <c r="D5462" s="81" t="str">
        <f ca="1">IF(C5462="","",CONCATENATE(OFFSET(Zdroj!AL$16,A5459-1,0)," - ",OFFSET(Zdroj!BQ$16,A5459-1,0)))</f>
        <v/>
      </c>
      <c r="E5462" s="35" t="str">
        <f ca="1">IF(C5462="","",OFFSET(Zdroj!BR$16,A5459-1,0))</f>
        <v/>
      </c>
      <c r="F5462" s="450"/>
      <c r="G5462" s="451"/>
    </row>
    <row r="5463" spans="1:7" x14ac:dyDescent="0.25">
      <c r="B5463" s="449"/>
      <c r="C5463" s="83" t="str">
        <f ca="1">IF(OFFSET(Zdroj!AM$16,A5459-1,0)=0,"",CONCATENATE("A",$A$2+4," - ",Zdroj!$AM$15))</f>
        <v/>
      </c>
      <c r="D5463" s="81" t="str">
        <f ca="1">IF(C5463="","",CONCATENATE(OFFSET(Zdroj!AM$16,A5459-1,0)," - ",OFFSET(Zdroj!BS$16,A5459-1,0)))</f>
        <v/>
      </c>
      <c r="E5463" s="35" t="str">
        <f ca="1">IF(C5463="","",OFFSET(Zdroj!BT$16,A5459-1,0))</f>
        <v/>
      </c>
      <c r="F5463" s="450"/>
      <c r="G5463" s="451"/>
    </row>
    <row r="5464" spans="1:7" x14ac:dyDescent="0.25">
      <c r="B5464" s="449"/>
      <c r="C5464" s="83" t="str">
        <f ca="1">IF(OFFSET(Zdroj!AN$16,A5459-1,0)=0,"",CONCATENATE("A",$A$2+5," - ",Zdroj!$AN$15))</f>
        <v/>
      </c>
      <c r="D5464" s="81" t="str">
        <f ca="1">IF(C5464="","",CONCATENATE(OFFSET(Zdroj!AN$16,A5459-1,0)," - ",OFFSET(Zdroj!BU$16,A5459-1,0)))</f>
        <v/>
      </c>
      <c r="E5464" s="35" t="str">
        <f ca="1">IF(C5464="","",OFFSET(Zdroj!BV$16,A5459-1,0))</f>
        <v/>
      </c>
      <c r="F5464" s="450"/>
      <c r="G5464" s="451"/>
    </row>
    <row r="5465" spans="1:7" x14ac:dyDescent="0.25">
      <c r="B5465" s="449"/>
      <c r="C5465" s="83" t="str">
        <f ca="1">IF(OFFSET(Zdroj!AO$16,A5459-1,0)=0,"",CONCATENATE("B",$A$2," - ",Zdroj!$AO$15))</f>
        <v/>
      </c>
      <c r="D5465" s="81" t="str">
        <f ca="1">IF(C5465="","",CONCATENATE(OFFSET(Zdroj!AO$16,A5459-1,0)))</f>
        <v/>
      </c>
      <c r="E5465" s="35" t="str">
        <f ca="1">IF(C5465="","",OFFSET(Zdroj!AP$16,A5459-1,0))</f>
        <v/>
      </c>
      <c r="F5465" s="450" t="str">
        <f t="shared" ref="F5465" ca="1" si="1278">IF(SUM(E5465:E5473)=0,"",SUM(E5465:E5473))</f>
        <v/>
      </c>
      <c r="G5465" s="451"/>
    </row>
    <row r="5466" spans="1:7" x14ac:dyDescent="0.25">
      <c r="B5466" s="449"/>
      <c r="C5466" s="83" t="str">
        <f ca="1">IF(OFFSET(Zdroj!AQ$16,A5459-1,0)=0,"",CONCATENATE("B",$A$2+1," - ",Zdroj!$AQ$15))</f>
        <v/>
      </c>
      <c r="D5466" s="81" t="str">
        <f ca="1">IF(C5466="","",CONCATENATE(OFFSET(Zdroj!AQ$16,A5459-1,0)))</f>
        <v/>
      </c>
      <c r="E5466" s="35" t="str">
        <f ca="1">IF(C5466="","",OFFSET(Zdroj!AR$16,A5459-1,0))</f>
        <v/>
      </c>
      <c r="F5466" s="450"/>
      <c r="G5466" s="451"/>
    </row>
    <row r="5467" spans="1:7" x14ac:dyDescent="0.25">
      <c r="B5467" s="449"/>
      <c r="C5467" s="83" t="str">
        <f ca="1">IF(OFFSET(Zdroj!AS$16,A5459-1,0)=0,"",CONCATENATE("B",$A$2+2," - ",Zdroj!$AS$15))</f>
        <v/>
      </c>
      <c r="D5467" s="81" t="str">
        <f ca="1">IF(C5467="","",CONCATENATE(OFFSET(Zdroj!AS$16,A5459-1,0)))</f>
        <v/>
      </c>
      <c r="E5467" s="35" t="str">
        <f ca="1">IF(C5467="","",OFFSET(Zdroj!AT$16,A5459-1,0))</f>
        <v/>
      </c>
      <c r="F5467" s="450"/>
      <c r="G5467" s="451"/>
    </row>
    <row r="5468" spans="1:7" x14ac:dyDescent="0.25">
      <c r="B5468" s="449"/>
      <c r="C5468" s="83" t="str">
        <f ca="1">IF(OFFSET(Zdroj!AU$16,A5459-1,0)=0,"",CONCATENATE("B",$A$2+3," - ",Zdroj!$AU$15))</f>
        <v/>
      </c>
      <c r="D5468" s="81" t="str">
        <f ca="1">IF(C5468="","",CONCATENATE(OFFSET(Zdroj!AU$16,A5459-1,0)))</f>
        <v/>
      </c>
      <c r="E5468" s="35" t="str">
        <f ca="1">IF(C5468="","",OFFSET(Zdroj!AV$16,A5459-1,0))</f>
        <v/>
      </c>
      <c r="F5468" s="450"/>
      <c r="G5468" s="451"/>
    </row>
    <row r="5469" spans="1:7" x14ac:dyDescent="0.25">
      <c r="B5469" s="449"/>
      <c r="C5469" s="83" t="str">
        <f ca="1">IF(OFFSET(Zdroj!AW$16,A5459-1,0)=0,"",CONCATENATE("B",$A$2+4," - ",Zdroj!$AW$15))</f>
        <v/>
      </c>
      <c r="D5469" s="81" t="str">
        <f ca="1">IF(C5469="","",CONCATENATE(OFFSET(Zdroj!AW$16,A5459-1,0)))</f>
        <v/>
      </c>
      <c r="E5469" s="35" t="str">
        <f ca="1">IF(C5469="","",OFFSET(Zdroj!AX$16,A5459-1,0))</f>
        <v/>
      </c>
      <c r="F5469" s="450"/>
      <c r="G5469" s="451"/>
    </row>
    <row r="5470" spans="1:7" x14ac:dyDescent="0.25">
      <c r="B5470" s="449"/>
      <c r="C5470" s="83" t="str">
        <f ca="1">IF(OFFSET(Zdroj!AY$16,A5459-1,0)=0,"",CONCATENATE("B",$A$2+5," - ",Zdroj!$AY$15))</f>
        <v/>
      </c>
      <c r="D5470" s="81" t="str">
        <f ca="1">IF(C5470="","",CONCATENATE(OFFSET(Zdroj!AY$16,A5459-1,0)))</f>
        <v/>
      </c>
      <c r="E5470" s="35" t="str">
        <f ca="1">IF(C5470="","",OFFSET(Zdroj!AZ$16,A5459-1,0))</f>
        <v/>
      </c>
      <c r="F5470" s="450"/>
      <c r="G5470" s="451"/>
    </row>
    <row r="5471" spans="1:7" x14ac:dyDescent="0.25">
      <c r="B5471" s="449"/>
      <c r="C5471" s="83" t="str">
        <f ca="1">IF(OFFSET(Zdroj!BA$16,A5459-1,0)=0,"",CONCATENATE("B",$A$2+6," - ",Zdroj!$BA$15))</f>
        <v/>
      </c>
      <c r="D5471" s="81" t="str">
        <f ca="1">IF(C5471="","",CONCATENATE(OFFSET(Zdroj!BA$16,A5459-1,0)))</f>
        <v/>
      </c>
      <c r="E5471" s="35" t="str">
        <f ca="1">IF(C5471="","",OFFSET(Zdroj!BB$16,A5459-1,0))</f>
        <v/>
      </c>
      <c r="F5471" s="450"/>
      <c r="G5471" s="451"/>
    </row>
    <row r="5472" spans="1:7" x14ac:dyDescent="0.25">
      <c r="B5472" s="449"/>
      <c r="C5472" s="83" t="str">
        <f ca="1">IF(OFFSET(Zdroj!BC$16,A5459-1,0)=0,"",CONCATENATE("B",$A$2+7," - ",Zdroj!$BC$15))</f>
        <v/>
      </c>
      <c r="D5472" s="81" t="str">
        <f ca="1">IF(C5472="","",CONCATENATE(OFFSET(Zdroj!BC$16,A5459-1,0)))</f>
        <v/>
      </c>
      <c r="E5472" s="35" t="str">
        <f ca="1">IF(C5472="","",OFFSET(Zdroj!BD$16,A5459-1,0))</f>
        <v/>
      </c>
      <c r="F5472" s="450"/>
      <c r="G5472" s="451"/>
    </row>
    <row r="5473" spans="1:7" x14ac:dyDescent="0.25">
      <c r="B5473" s="449"/>
      <c r="C5473" s="83" t="str">
        <f ca="1">IF(OFFSET(Zdroj!BE$16,A5459-1,0)=0,"",CONCATENATE("B",$A$2+8," - ",Zdroj!$BE$15))</f>
        <v/>
      </c>
      <c r="D5473" s="81" t="str">
        <f ca="1">IF(C5473="","",CONCATENATE(OFFSET(Zdroj!BE$16,A5459-1,0)))</f>
        <v/>
      </c>
      <c r="E5473" s="35" t="str">
        <f ca="1">IF(C5473="","",OFFSET(Zdroj!BF$16,A5459-1,0))</f>
        <v/>
      </c>
      <c r="F5473" s="450"/>
      <c r="G5473" s="451"/>
    </row>
    <row r="5474" spans="1:7" x14ac:dyDescent="0.25">
      <c r="B5474" s="449"/>
      <c r="C5474" s="83" t="str">
        <f ca="1">IF(OFFSET(Zdroj!BG$16,A5459-1,0)=0,"",CONCATENATE("C",$A$2," - ",Zdroj!$BG$15))</f>
        <v/>
      </c>
      <c r="D5474" s="81" t="str">
        <f ca="1">IF(C5474="","",CONCATENATE(OFFSET(Zdroj!BG$16,A5459-1,0)))</f>
        <v/>
      </c>
      <c r="E5474" s="35" t="str">
        <f ca="1">IF(C5474="","",OFFSET(Zdroj!BH$16,A5459-1,0))</f>
        <v/>
      </c>
      <c r="F5474" s="450" t="str">
        <f t="shared" ref="F5474" ca="1" si="1279">IF(SUM(E5474:E5475)=0,"",SUM(E5474:E5475))</f>
        <v/>
      </c>
      <c r="G5474" s="451"/>
    </row>
    <row r="5475" spans="1:7" x14ac:dyDescent="0.25">
      <c r="B5475" s="449"/>
      <c r="C5475" s="83" t="str">
        <f ca="1">IF(OFFSET(Zdroj!BI$16,A5459-1,0)=0,"",CONCATENATE("C",$A$2+1," - ",Zdroj!$BI$15))</f>
        <v/>
      </c>
      <c r="D5475" s="81" t="str">
        <f ca="1">IF(C5475="","",CONCATENATE(OFFSET(Zdroj!BI$16,A5459-1,0)))</f>
        <v/>
      </c>
      <c r="E5475" s="35" t="str">
        <f ca="1">IF(C5475="","",OFFSET(Zdroj!BJ$16,A5459-1,0))</f>
        <v/>
      </c>
      <c r="F5475" s="450"/>
      <c r="G5475" s="451"/>
    </row>
    <row r="5476" spans="1:7" x14ac:dyDescent="0.25">
      <c r="A5476">
        <f>SUM((ROW()+15)/17)</f>
        <v>323</v>
      </c>
      <c r="B5476" s="449" t="str">
        <f ca="1">IF(OFFSET(Zdroj!$B$16,A5476-1,0)&gt;0,CONCATENATE(A5476,"
","___ ","
",OFFSET(Zdroj!$B$16,A5476-1,0)),"")</f>
        <v/>
      </c>
      <c r="C5476" s="83" t="str">
        <f ca="1">IF(OFFSET(Zdroj!AI$16,A5476-1,0)=0,"",CONCATENATE("A",$A$2," - ",Zdroj!$AI$15))</f>
        <v/>
      </c>
      <c r="D5476" s="81" t="str">
        <f ca="1">IF(C5476="","",CONCATENATE(OFFSET(Zdroj!AI$16,A5476-1,0)," - ",OFFSET(Zdroj!BK$16,A5476-1,0)))</f>
        <v/>
      </c>
      <c r="E5476" s="35" t="str">
        <f ca="1">IF(C5476="","",OFFSET(Zdroj!BL$16,A5476-1,0))</f>
        <v/>
      </c>
      <c r="F5476" s="450" t="str">
        <f t="shared" ref="F5476" ca="1" si="1280">IF(SUM(E5476:E5481)=0,"",SUM(E5476:E5481))</f>
        <v/>
      </c>
      <c r="G5476" s="451" t="str">
        <f t="shared" ref="G5476" ca="1" si="1281">IF(SUM(E5476:E5492)=0,"",SUM(E5476:E5492))</f>
        <v/>
      </c>
    </row>
    <row r="5477" spans="1:7" x14ac:dyDescent="0.25">
      <c r="B5477" s="449"/>
      <c r="C5477" s="83" t="str">
        <f ca="1">IF(OFFSET(Zdroj!AJ$16,A5476-1,0)=0,"",CONCATENATE("A",$A$2+1," - ",Zdroj!$AJ$15))</f>
        <v/>
      </c>
      <c r="D5477" s="81" t="str">
        <f ca="1">IF(C5477="","",CONCATENATE(OFFSET(Zdroj!AJ$16,A5476-1,0)," - ",OFFSET(Zdroj!BM$16,A5476-1,0)))</f>
        <v/>
      </c>
      <c r="E5477" s="35" t="str">
        <f ca="1">IF(C5477="","",OFFSET(Zdroj!BN$16,A5476-1,0))</f>
        <v/>
      </c>
      <c r="F5477" s="450"/>
      <c r="G5477" s="451"/>
    </row>
    <row r="5478" spans="1:7" x14ac:dyDescent="0.25">
      <c r="B5478" s="449"/>
      <c r="C5478" s="83" t="str">
        <f ca="1">IF(OFFSET(Zdroj!AK$16,A5476-1,0)=0,"",CONCATENATE("A",$A$2+2," - ",Zdroj!$AK$15))</f>
        <v/>
      </c>
      <c r="D5478" s="81" t="str">
        <f ca="1">IF(C5478="","",CONCATENATE(OFFSET(Zdroj!AK$16,A5476-1,0)," - ",OFFSET(Zdroj!BO$16,A5476-1,0)))</f>
        <v/>
      </c>
      <c r="E5478" s="35" t="str">
        <f ca="1">IF(C5478="","",OFFSET(Zdroj!BP$16,A5476-1,0))</f>
        <v/>
      </c>
      <c r="F5478" s="450"/>
      <c r="G5478" s="451"/>
    </row>
    <row r="5479" spans="1:7" x14ac:dyDescent="0.25">
      <c r="B5479" s="449"/>
      <c r="C5479" s="83" t="str">
        <f ca="1">IF(OFFSET(Zdroj!AL$16,A5476-1,0)=0,"",CONCATENATE("A",$A$2+3," - ",Zdroj!$AL$15))</f>
        <v/>
      </c>
      <c r="D5479" s="81" t="str">
        <f ca="1">IF(C5479="","",CONCATENATE(OFFSET(Zdroj!AL$16,A5476-1,0)," - ",OFFSET(Zdroj!BQ$16,A5476-1,0)))</f>
        <v/>
      </c>
      <c r="E5479" s="35" t="str">
        <f ca="1">IF(C5479="","",OFFSET(Zdroj!BR$16,A5476-1,0))</f>
        <v/>
      </c>
      <c r="F5479" s="450"/>
      <c r="G5479" s="451"/>
    </row>
    <row r="5480" spans="1:7" x14ac:dyDescent="0.25">
      <c r="B5480" s="449"/>
      <c r="C5480" s="83" t="str">
        <f ca="1">IF(OFFSET(Zdroj!AM$16,A5476-1,0)=0,"",CONCATENATE("A",$A$2+4," - ",Zdroj!$AM$15))</f>
        <v/>
      </c>
      <c r="D5480" s="81" t="str">
        <f ca="1">IF(C5480="","",CONCATENATE(OFFSET(Zdroj!AM$16,A5476-1,0)," - ",OFFSET(Zdroj!BS$16,A5476-1,0)))</f>
        <v/>
      </c>
      <c r="E5480" s="35" t="str">
        <f ca="1">IF(C5480="","",OFFSET(Zdroj!BT$16,A5476-1,0))</f>
        <v/>
      </c>
      <c r="F5480" s="450"/>
      <c r="G5480" s="451"/>
    </row>
    <row r="5481" spans="1:7" x14ac:dyDescent="0.25">
      <c r="B5481" s="449"/>
      <c r="C5481" s="83" t="str">
        <f ca="1">IF(OFFSET(Zdroj!AN$16,A5476-1,0)=0,"",CONCATENATE("A",$A$2+5," - ",Zdroj!$AN$15))</f>
        <v/>
      </c>
      <c r="D5481" s="81" t="str">
        <f ca="1">IF(C5481="","",CONCATENATE(OFFSET(Zdroj!AN$16,A5476-1,0)," - ",OFFSET(Zdroj!BU$16,A5476-1,0)))</f>
        <v/>
      </c>
      <c r="E5481" s="35" t="str">
        <f ca="1">IF(C5481="","",OFFSET(Zdroj!BV$16,A5476-1,0))</f>
        <v/>
      </c>
      <c r="F5481" s="450"/>
      <c r="G5481" s="451"/>
    </row>
    <row r="5482" spans="1:7" x14ac:dyDescent="0.25">
      <c r="B5482" s="449"/>
      <c r="C5482" s="83" t="str">
        <f ca="1">IF(OFFSET(Zdroj!AO$16,A5476-1,0)=0,"",CONCATENATE("B",$A$2," - ",Zdroj!$AO$15))</f>
        <v/>
      </c>
      <c r="D5482" s="81" t="str">
        <f ca="1">IF(C5482="","",CONCATENATE(OFFSET(Zdroj!AO$16,A5476-1,0)))</f>
        <v/>
      </c>
      <c r="E5482" s="35" t="str">
        <f ca="1">IF(C5482="","",OFFSET(Zdroj!AP$16,A5476-1,0))</f>
        <v/>
      </c>
      <c r="F5482" s="450" t="str">
        <f t="shared" ref="F5482" ca="1" si="1282">IF(SUM(E5482:E5490)=0,"",SUM(E5482:E5490))</f>
        <v/>
      </c>
      <c r="G5482" s="451"/>
    </row>
    <row r="5483" spans="1:7" x14ac:dyDescent="0.25">
      <c r="B5483" s="449"/>
      <c r="C5483" s="83" t="str">
        <f ca="1">IF(OFFSET(Zdroj!AQ$16,A5476-1,0)=0,"",CONCATENATE("B",$A$2+1," - ",Zdroj!$AQ$15))</f>
        <v/>
      </c>
      <c r="D5483" s="81" t="str">
        <f ca="1">IF(C5483="","",CONCATENATE(OFFSET(Zdroj!AQ$16,A5476-1,0)))</f>
        <v/>
      </c>
      <c r="E5483" s="35" t="str">
        <f ca="1">IF(C5483="","",OFFSET(Zdroj!AR$16,A5476-1,0))</f>
        <v/>
      </c>
      <c r="F5483" s="450"/>
      <c r="G5483" s="451"/>
    </row>
    <row r="5484" spans="1:7" x14ac:dyDescent="0.25">
      <c r="B5484" s="449"/>
      <c r="C5484" s="83" t="str">
        <f ca="1">IF(OFFSET(Zdroj!AS$16,A5476-1,0)=0,"",CONCATENATE("B",$A$2+2," - ",Zdroj!$AS$15))</f>
        <v/>
      </c>
      <c r="D5484" s="81" t="str">
        <f ca="1">IF(C5484="","",CONCATENATE(OFFSET(Zdroj!AS$16,A5476-1,0)))</f>
        <v/>
      </c>
      <c r="E5484" s="35" t="str">
        <f ca="1">IF(C5484="","",OFFSET(Zdroj!AT$16,A5476-1,0))</f>
        <v/>
      </c>
      <c r="F5484" s="450"/>
      <c r="G5484" s="451"/>
    </row>
    <row r="5485" spans="1:7" x14ac:dyDescent="0.25">
      <c r="B5485" s="449"/>
      <c r="C5485" s="83" t="str">
        <f ca="1">IF(OFFSET(Zdroj!AU$16,A5476-1,0)=0,"",CONCATENATE("B",$A$2+3," - ",Zdroj!$AU$15))</f>
        <v/>
      </c>
      <c r="D5485" s="81" t="str">
        <f ca="1">IF(C5485="","",CONCATENATE(OFFSET(Zdroj!AU$16,A5476-1,0)))</f>
        <v/>
      </c>
      <c r="E5485" s="35" t="str">
        <f ca="1">IF(C5485="","",OFFSET(Zdroj!AV$16,A5476-1,0))</f>
        <v/>
      </c>
      <c r="F5485" s="450"/>
      <c r="G5485" s="451"/>
    </row>
    <row r="5486" spans="1:7" x14ac:dyDescent="0.25">
      <c r="B5486" s="449"/>
      <c r="C5486" s="83" t="str">
        <f ca="1">IF(OFFSET(Zdroj!AW$16,A5476-1,0)=0,"",CONCATENATE("B",$A$2+4," - ",Zdroj!$AW$15))</f>
        <v/>
      </c>
      <c r="D5486" s="81" t="str">
        <f ca="1">IF(C5486="","",CONCATENATE(OFFSET(Zdroj!AW$16,A5476-1,0)))</f>
        <v/>
      </c>
      <c r="E5486" s="35" t="str">
        <f ca="1">IF(C5486="","",OFFSET(Zdroj!AX$16,A5476-1,0))</f>
        <v/>
      </c>
      <c r="F5486" s="450"/>
      <c r="G5486" s="451"/>
    </row>
    <row r="5487" spans="1:7" x14ac:dyDescent="0.25">
      <c r="B5487" s="449"/>
      <c r="C5487" s="83" t="str">
        <f ca="1">IF(OFFSET(Zdroj!AY$16,A5476-1,0)=0,"",CONCATENATE("B",$A$2+5," - ",Zdroj!$AY$15))</f>
        <v/>
      </c>
      <c r="D5487" s="81" t="str">
        <f ca="1">IF(C5487="","",CONCATENATE(OFFSET(Zdroj!AY$16,A5476-1,0)))</f>
        <v/>
      </c>
      <c r="E5487" s="35" t="str">
        <f ca="1">IF(C5487="","",OFFSET(Zdroj!AZ$16,A5476-1,0))</f>
        <v/>
      </c>
      <c r="F5487" s="450"/>
      <c r="G5487" s="451"/>
    </row>
    <row r="5488" spans="1:7" x14ac:dyDescent="0.25">
      <c r="B5488" s="449"/>
      <c r="C5488" s="83" t="str">
        <f ca="1">IF(OFFSET(Zdroj!BA$16,A5476-1,0)=0,"",CONCATENATE("B",$A$2+6," - ",Zdroj!$BA$15))</f>
        <v/>
      </c>
      <c r="D5488" s="81" t="str">
        <f ca="1">IF(C5488="","",CONCATENATE(OFFSET(Zdroj!BA$16,A5476-1,0)))</f>
        <v/>
      </c>
      <c r="E5488" s="35" t="str">
        <f ca="1">IF(C5488="","",OFFSET(Zdroj!BB$16,A5476-1,0))</f>
        <v/>
      </c>
      <c r="F5488" s="450"/>
      <c r="G5488" s="451"/>
    </row>
    <row r="5489" spans="1:7" x14ac:dyDescent="0.25">
      <c r="B5489" s="449"/>
      <c r="C5489" s="83" t="str">
        <f ca="1">IF(OFFSET(Zdroj!BC$16,A5476-1,0)=0,"",CONCATENATE("B",$A$2+7," - ",Zdroj!$BC$15))</f>
        <v/>
      </c>
      <c r="D5489" s="81" t="str">
        <f ca="1">IF(C5489="","",CONCATENATE(OFFSET(Zdroj!BC$16,A5476-1,0)))</f>
        <v/>
      </c>
      <c r="E5489" s="35" t="str">
        <f ca="1">IF(C5489="","",OFFSET(Zdroj!BD$16,A5476-1,0))</f>
        <v/>
      </c>
      <c r="F5489" s="450"/>
      <c r="G5489" s="451"/>
    </row>
    <row r="5490" spans="1:7" x14ac:dyDescent="0.25">
      <c r="B5490" s="449"/>
      <c r="C5490" s="83" t="str">
        <f ca="1">IF(OFFSET(Zdroj!BE$16,A5476-1,0)=0,"",CONCATENATE("B",$A$2+8," - ",Zdroj!$BE$15))</f>
        <v/>
      </c>
      <c r="D5490" s="81" t="str">
        <f ca="1">IF(C5490="","",CONCATENATE(OFFSET(Zdroj!BE$16,A5476-1,0)))</f>
        <v/>
      </c>
      <c r="E5490" s="35" t="str">
        <f ca="1">IF(C5490="","",OFFSET(Zdroj!BF$16,A5476-1,0))</f>
        <v/>
      </c>
      <c r="F5490" s="450"/>
      <c r="G5490" s="451"/>
    </row>
    <row r="5491" spans="1:7" x14ac:dyDescent="0.25">
      <c r="B5491" s="449"/>
      <c r="C5491" s="83" t="str">
        <f ca="1">IF(OFFSET(Zdroj!BG$16,A5476-1,0)=0,"",CONCATENATE("C",$A$2," - ",Zdroj!$BG$15))</f>
        <v/>
      </c>
      <c r="D5491" s="81" t="str">
        <f ca="1">IF(C5491="","",CONCATENATE(OFFSET(Zdroj!BG$16,A5476-1,0)))</f>
        <v/>
      </c>
      <c r="E5491" s="35" t="str">
        <f ca="1">IF(C5491="","",OFFSET(Zdroj!BH$16,A5476-1,0))</f>
        <v/>
      </c>
      <c r="F5491" s="450" t="str">
        <f t="shared" ref="F5491" ca="1" si="1283">IF(SUM(E5491:E5492)=0,"",SUM(E5491:E5492))</f>
        <v/>
      </c>
      <c r="G5491" s="451"/>
    </row>
    <row r="5492" spans="1:7" x14ac:dyDescent="0.25">
      <c r="B5492" s="449"/>
      <c r="C5492" s="83" t="str">
        <f ca="1">IF(OFFSET(Zdroj!BI$16,A5476-1,0)=0,"",CONCATENATE("C",$A$2+1," - ",Zdroj!$BI$15))</f>
        <v/>
      </c>
      <c r="D5492" s="81" t="str">
        <f ca="1">IF(C5492="","",CONCATENATE(OFFSET(Zdroj!BI$16,A5476-1,0)))</f>
        <v/>
      </c>
      <c r="E5492" s="35" t="str">
        <f ca="1">IF(C5492="","",OFFSET(Zdroj!BJ$16,A5476-1,0))</f>
        <v/>
      </c>
      <c r="F5492" s="450"/>
      <c r="G5492" s="451"/>
    </row>
    <row r="5493" spans="1:7" x14ac:dyDescent="0.25">
      <c r="A5493">
        <f>SUM((ROW()+15)/17)</f>
        <v>324</v>
      </c>
      <c r="B5493" s="449" t="str">
        <f ca="1">IF(OFFSET(Zdroj!$B$16,A5493-1,0)&gt;0,CONCATENATE(A5493,"
","___ ","
",OFFSET(Zdroj!$B$16,A5493-1,0)),"")</f>
        <v/>
      </c>
      <c r="C5493" s="83" t="str">
        <f ca="1">IF(OFFSET(Zdroj!AI$16,A5493-1,0)=0,"",CONCATENATE("A",$A$2," - ",Zdroj!$AI$15))</f>
        <v/>
      </c>
      <c r="D5493" s="81" t="str">
        <f ca="1">IF(C5493="","",CONCATENATE(OFFSET(Zdroj!AI$16,A5493-1,0)," - ",OFFSET(Zdroj!BK$16,A5493-1,0)))</f>
        <v/>
      </c>
      <c r="E5493" s="35" t="str">
        <f ca="1">IF(C5493="","",OFFSET(Zdroj!BL$16,A5493-1,0))</f>
        <v/>
      </c>
      <c r="F5493" s="450" t="str">
        <f t="shared" ref="F5493" ca="1" si="1284">IF(SUM(E5493:E5498)=0,"",SUM(E5493:E5498))</f>
        <v/>
      </c>
      <c r="G5493" s="451" t="str">
        <f t="shared" ref="G5493" ca="1" si="1285">IF(SUM(E5493:E5509)=0,"",SUM(E5493:E5509))</f>
        <v/>
      </c>
    </row>
    <row r="5494" spans="1:7" x14ac:dyDescent="0.25">
      <c r="B5494" s="449"/>
      <c r="C5494" s="83" t="str">
        <f ca="1">IF(OFFSET(Zdroj!AJ$16,A5493-1,0)=0,"",CONCATENATE("A",$A$2+1," - ",Zdroj!$AJ$15))</f>
        <v/>
      </c>
      <c r="D5494" s="81" t="str">
        <f ca="1">IF(C5494="","",CONCATENATE(OFFSET(Zdroj!AJ$16,A5493-1,0)," - ",OFFSET(Zdroj!BM$16,A5493-1,0)))</f>
        <v/>
      </c>
      <c r="E5494" s="35" t="str">
        <f ca="1">IF(C5494="","",OFFSET(Zdroj!BN$16,A5493-1,0))</f>
        <v/>
      </c>
      <c r="F5494" s="450"/>
      <c r="G5494" s="451"/>
    </row>
    <row r="5495" spans="1:7" x14ac:dyDescent="0.25">
      <c r="B5495" s="449"/>
      <c r="C5495" s="83" t="str">
        <f ca="1">IF(OFFSET(Zdroj!AK$16,A5493-1,0)=0,"",CONCATENATE("A",$A$2+2," - ",Zdroj!$AK$15))</f>
        <v/>
      </c>
      <c r="D5495" s="81" t="str">
        <f ca="1">IF(C5495="","",CONCATENATE(OFFSET(Zdroj!AK$16,A5493-1,0)," - ",OFFSET(Zdroj!BO$16,A5493-1,0)))</f>
        <v/>
      </c>
      <c r="E5495" s="35" t="str">
        <f ca="1">IF(C5495="","",OFFSET(Zdroj!BP$16,A5493-1,0))</f>
        <v/>
      </c>
      <c r="F5495" s="450"/>
      <c r="G5495" s="451"/>
    </row>
    <row r="5496" spans="1:7" x14ac:dyDescent="0.25">
      <c r="B5496" s="449"/>
      <c r="C5496" s="83" t="str">
        <f ca="1">IF(OFFSET(Zdroj!AL$16,A5493-1,0)=0,"",CONCATENATE("A",$A$2+3," - ",Zdroj!$AL$15))</f>
        <v/>
      </c>
      <c r="D5496" s="81" t="str">
        <f ca="1">IF(C5496="","",CONCATENATE(OFFSET(Zdroj!AL$16,A5493-1,0)," - ",OFFSET(Zdroj!BQ$16,A5493-1,0)))</f>
        <v/>
      </c>
      <c r="E5496" s="35" t="str">
        <f ca="1">IF(C5496="","",OFFSET(Zdroj!BR$16,A5493-1,0))</f>
        <v/>
      </c>
      <c r="F5496" s="450"/>
      <c r="G5496" s="451"/>
    </row>
    <row r="5497" spans="1:7" x14ac:dyDescent="0.25">
      <c r="B5497" s="449"/>
      <c r="C5497" s="83" t="str">
        <f ca="1">IF(OFFSET(Zdroj!AM$16,A5493-1,0)=0,"",CONCATENATE("A",$A$2+4," - ",Zdroj!$AM$15))</f>
        <v/>
      </c>
      <c r="D5497" s="81" t="str">
        <f ca="1">IF(C5497="","",CONCATENATE(OFFSET(Zdroj!AM$16,A5493-1,0)," - ",OFFSET(Zdroj!BS$16,A5493-1,0)))</f>
        <v/>
      </c>
      <c r="E5497" s="35" t="str">
        <f ca="1">IF(C5497="","",OFFSET(Zdroj!BT$16,A5493-1,0))</f>
        <v/>
      </c>
      <c r="F5497" s="450"/>
      <c r="G5497" s="451"/>
    </row>
    <row r="5498" spans="1:7" x14ac:dyDescent="0.25">
      <c r="B5498" s="449"/>
      <c r="C5498" s="83" t="str">
        <f ca="1">IF(OFFSET(Zdroj!AN$16,A5493-1,0)=0,"",CONCATENATE("A",$A$2+5," - ",Zdroj!$AN$15))</f>
        <v/>
      </c>
      <c r="D5498" s="81" t="str">
        <f ca="1">IF(C5498="","",CONCATENATE(OFFSET(Zdroj!AN$16,A5493-1,0)," - ",OFFSET(Zdroj!BU$16,A5493-1,0)))</f>
        <v/>
      </c>
      <c r="E5498" s="35" t="str">
        <f ca="1">IF(C5498="","",OFFSET(Zdroj!BV$16,A5493-1,0))</f>
        <v/>
      </c>
      <c r="F5498" s="450"/>
      <c r="G5498" s="451"/>
    </row>
    <row r="5499" spans="1:7" x14ac:dyDescent="0.25">
      <c r="B5499" s="449"/>
      <c r="C5499" s="83" t="str">
        <f ca="1">IF(OFFSET(Zdroj!AO$16,A5493-1,0)=0,"",CONCATENATE("B",$A$2," - ",Zdroj!$AO$15))</f>
        <v/>
      </c>
      <c r="D5499" s="81" t="str">
        <f ca="1">IF(C5499="","",CONCATENATE(OFFSET(Zdroj!AO$16,A5493-1,0)))</f>
        <v/>
      </c>
      <c r="E5499" s="35" t="str">
        <f ca="1">IF(C5499="","",OFFSET(Zdroj!AP$16,A5493-1,0))</f>
        <v/>
      </c>
      <c r="F5499" s="450" t="str">
        <f t="shared" ref="F5499" ca="1" si="1286">IF(SUM(E5499:E5507)=0,"",SUM(E5499:E5507))</f>
        <v/>
      </c>
      <c r="G5499" s="451"/>
    </row>
    <row r="5500" spans="1:7" x14ac:dyDescent="0.25">
      <c r="B5500" s="449"/>
      <c r="C5500" s="83" t="str">
        <f ca="1">IF(OFFSET(Zdroj!AQ$16,A5493-1,0)=0,"",CONCATENATE("B",$A$2+1," - ",Zdroj!$AQ$15))</f>
        <v/>
      </c>
      <c r="D5500" s="81" t="str">
        <f ca="1">IF(C5500="","",CONCATENATE(OFFSET(Zdroj!AQ$16,A5493-1,0)))</f>
        <v/>
      </c>
      <c r="E5500" s="35" t="str">
        <f ca="1">IF(C5500="","",OFFSET(Zdroj!AR$16,A5493-1,0))</f>
        <v/>
      </c>
      <c r="F5500" s="450"/>
      <c r="G5500" s="451"/>
    </row>
    <row r="5501" spans="1:7" x14ac:dyDescent="0.25">
      <c r="B5501" s="449"/>
      <c r="C5501" s="83" t="str">
        <f ca="1">IF(OFFSET(Zdroj!AS$16,A5493-1,0)=0,"",CONCATENATE("B",$A$2+2," - ",Zdroj!$AS$15))</f>
        <v/>
      </c>
      <c r="D5501" s="81" t="str">
        <f ca="1">IF(C5501="","",CONCATENATE(OFFSET(Zdroj!AS$16,A5493-1,0)))</f>
        <v/>
      </c>
      <c r="E5501" s="35" t="str">
        <f ca="1">IF(C5501="","",OFFSET(Zdroj!AT$16,A5493-1,0))</f>
        <v/>
      </c>
      <c r="F5501" s="450"/>
      <c r="G5501" s="451"/>
    </row>
    <row r="5502" spans="1:7" x14ac:dyDescent="0.25">
      <c r="B5502" s="449"/>
      <c r="C5502" s="83" t="str">
        <f ca="1">IF(OFFSET(Zdroj!AU$16,A5493-1,0)=0,"",CONCATENATE("B",$A$2+3," - ",Zdroj!$AU$15))</f>
        <v/>
      </c>
      <c r="D5502" s="81" t="str">
        <f ca="1">IF(C5502="","",CONCATENATE(OFFSET(Zdroj!AU$16,A5493-1,0)))</f>
        <v/>
      </c>
      <c r="E5502" s="35" t="str">
        <f ca="1">IF(C5502="","",OFFSET(Zdroj!AV$16,A5493-1,0))</f>
        <v/>
      </c>
      <c r="F5502" s="450"/>
      <c r="G5502" s="451"/>
    </row>
    <row r="5503" spans="1:7" x14ac:dyDescent="0.25">
      <c r="B5503" s="449"/>
      <c r="C5503" s="83" t="str">
        <f ca="1">IF(OFFSET(Zdroj!AW$16,A5493-1,0)=0,"",CONCATENATE("B",$A$2+4," - ",Zdroj!$AW$15))</f>
        <v/>
      </c>
      <c r="D5503" s="81" t="str">
        <f ca="1">IF(C5503="","",CONCATENATE(OFFSET(Zdroj!AW$16,A5493-1,0)))</f>
        <v/>
      </c>
      <c r="E5503" s="35" t="str">
        <f ca="1">IF(C5503="","",OFFSET(Zdroj!AX$16,A5493-1,0))</f>
        <v/>
      </c>
      <c r="F5503" s="450"/>
      <c r="G5503" s="451"/>
    </row>
    <row r="5504" spans="1:7" x14ac:dyDescent="0.25">
      <c r="B5504" s="449"/>
      <c r="C5504" s="83" t="str">
        <f ca="1">IF(OFFSET(Zdroj!AY$16,A5493-1,0)=0,"",CONCATENATE("B",$A$2+5," - ",Zdroj!$AY$15))</f>
        <v/>
      </c>
      <c r="D5504" s="81" t="str">
        <f ca="1">IF(C5504="","",CONCATENATE(OFFSET(Zdroj!AY$16,A5493-1,0)))</f>
        <v/>
      </c>
      <c r="E5504" s="35" t="str">
        <f ca="1">IF(C5504="","",OFFSET(Zdroj!AZ$16,A5493-1,0))</f>
        <v/>
      </c>
      <c r="F5504" s="450"/>
      <c r="G5504" s="451"/>
    </row>
    <row r="5505" spans="1:7" x14ac:dyDescent="0.25">
      <c r="B5505" s="449"/>
      <c r="C5505" s="83" t="str">
        <f ca="1">IF(OFFSET(Zdroj!BA$16,A5493-1,0)=0,"",CONCATENATE("B",$A$2+6," - ",Zdroj!$BA$15))</f>
        <v/>
      </c>
      <c r="D5505" s="81" t="str">
        <f ca="1">IF(C5505="","",CONCATENATE(OFFSET(Zdroj!BA$16,A5493-1,0)))</f>
        <v/>
      </c>
      <c r="E5505" s="35" t="str">
        <f ca="1">IF(C5505="","",OFFSET(Zdroj!BB$16,A5493-1,0))</f>
        <v/>
      </c>
      <c r="F5505" s="450"/>
      <c r="G5505" s="451"/>
    </row>
    <row r="5506" spans="1:7" x14ac:dyDescent="0.25">
      <c r="B5506" s="449"/>
      <c r="C5506" s="83" t="str">
        <f ca="1">IF(OFFSET(Zdroj!BC$16,A5493-1,0)=0,"",CONCATENATE("B",$A$2+7," - ",Zdroj!$BC$15))</f>
        <v/>
      </c>
      <c r="D5506" s="81" t="str">
        <f ca="1">IF(C5506="","",CONCATENATE(OFFSET(Zdroj!BC$16,A5493-1,0)))</f>
        <v/>
      </c>
      <c r="E5506" s="35" t="str">
        <f ca="1">IF(C5506="","",OFFSET(Zdroj!BD$16,A5493-1,0))</f>
        <v/>
      </c>
      <c r="F5506" s="450"/>
      <c r="G5506" s="451"/>
    </row>
    <row r="5507" spans="1:7" x14ac:dyDescent="0.25">
      <c r="B5507" s="449"/>
      <c r="C5507" s="83" t="str">
        <f ca="1">IF(OFFSET(Zdroj!BE$16,A5493-1,0)=0,"",CONCATENATE("B",$A$2+8," - ",Zdroj!$BE$15))</f>
        <v/>
      </c>
      <c r="D5507" s="81" t="str">
        <f ca="1">IF(C5507="","",CONCATENATE(OFFSET(Zdroj!BE$16,A5493-1,0)))</f>
        <v/>
      </c>
      <c r="E5507" s="35" t="str">
        <f ca="1">IF(C5507="","",OFFSET(Zdroj!BF$16,A5493-1,0))</f>
        <v/>
      </c>
      <c r="F5507" s="450"/>
      <c r="G5507" s="451"/>
    </row>
    <row r="5508" spans="1:7" x14ac:dyDescent="0.25">
      <c r="B5508" s="449"/>
      <c r="C5508" s="83" t="str">
        <f ca="1">IF(OFFSET(Zdroj!BG$16,A5493-1,0)=0,"",CONCATENATE("C",$A$2," - ",Zdroj!$BG$15))</f>
        <v/>
      </c>
      <c r="D5508" s="81" t="str">
        <f ca="1">IF(C5508="","",CONCATENATE(OFFSET(Zdroj!BG$16,A5493-1,0)))</f>
        <v/>
      </c>
      <c r="E5508" s="35" t="str">
        <f ca="1">IF(C5508="","",OFFSET(Zdroj!BH$16,A5493-1,0))</f>
        <v/>
      </c>
      <c r="F5508" s="450" t="str">
        <f t="shared" ref="F5508" ca="1" si="1287">IF(SUM(E5508:E5509)=0,"",SUM(E5508:E5509))</f>
        <v/>
      </c>
      <c r="G5508" s="451"/>
    </row>
    <row r="5509" spans="1:7" x14ac:dyDescent="0.25">
      <c r="B5509" s="449"/>
      <c r="C5509" s="83" t="str">
        <f ca="1">IF(OFFSET(Zdroj!BI$16,A5493-1,0)=0,"",CONCATENATE("C",$A$2+1," - ",Zdroj!$BI$15))</f>
        <v/>
      </c>
      <c r="D5509" s="81" t="str">
        <f ca="1">IF(C5509="","",CONCATENATE(OFFSET(Zdroj!BI$16,A5493-1,0)))</f>
        <v/>
      </c>
      <c r="E5509" s="35" t="str">
        <f ca="1">IF(C5509="","",OFFSET(Zdroj!BJ$16,A5493-1,0))</f>
        <v/>
      </c>
      <c r="F5509" s="450"/>
      <c r="G5509" s="451"/>
    </row>
    <row r="5510" spans="1:7" x14ac:dyDescent="0.25">
      <c r="A5510">
        <f>SUM((ROW()+15)/17)</f>
        <v>325</v>
      </c>
      <c r="B5510" s="449" t="str">
        <f ca="1">IF(OFFSET(Zdroj!$B$16,A5510-1,0)&gt;0,CONCATENATE(A5510,"
","___ ","
",OFFSET(Zdroj!$B$16,A5510-1,0)),"")</f>
        <v/>
      </c>
      <c r="C5510" s="83" t="str">
        <f ca="1">IF(OFFSET(Zdroj!AI$16,A5510-1,0)=0,"",CONCATENATE("A",$A$2," - ",Zdroj!$AI$15))</f>
        <v/>
      </c>
      <c r="D5510" s="81" t="str">
        <f ca="1">IF(C5510="","",CONCATENATE(OFFSET(Zdroj!AI$16,A5510-1,0)," - ",OFFSET(Zdroj!BK$16,A5510-1,0)))</f>
        <v/>
      </c>
      <c r="E5510" s="35" t="str">
        <f ca="1">IF(C5510="","",OFFSET(Zdroj!BL$16,A5510-1,0))</f>
        <v/>
      </c>
      <c r="F5510" s="450" t="str">
        <f t="shared" ref="F5510" ca="1" si="1288">IF(SUM(E5510:E5515)=0,"",SUM(E5510:E5515))</f>
        <v/>
      </c>
      <c r="G5510" s="451" t="str">
        <f t="shared" ref="G5510" ca="1" si="1289">IF(SUM(E5510:E5526)=0,"",SUM(E5510:E5526))</f>
        <v/>
      </c>
    </row>
    <row r="5511" spans="1:7" x14ac:dyDescent="0.25">
      <c r="B5511" s="449"/>
      <c r="C5511" s="83" t="str">
        <f ca="1">IF(OFFSET(Zdroj!AJ$16,A5510-1,0)=0,"",CONCATENATE("A",$A$2+1," - ",Zdroj!$AJ$15))</f>
        <v/>
      </c>
      <c r="D5511" s="81" t="str">
        <f ca="1">IF(C5511="","",CONCATENATE(OFFSET(Zdroj!AJ$16,A5510-1,0)," - ",OFFSET(Zdroj!BM$16,A5510-1,0)))</f>
        <v/>
      </c>
      <c r="E5511" s="35" t="str">
        <f ca="1">IF(C5511="","",OFFSET(Zdroj!BN$16,A5510-1,0))</f>
        <v/>
      </c>
      <c r="F5511" s="450"/>
      <c r="G5511" s="451"/>
    </row>
    <row r="5512" spans="1:7" x14ac:dyDescent="0.25">
      <c r="B5512" s="449"/>
      <c r="C5512" s="83" t="str">
        <f ca="1">IF(OFFSET(Zdroj!AK$16,A5510-1,0)=0,"",CONCATENATE("A",$A$2+2," - ",Zdroj!$AK$15))</f>
        <v/>
      </c>
      <c r="D5512" s="81" t="str">
        <f ca="1">IF(C5512="","",CONCATENATE(OFFSET(Zdroj!AK$16,A5510-1,0)," - ",OFFSET(Zdroj!BO$16,A5510-1,0)))</f>
        <v/>
      </c>
      <c r="E5512" s="35" t="str">
        <f ca="1">IF(C5512="","",OFFSET(Zdroj!BP$16,A5510-1,0))</f>
        <v/>
      </c>
      <c r="F5512" s="450"/>
      <c r="G5512" s="451"/>
    </row>
    <row r="5513" spans="1:7" x14ac:dyDescent="0.25">
      <c r="B5513" s="449"/>
      <c r="C5513" s="83" t="str">
        <f ca="1">IF(OFFSET(Zdroj!AL$16,A5510-1,0)=0,"",CONCATENATE("A",$A$2+3," - ",Zdroj!$AL$15))</f>
        <v/>
      </c>
      <c r="D5513" s="81" t="str">
        <f ca="1">IF(C5513="","",CONCATENATE(OFFSET(Zdroj!AL$16,A5510-1,0)," - ",OFFSET(Zdroj!BQ$16,A5510-1,0)))</f>
        <v/>
      </c>
      <c r="E5513" s="35" t="str">
        <f ca="1">IF(C5513="","",OFFSET(Zdroj!BR$16,A5510-1,0))</f>
        <v/>
      </c>
      <c r="F5513" s="450"/>
      <c r="G5513" s="451"/>
    </row>
    <row r="5514" spans="1:7" x14ac:dyDescent="0.25">
      <c r="B5514" s="449"/>
      <c r="C5514" s="83" t="str">
        <f ca="1">IF(OFFSET(Zdroj!AM$16,A5510-1,0)=0,"",CONCATENATE("A",$A$2+4," - ",Zdroj!$AM$15))</f>
        <v/>
      </c>
      <c r="D5514" s="81" t="str">
        <f ca="1">IF(C5514="","",CONCATENATE(OFFSET(Zdroj!AM$16,A5510-1,0)," - ",OFFSET(Zdroj!BS$16,A5510-1,0)))</f>
        <v/>
      </c>
      <c r="E5514" s="35" t="str">
        <f ca="1">IF(C5514="","",OFFSET(Zdroj!BT$16,A5510-1,0))</f>
        <v/>
      </c>
      <c r="F5514" s="450"/>
      <c r="G5514" s="451"/>
    </row>
    <row r="5515" spans="1:7" x14ac:dyDescent="0.25">
      <c r="B5515" s="449"/>
      <c r="C5515" s="83" t="str">
        <f ca="1">IF(OFFSET(Zdroj!AN$16,A5510-1,0)=0,"",CONCATENATE("A",$A$2+5," - ",Zdroj!$AN$15))</f>
        <v/>
      </c>
      <c r="D5515" s="81" t="str">
        <f ca="1">IF(C5515="","",CONCATENATE(OFFSET(Zdroj!AN$16,A5510-1,0)," - ",OFFSET(Zdroj!BU$16,A5510-1,0)))</f>
        <v/>
      </c>
      <c r="E5515" s="35" t="str">
        <f ca="1">IF(C5515="","",OFFSET(Zdroj!BV$16,A5510-1,0))</f>
        <v/>
      </c>
      <c r="F5515" s="450"/>
      <c r="G5515" s="451"/>
    </row>
    <row r="5516" spans="1:7" x14ac:dyDescent="0.25">
      <c r="B5516" s="449"/>
      <c r="C5516" s="83" t="str">
        <f ca="1">IF(OFFSET(Zdroj!AO$16,A5510-1,0)=0,"",CONCATENATE("B",$A$2," - ",Zdroj!$AO$15))</f>
        <v/>
      </c>
      <c r="D5516" s="81" t="str">
        <f ca="1">IF(C5516="","",CONCATENATE(OFFSET(Zdroj!AO$16,A5510-1,0)))</f>
        <v/>
      </c>
      <c r="E5516" s="35" t="str">
        <f ca="1">IF(C5516="","",OFFSET(Zdroj!AP$16,A5510-1,0))</f>
        <v/>
      </c>
      <c r="F5516" s="450" t="str">
        <f t="shared" ref="F5516" ca="1" si="1290">IF(SUM(E5516:E5524)=0,"",SUM(E5516:E5524))</f>
        <v/>
      </c>
      <c r="G5516" s="451"/>
    </row>
    <row r="5517" spans="1:7" x14ac:dyDescent="0.25">
      <c r="B5517" s="449"/>
      <c r="C5517" s="83" t="str">
        <f ca="1">IF(OFFSET(Zdroj!AQ$16,A5510-1,0)=0,"",CONCATENATE("B",$A$2+1," - ",Zdroj!$AQ$15))</f>
        <v/>
      </c>
      <c r="D5517" s="81" t="str">
        <f ca="1">IF(C5517="","",CONCATENATE(OFFSET(Zdroj!AQ$16,A5510-1,0)))</f>
        <v/>
      </c>
      <c r="E5517" s="35" t="str">
        <f ca="1">IF(C5517="","",OFFSET(Zdroj!AR$16,A5510-1,0))</f>
        <v/>
      </c>
      <c r="F5517" s="450"/>
      <c r="G5517" s="451"/>
    </row>
    <row r="5518" spans="1:7" x14ac:dyDescent="0.25">
      <c r="B5518" s="449"/>
      <c r="C5518" s="83" t="str">
        <f ca="1">IF(OFFSET(Zdroj!AS$16,A5510-1,0)=0,"",CONCATENATE("B",$A$2+2," - ",Zdroj!$AS$15))</f>
        <v/>
      </c>
      <c r="D5518" s="81" t="str">
        <f ca="1">IF(C5518="","",CONCATENATE(OFFSET(Zdroj!AS$16,A5510-1,0)))</f>
        <v/>
      </c>
      <c r="E5518" s="35" t="str">
        <f ca="1">IF(C5518="","",OFFSET(Zdroj!AT$16,A5510-1,0))</f>
        <v/>
      </c>
      <c r="F5518" s="450"/>
      <c r="G5518" s="451"/>
    </row>
    <row r="5519" spans="1:7" x14ac:dyDescent="0.25">
      <c r="B5519" s="449"/>
      <c r="C5519" s="83" t="str">
        <f ca="1">IF(OFFSET(Zdroj!AU$16,A5510-1,0)=0,"",CONCATENATE("B",$A$2+3," - ",Zdroj!$AU$15))</f>
        <v/>
      </c>
      <c r="D5519" s="81" t="str">
        <f ca="1">IF(C5519="","",CONCATENATE(OFFSET(Zdroj!AU$16,A5510-1,0)))</f>
        <v/>
      </c>
      <c r="E5519" s="35" t="str">
        <f ca="1">IF(C5519="","",OFFSET(Zdroj!AV$16,A5510-1,0))</f>
        <v/>
      </c>
      <c r="F5519" s="450"/>
      <c r="G5519" s="451"/>
    </row>
    <row r="5520" spans="1:7" x14ac:dyDescent="0.25">
      <c r="B5520" s="449"/>
      <c r="C5520" s="83" t="str">
        <f ca="1">IF(OFFSET(Zdroj!AW$16,A5510-1,0)=0,"",CONCATENATE("B",$A$2+4," - ",Zdroj!$AW$15))</f>
        <v/>
      </c>
      <c r="D5520" s="81" t="str">
        <f ca="1">IF(C5520="","",CONCATENATE(OFFSET(Zdroj!AW$16,A5510-1,0)))</f>
        <v/>
      </c>
      <c r="E5520" s="35" t="str">
        <f ca="1">IF(C5520="","",OFFSET(Zdroj!AX$16,A5510-1,0))</f>
        <v/>
      </c>
      <c r="F5520" s="450"/>
      <c r="G5520" s="451"/>
    </row>
    <row r="5521" spans="1:7" x14ac:dyDescent="0.25">
      <c r="B5521" s="449"/>
      <c r="C5521" s="83" t="str">
        <f ca="1">IF(OFFSET(Zdroj!AY$16,A5510-1,0)=0,"",CONCATENATE("B",$A$2+5," - ",Zdroj!$AY$15))</f>
        <v/>
      </c>
      <c r="D5521" s="81" t="str">
        <f ca="1">IF(C5521="","",CONCATENATE(OFFSET(Zdroj!AY$16,A5510-1,0)))</f>
        <v/>
      </c>
      <c r="E5521" s="35" t="str">
        <f ca="1">IF(C5521="","",OFFSET(Zdroj!AZ$16,A5510-1,0))</f>
        <v/>
      </c>
      <c r="F5521" s="450"/>
      <c r="G5521" s="451"/>
    </row>
    <row r="5522" spans="1:7" x14ac:dyDescent="0.25">
      <c r="B5522" s="449"/>
      <c r="C5522" s="83" t="str">
        <f ca="1">IF(OFFSET(Zdroj!BA$16,A5510-1,0)=0,"",CONCATENATE("B",$A$2+6," - ",Zdroj!$BA$15))</f>
        <v/>
      </c>
      <c r="D5522" s="81" t="str">
        <f ca="1">IF(C5522="","",CONCATENATE(OFFSET(Zdroj!BA$16,A5510-1,0)))</f>
        <v/>
      </c>
      <c r="E5522" s="35" t="str">
        <f ca="1">IF(C5522="","",OFFSET(Zdroj!BB$16,A5510-1,0))</f>
        <v/>
      </c>
      <c r="F5522" s="450"/>
      <c r="G5522" s="451"/>
    </row>
    <row r="5523" spans="1:7" x14ac:dyDescent="0.25">
      <c r="B5523" s="449"/>
      <c r="C5523" s="83" t="str">
        <f ca="1">IF(OFFSET(Zdroj!BC$16,A5510-1,0)=0,"",CONCATENATE("B",$A$2+7," - ",Zdroj!$BC$15))</f>
        <v/>
      </c>
      <c r="D5523" s="81" t="str">
        <f ca="1">IF(C5523="","",CONCATENATE(OFFSET(Zdroj!BC$16,A5510-1,0)))</f>
        <v/>
      </c>
      <c r="E5523" s="35" t="str">
        <f ca="1">IF(C5523="","",OFFSET(Zdroj!BD$16,A5510-1,0))</f>
        <v/>
      </c>
      <c r="F5523" s="450"/>
      <c r="G5523" s="451"/>
    </row>
    <row r="5524" spans="1:7" x14ac:dyDescent="0.25">
      <c r="B5524" s="449"/>
      <c r="C5524" s="83" t="str">
        <f ca="1">IF(OFFSET(Zdroj!BE$16,A5510-1,0)=0,"",CONCATENATE("B",$A$2+8," - ",Zdroj!$BE$15))</f>
        <v/>
      </c>
      <c r="D5524" s="81" t="str">
        <f ca="1">IF(C5524="","",CONCATENATE(OFFSET(Zdroj!BE$16,A5510-1,0)))</f>
        <v/>
      </c>
      <c r="E5524" s="35" t="str">
        <f ca="1">IF(C5524="","",OFFSET(Zdroj!BF$16,A5510-1,0))</f>
        <v/>
      </c>
      <c r="F5524" s="450"/>
      <c r="G5524" s="451"/>
    </row>
    <row r="5525" spans="1:7" x14ac:dyDescent="0.25">
      <c r="B5525" s="449"/>
      <c r="C5525" s="83" t="str">
        <f ca="1">IF(OFFSET(Zdroj!BG$16,A5510-1,0)=0,"",CONCATENATE("C",$A$2," - ",Zdroj!$BG$15))</f>
        <v/>
      </c>
      <c r="D5525" s="81" t="str">
        <f ca="1">IF(C5525="","",CONCATENATE(OFFSET(Zdroj!BG$16,A5510-1,0)))</f>
        <v/>
      </c>
      <c r="E5525" s="35" t="str">
        <f ca="1">IF(C5525="","",OFFSET(Zdroj!BH$16,A5510-1,0))</f>
        <v/>
      </c>
      <c r="F5525" s="450" t="str">
        <f t="shared" ref="F5525" ca="1" si="1291">IF(SUM(E5525:E5526)=0,"",SUM(E5525:E5526))</f>
        <v/>
      </c>
      <c r="G5525" s="451"/>
    </row>
    <row r="5526" spans="1:7" x14ac:dyDescent="0.25">
      <c r="B5526" s="449"/>
      <c r="C5526" s="83" t="str">
        <f ca="1">IF(OFFSET(Zdroj!BI$16,A5510-1,0)=0,"",CONCATENATE("C",$A$2+1," - ",Zdroj!$BI$15))</f>
        <v/>
      </c>
      <c r="D5526" s="81" t="str">
        <f ca="1">IF(C5526="","",CONCATENATE(OFFSET(Zdroj!BI$16,A5510-1,0)))</f>
        <v/>
      </c>
      <c r="E5526" s="35" t="str">
        <f ca="1">IF(C5526="","",OFFSET(Zdroj!BJ$16,A5510-1,0))</f>
        <v/>
      </c>
      <c r="F5526" s="450"/>
      <c r="G5526" s="451"/>
    </row>
    <row r="5527" spans="1:7" x14ac:dyDescent="0.25">
      <c r="A5527">
        <f>SUM((ROW()+15)/17)</f>
        <v>326</v>
      </c>
      <c r="B5527" s="449" t="str">
        <f ca="1">IF(OFFSET(Zdroj!$B$16,A5527-1,0)&gt;0,CONCATENATE(A5527,"
","___ ","
",OFFSET(Zdroj!$B$16,A5527-1,0)),"")</f>
        <v/>
      </c>
      <c r="C5527" s="83" t="str">
        <f ca="1">IF(OFFSET(Zdroj!AI$16,A5527-1,0)=0,"",CONCATENATE("A",$A$2," - ",Zdroj!$AI$15))</f>
        <v/>
      </c>
      <c r="D5527" s="81" t="str">
        <f ca="1">IF(C5527="","",CONCATENATE(OFFSET(Zdroj!AI$16,A5527-1,0)," - ",OFFSET(Zdroj!BK$16,A5527-1,0)))</f>
        <v/>
      </c>
      <c r="E5527" s="35" t="str">
        <f ca="1">IF(C5527="","",OFFSET(Zdroj!BL$16,A5527-1,0))</f>
        <v/>
      </c>
      <c r="F5527" s="450" t="str">
        <f t="shared" ref="F5527" ca="1" si="1292">IF(SUM(E5527:E5532)=0,"",SUM(E5527:E5532))</f>
        <v/>
      </c>
      <c r="G5527" s="451" t="str">
        <f t="shared" ref="G5527" ca="1" si="1293">IF(SUM(E5527:E5543)=0,"",SUM(E5527:E5543))</f>
        <v/>
      </c>
    </row>
    <row r="5528" spans="1:7" x14ac:dyDescent="0.25">
      <c r="B5528" s="449"/>
      <c r="C5528" s="83" t="str">
        <f ca="1">IF(OFFSET(Zdroj!AJ$16,A5527-1,0)=0,"",CONCATENATE("A",$A$2+1," - ",Zdroj!$AJ$15))</f>
        <v/>
      </c>
      <c r="D5528" s="81" t="str">
        <f ca="1">IF(C5528="","",CONCATENATE(OFFSET(Zdroj!AJ$16,A5527-1,0)," - ",OFFSET(Zdroj!BM$16,A5527-1,0)))</f>
        <v/>
      </c>
      <c r="E5528" s="35" t="str">
        <f ca="1">IF(C5528="","",OFFSET(Zdroj!BN$16,A5527-1,0))</f>
        <v/>
      </c>
      <c r="F5528" s="450"/>
      <c r="G5528" s="451"/>
    </row>
    <row r="5529" spans="1:7" x14ac:dyDescent="0.25">
      <c r="B5529" s="449"/>
      <c r="C5529" s="83" t="str">
        <f ca="1">IF(OFFSET(Zdroj!AK$16,A5527-1,0)=0,"",CONCATENATE("A",$A$2+2," - ",Zdroj!$AK$15))</f>
        <v/>
      </c>
      <c r="D5529" s="81" t="str">
        <f ca="1">IF(C5529="","",CONCATENATE(OFFSET(Zdroj!AK$16,A5527-1,0)," - ",OFFSET(Zdroj!BO$16,A5527-1,0)))</f>
        <v/>
      </c>
      <c r="E5529" s="35" t="str">
        <f ca="1">IF(C5529="","",OFFSET(Zdroj!BP$16,A5527-1,0))</f>
        <v/>
      </c>
      <c r="F5529" s="450"/>
      <c r="G5529" s="451"/>
    </row>
    <row r="5530" spans="1:7" x14ac:dyDescent="0.25">
      <c r="B5530" s="449"/>
      <c r="C5530" s="83" t="str">
        <f ca="1">IF(OFFSET(Zdroj!AL$16,A5527-1,0)=0,"",CONCATENATE("A",$A$2+3," - ",Zdroj!$AL$15))</f>
        <v/>
      </c>
      <c r="D5530" s="81" t="str">
        <f ca="1">IF(C5530="","",CONCATENATE(OFFSET(Zdroj!AL$16,A5527-1,0)," - ",OFFSET(Zdroj!BQ$16,A5527-1,0)))</f>
        <v/>
      </c>
      <c r="E5530" s="35" t="str">
        <f ca="1">IF(C5530="","",OFFSET(Zdroj!BR$16,A5527-1,0))</f>
        <v/>
      </c>
      <c r="F5530" s="450"/>
      <c r="G5530" s="451"/>
    </row>
    <row r="5531" spans="1:7" x14ac:dyDescent="0.25">
      <c r="B5531" s="449"/>
      <c r="C5531" s="83" t="str">
        <f ca="1">IF(OFFSET(Zdroj!AM$16,A5527-1,0)=0,"",CONCATENATE("A",$A$2+4," - ",Zdroj!$AM$15))</f>
        <v/>
      </c>
      <c r="D5531" s="81" t="str">
        <f ca="1">IF(C5531="","",CONCATENATE(OFFSET(Zdroj!AM$16,A5527-1,0)," - ",OFFSET(Zdroj!BS$16,A5527-1,0)))</f>
        <v/>
      </c>
      <c r="E5531" s="35" t="str">
        <f ca="1">IF(C5531="","",OFFSET(Zdroj!BT$16,A5527-1,0))</f>
        <v/>
      </c>
      <c r="F5531" s="450"/>
      <c r="G5531" s="451"/>
    </row>
    <row r="5532" spans="1:7" x14ac:dyDescent="0.25">
      <c r="B5532" s="449"/>
      <c r="C5532" s="83" t="str">
        <f ca="1">IF(OFFSET(Zdroj!AN$16,A5527-1,0)=0,"",CONCATENATE("A",$A$2+5," - ",Zdroj!$AN$15))</f>
        <v/>
      </c>
      <c r="D5532" s="81" t="str">
        <f ca="1">IF(C5532="","",CONCATENATE(OFFSET(Zdroj!AN$16,A5527-1,0)," - ",OFFSET(Zdroj!BU$16,A5527-1,0)))</f>
        <v/>
      </c>
      <c r="E5532" s="35" t="str">
        <f ca="1">IF(C5532="","",OFFSET(Zdroj!BV$16,A5527-1,0))</f>
        <v/>
      </c>
      <c r="F5532" s="450"/>
      <c r="G5532" s="451"/>
    </row>
    <row r="5533" spans="1:7" x14ac:dyDescent="0.25">
      <c r="B5533" s="449"/>
      <c r="C5533" s="83" t="str">
        <f ca="1">IF(OFFSET(Zdroj!AO$16,A5527-1,0)=0,"",CONCATENATE("B",$A$2," - ",Zdroj!$AO$15))</f>
        <v/>
      </c>
      <c r="D5533" s="81" t="str">
        <f ca="1">IF(C5533="","",CONCATENATE(OFFSET(Zdroj!AO$16,A5527-1,0)))</f>
        <v/>
      </c>
      <c r="E5533" s="35" t="str">
        <f ca="1">IF(C5533="","",OFFSET(Zdroj!AP$16,A5527-1,0))</f>
        <v/>
      </c>
      <c r="F5533" s="450" t="str">
        <f t="shared" ref="F5533" ca="1" si="1294">IF(SUM(E5533:E5541)=0,"",SUM(E5533:E5541))</f>
        <v/>
      </c>
      <c r="G5533" s="451"/>
    </row>
    <row r="5534" spans="1:7" x14ac:dyDescent="0.25">
      <c r="B5534" s="449"/>
      <c r="C5534" s="83" t="str">
        <f ca="1">IF(OFFSET(Zdroj!AQ$16,A5527-1,0)=0,"",CONCATENATE("B",$A$2+1," - ",Zdroj!$AQ$15))</f>
        <v/>
      </c>
      <c r="D5534" s="81" t="str">
        <f ca="1">IF(C5534="","",CONCATENATE(OFFSET(Zdroj!AQ$16,A5527-1,0)))</f>
        <v/>
      </c>
      <c r="E5534" s="35" t="str">
        <f ca="1">IF(C5534="","",OFFSET(Zdroj!AR$16,A5527-1,0))</f>
        <v/>
      </c>
      <c r="F5534" s="450"/>
      <c r="G5534" s="451"/>
    </row>
    <row r="5535" spans="1:7" x14ac:dyDescent="0.25">
      <c r="B5535" s="449"/>
      <c r="C5535" s="83" t="str">
        <f ca="1">IF(OFFSET(Zdroj!AS$16,A5527-1,0)=0,"",CONCATENATE("B",$A$2+2," - ",Zdroj!$AS$15))</f>
        <v/>
      </c>
      <c r="D5535" s="81" t="str">
        <f ca="1">IF(C5535="","",CONCATENATE(OFFSET(Zdroj!AS$16,A5527-1,0)))</f>
        <v/>
      </c>
      <c r="E5535" s="35" t="str">
        <f ca="1">IF(C5535="","",OFFSET(Zdroj!AT$16,A5527-1,0))</f>
        <v/>
      </c>
      <c r="F5535" s="450"/>
      <c r="G5535" s="451"/>
    </row>
    <row r="5536" spans="1:7" x14ac:dyDescent="0.25">
      <c r="B5536" s="449"/>
      <c r="C5536" s="83" t="str">
        <f ca="1">IF(OFFSET(Zdroj!AU$16,A5527-1,0)=0,"",CONCATENATE("B",$A$2+3," - ",Zdroj!$AU$15))</f>
        <v/>
      </c>
      <c r="D5536" s="81" t="str">
        <f ca="1">IF(C5536="","",CONCATENATE(OFFSET(Zdroj!AU$16,A5527-1,0)))</f>
        <v/>
      </c>
      <c r="E5536" s="35" t="str">
        <f ca="1">IF(C5536="","",OFFSET(Zdroj!AV$16,A5527-1,0))</f>
        <v/>
      </c>
      <c r="F5536" s="450"/>
      <c r="G5536" s="451"/>
    </row>
    <row r="5537" spans="1:7" x14ac:dyDescent="0.25">
      <c r="B5537" s="449"/>
      <c r="C5537" s="83" t="str">
        <f ca="1">IF(OFFSET(Zdroj!AW$16,A5527-1,0)=0,"",CONCATENATE("B",$A$2+4," - ",Zdroj!$AW$15))</f>
        <v/>
      </c>
      <c r="D5537" s="81" t="str">
        <f ca="1">IF(C5537="","",CONCATENATE(OFFSET(Zdroj!AW$16,A5527-1,0)))</f>
        <v/>
      </c>
      <c r="E5537" s="35" t="str">
        <f ca="1">IF(C5537="","",OFFSET(Zdroj!AX$16,A5527-1,0))</f>
        <v/>
      </c>
      <c r="F5537" s="450"/>
      <c r="G5537" s="451"/>
    </row>
    <row r="5538" spans="1:7" x14ac:dyDescent="0.25">
      <c r="B5538" s="449"/>
      <c r="C5538" s="83" t="str">
        <f ca="1">IF(OFFSET(Zdroj!AY$16,A5527-1,0)=0,"",CONCATENATE("B",$A$2+5," - ",Zdroj!$AY$15))</f>
        <v/>
      </c>
      <c r="D5538" s="81" t="str">
        <f ca="1">IF(C5538="","",CONCATENATE(OFFSET(Zdroj!AY$16,A5527-1,0)))</f>
        <v/>
      </c>
      <c r="E5538" s="35" t="str">
        <f ca="1">IF(C5538="","",OFFSET(Zdroj!AZ$16,A5527-1,0))</f>
        <v/>
      </c>
      <c r="F5538" s="450"/>
      <c r="G5538" s="451"/>
    </row>
    <row r="5539" spans="1:7" x14ac:dyDescent="0.25">
      <c r="B5539" s="449"/>
      <c r="C5539" s="83" t="str">
        <f ca="1">IF(OFFSET(Zdroj!BA$16,A5527-1,0)=0,"",CONCATENATE("B",$A$2+6," - ",Zdroj!$BA$15))</f>
        <v/>
      </c>
      <c r="D5539" s="81" t="str">
        <f ca="1">IF(C5539="","",CONCATENATE(OFFSET(Zdroj!BA$16,A5527-1,0)))</f>
        <v/>
      </c>
      <c r="E5539" s="35" t="str">
        <f ca="1">IF(C5539="","",OFFSET(Zdroj!BB$16,A5527-1,0))</f>
        <v/>
      </c>
      <c r="F5539" s="450"/>
      <c r="G5539" s="451"/>
    </row>
    <row r="5540" spans="1:7" x14ac:dyDescent="0.25">
      <c r="B5540" s="449"/>
      <c r="C5540" s="83" t="str">
        <f ca="1">IF(OFFSET(Zdroj!BC$16,A5527-1,0)=0,"",CONCATENATE("B",$A$2+7," - ",Zdroj!$BC$15))</f>
        <v/>
      </c>
      <c r="D5540" s="81" t="str">
        <f ca="1">IF(C5540="","",CONCATENATE(OFFSET(Zdroj!BC$16,A5527-1,0)))</f>
        <v/>
      </c>
      <c r="E5540" s="35" t="str">
        <f ca="1">IF(C5540="","",OFFSET(Zdroj!BD$16,A5527-1,0))</f>
        <v/>
      </c>
      <c r="F5540" s="450"/>
      <c r="G5540" s="451"/>
    </row>
    <row r="5541" spans="1:7" x14ac:dyDescent="0.25">
      <c r="B5541" s="449"/>
      <c r="C5541" s="83" t="str">
        <f ca="1">IF(OFFSET(Zdroj!BE$16,A5527-1,0)=0,"",CONCATENATE("B",$A$2+8," - ",Zdroj!$BE$15))</f>
        <v/>
      </c>
      <c r="D5541" s="81" t="str">
        <f ca="1">IF(C5541="","",CONCATENATE(OFFSET(Zdroj!BE$16,A5527-1,0)))</f>
        <v/>
      </c>
      <c r="E5541" s="35" t="str">
        <f ca="1">IF(C5541="","",OFFSET(Zdroj!BF$16,A5527-1,0))</f>
        <v/>
      </c>
      <c r="F5541" s="450"/>
      <c r="G5541" s="451"/>
    </row>
    <row r="5542" spans="1:7" x14ac:dyDescent="0.25">
      <c r="B5542" s="449"/>
      <c r="C5542" s="83" t="str">
        <f ca="1">IF(OFFSET(Zdroj!BG$16,A5527-1,0)=0,"",CONCATENATE("C",$A$2," - ",Zdroj!$BG$15))</f>
        <v/>
      </c>
      <c r="D5542" s="81" t="str">
        <f ca="1">IF(C5542="","",CONCATENATE(OFFSET(Zdroj!BG$16,A5527-1,0)))</f>
        <v/>
      </c>
      <c r="E5542" s="35" t="str">
        <f ca="1">IF(C5542="","",OFFSET(Zdroj!BH$16,A5527-1,0))</f>
        <v/>
      </c>
      <c r="F5542" s="450" t="str">
        <f t="shared" ref="F5542" ca="1" si="1295">IF(SUM(E5542:E5543)=0,"",SUM(E5542:E5543))</f>
        <v/>
      </c>
      <c r="G5542" s="451"/>
    </row>
    <row r="5543" spans="1:7" x14ac:dyDescent="0.25">
      <c r="B5543" s="449"/>
      <c r="C5543" s="83" t="str">
        <f ca="1">IF(OFFSET(Zdroj!BI$16,A5527-1,0)=0,"",CONCATENATE("C",$A$2+1," - ",Zdroj!$BI$15))</f>
        <v/>
      </c>
      <c r="D5543" s="81" t="str">
        <f ca="1">IF(C5543="","",CONCATENATE(OFFSET(Zdroj!BI$16,A5527-1,0)))</f>
        <v/>
      </c>
      <c r="E5543" s="35" t="str">
        <f ca="1">IF(C5543="","",OFFSET(Zdroj!BJ$16,A5527-1,0))</f>
        <v/>
      </c>
      <c r="F5543" s="450"/>
      <c r="G5543" s="451"/>
    </row>
    <row r="5544" spans="1:7" x14ac:dyDescent="0.25">
      <c r="A5544">
        <f>SUM((ROW()+15)/17)</f>
        <v>327</v>
      </c>
      <c r="B5544" s="449" t="str">
        <f ca="1">IF(OFFSET(Zdroj!$B$16,A5544-1,0)&gt;0,CONCATENATE(A5544,"
","___ ","
",OFFSET(Zdroj!$B$16,A5544-1,0)),"")</f>
        <v/>
      </c>
      <c r="C5544" s="83" t="str">
        <f ca="1">IF(OFFSET(Zdroj!AI$16,A5544-1,0)=0,"",CONCATENATE("A",$A$2," - ",Zdroj!$AI$15))</f>
        <v/>
      </c>
      <c r="D5544" s="81" t="str">
        <f ca="1">IF(C5544="","",CONCATENATE(OFFSET(Zdroj!AI$16,A5544-1,0)," - ",OFFSET(Zdroj!BK$16,A5544-1,0)))</f>
        <v/>
      </c>
      <c r="E5544" s="35" t="str">
        <f ca="1">IF(C5544="","",OFFSET(Zdroj!BL$16,A5544-1,0))</f>
        <v/>
      </c>
      <c r="F5544" s="450" t="str">
        <f t="shared" ref="F5544" ca="1" si="1296">IF(SUM(E5544:E5549)=0,"",SUM(E5544:E5549))</f>
        <v/>
      </c>
      <c r="G5544" s="451" t="str">
        <f t="shared" ref="G5544" ca="1" si="1297">IF(SUM(E5544:E5560)=0,"",SUM(E5544:E5560))</f>
        <v/>
      </c>
    </row>
    <row r="5545" spans="1:7" x14ac:dyDescent="0.25">
      <c r="B5545" s="449"/>
      <c r="C5545" s="83" t="str">
        <f ca="1">IF(OFFSET(Zdroj!AJ$16,A5544-1,0)=0,"",CONCATENATE("A",$A$2+1," - ",Zdroj!$AJ$15))</f>
        <v/>
      </c>
      <c r="D5545" s="81" t="str">
        <f ca="1">IF(C5545="","",CONCATENATE(OFFSET(Zdroj!AJ$16,A5544-1,0)," - ",OFFSET(Zdroj!BM$16,A5544-1,0)))</f>
        <v/>
      </c>
      <c r="E5545" s="35" t="str">
        <f ca="1">IF(C5545="","",OFFSET(Zdroj!BN$16,A5544-1,0))</f>
        <v/>
      </c>
      <c r="F5545" s="450"/>
      <c r="G5545" s="451"/>
    </row>
    <row r="5546" spans="1:7" x14ac:dyDescent="0.25">
      <c r="B5546" s="449"/>
      <c r="C5546" s="83" t="str">
        <f ca="1">IF(OFFSET(Zdroj!AK$16,A5544-1,0)=0,"",CONCATENATE("A",$A$2+2," - ",Zdroj!$AK$15))</f>
        <v/>
      </c>
      <c r="D5546" s="81" t="str">
        <f ca="1">IF(C5546="","",CONCATENATE(OFFSET(Zdroj!AK$16,A5544-1,0)," - ",OFFSET(Zdroj!BO$16,A5544-1,0)))</f>
        <v/>
      </c>
      <c r="E5546" s="35" t="str">
        <f ca="1">IF(C5546="","",OFFSET(Zdroj!BP$16,A5544-1,0))</f>
        <v/>
      </c>
      <c r="F5546" s="450"/>
      <c r="G5546" s="451"/>
    </row>
    <row r="5547" spans="1:7" x14ac:dyDescent="0.25">
      <c r="B5547" s="449"/>
      <c r="C5547" s="83" t="str">
        <f ca="1">IF(OFFSET(Zdroj!AL$16,A5544-1,0)=0,"",CONCATENATE("A",$A$2+3," - ",Zdroj!$AL$15))</f>
        <v/>
      </c>
      <c r="D5547" s="81" t="str">
        <f ca="1">IF(C5547="","",CONCATENATE(OFFSET(Zdroj!AL$16,A5544-1,0)," - ",OFFSET(Zdroj!BQ$16,A5544-1,0)))</f>
        <v/>
      </c>
      <c r="E5547" s="35" t="str">
        <f ca="1">IF(C5547="","",OFFSET(Zdroj!BR$16,A5544-1,0))</f>
        <v/>
      </c>
      <c r="F5547" s="450"/>
      <c r="G5547" s="451"/>
    </row>
    <row r="5548" spans="1:7" x14ac:dyDescent="0.25">
      <c r="B5548" s="449"/>
      <c r="C5548" s="83" t="str">
        <f ca="1">IF(OFFSET(Zdroj!AM$16,A5544-1,0)=0,"",CONCATENATE("A",$A$2+4," - ",Zdroj!$AM$15))</f>
        <v/>
      </c>
      <c r="D5548" s="81" t="str">
        <f ca="1">IF(C5548="","",CONCATENATE(OFFSET(Zdroj!AM$16,A5544-1,0)," - ",OFFSET(Zdroj!BS$16,A5544-1,0)))</f>
        <v/>
      </c>
      <c r="E5548" s="35" t="str">
        <f ca="1">IF(C5548="","",OFFSET(Zdroj!BT$16,A5544-1,0))</f>
        <v/>
      </c>
      <c r="F5548" s="450"/>
      <c r="G5548" s="451"/>
    </row>
    <row r="5549" spans="1:7" x14ac:dyDescent="0.25">
      <c r="B5549" s="449"/>
      <c r="C5549" s="83" t="str">
        <f ca="1">IF(OFFSET(Zdroj!AN$16,A5544-1,0)=0,"",CONCATENATE("A",$A$2+5," - ",Zdroj!$AN$15))</f>
        <v/>
      </c>
      <c r="D5549" s="81" t="str">
        <f ca="1">IF(C5549="","",CONCATENATE(OFFSET(Zdroj!AN$16,A5544-1,0)," - ",OFFSET(Zdroj!BU$16,A5544-1,0)))</f>
        <v/>
      </c>
      <c r="E5549" s="35" t="str">
        <f ca="1">IF(C5549="","",OFFSET(Zdroj!BV$16,A5544-1,0))</f>
        <v/>
      </c>
      <c r="F5549" s="450"/>
      <c r="G5549" s="451"/>
    </row>
    <row r="5550" spans="1:7" x14ac:dyDescent="0.25">
      <c r="B5550" s="449"/>
      <c r="C5550" s="83" t="str">
        <f ca="1">IF(OFFSET(Zdroj!AO$16,A5544-1,0)=0,"",CONCATENATE("B",$A$2," - ",Zdroj!$AO$15))</f>
        <v/>
      </c>
      <c r="D5550" s="81" t="str">
        <f ca="1">IF(C5550="","",CONCATENATE(OFFSET(Zdroj!AO$16,A5544-1,0)))</f>
        <v/>
      </c>
      <c r="E5550" s="35" t="str">
        <f ca="1">IF(C5550="","",OFFSET(Zdroj!AP$16,A5544-1,0))</f>
        <v/>
      </c>
      <c r="F5550" s="450" t="str">
        <f t="shared" ref="F5550" ca="1" si="1298">IF(SUM(E5550:E5558)=0,"",SUM(E5550:E5558))</f>
        <v/>
      </c>
      <c r="G5550" s="451"/>
    </row>
    <row r="5551" spans="1:7" x14ac:dyDescent="0.25">
      <c r="B5551" s="449"/>
      <c r="C5551" s="83" t="str">
        <f ca="1">IF(OFFSET(Zdroj!AQ$16,A5544-1,0)=0,"",CONCATENATE("B",$A$2+1," - ",Zdroj!$AQ$15))</f>
        <v/>
      </c>
      <c r="D5551" s="81" t="str">
        <f ca="1">IF(C5551="","",CONCATENATE(OFFSET(Zdroj!AQ$16,A5544-1,0)))</f>
        <v/>
      </c>
      <c r="E5551" s="35" t="str">
        <f ca="1">IF(C5551="","",OFFSET(Zdroj!AR$16,A5544-1,0))</f>
        <v/>
      </c>
      <c r="F5551" s="450"/>
      <c r="G5551" s="451"/>
    </row>
    <row r="5552" spans="1:7" x14ac:dyDescent="0.25">
      <c r="B5552" s="449"/>
      <c r="C5552" s="83" t="str">
        <f ca="1">IF(OFFSET(Zdroj!AS$16,A5544-1,0)=0,"",CONCATENATE("B",$A$2+2," - ",Zdroj!$AS$15))</f>
        <v/>
      </c>
      <c r="D5552" s="81" t="str">
        <f ca="1">IF(C5552="","",CONCATENATE(OFFSET(Zdroj!AS$16,A5544-1,0)))</f>
        <v/>
      </c>
      <c r="E5552" s="35" t="str">
        <f ca="1">IF(C5552="","",OFFSET(Zdroj!AT$16,A5544-1,0))</f>
        <v/>
      </c>
      <c r="F5552" s="450"/>
      <c r="G5552" s="451"/>
    </row>
    <row r="5553" spans="1:7" x14ac:dyDescent="0.25">
      <c r="B5553" s="449"/>
      <c r="C5553" s="83" t="str">
        <f ca="1">IF(OFFSET(Zdroj!AU$16,A5544-1,0)=0,"",CONCATENATE("B",$A$2+3," - ",Zdroj!$AU$15))</f>
        <v/>
      </c>
      <c r="D5553" s="81" t="str">
        <f ca="1">IF(C5553="","",CONCATENATE(OFFSET(Zdroj!AU$16,A5544-1,0)))</f>
        <v/>
      </c>
      <c r="E5553" s="35" t="str">
        <f ca="1">IF(C5553="","",OFFSET(Zdroj!AV$16,A5544-1,0))</f>
        <v/>
      </c>
      <c r="F5553" s="450"/>
      <c r="G5553" s="451"/>
    </row>
    <row r="5554" spans="1:7" x14ac:dyDescent="0.25">
      <c r="B5554" s="449"/>
      <c r="C5554" s="83" t="str">
        <f ca="1">IF(OFFSET(Zdroj!AW$16,A5544-1,0)=0,"",CONCATENATE("B",$A$2+4," - ",Zdroj!$AW$15))</f>
        <v/>
      </c>
      <c r="D5554" s="81" t="str">
        <f ca="1">IF(C5554="","",CONCATENATE(OFFSET(Zdroj!AW$16,A5544-1,0)))</f>
        <v/>
      </c>
      <c r="E5554" s="35" t="str">
        <f ca="1">IF(C5554="","",OFFSET(Zdroj!AX$16,A5544-1,0))</f>
        <v/>
      </c>
      <c r="F5554" s="450"/>
      <c r="G5554" s="451"/>
    </row>
    <row r="5555" spans="1:7" x14ac:dyDescent="0.25">
      <c r="B5555" s="449"/>
      <c r="C5555" s="83" t="str">
        <f ca="1">IF(OFFSET(Zdroj!AY$16,A5544-1,0)=0,"",CONCATENATE("B",$A$2+5," - ",Zdroj!$AY$15))</f>
        <v/>
      </c>
      <c r="D5555" s="81" t="str">
        <f ca="1">IF(C5555="","",CONCATENATE(OFFSET(Zdroj!AY$16,A5544-1,0)))</f>
        <v/>
      </c>
      <c r="E5555" s="35" t="str">
        <f ca="1">IF(C5555="","",OFFSET(Zdroj!AZ$16,A5544-1,0))</f>
        <v/>
      </c>
      <c r="F5555" s="450"/>
      <c r="G5555" s="451"/>
    </row>
    <row r="5556" spans="1:7" x14ac:dyDescent="0.25">
      <c r="B5556" s="449"/>
      <c r="C5556" s="83" t="str">
        <f ca="1">IF(OFFSET(Zdroj!BA$16,A5544-1,0)=0,"",CONCATENATE("B",$A$2+6," - ",Zdroj!$BA$15))</f>
        <v/>
      </c>
      <c r="D5556" s="81" t="str">
        <f ca="1">IF(C5556="","",CONCATENATE(OFFSET(Zdroj!BA$16,A5544-1,0)))</f>
        <v/>
      </c>
      <c r="E5556" s="35" t="str">
        <f ca="1">IF(C5556="","",OFFSET(Zdroj!BB$16,A5544-1,0))</f>
        <v/>
      </c>
      <c r="F5556" s="450"/>
      <c r="G5556" s="451"/>
    </row>
    <row r="5557" spans="1:7" x14ac:dyDescent="0.25">
      <c r="B5557" s="449"/>
      <c r="C5557" s="83" t="str">
        <f ca="1">IF(OFFSET(Zdroj!BC$16,A5544-1,0)=0,"",CONCATENATE("B",$A$2+7," - ",Zdroj!$BC$15))</f>
        <v/>
      </c>
      <c r="D5557" s="81" t="str">
        <f ca="1">IF(C5557="","",CONCATENATE(OFFSET(Zdroj!BC$16,A5544-1,0)))</f>
        <v/>
      </c>
      <c r="E5557" s="35" t="str">
        <f ca="1">IF(C5557="","",OFFSET(Zdroj!BD$16,A5544-1,0))</f>
        <v/>
      </c>
      <c r="F5557" s="450"/>
      <c r="G5557" s="451"/>
    </row>
    <row r="5558" spans="1:7" x14ac:dyDescent="0.25">
      <c r="B5558" s="449"/>
      <c r="C5558" s="83" t="str">
        <f ca="1">IF(OFFSET(Zdroj!BE$16,A5544-1,0)=0,"",CONCATENATE("B",$A$2+8," - ",Zdroj!$BE$15))</f>
        <v/>
      </c>
      <c r="D5558" s="81" t="str">
        <f ca="1">IF(C5558="","",CONCATENATE(OFFSET(Zdroj!BE$16,A5544-1,0)))</f>
        <v/>
      </c>
      <c r="E5558" s="35" t="str">
        <f ca="1">IF(C5558="","",OFFSET(Zdroj!BF$16,A5544-1,0))</f>
        <v/>
      </c>
      <c r="F5558" s="450"/>
      <c r="G5558" s="451"/>
    </row>
    <row r="5559" spans="1:7" x14ac:dyDescent="0.25">
      <c r="B5559" s="449"/>
      <c r="C5559" s="83" t="str">
        <f ca="1">IF(OFFSET(Zdroj!BG$16,A5544-1,0)=0,"",CONCATENATE("C",$A$2," - ",Zdroj!$BG$15))</f>
        <v/>
      </c>
      <c r="D5559" s="81" t="str">
        <f ca="1">IF(C5559="","",CONCATENATE(OFFSET(Zdroj!BG$16,A5544-1,0)))</f>
        <v/>
      </c>
      <c r="E5559" s="35" t="str">
        <f ca="1">IF(C5559="","",OFFSET(Zdroj!BH$16,A5544-1,0))</f>
        <v/>
      </c>
      <c r="F5559" s="450" t="str">
        <f t="shared" ref="F5559" ca="1" si="1299">IF(SUM(E5559:E5560)=0,"",SUM(E5559:E5560))</f>
        <v/>
      </c>
      <c r="G5559" s="451"/>
    </row>
    <row r="5560" spans="1:7" x14ac:dyDescent="0.25">
      <c r="B5560" s="449"/>
      <c r="C5560" s="83" t="str">
        <f ca="1">IF(OFFSET(Zdroj!BI$16,A5544-1,0)=0,"",CONCATENATE("C",$A$2+1," - ",Zdroj!$BI$15))</f>
        <v/>
      </c>
      <c r="D5560" s="81" t="str">
        <f ca="1">IF(C5560="","",CONCATENATE(OFFSET(Zdroj!BI$16,A5544-1,0)))</f>
        <v/>
      </c>
      <c r="E5560" s="35" t="str">
        <f ca="1">IF(C5560="","",OFFSET(Zdroj!BJ$16,A5544-1,0))</f>
        <v/>
      </c>
      <c r="F5560" s="450"/>
      <c r="G5560" s="451"/>
    </row>
    <row r="5561" spans="1:7" x14ac:dyDescent="0.25">
      <c r="A5561">
        <f>SUM((ROW()+15)/17)</f>
        <v>328</v>
      </c>
      <c r="B5561" s="449" t="str">
        <f ca="1">IF(OFFSET(Zdroj!$B$16,A5561-1,0)&gt;0,CONCATENATE(A5561,"
","___ ","
",OFFSET(Zdroj!$B$16,A5561-1,0)),"")</f>
        <v/>
      </c>
      <c r="C5561" s="83" t="str">
        <f ca="1">IF(OFFSET(Zdroj!AI$16,A5561-1,0)=0,"",CONCATENATE("A",$A$2," - ",Zdroj!$AI$15))</f>
        <v/>
      </c>
      <c r="D5561" s="81" t="str">
        <f ca="1">IF(C5561="","",CONCATENATE(OFFSET(Zdroj!AI$16,A5561-1,0)," - ",OFFSET(Zdroj!BK$16,A5561-1,0)))</f>
        <v/>
      </c>
      <c r="E5561" s="35" t="str">
        <f ca="1">IF(C5561="","",OFFSET(Zdroj!BL$16,A5561-1,0))</f>
        <v/>
      </c>
      <c r="F5561" s="450" t="str">
        <f t="shared" ref="F5561" ca="1" si="1300">IF(SUM(E5561:E5566)=0,"",SUM(E5561:E5566))</f>
        <v/>
      </c>
      <c r="G5561" s="451" t="str">
        <f t="shared" ref="G5561" ca="1" si="1301">IF(SUM(E5561:E5577)=0,"",SUM(E5561:E5577))</f>
        <v/>
      </c>
    </row>
    <row r="5562" spans="1:7" x14ac:dyDescent="0.25">
      <c r="B5562" s="449"/>
      <c r="C5562" s="83" t="str">
        <f ca="1">IF(OFFSET(Zdroj!AJ$16,A5561-1,0)=0,"",CONCATENATE("A",$A$2+1," - ",Zdroj!$AJ$15))</f>
        <v/>
      </c>
      <c r="D5562" s="81" t="str">
        <f ca="1">IF(C5562="","",CONCATENATE(OFFSET(Zdroj!AJ$16,A5561-1,0)," - ",OFFSET(Zdroj!BM$16,A5561-1,0)))</f>
        <v/>
      </c>
      <c r="E5562" s="35" t="str">
        <f ca="1">IF(C5562="","",OFFSET(Zdroj!BN$16,A5561-1,0))</f>
        <v/>
      </c>
      <c r="F5562" s="450"/>
      <c r="G5562" s="451"/>
    </row>
    <row r="5563" spans="1:7" x14ac:dyDescent="0.25">
      <c r="B5563" s="449"/>
      <c r="C5563" s="83" t="str">
        <f ca="1">IF(OFFSET(Zdroj!AK$16,A5561-1,0)=0,"",CONCATENATE("A",$A$2+2," - ",Zdroj!$AK$15))</f>
        <v/>
      </c>
      <c r="D5563" s="81" t="str">
        <f ca="1">IF(C5563="","",CONCATENATE(OFFSET(Zdroj!AK$16,A5561-1,0)," - ",OFFSET(Zdroj!BO$16,A5561-1,0)))</f>
        <v/>
      </c>
      <c r="E5563" s="35" t="str">
        <f ca="1">IF(C5563="","",OFFSET(Zdroj!BP$16,A5561-1,0))</f>
        <v/>
      </c>
      <c r="F5563" s="450"/>
      <c r="G5563" s="451"/>
    </row>
    <row r="5564" spans="1:7" x14ac:dyDescent="0.25">
      <c r="B5564" s="449"/>
      <c r="C5564" s="83" t="str">
        <f ca="1">IF(OFFSET(Zdroj!AL$16,A5561-1,0)=0,"",CONCATENATE("A",$A$2+3," - ",Zdroj!$AL$15))</f>
        <v/>
      </c>
      <c r="D5564" s="81" t="str">
        <f ca="1">IF(C5564="","",CONCATENATE(OFFSET(Zdroj!AL$16,A5561-1,0)," - ",OFFSET(Zdroj!BQ$16,A5561-1,0)))</f>
        <v/>
      </c>
      <c r="E5564" s="35" t="str">
        <f ca="1">IF(C5564="","",OFFSET(Zdroj!BR$16,A5561-1,0))</f>
        <v/>
      </c>
      <c r="F5564" s="450"/>
      <c r="G5564" s="451"/>
    </row>
    <row r="5565" spans="1:7" x14ac:dyDescent="0.25">
      <c r="B5565" s="449"/>
      <c r="C5565" s="83" t="str">
        <f ca="1">IF(OFFSET(Zdroj!AM$16,A5561-1,0)=0,"",CONCATENATE("A",$A$2+4," - ",Zdroj!$AM$15))</f>
        <v/>
      </c>
      <c r="D5565" s="81" t="str">
        <f ca="1">IF(C5565="","",CONCATENATE(OFFSET(Zdroj!AM$16,A5561-1,0)," - ",OFFSET(Zdroj!BS$16,A5561-1,0)))</f>
        <v/>
      </c>
      <c r="E5565" s="35" t="str">
        <f ca="1">IF(C5565="","",OFFSET(Zdroj!BT$16,A5561-1,0))</f>
        <v/>
      </c>
      <c r="F5565" s="450"/>
      <c r="G5565" s="451"/>
    </row>
    <row r="5566" spans="1:7" x14ac:dyDescent="0.25">
      <c r="B5566" s="449"/>
      <c r="C5566" s="83" t="str">
        <f ca="1">IF(OFFSET(Zdroj!AN$16,A5561-1,0)=0,"",CONCATENATE("A",$A$2+5," - ",Zdroj!$AN$15))</f>
        <v/>
      </c>
      <c r="D5566" s="81" t="str">
        <f ca="1">IF(C5566="","",CONCATENATE(OFFSET(Zdroj!AN$16,A5561-1,0)," - ",OFFSET(Zdroj!BU$16,A5561-1,0)))</f>
        <v/>
      </c>
      <c r="E5566" s="35" t="str">
        <f ca="1">IF(C5566="","",OFFSET(Zdroj!BV$16,A5561-1,0))</f>
        <v/>
      </c>
      <c r="F5566" s="450"/>
      <c r="G5566" s="451"/>
    </row>
    <row r="5567" spans="1:7" x14ac:dyDescent="0.25">
      <c r="B5567" s="449"/>
      <c r="C5567" s="83" t="str">
        <f ca="1">IF(OFFSET(Zdroj!AO$16,A5561-1,0)=0,"",CONCATENATE("B",$A$2," - ",Zdroj!$AO$15))</f>
        <v/>
      </c>
      <c r="D5567" s="81" t="str">
        <f ca="1">IF(C5567="","",CONCATENATE(OFFSET(Zdroj!AO$16,A5561-1,0)))</f>
        <v/>
      </c>
      <c r="E5567" s="35" t="str">
        <f ca="1">IF(C5567="","",OFFSET(Zdroj!AP$16,A5561-1,0))</f>
        <v/>
      </c>
      <c r="F5567" s="450" t="str">
        <f t="shared" ref="F5567" ca="1" si="1302">IF(SUM(E5567:E5575)=0,"",SUM(E5567:E5575))</f>
        <v/>
      </c>
      <c r="G5567" s="451"/>
    </row>
    <row r="5568" spans="1:7" x14ac:dyDescent="0.25">
      <c r="B5568" s="449"/>
      <c r="C5568" s="83" t="str">
        <f ca="1">IF(OFFSET(Zdroj!AQ$16,A5561-1,0)=0,"",CONCATENATE("B",$A$2+1," - ",Zdroj!$AQ$15))</f>
        <v/>
      </c>
      <c r="D5568" s="81" t="str">
        <f ca="1">IF(C5568="","",CONCATENATE(OFFSET(Zdroj!AQ$16,A5561-1,0)))</f>
        <v/>
      </c>
      <c r="E5568" s="35" t="str">
        <f ca="1">IF(C5568="","",OFFSET(Zdroj!AR$16,A5561-1,0))</f>
        <v/>
      </c>
      <c r="F5568" s="450"/>
      <c r="G5568" s="451"/>
    </row>
    <row r="5569" spans="1:7" x14ac:dyDescent="0.25">
      <c r="B5569" s="449"/>
      <c r="C5569" s="83" t="str">
        <f ca="1">IF(OFFSET(Zdroj!AS$16,A5561-1,0)=0,"",CONCATENATE("B",$A$2+2," - ",Zdroj!$AS$15))</f>
        <v/>
      </c>
      <c r="D5569" s="81" t="str">
        <f ca="1">IF(C5569="","",CONCATENATE(OFFSET(Zdroj!AS$16,A5561-1,0)))</f>
        <v/>
      </c>
      <c r="E5569" s="35" t="str">
        <f ca="1">IF(C5569="","",OFFSET(Zdroj!AT$16,A5561-1,0))</f>
        <v/>
      </c>
      <c r="F5569" s="450"/>
      <c r="G5569" s="451"/>
    </row>
    <row r="5570" spans="1:7" x14ac:dyDescent="0.25">
      <c r="B5570" s="449"/>
      <c r="C5570" s="83" t="str">
        <f ca="1">IF(OFFSET(Zdroj!AU$16,A5561-1,0)=0,"",CONCATENATE("B",$A$2+3," - ",Zdroj!$AU$15))</f>
        <v/>
      </c>
      <c r="D5570" s="81" t="str">
        <f ca="1">IF(C5570="","",CONCATENATE(OFFSET(Zdroj!AU$16,A5561-1,0)))</f>
        <v/>
      </c>
      <c r="E5570" s="35" t="str">
        <f ca="1">IF(C5570="","",OFFSET(Zdroj!AV$16,A5561-1,0))</f>
        <v/>
      </c>
      <c r="F5570" s="450"/>
      <c r="G5570" s="451"/>
    </row>
    <row r="5571" spans="1:7" x14ac:dyDescent="0.25">
      <c r="B5571" s="449"/>
      <c r="C5571" s="83" t="str">
        <f ca="1">IF(OFFSET(Zdroj!AW$16,A5561-1,0)=0,"",CONCATENATE("B",$A$2+4," - ",Zdroj!$AW$15))</f>
        <v/>
      </c>
      <c r="D5571" s="81" t="str">
        <f ca="1">IF(C5571="","",CONCATENATE(OFFSET(Zdroj!AW$16,A5561-1,0)))</f>
        <v/>
      </c>
      <c r="E5571" s="35" t="str">
        <f ca="1">IF(C5571="","",OFFSET(Zdroj!AX$16,A5561-1,0))</f>
        <v/>
      </c>
      <c r="F5571" s="450"/>
      <c r="G5571" s="451"/>
    </row>
    <row r="5572" spans="1:7" x14ac:dyDescent="0.25">
      <c r="B5572" s="449"/>
      <c r="C5572" s="83" t="str">
        <f ca="1">IF(OFFSET(Zdroj!AY$16,A5561-1,0)=0,"",CONCATENATE("B",$A$2+5," - ",Zdroj!$AY$15))</f>
        <v/>
      </c>
      <c r="D5572" s="81" t="str">
        <f ca="1">IF(C5572="","",CONCATENATE(OFFSET(Zdroj!AY$16,A5561-1,0)))</f>
        <v/>
      </c>
      <c r="E5572" s="35" t="str">
        <f ca="1">IF(C5572="","",OFFSET(Zdroj!AZ$16,A5561-1,0))</f>
        <v/>
      </c>
      <c r="F5572" s="450"/>
      <c r="G5572" s="451"/>
    </row>
    <row r="5573" spans="1:7" x14ac:dyDescent="0.25">
      <c r="B5573" s="449"/>
      <c r="C5573" s="83" t="str">
        <f ca="1">IF(OFFSET(Zdroj!BA$16,A5561-1,0)=0,"",CONCATENATE("B",$A$2+6," - ",Zdroj!$BA$15))</f>
        <v/>
      </c>
      <c r="D5573" s="81" t="str">
        <f ca="1">IF(C5573="","",CONCATENATE(OFFSET(Zdroj!BA$16,A5561-1,0)))</f>
        <v/>
      </c>
      <c r="E5573" s="35" t="str">
        <f ca="1">IF(C5573="","",OFFSET(Zdroj!BB$16,A5561-1,0))</f>
        <v/>
      </c>
      <c r="F5573" s="450"/>
      <c r="G5573" s="451"/>
    </row>
    <row r="5574" spans="1:7" x14ac:dyDescent="0.25">
      <c r="B5574" s="449"/>
      <c r="C5574" s="83" t="str">
        <f ca="1">IF(OFFSET(Zdroj!BC$16,A5561-1,0)=0,"",CONCATENATE("B",$A$2+7," - ",Zdroj!$BC$15))</f>
        <v/>
      </c>
      <c r="D5574" s="81" t="str">
        <f ca="1">IF(C5574="","",CONCATENATE(OFFSET(Zdroj!BC$16,A5561-1,0)))</f>
        <v/>
      </c>
      <c r="E5574" s="35" t="str">
        <f ca="1">IF(C5574="","",OFFSET(Zdroj!BD$16,A5561-1,0))</f>
        <v/>
      </c>
      <c r="F5574" s="450"/>
      <c r="G5574" s="451"/>
    </row>
    <row r="5575" spans="1:7" x14ac:dyDescent="0.25">
      <c r="B5575" s="449"/>
      <c r="C5575" s="83" t="str">
        <f ca="1">IF(OFFSET(Zdroj!BE$16,A5561-1,0)=0,"",CONCATENATE("B",$A$2+8," - ",Zdroj!$BE$15))</f>
        <v/>
      </c>
      <c r="D5575" s="81" t="str">
        <f ca="1">IF(C5575="","",CONCATENATE(OFFSET(Zdroj!BE$16,A5561-1,0)))</f>
        <v/>
      </c>
      <c r="E5575" s="35" t="str">
        <f ca="1">IF(C5575="","",OFFSET(Zdroj!BF$16,A5561-1,0))</f>
        <v/>
      </c>
      <c r="F5575" s="450"/>
      <c r="G5575" s="451"/>
    </row>
    <row r="5576" spans="1:7" x14ac:dyDescent="0.25">
      <c r="B5576" s="449"/>
      <c r="C5576" s="83" t="str">
        <f ca="1">IF(OFFSET(Zdroj!BG$16,A5561-1,0)=0,"",CONCATENATE("C",$A$2," - ",Zdroj!$BG$15))</f>
        <v/>
      </c>
      <c r="D5576" s="81" t="str">
        <f ca="1">IF(C5576="","",CONCATENATE(OFFSET(Zdroj!BG$16,A5561-1,0)))</f>
        <v/>
      </c>
      <c r="E5576" s="35" t="str">
        <f ca="1">IF(C5576="","",OFFSET(Zdroj!BH$16,A5561-1,0))</f>
        <v/>
      </c>
      <c r="F5576" s="450" t="str">
        <f t="shared" ref="F5576" ca="1" si="1303">IF(SUM(E5576:E5577)=0,"",SUM(E5576:E5577))</f>
        <v/>
      </c>
      <c r="G5576" s="451"/>
    </row>
    <row r="5577" spans="1:7" x14ac:dyDescent="0.25">
      <c r="B5577" s="449"/>
      <c r="C5577" s="83" t="str">
        <f ca="1">IF(OFFSET(Zdroj!BI$16,A5561-1,0)=0,"",CONCATENATE("C",$A$2+1," - ",Zdroj!$BI$15))</f>
        <v/>
      </c>
      <c r="D5577" s="81" t="str">
        <f ca="1">IF(C5577="","",CONCATENATE(OFFSET(Zdroj!BI$16,A5561-1,0)))</f>
        <v/>
      </c>
      <c r="E5577" s="35" t="str">
        <f ca="1">IF(C5577="","",OFFSET(Zdroj!BJ$16,A5561-1,0))</f>
        <v/>
      </c>
      <c r="F5577" s="450"/>
      <c r="G5577" s="451"/>
    </row>
    <row r="5578" spans="1:7" x14ac:dyDescent="0.25">
      <c r="A5578">
        <f>SUM((ROW()+15)/17)</f>
        <v>329</v>
      </c>
      <c r="B5578" s="449" t="str">
        <f ca="1">IF(OFFSET(Zdroj!$B$16,A5578-1,0)&gt;0,CONCATENATE(A5578,"
","___ ","
",OFFSET(Zdroj!$B$16,A5578-1,0)),"")</f>
        <v/>
      </c>
      <c r="C5578" s="83" t="str">
        <f ca="1">IF(OFFSET(Zdroj!AI$16,A5578-1,0)=0,"",CONCATENATE("A",$A$2," - ",Zdroj!$AI$15))</f>
        <v/>
      </c>
      <c r="D5578" s="81" t="str">
        <f ca="1">IF(C5578="","",CONCATENATE(OFFSET(Zdroj!AI$16,A5578-1,0)," - ",OFFSET(Zdroj!BK$16,A5578-1,0)))</f>
        <v/>
      </c>
      <c r="E5578" s="35" t="str">
        <f ca="1">IF(C5578="","",OFFSET(Zdroj!BL$16,A5578-1,0))</f>
        <v/>
      </c>
      <c r="F5578" s="450" t="str">
        <f t="shared" ref="F5578" ca="1" si="1304">IF(SUM(E5578:E5583)=0,"",SUM(E5578:E5583))</f>
        <v/>
      </c>
      <c r="G5578" s="451" t="str">
        <f t="shared" ref="G5578" ca="1" si="1305">IF(SUM(E5578:E5594)=0,"",SUM(E5578:E5594))</f>
        <v/>
      </c>
    </row>
    <row r="5579" spans="1:7" x14ac:dyDescent="0.25">
      <c r="B5579" s="449"/>
      <c r="C5579" s="83" t="str">
        <f ca="1">IF(OFFSET(Zdroj!AJ$16,A5578-1,0)=0,"",CONCATENATE("A",$A$2+1," - ",Zdroj!$AJ$15))</f>
        <v/>
      </c>
      <c r="D5579" s="81" t="str">
        <f ca="1">IF(C5579="","",CONCATENATE(OFFSET(Zdroj!AJ$16,A5578-1,0)," - ",OFFSET(Zdroj!BM$16,A5578-1,0)))</f>
        <v/>
      </c>
      <c r="E5579" s="35" t="str">
        <f ca="1">IF(C5579="","",OFFSET(Zdroj!BN$16,A5578-1,0))</f>
        <v/>
      </c>
      <c r="F5579" s="450"/>
      <c r="G5579" s="451"/>
    </row>
    <row r="5580" spans="1:7" x14ac:dyDescent="0.25">
      <c r="B5580" s="449"/>
      <c r="C5580" s="83" t="str">
        <f ca="1">IF(OFFSET(Zdroj!AK$16,A5578-1,0)=0,"",CONCATENATE("A",$A$2+2," - ",Zdroj!$AK$15))</f>
        <v/>
      </c>
      <c r="D5580" s="81" t="str">
        <f ca="1">IF(C5580="","",CONCATENATE(OFFSET(Zdroj!AK$16,A5578-1,0)," - ",OFFSET(Zdroj!BO$16,A5578-1,0)))</f>
        <v/>
      </c>
      <c r="E5580" s="35" t="str">
        <f ca="1">IF(C5580="","",OFFSET(Zdroj!BP$16,A5578-1,0))</f>
        <v/>
      </c>
      <c r="F5580" s="450"/>
      <c r="G5580" s="451"/>
    </row>
    <row r="5581" spans="1:7" x14ac:dyDescent="0.25">
      <c r="B5581" s="449"/>
      <c r="C5581" s="83" t="str">
        <f ca="1">IF(OFFSET(Zdroj!AL$16,A5578-1,0)=0,"",CONCATENATE("A",$A$2+3," - ",Zdroj!$AL$15))</f>
        <v/>
      </c>
      <c r="D5581" s="81" t="str">
        <f ca="1">IF(C5581="","",CONCATENATE(OFFSET(Zdroj!AL$16,A5578-1,0)," - ",OFFSET(Zdroj!BQ$16,A5578-1,0)))</f>
        <v/>
      </c>
      <c r="E5581" s="35" t="str">
        <f ca="1">IF(C5581="","",OFFSET(Zdroj!BR$16,A5578-1,0))</f>
        <v/>
      </c>
      <c r="F5581" s="450"/>
      <c r="G5581" s="451"/>
    </row>
    <row r="5582" spans="1:7" x14ac:dyDescent="0.25">
      <c r="B5582" s="449"/>
      <c r="C5582" s="83" t="str">
        <f ca="1">IF(OFFSET(Zdroj!AM$16,A5578-1,0)=0,"",CONCATENATE("A",$A$2+4," - ",Zdroj!$AM$15))</f>
        <v/>
      </c>
      <c r="D5582" s="81" t="str">
        <f ca="1">IF(C5582="","",CONCATENATE(OFFSET(Zdroj!AM$16,A5578-1,0)," - ",OFFSET(Zdroj!BS$16,A5578-1,0)))</f>
        <v/>
      </c>
      <c r="E5582" s="35" t="str">
        <f ca="1">IF(C5582="","",OFFSET(Zdroj!BT$16,A5578-1,0))</f>
        <v/>
      </c>
      <c r="F5582" s="450"/>
      <c r="G5582" s="451"/>
    </row>
    <row r="5583" spans="1:7" x14ac:dyDescent="0.25">
      <c r="B5583" s="449"/>
      <c r="C5583" s="83" t="str">
        <f ca="1">IF(OFFSET(Zdroj!AN$16,A5578-1,0)=0,"",CONCATENATE("A",$A$2+5," - ",Zdroj!$AN$15))</f>
        <v/>
      </c>
      <c r="D5583" s="81" t="str">
        <f ca="1">IF(C5583="","",CONCATENATE(OFFSET(Zdroj!AN$16,A5578-1,0)," - ",OFFSET(Zdroj!BU$16,A5578-1,0)))</f>
        <v/>
      </c>
      <c r="E5583" s="35" t="str">
        <f ca="1">IF(C5583="","",OFFSET(Zdroj!BV$16,A5578-1,0))</f>
        <v/>
      </c>
      <c r="F5583" s="450"/>
      <c r="G5583" s="451"/>
    </row>
    <row r="5584" spans="1:7" x14ac:dyDescent="0.25">
      <c r="B5584" s="449"/>
      <c r="C5584" s="83" t="str">
        <f ca="1">IF(OFFSET(Zdroj!AO$16,A5578-1,0)=0,"",CONCATENATE("B",$A$2," - ",Zdroj!$AO$15))</f>
        <v/>
      </c>
      <c r="D5584" s="81" t="str">
        <f ca="1">IF(C5584="","",CONCATENATE(OFFSET(Zdroj!AO$16,A5578-1,0)))</f>
        <v/>
      </c>
      <c r="E5584" s="35" t="str">
        <f ca="1">IF(C5584="","",OFFSET(Zdroj!AP$16,A5578-1,0))</f>
        <v/>
      </c>
      <c r="F5584" s="450" t="str">
        <f t="shared" ref="F5584" ca="1" si="1306">IF(SUM(E5584:E5592)=0,"",SUM(E5584:E5592))</f>
        <v/>
      </c>
      <c r="G5584" s="451"/>
    </row>
    <row r="5585" spans="1:7" x14ac:dyDescent="0.25">
      <c r="B5585" s="449"/>
      <c r="C5585" s="83" t="str">
        <f ca="1">IF(OFFSET(Zdroj!AQ$16,A5578-1,0)=0,"",CONCATENATE("B",$A$2+1," - ",Zdroj!$AQ$15))</f>
        <v/>
      </c>
      <c r="D5585" s="81" t="str">
        <f ca="1">IF(C5585="","",CONCATENATE(OFFSET(Zdroj!AQ$16,A5578-1,0)))</f>
        <v/>
      </c>
      <c r="E5585" s="35" t="str">
        <f ca="1">IF(C5585="","",OFFSET(Zdroj!AR$16,A5578-1,0))</f>
        <v/>
      </c>
      <c r="F5585" s="450"/>
      <c r="G5585" s="451"/>
    </row>
    <row r="5586" spans="1:7" x14ac:dyDescent="0.25">
      <c r="B5586" s="449"/>
      <c r="C5586" s="83" t="str">
        <f ca="1">IF(OFFSET(Zdroj!AS$16,A5578-1,0)=0,"",CONCATENATE("B",$A$2+2," - ",Zdroj!$AS$15))</f>
        <v/>
      </c>
      <c r="D5586" s="81" t="str">
        <f ca="1">IF(C5586="","",CONCATENATE(OFFSET(Zdroj!AS$16,A5578-1,0)))</f>
        <v/>
      </c>
      <c r="E5586" s="35" t="str">
        <f ca="1">IF(C5586="","",OFFSET(Zdroj!AT$16,A5578-1,0))</f>
        <v/>
      </c>
      <c r="F5586" s="450"/>
      <c r="G5586" s="451"/>
    </row>
    <row r="5587" spans="1:7" x14ac:dyDescent="0.25">
      <c r="B5587" s="449"/>
      <c r="C5587" s="83" t="str">
        <f ca="1">IF(OFFSET(Zdroj!AU$16,A5578-1,0)=0,"",CONCATENATE("B",$A$2+3," - ",Zdroj!$AU$15))</f>
        <v/>
      </c>
      <c r="D5587" s="81" t="str">
        <f ca="1">IF(C5587="","",CONCATENATE(OFFSET(Zdroj!AU$16,A5578-1,0)))</f>
        <v/>
      </c>
      <c r="E5587" s="35" t="str">
        <f ca="1">IF(C5587="","",OFFSET(Zdroj!AV$16,A5578-1,0))</f>
        <v/>
      </c>
      <c r="F5587" s="450"/>
      <c r="G5587" s="451"/>
    </row>
    <row r="5588" spans="1:7" x14ac:dyDescent="0.25">
      <c r="B5588" s="449"/>
      <c r="C5588" s="83" t="str">
        <f ca="1">IF(OFFSET(Zdroj!AW$16,A5578-1,0)=0,"",CONCATENATE("B",$A$2+4," - ",Zdroj!$AW$15))</f>
        <v/>
      </c>
      <c r="D5588" s="81" t="str">
        <f ca="1">IF(C5588="","",CONCATENATE(OFFSET(Zdroj!AW$16,A5578-1,0)))</f>
        <v/>
      </c>
      <c r="E5588" s="35" t="str">
        <f ca="1">IF(C5588="","",OFFSET(Zdroj!AX$16,A5578-1,0))</f>
        <v/>
      </c>
      <c r="F5588" s="450"/>
      <c r="G5588" s="451"/>
    </row>
    <row r="5589" spans="1:7" x14ac:dyDescent="0.25">
      <c r="B5589" s="449"/>
      <c r="C5589" s="83" t="str">
        <f ca="1">IF(OFFSET(Zdroj!AY$16,A5578-1,0)=0,"",CONCATENATE("B",$A$2+5," - ",Zdroj!$AY$15))</f>
        <v/>
      </c>
      <c r="D5589" s="81" t="str">
        <f ca="1">IF(C5589="","",CONCATENATE(OFFSET(Zdroj!AY$16,A5578-1,0)))</f>
        <v/>
      </c>
      <c r="E5589" s="35" t="str">
        <f ca="1">IF(C5589="","",OFFSET(Zdroj!AZ$16,A5578-1,0))</f>
        <v/>
      </c>
      <c r="F5589" s="450"/>
      <c r="G5589" s="451"/>
    </row>
    <row r="5590" spans="1:7" x14ac:dyDescent="0.25">
      <c r="B5590" s="449"/>
      <c r="C5590" s="83" t="str">
        <f ca="1">IF(OFFSET(Zdroj!BA$16,A5578-1,0)=0,"",CONCATENATE("B",$A$2+6," - ",Zdroj!$BA$15))</f>
        <v/>
      </c>
      <c r="D5590" s="81" t="str">
        <f ca="1">IF(C5590="","",CONCATENATE(OFFSET(Zdroj!BA$16,A5578-1,0)))</f>
        <v/>
      </c>
      <c r="E5590" s="35" t="str">
        <f ca="1">IF(C5590="","",OFFSET(Zdroj!BB$16,A5578-1,0))</f>
        <v/>
      </c>
      <c r="F5590" s="450"/>
      <c r="G5590" s="451"/>
    </row>
    <row r="5591" spans="1:7" x14ac:dyDescent="0.25">
      <c r="B5591" s="449"/>
      <c r="C5591" s="83" t="str">
        <f ca="1">IF(OFFSET(Zdroj!BC$16,A5578-1,0)=0,"",CONCATENATE("B",$A$2+7," - ",Zdroj!$BC$15))</f>
        <v/>
      </c>
      <c r="D5591" s="81" t="str">
        <f ca="1">IF(C5591="","",CONCATENATE(OFFSET(Zdroj!BC$16,A5578-1,0)))</f>
        <v/>
      </c>
      <c r="E5591" s="35" t="str">
        <f ca="1">IF(C5591="","",OFFSET(Zdroj!BD$16,A5578-1,0))</f>
        <v/>
      </c>
      <c r="F5591" s="450"/>
      <c r="G5591" s="451"/>
    </row>
    <row r="5592" spans="1:7" x14ac:dyDescent="0.25">
      <c r="B5592" s="449"/>
      <c r="C5592" s="83" t="str">
        <f ca="1">IF(OFFSET(Zdroj!BE$16,A5578-1,0)=0,"",CONCATENATE("B",$A$2+8," - ",Zdroj!$BE$15))</f>
        <v/>
      </c>
      <c r="D5592" s="81" t="str">
        <f ca="1">IF(C5592="","",CONCATENATE(OFFSET(Zdroj!BE$16,A5578-1,0)))</f>
        <v/>
      </c>
      <c r="E5592" s="35" t="str">
        <f ca="1">IF(C5592="","",OFFSET(Zdroj!BF$16,A5578-1,0))</f>
        <v/>
      </c>
      <c r="F5592" s="450"/>
      <c r="G5592" s="451"/>
    </row>
    <row r="5593" spans="1:7" x14ac:dyDescent="0.25">
      <c r="B5593" s="449"/>
      <c r="C5593" s="83" t="str">
        <f ca="1">IF(OFFSET(Zdroj!BG$16,A5578-1,0)=0,"",CONCATENATE("C",$A$2," - ",Zdroj!$BG$15))</f>
        <v/>
      </c>
      <c r="D5593" s="81" t="str">
        <f ca="1">IF(C5593="","",CONCATENATE(OFFSET(Zdroj!BG$16,A5578-1,0)))</f>
        <v/>
      </c>
      <c r="E5593" s="35" t="str">
        <f ca="1">IF(C5593="","",OFFSET(Zdroj!BH$16,A5578-1,0))</f>
        <v/>
      </c>
      <c r="F5593" s="450" t="str">
        <f t="shared" ref="F5593" ca="1" si="1307">IF(SUM(E5593:E5594)=0,"",SUM(E5593:E5594))</f>
        <v/>
      </c>
      <c r="G5593" s="451"/>
    </row>
    <row r="5594" spans="1:7" x14ac:dyDescent="0.25">
      <c r="B5594" s="449"/>
      <c r="C5594" s="83" t="str">
        <f ca="1">IF(OFFSET(Zdroj!BI$16,A5578-1,0)=0,"",CONCATENATE("C",$A$2+1," - ",Zdroj!$BI$15))</f>
        <v/>
      </c>
      <c r="D5594" s="81" t="str">
        <f ca="1">IF(C5594="","",CONCATENATE(OFFSET(Zdroj!BI$16,A5578-1,0)))</f>
        <v/>
      </c>
      <c r="E5594" s="35" t="str">
        <f ca="1">IF(C5594="","",OFFSET(Zdroj!BJ$16,A5578-1,0))</f>
        <v/>
      </c>
      <c r="F5594" s="450"/>
      <c r="G5594" s="451"/>
    </row>
    <row r="5595" spans="1:7" x14ac:dyDescent="0.25">
      <c r="A5595">
        <f>SUM((ROW()+15)/17)</f>
        <v>330</v>
      </c>
      <c r="B5595" s="449" t="str">
        <f ca="1">IF(OFFSET(Zdroj!$B$16,A5595-1,0)&gt;0,CONCATENATE(A5595,"
","___ ","
",OFFSET(Zdroj!$B$16,A5595-1,0)),"")</f>
        <v/>
      </c>
      <c r="C5595" s="83" t="str">
        <f ca="1">IF(OFFSET(Zdroj!AI$16,A5595-1,0)=0,"",CONCATENATE("A",$A$2," - ",Zdroj!$AI$15))</f>
        <v/>
      </c>
      <c r="D5595" s="81" t="str">
        <f ca="1">IF(C5595="","",CONCATENATE(OFFSET(Zdroj!AI$16,A5595-1,0)," - ",OFFSET(Zdroj!BK$16,A5595-1,0)))</f>
        <v/>
      </c>
      <c r="E5595" s="35" t="str">
        <f ca="1">IF(C5595="","",OFFSET(Zdroj!BL$16,A5595-1,0))</f>
        <v/>
      </c>
      <c r="F5595" s="450" t="str">
        <f t="shared" ref="F5595" ca="1" si="1308">IF(SUM(E5595:E5600)=0,"",SUM(E5595:E5600))</f>
        <v/>
      </c>
      <c r="G5595" s="451" t="str">
        <f t="shared" ref="G5595" ca="1" si="1309">IF(SUM(E5595:E5611)=0,"",SUM(E5595:E5611))</f>
        <v/>
      </c>
    </row>
    <row r="5596" spans="1:7" x14ac:dyDescent="0.25">
      <c r="B5596" s="449"/>
      <c r="C5596" s="83" t="str">
        <f ca="1">IF(OFFSET(Zdroj!AJ$16,A5595-1,0)=0,"",CONCATENATE("A",$A$2+1," - ",Zdroj!$AJ$15))</f>
        <v/>
      </c>
      <c r="D5596" s="81" t="str">
        <f ca="1">IF(C5596="","",CONCATENATE(OFFSET(Zdroj!AJ$16,A5595-1,0)," - ",OFFSET(Zdroj!BM$16,A5595-1,0)))</f>
        <v/>
      </c>
      <c r="E5596" s="35" t="str">
        <f ca="1">IF(C5596="","",OFFSET(Zdroj!BN$16,A5595-1,0))</f>
        <v/>
      </c>
      <c r="F5596" s="450"/>
      <c r="G5596" s="451"/>
    </row>
    <row r="5597" spans="1:7" x14ac:dyDescent="0.25">
      <c r="B5597" s="449"/>
      <c r="C5597" s="83" t="str">
        <f ca="1">IF(OFFSET(Zdroj!AK$16,A5595-1,0)=0,"",CONCATENATE("A",$A$2+2," - ",Zdroj!$AK$15))</f>
        <v/>
      </c>
      <c r="D5597" s="81" t="str">
        <f ca="1">IF(C5597="","",CONCATENATE(OFFSET(Zdroj!AK$16,A5595-1,0)," - ",OFFSET(Zdroj!BO$16,A5595-1,0)))</f>
        <v/>
      </c>
      <c r="E5597" s="35" t="str">
        <f ca="1">IF(C5597="","",OFFSET(Zdroj!BP$16,A5595-1,0))</f>
        <v/>
      </c>
      <c r="F5597" s="450"/>
      <c r="G5597" s="451"/>
    </row>
    <row r="5598" spans="1:7" x14ac:dyDescent="0.25">
      <c r="B5598" s="449"/>
      <c r="C5598" s="83" t="str">
        <f ca="1">IF(OFFSET(Zdroj!AL$16,A5595-1,0)=0,"",CONCATENATE("A",$A$2+3," - ",Zdroj!$AL$15))</f>
        <v/>
      </c>
      <c r="D5598" s="81" t="str">
        <f ca="1">IF(C5598="","",CONCATENATE(OFFSET(Zdroj!AL$16,A5595-1,0)," - ",OFFSET(Zdroj!BQ$16,A5595-1,0)))</f>
        <v/>
      </c>
      <c r="E5598" s="35" t="str">
        <f ca="1">IF(C5598="","",OFFSET(Zdroj!BR$16,A5595-1,0))</f>
        <v/>
      </c>
      <c r="F5598" s="450"/>
      <c r="G5598" s="451"/>
    </row>
    <row r="5599" spans="1:7" x14ac:dyDescent="0.25">
      <c r="B5599" s="449"/>
      <c r="C5599" s="83" t="str">
        <f ca="1">IF(OFFSET(Zdroj!AM$16,A5595-1,0)=0,"",CONCATENATE("A",$A$2+4," - ",Zdroj!$AM$15))</f>
        <v/>
      </c>
      <c r="D5599" s="81" t="str">
        <f ca="1">IF(C5599="","",CONCATENATE(OFFSET(Zdroj!AM$16,A5595-1,0)," - ",OFFSET(Zdroj!BS$16,A5595-1,0)))</f>
        <v/>
      </c>
      <c r="E5599" s="35" t="str">
        <f ca="1">IF(C5599="","",OFFSET(Zdroj!BT$16,A5595-1,0))</f>
        <v/>
      </c>
      <c r="F5599" s="450"/>
      <c r="G5599" s="451"/>
    </row>
    <row r="5600" spans="1:7" x14ac:dyDescent="0.25">
      <c r="B5600" s="449"/>
      <c r="C5600" s="83" t="str">
        <f ca="1">IF(OFFSET(Zdroj!AN$16,A5595-1,0)=0,"",CONCATENATE("A",$A$2+5," - ",Zdroj!$AN$15))</f>
        <v/>
      </c>
      <c r="D5600" s="81" t="str">
        <f ca="1">IF(C5600="","",CONCATENATE(OFFSET(Zdroj!AN$16,A5595-1,0)," - ",OFFSET(Zdroj!BU$16,A5595-1,0)))</f>
        <v/>
      </c>
      <c r="E5600" s="35" t="str">
        <f ca="1">IF(C5600="","",OFFSET(Zdroj!BV$16,A5595-1,0))</f>
        <v/>
      </c>
      <c r="F5600" s="450"/>
      <c r="G5600" s="451"/>
    </row>
    <row r="5601" spans="1:7" x14ac:dyDescent="0.25">
      <c r="B5601" s="449"/>
      <c r="C5601" s="83" t="str">
        <f ca="1">IF(OFFSET(Zdroj!AO$16,A5595-1,0)=0,"",CONCATENATE("B",$A$2," - ",Zdroj!$AO$15))</f>
        <v/>
      </c>
      <c r="D5601" s="81" t="str">
        <f ca="1">IF(C5601="","",CONCATENATE(OFFSET(Zdroj!AO$16,A5595-1,0)))</f>
        <v/>
      </c>
      <c r="E5601" s="35" t="str">
        <f ca="1">IF(C5601="","",OFFSET(Zdroj!AP$16,A5595-1,0))</f>
        <v/>
      </c>
      <c r="F5601" s="450" t="str">
        <f t="shared" ref="F5601" ca="1" si="1310">IF(SUM(E5601:E5609)=0,"",SUM(E5601:E5609))</f>
        <v/>
      </c>
      <c r="G5601" s="451"/>
    </row>
    <row r="5602" spans="1:7" x14ac:dyDescent="0.25">
      <c r="B5602" s="449"/>
      <c r="C5602" s="83" t="str">
        <f ca="1">IF(OFFSET(Zdroj!AQ$16,A5595-1,0)=0,"",CONCATENATE("B",$A$2+1," - ",Zdroj!$AQ$15))</f>
        <v/>
      </c>
      <c r="D5602" s="81" t="str">
        <f ca="1">IF(C5602="","",CONCATENATE(OFFSET(Zdroj!AQ$16,A5595-1,0)))</f>
        <v/>
      </c>
      <c r="E5602" s="35" t="str">
        <f ca="1">IF(C5602="","",OFFSET(Zdroj!AR$16,A5595-1,0))</f>
        <v/>
      </c>
      <c r="F5602" s="450"/>
      <c r="G5602" s="451"/>
    </row>
    <row r="5603" spans="1:7" x14ac:dyDescent="0.25">
      <c r="B5603" s="449"/>
      <c r="C5603" s="83" t="str">
        <f ca="1">IF(OFFSET(Zdroj!AS$16,A5595-1,0)=0,"",CONCATENATE("B",$A$2+2," - ",Zdroj!$AS$15))</f>
        <v/>
      </c>
      <c r="D5603" s="81" t="str">
        <f ca="1">IF(C5603="","",CONCATENATE(OFFSET(Zdroj!AS$16,A5595-1,0)))</f>
        <v/>
      </c>
      <c r="E5603" s="35" t="str">
        <f ca="1">IF(C5603="","",OFFSET(Zdroj!AT$16,A5595-1,0))</f>
        <v/>
      </c>
      <c r="F5603" s="450"/>
      <c r="G5603" s="451"/>
    </row>
    <row r="5604" spans="1:7" x14ac:dyDescent="0.25">
      <c r="B5604" s="449"/>
      <c r="C5604" s="83" t="str">
        <f ca="1">IF(OFFSET(Zdroj!AU$16,A5595-1,0)=0,"",CONCATENATE("B",$A$2+3," - ",Zdroj!$AU$15))</f>
        <v/>
      </c>
      <c r="D5604" s="81" t="str">
        <f ca="1">IF(C5604="","",CONCATENATE(OFFSET(Zdroj!AU$16,A5595-1,0)))</f>
        <v/>
      </c>
      <c r="E5604" s="35" t="str">
        <f ca="1">IF(C5604="","",OFFSET(Zdroj!AV$16,A5595-1,0))</f>
        <v/>
      </c>
      <c r="F5604" s="450"/>
      <c r="G5604" s="451"/>
    </row>
    <row r="5605" spans="1:7" x14ac:dyDescent="0.25">
      <c r="B5605" s="449"/>
      <c r="C5605" s="83" t="str">
        <f ca="1">IF(OFFSET(Zdroj!AW$16,A5595-1,0)=0,"",CONCATENATE("B",$A$2+4," - ",Zdroj!$AW$15))</f>
        <v/>
      </c>
      <c r="D5605" s="81" t="str">
        <f ca="1">IF(C5605="","",CONCATENATE(OFFSET(Zdroj!AW$16,A5595-1,0)))</f>
        <v/>
      </c>
      <c r="E5605" s="35" t="str">
        <f ca="1">IF(C5605="","",OFFSET(Zdroj!AX$16,A5595-1,0))</f>
        <v/>
      </c>
      <c r="F5605" s="450"/>
      <c r="G5605" s="451"/>
    </row>
    <row r="5606" spans="1:7" x14ac:dyDescent="0.25">
      <c r="B5606" s="449"/>
      <c r="C5606" s="83" t="str">
        <f ca="1">IF(OFFSET(Zdroj!AY$16,A5595-1,0)=0,"",CONCATENATE("B",$A$2+5," - ",Zdroj!$AY$15))</f>
        <v/>
      </c>
      <c r="D5606" s="81" t="str">
        <f ca="1">IF(C5606="","",CONCATENATE(OFFSET(Zdroj!AY$16,A5595-1,0)))</f>
        <v/>
      </c>
      <c r="E5606" s="35" t="str">
        <f ca="1">IF(C5606="","",OFFSET(Zdroj!AZ$16,A5595-1,0))</f>
        <v/>
      </c>
      <c r="F5606" s="450"/>
      <c r="G5606" s="451"/>
    </row>
    <row r="5607" spans="1:7" x14ac:dyDescent="0.25">
      <c r="B5607" s="449"/>
      <c r="C5607" s="83" t="str">
        <f ca="1">IF(OFFSET(Zdroj!BA$16,A5595-1,0)=0,"",CONCATENATE("B",$A$2+6," - ",Zdroj!$BA$15))</f>
        <v/>
      </c>
      <c r="D5607" s="81" t="str">
        <f ca="1">IF(C5607="","",CONCATENATE(OFFSET(Zdroj!BA$16,A5595-1,0)))</f>
        <v/>
      </c>
      <c r="E5607" s="35" t="str">
        <f ca="1">IF(C5607="","",OFFSET(Zdroj!BB$16,A5595-1,0))</f>
        <v/>
      </c>
      <c r="F5607" s="450"/>
      <c r="G5607" s="451"/>
    </row>
    <row r="5608" spans="1:7" x14ac:dyDescent="0.25">
      <c r="B5608" s="449"/>
      <c r="C5608" s="83" t="str">
        <f ca="1">IF(OFFSET(Zdroj!BC$16,A5595-1,0)=0,"",CONCATENATE("B",$A$2+7," - ",Zdroj!$BC$15))</f>
        <v/>
      </c>
      <c r="D5608" s="81" t="str">
        <f ca="1">IF(C5608="","",CONCATENATE(OFFSET(Zdroj!BC$16,A5595-1,0)))</f>
        <v/>
      </c>
      <c r="E5608" s="35" t="str">
        <f ca="1">IF(C5608="","",OFFSET(Zdroj!BD$16,A5595-1,0))</f>
        <v/>
      </c>
      <c r="F5608" s="450"/>
      <c r="G5608" s="451"/>
    </row>
    <row r="5609" spans="1:7" x14ac:dyDescent="0.25">
      <c r="B5609" s="449"/>
      <c r="C5609" s="83" t="str">
        <f ca="1">IF(OFFSET(Zdroj!BE$16,A5595-1,0)=0,"",CONCATENATE("B",$A$2+8," - ",Zdroj!$BE$15))</f>
        <v/>
      </c>
      <c r="D5609" s="81" t="str">
        <f ca="1">IF(C5609="","",CONCATENATE(OFFSET(Zdroj!BE$16,A5595-1,0)))</f>
        <v/>
      </c>
      <c r="E5609" s="35" t="str">
        <f ca="1">IF(C5609="","",OFFSET(Zdroj!BF$16,A5595-1,0))</f>
        <v/>
      </c>
      <c r="F5609" s="450"/>
      <c r="G5609" s="451"/>
    </row>
    <row r="5610" spans="1:7" x14ac:dyDescent="0.25">
      <c r="B5610" s="449"/>
      <c r="C5610" s="83" t="str">
        <f ca="1">IF(OFFSET(Zdroj!BG$16,A5595-1,0)=0,"",CONCATENATE("C",$A$2," - ",Zdroj!$BG$15))</f>
        <v/>
      </c>
      <c r="D5610" s="81" t="str">
        <f ca="1">IF(C5610="","",CONCATENATE(OFFSET(Zdroj!BG$16,A5595-1,0)))</f>
        <v/>
      </c>
      <c r="E5610" s="35" t="str">
        <f ca="1">IF(C5610="","",OFFSET(Zdroj!BH$16,A5595-1,0))</f>
        <v/>
      </c>
      <c r="F5610" s="450" t="str">
        <f t="shared" ref="F5610" ca="1" si="1311">IF(SUM(E5610:E5611)=0,"",SUM(E5610:E5611))</f>
        <v/>
      </c>
      <c r="G5610" s="451"/>
    </row>
    <row r="5611" spans="1:7" x14ac:dyDescent="0.25">
      <c r="B5611" s="449"/>
      <c r="C5611" s="83" t="str">
        <f ca="1">IF(OFFSET(Zdroj!BI$16,A5595-1,0)=0,"",CONCATENATE("C",$A$2+1," - ",Zdroj!$BI$15))</f>
        <v/>
      </c>
      <c r="D5611" s="81" t="str">
        <f ca="1">IF(C5611="","",CONCATENATE(OFFSET(Zdroj!BI$16,A5595-1,0)))</f>
        <v/>
      </c>
      <c r="E5611" s="35" t="str">
        <f ca="1">IF(C5611="","",OFFSET(Zdroj!BJ$16,A5595-1,0))</f>
        <v/>
      </c>
      <c r="F5611" s="450"/>
      <c r="G5611" s="451"/>
    </row>
    <row r="5612" spans="1:7" x14ac:dyDescent="0.25">
      <c r="A5612">
        <f>SUM((ROW()+15)/17)</f>
        <v>331</v>
      </c>
      <c r="B5612" s="449" t="str">
        <f ca="1">IF(OFFSET(Zdroj!$B$16,A5612-1,0)&gt;0,CONCATENATE(A5612,"
","___ ","
",OFFSET(Zdroj!$B$16,A5612-1,0)),"")</f>
        <v/>
      </c>
      <c r="C5612" s="83" t="str">
        <f ca="1">IF(OFFSET(Zdroj!AI$16,A5612-1,0)=0,"",CONCATENATE("A",$A$2," - ",Zdroj!$AI$15))</f>
        <v/>
      </c>
      <c r="D5612" s="81" t="str">
        <f ca="1">IF(C5612="","",CONCATENATE(OFFSET(Zdroj!AI$16,A5612-1,0)," - ",OFFSET(Zdroj!BK$16,A5612-1,0)))</f>
        <v/>
      </c>
      <c r="E5612" s="35" t="str">
        <f ca="1">IF(C5612="","",OFFSET(Zdroj!BL$16,A5612-1,0))</f>
        <v/>
      </c>
      <c r="F5612" s="450" t="str">
        <f t="shared" ref="F5612" ca="1" si="1312">IF(SUM(E5612:E5617)=0,"",SUM(E5612:E5617))</f>
        <v/>
      </c>
      <c r="G5612" s="451" t="str">
        <f t="shared" ref="G5612" ca="1" si="1313">IF(SUM(E5612:E5628)=0,"",SUM(E5612:E5628))</f>
        <v/>
      </c>
    </row>
    <row r="5613" spans="1:7" x14ac:dyDescent="0.25">
      <c r="B5613" s="449"/>
      <c r="C5613" s="83" t="str">
        <f ca="1">IF(OFFSET(Zdroj!AJ$16,A5612-1,0)=0,"",CONCATENATE("A",$A$2+1," - ",Zdroj!$AJ$15))</f>
        <v/>
      </c>
      <c r="D5613" s="81" t="str">
        <f ca="1">IF(C5613="","",CONCATENATE(OFFSET(Zdroj!AJ$16,A5612-1,0)," - ",OFFSET(Zdroj!BM$16,A5612-1,0)))</f>
        <v/>
      </c>
      <c r="E5613" s="35" t="str">
        <f ca="1">IF(C5613="","",OFFSET(Zdroj!BN$16,A5612-1,0))</f>
        <v/>
      </c>
      <c r="F5613" s="450"/>
      <c r="G5613" s="451"/>
    </row>
    <row r="5614" spans="1:7" x14ac:dyDescent="0.25">
      <c r="B5614" s="449"/>
      <c r="C5614" s="83" t="str">
        <f ca="1">IF(OFFSET(Zdroj!AK$16,A5612-1,0)=0,"",CONCATENATE("A",$A$2+2," - ",Zdroj!$AK$15))</f>
        <v/>
      </c>
      <c r="D5614" s="81" t="str">
        <f ca="1">IF(C5614="","",CONCATENATE(OFFSET(Zdroj!AK$16,A5612-1,0)," - ",OFFSET(Zdroj!BO$16,A5612-1,0)))</f>
        <v/>
      </c>
      <c r="E5614" s="35" t="str">
        <f ca="1">IF(C5614="","",OFFSET(Zdroj!BP$16,A5612-1,0))</f>
        <v/>
      </c>
      <c r="F5614" s="450"/>
      <c r="G5614" s="451"/>
    </row>
    <row r="5615" spans="1:7" x14ac:dyDescent="0.25">
      <c r="B5615" s="449"/>
      <c r="C5615" s="83" t="str">
        <f ca="1">IF(OFFSET(Zdroj!AL$16,A5612-1,0)=0,"",CONCATENATE("A",$A$2+3," - ",Zdroj!$AL$15))</f>
        <v/>
      </c>
      <c r="D5615" s="81" t="str">
        <f ca="1">IF(C5615="","",CONCATENATE(OFFSET(Zdroj!AL$16,A5612-1,0)," - ",OFFSET(Zdroj!BQ$16,A5612-1,0)))</f>
        <v/>
      </c>
      <c r="E5615" s="35" t="str">
        <f ca="1">IF(C5615="","",OFFSET(Zdroj!BR$16,A5612-1,0))</f>
        <v/>
      </c>
      <c r="F5615" s="450"/>
      <c r="G5615" s="451"/>
    </row>
    <row r="5616" spans="1:7" x14ac:dyDescent="0.25">
      <c r="B5616" s="449"/>
      <c r="C5616" s="83" t="str">
        <f ca="1">IF(OFFSET(Zdroj!AM$16,A5612-1,0)=0,"",CONCATENATE("A",$A$2+4," - ",Zdroj!$AM$15))</f>
        <v/>
      </c>
      <c r="D5616" s="81" t="str">
        <f ca="1">IF(C5616="","",CONCATENATE(OFFSET(Zdroj!AM$16,A5612-1,0)," - ",OFFSET(Zdroj!BS$16,A5612-1,0)))</f>
        <v/>
      </c>
      <c r="E5616" s="35" t="str">
        <f ca="1">IF(C5616="","",OFFSET(Zdroj!BT$16,A5612-1,0))</f>
        <v/>
      </c>
      <c r="F5616" s="450"/>
      <c r="G5616" s="451"/>
    </row>
    <row r="5617" spans="1:7" x14ac:dyDescent="0.25">
      <c r="B5617" s="449"/>
      <c r="C5617" s="83" t="str">
        <f ca="1">IF(OFFSET(Zdroj!AN$16,A5612-1,0)=0,"",CONCATENATE("A",$A$2+5," - ",Zdroj!$AN$15))</f>
        <v/>
      </c>
      <c r="D5617" s="81" t="str">
        <f ca="1">IF(C5617="","",CONCATENATE(OFFSET(Zdroj!AN$16,A5612-1,0)," - ",OFFSET(Zdroj!BU$16,A5612-1,0)))</f>
        <v/>
      </c>
      <c r="E5617" s="35" t="str">
        <f ca="1">IF(C5617="","",OFFSET(Zdroj!BV$16,A5612-1,0))</f>
        <v/>
      </c>
      <c r="F5617" s="450"/>
      <c r="G5617" s="451"/>
    </row>
    <row r="5618" spans="1:7" x14ac:dyDescent="0.25">
      <c r="B5618" s="449"/>
      <c r="C5618" s="83" t="str">
        <f ca="1">IF(OFFSET(Zdroj!AO$16,A5612-1,0)=0,"",CONCATENATE("B",$A$2," - ",Zdroj!$AO$15))</f>
        <v/>
      </c>
      <c r="D5618" s="81" t="str">
        <f ca="1">IF(C5618="","",CONCATENATE(OFFSET(Zdroj!AO$16,A5612-1,0)))</f>
        <v/>
      </c>
      <c r="E5618" s="35" t="str">
        <f ca="1">IF(C5618="","",OFFSET(Zdroj!AP$16,A5612-1,0))</f>
        <v/>
      </c>
      <c r="F5618" s="450" t="str">
        <f t="shared" ref="F5618" ca="1" si="1314">IF(SUM(E5618:E5626)=0,"",SUM(E5618:E5626))</f>
        <v/>
      </c>
      <c r="G5618" s="451"/>
    </row>
    <row r="5619" spans="1:7" x14ac:dyDescent="0.25">
      <c r="B5619" s="449"/>
      <c r="C5619" s="83" t="str">
        <f ca="1">IF(OFFSET(Zdroj!AQ$16,A5612-1,0)=0,"",CONCATENATE("B",$A$2+1," - ",Zdroj!$AQ$15))</f>
        <v/>
      </c>
      <c r="D5619" s="81" t="str">
        <f ca="1">IF(C5619="","",CONCATENATE(OFFSET(Zdroj!AQ$16,A5612-1,0)))</f>
        <v/>
      </c>
      <c r="E5619" s="35" t="str">
        <f ca="1">IF(C5619="","",OFFSET(Zdroj!AR$16,A5612-1,0))</f>
        <v/>
      </c>
      <c r="F5619" s="450"/>
      <c r="G5619" s="451"/>
    </row>
    <row r="5620" spans="1:7" x14ac:dyDescent="0.25">
      <c r="B5620" s="449"/>
      <c r="C5620" s="83" t="str">
        <f ca="1">IF(OFFSET(Zdroj!AS$16,A5612-1,0)=0,"",CONCATENATE("B",$A$2+2," - ",Zdroj!$AS$15))</f>
        <v/>
      </c>
      <c r="D5620" s="81" t="str">
        <f ca="1">IF(C5620="","",CONCATENATE(OFFSET(Zdroj!AS$16,A5612-1,0)))</f>
        <v/>
      </c>
      <c r="E5620" s="35" t="str">
        <f ca="1">IF(C5620="","",OFFSET(Zdroj!AT$16,A5612-1,0))</f>
        <v/>
      </c>
      <c r="F5620" s="450"/>
      <c r="G5620" s="451"/>
    </row>
    <row r="5621" spans="1:7" x14ac:dyDescent="0.25">
      <c r="B5621" s="449"/>
      <c r="C5621" s="83" t="str">
        <f ca="1">IF(OFFSET(Zdroj!AU$16,A5612-1,0)=0,"",CONCATENATE("B",$A$2+3," - ",Zdroj!$AU$15))</f>
        <v/>
      </c>
      <c r="D5621" s="81" t="str">
        <f ca="1">IF(C5621="","",CONCATENATE(OFFSET(Zdroj!AU$16,A5612-1,0)))</f>
        <v/>
      </c>
      <c r="E5621" s="35" t="str">
        <f ca="1">IF(C5621="","",OFFSET(Zdroj!AV$16,A5612-1,0))</f>
        <v/>
      </c>
      <c r="F5621" s="450"/>
      <c r="G5621" s="451"/>
    </row>
    <row r="5622" spans="1:7" x14ac:dyDescent="0.25">
      <c r="B5622" s="449"/>
      <c r="C5622" s="83" t="str">
        <f ca="1">IF(OFFSET(Zdroj!AW$16,A5612-1,0)=0,"",CONCATENATE("B",$A$2+4," - ",Zdroj!$AW$15))</f>
        <v/>
      </c>
      <c r="D5622" s="81" t="str">
        <f ca="1">IF(C5622="","",CONCATENATE(OFFSET(Zdroj!AW$16,A5612-1,0)))</f>
        <v/>
      </c>
      <c r="E5622" s="35" t="str">
        <f ca="1">IF(C5622="","",OFFSET(Zdroj!AX$16,A5612-1,0))</f>
        <v/>
      </c>
      <c r="F5622" s="450"/>
      <c r="G5622" s="451"/>
    </row>
    <row r="5623" spans="1:7" x14ac:dyDescent="0.25">
      <c r="B5623" s="449"/>
      <c r="C5623" s="83" t="str">
        <f ca="1">IF(OFFSET(Zdroj!AY$16,A5612-1,0)=0,"",CONCATENATE("B",$A$2+5," - ",Zdroj!$AY$15))</f>
        <v/>
      </c>
      <c r="D5623" s="81" t="str">
        <f ca="1">IF(C5623="","",CONCATENATE(OFFSET(Zdroj!AY$16,A5612-1,0)))</f>
        <v/>
      </c>
      <c r="E5623" s="35" t="str">
        <f ca="1">IF(C5623="","",OFFSET(Zdroj!AZ$16,A5612-1,0))</f>
        <v/>
      </c>
      <c r="F5623" s="450"/>
      <c r="G5623" s="451"/>
    </row>
    <row r="5624" spans="1:7" x14ac:dyDescent="0.25">
      <c r="B5624" s="449"/>
      <c r="C5624" s="83" t="str">
        <f ca="1">IF(OFFSET(Zdroj!BA$16,A5612-1,0)=0,"",CONCATENATE("B",$A$2+6," - ",Zdroj!$BA$15))</f>
        <v/>
      </c>
      <c r="D5624" s="81" t="str">
        <f ca="1">IF(C5624="","",CONCATENATE(OFFSET(Zdroj!BA$16,A5612-1,0)))</f>
        <v/>
      </c>
      <c r="E5624" s="35" t="str">
        <f ca="1">IF(C5624="","",OFFSET(Zdroj!BB$16,A5612-1,0))</f>
        <v/>
      </c>
      <c r="F5624" s="450"/>
      <c r="G5624" s="451"/>
    </row>
    <row r="5625" spans="1:7" x14ac:dyDescent="0.25">
      <c r="B5625" s="449"/>
      <c r="C5625" s="83" t="str">
        <f ca="1">IF(OFFSET(Zdroj!BC$16,A5612-1,0)=0,"",CONCATENATE("B",$A$2+7," - ",Zdroj!$BC$15))</f>
        <v/>
      </c>
      <c r="D5625" s="81" t="str">
        <f ca="1">IF(C5625="","",CONCATENATE(OFFSET(Zdroj!BC$16,A5612-1,0)))</f>
        <v/>
      </c>
      <c r="E5625" s="35" t="str">
        <f ca="1">IF(C5625="","",OFFSET(Zdroj!BD$16,A5612-1,0))</f>
        <v/>
      </c>
      <c r="F5625" s="450"/>
      <c r="G5625" s="451"/>
    </row>
    <row r="5626" spans="1:7" x14ac:dyDescent="0.25">
      <c r="B5626" s="449"/>
      <c r="C5626" s="83" t="str">
        <f ca="1">IF(OFFSET(Zdroj!BE$16,A5612-1,0)=0,"",CONCATENATE("B",$A$2+8," - ",Zdroj!$BE$15))</f>
        <v/>
      </c>
      <c r="D5626" s="81" t="str">
        <f ca="1">IF(C5626="","",CONCATENATE(OFFSET(Zdroj!BE$16,A5612-1,0)))</f>
        <v/>
      </c>
      <c r="E5626" s="35" t="str">
        <f ca="1">IF(C5626="","",OFFSET(Zdroj!BF$16,A5612-1,0))</f>
        <v/>
      </c>
      <c r="F5626" s="450"/>
      <c r="G5626" s="451"/>
    </row>
    <row r="5627" spans="1:7" x14ac:dyDescent="0.25">
      <c r="B5627" s="449"/>
      <c r="C5627" s="83" t="str">
        <f ca="1">IF(OFFSET(Zdroj!BG$16,A5612-1,0)=0,"",CONCATENATE("C",$A$2," - ",Zdroj!$BG$15))</f>
        <v/>
      </c>
      <c r="D5627" s="81" t="str">
        <f ca="1">IF(C5627="","",CONCATENATE(OFFSET(Zdroj!BG$16,A5612-1,0)))</f>
        <v/>
      </c>
      <c r="E5627" s="35" t="str">
        <f ca="1">IF(C5627="","",OFFSET(Zdroj!BH$16,A5612-1,0))</f>
        <v/>
      </c>
      <c r="F5627" s="450" t="str">
        <f t="shared" ref="F5627" ca="1" si="1315">IF(SUM(E5627:E5628)=0,"",SUM(E5627:E5628))</f>
        <v/>
      </c>
      <c r="G5627" s="451"/>
    </row>
    <row r="5628" spans="1:7" x14ac:dyDescent="0.25">
      <c r="B5628" s="449"/>
      <c r="C5628" s="83" t="str">
        <f ca="1">IF(OFFSET(Zdroj!BI$16,A5612-1,0)=0,"",CONCATENATE("C",$A$2+1," - ",Zdroj!$BI$15))</f>
        <v/>
      </c>
      <c r="D5628" s="81" t="str">
        <f ca="1">IF(C5628="","",CONCATENATE(OFFSET(Zdroj!BI$16,A5612-1,0)))</f>
        <v/>
      </c>
      <c r="E5628" s="35" t="str">
        <f ca="1">IF(C5628="","",OFFSET(Zdroj!BJ$16,A5612-1,0))</f>
        <v/>
      </c>
      <c r="F5628" s="450"/>
      <c r="G5628" s="451"/>
    </row>
    <row r="5629" spans="1:7" x14ac:dyDescent="0.25">
      <c r="A5629">
        <f>SUM((ROW()+15)/17)</f>
        <v>332</v>
      </c>
      <c r="B5629" s="449" t="str">
        <f ca="1">IF(OFFSET(Zdroj!$B$16,A5629-1,0)&gt;0,CONCATENATE(A5629,"
","___ ","
",OFFSET(Zdroj!$B$16,A5629-1,0)),"")</f>
        <v/>
      </c>
      <c r="C5629" s="83" t="str">
        <f ca="1">IF(OFFSET(Zdroj!AI$16,A5629-1,0)=0,"",CONCATENATE("A",$A$2," - ",Zdroj!$AI$15))</f>
        <v/>
      </c>
      <c r="D5629" s="81" t="str">
        <f ca="1">IF(C5629="","",CONCATENATE(OFFSET(Zdroj!AI$16,A5629-1,0)," - ",OFFSET(Zdroj!BK$16,A5629-1,0)))</f>
        <v/>
      </c>
      <c r="E5629" s="35" t="str">
        <f ca="1">IF(C5629="","",OFFSET(Zdroj!BL$16,A5629-1,0))</f>
        <v/>
      </c>
      <c r="F5629" s="450" t="str">
        <f t="shared" ref="F5629" ca="1" si="1316">IF(SUM(E5629:E5634)=0,"",SUM(E5629:E5634))</f>
        <v/>
      </c>
      <c r="G5629" s="451" t="str">
        <f t="shared" ref="G5629" ca="1" si="1317">IF(SUM(E5629:E5645)=0,"",SUM(E5629:E5645))</f>
        <v/>
      </c>
    </row>
    <row r="5630" spans="1:7" x14ac:dyDescent="0.25">
      <c r="B5630" s="449"/>
      <c r="C5630" s="83" t="str">
        <f ca="1">IF(OFFSET(Zdroj!AJ$16,A5629-1,0)=0,"",CONCATENATE("A",$A$2+1," - ",Zdroj!$AJ$15))</f>
        <v/>
      </c>
      <c r="D5630" s="81" t="str">
        <f ca="1">IF(C5630="","",CONCATENATE(OFFSET(Zdroj!AJ$16,A5629-1,0)," - ",OFFSET(Zdroj!BM$16,A5629-1,0)))</f>
        <v/>
      </c>
      <c r="E5630" s="35" t="str">
        <f ca="1">IF(C5630="","",OFFSET(Zdroj!BN$16,A5629-1,0))</f>
        <v/>
      </c>
      <c r="F5630" s="450"/>
      <c r="G5630" s="451"/>
    </row>
    <row r="5631" spans="1:7" x14ac:dyDescent="0.25">
      <c r="B5631" s="449"/>
      <c r="C5631" s="83" t="str">
        <f ca="1">IF(OFFSET(Zdroj!AK$16,A5629-1,0)=0,"",CONCATENATE("A",$A$2+2," - ",Zdroj!$AK$15))</f>
        <v/>
      </c>
      <c r="D5631" s="81" t="str">
        <f ca="1">IF(C5631="","",CONCATENATE(OFFSET(Zdroj!AK$16,A5629-1,0)," - ",OFFSET(Zdroj!BO$16,A5629-1,0)))</f>
        <v/>
      </c>
      <c r="E5631" s="35" t="str">
        <f ca="1">IF(C5631="","",OFFSET(Zdroj!BP$16,A5629-1,0))</f>
        <v/>
      </c>
      <c r="F5631" s="450"/>
      <c r="G5631" s="451"/>
    </row>
    <row r="5632" spans="1:7" x14ac:dyDescent="0.25">
      <c r="B5632" s="449"/>
      <c r="C5632" s="83" t="str">
        <f ca="1">IF(OFFSET(Zdroj!AL$16,A5629-1,0)=0,"",CONCATENATE("A",$A$2+3," - ",Zdroj!$AL$15))</f>
        <v/>
      </c>
      <c r="D5632" s="81" t="str">
        <f ca="1">IF(C5632="","",CONCATENATE(OFFSET(Zdroj!AL$16,A5629-1,0)," - ",OFFSET(Zdroj!BQ$16,A5629-1,0)))</f>
        <v/>
      </c>
      <c r="E5632" s="35" t="str">
        <f ca="1">IF(C5632="","",OFFSET(Zdroj!BR$16,A5629-1,0))</f>
        <v/>
      </c>
      <c r="F5632" s="450"/>
      <c r="G5632" s="451"/>
    </row>
    <row r="5633" spans="1:7" x14ac:dyDescent="0.25">
      <c r="B5633" s="449"/>
      <c r="C5633" s="83" t="str">
        <f ca="1">IF(OFFSET(Zdroj!AM$16,A5629-1,0)=0,"",CONCATENATE("A",$A$2+4," - ",Zdroj!$AM$15))</f>
        <v/>
      </c>
      <c r="D5633" s="81" t="str">
        <f ca="1">IF(C5633="","",CONCATENATE(OFFSET(Zdroj!AM$16,A5629-1,0)," - ",OFFSET(Zdroj!BS$16,A5629-1,0)))</f>
        <v/>
      </c>
      <c r="E5633" s="35" t="str">
        <f ca="1">IF(C5633="","",OFFSET(Zdroj!BT$16,A5629-1,0))</f>
        <v/>
      </c>
      <c r="F5633" s="450"/>
      <c r="G5633" s="451"/>
    </row>
    <row r="5634" spans="1:7" x14ac:dyDescent="0.25">
      <c r="B5634" s="449"/>
      <c r="C5634" s="83" t="str">
        <f ca="1">IF(OFFSET(Zdroj!AN$16,A5629-1,0)=0,"",CONCATENATE("A",$A$2+5," - ",Zdroj!$AN$15))</f>
        <v/>
      </c>
      <c r="D5634" s="81" t="str">
        <f ca="1">IF(C5634="","",CONCATENATE(OFFSET(Zdroj!AN$16,A5629-1,0)," - ",OFFSET(Zdroj!BU$16,A5629-1,0)))</f>
        <v/>
      </c>
      <c r="E5634" s="35" t="str">
        <f ca="1">IF(C5634="","",OFFSET(Zdroj!BV$16,A5629-1,0))</f>
        <v/>
      </c>
      <c r="F5634" s="450"/>
      <c r="G5634" s="451"/>
    </row>
    <row r="5635" spans="1:7" x14ac:dyDescent="0.25">
      <c r="B5635" s="449"/>
      <c r="C5635" s="83" t="str">
        <f ca="1">IF(OFFSET(Zdroj!AO$16,A5629-1,0)=0,"",CONCATENATE("B",$A$2," - ",Zdroj!$AO$15))</f>
        <v/>
      </c>
      <c r="D5635" s="81" t="str">
        <f ca="1">IF(C5635="","",CONCATENATE(OFFSET(Zdroj!AO$16,A5629-1,0)))</f>
        <v/>
      </c>
      <c r="E5635" s="35" t="str">
        <f ca="1">IF(C5635="","",OFFSET(Zdroj!AP$16,A5629-1,0))</f>
        <v/>
      </c>
      <c r="F5635" s="450" t="str">
        <f t="shared" ref="F5635" ca="1" si="1318">IF(SUM(E5635:E5643)=0,"",SUM(E5635:E5643))</f>
        <v/>
      </c>
      <c r="G5635" s="451"/>
    </row>
    <row r="5636" spans="1:7" x14ac:dyDescent="0.25">
      <c r="B5636" s="449"/>
      <c r="C5636" s="83" t="str">
        <f ca="1">IF(OFFSET(Zdroj!AQ$16,A5629-1,0)=0,"",CONCATENATE("B",$A$2+1," - ",Zdroj!$AQ$15))</f>
        <v/>
      </c>
      <c r="D5636" s="81" t="str">
        <f ca="1">IF(C5636="","",CONCATENATE(OFFSET(Zdroj!AQ$16,A5629-1,0)))</f>
        <v/>
      </c>
      <c r="E5636" s="35" t="str">
        <f ca="1">IF(C5636="","",OFFSET(Zdroj!AR$16,A5629-1,0))</f>
        <v/>
      </c>
      <c r="F5636" s="450"/>
      <c r="G5636" s="451"/>
    </row>
    <row r="5637" spans="1:7" x14ac:dyDescent="0.25">
      <c r="B5637" s="449"/>
      <c r="C5637" s="83" t="str">
        <f ca="1">IF(OFFSET(Zdroj!AS$16,A5629-1,0)=0,"",CONCATENATE("B",$A$2+2," - ",Zdroj!$AS$15))</f>
        <v/>
      </c>
      <c r="D5637" s="81" t="str">
        <f ca="1">IF(C5637="","",CONCATENATE(OFFSET(Zdroj!AS$16,A5629-1,0)))</f>
        <v/>
      </c>
      <c r="E5637" s="35" t="str">
        <f ca="1">IF(C5637="","",OFFSET(Zdroj!AT$16,A5629-1,0))</f>
        <v/>
      </c>
      <c r="F5637" s="450"/>
      <c r="G5637" s="451"/>
    </row>
    <row r="5638" spans="1:7" x14ac:dyDescent="0.25">
      <c r="B5638" s="449"/>
      <c r="C5638" s="83" t="str">
        <f ca="1">IF(OFFSET(Zdroj!AU$16,A5629-1,0)=0,"",CONCATENATE("B",$A$2+3," - ",Zdroj!$AU$15))</f>
        <v/>
      </c>
      <c r="D5638" s="81" t="str">
        <f ca="1">IF(C5638="","",CONCATENATE(OFFSET(Zdroj!AU$16,A5629-1,0)))</f>
        <v/>
      </c>
      <c r="E5638" s="35" t="str">
        <f ca="1">IF(C5638="","",OFFSET(Zdroj!AV$16,A5629-1,0))</f>
        <v/>
      </c>
      <c r="F5638" s="450"/>
      <c r="G5638" s="451"/>
    </row>
    <row r="5639" spans="1:7" x14ac:dyDescent="0.25">
      <c r="B5639" s="449"/>
      <c r="C5639" s="83" t="str">
        <f ca="1">IF(OFFSET(Zdroj!AW$16,A5629-1,0)=0,"",CONCATENATE("B",$A$2+4," - ",Zdroj!$AW$15))</f>
        <v/>
      </c>
      <c r="D5639" s="81" t="str">
        <f ca="1">IF(C5639="","",CONCATENATE(OFFSET(Zdroj!AW$16,A5629-1,0)))</f>
        <v/>
      </c>
      <c r="E5639" s="35" t="str">
        <f ca="1">IF(C5639="","",OFFSET(Zdroj!AX$16,A5629-1,0))</f>
        <v/>
      </c>
      <c r="F5639" s="450"/>
      <c r="G5639" s="451"/>
    </row>
    <row r="5640" spans="1:7" x14ac:dyDescent="0.25">
      <c r="B5640" s="449"/>
      <c r="C5640" s="83" t="str">
        <f ca="1">IF(OFFSET(Zdroj!AY$16,A5629-1,0)=0,"",CONCATENATE("B",$A$2+5," - ",Zdroj!$AY$15))</f>
        <v/>
      </c>
      <c r="D5640" s="81" t="str">
        <f ca="1">IF(C5640="","",CONCATENATE(OFFSET(Zdroj!AY$16,A5629-1,0)))</f>
        <v/>
      </c>
      <c r="E5640" s="35" t="str">
        <f ca="1">IF(C5640="","",OFFSET(Zdroj!AZ$16,A5629-1,0))</f>
        <v/>
      </c>
      <c r="F5640" s="450"/>
      <c r="G5640" s="451"/>
    </row>
    <row r="5641" spans="1:7" x14ac:dyDescent="0.25">
      <c r="B5641" s="449"/>
      <c r="C5641" s="83" t="str">
        <f ca="1">IF(OFFSET(Zdroj!BA$16,A5629-1,0)=0,"",CONCATENATE("B",$A$2+6," - ",Zdroj!$BA$15))</f>
        <v/>
      </c>
      <c r="D5641" s="81" t="str">
        <f ca="1">IF(C5641="","",CONCATENATE(OFFSET(Zdroj!BA$16,A5629-1,0)))</f>
        <v/>
      </c>
      <c r="E5641" s="35" t="str">
        <f ca="1">IF(C5641="","",OFFSET(Zdroj!BB$16,A5629-1,0))</f>
        <v/>
      </c>
      <c r="F5641" s="450"/>
      <c r="G5641" s="451"/>
    </row>
    <row r="5642" spans="1:7" x14ac:dyDescent="0.25">
      <c r="B5642" s="449"/>
      <c r="C5642" s="83" t="str">
        <f ca="1">IF(OFFSET(Zdroj!BC$16,A5629-1,0)=0,"",CONCATENATE("B",$A$2+7," - ",Zdroj!$BC$15))</f>
        <v/>
      </c>
      <c r="D5642" s="81" t="str">
        <f ca="1">IF(C5642="","",CONCATENATE(OFFSET(Zdroj!BC$16,A5629-1,0)))</f>
        <v/>
      </c>
      <c r="E5642" s="35" t="str">
        <f ca="1">IF(C5642="","",OFFSET(Zdroj!BD$16,A5629-1,0))</f>
        <v/>
      </c>
      <c r="F5642" s="450"/>
      <c r="G5642" s="451"/>
    </row>
    <row r="5643" spans="1:7" x14ac:dyDescent="0.25">
      <c r="B5643" s="449"/>
      <c r="C5643" s="83" t="str">
        <f ca="1">IF(OFFSET(Zdroj!BE$16,A5629-1,0)=0,"",CONCATENATE("B",$A$2+8," - ",Zdroj!$BE$15))</f>
        <v/>
      </c>
      <c r="D5643" s="81" t="str">
        <f ca="1">IF(C5643="","",CONCATENATE(OFFSET(Zdroj!BE$16,A5629-1,0)))</f>
        <v/>
      </c>
      <c r="E5643" s="35" t="str">
        <f ca="1">IF(C5643="","",OFFSET(Zdroj!BF$16,A5629-1,0))</f>
        <v/>
      </c>
      <c r="F5643" s="450"/>
      <c r="G5643" s="451"/>
    </row>
    <row r="5644" spans="1:7" x14ac:dyDescent="0.25">
      <c r="B5644" s="449"/>
      <c r="C5644" s="83" t="str">
        <f ca="1">IF(OFFSET(Zdroj!BG$16,A5629-1,0)=0,"",CONCATENATE("C",$A$2," - ",Zdroj!$BG$15))</f>
        <v/>
      </c>
      <c r="D5644" s="81" t="str">
        <f ca="1">IF(C5644="","",CONCATENATE(OFFSET(Zdroj!BG$16,A5629-1,0)))</f>
        <v/>
      </c>
      <c r="E5644" s="35" t="str">
        <f ca="1">IF(C5644="","",OFFSET(Zdroj!BH$16,A5629-1,0))</f>
        <v/>
      </c>
      <c r="F5644" s="450" t="str">
        <f t="shared" ref="F5644" ca="1" si="1319">IF(SUM(E5644:E5645)=0,"",SUM(E5644:E5645))</f>
        <v/>
      </c>
      <c r="G5644" s="451"/>
    </row>
    <row r="5645" spans="1:7" x14ac:dyDescent="0.25">
      <c r="B5645" s="449"/>
      <c r="C5645" s="83" t="str">
        <f ca="1">IF(OFFSET(Zdroj!BI$16,A5629-1,0)=0,"",CONCATENATE("C",$A$2+1," - ",Zdroj!$BI$15))</f>
        <v/>
      </c>
      <c r="D5645" s="81" t="str">
        <f ca="1">IF(C5645="","",CONCATENATE(OFFSET(Zdroj!BI$16,A5629-1,0)))</f>
        <v/>
      </c>
      <c r="E5645" s="35" t="str">
        <f ca="1">IF(C5645="","",OFFSET(Zdroj!BJ$16,A5629-1,0))</f>
        <v/>
      </c>
      <c r="F5645" s="450"/>
      <c r="G5645" s="451"/>
    </row>
    <row r="5646" spans="1:7" x14ac:dyDescent="0.25">
      <c r="A5646">
        <f>SUM((ROW()+15)/17)</f>
        <v>333</v>
      </c>
      <c r="B5646" s="449" t="str">
        <f ca="1">IF(OFFSET(Zdroj!$B$16,A5646-1,0)&gt;0,CONCATENATE(A5646,"
","___ ","
",OFFSET(Zdroj!$B$16,A5646-1,0)),"")</f>
        <v/>
      </c>
      <c r="C5646" s="83" t="str">
        <f ca="1">IF(OFFSET(Zdroj!AI$16,A5646-1,0)=0,"",CONCATENATE("A",$A$2," - ",Zdroj!$AI$15))</f>
        <v/>
      </c>
      <c r="D5646" s="81" t="str">
        <f ca="1">IF(C5646="","",CONCATENATE(OFFSET(Zdroj!AI$16,A5646-1,0)," - ",OFFSET(Zdroj!BK$16,A5646-1,0)))</f>
        <v/>
      </c>
      <c r="E5646" s="35" t="str">
        <f ca="1">IF(C5646="","",OFFSET(Zdroj!BL$16,A5646-1,0))</f>
        <v/>
      </c>
      <c r="F5646" s="450" t="str">
        <f t="shared" ref="F5646" ca="1" si="1320">IF(SUM(E5646:E5651)=0,"",SUM(E5646:E5651))</f>
        <v/>
      </c>
      <c r="G5646" s="451" t="str">
        <f t="shared" ref="G5646" ca="1" si="1321">IF(SUM(E5646:E5662)=0,"",SUM(E5646:E5662))</f>
        <v/>
      </c>
    </row>
    <row r="5647" spans="1:7" x14ac:dyDescent="0.25">
      <c r="B5647" s="449"/>
      <c r="C5647" s="83" t="str">
        <f ca="1">IF(OFFSET(Zdroj!AJ$16,A5646-1,0)=0,"",CONCATENATE("A",$A$2+1," - ",Zdroj!$AJ$15))</f>
        <v/>
      </c>
      <c r="D5647" s="81" t="str">
        <f ca="1">IF(C5647="","",CONCATENATE(OFFSET(Zdroj!AJ$16,A5646-1,0)," - ",OFFSET(Zdroj!BM$16,A5646-1,0)))</f>
        <v/>
      </c>
      <c r="E5647" s="35" t="str">
        <f ca="1">IF(C5647="","",OFFSET(Zdroj!BN$16,A5646-1,0))</f>
        <v/>
      </c>
      <c r="F5647" s="450"/>
      <c r="G5647" s="451"/>
    </row>
    <row r="5648" spans="1:7" x14ac:dyDescent="0.25">
      <c r="B5648" s="449"/>
      <c r="C5648" s="83" t="str">
        <f ca="1">IF(OFFSET(Zdroj!AK$16,A5646-1,0)=0,"",CONCATENATE("A",$A$2+2," - ",Zdroj!$AK$15))</f>
        <v/>
      </c>
      <c r="D5648" s="81" t="str">
        <f ca="1">IF(C5648="","",CONCATENATE(OFFSET(Zdroj!AK$16,A5646-1,0)," - ",OFFSET(Zdroj!BO$16,A5646-1,0)))</f>
        <v/>
      </c>
      <c r="E5648" s="35" t="str">
        <f ca="1">IF(C5648="","",OFFSET(Zdroj!BP$16,A5646-1,0))</f>
        <v/>
      </c>
      <c r="F5648" s="450"/>
      <c r="G5648" s="451"/>
    </row>
    <row r="5649" spans="1:7" x14ac:dyDescent="0.25">
      <c r="B5649" s="449"/>
      <c r="C5649" s="83" t="str">
        <f ca="1">IF(OFFSET(Zdroj!AL$16,A5646-1,0)=0,"",CONCATENATE("A",$A$2+3," - ",Zdroj!$AL$15))</f>
        <v/>
      </c>
      <c r="D5649" s="81" t="str">
        <f ca="1">IF(C5649="","",CONCATENATE(OFFSET(Zdroj!AL$16,A5646-1,0)," - ",OFFSET(Zdroj!BQ$16,A5646-1,0)))</f>
        <v/>
      </c>
      <c r="E5649" s="35" t="str">
        <f ca="1">IF(C5649="","",OFFSET(Zdroj!BR$16,A5646-1,0))</f>
        <v/>
      </c>
      <c r="F5649" s="450"/>
      <c r="G5649" s="451"/>
    </row>
    <row r="5650" spans="1:7" x14ac:dyDescent="0.25">
      <c r="B5650" s="449"/>
      <c r="C5650" s="83" t="str">
        <f ca="1">IF(OFFSET(Zdroj!AM$16,A5646-1,0)=0,"",CONCATENATE("A",$A$2+4," - ",Zdroj!$AM$15))</f>
        <v/>
      </c>
      <c r="D5650" s="81" t="str">
        <f ca="1">IF(C5650="","",CONCATENATE(OFFSET(Zdroj!AM$16,A5646-1,0)," - ",OFFSET(Zdroj!BS$16,A5646-1,0)))</f>
        <v/>
      </c>
      <c r="E5650" s="35" t="str">
        <f ca="1">IF(C5650="","",OFFSET(Zdroj!BT$16,A5646-1,0))</f>
        <v/>
      </c>
      <c r="F5650" s="450"/>
      <c r="G5650" s="451"/>
    </row>
    <row r="5651" spans="1:7" x14ac:dyDescent="0.25">
      <c r="B5651" s="449"/>
      <c r="C5651" s="83" t="str">
        <f ca="1">IF(OFFSET(Zdroj!AN$16,A5646-1,0)=0,"",CONCATENATE("A",$A$2+5," - ",Zdroj!$AN$15))</f>
        <v/>
      </c>
      <c r="D5651" s="81" t="str">
        <f ca="1">IF(C5651="","",CONCATENATE(OFFSET(Zdroj!AN$16,A5646-1,0)," - ",OFFSET(Zdroj!BU$16,A5646-1,0)))</f>
        <v/>
      </c>
      <c r="E5651" s="35" t="str">
        <f ca="1">IF(C5651="","",OFFSET(Zdroj!BV$16,A5646-1,0))</f>
        <v/>
      </c>
      <c r="F5651" s="450"/>
      <c r="G5651" s="451"/>
    </row>
    <row r="5652" spans="1:7" x14ac:dyDescent="0.25">
      <c r="B5652" s="449"/>
      <c r="C5652" s="83" t="str">
        <f ca="1">IF(OFFSET(Zdroj!AO$16,A5646-1,0)=0,"",CONCATENATE("B",$A$2," - ",Zdroj!$AO$15))</f>
        <v/>
      </c>
      <c r="D5652" s="81" t="str">
        <f ca="1">IF(C5652="","",CONCATENATE(OFFSET(Zdroj!AO$16,A5646-1,0)))</f>
        <v/>
      </c>
      <c r="E5652" s="35" t="str">
        <f ca="1">IF(C5652="","",OFFSET(Zdroj!AP$16,A5646-1,0))</f>
        <v/>
      </c>
      <c r="F5652" s="450" t="str">
        <f t="shared" ref="F5652" ca="1" si="1322">IF(SUM(E5652:E5660)=0,"",SUM(E5652:E5660))</f>
        <v/>
      </c>
      <c r="G5652" s="451"/>
    </row>
    <row r="5653" spans="1:7" x14ac:dyDescent="0.25">
      <c r="B5653" s="449"/>
      <c r="C5653" s="83" t="str">
        <f ca="1">IF(OFFSET(Zdroj!AQ$16,A5646-1,0)=0,"",CONCATENATE("B",$A$2+1," - ",Zdroj!$AQ$15))</f>
        <v/>
      </c>
      <c r="D5653" s="81" t="str">
        <f ca="1">IF(C5653="","",CONCATENATE(OFFSET(Zdroj!AQ$16,A5646-1,0)))</f>
        <v/>
      </c>
      <c r="E5653" s="35" t="str">
        <f ca="1">IF(C5653="","",OFFSET(Zdroj!AR$16,A5646-1,0))</f>
        <v/>
      </c>
      <c r="F5653" s="450"/>
      <c r="G5653" s="451"/>
    </row>
    <row r="5654" spans="1:7" x14ac:dyDescent="0.25">
      <c r="B5654" s="449"/>
      <c r="C5654" s="83" t="str">
        <f ca="1">IF(OFFSET(Zdroj!AS$16,A5646-1,0)=0,"",CONCATENATE("B",$A$2+2," - ",Zdroj!$AS$15))</f>
        <v/>
      </c>
      <c r="D5654" s="81" t="str">
        <f ca="1">IF(C5654="","",CONCATENATE(OFFSET(Zdroj!AS$16,A5646-1,0)))</f>
        <v/>
      </c>
      <c r="E5654" s="35" t="str">
        <f ca="1">IF(C5654="","",OFFSET(Zdroj!AT$16,A5646-1,0))</f>
        <v/>
      </c>
      <c r="F5654" s="450"/>
      <c r="G5654" s="451"/>
    </row>
    <row r="5655" spans="1:7" x14ac:dyDescent="0.25">
      <c r="B5655" s="449"/>
      <c r="C5655" s="83" t="str">
        <f ca="1">IF(OFFSET(Zdroj!AU$16,A5646-1,0)=0,"",CONCATENATE("B",$A$2+3," - ",Zdroj!$AU$15))</f>
        <v/>
      </c>
      <c r="D5655" s="81" t="str">
        <f ca="1">IF(C5655="","",CONCATENATE(OFFSET(Zdroj!AU$16,A5646-1,0)))</f>
        <v/>
      </c>
      <c r="E5655" s="35" t="str">
        <f ca="1">IF(C5655="","",OFFSET(Zdroj!AV$16,A5646-1,0))</f>
        <v/>
      </c>
      <c r="F5655" s="450"/>
      <c r="G5655" s="451"/>
    </row>
    <row r="5656" spans="1:7" x14ac:dyDescent="0.25">
      <c r="B5656" s="449"/>
      <c r="C5656" s="83" t="str">
        <f ca="1">IF(OFFSET(Zdroj!AW$16,A5646-1,0)=0,"",CONCATENATE("B",$A$2+4," - ",Zdroj!$AW$15))</f>
        <v/>
      </c>
      <c r="D5656" s="81" t="str">
        <f ca="1">IF(C5656="","",CONCATENATE(OFFSET(Zdroj!AW$16,A5646-1,0)))</f>
        <v/>
      </c>
      <c r="E5656" s="35" t="str">
        <f ca="1">IF(C5656="","",OFFSET(Zdroj!AX$16,A5646-1,0))</f>
        <v/>
      </c>
      <c r="F5656" s="450"/>
      <c r="G5656" s="451"/>
    </row>
    <row r="5657" spans="1:7" x14ac:dyDescent="0.25">
      <c r="B5657" s="449"/>
      <c r="C5657" s="83" t="str">
        <f ca="1">IF(OFFSET(Zdroj!AY$16,A5646-1,0)=0,"",CONCATENATE("B",$A$2+5," - ",Zdroj!$AY$15))</f>
        <v/>
      </c>
      <c r="D5657" s="81" t="str">
        <f ca="1">IF(C5657="","",CONCATENATE(OFFSET(Zdroj!AY$16,A5646-1,0)))</f>
        <v/>
      </c>
      <c r="E5657" s="35" t="str">
        <f ca="1">IF(C5657="","",OFFSET(Zdroj!AZ$16,A5646-1,0))</f>
        <v/>
      </c>
      <c r="F5657" s="450"/>
      <c r="G5657" s="451"/>
    </row>
    <row r="5658" spans="1:7" x14ac:dyDescent="0.25">
      <c r="B5658" s="449"/>
      <c r="C5658" s="83" t="str">
        <f ca="1">IF(OFFSET(Zdroj!BA$16,A5646-1,0)=0,"",CONCATENATE("B",$A$2+6," - ",Zdroj!$BA$15))</f>
        <v/>
      </c>
      <c r="D5658" s="81" t="str">
        <f ca="1">IF(C5658="","",CONCATENATE(OFFSET(Zdroj!BA$16,A5646-1,0)))</f>
        <v/>
      </c>
      <c r="E5658" s="35" t="str">
        <f ca="1">IF(C5658="","",OFFSET(Zdroj!BB$16,A5646-1,0))</f>
        <v/>
      </c>
      <c r="F5658" s="450"/>
      <c r="G5658" s="451"/>
    </row>
    <row r="5659" spans="1:7" x14ac:dyDescent="0.25">
      <c r="B5659" s="449"/>
      <c r="C5659" s="83" t="str">
        <f ca="1">IF(OFFSET(Zdroj!BC$16,A5646-1,0)=0,"",CONCATENATE("B",$A$2+7," - ",Zdroj!$BC$15))</f>
        <v/>
      </c>
      <c r="D5659" s="81" t="str">
        <f ca="1">IF(C5659="","",CONCATENATE(OFFSET(Zdroj!BC$16,A5646-1,0)))</f>
        <v/>
      </c>
      <c r="E5659" s="35" t="str">
        <f ca="1">IF(C5659="","",OFFSET(Zdroj!BD$16,A5646-1,0))</f>
        <v/>
      </c>
      <c r="F5659" s="450"/>
      <c r="G5659" s="451"/>
    </row>
    <row r="5660" spans="1:7" x14ac:dyDescent="0.25">
      <c r="B5660" s="449"/>
      <c r="C5660" s="83" t="str">
        <f ca="1">IF(OFFSET(Zdroj!BE$16,A5646-1,0)=0,"",CONCATENATE("B",$A$2+8," - ",Zdroj!$BE$15))</f>
        <v/>
      </c>
      <c r="D5660" s="81" t="str">
        <f ca="1">IF(C5660="","",CONCATENATE(OFFSET(Zdroj!BE$16,A5646-1,0)))</f>
        <v/>
      </c>
      <c r="E5660" s="35" t="str">
        <f ca="1">IF(C5660="","",OFFSET(Zdroj!BF$16,A5646-1,0))</f>
        <v/>
      </c>
      <c r="F5660" s="450"/>
      <c r="G5660" s="451"/>
    </row>
    <row r="5661" spans="1:7" x14ac:dyDescent="0.25">
      <c r="B5661" s="449"/>
      <c r="C5661" s="83" t="str">
        <f ca="1">IF(OFFSET(Zdroj!BG$16,A5646-1,0)=0,"",CONCATENATE("C",$A$2," - ",Zdroj!$BG$15))</f>
        <v/>
      </c>
      <c r="D5661" s="81" t="str">
        <f ca="1">IF(C5661="","",CONCATENATE(OFFSET(Zdroj!BG$16,A5646-1,0)))</f>
        <v/>
      </c>
      <c r="E5661" s="35" t="str">
        <f ca="1">IF(C5661="","",OFFSET(Zdroj!BH$16,A5646-1,0))</f>
        <v/>
      </c>
      <c r="F5661" s="450" t="str">
        <f t="shared" ref="F5661" ca="1" si="1323">IF(SUM(E5661:E5662)=0,"",SUM(E5661:E5662))</f>
        <v/>
      </c>
      <c r="G5661" s="451"/>
    </row>
    <row r="5662" spans="1:7" x14ac:dyDescent="0.25">
      <c r="B5662" s="449"/>
      <c r="C5662" s="83" t="str">
        <f ca="1">IF(OFFSET(Zdroj!BI$16,A5646-1,0)=0,"",CONCATENATE("C",$A$2+1," - ",Zdroj!$BI$15))</f>
        <v/>
      </c>
      <c r="D5662" s="81" t="str">
        <f ca="1">IF(C5662="","",CONCATENATE(OFFSET(Zdroj!BI$16,A5646-1,0)))</f>
        <v/>
      </c>
      <c r="E5662" s="35" t="str">
        <f ca="1">IF(C5662="","",OFFSET(Zdroj!BJ$16,A5646-1,0))</f>
        <v/>
      </c>
      <c r="F5662" s="450"/>
      <c r="G5662" s="451"/>
    </row>
    <row r="5663" spans="1:7" x14ac:dyDescent="0.25">
      <c r="A5663">
        <f>SUM((ROW()+15)/17)</f>
        <v>334</v>
      </c>
      <c r="B5663" s="449" t="str">
        <f ca="1">IF(OFFSET(Zdroj!$B$16,A5663-1,0)&gt;0,CONCATENATE(A5663,"
","___ ","
",OFFSET(Zdroj!$B$16,A5663-1,0)),"")</f>
        <v/>
      </c>
      <c r="C5663" s="83" t="str">
        <f ca="1">IF(OFFSET(Zdroj!AI$16,A5663-1,0)=0,"",CONCATENATE("A",$A$2," - ",Zdroj!$AI$15))</f>
        <v/>
      </c>
      <c r="D5663" s="81" t="str">
        <f ca="1">IF(C5663="","",CONCATENATE(OFFSET(Zdroj!AI$16,A5663-1,0)," - ",OFFSET(Zdroj!BK$16,A5663-1,0)))</f>
        <v/>
      </c>
      <c r="E5663" s="35" t="str">
        <f ca="1">IF(C5663="","",OFFSET(Zdroj!BL$16,A5663-1,0))</f>
        <v/>
      </c>
      <c r="F5663" s="450" t="str">
        <f t="shared" ref="F5663" ca="1" si="1324">IF(SUM(E5663:E5668)=0,"",SUM(E5663:E5668))</f>
        <v/>
      </c>
      <c r="G5663" s="451" t="str">
        <f t="shared" ref="G5663" ca="1" si="1325">IF(SUM(E5663:E5679)=0,"",SUM(E5663:E5679))</f>
        <v/>
      </c>
    </row>
    <row r="5664" spans="1:7" x14ac:dyDescent="0.25">
      <c r="B5664" s="449"/>
      <c r="C5664" s="83" t="str">
        <f ca="1">IF(OFFSET(Zdroj!AJ$16,A5663-1,0)=0,"",CONCATENATE("A",$A$2+1," - ",Zdroj!$AJ$15))</f>
        <v/>
      </c>
      <c r="D5664" s="81" t="str">
        <f ca="1">IF(C5664="","",CONCATENATE(OFFSET(Zdroj!AJ$16,A5663-1,0)," - ",OFFSET(Zdroj!BM$16,A5663-1,0)))</f>
        <v/>
      </c>
      <c r="E5664" s="35" t="str">
        <f ca="1">IF(C5664="","",OFFSET(Zdroj!BN$16,A5663-1,0))</f>
        <v/>
      </c>
      <c r="F5664" s="450"/>
      <c r="G5664" s="451"/>
    </row>
    <row r="5665" spans="1:7" x14ac:dyDescent="0.25">
      <c r="B5665" s="449"/>
      <c r="C5665" s="83" t="str">
        <f ca="1">IF(OFFSET(Zdroj!AK$16,A5663-1,0)=0,"",CONCATENATE("A",$A$2+2," - ",Zdroj!$AK$15))</f>
        <v/>
      </c>
      <c r="D5665" s="81" t="str">
        <f ca="1">IF(C5665="","",CONCATENATE(OFFSET(Zdroj!AK$16,A5663-1,0)," - ",OFFSET(Zdroj!BO$16,A5663-1,0)))</f>
        <v/>
      </c>
      <c r="E5665" s="35" t="str">
        <f ca="1">IF(C5665="","",OFFSET(Zdroj!BP$16,A5663-1,0))</f>
        <v/>
      </c>
      <c r="F5665" s="450"/>
      <c r="G5665" s="451"/>
    </row>
    <row r="5666" spans="1:7" x14ac:dyDescent="0.25">
      <c r="B5666" s="449"/>
      <c r="C5666" s="83" t="str">
        <f ca="1">IF(OFFSET(Zdroj!AL$16,A5663-1,0)=0,"",CONCATENATE("A",$A$2+3," - ",Zdroj!$AL$15))</f>
        <v/>
      </c>
      <c r="D5666" s="81" t="str">
        <f ca="1">IF(C5666="","",CONCATENATE(OFFSET(Zdroj!AL$16,A5663-1,0)," - ",OFFSET(Zdroj!BQ$16,A5663-1,0)))</f>
        <v/>
      </c>
      <c r="E5666" s="35" t="str">
        <f ca="1">IF(C5666="","",OFFSET(Zdroj!BR$16,A5663-1,0))</f>
        <v/>
      </c>
      <c r="F5666" s="450"/>
      <c r="G5666" s="451"/>
    </row>
    <row r="5667" spans="1:7" x14ac:dyDescent="0.25">
      <c r="B5667" s="449"/>
      <c r="C5667" s="83" t="str">
        <f ca="1">IF(OFFSET(Zdroj!AM$16,A5663-1,0)=0,"",CONCATENATE("A",$A$2+4," - ",Zdroj!$AM$15))</f>
        <v/>
      </c>
      <c r="D5667" s="81" t="str">
        <f ca="1">IF(C5667="","",CONCATENATE(OFFSET(Zdroj!AM$16,A5663-1,0)," - ",OFFSET(Zdroj!BS$16,A5663-1,0)))</f>
        <v/>
      </c>
      <c r="E5667" s="35" t="str">
        <f ca="1">IF(C5667="","",OFFSET(Zdroj!BT$16,A5663-1,0))</f>
        <v/>
      </c>
      <c r="F5667" s="450"/>
      <c r="G5667" s="451"/>
    </row>
    <row r="5668" spans="1:7" x14ac:dyDescent="0.25">
      <c r="B5668" s="449"/>
      <c r="C5668" s="83" t="str">
        <f ca="1">IF(OFFSET(Zdroj!AN$16,A5663-1,0)=0,"",CONCATENATE("A",$A$2+5," - ",Zdroj!$AN$15))</f>
        <v/>
      </c>
      <c r="D5668" s="81" t="str">
        <f ca="1">IF(C5668="","",CONCATENATE(OFFSET(Zdroj!AN$16,A5663-1,0)," - ",OFFSET(Zdroj!BU$16,A5663-1,0)))</f>
        <v/>
      </c>
      <c r="E5668" s="35" t="str">
        <f ca="1">IF(C5668="","",OFFSET(Zdroj!BV$16,A5663-1,0))</f>
        <v/>
      </c>
      <c r="F5668" s="450"/>
      <c r="G5668" s="451"/>
    </row>
    <row r="5669" spans="1:7" x14ac:dyDescent="0.25">
      <c r="B5669" s="449"/>
      <c r="C5669" s="83" t="str">
        <f ca="1">IF(OFFSET(Zdroj!AO$16,A5663-1,0)=0,"",CONCATENATE("B",$A$2," - ",Zdroj!$AO$15))</f>
        <v/>
      </c>
      <c r="D5669" s="81" t="str">
        <f ca="1">IF(C5669="","",CONCATENATE(OFFSET(Zdroj!AO$16,A5663-1,0)))</f>
        <v/>
      </c>
      <c r="E5669" s="35" t="str">
        <f ca="1">IF(C5669="","",OFFSET(Zdroj!AP$16,A5663-1,0))</f>
        <v/>
      </c>
      <c r="F5669" s="450" t="str">
        <f t="shared" ref="F5669" ca="1" si="1326">IF(SUM(E5669:E5677)=0,"",SUM(E5669:E5677))</f>
        <v/>
      </c>
      <c r="G5669" s="451"/>
    </row>
    <row r="5670" spans="1:7" x14ac:dyDescent="0.25">
      <c r="B5670" s="449"/>
      <c r="C5670" s="83" t="str">
        <f ca="1">IF(OFFSET(Zdroj!AQ$16,A5663-1,0)=0,"",CONCATENATE("B",$A$2+1," - ",Zdroj!$AQ$15))</f>
        <v/>
      </c>
      <c r="D5670" s="81" t="str">
        <f ca="1">IF(C5670="","",CONCATENATE(OFFSET(Zdroj!AQ$16,A5663-1,0)))</f>
        <v/>
      </c>
      <c r="E5670" s="35" t="str">
        <f ca="1">IF(C5670="","",OFFSET(Zdroj!AR$16,A5663-1,0))</f>
        <v/>
      </c>
      <c r="F5670" s="450"/>
      <c r="G5670" s="451"/>
    </row>
    <row r="5671" spans="1:7" x14ac:dyDescent="0.25">
      <c r="B5671" s="449"/>
      <c r="C5671" s="83" t="str">
        <f ca="1">IF(OFFSET(Zdroj!AS$16,A5663-1,0)=0,"",CONCATENATE("B",$A$2+2," - ",Zdroj!$AS$15))</f>
        <v/>
      </c>
      <c r="D5671" s="81" t="str">
        <f ca="1">IF(C5671="","",CONCATENATE(OFFSET(Zdroj!AS$16,A5663-1,0)))</f>
        <v/>
      </c>
      <c r="E5671" s="35" t="str">
        <f ca="1">IF(C5671="","",OFFSET(Zdroj!AT$16,A5663-1,0))</f>
        <v/>
      </c>
      <c r="F5671" s="450"/>
      <c r="G5671" s="451"/>
    </row>
    <row r="5672" spans="1:7" x14ac:dyDescent="0.25">
      <c r="B5672" s="449"/>
      <c r="C5672" s="83" t="str">
        <f ca="1">IF(OFFSET(Zdroj!AU$16,A5663-1,0)=0,"",CONCATENATE("B",$A$2+3," - ",Zdroj!$AU$15))</f>
        <v/>
      </c>
      <c r="D5672" s="81" t="str">
        <f ca="1">IF(C5672="","",CONCATENATE(OFFSET(Zdroj!AU$16,A5663-1,0)))</f>
        <v/>
      </c>
      <c r="E5672" s="35" t="str">
        <f ca="1">IF(C5672="","",OFFSET(Zdroj!AV$16,A5663-1,0))</f>
        <v/>
      </c>
      <c r="F5672" s="450"/>
      <c r="G5672" s="451"/>
    </row>
    <row r="5673" spans="1:7" x14ac:dyDescent="0.25">
      <c r="B5673" s="449"/>
      <c r="C5673" s="83" t="str">
        <f ca="1">IF(OFFSET(Zdroj!AW$16,A5663-1,0)=0,"",CONCATENATE("B",$A$2+4," - ",Zdroj!$AW$15))</f>
        <v/>
      </c>
      <c r="D5673" s="81" t="str">
        <f ca="1">IF(C5673="","",CONCATENATE(OFFSET(Zdroj!AW$16,A5663-1,0)))</f>
        <v/>
      </c>
      <c r="E5673" s="35" t="str">
        <f ca="1">IF(C5673="","",OFFSET(Zdroj!AX$16,A5663-1,0))</f>
        <v/>
      </c>
      <c r="F5673" s="450"/>
      <c r="G5673" s="451"/>
    </row>
    <row r="5674" spans="1:7" x14ac:dyDescent="0.25">
      <c r="B5674" s="449"/>
      <c r="C5674" s="83" t="str">
        <f ca="1">IF(OFFSET(Zdroj!AY$16,A5663-1,0)=0,"",CONCATENATE("B",$A$2+5," - ",Zdroj!$AY$15))</f>
        <v/>
      </c>
      <c r="D5674" s="81" t="str">
        <f ca="1">IF(C5674="","",CONCATENATE(OFFSET(Zdroj!AY$16,A5663-1,0)))</f>
        <v/>
      </c>
      <c r="E5674" s="35" t="str">
        <f ca="1">IF(C5674="","",OFFSET(Zdroj!AZ$16,A5663-1,0))</f>
        <v/>
      </c>
      <c r="F5674" s="450"/>
      <c r="G5674" s="451"/>
    </row>
    <row r="5675" spans="1:7" x14ac:dyDescent="0.25">
      <c r="B5675" s="449"/>
      <c r="C5675" s="83" t="str">
        <f ca="1">IF(OFFSET(Zdroj!BA$16,A5663-1,0)=0,"",CONCATENATE("B",$A$2+6," - ",Zdroj!$BA$15))</f>
        <v/>
      </c>
      <c r="D5675" s="81" t="str">
        <f ca="1">IF(C5675="","",CONCATENATE(OFFSET(Zdroj!BA$16,A5663-1,0)))</f>
        <v/>
      </c>
      <c r="E5675" s="35" t="str">
        <f ca="1">IF(C5675="","",OFFSET(Zdroj!BB$16,A5663-1,0))</f>
        <v/>
      </c>
      <c r="F5675" s="450"/>
      <c r="G5675" s="451"/>
    </row>
    <row r="5676" spans="1:7" x14ac:dyDescent="0.25">
      <c r="B5676" s="449"/>
      <c r="C5676" s="83" t="str">
        <f ca="1">IF(OFFSET(Zdroj!BC$16,A5663-1,0)=0,"",CONCATENATE("B",$A$2+7," - ",Zdroj!$BC$15))</f>
        <v/>
      </c>
      <c r="D5676" s="81" t="str">
        <f ca="1">IF(C5676="","",CONCATENATE(OFFSET(Zdroj!BC$16,A5663-1,0)))</f>
        <v/>
      </c>
      <c r="E5676" s="35" t="str">
        <f ca="1">IF(C5676="","",OFFSET(Zdroj!BD$16,A5663-1,0))</f>
        <v/>
      </c>
      <c r="F5676" s="450"/>
      <c r="G5676" s="451"/>
    </row>
    <row r="5677" spans="1:7" x14ac:dyDescent="0.25">
      <c r="B5677" s="449"/>
      <c r="C5677" s="83" t="str">
        <f ca="1">IF(OFFSET(Zdroj!BE$16,A5663-1,0)=0,"",CONCATENATE("B",$A$2+8," - ",Zdroj!$BE$15))</f>
        <v/>
      </c>
      <c r="D5677" s="81" t="str">
        <f ca="1">IF(C5677="","",CONCATENATE(OFFSET(Zdroj!BE$16,A5663-1,0)))</f>
        <v/>
      </c>
      <c r="E5677" s="35" t="str">
        <f ca="1">IF(C5677="","",OFFSET(Zdroj!BF$16,A5663-1,0))</f>
        <v/>
      </c>
      <c r="F5677" s="450"/>
      <c r="G5677" s="451"/>
    </row>
    <row r="5678" spans="1:7" x14ac:dyDescent="0.25">
      <c r="B5678" s="449"/>
      <c r="C5678" s="83" t="str">
        <f ca="1">IF(OFFSET(Zdroj!BG$16,A5663-1,0)=0,"",CONCATENATE("C",$A$2," - ",Zdroj!$BG$15))</f>
        <v/>
      </c>
      <c r="D5678" s="81" t="str">
        <f ca="1">IF(C5678="","",CONCATENATE(OFFSET(Zdroj!BG$16,A5663-1,0)))</f>
        <v/>
      </c>
      <c r="E5678" s="35" t="str">
        <f ca="1">IF(C5678="","",OFFSET(Zdroj!BH$16,A5663-1,0))</f>
        <v/>
      </c>
      <c r="F5678" s="450" t="str">
        <f t="shared" ref="F5678" ca="1" si="1327">IF(SUM(E5678:E5679)=0,"",SUM(E5678:E5679))</f>
        <v/>
      </c>
      <c r="G5678" s="451"/>
    </row>
    <row r="5679" spans="1:7" x14ac:dyDescent="0.25">
      <c r="B5679" s="449"/>
      <c r="C5679" s="83" t="str">
        <f ca="1">IF(OFFSET(Zdroj!BI$16,A5663-1,0)=0,"",CONCATENATE("C",$A$2+1," - ",Zdroj!$BI$15))</f>
        <v/>
      </c>
      <c r="D5679" s="81" t="str">
        <f ca="1">IF(C5679="","",CONCATENATE(OFFSET(Zdroj!BI$16,A5663-1,0)))</f>
        <v/>
      </c>
      <c r="E5679" s="35" t="str">
        <f ca="1">IF(C5679="","",OFFSET(Zdroj!BJ$16,A5663-1,0))</f>
        <v/>
      </c>
      <c r="F5679" s="450"/>
      <c r="G5679" s="451"/>
    </row>
    <row r="5680" spans="1:7" x14ac:dyDescent="0.25">
      <c r="A5680">
        <f>SUM((ROW()+15)/17)</f>
        <v>335</v>
      </c>
      <c r="B5680" s="449" t="str">
        <f ca="1">IF(OFFSET(Zdroj!$B$16,A5680-1,0)&gt;0,CONCATENATE(A5680,"
","___ ","
",OFFSET(Zdroj!$B$16,A5680-1,0)),"")</f>
        <v/>
      </c>
      <c r="C5680" s="83" t="str">
        <f ca="1">IF(OFFSET(Zdroj!AI$16,A5680-1,0)=0,"",CONCATENATE("A",$A$2," - ",Zdroj!$AI$15))</f>
        <v/>
      </c>
      <c r="D5680" s="81" t="str">
        <f ca="1">IF(C5680="","",CONCATENATE(OFFSET(Zdroj!AI$16,A5680-1,0)," - ",OFFSET(Zdroj!BK$16,A5680-1,0)))</f>
        <v/>
      </c>
      <c r="E5680" s="35" t="str">
        <f ca="1">IF(C5680="","",OFFSET(Zdroj!BL$16,A5680-1,0))</f>
        <v/>
      </c>
      <c r="F5680" s="450" t="str">
        <f t="shared" ref="F5680" ca="1" si="1328">IF(SUM(E5680:E5685)=0,"",SUM(E5680:E5685))</f>
        <v/>
      </c>
      <c r="G5680" s="451" t="str">
        <f t="shared" ref="G5680" ca="1" si="1329">IF(SUM(E5680:E5696)=0,"",SUM(E5680:E5696))</f>
        <v/>
      </c>
    </row>
    <row r="5681" spans="2:7" x14ac:dyDescent="0.25">
      <c r="B5681" s="449"/>
      <c r="C5681" s="83" t="str">
        <f ca="1">IF(OFFSET(Zdroj!AJ$16,A5680-1,0)=0,"",CONCATENATE("A",$A$2+1," - ",Zdroj!$AJ$15))</f>
        <v/>
      </c>
      <c r="D5681" s="81" t="str">
        <f ca="1">IF(C5681="","",CONCATENATE(OFFSET(Zdroj!AJ$16,A5680-1,0)," - ",OFFSET(Zdroj!BM$16,A5680-1,0)))</f>
        <v/>
      </c>
      <c r="E5681" s="35" t="str">
        <f ca="1">IF(C5681="","",OFFSET(Zdroj!BN$16,A5680-1,0))</f>
        <v/>
      </c>
      <c r="F5681" s="450"/>
      <c r="G5681" s="451"/>
    </row>
    <row r="5682" spans="2:7" x14ac:dyDescent="0.25">
      <c r="B5682" s="449"/>
      <c r="C5682" s="83" t="str">
        <f ca="1">IF(OFFSET(Zdroj!AK$16,A5680-1,0)=0,"",CONCATENATE("A",$A$2+2," - ",Zdroj!$AK$15))</f>
        <v/>
      </c>
      <c r="D5682" s="81" t="str">
        <f ca="1">IF(C5682="","",CONCATENATE(OFFSET(Zdroj!AK$16,A5680-1,0)," - ",OFFSET(Zdroj!BO$16,A5680-1,0)))</f>
        <v/>
      </c>
      <c r="E5682" s="35" t="str">
        <f ca="1">IF(C5682="","",OFFSET(Zdroj!BP$16,A5680-1,0))</f>
        <v/>
      </c>
      <c r="F5682" s="450"/>
      <c r="G5682" s="451"/>
    </row>
    <row r="5683" spans="2:7" x14ac:dyDescent="0.25">
      <c r="B5683" s="449"/>
      <c r="C5683" s="83" t="str">
        <f ca="1">IF(OFFSET(Zdroj!AL$16,A5680-1,0)=0,"",CONCATENATE("A",$A$2+3," - ",Zdroj!$AL$15))</f>
        <v/>
      </c>
      <c r="D5683" s="81" t="str">
        <f ca="1">IF(C5683="","",CONCATENATE(OFFSET(Zdroj!AL$16,A5680-1,0)," - ",OFFSET(Zdroj!BQ$16,A5680-1,0)))</f>
        <v/>
      </c>
      <c r="E5683" s="35" t="str">
        <f ca="1">IF(C5683="","",OFFSET(Zdroj!BR$16,A5680-1,0))</f>
        <v/>
      </c>
      <c r="F5683" s="450"/>
      <c r="G5683" s="451"/>
    </row>
    <row r="5684" spans="2:7" x14ac:dyDescent="0.25">
      <c r="B5684" s="449"/>
      <c r="C5684" s="83" t="str">
        <f ca="1">IF(OFFSET(Zdroj!AM$16,A5680-1,0)=0,"",CONCATENATE("A",$A$2+4," - ",Zdroj!$AM$15))</f>
        <v/>
      </c>
      <c r="D5684" s="81" t="str">
        <f ca="1">IF(C5684="","",CONCATENATE(OFFSET(Zdroj!AM$16,A5680-1,0)," - ",OFFSET(Zdroj!BS$16,A5680-1,0)))</f>
        <v/>
      </c>
      <c r="E5684" s="35" t="str">
        <f ca="1">IF(C5684="","",OFFSET(Zdroj!BT$16,A5680-1,0))</f>
        <v/>
      </c>
      <c r="F5684" s="450"/>
      <c r="G5684" s="451"/>
    </row>
    <row r="5685" spans="2:7" x14ac:dyDescent="0.25">
      <c r="B5685" s="449"/>
      <c r="C5685" s="83" t="str">
        <f ca="1">IF(OFFSET(Zdroj!AN$16,A5680-1,0)=0,"",CONCATENATE("A",$A$2+5," - ",Zdroj!$AN$15))</f>
        <v/>
      </c>
      <c r="D5685" s="81" t="str">
        <f ca="1">IF(C5685="","",CONCATENATE(OFFSET(Zdroj!AN$16,A5680-1,0)," - ",OFFSET(Zdroj!BU$16,A5680-1,0)))</f>
        <v/>
      </c>
      <c r="E5685" s="35" t="str">
        <f ca="1">IF(C5685="","",OFFSET(Zdroj!BV$16,A5680-1,0))</f>
        <v/>
      </c>
      <c r="F5685" s="450"/>
      <c r="G5685" s="451"/>
    </row>
    <row r="5686" spans="2:7" x14ac:dyDescent="0.25">
      <c r="B5686" s="449"/>
      <c r="C5686" s="83" t="str">
        <f ca="1">IF(OFFSET(Zdroj!AO$16,A5680-1,0)=0,"",CONCATENATE("B",$A$2," - ",Zdroj!$AO$15))</f>
        <v/>
      </c>
      <c r="D5686" s="81" t="str">
        <f ca="1">IF(C5686="","",CONCATENATE(OFFSET(Zdroj!AO$16,A5680-1,0)))</f>
        <v/>
      </c>
      <c r="E5686" s="35" t="str">
        <f ca="1">IF(C5686="","",OFFSET(Zdroj!AP$16,A5680-1,0))</f>
        <v/>
      </c>
      <c r="F5686" s="450" t="str">
        <f t="shared" ref="F5686" ca="1" si="1330">IF(SUM(E5686:E5694)=0,"",SUM(E5686:E5694))</f>
        <v/>
      </c>
      <c r="G5686" s="451"/>
    </row>
    <row r="5687" spans="2:7" x14ac:dyDescent="0.25">
      <c r="B5687" s="449"/>
      <c r="C5687" s="83" t="str">
        <f ca="1">IF(OFFSET(Zdroj!AQ$16,A5680-1,0)=0,"",CONCATENATE("B",$A$2+1," - ",Zdroj!$AQ$15))</f>
        <v/>
      </c>
      <c r="D5687" s="81" t="str">
        <f ca="1">IF(C5687="","",CONCATENATE(OFFSET(Zdroj!AQ$16,A5680-1,0)))</f>
        <v/>
      </c>
      <c r="E5687" s="35" t="str">
        <f ca="1">IF(C5687="","",OFFSET(Zdroj!AR$16,A5680-1,0))</f>
        <v/>
      </c>
      <c r="F5687" s="450"/>
      <c r="G5687" s="451"/>
    </row>
    <row r="5688" spans="2:7" x14ac:dyDescent="0.25">
      <c r="B5688" s="449"/>
      <c r="C5688" s="83" t="str">
        <f ca="1">IF(OFFSET(Zdroj!AS$16,A5680-1,0)=0,"",CONCATENATE("B",$A$2+2," - ",Zdroj!$AS$15))</f>
        <v/>
      </c>
      <c r="D5688" s="81" t="str">
        <f ca="1">IF(C5688="","",CONCATENATE(OFFSET(Zdroj!AS$16,A5680-1,0)))</f>
        <v/>
      </c>
      <c r="E5688" s="35" t="str">
        <f ca="1">IF(C5688="","",OFFSET(Zdroj!AT$16,A5680-1,0))</f>
        <v/>
      </c>
      <c r="F5688" s="450"/>
      <c r="G5688" s="451"/>
    </row>
    <row r="5689" spans="2:7" x14ac:dyDescent="0.25">
      <c r="B5689" s="449"/>
      <c r="C5689" s="83" t="str">
        <f ca="1">IF(OFFSET(Zdroj!AU$16,A5680-1,0)=0,"",CONCATENATE("B",$A$2+3," - ",Zdroj!$AU$15))</f>
        <v/>
      </c>
      <c r="D5689" s="81" t="str">
        <f ca="1">IF(C5689="","",CONCATENATE(OFFSET(Zdroj!AU$16,A5680-1,0)))</f>
        <v/>
      </c>
      <c r="E5689" s="35" t="str">
        <f ca="1">IF(C5689="","",OFFSET(Zdroj!AV$16,A5680-1,0))</f>
        <v/>
      </c>
      <c r="F5689" s="450"/>
      <c r="G5689" s="451"/>
    </row>
    <row r="5690" spans="2:7" x14ac:dyDescent="0.25">
      <c r="B5690" s="449"/>
      <c r="C5690" s="83" t="str">
        <f ca="1">IF(OFFSET(Zdroj!AW$16,A5680-1,0)=0,"",CONCATENATE("B",$A$2+4," - ",Zdroj!$AW$15))</f>
        <v/>
      </c>
      <c r="D5690" s="81" t="str">
        <f ca="1">IF(C5690="","",CONCATENATE(OFFSET(Zdroj!AW$16,A5680-1,0)))</f>
        <v/>
      </c>
      <c r="E5690" s="35" t="str">
        <f ca="1">IF(C5690="","",OFFSET(Zdroj!AX$16,A5680-1,0))</f>
        <v/>
      </c>
      <c r="F5690" s="450"/>
      <c r="G5690" s="451"/>
    </row>
    <row r="5691" spans="2:7" x14ac:dyDescent="0.25">
      <c r="B5691" s="449"/>
      <c r="C5691" s="83" t="str">
        <f ca="1">IF(OFFSET(Zdroj!AY$16,A5680-1,0)=0,"",CONCATENATE("B",$A$2+5," - ",Zdroj!$AY$15))</f>
        <v/>
      </c>
      <c r="D5691" s="81" t="str">
        <f ca="1">IF(C5691="","",CONCATENATE(OFFSET(Zdroj!AY$16,A5680-1,0)))</f>
        <v/>
      </c>
      <c r="E5691" s="35" t="str">
        <f ca="1">IF(C5691="","",OFFSET(Zdroj!AZ$16,A5680-1,0))</f>
        <v/>
      </c>
      <c r="F5691" s="450"/>
      <c r="G5691" s="451"/>
    </row>
    <row r="5692" spans="2:7" x14ac:dyDescent="0.25">
      <c r="B5692" s="449"/>
      <c r="C5692" s="83" t="str">
        <f ca="1">IF(OFFSET(Zdroj!BA$16,A5680-1,0)=0,"",CONCATENATE("B",$A$2+6," - ",Zdroj!$BA$15))</f>
        <v/>
      </c>
      <c r="D5692" s="81" t="str">
        <f ca="1">IF(C5692="","",CONCATENATE(OFFSET(Zdroj!BA$16,A5680-1,0)))</f>
        <v/>
      </c>
      <c r="E5692" s="35" t="str">
        <f ca="1">IF(C5692="","",OFFSET(Zdroj!BB$16,A5680-1,0))</f>
        <v/>
      </c>
      <c r="F5692" s="450"/>
      <c r="G5692" s="451"/>
    </row>
    <row r="5693" spans="2:7" x14ac:dyDescent="0.25">
      <c r="B5693" s="449"/>
      <c r="C5693" s="83" t="str">
        <f ca="1">IF(OFFSET(Zdroj!BC$16,A5680-1,0)=0,"",CONCATENATE("B",$A$2+7," - ",Zdroj!$BC$15))</f>
        <v/>
      </c>
      <c r="D5693" s="81" t="str">
        <f ca="1">IF(C5693="","",CONCATENATE(OFFSET(Zdroj!BC$16,A5680-1,0)))</f>
        <v/>
      </c>
      <c r="E5693" s="35" t="str">
        <f ca="1">IF(C5693="","",OFFSET(Zdroj!BD$16,A5680-1,0))</f>
        <v/>
      </c>
      <c r="F5693" s="450"/>
      <c r="G5693" s="451"/>
    </row>
    <row r="5694" spans="2:7" x14ac:dyDescent="0.25">
      <c r="B5694" s="449"/>
      <c r="C5694" s="83" t="str">
        <f ca="1">IF(OFFSET(Zdroj!BE$16,A5680-1,0)=0,"",CONCATENATE("B",$A$2+8," - ",Zdroj!$BE$15))</f>
        <v/>
      </c>
      <c r="D5694" s="81" t="str">
        <f ca="1">IF(C5694="","",CONCATENATE(OFFSET(Zdroj!BE$16,A5680-1,0)))</f>
        <v/>
      </c>
      <c r="E5694" s="35" t="str">
        <f ca="1">IF(C5694="","",OFFSET(Zdroj!BF$16,A5680-1,0))</f>
        <v/>
      </c>
      <c r="F5694" s="450"/>
      <c r="G5694" s="451"/>
    </row>
    <row r="5695" spans="2:7" x14ac:dyDescent="0.25">
      <c r="B5695" s="449"/>
      <c r="C5695" s="83" t="str">
        <f ca="1">IF(OFFSET(Zdroj!BG$16,A5680-1,0)=0,"",CONCATENATE("C",$A$2," - ",Zdroj!$BG$15))</f>
        <v/>
      </c>
      <c r="D5695" s="81" t="str">
        <f ca="1">IF(C5695="","",CONCATENATE(OFFSET(Zdroj!BG$16,A5680-1,0)))</f>
        <v/>
      </c>
      <c r="E5695" s="35" t="str">
        <f ca="1">IF(C5695="","",OFFSET(Zdroj!BH$16,A5680-1,0))</f>
        <v/>
      </c>
      <c r="F5695" s="450" t="str">
        <f t="shared" ref="F5695" ca="1" si="1331">IF(SUM(E5695:E5696)=0,"",SUM(E5695:E5696))</f>
        <v/>
      </c>
      <c r="G5695" s="451"/>
    </row>
    <row r="5696" spans="2:7" x14ac:dyDescent="0.25">
      <c r="B5696" s="449"/>
      <c r="C5696" s="83" t="str">
        <f ca="1">IF(OFFSET(Zdroj!BI$16,A5680-1,0)=0,"",CONCATENATE("C",$A$2+1," - ",Zdroj!$BI$15))</f>
        <v/>
      </c>
      <c r="D5696" s="81" t="str">
        <f ca="1">IF(C5696="","",CONCATENATE(OFFSET(Zdroj!BI$16,A5680-1,0)))</f>
        <v/>
      </c>
      <c r="E5696" s="35" t="str">
        <f ca="1">IF(C5696="","",OFFSET(Zdroj!BJ$16,A5680-1,0))</f>
        <v/>
      </c>
      <c r="F5696" s="450"/>
      <c r="G5696" s="451"/>
    </row>
    <row r="5697" spans="1:7" x14ac:dyDescent="0.25">
      <c r="A5697">
        <f>SUM((ROW()+15)/17)</f>
        <v>336</v>
      </c>
      <c r="B5697" s="449" t="str">
        <f ca="1">IF(OFFSET(Zdroj!$B$16,A5697-1,0)&gt;0,CONCATENATE(A5697,"
","___ ","
",OFFSET(Zdroj!$B$16,A5697-1,0)),"")</f>
        <v/>
      </c>
      <c r="C5697" s="83" t="str">
        <f ca="1">IF(OFFSET(Zdroj!AI$16,A5697-1,0)=0,"",CONCATENATE("A",$A$2," - ",Zdroj!$AI$15))</f>
        <v/>
      </c>
      <c r="D5697" s="81" t="str">
        <f ca="1">IF(C5697="","",CONCATENATE(OFFSET(Zdroj!AI$16,A5697-1,0)," - ",OFFSET(Zdroj!BK$16,A5697-1,0)))</f>
        <v/>
      </c>
      <c r="E5697" s="35" t="str">
        <f ca="1">IF(C5697="","",OFFSET(Zdroj!BL$16,A5697-1,0))</f>
        <v/>
      </c>
      <c r="F5697" s="450" t="str">
        <f t="shared" ref="F5697" ca="1" si="1332">IF(SUM(E5697:E5702)=0,"",SUM(E5697:E5702))</f>
        <v/>
      </c>
      <c r="G5697" s="451" t="str">
        <f t="shared" ref="G5697" ca="1" si="1333">IF(SUM(E5697:E5713)=0,"",SUM(E5697:E5713))</f>
        <v/>
      </c>
    </row>
    <row r="5698" spans="1:7" x14ac:dyDescent="0.25">
      <c r="B5698" s="449"/>
      <c r="C5698" s="83" t="str">
        <f ca="1">IF(OFFSET(Zdroj!AJ$16,A5697-1,0)=0,"",CONCATENATE("A",$A$2+1," - ",Zdroj!$AJ$15))</f>
        <v/>
      </c>
      <c r="D5698" s="81" t="str">
        <f ca="1">IF(C5698="","",CONCATENATE(OFFSET(Zdroj!AJ$16,A5697-1,0)," - ",OFFSET(Zdroj!BM$16,A5697-1,0)))</f>
        <v/>
      </c>
      <c r="E5698" s="35" t="str">
        <f ca="1">IF(C5698="","",OFFSET(Zdroj!BN$16,A5697-1,0))</f>
        <v/>
      </c>
      <c r="F5698" s="450"/>
      <c r="G5698" s="451"/>
    </row>
    <row r="5699" spans="1:7" x14ac:dyDescent="0.25">
      <c r="B5699" s="449"/>
      <c r="C5699" s="83" t="str">
        <f ca="1">IF(OFFSET(Zdroj!AK$16,A5697-1,0)=0,"",CONCATENATE("A",$A$2+2," - ",Zdroj!$AK$15))</f>
        <v/>
      </c>
      <c r="D5699" s="81" t="str">
        <f ca="1">IF(C5699="","",CONCATENATE(OFFSET(Zdroj!AK$16,A5697-1,0)," - ",OFFSET(Zdroj!BO$16,A5697-1,0)))</f>
        <v/>
      </c>
      <c r="E5699" s="35" t="str">
        <f ca="1">IF(C5699="","",OFFSET(Zdroj!BP$16,A5697-1,0))</f>
        <v/>
      </c>
      <c r="F5699" s="450"/>
      <c r="G5699" s="451"/>
    </row>
    <row r="5700" spans="1:7" x14ac:dyDescent="0.25">
      <c r="B5700" s="449"/>
      <c r="C5700" s="83" t="str">
        <f ca="1">IF(OFFSET(Zdroj!AL$16,A5697-1,0)=0,"",CONCATENATE("A",$A$2+3," - ",Zdroj!$AL$15))</f>
        <v/>
      </c>
      <c r="D5700" s="81" t="str">
        <f ca="1">IF(C5700="","",CONCATENATE(OFFSET(Zdroj!AL$16,A5697-1,0)," - ",OFFSET(Zdroj!BQ$16,A5697-1,0)))</f>
        <v/>
      </c>
      <c r="E5700" s="35" t="str">
        <f ca="1">IF(C5700="","",OFFSET(Zdroj!BR$16,A5697-1,0))</f>
        <v/>
      </c>
      <c r="F5700" s="450"/>
      <c r="G5700" s="451"/>
    </row>
    <row r="5701" spans="1:7" x14ac:dyDescent="0.25">
      <c r="B5701" s="449"/>
      <c r="C5701" s="83" t="str">
        <f ca="1">IF(OFFSET(Zdroj!AM$16,A5697-1,0)=0,"",CONCATENATE("A",$A$2+4," - ",Zdroj!$AM$15))</f>
        <v/>
      </c>
      <c r="D5701" s="81" t="str">
        <f ca="1">IF(C5701="","",CONCATENATE(OFFSET(Zdroj!AM$16,A5697-1,0)," - ",OFFSET(Zdroj!BS$16,A5697-1,0)))</f>
        <v/>
      </c>
      <c r="E5701" s="35" t="str">
        <f ca="1">IF(C5701="","",OFFSET(Zdroj!BT$16,A5697-1,0))</f>
        <v/>
      </c>
      <c r="F5701" s="450"/>
      <c r="G5701" s="451"/>
    </row>
    <row r="5702" spans="1:7" x14ac:dyDescent="0.25">
      <c r="B5702" s="449"/>
      <c r="C5702" s="83" t="str">
        <f ca="1">IF(OFFSET(Zdroj!AN$16,A5697-1,0)=0,"",CONCATENATE("A",$A$2+5," - ",Zdroj!$AN$15))</f>
        <v/>
      </c>
      <c r="D5702" s="81" t="str">
        <f ca="1">IF(C5702="","",CONCATENATE(OFFSET(Zdroj!AN$16,A5697-1,0)," - ",OFFSET(Zdroj!BU$16,A5697-1,0)))</f>
        <v/>
      </c>
      <c r="E5702" s="35" t="str">
        <f ca="1">IF(C5702="","",OFFSET(Zdroj!BV$16,A5697-1,0))</f>
        <v/>
      </c>
      <c r="F5702" s="450"/>
      <c r="G5702" s="451"/>
    </row>
    <row r="5703" spans="1:7" x14ac:dyDescent="0.25">
      <c r="B5703" s="449"/>
      <c r="C5703" s="83" t="str">
        <f ca="1">IF(OFFSET(Zdroj!AO$16,A5697-1,0)=0,"",CONCATENATE("B",$A$2," - ",Zdroj!$AO$15))</f>
        <v/>
      </c>
      <c r="D5703" s="81" t="str">
        <f ca="1">IF(C5703="","",CONCATENATE(OFFSET(Zdroj!AO$16,A5697-1,0)))</f>
        <v/>
      </c>
      <c r="E5703" s="35" t="str">
        <f ca="1">IF(C5703="","",OFFSET(Zdroj!AP$16,A5697-1,0))</f>
        <v/>
      </c>
      <c r="F5703" s="450" t="str">
        <f t="shared" ref="F5703" ca="1" si="1334">IF(SUM(E5703:E5711)=0,"",SUM(E5703:E5711))</f>
        <v/>
      </c>
      <c r="G5703" s="451"/>
    </row>
    <row r="5704" spans="1:7" x14ac:dyDescent="0.25">
      <c r="B5704" s="449"/>
      <c r="C5704" s="83" t="str">
        <f ca="1">IF(OFFSET(Zdroj!AQ$16,A5697-1,0)=0,"",CONCATENATE("B",$A$2+1," - ",Zdroj!$AQ$15))</f>
        <v/>
      </c>
      <c r="D5704" s="81" t="str">
        <f ca="1">IF(C5704="","",CONCATENATE(OFFSET(Zdroj!AQ$16,A5697-1,0)))</f>
        <v/>
      </c>
      <c r="E5704" s="35" t="str">
        <f ca="1">IF(C5704="","",OFFSET(Zdroj!AR$16,A5697-1,0))</f>
        <v/>
      </c>
      <c r="F5704" s="450"/>
      <c r="G5704" s="451"/>
    </row>
    <row r="5705" spans="1:7" x14ac:dyDescent="0.25">
      <c r="B5705" s="449"/>
      <c r="C5705" s="83" t="str">
        <f ca="1">IF(OFFSET(Zdroj!AS$16,A5697-1,0)=0,"",CONCATENATE("B",$A$2+2," - ",Zdroj!$AS$15))</f>
        <v/>
      </c>
      <c r="D5705" s="81" t="str">
        <f ca="1">IF(C5705="","",CONCATENATE(OFFSET(Zdroj!AS$16,A5697-1,0)))</f>
        <v/>
      </c>
      <c r="E5705" s="35" t="str">
        <f ca="1">IF(C5705="","",OFFSET(Zdroj!AT$16,A5697-1,0))</f>
        <v/>
      </c>
      <c r="F5705" s="450"/>
      <c r="G5705" s="451"/>
    </row>
    <row r="5706" spans="1:7" x14ac:dyDescent="0.25">
      <c r="B5706" s="449"/>
      <c r="C5706" s="83" t="str">
        <f ca="1">IF(OFFSET(Zdroj!AU$16,A5697-1,0)=0,"",CONCATENATE("B",$A$2+3," - ",Zdroj!$AU$15))</f>
        <v/>
      </c>
      <c r="D5706" s="81" t="str">
        <f ca="1">IF(C5706="","",CONCATENATE(OFFSET(Zdroj!AU$16,A5697-1,0)))</f>
        <v/>
      </c>
      <c r="E5706" s="35" t="str">
        <f ca="1">IF(C5706="","",OFFSET(Zdroj!AV$16,A5697-1,0))</f>
        <v/>
      </c>
      <c r="F5706" s="450"/>
      <c r="G5706" s="451"/>
    </row>
    <row r="5707" spans="1:7" x14ac:dyDescent="0.25">
      <c r="B5707" s="449"/>
      <c r="C5707" s="83" t="str">
        <f ca="1">IF(OFFSET(Zdroj!AW$16,A5697-1,0)=0,"",CONCATENATE("B",$A$2+4," - ",Zdroj!$AW$15))</f>
        <v/>
      </c>
      <c r="D5707" s="81" t="str">
        <f ca="1">IF(C5707="","",CONCATENATE(OFFSET(Zdroj!AW$16,A5697-1,0)))</f>
        <v/>
      </c>
      <c r="E5707" s="35" t="str">
        <f ca="1">IF(C5707="","",OFFSET(Zdroj!AX$16,A5697-1,0))</f>
        <v/>
      </c>
      <c r="F5707" s="450"/>
      <c r="G5707" s="451"/>
    </row>
    <row r="5708" spans="1:7" x14ac:dyDescent="0.25">
      <c r="B5708" s="449"/>
      <c r="C5708" s="83" t="str">
        <f ca="1">IF(OFFSET(Zdroj!AY$16,A5697-1,0)=0,"",CONCATENATE("B",$A$2+5," - ",Zdroj!$AY$15))</f>
        <v/>
      </c>
      <c r="D5708" s="81" t="str">
        <f ca="1">IF(C5708="","",CONCATENATE(OFFSET(Zdroj!AY$16,A5697-1,0)))</f>
        <v/>
      </c>
      <c r="E5708" s="35" t="str">
        <f ca="1">IF(C5708="","",OFFSET(Zdroj!AZ$16,A5697-1,0))</f>
        <v/>
      </c>
      <c r="F5708" s="450"/>
      <c r="G5708" s="451"/>
    </row>
    <row r="5709" spans="1:7" x14ac:dyDescent="0.25">
      <c r="B5709" s="449"/>
      <c r="C5709" s="83" t="str">
        <f ca="1">IF(OFFSET(Zdroj!BA$16,A5697-1,0)=0,"",CONCATENATE("B",$A$2+6," - ",Zdroj!$BA$15))</f>
        <v/>
      </c>
      <c r="D5709" s="81" t="str">
        <f ca="1">IF(C5709="","",CONCATENATE(OFFSET(Zdroj!BA$16,A5697-1,0)))</f>
        <v/>
      </c>
      <c r="E5709" s="35" t="str">
        <f ca="1">IF(C5709="","",OFFSET(Zdroj!BB$16,A5697-1,0))</f>
        <v/>
      </c>
      <c r="F5709" s="450"/>
      <c r="G5709" s="451"/>
    </row>
    <row r="5710" spans="1:7" x14ac:dyDescent="0.25">
      <c r="B5710" s="449"/>
      <c r="C5710" s="83" t="str">
        <f ca="1">IF(OFFSET(Zdroj!BC$16,A5697-1,0)=0,"",CONCATENATE("B",$A$2+7," - ",Zdroj!$BC$15))</f>
        <v/>
      </c>
      <c r="D5710" s="81" t="str">
        <f ca="1">IF(C5710="","",CONCATENATE(OFFSET(Zdroj!BC$16,A5697-1,0)))</f>
        <v/>
      </c>
      <c r="E5710" s="35" t="str">
        <f ca="1">IF(C5710="","",OFFSET(Zdroj!BD$16,A5697-1,0))</f>
        <v/>
      </c>
      <c r="F5710" s="450"/>
      <c r="G5710" s="451"/>
    </row>
    <row r="5711" spans="1:7" x14ac:dyDescent="0.25">
      <c r="B5711" s="449"/>
      <c r="C5711" s="83" t="str">
        <f ca="1">IF(OFFSET(Zdroj!BE$16,A5697-1,0)=0,"",CONCATENATE("B",$A$2+8," - ",Zdroj!$BE$15))</f>
        <v/>
      </c>
      <c r="D5711" s="81" t="str">
        <f ca="1">IF(C5711="","",CONCATENATE(OFFSET(Zdroj!BE$16,A5697-1,0)))</f>
        <v/>
      </c>
      <c r="E5711" s="35" t="str">
        <f ca="1">IF(C5711="","",OFFSET(Zdroj!BF$16,A5697-1,0))</f>
        <v/>
      </c>
      <c r="F5711" s="450"/>
      <c r="G5711" s="451"/>
    </row>
    <row r="5712" spans="1:7" x14ac:dyDescent="0.25">
      <c r="B5712" s="449"/>
      <c r="C5712" s="83" t="str">
        <f ca="1">IF(OFFSET(Zdroj!BG$16,A5697-1,0)=0,"",CONCATENATE("C",$A$2," - ",Zdroj!$BG$15))</f>
        <v/>
      </c>
      <c r="D5712" s="81" t="str">
        <f ca="1">IF(C5712="","",CONCATENATE(OFFSET(Zdroj!BG$16,A5697-1,0)))</f>
        <v/>
      </c>
      <c r="E5712" s="35" t="str">
        <f ca="1">IF(C5712="","",OFFSET(Zdroj!BH$16,A5697-1,0))</f>
        <v/>
      </c>
      <c r="F5712" s="450" t="str">
        <f t="shared" ref="F5712" ca="1" si="1335">IF(SUM(E5712:E5713)=0,"",SUM(E5712:E5713))</f>
        <v/>
      </c>
      <c r="G5712" s="451"/>
    </row>
    <row r="5713" spans="1:7" x14ac:dyDescent="0.25">
      <c r="B5713" s="449"/>
      <c r="C5713" s="83" t="str">
        <f ca="1">IF(OFFSET(Zdroj!BI$16,A5697-1,0)=0,"",CONCATENATE("C",$A$2+1," - ",Zdroj!$BI$15))</f>
        <v/>
      </c>
      <c r="D5713" s="81" t="str">
        <f ca="1">IF(C5713="","",CONCATENATE(OFFSET(Zdroj!BI$16,A5697-1,0)))</f>
        <v/>
      </c>
      <c r="E5713" s="35" t="str">
        <f ca="1">IF(C5713="","",OFFSET(Zdroj!BJ$16,A5697-1,0))</f>
        <v/>
      </c>
      <c r="F5713" s="450"/>
      <c r="G5713" s="451"/>
    </row>
    <row r="5714" spans="1:7" x14ac:dyDescent="0.25">
      <c r="A5714">
        <f>SUM((ROW()+15)/17)</f>
        <v>337</v>
      </c>
      <c r="B5714" s="449" t="str">
        <f ca="1">IF(OFFSET(Zdroj!$B$16,A5714-1,0)&gt;0,CONCATENATE(A5714,"
","___ ","
",OFFSET(Zdroj!$B$16,A5714-1,0)),"")</f>
        <v/>
      </c>
      <c r="C5714" s="83" t="str">
        <f ca="1">IF(OFFSET(Zdroj!AI$16,A5714-1,0)=0,"",CONCATENATE("A",$A$2," - ",Zdroj!$AI$15))</f>
        <v/>
      </c>
      <c r="D5714" s="81" t="str">
        <f ca="1">IF(C5714="","",CONCATENATE(OFFSET(Zdroj!AI$16,A5714-1,0)," - ",OFFSET(Zdroj!BK$16,A5714-1,0)))</f>
        <v/>
      </c>
      <c r="E5714" s="35" t="str">
        <f ca="1">IF(C5714="","",OFFSET(Zdroj!BL$16,A5714-1,0))</f>
        <v/>
      </c>
      <c r="F5714" s="450" t="str">
        <f t="shared" ref="F5714" ca="1" si="1336">IF(SUM(E5714:E5719)=0,"",SUM(E5714:E5719))</f>
        <v/>
      </c>
      <c r="G5714" s="451" t="str">
        <f t="shared" ref="G5714" ca="1" si="1337">IF(SUM(E5714:E5730)=0,"",SUM(E5714:E5730))</f>
        <v/>
      </c>
    </row>
    <row r="5715" spans="1:7" x14ac:dyDescent="0.25">
      <c r="B5715" s="449"/>
      <c r="C5715" s="83" t="str">
        <f ca="1">IF(OFFSET(Zdroj!AJ$16,A5714-1,0)=0,"",CONCATENATE("A",$A$2+1," - ",Zdroj!$AJ$15))</f>
        <v/>
      </c>
      <c r="D5715" s="81" t="str">
        <f ca="1">IF(C5715="","",CONCATENATE(OFFSET(Zdroj!AJ$16,A5714-1,0)," - ",OFFSET(Zdroj!BM$16,A5714-1,0)))</f>
        <v/>
      </c>
      <c r="E5715" s="35" t="str">
        <f ca="1">IF(C5715="","",OFFSET(Zdroj!BN$16,A5714-1,0))</f>
        <v/>
      </c>
      <c r="F5715" s="450"/>
      <c r="G5715" s="451"/>
    </row>
    <row r="5716" spans="1:7" x14ac:dyDescent="0.25">
      <c r="B5716" s="449"/>
      <c r="C5716" s="83" t="str">
        <f ca="1">IF(OFFSET(Zdroj!AK$16,A5714-1,0)=0,"",CONCATENATE("A",$A$2+2," - ",Zdroj!$AK$15))</f>
        <v/>
      </c>
      <c r="D5716" s="81" t="str">
        <f ca="1">IF(C5716="","",CONCATENATE(OFFSET(Zdroj!AK$16,A5714-1,0)," - ",OFFSET(Zdroj!BO$16,A5714-1,0)))</f>
        <v/>
      </c>
      <c r="E5716" s="35" t="str">
        <f ca="1">IF(C5716="","",OFFSET(Zdroj!BP$16,A5714-1,0))</f>
        <v/>
      </c>
      <c r="F5716" s="450"/>
      <c r="G5716" s="451"/>
    </row>
    <row r="5717" spans="1:7" x14ac:dyDescent="0.25">
      <c r="B5717" s="449"/>
      <c r="C5717" s="83" t="str">
        <f ca="1">IF(OFFSET(Zdroj!AL$16,A5714-1,0)=0,"",CONCATENATE("A",$A$2+3," - ",Zdroj!$AL$15))</f>
        <v/>
      </c>
      <c r="D5717" s="81" t="str">
        <f ca="1">IF(C5717="","",CONCATENATE(OFFSET(Zdroj!AL$16,A5714-1,0)," - ",OFFSET(Zdroj!BQ$16,A5714-1,0)))</f>
        <v/>
      </c>
      <c r="E5717" s="35" t="str">
        <f ca="1">IF(C5717="","",OFFSET(Zdroj!BR$16,A5714-1,0))</f>
        <v/>
      </c>
      <c r="F5717" s="450"/>
      <c r="G5717" s="451"/>
    </row>
    <row r="5718" spans="1:7" x14ac:dyDescent="0.25">
      <c r="B5718" s="449"/>
      <c r="C5718" s="83" t="str">
        <f ca="1">IF(OFFSET(Zdroj!AM$16,A5714-1,0)=0,"",CONCATENATE("A",$A$2+4," - ",Zdroj!$AM$15))</f>
        <v/>
      </c>
      <c r="D5718" s="81" t="str">
        <f ca="1">IF(C5718="","",CONCATENATE(OFFSET(Zdroj!AM$16,A5714-1,0)," - ",OFFSET(Zdroj!BS$16,A5714-1,0)))</f>
        <v/>
      </c>
      <c r="E5718" s="35" t="str">
        <f ca="1">IF(C5718="","",OFFSET(Zdroj!BT$16,A5714-1,0))</f>
        <v/>
      </c>
      <c r="F5718" s="450"/>
      <c r="G5718" s="451"/>
    </row>
    <row r="5719" spans="1:7" x14ac:dyDescent="0.25">
      <c r="B5719" s="449"/>
      <c r="C5719" s="83" t="str">
        <f ca="1">IF(OFFSET(Zdroj!AN$16,A5714-1,0)=0,"",CONCATENATE("A",$A$2+5," - ",Zdroj!$AN$15))</f>
        <v/>
      </c>
      <c r="D5719" s="81" t="str">
        <f ca="1">IF(C5719="","",CONCATENATE(OFFSET(Zdroj!AN$16,A5714-1,0)," - ",OFFSET(Zdroj!BU$16,A5714-1,0)))</f>
        <v/>
      </c>
      <c r="E5719" s="35" t="str">
        <f ca="1">IF(C5719="","",OFFSET(Zdroj!BV$16,A5714-1,0))</f>
        <v/>
      </c>
      <c r="F5719" s="450"/>
      <c r="G5719" s="451"/>
    </row>
    <row r="5720" spans="1:7" x14ac:dyDescent="0.25">
      <c r="B5720" s="449"/>
      <c r="C5720" s="83" t="str">
        <f ca="1">IF(OFFSET(Zdroj!AO$16,A5714-1,0)=0,"",CONCATENATE("B",$A$2," - ",Zdroj!$AO$15))</f>
        <v/>
      </c>
      <c r="D5720" s="81" t="str">
        <f ca="1">IF(C5720="","",CONCATENATE(OFFSET(Zdroj!AO$16,A5714-1,0)))</f>
        <v/>
      </c>
      <c r="E5720" s="35" t="str">
        <f ca="1">IF(C5720="","",OFFSET(Zdroj!AP$16,A5714-1,0))</f>
        <v/>
      </c>
      <c r="F5720" s="450" t="str">
        <f t="shared" ref="F5720" ca="1" si="1338">IF(SUM(E5720:E5728)=0,"",SUM(E5720:E5728))</f>
        <v/>
      </c>
      <c r="G5720" s="451"/>
    </row>
    <row r="5721" spans="1:7" x14ac:dyDescent="0.25">
      <c r="B5721" s="449"/>
      <c r="C5721" s="83" t="str">
        <f ca="1">IF(OFFSET(Zdroj!AQ$16,A5714-1,0)=0,"",CONCATENATE("B",$A$2+1," - ",Zdroj!$AQ$15))</f>
        <v/>
      </c>
      <c r="D5721" s="81" t="str">
        <f ca="1">IF(C5721="","",CONCATENATE(OFFSET(Zdroj!AQ$16,A5714-1,0)))</f>
        <v/>
      </c>
      <c r="E5721" s="35" t="str">
        <f ca="1">IF(C5721="","",OFFSET(Zdroj!AR$16,A5714-1,0))</f>
        <v/>
      </c>
      <c r="F5721" s="450"/>
      <c r="G5721" s="451"/>
    </row>
    <row r="5722" spans="1:7" x14ac:dyDescent="0.25">
      <c r="B5722" s="449"/>
      <c r="C5722" s="83" t="str">
        <f ca="1">IF(OFFSET(Zdroj!AS$16,A5714-1,0)=0,"",CONCATENATE("B",$A$2+2," - ",Zdroj!$AS$15))</f>
        <v/>
      </c>
      <c r="D5722" s="81" t="str">
        <f ca="1">IF(C5722="","",CONCATENATE(OFFSET(Zdroj!AS$16,A5714-1,0)))</f>
        <v/>
      </c>
      <c r="E5722" s="35" t="str">
        <f ca="1">IF(C5722="","",OFFSET(Zdroj!AT$16,A5714-1,0))</f>
        <v/>
      </c>
      <c r="F5722" s="450"/>
      <c r="G5722" s="451"/>
    </row>
    <row r="5723" spans="1:7" x14ac:dyDescent="0.25">
      <c r="B5723" s="449"/>
      <c r="C5723" s="83" t="str">
        <f ca="1">IF(OFFSET(Zdroj!AU$16,A5714-1,0)=0,"",CONCATENATE("B",$A$2+3," - ",Zdroj!$AU$15))</f>
        <v/>
      </c>
      <c r="D5723" s="81" t="str">
        <f ca="1">IF(C5723="","",CONCATENATE(OFFSET(Zdroj!AU$16,A5714-1,0)))</f>
        <v/>
      </c>
      <c r="E5723" s="35" t="str">
        <f ca="1">IF(C5723="","",OFFSET(Zdroj!AV$16,A5714-1,0))</f>
        <v/>
      </c>
      <c r="F5723" s="450"/>
      <c r="G5723" s="451"/>
    </row>
    <row r="5724" spans="1:7" x14ac:dyDescent="0.25">
      <c r="B5724" s="449"/>
      <c r="C5724" s="83" t="str">
        <f ca="1">IF(OFFSET(Zdroj!AW$16,A5714-1,0)=0,"",CONCATENATE("B",$A$2+4," - ",Zdroj!$AW$15))</f>
        <v/>
      </c>
      <c r="D5724" s="81" t="str">
        <f ca="1">IF(C5724="","",CONCATENATE(OFFSET(Zdroj!AW$16,A5714-1,0)))</f>
        <v/>
      </c>
      <c r="E5724" s="35" t="str">
        <f ca="1">IF(C5724="","",OFFSET(Zdroj!AX$16,A5714-1,0))</f>
        <v/>
      </c>
      <c r="F5724" s="450"/>
      <c r="G5724" s="451"/>
    </row>
    <row r="5725" spans="1:7" x14ac:dyDescent="0.25">
      <c r="B5725" s="449"/>
      <c r="C5725" s="83" t="str">
        <f ca="1">IF(OFFSET(Zdroj!AY$16,A5714-1,0)=0,"",CONCATENATE("B",$A$2+5," - ",Zdroj!$AY$15))</f>
        <v/>
      </c>
      <c r="D5725" s="81" t="str">
        <f ca="1">IF(C5725="","",CONCATENATE(OFFSET(Zdroj!AY$16,A5714-1,0)))</f>
        <v/>
      </c>
      <c r="E5725" s="35" t="str">
        <f ca="1">IF(C5725="","",OFFSET(Zdroj!AZ$16,A5714-1,0))</f>
        <v/>
      </c>
      <c r="F5725" s="450"/>
      <c r="G5725" s="451"/>
    </row>
    <row r="5726" spans="1:7" x14ac:dyDescent="0.25">
      <c r="B5726" s="449"/>
      <c r="C5726" s="83" t="str">
        <f ca="1">IF(OFFSET(Zdroj!BA$16,A5714-1,0)=0,"",CONCATENATE("B",$A$2+6," - ",Zdroj!$BA$15))</f>
        <v/>
      </c>
      <c r="D5726" s="81" t="str">
        <f ca="1">IF(C5726="","",CONCATENATE(OFFSET(Zdroj!BA$16,A5714-1,0)))</f>
        <v/>
      </c>
      <c r="E5726" s="35" t="str">
        <f ca="1">IF(C5726="","",OFFSET(Zdroj!BB$16,A5714-1,0))</f>
        <v/>
      </c>
      <c r="F5726" s="450"/>
      <c r="G5726" s="451"/>
    </row>
    <row r="5727" spans="1:7" x14ac:dyDescent="0.25">
      <c r="B5727" s="449"/>
      <c r="C5727" s="83" t="str">
        <f ca="1">IF(OFFSET(Zdroj!BC$16,A5714-1,0)=0,"",CONCATENATE("B",$A$2+7," - ",Zdroj!$BC$15))</f>
        <v/>
      </c>
      <c r="D5727" s="81" t="str">
        <f ca="1">IF(C5727="","",CONCATENATE(OFFSET(Zdroj!BC$16,A5714-1,0)))</f>
        <v/>
      </c>
      <c r="E5727" s="35" t="str">
        <f ca="1">IF(C5727="","",OFFSET(Zdroj!BD$16,A5714-1,0))</f>
        <v/>
      </c>
      <c r="F5727" s="450"/>
      <c r="G5727" s="451"/>
    </row>
    <row r="5728" spans="1:7" x14ac:dyDescent="0.25">
      <c r="B5728" s="449"/>
      <c r="C5728" s="83" t="str">
        <f ca="1">IF(OFFSET(Zdroj!BE$16,A5714-1,0)=0,"",CONCATENATE("B",$A$2+8," - ",Zdroj!$BE$15))</f>
        <v/>
      </c>
      <c r="D5728" s="81" t="str">
        <f ca="1">IF(C5728="","",CONCATENATE(OFFSET(Zdroj!BE$16,A5714-1,0)))</f>
        <v/>
      </c>
      <c r="E5728" s="35" t="str">
        <f ca="1">IF(C5728="","",OFFSET(Zdroj!BF$16,A5714-1,0))</f>
        <v/>
      </c>
      <c r="F5728" s="450"/>
      <c r="G5728" s="451"/>
    </row>
    <row r="5729" spans="1:7" x14ac:dyDescent="0.25">
      <c r="B5729" s="449"/>
      <c r="C5729" s="83" t="str">
        <f ca="1">IF(OFFSET(Zdroj!BG$16,A5714-1,0)=0,"",CONCATENATE("C",$A$2," - ",Zdroj!$BG$15))</f>
        <v/>
      </c>
      <c r="D5729" s="81" t="str">
        <f ca="1">IF(C5729="","",CONCATENATE(OFFSET(Zdroj!BG$16,A5714-1,0)))</f>
        <v/>
      </c>
      <c r="E5729" s="35" t="str">
        <f ca="1">IF(C5729="","",OFFSET(Zdroj!BH$16,A5714-1,0))</f>
        <v/>
      </c>
      <c r="F5729" s="450" t="str">
        <f t="shared" ref="F5729" ca="1" si="1339">IF(SUM(E5729:E5730)=0,"",SUM(E5729:E5730))</f>
        <v/>
      </c>
      <c r="G5729" s="451"/>
    </row>
    <row r="5730" spans="1:7" x14ac:dyDescent="0.25">
      <c r="B5730" s="449"/>
      <c r="C5730" s="83" t="str">
        <f ca="1">IF(OFFSET(Zdroj!BI$16,A5714-1,0)=0,"",CONCATENATE("C",$A$2+1," - ",Zdroj!$BI$15))</f>
        <v/>
      </c>
      <c r="D5730" s="81" t="str">
        <f ca="1">IF(C5730="","",CONCATENATE(OFFSET(Zdroj!BI$16,A5714-1,0)))</f>
        <v/>
      </c>
      <c r="E5730" s="35" t="str">
        <f ca="1">IF(C5730="","",OFFSET(Zdroj!BJ$16,A5714-1,0))</f>
        <v/>
      </c>
      <c r="F5730" s="450"/>
      <c r="G5730" s="451"/>
    </row>
    <row r="5731" spans="1:7" x14ac:dyDescent="0.25">
      <c r="A5731">
        <f>SUM((ROW()+15)/17)</f>
        <v>338</v>
      </c>
      <c r="B5731" s="449" t="str">
        <f ca="1">IF(OFFSET(Zdroj!$B$16,A5731-1,0)&gt;0,CONCATENATE(A5731,"
","___ ","
",OFFSET(Zdroj!$B$16,A5731-1,0)),"")</f>
        <v/>
      </c>
      <c r="C5731" s="83" t="str">
        <f ca="1">IF(OFFSET(Zdroj!AI$16,A5731-1,0)=0,"",CONCATENATE("A",$A$2," - ",Zdroj!$AI$15))</f>
        <v/>
      </c>
      <c r="D5731" s="81" t="str">
        <f ca="1">IF(C5731="","",CONCATENATE(OFFSET(Zdroj!AI$16,A5731-1,0)," - ",OFFSET(Zdroj!BK$16,A5731-1,0)))</f>
        <v/>
      </c>
      <c r="E5731" s="35" t="str">
        <f ca="1">IF(C5731="","",OFFSET(Zdroj!BL$16,A5731-1,0))</f>
        <v/>
      </c>
      <c r="F5731" s="450" t="str">
        <f t="shared" ref="F5731" ca="1" si="1340">IF(SUM(E5731:E5736)=0,"",SUM(E5731:E5736))</f>
        <v/>
      </c>
      <c r="G5731" s="451" t="str">
        <f t="shared" ref="G5731" ca="1" si="1341">IF(SUM(E5731:E5747)=0,"",SUM(E5731:E5747))</f>
        <v/>
      </c>
    </row>
    <row r="5732" spans="1:7" x14ac:dyDescent="0.25">
      <c r="B5732" s="449"/>
      <c r="C5732" s="83" t="str">
        <f ca="1">IF(OFFSET(Zdroj!AJ$16,A5731-1,0)=0,"",CONCATENATE("A",$A$2+1," - ",Zdroj!$AJ$15))</f>
        <v/>
      </c>
      <c r="D5732" s="81" t="str">
        <f ca="1">IF(C5732="","",CONCATENATE(OFFSET(Zdroj!AJ$16,A5731-1,0)," - ",OFFSET(Zdroj!BM$16,A5731-1,0)))</f>
        <v/>
      </c>
      <c r="E5732" s="35" t="str">
        <f ca="1">IF(C5732="","",OFFSET(Zdroj!BN$16,A5731-1,0))</f>
        <v/>
      </c>
      <c r="F5732" s="450"/>
      <c r="G5732" s="451"/>
    </row>
    <row r="5733" spans="1:7" x14ac:dyDescent="0.25">
      <c r="B5733" s="449"/>
      <c r="C5733" s="83" t="str">
        <f ca="1">IF(OFFSET(Zdroj!AK$16,A5731-1,0)=0,"",CONCATENATE("A",$A$2+2," - ",Zdroj!$AK$15))</f>
        <v/>
      </c>
      <c r="D5733" s="81" t="str">
        <f ca="1">IF(C5733="","",CONCATENATE(OFFSET(Zdroj!AK$16,A5731-1,0)," - ",OFFSET(Zdroj!BO$16,A5731-1,0)))</f>
        <v/>
      </c>
      <c r="E5733" s="35" t="str">
        <f ca="1">IF(C5733="","",OFFSET(Zdroj!BP$16,A5731-1,0))</f>
        <v/>
      </c>
      <c r="F5733" s="450"/>
      <c r="G5733" s="451"/>
    </row>
    <row r="5734" spans="1:7" x14ac:dyDescent="0.25">
      <c r="B5734" s="449"/>
      <c r="C5734" s="83" t="str">
        <f ca="1">IF(OFFSET(Zdroj!AL$16,A5731-1,0)=0,"",CONCATENATE("A",$A$2+3," - ",Zdroj!$AL$15))</f>
        <v/>
      </c>
      <c r="D5734" s="81" t="str">
        <f ca="1">IF(C5734="","",CONCATENATE(OFFSET(Zdroj!AL$16,A5731-1,0)," - ",OFFSET(Zdroj!BQ$16,A5731-1,0)))</f>
        <v/>
      </c>
      <c r="E5734" s="35" t="str">
        <f ca="1">IF(C5734="","",OFFSET(Zdroj!BR$16,A5731-1,0))</f>
        <v/>
      </c>
      <c r="F5734" s="450"/>
      <c r="G5734" s="451"/>
    </row>
    <row r="5735" spans="1:7" x14ac:dyDescent="0.25">
      <c r="B5735" s="449"/>
      <c r="C5735" s="83" t="str">
        <f ca="1">IF(OFFSET(Zdroj!AM$16,A5731-1,0)=0,"",CONCATENATE("A",$A$2+4," - ",Zdroj!$AM$15))</f>
        <v/>
      </c>
      <c r="D5735" s="81" t="str">
        <f ca="1">IF(C5735="","",CONCATENATE(OFFSET(Zdroj!AM$16,A5731-1,0)," - ",OFFSET(Zdroj!BS$16,A5731-1,0)))</f>
        <v/>
      </c>
      <c r="E5735" s="35" t="str">
        <f ca="1">IF(C5735="","",OFFSET(Zdroj!BT$16,A5731-1,0))</f>
        <v/>
      </c>
      <c r="F5735" s="450"/>
      <c r="G5735" s="451"/>
    </row>
    <row r="5736" spans="1:7" x14ac:dyDescent="0.25">
      <c r="B5736" s="449"/>
      <c r="C5736" s="83" t="str">
        <f ca="1">IF(OFFSET(Zdroj!AN$16,A5731-1,0)=0,"",CONCATENATE("A",$A$2+5," - ",Zdroj!$AN$15))</f>
        <v/>
      </c>
      <c r="D5736" s="81" t="str">
        <f ca="1">IF(C5736="","",CONCATENATE(OFFSET(Zdroj!AN$16,A5731-1,0)," - ",OFFSET(Zdroj!BU$16,A5731-1,0)))</f>
        <v/>
      </c>
      <c r="E5736" s="35" t="str">
        <f ca="1">IF(C5736="","",OFFSET(Zdroj!BV$16,A5731-1,0))</f>
        <v/>
      </c>
      <c r="F5736" s="450"/>
      <c r="G5736" s="451"/>
    </row>
    <row r="5737" spans="1:7" x14ac:dyDescent="0.25">
      <c r="B5737" s="449"/>
      <c r="C5737" s="83" t="str">
        <f ca="1">IF(OFFSET(Zdroj!AO$16,A5731-1,0)=0,"",CONCATENATE("B",$A$2," - ",Zdroj!$AO$15))</f>
        <v/>
      </c>
      <c r="D5737" s="81" t="str">
        <f ca="1">IF(C5737="","",CONCATENATE(OFFSET(Zdroj!AO$16,A5731-1,0)))</f>
        <v/>
      </c>
      <c r="E5737" s="35" t="str">
        <f ca="1">IF(C5737="","",OFFSET(Zdroj!AP$16,A5731-1,0))</f>
        <v/>
      </c>
      <c r="F5737" s="450" t="str">
        <f t="shared" ref="F5737" ca="1" si="1342">IF(SUM(E5737:E5745)=0,"",SUM(E5737:E5745))</f>
        <v/>
      </c>
      <c r="G5737" s="451"/>
    </row>
    <row r="5738" spans="1:7" x14ac:dyDescent="0.25">
      <c r="B5738" s="449"/>
      <c r="C5738" s="83" t="str">
        <f ca="1">IF(OFFSET(Zdroj!AQ$16,A5731-1,0)=0,"",CONCATENATE("B",$A$2+1," - ",Zdroj!$AQ$15))</f>
        <v/>
      </c>
      <c r="D5738" s="81" t="str">
        <f ca="1">IF(C5738="","",CONCATENATE(OFFSET(Zdroj!AQ$16,A5731-1,0)))</f>
        <v/>
      </c>
      <c r="E5738" s="35" t="str">
        <f ca="1">IF(C5738="","",OFFSET(Zdroj!AR$16,A5731-1,0))</f>
        <v/>
      </c>
      <c r="F5738" s="450"/>
      <c r="G5738" s="451"/>
    </row>
    <row r="5739" spans="1:7" x14ac:dyDescent="0.25">
      <c r="B5739" s="449"/>
      <c r="C5739" s="83" t="str">
        <f ca="1">IF(OFFSET(Zdroj!AS$16,A5731-1,0)=0,"",CONCATENATE("B",$A$2+2," - ",Zdroj!$AS$15))</f>
        <v/>
      </c>
      <c r="D5739" s="81" t="str">
        <f ca="1">IF(C5739="","",CONCATENATE(OFFSET(Zdroj!AS$16,A5731-1,0)))</f>
        <v/>
      </c>
      <c r="E5739" s="35" t="str">
        <f ca="1">IF(C5739="","",OFFSET(Zdroj!AT$16,A5731-1,0))</f>
        <v/>
      </c>
      <c r="F5739" s="450"/>
      <c r="G5739" s="451"/>
    </row>
    <row r="5740" spans="1:7" x14ac:dyDescent="0.25">
      <c r="B5740" s="449"/>
      <c r="C5740" s="83" t="str">
        <f ca="1">IF(OFFSET(Zdroj!AU$16,A5731-1,0)=0,"",CONCATENATE("B",$A$2+3," - ",Zdroj!$AU$15))</f>
        <v/>
      </c>
      <c r="D5740" s="81" t="str">
        <f ca="1">IF(C5740="","",CONCATENATE(OFFSET(Zdroj!AU$16,A5731-1,0)))</f>
        <v/>
      </c>
      <c r="E5740" s="35" t="str">
        <f ca="1">IF(C5740="","",OFFSET(Zdroj!AV$16,A5731-1,0))</f>
        <v/>
      </c>
      <c r="F5740" s="450"/>
      <c r="G5740" s="451"/>
    </row>
    <row r="5741" spans="1:7" x14ac:dyDescent="0.25">
      <c r="B5741" s="449"/>
      <c r="C5741" s="83" t="str">
        <f ca="1">IF(OFFSET(Zdroj!AW$16,A5731-1,0)=0,"",CONCATENATE("B",$A$2+4," - ",Zdroj!$AW$15))</f>
        <v/>
      </c>
      <c r="D5741" s="81" t="str">
        <f ca="1">IF(C5741="","",CONCATENATE(OFFSET(Zdroj!AW$16,A5731-1,0)))</f>
        <v/>
      </c>
      <c r="E5741" s="35" t="str">
        <f ca="1">IF(C5741="","",OFFSET(Zdroj!AX$16,A5731-1,0))</f>
        <v/>
      </c>
      <c r="F5741" s="450"/>
      <c r="G5741" s="451"/>
    </row>
    <row r="5742" spans="1:7" x14ac:dyDescent="0.25">
      <c r="B5742" s="449"/>
      <c r="C5742" s="83" t="str">
        <f ca="1">IF(OFFSET(Zdroj!AY$16,A5731-1,0)=0,"",CONCATENATE("B",$A$2+5," - ",Zdroj!$AY$15))</f>
        <v/>
      </c>
      <c r="D5742" s="81" t="str">
        <f ca="1">IF(C5742="","",CONCATENATE(OFFSET(Zdroj!AY$16,A5731-1,0)))</f>
        <v/>
      </c>
      <c r="E5742" s="35" t="str">
        <f ca="1">IF(C5742="","",OFFSET(Zdroj!AZ$16,A5731-1,0))</f>
        <v/>
      </c>
      <c r="F5742" s="450"/>
      <c r="G5742" s="451"/>
    </row>
    <row r="5743" spans="1:7" x14ac:dyDescent="0.25">
      <c r="B5743" s="449"/>
      <c r="C5743" s="83" t="str">
        <f ca="1">IF(OFFSET(Zdroj!BA$16,A5731-1,0)=0,"",CONCATENATE("B",$A$2+6," - ",Zdroj!$BA$15))</f>
        <v/>
      </c>
      <c r="D5743" s="81" t="str">
        <f ca="1">IF(C5743="","",CONCATENATE(OFFSET(Zdroj!BA$16,A5731-1,0)))</f>
        <v/>
      </c>
      <c r="E5743" s="35" t="str">
        <f ca="1">IF(C5743="","",OFFSET(Zdroj!BB$16,A5731-1,0))</f>
        <v/>
      </c>
      <c r="F5743" s="450"/>
      <c r="G5743" s="451"/>
    </row>
    <row r="5744" spans="1:7" x14ac:dyDescent="0.25">
      <c r="B5744" s="449"/>
      <c r="C5744" s="83" t="str">
        <f ca="1">IF(OFFSET(Zdroj!BC$16,A5731-1,0)=0,"",CONCATENATE("B",$A$2+7," - ",Zdroj!$BC$15))</f>
        <v/>
      </c>
      <c r="D5744" s="81" t="str">
        <f ca="1">IF(C5744="","",CONCATENATE(OFFSET(Zdroj!BC$16,A5731-1,0)))</f>
        <v/>
      </c>
      <c r="E5744" s="35" t="str">
        <f ca="1">IF(C5744="","",OFFSET(Zdroj!BD$16,A5731-1,0))</f>
        <v/>
      </c>
      <c r="F5744" s="450"/>
      <c r="G5744" s="451"/>
    </row>
    <row r="5745" spans="1:7" x14ac:dyDescent="0.25">
      <c r="B5745" s="449"/>
      <c r="C5745" s="83" t="str">
        <f ca="1">IF(OFFSET(Zdroj!BE$16,A5731-1,0)=0,"",CONCATENATE("B",$A$2+8," - ",Zdroj!$BE$15))</f>
        <v/>
      </c>
      <c r="D5745" s="81" t="str">
        <f ca="1">IF(C5745="","",CONCATENATE(OFFSET(Zdroj!BE$16,A5731-1,0)))</f>
        <v/>
      </c>
      <c r="E5745" s="35" t="str">
        <f ca="1">IF(C5745="","",OFFSET(Zdroj!BF$16,A5731-1,0))</f>
        <v/>
      </c>
      <c r="F5745" s="450"/>
      <c r="G5745" s="451"/>
    </row>
    <row r="5746" spans="1:7" x14ac:dyDescent="0.25">
      <c r="B5746" s="449"/>
      <c r="C5746" s="83" t="str">
        <f ca="1">IF(OFFSET(Zdroj!BG$16,A5731-1,0)=0,"",CONCATENATE("C",$A$2," - ",Zdroj!$BG$15))</f>
        <v/>
      </c>
      <c r="D5746" s="81" t="str">
        <f ca="1">IF(C5746="","",CONCATENATE(OFFSET(Zdroj!BG$16,A5731-1,0)))</f>
        <v/>
      </c>
      <c r="E5746" s="35" t="str">
        <f ca="1">IF(C5746="","",OFFSET(Zdroj!BH$16,A5731-1,0))</f>
        <v/>
      </c>
      <c r="F5746" s="450" t="str">
        <f t="shared" ref="F5746" ca="1" si="1343">IF(SUM(E5746:E5747)=0,"",SUM(E5746:E5747))</f>
        <v/>
      </c>
      <c r="G5746" s="451"/>
    </row>
    <row r="5747" spans="1:7" x14ac:dyDescent="0.25">
      <c r="B5747" s="449"/>
      <c r="C5747" s="83" t="str">
        <f ca="1">IF(OFFSET(Zdroj!BI$16,A5731-1,0)=0,"",CONCATENATE("C",$A$2+1," - ",Zdroj!$BI$15))</f>
        <v/>
      </c>
      <c r="D5747" s="81" t="str">
        <f ca="1">IF(C5747="","",CONCATENATE(OFFSET(Zdroj!BI$16,A5731-1,0)))</f>
        <v/>
      </c>
      <c r="E5747" s="35" t="str">
        <f ca="1">IF(C5747="","",OFFSET(Zdroj!BJ$16,A5731-1,0))</f>
        <v/>
      </c>
      <c r="F5747" s="450"/>
      <c r="G5747" s="451"/>
    </row>
    <row r="5748" spans="1:7" x14ac:dyDescent="0.25">
      <c r="A5748">
        <f>SUM((ROW()+15)/17)</f>
        <v>339</v>
      </c>
      <c r="B5748" s="449" t="str">
        <f ca="1">IF(OFFSET(Zdroj!$B$16,A5748-1,0)&gt;0,CONCATENATE(A5748,"
","___ ","
",OFFSET(Zdroj!$B$16,A5748-1,0)),"")</f>
        <v/>
      </c>
      <c r="C5748" s="83" t="str">
        <f ca="1">IF(OFFSET(Zdroj!AI$16,A5748-1,0)=0,"",CONCATENATE("A",$A$2," - ",Zdroj!$AI$15))</f>
        <v/>
      </c>
      <c r="D5748" s="81" t="str">
        <f ca="1">IF(C5748="","",CONCATENATE(OFFSET(Zdroj!AI$16,A5748-1,0)," - ",OFFSET(Zdroj!BK$16,A5748-1,0)))</f>
        <v/>
      </c>
      <c r="E5748" s="35" t="str">
        <f ca="1">IF(C5748="","",OFFSET(Zdroj!BL$16,A5748-1,0))</f>
        <v/>
      </c>
      <c r="F5748" s="450" t="str">
        <f t="shared" ref="F5748" ca="1" si="1344">IF(SUM(E5748:E5753)=0,"",SUM(E5748:E5753))</f>
        <v/>
      </c>
      <c r="G5748" s="451" t="str">
        <f t="shared" ref="G5748" ca="1" si="1345">IF(SUM(E5748:E5764)=0,"",SUM(E5748:E5764))</f>
        <v/>
      </c>
    </row>
    <row r="5749" spans="1:7" x14ac:dyDescent="0.25">
      <c r="B5749" s="449"/>
      <c r="C5749" s="83" t="str">
        <f ca="1">IF(OFFSET(Zdroj!AJ$16,A5748-1,0)=0,"",CONCATENATE("A",$A$2+1," - ",Zdroj!$AJ$15))</f>
        <v/>
      </c>
      <c r="D5749" s="81" t="str">
        <f ca="1">IF(C5749="","",CONCATENATE(OFFSET(Zdroj!AJ$16,A5748-1,0)," - ",OFFSET(Zdroj!BM$16,A5748-1,0)))</f>
        <v/>
      </c>
      <c r="E5749" s="35" t="str">
        <f ca="1">IF(C5749="","",OFFSET(Zdroj!BN$16,A5748-1,0))</f>
        <v/>
      </c>
      <c r="F5749" s="450"/>
      <c r="G5749" s="451"/>
    </row>
    <row r="5750" spans="1:7" x14ac:dyDescent="0.25">
      <c r="B5750" s="449"/>
      <c r="C5750" s="83" t="str">
        <f ca="1">IF(OFFSET(Zdroj!AK$16,A5748-1,0)=0,"",CONCATENATE("A",$A$2+2," - ",Zdroj!$AK$15))</f>
        <v/>
      </c>
      <c r="D5750" s="81" t="str">
        <f ca="1">IF(C5750="","",CONCATENATE(OFFSET(Zdroj!AK$16,A5748-1,0)," - ",OFFSET(Zdroj!BO$16,A5748-1,0)))</f>
        <v/>
      </c>
      <c r="E5750" s="35" t="str">
        <f ca="1">IF(C5750="","",OFFSET(Zdroj!BP$16,A5748-1,0))</f>
        <v/>
      </c>
      <c r="F5750" s="450"/>
      <c r="G5750" s="451"/>
    </row>
    <row r="5751" spans="1:7" x14ac:dyDescent="0.25">
      <c r="B5751" s="449"/>
      <c r="C5751" s="83" t="str">
        <f ca="1">IF(OFFSET(Zdroj!AL$16,A5748-1,0)=0,"",CONCATENATE("A",$A$2+3," - ",Zdroj!$AL$15))</f>
        <v/>
      </c>
      <c r="D5751" s="81" t="str">
        <f ca="1">IF(C5751="","",CONCATENATE(OFFSET(Zdroj!AL$16,A5748-1,0)," - ",OFFSET(Zdroj!BQ$16,A5748-1,0)))</f>
        <v/>
      </c>
      <c r="E5751" s="35" t="str">
        <f ca="1">IF(C5751="","",OFFSET(Zdroj!BR$16,A5748-1,0))</f>
        <v/>
      </c>
      <c r="F5751" s="450"/>
      <c r="G5751" s="451"/>
    </row>
    <row r="5752" spans="1:7" x14ac:dyDescent="0.25">
      <c r="B5752" s="449"/>
      <c r="C5752" s="83" t="str">
        <f ca="1">IF(OFFSET(Zdroj!AM$16,A5748-1,0)=0,"",CONCATENATE("A",$A$2+4," - ",Zdroj!$AM$15))</f>
        <v/>
      </c>
      <c r="D5752" s="81" t="str">
        <f ca="1">IF(C5752="","",CONCATENATE(OFFSET(Zdroj!AM$16,A5748-1,0)," - ",OFFSET(Zdroj!BS$16,A5748-1,0)))</f>
        <v/>
      </c>
      <c r="E5752" s="35" t="str">
        <f ca="1">IF(C5752="","",OFFSET(Zdroj!BT$16,A5748-1,0))</f>
        <v/>
      </c>
      <c r="F5752" s="450"/>
      <c r="G5752" s="451"/>
    </row>
    <row r="5753" spans="1:7" x14ac:dyDescent="0.25">
      <c r="B5753" s="449"/>
      <c r="C5753" s="83" t="str">
        <f ca="1">IF(OFFSET(Zdroj!AN$16,A5748-1,0)=0,"",CONCATENATE("A",$A$2+5," - ",Zdroj!$AN$15))</f>
        <v/>
      </c>
      <c r="D5753" s="81" t="str">
        <f ca="1">IF(C5753="","",CONCATENATE(OFFSET(Zdroj!AN$16,A5748-1,0)," - ",OFFSET(Zdroj!BU$16,A5748-1,0)))</f>
        <v/>
      </c>
      <c r="E5753" s="35" t="str">
        <f ca="1">IF(C5753="","",OFFSET(Zdroj!BV$16,A5748-1,0))</f>
        <v/>
      </c>
      <c r="F5753" s="450"/>
      <c r="G5753" s="451"/>
    </row>
    <row r="5754" spans="1:7" x14ac:dyDescent="0.25">
      <c r="B5754" s="449"/>
      <c r="C5754" s="83" t="str">
        <f ca="1">IF(OFFSET(Zdroj!AO$16,A5748-1,0)=0,"",CONCATENATE("B",$A$2," - ",Zdroj!$AO$15))</f>
        <v/>
      </c>
      <c r="D5754" s="81" t="str">
        <f ca="1">IF(C5754="","",CONCATENATE(OFFSET(Zdroj!AO$16,A5748-1,0)))</f>
        <v/>
      </c>
      <c r="E5754" s="35" t="str">
        <f ca="1">IF(C5754="","",OFFSET(Zdroj!AP$16,A5748-1,0))</f>
        <v/>
      </c>
      <c r="F5754" s="450" t="str">
        <f t="shared" ref="F5754" ca="1" si="1346">IF(SUM(E5754:E5762)=0,"",SUM(E5754:E5762))</f>
        <v/>
      </c>
      <c r="G5754" s="451"/>
    </row>
    <row r="5755" spans="1:7" x14ac:dyDescent="0.25">
      <c r="B5755" s="449"/>
      <c r="C5755" s="83" t="str">
        <f ca="1">IF(OFFSET(Zdroj!AQ$16,A5748-1,0)=0,"",CONCATENATE("B",$A$2+1," - ",Zdroj!$AQ$15))</f>
        <v/>
      </c>
      <c r="D5755" s="81" t="str">
        <f ca="1">IF(C5755="","",CONCATENATE(OFFSET(Zdroj!AQ$16,A5748-1,0)))</f>
        <v/>
      </c>
      <c r="E5755" s="35" t="str">
        <f ca="1">IF(C5755="","",OFFSET(Zdroj!AR$16,A5748-1,0))</f>
        <v/>
      </c>
      <c r="F5755" s="450"/>
      <c r="G5755" s="451"/>
    </row>
    <row r="5756" spans="1:7" x14ac:dyDescent="0.25">
      <c r="B5756" s="449"/>
      <c r="C5756" s="83" t="str">
        <f ca="1">IF(OFFSET(Zdroj!AS$16,A5748-1,0)=0,"",CONCATENATE("B",$A$2+2," - ",Zdroj!$AS$15))</f>
        <v/>
      </c>
      <c r="D5756" s="81" t="str">
        <f ca="1">IF(C5756="","",CONCATENATE(OFFSET(Zdroj!AS$16,A5748-1,0)))</f>
        <v/>
      </c>
      <c r="E5756" s="35" t="str">
        <f ca="1">IF(C5756="","",OFFSET(Zdroj!AT$16,A5748-1,0))</f>
        <v/>
      </c>
      <c r="F5756" s="450"/>
      <c r="G5756" s="451"/>
    </row>
    <row r="5757" spans="1:7" x14ac:dyDescent="0.25">
      <c r="B5757" s="449"/>
      <c r="C5757" s="83" t="str">
        <f ca="1">IF(OFFSET(Zdroj!AU$16,A5748-1,0)=0,"",CONCATENATE("B",$A$2+3," - ",Zdroj!$AU$15))</f>
        <v/>
      </c>
      <c r="D5757" s="81" t="str">
        <f ca="1">IF(C5757="","",CONCATENATE(OFFSET(Zdroj!AU$16,A5748-1,0)))</f>
        <v/>
      </c>
      <c r="E5757" s="35" t="str">
        <f ca="1">IF(C5757="","",OFFSET(Zdroj!AV$16,A5748-1,0))</f>
        <v/>
      </c>
      <c r="F5757" s="450"/>
      <c r="G5757" s="451"/>
    </row>
    <row r="5758" spans="1:7" x14ac:dyDescent="0.25">
      <c r="B5758" s="449"/>
      <c r="C5758" s="83" t="str">
        <f ca="1">IF(OFFSET(Zdroj!AW$16,A5748-1,0)=0,"",CONCATENATE("B",$A$2+4," - ",Zdroj!$AW$15))</f>
        <v/>
      </c>
      <c r="D5758" s="81" t="str">
        <f ca="1">IF(C5758="","",CONCATENATE(OFFSET(Zdroj!AW$16,A5748-1,0)))</f>
        <v/>
      </c>
      <c r="E5758" s="35" t="str">
        <f ca="1">IF(C5758="","",OFFSET(Zdroj!AX$16,A5748-1,0))</f>
        <v/>
      </c>
      <c r="F5758" s="450"/>
      <c r="G5758" s="451"/>
    </row>
    <row r="5759" spans="1:7" x14ac:dyDescent="0.25">
      <c r="B5759" s="449"/>
      <c r="C5759" s="83" t="str">
        <f ca="1">IF(OFFSET(Zdroj!AY$16,A5748-1,0)=0,"",CONCATENATE("B",$A$2+5," - ",Zdroj!$AY$15))</f>
        <v/>
      </c>
      <c r="D5759" s="81" t="str">
        <f ca="1">IF(C5759="","",CONCATENATE(OFFSET(Zdroj!AY$16,A5748-1,0)))</f>
        <v/>
      </c>
      <c r="E5759" s="35" t="str">
        <f ca="1">IF(C5759="","",OFFSET(Zdroj!AZ$16,A5748-1,0))</f>
        <v/>
      </c>
      <c r="F5759" s="450"/>
      <c r="G5759" s="451"/>
    </row>
    <row r="5760" spans="1:7" x14ac:dyDescent="0.25">
      <c r="B5760" s="449"/>
      <c r="C5760" s="83" t="str">
        <f ca="1">IF(OFFSET(Zdroj!BA$16,A5748-1,0)=0,"",CONCATENATE("B",$A$2+6," - ",Zdroj!$BA$15))</f>
        <v/>
      </c>
      <c r="D5760" s="81" t="str">
        <f ca="1">IF(C5760="","",CONCATENATE(OFFSET(Zdroj!BA$16,A5748-1,0)))</f>
        <v/>
      </c>
      <c r="E5760" s="35" t="str">
        <f ca="1">IF(C5760="","",OFFSET(Zdroj!BB$16,A5748-1,0))</f>
        <v/>
      </c>
      <c r="F5760" s="450"/>
      <c r="G5760" s="451"/>
    </row>
    <row r="5761" spans="1:7" x14ac:dyDescent="0.25">
      <c r="B5761" s="449"/>
      <c r="C5761" s="83" t="str">
        <f ca="1">IF(OFFSET(Zdroj!BC$16,A5748-1,0)=0,"",CONCATENATE("B",$A$2+7," - ",Zdroj!$BC$15))</f>
        <v/>
      </c>
      <c r="D5761" s="81" t="str">
        <f ca="1">IF(C5761="","",CONCATENATE(OFFSET(Zdroj!BC$16,A5748-1,0)))</f>
        <v/>
      </c>
      <c r="E5761" s="35" t="str">
        <f ca="1">IF(C5761="","",OFFSET(Zdroj!BD$16,A5748-1,0))</f>
        <v/>
      </c>
      <c r="F5761" s="450"/>
      <c r="G5761" s="451"/>
    </row>
    <row r="5762" spans="1:7" x14ac:dyDescent="0.25">
      <c r="B5762" s="449"/>
      <c r="C5762" s="83" t="str">
        <f ca="1">IF(OFFSET(Zdroj!BE$16,A5748-1,0)=0,"",CONCATENATE("B",$A$2+8," - ",Zdroj!$BE$15))</f>
        <v/>
      </c>
      <c r="D5762" s="81" t="str">
        <f ca="1">IF(C5762="","",CONCATENATE(OFFSET(Zdroj!BE$16,A5748-1,0)))</f>
        <v/>
      </c>
      <c r="E5762" s="35" t="str">
        <f ca="1">IF(C5762="","",OFFSET(Zdroj!BF$16,A5748-1,0))</f>
        <v/>
      </c>
      <c r="F5762" s="450"/>
      <c r="G5762" s="451"/>
    </row>
    <row r="5763" spans="1:7" x14ac:dyDescent="0.25">
      <c r="B5763" s="449"/>
      <c r="C5763" s="83" t="str">
        <f ca="1">IF(OFFSET(Zdroj!BG$16,A5748-1,0)=0,"",CONCATENATE("C",$A$2," - ",Zdroj!$BG$15))</f>
        <v/>
      </c>
      <c r="D5763" s="81" t="str">
        <f ca="1">IF(C5763="","",CONCATENATE(OFFSET(Zdroj!BG$16,A5748-1,0)))</f>
        <v/>
      </c>
      <c r="E5763" s="35" t="str">
        <f ca="1">IF(C5763="","",OFFSET(Zdroj!BH$16,A5748-1,0))</f>
        <v/>
      </c>
      <c r="F5763" s="450" t="str">
        <f t="shared" ref="F5763" ca="1" si="1347">IF(SUM(E5763:E5764)=0,"",SUM(E5763:E5764))</f>
        <v/>
      </c>
      <c r="G5763" s="451"/>
    </row>
    <row r="5764" spans="1:7" x14ac:dyDescent="0.25">
      <c r="B5764" s="449"/>
      <c r="C5764" s="83" t="str">
        <f ca="1">IF(OFFSET(Zdroj!BI$16,A5748-1,0)=0,"",CONCATENATE("C",$A$2+1," - ",Zdroj!$BI$15))</f>
        <v/>
      </c>
      <c r="D5764" s="81" t="str">
        <f ca="1">IF(C5764="","",CONCATENATE(OFFSET(Zdroj!BI$16,A5748-1,0)))</f>
        <v/>
      </c>
      <c r="E5764" s="35" t="str">
        <f ca="1">IF(C5764="","",OFFSET(Zdroj!BJ$16,A5748-1,0))</f>
        <v/>
      </c>
      <c r="F5764" s="450"/>
      <c r="G5764" s="451"/>
    </row>
    <row r="5765" spans="1:7" x14ac:dyDescent="0.25">
      <c r="A5765">
        <f>SUM((ROW()+15)/17)</f>
        <v>340</v>
      </c>
      <c r="B5765" s="449" t="str">
        <f ca="1">IF(OFFSET(Zdroj!$B$16,A5765-1,0)&gt;0,CONCATENATE(A5765,"
","___ ","
",OFFSET(Zdroj!$B$16,A5765-1,0)),"")</f>
        <v/>
      </c>
      <c r="C5765" s="83" t="str">
        <f ca="1">IF(OFFSET(Zdroj!AI$16,A5765-1,0)=0,"",CONCATENATE("A",$A$2," - ",Zdroj!$AI$15))</f>
        <v/>
      </c>
      <c r="D5765" s="81" t="str">
        <f ca="1">IF(C5765="","",CONCATENATE(OFFSET(Zdroj!AI$16,A5765-1,0)," - ",OFFSET(Zdroj!BK$16,A5765-1,0)))</f>
        <v/>
      </c>
      <c r="E5765" s="35" t="str">
        <f ca="1">IF(C5765="","",OFFSET(Zdroj!BL$16,A5765-1,0))</f>
        <v/>
      </c>
      <c r="F5765" s="450" t="str">
        <f t="shared" ref="F5765" ca="1" si="1348">IF(SUM(E5765:E5770)=0,"",SUM(E5765:E5770))</f>
        <v/>
      </c>
      <c r="G5765" s="451" t="str">
        <f t="shared" ref="G5765" ca="1" si="1349">IF(SUM(E5765:E5781)=0,"",SUM(E5765:E5781))</f>
        <v/>
      </c>
    </row>
    <row r="5766" spans="1:7" x14ac:dyDescent="0.25">
      <c r="B5766" s="449"/>
      <c r="C5766" s="83" t="str">
        <f ca="1">IF(OFFSET(Zdroj!AJ$16,A5765-1,0)=0,"",CONCATENATE("A",$A$2+1," - ",Zdroj!$AJ$15))</f>
        <v/>
      </c>
      <c r="D5766" s="81" t="str">
        <f ca="1">IF(C5766="","",CONCATENATE(OFFSET(Zdroj!AJ$16,A5765-1,0)," - ",OFFSET(Zdroj!BM$16,A5765-1,0)))</f>
        <v/>
      </c>
      <c r="E5766" s="35" t="str">
        <f ca="1">IF(C5766="","",OFFSET(Zdroj!BN$16,A5765-1,0))</f>
        <v/>
      </c>
      <c r="F5766" s="450"/>
      <c r="G5766" s="451"/>
    </row>
    <row r="5767" spans="1:7" x14ac:dyDescent="0.25">
      <c r="B5767" s="449"/>
      <c r="C5767" s="83" t="str">
        <f ca="1">IF(OFFSET(Zdroj!AK$16,A5765-1,0)=0,"",CONCATENATE("A",$A$2+2," - ",Zdroj!$AK$15))</f>
        <v/>
      </c>
      <c r="D5767" s="81" t="str">
        <f ca="1">IF(C5767="","",CONCATENATE(OFFSET(Zdroj!AK$16,A5765-1,0)," - ",OFFSET(Zdroj!BO$16,A5765-1,0)))</f>
        <v/>
      </c>
      <c r="E5767" s="35" t="str">
        <f ca="1">IF(C5767="","",OFFSET(Zdroj!BP$16,A5765-1,0))</f>
        <v/>
      </c>
      <c r="F5767" s="450"/>
      <c r="G5767" s="451"/>
    </row>
    <row r="5768" spans="1:7" x14ac:dyDescent="0.25">
      <c r="B5768" s="449"/>
      <c r="C5768" s="83" t="str">
        <f ca="1">IF(OFFSET(Zdroj!AL$16,A5765-1,0)=0,"",CONCATENATE("A",$A$2+3," - ",Zdroj!$AL$15))</f>
        <v/>
      </c>
      <c r="D5768" s="81" t="str">
        <f ca="1">IF(C5768="","",CONCATENATE(OFFSET(Zdroj!AL$16,A5765-1,0)," - ",OFFSET(Zdroj!BQ$16,A5765-1,0)))</f>
        <v/>
      </c>
      <c r="E5768" s="35" t="str">
        <f ca="1">IF(C5768="","",OFFSET(Zdroj!BR$16,A5765-1,0))</f>
        <v/>
      </c>
      <c r="F5768" s="450"/>
      <c r="G5768" s="451"/>
    </row>
    <row r="5769" spans="1:7" x14ac:dyDescent="0.25">
      <c r="B5769" s="449"/>
      <c r="C5769" s="83" t="str">
        <f ca="1">IF(OFFSET(Zdroj!AM$16,A5765-1,0)=0,"",CONCATENATE("A",$A$2+4," - ",Zdroj!$AM$15))</f>
        <v/>
      </c>
      <c r="D5769" s="81" t="str">
        <f ca="1">IF(C5769="","",CONCATENATE(OFFSET(Zdroj!AM$16,A5765-1,0)," - ",OFFSET(Zdroj!BS$16,A5765-1,0)))</f>
        <v/>
      </c>
      <c r="E5769" s="35" t="str">
        <f ca="1">IF(C5769="","",OFFSET(Zdroj!BT$16,A5765-1,0))</f>
        <v/>
      </c>
      <c r="F5769" s="450"/>
      <c r="G5769" s="451"/>
    </row>
    <row r="5770" spans="1:7" x14ac:dyDescent="0.25">
      <c r="B5770" s="449"/>
      <c r="C5770" s="83" t="str">
        <f ca="1">IF(OFFSET(Zdroj!AN$16,A5765-1,0)=0,"",CONCATENATE("A",$A$2+5," - ",Zdroj!$AN$15))</f>
        <v/>
      </c>
      <c r="D5770" s="81" t="str">
        <f ca="1">IF(C5770="","",CONCATENATE(OFFSET(Zdroj!AN$16,A5765-1,0)," - ",OFFSET(Zdroj!BU$16,A5765-1,0)))</f>
        <v/>
      </c>
      <c r="E5770" s="35" t="str">
        <f ca="1">IF(C5770="","",OFFSET(Zdroj!BV$16,A5765-1,0))</f>
        <v/>
      </c>
      <c r="F5770" s="450"/>
      <c r="G5770" s="451"/>
    </row>
    <row r="5771" spans="1:7" x14ac:dyDescent="0.25">
      <c r="B5771" s="449"/>
      <c r="C5771" s="83" t="str">
        <f ca="1">IF(OFFSET(Zdroj!AO$16,A5765-1,0)=0,"",CONCATENATE("B",$A$2," - ",Zdroj!$AO$15))</f>
        <v/>
      </c>
      <c r="D5771" s="81" t="str">
        <f ca="1">IF(C5771="","",CONCATENATE(OFFSET(Zdroj!AO$16,A5765-1,0)))</f>
        <v/>
      </c>
      <c r="E5771" s="35" t="str">
        <f ca="1">IF(C5771="","",OFFSET(Zdroj!AP$16,A5765-1,0))</f>
        <v/>
      </c>
      <c r="F5771" s="450" t="str">
        <f t="shared" ref="F5771" ca="1" si="1350">IF(SUM(E5771:E5779)=0,"",SUM(E5771:E5779))</f>
        <v/>
      </c>
      <c r="G5771" s="451"/>
    </row>
    <row r="5772" spans="1:7" x14ac:dyDescent="0.25">
      <c r="B5772" s="449"/>
      <c r="C5772" s="83" t="str">
        <f ca="1">IF(OFFSET(Zdroj!AQ$16,A5765-1,0)=0,"",CONCATENATE("B",$A$2+1," - ",Zdroj!$AQ$15))</f>
        <v/>
      </c>
      <c r="D5772" s="81" t="str">
        <f ca="1">IF(C5772="","",CONCATENATE(OFFSET(Zdroj!AQ$16,A5765-1,0)))</f>
        <v/>
      </c>
      <c r="E5772" s="35" t="str">
        <f ca="1">IF(C5772="","",OFFSET(Zdroj!AR$16,A5765-1,0))</f>
        <v/>
      </c>
      <c r="F5772" s="450"/>
      <c r="G5772" s="451"/>
    </row>
    <row r="5773" spans="1:7" x14ac:dyDescent="0.25">
      <c r="B5773" s="449"/>
      <c r="C5773" s="83" t="str">
        <f ca="1">IF(OFFSET(Zdroj!AS$16,A5765-1,0)=0,"",CONCATENATE("B",$A$2+2," - ",Zdroj!$AS$15))</f>
        <v/>
      </c>
      <c r="D5773" s="81" t="str">
        <f ca="1">IF(C5773="","",CONCATENATE(OFFSET(Zdroj!AS$16,A5765-1,0)))</f>
        <v/>
      </c>
      <c r="E5773" s="35" t="str">
        <f ca="1">IF(C5773="","",OFFSET(Zdroj!AT$16,A5765-1,0))</f>
        <v/>
      </c>
      <c r="F5773" s="450"/>
      <c r="G5773" s="451"/>
    </row>
    <row r="5774" spans="1:7" x14ac:dyDescent="0.25">
      <c r="B5774" s="449"/>
      <c r="C5774" s="83" t="str">
        <f ca="1">IF(OFFSET(Zdroj!AU$16,A5765-1,0)=0,"",CONCATENATE("B",$A$2+3," - ",Zdroj!$AU$15))</f>
        <v/>
      </c>
      <c r="D5774" s="81" t="str">
        <f ca="1">IF(C5774="","",CONCATENATE(OFFSET(Zdroj!AU$16,A5765-1,0)))</f>
        <v/>
      </c>
      <c r="E5774" s="35" t="str">
        <f ca="1">IF(C5774="","",OFFSET(Zdroj!AV$16,A5765-1,0))</f>
        <v/>
      </c>
      <c r="F5774" s="450"/>
      <c r="G5774" s="451"/>
    </row>
    <row r="5775" spans="1:7" x14ac:dyDescent="0.25">
      <c r="B5775" s="449"/>
      <c r="C5775" s="83" t="str">
        <f ca="1">IF(OFFSET(Zdroj!AW$16,A5765-1,0)=0,"",CONCATENATE("B",$A$2+4," - ",Zdroj!$AW$15))</f>
        <v/>
      </c>
      <c r="D5775" s="81" t="str">
        <f ca="1">IF(C5775="","",CONCATENATE(OFFSET(Zdroj!AW$16,A5765-1,0)))</f>
        <v/>
      </c>
      <c r="E5775" s="35" t="str">
        <f ca="1">IF(C5775="","",OFFSET(Zdroj!AX$16,A5765-1,0))</f>
        <v/>
      </c>
      <c r="F5775" s="450"/>
      <c r="G5775" s="451"/>
    </row>
    <row r="5776" spans="1:7" x14ac:dyDescent="0.25">
      <c r="B5776" s="449"/>
      <c r="C5776" s="83" t="str">
        <f ca="1">IF(OFFSET(Zdroj!AY$16,A5765-1,0)=0,"",CONCATENATE("B",$A$2+5," - ",Zdroj!$AY$15))</f>
        <v/>
      </c>
      <c r="D5776" s="81" t="str">
        <f ca="1">IF(C5776="","",CONCATENATE(OFFSET(Zdroj!AY$16,A5765-1,0)))</f>
        <v/>
      </c>
      <c r="E5776" s="35" t="str">
        <f ca="1">IF(C5776="","",OFFSET(Zdroj!AZ$16,A5765-1,0))</f>
        <v/>
      </c>
      <c r="F5776" s="450"/>
      <c r="G5776" s="451"/>
    </row>
    <row r="5777" spans="1:7" x14ac:dyDescent="0.25">
      <c r="B5777" s="449"/>
      <c r="C5777" s="83" t="str">
        <f ca="1">IF(OFFSET(Zdroj!BA$16,A5765-1,0)=0,"",CONCATENATE("B",$A$2+6," - ",Zdroj!$BA$15))</f>
        <v/>
      </c>
      <c r="D5777" s="81" t="str">
        <f ca="1">IF(C5777="","",CONCATENATE(OFFSET(Zdroj!BA$16,A5765-1,0)))</f>
        <v/>
      </c>
      <c r="E5777" s="35" t="str">
        <f ca="1">IF(C5777="","",OFFSET(Zdroj!BB$16,A5765-1,0))</f>
        <v/>
      </c>
      <c r="F5777" s="450"/>
      <c r="G5777" s="451"/>
    </row>
    <row r="5778" spans="1:7" x14ac:dyDescent="0.25">
      <c r="B5778" s="449"/>
      <c r="C5778" s="83" t="str">
        <f ca="1">IF(OFFSET(Zdroj!BC$16,A5765-1,0)=0,"",CONCATENATE("B",$A$2+7," - ",Zdroj!$BC$15))</f>
        <v/>
      </c>
      <c r="D5778" s="81" t="str">
        <f ca="1">IF(C5778="","",CONCATENATE(OFFSET(Zdroj!BC$16,A5765-1,0)))</f>
        <v/>
      </c>
      <c r="E5778" s="35" t="str">
        <f ca="1">IF(C5778="","",OFFSET(Zdroj!BD$16,A5765-1,0))</f>
        <v/>
      </c>
      <c r="F5778" s="450"/>
      <c r="G5778" s="451"/>
    </row>
    <row r="5779" spans="1:7" x14ac:dyDescent="0.25">
      <c r="B5779" s="449"/>
      <c r="C5779" s="83" t="str">
        <f ca="1">IF(OFFSET(Zdroj!BE$16,A5765-1,0)=0,"",CONCATENATE("B",$A$2+8," - ",Zdroj!$BE$15))</f>
        <v/>
      </c>
      <c r="D5779" s="81" t="str">
        <f ca="1">IF(C5779="","",CONCATENATE(OFFSET(Zdroj!BE$16,A5765-1,0)))</f>
        <v/>
      </c>
      <c r="E5779" s="35" t="str">
        <f ca="1">IF(C5779="","",OFFSET(Zdroj!BF$16,A5765-1,0))</f>
        <v/>
      </c>
      <c r="F5779" s="450"/>
      <c r="G5779" s="451"/>
    </row>
    <row r="5780" spans="1:7" x14ac:dyDescent="0.25">
      <c r="B5780" s="449"/>
      <c r="C5780" s="83" t="str">
        <f ca="1">IF(OFFSET(Zdroj!BG$16,A5765-1,0)=0,"",CONCATENATE("C",$A$2," - ",Zdroj!$BG$15))</f>
        <v/>
      </c>
      <c r="D5780" s="81" t="str">
        <f ca="1">IF(C5780="","",CONCATENATE(OFFSET(Zdroj!BG$16,A5765-1,0)))</f>
        <v/>
      </c>
      <c r="E5780" s="35" t="str">
        <f ca="1">IF(C5780="","",OFFSET(Zdroj!BH$16,A5765-1,0))</f>
        <v/>
      </c>
      <c r="F5780" s="450" t="str">
        <f t="shared" ref="F5780" ca="1" si="1351">IF(SUM(E5780:E5781)=0,"",SUM(E5780:E5781))</f>
        <v/>
      </c>
      <c r="G5780" s="451"/>
    </row>
    <row r="5781" spans="1:7" x14ac:dyDescent="0.25">
      <c r="B5781" s="449"/>
      <c r="C5781" s="83" t="str">
        <f ca="1">IF(OFFSET(Zdroj!BI$16,A5765-1,0)=0,"",CONCATENATE("C",$A$2+1," - ",Zdroj!$BI$15))</f>
        <v/>
      </c>
      <c r="D5781" s="81" t="str">
        <f ca="1">IF(C5781="","",CONCATENATE(OFFSET(Zdroj!BI$16,A5765-1,0)))</f>
        <v/>
      </c>
      <c r="E5781" s="35" t="str">
        <f ca="1">IF(C5781="","",OFFSET(Zdroj!BJ$16,A5765-1,0))</f>
        <v/>
      </c>
      <c r="F5781" s="450"/>
      <c r="G5781" s="451"/>
    </row>
    <row r="5782" spans="1:7" x14ac:dyDescent="0.25">
      <c r="A5782">
        <f>SUM((ROW()+15)/17)</f>
        <v>341</v>
      </c>
      <c r="B5782" s="449" t="str">
        <f ca="1">IF(OFFSET(Zdroj!$B$16,A5782-1,0)&gt;0,CONCATENATE(A5782,"
","___ ","
",OFFSET(Zdroj!$B$16,A5782-1,0)),"")</f>
        <v/>
      </c>
      <c r="C5782" s="83" t="str">
        <f ca="1">IF(OFFSET(Zdroj!AI$16,A5782-1,0)=0,"",CONCATENATE("A",$A$2," - ",Zdroj!$AI$15))</f>
        <v/>
      </c>
      <c r="D5782" s="81" t="str">
        <f ca="1">IF(C5782="","",CONCATENATE(OFFSET(Zdroj!AI$16,A5782-1,0)," - ",OFFSET(Zdroj!BK$16,A5782-1,0)))</f>
        <v/>
      </c>
      <c r="E5782" s="35" t="str">
        <f ca="1">IF(C5782="","",OFFSET(Zdroj!BL$16,A5782-1,0))</f>
        <v/>
      </c>
      <c r="F5782" s="450" t="str">
        <f t="shared" ref="F5782" ca="1" si="1352">IF(SUM(E5782:E5787)=0,"",SUM(E5782:E5787))</f>
        <v/>
      </c>
      <c r="G5782" s="451" t="str">
        <f t="shared" ref="G5782" ca="1" si="1353">IF(SUM(E5782:E5798)=0,"",SUM(E5782:E5798))</f>
        <v/>
      </c>
    </row>
    <row r="5783" spans="1:7" x14ac:dyDescent="0.25">
      <c r="B5783" s="449"/>
      <c r="C5783" s="83" t="str">
        <f ca="1">IF(OFFSET(Zdroj!AJ$16,A5782-1,0)=0,"",CONCATENATE("A",$A$2+1," - ",Zdroj!$AJ$15))</f>
        <v/>
      </c>
      <c r="D5783" s="81" t="str">
        <f ca="1">IF(C5783="","",CONCATENATE(OFFSET(Zdroj!AJ$16,A5782-1,0)," - ",OFFSET(Zdroj!BM$16,A5782-1,0)))</f>
        <v/>
      </c>
      <c r="E5783" s="35" t="str">
        <f ca="1">IF(C5783="","",OFFSET(Zdroj!BN$16,A5782-1,0))</f>
        <v/>
      </c>
      <c r="F5783" s="450"/>
      <c r="G5783" s="451"/>
    </row>
    <row r="5784" spans="1:7" x14ac:dyDescent="0.25">
      <c r="B5784" s="449"/>
      <c r="C5784" s="83" t="str">
        <f ca="1">IF(OFFSET(Zdroj!AK$16,A5782-1,0)=0,"",CONCATENATE("A",$A$2+2," - ",Zdroj!$AK$15))</f>
        <v/>
      </c>
      <c r="D5784" s="81" t="str">
        <f ca="1">IF(C5784="","",CONCATENATE(OFFSET(Zdroj!AK$16,A5782-1,0)," - ",OFFSET(Zdroj!BO$16,A5782-1,0)))</f>
        <v/>
      </c>
      <c r="E5784" s="35" t="str">
        <f ca="1">IF(C5784="","",OFFSET(Zdroj!BP$16,A5782-1,0))</f>
        <v/>
      </c>
      <c r="F5784" s="450"/>
      <c r="G5784" s="451"/>
    </row>
    <row r="5785" spans="1:7" x14ac:dyDescent="0.25">
      <c r="B5785" s="449"/>
      <c r="C5785" s="83" t="str">
        <f ca="1">IF(OFFSET(Zdroj!AL$16,A5782-1,0)=0,"",CONCATENATE("A",$A$2+3," - ",Zdroj!$AL$15))</f>
        <v/>
      </c>
      <c r="D5785" s="81" t="str">
        <f ca="1">IF(C5785="","",CONCATENATE(OFFSET(Zdroj!AL$16,A5782-1,0)," - ",OFFSET(Zdroj!BQ$16,A5782-1,0)))</f>
        <v/>
      </c>
      <c r="E5785" s="35" t="str">
        <f ca="1">IF(C5785="","",OFFSET(Zdroj!BR$16,A5782-1,0))</f>
        <v/>
      </c>
      <c r="F5785" s="450"/>
      <c r="G5785" s="451"/>
    </row>
    <row r="5786" spans="1:7" x14ac:dyDescent="0.25">
      <c r="B5786" s="449"/>
      <c r="C5786" s="83" t="str">
        <f ca="1">IF(OFFSET(Zdroj!AM$16,A5782-1,0)=0,"",CONCATENATE("A",$A$2+4," - ",Zdroj!$AM$15))</f>
        <v/>
      </c>
      <c r="D5786" s="81" t="str">
        <f ca="1">IF(C5786="","",CONCATENATE(OFFSET(Zdroj!AM$16,A5782-1,0)," - ",OFFSET(Zdroj!BS$16,A5782-1,0)))</f>
        <v/>
      </c>
      <c r="E5786" s="35" t="str">
        <f ca="1">IF(C5786="","",OFFSET(Zdroj!BT$16,A5782-1,0))</f>
        <v/>
      </c>
      <c r="F5786" s="450"/>
      <c r="G5786" s="451"/>
    </row>
    <row r="5787" spans="1:7" x14ac:dyDescent="0.25">
      <c r="B5787" s="449"/>
      <c r="C5787" s="83" t="str">
        <f ca="1">IF(OFFSET(Zdroj!AN$16,A5782-1,0)=0,"",CONCATENATE("A",$A$2+5," - ",Zdroj!$AN$15))</f>
        <v/>
      </c>
      <c r="D5787" s="81" t="str">
        <f ca="1">IF(C5787="","",CONCATENATE(OFFSET(Zdroj!AN$16,A5782-1,0)," - ",OFFSET(Zdroj!BU$16,A5782-1,0)))</f>
        <v/>
      </c>
      <c r="E5787" s="35" t="str">
        <f ca="1">IF(C5787="","",OFFSET(Zdroj!BV$16,A5782-1,0))</f>
        <v/>
      </c>
      <c r="F5787" s="450"/>
      <c r="G5787" s="451"/>
    </row>
    <row r="5788" spans="1:7" x14ac:dyDescent="0.25">
      <c r="B5788" s="449"/>
      <c r="C5788" s="83" t="str">
        <f ca="1">IF(OFFSET(Zdroj!AO$16,A5782-1,0)=0,"",CONCATENATE("B",$A$2," - ",Zdroj!$AO$15))</f>
        <v/>
      </c>
      <c r="D5788" s="81" t="str">
        <f ca="1">IF(C5788="","",CONCATENATE(OFFSET(Zdroj!AO$16,A5782-1,0)))</f>
        <v/>
      </c>
      <c r="E5788" s="35" t="str">
        <f ca="1">IF(C5788="","",OFFSET(Zdroj!AP$16,A5782-1,0))</f>
        <v/>
      </c>
      <c r="F5788" s="450" t="str">
        <f t="shared" ref="F5788" ca="1" si="1354">IF(SUM(E5788:E5796)=0,"",SUM(E5788:E5796))</f>
        <v/>
      </c>
      <c r="G5788" s="451"/>
    </row>
    <row r="5789" spans="1:7" x14ac:dyDescent="0.25">
      <c r="B5789" s="449"/>
      <c r="C5789" s="83" t="str">
        <f ca="1">IF(OFFSET(Zdroj!AQ$16,A5782-1,0)=0,"",CONCATENATE("B",$A$2+1," - ",Zdroj!$AQ$15))</f>
        <v/>
      </c>
      <c r="D5789" s="81" t="str">
        <f ca="1">IF(C5789="","",CONCATENATE(OFFSET(Zdroj!AQ$16,A5782-1,0)))</f>
        <v/>
      </c>
      <c r="E5789" s="35" t="str">
        <f ca="1">IF(C5789="","",OFFSET(Zdroj!AR$16,A5782-1,0))</f>
        <v/>
      </c>
      <c r="F5789" s="450"/>
      <c r="G5789" s="451"/>
    </row>
    <row r="5790" spans="1:7" x14ac:dyDescent="0.25">
      <c r="B5790" s="449"/>
      <c r="C5790" s="83" t="str">
        <f ca="1">IF(OFFSET(Zdroj!AS$16,A5782-1,0)=0,"",CONCATENATE("B",$A$2+2," - ",Zdroj!$AS$15))</f>
        <v/>
      </c>
      <c r="D5790" s="81" t="str">
        <f ca="1">IF(C5790="","",CONCATENATE(OFFSET(Zdroj!AS$16,A5782-1,0)))</f>
        <v/>
      </c>
      <c r="E5790" s="35" t="str">
        <f ca="1">IF(C5790="","",OFFSET(Zdroj!AT$16,A5782-1,0))</f>
        <v/>
      </c>
      <c r="F5790" s="450"/>
      <c r="G5790" s="451"/>
    </row>
    <row r="5791" spans="1:7" x14ac:dyDescent="0.25">
      <c r="B5791" s="449"/>
      <c r="C5791" s="83" t="str">
        <f ca="1">IF(OFFSET(Zdroj!AU$16,A5782-1,0)=0,"",CONCATENATE("B",$A$2+3," - ",Zdroj!$AU$15))</f>
        <v/>
      </c>
      <c r="D5791" s="81" t="str">
        <f ca="1">IF(C5791="","",CONCATENATE(OFFSET(Zdroj!AU$16,A5782-1,0)))</f>
        <v/>
      </c>
      <c r="E5791" s="35" t="str">
        <f ca="1">IF(C5791="","",OFFSET(Zdroj!AV$16,A5782-1,0))</f>
        <v/>
      </c>
      <c r="F5791" s="450"/>
      <c r="G5791" s="451"/>
    </row>
    <row r="5792" spans="1:7" x14ac:dyDescent="0.25">
      <c r="B5792" s="449"/>
      <c r="C5792" s="83" t="str">
        <f ca="1">IF(OFFSET(Zdroj!AW$16,A5782-1,0)=0,"",CONCATENATE("B",$A$2+4," - ",Zdroj!$AW$15))</f>
        <v/>
      </c>
      <c r="D5792" s="81" t="str">
        <f ca="1">IF(C5792="","",CONCATENATE(OFFSET(Zdroj!AW$16,A5782-1,0)))</f>
        <v/>
      </c>
      <c r="E5792" s="35" t="str">
        <f ca="1">IF(C5792="","",OFFSET(Zdroj!AX$16,A5782-1,0))</f>
        <v/>
      </c>
      <c r="F5792" s="450"/>
      <c r="G5792" s="451"/>
    </row>
    <row r="5793" spans="1:7" x14ac:dyDescent="0.25">
      <c r="B5793" s="449"/>
      <c r="C5793" s="83" t="str">
        <f ca="1">IF(OFFSET(Zdroj!AY$16,A5782-1,0)=0,"",CONCATENATE("B",$A$2+5," - ",Zdroj!$AY$15))</f>
        <v/>
      </c>
      <c r="D5793" s="81" t="str">
        <f ca="1">IF(C5793="","",CONCATENATE(OFFSET(Zdroj!AY$16,A5782-1,0)))</f>
        <v/>
      </c>
      <c r="E5793" s="35" t="str">
        <f ca="1">IF(C5793="","",OFFSET(Zdroj!AZ$16,A5782-1,0))</f>
        <v/>
      </c>
      <c r="F5793" s="450"/>
      <c r="G5793" s="451"/>
    </row>
    <row r="5794" spans="1:7" x14ac:dyDescent="0.25">
      <c r="B5794" s="449"/>
      <c r="C5794" s="83" t="str">
        <f ca="1">IF(OFFSET(Zdroj!BA$16,A5782-1,0)=0,"",CONCATENATE("B",$A$2+6," - ",Zdroj!$BA$15))</f>
        <v/>
      </c>
      <c r="D5794" s="81" t="str">
        <f ca="1">IF(C5794="","",CONCATENATE(OFFSET(Zdroj!BA$16,A5782-1,0)))</f>
        <v/>
      </c>
      <c r="E5794" s="35" t="str">
        <f ca="1">IF(C5794="","",OFFSET(Zdroj!BB$16,A5782-1,0))</f>
        <v/>
      </c>
      <c r="F5794" s="450"/>
      <c r="G5794" s="451"/>
    </row>
    <row r="5795" spans="1:7" x14ac:dyDescent="0.25">
      <c r="B5795" s="449"/>
      <c r="C5795" s="83" t="str">
        <f ca="1">IF(OFFSET(Zdroj!BC$16,A5782-1,0)=0,"",CONCATENATE("B",$A$2+7," - ",Zdroj!$BC$15))</f>
        <v/>
      </c>
      <c r="D5795" s="81" t="str">
        <f ca="1">IF(C5795="","",CONCATENATE(OFFSET(Zdroj!BC$16,A5782-1,0)))</f>
        <v/>
      </c>
      <c r="E5795" s="35" t="str">
        <f ca="1">IF(C5795="","",OFFSET(Zdroj!BD$16,A5782-1,0))</f>
        <v/>
      </c>
      <c r="F5795" s="450"/>
      <c r="G5795" s="451"/>
    </row>
    <row r="5796" spans="1:7" x14ac:dyDescent="0.25">
      <c r="B5796" s="449"/>
      <c r="C5796" s="83" t="str">
        <f ca="1">IF(OFFSET(Zdroj!BE$16,A5782-1,0)=0,"",CONCATENATE("B",$A$2+8," - ",Zdroj!$BE$15))</f>
        <v/>
      </c>
      <c r="D5796" s="81" t="str">
        <f ca="1">IF(C5796="","",CONCATENATE(OFFSET(Zdroj!BE$16,A5782-1,0)))</f>
        <v/>
      </c>
      <c r="E5796" s="35" t="str">
        <f ca="1">IF(C5796="","",OFFSET(Zdroj!BF$16,A5782-1,0))</f>
        <v/>
      </c>
      <c r="F5796" s="450"/>
      <c r="G5796" s="451"/>
    </row>
    <row r="5797" spans="1:7" x14ac:dyDescent="0.25">
      <c r="B5797" s="449"/>
      <c r="C5797" s="83" t="str">
        <f ca="1">IF(OFFSET(Zdroj!BG$16,A5782-1,0)=0,"",CONCATENATE("C",$A$2," - ",Zdroj!$BG$15))</f>
        <v/>
      </c>
      <c r="D5797" s="81" t="str">
        <f ca="1">IF(C5797="","",CONCATENATE(OFFSET(Zdroj!BG$16,A5782-1,0)))</f>
        <v/>
      </c>
      <c r="E5797" s="35" t="str">
        <f ca="1">IF(C5797="","",OFFSET(Zdroj!BH$16,A5782-1,0))</f>
        <v/>
      </c>
      <c r="F5797" s="450" t="str">
        <f t="shared" ref="F5797" ca="1" si="1355">IF(SUM(E5797:E5798)=0,"",SUM(E5797:E5798))</f>
        <v/>
      </c>
      <c r="G5797" s="451"/>
    </row>
    <row r="5798" spans="1:7" x14ac:dyDescent="0.25">
      <c r="B5798" s="449"/>
      <c r="C5798" s="83" t="str">
        <f ca="1">IF(OFFSET(Zdroj!BI$16,A5782-1,0)=0,"",CONCATENATE("C",$A$2+1," - ",Zdroj!$BI$15))</f>
        <v/>
      </c>
      <c r="D5798" s="81" t="str">
        <f ca="1">IF(C5798="","",CONCATENATE(OFFSET(Zdroj!BI$16,A5782-1,0)))</f>
        <v/>
      </c>
      <c r="E5798" s="35" t="str">
        <f ca="1">IF(C5798="","",OFFSET(Zdroj!BJ$16,A5782-1,0))</f>
        <v/>
      </c>
      <c r="F5798" s="450"/>
      <c r="G5798" s="451"/>
    </row>
    <row r="5799" spans="1:7" x14ac:dyDescent="0.25">
      <c r="A5799">
        <f>SUM((ROW()+15)/17)</f>
        <v>342</v>
      </c>
      <c r="B5799" s="449" t="str">
        <f ca="1">IF(OFFSET(Zdroj!$B$16,A5799-1,0)&gt;0,CONCATENATE(A5799,"
","___ ","
",OFFSET(Zdroj!$B$16,A5799-1,0)),"")</f>
        <v/>
      </c>
      <c r="C5799" s="83" t="str">
        <f ca="1">IF(OFFSET(Zdroj!AI$16,A5799-1,0)=0,"",CONCATENATE("A",$A$2," - ",Zdroj!$AI$15))</f>
        <v/>
      </c>
      <c r="D5799" s="81" t="str">
        <f ca="1">IF(C5799="","",CONCATENATE(OFFSET(Zdroj!AI$16,A5799-1,0)," - ",OFFSET(Zdroj!BK$16,A5799-1,0)))</f>
        <v/>
      </c>
      <c r="E5799" s="35" t="str">
        <f ca="1">IF(C5799="","",OFFSET(Zdroj!BL$16,A5799-1,0))</f>
        <v/>
      </c>
      <c r="F5799" s="450" t="str">
        <f t="shared" ref="F5799" ca="1" si="1356">IF(SUM(E5799:E5804)=0,"",SUM(E5799:E5804))</f>
        <v/>
      </c>
      <c r="G5799" s="451" t="str">
        <f t="shared" ref="G5799" ca="1" si="1357">IF(SUM(E5799:E5815)=0,"",SUM(E5799:E5815))</f>
        <v/>
      </c>
    </row>
    <row r="5800" spans="1:7" x14ac:dyDescent="0.25">
      <c r="B5800" s="449"/>
      <c r="C5800" s="83" t="str">
        <f ca="1">IF(OFFSET(Zdroj!AJ$16,A5799-1,0)=0,"",CONCATENATE("A",$A$2+1," - ",Zdroj!$AJ$15))</f>
        <v/>
      </c>
      <c r="D5800" s="81" t="str">
        <f ca="1">IF(C5800="","",CONCATENATE(OFFSET(Zdroj!AJ$16,A5799-1,0)," - ",OFFSET(Zdroj!BM$16,A5799-1,0)))</f>
        <v/>
      </c>
      <c r="E5800" s="35" t="str">
        <f ca="1">IF(C5800="","",OFFSET(Zdroj!BN$16,A5799-1,0))</f>
        <v/>
      </c>
      <c r="F5800" s="450"/>
      <c r="G5800" s="451"/>
    </row>
    <row r="5801" spans="1:7" x14ac:dyDescent="0.25">
      <c r="B5801" s="449"/>
      <c r="C5801" s="83" t="str">
        <f ca="1">IF(OFFSET(Zdroj!AK$16,A5799-1,0)=0,"",CONCATENATE("A",$A$2+2," - ",Zdroj!$AK$15))</f>
        <v/>
      </c>
      <c r="D5801" s="81" t="str">
        <f ca="1">IF(C5801="","",CONCATENATE(OFFSET(Zdroj!AK$16,A5799-1,0)," - ",OFFSET(Zdroj!BO$16,A5799-1,0)))</f>
        <v/>
      </c>
      <c r="E5801" s="35" t="str">
        <f ca="1">IF(C5801="","",OFFSET(Zdroj!BP$16,A5799-1,0))</f>
        <v/>
      </c>
      <c r="F5801" s="450"/>
      <c r="G5801" s="451"/>
    </row>
    <row r="5802" spans="1:7" x14ac:dyDescent="0.25">
      <c r="B5802" s="449"/>
      <c r="C5802" s="83" t="str">
        <f ca="1">IF(OFFSET(Zdroj!AL$16,A5799-1,0)=0,"",CONCATENATE("A",$A$2+3," - ",Zdroj!$AL$15))</f>
        <v/>
      </c>
      <c r="D5802" s="81" t="str">
        <f ca="1">IF(C5802="","",CONCATENATE(OFFSET(Zdroj!AL$16,A5799-1,0)," - ",OFFSET(Zdroj!BQ$16,A5799-1,0)))</f>
        <v/>
      </c>
      <c r="E5802" s="35" t="str">
        <f ca="1">IF(C5802="","",OFFSET(Zdroj!BR$16,A5799-1,0))</f>
        <v/>
      </c>
      <c r="F5802" s="450"/>
      <c r="G5802" s="451"/>
    </row>
    <row r="5803" spans="1:7" x14ac:dyDescent="0.25">
      <c r="B5803" s="449"/>
      <c r="C5803" s="83" t="str">
        <f ca="1">IF(OFFSET(Zdroj!AM$16,A5799-1,0)=0,"",CONCATENATE("A",$A$2+4," - ",Zdroj!$AM$15))</f>
        <v/>
      </c>
      <c r="D5803" s="81" t="str">
        <f ca="1">IF(C5803="","",CONCATENATE(OFFSET(Zdroj!AM$16,A5799-1,0)," - ",OFFSET(Zdroj!BS$16,A5799-1,0)))</f>
        <v/>
      </c>
      <c r="E5803" s="35" t="str">
        <f ca="1">IF(C5803="","",OFFSET(Zdroj!BT$16,A5799-1,0))</f>
        <v/>
      </c>
      <c r="F5803" s="450"/>
      <c r="G5803" s="451"/>
    </row>
    <row r="5804" spans="1:7" x14ac:dyDescent="0.25">
      <c r="B5804" s="449"/>
      <c r="C5804" s="83" t="str">
        <f ca="1">IF(OFFSET(Zdroj!AN$16,A5799-1,0)=0,"",CONCATENATE("A",$A$2+5," - ",Zdroj!$AN$15))</f>
        <v/>
      </c>
      <c r="D5804" s="81" t="str">
        <f ca="1">IF(C5804="","",CONCATENATE(OFFSET(Zdroj!AN$16,A5799-1,0)," - ",OFFSET(Zdroj!BU$16,A5799-1,0)))</f>
        <v/>
      </c>
      <c r="E5804" s="35" t="str">
        <f ca="1">IF(C5804="","",OFFSET(Zdroj!BV$16,A5799-1,0))</f>
        <v/>
      </c>
      <c r="F5804" s="450"/>
      <c r="G5804" s="451"/>
    </row>
    <row r="5805" spans="1:7" x14ac:dyDescent="0.25">
      <c r="B5805" s="449"/>
      <c r="C5805" s="83" t="str">
        <f ca="1">IF(OFFSET(Zdroj!AO$16,A5799-1,0)=0,"",CONCATENATE("B",$A$2," - ",Zdroj!$AO$15))</f>
        <v/>
      </c>
      <c r="D5805" s="81" t="str">
        <f ca="1">IF(C5805="","",CONCATENATE(OFFSET(Zdroj!AO$16,A5799-1,0)))</f>
        <v/>
      </c>
      <c r="E5805" s="35" t="str">
        <f ca="1">IF(C5805="","",OFFSET(Zdroj!AP$16,A5799-1,0))</f>
        <v/>
      </c>
      <c r="F5805" s="450" t="str">
        <f t="shared" ref="F5805" ca="1" si="1358">IF(SUM(E5805:E5813)=0,"",SUM(E5805:E5813))</f>
        <v/>
      </c>
      <c r="G5805" s="451"/>
    </row>
    <row r="5806" spans="1:7" x14ac:dyDescent="0.25">
      <c r="B5806" s="449"/>
      <c r="C5806" s="83" t="str">
        <f ca="1">IF(OFFSET(Zdroj!AQ$16,A5799-1,0)=0,"",CONCATENATE("B",$A$2+1," - ",Zdroj!$AQ$15))</f>
        <v/>
      </c>
      <c r="D5806" s="81" t="str">
        <f ca="1">IF(C5806="","",CONCATENATE(OFFSET(Zdroj!AQ$16,A5799-1,0)))</f>
        <v/>
      </c>
      <c r="E5806" s="35" t="str">
        <f ca="1">IF(C5806="","",OFFSET(Zdroj!AR$16,A5799-1,0))</f>
        <v/>
      </c>
      <c r="F5806" s="450"/>
      <c r="G5806" s="451"/>
    </row>
    <row r="5807" spans="1:7" x14ac:dyDescent="0.25">
      <c r="B5807" s="449"/>
      <c r="C5807" s="83" t="str">
        <f ca="1">IF(OFFSET(Zdroj!AS$16,A5799-1,0)=0,"",CONCATENATE("B",$A$2+2," - ",Zdroj!$AS$15))</f>
        <v/>
      </c>
      <c r="D5807" s="81" t="str">
        <f ca="1">IF(C5807="","",CONCATENATE(OFFSET(Zdroj!AS$16,A5799-1,0)))</f>
        <v/>
      </c>
      <c r="E5807" s="35" t="str">
        <f ca="1">IF(C5807="","",OFFSET(Zdroj!AT$16,A5799-1,0))</f>
        <v/>
      </c>
      <c r="F5807" s="450"/>
      <c r="G5807" s="451"/>
    </row>
    <row r="5808" spans="1:7" x14ac:dyDescent="0.25">
      <c r="B5808" s="449"/>
      <c r="C5808" s="83" t="str">
        <f ca="1">IF(OFFSET(Zdroj!AU$16,A5799-1,0)=0,"",CONCATENATE("B",$A$2+3," - ",Zdroj!$AU$15))</f>
        <v/>
      </c>
      <c r="D5808" s="81" t="str">
        <f ca="1">IF(C5808="","",CONCATENATE(OFFSET(Zdroj!AU$16,A5799-1,0)))</f>
        <v/>
      </c>
      <c r="E5808" s="35" t="str">
        <f ca="1">IF(C5808="","",OFFSET(Zdroj!AV$16,A5799-1,0))</f>
        <v/>
      </c>
      <c r="F5808" s="450"/>
      <c r="G5808" s="451"/>
    </row>
    <row r="5809" spans="1:7" x14ac:dyDescent="0.25">
      <c r="B5809" s="449"/>
      <c r="C5809" s="83" t="str">
        <f ca="1">IF(OFFSET(Zdroj!AW$16,A5799-1,0)=0,"",CONCATENATE("B",$A$2+4," - ",Zdroj!$AW$15))</f>
        <v/>
      </c>
      <c r="D5809" s="81" t="str">
        <f ca="1">IF(C5809="","",CONCATENATE(OFFSET(Zdroj!AW$16,A5799-1,0)))</f>
        <v/>
      </c>
      <c r="E5809" s="35" t="str">
        <f ca="1">IF(C5809="","",OFFSET(Zdroj!AX$16,A5799-1,0))</f>
        <v/>
      </c>
      <c r="F5809" s="450"/>
      <c r="G5809" s="451"/>
    </row>
    <row r="5810" spans="1:7" x14ac:dyDescent="0.25">
      <c r="B5810" s="449"/>
      <c r="C5810" s="83" t="str">
        <f ca="1">IF(OFFSET(Zdroj!AY$16,A5799-1,0)=0,"",CONCATENATE("B",$A$2+5," - ",Zdroj!$AY$15))</f>
        <v/>
      </c>
      <c r="D5810" s="81" t="str">
        <f ca="1">IF(C5810="","",CONCATENATE(OFFSET(Zdroj!AY$16,A5799-1,0)))</f>
        <v/>
      </c>
      <c r="E5810" s="35" t="str">
        <f ca="1">IF(C5810="","",OFFSET(Zdroj!AZ$16,A5799-1,0))</f>
        <v/>
      </c>
      <c r="F5810" s="450"/>
      <c r="G5810" s="451"/>
    </row>
    <row r="5811" spans="1:7" x14ac:dyDescent="0.25">
      <c r="B5811" s="449"/>
      <c r="C5811" s="83" t="str">
        <f ca="1">IF(OFFSET(Zdroj!BA$16,A5799-1,0)=0,"",CONCATENATE("B",$A$2+6," - ",Zdroj!$BA$15))</f>
        <v/>
      </c>
      <c r="D5811" s="81" t="str">
        <f ca="1">IF(C5811="","",CONCATENATE(OFFSET(Zdroj!BA$16,A5799-1,0)))</f>
        <v/>
      </c>
      <c r="E5811" s="35" t="str">
        <f ca="1">IF(C5811="","",OFFSET(Zdroj!BB$16,A5799-1,0))</f>
        <v/>
      </c>
      <c r="F5811" s="450"/>
      <c r="G5811" s="451"/>
    </row>
    <row r="5812" spans="1:7" x14ac:dyDescent="0.25">
      <c r="B5812" s="449"/>
      <c r="C5812" s="83" t="str">
        <f ca="1">IF(OFFSET(Zdroj!BC$16,A5799-1,0)=0,"",CONCATENATE("B",$A$2+7," - ",Zdroj!$BC$15))</f>
        <v/>
      </c>
      <c r="D5812" s="81" t="str">
        <f ca="1">IF(C5812="","",CONCATENATE(OFFSET(Zdroj!BC$16,A5799-1,0)))</f>
        <v/>
      </c>
      <c r="E5812" s="35" t="str">
        <f ca="1">IF(C5812="","",OFFSET(Zdroj!BD$16,A5799-1,0))</f>
        <v/>
      </c>
      <c r="F5812" s="450"/>
      <c r="G5812" s="451"/>
    </row>
    <row r="5813" spans="1:7" x14ac:dyDescent="0.25">
      <c r="B5813" s="449"/>
      <c r="C5813" s="83" t="str">
        <f ca="1">IF(OFFSET(Zdroj!BE$16,A5799-1,0)=0,"",CONCATENATE("B",$A$2+8," - ",Zdroj!$BE$15))</f>
        <v/>
      </c>
      <c r="D5813" s="81" t="str">
        <f ca="1">IF(C5813="","",CONCATENATE(OFFSET(Zdroj!BE$16,A5799-1,0)))</f>
        <v/>
      </c>
      <c r="E5813" s="35" t="str">
        <f ca="1">IF(C5813="","",OFFSET(Zdroj!BF$16,A5799-1,0))</f>
        <v/>
      </c>
      <c r="F5813" s="450"/>
      <c r="G5813" s="451"/>
    </row>
    <row r="5814" spans="1:7" x14ac:dyDescent="0.25">
      <c r="B5814" s="449"/>
      <c r="C5814" s="83" t="str">
        <f ca="1">IF(OFFSET(Zdroj!BG$16,A5799-1,0)=0,"",CONCATENATE("C",$A$2," - ",Zdroj!$BG$15))</f>
        <v/>
      </c>
      <c r="D5814" s="81" t="str">
        <f ca="1">IF(C5814="","",CONCATENATE(OFFSET(Zdroj!BG$16,A5799-1,0)))</f>
        <v/>
      </c>
      <c r="E5814" s="35" t="str">
        <f ca="1">IF(C5814="","",OFFSET(Zdroj!BH$16,A5799-1,0))</f>
        <v/>
      </c>
      <c r="F5814" s="450" t="str">
        <f t="shared" ref="F5814" ca="1" si="1359">IF(SUM(E5814:E5815)=0,"",SUM(E5814:E5815))</f>
        <v/>
      </c>
      <c r="G5814" s="451"/>
    </row>
    <row r="5815" spans="1:7" x14ac:dyDescent="0.25">
      <c r="B5815" s="449"/>
      <c r="C5815" s="83" t="str">
        <f ca="1">IF(OFFSET(Zdroj!BI$16,A5799-1,0)=0,"",CONCATENATE("C",$A$2+1," - ",Zdroj!$BI$15))</f>
        <v/>
      </c>
      <c r="D5815" s="81" t="str">
        <f ca="1">IF(C5815="","",CONCATENATE(OFFSET(Zdroj!BI$16,A5799-1,0)))</f>
        <v/>
      </c>
      <c r="E5815" s="35" t="str">
        <f ca="1">IF(C5815="","",OFFSET(Zdroj!BJ$16,A5799-1,0))</f>
        <v/>
      </c>
      <c r="F5815" s="450"/>
      <c r="G5815" s="451"/>
    </row>
    <row r="5816" spans="1:7" x14ac:dyDescent="0.25">
      <c r="A5816">
        <f>SUM((ROW()+15)/17)</f>
        <v>343</v>
      </c>
      <c r="B5816" s="449" t="str">
        <f ca="1">IF(OFFSET(Zdroj!$B$16,A5816-1,0)&gt;0,CONCATENATE(A5816,"
","___ ","
",OFFSET(Zdroj!$B$16,A5816-1,0)),"")</f>
        <v/>
      </c>
      <c r="C5816" s="83" t="str">
        <f ca="1">IF(OFFSET(Zdroj!AI$16,A5816-1,0)=0,"",CONCATENATE("A",$A$2," - ",Zdroj!$AI$15))</f>
        <v/>
      </c>
      <c r="D5816" s="81" t="str">
        <f ca="1">IF(C5816="","",CONCATENATE(OFFSET(Zdroj!AI$16,A5816-1,0)," - ",OFFSET(Zdroj!BK$16,A5816-1,0)))</f>
        <v/>
      </c>
      <c r="E5816" s="35" t="str">
        <f ca="1">IF(C5816="","",OFFSET(Zdroj!BL$16,A5816-1,0))</f>
        <v/>
      </c>
      <c r="F5816" s="450" t="str">
        <f t="shared" ref="F5816" ca="1" si="1360">IF(SUM(E5816:E5821)=0,"",SUM(E5816:E5821))</f>
        <v/>
      </c>
      <c r="G5816" s="451" t="str">
        <f t="shared" ref="G5816" ca="1" si="1361">IF(SUM(E5816:E5832)=0,"",SUM(E5816:E5832))</f>
        <v/>
      </c>
    </row>
    <row r="5817" spans="1:7" x14ac:dyDescent="0.25">
      <c r="B5817" s="449"/>
      <c r="C5817" s="83" t="str">
        <f ca="1">IF(OFFSET(Zdroj!AJ$16,A5816-1,0)=0,"",CONCATENATE("A",$A$2+1," - ",Zdroj!$AJ$15))</f>
        <v/>
      </c>
      <c r="D5817" s="81" t="str">
        <f ca="1">IF(C5817="","",CONCATENATE(OFFSET(Zdroj!AJ$16,A5816-1,0)," - ",OFFSET(Zdroj!BM$16,A5816-1,0)))</f>
        <v/>
      </c>
      <c r="E5817" s="35" t="str">
        <f ca="1">IF(C5817="","",OFFSET(Zdroj!BN$16,A5816-1,0))</f>
        <v/>
      </c>
      <c r="F5817" s="450"/>
      <c r="G5817" s="451"/>
    </row>
    <row r="5818" spans="1:7" x14ac:dyDescent="0.25">
      <c r="B5818" s="449"/>
      <c r="C5818" s="83" t="str">
        <f ca="1">IF(OFFSET(Zdroj!AK$16,A5816-1,0)=0,"",CONCATENATE("A",$A$2+2," - ",Zdroj!$AK$15))</f>
        <v/>
      </c>
      <c r="D5818" s="81" t="str">
        <f ca="1">IF(C5818="","",CONCATENATE(OFFSET(Zdroj!AK$16,A5816-1,0)," - ",OFFSET(Zdroj!BO$16,A5816-1,0)))</f>
        <v/>
      </c>
      <c r="E5818" s="35" t="str">
        <f ca="1">IF(C5818="","",OFFSET(Zdroj!BP$16,A5816-1,0))</f>
        <v/>
      </c>
      <c r="F5818" s="450"/>
      <c r="G5818" s="451"/>
    </row>
    <row r="5819" spans="1:7" x14ac:dyDescent="0.25">
      <c r="B5819" s="449"/>
      <c r="C5819" s="83" t="str">
        <f ca="1">IF(OFFSET(Zdroj!AL$16,A5816-1,0)=0,"",CONCATENATE("A",$A$2+3," - ",Zdroj!$AL$15))</f>
        <v/>
      </c>
      <c r="D5819" s="81" t="str">
        <f ca="1">IF(C5819="","",CONCATENATE(OFFSET(Zdroj!AL$16,A5816-1,0)," - ",OFFSET(Zdroj!BQ$16,A5816-1,0)))</f>
        <v/>
      </c>
      <c r="E5819" s="35" t="str">
        <f ca="1">IF(C5819="","",OFFSET(Zdroj!BR$16,A5816-1,0))</f>
        <v/>
      </c>
      <c r="F5819" s="450"/>
      <c r="G5819" s="451"/>
    </row>
    <row r="5820" spans="1:7" x14ac:dyDescent="0.25">
      <c r="B5820" s="449"/>
      <c r="C5820" s="83" t="str">
        <f ca="1">IF(OFFSET(Zdroj!AM$16,A5816-1,0)=0,"",CONCATENATE("A",$A$2+4," - ",Zdroj!$AM$15))</f>
        <v/>
      </c>
      <c r="D5820" s="81" t="str">
        <f ca="1">IF(C5820="","",CONCATENATE(OFFSET(Zdroj!AM$16,A5816-1,0)," - ",OFFSET(Zdroj!BS$16,A5816-1,0)))</f>
        <v/>
      </c>
      <c r="E5820" s="35" t="str">
        <f ca="1">IF(C5820="","",OFFSET(Zdroj!BT$16,A5816-1,0))</f>
        <v/>
      </c>
      <c r="F5820" s="450"/>
      <c r="G5820" s="451"/>
    </row>
    <row r="5821" spans="1:7" x14ac:dyDescent="0.25">
      <c r="B5821" s="449"/>
      <c r="C5821" s="83" t="str">
        <f ca="1">IF(OFFSET(Zdroj!AN$16,A5816-1,0)=0,"",CONCATENATE("A",$A$2+5," - ",Zdroj!$AN$15))</f>
        <v/>
      </c>
      <c r="D5821" s="81" t="str">
        <f ca="1">IF(C5821="","",CONCATENATE(OFFSET(Zdroj!AN$16,A5816-1,0)," - ",OFFSET(Zdroj!BU$16,A5816-1,0)))</f>
        <v/>
      </c>
      <c r="E5821" s="35" t="str">
        <f ca="1">IF(C5821="","",OFFSET(Zdroj!BV$16,A5816-1,0))</f>
        <v/>
      </c>
      <c r="F5821" s="450"/>
      <c r="G5821" s="451"/>
    </row>
    <row r="5822" spans="1:7" x14ac:dyDescent="0.25">
      <c r="B5822" s="449"/>
      <c r="C5822" s="83" t="str">
        <f ca="1">IF(OFFSET(Zdroj!AO$16,A5816-1,0)=0,"",CONCATENATE("B",$A$2," - ",Zdroj!$AO$15))</f>
        <v/>
      </c>
      <c r="D5822" s="81" t="str">
        <f ca="1">IF(C5822="","",CONCATENATE(OFFSET(Zdroj!AO$16,A5816-1,0)))</f>
        <v/>
      </c>
      <c r="E5822" s="35" t="str">
        <f ca="1">IF(C5822="","",OFFSET(Zdroj!AP$16,A5816-1,0))</f>
        <v/>
      </c>
      <c r="F5822" s="450" t="str">
        <f t="shared" ref="F5822" ca="1" si="1362">IF(SUM(E5822:E5830)=0,"",SUM(E5822:E5830))</f>
        <v/>
      </c>
      <c r="G5822" s="451"/>
    </row>
    <row r="5823" spans="1:7" x14ac:dyDescent="0.25">
      <c r="B5823" s="449"/>
      <c r="C5823" s="83" t="str">
        <f ca="1">IF(OFFSET(Zdroj!AQ$16,A5816-1,0)=0,"",CONCATENATE("B",$A$2+1," - ",Zdroj!$AQ$15))</f>
        <v/>
      </c>
      <c r="D5823" s="81" t="str">
        <f ca="1">IF(C5823="","",CONCATENATE(OFFSET(Zdroj!AQ$16,A5816-1,0)))</f>
        <v/>
      </c>
      <c r="E5823" s="35" t="str">
        <f ca="1">IF(C5823="","",OFFSET(Zdroj!AR$16,A5816-1,0))</f>
        <v/>
      </c>
      <c r="F5823" s="450"/>
      <c r="G5823" s="451"/>
    </row>
    <row r="5824" spans="1:7" x14ac:dyDescent="0.25">
      <c r="B5824" s="449"/>
      <c r="C5824" s="83" t="str">
        <f ca="1">IF(OFFSET(Zdroj!AS$16,A5816-1,0)=0,"",CONCATENATE("B",$A$2+2," - ",Zdroj!$AS$15))</f>
        <v/>
      </c>
      <c r="D5824" s="81" t="str">
        <f ca="1">IF(C5824="","",CONCATENATE(OFFSET(Zdroj!AS$16,A5816-1,0)))</f>
        <v/>
      </c>
      <c r="E5824" s="35" t="str">
        <f ca="1">IF(C5824="","",OFFSET(Zdroj!AT$16,A5816-1,0))</f>
        <v/>
      </c>
      <c r="F5824" s="450"/>
      <c r="G5824" s="451"/>
    </row>
    <row r="5825" spans="1:7" x14ac:dyDescent="0.25">
      <c r="B5825" s="449"/>
      <c r="C5825" s="83" t="str">
        <f ca="1">IF(OFFSET(Zdroj!AU$16,A5816-1,0)=0,"",CONCATENATE("B",$A$2+3," - ",Zdroj!$AU$15))</f>
        <v/>
      </c>
      <c r="D5825" s="81" t="str">
        <f ca="1">IF(C5825="","",CONCATENATE(OFFSET(Zdroj!AU$16,A5816-1,0)))</f>
        <v/>
      </c>
      <c r="E5825" s="35" t="str">
        <f ca="1">IF(C5825="","",OFFSET(Zdroj!AV$16,A5816-1,0))</f>
        <v/>
      </c>
      <c r="F5825" s="450"/>
      <c r="G5825" s="451"/>
    </row>
    <row r="5826" spans="1:7" x14ac:dyDescent="0.25">
      <c r="B5826" s="449"/>
      <c r="C5826" s="83" t="str">
        <f ca="1">IF(OFFSET(Zdroj!AW$16,A5816-1,0)=0,"",CONCATENATE("B",$A$2+4," - ",Zdroj!$AW$15))</f>
        <v/>
      </c>
      <c r="D5826" s="81" t="str">
        <f ca="1">IF(C5826="","",CONCATENATE(OFFSET(Zdroj!AW$16,A5816-1,0)))</f>
        <v/>
      </c>
      <c r="E5826" s="35" t="str">
        <f ca="1">IF(C5826="","",OFFSET(Zdroj!AX$16,A5816-1,0))</f>
        <v/>
      </c>
      <c r="F5826" s="450"/>
      <c r="G5826" s="451"/>
    </row>
    <row r="5827" spans="1:7" x14ac:dyDescent="0.25">
      <c r="B5827" s="449"/>
      <c r="C5827" s="83" t="str">
        <f ca="1">IF(OFFSET(Zdroj!AY$16,A5816-1,0)=0,"",CONCATENATE("B",$A$2+5," - ",Zdroj!$AY$15))</f>
        <v/>
      </c>
      <c r="D5827" s="81" t="str">
        <f ca="1">IF(C5827="","",CONCATENATE(OFFSET(Zdroj!AY$16,A5816-1,0)))</f>
        <v/>
      </c>
      <c r="E5827" s="35" t="str">
        <f ca="1">IF(C5827="","",OFFSET(Zdroj!AZ$16,A5816-1,0))</f>
        <v/>
      </c>
      <c r="F5827" s="450"/>
      <c r="G5827" s="451"/>
    </row>
    <row r="5828" spans="1:7" x14ac:dyDescent="0.25">
      <c r="B5828" s="449"/>
      <c r="C5828" s="83" t="str">
        <f ca="1">IF(OFFSET(Zdroj!BA$16,A5816-1,0)=0,"",CONCATENATE("B",$A$2+6," - ",Zdroj!$BA$15))</f>
        <v/>
      </c>
      <c r="D5828" s="81" t="str">
        <f ca="1">IF(C5828="","",CONCATENATE(OFFSET(Zdroj!BA$16,A5816-1,0)))</f>
        <v/>
      </c>
      <c r="E5828" s="35" t="str">
        <f ca="1">IF(C5828="","",OFFSET(Zdroj!BB$16,A5816-1,0))</f>
        <v/>
      </c>
      <c r="F5828" s="450"/>
      <c r="G5828" s="451"/>
    </row>
    <row r="5829" spans="1:7" x14ac:dyDescent="0.25">
      <c r="B5829" s="449"/>
      <c r="C5829" s="83" t="str">
        <f ca="1">IF(OFFSET(Zdroj!BC$16,A5816-1,0)=0,"",CONCATENATE("B",$A$2+7," - ",Zdroj!$BC$15))</f>
        <v/>
      </c>
      <c r="D5829" s="81" t="str">
        <f ca="1">IF(C5829="","",CONCATENATE(OFFSET(Zdroj!BC$16,A5816-1,0)))</f>
        <v/>
      </c>
      <c r="E5829" s="35" t="str">
        <f ca="1">IF(C5829="","",OFFSET(Zdroj!BD$16,A5816-1,0))</f>
        <v/>
      </c>
      <c r="F5829" s="450"/>
      <c r="G5829" s="451"/>
    </row>
    <row r="5830" spans="1:7" x14ac:dyDescent="0.25">
      <c r="B5830" s="449"/>
      <c r="C5830" s="83" t="str">
        <f ca="1">IF(OFFSET(Zdroj!BE$16,A5816-1,0)=0,"",CONCATENATE("B",$A$2+8," - ",Zdroj!$BE$15))</f>
        <v/>
      </c>
      <c r="D5830" s="81" t="str">
        <f ca="1">IF(C5830="","",CONCATENATE(OFFSET(Zdroj!BE$16,A5816-1,0)))</f>
        <v/>
      </c>
      <c r="E5830" s="35" t="str">
        <f ca="1">IF(C5830="","",OFFSET(Zdroj!BF$16,A5816-1,0))</f>
        <v/>
      </c>
      <c r="F5830" s="450"/>
      <c r="G5830" s="451"/>
    </row>
    <row r="5831" spans="1:7" x14ac:dyDescent="0.25">
      <c r="B5831" s="449"/>
      <c r="C5831" s="83" t="str">
        <f ca="1">IF(OFFSET(Zdroj!BG$16,A5816-1,0)=0,"",CONCATENATE("C",$A$2," - ",Zdroj!$BG$15))</f>
        <v/>
      </c>
      <c r="D5831" s="81" t="str">
        <f ca="1">IF(C5831="","",CONCATENATE(OFFSET(Zdroj!BG$16,A5816-1,0)))</f>
        <v/>
      </c>
      <c r="E5831" s="35" t="str">
        <f ca="1">IF(C5831="","",OFFSET(Zdroj!BH$16,A5816-1,0))</f>
        <v/>
      </c>
      <c r="F5831" s="450" t="str">
        <f t="shared" ref="F5831" ca="1" si="1363">IF(SUM(E5831:E5832)=0,"",SUM(E5831:E5832))</f>
        <v/>
      </c>
      <c r="G5831" s="451"/>
    </row>
    <row r="5832" spans="1:7" x14ac:dyDescent="0.25">
      <c r="B5832" s="449"/>
      <c r="C5832" s="83" t="str">
        <f ca="1">IF(OFFSET(Zdroj!BI$16,A5816-1,0)=0,"",CONCATENATE("C",$A$2+1," - ",Zdroj!$BI$15))</f>
        <v/>
      </c>
      <c r="D5832" s="81" t="str">
        <f ca="1">IF(C5832="","",CONCATENATE(OFFSET(Zdroj!BI$16,A5816-1,0)))</f>
        <v/>
      </c>
      <c r="E5832" s="35" t="str">
        <f ca="1">IF(C5832="","",OFFSET(Zdroj!BJ$16,A5816-1,0))</f>
        <v/>
      </c>
      <c r="F5832" s="450"/>
      <c r="G5832" s="451"/>
    </row>
    <row r="5833" spans="1:7" x14ac:dyDescent="0.25">
      <c r="A5833">
        <f>SUM((ROW()+15)/17)</f>
        <v>344</v>
      </c>
      <c r="B5833" s="449" t="str">
        <f ca="1">IF(OFFSET(Zdroj!$B$16,A5833-1,0)&gt;0,CONCATENATE(A5833,"
","___ ","
",OFFSET(Zdroj!$B$16,A5833-1,0)),"")</f>
        <v/>
      </c>
      <c r="C5833" s="83" t="str">
        <f ca="1">IF(OFFSET(Zdroj!AI$16,A5833-1,0)=0,"",CONCATENATE("A",$A$2," - ",Zdroj!$AI$15))</f>
        <v/>
      </c>
      <c r="D5833" s="81" t="str">
        <f ca="1">IF(C5833="","",CONCATENATE(OFFSET(Zdroj!AI$16,A5833-1,0)," - ",OFFSET(Zdroj!BK$16,A5833-1,0)))</f>
        <v/>
      </c>
      <c r="E5833" s="35" t="str">
        <f ca="1">IF(C5833="","",OFFSET(Zdroj!BL$16,A5833-1,0))</f>
        <v/>
      </c>
      <c r="F5833" s="450" t="str">
        <f t="shared" ref="F5833" ca="1" si="1364">IF(SUM(E5833:E5838)=0,"",SUM(E5833:E5838))</f>
        <v/>
      </c>
      <c r="G5833" s="451" t="str">
        <f t="shared" ref="G5833" ca="1" si="1365">IF(SUM(E5833:E5849)=0,"",SUM(E5833:E5849))</f>
        <v/>
      </c>
    </row>
    <row r="5834" spans="1:7" x14ac:dyDescent="0.25">
      <c r="B5834" s="449"/>
      <c r="C5834" s="83" t="str">
        <f ca="1">IF(OFFSET(Zdroj!AJ$16,A5833-1,0)=0,"",CONCATENATE("A",$A$2+1," - ",Zdroj!$AJ$15))</f>
        <v/>
      </c>
      <c r="D5834" s="81" t="str">
        <f ca="1">IF(C5834="","",CONCATENATE(OFFSET(Zdroj!AJ$16,A5833-1,0)," - ",OFFSET(Zdroj!BM$16,A5833-1,0)))</f>
        <v/>
      </c>
      <c r="E5834" s="35" t="str">
        <f ca="1">IF(C5834="","",OFFSET(Zdroj!BN$16,A5833-1,0))</f>
        <v/>
      </c>
      <c r="F5834" s="450"/>
      <c r="G5834" s="451"/>
    </row>
    <row r="5835" spans="1:7" x14ac:dyDescent="0.25">
      <c r="B5835" s="449"/>
      <c r="C5835" s="83" t="str">
        <f ca="1">IF(OFFSET(Zdroj!AK$16,A5833-1,0)=0,"",CONCATENATE("A",$A$2+2," - ",Zdroj!$AK$15))</f>
        <v/>
      </c>
      <c r="D5835" s="81" t="str">
        <f ca="1">IF(C5835="","",CONCATENATE(OFFSET(Zdroj!AK$16,A5833-1,0)," - ",OFFSET(Zdroj!BO$16,A5833-1,0)))</f>
        <v/>
      </c>
      <c r="E5835" s="35" t="str">
        <f ca="1">IF(C5835="","",OFFSET(Zdroj!BP$16,A5833-1,0))</f>
        <v/>
      </c>
      <c r="F5835" s="450"/>
      <c r="G5835" s="451"/>
    </row>
    <row r="5836" spans="1:7" x14ac:dyDescent="0.25">
      <c r="B5836" s="449"/>
      <c r="C5836" s="83" t="str">
        <f ca="1">IF(OFFSET(Zdroj!AL$16,A5833-1,0)=0,"",CONCATENATE("A",$A$2+3," - ",Zdroj!$AL$15))</f>
        <v/>
      </c>
      <c r="D5836" s="81" t="str">
        <f ca="1">IF(C5836="","",CONCATENATE(OFFSET(Zdroj!AL$16,A5833-1,0)," - ",OFFSET(Zdroj!BQ$16,A5833-1,0)))</f>
        <v/>
      </c>
      <c r="E5836" s="35" t="str">
        <f ca="1">IF(C5836="","",OFFSET(Zdroj!BR$16,A5833-1,0))</f>
        <v/>
      </c>
      <c r="F5836" s="450"/>
      <c r="G5836" s="451"/>
    </row>
    <row r="5837" spans="1:7" x14ac:dyDescent="0.25">
      <c r="B5837" s="449"/>
      <c r="C5837" s="83" t="str">
        <f ca="1">IF(OFFSET(Zdroj!AM$16,A5833-1,0)=0,"",CONCATENATE("A",$A$2+4," - ",Zdroj!$AM$15))</f>
        <v/>
      </c>
      <c r="D5837" s="81" t="str">
        <f ca="1">IF(C5837="","",CONCATENATE(OFFSET(Zdroj!AM$16,A5833-1,0)," - ",OFFSET(Zdroj!BS$16,A5833-1,0)))</f>
        <v/>
      </c>
      <c r="E5837" s="35" t="str">
        <f ca="1">IF(C5837="","",OFFSET(Zdroj!BT$16,A5833-1,0))</f>
        <v/>
      </c>
      <c r="F5837" s="450"/>
      <c r="G5837" s="451"/>
    </row>
    <row r="5838" spans="1:7" x14ac:dyDescent="0.25">
      <c r="B5838" s="449"/>
      <c r="C5838" s="83" t="str">
        <f ca="1">IF(OFFSET(Zdroj!AN$16,A5833-1,0)=0,"",CONCATENATE("A",$A$2+5," - ",Zdroj!$AN$15))</f>
        <v/>
      </c>
      <c r="D5838" s="81" t="str">
        <f ca="1">IF(C5838="","",CONCATENATE(OFFSET(Zdroj!AN$16,A5833-1,0)," - ",OFFSET(Zdroj!BU$16,A5833-1,0)))</f>
        <v/>
      </c>
      <c r="E5838" s="35" t="str">
        <f ca="1">IF(C5838="","",OFFSET(Zdroj!BV$16,A5833-1,0))</f>
        <v/>
      </c>
      <c r="F5838" s="450"/>
      <c r="G5838" s="451"/>
    </row>
    <row r="5839" spans="1:7" x14ac:dyDescent="0.25">
      <c r="B5839" s="449"/>
      <c r="C5839" s="83" t="str">
        <f ca="1">IF(OFFSET(Zdroj!AO$16,A5833-1,0)=0,"",CONCATENATE("B",$A$2," - ",Zdroj!$AO$15))</f>
        <v/>
      </c>
      <c r="D5839" s="81" t="str">
        <f ca="1">IF(C5839="","",CONCATENATE(OFFSET(Zdroj!AO$16,A5833-1,0)))</f>
        <v/>
      </c>
      <c r="E5839" s="35" t="str">
        <f ca="1">IF(C5839="","",OFFSET(Zdroj!AP$16,A5833-1,0))</f>
        <v/>
      </c>
      <c r="F5839" s="450" t="str">
        <f t="shared" ref="F5839" ca="1" si="1366">IF(SUM(E5839:E5847)=0,"",SUM(E5839:E5847))</f>
        <v/>
      </c>
      <c r="G5839" s="451"/>
    </row>
    <row r="5840" spans="1:7" x14ac:dyDescent="0.25">
      <c r="B5840" s="449"/>
      <c r="C5840" s="83" t="str">
        <f ca="1">IF(OFFSET(Zdroj!AQ$16,A5833-1,0)=0,"",CONCATENATE("B",$A$2+1," - ",Zdroj!$AQ$15))</f>
        <v/>
      </c>
      <c r="D5840" s="81" t="str">
        <f ca="1">IF(C5840="","",CONCATENATE(OFFSET(Zdroj!AQ$16,A5833-1,0)))</f>
        <v/>
      </c>
      <c r="E5840" s="35" t="str">
        <f ca="1">IF(C5840="","",OFFSET(Zdroj!AR$16,A5833-1,0))</f>
        <v/>
      </c>
      <c r="F5840" s="450"/>
      <c r="G5840" s="451"/>
    </row>
    <row r="5841" spans="1:7" x14ac:dyDescent="0.25">
      <c r="B5841" s="449"/>
      <c r="C5841" s="83" t="str">
        <f ca="1">IF(OFFSET(Zdroj!AS$16,A5833-1,0)=0,"",CONCATENATE("B",$A$2+2," - ",Zdroj!$AS$15))</f>
        <v/>
      </c>
      <c r="D5841" s="81" t="str">
        <f ca="1">IF(C5841="","",CONCATENATE(OFFSET(Zdroj!AS$16,A5833-1,0)))</f>
        <v/>
      </c>
      <c r="E5841" s="35" t="str">
        <f ca="1">IF(C5841="","",OFFSET(Zdroj!AT$16,A5833-1,0))</f>
        <v/>
      </c>
      <c r="F5841" s="450"/>
      <c r="G5841" s="451"/>
    </row>
    <row r="5842" spans="1:7" x14ac:dyDescent="0.25">
      <c r="B5842" s="449"/>
      <c r="C5842" s="83" t="str">
        <f ca="1">IF(OFFSET(Zdroj!AU$16,A5833-1,0)=0,"",CONCATENATE("B",$A$2+3," - ",Zdroj!$AU$15))</f>
        <v/>
      </c>
      <c r="D5842" s="81" t="str">
        <f ca="1">IF(C5842="","",CONCATENATE(OFFSET(Zdroj!AU$16,A5833-1,0)))</f>
        <v/>
      </c>
      <c r="E5842" s="35" t="str">
        <f ca="1">IF(C5842="","",OFFSET(Zdroj!AV$16,A5833-1,0))</f>
        <v/>
      </c>
      <c r="F5842" s="450"/>
      <c r="G5842" s="451"/>
    </row>
    <row r="5843" spans="1:7" x14ac:dyDescent="0.25">
      <c r="B5843" s="449"/>
      <c r="C5843" s="83" t="str">
        <f ca="1">IF(OFFSET(Zdroj!AW$16,A5833-1,0)=0,"",CONCATENATE("B",$A$2+4," - ",Zdroj!$AW$15))</f>
        <v/>
      </c>
      <c r="D5843" s="81" t="str">
        <f ca="1">IF(C5843="","",CONCATENATE(OFFSET(Zdroj!AW$16,A5833-1,0)))</f>
        <v/>
      </c>
      <c r="E5843" s="35" t="str">
        <f ca="1">IF(C5843="","",OFFSET(Zdroj!AX$16,A5833-1,0))</f>
        <v/>
      </c>
      <c r="F5843" s="450"/>
      <c r="G5843" s="451"/>
    </row>
    <row r="5844" spans="1:7" x14ac:dyDescent="0.25">
      <c r="B5844" s="449"/>
      <c r="C5844" s="83" t="str">
        <f ca="1">IF(OFFSET(Zdroj!AY$16,A5833-1,0)=0,"",CONCATENATE("B",$A$2+5," - ",Zdroj!$AY$15))</f>
        <v/>
      </c>
      <c r="D5844" s="81" t="str">
        <f ca="1">IF(C5844="","",CONCATENATE(OFFSET(Zdroj!AY$16,A5833-1,0)))</f>
        <v/>
      </c>
      <c r="E5844" s="35" t="str">
        <f ca="1">IF(C5844="","",OFFSET(Zdroj!AZ$16,A5833-1,0))</f>
        <v/>
      </c>
      <c r="F5844" s="450"/>
      <c r="G5844" s="451"/>
    </row>
    <row r="5845" spans="1:7" x14ac:dyDescent="0.25">
      <c r="B5845" s="449"/>
      <c r="C5845" s="83" t="str">
        <f ca="1">IF(OFFSET(Zdroj!BA$16,A5833-1,0)=0,"",CONCATENATE("B",$A$2+6," - ",Zdroj!$BA$15))</f>
        <v/>
      </c>
      <c r="D5845" s="81" t="str">
        <f ca="1">IF(C5845="","",CONCATENATE(OFFSET(Zdroj!BA$16,A5833-1,0)))</f>
        <v/>
      </c>
      <c r="E5845" s="35" t="str">
        <f ca="1">IF(C5845="","",OFFSET(Zdroj!BB$16,A5833-1,0))</f>
        <v/>
      </c>
      <c r="F5845" s="450"/>
      <c r="G5845" s="451"/>
    </row>
    <row r="5846" spans="1:7" x14ac:dyDescent="0.25">
      <c r="B5846" s="449"/>
      <c r="C5846" s="83" t="str">
        <f ca="1">IF(OFFSET(Zdroj!BC$16,A5833-1,0)=0,"",CONCATENATE("B",$A$2+7," - ",Zdroj!$BC$15))</f>
        <v/>
      </c>
      <c r="D5846" s="81" t="str">
        <f ca="1">IF(C5846="","",CONCATENATE(OFFSET(Zdroj!BC$16,A5833-1,0)))</f>
        <v/>
      </c>
      <c r="E5846" s="35" t="str">
        <f ca="1">IF(C5846="","",OFFSET(Zdroj!BD$16,A5833-1,0))</f>
        <v/>
      </c>
      <c r="F5846" s="450"/>
      <c r="G5846" s="451"/>
    </row>
    <row r="5847" spans="1:7" x14ac:dyDescent="0.25">
      <c r="B5847" s="449"/>
      <c r="C5847" s="83" t="str">
        <f ca="1">IF(OFFSET(Zdroj!BE$16,A5833-1,0)=0,"",CONCATENATE("B",$A$2+8," - ",Zdroj!$BE$15))</f>
        <v/>
      </c>
      <c r="D5847" s="81" t="str">
        <f ca="1">IF(C5847="","",CONCATENATE(OFFSET(Zdroj!BE$16,A5833-1,0)))</f>
        <v/>
      </c>
      <c r="E5847" s="35" t="str">
        <f ca="1">IF(C5847="","",OFFSET(Zdroj!BF$16,A5833-1,0))</f>
        <v/>
      </c>
      <c r="F5847" s="450"/>
      <c r="G5847" s="451"/>
    </row>
    <row r="5848" spans="1:7" x14ac:dyDescent="0.25">
      <c r="B5848" s="449"/>
      <c r="C5848" s="83" t="str">
        <f ca="1">IF(OFFSET(Zdroj!BG$16,A5833-1,0)=0,"",CONCATENATE("C",$A$2," - ",Zdroj!$BG$15))</f>
        <v/>
      </c>
      <c r="D5848" s="81" t="str">
        <f ca="1">IF(C5848="","",CONCATENATE(OFFSET(Zdroj!BG$16,A5833-1,0)))</f>
        <v/>
      </c>
      <c r="E5848" s="35" t="str">
        <f ca="1">IF(C5848="","",OFFSET(Zdroj!BH$16,A5833-1,0))</f>
        <v/>
      </c>
      <c r="F5848" s="450" t="str">
        <f t="shared" ref="F5848" ca="1" si="1367">IF(SUM(E5848:E5849)=0,"",SUM(E5848:E5849))</f>
        <v/>
      </c>
      <c r="G5848" s="451"/>
    </row>
    <row r="5849" spans="1:7" x14ac:dyDescent="0.25">
      <c r="B5849" s="449"/>
      <c r="C5849" s="83" t="str">
        <f ca="1">IF(OFFSET(Zdroj!BI$16,A5833-1,0)=0,"",CONCATENATE("C",$A$2+1," - ",Zdroj!$BI$15))</f>
        <v/>
      </c>
      <c r="D5849" s="81" t="str">
        <f ca="1">IF(C5849="","",CONCATENATE(OFFSET(Zdroj!BI$16,A5833-1,0)))</f>
        <v/>
      </c>
      <c r="E5849" s="35" t="str">
        <f ca="1">IF(C5849="","",OFFSET(Zdroj!BJ$16,A5833-1,0))</f>
        <v/>
      </c>
      <c r="F5849" s="450"/>
      <c r="G5849" s="451"/>
    </row>
    <row r="5850" spans="1:7" x14ac:dyDescent="0.25">
      <c r="A5850">
        <f>SUM((ROW()+15)/17)</f>
        <v>345</v>
      </c>
      <c r="B5850" s="449" t="str">
        <f ca="1">IF(OFFSET(Zdroj!$B$16,A5850-1,0)&gt;0,CONCATENATE(A5850,"
","___ ","
",OFFSET(Zdroj!$B$16,A5850-1,0)),"")</f>
        <v/>
      </c>
      <c r="C5850" s="83" t="str">
        <f ca="1">IF(OFFSET(Zdroj!AI$16,A5850-1,0)=0,"",CONCATENATE("A",$A$2," - ",Zdroj!$AI$15))</f>
        <v/>
      </c>
      <c r="D5850" s="81" t="str">
        <f ca="1">IF(C5850="","",CONCATENATE(OFFSET(Zdroj!AI$16,A5850-1,0)," - ",OFFSET(Zdroj!BK$16,A5850-1,0)))</f>
        <v/>
      </c>
      <c r="E5850" s="35" t="str">
        <f ca="1">IF(C5850="","",OFFSET(Zdroj!BL$16,A5850-1,0))</f>
        <v/>
      </c>
      <c r="F5850" s="450" t="str">
        <f t="shared" ref="F5850" ca="1" si="1368">IF(SUM(E5850:E5855)=0,"",SUM(E5850:E5855))</f>
        <v/>
      </c>
      <c r="G5850" s="451" t="str">
        <f t="shared" ref="G5850" ca="1" si="1369">IF(SUM(E5850:E5866)=0,"",SUM(E5850:E5866))</f>
        <v/>
      </c>
    </row>
    <row r="5851" spans="1:7" x14ac:dyDescent="0.25">
      <c r="B5851" s="449"/>
      <c r="C5851" s="83" t="str">
        <f ca="1">IF(OFFSET(Zdroj!AJ$16,A5850-1,0)=0,"",CONCATENATE("A",$A$2+1," - ",Zdroj!$AJ$15))</f>
        <v/>
      </c>
      <c r="D5851" s="81" t="str">
        <f ca="1">IF(C5851="","",CONCATENATE(OFFSET(Zdroj!AJ$16,A5850-1,0)," - ",OFFSET(Zdroj!BM$16,A5850-1,0)))</f>
        <v/>
      </c>
      <c r="E5851" s="35" t="str">
        <f ca="1">IF(C5851="","",OFFSET(Zdroj!BN$16,A5850-1,0))</f>
        <v/>
      </c>
      <c r="F5851" s="450"/>
      <c r="G5851" s="451"/>
    </row>
    <row r="5852" spans="1:7" x14ac:dyDescent="0.25">
      <c r="B5852" s="449"/>
      <c r="C5852" s="83" t="str">
        <f ca="1">IF(OFFSET(Zdroj!AK$16,A5850-1,0)=0,"",CONCATENATE("A",$A$2+2," - ",Zdroj!$AK$15))</f>
        <v/>
      </c>
      <c r="D5852" s="81" t="str">
        <f ca="1">IF(C5852="","",CONCATENATE(OFFSET(Zdroj!AK$16,A5850-1,0)," - ",OFFSET(Zdroj!BO$16,A5850-1,0)))</f>
        <v/>
      </c>
      <c r="E5852" s="35" t="str">
        <f ca="1">IF(C5852="","",OFFSET(Zdroj!BP$16,A5850-1,0))</f>
        <v/>
      </c>
      <c r="F5852" s="450"/>
      <c r="G5852" s="451"/>
    </row>
    <row r="5853" spans="1:7" x14ac:dyDescent="0.25">
      <c r="B5853" s="449"/>
      <c r="C5853" s="83" t="str">
        <f ca="1">IF(OFFSET(Zdroj!AL$16,A5850-1,0)=0,"",CONCATENATE("A",$A$2+3," - ",Zdroj!$AL$15))</f>
        <v/>
      </c>
      <c r="D5853" s="81" t="str">
        <f ca="1">IF(C5853="","",CONCATENATE(OFFSET(Zdroj!AL$16,A5850-1,0)," - ",OFFSET(Zdroj!BQ$16,A5850-1,0)))</f>
        <v/>
      </c>
      <c r="E5853" s="35" t="str">
        <f ca="1">IF(C5853="","",OFFSET(Zdroj!BR$16,A5850-1,0))</f>
        <v/>
      </c>
      <c r="F5853" s="450"/>
      <c r="G5853" s="451"/>
    </row>
    <row r="5854" spans="1:7" x14ac:dyDescent="0.25">
      <c r="B5854" s="449"/>
      <c r="C5854" s="83" t="str">
        <f ca="1">IF(OFFSET(Zdroj!AM$16,A5850-1,0)=0,"",CONCATENATE("A",$A$2+4," - ",Zdroj!$AM$15))</f>
        <v/>
      </c>
      <c r="D5854" s="81" t="str">
        <f ca="1">IF(C5854="","",CONCATENATE(OFFSET(Zdroj!AM$16,A5850-1,0)," - ",OFFSET(Zdroj!BS$16,A5850-1,0)))</f>
        <v/>
      </c>
      <c r="E5854" s="35" t="str">
        <f ca="1">IF(C5854="","",OFFSET(Zdroj!BT$16,A5850-1,0))</f>
        <v/>
      </c>
      <c r="F5854" s="450"/>
      <c r="G5854" s="451"/>
    </row>
    <row r="5855" spans="1:7" x14ac:dyDescent="0.25">
      <c r="B5855" s="449"/>
      <c r="C5855" s="83" t="str">
        <f ca="1">IF(OFFSET(Zdroj!AN$16,A5850-1,0)=0,"",CONCATENATE("A",$A$2+5," - ",Zdroj!$AN$15))</f>
        <v/>
      </c>
      <c r="D5855" s="81" t="str">
        <f ca="1">IF(C5855="","",CONCATENATE(OFFSET(Zdroj!AN$16,A5850-1,0)," - ",OFFSET(Zdroj!BU$16,A5850-1,0)))</f>
        <v/>
      </c>
      <c r="E5855" s="35" t="str">
        <f ca="1">IF(C5855="","",OFFSET(Zdroj!BV$16,A5850-1,0))</f>
        <v/>
      </c>
      <c r="F5855" s="450"/>
      <c r="G5855" s="451"/>
    </row>
    <row r="5856" spans="1:7" x14ac:dyDescent="0.25">
      <c r="B5856" s="449"/>
      <c r="C5856" s="83" t="str">
        <f ca="1">IF(OFFSET(Zdroj!AO$16,A5850-1,0)=0,"",CONCATENATE("B",$A$2," - ",Zdroj!$AO$15))</f>
        <v/>
      </c>
      <c r="D5856" s="81" t="str">
        <f ca="1">IF(C5856="","",CONCATENATE(OFFSET(Zdroj!AO$16,A5850-1,0)))</f>
        <v/>
      </c>
      <c r="E5856" s="35" t="str">
        <f ca="1">IF(C5856="","",OFFSET(Zdroj!AP$16,A5850-1,0))</f>
        <v/>
      </c>
      <c r="F5856" s="450" t="str">
        <f t="shared" ref="F5856" ca="1" si="1370">IF(SUM(E5856:E5864)=0,"",SUM(E5856:E5864))</f>
        <v/>
      </c>
      <c r="G5856" s="451"/>
    </row>
    <row r="5857" spans="1:7" x14ac:dyDescent="0.25">
      <c r="B5857" s="449"/>
      <c r="C5857" s="83" t="str">
        <f ca="1">IF(OFFSET(Zdroj!AQ$16,A5850-1,0)=0,"",CONCATENATE("B",$A$2+1," - ",Zdroj!$AQ$15))</f>
        <v/>
      </c>
      <c r="D5857" s="81" t="str">
        <f ca="1">IF(C5857="","",CONCATENATE(OFFSET(Zdroj!AQ$16,A5850-1,0)))</f>
        <v/>
      </c>
      <c r="E5857" s="35" t="str">
        <f ca="1">IF(C5857="","",OFFSET(Zdroj!AR$16,A5850-1,0))</f>
        <v/>
      </c>
      <c r="F5857" s="450"/>
      <c r="G5857" s="451"/>
    </row>
    <row r="5858" spans="1:7" x14ac:dyDescent="0.25">
      <c r="B5858" s="449"/>
      <c r="C5858" s="83" t="str">
        <f ca="1">IF(OFFSET(Zdroj!AS$16,A5850-1,0)=0,"",CONCATENATE("B",$A$2+2," - ",Zdroj!$AS$15))</f>
        <v/>
      </c>
      <c r="D5858" s="81" t="str">
        <f ca="1">IF(C5858="","",CONCATENATE(OFFSET(Zdroj!AS$16,A5850-1,0)))</f>
        <v/>
      </c>
      <c r="E5858" s="35" t="str">
        <f ca="1">IF(C5858="","",OFFSET(Zdroj!AT$16,A5850-1,0))</f>
        <v/>
      </c>
      <c r="F5858" s="450"/>
      <c r="G5858" s="451"/>
    </row>
    <row r="5859" spans="1:7" x14ac:dyDescent="0.25">
      <c r="B5859" s="449"/>
      <c r="C5859" s="83" t="str">
        <f ca="1">IF(OFFSET(Zdroj!AU$16,A5850-1,0)=0,"",CONCATENATE("B",$A$2+3," - ",Zdroj!$AU$15))</f>
        <v/>
      </c>
      <c r="D5859" s="81" t="str">
        <f ca="1">IF(C5859="","",CONCATENATE(OFFSET(Zdroj!AU$16,A5850-1,0)))</f>
        <v/>
      </c>
      <c r="E5859" s="35" t="str">
        <f ca="1">IF(C5859="","",OFFSET(Zdroj!AV$16,A5850-1,0))</f>
        <v/>
      </c>
      <c r="F5859" s="450"/>
      <c r="G5859" s="451"/>
    </row>
    <row r="5860" spans="1:7" x14ac:dyDescent="0.25">
      <c r="B5860" s="449"/>
      <c r="C5860" s="83" t="str">
        <f ca="1">IF(OFFSET(Zdroj!AW$16,A5850-1,0)=0,"",CONCATENATE("B",$A$2+4," - ",Zdroj!$AW$15))</f>
        <v/>
      </c>
      <c r="D5860" s="81" t="str">
        <f ca="1">IF(C5860="","",CONCATENATE(OFFSET(Zdroj!AW$16,A5850-1,0)))</f>
        <v/>
      </c>
      <c r="E5860" s="35" t="str">
        <f ca="1">IF(C5860="","",OFFSET(Zdroj!AX$16,A5850-1,0))</f>
        <v/>
      </c>
      <c r="F5860" s="450"/>
      <c r="G5860" s="451"/>
    </row>
    <row r="5861" spans="1:7" x14ac:dyDescent="0.25">
      <c r="B5861" s="449"/>
      <c r="C5861" s="83" t="str">
        <f ca="1">IF(OFFSET(Zdroj!AY$16,A5850-1,0)=0,"",CONCATENATE("B",$A$2+5," - ",Zdroj!$AY$15))</f>
        <v/>
      </c>
      <c r="D5861" s="81" t="str">
        <f ca="1">IF(C5861="","",CONCATENATE(OFFSET(Zdroj!AY$16,A5850-1,0)))</f>
        <v/>
      </c>
      <c r="E5861" s="35" t="str">
        <f ca="1">IF(C5861="","",OFFSET(Zdroj!AZ$16,A5850-1,0))</f>
        <v/>
      </c>
      <c r="F5861" s="450"/>
      <c r="G5861" s="451"/>
    </row>
    <row r="5862" spans="1:7" x14ac:dyDescent="0.25">
      <c r="B5862" s="449"/>
      <c r="C5862" s="83" t="str">
        <f ca="1">IF(OFFSET(Zdroj!BA$16,A5850-1,0)=0,"",CONCATENATE("B",$A$2+6," - ",Zdroj!$BA$15))</f>
        <v/>
      </c>
      <c r="D5862" s="81" t="str">
        <f ca="1">IF(C5862="","",CONCATENATE(OFFSET(Zdroj!BA$16,A5850-1,0)))</f>
        <v/>
      </c>
      <c r="E5862" s="35" t="str">
        <f ca="1">IF(C5862="","",OFFSET(Zdroj!BB$16,A5850-1,0))</f>
        <v/>
      </c>
      <c r="F5862" s="450"/>
      <c r="G5862" s="451"/>
    </row>
    <row r="5863" spans="1:7" x14ac:dyDescent="0.25">
      <c r="B5863" s="449"/>
      <c r="C5863" s="83" t="str">
        <f ca="1">IF(OFFSET(Zdroj!BC$16,A5850-1,0)=0,"",CONCATENATE("B",$A$2+7," - ",Zdroj!$BC$15))</f>
        <v/>
      </c>
      <c r="D5863" s="81" t="str">
        <f ca="1">IF(C5863="","",CONCATENATE(OFFSET(Zdroj!BC$16,A5850-1,0)))</f>
        <v/>
      </c>
      <c r="E5863" s="35" t="str">
        <f ca="1">IF(C5863="","",OFFSET(Zdroj!BD$16,A5850-1,0))</f>
        <v/>
      </c>
      <c r="F5863" s="450"/>
      <c r="G5863" s="451"/>
    </row>
    <row r="5864" spans="1:7" x14ac:dyDescent="0.25">
      <c r="B5864" s="449"/>
      <c r="C5864" s="83" t="str">
        <f ca="1">IF(OFFSET(Zdroj!BE$16,A5850-1,0)=0,"",CONCATENATE("B",$A$2+8," - ",Zdroj!$BE$15))</f>
        <v/>
      </c>
      <c r="D5864" s="81" t="str">
        <f ca="1">IF(C5864="","",CONCATENATE(OFFSET(Zdroj!BE$16,A5850-1,0)))</f>
        <v/>
      </c>
      <c r="E5864" s="35" t="str">
        <f ca="1">IF(C5864="","",OFFSET(Zdroj!BF$16,A5850-1,0))</f>
        <v/>
      </c>
      <c r="F5864" s="450"/>
      <c r="G5864" s="451"/>
    </row>
    <row r="5865" spans="1:7" x14ac:dyDescent="0.25">
      <c r="B5865" s="449"/>
      <c r="C5865" s="83" t="str">
        <f ca="1">IF(OFFSET(Zdroj!BG$16,A5850-1,0)=0,"",CONCATENATE("C",$A$2," - ",Zdroj!$BG$15))</f>
        <v/>
      </c>
      <c r="D5865" s="81" t="str">
        <f ca="1">IF(C5865="","",CONCATENATE(OFFSET(Zdroj!BG$16,A5850-1,0)))</f>
        <v/>
      </c>
      <c r="E5865" s="35" t="str">
        <f ca="1">IF(C5865="","",OFFSET(Zdroj!BH$16,A5850-1,0))</f>
        <v/>
      </c>
      <c r="F5865" s="450" t="str">
        <f t="shared" ref="F5865" ca="1" si="1371">IF(SUM(E5865:E5866)=0,"",SUM(E5865:E5866))</f>
        <v/>
      </c>
      <c r="G5865" s="451"/>
    </row>
    <row r="5866" spans="1:7" x14ac:dyDescent="0.25">
      <c r="B5866" s="449"/>
      <c r="C5866" s="83" t="str">
        <f ca="1">IF(OFFSET(Zdroj!BI$16,A5850-1,0)=0,"",CONCATENATE("C",$A$2+1," - ",Zdroj!$BI$15))</f>
        <v/>
      </c>
      <c r="D5866" s="81" t="str">
        <f ca="1">IF(C5866="","",CONCATENATE(OFFSET(Zdroj!BI$16,A5850-1,0)))</f>
        <v/>
      </c>
      <c r="E5866" s="35" t="str">
        <f ca="1">IF(C5866="","",OFFSET(Zdroj!BJ$16,A5850-1,0))</f>
        <v/>
      </c>
      <c r="F5866" s="450"/>
      <c r="G5866" s="451"/>
    </row>
    <row r="5867" spans="1:7" x14ac:dyDescent="0.25">
      <c r="A5867">
        <f>SUM((ROW()+15)/17)</f>
        <v>346</v>
      </c>
      <c r="B5867" s="449" t="str">
        <f ca="1">IF(OFFSET(Zdroj!$B$16,A5867-1,0)&gt;0,CONCATENATE(A5867,"
","___ ","
",OFFSET(Zdroj!$B$16,A5867-1,0)),"")</f>
        <v/>
      </c>
      <c r="C5867" s="83" t="str">
        <f ca="1">IF(OFFSET(Zdroj!AI$16,A5867-1,0)=0,"",CONCATENATE("A",$A$2," - ",Zdroj!$AI$15))</f>
        <v/>
      </c>
      <c r="D5867" s="81" t="str">
        <f ca="1">IF(C5867="","",CONCATENATE(OFFSET(Zdroj!AI$16,A5867-1,0)," - ",OFFSET(Zdroj!BK$16,A5867-1,0)))</f>
        <v/>
      </c>
      <c r="E5867" s="35" t="str">
        <f ca="1">IF(C5867="","",OFFSET(Zdroj!BL$16,A5867-1,0))</f>
        <v/>
      </c>
      <c r="F5867" s="450" t="str">
        <f t="shared" ref="F5867" ca="1" si="1372">IF(SUM(E5867:E5872)=0,"",SUM(E5867:E5872))</f>
        <v/>
      </c>
      <c r="G5867" s="451" t="str">
        <f t="shared" ref="G5867" ca="1" si="1373">IF(SUM(E5867:E5883)=0,"",SUM(E5867:E5883))</f>
        <v/>
      </c>
    </row>
    <row r="5868" spans="1:7" x14ac:dyDescent="0.25">
      <c r="B5868" s="449"/>
      <c r="C5868" s="83" t="str">
        <f ca="1">IF(OFFSET(Zdroj!AJ$16,A5867-1,0)=0,"",CONCATENATE("A",$A$2+1," - ",Zdroj!$AJ$15))</f>
        <v/>
      </c>
      <c r="D5868" s="81" t="str">
        <f ca="1">IF(C5868="","",CONCATENATE(OFFSET(Zdroj!AJ$16,A5867-1,0)," - ",OFFSET(Zdroj!BM$16,A5867-1,0)))</f>
        <v/>
      </c>
      <c r="E5868" s="35" t="str">
        <f ca="1">IF(C5868="","",OFFSET(Zdroj!BN$16,A5867-1,0))</f>
        <v/>
      </c>
      <c r="F5868" s="450"/>
      <c r="G5868" s="451"/>
    </row>
    <row r="5869" spans="1:7" x14ac:dyDescent="0.25">
      <c r="B5869" s="449"/>
      <c r="C5869" s="83" t="str">
        <f ca="1">IF(OFFSET(Zdroj!AK$16,A5867-1,0)=0,"",CONCATENATE("A",$A$2+2," - ",Zdroj!$AK$15))</f>
        <v/>
      </c>
      <c r="D5869" s="81" t="str">
        <f ca="1">IF(C5869="","",CONCATENATE(OFFSET(Zdroj!AK$16,A5867-1,0)," - ",OFFSET(Zdroj!BO$16,A5867-1,0)))</f>
        <v/>
      </c>
      <c r="E5869" s="35" t="str">
        <f ca="1">IF(C5869="","",OFFSET(Zdroj!BP$16,A5867-1,0))</f>
        <v/>
      </c>
      <c r="F5869" s="450"/>
      <c r="G5869" s="451"/>
    </row>
    <row r="5870" spans="1:7" x14ac:dyDescent="0.25">
      <c r="B5870" s="449"/>
      <c r="C5870" s="83" t="str">
        <f ca="1">IF(OFFSET(Zdroj!AL$16,A5867-1,0)=0,"",CONCATENATE("A",$A$2+3," - ",Zdroj!$AL$15))</f>
        <v/>
      </c>
      <c r="D5870" s="81" t="str">
        <f ca="1">IF(C5870="","",CONCATENATE(OFFSET(Zdroj!AL$16,A5867-1,0)," - ",OFFSET(Zdroj!BQ$16,A5867-1,0)))</f>
        <v/>
      </c>
      <c r="E5870" s="35" t="str">
        <f ca="1">IF(C5870="","",OFFSET(Zdroj!BR$16,A5867-1,0))</f>
        <v/>
      </c>
      <c r="F5870" s="450"/>
      <c r="G5870" s="451"/>
    </row>
    <row r="5871" spans="1:7" x14ac:dyDescent="0.25">
      <c r="B5871" s="449"/>
      <c r="C5871" s="83" t="str">
        <f ca="1">IF(OFFSET(Zdroj!AM$16,A5867-1,0)=0,"",CONCATENATE("A",$A$2+4," - ",Zdroj!$AM$15))</f>
        <v/>
      </c>
      <c r="D5871" s="81" t="str">
        <f ca="1">IF(C5871="","",CONCATENATE(OFFSET(Zdroj!AM$16,A5867-1,0)," - ",OFFSET(Zdroj!BS$16,A5867-1,0)))</f>
        <v/>
      </c>
      <c r="E5871" s="35" t="str">
        <f ca="1">IF(C5871="","",OFFSET(Zdroj!BT$16,A5867-1,0))</f>
        <v/>
      </c>
      <c r="F5871" s="450"/>
      <c r="G5871" s="451"/>
    </row>
    <row r="5872" spans="1:7" x14ac:dyDescent="0.25">
      <c r="B5872" s="449"/>
      <c r="C5872" s="83" t="str">
        <f ca="1">IF(OFFSET(Zdroj!AN$16,A5867-1,0)=0,"",CONCATENATE("A",$A$2+5," - ",Zdroj!$AN$15))</f>
        <v/>
      </c>
      <c r="D5872" s="81" t="str">
        <f ca="1">IF(C5872="","",CONCATENATE(OFFSET(Zdroj!AN$16,A5867-1,0)," - ",OFFSET(Zdroj!BU$16,A5867-1,0)))</f>
        <v/>
      </c>
      <c r="E5872" s="35" t="str">
        <f ca="1">IF(C5872="","",OFFSET(Zdroj!BV$16,A5867-1,0))</f>
        <v/>
      </c>
      <c r="F5872" s="450"/>
      <c r="G5872" s="451"/>
    </row>
    <row r="5873" spans="1:7" x14ac:dyDescent="0.25">
      <c r="B5873" s="449"/>
      <c r="C5873" s="83" t="str">
        <f ca="1">IF(OFFSET(Zdroj!AO$16,A5867-1,0)=0,"",CONCATENATE("B",$A$2," - ",Zdroj!$AO$15))</f>
        <v/>
      </c>
      <c r="D5873" s="81" t="str">
        <f ca="1">IF(C5873="","",CONCATENATE(OFFSET(Zdroj!AO$16,A5867-1,0)))</f>
        <v/>
      </c>
      <c r="E5873" s="35" t="str">
        <f ca="1">IF(C5873="","",OFFSET(Zdroj!AP$16,A5867-1,0))</f>
        <v/>
      </c>
      <c r="F5873" s="450" t="str">
        <f t="shared" ref="F5873" ca="1" si="1374">IF(SUM(E5873:E5881)=0,"",SUM(E5873:E5881))</f>
        <v/>
      </c>
      <c r="G5873" s="451"/>
    </row>
    <row r="5874" spans="1:7" x14ac:dyDescent="0.25">
      <c r="B5874" s="449"/>
      <c r="C5874" s="83" t="str">
        <f ca="1">IF(OFFSET(Zdroj!AQ$16,A5867-1,0)=0,"",CONCATENATE("B",$A$2+1," - ",Zdroj!$AQ$15))</f>
        <v/>
      </c>
      <c r="D5874" s="81" t="str">
        <f ca="1">IF(C5874="","",CONCATENATE(OFFSET(Zdroj!AQ$16,A5867-1,0)))</f>
        <v/>
      </c>
      <c r="E5874" s="35" t="str">
        <f ca="1">IF(C5874="","",OFFSET(Zdroj!AR$16,A5867-1,0))</f>
        <v/>
      </c>
      <c r="F5874" s="450"/>
      <c r="G5874" s="451"/>
    </row>
    <row r="5875" spans="1:7" x14ac:dyDescent="0.25">
      <c r="B5875" s="449"/>
      <c r="C5875" s="83" t="str">
        <f ca="1">IF(OFFSET(Zdroj!AS$16,A5867-1,0)=0,"",CONCATENATE("B",$A$2+2," - ",Zdroj!$AS$15))</f>
        <v/>
      </c>
      <c r="D5875" s="81" t="str">
        <f ca="1">IF(C5875="","",CONCATENATE(OFFSET(Zdroj!AS$16,A5867-1,0)))</f>
        <v/>
      </c>
      <c r="E5875" s="35" t="str">
        <f ca="1">IF(C5875="","",OFFSET(Zdroj!AT$16,A5867-1,0))</f>
        <v/>
      </c>
      <c r="F5875" s="450"/>
      <c r="G5875" s="451"/>
    </row>
    <row r="5876" spans="1:7" x14ac:dyDescent="0.25">
      <c r="B5876" s="449"/>
      <c r="C5876" s="83" t="str">
        <f ca="1">IF(OFFSET(Zdroj!AU$16,A5867-1,0)=0,"",CONCATENATE("B",$A$2+3," - ",Zdroj!$AU$15))</f>
        <v/>
      </c>
      <c r="D5876" s="81" t="str">
        <f ca="1">IF(C5876="","",CONCATENATE(OFFSET(Zdroj!AU$16,A5867-1,0)))</f>
        <v/>
      </c>
      <c r="E5876" s="35" t="str">
        <f ca="1">IF(C5876="","",OFFSET(Zdroj!AV$16,A5867-1,0))</f>
        <v/>
      </c>
      <c r="F5876" s="450"/>
      <c r="G5876" s="451"/>
    </row>
    <row r="5877" spans="1:7" x14ac:dyDescent="0.25">
      <c r="B5877" s="449"/>
      <c r="C5877" s="83" t="str">
        <f ca="1">IF(OFFSET(Zdroj!AW$16,A5867-1,0)=0,"",CONCATENATE("B",$A$2+4," - ",Zdroj!$AW$15))</f>
        <v/>
      </c>
      <c r="D5877" s="81" t="str">
        <f ca="1">IF(C5877="","",CONCATENATE(OFFSET(Zdroj!AW$16,A5867-1,0)))</f>
        <v/>
      </c>
      <c r="E5877" s="35" t="str">
        <f ca="1">IF(C5877="","",OFFSET(Zdroj!AX$16,A5867-1,0))</f>
        <v/>
      </c>
      <c r="F5877" s="450"/>
      <c r="G5877" s="451"/>
    </row>
    <row r="5878" spans="1:7" x14ac:dyDescent="0.25">
      <c r="B5878" s="449"/>
      <c r="C5878" s="83" t="str">
        <f ca="1">IF(OFFSET(Zdroj!AY$16,A5867-1,0)=0,"",CONCATENATE("B",$A$2+5," - ",Zdroj!$AY$15))</f>
        <v/>
      </c>
      <c r="D5878" s="81" t="str">
        <f ca="1">IF(C5878="","",CONCATENATE(OFFSET(Zdroj!AY$16,A5867-1,0)))</f>
        <v/>
      </c>
      <c r="E5878" s="35" t="str">
        <f ca="1">IF(C5878="","",OFFSET(Zdroj!AZ$16,A5867-1,0))</f>
        <v/>
      </c>
      <c r="F5878" s="450"/>
      <c r="G5878" s="451"/>
    </row>
    <row r="5879" spans="1:7" x14ac:dyDescent="0.25">
      <c r="B5879" s="449"/>
      <c r="C5879" s="83" t="str">
        <f ca="1">IF(OFFSET(Zdroj!BA$16,A5867-1,0)=0,"",CONCATENATE("B",$A$2+6," - ",Zdroj!$BA$15))</f>
        <v/>
      </c>
      <c r="D5879" s="81" t="str">
        <f ca="1">IF(C5879="","",CONCATENATE(OFFSET(Zdroj!BA$16,A5867-1,0)))</f>
        <v/>
      </c>
      <c r="E5879" s="35" t="str">
        <f ca="1">IF(C5879="","",OFFSET(Zdroj!BB$16,A5867-1,0))</f>
        <v/>
      </c>
      <c r="F5879" s="450"/>
      <c r="G5879" s="451"/>
    </row>
    <row r="5880" spans="1:7" x14ac:dyDescent="0.25">
      <c r="B5880" s="449"/>
      <c r="C5880" s="83" t="str">
        <f ca="1">IF(OFFSET(Zdroj!BC$16,A5867-1,0)=0,"",CONCATENATE("B",$A$2+7," - ",Zdroj!$BC$15))</f>
        <v/>
      </c>
      <c r="D5880" s="81" t="str">
        <f ca="1">IF(C5880="","",CONCATENATE(OFFSET(Zdroj!BC$16,A5867-1,0)))</f>
        <v/>
      </c>
      <c r="E5880" s="35" t="str">
        <f ca="1">IF(C5880="","",OFFSET(Zdroj!BD$16,A5867-1,0))</f>
        <v/>
      </c>
      <c r="F5880" s="450"/>
      <c r="G5880" s="451"/>
    </row>
    <row r="5881" spans="1:7" x14ac:dyDescent="0.25">
      <c r="B5881" s="449"/>
      <c r="C5881" s="83" t="str">
        <f ca="1">IF(OFFSET(Zdroj!BE$16,A5867-1,0)=0,"",CONCATENATE("B",$A$2+8," - ",Zdroj!$BE$15))</f>
        <v/>
      </c>
      <c r="D5881" s="81" t="str">
        <f ca="1">IF(C5881="","",CONCATENATE(OFFSET(Zdroj!BE$16,A5867-1,0)))</f>
        <v/>
      </c>
      <c r="E5881" s="35" t="str">
        <f ca="1">IF(C5881="","",OFFSET(Zdroj!BF$16,A5867-1,0))</f>
        <v/>
      </c>
      <c r="F5881" s="450"/>
      <c r="G5881" s="451"/>
    </row>
    <row r="5882" spans="1:7" x14ac:dyDescent="0.25">
      <c r="B5882" s="449"/>
      <c r="C5882" s="83" t="str">
        <f ca="1">IF(OFFSET(Zdroj!BG$16,A5867-1,0)=0,"",CONCATENATE("C",$A$2," - ",Zdroj!$BG$15))</f>
        <v/>
      </c>
      <c r="D5882" s="81" t="str">
        <f ca="1">IF(C5882="","",CONCATENATE(OFFSET(Zdroj!BG$16,A5867-1,0)))</f>
        <v/>
      </c>
      <c r="E5882" s="35" t="str">
        <f ca="1">IF(C5882="","",OFFSET(Zdroj!BH$16,A5867-1,0))</f>
        <v/>
      </c>
      <c r="F5882" s="450" t="str">
        <f t="shared" ref="F5882" ca="1" si="1375">IF(SUM(E5882:E5883)=0,"",SUM(E5882:E5883))</f>
        <v/>
      </c>
      <c r="G5882" s="451"/>
    </row>
    <row r="5883" spans="1:7" x14ac:dyDescent="0.25">
      <c r="B5883" s="449"/>
      <c r="C5883" s="83" t="str">
        <f ca="1">IF(OFFSET(Zdroj!BI$16,A5867-1,0)=0,"",CONCATENATE("C",$A$2+1," - ",Zdroj!$BI$15))</f>
        <v/>
      </c>
      <c r="D5883" s="81" t="str">
        <f ca="1">IF(C5883="","",CONCATENATE(OFFSET(Zdroj!BI$16,A5867-1,0)))</f>
        <v/>
      </c>
      <c r="E5883" s="35" t="str">
        <f ca="1">IF(C5883="","",OFFSET(Zdroj!BJ$16,A5867-1,0))</f>
        <v/>
      </c>
      <c r="F5883" s="450"/>
      <c r="G5883" s="451"/>
    </row>
    <row r="5884" spans="1:7" x14ac:dyDescent="0.25">
      <c r="A5884">
        <f>SUM((ROW()+15)/17)</f>
        <v>347</v>
      </c>
      <c r="B5884" s="449" t="str">
        <f ca="1">IF(OFFSET(Zdroj!$B$16,A5884-1,0)&gt;0,CONCATENATE(A5884,"
","___ ","
",OFFSET(Zdroj!$B$16,A5884-1,0)),"")</f>
        <v/>
      </c>
      <c r="C5884" s="83" t="str">
        <f ca="1">IF(OFFSET(Zdroj!AI$16,A5884-1,0)=0,"",CONCATENATE("A",$A$2," - ",Zdroj!$AI$15))</f>
        <v/>
      </c>
      <c r="D5884" s="81" t="str">
        <f ca="1">IF(C5884="","",CONCATENATE(OFFSET(Zdroj!AI$16,A5884-1,0)," - ",OFFSET(Zdroj!BK$16,A5884-1,0)))</f>
        <v/>
      </c>
      <c r="E5884" s="35" t="str">
        <f ca="1">IF(C5884="","",OFFSET(Zdroj!BL$16,A5884-1,0))</f>
        <v/>
      </c>
      <c r="F5884" s="450" t="str">
        <f t="shared" ref="F5884" ca="1" si="1376">IF(SUM(E5884:E5889)=0,"",SUM(E5884:E5889))</f>
        <v/>
      </c>
      <c r="G5884" s="451" t="str">
        <f t="shared" ref="G5884" ca="1" si="1377">IF(SUM(E5884:E5900)=0,"",SUM(E5884:E5900))</f>
        <v/>
      </c>
    </row>
    <row r="5885" spans="1:7" x14ac:dyDescent="0.25">
      <c r="B5885" s="449"/>
      <c r="C5885" s="83" t="str">
        <f ca="1">IF(OFFSET(Zdroj!AJ$16,A5884-1,0)=0,"",CONCATENATE("A",$A$2+1," - ",Zdroj!$AJ$15))</f>
        <v/>
      </c>
      <c r="D5885" s="81" t="str">
        <f ca="1">IF(C5885="","",CONCATENATE(OFFSET(Zdroj!AJ$16,A5884-1,0)," - ",OFFSET(Zdroj!BM$16,A5884-1,0)))</f>
        <v/>
      </c>
      <c r="E5885" s="35" t="str">
        <f ca="1">IF(C5885="","",OFFSET(Zdroj!BN$16,A5884-1,0))</f>
        <v/>
      </c>
      <c r="F5885" s="450"/>
      <c r="G5885" s="451"/>
    </row>
    <row r="5886" spans="1:7" x14ac:dyDescent="0.25">
      <c r="B5886" s="449"/>
      <c r="C5886" s="83" t="str">
        <f ca="1">IF(OFFSET(Zdroj!AK$16,A5884-1,0)=0,"",CONCATENATE("A",$A$2+2," - ",Zdroj!$AK$15))</f>
        <v/>
      </c>
      <c r="D5886" s="81" t="str">
        <f ca="1">IF(C5886="","",CONCATENATE(OFFSET(Zdroj!AK$16,A5884-1,0)," - ",OFFSET(Zdroj!BO$16,A5884-1,0)))</f>
        <v/>
      </c>
      <c r="E5886" s="35" t="str">
        <f ca="1">IF(C5886="","",OFFSET(Zdroj!BP$16,A5884-1,0))</f>
        <v/>
      </c>
      <c r="F5886" s="450"/>
      <c r="G5886" s="451"/>
    </row>
    <row r="5887" spans="1:7" x14ac:dyDescent="0.25">
      <c r="B5887" s="449"/>
      <c r="C5887" s="83" t="str">
        <f ca="1">IF(OFFSET(Zdroj!AL$16,A5884-1,0)=0,"",CONCATENATE("A",$A$2+3," - ",Zdroj!$AL$15))</f>
        <v/>
      </c>
      <c r="D5887" s="81" t="str">
        <f ca="1">IF(C5887="","",CONCATENATE(OFFSET(Zdroj!AL$16,A5884-1,0)," - ",OFFSET(Zdroj!BQ$16,A5884-1,0)))</f>
        <v/>
      </c>
      <c r="E5887" s="35" t="str">
        <f ca="1">IF(C5887="","",OFFSET(Zdroj!BR$16,A5884-1,0))</f>
        <v/>
      </c>
      <c r="F5887" s="450"/>
      <c r="G5887" s="451"/>
    </row>
    <row r="5888" spans="1:7" x14ac:dyDescent="0.25">
      <c r="B5888" s="449"/>
      <c r="C5888" s="83" t="str">
        <f ca="1">IF(OFFSET(Zdroj!AM$16,A5884-1,0)=0,"",CONCATENATE("A",$A$2+4," - ",Zdroj!$AM$15))</f>
        <v/>
      </c>
      <c r="D5888" s="81" t="str">
        <f ca="1">IF(C5888="","",CONCATENATE(OFFSET(Zdroj!AM$16,A5884-1,0)," - ",OFFSET(Zdroj!BS$16,A5884-1,0)))</f>
        <v/>
      </c>
      <c r="E5888" s="35" t="str">
        <f ca="1">IF(C5888="","",OFFSET(Zdroj!BT$16,A5884-1,0))</f>
        <v/>
      </c>
      <c r="F5888" s="450"/>
      <c r="G5888" s="451"/>
    </row>
    <row r="5889" spans="1:7" x14ac:dyDescent="0.25">
      <c r="B5889" s="449"/>
      <c r="C5889" s="83" t="str">
        <f ca="1">IF(OFFSET(Zdroj!AN$16,A5884-1,0)=0,"",CONCATENATE("A",$A$2+5," - ",Zdroj!$AN$15))</f>
        <v/>
      </c>
      <c r="D5889" s="81" t="str">
        <f ca="1">IF(C5889="","",CONCATENATE(OFFSET(Zdroj!AN$16,A5884-1,0)," - ",OFFSET(Zdroj!BU$16,A5884-1,0)))</f>
        <v/>
      </c>
      <c r="E5889" s="35" t="str">
        <f ca="1">IF(C5889="","",OFFSET(Zdroj!BV$16,A5884-1,0))</f>
        <v/>
      </c>
      <c r="F5889" s="450"/>
      <c r="G5889" s="451"/>
    </row>
    <row r="5890" spans="1:7" x14ac:dyDescent="0.25">
      <c r="B5890" s="449"/>
      <c r="C5890" s="83" t="str">
        <f ca="1">IF(OFFSET(Zdroj!AO$16,A5884-1,0)=0,"",CONCATENATE("B",$A$2," - ",Zdroj!$AO$15))</f>
        <v/>
      </c>
      <c r="D5890" s="81" t="str">
        <f ca="1">IF(C5890="","",CONCATENATE(OFFSET(Zdroj!AO$16,A5884-1,0)))</f>
        <v/>
      </c>
      <c r="E5890" s="35" t="str">
        <f ca="1">IF(C5890="","",OFFSET(Zdroj!AP$16,A5884-1,0))</f>
        <v/>
      </c>
      <c r="F5890" s="450" t="str">
        <f t="shared" ref="F5890" ca="1" si="1378">IF(SUM(E5890:E5898)=0,"",SUM(E5890:E5898))</f>
        <v/>
      </c>
      <c r="G5890" s="451"/>
    </row>
    <row r="5891" spans="1:7" x14ac:dyDescent="0.25">
      <c r="B5891" s="449"/>
      <c r="C5891" s="83" t="str">
        <f ca="1">IF(OFFSET(Zdroj!AQ$16,A5884-1,0)=0,"",CONCATENATE("B",$A$2+1," - ",Zdroj!$AQ$15))</f>
        <v/>
      </c>
      <c r="D5891" s="81" t="str">
        <f ca="1">IF(C5891="","",CONCATENATE(OFFSET(Zdroj!AQ$16,A5884-1,0)))</f>
        <v/>
      </c>
      <c r="E5891" s="35" t="str">
        <f ca="1">IF(C5891="","",OFFSET(Zdroj!AR$16,A5884-1,0))</f>
        <v/>
      </c>
      <c r="F5891" s="450"/>
      <c r="G5891" s="451"/>
    </row>
    <row r="5892" spans="1:7" x14ac:dyDescent="0.25">
      <c r="B5892" s="449"/>
      <c r="C5892" s="83" t="str">
        <f ca="1">IF(OFFSET(Zdroj!AS$16,A5884-1,0)=0,"",CONCATENATE("B",$A$2+2," - ",Zdroj!$AS$15))</f>
        <v/>
      </c>
      <c r="D5892" s="81" t="str">
        <f ca="1">IF(C5892="","",CONCATENATE(OFFSET(Zdroj!AS$16,A5884-1,0)))</f>
        <v/>
      </c>
      <c r="E5892" s="35" t="str">
        <f ca="1">IF(C5892="","",OFFSET(Zdroj!AT$16,A5884-1,0))</f>
        <v/>
      </c>
      <c r="F5892" s="450"/>
      <c r="G5892" s="451"/>
    </row>
    <row r="5893" spans="1:7" x14ac:dyDescent="0.25">
      <c r="B5893" s="449"/>
      <c r="C5893" s="83" t="str">
        <f ca="1">IF(OFFSET(Zdroj!AU$16,A5884-1,0)=0,"",CONCATENATE("B",$A$2+3," - ",Zdroj!$AU$15))</f>
        <v/>
      </c>
      <c r="D5893" s="81" t="str">
        <f ca="1">IF(C5893="","",CONCATENATE(OFFSET(Zdroj!AU$16,A5884-1,0)))</f>
        <v/>
      </c>
      <c r="E5893" s="35" t="str">
        <f ca="1">IF(C5893="","",OFFSET(Zdroj!AV$16,A5884-1,0))</f>
        <v/>
      </c>
      <c r="F5893" s="450"/>
      <c r="G5893" s="451"/>
    </row>
    <row r="5894" spans="1:7" x14ac:dyDescent="0.25">
      <c r="B5894" s="449"/>
      <c r="C5894" s="83" t="str">
        <f ca="1">IF(OFFSET(Zdroj!AW$16,A5884-1,0)=0,"",CONCATENATE("B",$A$2+4," - ",Zdroj!$AW$15))</f>
        <v/>
      </c>
      <c r="D5894" s="81" t="str">
        <f ca="1">IF(C5894="","",CONCATENATE(OFFSET(Zdroj!AW$16,A5884-1,0)))</f>
        <v/>
      </c>
      <c r="E5894" s="35" t="str">
        <f ca="1">IF(C5894="","",OFFSET(Zdroj!AX$16,A5884-1,0))</f>
        <v/>
      </c>
      <c r="F5894" s="450"/>
      <c r="G5894" s="451"/>
    </row>
    <row r="5895" spans="1:7" x14ac:dyDescent="0.25">
      <c r="B5895" s="449"/>
      <c r="C5895" s="83" t="str">
        <f ca="1">IF(OFFSET(Zdroj!AY$16,A5884-1,0)=0,"",CONCATENATE("B",$A$2+5," - ",Zdroj!$AY$15))</f>
        <v/>
      </c>
      <c r="D5895" s="81" t="str">
        <f ca="1">IF(C5895="","",CONCATENATE(OFFSET(Zdroj!AY$16,A5884-1,0)))</f>
        <v/>
      </c>
      <c r="E5895" s="35" t="str">
        <f ca="1">IF(C5895="","",OFFSET(Zdroj!AZ$16,A5884-1,0))</f>
        <v/>
      </c>
      <c r="F5895" s="450"/>
      <c r="G5895" s="451"/>
    </row>
    <row r="5896" spans="1:7" x14ac:dyDescent="0.25">
      <c r="B5896" s="449"/>
      <c r="C5896" s="83" t="str">
        <f ca="1">IF(OFFSET(Zdroj!BA$16,A5884-1,0)=0,"",CONCATENATE("B",$A$2+6," - ",Zdroj!$BA$15))</f>
        <v/>
      </c>
      <c r="D5896" s="81" t="str">
        <f ca="1">IF(C5896="","",CONCATENATE(OFFSET(Zdroj!BA$16,A5884-1,0)))</f>
        <v/>
      </c>
      <c r="E5896" s="35" t="str">
        <f ca="1">IF(C5896="","",OFFSET(Zdroj!BB$16,A5884-1,0))</f>
        <v/>
      </c>
      <c r="F5896" s="450"/>
      <c r="G5896" s="451"/>
    </row>
    <row r="5897" spans="1:7" x14ac:dyDescent="0.25">
      <c r="B5897" s="449"/>
      <c r="C5897" s="83" t="str">
        <f ca="1">IF(OFFSET(Zdroj!BC$16,A5884-1,0)=0,"",CONCATENATE("B",$A$2+7," - ",Zdroj!$BC$15))</f>
        <v/>
      </c>
      <c r="D5897" s="81" t="str">
        <f ca="1">IF(C5897="","",CONCATENATE(OFFSET(Zdroj!BC$16,A5884-1,0)))</f>
        <v/>
      </c>
      <c r="E5897" s="35" t="str">
        <f ca="1">IF(C5897="","",OFFSET(Zdroj!BD$16,A5884-1,0))</f>
        <v/>
      </c>
      <c r="F5897" s="450"/>
      <c r="G5897" s="451"/>
    </row>
    <row r="5898" spans="1:7" x14ac:dyDescent="0.25">
      <c r="B5898" s="449"/>
      <c r="C5898" s="83" t="str">
        <f ca="1">IF(OFFSET(Zdroj!BE$16,A5884-1,0)=0,"",CONCATENATE("B",$A$2+8," - ",Zdroj!$BE$15))</f>
        <v/>
      </c>
      <c r="D5898" s="81" t="str">
        <f ca="1">IF(C5898="","",CONCATENATE(OFFSET(Zdroj!BE$16,A5884-1,0)))</f>
        <v/>
      </c>
      <c r="E5898" s="35" t="str">
        <f ca="1">IF(C5898="","",OFFSET(Zdroj!BF$16,A5884-1,0))</f>
        <v/>
      </c>
      <c r="F5898" s="450"/>
      <c r="G5898" s="451"/>
    </row>
    <row r="5899" spans="1:7" x14ac:dyDescent="0.25">
      <c r="B5899" s="449"/>
      <c r="C5899" s="83" t="str">
        <f ca="1">IF(OFFSET(Zdroj!BG$16,A5884-1,0)=0,"",CONCATENATE("C",$A$2," - ",Zdroj!$BG$15))</f>
        <v/>
      </c>
      <c r="D5899" s="81" t="str">
        <f ca="1">IF(C5899="","",CONCATENATE(OFFSET(Zdroj!BG$16,A5884-1,0)))</f>
        <v/>
      </c>
      <c r="E5899" s="35" t="str">
        <f ca="1">IF(C5899="","",OFFSET(Zdroj!BH$16,A5884-1,0))</f>
        <v/>
      </c>
      <c r="F5899" s="450" t="str">
        <f t="shared" ref="F5899" ca="1" si="1379">IF(SUM(E5899:E5900)=0,"",SUM(E5899:E5900))</f>
        <v/>
      </c>
      <c r="G5899" s="451"/>
    </row>
    <row r="5900" spans="1:7" x14ac:dyDescent="0.25">
      <c r="B5900" s="449"/>
      <c r="C5900" s="83" t="str">
        <f ca="1">IF(OFFSET(Zdroj!BI$16,A5884-1,0)=0,"",CONCATENATE("C",$A$2+1," - ",Zdroj!$BI$15))</f>
        <v/>
      </c>
      <c r="D5900" s="81" t="str">
        <f ca="1">IF(C5900="","",CONCATENATE(OFFSET(Zdroj!BI$16,A5884-1,0)))</f>
        <v/>
      </c>
      <c r="E5900" s="35" t="str">
        <f ca="1">IF(C5900="","",OFFSET(Zdroj!BJ$16,A5884-1,0))</f>
        <v/>
      </c>
      <c r="F5900" s="450"/>
      <c r="G5900" s="451"/>
    </row>
    <row r="5901" spans="1:7" x14ac:dyDescent="0.25">
      <c r="A5901">
        <f>SUM((ROW()+15)/17)</f>
        <v>348</v>
      </c>
      <c r="B5901" s="449" t="str">
        <f ca="1">IF(OFFSET(Zdroj!$B$16,A5901-1,0)&gt;0,CONCATENATE(A5901,"
","___ ","
",OFFSET(Zdroj!$B$16,A5901-1,0)),"")</f>
        <v/>
      </c>
      <c r="C5901" s="83" t="str">
        <f ca="1">IF(OFFSET(Zdroj!AI$16,A5901-1,0)=0,"",CONCATENATE("A",$A$2," - ",Zdroj!$AI$15))</f>
        <v/>
      </c>
      <c r="D5901" s="81" t="str">
        <f ca="1">IF(C5901="","",CONCATENATE(OFFSET(Zdroj!AI$16,A5901-1,0)," - ",OFFSET(Zdroj!BK$16,A5901-1,0)))</f>
        <v/>
      </c>
      <c r="E5901" s="35" t="str">
        <f ca="1">IF(C5901="","",OFFSET(Zdroj!BL$16,A5901-1,0))</f>
        <v/>
      </c>
      <c r="F5901" s="450" t="str">
        <f t="shared" ref="F5901" ca="1" si="1380">IF(SUM(E5901:E5906)=0,"",SUM(E5901:E5906))</f>
        <v/>
      </c>
      <c r="G5901" s="451" t="str">
        <f t="shared" ref="G5901" ca="1" si="1381">IF(SUM(E5901:E5917)=0,"",SUM(E5901:E5917))</f>
        <v/>
      </c>
    </row>
    <row r="5902" spans="1:7" x14ac:dyDescent="0.25">
      <c r="B5902" s="449"/>
      <c r="C5902" s="83" t="str">
        <f ca="1">IF(OFFSET(Zdroj!AJ$16,A5901-1,0)=0,"",CONCATENATE("A",$A$2+1," - ",Zdroj!$AJ$15))</f>
        <v/>
      </c>
      <c r="D5902" s="81" t="str">
        <f ca="1">IF(C5902="","",CONCATENATE(OFFSET(Zdroj!AJ$16,A5901-1,0)," - ",OFFSET(Zdroj!BM$16,A5901-1,0)))</f>
        <v/>
      </c>
      <c r="E5902" s="35" t="str">
        <f ca="1">IF(C5902="","",OFFSET(Zdroj!BN$16,A5901-1,0))</f>
        <v/>
      </c>
      <c r="F5902" s="450"/>
      <c r="G5902" s="451"/>
    </row>
    <row r="5903" spans="1:7" x14ac:dyDescent="0.25">
      <c r="B5903" s="449"/>
      <c r="C5903" s="83" t="str">
        <f ca="1">IF(OFFSET(Zdroj!AK$16,A5901-1,0)=0,"",CONCATENATE("A",$A$2+2," - ",Zdroj!$AK$15))</f>
        <v/>
      </c>
      <c r="D5903" s="81" t="str">
        <f ca="1">IF(C5903="","",CONCATENATE(OFFSET(Zdroj!AK$16,A5901-1,0)," - ",OFFSET(Zdroj!BO$16,A5901-1,0)))</f>
        <v/>
      </c>
      <c r="E5903" s="35" t="str">
        <f ca="1">IF(C5903="","",OFFSET(Zdroj!BP$16,A5901-1,0))</f>
        <v/>
      </c>
      <c r="F5903" s="450"/>
      <c r="G5903" s="451"/>
    </row>
    <row r="5904" spans="1:7" x14ac:dyDescent="0.25">
      <c r="B5904" s="449"/>
      <c r="C5904" s="83" t="str">
        <f ca="1">IF(OFFSET(Zdroj!AL$16,A5901-1,0)=0,"",CONCATENATE("A",$A$2+3," - ",Zdroj!$AL$15))</f>
        <v/>
      </c>
      <c r="D5904" s="81" t="str">
        <f ca="1">IF(C5904="","",CONCATENATE(OFFSET(Zdroj!AL$16,A5901-1,0)," - ",OFFSET(Zdroj!BQ$16,A5901-1,0)))</f>
        <v/>
      </c>
      <c r="E5904" s="35" t="str">
        <f ca="1">IF(C5904="","",OFFSET(Zdroj!BR$16,A5901-1,0))</f>
        <v/>
      </c>
      <c r="F5904" s="450"/>
      <c r="G5904" s="451"/>
    </row>
    <row r="5905" spans="1:7" x14ac:dyDescent="0.25">
      <c r="B5905" s="449"/>
      <c r="C5905" s="83" t="str">
        <f ca="1">IF(OFFSET(Zdroj!AM$16,A5901-1,0)=0,"",CONCATENATE("A",$A$2+4," - ",Zdroj!$AM$15))</f>
        <v/>
      </c>
      <c r="D5905" s="81" t="str">
        <f ca="1">IF(C5905="","",CONCATENATE(OFFSET(Zdroj!AM$16,A5901-1,0)," - ",OFFSET(Zdroj!BS$16,A5901-1,0)))</f>
        <v/>
      </c>
      <c r="E5905" s="35" t="str">
        <f ca="1">IF(C5905="","",OFFSET(Zdroj!BT$16,A5901-1,0))</f>
        <v/>
      </c>
      <c r="F5905" s="450"/>
      <c r="G5905" s="451"/>
    </row>
    <row r="5906" spans="1:7" x14ac:dyDescent="0.25">
      <c r="B5906" s="449"/>
      <c r="C5906" s="83" t="str">
        <f ca="1">IF(OFFSET(Zdroj!AN$16,A5901-1,0)=0,"",CONCATENATE("A",$A$2+5," - ",Zdroj!$AN$15))</f>
        <v/>
      </c>
      <c r="D5906" s="81" t="str">
        <f ca="1">IF(C5906="","",CONCATENATE(OFFSET(Zdroj!AN$16,A5901-1,0)," - ",OFFSET(Zdroj!BU$16,A5901-1,0)))</f>
        <v/>
      </c>
      <c r="E5906" s="35" t="str">
        <f ca="1">IF(C5906="","",OFFSET(Zdroj!BV$16,A5901-1,0))</f>
        <v/>
      </c>
      <c r="F5906" s="450"/>
      <c r="G5906" s="451"/>
    </row>
    <row r="5907" spans="1:7" x14ac:dyDescent="0.25">
      <c r="B5907" s="449"/>
      <c r="C5907" s="83" t="str">
        <f ca="1">IF(OFFSET(Zdroj!AO$16,A5901-1,0)=0,"",CONCATENATE("B",$A$2," - ",Zdroj!$AO$15))</f>
        <v/>
      </c>
      <c r="D5907" s="81" t="str">
        <f ca="1">IF(C5907="","",CONCATENATE(OFFSET(Zdroj!AO$16,A5901-1,0)))</f>
        <v/>
      </c>
      <c r="E5907" s="35" t="str">
        <f ca="1">IF(C5907="","",OFFSET(Zdroj!AP$16,A5901-1,0))</f>
        <v/>
      </c>
      <c r="F5907" s="450" t="str">
        <f t="shared" ref="F5907" ca="1" si="1382">IF(SUM(E5907:E5915)=0,"",SUM(E5907:E5915))</f>
        <v/>
      </c>
      <c r="G5907" s="451"/>
    </row>
    <row r="5908" spans="1:7" x14ac:dyDescent="0.25">
      <c r="B5908" s="449"/>
      <c r="C5908" s="83" t="str">
        <f ca="1">IF(OFFSET(Zdroj!AQ$16,A5901-1,0)=0,"",CONCATENATE("B",$A$2+1," - ",Zdroj!$AQ$15))</f>
        <v/>
      </c>
      <c r="D5908" s="81" t="str">
        <f ca="1">IF(C5908="","",CONCATENATE(OFFSET(Zdroj!AQ$16,A5901-1,0)))</f>
        <v/>
      </c>
      <c r="E5908" s="35" t="str">
        <f ca="1">IF(C5908="","",OFFSET(Zdroj!AR$16,A5901-1,0))</f>
        <v/>
      </c>
      <c r="F5908" s="450"/>
      <c r="G5908" s="451"/>
    </row>
    <row r="5909" spans="1:7" x14ac:dyDescent="0.25">
      <c r="B5909" s="449"/>
      <c r="C5909" s="83" t="str">
        <f ca="1">IF(OFFSET(Zdroj!AS$16,A5901-1,0)=0,"",CONCATENATE("B",$A$2+2," - ",Zdroj!$AS$15))</f>
        <v/>
      </c>
      <c r="D5909" s="81" t="str">
        <f ca="1">IF(C5909="","",CONCATENATE(OFFSET(Zdroj!AS$16,A5901-1,0)))</f>
        <v/>
      </c>
      <c r="E5909" s="35" t="str">
        <f ca="1">IF(C5909="","",OFFSET(Zdroj!AT$16,A5901-1,0))</f>
        <v/>
      </c>
      <c r="F5909" s="450"/>
      <c r="G5909" s="451"/>
    </row>
    <row r="5910" spans="1:7" x14ac:dyDescent="0.25">
      <c r="B5910" s="449"/>
      <c r="C5910" s="83" t="str">
        <f ca="1">IF(OFFSET(Zdroj!AU$16,A5901-1,0)=0,"",CONCATENATE("B",$A$2+3," - ",Zdroj!$AU$15))</f>
        <v/>
      </c>
      <c r="D5910" s="81" t="str">
        <f ca="1">IF(C5910="","",CONCATENATE(OFFSET(Zdroj!AU$16,A5901-1,0)))</f>
        <v/>
      </c>
      <c r="E5910" s="35" t="str">
        <f ca="1">IF(C5910="","",OFFSET(Zdroj!AV$16,A5901-1,0))</f>
        <v/>
      </c>
      <c r="F5910" s="450"/>
      <c r="G5910" s="451"/>
    </row>
    <row r="5911" spans="1:7" x14ac:dyDescent="0.25">
      <c r="B5911" s="449"/>
      <c r="C5911" s="83" t="str">
        <f ca="1">IF(OFFSET(Zdroj!AW$16,A5901-1,0)=0,"",CONCATENATE("B",$A$2+4," - ",Zdroj!$AW$15))</f>
        <v/>
      </c>
      <c r="D5911" s="81" t="str">
        <f ca="1">IF(C5911="","",CONCATENATE(OFFSET(Zdroj!AW$16,A5901-1,0)))</f>
        <v/>
      </c>
      <c r="E5911" s="35" t="str">
        <f ca="1">IF(C5911="","",OFFSET(Zdroj!AX$16,A5901-1,0))</f>
        <v/>
      </c>
      <c r="F5911" s="450"/>
      <c r="G5911" s="451"/>
    </row>
    <row r="5912" spans="1:7" x14ac:dyDescent="0.25">
      <c r="B5912" s="449"/>
      <c r="C5912" s="83" t="str">
        <f ca="1">IF(OFFSET(Zdroj!AY$16,A5901-1,0)=0,"",CONCATENATE("B",$A$2+5," - ",Zdroj!$AY$15))</f>
        <v/>
      </c>
      <c r="D5912" s="81" t="str">
        <f ca="1">IF(C5912="","",CONCATENATE(OFFSET(Zdroj!AY$16,A5901-1,0)))</f>
        <v/>
      </c>
      <c r="E5912" s="35" t="str">
        <f ca="1">IF(C5912="","",OFFSET(Zdroj!AZ$16,A5901-1,0))</f>
        <v/>
      </c>
      <c r="F5912" s="450"/>
      <c r="G5912" s="451"/>
    </row>
    <row r="5913" spans="1:7" x14ac:dyDescent="0.25">
      <c r="B5913" s="449"/>
      <c r="C5913" s="83" t="str">
        <f ca="1">IF(OFFSET(Zdroj!BA$16,A5901-1,0)=0,"",CONCATENATE("B",$A$2+6," - ",Zdroj!$BA$15))</f>
        <v/>
      </c>
      <c r="D5913" s="81" t="str">
        <f ca="1">IF(C5913="","",CONCATENATE(OFFSET(Zdroj!BA$16,A5901-1,0)))</f>
        <v/>
      </c>
      <c r="E5913" s="35" t="str">
        <f ca="1">IF(C5913="","",OFFSET(Zdroj!BB$16,A5901-1,0))</f>
        <v/>
      </c>
      <c r="F5913" s="450"/>
      <c r="G5913" s="451"/>
    </row>
    <row r="5914" spans="1:7" x14ac:dyDescent="0.25">
      <c r="B5914" s="449"/>
      <c r="C5914" s="83" t="str">
        <f ca="1">IF(OFFSET(Zdroj!BC$16,A5901-1,0)=0,"",CONCATENATE("B",$A$2+7," - ",Zdroj!$BC$15))</f>
        <v/>
      </c>
      <c r="D5914" s="81" t="str">
        <f ca="1">IF(C5914="","",CONCATENATE(OFFSET(Zdroj!BC$16,A5901-1,0)))</f>
        <v/>
      </c>
      <c r="E5914" s="35" t="str">
        <f ca="1">IF(C5914="","",OFFSET(Zdroj!BD$16,A5901-1,0))</f>
        <v/>
      </c>
      <c r="F5914" s="450"/>
      <c r="G5914" s="451"/>
    </row>
    <row r="5915" spans="1:7" x14ac:dyDescent="0.25">
      <c r="B5915" s="449"/>
      <c r="C5915" s="83" t="str">
        <f ca="1">IF(OFFSET(Zdroj!BE$16,A5901-1,0)=0,"",CONCATENATE("B",$A$2+8," - ",Zdroj!$BE$15))</f>
        <v/>
      </c>
      <c r="D5915" s="81" t="str">
        <f ca="1">IF(C5915="","",CONCATENATE(OFFSET(Zdroj!BE$16,A5901-1,0)))</f>
        <v/>
      </c>
      <c r="E5915" s="35" t="str">
        <f ca="1">IF(C5915="","",OFFSET(Zdroj!BF$16,A5901-1,0))</f>
        <v/>
      </c>
      <c r="F5915" s="450"/>
      <c r="G5915" s="451"/>
    </row>
    <row r="5916" spans="1:7" x14ac:dyDescent="0.25">
      <c r="B5916" s="449"/>
      <c r="C5916" s="83" t="str">
        <f ca="1">IF(OFFSET(Zdroj!BG$16,A5901-1,0)=0,"",CONCATENATE("C",$A$2," - ",Zdroj!$BG$15))</f>
        <v/>
      </c>
      <c r="D5916" s="81" t="str">
        <f ca="1">IF(C5916="","",CONCATENATE(OFFSET(Zdroj!BG$16,A5901-1,0)))</f>
        <v/>
      </c>
      <c r="E5916" s="35" t="str">
        <f ca="1">IF(C5916="","",OFFSET(Zdroj!BH$16,A5901-1,0))</f>
        <v/>
      </c>
      <c r="F5916" s="450" t="str">
        <f t="shared" ref="F5916" ca="1" si="1383">IF(SUM(E5916:E5917)=0,"",SUM(E5916:E5917))</f>
        <v/>
      </c>
      <c r="G5916" s="451"/>
    </row>
    <row r="5917" spans="1:7" x14ac:dyDescent="0.25">
      <c r="B5917" s="449"/>
      <c r="C5917" s="83" t="str">
        <f ca="1">IF(OFFSET(Zdroj!BI$16,A5901-1,0)=0,"",CONCATENATE("C",$A$2+1," - ",Zdroj!$BI$15))</f>
        <v/>
      </c>
      <c r="D5917" s="81" t="str">
        <f ca="1">IF(C5917="","",CONCATENATE(OFFSET(Zdroj!BI$16,A5901-1,0)))</f>
        <v/>
      </c>
      <c r="E5917" s="35" t="str">
        <f ca="1">IF(C5917="","",OFFSET(Zdroj!BJ$16,A5901-1,0))</f>
        <v/>
      </c>
      <c r="F5917" s="450"/>
      <c r="G5917" s="451"/>
    </row>
    <row r="5918" spans="1:7" x14ac:dyDescent="0.25">
      <c r="A5918">
        <f>SUM((ROW()+15)/17)</f>
        <v>349</v>
      </c>
      <c r="B5918" s="449" t="str">
        <f ca="1">IF(OFFSET(Zdroj!$B$16,A5918-1,0)&gt;0,CONCATENATE(A5918,"
","___ ","
",OFFSET(Zdroj!$B$16,A5918-1,0)),"")</f>
        <v/>
      </c>
      <c r="C5918" s="83" t="str">
        <f ca="1">IF(OFFSET(Zdroj!AI$16,A5918-1,0)=0,"",CONCATENATE("A",$A$2," - ",Zdroj!$AI$15))</f>
        <v/>
      </c>
      <c r="D5918" s="81" t="str">
        <f ca="1">IF(C5918="","",CONCATENATE(OFFSET(Zdroj!AI$16,A5918-1,0)," - ",OFFSET(Zdroj!BK$16,A5918-1,0)))</f>
        <v/>
      </c>
      <c r="E5918" s="35" t="str">
        <f ca="1">IF(C5918="","",OFFSET(Zdroj!BL$16,A5918-1,0))</f>
        <v/>
      </c>
      <c r="F5918" s="450" t="str">
        <f t="shared" ref="F5918" ca="1" si="1384">IF(SUM(E5918:E5923)=0,"",SUM(E5918:E5923))</f>
        <v/>
      </c>
      <c r="G5918" s="451" t="str">
        <f t="shared" ref="G5918" ca="1" si="1385">IF(SUM(E5918:E5934)=0,"",SUM(E5918:E5934))</f>
        <v/>
      </c>
    </row>
    <row r="5919" spans="1:7" x14ac:dyDescent="0.25">
      <c r="B5919" s="449"/>
      <c r="C5919" s="83" t="str">
        <f ca="1">IF(OFFSET(Zdroj!AJ$16,A5918-1,0)=0,"",CONCATENATE("A",$A$2+1," - ",Zdroj!$AJ$15))</f>
        <v/>
      </c>
      <c r="D5919" s="81" t="str">
        <f ca="1">IF(C5919="","",CONCATENATE(OFFSET(Zdroj!AJ$16,A5918-1,0)," - ",OFFSET(Zdroj!BM$16,A5918-1,0)))</f>
        <v/>
      </c>
      <c r="E5919" s="35" t="str">
        <f ca="1">IF(C5919="","",OFFSET(Zdroj!BN$16,A5918-1,0))</f>
        <v/>
      </c>
      <c r="F5919" s="450"/>
      <c r="G5919" s="451"/>
    </row>
    <row r="5920" spans="1:7" x14ac:dyDescent="0.25">
      <c r="B5920" s="449"/>
      <c r="C5920" s="83" t="str">
        <f ca="1">IF(OFFSET(Zdroj!AK$16,A5918-1,0)=0,"",CONCATENATE("A",$A$2+2," - ",Zdroj!$AK$15))</f>
        <v/>
      </c>
      <c r="D5920" s="81" t="str">
        <f ca="1">IF(C5920="","",CONCATENATE(OFFSET(Zdroj!AK$16,A5918-1,0)," - ",OFFSET(Zdroj!BO$16,A5918-1,0)))</f>
        <v/>
      </c>
      <c r="E5920" s="35" t="str">
        <f ca="1">IF(C5920="","",OFFSET(Zdroj!BP$16,A5918-1,0))</f>
        <v/>
      </c>
      <c r="F5920" s="450"/>
      <c r="G5920" s="451"/>
    </row>
    <row r="5921" spans="1:7" x14ac:dyDescent="0.25">
      <c r="B5921" s="449"/>
      <c r="C5921" s="83" t="str">
        <f ca="1">IF(OFFSET(Zdroj!AL$16,A5918-1,0)=0,"",CONCATENATE("A",$A$2+3," - ",Zdroj!$AL$15))</f>
        <v/>
      </c>
      <c r="D5921" s="81" t="str">
        <f ca="1">IF(C5921="","",CONCATENATE(OFFSET(Zdroj!AL$16,A5918-1,0)," - ",OFFSET(Zdroj!BQ$16,A5918-1,0)))</f>
        <v/>
      </c>
      <c r="E5921" s="35" t="str">
        <f ca="1">IF(C5921="","",OFFSET(Zdroj!BR$16,A5918-1,0))</f>
        <v/>
      </c>
      <c r="F5921" s="450"/>
      <c r="G5921" s="451"/>
    </row>
    <row r="5922" spans="1:7" x14ac:dyDescent="0.25">
      <c r="B5922" s="449"/>
      <c r="C5922" s="83" t="str">
        <f ca="1">IF(OFFSET(Zdroj!AM$16,A5918-1,0)=0,"",CONCATENATE("A",$A$2+4," - ",Zdroj!$AM$15))</f>
        <v/>
      </c>
      <c r="D5922" s="81" t="str">
        <f ca="1">IF(C5922="","",CONCATENATE(OFFSET(Zdroj!AM$16,A5918-1,0)," - ",OFFSET(Zdroj!BS$16,A5918-1,0)))</f>
        <v/>
      </c>
      <c r="E5922" s="35" t="str">
        <f ca="1">IF(C5922="","",OFFSET(Zdroj!BT$16,A5918-1,0))</f>
        <v/>
      </c>
      <c r="F5922" s="450"/>
      <c r="G5922" s="451"/>
    </row>
    <row r="5923" spans="1:7" x14ac:dyDescent="0.25">
      <c r="B5923" s="449"/>
      <c r="C5923" s="83" t="str">
        <f ca="1">IF(OFFSET(Zdroj!AN$16,A5918-1,0)=0,"",CONCATENATE("A",$A$2+5," - ",Zdroj!$AN$15))</f>
        <v/>
      </c>
      <c r="D5923" s="81" t="str">
        <f ca="1">IF(C5923="","",CONCATENATE(OFFSET(Zdroj!AN$16,A5918-1,0)," - ",OFFSET(Zdroj!BU$16,A5918-1,0)))</f>
        <v/>
      </c>
      <c r="E5923" s="35" t="str">
        <f ca="1">IF(C5923="","",OFFSET(Zdroj!BV$16,A5918-1,0))</f>
        <v/>
      </c>
      <c r="F5923" s="450"/>
      <c r="G5923" s="451"/>
    </row>
    <row r="5924" spans="1:7" x14ac:dyDescent="0.25">
      <c r="B5924" s="449"/>
      <c r="C5924" s="83" t="str">
        <f ca="1">IF(OFFSET(Zdroj!AO$16,A5918-1,0)=0,"",CONCATENATE("B",$A$2," - ",Zdroj!$AO$15))</f>
        <v/>
      </c>
      <c r="D5924" s="81" t="str">
        <f ca="1">IF(C5924="","",CONCATENATE(OFFSET(Zdroj!AO$16,A5918-1,0)))</f>
        <v/>
      </c>
      <c r="E5924" s="35" t="str">
        <f ca="1">IF(C5924="","",OFFSET(Zdroj!AP$16,A5918-1,0))</f>
        <v/>
      </c>
      <c r="F5924" s="450" t="str">
        <f t="shared" ref="F5924" ca="1" si="1386">IF(SUM(E5924:E5932)=0,"",SUM(E5924:E5932))</f>
        <v/>
      </c>
      <c r="G5924" s="451"/>
    </row>
    <row r="5925" spans="1:7" x14ac:dyDescent="0.25">
      <c r="B5925" s="449"/>
      <c r="C5925" s="83" t="str">
        <f ca="1">IF(OFFSET(Zdroj!AQ$16,A5918-1,0)=0,"",CONCATENATE("B",$A$2+1," - ",Zdroj!$AQ$15))</f>
        <v/>
      </c>
      <c r="D5925" s="81" t="str">
        <f ca="1">IF(C5925="","",CONCATENATE(OFFSET(Zdroj!AQ$16,A5918-1,0)))</f>
        <v/>
      </c>
      <c r="E5925" s="35" t="str">
        <f ca="1">IF(C5925="","",OFFSET(Zdroj!AR$16,A5918-1,0))</f>
        <v/>
      </c>
      <c r="F5925" s="450"/>
      <c r="G5925" s="451"/>
    </row>
    <row r="5926" spans="1:7" x14ac:dyDescent="0.25">
      <c r="B5926" s="449"/>
      <c r="C5926" s="83" t="str">
        <f ca="1">IF(OFFSET(Zdroj!AS$16,A5918-1,0)=0,"",CONCATENATE("B",$A$2+2," - ",Zdroj!$AS$15))</f>
        <v/>
      </c>
      <c r="D5926" s="81" t="str">
        <f ca="1">IF(C5926="","",CONCATENATE(OFFSET(Zdroj!AS$16,A5918-1,0)))</f>
        <v/>
      </c>
      <c r="E5926" s="35" t="str">
        <f ca="1">IF(C5926="","",OFFSET(Zdroj!AT$16,A5918-1,0))</f>
        <v/>
      </c>
      <c r="F5926" s="450"/>
      <c r="G5926" s="451"/>
    </row>
    <row r="5927" spans="1:7" x14ac:dyDescent="0.25">
      <c r="B5927" s="449"/>
      <c r="C5927" s="83" t="str">
        <f ca="1">IF(OFFSET(Zdroj!AU$16,A5918-1,0)=0,"",CONCATENATE("B",$A$2+3," - ",Zdroj!$AU$15))</f>
        <v/>
      </c>
      <c r="D5927" s="81" t="str">
        <f ca="1">IF(C5927="","",CONCATENATE(OFFSET(Zdroj!AU$16,A5918-1,0)))</f>
        <v/>
      </c>
      <c r="E5927" s="35" t="str">
        <f ca="1">IF(C5927="","",OFFSET(Zdroj!AV$16,A5918-1,0))</f>
        <v/>
      </c>
      <c r="F5927" s="450"/>
      <c r="G5927" s="451"/>
    </row>
    <row r="5928" spans="1:7" x14ac:dyDescent="0.25">
      <c r="B5928" s="449"/>
      <c r="C5928" s="83" t="str">
        <f ca="1">IF(OFFSET(Zdroj!AW$16,A5918-1,0)=0,"",CONCATENATE("B",$A$2+4," - ",Zdroj!$AW$15))</f>
        <v/>
      </c>
      <c r="D5928" s="81" t="str">
        <f ca="1">IF(C5928="","",CONCATENATE(OFFSET(Zdroj!AW$16,A5918-1,0)))</f>
        <v/>
      </c>
      <c r="E5928" s="35" t="str">
        <f ca="1">IF(C5928="","",OFFSET(Zdroj!AX$16,A5918-1,0))</f>
        <v/>
      </c>
      <c r="F5928" s="450"/>
      <c r="G5928" s="451"/>
    </row>
    <row r="5929" spans="1:7" x14ac:dyDescent="0.25">
      <c r="B5929" s="449"/>
      <c r="C5929" s="83" t="str">
        <f ca="1">IF(OFFSET(Zdroj!AY$16,A5918-1,0)=0,"",CONCATENATE("B",$A$2+5," - ",Zdroj!$AY$15))</f>
        <v/>
      </c>
      <c r="D5929" s="81" t="str">
        <f ca="1">IF(C5929="","",CONCATENATE(OFFSET(Zdroj!AY$16,A5918-1,0)))</f>
        <v/>
      </c>
      <c r="E5929" s="35" t="str">
        <f ca="1">IF(C5929="","",OFFSET(Zdroj!AZ$16,A5918-1,0))</f>
        <v/>
      </c>
      <c r="F5929" s="450"/>
      <c r="G5929" s="451"/>
    </row>
    <row r="5930" spans="1:7" x14ac:dyDescent="0.25">
      <c r="B5930" s="449"/>
      <c r="C5930" s="83" t="str">
        <f ca="1">IF(OFFSET(Zdroj!BA$16,A5918-1,0)=0,"",CONCATENATE("B",$A$2+6," - ",Zdroj!$BA$15))</f>
        <v/>
      </c>
      <c r="D5930" s="81" t="str">
        <f ca="1">IF(C5930="","",CONCATENATE(OFFSET(Zdroj!BA$16,A5918-1,0)))</f>
        <v/>
      </c>
      <c r="E5930" s="35" t="str">
        <f ca="1">IF(C5930="","",OFFSET(Zdroj!BB$16,A5918-1,0))</f>
        <v/>
      </c>
      <c r="F5930" s="450"/>
      <c r="G5930" s="451"/>
    </row>
    <row r="5931" spans="1:7" x14ac:dyDescent="0.25">
      <c r="B5931" s="449"/>
      <c r="C5931" s="83" t="str">
        <f ca="1">IF(OFFSET(Zdroj!BC$16,A5918-1,0)=0,"",CONCATENATE("B",$A$2+7," - ",Zdroj!$BC$15))</f>
        <v/>
      </c>
      <c r="D5931" s="81" t="str">
        <f ca="1">IF(C5931="","",CONCATENATE(OFFSET(Zdroj!BC$16,A5918-1,0)))</f>
        <v/>
      </c>
      <c r="E5931" s="35" t="str">
        <f ca="1">IF(C5931="","",OFFSET(Zdroj!BD$16,A5918-1,0))</f>
        <v/>
      </c>
      <c r="F5931" s="450"/>
      <c r="G5931" s="451"/>
    </row>
    <row r="5932" spans="1:7" x14ac:dyDescent="0.25">
      <c r="B5932" s="449"/>
      <c r="C5932" s="83" t="str">
        <f ca="1">IF(OFFSET(Zdroj!BE$16,A5918-1,0)=0,"",CONCATENATE("B",$A$2+8," - ",Zdroj!$BE$15))</f>
        <v/>
      </c>
      <c r="D5932" s="81" t="str">
        <f ca="1">IF(C5932="","",CONCATENATE(OFFSET(Zdroj!BE$16,A5918-1,0)))</f>
        <v/>
      </c>
      <c r="E5932" s="35" t="str">
        <f ca="1">IF(C5932="","",OFFSET(Zdroj!BF$16,A5918-1,0))</f>
        <v/>
      </c>
      <c r="F5932" s="450"/>
      <c r="G5932" s="451"/>
    </row>
    <row r="5933" spans="1:7" x14ac:dyDescent="0.25">
      <c r="B5933" s="449"/>
      <c r="C5933" s="83" t="str">
        <f ca="1">IF(OFFSET(Zdroj!BG$16,A5918-1,0)=0,"",CONCATENATE("C",$A$2," - ",Zdroj!$BG$15))</f>
        <v/>
      </c>
      <c r="D5933" s="81" t="str">
        <f ca="1">IF(C5933="","",CONCATENATE(OFFSET(Zdroj!BG$16,A5918-1,0)))</f>
        <v/>
      </c>
      <c r="E5933" s="35" t="str">
        <f ca="1">IF(C5933="","",OFFSET(Zdroj!BH$16,A5918-1,0))</f>
        <v/>
      </c>
      <c r="F5933" s="450" t="str">
        <f t="shared" ref="F5933" ca="1" si="1387">IF(SUM(E5933:E5934)=0,"",SUM(E5933:E5934))</f>
        <v/>
      </c>
      <c r="G5933" s="451"/>
    </row>
    <row r="5934" spans="1:7" x14ac:dyDescent="0.25">
      <c r="B5934" s="449"/>
      <c r="C5934" s="83" t="str">
        <f ca="1">IF(OFFSET(Zdroj!BI$16,A5918-1,0)=0,"",CONCATENATE("C",$A$2+1," - ",Zdroj!$BI$15))</f>
        <v/>
      </c>
      <c r="D5934" s="81" t="str">
        <f ca="1">IF(C5934="","",CONCATENATE(OFFSET(Zdroj!BI$16,A5918-1,0)))</f>
        <v/>
      </c>
      <c r="E5934" s="35" t="str">
        <f ca="1">IF(C5934="","",OFFSET(Zdroj!BJ$16,A5918-1,0))</f>
        <v/>
      </c>
      <c r="F5934" s="450"/>
      <c r="G5934" s="451"/>
    </row>
    <row r="5935" spans="1:7" x14ac:dyDescent="0.25">
      <c r="A5935">
        <f>SUM((ROW()+15)/17)</f>
        <v>350</v>
      </c>
      <c r="B5935" s="449" t="str">
        <f ca="1">IF(OFFSET(Zdroj!$B$16,A5935-1,0)&gt;0,CONCATENATE(A5935,"
","___ ","
",OFFSET(Zdroj!$B$16,A5935-1,0)),"")</f>
        <v/>
      </c>
      <c r="C5935" s="83" t="str">
        <f ca="1">IF(OFFSET(Zdroj!AI$16,A5935-1,0)=0,"",CONCATENATE("A",$A$2," - ",Zdroj!$AI$15))</f>
        <v/>
      </c>
      <c r="D5935" s="81" t="str">
        <f ca="1">IF(C5935="","",CONCATENATE(OFFSET(Zdroj!AI$16,A5935-1,0)," - ",OFFSET(Zdroj!BK$16,A5935-1,0)))</f>
        <v/>
      </c>
      <c r="E5935" s="35" t="str">
        <f ca="1">IF(C5935="","",OFFSET(Zdroj!BL$16,A5935-1,0))</f>
        <v/>
      </c>
      <c r="F5935" s="450" t="str">
        <f t="shared" ref="F5935" ca="1" si="1388">IF(SUM(E5935:E5940)=0,"",SUM(E5935:E5940))</f>
        <v/>
      </c>
      <c r="G5935" s="451" t="str">
        <f t="shared" ref="G5935" ca="1" si="1389">IF(SUM(E5935:E5951)=0,"",SUM(E5935:E5951))</f>
        <v/>
      </c>
    </row>
    <row r="5936" spans="1:7" x14ac:dyDescent="0.25">
      <c r="B5936" s="449"/>
      <c r="C5936" s="83" t="str">
        <f ca="1">IF(OFFSET(Zdroj!AJ$16,A5935-1,0)=0,"",CONCATENATE("A",$A$2+1," - ",Zdroj!$AJ$15))</f>
        <v/>
      </c>
      <c r="D5936" s="81" t="str">
        <f ca="1">IF(C5936="","",CONCATENATE(OFFSET(Zdroj!AJ$16,A5935-1,0)," - ",OFFSET(Zdroj!BM$16,A5935-1,0)))</f>
        <v/>
      </c>
      <c r="E5936" s="35" t="str">
        <f ca="1">IF(C5936="","",OFFSET(Zdroj!BN$16,A5935-1,0))</f>
        <v/>
      </c>
      <c r="F5936" s="450"/>
      <c r="G5936" s="451"/>
    </row>
    <row r="5937" spans="1:7" x14ac:dyDescent="0.25">
      <c r="B5937" s="449"/>
      <c r="C5937" s="83" t="str">
        <f ca="1">IF(OFFSET(Zdroj!AK$16,A5935-1,0)=0,"",CONCATENATE("A",$A$2+2," - ",Zdroj!$AK$15))</f>
        <v/>
      </c>
      <c r="D5937" s="81" t="str">
        <f ca="1">IF(C5937="","",CONCATENATE(OFFSET(Zdroj!AK$16,A5935-1,0)," - ",OFFSET(Zdroj!BO$16,A5935-1,0)))</f>
        <v/>
      </c>
      <c r="E5937" s="35" t="str">
        <f ca="1">IF(C5937="","",OFFSET(Zdroj!BP$16,A5935-1,0))</f>
        <v/>
      </c>
      <c r="F5937" s="450"/>
      <c r="G5937" s="451"/>
    </row>
    <row r="5938" spans="1:7" x14ac:dyDescent="0.25">
      <c r="B5938" s="449"/>
      <c r="C5938" s="83" t="str">
        <f ca="1">IF(OFFSET(Zdroj!AL$16,A5935-1,0)=0,"",CONCATENATE("A",$A$2+3," - ",Zdroj!$AL$15))</f>
        <v/>
      </c>
      <c r="D5938" s="81" t="str">
        <f ca="1">IF(C5938="","",CONCATENATE(OFFSET(Zdroj!AL$16,A5935-1,0)," - ",OFFSET(Zdroj!BQ$16,A5935-1,0)))</f>
        <v/>
      </c>
      <c r="E5938" s="35" t="str">
        <f ca="1">IF(C5938="","",OFFSET(Zdroj!BR$16,A5935-1,0))</f>
        <v/>
      </c>
      <c r="F5938" s="450"/>
      <c r="G5938" s="451"/>
    </row>
    <row r="5939" spans="1:7" x14ac:dyDescent="0.25">
      <c r="B5939" s="449"/>
      <c r="C5939" s="83" t="str">
        <f ca="1">IF(OFFSET(Zdroj!AM$16,A5935-1,0)=0,"",CONCATENATE("A",$A$2+4," - ",Zdroj!$AM$15))</f>
        <v/>
      </c>
      <c r="D5939" s="81" t="str">
        <f ca="1">IF(C5939="","",CONCATENATE(OFFSET(Zdroj!AM$16,A5935-1,0)," - ",OFFSET(Zdroj!BS$16,A5935-1,0)))</f>
        <v/>
      </c>
      <c r="E5939" s="35" t="str">
        <f ca="1">IF(C5939="","",OFFSET(Zdroj!BT$16,A5935-1,0))</f>
        <v/>
      </c>
      <c r="F5939" s="450"/>
      <c r="G5939" s="451"/>
    </row>
    <row r="5940" spans="1:7" x14ac:dyDescent="0.25">
      <c r="B5940" s="449"/>
      <c r="C5940" s="83" t="str">
        <f ca="1">IF(OFFSET(Zdroj!AN$16,A5935-1,0)=0,"",CONCATENATE("A",$A$2+5," - ",Zdroj!$AN$15))</f>
        <v/>
      </c>
      <c r="D5940" s="81" t="str">
        <f ca="1">IF(C5940="","",CONCATENATE(OFFSET(Zdroj!AN$16,A5935-1,0)," - ",OFFSET(Zdroj!BU$16,A5935-1,0)))</f>
        <v/>
      </c>
      <c r="E5940" s="35" t="str">
        <f ca="1">IF(C5940="","",OFFSET(Zdroj!BV$16,A5935-1,0))</f>
        <v/>
      </c>
      <c r="F5940" s="450"/>
      <c r="G5940" s="451"/>
    </row>
    <row r="5941" spans="1:7" x14ac:dyDescent="0.25">
      <c r="B5941" s="449"/>
      <c r="C5941" s="83" t="str">
        <f ca="1">IF(OFFSET(Zdroj!AO$16,A5935-1,0)=0,"",CONCATENATE("B",$A$2," - ",Zdroj!$AO$15))</f>
        <v/>
      </c>
      <c r="D5941" s="81" t="str">
        <f ca="1">IF(C5941="","",CONCATENATE(OFFSET(Zdroj!AO$16,A5935-1,0)))</f>
        <v/>
      </c>
      <c r="E5941" s="35" t="str">
        <f ca="1">IF(C5941="","",OFFSET(Zdroj!AP$16,A5935-1,0))</f>
        <v/>
      </c>
      <c r="F5941" s="450" t="str">
        <f t="shared" ref="F5941" ca="1" si="1390">IF(SUM(E5941:E5949)=0,"",SUM(E5941:E5949))</f>
        <v/>
      </c>
      <c r="G5941" s="451"/>
    </row>
    <row r="5942" spans="1:7" x14ac:dyDescent="0.25">
      <c r="B5942" s="449"/>
      <c r="C5942" s="83" t="str">
        <f ca="1">IF(OFFSET(Zdroj!AQ$16,A5935-1,0)=0,"",CONCATENATE("B",$A$2+1," - ",Zdroj!$AQ$15))</f>
        <v/>
      </c>
      <c r="D5942" s="81" t="str">
        <f ca="1">IF(C5942="","",CONCATENATE(OFFSET(Zdroj!AQ$16,A5935-1,0)))</f>
        <v/>
      </c>
      <c r="E5942" s="35" t="str">
        <f ca="1">IF(C5942="","",OFFSET(Zdroj!AR$16,A5935-1,0))</f>
        <v/>
      </c>
      <c r="F5942" s="450"/>
      <c r="G5942" s="451"/>
    </row>
    <row r="5943" spans="1:7" x14ac:dyDescent="0.25">
      <c r="B5943" s="449"/>
      <c r="C5943" s="83" t="str">
        <f ca="1">IF(OFFSET(Zdroj!AS$16,A5935-1,0)=0,"",CONCATENATE("B",$A$2+2," - ",Zdroj!$AS$15))</f>
        <v/>
      </c>
      <c r="D5943" s="81" t="str">
        <f ca="1">IF(C5943="","",CONCATENATE(OFFSET(Zdroj!AS$16,A5935-1,0)))</f>
        <v/>
      </c>
      <c r="E5943" s="35" t="str">
        <f ca="1">IF(C5943="","",OFFSET(Zdroj!AT$16,A5935-1,0))</f>
        <v/>
      </c>
      <c r="F5943" s="450"/>
      <c r="G5943" s="451"/>
    </row>
    <row r="5944" spans="1:7" x14ac:dyDescent="0.25">
      <c r="B5944" s="449"/>
      <c r="C5944" s="83" t="str">
        <f ca="1">IF(OFFSET(Zdroj!AU$16,A5935-1,0)=0,"",CONCATENATE("B",$A$2+3," - ",Zdroj!$AU$15))</f>
        <v/>
      </c>
      <c r="D5944" s="81" t="str">
        <f ca="1">IF(C5944="","",CONCATENATE(OFFSET(Zdroj!AU$16,A5935-1,0)))</f>
        <v/>
      </c>
      <c r="E5944" s="35" t="str">
        <f ca="1">IF(C5944="","",OFFSET(Zdroj!AV$16,A5935-1,0))</f>
        <v/>
      </c>
      <c r="F5944" s="450"/>
      <c r="G5944" s="451"/>
    </row>
    <row r="5945" spans="1:7" x14ac:dyDescent="0.25">
      <c r="B5945" s="449"/>
      <c r="C5945" s="83" t="str">
        <f ca="1">IF(OFFSET(Zdroj!AW$16,A5935-1,0)=0,"",CONCATENATE("B",$A$2+4," - ",Zdroj!$AW$15))</f>
        <v/>
      </c>
      <c r="D5945" s="81" t="str">
        <f ca="1">IF(C5945="","",CONCATENATE(OFFSET(Zdroj!AW$16,A5935-1,0)))</f>
        <v/>
      </c>
      <c r="E5945" s="35" t="str">
        <f ca="1">IF(C5945="","",OFFSET(Zdroj!AX$16,A5935-1,0))</f>
        <v/>
      </c>
      <c r="F5945" s="450"/>
      <c r="G5945" s="451"/>
    </row>
    <row r="5946" spans="1:7" x14ac:dyDescent="0.25">
      <c r="B5946" s="449"/>
      <c r="C5946" s="83" t="str">
        <f ca="1">IF(OFFSET(Zdroj!AY$16,A5935-1,0)=0,"",CONCATENATE("B",$A$2+5," - ",Zdroj!$AY$15))</f>
        <v/>
      </c>
      <c r="D5946" s="81" t="str">
        <f ca="1">IF(C5946="","",CONCATENATE(OFFSET(Zdroj!AY$16,A5935-1,0)))</f>
        <v/>
      </c>
      <c r="E5946" s="35" t="str">
        <f ca="1">IF(C5946="","",OFFSET(Zdroj!AZ$16,A5935-1,0))</f>
        <v/>
      </c>
      <c r="F5946" s="450"/>
      <c r="G5946" s="451"/>
    </row>
    <row r="5947" spans="1:7" x14ac:dyDescent="0.25">
      <c r="B5947" s="449"/>
      <c r="C5947" s="83" t="str">
        <f ca="1">IF(OFFSET(Zdroj!BA$16,A5935-1,0)=0,"",CONCATENATE("B",$A$2+6," - ",Zdroj!$BA$15))</f>
        <v/>
      </c>
      <c r="D5947" s="81" t="str">
        <f ca="1">IF(C5947="","",CONCATENATE(OFFSET(Zdroj!BA$16,A5935-1,0)))</f>
        <v/>
      </c>
      <c r="E5947" s="35" t="str">
        <f ca="1">IF(C5947="","",OFFSET(Zdroj!BB$16,A5935-1,0))</f>
        <v/>
      </c>
      <c r="F5947" s="450"/>
      <c r="G5947" s="451"/>
    </row>
    <row r="5948" spans="1:7" x14ac:dyDescent="0.25">
      <c r="B5948" s="449"/>
      <c r="C5948" s="83" t="str">
        <f ca="1">IF(OFFSET(Zdroj!BC$16,A5935-1,0)=0,"",CONCATENATE("B",$A$2+7," - ",Zdroj!$BC$15))</f>
        <v/>
      </c>
      <c r="D5948" s="81" t="str">
        <f ca="1">IF(C5948="","",CONCATENATE(OFFSET(Zdroj!BC$16,A5935-1,0)))</f>
        <v/>
      </c>
      <c r="E5948" s="35" t="str">
        <f ca="1">IF(C5948="","",OFFSET(Zdroj!BD$16,A5935-1,0))</f>
        <v/>
      </c>
      <c r="F5948" s="450"/>
      <c r="G5948" s="451"/>
    </row>
    <row r="5949" spans="1:7" x14ac:dyDescent="0.25">
      <c r="B5949" s="449"/>
      <c r="C5949" s="83" t="str">
        <f ca="1">IF(OFFSET(Zdroj!BE$16,A5935-1,0)=0,"",CONCATENATE("B",$A$2+8," - ",Zdroj!$BE$15))</f>
        <v/>
      </c>
      <c r="D5949" s="81" t="str">
        <f ca="1">IF(C5949="","",CONCATENATE(OFFSET(Zdroj!BE$16,A5935-1,0)))</f>
        <v/>
      </c>
      <c r="E5949" s="35" t="str">
        <f ca="1">IF(C5949="","",OFFSET(Zdroj!BF$16,A5935-1,0))</f>
        <v/>
      </c>
      <c r="F5949" s="450"/>
      <c r="G5949" s="451"/>
    </row>
    <row r="5950" spans="1:7" x14ac:dyDescent="0.25">
      <c r="B5950" s="449"/>
      <c r="C5950" s="83" t="str">
        <f ca="1">IF(OFFSET(Zdroj!BG$16,A5935-1,0)=0,"",CONCATENATE("C",$A$2," - ",Zdroj!$BG$15))</f>
        <v/>
      </c>
      <c r="D5950" s="81" t="str">
        <f ca="1">IF(C5950="","",CONCATENATE(OFFSET(Zdroj!BG$16,A5935-1,0)))</f>
        <v/>
      </c>
      <c r="E5950" s="35" t="str">
        <f ca="1">IF(C5950="","",OFFSET(Zdroj!BH$16,A5935-1,0))</f>
        <v/>
      </c>
      <c r="F5950" s="450" t="str">
        <f t="shared" ref="F5950" ca="1" si="1391">IF(SUM(E5950:E5951)=0,"",SUM(E5950:E5951))</f>
        <v/>
      </c>
      <c r="G5950" s="451"/>
    </row>
    <row r="5951" spans="1:7" x14ac:dyDescent="0.25">
      <c r="B5951" s="449"/>
      <c r="C5951" s="83" t="str">
        <f ca="1">IF(OFFSET(Zdroj!BI$16,A5935-1,0)=0,"",CONCATENATE("C",$A$2+1," - ",Zdroj!$BI$15))</f>
        <v/>
      </c>
      <c r="D5951" s="81" t="str">
        <f ca="1">IF(C5951="","",CONCATENATE(OFFSET(Zdroj!BI$16,A5935-1,0)))</f>
        <v/>
      </c>
      <c r="E5951" s="35" t="str">
        <f ca="1">IF(C5951="","",OFFSET(Zdroj!BJ$16,A5935-1,0))</f>
        <v/>
      </c>
      <c r="F5951" s="450"/>
      <c r="G5951" s="451"/>
    </row>
    <row r="5952" spans="1:7" x14ac:dyDescent="0.25">
      <c r="A5952">
        <f>SUM((ROW()+15)/17)</f>
        <v>351</v>
      </c>
      <c r="B5952" s="449" t="str">
        <f ca="1">IF(OFFSET(Zdroj!$B$16,A5952-1,0)&gt;0,CONCATENATE(A5952,"
","___ ","
",OFFSET(Zdroj!$B$16,A5952-1,0)),"")</f>
        <v/>
      </c>
      <c r="C5952" s="83" t="str">
        <f ca="1">IF(OFFSET(Zdroj!AI$16,A5952-1,0)=0,"",CONCATENATE("A",$A$2," - ",Zdroj!$AI$15))</f>
        <v/>
      </c>
      <c r="D5952" s="81" t="str">
        <f ca="1">IF(C5952="","",CONCATENATE(OFFSET(Zdroj!AI$16,A5952-1,0)," - ",OFFSET(Zdroj!BK$16,A5952-1,0)))</f>
        <v/>
      </c>
      <c r="E5952" s="35" t="str">
        <f ca="1">IF(C5952="","",OFFSET(Zdroj!BL$16,A5952-1,0))</f>
        <v/>
      </c>
      <c r="F5952" s="450" t="str">
        <f t="shared" ref="F5952" ca="1" si="1392">IF(SUM(E5952:E5957)=0,"",SUM(E5952:E5957))</f>
        <v/>
      </c>
      <c r="G5952" s="451" t="str">
        <f t="shared" ref="G5952" ca="1" si="1393">IF(SUM(E5952:E5968)=0,"",SUM(E5952:E5968))</f>
        <v/>
      </c>
    </row>
    <row r="5953" spans="2:7" x14ac:dyDescent="0.25">
      <c r="B5953" s="449"/>
      <c r="C5953" s="83" t="str">
        <f ca="1">IF(OFFSET(Zdroj!AJ$16,A5952-1,0)=0,"",CONCATENATE("A",$A$2+1," - ",Zdroj!$AJ$15))</f>
        <v/>
      </c>
      <c r="D5953" s="81" t="str">
        <f ca="1">IF(C5953="","",CONCATENATE(OFFSET(Zdroj!AJ$16,A5952-1,0)," - ",OFFSET(Zdroj!BM$16,A5952-1,0)))</f>
        <v/>
      </c>
      <c r="E5953" s="35" t="str">
        <f ca="1">IF(C5953="","",OFFSET(Zdroj!BN$16,A5952-1,0))</f>
        <v/>
      </c>
      <c r="F5953" s="450"/>
      <c r="G5953" s="451"/>
    </row>
    <row r="5954" spans="2:7" x14ac:dyDescent="0.25">
      <c r="B5954" s="449"/>
      <c r="C5954" s="83" t="str">
        <f ca="1">IF(OFFSET(Zdroj!AK$16,A5952-1,0)=0,"",CONCATENATE("A",$A$2+2," - ",Zdroj!$AK$15))</f>
        <v/>
      </c>
      <c r="D5954" s="81" t="str">
        <f ca="1">IF(C5954="","",CONCATENATE(OFFSET(Zdroj!AK$16,A5952-1,0)," - ",OFFSET(Zdroj!BO$16,A5952-1,0)))</f>
        <v/>
      </c>
      <c r="E5954" s="35" t="str">
        <f ca="1">IF(C5954="","",OFFSET(Zdroj!BP$16,A5952-1,0))</f>
        <v/>
      </c>
      <c r="F5954" s="450"/>
      <c r="G5954" s="451"/>
    </row>
    <row r="5955" spans="2:7" x14ac:dyDescent="0.25">
      <c r="B5955" s="449"/>
      <c r="C5955" s="83" t="str">
        <f ca="1">IF(OFFSET(Zdroj!AL$16,A5952-1,0)=0,"",CONCATENATE("A",$A$2+3," - ",Zdroj!$AL$15))</f>
        <v/>
      </c>
      <c r="D5955" s="81" t="str">
        <f ca="1">IF(C5955="","",CONCATENATE(OFFSET(Zdroj!AL$16,A5952-1,0)," - ",OFFSET(Zdroj!BQ$16,A5952-1,0)))</f>
        <v/>
      </c>
      <c r="E5955" s="35" t="str">
        <f ca="1">IF(C5955="","",OFFSET(Zdroj!BR$16,A5952-1,0))</f>
        <v/>
      </c>
      <c r="F5955" s="450"/>
      <c r="G5955" s="451"/>
    </row>
    <row r="5956" spans="2:7" x14ac:dyDescent="0.25">
      <c r="B5956" s="449"/>
      <c r="C5956" s="83" t="str">
        <f ca="1">IF(OFFSET(Zdroj!AM$16,A5952-1,0)=0,"",CONCATENATE("A",$A$2+4," - ",Zdroj!$AM$15))</f>
        <v/>
      </c>
      <c r="D5956" s="81" t="str">
        <f ca="1">IF(C5956="","",CONCATENATE(OFFSET(Zdroj!AM$16,A5952-1,0)," - ",OFFSET(Zdroj!BS$16,A5952-1,0)))</f>
        <v/>
      </c>
      <c r="E5956" s="35" t="str">
        <f ca="1">IF(C5956="","",OFFSET(Zdroj!BT$16,A5952-1,0))</f>
        <v/>
      </c>
      <c r="F5956" s="450"/>
      <c r="G5956" s="451"/>
    </row>
    <row r="5957" spans="2:7" x14ac:dyDescent="0.25">
      <c r="B5957" s="449"/>
      <c r="C5957" s="83" t="str">
        <f ca="1">IF(OFFSET(Zdroj!AN$16,A5952-1,0)=0,"",CONCATENATE("A",$A$2+5," - ",Zdroj!$AN$15))</f>
        <v/>
      </c>
      <c r="D5957" s="81" t="str">
        <f ca="1">IF(C5957="","",CONCATENATE(OFFSET(Zdroj!AN$16,A5952-1,0)," - ",OFFSET(Zdroj!BU$16,A5952-1,0)))</f>
        <v/>
      </c>
      <c r="E5957" s="35" t="str">
        <f ca="1">IF(C5957="","",OFFSET(Zdroj!BV$16,A5952-1,0))</f>
        <v/>
      </c>
      <c r="F5957" s="450"/>
      <c r="G5957" s="451"/>
    </row>
    <row r="5958" spans="2:7" x14ac:dyDescent="0.25">
      <c r="B5958" s="449"/>
      <c r="C5958" s="83" t="str">
        <f ca="1">IF(OFFSET(Zdroj!AO$16,A5952-1,0)=0,"",CONCATENATE("B",$A$2," - ",Zdroj!$AO$15))</f>
        <v/>
      </c>
      <c r="D5958" s="81" t="str">
        <f ca="1">IF(C5958="","",CONCATENATE(OFFSET(Zdroj!AO$16,A5952-1,0)))</f>
        <v/>
      </c>
      <c r="E5958" s="35" t="str">
        <f ca="1">IF(C5958="","",OFFSET(Zdroj!AP$16,A5952-1,0))</f>
        <v/>
      </c>
      <c r="F5958" s="450" t="str">
        <f t="shared" ref="F5958" ca="1" si="1394">IF(SUM(E5958:E5966)=0,"",SUM(E5958:E5966))</f>
        <v/>
      </c>
      <c r="G5958" s="451"/>
    </row>
    <row r="5959" spans="2:7" x14ac:dyDescent="0.25">
      <c r="B5959" s="449"/>
      <c r="C5959" s="83" t="str">
        <f ca="1">IF(OFFSET(Zdroj!AQ$16,A5952-1,0)=0,"",CONCATENATE("B",$A$2+1," - ",Zdroj!$AQ$15))</f>
        <v/>
      </c>
      <c r="D5959" s="81" t="str">
        <f ca="1">IF(C5959="","",CONCATENATE(OFFSET(Zdroj!AQ$16,A5952-1,0)))</f>
        <v/>
      </c>
      <c r="E5959" s="35" t="str">
        <f ca="1">IF(C5959="","",OFFSET(Zdroj!AR$16,A5952-1,0))</f>
        <v/>
      </c>
      <c r="F5959" s="450"/>
      <c r="G5959" s="451"/>
    </row>
    <row r="5960" spans="2:7" x14ac:dyDescent="0.25">
      <c r="B5960" s="449"/>
      <c r="C5960" s="83" t="str">
        <f ca="1">IF(OFFSET(Zdroj!AS$16,A5952-1,0)=0,"",CONCATENATE("B",$A$2+2," - ",Zdroj!$AS$15))</f>
        <v/>
      </c>
      <c r="D5960" s="81" t="str">
        <f ca="1">IF(C5960="","",CONCATENATE(OFFSET(Zdroj!AS$16,A5952-1,0)))</f>
        <v/>
      </c>
      <c r="E5960" s="35" t="str">
        <f ca="1">IF(C5960="","",OFFSET(Zdroj!AT$16,A5952-1,0))</f>
        <v/>
      </c>
      <c r="F5960" s="450"/>
      <c r="G5960" s="451"/>
    </row>
    <row r="5961" spans="2:7" x14ac:dyDescent="0.25">
      <c r="B5961" s="449"/>
      <c r="C5961" s="83" t="str">
        <f ca="1">IF(OFFSET(Zdroj!AU$16,A5952-1,0)=0,"",CONCATENATE("B",$A$2+3," - ",Zdroj!$AU$15))</f>
        <v/>
      </c>
      <c r="D5961" s="81" t="str">
        <f ca="1">IF(C5961="","",CONCATENATE(OFFSET(Zdroj!AU$16,A5952-1,0)))</f>
        <v/>
      </c>
      <c r="E5961" s="35" t="str">
        <f ca="1">IF(C5961="","",OFFSET(Zdroj!AV$16,A5952-1,0))</f>
        <v/>
      </c>
      <c r="F5961" s="450"/>
      <c r="G5961" s="451"/>
    </row>
    <row r="5962" spans="2:7" x14ac:dyDescent="0.25">
      <c r="B5962" s="449"/>
      <c r="C5962" s="83" t="str">
        <f ca="1">IF(OFFSET(Zdroj!AW$16,A5952-1,0)=0,"",CONCATENATE("B",$A$2+4," - ",Zdroj!$AW$15))</f>
        <v/>
      </c>
      <c r="D5962" s="81" t="str">
        <f ca="1">IF(C5962="","",CONCATENATE(OFFSET(Zdroj!AW$16,A5952-1,0)))</f>
        <v/>
      </c>
      <c r="E5962" s="35" t="str">
        <f ca="1">IF(C5962="","",OFFSET(Zdroj!AX$16,A5952-1,0))</f>
        <v/>
      </c>
      <c r="F5962" s="450"/>
      <c r="G5962" s="451"/>
    </row>
    <row r="5963" spans="2:7" x14ac:dyDescent="0.25">
      <c r="B5963" s="449"/>
      <c r="C5963" s="83" t="str">
        <f ca="1">IF(OFFSET(Zdroj!AY$16,A5952-1,0)=0,"",CONCATENATE("B",$A$2+5," - ",Zdroj!$AY$15))</f>
        <v/>
      </c>
      <c r="D5963" s="81" t="str">
        <f ca="1">IF(C5963="","",CONCATENATE(OFFSET(Zdroj!AY$16,A5952-1,0)))</f>
        <v/>
      </c>
      <c r="E5963" s="35" t="str">
        <f ca="1">IF(C5963="","",OFFSET(Zdroj!AZ$16,A5952-1,0))</f>
        <v/>
      </c>
      <c r="F5963" s="450"/>
      <c r="G5963" s="451"/>
    </row>
    <row r="5964" spans="2:7" x14ac:dyDescent="0.25">
      <c r="B5964" s="449"/>
      <c r="C5964" s="83" t="str">
        <f ca="1">IF(OFFSET(Zdroj!BA$16,A5952-1,0)=0,"",CONCATENATE("B",$A$2+6," - ",Zdroj!$BA$15))</f>
        <v/>
      </c>
      <c r="D5964" s="81" t="str">
        <f ca="1">IF(C5964="","",CONCATENATE(OFFSET(Zdroj!BA$16,A5952-1,0)))</f>
        <v/>
      </c>
      <c r="E5964" s="35" t="str">
        <f ca="1">IF(C5964="","",OFFSET(Zdroj!BB$16,A5952-1,0))</f>
        <v/>
      </c>
      <c r="F5964" s="450"/>
      <c r="G5964" s="451"/>
    </row>
    <row r="5965" spans="2:7" x14ac:dyDescent="0.25">
      <c r="B5965" s="449"/>
      <c r="C5965" s="83" t="str">
        <f ca="1">IF(OFFSET(Zdroj!BC$16,A5952-1,0)=0,"",CONCATENATE("B",$A$2+7," - ",Zdroj!$BC$15))</f>
        <v/>
      </c>
      <c r="D5965" s="81" t="str">
        <f ca="1">IF(C5965="","",CONCATENATE(OFFSET(Zdroj!BC$16,A5952-1,0)))</f>
        <v/>
      </c>
      <c r="E5965" s="35" t="str">
        <f ca="1">IF(C5965="","",OFFSET(Zdroj!BD$16,A5952-1,0))</f>
        <v/>
      </c>
      <c r="F5965" s="450"/>
      <c r="G5965" s="451"/>
    </row>
    <row r="5966" spans="2:7" x14ac:dyDescent="0.25">
      <c r="B5966" s="449"/>
      <c r="C5966" s="83" t="str">
        <f ca="1">IF(OFFSET(Zdroj!BE$16,A5952-1,0)=0,"",CONCATENATE("B",$A$2+8," - ",Zdroj!$BE$15))</f>
        <v/>
      </c>
      <c r="D5966" s="81" t="str">
        <f ca="1">IF(C5966="","",CONCATENATE(OFFSET(Zdroj!BE$16,A5952-1,0)))</f>
        <v/>
      </c>
      <c r="E5966" s="35" t="str">
        <f ca="1">IF(C5966="","",OFFSET(Zdroj!BF$16,A5952-1,0))</f>
        <v/>
      </c>
      <c r="F5966" s="450"/>
      <c r="G5966" s="451"/>
    </row>
    <row r="5967" spans="2:7" x14ac:dyDescent="0.25">
      <c r="B5967" s="449"/>
      <c r="C5967" s="83" t="str">
        <f ca="1">IF(OFFSET(Zdroj!BG$16,A5952-1,0)=0,"",CONCATENATE("C",$A$2," - ",Zdroj!$BG$15))</f>
        <v/>
      </c>
      <c r="D5967" s="81" t="str">
        <f ca="1">IF(C5967="","",CONCATENATE(OFFSET(Zdroj!BG$16,A5952-1,0)))</f>
        <v/>
      </c>
      <c r="E5967" s="35" t="str">
        <f ca="1">IF(C5967="","",OFFSET(Zdroj!BH$16,A5952-1,0))</f>
        <v/>
      </c>
      <c r="F5967" s="450" t="str">
        <f t="shared" ref="F5967" ca="1" si="1395">IF(SUM(E5967:E5968)=0,"",SUM(E5967:E5968))</f>
        <v/>
      </c>
      <c r="G5967" s="451"/>
    </row>
    <row r="5968" spans="2:7" x14ac:dyDescent="0.25">
      <c r="B5968" s="449"/>
      <c r="C5968" s="83" t="str">
        <f ca="1">IF(OFFSET(Zdroj!BI$16,A5952-1,0)=0,"",CONCATENATE("C",$A$2+1," - ",Zdroj!$BI$15))</f>
        <v/>
      </c>
      <c r="D5968" s="81" t="str">
        <f ca="1">IF(C5968="","",CONCATENATE(OFFSET(Zdroj!BI$16,A5952-1,0)))</f>
        <v/>
      </c>
      <c r="E5968" s="35" t="str">
        <f ca="1">IF(C5968="","",OFFSET(Zdroj!BJ$16,A5952-1,0))</f>
        <v/>
      </c>
      <c r="F5968" s="450"/>
      <c r="G5968" s="451"/>
    </row>
    <row r="5969" spans="1:7" x14ac:dyDescent="0.25">
      <c r="A5969">
        <f>SUM((ROW()+15)/17)</f>
        <v>352</v>
      </c>
      <c r="B5969" s="449" t="str">
        <f ca="1">IF(OFFSET(Zdroj!$B$16,A5969-1,0)&gt;0,CONCATENATE(A5969,"
","___ ","
",OFFSET(Zdroj!$B$16,A5969-1,0)),"")</f>
        <v/>
      </c>
      <c r="C5969" s="83" t="str">
        <f ca="1">IF(OFFSET(Zdroj!AI$16,A5969-1,0)=0,"",CONCATENATE("A",$A$2," - ",Zdroj!$AI$15))</f>
        <v/>
      </c>
      <c r="D5969" s="81" t="str">
        <f ca="1">IF(C5969="","",CONCATENATE(OFFSET(Zdroj!AI$16,A5969-1,0)," - ",OFFSET(Zdroj!BK$16,A5969-1,0)))</f>
        <v/>
      </c>
      <c r="E5969" s="35" t="str">
        <f ca="1">IF(C5969="","",OFFSET(Zdroj!BL$16,A5969-1,0))</f>
        <v/>
      </c>
      <c r="F5969" s="450" t="str">
        <f t="shared" ref="F5969" ca="1" si="1396">IF(SUM(E5969:E5974)=0,"",SUM(E5969:E5974))</f>
        <v/>
      </c>
      <c r="G5969" s="451" t="str">
        <f t="shared" ref="G5969" ca="1" si="1397">IF(SUM(E5969:E5985)=0,"",SUM(E5969:E5985))</f>
        <v/>
      </c>
    </row>
    <row r="5970" spans="1:7" x14ac:dyDescent="0.25">
      <c r="B5970" s="449"/>
      <c r="C5970" s="83" t="str">
        <f ca="1">IF(OFFSET(Zdroj!AJ$16,A5969-1,0)=0,"",CONCATENATE("A",$A$2+1," - ",Zdroj!$AJ$15))</f>
        <v/>
      </c>
      <c r="D5970" s="81" t="str">
        <f ca="1">IF(C5970="","",CONCATENATE(OFFSET(Zdroj!AJ$16,A5969-1,0)," - ",OFFSET(Zdroj!BM$16,A5969-1,0)))</f>
        <v/>
      </c>
      <c r="E5970" s="35" t="str">
        <f ca="1">IF(C5970="","",OFFSET(Zdroj!BN$16,A5969-1,0))</f>
        <v/>
      </c>
      <c r="F5970" s="450"/>
      <c r="G5970" s="451"/>
    </row>
    <row r="5971" spans="1:7" x14ac:dyDescent="0.25">
      <c r="B5971" s="449"/>
      <c r="C5971" s="83" t="str">
        <f ca="1">IF(OFFSET(Zdroj!AK$16,A5969-1,0)=0,"",CONCATENATE("A",$A$2+2," - ",Zdroj!$AK$15))</f>
        <v/>
      </c>
      <c r="D5971" s="81" t="str">
        <f ca="1">IF(C5971="","",CONCATENATE(OFFSET(Zdroj!AK$16,A5969-1,0)," - ",OFFSET(Zdroj!BO$16,A5969-1,0)))</f>
        <v/>
      </c>
      <c r="E5971" s="35" t="str">
        <f ca="1">IF(C5971="","",OFFSET(Zdroj!BP$16,A5969-1,0))</f>
        <v/>
      </c>
      <c r="F5971" s="450"/>
      <c r="G5971" s="451"/>
    </row>
    <row r="5972" spans="1:7" x14ac:dyDescent="0.25">
      <c r="B5972" s="449"/>
      <c r="C5972" s="83" t="str">
        <f ca="1">IF(OFFSET(Zdroj!AL$16,A5969-1,0)=0,"",CONCATENATE("A",$A$2+3," - ",Zdroj!$AL$15))</f>
        <v/>
      </c>
      <c r="D5972" s="81" t="str">
        <f ca="1">IF(C5972="","",CONCATENATE(OFFSET(Zdroj!AL$16,A5969-1,0)," - ",OFFSET(Zdroj!BQ$16,A5969-1,0)))</f>
        <v/>
      </c>
      <c r="E5972" s="35" t="str">
        <f ca="1">IF(C5972="","",OFFSET(Zdroj!BR$16,A5969-1,0))</f>
        <v/>
      </c>
      <c r="F5972" s="450"/>
      <c r="G5972" s="451"/>
    </row>
    <row r="5973" spans="1:7" x14ac:dyDescent="0.25">
      <c r="B5973" s="449"/>
      <c r="C5973" s="83" t="str">
        <f ca="1">IF(OFFSET(Zdroj!AM$16,A5969-1,0)=0,"",CONCATENATE("A",$A$2+4," - ",Zdroj!$AM$15))</f>
        <v/>
      </c>
      <c r="D5973" s="81" t="str">
        <f ca="1">IF(C5973="","",CONCATENATE(OFFSET(Zdroj!AM$16,A5969-1,0)," - ",OFFSET(Zdroj!BS$16,A5969-1,0)))</f>
        <v/>
      </c>
      <c r="E5973" s="35" t="str">
        <f ca="1">IF(C5973="","",OFFSET(Zdroj!BT$16,A5969-1,0))</f>
        <v/>
      </c>
      <c r="F5973" s="450"/>
      <c r="G5973" s="451"/>
    </row>
    <row r="5974" spans="1:7" x14ac:dyDescent="0.25">
      <c r="B5974" s="449"/>
      <c r="C5974" s="83" t="str">
        <f ca="1">IF(OFFSET(Zdroj!AN$16,A5969-1,0)=0,"",CONCATENATE("A",$A$2+5," - ",Zdroj!$AN$15))</f>
        <v/>
      </c>
      <c r="D5974" s="81" t="str">
        <f ca="1">IF(C5974="","",CONCATENATE(OFFSET(Zdroj!AN$16,A5969-1,0)," - ",OFFSET(Zdroj!BU$16,A5969-1,0)))</f>
        <v/>
      </c>
      <c r="E5974" s="35" t="str">
        <f ca="1">IF(C5974="","",OFFSET(Zdroj!BV$16,A5969-1,0))</f>
        <v/>
      </c>
      <c r="F5974" s="450"/>
      <c r="G5974" s="451"/>
    </row>
    <row r="5975" spans="1:7" x14ac:dyDescent="0.25">
      <c r="B5975" s="449"/>
      <c r="C5975" s="83" t="str">
        <f ca="1">IF(OFFSET(Zdroj!AO$16,A5969-1,0)=0,"",CONCATENATE("B",$A$2," - ",Zdroj!$AO$15))</f>
        <v/>
      </c>
      <c r="D5975" s="81" t="str">
        <f ca="1">IF(C5975="","",CONCATENATE(OFFSET(Zdroj!AO$16,A5969-1,0)))</f>
        <v/>
      </c>
      <c r="E5975" s="35" t="str">
        <f ca="1">IF(C5975="","",OFFSET(Zdroj!AP$16,A5969-1,0))</f>
        <v/>
      </c>
      <c r="F5975" s="450" t="str">
        <f t="shared" ref="F5975" ca="1" si="1398">IF(SUM(E5975:E5983)=0,"",SUM(E5975:E5983))</f>
        <v/>
      </c>
      <c r="G5975" s="451"/>
    </row>
    <row r="5976" spans="1:7" x14ac:dyDescent="0.25">
      <c r="B5976" s="449"/>
      <c r="C5976" s="83" t="str">
        <f ca="1">IF(OFFSET(Zdroj!AQ$16,A5969-1,0)=0,"",CONCATENATE("B",$A$2+1," - ",Zdroj!$AQ$15))</f>
        <v/>
      </c>
      <c r="D5976" s="81" t="str">
        <f ca="1">IF(C5976="","",CONCATENATE(OFFSET(Zdroj!AQ$16,A5969-1,0)))</f>
        <v/>
      </c>
      <c r="E5976" s="35" t="str">
        <f ca="1">IF(C5976="","",OFFSET(Zdroj!AR$16,A5969-1,0))</f>
        <v/>
      </c>
      <c r="F5976" s="450"/>
      <c r="G5976" s="451"/>
    </row>
    <row r="5977" spans="1:7" x14ac:dyDescent="0.25">
      <c r="B5977" s="449"/>
      <c r="C5977" s="83" t="str">
        <f ca="1">IF(OFFSET(Zdroj!AS$16,A5969-1,0)=0,"",CONCATENATE("B",$A$2+2," - ",Zdroj!$AS$15))</f>
        <v/>
      </c>
      <c r="D5977" s="81" t="str">
        <f ca="1">IF(C5977="","",CONCATENATE(OFFSET(Zdroj!AS$16,A5969-1,0)))</f>
        <v/>
      </c>
      <c r="E5977" s="35" t="str">
        <f ca="1">IF(C5977="","",OFFSET(Zdroj!AT$16,A5969-1,0))</f>
        <v/>
      </c>
      <c r="F5977" s="450"/>
      <c r="G5977" s="451"/>
    </row>
    <row r="5978" spans="1:7" x14ac:dyDescent="0.25">
      <c r="B5978" s="449"/>
      <c r="C5978" s="83" t="str">
        <f ca="1">IF(OFFSET(Zdroj!AU$16,A5969-1,0)=0,"",CONCATENATE("B",$A$2+3," - ",Zdroj!$AU$15))</f>
        <v/>
      </c>
      <c r="D5978" s="81" t="str">
        <f ca="1">IF(C5978="","",CONCATENATE(OFFSET(Zdroj!AU$16,A5969-1,0)))</f>
        <v/>
      </c>
      <c r="E5978" s="35" t="str">
        <f ca="1">IF(C5978="","",OFFSET(Zdroj!AV$16,A5969-1,0))</f>
        <v/>
      </c>
      <c r="F5978" s="450"/>
      <c r="G5978" s="451"/>
    </row>
    <row r="5979" spans="1:7" x14ac:dyDescent="0.25">
      <c r="B5979" s="449"/>
      <c r="C5979" s="83" t="str">
        <f ca="1">IF(OFFSET(Zdroj!AW$16,A5969-1,0)=0,"",CONCATENATE("B",$A$2+4," - ",Zdroj!$AW$15))</f>
        <v/>
      </c>
      <c r="D5979" s="81" t="str">
        <f ca="1">IF(C5979="","",CONCATENATE(OFFSET(Zdroj!AW$16,A5969-1,0)))</f>
        <v/>
      </c>
      <c r="E5979" s="35" t="str">
        <f ca="1">IF(C5979="","",OFFSET(Zdroj!AX$16,A5969-1,0))</f>
        <v/>
      </c>
      <c r="F5979" s="450"/>
      <c r="G5979" s="451"/>
    </row>
    <row r="5980" spans="1:7" x14ac:dyDescent="0.25">
      <c r="B5980" s="449"/>
      <c r="C5980" s="83" t="str">
        <f ca="1">IF(OFFSET(Zdroj!AY$16,A5969-1,0)=0,"",CONCATENATE("B",$A$2+5," - ",Zdroj!$AY$15))</f>
        <v/>
      </c>
      <c r="D5980" s="81" t="str">
        <f ca="1">IF(C5980="","",CONCATENATE(OFFSET(Zdroj!AY$16,A5969-1,0)))</f>
        <v/>
      </c>
      <c r="E5980" s="35" t="str">
        <f ca="1">IF(C5980="","",OFFSET(Zdroj!AZ$16,A5969-1,0))</f>
        <v/>
      </c>
      <c r="F5980" s="450"/>
      <c r="G5980" s="451"/>
    </row>
    <row r="5981" spans="1:7" x14ac:dyDescent="0.25">
      <c r="B5981" s="449"/>
      <c r="C5981" s="83" t="str">
        <f ca="1">IF(OFFSET(Zdroj!BA$16,A5969-1,0)=0,"",CONCATENATE("B",$A$2+6," - ",Zdroj!$BA$15))</f>
        <v/>
      </c>
      <c r="D5981" s="81" t="str">
        <f ca="1">IF(C5981="","",CONCATENATE(OFFSET(Zdroj!BA$16,A5969-1,0)))</f>
        <v/>
      </c>
      <c r="E5981" s="35" t="str">
        <f ca="1">IF(C5981="","",OFFSET(Zdroj!BB$16,A5969-1,0))</f>
        <v/>
      </c>
      <c r="F5981" s="450"/>
      <c r="G5981" s="451"/>
    </row>
    <row r="5982" spans="1:7" x14ac:dyDescent="0.25">
      <c r="B5982" s="449"/>
      <c r="C5982" s="83" t="str">
        <f ca="1">IF(OFFSET(Zdroj!BC$16,A5969-1,0)=0,"",CONCATENATE("B",$A$2+7," - ",Zdroj!$BC$15))</f>
        <v/>
      </c>
      <c r="D5982" s="81" t="str">
        <f ca="1">IF(C5982="","",CONCATENATE(OFFSET(Zdroj!BC$16,A5969-1,0)))</f>
        <v/>
      </c>
      <c r="E5982" s="35" t="str">
        <f ca="1">IF(C5982="","",OFFSET(Zdroj!BD$16,A5969-1,0))</f>
        <v/>
      </c>
      <c r="F5982" s="450"/>
      <c r="G5982" s="451"/>
    </row>
    <row r="5983" spans="1:7" x14ac:dyDescent="0.25">
      <c r="B5983" s="449"/>
      <c r="C5983" s="83" t="str">
        <f ca="1">IF(OFFSET(Zdroj!BE$16,A5969-1,0)=0,"",CONCATENATE("B",$A$2+8," - ",Zdroj!$BE$15))</f>
        <v/>
      </c>
      <c r="D5983" s="81" t="str">
        <f ca="1">IF(C5983="","",CONCATENATE(OFFSET(Zdroj!BE$16,A5969-1,0)))</f>
        <v/>
      </c>
      <c r="E5983" s="35" t="str">
        <f ca="1">IF(C5983="","",OFFSET(Zdroj!BF$16,A5969-1,0))</f>
        <v/>
      </c>
      <c r="F5983" s="450"/>
      <c r="G5983" s="451"/>
    </row>
    <row r="5984" spans="1:7" x14ac:dyDescent="0.25">
      <c r="B5984" s="449"/>
      <c r="C5984" s="83" t="str">
        <f ca="1">IF(OFFSET(Zdroj!BG$16,A5969-1,0)=0,"",CONCATENATE("C",$A$2," - ",Zdroj!$BG$15))</f>
        <v/>
      </c>
      <c r="D5984" s="81" t="str">
        <f ca="1">IF(C5984="","",CONCATENATE(OFFSET(Zdroj!BG$16,A5969-1,0)))</f>
        <v/>
      </c>
      <c r="E5984" s="35" t="str">
        <f ca="1">IF(C5984="","",OFFSET(Zdroj!BH$16,A5969-1,0))</f>
        <v/>
      </c>
      <c r="F5984" s="450" t="str">
        <f t="shared" ref="F5984" ca="1" si="1399">IF(SUM(E5984:E5985)=0,"",SUM(E5984:E5985))</f>
        <v/>
      </c>
      <c r="G5984" s="451"/>
    </row>
    <row r="5985" spans="1:7" x14ac:dyDescent="0.25">
      <c r="B5985" s="449"/>
      <c r="C5985" s="83" t="str">
        <f ca="1">IF(OFFSET(Zdroj!BI$16,A5969-1,0)=0,"",CONCATENATE("C",$A$2+1," - ",Zdroj!$BI$15))</f>
        <v/>
      </c>
      <c r="D5985" s="81" t="str">
        <f ca="1">IF(C5985="","",CONCATENATE(OFFSET(Zdroj!BI$16,A5969-1,0)))</f>
        <v/>
      </c>
      <c r="E5985" s="35" t="str">
        <f ca="1">IF(C5985="","",OFFSET(Zdroj!BJ$16,A5969-1,0))</f>
        <v/>
      </c>
      <c r="F5985" s="450"/>
      <c r="G5985" s="451"/>
    </row>
    <row r="5986" spans="1:7" x14ac:dyDescent="0.25">
      <c r="A5986">
        <f>SUM((ROW()+15)/17)</f>
        <v>353</v>
      </c>
      <c r="B5986" s="449" t="str">
        <f ca="1">IF(OFFSET(Zdroj!$B$16,A5986-1,0)&gt;0,CONCATENATE(A5986,"
","___ ","
",OFFSET(Zdroj!$B$16,A5986-1,0)),"")</f>
        <v/>
      </c>
      <c r="C5986" s="83" t="str">
        <f ca="1">IF(OFFSET(Zdroj!AI$16,A5986-1,0)=0,"",CONCATENATE("A",$A$2," - ",Zdroj!$AI$15))</f>
        <v/>
      </c>
      <c r="D5986" s="81" t="str">
        <f ca="1">IF(C5986="","",CONCATENATE(OFFSET(Zdroj!AI$16,A5986-1,0)," - ",OFFSET(Zdroj!BK$16,A5986-1,0)))</f>
        <v/>
      </c>
      <c r="E5986" s="35" t="str">
        <f ca="1">IF(C5986="","",OFFSET(Zdroj!BL$16,A5986-1,0))</f>
        <v/>
      </c>
      <c r="F5986" s="450" t="str">
        <f t="shared" ref="F5986" ca="1" si="1400">IF(SUM(E5986:E5991)=0,"",SUM(E5986:E5991))</f>
        <v/>
      </c>
      <c r="G5986" s="451" t="str">
        <f t="shared" ref="G5986" ca="1" si="1401">IF(SUM(E5986:E6002)=0,"",SUM(E5986:E6002))</f>
        <v/>
      </c>
    </row>
    <row r="5987" spans="1:7" x14ac:dyDescent="0.25">
      <c r="B5987" s="449"/>
      <c r="C5987" s="83" t="str">
        <f ca="1">IF(OFFSET(Zdroj!AJ$16,A5986-1,0)=0,"",CONCATENATE("A",$A$2+1," - ",Zdroj!$AJ$15))</f>
        <v/>
      </c>
      <c r="D5987" s="81" t="str">
        <f ca="1">IF(C5987="","",CONCATENATE(OFFSET(Zdroj!AJ$16,A5986-1,0)," - ",OFFSET(Zdroj!BM$16,A5986-1,0)))</f>
        <v/>
      </c>
      <c r="E5987" s="35" t="str">
        <f ca="1">IF(C5987="","",OFFSET(Zdroj!BN$16,A5986-1,0))</f>
        <v/>
      </c>
      <c r="F5987" s="450"/>
      <c r="G5987" s="451"/>
    </row>
    <row r="5988" spans="1:7" x14ac:dyDescent="0.25">
      <c r="B5988" s="449"/>
      <c r="C5988" s="83" t="str">
        <f ca="1">IF(OFFSET(Zdroj!AK$16,A5986-1,0)=0,"",CONCATENATE("A",$A$2+2," - ",Zdroj!$AK$15))</f>
        <v/>
      </c>
      <c r="D5988" s="81" t="str">
        <f ca="1">IF(C5988="","",CONCATENATE(OFFSET(Zdroj!AK$16,A5986-1,0)," - ",OFFSET(Zdroj!BO$16,A5986-1,0)))</f>
        <v/>
      </c>
      <c r="E5988" s="35" t="str">
        <f ca="1">IF(C5988="","",OFFSET(Zdroj!BP$16,A5986-1,0))</f>
        <v/>
      </c>
      <c r="F5988" s="450"/>
      <c r="G5988" s="451"/>
    </row>
    <row r="5989" spans="1:7" x14ac:dyDescent="0.25">
      <c r="B5989" s="449"/>
      <c r="C5989" s="83" t="str">
        <f ca="1">IF(OFFSET(Zdroj!AL$16,A5986-1,0)=0,"",CONCATENATE("A",$A$2+3," - ",Zdroj!$AL$15))</f>
        <v/>
      </c>
      <c r="D5989" s="81" t="str">
        <f ca="1">IF(C5989="","",CONCATENATE(OFFSET(Zdroj!AL$16,A5986-1,0)," - ",OFFSET(Zdroj!BQ$16,A5986-1,0)))</f>
        <v/>
      </c>
      <c r="E5989" s="35" t="str">
        <f ca="1">IF(C5989="","",OFFSET(Zdroj!BR$16,A5986-1,0))</f>
        <v/>
      </c>
      <c r="F5989" s="450"/>
      <c r="G5989" s="451"/>
    </row>
    <row r="5990" spans="1:7" x14ac:dyDescent="0.25">
      <c r="B5990" s="449"/>
      <c r="C5990" s="83" t="str">
        <f ca="1">IF(OFFSET(Zdroj!AM$16,A5986-1,0)=0,"",CONCATENATE("A",$A$2+4," - ",Zdroj!$AM$15))</f>
        <v/>
      </c>
      <c r="D5990" s="81" t="str">
        <f ca="1">IF(C5990="","",CONCATENATE(OFFSET(Zdroj!AM$16,A5986-1,0)," - ",OFFSET(Zdroj!BS$16,A5986-1,0)))</f>
        <v/>
      </c>
      <c r="E5990" s="35" t="str">
        <f ca="1">IF(C5990="","",OFFSET(Zdroj!BT$16,A5986-1,0))</f>
        <v/>
      </c>
      <c r="F5990" s="450"/>
      <c r="G5990" s="451"/>
    </row>
    <row r="5991" spans="1:7" x14ac:dyDescent="0.25">
      <c r="B5991" s="449"/>
      <c r="C5991" s="83" t="str">
        <f ca="1">IF(OFFSET(Zdroj!AN$16,A5986-1,0)=0,"",CONCATENATE("A",$A$2+5," - ",Zdroj!$AN$15))</f>
        <v/>
      </c>
      <c r="D5991" s="81" t="str">
        <f ca="1">IF(C5991="","",CONCATENATE(OFFSET(Zdroj!AN$16,A5986-1,0)," - ",OFFSET(Zdroj!BU$16,A5986-1,0)))</f>
        <v/>
      </c>
      <c r="E5991" s="35" t="str">
        <f ca="1">IF(C5991="","",OFFSET(Zdroj!BV$16,A5986-1,0))</f>
        <v/>
      </c>
      <c r="F5991" s="450"/>
      <c r="G5991" s="451"/>
    </row>
    <row r="5992" spans="1:7" x14ac:dyDescent="0.25">
      <c r="B5992" s="449"/>
      <c r="C5992" s="83" t="str">
        <f ca="1">IF(OFFSET(Zdroj!AO$16,A5986-1,0)=0,"",CONCATENATE("B",$A$2," - ",Zdroj!$AO$15))</f>
        <v/>
      </c>
      <c r="D5992" s="81" t="str">
        <f ca="1">IF(C5992="","",CONCATENATE(OFFSET(Zdroj!AO$16,A5986-1,0)))</f>
        <v/>
      </c>
      <c r="E5992" s="35" t="str">
        <f ca="1">IF(C5992="","",OFFSET(Zdroj!AP$16,A5986-1,0))</f>
        <v/>
      </c>
      <c r="F5992" s="450" t="str">
        <f t="shared" ref="F5992" ca="1" si="1402">IF(SUM(E5992:E6000)=0,"",SUM(E5992:E6000))</f>
        <v/>
      </c>
      <c r="G5992" s="451"/>
    </row>
    <row r="5993" spans="1:7" x14ac:dyDescent="0.25">
      <c r="B5993" s="449"/>
      <c r="C5993" s="83" t="str">
        <f ca="1">IF(OFFSET(Zdroj!AQ$16,A5986-1,0)=0,"",CONCATENATE("B",$A$2+1," - ",Zdroj!$AQ$15))</f>
        <v/>
      </c>
      <c r="D5993" s="81" t="str">
        <f ca="1">IF(C5993="","",CONCATENATE(OFFSET(Zdroj!AQ$16,A5986-1,0)))</f>
        <v/>
      </c>
      <c r="E5993" s="35" t="str">
        <f ca="1">IF(C5993="","",OFFSET(Zdroj!AR$16,A5986-1,0))</f>
        <v/>
      </c>
      <c r="F5993" s="450"/>
      <c r="G5993" s="451"/>
    </row>
    <row r="5994" spans="1:7" x14ac:dyDescent="0.25">
      <c r="B5994" s="449"/>
      <c r="C5994" s="83" t="str">
        <f ca="1">IF(OFFSET(Zdroj!AS$16,A5986-1,0)=0,"",CONCATENATE("B",$A$2+2," - ",Zdroj!$AS$15))</f>
        <v/>
      </c>
      <c r="D5994" s="81" t="str">
        <f ca="1">IF(C5994="","",CONCATENATE(OFFSET(Zdroj!AS$16,A5986-1,0)))</f>
        <v/>
      </c>
      <c r="E5994" s="35" t="str">
        <f ca="1">IF(C5994="","",OFFSET(Zdroj!AT$16,A5986-1,0))</f>
        <v/>
      </c>
      <c r="F5994" s="450"/>
      <c r="G5994" s="451"/>
    </row>
    <row r="5995" spans="1:7" x14ac:dyDescent="0.25">
      <c r="B5995" s="449"/>
      <c r="C5995" s="83" t="str">
        <f ca="1">IF(OFFSET(Zdroj!AU$16,A5986-1,0)=0,"",CONCATENATE("B",$A$2+3," - ",Zdroj!$AU$15))</f>
        <v/>
      </c>
      <c r="D5995" s="81" t="str">
        <f ca="1">IF(C5995="","",CONCATENATE(OFFSET(Zdroj!AU$16,A5986-1,0)))</f>
        <v/>
      </c>
      <c r="E5995" s="35" t="str">
        <f ca="1">IF(C5995="","",OFFSET(Zdroj!AV$16,A5986-1,0))</f>
        <v/>
      </c>
      <c r="F5995" s="450"/>
      <c r="G5995" s="451"/>
    </row>
    <row r="5996" spans="1:7" x14ac:dyDescent="0.25">
      <c r="B5996" s="449"/>
      <c r="C5996" s="83" t="str">
        <f ca="1">IF(OFFSET(Zdroj!AW$16,A5986-1,0)=0,"",CONCATENATE("B",$A$2+4," - ",Zdroj!$AW$15))</f>
        <v/>
      </c>
      <c r="D5996" s="81" t="str">
        <f ca="1">IF(C5996="","",CONCATENATE(OFFSET(Zdroj!AW$16,A5986-1,0)))</f>
        <v/>
      </c>
      <c r="E5996" s="35" t="str">
        <f ca="1">IF(C5996="","",OFFSET(Zdroj!AX$16,A5986-1,0))</f>
        <v/>
      </c>
      <c r="F5996" s="450"/>
      <c r="G5996" s="451"/>
    </row>
    <row r="5997" spans="1:7" x14ac:dyDescent="0.25">
      <c r="B5997" s="449"/>
      <c r="C5997" s="83" t="str">
        <f ca="1">IF(OFFSET(Zdroj!AY$16,A5986-1,0)=0,"",CONCATENATE("B",$A$2+5," - ",Zdroj!$AY$15))</f>
        <v/>
      </c>
      <c r="D5997" s="81" t="str">
        <f ca="1">IF(C5997="","",CONCATENATE(OFFSET(Zdroj!AY$16,A5986-1,0)))</f>
        <v/>
      </c>
      <c r="E5997" s="35" t="str">
        <f ca="1">IF(C5997="","",OFFSET(Zdroj!AZ$16,A5986-1,0))</f>
        <v/>
      </c>
      <c r="F5997" s="450"/>
      <c r="G5997" s="451"/>
    </row>
    <row r="5998" spans="1:7" x14ac:dyDescent="0.25">
      <c r="B5998" s="449"/>
      <c r="C5998" s="83" t="str">
        <f ca="1">IF(OFFSET(Zdroj!BA$16,A5986-1,0)=0,"",CONCATENATE("B",$A$2+6," - ",Zdroj!$BA$15))</f>
        <v/>
      </c>
      <c r="D5998" s="81" t="str">
        <f ca="1">IF(C5998="","",CONCATENATE(OFFSET(Zdroj!BA$16,A5986-1,0)))</f>
        <v/>
      </c>
      <c r="E5998" s="35" t="str">
        <f ca="1">IF(C5998="","",OFFSET(Zdroj!BB$16,A5986-1,0))</f>
        <v/>
      </c>
      <c r="F5998" s="450"/>
      <c r="G5998" s="451"/>
    </row>
    <row r="5999" spans="1:7" x14ac:dyDescent="0.25">
      <c r="B5999" s="449"/>
      <c r="C5999" s="83" t="str">
        <f ca="1">IF(OFFSET(Zdroj!BC$16,A5986-1,0)=0,"",CONCATENATE("B",$A$2+7," - ",Zdroj!$BC$15))</f>
        <v/>
      </c>
      <c r="D5999" s="81" t="str">
        <f ca="1">IF(C5999="","",CONCATENATE(OFFSET(Zdroj!BC$16,A5986-1,0)))</f>
        <v/>
      </c>
      <c r="E5999" s="35" t="str">
        <f ca="1">IF(C5999="","",OFFSET(Zdroj!BD$16,A5986-1,0))</f>
        <v/>
      </c>
      <c r="F5999" s="450"/>
      <c r="G5999" s="451"/>
    </row>
    <row r="6000" spans="1:7" x14ac:dyDescent="0.25">
      <c r="B6000" s="449"/>
      <c r="C6000" s="83" t="str">
        <f ca="1">IF(OFFSET(Zdroj!BE$16,A5986-1,0)=0,"",CONCATENATE("B",$A$2+8," - ",Zdroj!$BE$15))</f>
        <v/>
      </c>
      <c r="D6000" s="81" t="str">
        <f ca="1">IF(C6000="","",CONCATENATE(OFFSET(Zdroj!BE$16,A5986-1,0)))</f>
        <v/>
      </c>
      <c r="E6000" s="35" t="str">
        <f ca="1">IF(C6000="","",OFFSET(Zdroj!BF$16,A5986-1,0))</f>
        <v/>
      </c>
      <c r="F6000" s="450"/>
      <c r="G6000" s="451"/>
    </row>
    <row r="6001" spans="1:7" x14ac:dyDescent="0.25">
      <c r="B6001" s="449"/>
      <c r="C6001" s="83" t="str">
        <f ca="1">IF(OFFSET(Zdroj!BG$16,A5986-1,0)=0,"",CONCATENATE("C",$A$2," - ",Zdroj!$BG$15))</f>
        <v/>
      </c>
      <c r="D6001" s="81" t="str">
        <f ca="1">IF(C6001="","",CONCATENATE(OFFSET(Zdroj!BG$16,A5986-1,0)))</f>
        <v/>
      </c>
      <c r="E6001" s="35" t="str">
        <f ca="1">IF(C6001="","",OFFSET(Zdroj!BH$16,A5986-1,0))</f>
        <v/>
      </c>
      <c r="F6001" s="450" t="str">
        <f t="shared" ref="F6001" ca="1" si="1403">IF(SUM(E6001:E6002)=0,"",SUM(E6001:E6002))</f>
        <v/>
      </c>
      <c r="G6001" s="451"/>
    </row>
    <row r="6002" spans="1:7" x14ac:dyDescent="0.25">
      <c r="B6002" s="449"/>
      <c r="C6002" s="83" t="str">
        <f ca="1">IF(OFFSET(Zdroj!BI$16,A5986-1,0)=0,"",CONCATENATE("C",$A$2+1," - ",Zdroj!$BI$15))</f>
        <v/>
      </c>
      <c r="D6002" s="81" t="str">
        <f ca="1">IF(C6002="","",CONCATENATE(OFFSET(Zdroj!BI$16,A5986-1,0)))</f>
        <v/>
      </c>
      <c r="E6002" s="35" t="str">
        <f ca="1">IF(C6002="","",OFFSET(Zdroj!BJ$16,A5986-1,0))</f>
        <v/>
      </c>
      <c r="F6002" s="450"/>
      <c r="G6002" s="451"/>
    </row>
    <row r="6003" spans="1:7" x14ac:dyDescent="0.25">
      <c r="A6003">
        <f>SUM((ROW()+15)/17)</f>
        <v>354</v>
      </c>
      <c r="B6003" s="449" t="str">
        <f ca="1">IF(OFFSET(Zdroj!$B$16,A6003-1,0)&gt;0,CONCATENATE(A6003,"
","___ ","
",OFFSET(Zdroj!$B$16,A6003-1,0)),"")</f>
        <v/>
      </c>
      <c r="C6003" s="83" t="str">
        <f ca="1">IF(OFFSET(Zdroj!AI$16,A6003-1,0)=0,"",CONCATENATE("A",$A$2," - ",Zdroj!$AI$15))</f>
        <v/>
      </c>
      <c r="D6003" s="81" t="str">
        <f ca="1">IF(C6003="","",CONCATENATE(OFFSET(Zdroj!AI$16,A6003-1,0)," - ",OFFSET(Zdroj!BK$16,A6003-1,0)))</f>
        <v/>
      </c>
      <c r="E6003" s="35" t="str">
        <f ca="1">IF(C6003="","",OFFSET(Zdroj!BL$16,A6003-1,0))</f>
        <v/>
      </c>
      <c r="F6003" s="450" t="str">
        <f t="shared" ref="F6003" ca="1" si="1404">IF(SUM(E6003:E6008)=0,"",SUM(E6003:E6008))</f>
        <v/>
      </c>
      <c r="G6003" s="451" t="str">
        <f t="shared" ref="G6003" ca="1" si="1405">IF(SUM(E6003:E6019)=0,"",SUM(E6003:E6019))</f>
        <v/>
      </c>
    </row>
    <row r="6004" spans="1:7" x14ac:dyDescent="0.25">
      <c r="B6004" s="449"/>
      <c r="C6004" s="83" t="str">
        <f ca="1">IF(OFFSET(Zdroj!AJ$16,A6003-1,0)=0,"",CONCATENATE("A",$A$2+1," - ",Zdroj!$AJ$15))</f>
        <v/>
      </c>
      <c r="D6004" s="81" t="str">
        <f ca="1">IF(C6004="","",CONCATENATE(OFFSET(Zdroj!AJ$16,A6003-1,0)," - ",OFFSET(Zdroj!BM$16,A6003-1,0)))</f>
        <v/>
      </c>
      <c r="E6004" s="35" t="str">
        <f ca="1">IF(C6004="","",OFFSET(Zdroj!BN$16,A6003-1,0))</f>
        <v/>
      </c>
      <c r="F6004" s="450"/>
      <c r="G6004" s="451"/>
    </row>
    <row r="6005" spans="1:7" x14ac:dyDescent="0.25">
      <c r="B6005" s="449"/>
      <c r="C6005" s="83" t="str">
        <f ca="1">IF(OFFSET(Zdroj!AK$16,A6003-1,0)=0,"",CONCATENATE("A",$A$2+2," - ",Zdroj!$AK$15))</f>
        <v/>
      </c>
      <c r="D6005" s="81" t="str">
        <f ca="1">IF(C6005="","",CONCATENATE(OFFSET(Zdroj!AK$16,A6003-1,0)," - ",OFFSET(Zdroj!BO$16,A6003-1,0)))</f>
        <v/>
      </c>
      <c r="E6005" s="35" t="str">
        <f ca="1">IF(C6005="","",OFFSET(Zdroj!BP$16,A6003-1,0))</f>
        <v/>
      </c>
      <c r="F6005" s="450"/>
      <c r="G6005" s="451"/>
    </row>
    <row r="6006" spans="1:7" x14ac:dyDescent="0.25">
      <c r="B6006" s="449"/>
      <c r="C6006" s="83" t="str">
        <f ca="1">IF(OFFSET(Zdroj!AL$16,A6003-1,0)=0,"",CONCATENATE("A",$A$2+3," - ",Zdroj!$AL$15))</f>
        <v/>
      </c>
      <c r="D6006" s="81" t="str">
        <f ca="1">IF(C6006="","",CONCATENATE(OFFSET(Zdroj!AL$16,A6003-1,0)," - ",OFFSET(Zdroj!BQ$16,A6003-1,0)))</f>
        <v/>
      </c>
      <c r="E6006" s="35" t="str">
        <f ca="1">IF(C6006="","",OFFSET(Zdroj!BR$16,A6003-1,0))</f>
        <v/>
      </c>
      <c r="F6006" s="450"/>
      <c r="G6006" s="451"/>
    </row>
    <row r="6007" spans="1:7" x14ac:dyDescent="0.25">
      <c r="B6007" s="449"/>
      <c r="C6007" s="83" t="str">
        <f ca="1">IF(OFFSET(Zdroj!AM$16,A6003-1,0)=0,"",CONCATENATE("A",$A$2+4," - ",Zdroj!$AM$15))</f>
        <v/>
      </c>
      <c r="D6007" s="81" t="str">
        <f ca="1">IF(C6007="","",CONCATENATE(OFFSET(Zdroj!AM$16,A6003-1,0)," - ",OFFSET(Zdroj!BS$16,A6003-1,0)))</f>
        <v/>
      </c>
      <c r="E6007" s="35" t="str">
        <f ca="1">IF(C6007="","",OFFSET(Zdroj!BT$16,A6003-1,0))</f>
        <v/>
      </c>
      <c r="F6007" s="450"/>
      <c r="G6007" s="451"/>
    </row>
    <row r="6008" spans="1:7" x14ac:dyDescent="0.25">
      <c r="B6008" s="449"/>
      <c r="C6008" s="83" t="str">
        <f ca="1">IF(OFFSET(Zdroj!AN$16,A6003-1,0)=0,"",CONCATENATE("A",$A$2+5," - ",Zdroj!$AN$15))</f>
        <v/>
      </c>
      <c r="D6008" s="81" t="str">
        <f ca="1">IF(C6008="","",CONCATENATE(OFFSET(Zdroj!AN$16,A6003-1,0)," - ",OFFSET(Zdroj!BU$16,A6003-1,0)))</f>
        <v/>
      </c>
      <c r="E6008" s="35" t="str">
        <f ca="1">IF(C6008="","",OFFSET(Zdroj!BV$16,A6003-1,0))</f>
        <v/>
      </c>
      <c r="F6008" s="450"/>
      <c r="G6008" s="451"/>
    </row>
    <row r="6009" spans="1:7" x14ac:dyDescent="0.25">
      <c r="B6009" s="449"/>
      <c r="C6009" s="83" t="str">
        <f ca="1">IF(OFFSET(Zdroj!AO$16,A6003-1,0)=0,"",CONCATENATE("B",$A$2," - ",Zdroj!$AO$15))</f>
        <v/>
      </c>
      <c r="D6009" s="81" t="str">
        <f ca="1">IF(C6009="","",CONCATENATE(OFFSET(Zdroj!AO$16,A6003-1,0)))</f>
        <v/>
      </c>
      <c r="E6009" s="35" t="str">
        <f ca="1">IF(C6009="","",OFFSET(Zdroj!AP$16,A6003-1,0))</f>
        <v/>
      </c>
      <c r="F6009" s="450" t="str">
        <f t="shared" ref="F6009" ca="1" si="1406">IF(SUM(E6009:E6017)=0,"",SUM(E6009:E6017))</f>
        <v/>
      </c>
      <c r="G6009" s="451"/>
    </row>
    <row r="6010" spans="1:7" x14ac:dyDescent="0.25">
      <c r="B6010" s="449"/>
      <c r="C6010" s="83" t="str">
        <f ca="1">IF(OFFSET(Zdroj!AQ$16,A6003-1,0)=0,"",CONCATENATE("B",$A$2+1," - ",Zdroj!$AQ$15))</f>
        <v/>
      </c>
      <c r="D6010" s="81" t="str">
        <f ca="1">IF(C6010="","",CONCATENATE(OFFSET(Zdroj!AQ$16,A6003-1,0)))</f>
        <v/>
      </c>
      <c r="E6010" s="35" t="str">
        <f ca="1">IF(C6010="","",OFFSET(Zdroj!AR$16,A6003-1,0))</f>
        <v/>
      </c>
      <c r="F6010" s="450"/>
      <c r="G6010" s="451"/>
    </row>
    <row r="6011" spans="1:7" x14ac:dyDescent="0.25">
      <c r="B6011" s="449"/>
      <c r="C6011" s="83" t="str">
        <f ca="1">IF(OFFSET(Zdroj!AS$16,A6003-1,0)=0,"",CONCATENATE("B",$A$2+2," - ",Zdroj!$AS$15))</f>
        <v/>
      </c>
      <c r="D6011" s="81" t="str">
        <f ca="1">IF(C6011="","",CONCATENATE(OFFSET(Zdroj!AS$16,A6003-1,0)))</f>
        <v/>
      </c>
      <c r="E6011" s="35" t="str">
        <f ca="1">IF(C6011="","",OFFSET(Zdroj!AT$16,A6003-1,0))</f>
        <v/>
      </c>
      <c r="F6011" s="450"/>
      <c r="G6011" s="451"/>
    </row>
    <row r="6012" spans="1:7" x14ac:dyDescent="0.25">
      <c r="B6012" s="449"/>
      <c r="C6012" s="83" t="str">
        <f ca="1">IF(OFFSET(Zdroj!AU$16,A6003-1,0)=0,"",CONCATENATE("B",$A$2+3," - ",Zdroj!$AU$15))</f>
        <v/>
      </c>
      <c r="D6012" s="81" t="str">
        <f ca="1">IF(C6012="","",CONCATENATE(OFFSET(Zdroj!AU$16,A6003-1,0)))</f>
        <v/>
      </c>
      <c r="E6012" s="35" t="str">
        <f ca="1">IF(C6012="","",OFFSET(Zdroj!AV$16,A6003-1,0))</f>
        <v/>
      </c>
      <c r="F6012" s="450"/>
      <c r="G6012" s="451"/>
    </row>
    <row r="6013" spans="1:7" x14ac:dyDescent="0.25">
      <c r="B6013" s="449"/>
      <c r="C6013" s="83" t="str">
        <f ca="1">IF(OFFSET(Zdroj!AW$16,A6003-1,0)=0,"",CONCATENATE("B",$A$2+4," - ",Zdroj!$AW$15))</f>
        <v/>
      </c>
      <c r="D6013" s="81" t="str">
        <f ca="1">IF(C6013="","",CONCATENATE(OFFSET(Zdroj!AW$16,A6003-1,0)))</f>
        <v/>
      </c>
      <c r="E6013" s="35" t="str">
        <f ca="1">IF(C6013="","",OFFSET(Zdroj!AX$16,A6003-1,0))</f>
        <v/>
      </c>
      <c r="F6013" s="450"/>
      <c r="G6013" s="451"/>
    </row>
    <row r="6014" spans="1:7" x14ac:dyDescent="0.25">
      <c r="B6014" s="449"/>
      <c r="C6014" s="83" t="str">
        <f ca="1">IF(OFFSET(Zdroj!AY$16,A6003-1,0)=0,"",CONCATENATE("B",$A$2+5," - ",Zdroj!$AY$15))</f>
        <v/>
      </c>
      <c r="D6014" s="81" t="str">
        <f ca="1">IF(C6014="","",CONCATENATE(OFFSET(Zdroj!AY$16,A6003-1,0)))</f>
        <v/>
      </c>
      <c r="E6014" s="35" t="str">
        <f ca="1">IF(C6014="","",OFFSET(Zdroj!AZ$16,A6003-1,0))</f>
        <v/>
      </c>
      <c r="F6014" s="450"/>
      <c r="G6014" s="451"/>
    </row>
    <row r="6015" spans="1:7" x14ac:dyDescent="0.25">
      <c r="B6015" s="449"/>
      <c r="C6015" s="83" t="str">
        <f ca="1">IF(OFFSET(Zdroj!BA$16,A6003-1,0)=0,"",CONCATENATE("B",$A$2+6," - ",Zdroj!$BA$15))</f>
        <v/>
      </c>
      <c r="D6015" s="81" t="str">
        <f ca="1">IF(C6015="","",CONCATENATE(OFFSET(Zdroj!BA$16,A6003-1,0)))</f>
        <v/>
      </c>
      <c r="E6015" s="35" t="str">
        <f ca="1">IF(C6015="","",OFFSET(Zdroj!BB$16,A6003-1,0))</f>
        <v/>
      </c>
      <c r="F6015" s="450"/>
      <c r="G6015" s="451"/>
    </row>
    <row r="6016" spans="1:7" x14ac:dyDescent="0.25">
      <c r="B6016" s="449"/>
      <c r="C6016" s="83" t="str">
        <f ca="1">IF(OFFSET(Zdroj!BC$16,A6003-1,0)=0,"",CONCATENATE("B",$A$2+7," - ",Zdroj!$BC$15))</f>
        <v/>
      </c>
      <c r="D6016" s="81" t="str">
        <f ca="1">IF(C6016="","",CONCATENATE(OFFSET(Zdroj!BC$16,A6003-1,0)))</f>
        <v/>
      </c>
      <c r="E6016" s="35" t="str">
        <f ca="1">IF(C6016="","",OFFSET(Zdroj!BD$16,A6003-1,0))</f>
        <v/>
      </c>
      <c r="F6016" s="450"/>
      <c r="G6016" s="451"/>
    </row>
    <row r="6017" spans="1:7" x14ac:dyDescent="0.25">
      <c r="B6017" s="449"/>
      <c r="C6017" s="83" t="str">
        <f ca="1">IF(OFFSET(Zdroj!BE$16,A6003-1,0)=0,"",CONCATENATE("B",$A$2+8," - ",Zdroj!$BE$15))</f>
        <v/>
      </c>
      <c r="D6017" s="81" t="str">
        <f ca="1">IF(C6017="","",CONCATENATE(OFFSET(Zdroj!BE$16,A6003-1,0)))</f>
        <v/>
      </c>
      <c r="E6017" s="35" t="str">
        <f ca="1">IF(C6017="","",OFFSET(Zdroj!BF$16,A6003-1,0))</f>
        <v/>
      </c>
      <c r="F6017" s="450"/>
      <c r="G6017" s="451"/>
    </row>
    <row r="6018" spans="1:7" x14ac:dyDescent="0.25">
      <c r="B6018" s="449"/>
      <c r="C6018" s="83" t="str">
        <f ca="1">IF(OFFSET(Zdroj!BG$16,A6003-1,0)=0,"",CONCATENATE("C",$A$2," - ",Zdroj!$BG$15))</f>
        <v/>
      </c>
      <c r="D6018" s="81" t="str">
        <f ca="1">IF(C6018="","",CONCATENATE(OFFSET(Zdroj!BG$16,A6003-1,0)))</f>
        <v/>
      </c>
      <c r="E6018" s="35" t="str">
        <f ca="1">IF(C6018="","",OFFSET(Zdroj!BH$16,A6003-1,0))</f>
        <v/>
      </c>
      <c r="F6018" s="450" t="str">
        <f t="shared" ref="F6018" ca="1" si="1407">IF(SUM(E6018:E6019)=0,"",SUM(E6018:E6019))</f>
        <v/>
      </c>
      <c r="G6018" s="451"/>
    </row>
    <row r="6019" spans="1:7" x14ac:dyDescent="0.25">
      <c r="B6019" s="449"/>
      <c r="C6019" s="83" t="str">
        <f ca="1">IF(OFFSET(Zdroj!BI$16,A6003-1,0)=0,"",CONCATENATE("C",$A$2+1," - ",Zdroj!$BI$15))</f>
        <v/>
      </c>
      <c r="D6019" s="81" t="str">
        <f ca="1">IF(C6019="","",CONCATENATE(OFFSET(Zdroj!BI$16,A6003-1,0)))</f>
        <v/>
      </c>
      <c r="E6019" s="35" t="str">
        <f ca="1">IF(C6019="","",OFFSET(Zdroj!BJ$16,A6003-1,0))</f>
        <v/>
      </c>
      <c r="F6019" s="450"/>
      <c r="G6019" s="451"/>
    </row>
    <row r="6020" spans="1:7" x14ac:dyDescent="0.25">
      <c r="A6020">
        <f>SUM((ROW()+15)/17)</f>
        <v>355</v>
      </c>
      <c r="B6020" s="449" t="str">
        <f ca="1">IF(OFFSET(Zdroj!$B$16,A6020-1,0)&gt;0,CONCATENATE(A6020,"
","___ ","
",OFFSET(Zdroj!$B$16,A6020-1,0)),"")</f>
        <v/>
      </c>
      <c r="C6020" s="83" t="str">
        <f ca="1">IF(OFFSET(Zdroj!AI$16,A6020-1,0)=0,"",CONCATENATE("A",$A$2," - ",Zdroj!$AI$15))</f>
        <v/>
      </c>
      <c r="D6020" s="81" t="str">
        <f ca="1">IF(C6020="","",CONCATENATE(OFFSET(Zdroj!AI$16,A6020-1,0)," - ",OFFSET(Zdroj!BK$16,A6020-1,0)))</f>
        <v/>
      </c>
      <c r="E6020" s="35" t="str">
        <f ca="1">IF(C6020="","",OFFSET(Zdroj!BL$16,A6020-1,0))</f>
        <v/>
      </c>
      <c r="F6020" s="450" t="str">
        <f t="shared" ref="F6020" ca="1" si="1408">IF(SUM(E6020:E6025)=0,"",SUM(E6020:E6025))</f>
        <v/>
      </c>
      <c r="G6020" s="451" t="str">
        <f t="shared" ref="G6020" ca="1" si="1409">IF(SUM(E6020:E6036)=0,"",SUM(E6020:E6036))</f>
        <v/>
      </c>
    </row>
    <row r="6021" spans="1:7" x14ac:dyDescent="0.25">
      <c r="B6021" s="449"/>
      <c r="C6021" s="83" t="str">
        <f ca="1">IF(OFFSET(Zdroj!AJ$16,A6020-1,0)=0,"",CONCATENATE("A",$A$2+1," - ",Zdroj!$AJ$15))</f>
        <v/>
      </c>
      <c r="D6021" s="81" t="str">
        <f ca="1">IF(C6021="","",CONCATENATE(OFFSET(Zdroj!AJ$16,A6020-1,0)," - ",OFFSET(Zdroj!BM$16,A6020-1,0)))</f>
        <v/>
      </c>
      <c r="E6021" s="35" t="str">
        <f ca="1">IF(C6021="","",OFFSET(Zdroj!BN$16,A6020-1,0))</f>
        <v/>
      </c>
      <c r="F6021" s="450"/>
      <c r="G6021" s="451"/>
    </row>
    <row r="6022" spans="1:7" x14ac:dyDescent="0.25">
      <c r="B6022" s="449"/>
      <c r="C6022" s="83" t="str">
        <f ca="1">IF(OFFSET(Zdroj!AK$16,A6020-1,0)=0,"",CONCATENATE("A",$A$2+2," - ",Zdroj!$AK$15))</f>
        <v/>
      </c>
      <c r="D6022" s="81" t="str">
        <f ca="1">IF(C6022="","",CONCATENATE(OFFSET(Zdroj!AK$16,A6020-1,0)," - ",OFFSET(Zdroj!BO$16,A6020-1,0)))</f>
        <v/>
      </c>
      <c r="E6022" s="35" t="str">
        <f ca="1">IF(C6022="","",OFFSET(Zdroj!BP$16,A6020-1,0))</f>
        <v/>
      </c>
      <c r="F6022" s="450"/>
      <c r="G6022" s="451"/>
    </row>
    <row r="6023" spans="1:7" x14ac:dyDescent="0.25">
      <c r="B6023" s="449"/>
      <c r="C6023" s="83" t="str">
        <f ca="1">IF(OFFSET(Zdroj!AL$16,A6020-1,0)=0,"",CONCATENATE("A",$A$2+3," - ",Zdroj!$AL$15))</f>
        <v/>
      </c>
      <c r="D6023" s="81" t="str">
        <f ca="1">IF(C6023="","",CONCATENATE(OFFSET(Zdroj!AL$16,A6020-1,0)," - ",OFFSET(Zdroj!BQ$16,A6020-1,0)))</f>
        <v/>
      </c>
      <c r="E6023" s="35" t="str">
        <f ca="1">IF(C6023="","",OFFSET(Zdroj!BR$16,A6020-1,0))</f>
        <v/>
      </c>
      <c r="F6023" s="450"/>
      <c r="G6023" s="451"/>
    </row>
    <row r="6024" spans="1:7" x14ac:dyDescent="0.25">
      <c r="B6024" s="449"/>
      <c r="C6024" s="83" t="str">
        <f ca="1">IF(OFFSET(Zdroj!AM$16,A6020-1,0)=0,"",CONCATENATE("A",$A$2+4," - ",Zdroj!$AM$15))</f>
        <v/>
      </c>
      <c r="D6024" s="81" t="str">
        <f ca="1">IF(C6024="","",CONCATENATE(OFFSET(Zdroj!AM$16,A6020-1,0)," - ",OFFSET(Zdroj!BS$16,A6020-1,0)))</f>
        <v/>
      </c>
      <c r="E6024" s="35" t="str">
        <f ca="1">IF(C6024="","",OFFSET(Zdroj!BT$16,A6020-1,0))</f>
        <v/>
      </c>
      <c r="F6024" s="450"/>
      <c r="G6024" s="451"/>
    </row>
    <row r="6025" spans="1:7" x14ac:dyDescent="0.25">
      <c r="B6025" s="449"/>
      <c r="C6025" s="83" t="str">
        <f ca="1">IF(OFFSET(Zdroj!AN$16,A6020-1,0)=0,"",CONCATENATE("A",$A$2+5," - ",Zdroj!$AN$15))</f>
        <v/>
      </c>
      <c r="D6025" s="81" t="str">
        <f ca="1">IF(C6025="","",CONCATENATE(OFFSET(Zdroj!AN$16,A6020-1,0)," - ",OFFSET(Zdroj!BU$16,A6020-1,0)))</f>
        <v/>
      </c>
      <c r="E6025" s="35" t="str">
        <f ca="1">IF(C6025="","",OFFSET(Zdroj!BV$16,A6020-1,0))</f>
        <v/>
      </c>
      <c r="F6025" s="450"/>
      <c r="G6025" s="451"/>
    </row>
    <row r="6026" spans="1:7" x14ac:dyDescent="0.25">
      <c r="B6026" s="449"/>
      <c r="C6026" s="83" t="str">
        <f ca="1">IF(OFFSET(Zdroj!AO$16,A6020-1,0)=0,"",CONCATENATE("B",$A$2," - ",Zdroj!$AO$15))</f>
        <v/>
      </c>
      <c r="D6026" s="81" t="str">
        <f ca="1">IF(C6026="","",CONCATENATE(OFFSET(Zdroj!AO$16,A6020-1,0)))</f>
        <v/>
      </c>
      <c r="E6026" s="35" t="str">
        <f ca="1">IF(C6026="","",OFFSET(Zdroj!AP$16,A6020-1,0))</f>
        <v/>
      </c>
      <c r="F6026" s="450" t="str">
        <f t="shared" ref="F6026" ca="1" si="1410">IF(SUM(E6026:E6034)=0,"",SUM(E6026:E6034))</f>
        <v/>
      </c>
      <c r="G6026" s="451"/>
    </row>
    <row r="6027" spans="1:7" x14ac:dyDescent="0.25">
      <c r="B6027" s="449"/>
      <c r="C6027" s="83" t="str">
        <f ca="1">IF(OFFSET(Zdroj!AQ$16,A6020-1,0)=0,"",CONCATENATE("B",$A$2+1," - ",Zdroj!$AQ$15))</f>
        <v/>
      </c>
      <c r="D6027" s="81" t="str">
        <f ca="1">IF(C6027="","",CONCATENATE(OFFSET(Zdroj!AQ$16,A6020-1,0)))</f>
        <v/>
      </c>
      <c r="E6027" s="35" t="str">
        <f ca="1">IF(C6027="","",OFFSET(Zdroj!AR$16,A6020-1,0))</f>
        <v/>
      </c>
      <c r="F6027" s="450"/>
      <c r="G6027" s="451"/>
    </row>
    <row r="6028" spans="1:7" x14ac:dyDescent="0.25">
      <c r="B6028" s="449"/>
      <c r="C6028" s="83" t="str">
        <f ca="1">IF(OFFSET(Zdroj!AS$16,A6020-1,0)=0,"",CONCATENATE("B",$A$2+2," - ",Zdroj!$AS$15))</f>
        <v/>
      </c>
      <c r="D6028" s="81" t="str">
        <f ca="1">IF(C6028="","",CONCATENATE(OFFSET(Zdroj!AS$16,A6020-1,0)))</f>
        <v/>
      </c>
      <c r="E6028" s="35" t="str">
        <f ca="1">IF(C6028="","",OFFSET(Zdroj!AT$16,A6020-1,0))</f>
        <v/>
      </c>
      <c r="F6028" s="450"/>
      <c r="G6028" s="451"/>
    </row>
    <row r="6029" spans="1:7" x14ac:dyDescent="0.25">
      <c r="B6029" s="449"/>
      <c r="C6029" s="83" t="str">
        <f ca="1">IF(OFFSET(Zdroj!AU$16,A6020-1,0)=0,"",CONCATENATE("B",$A$2+3," - ",Zdroj!$AU$15))</f>
        <v/>
      </c>
      <c r="D6029" s="81" t="str">
        <f ca="1">IF(C6029="","",CONCATENATE(OFFSET(Zdroj!AU$16,A6020-1,0)))</f>
        <v/>
      </c>
      <c r="E6029" s="35" t="str">
        <f ca="1">IF(C6029="","",OFFSET(Zdroj!AV$16,A6020-1,0))</f>
        <v/>
      </c>
      <c r="F6029" s="450"/>
      <c r="G6029" s="451"/>
    </row>
    <row r="6030" spans="1:7" x14ac:dyDescent="0.25">
      <c r="B6030" s="449"/>
      <c r="C6030" s="83" t="str">
        <f ca="1">IF(OFFSET(Zdroj!AW$16,A6020-1,0)=0,"",CONCATENATE("B",$A$2+4," - ",Zdroj!$AW$15))</f>
        <v/>
      </c>
      <c r="D6030" s="81" t="str">
        <f ca="1">IF(C6030="","",CONCATENATE(OFFSET(Zdroj!AW$16,A6020-1,0)))</f>
        <v/>
      </c>
      <c r="E6030" s="35" t="str">
        <f ca="1">IF(C6030="","",OFFSET(Zdroj!AX$16,A6020-1,0))</f>
        <v/>
      </c>
      <c r="F6030" s="450"/>
      <c r="G6030" s="451"/>
    </row>
    <row r="6031" spans="1:7" x14ac:dyDescent="0.25">
      <c r="B6031" s="449"/>
      <c r="C6031" s="83" t="str">
        <f ca="1">IF(OFFSET(Zdroj!AY$16,A6020-1,0)=0,"",CONCATENATE("B",$A$2+5," - ",Zdroj!$AY$15))</f>
        <v/>
      </c>
      <c r="D6031" s="81" t="str">
        <f ca="1">IF(C6031="","",CONCATENATE(OFFSET(Zdroj!AY$16,A6020-1,0)))</f>
        <v/>
      </c>
      <c r="E6031" s="35" t="str">
        <f ca="1">IF(C6031="","",OFFSET(Zdroj!AZ$16,A6020-1,0))</f>
        <v/>
      </c>
      <c r="F6031" s="450"/>
      <c r="G6031" s="451"/>
    </row>
    <row r="6032" spans="1:7" x14ac:dyDescent="0.25">
      <c r="B6032" s="449"/>
      <c r="C6032" s="83" t="str">
        <f ca="1">IF(OFFSET(Zdroj!BA$16,A6020-1,0)=0,"",CONCATENATE("B",$A$2+6," - ",Zdroj!$BA$15))</f>
        <v/>
      </c>
      <c r="D6032" s="81" t="str">
        <f ca="1">IF(C6032="","",CONCATENATE(OFFSET(Zdroj!BA$16,A6020-1,0)))</f>
        <v/>
      </c>
      <c r="E6032" s="35" t="str">
        <f ca="1">IF(C6032="","",OFFSET(Zdroj!BB$16,A6020-1,0))</f>
        <v/>
      </c>
      <c r="F6032" s="450"/>
      <c r="G6032" s="451"/>
    </row>
    <row r="6033" spans="1:7" x14ac:dyDescent="0.25">
      <c r="B6033" s="449"/>
      <c r="C6033" s="83" t="str">
        <f ca="1">IF(OFFSET(Zdroj!BC$16,A6020-1,0)=0,"",CONCATENATE("B",$A$2+7," - ",Zdroj!$BC$15))</f>
        <v/>
      </c>
      <c r="D6033" s="81" t="str">
        <f ca="1">IF(C6033="","",CONCATENATE(OFFSET(Zdroj!BC$16,A6020-1,0)))</f>
        <v/>
      </c>
      <c r="E6033" s="35" t="str">
        <f ca="1">IF(C6033="","",OFFSET(Zdroj!BD$16,A6020-1,0))</f>
        <v/>
      </c>
      <c r="F6033" s="450"/>
      <c r="G6033" s="451"/>
    </row>
    <row r="6034" spans="1:7" x14ac:dyDescent="0.25">
      <c r="B6034" s="449"/>
      <c r="C6034" s="83" t="str">
        <f ca="1">IF(OFFSET(Zdroj!BE$16,A6020-1,0)=0,"",CONCATENATE("B",$A$2+8," - ",Zdroj!$BE$15))</f>
        <v/>
      </c>
      <c r="D6034" s="81" t="str">
        <f ca="1">IF(C6034="","",CONCATENATE(OFFSET(Zdroj!BE$16,A6020-1,0)))</f>
        <v/>
      </c>
      <c r="E6034" s="35" t="str">
        <f ca="1">IF(C6034="","",OFFSET(Zdroj!BF$16,A6020-1,0))</f>
        <v/>
      </c>
      <c r="F6034" s="450"/>
      <c r="G6034" s="451"/>
    </row>
    <row r="6035" spans="1:7" x14ac:dyDescent="0.25">
      <c r="B6035" s="449"/>
      <c r="C6035" s="83" t="str">
        <f ca="1">IF(OFFSET(Zdroj!BG$16,A6020-1,0)=0,"",CONCATENATE("C",$A$2," - ",Zdroj!$BG$15))</f>
        <v/>
      </c>
      <c r="D6035" s="81" t="str">
        <f ca="1">IF(C6035="","",CONCATENATE(OFFSET(Zdroj!BG$16,A6020-1,0)))</f>
        <v/>
      </c>
      <c r="E6035" s="35" t="str">
        <f ca="1">IF(C6035="","",OFFSET(Zdroj!BH$16,A6020-1,0))</f>
        <v/>
      </c>
      <c r="F6035" s="450" t="str">
        <f t="shared" ref="F6035" ca="1" si="1411">IF(SUM(E6035:E6036)=0,"",SUM(E6035:E6036))</f>
        <v/>
      </c>
      <c r="G6035" s="451"/>
    </row>
    <row r="6036" spans="1:7" x14ac:dyDescent="0.25">
      <c r="B6036" s="449"/>
      <c r="C6036" s="83" t="str">
        <f ca="1">IF(OFFSET(Zdroj!BI$16,A6020-1,0)=0,"",CONCATENATE("C",$A$2+1," - ",Zdroj!$BI$15))</f>
        <v/>
      </c>
      <c r="D6036" s="81" t="str">
        <f ca="1">IF(C6036="","",CONCATENATE(OFFSET(Zdroj!BI$16,A6020-1,0)))</f>
        <v/>
      </c>
      <c r="E6036" s="35" t="str">
        <f ca="1">IF(C6036="","",OFFSET(Zdroj!BJ$16,A6020-1,0))</f>
        <v/>
      </c>
      <c r="F6036" s="450"/>
      <c r="G6036" s="451"/>
    </row>
    <row r="6037" spans="1:7" x14ac:dyDescent="0.25">
      <c r="A6037">
        <f>SUM((ROW()+15)/17)</f>
        <v>356</v>
      </c>
      <c r="B6037" s="449" t="str">
        <f ca="1">IF(OFFSET(Zdroj!$B$16,A6037-1,0)&gt;0,CONCATENATE(A6037,"
","___ ","
",OFFSET(Zdroj!$B$16,A6037-1,0)),"")</f>
        <v/>
      </c>
      <c r="C6037" s="83" t="str">
        <f ca="1">IF(OFFSET(Zdroj!AI$16,A6037-1,0)=0,"",CONCATENATE("A",$A$2," - ",Zdroj!$AI$15))</f>
        <v/>
      </c>
      <c r="D6037" s="81" t="str">
        <f ca="1">IF(C6037="","",CONCATENATE(OFFSET(Zdroj!AI$16,A6037-1,0)," - ",OFFSET(Zdroj!BK$16,A6037-1,0)))</f>
        <v/>
      </c>
      <c r="E6037" s="35" t="str">
        <f ca="1">IF(C6037="","",OFFSET(Zdroj!BL$16,A6037-1,0))</f>
        <v/>
      </c>
      <c r="F6037" s="450" t="str">
        <f t="shared" ref="F6037" ca="1" si="1412">IF(SUM(E6037:E6042)=0,"",SUM(E6037:E6042))</f>
        <v/>
      </c>
      <c r="G6037" s="451" t="str">
        <f t="shared" ref="G6037" ca="1" si="1413">IF(SUM(E6037:E6053)=0,"",SUM(E6037:E6053))</f>
        <v/>
      </c>
    </row>
    <row r="6038" spans="1:7" x14ac:dyDescent="0.25">
      <c r="B6038" s="449"/>
      <c r="C6038" s="83" t="str">
        <f ca="1">IF(OFFSET(Zdroj!AJ$16,A6037-1,0)=0,"",CONCATENATE("A",$A$2+1," - ",Zdroj!$AJ$15))</f>
        <v/>
      </c>
      <c r="D6038" s="81" t="str">
        <f ca="1">IF(C6038="","",CONCATENATE(OFFSET(Zdroj!AJ$16,A6037-1,0)," - ",OFFSET(Zdroj!BM$16,A6037-1,0)))</f>
        <v/>
      </c>
      <c r="E6038" s="35" t="str">
        <f ca="1">IF(C6038="","",OFFSET(Zdroj!BN$16,A6037-1,0))</f>
        <v/>
      </c>
      <c r="F6038" s="450"/>
      <c r="G6038" s="451"/>
    </row>
    <row r="6039" spans="1:7" x14ac:dyDescent="0.25">
      <c r="B6039" s="449"/>
      <c r="C6039" s="83" t="str">
        <f ca="1">IF(OFFSET(Zdroj!AK$16,A6037-1,0)=0,"",CONCATENATE("A",$A$2+2," - ",Zdroj!$AK$15))</f>
        <v/>
      </c>
      <c r="D6039" s="81" t="str">
        <f ca="1">IF(C6039="","",CONCATENATE(OFFSET(Zdroj!AK$16,A6037-1,0)," - ",OFFSET(Zdroj!BO$16,A6037-1,0)))</f>
        <v/>
      </c>
      <c r="E6039" s="35" t="str">
        <f ca="1">IF(C6039="","",OFFSET(Zdroj!BP$16,A6037-1,0))</f>
        <v/>
      </c>
      <c r="F6039" s="450"/>
      <c r="G6039" s="451"/>
    </row>
    <row r="6040" spans="1:7" x14ac:dyDescent="0.25">
      <c r="B6040" s="449"/>
      <c r="C6040" s="83" t="str">
        <f ca="1">IF(OFFSET(Zdroj!AL$16,A6037-1,0)=0,"",CONCATENATE("A",$A$2+3," - ",Zdroj!$AL$15))</f>
        <v/>
      </c>
      <c r="D6040" s="81" t="str">
        <f ca="1">IF(C6040="","",CONCATENATE(OFFSET(Zdroj!AL$16,A6037-1,0)," - ",OFFSET(Zdroj!BQ$16,A6037-1,0)))</f>
        <v/>
      </c>
      <c r="E6040" s="35" t="str">
        <f ca="1">IF(C6040="","",OFFSET(Zdroj!BR$16,A6037-1,0))</f>
        <v/>
      </c>
      <c r="F6040" s="450"/>
      <c r="G6040" s="451"/>
    </row>
    <row r="6041" spans="1:7" x14ac:dyDescent="0.25">
      <c r="B6041" s="449"/>
      <c r="C6041" s="83" t="str">
        <f ca="1">IF(OFFSET(Zdroj!AM$16,A6037-1,0)=0,"",CONCATENATE("A",$A$2+4," - ",Zdroj!$AM$15))</f>
        <v/>
      </c>
      <c r="D6041" s="81" t="str">
        <f ca="1">IF(C6041="","",CONCATENATE(OFFSET(Zdroj!AM$16,A6037-1,0)," - ",OFFSET(Zdroj!BS$16,A6037-1,0)))</f>
        <v/>
      </c>
      <c r="E6041" s="35" t="str">
        <f ca="1">IF(C6041="","",OFFSET(Zdroj!BT$16,A6037-1,0))</f>
        <v/>
      </c>
      <c r="F6041" s="450"/>
      <c r="G6041" s="451"/>
    </row>
    <row r="6042" spans="1:7" x14ac:dyDescent="0.25">
      <c r="B6042" s="449"/>
      <c r="C6042" s="83" t="str">
        <f ca="1">IF(OFFSET(Zdroj!AN$16,A6037-1,0)=0,"",CONCATENATE("A",$A$2+5," - ",Zdroj!$AN$15))</f>
        <v/>
      </c>
      <c r="D6042" s="81" t="str">
        <f ca="1">IF(C6042="","",CONCATENATE(OFFSET(Zdroj!AN$16,A6037-1,0)," - ",OFFSET(Zdroj!BU$16,A6037-1,0)))</f>
        <v/>
      </c>
      <c r="E6042" s="35" t="str">
        <f ca="1">IF(C6042="","",OFFSET(Zdroj!BV$16,A6037-1,0))</f>
        <v/>
      </c>
      <c r="F6042" s="450"/>
      <c r="G6042" s="451"/>
    </row>
    <row r="6043" spans="1:7" x14ac:dyDescent="0.25">
      <c r="B6043" s="449"/>
      <c r="C6043" s="83" t="str">
        <f ca="1">IF(OFFSET(Zdroj!AO$16,A6037-1,0)=0,"",CONCATENATE("B",$A$2," - ",Zdroj!$AO$15))</f>
        <v/>
      </c>
      <c r="D6043" s="81" t="str">
        <f ca="1">IF(C6043="","",CONCATENATE(OFFSET(Zdroj!AO$16,A6037-1,0)))</f>
        <v/>
      </c>
      <c r="E6043" s="35" t="str">
        <f ca="1">IF(C6043="","",OFFSET(Zdroj!AP$16,A6037-1,0))</f>
        <v/>
      </c>
      <c r="F6043" s="450" t="str">
        <f t="shared" ref="F6043" ca="1" si="1414">IF(SUM(E6043:E6051)=0,"",SUM(E6043:E6051))</f>
        <v/>
      </c>
      <c r="G6043" s="451"/>
    </row>
    <row r="6044" spans="1:7" x14ac:dyDescent="0.25">
      <c r="B6044" s="449"/>
      <c r="C6044" s="83" t="str">
        <f ca="1">IF(OFFSET(Zdroj!AQ$16,A6037-1,0)=0,"",CONCATENATE("B",$A$2+1," - ",Zdroj!$AQ$15))</f>
        <v/>
      </c>
      <c r="D6044" s="81" t="str">
        <f ca="1">IF(C6044="","",CONCATENATE(OFFSET(Zdroj!AQ$16,A6037-1,0)))</f>
        <v/>
      </c>
      <c r="E6044" s="35" t="str">
        <f ca="1">IF(C6044="","",OFFSET(Zdroj!AR$16,A6037-1,0))</f>
        <v/>
      </c>
      <c r="F6044" s="450"/>
      <c r="G6044" s="451"/>
    </row>
    <row r="6045" spans="1:7" x14ac:dyDescent="0.25">
      <c r="B6045" s="449"/>
      <c r="C6045" s="83" t="str">
        <f ca="1">IF(OFFSET(Zdroj!AS$16,A6037-1,0)=0,"",CONCATENATE("B",$A$2+2," - ",Zdroj!$AS$15))</f>
        <v/>
      </c>
      <c r="D6045" s="81" t="str">
        <f ca="1">IF(C6045="","",CONCATENATE(OFFSET(Zdroj!AS$16,A6037-1,0)))</f>
        <v/>
      </c>
      <c r="E6045" s="35" t="str">
        <f ca="1">IF(C6045="","",OFFSET(Zdroj!AT$16,A6037-1,0))</f>
        <v/>
      </c>
      <c r="F6045" s="450"/>
      <c r="G6045" s="451"/>
    </row>
    <row r="6046" spans="1:7" x14ac:dyDescent="0.25">
      <c r="B6046" s="449"/>
      <c r="C6046" s="83" t="str">
        <f ca="1">IF(OFFSET(Zdroj!AU$16,A6037-1,0)=0,"",CONCATENATE("B",$A$2+3," - ",Zdroj!$AU$15))</f>
        <v/>
      </c>
      <c r="D6046" s="81" t="str">
        <f ca="1">IF(C6046="","",CONCATENATE(OFFSET(Zdroj!AU$16,A6037-1,0)))</f>
        <v/>
      </c>
      <c r="E6046" s="35" t="str">
        <f ca="1">IF(C6046="","",OFFSET(Zdroj!AV$16,A6037-1,0))</f>
        <v/>
      </c>
      <c r="F6046" s="450"/>
      <c r="G6046" s="451"/>
    </row>
    <row r="6047" spans="1:7" x14ac:dyDescent="0.25">
      <c r="B6047" s="449"/>
      <c r="C6047" s="83" t="str">
        <f ca="1">IF(OFFSET(Zdroj!AW$16,A6037-1,0)=0,"",CONCATENATE("B",$A$2+4," - ",Zdroj!$AW$15))</f>
        <v/>
      </c>
      <c r="D6047" s="81" t="str">
        <f ca="1">IF(C6047="","",CONCATENATE(OFFSET(Zdroj!AW$16,A6037-1,0)))</f>
        <v/>
      </c>
      <c r="E6047" s="35" t="str">
        <f ca="1">IF(C6047="","",OFFSET(Zdroj!AX$16,A6037-1,0))</f>
        <v/>
      </c>
      <c r="F6047" s="450"/>
      <c r="G6047" s="451"/>
    </row>
    <row r="6048" spans="1:7" x14ac:dyDescent="0.25">
      <c r="B6048" s="449"/>
      <c r="C6048" s="83" t="str">
        <f ca="1">IF(OFFSET(Zdroj!AY$16,A6037-1,0)=0,"",CONCATENATE("B",$A$2+5," - ",Zdroj!$AY$15))</f>
        <v/>
      </c>
      <c r="D6048" s="81" t="str">
        <f ca="1">IF(C6048="","",CONCATENATE(OFFSET(Zdroj!AY$16,A6037-1,0)))</f>
        <v/>
      </c>
      <c r="E6048" s="35" t="str">
        <f ca="1">IF(C6048="","",OFFSET(Zdroj!AZ$16,A6037-1,0))</f>
        <v/>
      </c>
      <c r="F6048" s="450"/>
      <c r="G6048" s="451"/>
    </row>
    <row r="6049" spans="1:7" x14ac:dyDescent="0.25">
      <c r="B6049" s="449"/>
      <c r="C6049" s="83" t="str">
        <f ca="1">IF(OFFSET(Zdroj!BA$16,A6037-1,0)=0,"",CONCATENATE("B",$A$2+6," - ",Zdroj!$BA$15))</f>
        <v/>
      </c>
      <c r="D6049" s="81" t="str">
        <f ca="1">IF(C6049="","",CONCATENATE(OFFSET(Zdroj!BA$16,A6037-1,0)))</f>
        <v/>
      </c>
      <c r="E6049" s="35" t="str">
        <f ca="1">IF(C6049="","",OFFSET(Zdroj!BB$16,A6037-1,0))</f>
        <v/>
      </c>
      <c r="F6049" s="450"/>
      <c r="G6049" s="451"/>
    </row>
    <row r="6050" spans="1:7" x14ac:dyDescent="0.25">
      <c r="B6050" s="449"/>
      <c r="C6050" s="83" t="str">
        <f ca="1">IF(OFFSET(Zdroj!BC$16,A6037-1,0)=0,"",CONCATENATE("B",$A$2+7," - ",Zdroj!$BC$15))</f>
        <v/>
      </c>
      <c r="D6050" s="81" t="str">
        <f ca="1">IF(C6050="","",CONCATENATE(OFFSET(Zdroj!BC$16,A6037-1,0)))</f>
        <v/>
      </c>
      <c r="E6050" s="35" t="str">
        <f ca="1">IF(C6050="","",OFFSET(Zdroj!BD$16,A6037-1,0))</f>
        <v/>
      </c>
      <c r="F6050" s="450"/>
      <c r="G6050" s="451"/>
    </row>
    <row r="6051" spans="1:7" x14ac:dyDescent="0.25">
      <c r="B6051" s="449"/>
      <c r="C6051" s="83" t="str">
        <f ca="1">IF(OFFSET(Zdroj!BE$16,A6037-1,0)=0,"",CONCATENATE("B",$A$2+8," - ",Zdroj!$BE$15))</f>
        <v/>
      </c>
      <c r="D6051" s="81" t="str">
        <f ca="1">IF(C6051="","",CONCATENATE(OFFSET(Zdroj!BE$16,A6037-1,0)))</f>
        <v/>
      </c>
      <c r="E6051" s="35" t="str">
        <f ca="1">IF(C6051="","",OFFSET(Zdroj!BF$16,A6037-1,0))</f>
        <v/>
      </c>
      <c r="F6051" s="450"/>
      <c r="G6051" s="451"/>
    </row>
    <row r="6052" spans="1:7" x14ac:dyDescent="0.25">
      <c r="B6052" s="449"/>
      <c r="C6052" s="83" t="str">
        <f ca="1">IF(OFFSET(Zdroj!BG$16,A6037-1,0)=0,"",CONCATENATE("C",$A$2," - ",Zdroj!$BG$15))</f>
        <v/>
      </c>
      <c r="D6052" s="81" t="str">
        <f ca="1">IF(C6052="","",CONCATENATE(OFFSET(Zdroj!BG$16,A6037-1,0)))</f>
        <v/>
      </c>
      <c r="E6052" s="35" t="str">
        <f ca="1">IF(C6052="","",OFFSET(Zdroj!BH$16,A6037-1,0))</f>
        <v/>
      </c>
      <c r="F6052" s="450" t="str">
        <f t="shared" ref="F6052" ca="1" si="1415">IF(SUM(E6052:E6053)=0,"",SUM(E6052:E6053))</f>
        <v/>
      </c>
      <c r="G6052" s="451"/>
    </row>
    <row r="6053" spans="1:7" x14ac:dyDescent="0.25">
      <c r="B6053" s="449"/>
      <c r="C6053" s="83" t="str">
        <f ca="1">IF(OFFSET(Zdroj!BI$16,A6037-1,0)=0,"",CONCATENATE("C",$A$2+1," - ",Zdroj!$BI$15))</f>
        <v/>
      </c>
      <c r="D6053" s="81" t="str">
        <f ca="1">IF(C6053="","",CONCATENATE(OFFSET(Zdroj!BI$16,A6037-1,0)))</f>
        <v/>
      </c>
      <c r="E6053" s="35" t="str">
        <f ca="1">IF(C6053="","",OFFSET(Zdroj!BJ$16,A6037-1,0))</f>
        <v/>
      </c>
      <c r="F6053" s="450"/>
      <c r="G6053" s="451"/>
    </row>
    <row r="6054" spans="1:7" x14ac:dyDescent="0.25">
      <c r="A6054">
        <f>SUM((ROW()+15)/17)</f>
        <v>357</v>
      </c>
      <c r="B6054" s="449" t="str">
        <f ca="1">IF(OFFSET(Zdroj!$B$16,A6054-1,0)&gt;0,CONCATENATE(A6054,"
","___ ","
",OFFSET(Zdroj!$B$16,A6054-1,0)),"")</f>
        <v/>
      </c>
      <c r="C6054" s="83" t="str">
        <f ca="1">IF(OFFSET(Zdroj!AI$16,A6054-1,0)=0,"",CONCATENATE("A",$A$2," - ",Zdroj!$AI$15))</f>
        <v/>
      </c>
      <c r="D6054" s="81" t="str">
        <f ca="1">IF(C6054="","",CONCATENATE(OFFSET(Zdroj!AI$16,A6054-1,0)," - ",OFFSET(Zdroj!BK$16,A6054-1,0)))</f>
        <v/>
      </c>
      <c r="E6054" s="35" t="str">
        <f ca="1">IF(C6054="","",OFFSET(Zdroj!BL$16,A6054-1,0))</f>
        <v/>
      </c>
      <c r="F6054" s="450" t="str">
        <f t="shared" ref="F6054" ca="1" si="1416">IF(SUM(E6054:E6059)=0,"",SUM(E6054:E6059))</f>
        <v/>
      </c>
      <c r="G6054" s="451" t="str">
        <f t="shared" ref="G6054" ca="1" si="1417">IF(SUM(E6054:E6070)=0,"",SUM(E6054:E6070))</f>
        <v/>
      </c>
    </row>
    <row r="6055" spans="1:7" x14ac:dyDescent="0.25">
      <c r="B6055" s="449"/>
      <c r="C6055" s="83" t="str">
        <f ca="1">IF(OFFSET(Zdroj!AJ$16,A6054-1,0)=0,"",CONCATENATE("A",$A$2+1," - ",Zdroj!$AJ$15))</f>
        <v/>
      </c>
      <c r="D6055" s="81" t="str">
        <f ca="1">IF(C6055="","",CONCATENATE(OFFSET(Zdroj!AJ$16,A6054-1,0)," - ",OFFSET(Zdroj!BM$16,A6054-1,0)))</f>
        <v/>
      </c>
      <c r="E6055" s="35" t="str">
        <f ca="1">IF(C6055="","",OFFSET(Zdroj!BN$16,A6054-1,0))</f>
        <v/>
      </c>
      <c r="F6055" s="450"/>
      <c r="G6055" s="451"/>
    </row>
    <row r="6056" spans="1:7" x14ac:dyDescent="0.25">
      <c r="B6056" s="449"/>
      <c r="C6056" s="83" t="str">
        <f ca="1">IF(OFFSET(Zdroj!AK$16,A6054-1,0)=0,"",CONCATENATE("A",$A$2+2," - ",Zdroj!$AK$15))</f>
        <v/>
      </c>
      <c r="D6056" s="81" t="str">
        <f ca="1">IF(C6056="","",CONCATENATE(OFFSET(Zdroj!AK$16,A6054-1,0)," - ",OFFSET(Zdroj!BO$16,A6054-1,0)))</f>
        <v/>
      </c>
      <c r="E6056" s="35" t="str">
        <f ca="1">IF(C6056="","",OFFSET(Zdroj!BP$16,A6054-1,0))</f>
        <v/>
      </c>
      <c r="F6056" s="450"/>
      <c r="G6056" s="451"/>
    </row>
    <row r="6057" spans="1:7" x14ac:dyDescent="0.25">
      <c r="B6057" s="449"/>
      <c r="C6057" s="83" t="str">
        <f ca="1">IF(OFFSET(Zdroj!AL$16,A6054-1,0)=0,"",CONCATENATE("A",$A$2+3," - ",Zdroj!$AL$15))</f>
        <v/>
      </c>
      <c r="D6057" s="81" t="str">
        <f ca="1">IF(C6057="","",CONCATENATE(OFFSET(Zdroj!AL$16,A6054-1,0)," - ",OFFSET(Zdroj!BQ$16,A6054-1,0)))</f>
        <v/>
      </c>
      <c r="E6057" s="35" t="str">
        <f ca="1">IF(C6057="","",OFFSET(Zdroj!BR$16,A6054-1,0))</f>
        <v/>
      </c>
      <c r="F6057" s="450"/>
      <c r="G6057" s="451"/>
    </row>
    <row r="6058" spans="1:7" x14ac:dyDescent="0.25">
      <c r="B6058" s="449"/>
      <c r="C6058" s="83" t="str">
        <f ca="1">IF(OFFSET(Zdroj!AM$16,A6054-1,0)=0,"",CONCATENATE("A",$A$2+4," - ",Zdroj!$AM$15))</f>
        <v/>
      </c>
      <c r="D6058" s="81" t="str">
        <f ca="1">IF(C6058="","",CONCATENATE(OFFSET(Zdroj!AM$16,A6054-1,0)," - ",OFFSET(Zdroj!BS$16,A6054-1,0)))</f>
        <v/>
      </c>
      <c r="E6058" s="35" t="str">
        <f ca="1">IF(C6058="","",OFFSET(Zdroj!BT$16,A6054-1,0))</f>
        <v/>
      </c>
      <c r="F6058" s="450"/>
      <c r="G6058" s="451"/>
    </row>
    <row r="6059" spans="1:7" x14ac:dyDescent="0.25">
      <c r="B6059" s="449"/>
      <c r="C6059" s="83" t="str">
        <f ca="1">IF(OFFSET(Zdroj!AN$16,A6054-1,0)=0,"",CONCATENATE("A",$A$2+5," - ",Zdroj!$AN$15))</f>
        <v/>
      </c>
      <c r="D6059" s="81" t="str">
        <f ca="1">IF(C6059="","",CONCATENATE(OFFSET(Zdroj!AN$16,A6054-1,0)," - ",OFFSET(Zdroj!BU$16,A6054-1,0)))</f>
        <v/>
      </c>
      <c r="E6059" s="35" t="str">
        <f ca="1">IF(C6059="","",OFFSET(Zdroj!BV$16,A6054-1,0))</f>
        <v/>
      </c>
      <c r="F6059" s="450"/>
      <c r="G6059" s="451"/>
    </row>
    <row r="6060" spans="1:7" x14ac:dyDescent="0.25">
      <c r="B6060" s="449"/>
      <c r="C6060" s="83" t="str">
        <f ca="1">IF(OFFSET(Zdroj!AO$16,A6054-1,0)=0,"",CONCATENATE("B",$A$2," - ",Zdroj!$AO$15))</f>
        <v/>
      </c>
      <c r="D6060" s="81" t="str">
        <f ca="1">IF(C6060="","",CONCATENATE(OFFSET(Zdroj!AO$16,A6054-1,0)))</f>
        <v/>
      </c>
      <c r="E6060" s="35" t="str">
        <f ca="1">IF(C6060="","",OFFSET(Zdroj!AP$16,A6054-1,0))</f>
        <v/>
      </c>
      <c r="F6060" s="450" t="str">
        <f t="shared" ref="F6060" ca="1" si="1418">IF(SUM(E6060:E6068)=0,"",SUM(E6060:E6068))</f>
        <v/>
      </c>
      <c r="G6060" s="451"/>
    </row>
    <row r="6061" spans="1:7" x14ac:dyDescent="0.25">
      <c r="B6061" s="449"/>
      <c r="C6061" s="83" t="str">
        <f ca="1">IF(OFFSET(Zdroj!AQ$16,A6054-1,0)=0,"",CONCATENATE("B",$A$2+1," - ",Zdroj!$AQ$15))</f>
        <v/>
      </c>
      <c r="D6061" s="81" t="str">
        <f ca="1">IF(C6061="","",CONCATENATE(OFFSET(Zdroj!AQ$16,A6054-1,0)))</f>
        <v/>
      </c>
      <c r="E6061" s="35" t="str">
        <f ca="1">IF(C6061="","",OFFSET(Zdroj!AR$16,A6054-1,0))</f>
        <v/>
      </c>
      <c r="F6061" s="450"/>
      <c r="G6061" s="451"/>
    </row>
    <row r="6062" spans="1:7" x14ac:dyDescent="0.25">
      <c r="B6062" s="449"/>
      <c r="C6062" s="83" t="str">
        <f ca="1">IF(OFFSET(Zdroj!AS$16,A6054-1,0)=0,"",CONCATENATE("B",$A$2+2," - ",Zdroj!$AS$15))</f>
        <v/>
      </c>
      <c r="D6062" s="81" t="str">
        <f ca="1">IF(C6062="","",CONCATENATE(OFFSET(Zdroj!AS$16,A6054-1,0)))</f>
        <v/>
      </c>
      <c r="E6062" s="35" t="str">
        <f ca="1">IF(C6062="","",OFFSET(Zdroj!AT$16,A6054-1,0))</f>
        <v/>
      </c>
      <c r="F6062" s="450"/>
      <c r="G6062" s="451"/>
    </row>
    <row r="6063" spans="1:7" x14ac:dyDescent="0.25">
      <c r="B6063" s="449"/>
      <c r="C6063" s="83" t="str">
        <f ca="1">IF(OFFSET(Zdroj!AU$16,A6054-1,0)=0,"",CONCATENATE("B",$A$2+3," - ",Zdroj!$AU$15))</f>
        <v/>
      </c>
      <c r="D6063" s="81" t="str">
        <f ca="1">IF(C6063="","",CONCATENATE(OFFSET(Zdroj!AU$16,A6054-1,0)))</f>
        <v/>
      </c>
      <c r="E6063" s="35" t="str">
        <f ca="1">IF(C6063="","",OFFSET(Zdroj!AV$16,A6054-1,0))</f>
        <v/>
      </c>
      <c r="F6063" s="450"/>
      <c r="G6063" s="451"/>
    </row>
    <row r="6064" spans="1:7" x14ac:dyDescent="0.25">
      <c r="B6064" s="449"/>
      <c r="C6064" s="83" t="str">
        <f ca="1">IF(OFFSET(Zdroj!AW$16,A6054-1,0)=0,"",CONCATENATE("B",$A$2+4," - ",Zdroj!$AW$15))</f>
        <v/>
      </c>
      <c r="D6064" s="81" t="str">
        <f ca="1">IF(C6064="","",CONCATENATE(OFFSET(Zdroj!AW$16,A6054-1,0)))</f>
        <v/>
      </c>
      <c r="E6064" s="35" t="str">
        <f ca="1">IF(C6064="","",OFFSET(Zdroj!AX$16,A6054-1,0))</f>
        <v/>
      </c>
      <c r="F6064" s="450"/>
      <c r="G6064" s="451"/>
    </row>
    <row r="6065" spans="1:7" x14ac:dyDescent="0.25">
      <c r="B6065" s="449"/>
      <c r="C6065" s="83" t="str">
        <f ca="1">IF(OFFSET(Zdroj!AY$16,A6054-1,0)=0,"",CONCATENATE("B",$A$2+5," - ",Zdroj!$AY$15))</f>
        <v/>
      </c>
      <c r="D6065" s="81" t="str">
        <f ca="1">IF(C6065="","",CONCATENATE(OFFSET(Zdroj!AY$16,A6054-1,0)))</f>
        <v/>
      </c>
      <c r="E6065" s="35" t="str">
        <f ca="1">IF(C6065="","",OFFSET(Zdroj!AZ$16,A6054-1,0))</f>
        <v/>
      </c>
      <c r="F6065" s="450"/>
      <c r="G6065" s="451"/>
    </row>
    <row r="6066" spans="1:7" x14ac:dyDescent="0.25">
      <c r="B6066" s="449"/>
      <c r="C6066" s="83" t="str">
        <f ca="1">IF(OFFSET(Zdroj!BA$16,A6054-1,0)=0,"",CONCATENATE("B",$A$2+6," - ",Zdroj!$BA$15))</f>
        <v/>
      </c>
      <c r="D6066" s="81" t="str">
        <f ca="1">IF(C6066="","",CONCATENATE(OFFSET(Zdroj!BA$16,A6054-1,0)))</f>
        <v/>
      </c>
      <c r="E6066" s="35" t="str">
        <f ca="1">IF(C6066="","",OFFSET(Zdroj!BB$16,A6054-1,0))</f>
        <v/>
      </c>
      <c r="F6066" s="450"/>
      <c r="G6066" s="451"/>
    </row>
    <row r="6067" spans="1:7" x14ac:dyDescent="0.25">
      <c r="B6067" s="449"/>
      <c r="C6067" s="83" t="str">
        <f ca="1">IF(OFFSET(Zdroj!BC$16,A6054-1,0)=0,"",CONCATENATE("B",$A$2+7," - ",Zdroj!$BC$15))</f>
        <v/>
      </c>
      <c r="D6067" s="81" t="str">
        <f ca="1">IF(C6067="","",CONCATENATE(OFFSET(Zdroj!BC$16,A6054-1,0)))</f>
        <v/>
      </c>
      <c r="E6067" s="35" t="str">
        <f ca="1">IF(C6067="","",OFFSET(Zdroj!BD$16,A6054-1,0))</f>
        <v/>
      </c>
      <c r="F6067" s="450"/>
      <c r="G6067" s="451"/>
    </row>
    <row r="6068" spans="1:7" x14ac:dyDescent="0.25">
      <c r="B6068" s="449"/>
      <c r="C6068" s="83" t="str">
        <f ca="1">IF(OFFSET(Zdroj!BE$16,A6054-1,0)=0,"",CONCATENATE("B",$A$2+8," - ",Zdroj!$BE$15))</f>
        <v/>
      </c>
      <c r="D6068" s="81" t="str">
        <f ca="1">IF(C6068="","",CONCATENATE(OFFSET(Zdroj!BE$16,A6054-1,0)))</f>
        <v/>
      </c>
      <c r="E6068" s="35" t="str">
        <f ca="1">IF(C6068="","",OFFSET(Zdroj!BF$16,A6054-1,0))</f>
        <v/>
      </c>
      <c r="F6068" s="450"/>
      <c r="G6068" s="451"/>
    </row>
    <row r="6069" spans="1:7" x14ac:dyDescent="0.25">
      <c r="B6069" s="449"/>
      <c r="C6069" s="83" t="str">
        <f ca="1">IF(OFFSET(Zdroj!BG$16,A6054-1,0)=0,"",CONCATENATE("C",$A$2," - ",Zdroj!$BG$15))</f>
        <v/>
      </c>
      <c r="D6069" s="81" t="str">
        <f ca="1">IF(C6069="","",CONCATENATE(OFFSET(Zdroj!BG$16,A6054-1,0)))</f>
        <v/>
      </c>
      <c r="E6069" s="35" t="str">
        <f ca="1">IF(C6069="","",OFFSET(Zdroj!BH$16,A6054-1,0))</f>
        <v/>
      </c>
      <c r="F6069" s="450" t="str">
        <f t="shared" ref="F6069" ca="1" si="1419">IF(SUM(E6069:E6070)=0,"",SUM(E6069:E6070))</f>
        <v/>
      </c>
      <c r="G6069" s="451"/>
    </row>
    <row r="6070" spans="1:7" x14ac:dyDescent="0.25">
      <c r="B6070" s="449"/>
      <c r="C6070" s="83" t="str">
        <f ca="1">IF(OFFSET(Zdroj!BI$16,A6054-1,0)=0,"",CONCATENATE("C",$A$2+1," - ",Zdroj!$BI$15))</f>
        <v/>
      </c>
      <c r="D6070" s="81" t="str">
        <f ca="1">IF(C6070="","",CONCATENATE(OFFSET(Zdroj!BI$16,A6054-1,0)))</f>
        <v/>
      </c>
      <c r="E6070" s="35" t="str">
        <f ca="1">IF(C6070="","",OFFSET(Zdroj!BJ$16,A6054-1,0))</f>
        <v/>
      </c>
      <c r="F6070" s="450"/>
      <c r="G6070" s="451"/>
    </row>
    <row r="6071" spans="1:7" x14ac:dyDescent="0.25">
      <c r="A6071">
        <f>SUM((ROW()+15)/17)</f>
        <v>358</v>
      </c>
      <c r="B6071" s="449" t="str">
        <f ca="1">IF(OFFSET(Zdroj!$B$16,A6071-1,0)&gt;0,CONCATENATE(A6071,"
","___ ","
",OFFSET(Zdroj!$B$16,A6071-1,0)),"")</f>
        <v/>
      </c>
      <c r="C6071" s="83" t="str">
        <f ca="1">IF(OFFSET(Zdroj!AI$16,A6071-1,0)=0,"",CONCATENATE("A",$A$2," - ",Zdroj!$AI$15))</f>
        <v/>
      </c>
      <c r="D6071" s="81" t="str">
        <f ca="1">IF(C6071="","",CONCATENATE(OFFSET(Zdroj!AI$16,A6071-1,0)," - ",OFFSET(Zdroj!BK$16,A6071-1,0)))</f>
        <v/>
      </c>
      <c r="E6071" s="35" t="str">
        <f ca="1">IF(C6071="","",OFFSET(Zdroj!BL$16,A6071-1,0))</f>
        <v/>
      </c>
      <c r="F6071" s="450" t="str">
        <f t="shared" ref="F6071" ca="1" si="1420">IF(SUM(E6071:E6076)=0,"",SUM(E6071:E6076))</f>
        <v/>
      </c>
      <c r="G6071" s="451" t="str">
        <f t="shared" ref="G6071" ca="1" si="1421">IF(SUM(E6071:E6087)=0,"",SUM(E6071:E6087))</f>
        <v/>
      </c>
    </row>
    <row r="6072" spans="1:7" x14ac:dyDescent="0.25">
      <c r="B6072" s="449"/>
      <c r="C6072" s="83" t="str">
        <f ca="1">IF(OFFSET(Zdroj!AJ$16,A6071-1,0)=0,"",CONCATENATE("A",$A$2+1," - ",Zdroj!$AJ$15))</f>
        <v/>
      </c>
      <c r="D6072" s="81" t="str">
        <f ca="1">IF(C6072="","",CONCATENATE(OFFSET(Zdroj!AJ$16,A6071-1,0)," - ",OFFSET(Zdroj!BM$16,A6071-1,0)))</f>
        <v/>
      </c>
      <c r="E6072" s="35" t="str">
        <f ca="1">IF(C6072="","",OFFSET(Zdroj!BN$16,A6071-1,0))</f>
        <v/>
      </c>
      <c r="F6072" s="450"/>
      <c r="G6072" s="451"/>
    </row>
    <row r="6073" spans="1:7" x14ac:dyDescent="0.25">
      <c r="B6073" s="449"/>
      <c r="C6073" s="83" t="str">
        <f ca="1">IF(OFFSET(Zdroj!AK$16,A6071-1,0)=0,"",CONCATENATE("A",$A$2+2," - ",Zdroj!$AK$15))</f>
        <v/>
      </c>
      <c r="D6073" s="81" t="str">
        <f ca="1">IF(C6073="","",CONCATENATE(OFFSET(Zdroj!AK$16,A6071-1,0)," - ",OFFSET(Zdroj!BO$16,A6071-1,0)))</f>
        <v/>
      </c>
      <c r="E6073" s="35" t="str">
        <f ca="1">IF(C6073="","",OFFSET(Zdroj!BP$16,A6071-1,0))</f>
        <v/>
      </c>
      <c r="F6073" s="450"/>
      <c r="G6073" s="451"/>
    </row>
    <row r="6074" spans="1:7" x14ac:dyDescent="0.25">
      <c r="B6074" s="449"/>
      <c r="C6074" s="83" t="str">
        <f ca="1">IF(OFFSET(Zdroj!AL$16,A6071-1,0)=0,"",CONCATENATE("A",$A$2+3," - ",Zdroj!$AL$15))</f>
        <v/>
      </c>
      <c r="D6074" s="81" t="str">
        <f ca="1">IF(C6074="","",CONCATENATE(OFFSET(Zdroj!AL$16,A6071-1,0)," - ",OFFSET(Zdroj!BQ$16,A6071-1,0)))</f>
        <v/>
      </c>
      <c r="E6074" s="35" t="str">
        <f ca="1">IF(C6074="","",OFFSET(Zdroj!BR$16,A6071-1,0))</f>
        <v/>
      </c>
      <c r="F6074" s="450"/>
      <c r="G6074" s="451"/>
    </row>
    <row r="6075" spans="1:7" x14ac:dyDescent="0.25">
      <c r="B6075" s="449"/>
      <c r="C6075" s="83" t="str">
        <f ca="1">IF(OFFSET(Zdroj!AM$16,A6071-1,0)=0,"",CONCATENATE("A",$A$2+4," - ",Zdroj!$AM$15))</f>
        <v/>
      </c>
      <c r="D6075" s="81" t="str">
        <f ca="1">IF(C6075="","",CONCATENATE(OFFSET(Zdroj!AM$16,A6071-1,0)," - ",OFFSET(Zdroj!BS$16,A6071-1,0)))</f>
        <v/>
      </c>
      <c r="E6075" s="35" t="str">
        <f ca="1">IF(C6075="","",OFFSET(Zdroj!BT$16,A6071-1,0))</f>
        <v/>
      </c>
      <c r="F6075" s="450"/>
      <c r="G6075" s="451"/>
    </row>
    <row r="6076" spans="1:7" x14ac:dyDescent="0.25">
      <c r="B6076" s="449"/>
      <c r="C6076" s="83" t="str">
        <f ca="1">IF(OFFSET(Zdroj!AN$16,A6071-1,0)=0,"",CONCATENATE("A",$A$2+5," - ",Zdroj!$AN$15))</f>
        <v/>
      </c>
      <c r="D6076" s="81" t="str">
        <f ca="1">IF(C6076="","",CONCATENATE(OFFSET(Zdroj!AN$16,A6071-1,0)," - ",OFFSET(Zdroj!BU$16,A6071-1,0)))</f>
        <v/>
      </c>
      <c r="E6076" s="35" t="str">
        <f ca="1">IF(C6076="","",OFFSET(Zdroj!BV$16,A6071-1,0))</f>
        <v/>
      </c>
      <c r="F6076" s="450"/>
      <c r="G6076" s="451"/>
    </row>
    <row r="6077" spans="1:7" x14ac:dyDescent="0.25">
      <c r="B6077" s="449"/>
      <c r="C6077" s="83" t="str">
        <f ca="1">IF(OFFSET(Zdroj!AO$16,A6071-1,0)=0,"",CONCATENATE("B",$A$2," - ",Zdroj!$AO$15))</f>
        <v/>
      </c>
      <c r="D6077" s="81" t="str">
        <f ca="1">IF(C6077="","",CONCATENATE(OFFSET(Zdroj!AO$16,A6071-1,0)))</f>
        <v/>
      </c>
      <c r="E6077" s="35" t="str">
        <f ca="1">IF(C6077="","",OFFSET(Zdroj!AP$16,A6071-1,0))</f>
        <v/>
      </c>
      <c r="F6077" s="450" t="str">
        <f t="shared" ref="F6077" ca="1" si="1422">IF(SUM(E6077:E6085)=0,"",SUM(E6077:E6085))</f>
        <v/>
      </c>
      <c r="G6077" s="451"/>
    </row>
    <row r="6078" spans="1:7" x14ac:dyDescent="0.25">
      <c r="B6078" s="449"/>
      <c r="C6078" s="83" t="str">
        <f ca="1">IF(OFFSET(Zdroj!AQ$16,A6071-1,0)=0,"",CONCATENATE("B",$A$2+1," - ",Zdroj!$AQ$15))</f>
        <v/>
      </c>
      <c r="D6078" s="81" t="str">
        <f ca="1">IF(C6078="","",CONCATENATE(OFFSET(Zdroj!AQ$16,A6071-1,0)))</f>
        <v/>
      </c>
      <c r="E6078" s="35" t="str">
        <f ca="1">IF(C6078="","",OFFSET(Zdroj!AR$16,A6071-1,0))</f>
        <v/>
      </c>
      <c r="F6078" s="450"/>
      <c r="G6078" s="451"/>
    </row>
    <row r="6079" spans="1:7" x14ac:dyDescent="0.25">
      <c r="B6079" s="449"/>
      <c r="C6079" s="83" t="str">
        <f ca="1">IF(OFFSET(Zdroj!AS$16,A6071-1,0)=0,"",CONCATENATE("B",$A$2+2," - ",Zdroj!$AS$15))</f>
        <v/>
      </c>
      <c r="D6079" s="81" t="str">
        <f ca="1">IF(C6079="","",CONCATENATE(OFFSET(Zdroj!AS$16,A6071-1,0)))</f>
        <v/>
      </c>
      <c r="E6079" s="35" t="str">
        <f ca="1">IF(C6079="","",OFFSET(Zdroj!AT$16,A6071-1,0))</f>
        <v/>
      </c>
      <c r="F6079" s="450"/>
      <c r="G6079" s="451"/>
    </row>
    <row r="6080" spans="1:7" x14ac:dyDescent="0.25">
      <c r="B6080" s="449"/>
      <c r="C6080" s="83" t="str">
        <f ca="1">IF(OFFSET(Zdroj!AU$16,A6071-1,0)=0,"",CONCATENATE("B",$A$2+3," - ",Zdroj!$AU$15))</f>
        <v/>
      </c>
      <c r="D6080" s="81" t="str">
        <f ca="1">IF(C6080="","",CONCATENATE(OFFSET(Zdroj!AU$16,A6071-1,0)))</f>
        <v/>
      </c>
      <c r="E6080" s="35" t="str">
        <f ca="1">IF(C6080="","",OFFSET(Zdroj!AV$16,A6071-1,0))</f>
        <v/>
      </c>
      <c r="F6080" s="450"/>
      <c r="G6080" s="451"/>
    </row>
    <row r="6081" spans="1:7" x14ac:dyDescent="0.25">
      <c r="B6081" s="449"/>
      <c r="C6081" s="83" t="str">
        <f ca="1">IF(OFFSET(Zdroj!AW$16,A6071-1,0)=0,"",CONCATENATE("B",$A$2+4," - ",Zdroj!$AW$15))</f>
        <v/>
      </c>
      <c r="D6081" s="81" t="str">
        <f ca="1">IF(C6081="","",CONCATENATE(OFFSET(Zdroj!AW$16,A6071-1,0)))</f>
        <v/>
      </c>
      <c r="E6081" s="35" t="str">
        <f ca="1">IF(C6081="","",OFFSET(Zdroj!AX$16,A6071-1,0))</f>
        <v/>
      </c>
      <c r="F6081" s="450"/>
      <c r="G6081" s="451"/>
    </row>
    <row r="6082" spans="1:7" x14ac:dyDescent="0.25">
      <c r="B6082" s="449"/>
      <c r="C6082" s="83" t="str">
        <f ca="1">IF(OFFSET(Zdroj!AY$16,A6071-1,0)=0,"",CONCATENATE("B",$A$2+5," - ",Zdroj!$AY$15))</f>
        <v/>
      </c>
      <c r="D6082" s="81" t="str">
        <f ca="1">IF(C6082="","",CONCATENATE(OFFSET(Zdroj!AY$16,A6071-1,0)))</f>
        <v/>
      </c>
      <c r="E6082" s="35" t="str">
        <f ca="1">IF(C6082="","",OFFSET(Zdroj!AZ$16,A6071-1,0))</f>
        <v/>
      </c>
      <c r="F6082" s="450"/>
      <c r="G6082" s="451"/>
    </row>
    <row r="6083" spans="1:7" x14ac:dyDescent="0.25">
      <c r="B6083" s="449"/>
      <c r="C6083" s="83" t="str">
        <f ca="1">IF(OFFSET(Zdroj!BA$16,A6071-1,0)=0,"",CONCATENATE("B",$A$2+6," - ",Zdroj!$BA$15))</f>
        <v/>
      </c>
      <c r="D6083" s="81" t="str">
        <f ca="1">IF(C6083="","",CONCATENATE(OFFSET(Zdroj!BA$16,A6071-1,0)))</f>
        <v/>
      </c>
      <c r="E6083" s="35" t="str">
        <f ca="1">IF(C6083="","",OFFSET(Zdroj!BB$16,A6071-1,0))</f>
        <v/>
      </c>
      <c r="F6083" s="450"/>
      <c r="G6083" s="451"/>
    </row>
    <row r="6084" spans="1:7" x14ac:dyDescent="0.25">
      <c r="B6084" s="449"/>
      <c r="C6084" s="83" t="str">
        <f ca="1">IF(OFFSET(Zdroj!BC$16,A6071-1,0)=0,"",CONCATENATE("B",$A$2+7," - ",Zdroj!$BC$15))</f>
        <v/>
      </c>
      <c r="D6084" s="81" t="str">
        <f ca="1">IF(C6084="","",CONCATENATE(OFFSET(Zdroj!BC$16,A6071-1,0)))</f>
        <v/>
      </c>
      <c r="E6084" s="35" t="str">
        <f ca="1">IF(C6084="","",OFFSET(Zdroj!BD$16,A6071-1,0))</f>
        <v/>
      </c>
      <c r="F6084" s="450"/>
      <c r="G6084" s="451"/>
    </row>
    <row r="6085" spans="1:7" x14ac:dyDescent="0.25">
      <c r="B6085" s="449"/>
      <c r="C6085" s="83" t="str">
        <f ca="1">IF(OFFSET(Zdroj!BE$16,A6071-1,0)=0,"",CONCATENATE("B",$A$2+8," - ",Zdroj!$BE$15))</f>
        <v/>
      </c>
      <c r="D6085" s="81" t="str">
        <f ca="1">IF(C6085="","",CONCATENATE(OFFSET(Zdroj!BE$16,A6071-1,0)))</f>
        <v/>
      </c>
      <c r="E6085" s="35" t="str">
        <f ca="1">IF(C6085="","",OFFSET(Zdroj!BF$16,A6071-1,0))</f>
        <v/>
      </c>
      <c r="F6085" s="450"/>
      <c r="G6085" s="451"/>
    </row>
    <row r="6086" spans="1:7" x14ac:dyDescent="0.25">
      <c r="B6086" s="449"/>
      <c r="C6086" s="83" t="str">
        <f ca="1">IF(OFFSET(Zdroj!BG$16,A6071-1,0)=0,"",CONCATENATE("C",$A$2," - ",Zdroj!$BG$15))</f>
        <v/>
      </c>
      <c r="D6086" s="81" t="str">
        <f ca="1">IF(C6086="","",CONCATENATE(OFFSET(Zdroj!BG$16,A6071-1,0)))</f>
        <v/>
      </c>
      <c r="E6086" s="35" t="str">
        <f ca="1">IF(C6086="","",OFFSET(Zdroj!BH$16,A6071-1,0))</f>
        <v/>
      </c>
      <c r="F6086" s="450" t="str">
        <f t="shared" ref="F6086" ca="1" si="1423">IF(SUM(E6086:E6087)=0,"",SUM(E6086:E6087))</f>
        <v/>
      </c>
      <c r="G6086" s="451"/>
    </row>
    <row r="6087" spans="1:7" x14ac:dyDescent="0.25">
      <c r="B6087" s="449"/>
      <c r="C6087" s="83" t="str">
        <f ca="1">IF(OFFSET(Zdroj!BI$16,A6071-1,0)=0,"",CONCATENATE("C",$A$2+1," - ",Zdroj!$BI$15))</f>
        <v/>
      </c>
      <c r="D6087" s="81" t="str">
        <f ca="1">IF(C6087="","",CONCATENATE(OFFSET(Zdroj!BI$16,A6071-1,0)))</f>
        <v/>
      </c>
      <c r="E6087" s="35" t="str">
        <f ca="1">IF(C6087="","",OFFSET(Zdroj!BJ$16,A6071-1,0))</f>
        <v/>
      </c>
      <c r="F6087" s="450"/>
      <c r="G6087" s="451"/>
    </row>
    <row r="6088" spans="1:7" x14ac:dyDescent="0.25">
      <c r="A6088">
        <f>SUM((ROW()+15)/17)</f>
        <v>359</v>
      </c>
      <c r="B6088" s="449" t="str">
        <f ca="1">IF(OFFSET(Zdroj!$B$16,A6088-1,0)&gt;0,CONCATENATE(A6088,"
","___ ","
",OFFSET(Zdroj!$B$16,A6088-1,0)),"")</f>
        <v/>
      </c>
      <c r="C6088" s="83" t="str">
        <f ca="1">IF(OFFSET(Zdroj!AI$16,A6088-1,0)=0,"",CONCATENATE("A",$A$2," - ",Zdroj!$AI$15))</f>
        <v/>
      </c>
      <c r="D6088" s="81" t="str">
        <f ca="1">IF(C6088="","",CONCATENATE(OFFSET(Zdroj!AI$16,A6088-1,0)," - ",OFFSET(Zdroj!BK$16,A6088-1,0)))</f>
        <v/>
      </c>
      <c r="E6088" s="35" t="str">
        <f ca="1">IF(C6088="","",OFFSET(Zdroj!BL$16,A6088-1,0))</f>
        <v/>
      </c>
      <c r="F6088" s="450" t="str">
        <f t="shared" ref="F6088" ca="1" si="1424">IF(SUM(E6088:E6093)=0,"",SUM(E6088:E6093))</f>
        <v/>
      </c>
      <c r="G6088" s="451" t="str">
        <f t="shared" ref="G6088" ca="1" si="1425">IF(SUM(E6088:E6104)=0,"",SUM(E6088:E6104))</f>
        <v/>
      </c>
    </row>
    <row r="6089" spans="1:7" x14ac:dyDescent="0.25">
      <c r="B6089" s="449"/>
      <c r="C6089" s="83" t="str">
        <f ca="1">IF(OFFSET(Zdroj!AJ$16,A6088-1,0)=0,"",CONCATENATE("A",$A$2+1," - ",Zdroj!$AJ$15))</f>
        <v/>
      </c>
      <c r="D6089" s="81" t="str">
        <f ca="1">IF(C6089="","",CONCATENATE(OFFSET(Zdroj!AJ$16,A6088-1,0)," - ",OFFSET(Zdroj!BM$16,A6088-1,0)))</f>
        <v/>
      </c>
      <c r="E6089" s="35" t="str">
        <f ca="1">IF(C6089="","",OFFSET(Zdroj!BN$16,A6088-1,0))</f>
        <v/>
      </c>
      <c r="F6089" s="450"/>
      <c r="G6089" s="451"/>
    </row>
    <row r="6090" spans="1:7" x14ac:dyDescent="0.25">
      <c r="B6090" s="449"/>
      <c r="C6090" s="83" t="str">
        <f ca="1">IF(OFFSET(Zdroj!AK$16,A6088-1,0)=0,"",CONCATENATE("A",$A$2+2," - ",Zdroj!$AK$15))</f>
        <v/>
      </c>
      <c r="D6090" s="81" t="str">
        <f ca="1">IF(C6090="","",CONCATENATE(OFFSET(Zdroj!AK$16,A6088-1,0)," - ",OFFSET(Zdroj!BO$16,A6088-1,0)))</f>
        <v/>
      </c>
      <c r="E6090" s="35" t="str">
        <f ca="1">IF(C6090="","",OFFSET(Zdroj!BP$16,A6088-1,0))</f>
        <v/>
      </c>
      <c r="F6090" s="450"/>
      <c r="G6090" s="451"/>
    </row>
    <row r="6091" spans="1:7" x14ac:dyDescent="0.25">
      <c r="B6091" s="449"/>
      <c r="C6091" s="83" t="str">
        <f ca="1">IF(OFFSET(Zdroj!AL$16,A6088-1,0)=0,"",CONCATENATE("A",$A$2+3," - ",Zdroj!$AL$15))</f>
        <v/>
      </c>
      <c r="D6091" s="81" t="str">
        <f ca="1">IF(C6091="","",CONCATENATE(OFFSET(Zdroj!AL$16,A6088-1,0)," - ",OFFSET(Zdroj!BQ$16,A6088-1,0)))</f>
        <v/>
      </c>
      <c r="E6091" s="35" t="str">
        <f ca="1">IF(C6091="","",OFFSET(Zdroj!BR$16,A6088-1,0))</f>
        <v/>
      </c>
      <c r="F6091" s="450"/>
      <c r="G6091" s="451"/>
    </row>
    <row r="6092" spans="1:7" x14ac:dyDescent="0.25">
      <c r="B6092" s="449"/>
      <c r="C6092" s="83" t="str">
        <f ca="1">IF(OFFSET(Zdroj!AM$16,A6088-1,0)=0,"",CONCATENATE("A",$A$2+4," - ",Zdroj!$AM$15))</f>
        <v/>
      </c>
      <c r="D6092" s="81" t="str">
        <f ca="1">IF(C6092="","",CONCATENATE(OFFSET(Zdroj!AM$16,A6088-1,0)," - ",OFFSET(Zdroj!BS$16,A6088-1,0)))</f>
        <v/>
      </c>
      <c r="E6092" s="35" t="str">
        <f ca="1">IF(C6092="","",OFFSET(Zdroj!BT$16,A6088-1,0))</f>
        <v/>
      </c>
      <c r="F6092" s="450"/>
      <c r="G6092" s="451"/>
    </row>
    <row r="6093" spans="1:7" x14ac:dyDescent="0.25">
      <c r="B6093" s="449"/>
      <c r="C6093" s="83" t="str">
        <f ca="1">IF(OFFSET(Zdroj!AN$16,A6088-1,0)=0,"",CONCATENATE("A",$A$2+5," - ",Zdroj!$AN$15))</f>
        <v/>
      </c>
      <c r="D6093" s="81" t="str">
        <f ca="1">IF(C6093="","",CONCATENATE(OFFSET(Zdroj!AN$16,A6088-1,0)," - ",OFFSET(Zdroj!BU$16,A6088-1,0)))</f>
        <v/>
      </c>
      <c r="E6093" s="35" t="str">
        <f ca="1">IF(C6093="","",OFFSET(Zdroj!BV$16,A6088-1,0))</f>
        <v/>
      </c>
      <c r="F6093" s="450"/>
      <c r="G6093" s="451"/>
    </row>
    <row r="6094" spans="1:7" x14ac:dyDescent="0.25">
      <c r="B6094" s="449"/>
      <c r="C6094" s="83" t="str">
        <f ca="1">IF(OFFSET(Zdroj!AO$16,A6088-1,0)=0,"",CONCATENATE("B",$A$2," - ",Zdroj!$AO$15))</f>
        <v/>
      </c>
      <c r="D6094" s="81" t="str">
        <f ca="1">IF(C6094="","",CONCATENATE(OFFSET(Zdroj!AO$16,A6088-1,0)))</f>
        <v/>
      </c>
      <c r="E6094" s="35" t="str">
        <f ca="1">IF(C6094="","",OFFSET(Zdroj!AP$16,A6088-1,0))</f>
        <v/>
      </c>
      <c r="F6094" s="450" t="str">
        <f t="shared" ref="F6094" ca="1" si="1426">IF(SUM(E6094:E6102)=0,"",SUM(E6094:E6102))</f>
        <v/>
      </c>
      <c r="G6094" s="451"/>
    </row>
    <row r="6095" spans="1:7" x14ac:dyDescent="0.25">
      <c r="B6095" s="449"/>
      <c r="C6095" s="83" t="str">
        <f ca="1">IF(OFFSET(Zdroj!AQ$16,A6088-1,0)=0,"",CONCATENATE("B",$A$2+1," - ",Zdroj!$AQ$15))</f>
        <v/>
      </c>
      <c r="D6095" s="81" t="str">
        <f ca="1">IF(C6095="","",CONCATENATE(OFFSET(Zdroj!AQ$16,A6088-1,0)))</f>
        <v/>
      </c>
      <c r="E6095" s="35" t="str">
        <f ca="1">IF(C6095="","",OFFSET(Zdroj!AR$16,A6088-1,0))</f>
        <v/>
      </c>
      <c r="F6095" s="450"/>
      <c r="G6095" s="451"/>
    </row>
    <row r="6096" spans="1:7" x14ac:dyDescent="0.25">
      <c r="B6096" s="449"/>
      <c r="C6096" s="83" t="str">
        <f ca="1">IF(OFFSET(Zdroj!AS$16,A6088-1,0)=0,"",CONCATENATE("B",$A$2+2," - ",Zdroj!$AS$15))</f>
        <v/>
      </c>
      <c r="D6096" s="81" t="str">
        <f ca="1">IF(C6096="","",CONCATENATE(OFFSET(Zdroj!AS$16,A6088-1,0)))</f>
        <v/>
      </c>
      <c r="E6096" s="35" t="str">
        <f ca="1">IF(C6096="","",OFFSET(Zdroj!AT$16,A6088-1,0))</f>
        <v/>
      </c>
      <c r="F6096" s="450"/>
      <c r="G6096" s="451"/>
    </row>
    <row r="6097" spans="1:7" x14ac:dyDescent="0.25">
      <c r="B6097" s="449"/>
      <c r="C6097" s="83" t="str">
        <f ca="1">IF(OFFSET(Zdroj!AU$16,A6088-1,0)=0,"",CONCATENATE("B",$A$2+3," - ",Zdroj!$AU$15))</f>
        <v/>
      </c>
      <c r="D6097" s="81" t="str">
        <f ca="1">IF(C6097="","",CONCATENATE(OFFSET(Zdroj!AU$16,A6088-1,0)))</f>
        <v/>
      </c>
      <c r="E6097" s="35" t="str">
        <f ca="1">IF(C6097="","",OFFSET(Zdroj!AV$16,A6088-1,0))</f>
        <v/>
      </c>
      <c r="F6097" s="450"/>
      <c r="G6097" s="451"/>
    </row>
    <row r="6098" spans="1:7" x14ac:dyDescent="0.25">
      <c r="B6098" s="449"/>
      <c r="C6098" s="83" t="str">
        <f ca="1">IF(OFFSET(Zdroj!AW$16,A6088-1,0)=0,"",CONCATENATE("B",$A$2+4," - ",Zdroj!$AW$15))</f>
        <v/>
      </c>
      <c r="D6098" s="81" t="str">
        <f ca="1">IF(C6098="","",CONCATENATE(OFFSET(Zdroj!AW$16,A6088-1,0)))</f>
        <v/>
      </c>
      <c r="E6098" s="35" t="str">
        <f ca="1">IF(C6098="","",OFFSET(Zdroj!AX$16,A6088-1,0))</f>
        <v/>
      </c>
      <c r="F6098" s="450"/>
      <c r="G6098" s="451"/>
    </row>
    <row r="6099" spans="1:7" x14ac:dyDescent="0.25">
      <c r="B6099" s="449"/>
      <c r="C6099" s="83" t="str">
        <f ca="1">IF(OFFSET(Zdroj!AY$16,A6088-1,0)=0,"",CONCATENATE("B",$A$2+5," - ",Zdroj!$AY$15))</f>
        <v/>
      </c>
      <c r="D6099" s="81" t="str">
        <f ca="1">IF(C6099="","",CONCATENATE(OFFSET(Zdroj!AY$16,A6088-1,0)))</f>
        <v/>
      </c>
      <c r="E6099" s="35" t="str">
        <f ca="1">IF(C6099="","",OFFSET(Zdroj!AZ$16,A6088-1,0))</f>
        <v/>
      </c>
      <c r="F6099" s="450"/>
      <c r="G6099" s="451"/>
    </row>
    <row r="6100" spans="1:7" x14ac:dyDescent="0.25">
      <c r="B6100" s="449"/>
      <c r="C6100" s="83" t="str">
        <f ca="1">IF(OFFSET(Zdroj!BA$16,A6088-1,0)=0,"",CONCATENATE("B",$A$2+6," - ",Zdroj!$BA$15))</f>
        <v/>
      </c>
      <c r="D6100" s="81" t="str">
        <f ca="1">IF(C6100="","",CONCATENATE(OFFSET(Zdroj!BA$16,A6088-1,0)))</f>
        <v/>
      </c>
      <c r="E6100" s="35" t="str">
        <f ca="1">IF(C6100="","",OFFSET(Zdroj!BB$16,A6088-1,0))</f>
        <v/>
      </c>
      <c r="F6100" s="450"/>
      <c r="G6100" s="451"/>
    </row>
    <row r="6101" spans="1:7" x14ac:dyDescent="0.25">
      <c r="B6101" s="449"/>
      <c r="C6101" s="83" t="str">
        <f ca="1">IF(OFFSET(Zdroj!BC$16,A6088-1,0)=0,"",CONCATENATE("B",$A$2+7," - ",Zdroj!$BC$15))</f>
        <v/>
      </c>
      <c r="D6101" s="81" t="str">
        <f ca="1">IF(C6101="","",CONCATENATE(OFFSET(Zdroj!BC$16,A6088-1,0)))</f>
        <v/>
      </c>
      <c r="E6101" s="35" t="str">
        <f ca="1">IF(C6101="","",OFFSET(Zdroj!BD$16,A6088-1,0))</f>
        <v/>
      </c>
      <c r="F6101" s="450"/>
      <c r="G6101" s="451"/>
    </row>
    <row r="6102" spans="1:7" x14ac:dyDescent="0.25">
      <c r="B6102" s="449"/>
      <c r="C6102" s="83" t="str">
        <f ca="1">IF(OFFSET(Zdroj!BE$16,A6088-1,0)=0,"",CONCATENATE("B",$A$2+8," - ",Zdroj!$BE$15))</f>
        <v/>
      </c>
      <c r="D6102" s="81" t="str">
        <f ca="1">IF(C6102="","",CONCATENATE(OFFSET(Zdroj!BE$16,A6088-1,0)))</f>
        <v/>
      </c>
      <c r="E6102" s="35" t="str">
        <f ca="1">IF(C6102="","",OFFSET(Zdroj!BF$16,A6088-1,0))</f>
        <v/>
      </c>
      <c r="F6102" s="450"/>
      <c r="G6102" s="451"/>
    </row>
    <row r="6103" spans="1:7" x14ac:dyDescent="0.25">
      <c r="B6103" s="449"/>
      <c r="C6103" s="83" t="str">
        <f ca="1">IF(OFFSET(Zdroj!BG$16,A6088-1,0)=0,"",CONCATENATE("C",$A$2," - ",Zdroj!$BG$15))</f>
        <v/>
      </c>
      <c r="D6103" s="81" t="str">
        <f ca="1">IF(C6103="","",CONCATENATE(OFFSET(Zdroj!BG$16,A6088-1,0)))</f>
        <v/>
      </c>
      <c r="E6103" s="35" t="str">
        <f ca="1">IF(C6103="","",OFFSET(Zdroj!BH$16,A6088-1,0))</f>
        <v/>
      </c>
      <c r="F6103" s="450" t="str">
        <f t="shared" ref="F6103" ca="1" si="1427">IF(SUM(E6103:E6104)=0,"",SUM(E6103:E6104))</f>
        <v/>
      </c>
      <c r="G6103" s="451"/>
    </row>
    <row r="6104" spans="1:7" x14ac:dyDescent="0.25">
      <c r="B6104" s="449"/>
      <c r="C6104" s="83" t="str">
        <f ca="1">IF(OFFSET(Zdroj!BI$16,A6088-1,0)=0,"",CONCATENATE("C",$A$2+1," - ",Zdroj!$BI$15))</f>
        <v/>
      </c>
      <c r="D6104" s="81" t="str">
        <f ca="1">IF(C6104="","",CONCATENATE(OFFSET(Zdroj!BI$16,A6088-1,0)))</f>
        <v/>
      </c>
      <c r="E6104" s="35" t="str">
        <f ca="1">IF(C6104="","",OFFSET(Zdroj!BJ$16,A6088-1,0))</f>
        <v/>
      </c>
      <c r="F6104" s="450"/>
      <c r="G6104" s="451"/>
    </row>
    <row r="6105" spans="1:7" x14ac:dyDescent="0.25">
      <c r="A6105">
        <f>SUM((ROW()+15)/17)</f>
        <v>360</v>
      </c>
      <c r="B6105" s="449" t="str">
        <f ca="1">IF(OFFSET(Zdroj!$B$16,A6105-1,0)&gt;0,CONCATENATE(A6105,"
","___ ","
",OFFSET(Zdroj!$B$16,A6105-1,0)),"")</f>
        <v/>
      </c>
      <c r="C6105" s="83" t="str">
        <f ca="1">IF(OFFSET(Zdroj!AI$16,A6105-1,0)=0,"",CONCATENATE("A",$A$2," - ",Zdroj!$AI$15))</f>
        <v/>
      </c>
      <c r="D6105" s="81" t="str">
        <f ca="1">IF(C6105="","",CONCATENATE(OFFSET(Zdroj!AI$16,A6105-1,0)," - ",OFFSET(Zdroj!BK$16,A6105-1,0)))</f>
        <v/>
      </c>
      <c r="E6105" s="35" t="str">
        <f ca="1">IF(C6105="","",OFFSET(Zdroj!BL$16,A6105-1,0))</f>
        <v/>
      </c>
      <c r="F6105" s="450" t="str">
        <f t="shared" ref="F6105" ca="1" si="1428">IF(SUM(E6105:E6110)=0,"",SUM(E6105:E6110))</f>
        <v/>
      </c>
      <c r="G6105" s="451" t="str">
        <f t="shared" ref="G6105" ca="1" si="1429">IF(SUM(E6105:E6121)=0,"",SUM(E6105:E6121))</f>
        <v/>
      </c>
    </row>
    <row r="6106" spans="1:7" x14ac:dyDescent="0.25">
      <c r="B6106" s="449"/>
      <c r="C6106" s="83" t="str">
        <f ca="1">IF(OFFSET(Zdroj!AJ$16,A6105-1,0)=0,"",CONCATENATE("A",$A$2+1," - ",Zdroj!$AJ$15))</f>
        <v/>
      </c>
      <c r="D6106" s="81" t="str">
        <f ca="1">IF(C6106="","",CONCATENATE(OFFSET(Zdroj!AJ$16,A6105-1,0)," - ",OFFSET(Zdroj!BM$16,A6105-1,0)))</f>
        <v/>
      </c>
      <c r="E6106" s="35" t="str">
        <f ca="1">IF(C6106="","",OFFSET(Zdroj!BN$16,A6105-1,0))</f>
        <v/>
      </c>
      <c r="F6106" s="450"/>
      <c r="G6106" s="451"/>
    </row>
    <row r="6107" spans="1:7" x14ac:dyDescent="0.25">
      <c r="B6107" s="449"/>
      <c r="C6107" s="83" t="str">
        <f ca="1">IF(OFFSET(Zdroj!AK$16,A6105-1,0)=0,"",CONCATENATE("A",$A$2+2," - ",Zdroj!$AK$15))</f>
        <v/>
      </c>
      <c r="D6107" s="81" t="str">
        <f ca="1">IF(C6107="","",CONCATENATE(OFFSET(Zdroj!AK$16,A6105-1,0)," - ",OFFSET(Zdroj!BO$16,A6105-1,0)))</f>
        <v/>
      </c>
      <c r="E6107" s="35" t="str">
        <f ca="1">IF(C6107="","",OFFSET(Zdroj!BP$16,A6105-1,0))</f>
        <v/>
      </c>
      <c r="F6107" s="450"/>
      <c r="G6107" s="451"/>
    </row>
    <row r="6108" spans="1:7" x14ac:dyDescent="0.25">
      <c r="B6108" s="449"/>
      <c r="C6108" s="83" t="str">
        <f ca="1">IF(OFFSET(Zdroj!AL$16,A6105-1,0)=0,"",CONCATENATE("A",$A$2+3," - ",Zdroj!$AL$15))</f>
        <v/>
      </c>
      <c r="D6108" s="81" t="str">
        <f ca="1">IF(C6108="","",CONCATENATE(OFFSET(Zdroj!AL$16,A6105-1,0)," - ",OFFSET(Zdroj!BQ$16,A6105-1,0)))</f>
        <v/>
      </c>
      <c r="E6108" s="35" t="str">
        <f ca="1">IF(C6108="","",OFFSET(Zdroj!BR$16,A6105-1,0))</f>
        <v/>
      </c>
      <c r="F6108" s="450"/>
      <c r="G6108" s="451"/>
    </row>
    <row r="6109" spans="1:7" x14ac:dyDescent="0.25">
      <c r="B6109" s="449"/>
      <c r="C6109" s="83" t="str">
        <f ca="1">IF(OFFSET(Zdroj!AM$16,A6105-1,0)=0,"",CONCATENATE("A",$A$2+4," - ",Zdroj!$AM$15))</f>
        <v/>
      </c>
      <c r="D6109" s="81" t="str">
        <f ca="1">IF(C6109="","",CONCATENATE(OFFSET(Zdroj!AM$16,A6105-1,0)," - ",OFFSET(Zdroj!BS$16,A6105-1,0)))</f>
        <v/>
      </c>
      <c r="E6109" s="35" t="str">
        <f ca="1">IF(C6109="","",OFFSET(Zdroj!BT$16,A6105-1,0))</f>
        <v/>
      </c>
      <c r="F6109" s="450"/>
      <c r="G6109" s="451"/>
    </row>
    <row r="6110" spans="1:7" x14ac:dyDescent="0.25">
      <c r="B6110" s="449"/>
      <c r="C6110" s="83" t="str">
        <f ca="1">IF(OFFSET(Zdroj!AN$16,A6105-1,0)=0,"",CONCATENATE("A",$A$2+5," - ",Zdroj!$AN$15))</f>
        <v/>
      </c>
      <c r="D6110" s="81" t="str">
        <f ca="1">IF(C6110="","",CONCATENATE(OFFSET(Zdroj!AN$16,A6105-1,0)," - ",OFFSET(Zdroj!BU$16,A6105-1,0)))</f>
        <v/>
      </c>
      <c r="E6110" s="35" t="str">
        <f ca="1">IF(C6110="","",OFFSET(Zdroj!BV$16,A6105-1,0))</f>
        <v/>
      </c>
      <c r="F6110" s="450"/>
      <c r="G6110" s="451"/>
    </row>
    <row r="6111" spans="1:7" x14ac:dyDescent="0.25">
      <c r="B6111" s="449"/>
      <c r="C6111" s="83" t="str">
        <f ca="1">IF(OFFSET(Zdroj!AO$16,A6105-1,0)=0,"",CONCATENATE("B",$A$2," - ",Zdroj!$AO$15))</f>
        <v/>
      </c>
      <c r="D6111" s="81" t="str">
        <f ca="1">IF(C6111="","",CONCATENATE(OFFSET(Zdroj!AO$16,A6105-1,0)))</f>
        <v/>
      </c>
      <c r="E6111" s="35" t="str">
        <f ca="1">IF(C6111="","",OFFSET(Zdroj!AP$16,A6105-1,0))</f>
        <v/>
      </c>
      <c r="F6111" s="450" t="str">
        <f t="shared" ref="F6111" ca="1" si="1430">IF(SUM(E6111:E6119)=0,"",SUM(E6111:E6119))</f>
        <v/>
      </c>
      <c r="G6111" s="451"/>
    </row>
    <row r="6112" spans="1:7" x14ac:dyDescent="0.25">
      <c r="B6112" s="449"/>
      <c r="C6112" s="83" t="str">
        <f ca="1">IF(OFFSET(Zdroj!AQ$16,A6105-1,0)=0,"",CONCATENATE("B",$A$2+1," - ",Zdroj!$AQ$15))</f>
        <v/>
      </c>
      <c r="D6112" s="81" t="str">
        <f ca="1">IF(C6112="","",CONCATENATE(OFFSET(Zdroj!AQ$16,A6105-1,0)))</f>
        <v/>
      </c>
      <c r="E6112" s="35" t="str">
        <f ca="1">IF(C6112="","",OFFSET(Zdroj!AR$16,A6105-1,0))</f>
        <v/>
      </c>
      <c r="F6112" s="450"/>
      <c r="G6112" s="451"/>
    </row>
    <row r="6113" spans="1:7" x14ac:dyDescent="0.25">
      <c r="B6113" s="449"/>
      <c r="C6113" s="83" t="str">
        <f ca="1">IF(OFFSET(Zdroj!AS$16,A6105-1,0)=0,"",CONCATENATE("B",$A$2+2," - ",Zdroj!$AS$15))</f>
        <v/>
      </c>
      <c r="D6113" s="81" t="str">
        <f ca="1">IF(C6113="","",CONCATENATE(OFFSET(Zdroj!AS$16,A6105-1,0)))</f>
        <v/>
      </c>
      <c r="E6113" s="35" t="str">
        <f ca="1">IF(C6113="","",OFFSET(Zdroj!AT$16,A6105-1,0))</f>
        <v/>
      </c>
      <c r="F6113" s="450"/>
      <c r="G6113" s="451"/>
    </row>
    <row r="6114" spans="1:7" x14ac:dyDescent="0.25">
      <c r="B6114" s="449"/>
      <c r="C6114" s="83" t="str">
        <f ca="1">IF(OFFSET(Zdroj!AU$16,A6105-1,0)=0,"",CONCATENATE("B",$A$2+3," - ",Zdroj!$AU$15))</f>
        <v/>
      </c>
      <c r="D6114" s="81" t="str">
        <f ca="1">IF(C6114="","",CONCATENATE(OFFSET(Zdroj!AU$16,A6105-1,0)))</f>
        <v/>
      </c>
      <c r="E6114" s="35" t="str">
        <f ca="1">IF(C6114="","",OFFSET(Zdroj!AV$16,A6105-1,0))</f>
        <v/>
      </c>
      <c r="F6114" s="450"/>
      <c r="G6114" s="451"/>
    </row>
    <row r="6115" spans="1:7" x14ac:dyDescent="0.25">
      <c r="B6115" s="449"/>
      <c r="C6115" s="83" t="str">
        <f ca="1">IF(OFFSET(Zdroj!AW$16,A6105-1,0)=0,"",CONCATENATE("B",$A$2+4," - ",Zdroj!$AW$15))</f>
        <v/>
      </c>
      <c r="D6115" s="81" t="str">
        <f ca="1">IF(C6115="","",CONCATENATE(OFFSET(Zdroj!AW$16,A6105-1,0)))</f>
        <v/>
      </c>
      <c r="E6115" s="35" t="str">
        <f ca="1">IF(C6115="","",OFFSET(Zdroj!AX$16,A6105-1,0))</f>
        <v/>
      </c>
      <c r="F6115" s="450"/>
      <c r="G6115" s="451"/>
    </row>
    <row r="6116" spans="1:7" x14ac:dyDescent="0.25">
      <c r="B6116" s="449"/>
      <c r="C6116" s="83" t="str">
        <f ca="1">IF(OFFSET(Zdroj!AY$16,A6105-1,0)=0,"",CONCATENATE("B",$A$2+5," - ",Zdroj!$AY$15))</f>
        <v/>
      </c>
      <c r="D6116" s="81" t="str">
        <f ca="1">IF(C6116="","",CONCATENATE(OFFSET(Zdroj!AY$16,A6105-1,0)))</f>
        <v/>
      </c>
      <c r="E6116" s="35" t="str">
        <f ca="1">IF(C6116="","",OFFSET(Zdroj!AZ$16,A6105-1,0))</f>
        <v/>
      </c>
      <c r="F6116" s="450"/>
      <c r="G6116" s="451"/>
    </row>
    <row r="6117" spans="1:7" x14ac:dyDescent="0.25">
      <c r="B6117" s="449"/>
      <c r="C6117" s="83" t="str">
        <f ca="1">IF(OFFSET(Zdroj!BA$16,A6105-1,0)=0,"",CONCATENATE("B",$A$2+6," - ",Zdroj!$BA$15))</f>
        <v/>
      </c>
      <c r="D6117" s="81" t="str">
        <f ca="1">IF(C6117="","",CONCATENATE(OFFSET(Zdroj!BA$16,A6105-1,0)))</f>
        <v/>
      </c>
      <c r="E6117" s="35" t="str">
        <f ca="1">IF(C6117="","",OFFSET(Zdroj!BB$16,A6105-1,0))</f>
        <v/>
      </c>
      <c r="F6117" s="450"/>
      <c r="G6117" s="451"/>
    </row>
    <row r="6118" spans="1:7" x14ac:dyDescent="0.25">
      <c r="B6118" s="449"/>
      <c r="C6118" s="83" t="str">
        <f ca="1">IF(OFFSET(Zdroj!BC$16,A6105-1,0)=0,"",CONCATENATE("B",$A$2+7," - ",Zdroj!$BC$15))</f>
        <v/>
      </c>
      <c r="D6118" s="81" t="str">
        <f ca="1">IF(C6118="","",CONCATENATE(OFFSET(Zdroj!BC$16,A6105-1,0)))</f>
        <v/>
      </c>
      <c r="E6118" s="35" t="str">
        <f ca="1">IF(C6118="","",OFFSET(Zdroj!BD$16,A6105-1,0))</f>
        <v/>
      </c>
      <c r="F6118" s="450"/>
      <c r="G6118" s="451"/>
    </row>
    <row r="6119" spans="1:7" x14ac:dyDescent="0.25">
      <c r="B6119" s="449"/>
      <c r="C6119" s="83" t="str">
        <f ca="1">IF(OFFSET(Zdroj!BE$16,A6105-1,0)=0,"",CONCATENATE("B",$A$2+8," - ",Zdroj!$BE$15))</f>
        <v/>
      </c>
      <c r="D6119" s="81" t="str">
        <f ca="1">IF(C6119="","",CONCATENATE(OFFSET(Zdroj!BE$16,A6105-1,0)))</f>
        <v/>
      </c>
      <c r="E6119" s="35" t="str">
        <f ca="1">IF(C6119="","",OFFSET(Zdroj!BF$16,A6105-1,0))</f>
        <v/>
      </c>
      <c r="F6119" s="450"/>
      <c r="G6119" s="451"/>
    </row>
    <row r="6120" spans="1:7" x14ac:dyDescent="0.25">
      <c r="B6120" s="449"/>
      <c r="C6120" s="83" t="str">
        <f ca="1">IF(OFFSET(Zdroj!BG$16,A6105-1,0)=0,"",CONCATENATE("C",$A$2," - ",Zdroj!$BG$15))</f>
        <v/>
      </c>
      <c r="D6120" s="81" t="str">
        <f ca="1">IF(C6120="","",CONCATENATE(OFFSET(Zdroj!BG$16,A6105-1,0)))</f>
        <v/>
      </c>
      <c r="E6120" s="35" t="str">
        <f ca="1">IF(C6120="","",OFFSET(Zdroj!BH$16,A6105-1,0))</f>
        <v/>
      </c>
      <c r="F6120" s="450" t="str">
        <f t="shared" ref="F6120" ca="1" si="1431">IF(SUM(E6120:E6121)=0,"",SUM(E6120:E6121))</f>
        <v/>
      </c>
      <c r="G6120" s="451"/>
    </row>
    <row r="6121" spans="1:7" x14ac:dyDescent="0.25">
      <c r="B6121" s="449"/>
      <c r="C6121" s="83" t="str">
        <f ca="1">IF(OFFSET(Zdroj!BI$16,A6105-1,0)=0,"",CONCATENATE("C",$A$2+1," - ",Zdroj!$BI$15))</f>
        <v/>
      </c>
      <c r="D6121" s="81" t="str">
        <f ca="1">IF(C6121="","",CONCATENATE(OFFSET(Zdroj!BI$16,A6105-1,0)))</f>
        <v/>
      </c>
      <c r="E6121" s="35" t="str">
        <f ca="1">IF(C6121="","",OFFSET(Zdroj!BJ$16,A6105-1,0))</f>
        <v/>
      </c>
      <c r="F6121" s="450"/>
      <c r="G6121" s="451"/>
    </row>
    <row r="6122" spans="1:7" x14ac:dyDescent="0.25">
      <c r="A6122">
        <f>SUM((ROW()+15)/17)</f>
        <v>361</v>
      </c>
      <c r="B6122" s="449" t="str">
        <f ca="1">IF(OFFSET(Zdroj!$B$16,A6122-1,0)&gt;0,CONCATENATE(A6122,"
","___ ","
",OFFSET(Zdroj!$B$16,A6122-1,0)),"")</f>
        <v/>
      </c>
      <c r="C6122" s="83" t="str">
        <f ca="1">IF(OFFSET(Zdroj!AI$16,A6122-1,0)=0,"",CONCATENATE("A",$A$2," - ",Zdroj!$AI$15))</f>
        <v/>
      </c>
      <c r="D6122" s="81" t="str">
        <f ca="1">IF(C6122="","",CONCATENATE(OFFSET(Zdroj!AI$16,A6122-1,0)," - ",OFFSET(Zdroj!BK$16,A6122-1,0)))</f>
        <v/>
      </c>
      <c r="E6122" s="35" t="str">
        <f ca="1">IF(C6122="","",OFFSET(Zdroj!BL$16,A6122-1,0))</f>
        <v/>
      </c>
      <c r="F6122" s="450" t="str">
        <f t="shared" ref="F6122" ca="1" si="1432">IF(SUM(E6122:E6127)=0,"",SUM(E6122:E6127))</f>
        <v/>
      </c>
      <c r="G6122" s="451" t="str">
        <f t="shared" ref="G6122" ca="1" si="1433">IF(SUM(E6122:E6138)=0,"",SUM(E6122:E6138))</f>
        <v/>
      </c>
    </row>
    <row r="6123" spans="1:7" x14ac:dyDescent="0.25">
      <c r="B6123" s="449"/>
      <c r="C6123" s="83" t="str">
        <f ca="1">IF(OFFSET(Zdroj!AJ$16,A6122-1,0)=0,"",CONCATENATE("A",$A$2+1," - ",Zdroj!$AJ$15))</f>
        <v/>
      </c>
      <c r="D6123" s="81" t="str">
        <f ca="1">IF(C6123="","",CONCATENATE(OFFSET(Zdroj!AJ$16,A6122-1,0)," - ",OFFSET(Zdroj!BM$16,A6122-1,0)))</f>
        <v/>
      </c>
      <c r="E6123" s="35" t="str">
        <f ca="1">IF(C6123="","",OFFSET(Zdroj!BN$16,A6122-1,0))</f>
        <v/>
      </c>
      <c r="F6123" s="450"/>
      <c r="G6123" s="451"/>
    </row>
    <row r="6124" spans="1:7" x14ac:dyDescent="0.25">
      <c r="B6124" s="449"/>
      <c r="C6124" s="83" t="str">
        <f ca="1">IF(OFFSET(Zdroj!AK$16,A6122-1,0)=0,"",CONCATENATE("A",$A$2+2," - ",Zdroj!$AK$15))</f>
        <v/>
      </c>
      <c r="D6124" s="81" t="str">
        <f ca="1">IF(C6124="","",CONCATENATE(OFFSET(Zdroj!AK$16,A6122-1,0)," - ",OFFSET(Zdroj!BO$16,A6122-1,0)))</f>
        <v/>
      </c>
      <c r="E6124" s="35" t="str">
        <f ca="1">IF(C6124="","",OFFSET(Zdroj!BP$16,A6122-1,0))</f>
        <v/>
      </c>
      <c r="F6124" s="450"/>
      <c r="G6124" s="451"/>
    </row>
    <row r="6125" spans="1:7" x14ac:dyDescent="0.25">
      <c r="B6125" s="449"/>
      <c r="C6125" s="83" t="str">
        <f ca="1">IF(OFFSET(Zdroj!AL$16,A6122-1,0)=0,"",CONCATENATE("A",$A$2+3," - ",Zdroj!$AL$15))</f>
        <v/>
      </c>
      <c r="D6125" s="81" t="str">
        <f ca="1">IF(C6125="","",CONCATENATE(OFFSET(Zdroj!AL$16,A6122-1,0)," - ",OFFSET(Zdroj!BQ$16,A6122-1,0)))</f>
        <v/>
      </c>
      <c r="E6125" s="35" t="str">
        <f ca="1">IF(C6125="","",OFFSET(Zdroj!BR$16,A6122-1,0))</f>
        <v/>
      </c>
      <c r="F6125" s="450"/>
      <c r="G6125" s="451"/>
    </row>
    <row r="6126" spans="1:7" x14ac:dyDescent="0.25">
      <c r="B6126" s="449"/>
      <c r="C6126" s="83" t="str">
        <f ca="1">IF(OFFSET(Zdroj!AM$16,A6122-1,0)=0,"",CONCATENATE("A",$A$2+4," - ",Zdroj!$AM$15))</f>
        <v/>
      </c>
      <c r="D6126" s="81" t="str">
        <f ca="1">IF(C6126="","",CONCATENATE(OFFSET(Zdroj!AM$16,A6122-1,0)," - ",OFFSET(Zdroj!BS$16,A6122-1,0)))</f>
        <v/>
      </c>
      <c r="E6126" s="35" t="str">
        <f ca="1">IF(C6126="","",OFFSET(Zdroj!BT$16,A6122-1,0))</f>
        <v/>
      </c>
      <c r="F6126" s="450"/>
      <c r="G6126" s="451"/>
    </row>
    <row r="6127" spans="1:7" x14ac:dyDescent="0.25">
      <c r="B6127" s="449"/>
      <c r="C6127" s="83" t="str">
        <f ca="1">IF(OFFSET(Zdroj!AN$16,A6122-1,0)=0,"",CONCATENATE("A",$A$2+5," - ",Zdroj!$AN$15))</f>
        <v/>
      </c>
      <c r="D6127" s="81" t="str">
        <f ca="1">IF(C6127="","",CONCATENATE(OFFSET(Zdroj!AN$16,A6122-1,0)," - ",OFFSET(Zdroj!BU$16,A6122-1,0)))</f>
        <v/>
      </c>
      <c r="E6127" s="35" t="str">
        <f ca="1">IF(C6127="","",OFFSET(Zdroj!BV$16,A6122-1,0))</f>
        <v/>
      </c>
      <c r="F6127" s="450"/>
      <c r="G6127" s="451"/>
    </row>
    <row r="6128" spans="1:7" x14ac:dyDescent="0.25">
      <c r="B6128" s="449"/>
      <c r="C6128" s="83" t="str">
        <f ca="1">IF(OFFSET(Zdroj!AO$16,A6122-1,0)=0,"",CONCATENATE("B",$A$2," - ",Zdroj!$AO$15))</f>
        <v/>
      </c>
      <c r="D6128" s="81" t="str">
        <f ca="1">IF(C6128="","",CONCATENATE(OFFSET(Zdroj!AO$16,A6122-1,0)))</f>
        <v/>
      </c>
      <c r="E6128" s="35" t="str">
        <f ca="1">IF(C6128="","",OFFSET(Zdroj!AP$16,A6122-1,0))</f>
        <v/>
      </c>
      <c r="F6128" s="450" t="str">
        <f t="shared" ref="F6128" ca="1" si="1434">IF(SUM(E6128:E6136)=0,"",SUM(E6128:E6136))</f>
        <v/>
      </c>
      <c r="G6128" s="451"/>
    </row>
    <row r="6129" spans="1:7" x14ac:dyDescent="0.25">
      <c r="B6129" s="449"/>
      <c r="C6129" s="83" t="str">
        <f ca="1">IF(OFFSET(Zdroj!AQ$16,A6122-1,0)=0,"",CONCATENATE("B",$A$2+1," - ",Zdroj!$AQ$15))</f>
        <v/>
      </c>
      <c r="D6129" s="81" t="str">
        <f ca="1">IF(C6129="","",CONCATENATE(OFFSET(Zdroj!AQ$16,A6122-1,0)))</f>
        <v/>
      </c>
      <c r="E6129" s="35" t="str">
        <f ca="1">IF(C6129="","",OFFSET(Zdroj!AR$16,A6122-1,0))</f>
        <v/>
      </c>
      <c r="F6129" s="450"/>
      <c r="G6129" s="451"/>
    </row>
    <row r="6130" spans="1:7" x14ac:dyDescent="0.25">
      <c r="B6130" s="449"/>
      <c r="C6130" s="83" t="str">
        <f ca="1">IF(OFFSET(Zdroj!AS$16,A6122-1,0)=0,"",CONCATENATE("B",$A$2+2," - ",Zdroj!$AS$15))</f>
        <v/>
      </c>
      <c r="D6130" s="81" t="str">
        <f ca="1">IF(C6130="","",CONCATENATE(OFFSET(Zdroj!AS$16,A6122-1,0)))</f>
        <v/>
      </c>
      <c r="E6130" s="35" t="str">
        <f ca="1">IF(C6130="","",OFFSET(Zdroj!AT$16,A6122-1,0))</f>
        <v/>
      </c>
      <c r="F6130" s="450"/>
      <c r="G6130" s="451"/>
    </row>
    <row r="6131" spans="1:7" x14ac:dyDescent="0.25">
      <c r="B6131" s="449"/>
      <c r="C6131" s="83" t="str">
        <f ca="1">IF(OFFSET(Zdroj!AU$16,A6122-1,0)=0,"",CONCATENATE("B",$A$2+3," - ",Zdroj!$AU$15))</f>
        <v/>
      </c>
      <c r="D6131" s="81" t="str">
        <f ca="1">IF(C6131="","",CONCATENATE(OFFSET(Zdroj!AU$16,A6122-1,0)))</f>
        <v/>
      </c>
      <c r="E6131" s="35" t="str">
        <f ca="1">IF(C6131="","",OFFSET(Zdroj!AV$16,A6122-1,0))</f>
        <v/>
      </c>
      <c r="F6131" s="450"/>
      <c r="G6131" s="451"/>
    </row>
    <row r="6132" spans="1:7" x14ac:dyDescent="0.25">
      <c r="B6132" s="449"/>
      <c r="C6132" s="83" t="str">
        <f ca="1">IF(OFFSET(Zdroj!AW$16,A6122-1,0)=0,"",CONCATENATE("B",$A$2+4," - ",Zdroj!$AW$15))</f>
        <v/>
      </c>
      <c r="D6132" s="81" t="str">
        <f ca="1">IF(C6132="","",CONCATENATE(OFFSET(Zdroj!AW$16,A6122-1,0)))</f>
        <v/>
      </c>
      <c r="E6132" s="35" t="str">
        <f ca="1">IF(C6132="","",OFFSET(Zdroj!AX$16,A6122-1,0))</f>
        <v/>
      </c>
      <c r="F6132" s="450"/>
      <c r="G6132" s="451"/>
    </row>
    <row r="6133" spans="1:7" x14ac:dyDescent="0.25">
      <c r="B6133" s="449"/>
      <c r="C6133" s="83" t="str">
        <f ca="1">IF(OFFSET(Zdroj!AY$16,A6122-1,0)=0,"",CONCATENATE("B",$A$2+5," - ",Zdroj!$AY$15))</f>
        <v/>
      </c>
      <c r="D6133" s="81" t="str">
        <f ca="1">IF(C6133="","",CONCATENATE(OFFSET(Zdroj!AY$16,A6122-1,0)))</f>
        <v/>
      </c>
      <c r="E6133" s="35" t="str">
        <f ca="1">IF(C6133="","",OFFSET(Zdroj!AZ$16,A6122-1,0))</f>
        <v/>
      </c>
      <c r="F6133" s="450"/>
      <c r="G6133" s="451"/>
    </row>
    <row r="6134" spans="1:7" x14ac:dyDescent="0.25">
      <c r="B6134" s="449"/>
      <c r="C6134" s="83" t="str">
        <f ca="1">IF(OFFSET(Zdroj!BA$16,A6122-1,0)=0,"",CONCATENATE("B",$A$2+6," - ",Zdroj!$BA$15))</f>
        <v/>
      </c>
      <c r="D6134" s="81" t="str">
        <f ca="1">IF(C6134="","",CONCATENATE(OFFSET(Zdroj!BA$16,A6122-1,0)))</f>
        <v/>
      </c>
      <c r="E6134" s="35" t="str">
        <f ca="1">IF(C6134="","",OFFSET(Zdroj!BB$16,A6122-1,0))</f>
        <v/>
      </c>
      <c r="F6134" s="450"/>
      <c r="G6134" s="451"/>
    </row>
    <row r="6135" spans="1:7" x14ac:dyDescent="0.25">
      <c r="B6135" s="449"/>
      <c r="C6135" s="83" t="str">
        <f ca="1">IF(OFFSET(Zdroj!BC$16,A6122-1,0)=0,"",CONCATENATE("B",$A$2+7," - ",Zdroj!$BC$15))</f>
        <v/>
      </c>
      <c r="D6135" s="81" t="str">
        <f ca="1">IF(C6135="","",CONCATENATE(OFFSET(Zdroj!BC$16,A6122-1,0)))</f>
        <v/>
      </c>
      <c r="E6135" s="35" t="str">
        <f ca="1">IF(C6135="","",OFFSET(Zdroj!BD$16,A6122-1,0))</f>
        <v/>
      </c>
      <c r="F6135" s="450"/>
      <c r="G6135" s="451"/>
    </row>
    <row r="6136" spans="1:7" x14ac:dyDescent="0.25">
      <c r="B6136" s="449"/>
      <c r="C6136" s="83" t="str">
        <f ca="1">IF(OFFSET(Zdroj!BE$16,A6122-1,0)=0,"",CONCATENATE("B",$A$2+8," - ",Zdroj!$BE$15))</f>
        <v/>
      </c>
      <c r="D6136" s="81" t="str">
        <f ca="1">IF(C6136="","",CONCATENATE(OFFSET(Zdroj!BE$16,A6122-1,0)))</f>
        <v/>
      </c>
      <c r="E6136" s="35" t="str">
        <f ca="1">IF(C6136="","",OFFSET(Zdroj!BF$16,A6122-1,0))</f>
        <v/>
      </c>
      <c r="F6136" s="450"/>
      <c r="G6136" s="451"/>
    </row>
    <row r="6137" spans="1:7" x14ac:dyDescent="0.25">
      <c r="B6137" s="449"/>
      <c r="C6137" s="83" t="str">
        <f ca="1">IF(OFFSET(Zdroj!BG$16,A6122-1,0)=0,"",CONCATENATE("C",$A$2," - ",Zdroj!$BG$15))</f>
        <v/>
      </c>
      <c r="D6137" s="81" t="str">
        <f ca="1">IF(C6137="","",CONCATENATE(OFFSET(Zdroj!BG$16,A6122-1,0)))</f>
        <v/>
      </c>
      <c r="E6137" s="35" t="str">
        <f ca="1">IF(C6137="","",OFFSET(Zdroj!BH$16,A6122-1,0))</f>
        <v/>
      </c>
      <c r="F6137" s="450" t="str">
        <f t="shared" ref="F6137" ca="1" si="1435">IF(SUM(E6137:E6138)=0,"",SUM(E6137:E6138))</f>
        <v/>
      </c>
      <c r="G6137" s="451"/>
    </row>
    <row r="6138" spans="1:7" x14ac:dyDescent="0.25">
      <c r="B6138" s="449"/>
      <c r="C6138" s="83" t="str">
        <f ca="1">IF(OFFSET(Zdroj!BI$16,A6122-1,0)=0,"",CONCATENATE("C",$A$2+1," - ",Zdroj!$BI$15))</f>
        <v/>
      </c>
      <c r="D6138" s="81" t="str">
        <f ca="1">IF(C6138="","",CONCATENATE(OFFSET(Zdroj!BI$16,A6122-1,0)))</f>
        <v/>
      </c>
      <c r="E6138" s="35" t="str">
        <f ca="1">IF(C6138="","",OFFSET(Zdroj!BJ$16,A6122-1,0))</f>
        <v/>
      </c>
      <c r="F6138" s="450"/>
      <c r="G6138" s="451"/>
    </row>
    <row r="6139" spans="1:7" x14ac:dyDescent="0.25">
      <c r="A6139">
        <f>SUM((ROW()+15)/17)</f>
        <v>362</v>
      </c>
      <c r="B6139" s="449" t="str">
        <f ca="1">IF(OFFSET(Zdroj!$B$16,A6139-1,0)&gt;0,CONCATENATE(A6139,"
","___ ","
",OFFSET(Zdroj!$B$16,A6139-1,0)),"")</f>
        <v/>
      </c>
      <c r="C6139" s="83" t="str">
        <f ca="1">IF(OFFSET(Zdroj!AI$16,A6139-1,0)=0,"",CONCATENATE("A",$A$2," - ",Zdroj!$AI$15))</f>
        <v/>
      </c>
      <c r="D6139" s="81" t="str">
        <f ca="1">IF(C6139="","",CONCATENATE(OFFSET(Zdroj!AI$16,A6139-1,0)," - ",OFFSET(Zdroj!BK$16,A6139-1,0)))</f>
        <v/>
      </c>
      <c r="E6139" s="35" t="str">
        <f ca="1">IF(C6139="","",OFFSET(Zdroj!BL$16,A6139-1,0))</f>
        <v/>
      </c>
      <c r="F6139" s="450" t="str">
        <f t="shared" ref="F6139" ca="1" si="1436">IF(SUM(E6139:E6144)=0,"",SUM(E6139:E6144))</f>
        <v/>
      </c>
      <c r="G6139" s="451" t="str">
        <f t="shared" ref="G6139" ca="1" si="1437">IF(SUM(E6139:E6155)=0,"",SUM(E6139:E6155))</f>
        <v/>
      </c>
    </row>
    <row r="6140" spans="1:7" x14ac:dyDescent="0.25">
      <c r="B6140" s="449"/>
      <c r="C6140" s="83" t="str">
        <f ca="1">IF(OFFSET(Zdroj!AJ$16,A6139-1,0)=0,"",CONCATENATE("A",$A$2+1," - ",Zdroj!$AJ$15))</f>
        <v/>
      </c>
      <c r="D6140" s="81" t="str">
        <f ca="1">IF(C6140="","",CONCATENATE(OFFSET(Zdroj!AJ$16,A6139-1,0)," - ",OFFSET(Zdroj!BM$16,A6139-1,0)))</f>
        <v/>
      </c>
      <c r="E6140" s="35" t="str">
        <f ca="1">IF(C6140="","",OFFSET(Zdroj!BN$16,A6139-1,0))</f>
        <v/>
      </c>
      <c r="F6140" s="450"/>
      <c r="G6140" s="451"/>
    </row>
    <row r="6141" spans="1:7" x14ac:dyDescent="0.25">
      <c r="B6141" s="449"/>
      <c r="C6141" s="83" t="str">
        <f ca="1">IF(OFFSET(Zdroj!AK$16,A6139-1,0)=0,"",CONCATENATE("A",$A$2+2," - ",Zdroj!$AK$15))</f>
        <v/>
      </c>
      <c r="D6141" s="81" t="str">
        <f ca="1">IF(C6141="","",CONCATENATE(OFFSET(Zdroj!AK$16,A6139-1,0)," - ",OFFSET(Zdroj!BO$16,A6139-1,0)))</f>
        <v/>
      </c>
      <c r="E6141" s="35" t="str">
        <f ca="1">IF(C6141="","",OFFSET(Zdroj!BP$16,A6139-1,0))</f>
        <v/>
      </c>
      <c r="F6141" s="450"/>
      <c r="G6141" s="451"/>
    </row>
    <row r="6142" spans="1:7" x14ac:dyDescent="0.25">
      <c r="B6142" s="449"/>
      <c r="C6142" s="83" t="str">
        <f ca="1">IF(OFFSET(Zdroj!AL$16,A6139-1,0)=0,"",CONCATENATE("A",$A$2+3," - ",Zdroj!$AL$15))</f>
        <v/>
      </c>
      <c r="D6142" s="81" t="str">
        <f ca="1">IF(C6142="","",CONCATENATE(OFFSET(Zdroj!AL$16,A6139-1,0)," - ",OFFSET(Zdroj!BQ$16,A6139-1,0)))</f>
        <v/>
      </c>
      <c r="E6142" s="35" t="str">
        <f ca="1">IF(C6142="","",OFFSET(Zdroj!BR$16,A6139-1,0))</f>
        <v/>
      </c>
      <c r="F6142" s="450"/>
      <c r="G6142" s="451"/>
    </row>
    <row r="6143" spans="1:7" x14ac:dyDescent="0.25">
      <c r="B6143" s="449"/>
      <c r="C6143" s="83" t="str">
        <f ca="1">IF(OFFSET(Zdroj!AM$16,A6139-1,0)=0,"",CONCATENATE("A",$A$2+4," - ",Zdroj!$AM$15))</f>
        <v/>
      </c>
      <c r="D6143" s="81" t="str">
        <f ca="1">IF(C6143="","",CONCATENATE(OFFSET(Zdroj!AM$16,A6139-1,0)," - ",OFFSET(Zdroj!BS$16,A6139-1,0)))</f>
        <v/>
      </c>
      <c r="E6143" s="35" t="str">
        <f ca="1">IF(C6143="","",OFFSET(Zdroj!BT$16,A6139-1,0))</f>
        <v/>
      </c>
      <c r="F6143" s="450"/>
      <c r="G6143" s="451"/>
    </row>
    <row r="6144" spans="1:7" x14ac:dyDescent="0.25">
      <c r="B6144" s="449"/>
      <c r="C6144" s="83" t="str">
        <f ca="1">IF(OFFSET(Zdroj!AN$16,A6139-1,0)=0,"",CONCATENATE("A",$A$2+5," - ",Zdroj!$AN$15))</f>
        <v/>
      </c>
      <c r="D6144" s="81" t="str">
        <f ca="1">IF(C6144="","",CONCATENATE(OFFSET(Zdroj!AN$16,A6139-1,0)," - ",OFFSET(Zdroj!BU$16,A6139-1,0)))</f>
        <v/>
      </c>
      <c r="E6144" s="35" t="str">
        <f ca="1">IF(C6144="","",OFFSET(Zdroj!BV$16,A6139-1,0))</f>
        <v/>
      </c>
      <c r="F6144" s="450"/>
      <c r="G6144" s="451"/>
    </row>
    <row r="6145" spans="1:7" x14ac:dyDescent="0.25">
      <c r="B6145" s="449"/>
      <c r="C6145" s="83" t="str">
        <f ca="1">IF(OFFSET(Zdroj!AO$16,A6139-1,0)=0,"",CONCATENATE("B",$A$2," - ",Zdroj!$AO$15))</f>
        <v/>
      </c>
      <c r="D6145" s="81" t="str">
        <f ca="1">IF(C6145="","",CONCATENATE(OFFSET(Zdroj!AO$16,A6139-1,0)))</f>
        <v/>
      </c>
      <c r="E6145" s="35" t="str">
        <f ca="1">IF(C6145="","",OFFSET(Zdroj!AP$16,A6139-1,0))</f>
        <v/>
      </c>
      <c r="F6145" s="450" t="str">
        <f t="shared" ref="F6145" ca="1" si="1438">IF(SUM(E6145:E6153)=0,"",SUM(E6145:E6153))</f>
        <v/>
      </c>
      <c r="G6145" s="451"/>
    </row>
    <row r="6146" spans="1:7" x14ac:dyDescent="0.25">
      <c r="B6146" s="449"/>
      <c r="C6146" s="83" t="str">
        <f ca="1">IF(OFFSET(Zdroj!AQ$16,A6139-1,0)=0,"",CONCATENATE("B",$A$2+1," - ",Zdroj!$AQ$15))</f>
        <v/>
      </c>
      <c r="D6146" s="81" t="str">
        <f ca="1">IF(C6146="","",CONCATENATE(OFFSET(Zdroj!AQ$16,A6139-1,0)))</f>
        <v/>
      </c>
      <c r="E6146" s="35" t="str">
        <f ca="1">IF(C6146="","",OFFSET(Zdroj!AR$16,A6139-1,0))</f>
        <v/>
      </c>
      <c r="F6146" s="450"/>
      <c r="G6146" s="451"/>
    </row>
    <row r="6147" spans="1:7" x14ac:dyDescent="0.25">
      <c r="B6147" s="449"/>
      <c r="C6147" s="83" t="str">
        <f ca="1">IF(OFFSET(Zdroj!AS$16,A6139-1,0)=0,"",CONCATENATE("B",$A$2+2," - ",Zdroj!$AS$15))</f>
        <v/>
      </c>
      <c r="D6147" s="81" t="str">
        <f ca="1">IF(C6147="","",CONCATENATE(OFFSET(Zdroj!AS$16,A6139-1,0)))</f>
        <v/>
      </c>
      <c r="E6147" s="35" t="str">
        <f ca="1">IF(C6147="","",OFFSET(Zdroj!AT$16,A6139-1,0))</f>
        <v/>
      </c>
      <c r="F6147" s="450"/>
      <c r="G6147" s="451"/>
    </row>
    <row r="6148" spans="1:7" x14ac:dyDescent="0.25">
      <c r="B6148" s="449"/>
      <c r="C6148" s="83" t="str">
        <f ca="1">IF(OFFSET(Zdroj!AU$16,A6139-1,0)=0,"",CONCATENATE("B",$A$2+3," - ",Zdroj!$AU$15))</f>
        <v/>
      </c>
      <c r="D6148" s="81" t="str">
        <f ca="1">IF(C6148="","",CONCATENATE(OFFSET(Zdroj!AU$16,A6139-1,0)))</f>
        <v/>
      </c>
      <c r="E6148" s="35" t="str">
        <f ca="1">IF(C6148="","",OFFSET(Zdroj!AV$16,A6139-1,0))</f>
        <v/>
      </c>
      <c r="F6148" s="450"/>
      <c r="G6148" s="451"/>
    </row>
    <row r="6149" spans="1:7" x14ac:dyDescent="0.25">
      <c r="B6149" s="449"/>
      <c r="C6149" s="83" t="str">
        <f ca="1">IF(OFFSET(Zdroj!AW$16,A6139-1,0)=0,"",CONCATENATE("B",$A$2+4," - ",Zdroj!$AW$15))</f>
        <v/>
      </c>
      <c r="D6149" s="81" t="str">
        <f ca="1">IF(C6149="","",CONCATENATE(OFFSET(Zdroj!AW$16,A6139-1,0)))</f>
        <v/>
      </c>
      <c r="E6149" s="35" t="str">
        <f ca="1">IF(C6149="","",OFFSET(Zdroj!AX$16,A6139-1,0))</f>
        <v/>
      </c>
      <c r="F6149" s="450"/>
      <c r="G6149" s="451"/>
    </row>
    <row r="6150" spans="1:7" x14ac:dyDescent="0.25">
      <c r="B6150" s="449"/>
      <c r="C6150" s="83" t="str">
        <f ca="1">IF(OFFSET(Zdroj!AY$16,A6139-1,0)=0,"",CONCATENATE("B",$A$2+5," - ",Zdroj!$AY$15))</f>
        <v/>
      </c>
      <c r="D6150" s="81" t="str">
        <f ca="1">IF(C6150="","",CONCATENATE(OFFSET(Zdroj!AY$16,A6139-1,0)))</f>
        <v/>
      </c>
      <c r="E6150" s="35" t="str">
        <f ca="1">IF(C6150="","",OFFSET(Zdroj!AZ$16,A6139-1,0))</f>
        <v/>
      </c>
      <c r="F6150" s="450"/>
      <c r="G6150" s="451"/>
    </row>
    <row r="6151" spans="1:7" x14ac:dyDescent="0.25">
      <c r="B6151" s="449"/>
      <c r="C6151" s="83" t="str">
        <f ca="1">IF(OFFSET(Zdroj!BA$16,A6139-1,0)=0,"",CONCATENATE("B",$A$2+6," - ",Zdroj!$BA$15))</f>
        <v/>
      </c>
      <c r="D6151" s="81" t="str">
        <f ca="1">IF(C6151="","",CONCATENATE(OFFSET(Zdroj!BA$16,A6139-1,0)))</f>
        <v/>
      </c>
      <c r="E6151" s="35" t="str">
        <f ca="1">IF(C6151="","",OFFSET(Zdroj!BB$16,A6139-1,0))</f>
        <v/>
      </c>
      <c r="F6151" s="450"/>
      <c r="G6151" s="451"/>
    </row>
    <row r="6152" spans="1:7" x14ac:dyDescent="0.25">
      <c r="B6152" s="449"/>
      <c r="C6152" s="83" t="str">
        <f ca="1">IF(OFFSET(Zdroj!BC$16,A6139-1,0)=0,"",CONCATENATE("B",$A$2+7," - ",Zdroj!$BC$15))</f>
        <v/>
      </c>
      <c r="D6152" s="81" t="str">
        <f ca="1">IF(C6152="","",CONCATENATE(OFFSET(Zdroj!BC$16,A6139-1,0)))</f>
        <v/>
      </c>
      <c r="E6152" s="35" t="str">
        <f ca="1">IF(C6152="","",OFFSET(Zdroj!BD$16,A6139-1,0))</f>
        <v/>
      </c>
      <c r="F6152" s="450"/>
      <c r="G6152" s="451"/>
    </row>
    <row r="6153" spans="1:7" x14ac:dyDescent="0.25">
      <c r="B6153" s="449"/>
      <c r="C6153" s="83" t="str">
        <f ca="1">IF(OFFSET(Zdroj!BE$16,A6139-1,0)=0,"",CONCATENATE("B",$A$2+8," - ",Zdroj!$BE$15))</f>
        <v/>
      </c>
      <c r="D6153" s="81" t="str">
        <f ca="1">IF(C6153="","",CONCATENATE(OFFSET(Zdroj!BE$16,A6139-1,0)))</f>
        <v/>
      </c>
      <c r="E6153" s="35" t="str">
        <f ca="1">IF(C6153="","",OFFSET(Zdroj!BF$16,A6139-1,0))</f>
        <v/>
      </c>
      <c r="F6153" s="450"/>
      <c r="G6153" s="451"/>
    </row>
    <row r="6154" spans="1:7" x14ac:dyDescent="0.25">
      <c r="B6154" s="449"/>
      <c r="C6154" s="83" t="str">
        <f ca="1">IF(OFFSET(Zdroj!BG$16,A6139-1,0)=0,"",CONCATENATE("C",$A$2," - ",Zdroj!$BG$15))</f>
        <v/>
      </c>
      <c r="D6154" s="81" t="str">
        <f ca="1">IF(C6154="","",CONCATENATE(OFFSET(Zdroj!BG$16,A6139-1,0)))</f>
        <v/>
      </c>
      <c r="E6154" s="35" t="str">
        <f ca="1">IF(C6154="","",OFFSET(Zdroj!BH$16,A6139-1,0))</f>
        <v/>
      </c>
      <c r="F6154" s="450" t="str">
        <f t="shared" ref="F6154" ca="1" si="1439">IF(SUM(E6154:E6155)=0,"",SUM(E6154:E6155))</f>
        <v/>
      </c>
      <c r="G6154" s="451"/>
    </row>
    <row r="6155" spans="1:7" x14ac:dyDescent="0.25">
      <c r="B6155" s="449"/>
      <c r="C6155" s="83" t="str">
        <f ca="1">IF(OFFSET(Zdroj!BI$16,A6139-1,0)=0,"",CONCATENATE("C",$A$2+1," - ",Zdroj!$BI$15))</f>
        <v/>
      </c>
      <c r="D6155" s="81" t="str">
        <f ca="1">IF(C6155="","",CONCATENATE(OFFSET(Zdroj!BI$16,A6139-1,0)))</f>
        <v/>
      </c>
      <c r="E6155" s="35" t="str">
        <f ca="1">IF(C6155="","",OFFSET(Zdroj!BJ$16,A6139-1,0))</f>
        <v/>
      </c>
      <c r="F6155" s="450"/>
      <c r="G6155" s="451"/>
    </row>
    <row r="6156" spans="1:7" x14ac:dyDescent="0.25">
      <c r="A6156">
        <f>SUM((ROW()+15)/17)</f>
        <v>363</v>
      </c>
      <c r="B6156" s="449" t="str">
        <f ca="1">IF(OFFSET(Zdroj!$B$16,A6156-1,0)&gt;0,CONCATENATE(A6156,"
","___ ","
",OFFSET(Zdroj!$B$16,A6156-1,0)),"")</f>
        <v/>
      </c>
      <c r="C6156" s="83" t="str">
        <f ca="1">IF(OFFSET(Zdroj!AI$16,A6156-1,0)=0,"",CONCATENATE("A",$A$2," - ",Zdroj!$AI$15))</f>
        <v/>
      </c>
      <c r="D6156" s="81" t="str">
        <f ca="1">IF(C6156="","",CONCATENATE(OFFSET(Zdroj!AI$16,A6156-1,0)," - ",OFFSET(Zdroj!BK$16,A6156-1,0)))</f>
        <v/>
      </c>
      <c r="E6156" s="35" t="str">
        <f ca="1">IF(C6156="","",OFFSET(Zdroj!BL$16,A6156-1,0))</f>
        <v/>
      </c>
      <c r="F6156" s="450" t="str">
        <f t="shared" ref="F6156" ca="1" si="1440">IF(SUM(E6156:E6161)=0,"",SUM(E6156:E6161))</f>
        <v/>
      </c>
      <c r="G6156" s="451" t="str">
        <f t="shared" ref="G6156" ca="1" si="1441">IF(SUM(E6156:E6172)=0,"",SUM(E6156:E6172))</f>
        <v/>
      </c>
    </row>
    <row r="6157" spans="1:7" x14ac:dyDescent="0.25">
      <c r="B6157" s="449"/>
      <c r="C6157" s="83" t="str">
        <f ca="1">IF(OFFSET(Zdroj!AJ$16,A6156-1,0)=0,"",CONCATENATE("A",$A$2+1," - ",Zdroj!$AJ$15))</f>
        <v/>
      </c>
      <c r="D6157" s="81" t="str">
        <f ca="1">IF(C6157="","",CONCATENATE(OFFSET(Zdroj!AJ$16,A6156-1,0)," - ",OFFSET(Zdroj!BM$16,A6156-1,0)))</f>
        <v/>
      </c>
      <c r="E6157" s="35" t="str">
        <f ca="1">IF(C6157="","",OFFSET(Zdroj!BN$16,A6156-1,0))</f>
        <v/>
      </c>
      <c r="F6157" s="450"/>
      <c r="G6157" s="451"/>
    </row>
    <row r="6158" spans="1:7" x14ac:dyDescent="0.25">
      <c r="B6158" s="449"/>
      <c r="C6158" s="83" t="str">
        <f ca="1">IF(OFFSET(Zdroj!AK$16,A6156-1,0)=0,"",CONCATENATE("A",$A$2+2," - ",Zdroj!$AK$15))</f>
        <v/>
      </c>
      <c r="D6158" s="81" t="str">
        <f ca="1">IF(C6158="","",CONCATENATE(OFFSET(Zdroj!AK$16,A6156-1,0)," - ",OFFSET(Zdroj!BO$16,A6156-1,0)))</f>
        <v/>
      </c>
      <c r="E6158" s="35" t="str">
        <f ca="1">IF(C6158="","",OFFSET(Zdroj!BP$16,A6156-1,0))</f>
        <v/>
      </c>
      <c r="F6158" s="450"/>
      <c r="G6158" s="451"/>
    </row>
    <row r="6159" spans="1:7" x14ac:dyDescent="0.25">
      <c r="B6159" s="449"/>
      <c r="C6159" s="83" t="str">
        <f ca="1">IF(OFFSET(Zdroj!AL$16,A6156-1,0)=0,"",CONCATENATE("A",$A$2+3," - ",Zdroj!$AL$15))</f>
        <v/>
      </c>
      <c r="D6159" s="81" t="str">
        <f ca="1">IF(C6159="","",CONCATENATE(OFFSET(Zdroj!AL$16,A6156-1,0)," - ",OFFSET(Zdroj!BQ$16,A6156-1,0)))</f>
        <v/>
      </c>
      <c r="E6159" s="35" t="str">
        <f ca="1">IF(C6159="","",OFFSET(Zdroj!BR$16,A6156-1,0))</f>
        <v/>
      </c>
      <c r="F6159" s="450"/>
      <c r="G6159" s="451"/>
    </row>
    <row r="6160" spans="1:7" x14ac:dyDescent="0.25">
      <c r="B6160" s="449"/>
      <c r="C6160" s="83" t="str">
        <f ca="1">IF(OFFSET(Zdroj!AM$16,A6156-1,0)=0,"",CONCATENATE("A",$A$2+4," - ",Zdroj!$AM$15))</f>
        <v/>
      </c>
      <c r="D6160" s="81" t="str">
        <f ca="1">IF(C6160="","",CONCATENATE(OFFSET(Zdroj!AM$16,A6156-1,0)," - ",OFFSET(Zdroj!BS$16,A6156-1,0)))</f>
        <v/>
      </c>
      <c r="E6160" s="35" t="str">
        <f ca="1">IF(C6160="","",OFFSET(Zdroj!BT$16,A6156-1,0))</f>
        <v/>
      </c>
      <c r="F6160" s="450"/>
      <c r="G6160" s="451"/>
    </row>
    <row r="6161" spans="1:7" x14ac:dyDescent="0.25">
      <c r="B6161" s="449"/>
      <c r="C6161" s="83" t="str">
        <f ca="1">IF(OFFSET(Zdroj!AN$16,A6156-1,0)=0,"",CONCATENATE("A",$A$2+5," - ",Zdroj!$AN$15))</f>
        <v/>
      </c>
      <c r="D6161" s="81" t="str">
        <f ca="1">IF(C6161="","",CONCATENATE(OFFSET(Zdroj!AN$16,A6156-1,0)," - ",OFFSET(Zdroj!BU$16,A6156-1,0)))</f>
        <v/>
      </c>
      <c r="E6161" s="35" t="str">
        <f ca="1">IF(C6161="","",OFFSET(Zdroj!BV$16,A6156-1,0))</f>
        <v/>
      </c>
      <c r="F6161" s="450"/>
      <c r="G6161" s="451"/>
    </row>
    <row r="6162" spans="1:7" x14ac:dyDescent="0.25">
      <c r="B6162" s="449"/>
      <c r="C6162" s="83" t="str">
        <f ca="1">IF(OFFSET(Zdroj!AO$16,A6156-1,0)=0,"",CONCATENATE("B",$A$2," - ",Zdroj!$AO$15))</f>
        <v/>
      </c>
      <c r="D6162" s="81" t="str">
        <f ca="1">IF(C6162="","",CONCATENATE(OFFSET(Zdroj!AO$16,A6156-1,0)))</f>
        <v/>
      </c>
      <c r="E6162" s="35" t="str">
        <f ca="1">IF(C6162="","",OFFSET(Zdroj!AP$16,A6156-1,0))</f>
        <v/>
      </c>
      <c r="F6162" s="450" t="str">
        <f t="shared" ref="F6162" ca="1" si="1442">IF(SUM(E6162:E6170)=0,"",SUM(E6162:E6170))</f>
        <v/>
      </c>
      <c r="G6162" s="451"/>
    </row>
    <row r="6163" spans="1:7" x14ac:dyDescent="0.25">
      <c r="B6163" s="449"/>
      <c r="C6163" s="83" t="str">
        <f ca="1">IF(OFFSET(Zdroj!AQ$16,A6156-1,0)=0,"",CONCATENATE("B",$A$2+1," - ",Zdroj!$AQ$15))</f>
        <v/>
      </c>
      <c r="D6163" s="81" t="str">
        <f ca="1">IF(C6163="","",CONCATENATE(OFFSET(Zdroj!AQ$16,A6156-1,0)))</f>
        <v/>
      </c>
      <c r="E6163" s="35" t="str">
        <f ca="1">IF(C6163="","",OFFSET(Zdroj!AR$16,A6156-1,0))</f>
        <v/>
      </c>
      <c r="F6163" s="450"/>
      <c r="G6163" s="451"/>
    </row>
    <row r="6164" spans="1:7" x14ac:dyDescent="0.25">
      <c r="B6164" s="449"/>
      <c r="C6164" s="83" t="str">
        <f ca="1">IF(OFFSET(Zdroj!AS$16,A6156-1,0)=0,"",CONCATENATE("B",$A$2+2," - ",Zdroj!$AS$15))</f>
        <v/>
      </c>
      <c r="D6164" s="81" t="str">
        <f ca="1">IF(C6164="","",CONCATENATE(OFFSET(Zdroj!AS$16,A6156-1,0)))</f>
        <v/>
      </c>
      <c r="E6164" s="35" t="str">
        <f ca="1">IF(C6164="","",OFFSET(Zdroj!AT$16,A6156-1,0))</f>
        <v/>
      </c>
      <c r="F6164" s="450"/>
      <c r="G6164" s="451"/>
    </row>
    <row r="6165" spans="1:7" x14ac:dyDescent="0.25">
      <c r="B6165" s="449"/>
      <c r="C6165" s="83" t="str">
        <f ca="1">IF(OFFSET(Zdroj!AU$16,A6156-1,0)=0,"",CONCATENATE("B",$A$2+3," - ",Zdroj!$AU$15))</f>
        <v/>
      </c>
      <c r="D6165" s="81" t="str">
        <f ca="1">IF(C6165="","",CONCATENATE(OFFSET(Zdroj!AU$16,A6156-1,0)))</f>
        <v/>
      </c>
      <c r="E6165" s="35" t="str">
        <f ca="1">IF(C6165="","",OFFSET(Zdroj!AV$16,A6156-1,0))</f>
        <v/>
      </c>
      <c r="F6165" s="450"/>
      <c r="G6165" s="451"/>
    </row>
    <row r="6166" spans="1:7" x14ac:dyDescent="0.25">
      <c r="B6166" s="449"/>
      <c r="C6166" s="83" t="str">
        <f ca="1">IF(OFFSET(Zdroj!AW$16,A6156-1,0)=0,"",CONCATENATE("B",$A$2+4," - ",Zdroj!$AW$15))</f>
        <v/>
      </c>
      <c r="D6166" s="81" t="str">
        <f ca="1">IF(C6166="","",CONCATENATE(OFFSET(Zdroj!AW$16,A6156-1,0)))</f>
        <v/>
      </c>
      <c r="E6166" s="35" t="str">
        <f ca="1">IF(C6166="","",OFFSET(Zdroj!AX$16,A6156-1,0))</f>
        <v/>
      </c>
      <c r="F6166" s="450"/>
      <c r="G6166" s="451"/>
    </row>
    <row r="6167" spans="1:7" x14ac:dyDescent="0.25">
      <c r="B6167" s="449"/>
      <c r="C6167" s="83" t="str">
        <f ca="1">IF(OFFSET(Zdroj!AY$16,A6156-1,0)=0,"",CONCATENATE("B",$A$2+5," - ",Zdroj!$AY$15))</f>
        <v/>
      </c>
      <c r="D6167" s="81" t="str">
        <f ca="1">IF(C6167="","",CONCATENATE(OFFSET(Zdroj!AY$16,A6156-1,0)))</f>
        <v/>
      </c>
      <c r="E6167" s="35" t="str">
        <f ca="1">IF(C6167="","",OFFSET(Zdroj!AZ$16,A6156-1,0))</f>
        <v/>
      </c>
      <c r="F6167" s="450"/>
      <c r="G6167" s="451"/>
    </row>
    <row r="6168" spans="1:7" x14ac:dyDescent="0.25">
      <c r="B6168" s="449"/>
      <c r="C6168" s="83" t="str">
        <f ca="1">IF(OFFSET(Zdroj!BA$16,A6156-1,0)=0,"",CONCATENATE("B",$A$2+6," - ",Zdroj!$BA$15))</f>
        <v/>
      </c>
      <c r="D6168" s="81" t="str">
        <f ca="1">IF(C6168="","",CONCATENATE(OFFSET(Zdroj!BA$16,A6156-1,0)))</f>
        <v/>
      </c>
      <c r="E6168" s="35" t="str">
        <f ca="1">IF(C6168="","",OFFSET(Zdroj!BB$16,A6156-1,0))</f>
        <v/>
      </c>
      <c r="F6168" s="450"/>
      <c r="G6168" s="451"/>
    </row>
    <row r="6169" spans="1:7" x14ac:dyDescent="0.25">
      <c r="B6169" s="449"/>
      <c r="C6169" s="83" t="str">
        <f ca="1">IF(OFFSET(Zdroj!BC$16,A6156-1,0)=0,"",CONCATENATE("B",$A$2+7," - ",Zdroj!$BC$15))</f>
        <v/>
      </c>
      <c r="D6169" s="81" t="str">
        <f ca="1">IF(C6169="","",CONCATENATE(OFFSET(Zdroj!BC$16,A6156-1,0)))</f>
        <v/>
      </c>
      <c r="E6169" s="35" t="str">
        <f ca="1">IF(C6169="","",OFFSET(Zdroj!BD$16,A6156-1,0))</f>
        <v/>
      </c>
      <c r="F6169" s="450"/>
      <c r="G6169" s="451"/>
    </row>
    <row r="6170" spans="1:7" x14ac:dyDescent="0.25">
      <c r="B6170" s="449"/>
      <c r="C6170" s="83" t="str">
        <f ca="1">IF(OFFSET(Zdroj!BE$16,A6156-1,0)=0,"",CONCATENATE("B",$A$2+8," - ",Zdroj!$BE$15))</f>
        <v/>
      </c>
      <c r="D6170" s="81" t="str">
        <f ca="1">IF(C6170="","",CONCATENATE(OFFSET(Zdroj!BE$16,A6156-1,0)))</f>
        <v/>
      </c>
      <c r="E6170" s="35" t="str">
        <f ca="1">IF(C6170="","",OFFSET(Zdroj!BF$16,A6156-1,0))</f>
        <v/>
      </c>
      <c r="F6170" s="450"/>
      <c r="G6170" s="451"/>
    </row>
    <row r="6171" spans="1:7" x14ac:dyDescent="0.25">
      <c r="B6171" s="449"/>
      <c r="C6171" s="83" t="str">
        <f ca="1">IF(OFFSET(Zdroj!BG$16,A6156-1,0)=0,"",CONCATENATE("C",$A$2," - ",Zdroj!$BG$15))</f>
        <v/>
      </c>
      <c r="D6171" s="81" t="str">
        <f ca="1">IF(C6171="","",CONCATENATE(OFFSET(Zdroj!BG$16,A6156-1,0)))</f>
        <v/>
      </c>
      <c r="E6171" s="35" t="str">
        <f ca="1">IF(C6171="","",OFFSET(Zdroj!BH$16,A6156-1,0))</f>
        <v/>
      </c>
      <c r="F6171" s="450" t="str">
        <f t="shared" ref="F6171" ca="1" si="1443">IF(SUM(E6171:E6172)=0,"",SUM(E6171:E6172))</f>
        <v/>
      </c>
      <c r="G6171" s="451"/>
    </row>
    <row r="6172" spans="1:7" x14ac:dyDescent="0.25">
      <c r="B6172" s="449"/>
      <c r="C6172" s="83" t="str">
        <f ca="1">IF(OFFSET(Zdroj!BI$16,A6156-1,0)=0,"",CONCATENATE("C",$A$2+1," - ",Zdroj!$BI$15))</f>
        <v/>
      </c>
      <c r="D6172" s="81" t="str">
        <f ca="1">IF(C6172="","",CONCATENATE(OFFSET(Zdroj!BI$16,A6156-1,0)))</f>
        <v/>
      </c>
      <c r="E6172" s="35" t="str">
        <f ca="1">IF(C6172="","",OFFSET(Zdroj!BJ$16,A6156-1,0))</f>
        <v/>
      </c>
      <c r="F6172" s="450"/>
      <c r="G6172" s="451"/>
    </row>
    <row r="6173" spans="1:7" x14ac:dyDescent="0.25">
      <c r="A6173">
        <f>SUM((ROW()+15)/17)</f>
        <v>364</v>
      </c>
      <c r="B6173" s="449" t="str">
        <f ca="1">IF(OFFSET(Zdroj!$B$16,A6173-1,0)&gt;0,CONCATENATE(A6173,"
","___ ","
",OFFSET(Zdroj!$B$16,A6173-1,0)),"")</f>
        <v/>
      </c>
      <c r="C6173" s="83" t="str">
        <f ca="1">IF(OFFSET(Zdroj!AI$16,A6173-1,0)=0,"",CONCATENATE("A",$A$2," - ",Zdroj!$AI$15))</f>
        <v/>
      </c>
      <c r="D6173" s="81" t="str">
        <f ca="1">IF(C6173="","",CONCATENATE(OFFSET(Zdroj!AI$16,A6173-1,0)," - ",OFFSET(Zdroj!BK$16,A6173-1,0)))</f>
        <v/>
      </c>
      <c r="E6173" s="35" t="str">
        <f ca="1">IF(C6173="","",OFFSET(Zdroj!BL$16,A6173-1,0))</f>
        <v/>
      </c>
      <c r="F6173" s="450" t="str">
        <f t="shared" ref="F6173" ca="1" si="1444">IF(SUM(E6173:E6178)=0,"",SUM(E6173:E6178))</f>
        <v/>
      </c>
      <c r="G6173" s="451" t="str">
        <f t="shared" ref="G6173" ca="1" si="1445">IF(SUM(E6173:E6189)=0,"",SUM(E6173:E6189))</f>
        <v/>
      </c>
    </row>
    <row r="6174" spans="1:7" x14ac:dyDescent="0.25">
      <c r="B6174" s="449"/>
      <c r="C6174" s="83" t="str">
        <f ca="1">IF(OFFSET(Zdroj!AJ$16,A6173-1,0)=0,"",CONCATENATE("A",$A$2+1," - ",Zdroj!$AJ$15))</f>
        <v/>
      </c>
      <c r="D6174" s="81" t="str">
        <f ca="1">IF(C6174="","",CONCATENATE(OFFSET(Zdroj!AJ$16,A6173-1,0)," - ",OFFSET(Zdroj!BM$16,A6173-1,0)))</f>
        <v/>
      </c>
      <c r="E6174" s="35" t="str">
        <f ca="1">IF(C6174="","",OFFSET(Zdroj!BN$16,A6173-1,0))</f>
        <v/>
      </c>
      <c r="F6174" s="450"/>
      <c r="G6174" s="451"/>
    </row>
    <row r="6175" spans="1:7" x14ac:dyDescent="0.25">
      <c r="B6175" s="449"/>
      <c r="C6175" s="83" t="str">
        <f ca="1">IF(OFFSET(Zdroj!AK$16,A6173-1,0)=0,"",CONCATENATE("A",$A$2+2," - ",Zdroj!$AK$15))</f>
        <v/>
      </c>
      <c r="D6175" s="81" t="str">
        <f ca="1">IF(C6175="","",CONCATENATE(OFFSET(Zdroj!AK$16,A6173-1,0)," - ",OFFSET(Zdroj!BO$16,A6173-1,0)))</f>
        <v/>
      </c>
      <c r="E6175" s="35" t="str">
        <f ca="1">IF(C6175="","",OFFSET(Zdroj!BP$16,A6173-1,0))</f>
        <v/>
      </c>
      <c r="F6175" s="450"/>
      <c r="G6175" s="451"/>
    </row>
    <row r="6176" spans="1:7" x14ac:dyDescent="0.25">
      <c r="B6176" s="449"/>
      <c r="C6176" s="83" t="str">
        <f ca="1">IF(OFFSET(Zdroj!AL$16,A6173-1,0)=0,"",CONCATENATE("A",$A$2+3," - ",Zdroj!$AL$15))</f>
        <v/>
      </c>
      <c r="D6176" s="81" t="str">
        <f ca="1">IF(C6176="","",CONCATENATE(OFFSET(Zdroj!AL$16,A6173-1,0)," - ",OFFSET(Zdroj!BQ$16,A6173-1,0)))</f>
        <v/>
      </c>
      <c r="E6176" s="35" t="str">
        <f ca="1">IF(C6176="","",OFFSET(Zdroj!BR$16,A6173-1,0))</f>
        <v/>
      </c>
      <c r="F6176" s="450"/>
      <c r="G6176" s="451"/>
    </row>
    <row r="6177" spans="1:7" x14ac:dyDescent="0.25">
      <c r="B6177" s="449"/>
      <c r="C6177" s="83" t="str">
        <f ca="1">IF(OFFSET(Zdroj!AM$16,A6173-1,0)=0,"",CONCATENATE("A",$A$2+4," - ",Zdroj!$AM$15))</f>
        <v/>
      </c>
      <c r="D6177" s="81" t="str">
        <f ca="1">IF(C6177="","",CONCATENATE(OFFSET(Zdroj!AM$16,A6173-1,0)," - ",OFFSET(Zdroj!BS$16,A6173-1,0)))</f>
        <v/>
      </c>
      <c r="E6177" s="35" t="str">
        <f ca="1">IF(C6177="","",OFFSET(Zdroj!BT$16,A6173-1,0))</f>
        <v/>
      </c>
      <c r="F6177" s="450"/>
      <c r="G6177" s="451"/>
    </row>
    <row r="6178" spans="1:7" x14ac:dyDescent="0.25">
      <c r="B6178" s="449"/>
      <c r="C6178" s="83" t="str">
        <f ca="1">IF(OFFSET(Zdroj!AN$16,A6173-1,0)=0,"",CONCATENATE("A",$A$2+5," - ",Zdroj!$AN$15))</f>
        <v/>
      </c>
      <c r="D6178" s="81" t="str">
        <f ca="1">IF(C6178="","",CONCATENATE(OFFSET(Zdroj!AN$16,A6173-1,0)," - ",OFFSET(Zdroj!BU$16,A6173-1,0)))</f>
        <v/>
      </c>
      <c r="E6178" s="35" t="str">
        <f ca="1">IF(C6178="","",OFFSET(Zdroj!BV$16,A6173-1,0))</f>
        <v/>
      </c>
      <c r="F6178" s="450"/>
      <c r="G6178" s="451"/>
    </row>
    <row r="6179" spans="1:7" x14ac:dyDescent="0.25">
      <c r="B6179" s="449"/>
      <c r="C6179" s="83" t="str">
        <f ca="1">IF(OFFSET(Zdroj!AO$16,A6173-1,0)=0,"",CONCATENATE("B",$A$2," - ",Zdroj!$AO$15))</f>
        <v/>
      </c>
      <c r="D6179" s="81" t="str">
        <f ca="1">IF(C6179="","",CONCATENATE(OFFSET(Zdroj!AO$16,A6173-1,0)))</f>
        <v/>
      </c>
      <c r="E6179" s="35" t="str">
        <f ca="1">IF(C6179="","",OFFSET(Zdroj!AP$16,A6173-1,0))</f>
        <v/>
      </c>
      <c r="F6179" s="450" t="str">
        <f t="shared" ref="F6179" ca="1" si="1446">IF(SUM(E6179:E6187)=0,"",SUM(E6179:E6187))</f>
        <v/>
      </c>
      <c r="G6179" s="451"/>
    </row>
    <row r="6180" spans="1:7" x14ac:dyDescent="0.25">
      <c r="B6180" s="449"/>
      <c r="C6180" s="83" t="str">
        <f ca="1">IF(OFFSET(Zdroj!AQ$16,A6173-1,0)=0,"",CONCATENATE("B",$A$2+1," - ",Zdroj!$AQ$15))</f>
        <v/>
      </c>
      <c r="D6180" s="81" t="str">
        <f ca="1">IF(C6180="","",CONCATENATE(OFFSET(Zdroj!AQ$16,A6173-1,0)))</f>
        <v/>
      </c>
      <c r="E6180" s="35" t="str">
        <f ca="1">IF(C6180="","",OFFSET(Zdroj!AR$16,A6173-1,0))</f>
        <v/>
      </c>
      <c r="F6180" s="450"/>
      <c r="G6180" s="451"/>
    </row>
    <row r="6181" spans="1:7" x14ac:dyDescent="0.25">
      <c r="B6181" s="449"/>
      <c r="C6181" s="83" t="str">
        <f ca="1">IF(OFFSET(Zdroj!AS$16,A6173-1,0)=0,"",CONCATENATE("B",$A$2+2," - ",Zdroj!$AS$15))</f>
        <v/>
      </c>
      <c r="D6181" s="81" t="str">
        <f ca="1">IF(C6181="","",CONCATENATE(OFFSET(Zdroj!AS$16,A6173-1,0)))</f>
        <v/>
      </c>
      <c r="E6181" s="35" t="str">
        <f ca="1">IF(C6181="","",OFFSET(Zdroj!AT$16,A6173-1,0))</f>
        <v/>
      </c>
      <c r="F6181" s="450"/>
      <c r="G6181" s="451"/>
    </row>
    <row r="6182" spans="1:7" x14ac:dyDescent="0.25">
      <c r="B6182" s="449"/>
      <c r="C6182" s="83" t="str">
        <f ca="1">IF(OFFSET(Zdroj!AU$16,A6173-1,0)=0,"",CONCATENATE("B",$A$2+3," - ",Zdroj!$AU$15))</f>
        <v/>
      </c>
      <c r="D6182" s="81" t="str">
        <f ca="1">IF(C6182="","",CONCATENATE(OFFSET(Zdroj!AU$16,A6173-1,0)))</f>
        <v/>
      </c>
      <c r="E6182" s="35" t="str">
        <f ca="1">IF(C6182="","",OFFSET(Zdroj!AV$16,A6173-1,0))</f>
        <v/>
      </c>
      <c r="F6182" s="450"/>
      <c r="G6182" s="451"/>
    </row>
    <row r="6183" spans="1:7" x14ac:dyDescent="0.25">
      <c r="B6183" s="449"/>
      <c r="C6183" s="83" t="str">
        <f ca="1">IF(OFFSET(Zdroj!AW$16,A6173-1,0)=0,"",CONCATENATE("B",$A$2+4," - ",Zdroj!$AW$15))</f>
        <v/>
      </c>
      <c r="D6183" s="81" t="str">
        <f ca="1">IF(C6183="","",CONCATENATE(OFFSET(Zdroj!AW$16,A6173-1,0)))</f>
        <v/>
      </c>
      <c r="E6183" s="35" t="str">
        <f ca="1">IF(C6183="","",OFFSET(Zdroj!AX$16,A6173-1,0))</f>
        <v/>
      </c>
      <c r="F6183" s="450"/>
      <c r="G6183" s="451"/>
    </row>
    <row r="6184" spans="1:7" x14ac:dyDescent="0.25">
      <c r="B6184" s="449"/>
      <c r="C6184" s="83" t="str">
        <f ca="1">IF(OFFSET(Zdroj!AY$16,A6173-1,0)=0,"",CONCATENATE("B",$A$2+5," - ",Zdroj!$AY$15))</f>
        <v/>
      </c>
      <c r="D6184" s="81" t="str">
        <f ca="1">IF(C6184="","",CONCATENATE(OFFSET(Zdroj!AY$16,A6173-1,0)))</f>
        <v/>
      </c>
      <c r="E6184" s="35" t="str">
        <f ca="1">IF(C6184="","",OFFSET(Zdroj!AZ$16,A6173-1,0))</f>
        <v/>
      </c>
      <c r="F6184" s="450"/>
      <c r="G6184" s="451"/>
    </row>
    <row r="6185" spans="1:7" x14ac:dyDescent="0.25">
      <c r="B6185" s="449"/>
      <c r="C6185" s="83" t="str">
        <f ca="1">IF(OFFSET(Zdroj!BA$16,A6173-1,0)=0,"",CONCATENATE("B",$A$2+6," - ",Zdroj!$BA$15))</f>
        <v/>
      </c>
      <c r="D6185" s="81" t="str">
        <f ca="1">IF(C6185="","",CONCATENATE(OFFSET(Zdroj!BA$16,A6173-1,0)))</f>
        <v/>
      </c>
      <c r="E6185" s="35" t="str">
        <f ca="1">IF(C6185="","",OFFSET(Zdroj!BB$16,A6173-1,0))</f>
        <v/>
      </c>
      <c r="F6185" s="450"/>
      <c r="G6185" s="451"/>
    </row>
    <row r="6186" spans="1:7" x14ac:dyDescent="0.25">
      <c r="B6186" s="449"/>
      <c r="C6186" s="83" t="str">
        <f ca="1">IF(OFFSET(Zdroj!BC$16,A6173-1,0)=0,"",CONCATENATE("B",$A$2+7," - ",Zdroj!$BC$15))</f>
        <v/>
      </c>
      <c r="D6186" s="81" t="str">
        <f ca="1">IF(C6186="","",CONCATENATE(OFFSET(Zdroj!BC$16,A6173-1,0)))</f>
        <v/>
      </c>
      <c r="E6186" s="35" t="str">
        <f ca="1">IF(C6186="","",OFFSET(Zdroj!BD$16,A6173-1,0))</f>
        <v/>
      </c>
      <c r="F6186" s="450"/>
      <c r="G6186" s="451"/>
    </row>
    <row r="6187" spans="1:7" x14ac:dyDescent="0.25">
      <c r="B6187" s="449"/>
      <c r="C6187" s="83" t="str">
        <f ca="1">IF(OFFSET(Zdroj!BE$16,A6173-1,0)=0,"",CONCATENATE("B",$A$2+8," - ",Zdroj!$BE$15))</f>
        <v/>
      </c>
      <c r="D6187" s="81" t="str">
        <f ca="1">IF(C6187="","",CONCATENATE(OFFSET(Zdroj!BE$16,A6173-1,0)))</f>
        <v/>
      </c>
      <c r="E6187" s="35" t="str">
        <f ca="1">IF(C6187="","",OFFSET(Zdroj!BF$16,A6173-1,0))</f>
        <v/>
      </c>
      <c r="F6187" s="450"/>
      <c r="G6187" s="451"/>
    </row>
    <row r="6188" spans="1:7" x14ac:dyDescent="0.25">
      <c r="B6188" s="449"/>
      <c r="C6188" s="83" t="str">
        <f ca="1">IF(OFFSET(Zdroj!BG$16,A6173-1,0)=0,"",CONCATENATE("C",$A$2," - ",Zdroj!$BG$15))</f>
        <v/>
      </c>
      <c r="D6188" s="81" t="str">
        <f ca="1">IF(C6188="","",CONCATENATE(OFFSET(Zdroj!BG$16,A6173-1,0)))</f>
        <v/>
      </c>
      <c r="E6188" s="35" t="str">
        <f ca="1">IF(C6188="","",OFFSET(Zdroj!BH$16,A6173-1,0))</f>
        <v/>
      </c>
      <c r="F6188" s="450" t="str">
        <f t="shared" ref="F6188" ca="1" si="1447">IF(SUM(E6188:E6189)=0,"",SUM(E6188:E6189))</f>
        <v/>
      </c>
      <c r="G6188" s="451"/>
    </row>
    <row r="6189" spans="1:7" x14ac:dyDescent="0.25">
      <c r="B6189" s="449"/>
      <c r="C6189" s="83" t="str">
        <f ca="1">IF(OFFSET(Zdroj!BI$16,A6173-1,0)=0,"",CONCATENATE("C",$A$2+1," - ",Zdroj!$BI$15))</f>
        <v/>
      </c>
      <c r="D6189" s="81" t="str">
        <f ca="1">IF(C6189="","",CONCATENATE(OFFSET(Zdroj!BI$16,A6173-1,0)))</f>
        <v/>
      </c>
      <c r="E6189" s="35" t="str">
        <f ca="1">IF(C6189="","",OFFSET(Zdroj!BJ$16,A6173-1,0))</f>
        <v/>
      </c>
      <c r="F6189" s="450"/>
      <c r="G6189" s="451"/>
    </row>
    <row r="6190" spans="1:7" x14ac:dyDescent="0.25">
      <c r="A6190">
        <f>SUM((ROW()+15)/17)</f>
        <v>365</v>
      </c>
      <c r="B6190" s="449" t="str">
        <f ca="1">IF(OFFSET(Zdroj!$B$16,A6190-1,0)&gt;0,CONCATENATE(A6190,"
","___ ","
",OFFSET(Zdroj!$B$16,A6190-1,0)),"")</f>
        <v/>
      </c>
      <c r="C6190" s="83" t="str">
        <f ca="1">IF(OFFSET(Zdroj!AI$16,A6190-1,0)=0,"",CONCATENATE("A",$A$2," - ",Zdroj!$AI$15))</f>
        <v/>
      </c>
      <c r="D6190" s="81" t="str">
        <f ca="1">IF(C6190="","",CONCATENATE(OFFSET(Zdroj!AI$16,A6190-1,0)," - ",OFFSET(Zdroj!BK$16,A6190-1,0)))</f>
        <v/>
      </c>
      <c r="E6190" s="35" t="str">
        <f ca="1">IF(C6190="","",OFFSET(Zdroj!BL$16,A6190-1,0))</f>
        <v/>
      </c>
      <c r="F6190" s="450" t="str">
        <f t="shared" ref="F6190" ca="1" si="1448">IF(SUM(E6190:E6195)=0,"",SUM(E6190:E6195))</f>
        <v/>
      </c>
      <c r="G6190" s="451" t="str">
        <f t="shared" ref="G6190" ca="1" si="1449">IF(SUM(E6190:E6206)=0,"",SUM(E6190:E6206))</f>
        <v/>
      </c>
    </row>
    <row r="6191" spans="1:7" x14ac:dyDescent="0.25">
      <c r="B6191" s="449"/>
      <c r="C6191" s="83" t="str">
        <f ca="1">IF(OFFSET(Zdroj!AJ$16,A6190-1,0)=0,"",CONCATENATE("A",$A$2+1," - ",Zdroj!$AJ$15))</f>
        <v/>
      </c>
      <c r="D6191" s="81" t="str">
        <f ca="1">IF(C6191="","",CONCATENATE(OFFSET(Zdroj!AJ$16,A6190-1,0)," - ",OFFSET(Zdroj!BM$16,A6190-1,0)))</f>
        <v/>
      </c>
      <c r="E6191" s="35" t="str">
        <f ca="1">IF(C6191="","",OFFSET(Zdroj!BN$16,A6190-1,0))</f>
        <v/>
      </c>
      <c r="F6191" s="450"/>
      <c r="G6191" s="451"/>
    </row>
    <row r="6192" spans="1:7" x14ac:dyDescent="0.25">
      <c r="B6192" s="449"/>
      <c r="C6192" s="83" t="str">
        <f ca="1">IF(OFFSET(Zdroj!AK$16,A6190-1,0)=0,"",CONCATENATE("A",$A$2+2," - ",Zdroj!$AK$15))</f>
        <v/>
      </c>
      <c r="D6192" s="81" t="str">
        <f ca="1">IF(C6192="","",CONCATENATE(OFFSET(Zdroj!AK$16,A6190-1,0)," - ",OFFSET(Zdroj!BO$16,A6190-1,0)))</f>
        <v/>
      </c>
      <c r="E6192" s="35" t="str">
        <f ca="1">IF(C6192="","",OFFSET(Zdroj!BP$16,A6190-1,0))</f>
        <v/>
      </c>
      <c r="F6192" s="450"/>
      <c r="G6192" s="451"/>
    </row>
    <row r="6193" spans="1:7" x14ac:dyDescent="0.25">
      <c r="B6193" s="449"/>
      <c r="C6193" s="83" t="str">
        <f ca="1">IF(OFFSET(Zdroj!AL$16,A6190-1,0)=0,"",CONCATENATE("A",$A$2+3," - ",Zdroj!$AL$15))</f>
        <v/>
      </c>
      <c r="D6193" s="81" t="str">
        <f ca="1">IF(C6193="","",CONCATENATE(OFFSET(Zdroj!AL$16,A6190-1,0)," - ",OFFSET(Zdroj!BQ$16,A6190-1,0)))</f>
        <v/>
      </c>
      <c r="E6193" s="35" t="str">
        <f ca="1">IF(C6193="","",OFFSET(Zdroj!BR$16,A6190-1,0))</f>
        <v/>
      </c>
      <c r="F6193" s="450"/>
      <c r="G6193" s="451"/>
    </row>
    <row r="6194" spans="1:7" x14ac:dyDescent="0.25">
      <c r="B6194" s="449"/>
      <c r="C6194" s="83" t="str">
        <f ca="1">IF(OFFSET(Zdroj!AM$16,A6190-1,0)=0,"",CONCATENATE("A",$A$2+4," - ",Zdroj!$AM$15))</f>
        <v/>
      </c>
      <c r="D6194" s="81" t="str">
        <f ca="1">IF(C6194="","",CONCATENATE(OFFSET(Zdroj!AM$16,A6190-1,0)," - ",OFFSET(Zdroj!BS$16,A6190-1,0)))</f>
        <v/>
      </c>
      <c r="E6194" s="35" t="str">
        <f ca="1">IF(C6194="","",OFFSET(Zdroj!BT$16,A6190-1,0))</f>
        <v/>
      </c>
      <c r="F6194" s="450"/>
      <c r="G6194" s="451"/>
    </row>
    <row r="6195" spans="1:7" x14ac:dyDescent="0.25">
      <c r="B6195" s="449"/>
      <c r="C6195" s="83" t="str">
        <f ca="1">IF(OFFSET(Zdroj!AN$16,A6190-1,0)=0,"",CONCATENATE("A",$A$2+5," - ",Zdroj!$AN$15))</f>
        <v/>
      </c>
      <c r="D6195" s="81" t="str">
        <f ca="1">IF(C6195="","",CONCATENATE(OFFSET(Zdroj!AN$16,A6190-1,0)," - ",OFFSET(Zdroj!BU$16,A6190-1,0)))</f>
        <v/>
      </c>
      <c r="E6195" s="35" t="str">
        <f ca="1">IF(C6195="","",OFFSET(Zdroj!BV$16,A6190-1,0))</f>
        <v/>
      </c>
      <c r="F6195" s="450"/>
      <c r="G6195" s="451"/>
    </row>
    <row r="6196" spans="1:7" x14ac:dyDescent="0.25">
      <c r="B6196" s="449"/>
      <c r="C6196" s="83" t="str">
        <f ca="1">IF(OFFSET(Zdroj!AO$16,A6190-1,0)=0,"",CONCATENATE("B",$A$2," - ",Zdroj!$AO$15))</f>
        <v/>
      </c>
      <c r="D6196" s="81" t="str">
        <f ca="1">IF(C6196="","",CONCATENATE(OFFSET(Zdroj!AO$16,A6190-1,0)))</f>
        <v/>
      </c>
      <c r="E6196" s="35" t="str">
        <f ca="1">IF(C6196="","",OFFSET(Zdroj!AP$16,A6190-1,0))</f>
        <v/>
      </c>
      <c r="F6196" s="450" t="str">
        <f t="shared" ref="F6196" ca="1" si="1450">IF(SUM(E6196:E6204)=0,"",SUM(E6196:E6204))</f>
        <v/>
      </c>
      <c r="G6196" s="451"/>
    </row>
    <row r="6197" spans="1:7" x14ac:dyDescent="0.25">
      <c r="B6197" s="449"/>
      <c r="C6197" s="83" t="str">
        <f ca="1">IF(OFFSET(Zdroj!AQ$16,A6190-1,0)=0,"",CONCATENATE("B",$A$2+1," - ",Zdroj!$AQ$15))</f>
        <v/>
      </c>
      <c r="D6197" s="81" t="str">
        <f ca="1">IF(C6197="","",CONCATENATE(OFFSET(Zdroj!AQ$16,A6190-1,0)))</f>
        <v/>
      </c>
      <c r="E6197" s="35" t="str">
        <f ca="1">IF(C6197="","",OFFSET(Zdroj!AR$16,A6190-1,0))</f>
        <v/>
      </c>
      <c r="F6197" s="450"/>
      <c r="G6197" s="451"/>
    </row>
    <row r="6198" spans="1:7" x14ac:dyDescent="0.25">
      <c r="B6198" s="449"/>
      <c r="C6198" s="83" t="str">
        <f ca="1">IF(OFFSET(Zdroj!AS$16,A6190-1,0)=0,"",CONCATENATE("B",$A$2+2," - ",Zdroj!$AS$15))</f>
        <v/>
      </c>
      <c r="D6198" s="81" t="str">
        <f ca="1">IF(C6198="","",CONCATENATE(OFFSET(Zdroj!AS$16,A6190-1,0)))</f>
        <v/>
      </c>
      <c r="E6198" s="35" t="str">
        <f ca="1">IF(C6198="","",OFFSET(Zdroj!AT$16,A6190-1,0))</f>
        <v/>
      </c>
      <c r="F6198" s="450"/>
      <c r="G6198" s="451"/>
    </row>
    <row r="6199" spans="1:7" x14ac:dyDescent="0.25">
      <c r="B6199" s="449"/>
      <c r="C6199" s="83" t="str">
        <f ca="1">IF(OFFSET(Zdroj!AU$16,A6190-1,0)=0,"",CONCATENATE("B",$A$2+3," - ",Zdroj!$AU$15))</f>
        <v/>
      </c>
      <c r="D6199" s="81" t="str">
        <f ca="1">IF(C6199="","",CONCATENATE(OFFSET(Zdroj!AU$16,A6190-1,0)))</f>
        <v/>
      </c>
      <c r="E6199" s="35" t="str">
        <f ca="1">IF(C6199="","",OFFSET(Zdroj!AV$16,A6190-1,0))</f>
        <v/>
      </c>
      <c r="F6199" s="450"/>
      <c r="G6199" s="451"/>
    </row>
    <row r="6200" spans="1:7" x14ac:dyDescent="0.25">
      <c r="B6200" s="449"/>
      <c r="C6200" s="83" t="str">
        <f ca="1">IF(OFFSET(Zdroj!AW$16,A6190-1,0)=0,"",CONCATENATE("B",$A$2+4," - ",Zdroj!$AW$15))</f>
        <v/>
      </c>
      <c r="D6200" s="81" t="str">
        <f ca="1">IF(C6200="","",CONCATENATE(OFFSET(Zdroj!AW$16,A6190-1,0)))</f>
        <v/>
      </c>
      <c r="E6200" s="35" t="str">
        <f ca="1">IF(C6200="","",OFFSET(Zdroj!AX$16,A6190-1,0))</f>
        <v/>
      </c>
      <c r="F6200" s="450"/>
      <c r="G6200" s="451"/>
    </row>
    <row r="6201" spans="1:7" x14ac:dyDescent="0.25">
      <c r="B6201" s="449"/>
      <c r="C6201" s="83" t="str">
        <f ca="1">IF(OFFSET(Zdroj!AY$16,A6190-1,0)=0,"",CONCATENATE("B",$A$2+5," - ",Zdroj!$AY$15))</f>
        <v/>
      </c>
      <c r="D6201" s="81" t="str">
        <f ca="1">IF(C6201="","",CONCATENATE(OFFSET(Zdroj!AY$16,A6190-1,0)))</f>
        <v/>
      </c>
      <c r="E6201" s="35" t="str">
        <f ca="1">IF(C6201="","",OFFSET(Zdroj!AZ$16,A6190-1,0))</f>
        <v/>
      </c>
      <c r="F6201" s="450"/>
      <c r="G6201" s="451"/>
    </row>
    <row r="6202" spans="1:7" x14ac:dyDescent="0.25">
      <c r="B6202" s="449"/>
      <c r="C6202" s="83" t="str">
        <f ca="1">IF(OFFSET(Zdroj!BA$16,A6190-1,0)=0,"",CONCATENATE("B",$A$2+6," - ",Zdroj!$BA$15))</f>
        <v/>
      </c>
      <c r="D6202" s="81" t="str">
        <f ca="1">IF(C6202="","",CONCATENATE(OFFSET(Zdroj!BA$16,A6190-1,0)))</f>
        <v/>
      </c>
      <c r="E6202" s="35" t="str">
        <f ca="1">IF(C6202="","",OFFSET(Zdroj!BB$16,A6190-1,0))</f>
        <v/>
      </c>
      <c r="F6202" s="450"/>
      <c r="G6202" s="451"/>
    </row>
    <row r="6203" spans="1:7" x14ac:dyDescent="0.25">
      <c r="B6203" s="449"/>
      <c r="C6203" s="83" t="str">
        <f ca="1">IF(OFFSET(Zdroj!BC$16,A6190-1,0)=0,"",CONCATENATE("B",$A$2+7," - ",Zdroj!$BC$15))</f>
        <v/>
      </c>
      <c r="D6203" s="81" t="str">
        <f ca="1">IF(C6203="","",CONCATENATE(OFFSET(Zdroj!BC$16,A6190-1,0)))</f>
        <v/>
      </c>
      <c r="E6203" s="35" t="str">
        <f ca="1">IF(C6203="","",OFFSET(Zdroj!BD$16,A6190-1,0))</f>
        <v/>
      </c>
      <c r="F6203" s="450"/>
      <c r="G6203" s="451"/>
    </row>
    <row r="6204" spans="1:7" x14ac:dyDescent="0.25">
      <c r="B6204" s="449"/>
      <c r="C6204" s="83" t="str">
        <f ca="1">IF(OFFSET(Zdroj!BE$16,A6190-1,0)=0,"",CONCATENATE("B",$A$2+8," - ",Zdroj!$BE$15))</f>
        <v/>
      </c>
      <c r="D6204" s="81" t="str">
        <f ca="1">IF(C6204="","",CONCATENATE(OFFSET(Zdroj!BE$16,A6190-1,0)))</f>
        <v/>
      </c>
      <c r="E6204" s="35" t="str">
        <f ca="1">IF(C6204="","",OFFSET(Zdroj!BF$16,A6190-1,0))</f>
        <v/>
      </c>
      <c r="F6204" s="450"/>
      <c r="G6204" s="451"/>
    </row>
    <row r="6205" spans="1:7" x14ac:dyDescent="0.25">
      <c r="B6205" s="449"/>
      <c r="C6205" s="83" t="str">
        <f ca="1">IF(OFFSET(Zdroj!BG$16,A6190-1,0)=0,"",CONCATENATE("C",$A$2," - ",Zdroj!$BG$15))</f>
        <v/>
      </c>
      <c r="D6205" s="81" t="str">
        <f ca="1">IF(C6205="","",CONCATENATE(OFFSET(Zdroj!BG$16,A6190-1,0)))</f>
        <v/>
      </c>
      <c r="E6205" s="35" t="str">
        <f ca="1">IF(C6205="","",OFFSET(Zdroj!BH$16,A6190-1,0))</f>
        <v/>
      </c>
      <c r="F6205" s="450" t="str">
        <f t="shared" ref="F6205" ca="1" si="1451">IF(SUM(E6205:E6206)=0,"",SUM(E6205:E6206))</f>
        <v/>
      </c>
      <c r="G6205" s="451"/>
    </row>
    <row r="6206" spans="1:7" x14ac:dyDescent="0.25">
      <c r="B6206" s="449"/>
      <c r="C6206" s="83" t="str">
        <f ca="1">IF(OFFSET(Zdroj!BI$16,A6190-1,0)=0,"",CONCATENATE("C",$A$2+1," - ",Zdroj!$BI$15))</f>
        <v/>
      </c>
      <c r="D6206" s="81" t="str">
        <f ca="1">IF(C6206="","",CONCATENATE(OFFSET(Zdroj!BI$16,A6190-1,0)))</f>
        <v/>
      </c>
      <c r="E6206" s="35" t="str">
        <f ca="1">IF(C6206="","",OFFSET(Zdroj!BJ$16,A6190-1,0))</f>
        <v/>
      </c>
      <c r="F6206" s="450"/>
      <c r="G6206" s="451"/>
    </row>
    <row r="6207" spans="1:7" x14ac:dyDescent="0.25">
      <c r="A6207">
        <f>SUM((ROW()+15)/17)</f>
        <v>366</v>
      </c>
      <c r="B6207" s="449" t="str">
        <f ca="1">IF(OFFSET(Zdroj!$B$16,A6207-1,0)&gt;0,CONCATENATE(A6207,"
","___ ","
",OFFSET(Zdroj!$B$16,A6207-1,0)),"")</f>
        <v/>
      </c>
      <c r="C6207" s="83" t="str">
        <f ca="1">IF(OFFSET(Zdroj!AI$16,A6207-1,0)=0,"",CONCATENATE("A",$A$2," - ",Zdroj!$AI$15))</f>
        <v/>
      </c>
      <c r="D6207" s="81" t="str">
        <f ca="1">IF(C6207="","",CONCATENATE(OFFSET(Zdroj!AI$16,A6207-1,0)," - ",OFFSET(Zdroj!BK$16,A6207-1,0)))</f>
        <v/>
      </c>
      <c r="E6207" s="35" t="str">
        <f ca="1">IF(C6207="","",OFFSET(Zdroj!BL$16,A6207-1,0))</f>
        <v/>
      </c>
      <c r="F6207" s="450" t="str">
        <f t="shared" ref="F6207" ca="1" si="1452">IF(SUM(E6207:E6212)=0,"",SUM(E6207:E6212))</f>
        <v/>
      </c>
      <c r="G6207" s="451" t="str">
        <f t="shared" ref="G6207" ca="1" si="1453">IF(SUM(E6207:E6223)=0,"",SUM(E6207:E6223))</f>
        <v/>
      </c>
    </row>
    <row r="6208" spans="1:7" x14ac:dyDescent="0.25">
      <c r="B6208" s="449"/>
      <c r="C6208" s="83" t="str">
        <f ca="1">IF(OFFSET(Zdroj!AJ$16,A6207-1,0)=0,"",CONCATENATE("A",$A$2+1," - ",Zdroj!$AJ$15))</f>
        <v/>
      </c>
      <c r="D6208" s="81" t="str">
        <f ca="1">IF(C6208="","",CONCATENATE(OFFSET(Zdroj!AJ$16,A6207-1,0)," - ",OFFSET(Zdroj!BM$16,A6207-1,0)))</f>
        <v/>
      </c>
      <c r="E6208" s="35" t="str">
        <f ca="1">IF(C6208="","",OFFSET(Zdroj!BN$16,A6207-1,0))</f>
        <v/>
      </c>
      <c r="F6208" s="450"/>
      <c r="G6208" s="451"/>
    </row>
    <row r="6209" spans="1:7" x14ac:dyDescent="0.25">
      <c r="B6209" s="449"/>
      <c r="C6209" s="83" t="str">
        <f ca="1">IF(OFFSET(Zdroj!AK$16,A6207-1,0)=0,"",CONCATENATE("A",$A$2+2," - ",Zdroj!$AK$15))</f>
        <v/>
      </c>
      <c r="D6209" s="81" t="str">
        <f ca="1">IF(C6209="","",CONCATENATE(OFFSET(Zdroj!AK$16,A6207-1,0)," - ",OFFSET(Zdroj!BO$16,A6207-1,0)))</f>
        <v/>
      </c>
      <c r="E6209" s="35" t="str">
        <f ca="1">IF(C6209="","",OFFSET(Zdroj!BP$16,A6207-1,0))</f>
        <v/>
      </c>
      <c r="F6209" s="450"/>
      <c r="G6209" s="451"/>
    </row>
    <row r="6210" spans="1:7" x14ac:dyDescent="0.25">
      <c r="B6210" s="449"/>
      <c r="C6210" s="83" t="str">
        <f ca="1">IF(OFFSET(Zdroj!AL$16,A6207-1,0)=0,"",CONCATENATE("A",$A$2+3," - ",Zdroj!$AL$15))</f>
        <v/>
      </c>
      <c r="D6210" s="81" t="str">
        <f ca="1">IF(C6210="","",CONCATENATE(OFFSET(Zdroj!AL$16,A6207-1,0)," - ",OFFSET(Zdroj!BQ$16,A6207-1,0)))</f>
        <v/>
      </c>
      <c r="E6210" s="35" t="str">
        <f ca="1">IF(C6210="","",OFFSET(Zdroj!BR$16,A6207-1,0))</f>
        <v/>
      </c>
      <c r="F6210" s="450"/>
      <c r="G6210" s="451"/>
    </row>
    <row r="6211" spans="1:7" x14ac:dyDescent="0.25">
      <c r="B6211" s="449"/>
      <c r="C6211" s="83" t="str">
        <f ca="1">IF(OFFSET(Zdroj!AM$16,A6207-1,0)=0,"",CONCATENATE("A",$A$2+4," - ",Zdroj!$AM$15))</f>
        <v/>
      </c>
      <c r="D6211" s="81" t="str">
        <f ca="1">IF(C6211="","",CONCATENATE(OFFSET(Zdroj!AM$16,A6207-1,0)," - ",OFFSET(Zdroj!BS$16,A6207-1,0)))</f>
        <v/>
      </c>
      <c r="E6211" s="35" t="str">
        <f ca="1">IF(C6211="","",OFFSET(Zdroj!BT$16,A6207-1,0))</f>
        <v/>
      </c>
      <c r="F6211" s="450"/>
      <c r="G6211" s="451"/>
    </row>
    <row r="6212" spans="1:7" x14ac:dyDescent="0.25">
      <c r="B6212" s="449"/>
      <c r="C6212" s="83" t="str">
        <f ca="1">IF(OFFSET(Zdroj!AN$16,A6207-1,0)=0,"",CONCATENATE("A",$A$2+5," - ",Zdroj!$AN$15))</f>
        <v/>
      </c>
      <c r="D6212" s="81" t="str">
        <f ca="1">IF(C6212="","",CONCATENATE(OFFSET(Zdroj!AN$16,A6207-1,0)," - ",OFFSET(Zdroj!BU$16,A6207-1,0)))</f>
        <v/>
      </c>
      <c r="E6212" s="35" t="str">
        <f ca="1">IF(C6212="","",OFFSET(Zdroj!BV$16,A6207-1,0))</f>
        <v/>
      </c>
      <c r="F6212" s="450"/>
      <c r="G6212" s="451"/>
    </row>
    <row r="6213" spans="1:7" x14ac:dyDescent="0.25">
      <c r="B6213" s="449"/>
      <c r="C6213" s="83" t="str">
        <f ca="1">IF(OFFSET(Zdroj!AO$16,A6207-1,0)=0,"",CONCATENATE("B",$A$2," - ",Zdroj!$AO$15))</f>
        <v/>
      </c>
      <c r="D6213" s="81" t="str">
        <f ca="1">IF(C6213="","",CONCATENATE(OFFSET(Zdroj!AO$16,A6207-1,0)))</f>
        <v/>
      </c>
      <c r="E6213" s="35" t="str">
        <f ca="1">IF(C6213="","",OFFSET(Zdroj!AP$16,A6207-1,0))</f>
        <v/>
      </c>
      <c r="F6213" s="450" t="str">
        <f t="shared" ref="F6213" ca="1" si="1454">IF(SUM(E6213:E6221)=0,"",SUM(E6213:E6221))</f>
        <v/>
      </c>
      <c r="G6213" s="451"/>
    </row>
    <row r="6214" spans="1:7" x14ac:dyDescent="0.25">
      <c r="B6214" s="449"/>
      <c r="C6214" s="83" t="str">
        <f ca="1">IF(OFFSET(Zdroj!AQ$16,A6207-1,0)=0,"",CONCATENATE("B",$A$2+1," - ",Zdroj!$AQ$15))</f>
        <v/>
      </c>
      <c r="D6214" s="81" t="str">
        <f ca="1">IF(C6214="","",CONCATENATE(OFFSET(Zdroj!AQ$16,A6207-1,0)))</f>
        <v/>
      </c>
      <c r="E6214" s="35" t="str">
        <f ca="1">IF(C6214="","",OFFSET(Zdroj!AR$16,A6207-1,0))</f>
        <v/>
      </c>
      <c r="F6214" s="450"/>
      <c r="G6214" s="451"/>
    </row>
    <row r="6215" spans="1:7" x14ac:dyDescent="0.25">
      <c r="B6215" s="449"/>
      <c r="C6215" s="83" t="str">
        <f ca="1">IF(OFFSET(Zdroj!AS$16,A6207-1,0)=0,"",CONCATENATE("B",$A$2+2," - ",Zdroj!$AS$15))</f>
        <v/>
      </c>
      <c r="D6215" s="81" t="str">
        <f ca="1">IF(C6215="","",CONCATENATE(OFFSET(Zdroj!AS$16,A6207-1,0)))</f>
        <v/>
      </c>
      <c r="E6215" s="35" t="str">
        <f ca="1">IF(C6215="","",OFFSET(Zdroj!AT$16,A6207-1,0))</f>
        <v/>
      </c>
      <c r="F6215" s="450"/>
      <c r="G6215" s="451"/>
    </row>
    <row r="6216" spans="1:7" x14ac:dyDescent="0.25">
      <c r="B6216" s="449"/>
      <c r="C6216" s="83" t="str">
        <f ca="1">IF(OFFSET(Zdroj!AU$16,A6207-1,0)=0,"",CONCATENATE("B",$A$2+3," - ",Zdroj!$AU$15))</f>
        <v/>
      </c>
      <c r="D6216" s="81" t="str">
        <f ca="1">IF(C6216="","",CONCATENATE(OFFSET(Zdroj!AU$16,A6207-1,0)))</f>
        <v/>
      </c>
      <c r="E6216" s="35" t="str">
        <f ca="1">IF(C6216="","",OFFSET(Zdroj!AV$16,A6207-1,0))</f>
        <v/>
      </c>
      <c r="F6216" s="450"/>
      <c r="G6216" s="451"/>
    </row>
    <row r="6217" spans="1:7" x14ac:dyDescent="0.25">
      <c r="B6217" s="449"/>
      <c r="C6217" s="83" t="str">
        <f ca="1">IF(OFFSET(Zdroj!AW$16,A6207-1,0)=0,"",CONCATENATE("B",$A$2+4," - ",Zdroj!$AW$15))</f>
        <v/>
      </c>
      <c r="D6217" s="81" t="str">
        <f ca="1">IF(C6217="","",CONCATENATE(OFFSET(Zdroj!AW$16,A6207-1,0)))</f>
        <v/>
      </c>
      <c r="E6217" s="35" t="str">
        <f ca="1">IF(C6217="","",OFFSET(Zdroj!AX$16,A6207-1,0))</f>
        <v/>
      </c>
      <c r="F6217" s="450"/>
      <c r="G6217" s="451"/>
    </row>
    <row r="6218" spans="1:7" x14ac:dyDescent="0.25">
      <c r="B6218" s="449"/>
      <c r="C6218" s="83" t="str">
        <f ca="1">IF(OFFSET(Zdroj!AY$16,A6207-1,0)=0,"",CONCATENATE("B",$A$2+5," - ",Zdroj!$AY$15))</f>
        <v/>
      </c>
      <c r="D6218" s="81" t="str">
        <f ca="1">IF(C6218="","",CONCATENATE(OFFSET(Zdroj!AY$16,A6207-1,0)))</f>
        <v/>
      </c>
      <c r="E6218" s="35" t="str">
        <f ca="1">IF(C6218="","",OFFSET(Zdroj!AZ$16,A6207-1,0))</f>
        <v/>
      </c>
      <c r="F6218" s="450"/>
      <c r="G6218" s="451"/>
    </row>
    <row r="6219" spans="1:7" x14ac:dyDescent="0.25">
      <c r="B6219" s="449"/>
      <c r="C6219" s="83" t="str">
        <f ca="1">IF(OFFSET(Zdroj!BA$16,A6207-1,0)=0,"",CONCATENATE("B",$A$2+6," - ",Zdroj!$BA$15))</f>
        <v/>
      </c>
      <c r="D6219" s="81" t="str">
        <f ca="1">IF(C6219="","",CONCATENATE(OFFSET(Zdroj!BA$16,A6207-1,0)))</f>
        <v/>
      </c>
      <c r="E6219" s="35" t="str">
        <f ca="1">IF(C6219="","",OFFSET(Zdroj!BB$16,A6207-1,0))</f>
        <v/>
      </c>
      <c r="F6219" s="450"/>
      <c r="G6219" s="451"/>
    </row>
    <row r="6220" spans="1:7" x14ac:dyDescent="0.25">
      <c r="B6220" s="449"/>
      <c r="C6220" s="83" t="str">
        <f ca="1">IF(OFFSET(Zdroj!BC$16,A6207-1,0)=0,"",CONCATENATE("B",$A$2+7," - ",Zdroj!$BC$15))</f>
        <v/>
      </c>
      <c r="D6220" s="81" t="str">
        <f ca="1">IF(C6220="","",CONCATENATE(OFFSET(Zdroj!BC$16,A6207-1,0)))</f>
        <v/>
      </c>
      <c r="E6220" s="35" t="str">
        <f ca="1">IF(C6220="","",OFFSET(Zdroj!BD$16,A6207-1,0))</f>
        <v/>
      </c>
      <c r="F6220" s="450"/>
      <c r="G6220" s="451"/>
    </row>
    <row r="6221" spans="1:7" x14ac:dyDescent="0.25">
      <c r="B6221" s="449"/>
      <c r="C6221" s="83" t="str">
        <f ca="1">IF(OFFSET(Zdroj!BE$16,A6207-1,0)=0,"",CONCATENATE("B",$A$2+8," - ",Zdroj!$BE$15))</f>
        <v/>
      </c>
      <c r="D6221" s="81" t="str">
        <f ca="1">IF(C6221="","",CONCATENATE(OFFSET(Zdroj!BE$16,A6207-1,0)))</f>
        <v/>
      </c>
      <c r="E6221" s="35" t="str">
        <f ca="1">IF(C6221="","",OFFSET(Zdroj!BF$16,A6207-1,0))</f>
        <v/>
      </c>
      <c r="F6221" s="450"/>
      <c r="G6221" s="451"/>
    </row>
    <row r="6222" spans="1:7" x14ac:dyDescent="0.25">
      <c r="B6222" s="449"/>
      <c r="C6222" s="83" t="str">
        <f ca="1">IF(OFFSET(Zdroj!BG$16,A6207-1,0)=0,"",CONCATENATE("C",$A$2," - ",Zdroj!$BG$15))</f>
        <v/>
      </c>
      <c r="D6222" s="81" t="str">
        <f ca="1">IF(C6222="","",CONCATENATE(OFFSET(Zdroj!BG$16,A6207-1,0)))</f>
        <v/>
      </c>
      <c r="E6222" s="35" t="str">
        <f ca="1">IF(C6222="","",OFFSET(Zdroj!BH$16,A6207-1,0))</f>
        <v/>
      </c>
      <c r="F6222" s="450" t="str">
        <f t="shared" ref="F6222" ca="1" si="1455">IF(SUM(E6222:E6223)=0,"",SUM(E6222:E6223))</f>
        <v/>
      </c>
      <c r="G6222" s="451"/>
    </row>
    <row r="6223" spans="1:7" x14ac:dyDescent="0.25">
      <c r="B6223" s="449"/>
      <c r="C6223" s="83" t="str">
        <f ca="1">IF(OFFSET(Zdroj!BI$16,A6207-1,0)=0,"",CONCATENATE("C",$A$2+1," - ",Zdroj!$BI$15))</f>
        <v/>
      </c>
      <c r="D6223" s="81" t="str">
        <f ca="1">IF(C6223="","",CONCATENATE(OFFSET(Zdroj!BI$16,A6207-1,0)))</f>
        <v/>
      </c>
      <c r="E6223" s="35" t="str">
        <f ca="1">IF(C6223="","",OFFSET(Zdroj!BJ$16,A6207-1,0))</f>
        <v/>
      </c>
      <c r="F6223" s="450"/>
      <c r="G6223" s="451"/>
    </row>
    <row r="6224" spans="1:7" x14ac:dyDescent="0.25">
      <c r="A6224">
        <f>SUM((ROW()+15)/17)</f>
        <v>367</v>
      </c>
      <c r="B6224" s="449" t="str">
        <f ca="1">IF(OFFSET(Zdroj!$B$16,A6224-1,0)&gt;0,CONCATENATE(A6224,"
","___ ","
",OFFSET(Zdroj!$B$16,A6224-1,0)),"")</f>
        <v/>
      </c>
      <c r="C6224" s="83" t="str">
        <f ca="1">IF(OFFSET(Zdroj!AI$16,A6224-1,0)=0,"",CONCATENATE("A",$A$2," - ",Zdroj!$AI$15))</f>
        <v/>
      </c>
      <c r="D6224" s="81" t="str">
        <f ca="1">IF(C6224="","",CONCATENATE(OFFSET(Zdroj!AI$16,A6224-1,0)," - ",OFFSET(Zdroj!BK$16,A6224-1,0)))</f>
        <v/>
      </c>
      <c r="E6224" s="35" t="str">
        <f ca="1">IF(C6224="","",OFFSET(Zdroj!BL$16,A6224-1,0))</f>
        <v/>
      </c>
      <c r="F6224" s="450" t="str">
        <f t="shared" ref="F6224" ca="1" si="1456">IF(SUM(E6224:E6229)=0,"",SUM(E6224:E6229))</f>
        <v/>
      </c>
      <c r="G6224" s="451" t="str">
        <f t="shared" ref="G6224" ca="1" si="1457">IF(SUM(E6224:E6240)=0,"",SUM(E6224:E6240))</f>
        <v/>
      </c>
    </row>
    <row r="6225" spans="2:7" x14ac:dyDescent="0.25">
      <c r="B6225" s="449"/>
      <c r="C6225" s="83" t="str">
        <f ca="1">IF(OFFSET(Zdroj!AJ$16,A6224-1,0)=0,"",CONCATENATE("A",$A$2+1," - ",Zdroj!$AJ$15))</f>
        <v/>
      </c>
      <c r="D6225" s="81" t="str">
        <f ca="1">IF(C6225="","",CONCATENATE(OFFSET(Zdroj!AJ$16,A6224-1,0)," - ",OFFSET(Zdroj!BM$16,A6224-1,0)))</f>
        <v/>
      </c>
      <c r="E6225" s="35" t="str">
        <f ca="1">IF(C6225="","",OFFSET(Zdroj!BN$16,A6224-1,0))</f>
        <v/>
      </c>
      <c r="F6225" s="450"/>
      <c r="G6225" s="451"/>
    </row>
    <row r="6226" spans="2:7" x14ac:dyDescent="0.25">
      <c r="B6226" s="449"/>
      <c r="C6226" s="83" t="str">
        <f ca="1">IF(OFFSET(Zdroj!AK$16,A6224-1,0)=0,"",CONCATENATE("A",$A$2+2," - ",Zdroj!$AK$15))</f>
        <v/>
      </c>
      <c r="D6226" s="81" t="str">
        <f ca="1">IF(C6226="","",CONCATENATE(OFFSET(Zdroj!AK$16,A6224-1,0)," - ",OFFSET(Zdroj!BO$16,A6224-1,0)))</f>
        <v/>
      </c>
      <c r="E6226" s="35" t="str">
        <f ca="1">IF(C6226="","",OFFSET(Zdroj!BP$16,A6224-1,0))</f>
        <v/>
      </c>
      <c r="F6226" s="450"/>
      <c r="G6226" s="451"/>
    </row>
    <row r="6227" spans="2:7" x14ac:dyDescent="0.25">
      <c r="B6227" s="449"/>
      <c r="C6227" s="83" t="str">
        <f ca="1">IF(OFFSET(Zdroj!AL$16,A6224-1,0)=0,"",CONCATENATE("A",$A$2+3," - ",Zdroj!$AL$15))</f>
        <v/>
      </c>
      <c r="D6227" s="81" t="str">
        <f ca="1">IF(C6227="","",CONCATENATE(OFFSET(Zdroj!AL$16,A6224-1,0)," - ",OFFSET(Zdroj!BQ$16,A6224-1,0)))</f>
        <v/>
      </c>
      <c r="E6227" s="35" t="str">
        <f ca="1">IF(C6227="","",OFFSET(Zdroj!BR$16,A6224-1,0))</f>
        <v/>
      </c>
      <c r="F6227" s="450"/>
      <c r="G6227" s="451"/>
    </row>
    <row r="6228" spans="2:7" x14ac:dyDescent="0.25">
      <c r="B6228" s="449"/>
      <c r="C6228" s="83" t="str">
        <f ca="1">IF(OFFSET(Zdroj!AM$16,A6224-1,0)=0,"",CONCATENATE("A",$A$2+4," - ",Zdroj!$AM$15))</f>
        <v/>
      </c>
      <c r="D6228" s="81" t="str">
        <f ca="1">IF(C6228="","",CONCATENATE(OFFSET(Zdroj!AM$16,A6224-1,0)," - ",OFFSET(Zdroj!BS$16,A6224-1,0)))</f>
        <v/>
      </c>
      <c r="E6228" s="35" t="str">
        <f ca="1">IF(C6228="","",OFFSET(Zdroj!BT$16,A6224-1,0))</f>
        <v/>
      </c>
      <c r="F6228" s="450"/>
      <c r="G6228" s="451"/>
    </row>
    <row r="6229" spans="2:7" x14ac:dyDescent="0.25">
      <c r="B6229" s="449"/>
      <c r="C6229" s="83" t="str">
        <f ca="1">IF(OFFSET(Zdroj!AN$16,A6224-1,0)=0,"",CONCATENATE("A",$A$2+5," - ",Zdroj!$AN$15))</f>
        <v/>
      </c>
      <c r="D6229" s="81" t="str">
        <f ca="1">IF(C6229="","",CONCATENATE(OFFSET(Zdroj!AN$16,A6224-1,0)," - ",OFFSET(Zdroj!BU$16,A6224-1,0)))</f>
        <v/>
      </c>
      <c r="E6229" s="35" t="str">
        <f ca="1">IF(C6229="","",OFFSET(Zdroj!BV$16,A6224-1,0))</f>
        <v/>
      </c>
      <c r="F6229" s="450"/>
      <c r="G6229" s="451"/>
    </row>
    <row r="6230" spans="2:7" x14ac:dyDescent="0.25">
      <c r="B6230" s="449"/>
      <c r="C6230" s="83" t="str">
        <f ca="1">IF(OFFSET(Zdroj!AO$16,A6224-1,0)=0,"",CONCATENATE("B",$A$2," - ",Zdroj!$AO$15))</f>
        <v/>
      </c>
      <c r="D6230" s="81" t="str">
        <f ca="1">IF(C6230="","",CONCATENATE(OFFSET(Zdroj!AO$16,A6224-1,0)))</f>
        <v/>
      </c>
      <c r="E6230" s="35" t="str">
        <f ca="1">IF(C6230="","",OFFSET(Zdroj!AP$16,A6224-1,0))</f>
        <v/>
      </c>
      <c r="F6230" s="450" t="str">
        <f t="shared" ref="F6230" ca="1" si="1458">IF(SUM(E6230:E6238)=0,"",SUM(E6230:E6238))</f>
        <v/>
      </c>
      <c r="G6230" s="451"/>
    </row>
    <row r="6231" spans="2:7" x14ac:dyDescent="0.25">
      <c r="B6231" s="449"/>
      <c r="C6231" s="83" t="str">
        <f ca="1">IF(OFFSET(Zdroj!AQ$16,A6224-1,0)=0,"",CONCATENATE("B",$A$2+1," - ",Zdroj!$AQ$15))</f>
        <v/>
      </c>
      <c r="D6231" s="81" t="str">
        <f ca="1">IF(C6231="","",CONCATENATE(OFFSET(Zdroj!AQ$16,A6224-1,0)))</f>
        <v/>
      </c>
      <c r="E6231" s="35" t="str">
        <f ca="1">IF(C6231="","",OFFSET(Zdroj!AR$16,A6224-1,0))</f>
        <v/>
      </c>
      <c r="F6231" s="450"/>
      <c r="G6231" s="451"/>
    </row>
    <row r="6232" spans="2:7" x14ac:dyDescent="0.25">
      <c r="B6232" s="449"/>
      <c r="C6232" s="83" t="str">
        <f ca="1">IF(OFFSET(Zdroj!AS$16,A6224-1,0)=0,"",CONCATENATE("B",$A$2+2," - ",Zdroj!$AS$15))</f>
        <v/>
      </c>
      <c r="D6232" s="81" t="str">
        <f ca="1">IF(C6232="","",CONCATENATE(OFFSET(Zdroj!AS$16,A6224-1,0)))</f>
        <v/>
      </c>
      <c r="E6232" s="35" t="str">
        <f ca="1">IF(C6232="","",OFFSET(Zdroj!AT$16,A6224-1,0))</f>
        <v/>
      </c>
      <c r="F6232" s="450"/>
      <c r="G6232" s="451"/>
    </row>
    <row r="6233" spans="2:7" x14ac:dyDescent="0.25">
      <c r="B6233" s="449"/>
      <c r="C6233" s="83" t="str">
        <f ca="1">IF(OFFSET(Zdroj!AU$16,A6224-1,0)=0,"",CONCATENATE("B",$A$2+3," - ",Zdroj!$AU$15))</f>
        <v/>
      </c>
      <c r="D6233" s="81" t="str">
        <f ca="1">IF(C6233="","",CONCATENATE(OFFSET(Zdroj!AU$16,A6224-1,0)))</f>
        <v/>
      </c>
      <c r="E6233" s="35" t="str">
        <f ca="1">IF(C6233="","",OFFSET(Zdroj!AV$16,A6224-1,0))</f>
        <v/>
      </c>
      <c r="F6233" s="450"/>
      <c r="G6233" s="451"/>
    </row>
    <row r="6234" spans="2:7" x14ac:dyDescent="0.25">
      <c r="B6234" s="449"/>
      <c r="C6234" s="83" t="str">
        <f ca="1">IF(OFFSET(Zdroj!AW$16,A6224-1,0)=0,"",CONCATENATE("B",$A$2+4," - ",Zdroj!$AW$15))</f>
        <v/>
      </c>
      <c r="D6234" s="81" t="str">
        <f ca="1">IF(C6234="","",CONCATENATE(OFFSET(Zdroj!AW$16,A6224-1,0)))</f>
        <v/>
      </c>
      <c r="E6234" s="35" t="str">
        <f ca="1">IF(C6234="","",OFFSET(Zdroj!AX$16,A6224-1,0))</f>
        <v/>
      </c>
      <c r="F6234" s="450"/>
      <c r="G6234" s="451"/>
    </row>
    <row r="6235" spans="2:7" x14ac:dyDescent="0.25">
      <c r="B6235" s="449"/>
      <c r="C6235" s="83" t="str">
        <f ca="1">IF(OFFSET(Zdroj!AY$16,A6224-1,0)=0,"",CONCATENATE("B",$A$2+5," - ",Zdroj!$AY$15))</f>
        <v/>
      </c>
      <c r="D6235" s="81" t="str">
        <f ca="1">IF(C6235="","",CONCATENATE(OFFSET(Zdroj!AY$16,A6224-1,0)))</f>
        <v/>
      </c>
      <c r="E6235" s="35" t="str">
        <f ca="1">IF(C6235="","",OFFSET(Zdroj!AZ$16,A6224-1,0))</f>
        <v/>
      </c>
      <c r="F6235" s="450"/>
      <c r="G6235" s="451"/>
    </row>
    <row r="6236" spans="2:7" x14ac:dyDescent="0.25">
      <c r="B6236" s="449"/>
      <c r="C6236" s="83" t="str">
        <f ca="1">IF(OFFSET(Zdroj!BA$16,A6224-1,0)=0,"",CONCATENATE("B",$A$2+6," - ",Zdroj!$BA$15))</f>
        <v/>
      </c>
      <c r="D6236" s="81" t="str">
        <f ca="1">IF(C6236="","",CONCATENATE(OFFSET(Zdroj!BA$16,A6224-1,0)))</f>
        <v/>
      </c>
      <c r="E6236" s="35" t="str">
        <f ca="1">IF(C6236="","",OFFSET(Zdroj!BB$16,A6224-1,0))</f>
        <v/>
      </c>
      <c r="F6236" s="450"/>
      <c r="G6236" s="451"/>
    </row>
    <row r="6237" spans="2:7" x14ac:dyDescent="0.25">
      <c r="B6237" s="449"/>
      <c r="C6237" s="83" t="str">
        <f ca="1">IF(OFFSET(Zdroj!BC$16,A6224-1,0)=0,"",CONCATENATE("B",$A$2+7," - ",Zdroj!$BC$15))</f>
        <v/>
      </c>
      <c r="D6237" s="81" t="str">
        <f ca="1">IF(C6237="","",CONCATENATE(OFFSET(Zdroj!BC$16,A6224-1,0)))</f>
        <v/>
      </c>
      <c r="E6237" s="35" t="str">
        <f ca="1">IF(C6237="","",OFFSET(Zdroj!BD$16,A6224-1,0))</f>
        <v/>
      </c>
      <c r="F6237" s="450"/>
      <c r="G6237" s="451"/>
    </row>
    <row r="6238" spans="2:7" x14ac:dyDescent="0.25">
      <c r="B6238" s="449"/>
      <c r="C6238" s="83" t="str">
        <f ca="1">IF(OFFSET(Zdroj!BE$16,A6224-1,0)=0,"",CONCATENATE("B",$A$2+8," - ",Zdroj!$BE$15))</f>
        <v/>
      </c>
      <c r="D6238" s="81" t="str">
        <f ca="1">IF(C6238="","",CONCATENATE(OFFSET(Zdroj!BE$16,A6224-1,0)))</f>
        <v/>
      </c>
      <c r="E6238" s="35" t="str">
        <f ca="1">IF(C6238="","",OFFSET(Zdroj!BF$16,A6224-1,0))</f>
        <v/>
      </c>
      <c r="F6238" s="450"/>
      <c r="G6238" s="451"/>
    </row>
    <row r="6239" spans="2:7" x14ac:dyDescent="0.25">
      <c r="B6239" s="449"/>
      <c r="C6239" s="83" t="str">
        <f ca="1">IF(OFFSET(Zdroj!BG$16,A6224-1,0)=0,"",CONCATENATE("C",$A$2," - ",Zdroj!$BG$15))</f>
        <v/>
      </c>
      <c r="D6239" s="81" t="str">
        <f ca="1">IF(C6239="","",CONCATENATE(OFFSET(Zdroj!BG$16,A6224-1,0)))</f>
        <v/>
      </c>
      <c r="E6239" s="35" t="str">
        <f ca="1">IF(C6239="","",OFFSET(Zdroj!BH$16,A6224-1,0))</f>
        <v/>
      </c>
      <c r="F6239" s="450" t="str">
        <f t="shared" ref="F6239" ca="1" si="1459">IF(SUM(E6239:E6240)=0,"",SUM(E6239:E6240))</f>
        <v/>
      </c>
      <c r="G6239" s="451"/>
    </row>
    <row r="6240" spans="2:7" x14ac:dyDescent="0.25">
      <c r="B6240" s="449"/>
      <c r="C6240" s="83" t="str">
        <f ca="1">IF(OFFSET(Zdroj!BI$16,A6224-1,0)=0,"",CONCATENATE("C",$A$2+1," - ",Zdroj!$BI$15))</f>
        <v/>
      </c>
      <c r="D6240" s="81" t="str">
        <f ca="1">IF(C6240="","",CONCATENATE(OFFSET(Zdroj!BI$16,A6224-1,0)))</f>
        <v/>
      </c>
      <c r="E6240" s="35" t="str">
        <f ca="1">IF(C6240="","",OFFSET(Zdroj!BJ$16,A6224-1,0))</f>
        <v/>
      </c>
      <c r="F6240" s="450"/>
      <c r="G6240" s="451"/>
    </row>
    <row r="6241" spans="1:7" x14ac:dyDescent="0.25">
      <c r="A6241">
        <f>SUM((ROW()+15)/17)</f>
        <v>368</v>
      </c>
      <c r="B6241" s="449" t="str">
        <f ca="1">IF(OFFSET(Zdroj!$B$16,A6241-1,0)&gt;0,CONCATENATE(A6241,"
","___ ","
",OFFSET(Zdroj!$B$16,A6241-1,0)),"")</f>
        <v/>
      </c>
      <c r="C6241" s="83" t="str">
        <f ca="1">IF(OFFSET(Zdroj!AI$16,A6241-1,0)=0,"",CONCATENATE("A",$A$2," - ",Zdroj!$AI$15))</f>
        <v/>
      </c>
      <c r="D6241" s="81" t="str">
        <f ca="1">IF(C6241="","",CONCATENATE(OFFSET(Zdroj!AI$16,A6241-1,0)," - ",OFFSET(Zdroj!BK$16,A6241-1,0)))</f>
        <v/>
      </c>
      <c r="E6241" s="35" t="str">
        <f ca="1">IF(C6241="","",OFFSET(Zdroj!BL$16,A6241-1,0))</f>
        <v/>
      </c>
      <c r="F6241" s="450" t="str">
        <f t="shared" ref="F6241" ca="1" si="1460">IF(SUM(E6241:E6246)=0,"",SUM(E6241:E6246))</f>
        <v/>
      </c>
      <c r="G6241" s="451" t="str">
        <f t="shared" ref="G6241" ca="1" si="1461">IF(SUM(E6241:E6257)=0,"",SUM(E6241:E6257))</f>
        <v/>
      </c>
    </row>
    <row r="6242" spans="1:7" x14ac:dyDescent="0.25">
      <c r="B6242" s="449"/>
      <c r="C6242" s="83" t="str">
        <f ca="1">IF(OFFSET(Zdroj!AJ$16,A6241-1,0)=0,"",CONCATENATE("A",$A$2+1," - ",Zdroj!$AJ$15))</f>
        <v/>
      </c>
      <c r="D6242" s="81" t="str">
        <f ca="1">IF(C6242="","",CONCATENATE(OFFSET(Zdroj!AJ$16,A6241-1,0)," - ",OFFSET(Zdroj!BM$16,A6241-1,0)))</f>
        <v/>
      </c>
      <c r="E6242" s="35" t="str">
        <f ca="1">IF(C6242="","",OFFSET(Zdroj!BN$16,A6241-1,0))</f>
        <v/>
      </c>
      <c r="F6242" s="450"/>
      <c r="G6242" s="451"/>
    </row>
    <row r="6243" spans="1:7" x14ac:dyDescent="0.25">
      <c r="B6243" s="449"/>
      <c r="C6243" s="83" t="str">
        <f ca="1">IF(OFFSET(Zdroj!AK$16,A6241-1,0)=0,"",CONCATENATE("A",$A$2+2," - ",Zdroj!$AK$15))</f>
        <v/>
      </c>
      <c r="D6243" s="81" t="str">
        <f ca="1">IF(C6243="","",CONCATENATE(OFFSET(Zdroj!AK$16,A6241-1,0)," - ",OFFSET(Zdroj!BO$16,A6241-1,0)))</f>
        <v/>
      </c>
      <c r="E6243" s="35" t="str">
        <f ca="1">IF(C6243="","",OFFSET(Zdroj!BP$16,A6241-1,0))</f>
        <v/>
      </c>
      <c r="F6243" s="450"/>
      <c r="G6243" s="451"/>
    </row>
    <row r="6244" spans="1:7" x14ac:dyDescent="0.25">
      <c r="B6244" s="449"/>
      <c r="C6244" s="83" t="str">
        <f ca="1">IF(OFFSET(Zdroj!AL$16,A6241-1,0)=0,"",CONCATENATE("A",$A$2+3," - ",Zdroj!$AL$15))</f>
        <v/>
      </c>
      <c r="D6244" s="81" t="str">
        <f ca="1">IF(C6244="","",CONCATENATE(OFFSET(Zdroj!AL$16,A6241-1,0)," - ",OFFSET(Zdroj!BQ$16,A6241-1,0)))</f>
        <v/>
      </c>
      <c r="E6244" s="35" t="str">
        <f ca="1">IF(C6244="","",OFFSET(Zdroj!BR$16,A6241-1,0))</f>
        <v/>
      </c>
      <c r="F6244" s="450"/>
      <c r="G6244" s="451"/>
    </row>
    <row r="6245" spans="1:7" x14ac:dyDescent="0.25">
      <c r="B6245" s="449"/>
      <c r="C6245" s="83" t="str">
        <f ca="1">IF(OFFSET(Zdroj!AM$16,A6241-1,0)=0,"",CONCATENATE("A",$A$2+4," - ",Zdroj!$AM$15))</f>
        <v/>
      </c>
      <c r="D6245" s="81" t="str">
        <f ca="1">IF(C6245="","",CONCATENATE(OFFSET(Zdroj!AM$16,A6241-1,0)," - ",OFFSET(Zdroj!BS$16,A6241-1,0)))</f>
        <v/>
      </c>
      <c r="E6245" s="35" t="str">
        <f ca="1">IF(C6245="","",OFFSET(Zdroj!BT$16,A6241-1,0))</f>
        <v/>
      </c>
      <c r="F6245" s="450"/>
      <c r="G6245" s="451"/>
    </row>
    <row r="6246" spans="1:7" x14ac:dyDescent="0.25">
      <c r="B6246" s="449"/>
      <c r="C6246" s="83" t="str">
        <f ca="1">IF(OFFSET(Zdroj!AN$16,A6241-1,0)=0,"",CONCATENATE("A",$A$2+5," - ",Zdroj!$AN$15))</f>
        <v/>
      </c>
      <c r="D6246" s="81" t="str">
        <f ca="1">IF(C6246="","",CONCATENATE(OFFSET(Zdroj!AN$16,A6241-1,0)," - ",OFFSET(Zdroj!BU$16,A6241-1,0)))</f>
        <v/>
      </c>
      <c r="E6246" s="35" t="str">
        <f ca="1">IF(C6246="","",OFFSET(Zdroj!BV$16,A6241-1,0))</f>
        <v/>
      </c>
      <c r="F6246" s="450"/>
      <c r="G6246" s="451"/>
    </row>
    <row r="6247" spans="1:7" x14ac:dyDescent="0.25">
      <c r="B6247" s="449"/>
      <c r="C6247" s="83" t="str">
        <f ca="1">IF(OFFSET(Zdroj!AO$16,A6241-1,0)=0,"",CONCATENATE("B",$A$2," - ",Zdroj!$AO$15))</f>
        <v/>
      </c>
      <c r="D6247" s="81" t="str">
        <f ca="1">IF(C6247="","",CONCATENATE(OFFSET(Zdroj!AO$16,A6241-1,0)))</f>
        <v/>
      </c>
      <c r="E6247" s="35" t="str">
        <f ca="1">IF(C6247="","",OFFSET(Zdroj!AP$16,A6241-1,0))</f>
        <v/>
      </c>
      <c r="F6247" s="450" t="str">
        <f t="shared" ref="F6247" ca="1" si="1462">IF(SUM(E6247:E6255)=0,"",SUM(E6247:E6255))</f>
        <v/>
      </c>
      <c r="G6247" s="451"/>
    </row>
    <row r="6248" spans="1:7" x14ac:dyDescent="0.25">
      <c r="B6248" s="449"/>
      <c r="C6248" s="83" t="str">
        <f ca="1">IF(OFFSET(Zdroj!AQ$16,A6241-1,0)=0,"",CONCATENATE("B",$A$2+1," - ",Zdroj!$AQ$15))</f>
        <v/>
      </c>
      <c r="D6248" s="81" t="str">
        <f ca="1">IF(C6248="","",CONCATENATE(OFFSET(Zdroj!AQ$16,A6241-1,0)))</f>
        <v/>
      </c>
      <c r="E6248" s="35" t="str">
        <f ca="1">IF(C6248="","",OFFSET(Zdroj!AR$16,A6241-1,0))</f>
        <v/>
      </c>
      <c r="F6248" s="450"/>
      <c r="G6248" s="451"/>
    </row>
    <row r="6249" spans="1:7" x14ac:dyDescent="0.25">
      <c r="B6249" s="449"/>
      <c r="C6249" s="83" t="str">
        <f ca="1">IF(OFFSET(Zdroj!AS$16,A6241-1,0)=0,"",CONCATENATE("B",$A$2+2," - ",Zdroj!$AS$15))</f>
        <v/>
      </c>
      <c r="D6249" s="81" t="str">
        <f ca="1">IF(C6249="","",CONCATENATE(OFFSET(Zdroj!AS$16,A6241-1,0)))</f>
        <v/>
      </c>
      <c r="E6249" s="35" t="str">
        <f ca="1">IF(C6249="","",OFFSET(Zdroj!AT$16,A6241-1,0))</f>
        <v/>
      </c>
      <c r="F6249" s="450"/>
      <c r="G6249" s="451"/>
    </row>
    <row r="6250" spans="1:7" x14ac:dyDescent="0.25">
      <c r="B6250" s="449"/>
      <c r="C6250" s="83" t="str">
        <f ca="1">IF(OFFSET(Zdroj!AU$16,A6241-1,0)=0,"",CONCATENATE("B",$A$2+3," - ",Zdroj!$AU$15))</f>
        <v/>
      </c>
      <c r="D6250" s="81" t="str">
        <f ca="1">IF(C6250="","",CONCATENATE(OFFSET(Zdroj!AU$16,A6241-1,0)))</f>
        <v/>
      </c>
      <c r="E6250" s="35" t="str">
        <f ca="1">IF(C6250="","",OFFSET(Zdroj!AV$16,A6241-1,0))</f>
        <v/>
      </c>
      <c r="F6250" s="450"/>
      <c r="G6250" s="451"/>
    </row>
    <row r="6251" spans="1:7" x14ac:dyDescent="0.25">
      <c r="B6251" s="449"/>
      <c r="C6251" s="83" t="str">
        <f ca="1">IF(OFFSET(Zdroj!AW$16,A6241-1,0)=0,"",CONCATENATE("B",$A$2+4," - ",Zdroj!$AW$15))</f>
        <v/>
      </c>
      <c r="D6251" s="81" t="str">
        <f ca="1">IF(C6251="","",CONCATENATE(OFFSET(Zdroj!AW$16,A6241-1,0)))</f>
        <v/>
      </c>
      <c r="E6251" s="35" t="str">
        <f ca="1">IF(C6251="","",OFFSET(Zdroj!AX$16,A6241-1,0))</f>
        <v/>
      </c>
      <c r="F6251" s="450"/>
      <c r="G6251" s="451"/>
    </row>
    <row r="6252" spans="1:7" x14ac:dyDescent="0.25">
      <c r="B6252" s="449"/>
      <c r="C6252" s="83" t="str">
        <f ca="1">IF(OFFSET(Zdroj!AY$16,A6241-1,0)=0,"",CONCATENATE("B",$A$2+5," - ",Zdroj!$AY$15))</f>
        <v/>
      </c>
      <c r="D6252" s="81" t="str">
        <f ca="1">IF(C6252="","",CONCATENATE(OFFSET(Zdroj!AY$16,A6241-1,0)))</f>
        <v/>
      </c>
      <c r="E6252" s="35" t="str">
        <f ca="1">IF(C6252="","",OFFSET(Zdroj!AZ$16,A6241-1,0))</f>
        <v/>
      </c>
      <c r="F6252" s="450"/>
      <c r="G6252" s="451"/>
    </row>
    <row r="6253" spans="1:7" x14ac:dyDescent="0.25">
      <c r="B6253" s="449"/>
      <c r="C6253" s="83" t="str">
        <f ca="1">IF(OFFSET(Zdroj!BA$16,A6241-1,0)=0,"",CONCATENATE("B",$A$2+6," - ",Zdroj!$BA$15))</f>
        <v/>
      </c>
      <c r="D6253" s="81" t="str">
        <f ca="1">IF(C6253="","",CONCATENATE(OFFSET(Zdroj!BA$16,A6241-1,0)))</f>
        <v/>
      </c>
      <c r="E6253" s="35" t="str">
        <f ca="1">IF(C6253="","",OFFSET(Zdroj!BB$16,A6241-1,0))</f>
        <v/>
      </c>
      <c r="F6253" s="450"/>
      <c r="G6253" s="451"/>
    </row>
    <row r="6254" spans="1:7" x14ac:dyDescent="0.25">
      <c r="B6254" s="449"/>
      <c r="C6254" s="83" t="str">
        <f ca="1">IF(OFFSET(Zdroj!BC$16,A6241-1,0)=0,"",CONCATENATE("B",$A$2+7," - ",Zdroj!$BC$15))</f>
        <v/>
      </c>
      <c r="D6254" s="81" t="str">
        <f ca="1">IF(C6254="","",CONCATENATE(OFFSET(Zdroj!BC$16,A6241-1,0)))</f>
        <v/>
      </c>
      <c r="E6254" s="35" t="str">
        <f ca="1">IF(C6254="","",OFFSET(Zdroj!BD$16,A6241-1,0))</f>
        <v/>
      </c>
      <c r="F6254" s="450"/>
      <c r="G6254" s="451"/>
    </row>
    <row r="6255" spans="1:7" x14ac:dyDescent="0.25">
      <c r="B6255" s="449"/>
      <c r="C6255" s="83" t="str">
        <f ca="1">IF(OFFSET(Zdroj!BE$16,A6241-1,0)=0,"",CONCATENATE("B",$A$2+8," - ",Zdroj!$BE$15))</f>
        <v/>
      </c>
      <c r="D6255" s="81" t="str">
        <f ca="1">IF(C6255="","",CONCATENATE(OFFSET(Zdroj!BE$16,A6241-1,0)))</f>
        <v/>
      </c>
      <c r="E6255" s="35" t="str">
        <f ca="1">IF(C6255="","",OFFSET(Zdroj!BF$16,A6241-1,0))</f>
        <v/>
      </c>
      <c r="F6255" s="450"/>
      <c r="G6255" s="451"/>
    </row>
    <row r="6256" spans="1:7" x14ac:dyDescent="0.25">
      <c r="B6256" s="449"/>
      <c r="C6256" s="83" t="str">
        <f ca="1">IF(OFFSET(Zdroj!BG$16,A6241-1,0)=0,"",CONCATENATE("C",$A$2," - ",Zdroj!$BG$15))</f>
        <v/>
      </c>
      <c r="D6256" s="81" t="str">
        <f ca="1">IF(C6256="","",CONCATENATE(OFFSET(Zdroj!BG$16,A6241-1,0)))</f>
        <v/>
      </c>
      <c r="E6256" s="35" t="str">
        <f ca="1">IF(C6256="","",OFFSET(Zdroj!BH$16,A6241-1,0))</f>
        <v/>
      </c>
      <c r="F6256" s="450" t="str">
        <f t="shared" ref="F6256" ca="1" si="1463">IF(SUM(E6256:E6257)=0,"",SUM(E6256:E6257))</f>
        <v/>
      </c>
      <c r="G6256" s="451"/>
    </row>
    <row r="6257" spans="1:7" x14ac:dyDescent="0.25">
      <c r="B6257" s="449"/>
      <c r="C6257" s="83" t="str">
        <f ca="1">IF(OFFSET(Zdroj!BI$16,A6241-1,0)=0,"",CONCATENATE("C",$A$2+1," - ",Zdroj!$BI$15))</f>
        <v/>
      </c>
      <c r="D6257" s="81" t="str">
        <f ca="1">IF(C6257="","",CONCATENATE(OFFSET(Zdroj!BI$16,A6241-1,0)))</f>
        <v/>
      </c>
      <c r="E6257" s="35" t="str">
        <f ca="1">IF(C6257="","",OFFSET(Zdroj!BJ$16,A6241-1,0))</f>
        <v/>
      </c>
      <c r="F6257" s="450"/>
      <c r="G6257" s="451"/>
    </row>
    <row r="6258" spans="1:7" x14ac:dyDescent="0.25">
      <c r="A6258">
        <f>SUM((ROW()+15)/17)</f>
        <v>369</v>
      </c>
      <c r="B6258" s="449" t="str">
        <f ca="1">IF(OFFSET(Zdroj!$B$16,A6258-1,0)&gt;0,CONCATENATE(A6258,"
","___ ","
",OFFSET(Zdroj!$B$16,A6258-1,0)),"")</f>
        <v/>
      </c>
      <c r="C6258" s="83" t="str">
        <f ca="1">IF(OFFSET(Zdroj!AI$16,A6258-1,0)=0,"",CONCATENATE("A",$A$2," - ",Zdroj!$AI$15))</f>
        <v/>
      </c>
      <c r="D6258" s="81" t="str">
        <f ca="1">IF(C6258="","",CONCATENATE(OFFSET(Zdroj!AI$16,A6258-1,0)," - ",OFFSET(Zdroj!BK$16,A6258-1,0)))</f>
        <v/>
      </c>
      <c r="E6258" s="35" t="str">
        <f ca="1">IF(C6258="","",OFFSET(Zdroj!BL$16,A6258-1,0))</f>
        <v/>
      </c>
      <c r="F6258" s="450" t="str">
        <f t="shared" ref="F6258" ca="1" si="1464">IF(SUM(E6258:E6263)=0,"",SUM(E6258:E6263))</f>
        <v/>
      </c>
      <c r="G6258" s="451" t="str">
        <f t="shared" ref="G6258" ca="1" si="1465">IF(SUM(E6258:E6274)=0,"",SUM(E6258:E6274))</f>
        <v/>
      </c>
    </row>
    <row r="6259" spans="1:7" x14ac:dyDescent="0.25">
      <c r="B6259" s="449"/>
      <c r="C6259" s="83" t="str">
        <f ca="1">IF(OFFSET(Zdroj!AJ$16,A6258-1,0)=0,"",CONCATENATE("A",$A$2+1," - ",Zdroj!$AJ$15))</f>
        <v/>
      </c>
      <c r="D6259" s="81" t="str">
        <f ca="1">IF(C6259="","",CONCATENATE(OFFSET(Zdroj!AJ$16,A6258-1,0)," - ",OFFSET(Zdroj!BM$16,A6258-1,0)))</f>
        <v/>
      </c>
      <c r="E6259" s="35" t="str">
        <f ca="1">IF(C6259="","",OFFSET(Zdroj!BN$16,A6258-1,0))</f>
        <v/>
      </c>
      <c r="F6259" s="450"/>
      <c r="G6259" s="451"/>
    </row>
    <row r="6260" spans="1:7" x14ac:dyDescent="0.25">
      <c r="B6260" s="449"/>
      <c r="C6260" s="83" t="str">
        <f ca="1">IF(OFFSET(Zdroj!AK$16,A6258-1,0)=0,"",CONCATENATE("A",$A$2+2," - ",Zdroj!$AK$15))</f>
        <v/>
      </c>
      <c r="D6260" s="81" t="str">
        <f ca="1">IF(C6260="","",CONCATENATE(OFFSET(Zdroj!AK$16,A6258-1,0)," - ",OFFSET(Zdroj!BO$16,A6258-1,0)))</f>
        <v/>
      </c>
      <c r="E6260" s="35" t="str">
        <f ca="1">IF(C6260="","",OFFSET(Zdroj!BP$16,A6258-1,0))</f>
        <v/>
      </c>
      <c r="F6260" s="450"/>
      <c r="G6260" s="451"/>
    </row>
    <row r="6261" spans="1:7" x14ac:dyDescent="0.25">
      <c r="B6261" s="449"/>
      <c r="C6261" s="83" t="str">
        <f ca="1">IF(OFFSET(Zdroj!AL$16,A6258-1,0)=0,"",CONCATENATE("A",$A$2+3," - ",Zdroj!$AL$15))</f>
        <v/>
      </c>
      <c r="D6261" s="81" t="str">
        <f ca="1">IF(C6261="","",CONCATENATE(OFFSET(Zdroj!AL$16,A6258-1,0)," - ",OFFSET(Zdroj!BQ$16,A6258-1,0)))</f>
        <v/>
      </c>
      <c r="E6261" s="35" t="str">
        <f ca="1">IF(C6261="","",OFFSET(Zdroj!BR$16,A6258-1,0))</f>
        <v/>
      </c>
      <c r="F6261" s="450"/>
      <c r="G6261" s="451"/>
    </row>
    <row r="6262" spans="1:7" x14ac:dyDescent="0.25">
      <c r="B6262" s="449"/>
      <c r="C6262" s="83" t="str">
        <f ca="1">IF(OFFSET(Zdroj!AM$16,A6258-1,0)=0,"",CONCATENATE("A",$A$2+4," - ",Zdroj!$AM$15))</f>
        <v/>
      </c>
      <c r="D6262" s="81" t="str">
        <f ca="1">IF(C6262="","",CONCATENATE(OFFSET(Zdroj!AM$16,A6258-1,0)," - ",OFFSET(Zdroj!BS$16,A6258-1,0)))</f>
        <v/>
      </c>
      <c r="E6262" s="35" t="str">
        <f ca="1">IF(C6262="","",OFFSET(Zdroj!BT$16,A6258-1,0))</f>
        <v/>
      </c>
      <c r="F6262" s="450"/>
      <c r="G6262" s="451"/>
    </row>
    <row r="6263" spans="1:7" x14ac:dyDescent="0.25">
      <c r="B6263" s="449"/>
      <c r="C6263" s="83" t="str">
        <f ca="1">IF(OFFSET(Zdroj!AN$16,A6258-1,0)=0,"",CONCATENATE("A",$A$2+5," - ",Zdroj!$AN$15))</f>
        <v/>
      </c>
      <c r="D6263" s="81" t="str">
        <f ca="1">IF(C6263="","",CONCATENATE(OFFSET(Zdroj!AN$16,A6258-1,0)," - ",OFFSET(Zdroj!BU$16,A6258-1,0)))</f>
        <v/>
      </c>
      <c r="E6263" s="35" t="str">
        <f ca="1">IF(C6263="","",OFFSET(Zdroj!BV$16,A6258-1,0))</f>
        <v/>
      </c>
      <c r="F6263" s="450"/>
      <c r="G6263" s="451"/>
    </row>
    <row r="6264" spans="1:7" x14ac:dyDescent="0.25">
      <c r="B6264" s="449"/>
      <c r="C6264" s="83" t="str">
        <f ca="1">IF(OFFSET(Zdroj!AO$16,A6258-1,0)=0,"",CONCATENATE("B",$A$2," - ",Zdroj!$AO$15))</f>
        <v/>
      </c>
      <c r="D6264" s="81" t="str">
        <f ca="1">IF(C6264="","",CONCATENATE(OFFSET(Zdroj!AO$16,A6258-1,0)))</f>
        <v/>
      </c>
      <c r="E6264" s="35" t="str">
        <f ca="1">IF(C6264="","",OFFSET(Zdroj!AP$16,A6258-1,0))</f>
        <v/>
      </c>
      <c r="F6264" s="450" t="str">
        <f t="shared" ref="F6264" ca="1" si="1466">IF(SUM(E6264:E6272)=0,"",SUM(E6264:E6272))</f>
        <v/>
      </c>
      <c r="G6264" s="451"/>
    </row>
    <row r="6265" spans="1:7" x14ac:dyDescent="0.25">
      <c r="B6265" s="449"/>
      <c r="C6265" s="83" t="str">
        <f ca="1">IF(OFFSET(Zdroj!AQ$16,A6258-1,0)=0,"",CONCATENATE("B",$A$2+1," - ",Zdroj!$AQ$15))</f>
        <v/>
      </c>
      <c r="D6265" s="81" t="str">
        <f ca="1">IF(C6265="","",CONCATENATE(OFFSET(Zdroj!AQ$16,A6258-1,0)))</f>
        <v/>
      </c>
      <c r="E6265" s="35" t="str">
        <f ca="1">IF(C6265="","",OFFSET(Zdroj!AR$16,A6258-1,0))</f>
        <v/>
      </c>
      <c r="F6265" s="450"/>
      <c r="G6265" s="451"/>
    </row>
    <row r="6266" spans="1:7" x14ac:dyDescent="0.25">
      <c r="B6266" s="449"/>
      <c r="C6266" s="83" t="str">
        <f ca="1">IF(OFFSET(Zdroj!AS$16,A6258-1,0)=0,"",CONCATENATE("B",$A$2+2," - ",Zdroj!$AS$15))</f>
        <v/>
      </c>
      <c r="D6266" s="81" t="str">
        <f ca="1">IF(C6266="","",CONCATENATE(OFFSET(Zdroj!AS$16,A6258-1,0)))</f>
        <v/>
      </c>
      <c r="E6266" s="35" t="str">
        <f ca="1">IF(C6266="","",OFFSET(Zdroj!AT$16,A6258-1,0))</f>
        <v/>
      </c>
      <c r="F6266" s="450"/>
      <c r="G6266" s="451"/>
    </row>
    <row r="6267" spans="1:7" x14ac:dyDescent="0.25">
      <c r="B6267" s="449"/>
      <c r="C6267" s="83" t="str">
        <f ca="1">IF(OFFSET(Zdroj!AU$16,A6258-1,0)=0,"",CONCATENATE("B",$A$2+3," - ",Zdroj!$AU$15))</f>
        <v/>
      </c>
      <c r="D6267" s="81" t="str">
        <f ca="1">IF(C6267="","",CONCATENATE(OFFSET(Zdroj!AU$16,A6258-1,0)))</f>
        <v/>
      </c>
      <c r="E6267" s="35" t="str">
        <f ca="1">IF(C6267="","",OFFSET(Zdroj!AV$16,A6258-1,0))</f>
        <v/>
      </c>
      <c r="F6267" s="450"/>
      <c r="G6267" s="451"/>
    </row>
    <row r="6268" spans="1:7" x14ac:dyDescent="0.25">
      <c r="B6268" s="449"/>
      <c r="C6268" s="83" t="str">
        <f ca="1">IF(OFFSET(Zdroj!AW$16,A6258-1,0)=0,"",CONCATENATE("B",$A$2+4," - ",Zdroj!$AW$15))</f>
        <v/>
      </c>
      <c r="D6268" s="81" t="str">
        <f ca="1">IF(C6268="","",CONCATENATE(OFFSET(Zdroj!AW$16,A6258-1,0)))</f>
        <v/>
      </c>
      <c r="E6268" s="35" t="str">
        <f ca="1">IF(C6268="","",OFFSET(Zdroj!AX$16,A6258-1,0))</f>
        <v/>
      </c>
      <c r="F6268" s="450"/>
      <c r="G6268" s="451"/>
    </row>
    <row r="6269" spans="1:7" x14ac:dyDescent="0.25">
      <c r="B6269" s="449"/>
      <c r="C6269" s="83" t="str">
        <f ca="1">IF(OFFSET(Zdroj!AY$16,A6258-1,0)=0,"",CONCATENATE("B",$A$2+5," - ",Zdroj!$AY$15))</f>
        <v/>
      </c>
      <c r="D6269" s="81" t="str">
        <f ca="1">IF(C6269="","",CONCATENATE(OFFSET(Zdroj!AY$16,A6258-1,0)))</f>
        <v/>
      </c>
      <c r="E6269" s="35" t="str">
        <f ca="1">IF(C6269="","",OFFSET(Zdroj!AZ$16,A6258-1,0))</f>
        <v/>
      </c>
      <c r="F6269" s="450"/>
      <c r="G6269" s="451"/>
    </row>
    <row r="6270" spans="1:7" x14ac:dyDescent="0.25">
      <c r="B6270" s="449"/>
      <c r="C6270" s="83" t="str">
        <f ca="1">IF(OFFSET(Zdroj!BA$16,A6258-1,0)=0,"",CONCATENATE("B",$A$2+6," - ",Zdroj!$BA$15))</f>
        <v/>
      </c>
      <c r="D6270" s="81" t="str">
        <f ca="1">IF(C6270="","",CONCATENATE(OFFSET(Zdroj!BA$16,A6258-1,0)))</f>
        <v/>
      </c>
      <c r="E6270" s="35" t="str">
        <f ca="1">IF(C6270="","",OFFSET(Zdroj!BB$16,A6258-1,0))</f>
        <v/>
      </c>
      <c r="F6270" s="450"/>
      <c r="G6270" s="451"/>
    </row>
    <row r="6271" spans="1:7" x14ac:dyDescent="0.25">
      <c r="B6271" s="449"/>
      <c r="C6271" s="83" t="str">
        <f ca="1">IF(OFFSET(Zdroj!BC$16,A6258-1,0)=0,"",CONCATENATE("B",$A$2+7," - ",Zdroj!$BC$15))</f>
        <v/>
      </c>
      <c r="D6271" s="81" t="str">
        <f ca="1">IF(C6271="","",CONCATENATE(OFFSET(Zdroj!BC$16,A6258-1,0)))</f>
        <v/>
      </c>
      <c r="E6271" s="35" t="str">
        <f ca="1">IF(C6271="","",OFFSET(Zdroj!BD$16,A6258-1,0))</f>
        <v/>
      </c>
      <c r="F6271" s="450"/>
      <c r="G6271" s="451"/>
    </row>
    <row r="6272" spans="1:7" x14ac:dyDescent="0.25">
      <c r="B6272" s="449"/>
      <c r="C6272" s="83" t="str">
        <f ca="1">IF(OFFSET(Zdroj!BE$16,A6258-1,0)=0,"",CONCATENATE("B",$A$2+8," - ",Zdroj!$BE$15))</f>
        <v/>
      </c>
      <c r="D6272" s="81" t="str">
        <f ca="1">IF(C6272="","",CONCATENATE(OFFSET(Zdroj!BE$16,A6258-1,0)))</f>
        <v/>
      </c>
      <c r="E6272" s="35" t="str">
        <f ca="1">IF(C6272="","",OFFSET(Zdroj!BF$16,A6258-1,0))</f>
        <v/>
      </c>
      <c r="F6272" s="450"/>
      <c r="G6272" s="451"/>
    </row>
    <row r="6273" spans="1:7" x14ac:dyDescent="0.25">
      <c r="B6273" s="449"/>
      <c r="C6273" s="83" t="str">
        <f ca="1">IF(OFFSET(Zdroj!BG$16,A6258-1,0)=0,"",CONCATENATE("C",$A$2," - ",Zdroj!$BG$15))</f>
        <v/>
      </c>
      <c r="D6273" s="81" t="str">
        <f ca="1">IF(C6273="","",CONCATENATE(OFFSET(Zdroj!BG$16,A6258-1,0)))</f>
        <v/>
      </c>
      <c r="E6273" s="35" t="str">
        <f ca="1">IF(C6273="","",OFFSET(Zdroj!BH$16,A6258-1,0))</f>
        <v/>
      </c>
      <c r="F6273" s="450" t="str">
        <f t="shared" ref="F6273" ca="1" si="1467">IF(SUM(E6273:E6274)=0,"",SUM(E6273:E6274))</f>
        <v/>
      </c>
      <c r="G6273" s="451"/>
    </row>
    <row r="6274" spans="1:7" x14ac:dyDescent="0.25">
      <c r="B6274" s="449"/>
      <c r="C6274" s="83" t="str">
        <f ca="1">IF(OFFSET(Zdroj!BI$16,A6258-1,0)=0,"",CONCATENATE("C",$A$2+1," - ",Zdroj!$BI$15))</f>
        <v/>
      </c>
      <c r="D6274" s="81" t="str">
        <f ca="1">IF(C6274="","",CONCATENATE(OFFSET(Zdroj!BI$16,A6258-1,0)))</f>
        <v/>
      </c>
      <c r="E6274" s="35" t="str">
        <f ca="1">IF(C6274="","",OFFSET(Zdroj!BJ$16,A6258-1,0))</f>
        <v/>
      </c>
      <c r="F6274" s="450"/>
      <c r="G6274" s="451"/>
    </row>
    <row r="6275" spans="1:7" x14ac:dyDescent="0.25">
      <c r="A6275">
        <f>SUM((ROW()+15)/17)</f>
        <v>370</v>
      </c>
      <c r="B6275" s="449" t="str">
        <f ca="1">IF(OFFSET(Zdroj!$B$16,A6275-1,0)&gt;0,CONCATENATE(A6275,"
","___ ","
",OFFSET(Zdroj!$B$16,A6275-1,0)),"")</f>
        <v/>
      </c>
      <c r="C6275" s="83" t="str">
        <f ca="1">IF(OFFSET(Zdroj!AI$16,A6275-1,0)=0,"",CONCATENATE("A",$A$2," - ",Zdroj!$AI$15))</f>
        <v/>
      </c>
      <c r="D6275" s="81" t="str">
        <f ca="1">IF(C6275="","",CONCATENATE(OFFSET(Zdroj!AI$16,A6275-1,0)," - ",OFFSET(Zdroj!BK$16,A6275-1,0)))</f>
        <v/>
      </c>
      <c r="E6275" s="35" t="str">
        <f ca="1">IF(C6275="","",OFFSET(Zdroj!BL$16,A6275-1,0))</f>
        <v/>
      </c>
      <c r="F6275" s="450" t="str">
        <f t="shared" ref="F6275" ca="1" si="1468">IF(SUM(E6275:E6280)=0,"",SUM(E6275:E6280))</f>
        <v/>
      </c>
      <c r="G6275" s="451" t="str">
        <f t="shared" ref="G6275" ca="1" si="1469">IF(SUM(E6275:E6291)=0,"",SUM(E6275:E6291))</f>
        <v/>
      </c>
    </row>
    <row r="6276" spans="1:7" x14ac:dyDescent="0.25">
      <c r="B6276" s="449"/>
      <c r="C6276" s="83" t="str">
        <f ca="1">IF(OFFSET(Zdroj!AJ$16,A6275-1,0)=0,"",CONCATENATE("A",$A$2+1," - ",Zdroj!$AJ$15))</f>
        <v/>
      </c>
      <c r="D6276" s="81" t="str">
        <f ca="1">IF(C6276="","",CONCATENATE(OFFSET(Zdroj!AJ$16,A6275-1,0)," - ",OFFSET(Zdroj!BM$16,A6275-1,0)))</f>
        <v/>
      </c>
      <c r="E6276" s="35" t="str">
        <f ca="1">IF(C6276="","",OFFSET(Zdroj!BN$16,A6275-1,0))</f>
        <v/>
      </c>
      <c r="F6276" s="450"/>
      <c r="G6276" s="451"/>
    </row>
    <row r="6277" spans="1:7" x14ac:dyDescent="0.25">
      <c r="B6277" s="449"/>
      <c r="C6277" s="83" t="str">
        <f ca="1">IF(OFFSET(Zdroj!AK$16,A6275-1,0)=0,"",CONCATENATE("A",$A$2+2," - ",Zdroj!$AK$15))</f>
        <v/>
      </c>
      <c r="D6277" s="81" t="str">
        <f ca="1">IF(C6277="","",CONCATENATE(OFFSET(Zdroj!AK$16,A6275-1,0)," - ",OFFSET(Zdroj!BO$16,A6275-1,0)))</f>
        <v/>
      </c>
      <c r="E6277" s="35" t="str">
        <f ca="1">IF(C6277="","",OFFSET(Zdroj!BP$16,A6275-1,0))</f>
        <v/>
      </c>
      <c r="F6277" s="450"/>
      <c r="G6277" s="451"/>
    </row>
    <row r="6278" spans="1:7" x14ac:dyDescent="0.25">
      <c r="B6278" s="449"/>
      <c r="C6278" s="83" t="str">
        <f ca="1">IF(OFFSET(Zdroj!AL$16,A6275-1,0)=0,"",CONCATENATE("A",$A$2+3," - ",Zdroj!$AL$15))</f>
        <v/>
      </c>
      <c r="D6278" s="81" t="str">
        <f ca="1">IF(C6278="","",CONCATENATE(OFFSET(Zdroj!AL$16,A6275-1,0)," - ",OFFSET(Zdroj!BQ$16,A6275-1,0)))</f>
        <v/>
      </c>
      <c r="E6278" s="35" t="str">
        <f ca="1">IF(C6278="","",OFFSET(Zdroj!BR$16,A6275-1,0))</f>
        <v/>
      </c>
      <c r="F6278" s="450"/>
      <c r="G6278" s="451"/>
    </row>
    <row r="6279" spans="1:7" x14ac:dyDescent="0.25">
      <c r="B6279" s="449"/>
      <c r="C6279" s="83" t="str">
        <f ca="1">IF(OFFSET(Zdroj!AM$16,A6275-1,0)=0,"",CONCATENATE("A",$A$2+4," - ",Zdroj!$AM$15))</f>
        <v/>
      </c>
      <c r="D6279" s="81" t="str">
        <f ca="1">IF(C6279="","",CONCATENATE(OFFSET(Zdroj!AM$16,A6275-1,0)," - ",OFFSET(Zdroj!BS$16,A6275-1,0)))</f>
        <v/>
      </c>
      <c r="E6279" s="35" t="str">
        <f ca="1">IF(C6279="","",OFFSET(Zdroj!BT$16,A6275-1,0))</f>
        <v/>
      </c>
      <c r="F6279" s="450"/>
      <c r="G6279" s="451"/>
    </row>
    <row r="6280" spans="1:7" x14ac:dyDescent="0.25">
      <c r="B6280" s="449"/>
      <c r="C6280" s="83" t="str">
        <f ca="1">IF(OFFSET(Zdroj!AN$16,A6275-1,0)=0,"",CONCATENATE("A",$A$2+5," - ",Zdroj!$AN$15))</f>
        <v/>
      </c>
      <c r="D6280" s="81" t="str">
        <f ca="1">IF(C6280="","",CONCATENATE(OFFSET(Zdroj!AN$16,A6275-1,0)," - ",OFFSET(Zdroj!BU$16,A6275-1,0)))</f>
        <v/>
      </c>
      <c r="E6280" s="35" t="str">
        <f ca="1">IF(C6280="","",OFFSET(Zdroj!BV$16,A6275-1,0))</f>
        <v/>
      </c>
      <c r="F6280" s="450"/>
      <c r="G6280" s="451"/>
    </row>
    <row r="6281" spans="1:7" x14ac:dyDescent="0.25">
      <c r="B6281" s="449"/>
      <c r="C6281" s="83" t="str">
        <f ca="1">IF(OFFSET(Zdroj!AO$16,A6275-1,0)=0,"",CONCATENATE("B",$A$2," - ",Zdroj!$AO$15))</f>
        <v/>
      </c>
      <c r="D6281" s="81" t="str">
        <f ca="1">IF(C6281="","",CONCATENATE(OFFSET(Zdroj!AO$16,A6275-1,0)))</f>
        <v/>
      </c>
      <c r="E6281" s="35" t="str">
        <f ca="1">IF(C6281="","",OFFSET(Zdroj!AP$16,A6275-1,0))</f>
        <v/>
      </c>
      <c r="F6281" s="450" t="str">
        <f t="shared" ref="F6281" ca="1" si="1470">IF(SUM(E6281:E6289)=0,"",SUM(E6281:E6289))</f>
        <v/>
      </c>
      <c r="G6281" s="451"/>
    </row>
    <row r="6282" spans="1:7" x14ac:dyDescent="0.25">
      <c r="B6282" s="449"/>
      <c r="C6282" s="83" t="str">
        <f ca="1">IF(OFFSET(Zdroj!AQ$16,A6275-1,0)=0,"",CONCATENATE("B",$A$2+1," - ",Zdroj!$AQ$15))</f>
        <v/>
      </c>
      <c r="D6282" s="81" t="str">
        <f ca="1">IF(C6282="","",CONCATENATE(OFFSET(Zdroj!AQ$16,A6275-1,0)))</f>
        <v/>
      </c>
      <c r="E6282" s="35" t="str">
        <f ca="1">IF(C6282="","",OFFSET(Zdroj!AR$16,A6275-1,0))</f>
        <v/>
      </c>
      <c r="F6282" s="450"/>
      <c r="G6282" s="451"/>
    </row>
    <row r="6283" spans="1:7" x14ac:dyDescent="0.25">
      <c r="B6283" s="449"/>
      <c r="C6283" s="83" t="str">
        <f ca="1">IF(OFFSET(Zdroj!AS$16,A6275-1,0)=0,"",CONCATENATE("B",$A$2+2," - ",Zdroj!$AS$15))</f>
        <v/>
      </c>
      <c r="D6283" s="81" t="str">
        <f ca="1">IF(C6283="","",CONCATENATE(OFFSET(Zdroj!AS$16,A6275-1,0)))</f>
        <v/>
      </c>
      <c r="E6283" s="35" t="str">
        <f ca="1">IF(C6283="","",OFFSET(Zdroj!AT$16,A6275-1,0))</f>
        <v/>
      </c>
      <c r="F6283" s="450"/>
      <c r="G6283" s="451"/>
    </row>
    <row r="6284" spans="1:7" x14ac:dyDescent="0.25">
      <c r="B6284" s="449"/>
      <c r="C6284" s="83" t="str">
        <f ca="1">IF(OFFSET(Zdroj!AU$16,A6275-1,0)=0,"",CONCATENATE("B",$A$2+3," - ",Zdroj!$AU$15))</f>
        <v/>
      </c>
      <c r="D6284" s="81" t="str">
        <f ca="1">IF(C6284="","",CONCATENATE(OFFSET(Zdroj!AU$16,A6275-1,0)))</f>
        <v/>
      </c>
      <c r="E6284" s="35" t="str">
        <f ca="1">IF(C6284="","",OFFSET(Zdroj!AV$16,A6275-1,0))</f>
        <v/>
      </c>
      <c r="F6284" s="450"/>
      <c r="G6284" s="451"/>
    </row>
    <row r="6285" spans="1:7" x14ac:dyDescent="0.25">
      <c r="B6285" s="449"/>
      <c r="C6285" s="83" t="str">
        <f ca="1">IF(OFFSET(Zdroj!AW$16,A6275-1,0)=0,"",CONCATENATE("B",$A$2+4," - ",Zdroj!$AW$15))</f>
        <v/>
      </c>
      <c r="D6285" s="81" t="str">
        <f ca="1">IF(C6285="","",CONCATENATE(OFFSET(Zdroj!AW$16,A6275-1,0)))</f>
        <v/>
      </c>
      <c r="E6285" s="35" t="str">
        <f ca="1">IF(C6285="","",OFFSET(Zdroj!AX$16,A6275-1,0))</f>
        <v/>
      </c>
      <c r="F6285" s="450"/>
      <c r="G6285" s="451"/>
    </row>
    <row r="6286" spans="1:7" x14ac:dyDescent="0.25">
      <c r="B6286" s="449"/>
      <c r="C6286" s="83" t="str">
        <f ca="1">IF(OFFSET(Zdroj!AY$16,A6275-1,0)=0,"",CONCATENATE("B",$A$2+5," - ",Zdroj!$AY$15))</f>
        <v/>
      </c>
      <c r="D6286" s="81" t="str">
        <f ca="1">IF(C6286="","",CONCATENATE(OFFSET(Zdroj!AY$16,A6275-1,0)))</f>
        <v/>
      </c>
      <c r="E6286" s="35" t="str">
        <f ca="1">IF(C6286="","",OFFSET(Zdroj!AZ$16,A6275-1,0))</f>
        <v/>
      </c>
      <c r="F6286" s="450"/>
      <c r="G6286" s="451"/>
    </row>
    <row r="6287" spans="1:7" x14ac:dyDescent="0.25">
      <c r="B6287" s="449"/>
      <c r="C6287" s="83" t="str">
        <f ca="1">IF(OFFSET(Zdroj!BA$16,A6275-1,0)=0,"",CONCATENATE("B",$A$2+6," - ",Zdroj!$BA$15))</f>
        <v/>
      </c>
      <c r="D6287" s="81" t="str">
        <f ca="1">IF(C6287="","",CONCATENATE(OFFSET(Zdroj!BA$16,A6275-1,0)))</f>
        <v/>
      </c>
      <c r="E6287" s="35" t="str">
        <f ca="1">IF(C6287="","",OFFSET(Zdroj!BB$16,A6275-1,0))</f>
        <v/>
      </c>
      <c r="F6287" s="450"/>
      <c r="G6287" s="451"/>
    </row>
    <row r="6288" spans="1:7" x14ac:dyDescent="0.25">
      <c r="B6288" s="449"/>
      <c r="C6288" s="83" t="str">
        <f ca="1">IF(OFFSET(Zdroj!BC$16,A6275-1,0)=0,"",CONCATENATE("B",$A$2+7," - ",Zdroj!$BC$15))</f>
        <v/>
      </c>
      <c r="D6288" s="81" t="str">
        <f ca="1">IF(C6288="","",CONCATENATE(OFFSET(Zdroj!BC$16,A6275-1,0)))</f>
        <v/>
      </c>
      <c r="E6288" s="35" t="str">
        <f ca="1">IF(C6288="","",OFFSET(Zdroj!BD$16,A6275-1,0))</f>
        <v/>
      </c>
      <c r="F6288" s="450"/>
      <c r="G6288" s="451"/>
    </row>
    <row r="6289" spans="1:7" x14ac:dyDescent="0.25">
      <c r="B6289" s="449"/>
      <c r="C6289" s="83" t="str">
        <f ca="1">IF(OFFSET(Zdroj!BE$16,A6275-1,0)=0,"",CONCATENATE("B",$A$2+8," - ",Zdroj!$BE$15))</f>
        <v/>
      </c>
      <c r="D6289" s="81" t="str">
        <f ca="1">IF(C6289="","",CONCATENATE(OFFSET(Zdroj!BE$16,A6275-1,0)))</f>
        <v/>
      </c>
      <c r="E6289" s="35" t="str">
        <f ca="1">IF(C6289="","",OFFSET(Zdroj!BF$16,A6275-1,0))</f>
        <v/>
      </c>
      <c r="F6289" s="450"/>
      <c r="G6289" s="451"/>
    </row>
    <row r="6290" spans="1:7" x14ac:dyDescent="0.25">
      <c r="B6290" s="449"/>
      <c r="C6290" s="83" t="str">
        <f ca="1">IF(OFFSET(Zdroj!BG$16,A6275-1,0)=0,"",CONCATENATE("C",$A$2," - ",Zdroj!$BG$15))</f>
        <v/>
      </c>
      <c r="D6290" s="81" t="str">
        <f ca="1">IF(C6290="","",CONCATENATE(OFFSET(Zdroj!BG$16,A6275-1,0)))</f>
        <v/>
      </c>
      <c r="E6290" s="35" t="str">
        <f ca="1">IF(C6290="","",OFFSET(Zdroj!BH$16,A6275-1,0))</f>
        <v/>
      </c>
      <c r="F6290" s="450" t="str">
        <f t="shared" ref="F6290" ca="1" si="1471">IF(SUM(E6290:E6291)=0,"",SUM(E6290:E6291))</f>
        <v/>
      </c>
      <c r="G6290" s="451"/>
    </row>
    <row r="6291" spans="1:7" x14ac:dyDescent="0.25">
      <c r="B6291" s="449"/>
      <c r="C6291" s="83" t="str">
        <f ca="1">IF(OFFSET(Zdroj!BI$16,A6275-1,0)=0,"",CONCATENATE("C",$A$2+1," - ",Zdroj!$BI$15))</f>
        <v/>
      </c>
      <c r="D6291" s="81" t="str">
        <f ca="1">IF(C6291="","",CONCATENATE(OFFSET(Zdroj!BI$16,A6275-1,0)))</f>
        <v/>
      </c>
      <c r="E6291" s="35" t="str">
        <f ca="1">IF(C6291="","",OFFSET(Zdroj!BJ$16,A6275-1,0))</f>
        <v/>
      </c>
      <c r="F6291" s="450"/>
      <c r="G6291" s="451"/>
    </row>
    <row r="6292" spans="1:7" x14ac:dyDescent="0.25">
      <c r="A6292">
        <f>SUM((ROW()+15)/17)</f>
        <v>371</v>
      </c>
      <c r="B6292" s="449" t="str">
        <f ca="1">IF(OFFSET(Zdroj!$B$16,A6292-1,0)&gt;0,CONCATENATE(A6292,"
","___ ","
",OFFSET(Zdroj!$B$16,A6292-1,0)),"")</f>
        <v/>
      </c>
      <c r="C6292" s="83" t="str">
        <f ca="1">IF(OFFSET(Zdroj!AI$16,A6292-1,0)=0,"",CONCATENATE("A",$A$2," - ",Zdroj!$AI$15))</f>
        <v/>
      </c>
      <c r="D6292" s="81" t="str">
        <f ca="1">IF(C6292="","",CONCATENATE(OFFSET(Zdroj!AI$16,A6292-1,0)," - ",OFFSET(Zdroj!BK$16,A6292-1,0)))</f>
        <v/>
      </c>
      <c r="E6292" s="35" t="str">
        <f ca="1">IF(C6292="","",OFFSET(Zdroj!BL$16,A6292-1,0))</f>
        <v/>
      </c>
      <c r="F6292" s="450" t="str">
        <f t="shared" ref="F6292" ca="1" si="1472">IF(SUM(E6292:E6297)=0,"",SUM(E6292:E6297))</f>
        <v/>
      </c>
      <c r="G6292" s="451" t="str">
        <f t="shared" ref="G6292" ca="1" si="1473">IF(SUM(E6292:E6308)=0,"",SUM(E6292:E6308))</f>
        <v/>
      </c>
    </row>
    <row r="6293" spans="1:7" x14ac:dyDescent="0.25">
      <c r="B6293" s="449"/>
      <c r="C6293" s="83" t="str">
        <f ca="1">IF(OFFSET(Zdroj!AJ$16,A6292-1,0)=0,"",CONCATENATE("A",$A$2+1," - ",Zdroj!$AJ$15))</f>
        <v/>
      </c>
      <c r="D6293" s="81" t="str">
        <f ca="1">IF(C6293="","",CONCATENATE(OFFSET(Zdroj!AJ$16,A6292-1,0)," - ",OFFSET(Zdroj!BM$16,A6292-1,0)))</f>
        <v/>
      </c>
      <c r="E6293" s="35" t="str">
        <f ca="1">IF(C6293="","",OFFSET(Zdroj!BN$16,A6292-1,0))</f>
        <v/>
      </c>
      <c r="F6293" s="450"/>
      <c r="G6293" s="451"/>
    </row>
    <row r="6294" spans="1:7" x14ac:dyDescent="0.25">
      <c r="B6294" s="449"/>
      <c r="C6294" s="83" t="str">
        <f ca="1">IF(OFFSET(Zdroj!AK$16,A6292-1,0)=0,"",CONCATENATE("A",$A$2+2," - ",Zdroj!$AK$15))</f>
        <v/>
      </c>
      <c r="D6294" s="81" t="str">
        <f ca="1">IF(C6294="","",CONCATENATE(OFFSET(Zdroj!AK$16,A6292-1,0)," - ",OFFSET(Zdroj!BO$16,A6292-1,0)))</f>
        <v/>
      </c>
      <c r="E6294" s="35" t="str">
        <f ca="1">IF(C6294="","",OFFSET(Zdroj!BP$16,A6292-1,0))</f>
        <v/>
      </c>
      <c r="F6294" s="450"/>
      <c r="G6294" s="451"/>
    </row>
    <row r="6295" spans="1:7" x14ac:dyDescent="0.25">
      <c r="B6295" s="449"/>
      <c r="C6295" s="83" t="str">
        <f ca="1">IF(OFFSET(Zdroj!AL$16,A6292-1,0)=0,"",CONCATENATE("A",$A$2+3," - ",Zdroj!$AL$15))</f>
        <v/>
      </c>
      <c r="D6295" s="81" t="str">
        <f ca="1">IF(C6295="","",CONCATENATE(OFFSET(Zdroj!AL$16,A6292-1,0)," - ",OFFSET(Zdroj!BQ$16,A6292-1,0)))</f>
        <v/>
      </c>
      <c r="E6295" s="35" t="str">
        <f ca="1">IF(C6295="","",OFFSET(Zdroj!BR$16,A6292-1,0))</f>
        <v/>
      </c>
      <c r="F6295" s="450"/>
      <c r="G6295" s="451"/>
    </row>
    <row r="6296" spans="1:7" x14ac:dyDescent="0.25">
      <c r="B6296" s="449"/>
      <c r="C6296" s="83" t="str">
        <f ca="1">IF(OFFSET(Zdroj!AM$16,A6292-1,0)=0,"",CONCATENATE("A",$A$2+4," - ",Zdroj!$AM$15))</f>
        <v/>
      </c>
      <c r="D6296" s="81" t="str">
        <f ca="1">IF(C6296="","",CONCATENATE(OFFSET(Zdroj!AM$16,A6292-1,0)," - ",OFFSET(Zdroj!BS$16,A6292-1,0)))</f>
        <v/>
      </c>
      <c r="E6296" s="35" t="str">
        <f ca="1">IF(C6296="","",OFFSET(Zdroj!BT$16,A6292-1,0))</f>
        <v/>
      </c>
      <c r="F6296" s="450"/>
      <c r="G6296" s="451"/>
    </row>
    <row r="6297" spans="1:7" x14ac:dyDescent="0.25">
      <c r="B6297" s="449"/>
      <c r="C6297" s="83" t="str">
        <f ca="1">IF(OFFSET(Zdroj!AN$16,A6292-1,0)=0,"",CONCATENATE("A",$A$2+5," - ",Zdroj!$AN$15))</f>
        <v/>
      </c>
      <c r="D6297" s="81" t="str">
        <f ca="1">IF(C6297="","",CONCATENATE(OFFSET(Zdroj!AN$16,A6292-1,0)," - ",OFFSET(Zdroj!BU$16,A6292-1,0)))</f>
        <v/>
      </c>
      <c r="E6297" s="35" t="str">
        <f ca="1">IF(C6297="","",OFFSET(Zdroj!BV$16,A6292-1,0))</f>
        <v/>
      </c>
      <c r="F6297" s="450"/>
      <c r="G6297" s="451"/>
    </row>
    <row r="6298" spans="1:7" x14ac:dyDescent="0.25">
      <c r="B6298" s="449"/>
      <c r="C6298" s="83" t="str">
        <f ca="1">IF(OFFSET(Zdroj!AO$16,A6292-1,0)=0,"",CONCATENATE("B",$A$2," - ",Zdroj!$AO$15))</f>
        <v/>
      </c>
      <c r="D6298" s="81" t="str">
        <f ca="1">IF(C6298="","",CONCATENATE(OFFSET(Zdroj!AO$16,A6292-1,0)))</f>
        <v/>
      </c>
      <c r="E6298" s="35" t="str">
        <f ca="1">IF(C6298="","",OFFSET(Zdroj!AP$16,A6292-1,0))</f>
        <v/>
      </c>
      <c r="F6298" s="450" t="str">
        <f t="shared" ref="F6298" ca="1" si="1474">IF(SUM(E6298:E6306)=0,"",SUM(E6298:E6306))</f>
        <v/>
      </c>
      <c r="G6298" s="451"/>
    </row>
    <row r="6299" spans="1:7" x14ac:dyDescent="0.25">
      <c r="B6299" s="449"/>
      <c r="C6299" s="83" t="str">
        <f ca="1">IF(OFFSET(Zdroj!AQ$16,A6292-1,0)=0,"",CONCATENATE("B",$A$2+1," - ",Zdroj!$AQ$15))</f>
        <v/>
      </c>
      <c r="D6299" s="81" t="str">
        <f ca="1">IF(C6299="","",CONCATENATE(OFFSET(Zdroj!AQ$16,A6292-1,0)))</f>
        <v/>
      </c>
      <c r="E6299" s="35" t="str">
        <f ca="1">IF(C6299="","",OFFSET(Zdroj!AR$16,A6292-1,0))</f>
        <v/>
      </c>
      <c r="F6299" s="450"/>
      <c r="G6299" s="451"/>
    </row>
    <row r="6300" spans="1:7" x14ac:dyDescent="0.25">
      <c r="B6300" s="449"/>
      <c r="C6300" s="83" t="str">
        <f ca="1">IF(OFFSET(Zdroj!AS$16,A6292-1,0)=0,"",CONCATENATE("B",$A$2+2," - ",Zdroj!$AS$15))</f>
        <v/>
      </c>
      <c r="D6300" s="81" t="str">
        <f ca="1">IF(C6300="","",CONCATENATE(OFFSET(Zdroj!AS$16,A6292-1,0)))</f>
        <v/>
      </c>
      <c r="E6300" s="35" t="str">
        <f ca="1">IF(C6300="","",OFFSET(Zdroj!AT$16,A6292-1,0))</f>
        <v/>
      </c>
      <c r="F6300" s="450"/>
      <c r="G6300" s="451"/>
    </row>
    <row r="6301" spans="1:7" x14ac:dyDescent="0.25">
      <c r="B6301" s="449"/>
      <c r="C6301" s="83" t="str">
        <f ca="1">IF(OFFSET(Zdroj!AU$16,A6292-1,0)=0,"",CONCATENATE("B",$A$2+3," - ",Zdroj!$AU$15))</f>
        <v/>
      </c>
      <c r="D6301" s="81" t="str">
        <f ca="1">IF(C6301="","",CONCATENATE(OFFSET(Zdroj!AU$16,A6292-1,0)))</f>
        <v/>
      </c>
      <c r="E6301" s="35" t="str">
        <f ca="1">IF(C6301="","",OFFSET(Zdroj!AV$16,A6292-1,0))</f>
        <v/>
      </c>
      <c r="F6301" s="450"/>
      <c r="G6301" s="451"/>
    </row>
    <row r="6302" spans="1:7" x14ac:dyDescent="0.25">
      <c r="B6302" s="449"/>
      <c r="C6302" s="83" t="str">
        <f ca="1">IF(OFFSET(Zdroj!AW$16,A6292-1,0)=0,"",CONCATENATE("B",$A$2+4," - ",Zdroj!$AW$15))</f>
        <v/>
      </c>
      <c r="D6302" s="81" t="str">
        <f ca="1">IF(C6302="","",CONCATENATE(OFFSET(Zdroj!AW$16,A6292-1,0)))</f>
        <v/>
      </c>
      <c r="E6302" s="35" t="str">
        <f ca="1">IF(C6302="","",OFFSET(Zdroj!AX$16,A6292-1,0))</f>
        <v/>
      </c>
      <c r="F6302" s="450"/>
      <c r="G6302" s="451"/>
    </row>
    <row r="6303" spans="1:7" x14ac:dyDescent="0.25">
      <c r="B6303" s="449"/>
      <c r="C6303" s="83" t="str">
        <f ca="1">IF(OFFSET(Zdroj!AY$16,A6292-1,0)=0,"",CONCATENATE("B",$A$2+5," - ",Zdroj!$AY$15))</f>
        <v/>
      </c>
      <c r="D6303" s="81" t="str">
        <f ca="1">IF(C6303="","",CONCATENATE(OFFSET(Zdroj!AY$16,A6292-1,0)))</f>
        <v/>
      </c>
      <c r="E6303" s="35" t="str">
        <f ca="1">IF(C6303="","",OFFSET(Zdroj!AZ$16,A6292-1,0))</f>
        <v/>
      </c>
      <c r="F6303" s="450"/>
      <c r="G6303" s="451"/>
    </row>
    <row r="6304" spans="1:7" x14ac:dyDescent="0.25">
      <c r="B6304" s="449"/>
      <c r="C6304" s="83" t="str">
        <f ca="1">IF(OFFSET(Zdroj!BA$16,A6292-1,0)=0,"",CONCATENATE("B",$A$2+6," - ",Zdroj!$BA$15))</f>
        <v/>
      </c>
      <c r="D6304" s="81" t="str">
        <f ca="1">IF(C6304="","",CONCATENATE(OFFSET(Zdroj!BA$16,A6292-1,0)))</f>
        <v/>
      </c>
      <c r="E6304" s="35" t="str">
        <f ca="1">IF(C6304="","",OFFSET(Zdroj!BB$16,A6292-1,0))</f>
        <v/>
      </c>
      <c r="F6304" s="450"/>
      <c r="G6304" s="451"/>
    </row>
    <row r="6305" spans="1:7" x14ac:dyDescent="0.25">
      <c r="B6305" s="449"/>
      <c r="C6305" s="83" t="str">
        <f ca="1">IF(OFFSET(Zdroj!BC$16,A6292-1,0)=0,"",CONCATENATE("B",$A$2+7," - ",Zdroj!$BC$15))</f>
        <v/>
      </c>
      <c r="D6305" s="81" t="str">
        <f ca="1">IF(C6305="","",CONCATENATE(OFFSET(Zdroj!BC$16,A6292-1,0)))</f>
        <v/>
      </c>
      <c r="E6305" s="35" t="str">
        <f ca="1">IF(C6305="","",OFFSET(Zdroj!BD$16,A6292-1,0))</f>
        <v/>
      </c>
      <c r="F6305" s="450"/>
      <c r="G6305" s="451"/>
    </row>
    <row r="6306" spans="1:7" x14ac:dyDescent="0.25">
      <c r="B6306" s="449"/>
      <c r="C6306" s="83" t="str">
        <f ca="1">IF(OFFSET(Zdroj!BE$16,A6292-1,0)=0,"",CONCATENATE("B",$A$2+8," - ",Zdroj!$BE$15))</f>
        <v/>
      </c>
      <c r="D6306" s="81" t="str">
        <f ca="1">IF(C6306="","",CONCATENATE(OFFSET(Zdroj!BE$16,A6292-1,0)))</f>
        <v/>
      </c>
      <c r="E6306" s="35" t="str">
        <f ca="1">IF(C6306="","",OFFSET(Zdroj!BF$16,A6292-1,0))</f>
        <v/>
      </c>
      <c r="F6306" s="450"/>
      <c r="G6306" s="451"/>
    </row>
    <row r="6307" spans="1:7" x14ac:dyDescent="0.25">
      <c r="B6307" s="449"/>
      <c r="C6307" s="83" t="str">
        <f ca="1">IF(OFFSET(Zdroj!BG$16,A6292-1,0)=0,"",CONCATENATE("C",$A$2," - ",Zdroj!$BG$15))</f>
        <v/>
      </c>
      <c r="D6307" s="81" t="str">
        <f ca="1">IF(C6307="","",CONCATENATE(OFFSET(Zdroj!BG$16,A6292-1,0)))</f>
        <v/>
      </c>
      <c r="E6307" s="35" t="str">
        <f ca="1">IF(C6307="","",OFFSET(Zdroj!BH$16,A6292-1,0))</f>
        <v/>
      </c>
      <c r="F6307" s="450" t="str">
        <f t="shared" ref="F6307" ca="1" si="1475">IF(SUM(E6307:E6308)=0,"",SUM(E6307:E6308))</f>
        <v/>
      </c>
      <c r="G6307" s="451"/>
    </row>
    <row r="6308" spans="1:7" x14ac:dyDescent="0.25">
      <c r="B6308" s="449"/>
      <c r="C6308" s="83" t="str">
        <f ca="1">IF(OFFSET(Zdroj!BI$16,A6292-1,0)=0,"",CONCATENATE("C",$A$2+1," - ",Zdroj!$BI$15))</f>
        <v/>
      </c>
      <c r="D6308" s="81" t="str">
        <f ca="1">IF(C6308="","",CONCATENATE(OFFSET(Zdroj!BI$16,A6292-1,0)))</f>
        <v/>
      </c>
      <c r="E6308" s="35" t="str">
        <f ca="1">IF(C6308="","",OFFSET(Zdroj!BJ$16,A6292-1,0))</f>
        <v/>
      </c>
      <c r="F6308" s="450"/>
      <c r="G6308" s="451"/>
    </row>
    <row r="6309" spans="1:7" x14ac:dyDescent="0.25">
      <c r="A6309">
        <f>SUM((ROW()+15)/17)</f>
        <v>372</v>
      </c>
      <c r="B6309" s="449" t="str">
        <f ca="1">IF(OFFSET(Zdroj!$B$16,A6309-1,0)&gt;0,CONCATENATE(A6309,"
","___ ","
",OFFSET(Zdroj!$B$16,A6309-1,0)),"")</f>
        <v/>
      </c>
      <c r="C6309" s="83" t="str">
        <f ca="1">IF(OFFSET(Zdroj!AI$16,A6309-1,0)=0,"",CONCATENATE("A",$A$2," - ",Zdroj!$AI$15))</f>
        <v/>
      </c>
      <c r="D6309" s="81" t="str">
        <f ca="1">IF(C6309="","",CONCATENATE(OFFSET(Zdroj!AI$16,A6309-1,0)," - ",OFFSET(Zdroj!BK$16,A6309-1,0)))</f>
        <v/>
      </c>
      <c r="E6309" s="35" t="str">
        <f ca="1">IF(C6309="","",OFFSET(Zdroj!BL$16,A6309-1,0))</f>
        <v/>
      </c>
      <c r="F6309" s="450" t="str">
        <f t="shared" ref="F6309" ca="1" si="1476">IF(SUM(E6309:E6314)=0,"",SUM(E6309:E6314))</f>
        <v/>
      </c>
      <c r="G6309" s="451" t="str">
        <f t="shared" ref="G6309" ca="1" si="1477">IF(SUM(E6309:E6325)=0,"",SUM(E6309:E6325))</f>
        <v/>
      </c>
    </row>
    <row r="6310" spans="1:7" x14ac:dyDescent="0.25">
      <c r="B6310" s="449"/>
      <c r="C6310" s="83" t="str">
        <f ca="1">IF(OFFSET(Zdroj!AJ$16,A6309-1,0)=0,"",CONCATENATE("A",$A$2+1," - ",Zdroj!$AJ$15))</f>
        <v/>
      </c>
      <c r="D6310" s="81" t="str">
        <f ca="1">IF(C6310="","",CONCATENATE(OFFSET(Zdroj!AJ$16,A6309-1,0)," - ",OFFSET(Zdroj!BM$16,A6309-1,0)))</f>
        <v/>
      </c>
      <c r="E6310" s="35" t="str">
        <f ca="1">IF(C6310="","",OFFSET(Zdroj!BN$16,A6309-1,0))</f>
        <v/>
      </c>
      <c r="F6310" s="450"/>
      <c r="G6310" s="451"/>
    </row>
    <row r="6311" spans="1:7" x14ac:dyDescent="0.25">
      <c r="B6311" s="449"/>
      <c r="C6311" s="83" t="str">
        <f ca="1">IF(OFFSET(Zdroj!AK$16,A6309-1,0)=0,"",CONCATENATE("A",$A$2+2," - ",Zdroj!$AK$15))</f>
        <v/>
      </c>
      <c r="D6311" s="81" t="str">
        <f ca="1">IF(C6311="","",CONCATENATE(OFFSET(Zdroj!AK$16,A6309-1,0)," - ",OFFSET(Zdroj!BO$16,A6309-1,0)))</f>
        <v/>
      </c>
      <c r="E6311" s="35" t="str">
        <f ca="1">IF(C6311="","",OFFSET(Zdroj!BP$16,A6309-1,0))</f>
        <v/>
      </c>
      <c r="F6311" s="450"/>
      <c r="G6311" s="451"/>
    </row>
    <row r="6312" spans="1:7" x14ac:dyDescent="0.25">
      <c r="B6312" s="449"/>
      <c r="C6312" s="83" t="str">
        <f ca="1">IF(OFFSET(Zdroj!AL$16,A6309-1,0)=0,"",CONCATENATE("A",$A$2+3," - ",Zdroj!$AL$15))</f>
        <v/>
      </c>
      <c r="D6312" s="81" t="str">
        <f ca="1">IF(C6312="","",CONCATENATE(OFFSET(Zdroj!AL$16,A6309-1,0)," - ",OFFSET(Zdroj!BQ$16,A6309-1,0)))</f>
        <v/>
      </c>
      <c r="E6312" s="35" t="str">
        <f ca="1">IF(C6312="","",OFFSET(Zdroj!BR$16,A6309-1,0))</f>
        <v/>
      </c>
      <c r="F6312" s="450"/>
      <c r="G6312" s="451"/>
    </row>
    <row r="6313" spans="1:7" x14ac:dyDescent="0.25">
      <c r="B6313" s="449"/>
      <c r="C6313" s="83" t="str">
        <f ca="1">IF(OFFSET(Zdroj!AM$16,A6309-1,0)=0,"",CONCATENATE("A",$A$2+4," - ",Zdroj!$AM$15))</f>
        <v/>
      </c>
      <c r="D6313" s="81" t="str">
        <f ca="1">IF(C6313="","",CONCATENATE(OFFSET(Zdroj!AM$16,A6309-1,0)," - ",OFFSET(Zdroj!BS$16,A6309-1,0)))</f>
        <v/>
      </c>
      <c r="E6313" s="35" t="str">
        <f ca="1">IF(C6313="","",OFFSET(Zdroj!BT$16,A6309-1,0))</f>
        <v/>
      </c>
      <c r="F6313" s="450"/>
      <c r="G6313" s="451"/>
    </row>
    <row r="6314" spans="1:7" x14ac:dyDescent="0.25">
      <c r="B6314" s="449"/>
      <c r="C6314" s="83" t="str">
        <f ca="1">IF(OFFSET(Zdroj!AN$16,A6309-1,0)=0,"",CONCATENATE("A",$A$2+5," - ",Zdroj!$AN$15))</f>
        <v/>
      </c>
      <c r="D6314" s="81" t="str">
        <f ca="1">IF(C6314="","",CONCATENATE(OFFSET(Zdroj!AN$16,A6309-1,0)," - ",OFFSET(Zdroj!BU$16,A6309-1,0)))</f>
        <v/>
      </c>
      <c r="E6314" s="35" t="str">
        <f ca="1">IF(C6314="","",OFFSET(Zdroj!BV$16,A6309-1,0))</f>
        <v/>
      </c>
      <c r="F6314" s="450"/>
      <c r="G6314" s="451"/>
    </row>
    <row r="6315" spans="1:7" x14ac:dyDescent="0.25">
      <c r="B6315" s="449"/>
      <c r="C6315" s="83" t="str">
        <f ca="1">IF(OFFSET(Zdroj!AO$16,A6309-1,0)=0,"",CONCATENATE("B",$A$2," - ",Zdroj!$AO$15))</f>
        <v/>
      </c>
      <c r="D6315" s="81" t="str">
        <f ca="1">IF(C6315="","",CONCATENATE(OFFSET(Zdroj!AO$16,A6309-1,0)))</f>
        <v/>
      </c>
      <c r="E6315" s="35" t="str">
        <f ca="1">IF(C6315="","",OFFSET(Zdroj!AP$16,A6309-1,0))</f>
        <v/>
      </c>
      <c r="F6315" s="450" t="str">
        <f t="shared" ref="F6315" ca="1" si="1478">IF(SUM(E6315:E6323)=0,"",SUM(E6315:E6323))</f>
        <v/>
      </c>
      <c r="G6315" s="451"/>
    </row>
    <row r="6316" spans="1:7" x14ac:dyDescent="0.25">
      <c r="B6316" s="449"/>
      <c r="C6316" s="83" t="str">
        <f ca="1">IF(OFFSET(Zdroj!AQ$16,A6309-1,0)=0,"",CONCATENATE("B",$A$2+1," - ",Zdroj!$AQ$15))</f>
        <v/>
      </c>
      <c r="D6316" s="81" t="str">
        <f ca="1">IF(C6316="","",CONCATENATE(OFFSET(Zdroj!AQ$16,A6309-1,0)))</f>
        <v/>
      </c>
      <c r="E6316" s="35" t="str">
        <f ca="1">IF(C6316="","",OFFSET(Zdroj!AR$16,A6309-1,0))</f>
        <v/>
      </c>
      <c r="F6316" s="450"/>
      <c r="G6316" s="451"/>
    </row>
    <row r="6317" spans="1:7" x14ac:dyDescent="0.25">
      <c r="B6317" s="449"/>
      <c r="C6317" s="83" t="str">
        <f ca="1">IF(OFFSET(Zdroj!AS$16,A6309-1,0)=0,"",CONCATENATE("B",$A$2+2," - ",Zdroj!$AS$15))</f>
        <v/>
      </c>
      <c r="D6317" s="81" t="str">
        <f ca="1">IF(C6317="","",CONCATENATE(OFFSET(Zdroj!AS$16,A6309-1,0)))</f>
        <v/>
      </c>
      <c r="E6317" s="35" t="str">
        <f ca="1">IF(C6317="","",OFFSET(Zdroj!AT$16,A6309-1,0))</f>
        <v/>
      </c>
      <c r="F6317" s="450"/>
      <c r="G6317" s="451"/>
    </row>
    <row r="6318" spans="1:7" x14ac:dyDescent="0.25">
      <c r="B6318" s="449"/>
      <c r="C6318" s="83" t="str">
        <f ca="1">IF(OFFSET(Zdroj!AU$16,A6309-1,0)=0,"",CONCATENATE("B",$A$2+3," - ",Zdroj!$AU$15))</f>
        <v/>
      </c>
      <c r="D6318" s="81" t="str">
        <f ca="1">IF(C6318="","",CONCATENATE(OFFSET(Zdroj!AU$16,A6309-1,0)))</f>
        <v/>
      </c>
      <c r="E6318" s="35" t="str">
        <f ca="1">IF(C6318="","",OFFSET(Zdroj!AV$16,A6309-1,0))</f>
        <v/>
      </c>
      <c r="F6318" s="450"/>
      <c r="G6318" s="451"/>
    </row>
    <row r="6319" spans="1:7" x14ac:dyDescent="0.25">
      <c r="B6319" s="449"/>
      <c r="C6319" s="83" t="str">
        <f ca="1">IF(OFFSET(Zdroj!AW$16,A6309-1,0)=0,"",CONCATENATE("B",$A$2+4," - ",Zdroj!$AW$15))</f>
        <v/>
      </c>
      <c r="D6319" s="81" t="str">
        <f ca="1">IF(C6319="","",CONCATENATE(OFFSET(Zdroj!AW$16,A6309-1,0)))</f>
        <v/>
      </c>
      <c r="E6319" s="35" t="str">
        <f ca="1">IF(C6319="","",OFFSET(Zdroj!AX$16,A6309-1,0))</f>
        <v/>
      </c>
      <c r="F6319" s="450"/>
      <c r="G6319" s="451"/>
    </row>
    <row r="6320" spans="1:7" x14ac:dyDescent="0.25">
      <c r="B6320" s="449"/>
      <c r="C6320" s="83" t="str">
        <f ca="1">IF(OFFSET(Zdroj!AY$16,A6309-1,0)=0,"",CONCATENATE("B",$A$2+5," - ",Zdroj!$AY$15))</f>
        <v/>
      </c>
      <c r="D6320" s="81" t="str">
        <f ca="1">IF(C6320="","",CONCATENATE(OFFSET(Zdroj!AY$16,A6309-1,0)))</f>
        <v/>
      </c>
      <c r="E6320" s="35" t="str">
        <f ca="1">IF(C6320="","",OFFSET(Zdroj!AZ$16,A6309-1,0))</f>
        <v/>
      </c>
      <c r="F6320" s="450"/>
      <c r="G6320" s="451"/>
    </row>
    <row r="6321" spans="1:7" x14ac:dyDescent="0.25">
      <c r="B6321" s="449"/>
      <c r="C6321" s="83" t="str">
        <f ca="1">IF(OFFSET(Zdroj!BA$16,A6309-1,0)=0,"",CONCATENATE("B",$A$2+6," - ",Zdroj!$BA$15))</f>
        <v/>
      </c>
      <c r="D6321" s="81" t="str">
        <f ca="1">IF(C6321="","",CONCATENATE(OFFSET(Zdroj!BA$16,A6309-1,0)))</f>
        <v/>
      </c>
      <c r="E6321" s="35" t="str">
        <f ca="1">IF(C6321="","",OFFSET(Zdroj!BB$16,A6309-1,0))</f>
        <v/>
      </c>
      <c r="F6321" s="450"/>
      <c r="G6321" s="451"/>
    </row>
    <row r="6322" spans="1:7" x14ac:dyDescent="0.25">
      <c r="B6322" s="449"/>
      <c r="C6322" s="83" t="str">
        <f ca="1">IF(OFFSET(Zdroj!BC$16,A6309-1,0)=0,"",CONCATENATE("B",$A$2+7," - ",Zdroj!$BC$15))</f>
        <v/>
      </c>
      <c r="D6322" s="81" t="str">
        <f ca="1">IF(C6322="","",CONCATENATE(OFFSET(Zdroj!BC$16,A6309-1,0)))</f>
        <v/>
      </c>
      <c r="E6322" s="35" t="str">
        <f ca="1">IF(C6322="","",OFFSET(Zdroj!BD$16,A6309-1,0))</f>
        <v/>
      </c>
      <c r="F6322" s="450"/>
      <c r="G6322" s="451"/>
    </row>
    <row r="6323" spans="1:7" x14ac:dyDescent="0.25">
      <c r="B6323" s="449"/>
      <c r="C6323" s="83" t="str">
        <f ca="1">IF(OFFSET(Zdroj!BE$16,A6309-1,0)=0,"",CONCATENATE("B",$A$2+8," - ",Zdroj!$BE$15))</f>
        <v/>
      </c>
      <c r="D6323" s="81" t="str">
        <f ca="1">IF(C6323="","",CONCATENATE(OFFSET(Zdroj!BE$16,A6309-1,0)))</f>
        <v/>
      </c>
      <c r="E6323" s="35" t="str">
        <f ca="1">IF(C6323="","",OFFSET(Zdroj!BF$16,A6309-1,0))</f>
        <v/>
      </c>
      <c r="F6323" s="450"/>
      <c r="G6323" s="451"/>
    </row>
    <row r="6324" spans="1:7" x14ac:dyDescent="0.25">
      <c r="B6324" s="449"/>
      <c r="C6324" s="83" t="str">
        <f ca="1">IF(OFFSET(Zdroj!BG$16,A6309-1,0)=0,"",CONCATENATE("C",$A$2," - ",Zdroj!$BG$15))</f>
        <v/>
      </c>
      <c r="D6324" s="81" t="str">
        <f ca="1">IF(C6324="","",CONCATENATE(OFFSET(Zdroj!BG$16,A6309-1,0)))</f>
        <v/>
      </c>
      <c r="E6324" s="35" t="str">
        <f ca="1">IF(C6324="","",OFFSET(Zdroj!BH$16,A6309-1,0))</f>
        <v/>
      </c>
      <c r="F6324" s="450" t="str">
        <f t="shared" ref="F6324" ca="1" si="1479">IF(SUM(E6324:E6325)=0,"",SUM(E6324:E6325))</f>
        <v/>
      </c>
      <c r="G6324" s="451"/>
    </row>
    <row r="6325" spans="1:7" x14ac:dyDescent="0.25">
      <c r="B6325" s="449"/>
      <c r="C6325" s="83" t="str">
        <f ca="1">IF(OFFSET(Zdroj!BI$16,A6309-1,0)=0,"",CONCATENATE("C",$A$2+1," - ",Zdroj!$BI$15))</f>
        <v/>
      </c>
      <c r="D6325" s="81" t="str">
        <f ca="1">IF(C6325="","",CONCATENATE(OFFSET(Zdroj!BI$16,A6309-1,0)))</f>
        <v/>
      </c>
      <c r="E6325" s="35" t="str">
        <f ca="1">IF(C6325="","",OFFSET(Zdroj!BJ$16,A6309-1,0))</f>
        <v/>
      </c>
      <c r="F6325" s="450"/>
      <c r="G6325" s="451"/>
    </row>
    <row r="6326" spans="1:7" x14ac:dyDescent="0.25">
      <c r="A6326">
        <f>SUM((ROW()+15)/17)</f>
        <v>373</v>
      </c>
      <c r="B6326" s="449" t="str">
        <f ca="1">IF(OFFSET(Zdroj!$B$16,A6326-1,0)&gt;0,CONCATENATE(A6326,"
","___ ","
",OFFSET(Zdroj!$B$16,A6326-1,0)),"")</f>
        <v/>
      </c>
      <c r="C6326" s="83" t="str">
        <f ca="1">IF(OFFSET(Zdroj!AI$16,A6326-1,0)=0,"",CONCATENATE("A",$A$2," - ",Zdroj!$AI$15))</f>
        <v/>
      </c>
      <c r="D6326" s="81" t="str">
        <f ca="1">IF(C6326="","",CONCATENATE(OFFSET(Zdroj!AI$16,A6326-1,0)," - ",OFFSET(Zdroj!BK$16,A6326-1,0)))</f>
        <v/>
      </c>
      <c r="E6326" s="35" t="str">
        <f ca="1">IF(C6326="","",OFFSET(Zdroj!BL$16,A6326-1,0))</f>
        <v/>
      </c>
      <c r="F6326" s="450" t="str">
        <f t="shared" ref="F6326" ca="1" si="1480">IF(SUM(E6326:E6331)=0,"",SUM(E6326:E6331))</f>
        <v/>
      </c>
      <c r="G6326" s="451" t="str">
        <f t="shared" ref="G6326" ca="1" si="1481">IF(SUM(E6326:E6342)=0,"",SUM(E6326:E6342))</f>
        <v/>
      </c>
    </row>
    <row r="6327" spans="1:7" x14ac:dyDescent="0.25">
      <c r="B6327" s="449"/>
      <c r="C6327" s="83" t="str">
        <f ca="1">IF(OFFSET(Zdroj!AJ$16,A6326-1,0)=0,"",CONCATENATE("A",$A$2+1," - ",Zdroj!$AJ$15))</f>
        <v/>
      </c>
      <c r="D6327" s="81" t="str">
        <f ca="1">IF(C6327="","",CONCATENATE(OFFSET(Zdroj!AJ$16,A6326-1,0)," - ",OFFSET(Zdroj!BM$16,A6326-1,0)))</f>
        <v/>
      </c>
      <c r="E6327" s="35" t="str">
        <f ca="1">IF(C6327="","",OFFSET(Zdroj!BN$16,A6326-1,0))</f>
        <v/>
      </c>
      <c r="F6327" s="450"/>
      <c r="G6327" s="451"/>
    </row>
    <row r="6328" spans="1:7" x14ac:dyDescent="0.25">
      <c r="B6328" s="449"/>
      <c r="C6328" s="83" t="str">
        <f ca="1">IF(OFFSET(Zdroj!AK$16,A6326-1,0)=0,"",CONCATENATE("A",$A$2+2," - ",Zdroj!$AK$15))</f>
        <v/>
      </c>
      <c r="D6328" s="81" t="str">
        <f ca="1">IF(C6328="","",CONCATENATE(OFFSET(Zdroj!AK$16,A6326-1,0)," - ",OFFSET(Zdroj!BO$16,A6326-1,0)))</f>
        <v/>
      </c>
      <c r="E6328" s="35" t="str">
        <f ca="1">IF(C6328="","",OFFSET(Zdroj!BP$16,A6326-1,0))</f>
        <v/>
      </c>
      <c r="F6328" s="450"/>
      <c r="G6328" s="451"/>
    </row>
    <row r="6329" spans="1:7" x14ac:dyDescent="0.25">
      <c r="B6329" s="449"/>
      <c r="C6329" s="83" t="str">
        <f ca="1">IF(OFFSET(Zdroj!AL$16,A6326-1,0)=0,"",CONCATENATE("A",$A$2+3," - ",Zdroj!$AL$15))</f>
        <v/>
      </c>
      <c r="D6329" s="81" t="str">
        <f ca="1">IF(C6329="","",CONCATENATE(OFFSET(Zdroj!AL$16,A6326-1,0)," - ",OFFSET(Zdroj!BQ$16,A6326-1,0)))</f>
        <v/>
      </c>
      <c r="E6329" s="35" t="str">
        <f ca="1">IF(C6329="","",OFFSET(Zdroj!BR$16,A6326-1,0))</f>
        <v/>
      </c>
      <c r="F6329" s="450"/>
      <c r="G6329" s="451"/>
    </row>
    <row r="6330" spans="1:7" x14ac:dyDescent="0.25">
      <c r="B6330" s="449"/>
      <c r="C6330" s="83" t="str">
        <f ca="1">IF(OFFSET(Zdroj!AM$16,A6326-1,0)=0,"",CONCATENATE("A",$A$2+4," - ",Zdroj!$AM$15))</f>
        <v/>
      </c>
      <c r="D6330" s="81" t="str">
        <f ca="1">IF(C6330="","",CONCATENATE(OFFSET(Zdroj!AM$16,A6326-1,0)," - ",OFFSET(Zdroj!BS$16,A6326-1,0)))</f>
        <v/>
      </c>
      <c r="E6330" s="35" t="str">
        <f ca="1">IF(C6330="","",OFFSET(Zdroj!BT$16,A6326-1,0))</f>
        <v/>
      </c>
      <c r="F6330" s="450"/>
      <c r="G6330" s="451"/>
    </row>
    <row r="6331" spans="1:7" x14ac:dyDescent="0.25">
      <c r="B6331" s="449"/>
      <c r="C6331" s="83" t="str">
        <f ca="1">IF(OFFSET(Zdroj!AN$16,A6326-1,0)=0,"",CONCATENATE("A",$A$2+5," - ",Zdroj!$AN$15))</f>
        <v/>
      </c>
      <c r="D6331" s="81" t="str">
        <f ca="1">IF(C6331="","",CONCATENATE(OFFSET(Zdroj!AN$16,A6326-1,0)," - ",OFFSET(Zdroj!BU$16,A6326-1,0)))</f>
        <v/>
      </c>
      <c r="E6331" s="35" t="str">
        <f ca="1">IF(C6331="","",OFFSET(Zdroj!BV$16,A6326-1,0))</f>
        <v/>
      </c>
      <c r="F6331" s="450"/>
      <c r="G6331" s="451"/>
    </row>
    <row r="6332" spans="1:7" x14ac:dyDescent="0.25">
      <c r="B6332" s="449"/>
      <c r="C6332" s="83" t="str">
        <f ca="1">IF(OFFSET(Zdroj!AO$16,A6326-1,0)=0,"",CONCATENATE("B",$A$2," - ",Zdroj!$AO$15))</f>
        <v/>
      </c>
      <c r="D6332" s="81" t="str">
        <f ca="1">IF(C6332="","",CONCATENATE(OFFSET(Zdroj!AO$16,A6326-1,0)))</f>
        <v/>
      </c>
      <c r="E6332" s="35" t="str">
        <f ca="1">IF(C6332="","",OFFSET(Zdroj!AP$16,A6326-1,0))</f>
        <v/>
      </c>
      <c r="F6332" s="450" t="str">
        <f t="shared" ref="F6332" ca="1" si="1482">IF(SUM(E6332:E6340)=0,"",SUM(E6332:E6340))</f>
        <v/>
      </c>
      <c r="G6332" s="451"/>
    </row>
    <row r="6333" spans="1:7" x14ac:dyDescent="0.25">
      <c r="B6333" s="449"/>
      <c r="C6333" s="83" t="str">
        <f ca="1">IF(OFFSET(Zdroj!AQ$16,A6326-1,0)=0,"",CONCATENATE("B",$A$2+1," - ",Zdroj!$AQ$15))</f>
        <v/>
      </c>
      <c r="D6333" s="81" t="str">
        <f ca="1">IF(C6333="","",CONCATENATE(OFFSET(Zdroj!AQ$16,A6326-1,0)))</f>
        <v/>
      </c>
      <c r="E6333" s="35" t="str">
        <f ca="1">IF(C6333="","",OFFSET(Zdroj!AR$16,A6326-1,0))</f>
        <v/>
      </c>
      <c r="F6333" s="450"/>
      <c r="G6333" s="451"/>
    </row>
    <row r="6334" spans="1:7" x14ac:dyDescent="0.25">
      <c r="B6334" s="449"/>
      <c r="C6334" s="83" t="str">
        <f ca="1">IF(OFFSET(Zdroj!AS$16,A6326-1,0)=0,"",CONCATENATE("B",$A$2+2," - ",Zdroj!$AS$15))</f>
        <v/>
      </c>
      <c r="D6334" s="81" t="str">
        <f ca="1">IF(C6334="","",CONCATENATE(OFFSET(Zdroj!AS$16,A6326-1,0)))</f>
        <v/>
      </c>
      <c r="E6334" s="35" t="str">
        <f ca="1">IF(C6334="","",OFFSET(Zdroj!AT$16,A6326-1,0))</f>
        <v/>
      </c>
      <c r="F6334" s="450"/>
      <c r="G6334" s="451"/>
    </row>
    <row r="6335" spans="1:7" x14ac:dyDescent="0.25">
      <c r="B6335" s="449"/>
      <c r="C6335" s="83" t="str">
        <f ca="1">IF(OFFSET(Zdroj!AU$16,A6326-1,0)=0,"",CONCATENATE("B",$A$2+3," - ",Zdroj!$AU$15))</f>
        <v/>
      </c>
      <c r="D6335" s="81" t="str">
        <f ca="1">IF(C6335="","",CONCATENATE(OFFSET(Zdroj!AU$16,A6326-1,0)))</f>
        <v/>
      </c>
      <c r="E6335" s="35" t="str">
        <f ca="1">IF(C6335="","",OFFSET(Zdroj!AV$16,A6326-1,0))</f>
        <v/>
      </c>
      <c r="F6335" s="450"/>
      <c r="G6335" s="451"/>
    </row>
    <row r="6336" spans="1:7" x14ac:dyDescent="0.25">
      <c r="B6336" s="449"/>
      <c r="C6336" s="83" t="str">
        <f ca="1">IF(OFFSET(Zdroj!AW$16,A6326-1,0)=0,"",CONCATENATE("B",$A$2+4," - ",Zdroj!$AW$15))</f>
        <v/>
      </c>
      <c r="D6336" s="81" t="str">
        <f ca="1">IF(C6336="","",CONCATENATE(OFFSET(Zdroj!AW$16,A6326-1,0)))</f>
        <v/>
      </c>
      <c r="E6336" s="35" t="str">
        <f ca="1">IF(C6336="","",OFFSET(Zdroj!AX$16,A6326-1,0))</f>
        <v/>
      </c>
      <c r="F6336" s="450"/>
      <c r="G6336" s="451"/>
    </row>
    <row r="6337" spans="1:7" x14ac:dyDescent="0.25">
      <c r="B6337" s="449"/>
      <c r="C6337" s="83" t="str">
        <f ca="1">IF(OFFSET(Zdroj!AY$16,A6326-1,0)=0,"",CONCATENATE("B",$A$2+5," - ",Zdroj!$AY$15))</f>
        <v/>
      </c>
      <c r="D6337" s="81" t="str">
        <f ca="1">IF(C6337="","",CONCATENATE(OFFSET(Zdroj!AY$16,A6326-1,0)))</f>
        <v/>
      </c>
      <c r="E6337" s="35" t="str">
        <f ca="1">IF(C6337="","",OFFSET(Zdroj!AZ$16,A6326-1,0))</f>
        <v/>
      </c>
      <c r="F6337" s="450"/>
      <c r="G6337" s="451"/>
    </row>
    <row r="6338" spans="1:7" x14ac:dyDescent="0.25">
      <c r="B6338" s="449"/>
      <c r="C6338" s="83" t="str">
        <f ca="1">IF(OFFSET(Zdroj!BA$16,A6326-1,0)=0,"",CONCATENATE("B",$A$2+6," - ",Zdroj!$BA$15))</f>
        <v/>
      </c>
      <c r="D6338" s="81" t="str">
        <f ca="1">IF(C6338="","",CONCATENATE(OFFSET(Zdroj!BA$16,A6326-1,0)))</f>
        <v/>
      </c>
      <c r="E6338" s="35" t="str">
        <f ca="1">IF(C6338="","",OFFSET(Zdroj!BB$16,A6326-1,0))</f>
        <v/>
      </c>
      <c r="F6338" s="450"/>
      <c r="G6338" s="451"/>
    </row>
    <row r="6339" spans="1:7" x14ac:dyDescent="0.25">
      <c r="B6339" s="449"/>
      <c r="C6339" s="83" t="str">
        <f ca="1">IF(OFFSET(Zdroj!BC$16,A6326-1,0)=0,"",CONCATENATE("B",$A$2+7," - ",Zdroj!$BC$15))</f>
        <v/>
      </c>
      <c r="D6339" s="81" t="str">
        <f ca="1">IF(C6339="","",CONCATENATE(OFFSET(Zdroj!BC$16,A6326-1,0)))</f>
        <v/>
      </c>
      <c r="E6339" s="35" t="str">
        <f ca="1">IF(C6339="","",OFFSET(Zdroj!BD$16,A6326-1,0))</f>
        <v/>
      </c>
      <c r="F6339" s="450"/>
      <c r="G6339" s="451"/>
    </row>
    <row r="6340" spans="1:7" x14ac:dyDescent="0.25">
      <c r="B6340" s="449"/>
      <c r="C6340" s="83" t="str">
        <f ca="1">IF(OFFSET(Zdroj!BE$16,A6326-1,0)=0,"",CONCATENATE("B",$A$2+8," - ",Zdroj!$BE$15))</f>
        <v/>
      </c>
      <c r="D6340" s="81" t="str">
        <f ca="1">IF(C6340="","",CONCATENATE(OFFSET(Zdroj!BE$16,A6326-1,0)))</f>
        <v/>
      </c>
      <c r="E6340" s="35" t="str">
        <f ca="1">IF(C6340="","",OFFSET(Zdroj!BF$16,A6326-1,0))</f>
        <v/>
      </c>
      <c r="F6340" s="450"/>
      <c r="G6340" s="451"/>
    </row>
    <row r="6341" spans="1:7" x14ac:dyDescent="0.25">
      <c r="B6341" s="449"/>
      <c r="C6341" s="83" t="str">
        <f ca="1">IF(OFFSET(Zdroj!BG$16,A6326-1,0)=0,"",CONCATENATE("C",$A$2," - ",Zdroj!$BG$15))</f>
        <v/>
      </c>
      <c r="D6341" s="81" t="str">
        <f ca="1">IF(C6341="","",CONCATENATE(OFFSET(Zdroj!BG$16,A6326-1,0)))</f>
        <v/>
      </c>
      <c r="E6341" s="35" t="str">
        <f ca="1">IF(C6341="","",OFFSET(Zdroj!BH$16,A6326-1,0))</f>
        <v/>
      </c>
      <c r="F6341" s="450" t="str">
        <f t="shared" ref="F6341" ca="1" si="1483">IF(SUM(E6341:E6342)=0,"",SUM(E6341:E6342))</f>
        <v/>
      </c>
      <c r="G6341" s="451"/>
    </row>
    <row r="6342" spans="1:7" x14ac:dyDescent="0.25">
      <c r="B6342" s="449"/>
      <c r="C6342" s="83" t="str">
        <f ca="1">IF(OFFSET(Zdroj!BI$16,A6326-1,0)=0,"",CONCATENATE("C",$A$2+1," - ",Zdroj!$BI$15))</f>
        <v/>
      </c>
      <c r="D6342" s="81" t="str">
        <f ca="1">IF(C6342="","",CONCATENATE(OFFSET(Zdroj!BI$16,A6326-1,0)))</f>
        <v/>
      </c>
      <c r="E6342" s="35" t="str">
        <f ca="1">IF(C6342="","",OFFSET(Zdroj!BJ$16,A6326-1,0))</f>
        <v/>
      </c>
      <c r="F6342" s="450"/>
      <c r="G6342" s="451"/>
    </row>
    <row r="6343" spans="1:7" x14ac:dyDescent="0.25">
      <c r="A6343">
        <f>SUM((ROW()+15)/17)</f>
        <v>374</v>
      </c>
      <c r="B6343" s="449" t="str">
        <f ca="1">IF(OFFSET(Zdroj!$B$16,A6343-1,0)&gt;0,CONCATENATE(A6343,"
","___ ","
",OFFSET(Zdroj!$B$16,A6343-1,0)),"")</f>
        <v/>
      </c>
      <c r="C6343" s="83" t="str">
        <f ca="1">IF(OFFSET(Zdroj!AI$16,A6343-1,0)=0,"",CONCATENATE("A",$A$2," - ",Zdroj!$AI$15))</f>
        <v/>
      </c>
      <c r="D6343" s="81" t="str">
        <f ca="1">IF(C6343="","",CONCATENATE(OFFSET(Zdroj!AI$16,A6343-1,0)," - ",OFFSET(Zdroj!BK$16,A6343-1,0)))</f>
        <v/>
      </c>
      <c r="E6343" s="35" t="str">
        <f ca="1">IF(C6343="","",OFFSET(Zdroj!BL$16,A6343-1,0))</f>
        <v/>
      </c>
      <c r="F6343" s="450" t="str">
        <f t="shared" ref="F6343" ca="1" si="1484">IF(SUM(E6343:E6348)=0,"",SUM(E6343:E6348))</f>
        <v/>
      </c>
      <c r="G6343" s="451" t="str">
        <f t="shared" ref="G6343" ca="1" si="1485">IF(SUM(E6343:E6359)=0,"",SUM(E6343:E6359))</f>
        <v/>
      </c>
    </row>
    <row r="6344" spans="1:7" x14ac:dyDescent="0.25">
      <c r="B6344" s="449"/>
      <c r="C6344" s="83" t="str">
        <f ca="1">IF(OFFSET(Zdroj!AJ$16,A6343-1,0)=0,"",CONCATENATE("A",$A$2+1," - ",Zdroj!$AJ$15))</f>
        <v/>
      </c>
      <c r="D6344" s="81" t="str">
        <f ca="1">IF(C6344="","",CONCATENATE(OFFSET(Zdroj!AJ$16,A6343-1,0)," - ",OFFSET(Zdroj!BM$16,A6343-1,0)))</f>
        <v/>
      </c>
      <c r="E6344" s="35" t="str">
        <f ca="1">IF(C6344="","",OFFSET(Zdroj!BN$16,A6343-1,0))</f>
        <v/>
      </c>
      <c r="F6344" s="450"/>
      <c r="G6344" s="451"/>
    </row>
    <row r="6345" spans="1:7" x14ac:dyDescent="0.25">
      <c r="B6345" s="449"/>
      <c r="C6345" s="83" t="str">
        <f ca="1">IF(OFFSET(Zdroj!AK$16,A6343-1,0)=0,"",CONCATENATE("A",$A$2+2," - ",Zdroj!$AK$15))</f>
        <v/>
      </c>
      <c r="D6345" s="81" t="str">
        <f ca="1">IF(C6345="","",CONCATENATE(OFFSET(Zdroj!AK$16,A6343-1,0)," - ",OFFSET(Zdroj!BO$16,A6343-1,0)))</f>
        <v/>
      </c>
      <c r="E6345" s="35" t="str">
        <f ca="1">IF(C6345="","",OFFSET(Zdroj!BP$16,A6343-1,0))</f>
        <v/>
      </c>
      <c r="F6345" s="450"/>
      <c r="G6345" s="451"/>
    </row>
    <row r="6346" spans="1:7" x14ac:dyDescent="0.25">
      <c r="B6346" s="449"/>
      <c r="C6346" s="83" t="str">
        <f ca="1">IF(OFFSET(Zdroj!AL$16,A6343-1,0)=0,"",CONCATENATE("A",$A$2+3," - ",Zdroj!$AL$15))</f>
        <v/>
      </c>
      <c r="D6346" s="81" t="str">
        <f ca="1">IF(C6346="","",CONCATENATE(OFFSET(Zdroj!AL$16,A6343-1,0)," - ",OFFSET(Zdroj!BQ$16,A6343-1,0)))</f>
        <v/>
      </c>
      <c r="E6346" s="35" t="str">
        <f ca="1">IF(C6346="","",OFFSET(Zdroj!BR$16,A6343-1,0))</f>
        <v/>
      </c>
      <c r="F6346" s="450"/>
      <c r="G6346" s="451"/>
    </row>
    <row r="6347" spans="1:7" x14ac:dyDescent="0.25">
      <c r="B6347" s="449"/>
      <c r="C6347" s="83" t="str">
        <f ca="1">IF(OFFSET(Zdroj!AM$16,A6343-1,0)=0,"",CONCATENATE("A",$A$2+4," - ",Zdroj!$AM$15))</f>
        <v/>
      </c>
      <c r="D6347" s="81" t="str">
        <f ca="1">IF(C6347="","",CONCATENATE(OFFSET(Zdroj!AM$16,A6343-1,0)," - ",OFFSET(Zdroj!BS$16,A6343-1,0)))</f>
        <v/>
      </c>
      <c r="E6347" s="35" t="str">
        <f ca="1">IF(C6347="","",OFFSET(Zdroj!BT$16,A6343-1,0))</f>
        <v/>
      </c>
      <c r="F6347" s="450"/>
      <c r="G6347" s="451"/>
    </row>
    <row r="6348" spans="1:7" x14ac:dyDescent="0.25">
      <c r="B6348" s="449"/>
      <c r="C6348" s="83" t="str">
        <f ca="1">IF(OFFSET(Zdroj!AN$16,A6343-1,0)=0,"",CONCATENATE("A",$A$2+5," - ",Zdroj!$AN$15))</f>
        <v/>
      </c>
      <c r="D6348" s="81" t="str">
        <f ca="1">IF(C6348="","",CONCATENATE(OFFSET(Zdroj!AN$16,A6343-1,0)," - ",OFFSET(Zdroj!BU$16,A6343-1,0)))</f>
        <v/>
      </c>
      <c r="E6348" s="35" t="str">
        <f ca="1">IF(C6348="","",OFFSET(Zdroj!BV$16,A6343-1,0))</f>
        <v/>
      </c>
      <c r="F6348" s="450"/>
      <c r="G6348" s="451"/>
    </row>
    <row r="6349" spans="1:7" x14ac:dyDescent="0.25">
      <c r="B6349" s="449"/>
      <c r="C6349" s="83" t="str">
        <f ca="1">IF(OFFSET(Zdroj!AO$16,A6343-1,0)=0,"",CONCATENATE("B",$A$2," - ",Zdroj!$AO$15))</f>
        <v/>
      </c>
      <c r="D6349" s="81" t="str">
        <f ca="1">IF(C6349="","",CONCATENATE(OFFSET(Zdroj!AO$16,A6343-1,0)))</f>
        <v/>
      </c>
      <c r="E6349" s="35" t="str">
        <f ca="1">IF(C6349="","",OFFSET(Zdroj!AP$16,A6343-1,0))</f>
        <v/>
      </c>
      <c r="F6349" s="450" t="str">
        <f t="shared" ref="F6349" ca="1" si="1486">IF(SUM(E6349:E6357)=0,"",SUM(E6349:E6357))</f>
        <v/>
      </c>
      <c r="G6349" s="451"/>
    </row>
    <row r="6350" spans="1:7" x14ac:dyDescent="0.25">
      <c r="B6350" s="449"/>
      <c r="C6350" s="83" t="str">
        <f ca="1">IF(OFFSET(Zdroj!AQ$16,A6343-1,0)=0,"",CONCATENATE("B",$A$2+1," - ",Zdroj!$AQ$15))</f>
        <v/>
      </c>
      <c r="D6350" s="81" t="str">
        <f ca="1">IF(C6350="","",CONCATENATE(OFFSET(Zdroj!AQ$16,A6343-1,0)))</f>
        <v/>
      </c>
      <c r="E6350" s="35" t="str">
        <f ca="1">IF(C6350="","",OFFSET(Zdroj!AR$16,A6343-1,0))</f>
        <v/>
      </c>
      <c r="F6350" s="450"/>
      <c r="G6350" s="451"/>
    </row>
    <row r="6351" spans="1:7" x14ac:dyDescent="0.25">
      <c r="B6351" s="449"/>
      <c r="C6351" s="83" t="str">
        <f ca="1">IF(OFFSET(Zdroj!AS$16,A6343-1,0)=0,"",CONCATENATE("B",$A$2+2," - ",Zdroj!$AS$15))</f>
        <v/>
      </c>
      <c r="D6351" s="81" t="str">
        <f ca="1">IF(C6351="","",CONCATENATE(OFFSET(Zdroj!AS$16,A6343-1,0)))</f>
        <v/>
      </c>
      <c r="E6351" s="35" t="str">
        <f ca="1">IF(C6351="","",OFFSET(Zdroj!AT$16,A6343-1,0))</f>
        <v/>
      </c>
      <c r="F6351" s="450"/>
      <c r="G6351" s="451"/>
    </row>
    <row r="6352" spans="1:7" x14ac:dyDescent="0.25">
      <c r="B6352" s="449"/>
      <c r="C6352" s="83" t="str">
        <f ca="1">IF(OFFSET(Zdroj!AU$16,A6343-1,0)=0,"",CONCATENATE("B",$A$2+3," - ",Zdroj!$AU$15))</f>
        <v/>
      </c>
      <c r="D6352" s="81" t="str">
        <f ca="1">IF(C6352="","",CONCATENATE(OFFSET(Zdroj!AU$16,A6343-1,0)))</f>
        <v/>
      </c>
      <c r="E6352" s="35" t="str">
        <f ca="1">IF(C6352="","",OFFSET(Zdroj!AV$16,A6343-1,0))</f>
        <v/>
      </c>
      <c r="F6352" s="450"/>
      <c r="G6352" s="451"/>
    </row>
    <row r="6353" spans="1:7" x14ac:dyDescent="0.25">
      <c r="B6353" s="449"/>
      <c r="C6353" s="83" t="str">
        <f ca="1">IF(OFFSET(Zdroj!AW$16,A6343-1,0)=0,"",CONCATENATE("B",$A$2+4," - ",Zdroj!$AW$15))</f>
        <v/>
      </c>
      <c r="D6353" s="81" t="str">
        <f ca="1">IF(C6353="","",CONCATENATE(OFFSET(Zdroj!AW$16,A6343-1,0)))</f>
        <v/>
      </c>
      <c r="E6353" s="35" t="str">
        <f ca="1">IF(C6353="","",OFFSET(Zdroj!AX$16,A6343-1,0))</f>
        <v/>
      </c>
      <c r="F6353" s="450"/>
      <c r="G6353" s="451"/>
    </row>
    <row r="6354" spans="1:7" x14ac:dyDescent="0.25">
      <c r="B6354" s="449"/>
      <c r="C6354" s="83" t="str">
        <f ca="1">IF(OFFSET(Zdroj!AY$16,A6343-1,0)=0,"",CONCATENATE("B",$A$2+5," - ",Zdroj!$AY$15))</f>
        <v/>
      </c>
      <c r="D6354" s="81" t="str">
        <f ca="1">IF(C6354="","",CONCATENATE(OFFSET(Zdroj!AY$16,A6343-1,0)))</f>
        <v/>
      </c>
      <c r="E6354" s="35" t="str">
        <f ca="1">IF(C6354="","",OFFSET(Zdroj!AZ$16,A6343-1,0))</f>
        <v/>
      </c>
      <c r="F6354" s="450"/>
      <c r="G6354" s="451"/>
    </row>
    <row r="6355" spans="1:7" x14ac:dyDescent="0.25">
      <c r="B6355" s="449"/>
      <c r="C6355" s="83" t="str">
        <f ca="1">IF(OFFSET(Zdroj!BA$16,A6343-1,0)=0,"",CONCATENATE("B",$A$2+6," - ",Zdroj!$BA$15))</f>
        <v/>
      </c>
      <c r="D6355" s="81" t="str">
        <f ca="1">IF(C6355="","",CONCATENATE(OFFSET(Zdroj!BA$16,A6343-1,0)))</f>
        <v/>
      </c>
      <c r="E6355" s="35" t="str">
        <f ca="1">IF(C6355="","",OFFSET(Zdroj!BB$16,A6343-1,0))</f>
        <v/>
      </c>
      <c r="F6355" s="450"/>
      <c r="G6355" s="451"/>
    </row>
    <row r="6356" spans="1:7" x14ac:dyDescent="0.25">
      <c r="B6356" s="449"/>
      <c r="C6356" s="83" t="str">
        <f ca="1">IF(OFFSET(Zdroj!BC$16,A6343-1,0)=0,"",CONCATENATE("B",$A$2+7," - ",Zdroj!$BC$15))</f>
        <v/>
      </c>
      <c r="D6356" s="81" t="str">
        <f ca="1">IF(C6356="","",CONCATENATE(OFFSET(Zdroj!BC$16,A6343-1,0)))</f>
        <v/>
      </c>
      <c r="E6356" s="35" t="str">
        <f ca="1">IF(C6356="","",OFFSET(Zdroj!BD$16,A6343-1,0))</f>
        <v/>
      </c>
      <c r="F6356" s="450"/>
      <c r="G6356" s="451"/>
    </row>
    <row r="6357" spans="1:7" x14ac:dyDescent="0.25">
      <c r="B6357" s="449"/>
      <c r="C6357" s="83" t="str">
        <f ca="1">IF(OFFSET(Zdroj!BE$16,A6343-1,0)=0,"",CONCATENATE("B",$A$2+8," - ",Zdroj!$BE$15))</f>
        <v/>
      </c>
      <c r="D6357" s="81" t="str">
        <f ca="1">IF(C6357="","",CONCATENATE(OFFSET(Zdroj!BE$16,A6343-1,0)))</f>
        <v/>
      </c>
      <c r="E6357" s="35" t="str">
        <f ca="1">IF(C6357="","",OFFSET(Zdroj!BF$16,A6343-1,0))</f>
        <v/>
      </c>
      <c r="F6357" s="450"/>
      <c r="G6357" s="451"/>
    </row>
    <row r="6358" spans="1:7" x14ac:dyDescent="0.25">
      <c r="B6358" s="449"/>
      <c r="C6358" s="83" t="str">
        <f ca="1">IF(OFFSET(Zdroj!BG$16,A6343-1,0)=0,"",CONCATENATE("C",$A$2," - ",Zdroj!$BG$15))</f>
        <v/>
      </c>
      <c r="D6358" s="81" t="str">
        <f ca="1">IF(C6358="","",CONCATENATE(OFFSET(Zdroj!BG$16,A6343-1,0)))</f>
        <v/>
      </c>
      <c r="E6358" s="35" t="str">
        <f ca="1">IF(C6358="","",OFFSET(Zdroj!BH$16,A6343-1,0))</f>
        <v/>
      </c>
      <c r="F6358" s="450" t="str">
        <f t="shared" ref="F6358" ca="1" si="1487">IF(SUM(E6358:E6359)=0,"",SUM(E6358:E6359))</f>
        <v/>
      </c>
      <c r="G6358" s="451"/>
    </row>
    <row r="6359" spans="1:7" x14ac:dyDescent="0.25">
      <c r="B6359" s="449"/>
      <c r="C6359" s="83" t="str">
        <f ca="1">IF(OFFSET(Zdroj!BI$16,A6343-1,0)=0,"",CONCATENATE("C",$A$2+1," - ",Zdroj!$BI$15))</f>
        <v/>
      </c>
      <c r="D6359" s="81" t="str">
        <f ca="1">IF(C6359="","",CONCATENATE(OFFSET(Zdroj!BI$16,A6343-1,0)))</f>
        <v/>
      </c>
      <c r="E6359" s="35" t="str">
        <f ca="1">IF(C6359="","",OFFSET(Zdroj!BJ$16,A6343-1,0))</f>
        <v/>
      </c>
      <c r="F6359" s="450"/>
      <c r="G6359" s="451"/>
    </row>
    <row r="6360" spans="1:7" x14ac:dyDescent="0.25">
      <c r="A6360">
        <f>SUM((ROW()+15)/17)</f>
        <v>375</v>
      </c>
      <c r="B6360" s="449" t="str">
        <f ca="1">IF(OFFSET(Zdroj!$B$16,A6360-1,0)&gt;0,CONCATENATE(A6360,"
","___ ","
",OFFSET(Zdroj!$B$16,A6360-1,0)),"")</f>
        <v/>
      </c>
      <c r="C6360" s="83" t="str">
        <f ca="1">IF(OFFSET(Zdroj!AI$16,A6360-1,0)=0,"",CONCATENATE("A",$A$2," - ",Zdroj!$AI$15))</f>
        <v/>
      </c>
      <c r="D6360" s="81" t="str">
        <f ca="1">IF(C6360="","",CONCATENATE(OFFSET(Zdroj!AI$16,A6360-1,0)," - ",OFFSET(Zdroj!BK$16,A6360-1,0)))</f>
        <v/>
      </c>
      <c r="E6360" s="35" t="str">
        <f ca="1">IF(C6360="","",OFFSET(Zdroj!BL$16,A6360-1,0))</f>
        <v/>
      </c>
      <c r="F6360" s="450" t="str">
        <f t="shared" ref="F6360" ca="1" si="1488">IF(SUM(E6360:E6365)=0,"",SUM(E6360:E6365))</f>
        <v/>
      </c>
      <c r="G6360" s="451" t="str">
        <f t="shared" ref="G6360" ca="1" si="1489">IF(SUM(E6360:E6376)=0,"",SUM(E6360:E6376))</f>
        <v/>
      </c>
    </row>
    <row r="6361" spans="1:7" x14ac:dyDescent="0.25">
      <c r="B6361" s="449"/>
      <c r="C6361" s="83" t="str">
        <f ca="1">IF(OFFSET(Zdroj!AJ$16,A6360-1,0)=0,"",CONCATENATE("A",$A$2+1," - ",Zdroj!$AJ$15))</f>
        <v/>
      </c>
      <c r="D6361" s="81" t="str">
        <f ca="1">IF(C6361="","",CONCATENATE(OFFSET(Zdroj!AJ$16,A6360-1,0)," - ",OFFSET(Zdroj!BM$16,A6360-1,0)))</f>
        <v/>
      </c>
      <c r="E6361" s="35" t="str">
        <f ca="1">IF(C6361="","",OFFSET(Zdroj!BN$16,A6360-1,0))</f>
        <v/>
      </c>
      <c r="F6361" s="450"/>
      <c r="G6361" s="451"/>
    </row>
    <row r="6362" spans="1:7" x14ac:dyDescent="0.25">
      <c r="B6362" s="449"/>
      <c r="C6362" s="83" t="str">
        <f ca="1">IF(OFFSET(Zdroj!AK$16,A6360-1,0)=0,"",CONCATENATE("A",$A$2+2," - ",Zdroj!$AK$15))</f>
        <v/>
      </c>
      <c r="D6362" s="81" t="str">
        <f ca="1">IF(C6362="","",CONCATENATE(OFFSET(Zdroj!AK$16,A6360-1,0)," - ",OFFSET(Zdroj!BO$16,A6360-1,0)))</f>
        <v/>
      </c>
      <c r="E6362" s="35" t="str">
        <f ca="1">IF(C6362="","",OFFSET(Zdroj!BP$16,A6360-1,0))</f>
        <v/>
      </c>
      <c r="F6362" s="450"/>
      <c r="G6362" s="451"/>
    </row>
    <row r="6363" spans="1:7" x14ac:dyDescent="0.25">
      <c r="B6363" s="449"/>
      <c r="C6363" s="83" t="str">
        <f ca="1">IF(OFFSET(Zdroj!AL$16,A6360-1,0)=0,"",CONCATENATE("A",$A$2+3," - ",Zdroj!$AL$15))</f>
        <v/>
      </c>
      <c r="D6363" s="81" t="str">
        <f ca="1">IF(C6363="","",CONCATENATE(OFFSET(Zdroj!AL$16,A6360-1,0)," - ",OFFSET(Zdroj!BQ$16,A6360-1,0)))</f>
        <v/>
      </c>
      <c r="E6363" s="35" t="str">
        <f ca="1">IF(C6363="","",OFFSET(Zdroj!BR$16,A6360-1,0))</f>
        <v/>
      </c>
      <c r="F6363" s="450"/>
      <c r="G6363" s="451"/>
    </row>
    <row r="6364" spans="1:7" x14ac:dyDescent="0.25">
      <c r="B6364" s="449"/>
      <c r="C6364" s="83" t="str">
        <f ca="1">IF(OFFSET(Zdroj!AM$16,A6360-1,0)=0,"",CONCATENATE("A",$A$2+4," - ",Zdroj!$AM$15))</f>
        <v/>
      </c>
      <c r="D6364" s="81" t="str">
        <f ca="1">IF(C6364="","",CONCATENATE(OFFSET(Zdroj!AM$16,A6360-1,0)," - ",OFFSET(Zdroj!BS$16,A6360-1,0)))</f>
        <v/>
      </c>
      <c r="E6364" s="35" t="str">
        <f ca="1">IF(C6364="","",OFFSET(Zdroj!BT$16,A6360-1,0))</f>
        <v/>
      </c>
      <c r="F6364" s="450"/>
      <c r="G6364" s="451"/>
    </row>
    <row r="6365" spans="1:7" x14ac:dyDescent="0.25">
      <c r="B6365" s="449"/>
      <c r="C6365" s="83" t="str">
        <f ca="1">IF(OFFSET(Zdroj!AN$16,A6360-1,0)=0,"",CONCATENATE("A",$A$2+5," - ",Zdroj!$AN$15))</f>
        <v/>
      </c>
      <c r="D6365" s="81" t="str">
        <f ca="1">IF(C6365="","",CONCATENATE(OFFSET(Zdroj!AN$16,A6360-1,0)," - ",OFFSET(Zdroj!BU$16,A6360-1,0)))</f>
        <v/>
      </c>
      <c r="E6365" s="35" t="str">
        <f ca="1">IF(C6365="","",OFFSET(Zdroj!BV$16,A6360-1,0))</f>
        <v/>
      </c>
      <c r="F6365" s="450"/>
      <c r="G6365" s="451"/>
    </row>
    <row r="6366" spans="1:7" x14ac:dyDescent="0.25">
      <c r="B6366" s="449"/>
      <c r="C6366" s="83" t="str">
        <f ca="1">IF(OFFSET(Zdroj!AO$16,A6360-1,0)=0,"",CONCATENATE("B",$A$2," - ",Zdroj!$AO$15))</f>
        <v/>
      </c>
      <c r="D6366" s="81" t="str">
        <f ca="1">IF(C6366="","",CONCATENATE(OFFSET(Zdroj!AO$16,A6360-1,0)))</f>
        <v/>
      </c>
      <c r="E6366" s="35" t="str">
        <f ca="1">IF(C6366="","",OFFSET(Zdroj!AP$16,A6360-1,0))</f>
        <v/>
      </c>
      <c r="F6366" s="450" t="str">
        <f t="shared" ref="F6366" ca="1" si="1490">IF(SUM(E6366:E6374)=0,"",SUM(E6366:E6374))</f>
        <v/>
      </c>
      <c r="G6366" s="451"/>
    </row>
    <row r="6367" spans="1:7" x14ac:dyDescent="0.25">
      <c r="B6367" s="449"/>
      <c r="C6367" s="83" t="str">
        <f ca="1">IF(OFFSET(Zdroj!AQ$16,A6360-1,0)=0,"",CONCATENATE("B",$A$2+1," - ",Zdroj!$AQ$15))</f>
        <v/>
      </c>
      <c r="D6367" s="81" t="str">
        <f ca="1">IF(C6367="","",CONCATENATE(OFFSET(Zdroj!AQ$16,A6360-1,0)))</f>
        <v/>
      </c>
      <c r="E6367" s="35" t="str">
        <f ca="1">IF(C6367="","",OFFSET(Zdroj!AR$16,A6360-1,0))</f>
        <v/>
      </c>
      <c r="F6367" s="450"/>
      <c r="G6367" s="451"/>
    </row>
    <row r="6368" spans="1:7" x14ac:dyDescent="0.25">
      <c r="B6368" s="449"/>
      <c r="C6368" s="83" t="str">
        <f ca="1">IF(OFFSET(Zdroj!AS$16,A6360-1,0)=0,"",CONCATENATE("B",$A$2+2," - ",Zdroj!$AS$15))</f>
        <v/>
      </c>
      <c r="D6368" s="81" t="str">
        <f ca="1">IF(C6368="","",CONCATENATE(OFFSET(Zdroj!AS$16,A6360-1,0)))</f>
        <v/>
      </c>
      <c r="E6368" s="35" t="str">
        <f ca="1">IF(C6368="","",OFFSET(Zdroj!AT$16,A6360-1,0))</f>
        <v/>
      </c>
      <c r="F6368" s="450"/>
      <c r="G6368" s="451"/>
    </row>
    <row r="6369" spans="1:7" x14ac:dyDescent="0.25">
      <c r="B6369" s="449"/>
      <c r="C6369" s="83" t="str">
        <f ca="1">IF(OFFSET(Zdroj!AU$16,A6360-1,0)=0,"",CONCATENATE("B",$A$2+3," - ",Zdroj!$AU$15))</f>
        <v/>
      </c>
      <c r="D6369" s="81" t="str">
        <f ca="1">IF(C6369="","",CONCATENATE(OFFSET(Zdroj!AU$16,A6360-1,0)))</f>
        <v/>
      </c>
      <c r="E6369" s="35" t="str">
        <f ca="1">IF(C6369="","",OFFSET(Zdroj!AV$16,A6360-1,0))</f>
        <v/>
      </c>
      <c r="F6369" s="450"/>
      <c r="G6369" s="451"/>
    </row>
    <row r="6370" spans="1:7" x14ac:dyDescent="0.25">
      <c r="B6370" s="449"/>
      <c r="C6370" s="83" t="str">
        <f ca="1">IF(OFFSET(Zdroj!AW$16,A6360-1,0)=0,"",CONCATENATE("B",$A$2+4," - ",Zdroj!$AW$15))</f>
        <v/>
      </c>
      <c r="D6370" s="81" t="str">
        <f ca="1">IF(C6370="","",CONCATENATE(OFFSET(Zdroj!AW$16,A6360-1,0)))</f>
        <v/>
      </c>
      <c r="E6370" s="35" t="str">
        <f ca="1">IF(C6370="","",OFFSET(Zdroj!AX$16,A6360-1,0))</f>
        <v/>
      </c>
      <c r="F6370" s="450"/>
      <c r="G6370" s="451"/>
    </row>
    <row r="6371" spans="1:7" x14ac:dyDescent="0.25">
      <c r="B6371" s="449"/>
      <c r="C6371" s="83" t="str">
        <f ca="1">IF(OFFSET(Zdroj!AY$16,A6360-1,0)=0,"",CONCATENATE("B",$A$2+5," - ",Zdroj!$AY$15))</f>
        <v/>
      </c>
      <c r="D6371" s="81" t="str">
        <f ca="1">IF(C6371="","",CONCATENATE(OFFSET(Zdroj!AY$16,A6360-1,0)))</f>
        <v/>
      </c>
      <c r="E6371" s="35" t="str">
        <f ca="1">IF(C6371="","",OFFSET(Zdroj!AZ$16,A6360-1,0))</f>
        <v/>
      </c>
      <c r="F6371" s="450"/>
      <c r="G6371" s="451"/>
    </row>
    <row r="6372" spans="1:7" x14ac:dyDescent="0.25">
      <c r="B6372" s="449"/>
      <c r="C6372" s="83" t="str">
        <f ca="1">IF(OFFSET(Zdroj!BA$16,A6360-1,0)=0,"",CONCATENATE("B",$A$2+6," - ",Zdroj!$BA$15))</f>
        <v/>
      </c>
      <c r="D6372" s="81" t="str">
        <f ca="1">IF(C6372="","",CONCATENATE(OFFSET(Zdroj!BA$16,A6360-1,0)))</f>
        <v/>
      </c>
      <c r="E6372" s="35" t="str">
        <f ca="1">IF(C6372="","",OFFSET(Zdroj!BB$16,A6360-1,0))</f>
        <v/>
      </c>
      <c r="F6372" s="450"/>
      <c r="G6372" s="451"/>
    </row>
    <row r="6373" spans="1:7" x14ac:dyDescent="0.25">
      <c r="B6373" s="449"/>
      <c r="C6373" s="83" t="str">
        <f ca="1">IF(OFFSET(Zdroj!BC$16,A6360-1,0)=0,"",CONCATENATE("B",$A$2+7," - ",Zdroj!$BC$15))</f>
        <v/>
      </c>
      <c r="D6373" s="81" t="str">
        <f ca="1">IF(C6373="","",CONCATENATE(OFFSET(Zdroj!BC$16,A6360-1,0)))</f>
        <v/>
      </c>
      <c r="E6373" s="35" t="str">
        <f ca="1">IF(C6373="","",OFFSET(Zdroj!BD$16,A6360-1,0))</f>
        <v/>
      </c>
      <c r="F6373" s="450"/>
      <c r="G6373" s="451"/>
    </row>
    <row r="6374" spans="1:7" x14ac:dyDescent="0.25">
      <c r="B6374" s="449"/>
      <c r="C6374" s="83" t="str">
        <f ca="1">IF(OFFSET(Zdroj!BE$16,A6360-1,0)=0,"",CONCATENATE("B",$A$2+8," - ",Zdroj!$BE$15))</f>
        <v/>
      </c>
      <c r="D6374" s="81" t="str">
        <f ca="1">IF(C6374="","",CONCATENATE(OFFSET(Zdroj!BE$16,A6360-1,0)))</f>
        <v/>
      </c>
      <c r="E6374" s="35" t="str">
        <f ca="1">IF(C6374="","",OFFSET(Zdroj!BF$16,A6360-1,0))</f>
        <v/>
      </c>
      <c r="F6374" s="450"/>
      <c r="G6374" s="451"/>
    </row>
    <row r="6375" spans="1:7" x14ac:dyDescent="0.25">
      <c r="B6375" s="449"/>
      <c r="C6375" s="83" t="str">
        <f ca="1">IF(OFFSET(Zdroj!BG$16,A6360-1,0)=0,"",CONCATENATE("C",$A$2," - ",Zdroj!$BG$15))</f>
        <v/>
      </c>
      <c r="D6375" s="81" t="str">
        <f ca="1">IF(C6375="","",CONCATENATE(OFFSET(Zdroj!BG$16,A6360-1,0)))</f>
        <v/>
      </c>
      <c r="E6375" s="35" t="str">
        <f ca="1">IF(C6375="","",OFFSET(Zdroj!BH$16,A6360-1,0))</f>
        <v/>
      </c>
      <c r="F6375" s="450" t="str">
        <f t="shared" ref="F6375" ca="1" si="1491">IF(SUM(E6375:E6376)=0,"",SUM(E6375:E6376))</f>
        <v/>
      </c>
      <c r="G6375" s="451"/>
    </row>
    <row r="6376" spans="1:7" x14ac:dyDescent="0.25">
      <c r="B6376" s="449"/>
      <c r="C6376" s="83" t="str">
        <f ca="1">IF(OFFSET(Zdroj!BI$16,A6360-1,0)=0,"",CONCATENATE("C",$A$2+1," - ",Zdroj!$BI$15))</f>
        <v/>
      </c>
      <c r="D6376" s="81" t="str">
        <f ca="1">IF(C6376="","",CONCATENATE(OFFSET(Zdroj!BI$16,A6360-1,0)))</f>
        <v/>
      </c>
      <c r="E6376" s="35" t="str">
        <f ca="1">IF(C6376="","",OFFSET(Zdroj!BJ$16,A6360-1,0))</f>
        <v/>
      </c>
      <c r="F6376" s="450"/>
      <c r="G6376" s="451"/>
    </row>
    <row r="6377" spans="1:7" x14ac:dyDescent="0.25">
      <c r="A6377">
        <f>SUM((ROW()+15)/17)</f>
        <v>376</v>
      </c>
      <c r="B6377" s="449" t="str">
        <f ca="1">IF(OFFSET(Zdroj!$B$16,A6377-1,0)&gt;0,CONCATENATE(A6377,"
","___ ","
",OFFSET(Zdroj!$B$16,A6377-1,0)),"")</f>
        <v/>
      </c>
      <c r="C6377" s="83" t="str">
        <f ca="1">IF(OFFSET(Zdroj!AI$16,A6377-1,0)=0,"",CONCATENATE("A",$A$2," - ",Zdroj!$AI$15))</f>
        <v/>
      </c>
      <c r="D6377" s="81" t="str">
        <f ca="1">IF(C6377="","",CONCATENATE(OFFSET(Zdroj!AI$16,A6377-1,0)," - ",OFFSET(Zdroj!BK$16,A6377-1,0)))</f>
        <v/>
      </c>
      <c r="E6377" s="35" t="str">
        <f ca="1">IF(C6377="","",OFFSET(Zdroj!BL$16,A6377-1,0))</f>
        <v/>
      </c>
      <c r="F6377" s="450" t="str">
        <f t="shared" ref="F6377" ca="1" si="1492">IF(SUM(E6377:E6382)=0,"",SUM(E6377:E6382))</f>
        <v/>
      </c>
      <c r="G6377" s="451" t="str">
        <f t="shared" ref="G6377" ca="1" si="1493">IF(SUM(E6377:E6393)=0,"",SUM(E6377:E6393))</f>
        <v/>
      </c>
    </row>
    <row r="6378" spans="1:7" x14ac:dyDescent="0.25">
      <c r="B6378" s="449"/>
      <c r="C6378" s="83" t="str">
        <f ca="1">IF(OFFSET(Zdroj!AJ$16,A6377-1,0)=0,"",CONCATENATE("A",$A$2+1," - ",Zdroj!$AJ$15))</f>
        <v/>
      </c>
      <c r="D6378" s="81" t="str">
        <f ca="1">IF(C6378="","",CONCATENATE(OFFSET(Zdroj!AJ$16,A6377-1,0)," - ",OFFSET(Zdroj!BM$16,A6377-1,0)))</f>
        <v/>
      </c>
      <c r="E6378" s="35" t="str">
        <f ca="1">IF(C6378="","",OFFSET(Zdroj!BN$16,A6377-1,0))</f>
        <v/>
      </c>
      <c r="F6378" s="450"/>
      <c r="G6378" s="451"/>
    </row>
    <row r="6379" spans="1:7" x14ac:dyDescent="0.25">
      <c r="B6379" s="449"/>
      <c r="C6379" s="83" t="str">
        <f ca="1">IF(OFFSET(Zdroj!AK$16,A6377-1,0)=0,"",CONCATENATE("A",$A$2+2," - ",Zdroj!$AK$15))</f>
        <v/>
      </c>
      <c r="D6379" s="81" t="str">
        <f ca="1">IF(C6379="","",CONCATENATE(OFFSET(Zdroj!AK$16,A6377-1,0)," - ",OFFSET(Zdroj!BO$16,A6377-1,0)))</f>
        <v/>
      </c>
      <c r="E6379" s="35" t="str">
        <f ca="1">IF(C6379="","",OFFSET(Zdroj!BP$16,A6377-1,0))</f>
        <v/>
      </c>
      <c r="F6379" s="450"/>
      <c r="G6379" s="451"/>
    </row>
    <row r="6380" spans="1:7" x14ac:dyDescent="0.25">
      <c r="B6380" s="449"/>
      <c r="C6380" s="83" t="str">
        <f ca="1">IF(OFFSET(Zdroj!AL$16,A6377-1,0)=0,"",CONCATENATE("A",$A$2+3," - ",Zdroj!$AL$15))</f>
        <v/>
      </c>
      <c r="D6380" s="81" t="str">
        <f ca="1">IF(C6380="","",CONCATENATE(OFFSET(Zdroj!AL$16,A6377-1,0)," - ",OFFSET(Zdroj!BQ$16,A6377-1,0)))</f>
        <v/>
      </c>
      <c r="E6380" s="35" t="str">
        <f ca="1">IF(C6380="","",OFFSET(Zdroj!BR$16,A6377-1,0))</f>
        <v/>
      </c>
      <c r="F6380" s="450"/>
      <c r="G6380" s="451"/>
    </row>
    <row r="6381" spans="1:7" x14ac:dyDescent="0.25">
      <c r="B6381" s="449"/>
      <c r="C6381" s="83" t="str">
        <f ca="1">IF(OFFSET(Zdroj!AM$16,A6377-1,0)=0,"",CONCATENATE("A",$A$2+4," - ",Zdroj!$AM$15))</f>
        <v/>
      </c>
      <c r="D6381" s="81" t="str">
        <f ca="1">IF(C6381="","",CONCATENATE(OFFSET(Zdroj!AM$16,A6377-1,0)," - ",OFFSET(Zdroj!BS$16,A6377-1,0)))</f>
        <v/>
      </c>
      <c r="E6381" s="35" t="str">
        <f ca="1">IF(C6381="","",OFFSET(Zdroj!BT$16,A6377-1,0))</f>
        <v/>
      </c>
      <c r="F6381" s="450"/>
      <c r="G6381" s="451"/>
    </row>
    <row r="6382" spans="1:7" x14ac:dyDescent="0.25">
      <c r="B6382" s="449"/>
      <c r="C6382" s="83" t="str">
        <f ca="1">IF(OFFSET(Zdroj!AN$16,A6377-1,0)=0,"",CONCATENATE("A",$A$2+5," - ",Zdroj!$AN$15))</f>
        <v/>
      </c>
      <c r="D6382" s="81" t="str">
        <f ca="1">IF(C6382="","",CONCATENATE(OFFSET(Zdroj!AN$16,A6377-1,0)," - ",OFFSET(Zdroj!BU$16,A6377-1,0)))</f>
        <v/>
      </c>
      <c r="E6382" s="35" t="str">
        <f ca="1">IF(C6382="","",OFFSET(Zdroj!BV$16,A6377-1,0))</f>
        <v/>
      </c>
      <c r="F6382" s="450"/>
      <c r="G6382" s="451"/>
    </row>
    <row r="6383" spans="1:7" x14ac:dyDescent="0.25">
      <c r="B6383" s="449"/>
      <c r="C6383" s="83" t="str">
        <f ca="1">IF(OFFSET(Zdroj!AO$16,A6377-1,0)=0,"",CONCATENATE("B",$A$2," - ",Zdroj!$AO$15))</f>
        <v/>
      </c>
      <c r="D6383" s="81" t="str">
        <f ca="1">IF(C6383="","",CONCATENATE(OFFSET(Zdroj!AO$16,A6377-1,0)))</f>
        <v/>
      </c>
      <c r="E6383" s="35" t="str">
        <f ca="1">IF(C6383="","",OFFSET(Zdroj!AP$16,A6377-1,0))</f>
        <v/>
      </c>
      <c r="F6383" s="450" t="str">
        <f t="shared" ref="F6383" ca="1" si="1494">IF(SUM(E6383:E6391)=0,"",SUM(E6383:E6391))</f>
        <v/>
      </c>
      <c r="G6383" s="451"/>
    </row>
    <row r="6384" spans="1:7" x14ac:dyDescent="0.25">
      <c r="B6384" s="449"/>
      <c r="C6384" s="83" t="str">
        <f ca="1">IF(OFFSET(Zdroj!AQ$16,A6377-1,0)=0,"",CONCATENATE("B",$A$2+1," - ",Zdroj!$AQ$15))</f>
        <v/>
      </c>
      <c r="D6384" s="81" t="str">
        <f ca="1">IF(C6384="","",CONCATENATE(OFFSET(Zdroj!AQ$16,A6377-1,0)))</f>
        <v/>
      </c>
      <c r="E6384" s="35" t="str">
        <f ca="1">IF(C6384="","",OFFSET(Zdroj!AR$16,A6377-1,0))</f>
        <v/>
      </c>
      <c r="F6384" s="450"/>
      <c r="G6384" s="451"/>
    </row>
    <row r="6385" spans="1:7" x14ac:dyDescent="0.25">
      <c r="B6385" s="449"/>
      <c r="C6385" s="83" t="str">
        <f ca="1">IF(OFFSET(Zdroj!AS$16,A6377-1,0)=0,"",CONCATENATE("B",$A$2+2," - ",Zdroj!$AS$15))</f>
        <v/>
      </c>
      <c r="D6385" s="81" t="str">
        <f ca="1">IF(C6385="","",CONCATENATE(OFFSET(Zdroj!AS$16,A6377-1,0)))</f>
        <v/>
      </c>
      <c r="E6385" s="35" t="str">
        <f ca="1">IF(C6385="","",OFFSET(Zdroj!AT$16,A6377-1,0))</f>
        <v/>
      </c>
      <c r="F6385" s="450"/>
      <c r="G6385" s="451"/>
    </row>
    <row r="6386" spans="1:7" x14ac:dyDescent="0.25">
      <c r="B6386" s="449"/>
      <c r="C6386" s="83" t="str">
        <f ca="1">IF(OFFSET(Zdroj!AU$16,A6377-1,0)=0,"",CONCATENATE("B",$A$2+3," - ",Zdroj!$AU$15))</f>
        <v/>
      </c>
      <c r="D6386" s="81" t="str">
        <f ca="1">IF(C6386="","",CONCATENATE(OFFSET(Zdroj!AU$16,A6377-1,0)))</f>
        <v/>
      </c>
      <c r="E6386" s="35" t="str">
        <f ca="1">IF(C6386="","",OFFSET(Zdroj!AV$16,A6377-1,0))</f>
        <v/>
      </c>
      <c r="F6386" s="450"/>
      <c r="G6386" s="451"/>
    </row>
    <row r="6387" spans="1:7" x14ac:dyDescent="0.25">
      <c r="B6387" s="449"/>
      <c r="C6387" s="83" t="str">
        <f ca="1">IF(OFFSET(Zdroj!AW$16,A6377-1,0)=0,"",CONCATENATE("B",$A$2+4," - ",Zdroj!$AW$15))</f>
        <v/>
      </c>
      <c r="D6387" s="81" t="str">
        <f ca="1">IF(C6387="","",CONCATENATE(OFFSET(Zdroj!AW$16,A6377-1,0)))</f>
        <v/>
      </c>
      <c r="E6387" s="35" t="str">
        <f ca="1">IF(C6387="","",OFFSET(Zdroj!AX$16,A6377-1,0))</f>
        <v/>
      </c>
      <c r="F6387" s="450"/>
      <c r="G6387" s="451"/>
    </row>
    <row r="6388" spans="1:7" x14ac:dyDescent="0.25">
      <c r="B6388" s="449"/>
      <c r="C6388" s="83" t="str">
        <f ca="1">IF(OFFSET(Zdroj!AY$16,A6377-1,0)=0,"",CONCATENATE("B",$A$2+5," - ",Zdroj!$AY$15))</f>
        <v/>
      </c>
      <c r="D6388" s="81" t="str">
        <f ca="1">IF(C6388="","",CONCATENATE(OFFSET(Zdroj!AY$16,A6377-1,0)))</f>
        <v/>
      </c>
      <c r="E6388" s="35" t="str">
        <f ca="1">IF(C6388="","",OFFSET(Zdroj!AZ$16,A6377-1,0))</f>
        <v/>
      </c>
      <c r="F6388" s="450"/>
      <c r="G6388" s="451"/>
    </row>
    <row r="6389" spans="1:7" x14ac:dyDescent="0.25">
      <c r="B6389" s="449"/>
      <c r="C6389" s="83" t="str">
        <f ca="1">IF(OFFSET(Zdroj!BA$16,A6377-1,0)=0,"",CONCATENATE("B",$A$2+6," - ",Zdroj!$BA$15))</f>
        <v/>
      </c>
      <c r="D6389" s="81" t="str">
        <f ca="1">IF(C6389="","",CONCATENATE(OFFSET(Zdroj!BA$16,A6377-1,0)))</f>
        <v/>
      </c>
      <c r="E6389" s="35" t="str">
        <f ca="1">IF(C6389="","",OFFSET(Zdroj!BB$16,A6377-1,0))</f>
        <v/>
      </c>
      <c r="F6389" s="450"/>
      <c r="G6389" s="451"/>
    </row>
    <row r="6390" spans="1:7" x14ac:dyDescent="0.25">
      <c r="B6390" s="449"/>
      <c r="C6390" s="83" t="str">
        <f ca="1">IF(OFFSET(Zdroj!BC$16,A6377-1,0)=0,"",CONCATENATE("B",$A$2+7," - ",Zdroj!$BC$15))</f>
        <v/>
      </c>
      <c r="D6390" s="81" t="str">
        <f ca="1">IF(C6390="","",CONCATENATE(OFFSET(Zdroj!BC$16,A6377-1,0)))</f>
        <v/>
      </c>
      <c r="E6390" s="35" t="str">
        <f ca="1">IF(C6390="","",OFFSET(Zdroj!BD$16,A6377-1,0))</f>
        <v/>
      </c>
      <c r="F6390" s="450"/>
      <c r="G6390" s="451"/>
    </row>
    <row r="6391" spans="1:7" x14ac:dyDescent="0.25">
      <c r="B6391" s="449"/>
      <c r="C6391" s="83" t="str">
        <f ca="1">IF(OFFSET(Zdroj!BE$16,A6377-1,0)=0,"",CONCATENATE("B",$A$2+8," - ",Zdroj!$BE$15))</f>
        <v/>
      </c>
      <c r="D6391" s="81" t="str">
        <f ca="1">IF(C6391="","",CONCATENATE(OFFSET(Zdroj!BE$16,A6377-1,0)))</f>
        <v/>
      </c>
      <c r="E6391" s="35" t="str">
        <f ca="1">IF(C6391="","",OFFSET(Zdroj!BF$16,A6377-1,0))</f>
        <v/>
      </c>
      <c r="F6391" s="450"/>
      <c r="G6391" s="451"/>
    </row>
    <row r="6392" spans="1:7" x14ac:dyDescent="0.25">
      <c r="B6392" s="449"/>
      <c r="C6392" s="83" t="str">
        <f ca="1">IF(OFFSET(Zdroj!BG$16,A6377-1,0)=0,"",CONCATENATE("C",$A$2," - ",Zdroj!$BG$15))</f>
        <v/>
      </c>
      <c r="D6392" s="81" t="str">
        <f ca="1">IF(C6392="","",CONCATENATE(OFFSET(Zdroj!BG$16,A6377-1,0)))</f>
        <v/>
      </c>
      <c r="E6392" s="35" t="str">
        <f ca="1">IF(C6392="","",OFFSET(Zdroj!BH$16,A6377-1,0))</f>
        <v/>
      </c>
      <c r="F6392" s="450" t="str">
        <f t="shared" ref="F6392" ca="1" si="1495">IF(SUM(E6392:E6393)=0,"",SUM(E6392:E6393))</f>
        <v/>
      </c>
      <c r="G6392" s="451"/>
    </row>
    <row r="6393" spans="1:7" x14ac:dyDescent="0.25">
      <c r="B6393" s="449"/>
      <c r="C6393" s="83" t="str">
        <f ca="1">IF(OFFSET(Zdroj!BI$16,A6377-1,0)=0,"",CONCATENATE("C",$A$2+1," - ",Zdroj!$BI$15))</f>
        <v/>
      </c>
      <c r="D6393" s="81" t="str">
        <f ca="1">IF(C6393="","",CONCATENATE(OFFSET(Zdroj!BI$16,A6377-1,0)))</f>
        <v/>
      </c>
      <c r="E6393" s="35" t="str">
        <f ca="1">IF(C6393="","",OFFSET(Zdroj!BJ$16,A6377-1,0))</f>
        <v/>
      </c>
      <c r="F6393" s="450"/>
      <c r="G6393" s="451"/>
    </row>
    <row r="6394" spans="1:7" x14ac:dyDescent="0.25">
      <c r="A6394">
        <f>SUM((ROW()+15)/17)</f>
        <v>377</v>
      </c>
      <c r="B6394" s="449" t="str">
        <f ca="1">IF(OFFSET(Zdroj!$B$16,A6394-1,0)&gt;0,CONCATENATE(A6394,"
","___ ","
",OFFSET(Zdroj!$B$16,A6394-1,0)),"")</f>
        <v/>
      </c>
      <c r="C6394" s="83" t="str">
        <f ca="1">IF(OFFSET(Zdroj!AI$16,A6394-1,0)=0,"",CONCATENATE("A",$A$2," - ",Zdroj!$AI$15))</f>
        <v/>
      </c>
      <c r="D6394" s="81" t="str">
        <f ca="1">IF(C6394="","",CONCATENATE(OFFSET(Zdroj!AI$16,A6394-1,0)," - ",OFFSET(Zdroj!BK$16,A6394-1,0)))</f>
        <v/>
      </c>
      <c r="E6394" s="35" t="str">
        <f ca="1">IF(C6394="","",OFFSET(Zdroj!BL$16,A6394-1,0))</f>
        <v/>
      </c>
      <c r="F6394" s="450" t="str">
        <f t="shared" ref="F6394" ca="1" si="1496">IF(SUM(E6394:E6399)=0,"",SUM(E6394:E6399))</f>
        <v/>
      </c>
      <c r="G6394" s="451" t="str">
        <f t="shared" ref="G6394" ca="1" si="1497">IF(SUM(E6394:E6410)=0,"",SUM(E6394:E6410))</f>
        <v/>
      </c>
    </row>
    <row r="6395" spans="1:7" x14ac:dyDescent="0.25">
      <c r="B6395" s="449"/>
      <c r="C6395" s="83" t="str">
        <f ca="1">IF(OFFSET(Zdroj!AJ$16,A6394-1,0)=0,"",CONCATENATE("A",$A$2+1," - ",Zdroj!$AJ$15))</f>
        <v/>
      </c>
      <c r="D6395" s="81" t="str">
        <f ca="1">IF(C6395="","",CONCATENATE(OFFSET(Zdroj!AJ$16,A6394-1,0)," - ",OFFSET(Zdroj!BM$16,A6394-1,0)))</f>
        <v/>
      </c>
      <c r="E6395" s="35" t="str">
        <f ca="1">IF(C6395="","",OFFSET(Zdroj!BN$16,A6394-1,0))</f>
        <v/>
      </c>
      <c r="F6395" s="450"/>
      <c r="G6395" s="451"/>
    </row>
    <row r="6396" spans="1:7" x14ac:dyDescent="0.25">
      <c r="B6396" s="449"/>
      <c r="C6396" s="83" t="str">
        <f ca="1">IF(OFFSET(Zdroj!AK$16,A6394-1,0)=0,"",CONCATENATE("A",$A$2+2," - ",Zdroj!$AK$15))</f>
        <v/>
      </c>
      <c r="D6396" s="81" t="str">
        <f ca="1">IF(C6396="","",CONCATENATE(OFFSET(Zdroj!AK$16,A6394-1,0)," - ",OFFSET(Zdroj!BO$16,A6394-1,0)))</f>
        <v/>
      </c>
      <c r="E6396" s="35" t="str">
        <f ca="1">IF(C6396="","",OFFSET(Zdroj!BP$16,A6394-1,0))</f>
        <v/>
      </c>
      <c r="F6396" s="450"/>
      <c r="G6396" s="451"/>
    </row>
    <row r="6397" spans="1:7" x14ac:dyDescent="0.25">
      <c r="B6397" s="449"/>
      <c r="C6397" s="83" t="str">
        <f ca="1">IF(OFFSET(Zdroj!AL$16,A6394-1,0)=0,"",CONCATENATE("A",$A$2+3," - ",Zdroj!$AL$15))</f>
        <v/>
      </c>
      <c r="D6397" s="81" t="str">
        <f ca="1">IF(C6397="","",CONCATENATE(OFFSET(Zdroj!AL$16,A6394-1,0)," - ",OFFSET(Zdroj!BQ$16,A6394-1,0)))</f>
        <v/>
      </c>
      <c r="E6397" s="35" t="str">
        <f ca="1">IF(C6397="","",OFFSET(Zdroj!BR$16,A6394-1,0))</f>
        <v/>
      </c>
      <c r="F6397" s="450"/>
      <c r="G6397" s="451"/>
    </row>
    <row r="6398" spans="1:7" x14ac:dyDescent="0.25">
      <c r="B6398" s="449"/>
      <c r="C6398" s="83" t="str">
        <f ca="1">IF(OFFSET(Zdroj!AM$16,A6394-1,0)=0,"",CONCATENATE("A",$A$2+4," - ",Zdroj!$AM$15))</f>
        <v/>
      </c>
      <c r="D6398" s="81" t="str">
        <f ca="1">IF(C6398="","",CONCATENATE(OFFSET(Zdroj!AM$16,A6394-1,0)," - ",OFFSET(Zdroj!BS$16,A6394-1,0)))</f>
        <v/>
      </c>
      <c r="E6398" s="35" t="str">
        <f ca="1">IF(C6398="","",OFFSET(Zdroj!BT$16,A6394-1,0))</f>
        <v/>
      </c>
      <c r="F6398" s="450"/>
      <c r="G6398" s="451"/>
    </row>
    <row r="6399" spans="1:7" x14ac:dyDescent="0.25">
      <c r="B6399" s="449"/>
      <c r="C6399" s="83" t="str">
        <f ca="1">IF(OFFSET(Zdroj!AN$16,A6394-1,0)=0,"",CONCATENATE("A",$A$2+5," - ",Zdroj!$AN$15))</f>
        <v/>
      </c>
      <c r="D6399" s="81" t="str">
        <f ca="1">IF(C6399="","",CONCATENATE(OFFSET(Zdroj!AN$16,A6394-1,0)," - ",OFFSET(Zdroj!BU$16,A6394-1,0)))</f>
        <v/>
      </c>
      <c r="E6399" s="35" t="str">
        <f ca="1">IF(C6399="","",OFFSET(Zdroj!BV$16,A6394-1,0))</f>
        <v/>
      </c>
      <c r="F6399" s="450"/>
      <c r="G6399" s="451"/>
    </row>
    <row r="6400" spans="1:7" x14ac:dyDescent="0.25">
      <c r="B6400" s="449"/>
      <c r="C6400" s="83" t="str">
        <f ca="1">IF(OFFSET(Zdroj!AO$16,A6394-1,0)=0,"",CONCATENATE("B",$A$2," - ",Zdroj!$AO$15))</f>
        <v/>
      </c>
      <c r="D6400" s="81" t="str">
        <f ca="1">IF(C6400="","",CONCATENATE(OFFSET(Zdroj!AO$16,A6394-1,0)))</f>
        <v/>
      </c>
      <c r="E6400" s="35" t="str">
        <f ca="1">IF(C6400="","",OFFSET(Zdroj!AP$16,A6394-1,0))</f>
        <v/>
      </c>
      <c r="F6400" s="450" t="str">
        <f t="shared" ref="F6400" ca="1" si="1498">IF(SUM(E6400:E6408)=0,"",SUM(E6400:E6408))</f>
        <v/>
      </c>
      <c r="G6400" s="451"/>
    </row>
    <row r="6401" spans="1:7" x14ac:dyDescent="0.25">
      <c r="B6401" s="449"/>
      <c r="C6401" s="83" t="str">
        <f ca="1">IF(OFFSET(Zdroj!AQ$16,A6394-1,0)=0,"",CONCATENATE("B",$A$2+1," - ",Zdroj!$AQ$15))</f>
        <v/>
      </c>
      <c r="D6401" s="81" t="str">
        <f ca="1">IF(C6401="","",CONCATENATE(OFFSET(Zdroj!AQ$16,A6394-1,0)))</f>
        <v/>
      </c>
      <c r="E6401" s="35" t="str">
        <f ca="1">IF(C6401="","",OFFSET(Zdroj!AR$16,A6394-1,0))</f>
        <v/>
      </c>
      <c r="F6401" s="450"/>
      <c r="G6401" s="451"/>
    </row>
    <row r="6402" spans="1:7" x14ac:dyDescent="0.25">
      <c r="B6402" s="449"/>
      <c r="C6402" s="83" t="str">
        <f ca="1">IF(OFFSET(Zdroj!AS$16,A6394-1,0)=0,"",CONCATENATE("B",$A$2+2," - ",Zdroj!$AS$15))</f>
        <v/>
      </c>
      <c r="D6402" s="81" t="str">
        <f ca="1">IF(C6402="","",CONCATENATE(OFFSET(Zdroj!AS$16,A6394-1,0)))</f>
        <v/>
      </c>
      <c r="E6402" s="35" t="str">
        <f ca="1">IF(C6402="","",OFFSET(Zdroj!AT$16,A6394-1,0))</f>
        <v/>
      </c>
      <c r="F6402" s="450"/>
      <c r="G6402" s="451"/>
    </row>
    <row r="6403" spans="1:7" x14ac:dyDescent="0.25">
      <c r="B6403" s="449"/>
      <c r="C6403" s="83" t="str">
        <f ca="1">IF(OFFSET(Zdroj!AU$16,A6394-1,0)=0,"",CONCATENATE("B",$A$2+3," - ",Zdroj!$AU$15))</f>
        <v/>
      </c>
      <c r="D6403" s="81" t="str">
        <f ca="1">IF(C6403="","",CONCATENATE(OFFSET(Zdroj!AU$16,A6394-1,0)))</f>
        <v/>
      </c>
      <c r="E6403" s="35" t="str">
        <f ca="1">IF(C6403="","",OFFSET(Zdroj!AV$16,A6394-1,0))</f>
        <v/>
      </c>
      <c r="F6403" s="450"/>
      <c r="G6403" s="451"/>
    </row>
    <row r="6404" spans="1:7" x14ac:dyDescent="0.25">
      <c r="B6404" s="449"/>
      <c r="C6404" s="83" t="str">
        <f ca="1">IF(OFFSET(Zdroj!AW$16,A6394-1,0)=0,"",CONCATENATE("B",$A$2+4," - ",Zdroj!$AW$15))</f>
        <v/>
      </c>
      <c r="D6404" s="81" t="str">
        <f ca="1">IF(C6404="","",CONCATENATE(OFFSET(Zdroj!AW$16,A6394-1,0)))</f>
        <v/>
      </c>
      <c r="E6404" s="35" t="str">
        <f ca="1">IF(C6404="","",OFFSET(Zdroj!AX$16,A6394-1,0))</f>
        <v/>
      </c>
      <c r="F6404" s="450"/>
      <c r="G6404" s="451"/>
    </row>
    <row r="6405" spans="1:7" x14ac:dyDescent="0.25">
      <c r="B6405" s="449"/>
      <c r="C6405" s="83" t="str">
        <f ca="1">IF(OFFSET(Zdroj!AY$16,A6394-1,0)=0,"",CONCATENATE("B",$A$2+5," - ",Zdroj!$AY$15))</f>
        <v/>
      </c>
      <c r="D6405" s="81" t="str">
        <f ca="1">IF(C6405="","",CONCATENATE(OFFSET(Zdroj!AY$16,A6394-1,0)))</f>
        <v/>
      </c>
      <c r="E6405" s="35" t="str">
        <f ca="1">IF(C6405="","",OFFSET(Zdroj!AZ$16,A6394-1,0))</f>
        <v/>
      </c>
      <c r="F6405" s="450"/>
      <c r="G6405" s="451"/>
    </row>
    <row r="6406" spans="1:7" x14ac:dyDescent="0.25">
      <c r="B6406" s="449"/>
      <c r="C6406" s="83" t="str">
        <f ca="1">IF(OFFSET(Zdroj!BA$16,A6394-1,0)=0,"",CONCATENATE("B",$A$2+6," - ",Zdroj!$BA$15))</f>
        <v/>
      </c>
      <c r="D6406" s="81" t="str">
        <f ca="1">IF(C6406="","",CONCATENATE(OFFSET(Zdroj!BA$16,A6394-1,0)))</f>
        <v/>
      </c>
      <c r="E6406" s="35" t="str">
        <f ca="1">IF(C6406="","",OFFSET(Zdroj!BB$16,A6394-1,0))</f>
        <v/>
      </c>
      <c r="F6406" s="450"/>
      <c r="G6406" s="451"/>
    </row>
    <row r="6407" spans="1:7" x14ac:dyDescent="0.25">
      <c r="B6407" s="449"/>
      <c r="C6407" s="83" t="str">
        <f ca="1">IF(OFFSET(Zdroj!BC$16,A6394-1,0)=0,"",CONCATENATE("B",$A$2+7," - ",Zdroj!$BC$15))</f>
        <v/>
      </c>
      <c r="D6407" s="81" t="str">
        <f ca="1">IF(C6407="","",CONCATENATE(OFFSET(Zdroj!BC$16,A6394-1,0)))</f>
        <v/>
      </c>
      <c r="E6407" s="35" t="str">
        <f ca="1">IF(C6407="","",OFFSET(Zdroj!BD$16,A6394-1,0))</f>
        <v/>
      </c>
      <c r="F6407" s="450"/>
      <c r="G6407" s="451"/>
    </row>
    <row r="6408" spans="1:7" x14ac:dyDescent="0.25">
      <c r="B6408" s="449"/>
      <c r="C6408" s="83" t="str">
        <f ca="1">IF(OFFSET(Zdroj!BE$16,A6394-1,0)=0,"",CONCATENATE("B",$A$2+8," - ",Zdroj!$BE$15))</f>
        <v/>
      </c>
      <c r="D6408" s="81" t="str">
        <f ca="1">IF(C6408="","",CONCATENATE(OFFSET(Zdroj!BE$16,A6394-1,0)))</f>
        <v/>
      </c>
      <c r="E6408" s="35" t="str">
        <f ca="1">IF(C6408="","",OFFSET(Zdroj!BF$16,A6394-1,0))</f>
        <v/>
      </c>
      <c r="F6408" s="450"/>
      <c r="G6408" s="451"/>
    </row>
    <row r="6409" spans="1:7" x14ac:dyDescent="0.25">
      <c r="B6409" s="449"/>
      <c r="C6409" s="83" t="str">
        <f ca="1">IF(OFFSET(Zdroj!BG$16,A6394-1,0)=0,"",CONCATENATE("C",$A$2," - ",Zdroj!$BG$15))</f>
        <v/>
      </c>
      <c r="D6409" s="81" t="str">
        <f ca="1">IF(C6409="","",CONCATENATE(OFFSET(Zdroj!BG$16,A6394-1,0)))</f>
        <v/>
      </c>
      <c r="E6409" s="35" t="str">
        <f ca="1">IF(C6409="","",OFFSET(Zdroj!BH$16,A6394-1,0))</f>
        <v/>
      </c>
      <c r="F6409" s="450" t="str">
        <f t="shared" ref="F6409" ca="1" si="1499">IF(SUM(E6409:E6410)=0,"",SUM(E6409:E6410))</f>
        <v/>
      </c>
      <c r="G6409" s="451"/>
    </row>
    <row r="6410" spans="1:7" x14ac:dyDescent="0.25">
      <c r="B6410" s="449"/>
      <c r="C6410" s="83" t="str">
        <f ca="1">IF(OFFSET(Zdroj!BI$16,A6394-1,0)=0,"",CONCATENATE("C",$A$2+1," - ",Zdroj!$BI$15))</f>
        <v/>
      </c>
      <c r="D6410" s="81" t="str">
        <f ca="1">IF(C6410="","",CONCATENATE(OFFSET(Zdroj!BI$16,A6394-1,0)))</f>
        <v/>
      </c>
      <c r="E6410" s="35" t="str">
        <f ca="1">IF(C6410="","",OFFSET(Zdroj!BJ$16,A6394-1,0))</f>
        <v/>
      </c>
      <c r="F6410" s="450"/>
      <c r="G6410" s="451"/>
    </row>
    <row r="6411" spans="1:7" x14ac:dyDescent="0.25">
      <c r="A6411">
        <f>SUM((ROW()+15)/17)</f>
        <v>378</v>
      </c>
      <c r="B6411" s="449" t="str">
        <f ca="1">IF(OFFSET(Zdroj!$B$16,A6411-1,0)&gt;0,CONCATENATE(A6411,"
","___ ","
",OFFSET(Zdroj!$B$16,A6411-1,0)),"")</f>
        <v/>
      </c>
      <c r="C6411" s="83" t="str">
        <f ca="1">IF(OFFSET(Zdroj!AI$16,A6411-1,0)=0,"",CONCATENATE("A",$A$2," - ",Zdroj!$AI$15))</f>
        <v/>
      </c>
      <c r="D6411" s="81" t="str">
        <f ca="1">IF(C6411="","",CONCATENATE(OFFSET(Zdroj!AI$16,A6411-1,0)," - ",OFFSET(Zdroj!BK$16,A6411-1,0)))</f>
        <v/>
      </c>
      <c r="E6411" s="35" t="str">
        <f ca="1">IF(C6411="","",OFFSET(Zdroj!BL$16,A6411-1,0))</f>
        <v/>
      </c>
      <c r="F6411" s="450" t="str">
        <f t="shared" ref="F6411" ca="1" si="1500">IF(SUM(E6411:E6416)=0,"",SUM(E6411:E6416))</f>
        <v/>
      </c>
      <c r="G6411" s="451" t="str">
        <f t="shared" ref="G6411" ca="1" si="1501">IF(SUM(E6411:E6427)=0,"",SUM(E6411:E6427))</f>
        <v/>
      </c>
    </row>
    <row r="6412" spans="1:7" x14ac:dyDescent="0.25">
      <c r="B6412" s="449"/>
      <c r="C6412" s="83" t="str">
        <f ca="1">IF(OFFSET(Zdroj!AJ$16,A6411-1,0)=0,"",CONCATENATE("A",$A$2+1," - ",Zdroj!$AJ$15))</f>
        <v/>
      </c>
      <c r="D6412" s="81" t="str">
        <f ca="1">IF(C6412="","",CONCATENATE(OFFSET(Zdroj!AJ$16,A6411-1,0)," - ",OFFSET(Zdroj!BM$16,A6411-1,0)))</f>
        <v/>
      </c>
      <c r="E6412" s="35" t="str">
        <f ca="1">IF(C6412="","",OFFSET(Zdroj!BN$16,A6411-1,0))</f>
        <v/>
      </c>
      <c r="F6412" s="450"/>
      <c r="G6412" s="451"/>
    </row>
    <row r="6413" spans="1:7" x14ac:dyDescent="0.25">
      <c r="B6413" s="449"/>
      <c r="C6413" s="83" t="str">
        <f ca="1">IF(OFFSET(Zdroj!AK$16,A6411-1,0)=0,"",CONCATENATE("A",$A$2+2," - ",Zdroj!$AK$15))</f>
        <v/>
      </c>
      <c r="D6413" s="81" t="str">
        <f ca="1">IF(C6413="","",CONCATENATE(OFFSET(Zdroj!AK$16,A6411-1,0)," - ",OFFSET(Zdroj!BO$16,A6411-1,0)))</f>
        <v/>
      </c>
      <c r="E6413" s="35" t="str">
        <f ca="1">IF(C6413="","",OFFSET(Zdroj!BP$16,A6411-1,0))</f>
        <v/>
      </c>
      <c r="F6413" s="450"/>
      <c r="G6413" s="451"/>
    </row>
    <row r="6414" spans="1:7" x14ac:dyDescent="0.25">
      <c r="B6414" s="449"/>
      <c r="C6414" s="83" t="str">
        <f ca="1">IF(OFFSET(Zdroj!AL$16,A6411-1,0)=0,"",CONCATENATE("A",$A$2+3," - ",Zdroj!$AL$15))</f>
        <v/>
      </c>
      <c r="D6414" s="81" t="str">
        <f ca="1">IF(C6414="","",CONCATENATE(OFFSET(Zdroj!AL$16,A6411-1,0)," - ",OFFSET(Zdroj!BQ$16,A6411-1,0)))</f>
        <v/>
      </c>
      <c r="E6414" s="35" t="str">
        <f ca="1">IF(C6414="","",OFFSET(Zdroj!BR$16,A6411-1,0))</f>
        <v/>
      </c>
      <c r="F6414" s="450"/>
      <c r="G6414" s="451"/>
    </row>
    <row r="6415" spans="1:7" x14ac:dyDescent="0.25">
      <c r="B6415" s="449"/>
      <c r="C6415" s="83" t="str">
        <f ca="1">IF(OFFSET(Zdroj!AM$16,A6411-1,0)=0,"",CONCATENATE("A",$A$2+4," - ",Zdroj!$AM$15))</f>
        <v/>
      </c>
      <c r="D6415" s="81" t="str">
        <f ca="1">IF(C6415="","",CONCATENATE(OFFSET(Zdroj!AM$16,A6411-1,0)," - ",OFFSET(Zdroj!BS$16,A6411-1,0)))</f>
        <v/>
      </c>
      <c r="E6415" s="35" t="str">
        <f ca="1">IF(C6415="","",OFFSET(Zdroj!BT$16,A6411-1,0))</f>
        <v/>
      </c>
      <c r="F6415" s="450"/>
      <c r="G6415" s="451"/>
    </row>
    <row r="6416" spans="1:7" x14ac:dyDescent="0.25">
      <c r="B6416" s="449"/>
      <c r="C6416" s="83" t="str">
        <f ca="1">IF(OFFSET(Zdroj!AN$16,A6411-1,0)=0,"",CONCATENATE("A",$A$2+5," - ",Zdroj!$AN$15))</f>
        <v/>
      </c>
      <c r="D6416" s="81" t="str">
        <f ca="1">IF(C6416="","",CONCATENATE(OFFSET(Zdroj!AN$16,A6411-1,0)," - ",OFFSET(Zdroj!BU$16,A6411-1,0)))</f>
        <v/>
      </c>
      <c r="E6416" s="35" t="str">
        <f ca="1">IF(C6416="","",OFFSET(Zdroj!BV$16,A6411-1,0))</f>
        <v/>
      </c>
      <c r="F6416" s="450"/>
      <c r="G6416" s="451"/>
    </row>
    <row r="6417" spans="1:7" x14ac:dyDescent="0.25">
      <c r="B6417" s="449"/>
      <c r="C6417" s="83" t="str">
        <f ca="1">IF(OFFSET(Zdroj!AO$16,A6411-1,0)=0,"",CONCATENATE("B",$A$2," - ",Zdroj!$AO$15))</f>
        <v/>
      </c>
      <c r="D6417" s="81" t="str">
        <f ca="1">IF(C6417="","",CONCATENATE(OFFSET(Zdroj!AO$16,A6411-1,0)))</f>
        <v/>
      </c>
      <c r="E6417" s="35" t="str">
        <f ca="1">IF(C6417="","",OFFSET(Zdroj!AP$16,A6411-1,0))</f>
        <v/>
      </c>
      <c r="F6417" s="450" t="str">
        <f t="shared" ref="F6417" ca="1" si="1502">IF(SUM(E6417:E6425)=0,"",SUM(E6417:E6425))</f>
        <v/>
      </c>
      <c r="G6417" s="451"/>
    </row>
    <row r="6418" spans="1:7" x14ac:dyDescent="0.25">
      <c r="B6418" s="449"/>
      <c r="C6418" s="83" t="str">
        <f ca="1">IF(OFFSET(Zdroj!AQ$16,A6411-1,0)=0,"",CONCATENATE("B",$A$2+1," - ",Zdroj!$AQ$15))</f>
        <v/>
      </c>
      <c r="D6418" s="81" t="str">
        <f ca="1">IF(C6418="","",CONCATENATE(OFFSET(Zdroj!AQ$16,A6411-1,0)))</f>
        <v/>
      </c>
      <c r="E6418" s="35" t="str">
        <f ca="1">IF(C6418="","",OFFSET(Zdroj!AR$16,A6411-1,0))</f>
        <v/>
      </c>
      <c r="F6418" s="450"/>
      <c r="G6418" s="451"/>
    </row>
    <row r="6419" spans="1:7" x14ac:dyDescent="0.25">
      <c r="B6419" s="449"/>
      <c r="C6419" s="83" t="str">
        <f ca="1">IF(OFFSET(Zdroj!AS$16,A6411-1,0)=0,"",CONCATENATE("B",$A$2+2," - ",Zdroj!$AS$15))</f>
        <v/>
      </c>
      <c r="D6419" s="81" t="str">
        <f ca="1">IF(C6419="","",CONCATENATE(OFFSET(Zdroj!AS$16,A6411-1,0)))</f>
        <v/>
      </c>
      <c r="E6419" s="35" t="str">
        <f ca="1">IF(C6419="","",OFFSET(Zdroj!AT$16,A6411-1,0))</f>
        <v/>
      </c>
      <c r="F6419" s="450"/>
      <c r="G6419" s="451"/>
    </row>
    <row r="6420" spans="1:7" x14ac:dyDescent="0.25">
      <c r="B6420" s="449"/>
      <c r="C6420" s="83" t="str">
        <f ca="1">IF(OFFSET(Zdroj!AU$16,A6411-1,0)=0,"",CONCATENATE("B",$A$2+3," - ",Zdroj!$AU$15))</f>
        <v/>
      </c>
      <c r="D6420" s="81" t="str">
        <f ca="1">IF(C6420="","",CONCATENATE(OFFSET(Zdroj!AU$16,A6411-1,0)))</f>
        <v/>
      </c>
      <c r="E6420" s="35" t="str">
        <f ca="1">IF(C6420="","",OFFSET(Zdroj!AV$16,A6411-1,0))</f>
        <v/>
      </c>
      <c r="F6420" s="450"/>
      <c r="G6420" s="451"/>
    </row>
    <row r="6421" spans="1:7" x14ac:dyDescent="0.25">
      <c r="B6421" s="449"/>
      <c r="C6421" s="83" t="str">
        <f ca="1">IF(OFFSET(Zdroj!AW$16,A6411-1,0)=0,"",CONCATENATE("B",$A$2+4," - ",Zdroj!$AW$15))</f>
        <v/>
      </c>
      <c r="D6421" s="81" t="str">
        <f ca="1">IF(C6421="","",CONCATENATE(OFFSET(Zdroj!AW$16,A6411-1,0)))</f>
        <v/>
      </c>
      <c r="E6421" s="35" t="str">
        <f ca="1">IF(C6421="","",OFFSET(Zdroj!AX$16,A6411-1,0))</f>
        <v/>
      </c>
      <c r="F6421" s="450"/>
      <c r="G6421" s="451"/>
    </row>
    <row r="6422" spans="1:7" x14ac:dyDescent="0.25">
      <c r="B6422" s="449"/>
      <c r="C6422" s="83" t="str">
        <f ca="1">IF(OFFSET(Zdroj!AY$16,A6411-1,0)=0,"",CONCATENATE("B",$A$2+5," - ",Zdroj!$AY$15))</f>
        <v/>
      </c>
      <c r="D6422" s="81" t="str">
        <f ca="1">IF(C6422="","",CONCATENATE(OFFSET(Zdroj!AY$16,A6411-1,0)))</f>
        <v/>
      </c>
      <c r="E6422" s="35" t="str">
        <f ca="1">IF(C6422="","",OFFSET(Zdroj!AZ$16,A6411-1,0))</f>
        <v/>
      </c>
      <c r="F6422" s="450"/>
      <c r="G6422" s="451"/>
    </row>
    <row r="6423" spans="1:7" x14ac:dyDescent="0.25">
      <c r="B6423" s="449"/>
      <c r="C6423" s="83" t="str">
        <f ca="1">IF(OFFSET(Zdroj!BA$16,A6411-1,0)=0,"",CONCATENATE("B",$A$2+6," - ",Zdroj!$BA$15))</f>
        <v/>
      </c>
      <c r="D6423" s="81" t="str">
        <f ca="1">IF(C6423="","",CONCATENATE(OFFSET(Zdroj!BA$16,A6411-1,0)))</f>
        <v/>
      </c>
      <c r="E6423" s="35" t="str">
        <f ca="1">IF(C6423="","",OFFSET(Zdroj!BB$16,A6411-1,0))</f>
        <v/>
      </c>
      <c r="F6423" s="450"/>
      <c r="G6423" s="451"/>
    </row>
    <row r="6424" spans="1:7" x14ac:dyDescent="0.25">
      <c r="B6424" s="449"/>
      <c r="C6424" s="83" t="str">
        <f ca="1">IF(OFFSET(Zdroj!BC$16,A6411-1,0)=0,"",CONCATENATE("B",$A$2+7," - ",Zdroj!$BC$15))</f>
        <v/>
      </c>
      <c r="D6424" s="81" t="str">
        <f ca="1">IF(C6424="","",CONCATENATE(OFFSET(Zdroj!BC$16,A6411-1,0)))</f>
        <v/>
      </c>
      <c r="E6424" s="35" t="str">
        <f ca="1">IF(C6424="","",OFFSET(Zdroj!BD$16,A6411-1,0))</f>
        <v/>
      </c>
      <c r="F6424" s="450"/>
      <c r="G6424" s="451"/>
    </row>
    <row r="6425" spans="1:7" x14ac:dyDescent="0.25">
      <c r="B6425" s="449"/>
      <c r="C6425" s="83" t="str">
        <f ca="1">IF(OFFSET(Zdroj!BE$16,A6411-1,0)=0,"",CONCATENATE("B",$A$2+8," - ",Zdroj!$BE$15))</f>
        <v/>
      </c>
      <c r="D6425" s="81" t="str">
        <f ca="1">IF(C6425="","",CONCATENATE(OFFSET(Zdroj!BE$16,A6411-1,0)))</f>
        <v/>
      </c>
      <c r="E6425" s="35" t="str">
        <f ca="1">IF(C6425="","",OFFSET(Zdroj!BF$16,A6411-1,0))</f>
        <v/>
      </c>
      <c r="F6425" s="450"/>
      <c r="G6425" s="451"/>
    </row>
    <row r="6426" spans="1:7" x14ac:dyDescent="0.25">
      <c r="B6426" s="449"/>
      <c r="C6426" s="83" t="str">
        <f ca="1">IF(OFFSET(Zdroj!BG$16,A6411-1,0)=0,"",CONCATENATE("C",$A$2," - ",Zdroj!$BG$15))</f>
        <v/>
      </c>
      <c r="D6426" s="81" t="str">
        <f ca="1">IF(C6426="","",CONCATENATE(OFFSET(Zdroj!BG$16,A6411-1,0)))</f>
        <v/>
      </c>
      <c r="E6426" s="35" t="str">
        <f ca="1">IF(C6426="","",OFFSET(Zdroj!BH$16,A6411-1,0))</f>
        <v/>
      </c>
      <c r="F6426" s="450" t="str">
        <f t="shared" ref="F6426" ca="1" si="1503">IF(SUM(E6426:E6427)=0,"",SUM(E6426:E6427))</f>
        <v/>
      </c>
      <c r="G6426" s="451"/>
    </row>
    <row r="6427" spans="1:7" x14ac:dyDescent="0.25">
      <c r="B6427" s="449"/>
      <c r="C6427" s="83" t="str">
        <f ca="1">IF(OFFSET(Zdroj!BI$16,A6411-1,0)=0,"",CONCATENATE("C",$A$2+1," - ",Zdroj!$BI$15))</f>
        <v/>
      </c>
      <c r="D6427" s="81" t="str">
        <f ca="1">IF(C6427="","",CONCATENATE(OFFSET(Zdroj!BI$16,A6411-1,0)))</f>
        <v/>
      </c>
      <c r="E6427" s="35" t="str">
        <f ca="1">IF(C6427="","",OFFSET(Zdroj!BJ$16,A6411-1,0))</f>
        <v/>
      </c>
      <c r="F6427" s="450"/>
      <c r="G6427" s="451"/>
    </row>
    <row r="6428" spans="1:7" x14ac:dyDescent="0.25">
      <c r="A6428">
        <f>SUM((ROW()+15)/17)</f>
        <v>379</v>
      </c>
      <c r="B6428" s="449" t="str">
        <f ca="1">IF(OFFSET(Zdroj!$B$16,A6428-1,0)&gt;0,CONCATENATE(A6428,"
","___ ","
",OFFSET(Zdroj!$B$16,A6428-1,0)),"")</f>
        <v/>
      </c>
      <c r="C6428" s="83" t="str">
        <f ca="1">IF(OFFSET(Zdroj!AI$16,A6428-1,0)=0,"",CONCATENATE("A",$A$2," - ",Zdroj!$AI$15))</f>
        <v/>
      </c>
      <c r="D6428" s="81" t="str">
        <f ca="1">IF(C6428="","",CONCATENATE(OFFSET(Zdroj!AI$16,A6428-1,0)," - ",OFFSET(Zdroj!BK$16,A6428-1,0)))</f>
        <v/>
      </c>
      <c r="E6428" s="35" t="str">
        <f ca="1">IF(C6428="","",OFFSET(Zdroj!BL$16,A6428-1,0))</f>
        <v/>
      </c>
      <c r="F6428" s="450" t="str">
        <f t="shared" ref="F6428" ca="1" si="1504">IF(SUM(E6428:E6433)=0,"",SUM(E6428:E6433))</f>
        <v/>
      </c>
      <c r="G6428" s="451" t="str">
        <f t="shared" ref="G6428" ca="1" si="1505">IF(SUM(E6428:E6444)=0,"",SUM(E6428:E6444))</f>
        <v/>
      </c>
    </row>
    <row r="6429" spans="1:7" x14ac:dyDescent="0.25">
      <c r="B6429" s="449"/>
      <c r="C6429" s="83" t="str">
        <f ca="1">IF(OFFSET(Zdroj!AJ$16,A6428-1,0)=0,"",CONCATENATE("A",$A$2+1," - ",Zdroj!$AJ$15))</f>
        <v/>
      </c>
      <c r="D6429" s="81" t="str">
        <f ca="1">IF(C6429="","",CONCATENATE(OFFSET(Zdroj!AJ$16,A6428-1,0)," - ",OFFSET(Zdroj!BM$16,A6428-1,0)))</f>
        <v/>
      </c>
      <c r="E6429" s="35" t="str">
        <f ca="1">IF(C6429="","",OFFSET(Zdroj!BN$16,A6428-1,0))</f>
        <v/>
      </c>
      <c r="F6429" s="450"/>
      <c r="G6429" s="451"/>
    </row>
    <row r="6430" spans="1:7" x14ac:dyDescent="0.25">
      <c r="B6430" s="449"/>
      <c r="C6430" s="83" t="str">
        <f ca="1">IF(OFFSET(Zdroj!AK$16,A6428-1,0)=0,"",CONCATENATE("A",$A$2+2," - ",Zdroj!$AK$15))</f>
        <v/>
      </c>
      <c r="D6430" s="81" t="str">
        <f ca="1">IF(C6430="","",CONCATENATE(OFFSET(Zdroj!AK$16,A6428-1,0)," - ",OFFSET(Zdroj!BO$16,A6428-1,0)))</f>
        <v/>
      </c>
      <c r="E6430" s="35" t="str">
        <f ca="1">IF(C6430="","",OFFSET(Zdroj!BP$16,A6428-1,0))</f>
        <v/>
      </c>
      <c r="F6430" s="450"/>
      <c r="G6430" s="451"/>
    </row>
    <row r="6431" spans="1:7" x14ac:dyDescent="0.25">
      <c r="B6431" s="449"/>
      <c r="C6431" s="83" t="str">
        <f ca="1">IF(OFFSET(Zdroj!AL$16,A6428-1,0)=0,"",CONCATENATE("A",$A$2+3," - ",Zdroj!$AL$15))</f>
        <v/>
      </c>
      <c r="D6431" s="81" t="str">
        <f ca="1">IF(C6431="","",CONCATENATE(OFFSET(Zdroj!AL$16,A6428-1,0)," - ",OFFSET(Zdroj!BQ$16,A6428-1,0)))</f>
        <v/>
      </c>
      <c r="E6431" s="35" t="str">
        <f ca="1">IF(C6431="","",OFFSET(Zdroj!BR$16,A6428-1,0))</f>
        <v/>
      </c>
      <c r="F6431" s="450"/>
      <c r="G6431" s="451"/>
    </row>
    <row r="6432" spans="1:7" x14ac:dyDescent="0.25">
      <c r="B6432" s="449"/>
      <c r="C6432" s="83" t="str">
        <f ca="1">IF(OFFSET(Zdroj!AM$16,A6428-1,0)=0,"",CONCATENATE("A",$A$2+4," - ",Zdroj!$AM$15))</f>
        <v/>
      </c>
      <c r="D6432" s="81" t="str">
        <f ca="1">IF(C6432="","",CONCATENATE(OFFSET(Zdroj!AM$16,A6428-1,0)," - ",OFFSET(Zdroj!BS$16,A6428-1,0)))</f>
        <v/>
      </c>
      <c r="E6432" s="35" t="str">
        <f ca="1">IF(C6432="","",OFFSET(Zdroj!BT$16,A6428-1,0))</f>
        <v/>
      </c>
      <c r="F6432" s="450"/>
      <c r="G6432" s="451"/>
    </row>
    <row r="6433" spans="1:7" x14ac:dyDescent="0.25">
      <c r="B6433" s="449"/>
      <c r="C6433" s="83" t="str">
        <f ca="1">IF(OFFSET(Zdroj!AN$16,A6428-1,0)=0,"",CONCATENATE("A",$A$2+5," - ",Zdroj!$AN$15))</f>
        <v/>
      </c>
      <c r="D6433" s="81" t="str">
        <f ca="1">IF(C6433="","",CONCATENATE(OFFSET(Zdroj!AN$16,A6428-1,0)," - ",OFFSET(Zdroj!BU$16,A6428-1,0)))</f>
        <v/>
      </c>
      <c r="E6433" s="35" t="str">
        <f ca="1">IF(C6433="","",OFFSET(Zdroj!BV$16,A6428-1,0))</f>
        <v/>
      </c>
      <c r="F6433" s="450"/>
      <c r="G6433" s="451"/>
    </row>
    <row r="6434" spans="1:7" x14ac:dyDescent="0.25">
      <c r="B6434" s="449"/>
      <c r="C6434" s="83" t="str">
        <f ca="1">IF(OFFSET(Zdroj!AO$16,A6428-1,0)=0,"",CONCATENATE("B",$A$2," - ",Zdroj!$AO$15))</f>
        <v/>
      </c>
      <c r="D6434" s="81" t="str">
        <f ca="1">IF(C6434="","",CONCATENATE(OFFSET(Zdroj!AO$16,A6428-1,0)))</f>
        <v/>
      </c>
      <c r="E6434" s="35" t="str">
        <f ca="1">IF(C6434="","",OFFSET(Zdroj!AP$16,A6428-1,0))</f>
        <v/>
      </c>
      <c r="F6434" s="450" t="str">
        <f t="shared" ref="F6434" ca="1" si="1506">IF(SUM(E6434:E6442)=0,"",SUM(E6434:E6442))</f>
        <v/>
      </c>
      <c r="G6434" s="451"/>
    </row>
    <row r="6435" spans="1:7" x14ac:dyDescent="0.25">
      <c r="B6435" s="449"/>
      <c r="C6435" s="83" t="str">
        <f ca="1">IF(OFFSET(Zdroj!AQ$16,A6428-1,0)=0,"",CONCATENATE("B",$A$2+1," - ",Zdroj!$AQ$15))</f>
        <v/>
      </c>
      <c r="D6435" s="81" t="str">
        <f ca="1">IF(C6435="","",CONCATENATE(OFFSET(Zdroj!AQ$16,A6428-1,0)))</f>
        <v/>
      </c>
      <c r="E6435" s="35" t="str">
        <f ca="1">IF(C6435="","",OFFSET(Zdroj!AR$16,A6428-1,0))</f>
        <v/>
      </c>
      <c r="F6435" s="450"/>
      <c r="G6435" s="451"/>
    </row>
    <row r="6436" spans="1:7" x14ac:dyDescent="0.25">
      <c r="B6436" s="449"/>
      <c r="C6436" s="83" t="str">
        <f ca="1">IF(OFFSET(Zdroj!AS$16,A6428-1,0)=0,"",CONCATENATE("B",$A$2+2," - ",Zdroj!$AS$15))</f>
        <v/>
      </c>
      <c r="D6436" s="81" t="str">
        <f ca="1">IF(C6436="","",CONCATENATE(OFFSET(Zdroj!AS$16,A6428-1,0)))</f>
        <v/>
      </c>
      <c r="E6436" s="35" t="str">
        <f ca="1">IF(C6436="","",OFFSET(Zdroj!AT$16,A6428-1,0))</f>
        <v/>
      </c>
      <c r="F6436" s="450"/>
      <c r="G6436" s="451"/>
    </row>
    <row r="6437" spans="1:7" x14ac:dyDescent="0.25">
      <c r="B6437" s="449"/>
      <c r="C6437" s="83" t="str">
        <f ca="1">IF(OFFSET(Zdroj!AU$16,A6428-1,0)=0,"",CONCATENATE("B",$A$2+3," - ",Zdroj!$AU$15))</f>
        <v/>
      </c>
      <c r="D6437" s="81" t="str">
        <f ca="1">IF(C6437="","",CONCATENATE(OFFSET(Zdroj!AU$16,A6428-1,0)))</f>
        <v/>
      </c>
      <c r="E6437" s="35" t="str">
        <f ca="1">IF(C6437="","",OFFSET(Zdroj!AV$16,A6428-1,0))</f>
        <v/>
      </c>
      <c r="F6437" s="450"/>
      <c r="G6437" s="451"/>
    </row>
    <row r="6438" spans="1:7" x14ac:dyDescent="0.25">
      <c r="B6438" s="449"/>
      <c r="C6438" s="83" t="str">
        <f ca="1">IF(OFFSET(Zdroj!AW$16,A6428-1,0)=0,"",CONCATENATE("B",$A$2+4," - ",Zdroj!$AW$15))</f>
        <v/>
      </c>
      <c r="D6438" s="81" t="str">
        <f ca="1">IF(C6438="","",CONCATENATE(OFFSET(Zdroj!AW$16,A6428-1,0)))</f>
        <v/>
      </c>
      <c r="E6438" s="35" t="str">
        <f ca="1">IF(C6438="","",OFFSET(Zdroj!AX$16,A6428-1,0))</f>
        <v/>
      </c>
      <c r="F6438" s="450"/>
      <c r="G6438" s="451"/>
    </row>
    <row r="6439" spans="1:7" x14ac:dyDescent="0.25">
      <c r="B6439" s="449"/>
      <c r="C6439" s="83" t="str">
        <f ca="1">IF(OFFSET(Zdroj!AY$16,A6428-1,0)=0,"",CONCATENATE("B",$A$2+5," - ",Zdroj!$AY$15))</f>
        <v/>
      </c>
      <c r="D6439" s="81" t="str">
        <f ca="1">IF(C6439="","",CONCATENATE(OFFSET(Zdroj!AY$16,A6428-1,0)))</f>
        <v/>
      </c>
      <c r="E6439" s="35" t="str">
        <f ca="1">IF(C6439="","",OFFSET(Zdroj!AZ$16,A6428-1,0))</f>
        <v/>
      </c>
      <c r="F6439" s="450"/>
      <c r="G6439" s="451"/>
    </row>
    <row r="6440" spans="1:7" x14ac:dyDescent="0.25">
      <c r="B6440" s="449"/>
      <c r="C6440" s="83" t="str">
        <f ca="1">IF(OFFSET(Zdroj!BA$16,A6428-1,0)=0,"",CONCATENATE("B",$A$2+6," - ",Zdroj!$BA$15))</f>
        <v/>
      </c>
      <c r="D6440" s="81" t="str">
        <f ca="1">IF(C6440="","",CONCATENATE(OFFSET(Zdroj!BA$16,A6428-1,0)))</f>
        <v/>
      </c>
      <c r="E6440" s="35" t="str">
        <f ca="1">IF(C6440="","",OFFSET(Zdroj!BB$16,A6428-1,0))</f>
        <v/>
      </c>
      <c r="F6440" s="450"/>
      <c r="G6440" s="451"/>
    </row>
    <row r="6441" spans="1:7" x14ac:dyDescent="0.25">
      <c r="B6441" s="449"/>
      <c r="C6441" s="83" t="str">
        <f ca="1">IF(OFFSET(Zdroj!BC$16,A6428-1,0)=0,"",CONCATENATE("B",$A$2+7," - ",Zdroj!$BC$15))</f>
        <v/>
      </c>
      <c r="D6441" s="81" t="str">
        <f ca="1">IF(C6441="","",CONCATENATE(OFFSET(Zdroj!BC$16,A6428-1,0)))</f>
        <v/>
      </c>
      <c r="E6441" s="35" t="str">
        <f ca="1">IF(C6441="","",OFFSET(Zdroj!BD$16,A6428-1,0))</f>
        <v/>
      </c>
      <c r="F6441" s="450"/>
      <c r="G6441" s="451"/>
    </row>
    <row r="6442" spans="1:7" x14ac:dyDescent="0.25">
      <c r="B6442" s="449"/>
      <c r="C6442" s="83" t="str">
        <f ca="1">IF(OFFSET(Zdroj!BE$16,A6428-1,0)=0,"",CONCATENATE("B",$A$2+8," - ",Zdroj!$BE$15))</f>
        <v/>
      </c>
      <c r="D6442" s="81" t="str">
        <f ca="1">IF(C6442="","",CONCATENATE(OFFSET(Zdroj!BE$16,A6428-1,0)))</f>
        <v/>
      </c>
      <c r="E6442" s="35" t="str">
        <f ca="1">IF(C6442="","",OFFSET(Zdroj!BF$16,A6428-1,0))</f>
        <v/>
      </c>
      <c r="F6442" s="450"/>
      <c r="G6442" s="451"/>
    </row>
    <row r="6443" spans="1:7" x14ac:dyDescent="0.25">
      <c r="B6443" s="449"/>
      <c r="C6443" s="83" t="str">
        <f ca="1">IF(OFFSET(Zdroj!BG$16,A6428-1,0)=0,"",CONCATENATE("C",$A$2," - ",Zdroj!$BG$15))</f>
        <v/>
      </c>
      <c r="D6443" s="81" t="str">
        <f ca="1">IF(C6443="","",CONCATENATE(OFFSET(Zdroj!BG$16,A6428-1,0)))</f>
        <v/>
      </c>
      <c r="E6443" s="35" t="str">
        <f ca="1">IF(C6443="","",OFFSET(Zdroj!BH$16,A6428-1,0))</f>
        <v/>
      </c>
      <c r="F6443" s="450" t="str">
        <f t="shared" ref="F6443" ca="1" si="1507">IF(SUM(E6443:E6444)=0,"",SUM(E6443:E6444))</f>
        <v/>
      </c>
      <c r="G6443" s="451"/>
    </row>
    <row r="6444" spans="1:7" x14ac:dyDescent="0.25">
      <c r="B6444" s="449"/>
      <c r="C6444" s="83" t="str">
        <f ca="1">IF(OFFSET(Zdroj!BI$16,A6428-1,0)=0,"",CONCATENATE("C",$A$2+1," - ",Zdroj!$BI$15))</f>
        <v/>
      </c>
      <c r="D6444" s="81" t="str">
        <f ca="1">IF(C6444="","",CONCATENATE(OFFSET(Zdroj!BI$16,A6428-1,0)))</f>
        <v/>
      </c>
      <c r="E6444" s="35" t="str">
        <f ca="1">IF(C6444="","",OFFSET(Zdroj!BJ$16,A6428-1,0))</f>
        <v/>
      </c>
      <c r="F6444" s="450"/>
      <c r="G6444" s="451"/>
    </row>
    <row r="6445" spans="1:7" x14ac:dyDescent="0.25">
      <c r="A6445">
        <f>SUM((ROW()+15)/17)</f>
        <v>380</v>
      </c>
      <c r="B6445" s="449" t="str">
        <f ca="1">IF(OFFSET(Zdroj!$B$16,A6445-1,0)&gt;0,CONCATENATE(A6445,"
","___ ","
",OFFSET(Zdroj!$B$16,A6445-1,0)),"")</f>
        <v/>
      </c>
      <c r="C6445" s="83" t="str">
        <f ca="1">IF(OFFSET(Zdroj!AI$16,A6445-1,0)=0,"",CONCATENATE("A",$A$2," - ",Zdroj!$AI$15))</f>
        <v/>
      </c>
      <c r="D6445" s="81" t="str">
        <f ca="1">IF(C6445="","",CONCATENATE(OFFSET(Zdroj!AI$16,A6445-1,0)," - ",OFFSET(Zdroj!BK$16,A6445-1,0)))</f>
        <v/>
      </c>
      <c r="E6445" s="35" t="str">
        <f ca="1">IF(C6445="","",OFFSET(Zdroj!BL$16,A6445-1,0))</f>
        <v/>
      </c>
      <c r="F6445" s="450" t="str">
        <f t="shared" ref="F6445" ca="1" si="1508">IF(SUM(E6445:E6450)=0,"",SUM(E6445:E6450))</f>
        <v/>
      </c>
      <c r="G6445" s="451" t="str">
        <f t="shared" ref="G6445" ca="1" si="1509">IF(SUM(E6445:E6461)=0,"",SUM(E6445:E6461))</f>
        <v/>
      </c>
    </row>
    <row r="6446" spans="1:7" x14ac:dyDescent="0.25">
      <c r="B6446" s="449"/>
      <c r="C6446" s="83" t="str">
        <f ca="1">IF(OFFSET(Zdroj!AJ$16,A6445-1,0)=0,"",CONCATENATE("A",$A$2+1," - ",Zdroj!$AJ$15))</f>
        <v/>
      </c>
      <c r="D6446" s="81" t="str">
        <f ca="1">IF(C6446="","",CONCATENATE(OFFSET(Zdroj!AJ$16,A6445-1,0)," - ",OFFSET(Zdroj!BM$16,A6445-1,0)))</f>
        <v/>
      </c>
      <c r="E6446" s="35" t="str">
        <f ca="1">IF(C6446="","",OFFSET(Zdroj!BN$16,A6445-1,0))</f>
        <v/>
      </c>
      <c r="F6446" s="450"/>
      <c r="G6446" s="451"/>
    </row>
    <row r="6447" spans="1:7" x14ac:dyDescent="0.25">
      <c r="B6447" s="449"/>
      <c r="C6447" s="83" t="str">
        <f ca="1">IF(OFFSET(Zdroj!AK$16,A6445-1,0)=0,"",CONCATENATE("A",$A$2+2," - ",Zdroj!$AK$15))</f>
        <v/>
      </c>
      <c r="D6447" s="81" t="str">
        <f ca="1">IF(C6447="","",CONCATENATE(OFFSET(Zdroj!AK$16,A6445-1,0)," - ",OFFSET(Zdroj!BO$16,A6445-1,0)))</f>
        <v/>
      </c>
      <c r="E6447" s="35" t="str">
        <f ca="1">IF(C6447="","",OFFSET(Zdroj!BP$16,A6445-1,0))</f>
        <v/>
      </c>
      <c r="F6447" s="450"/>
      <c r="G6447" s="451"/>
    </row>
    <row r="6448" spans="1:7" x14ac:dyDescent="0.25">
      <c r="B6448" s="449"/>
      <c r="C6448" s="83" t="str">
        <f ca="1">IF(OFFSET(Zdroj!AL$16,A6445-1,0)=0,"",CONCATENATE("A",$A$2+3," - ",Zdroj!$AL$15))</f>
        <v/>
      </c>
      <c r="D6448" s="81" t="str">
        <f ca="1">IF(C6448="","",CONCATENATE(OFFSET(Zdroj!AL$16,A6445-1,0)," - ",OFFSET(Zdroj!BQ$16,A6445-1,0)))</f>
        <v/>
      </c>
      <c r="E6448" s="35" t="str">
        <f ca="1">IF(C6448="","",OFFSET(Zdroj!BR$16,A6445-1,0))</f>
        <v/>
      </c>
      <c r="F6448" s="450"/>
      <c r="G6448" s="451"/>
    </row>
    <row r="6449" spans="1:7" x14ac:dyDescent="0.25">
      <c r="B6449" s="449"/>
      <c r="C6449" s="83" t="str">
        <f ca="1">IF(OFFSET(Zdroj!AM$16,A6445-1,0)=0,"",CONCATENATE("A",$A$2+4," - ",Zdroj!$AM$15))</f>
        <v/>
      </c>
      <c r="D6449" s="81" t="str">
        <f ca="1">IF(C6449="","",CONCATENATE(OFFSET(Zdroj!AM$16,A6445-1,0)," - ",OFFSET(Zdroj!BS$16,A6445-1,0)))</f>
        <v/>
      </c>
      <c r="E6449" s="35" t="str">
        <f ca="1">IF(C6449="","",OFFSET(Zdroj!BT$16,A6445-1,0))</f>
        <v/>
      </c>
      <c r="F6449" s="450"/>
      <c r="G6449" s="451"/>
    </row>
    <row r="6450" spans="1:7" x14ac:dyDescent="0.25">
      <c r="B6450" s="449"/>
      <c r="C6450" s="83" t="str">
        <f ca="1">IF(OFFSET(Zdroj!AN$16,A6445-1,0)=0,"",CONCATENATE("A",$A$2+5," - ",Zdroj!$AN$15))</f>
        <v/>
      </c>
      <c r="D6450" s="81" t="str">
        <f ca="1">IF(C6450="","",CONCATENATE(OFFSET(Zdroj!AN$16,A6445-1,0)," - ",OFFSET(Zdroj!BU$16,A6445-1,0)))</f>
        <v/>
      </c>
      <c r="E6450" s="35" t="str">
        <f ca="1">IF(C6450="","",OFFSET(Zdroj!BV$16,A6445-1,0))</f>
        <v/>
      </c>
      <c r="F6450" s="450"/>
      <c r="G6450" s="451"/>
    </row>
    <row r="6451" spans="1:7" x14ac:dyDescent="0.25">
      <c r="B6451" s="449"/>
      <c r="C6451" s="83" t="str">
        <f ca="1">IF(OFFSET(Zdroj!AO$16,A6445-1,0)=0,"",CONCATENATE("B",$A$2," - ",Zdroj!$AO$15))</f>
        <v/>
      </c>
      <c r="D6451" s="81" t="str">
        <f ca="1">IF(C6451="","",CONCATENATE(OFFSET(Zdroj!AO$16,A6445-1,0)))</f>
        <v/>
      </c>
      <c r="E6451" s="35" t="str">
        <f ca="1">IF(C6451="","",OFFSET(Zdroj!AP$16,A6445-1,0))</f>
        <v/>
      </c>
      <c r="F6451" s="450" t="str">
        <f t="shared" ref="F6451" ca="1" si="1510">IF(SUM(E6451:E6459)=0,"",SUM(E6451:E6459))</f>
        <v/>
      </c>
      <c r="G6451" s="451"/>
    </row>
    <row r="6452" spans="1:7" x14ac:dyDescent="0.25">
      <c r="B6452" s="449"/>
      <c r="C6452" s="83" t="str">
        <f ca="1">IF(OFFSET(Zdroj!AQ$16,A6445-1,0)=0,"",CONCATENATE("B",$A$2+1," - ",Zdroj!$AQ$15))</f>
        <v/>
      </c>
      <c r="D6452" s="81" t="str">
        <f ca="1">IF(C6452="","",CONCATENATE(OFFSET(Zdroj!AQ$16,A6445-1,0)))</f>
        <v/>
      </c>
      <c r="E6452" s="35" t="str">
        <f ca="1">IF(C6452="","",OFFSET(Zdroj!AR$16,A6445-1,0))</f>
        <v/>
      </c>
      <c r="F6452" s="450"/>
      <c r="G6452" s="451"/>
    </row>
    <row r="6453" spans="1:7" x14ac:dyDescent="0.25">
      <c r="B6453" s="449"/>
      <c r="C6453" s="83" t="str">
        <f ca="1">IF(OFFSET(Zdroj!AS$16,A6445-1,0)=0,"",CONCATENATE("B",$A$2+2," - ",Zdroj!$AS$15))</f>
        <v/>
      </c>
      <c r="D6453" s="81" t="str">
        <f ca="1">IF(C6453="","",CONCATENATE(OFFSET(Zdroj!AS$16,A6445-1,0)))</f>
        <v/>
      </c>
      <c r="E6453" s="35" t="str">
        <f ca="1">IF(C6453="","",OFFSET(Zdroj!AT$16,A6445-1,0))</f>
        <v/>
      </c>
      <c r="F6453" s="450"/>
      <c r="G6453" s="451"/>
    </row>
    <row r="6454" spans="1:7" x14ac:dyDescent="0.25">
      <c r="B6454" s="449"/>
      <c r="C6454" s="83" t="str">
        <f ca="1">IF(OFFSET(Zdroj!AU$16,A6445-1,0)=0,"",CONCATENATE("B",$A$2+3," - ",Zdroj!$AU$15))</f>
        <v/>
      </c>
      <c r="D6454" s="81" t="str">
        <f ca="1">IF(C6454="","",CONCATENATE(OFFSET(Zdroj!AU$16,A6445-1,0)))</f>
        <v/>
      </c>
      <c r="E6454" s="35" t="str">
        <f ca="1">IF(C6454="","",OFFSET(Zdroj!AV$16,A6445-1,0))</f>
        <v/>
      </c>
      <c r="F6454" s="450"/>
      <c r="G6454" s="451"/>
    </row>
    <row r="6455" spans="1:7" x14ac:dyDescent="0.25">
      <c r="B6455" s="449"/>
      <c r="C6455" s="83" t="str">
        <f ca="1">IF(OFFSET(Zdroj!AW$16,A6445-1,0)=0,"",CONCATENATE("B",$A$2+4," - ",Zdroj!$AW$15))</f>
        <v/>
      </c>
      <c r="D6455" s="81" t="str">
        <f ca="1">IF(C6455="","",CONCATENATE(OFFSET(Zdroj!AW$16,A6445-1,0)))</f>
        <v/>
      </c>
      <c r="E6455" s="35" t="str">
        <f ca="1">IF(C6455="","",OFFSET(Zdroj!AX$16,A6445-1,0))</f>
        <v/>
      </c>
      <c r="F6455" s="450"/>
      <c r="G6455" s="451"/>
    </row>
    <row r="6456" spans="1:7" x14ac:dyDescent="0.25">
      <c r="B6456" s="449"/>
      <c r="C6456" s="83" t="str">
        <f ca="1">IF(OFFSET(Zdroj!AY$16,A6445-1,0)=0,"",CONCATENATE("B",$A$2+5," - ",Zdroj!$AY$15))</f>
        <v/>
      </c>
      <c r="D6456" s="81" t="str">
        <f ca="1">IF(C6456="","",CONCATENATE(OFFSET(Zdroj!AY$16,A6445-1,0)))</f>
        <v/>
      </c>
      <c r="E6456" s="35" t="str">
        <f ca="1">IF(C6456="","",OFFSET(Zdroj!AZ$16,A6445-1,0))</f>
        <v/>
      </c>
      <c r="F6456" s="450"/>
      <c r="G6456" s="451"/>
    </row>
    <row r="6457" spans="1:7" x14ac:dyDescent="0.25">
      <c r="B6457" s="449"/>
      <c r="C6457" s="83" t="str">
        <f ca="1">IF(OFFSET(Zdroj!BA$16,A6445-1,0)=0,"",CONCATENATE("B",$A$2+6," - ",Zdroj!$BA$15))</f>
        <v/>
      </c>
      <c r="D6457" s="81" t="str">
        <f ca="1">IF(C6457="","",CONCATENATE(OFFSET(Zdroj!BA$16,A6445-1,0)))</f>
        <v/>
      </c>
      <c r="E6457" s="35" t="str">
        <f ca="1">IF(C6457="","",OFFSET(Zdroj!BB$16,A6445-1,0))</f>
        <v/>
      </c>
      <c r="F6457" s="450"/>
      <c r="G6457" s="451"/>
    </row>
    <row r="6458" spans="1:7" x14ac:dyDescent="0.25">
      <c r="B6458" s="449"/>
      <c r="C6458" s="83" t="str">
        <f ca="1">IF(OFFSET(Zdroj!BC$16,A6445-1,0)=0,"",CONCATENATE("B",$A$2+7," - ",Zdroj!$BC$15))</f>
        <v/>
      </c>
      <c r="D6458" s="81" t="str">
        <f ca="1">IF(C6458="","",CONCATENATE(OFFSET(Zdroj!BC$16,A6445-1,0)))</f>
        <v/>
      </c>
      <c r="E6458" s="35" t="str">
        <f ca="1">IF(C6458="","",OFFSET(Zdroj!BD$16,A6445-1,0))</f>
        <v/>
      </c>
      <c r="F6458" s="450"/>
      <c r="G6458" s="451"/>
    </row>
    <row r="6459" spans="1:7" x14ac:dyDescent="0.25">
      <c r="B6459" s="449"/>
      <c r="C6459" s="83" t="str">
        <f ca="1">IF(OFFSET(Zdroj!BE$16,A6445-1,0)=0,"",CONCATENATE("B",$A$2+8," - ",Zdroj!$BE$15))</f>
        <v/>
      </c>
      <c r="D6459" s="81" t="str">
        <f ca="1">IF(C6459="","",CONCATENATE(OFFSET(Zdroj!BE$16,A6445-1,0)))</f>
        <v/>
      </c>
      <c r="E6459" s="35" t="str">
        <f ca="1">IF(C6459="","",OFFSET(Zdroj!BF$16,A6445-1,0))</f>
        <v/>
      </c>
      <c r="F6459" s="450"/>
      <c r="G6459" s="451"/>
    </row>
    <row r="6460" spans="1:7" x14ac:dyDescent="0.25">
      <c r="B6460" s="449"/>
      <c r="C6460" s="83" t="str">
        <f ca="1">IF(OFFSET(Zdroj!BG$16,A6445-1,0)=0,"",CONCATENATE("C",$A$2," - ",Zdroj!$BG$15))</f>
        <v/>
      </c>
      <c r="D6460" s="81" t="str">
        <f ca="1">IF(C6460="","",CONCATENATE(OFFSET(Zdroj!BG$16,A6445-1,0)))</f>
        <v/>
      </c>
      <c r="E6460" s="35" t="str">
        <f ca="1">IF(C6460="","",OFFSET(Zdroj!BH$16,A6445-1,0))</f>
        <v/>
      </c>
      <c r="F6460" s="450" t="str">
        <f t="shared" ref="F6460" ca="1" si="1511">IF(SUM(E6460:E6461)=0,"",SUM(E6460:E6461))</f>
        <v/>
      </c>
      <c r="G6460" s="451"/>
    </row>
    <row r="6461" spans="1:7" x14ac:dyDescent="0.25">
      <c r="B6461" s="449"/>
      <c r="C6461" s="83" t="str">
        <f ca="1">IF(OFFSET(Zdroj!BI$16,A6445-1,0)=0,"",CONCATENATE("C",$A$2+1," - ",Zdroj!$BI$15))</f>
        <v/>
      </c>
      <c r="D6461" s="81" t="str">
        <f ca="1">IF(C6461="","",CONCATENATE(OFFSET(Zdroj!BI$16,A6445-1,0)))</f>
        <v/>
      </c>
      <c r="E6461" s="35" t="str">
        <f ca="1">IF(C6461="","",OFFSET(Zdroj!BJ$16,A6445-1,0))</f>
        <v/>
      </c>
      <c r="F6461" s="450"/>
      <c r="G6461" s="451"/>
    </row>
    <row r="6462" spans="1:7" x14ac:dyDescent="0.25">
      <c r="A6462">
        <f>SUM((ROW()+15)/17)</f>
        <v>381</v>
      </c>
      <c r="B6462" s="449" t="str">
        <f ca="1">IF(OFFSET(Zdroj!$B$16,A6462-1,0)&gt;0,CONCATENATE(A6462,"
","___ ","
",OFFSET(Zdroj!$B$16,A6462-1,0)),"")</f>
        <v/>
      </c>
      <c r="C6462" s="83" t="str">
        <f ca="1">IF(OFFSET(Zdroj!AI$16,A6462-1,0)=0,"",CONCATENATE("A",$A$2," - ",Zdroj!$AI$15))</f>
        <v/>
      </c>
      <c r="D6462" s="81" t="str">
        <f ca="1">IF(C6462="","",CONCATENATE(OFFSET(Zdroj!AI$16,A6462-1,0)," - ",OFFSET(Zdroj!BK$16,A6462-1,0)))</f>
        <v/>
      </c>
      <c r="E6462" s="35" t="str">
        <f ca="1">IF(C6462="","",OFFSET(Zdroj!BL$16,A6462-1,0))</f>
        <v/>
      </c>
      <c r="F6462" s="450" t="str">
        <f t="shared" ref="F6462" ca="1" si="1512">IF(SUM(E6462:E6467)=0,"",SUM(E6462:E6467))</f>
        <v/>
      </c>
      <c r="G6462" s="451" t="str">
        <f t="shared" ref="G6462" ca="1" si="1513">IF(SUM(E6462:E6478)=0,"",SUM(E6462:E6478))</f>
        <v/>
      </c>
    </row>
    <row r="6463" spans="1:7" x14ac:dyDescent="0.25">
      <c r="B6463" s="449"/>
      <c r="C6463" s="83" t="str">
        <f ca="1">IF(OFFSET(Zdroj!AJ$16,A6462-1,0)=0,"",CONCATENATE("A",$A$2+1," - ",Zdroj!$AJ$15))</f>
        <v/>
      </c>
      <c r="D6463" s="81" t="str">
        <f ca="1">IF(C6463="","",CONCATENATE(OFFSET(Zdroj!AJ$16,A6462-1,0)," - ",OFFSET(Zdroj!BM$16,A6462-1,0)))</f>
        <v/>
      </c>
      <c r="E6463" s="35" t="str">
        <f ca="1">IF(C6463="","",OFFSET(Zdroj!BN$16,A6462-1,0))</f>
        <v/>
      </c>
      <c r="F6463" s="450"/>
      <c r="G6463" s="451"/>
    </row>
    <row r="6464" spans="1:7" x14ac:dyDescent="0.25">
      <c r="B6464" s="449"/>
      <c r="C6464" s="83" t="str">
        <f ca="1">IF(OFFSET(Zdroj!AK$16,A6462-1,0)=0,"",CONCATENATE("A",$A$2+2," - ",Zdroj!$AK$15))</f>
        <v/>
      </c>
      <c r="D6464" s="81" t="str">
        <f ca="1">IF(C6464="","",CONCATENATE(OFFSET(Zdroj!AK$16,A6462-1,0)," - ",OFFSET(Zdroj!BO$16,A6462-1,0)))</f>
        <v/>
      </c>
      <c r="E6464" s="35" t="str">
        <f ca="1">IF(C6464="","",OFFSET(Zdroj!BP$16,A6462-1,0))</f>
        <v/>
      </c>
      <c r="F6464" s="450"/>
      <c r="G6464" s="451"/>
    </row>
    <row r="6465" spans="1:7" x14ac:dyDescent="0.25">
      <c r="B6465" s="449"/>
      <c r="C6465" s="83" t="str">
        <f ca="1">IF(OFFSET(Zdroj!AL$16,A6462-1,0)=0,"",CONCATENATE("A",$A$2+3," - ",Zdroj!$AL$15))</f>
        <v/>
      </c>
      <c r="D6465" s="81" t="str">
        <f ca="1">IF(C6465="","",CONCATENATE(OFFSET(Zdroj!AL$16,A6462-1,0)," - ",OFFSET(Zdroj!BQ$16,A6462-1,0)))</f>
        <v/>
      </c>
      <c r="E6465" s="35" t="str">
        <f ca="1">IF(C6465="","",OFFSET(Zdroj!BR$16,A6462-1,0))</f>
        <v/>
      </c>
      <c r="F6465" s="450"/>
      <c r="G6465" s="451"/>
    </row>
    <row r="6466" spans="1:7" x14ac:dyDescent="0.25">
      <c r="B6466" s="449"/>
      <c r="C6466" s="83" t="str">
        <f ca="1">IF(OFFSET(Zdroj!AM$16,A6462-1,0)=0,"",CONCATENATE("A",$A$2+4," - ",Zdroj!$AM$15))</f>
        <v/>
      </c>
      <c r="D6466" s="81" t="str">
        <f ca="1">IF(C6466="","",CONCATENATE(OFFSET(Zdroj!AM$16,A6462-1,0)," - ",OFFSET(Zdroj!BS$16,A6462-1,0)))</f>
        <v/>
      </c>
      <c r="E6466" s="35" t="str">
        <f ca="1">IF(C6466="","",OFFSET(Zdroj!BT$16,A6462-1,0))</f>
        <v/>
      </c>
      <c r="F6466" s="450"/>
      <c r="G6466" s="451"/>
    </row>
    <row r="6467" spans="1:7" x14ac:dyDescent="0.25">
      <c r="B6467" s="449"/>
      <c r="C6467" s="83" t="str">
        <f ca="1">IF(OFFSET(Zdroj!AN$16,A6462-1,0)=0,"",CONCATENATE("A",$A$2+5," - ",Zdroj!$AN$15))</f>
        <v/>
      </c>
      <c r="D6467" s="81" t="str">
        <f ca="1">IF(C6467="","",CONCATENATE(OFFSET(Zdroj!AN$16,A6462-1,0)," - ",OFFSET(Zdroj!BU$16,A6462-1,0)))</f>
        <v/>
      </c>
      <c r="E6467" s="35" t="str">
        <f ca="1">IF(C6467="","",OFFSET(Zdroj!BV$16,A6462-1,0))</f>
        <v/>
      </c>
      <c r="F6467" s="450"/>
      <c r="G6467" s="451"/>
    </row>
    <row r="6468" spans="1:7" x14ac:dyDescent="0.25">
      <c r="B6468" s="449"/>
      <c r="C6468" s="83" t="str">
        <f ca="1">IF(OFFSET(Zdroj!AO$16,A6462-1,0)=0,"",CONCATENATE("B",$A$2," - ",Zdroj!$AO$15))</f>
        <v/>
      </c>
      <c r="D6468" s="81" t="str">
        <f ca="1">IF(C6468="","",CONCATENATE(OFFSET(Zdroj!AO$16,A6462-1,0)))</f>
        <v/>
      </c>
      <c r="E6468" s="35" t="str">
        <f ca="1">IF(C6468="","",OFFSET(Zdroj!AP$16,A6462-1,0))</f>
        <v/>
      </c>
      <c r="F6468" s="450" t="str">
        <f t="shared" ref="F6468" ca="1" si="1514">IF(SUM(E6468:E6476)=0,"",SUM(E6468:E6476))</f>
        <v/>
      </c>
      <c r="G6468" s="451"/>
    </row>
    <row r="6469" spans="1:7" x14ac:dyDescent="0.25">
      <c r="B6469" s="449"/>
      <c r="C6469" s="83" t="str">
        <f ca="1">IF(OFFSET(Zdroj!AQ$16,A6462-1,0)=0,"",CONCATENATE("B",$A$2+1," - ",Zdroj!$AQ$15))</f>
        <v/>
      </c>
      <c r="D6469" s="81" t="str">
        <f ca="1">IF(C6469="","",CONCATENATE(OFFSET(Zdroj!AQ$16,A6462-1,0)))</f>
        <v/>
      </c>
      <c r="E6469" s="35" t="str">
        <f ca="1">IF(C6469="","",OFFSET(Zdroj!AR$16,A6462-1,0))</f>
        <v/>
      </c>
      <c r="F6469" s="450"/>
      <c r="G6469" s="451"/>
    </row>
    <row r="6470" spans="1:7" x14ac:dyDescent="0.25">
      <c r="B6470" s="449"/>
      <c r="C6470" s="83" t="str">
        <f ca="1">IF(OFFSET(Zdroj!AS$16,A6462-1,0)=0,"",CONCATENATE("B",$A$2+2," - ",Zdroj!$AS$15))</f>
        <v/>
      </c>
      <c r="D6470" s="81" t="str">
        <f ca="1">IF(C6470="","",CONCATENATE(OFFSET(Zdroj!AS$16,A6462-1,0)))</f>
        <v/>
      </c>
      <c r="E6470" s="35" t="str">
        <f ca="1">IF(C6470="","",OFFSET(Zdroj!AT$16,A6462-1,0))</f>
        <v/>
      </c>
      <c r="F6470" s="450"/>
      <c r="G6470" s="451"/>
    </row>
    <row r="6471" spans="1:7" x14ac:dyDescent="0.25">
      <c r="B6471" s="449"/>
      <c r="C6471" s="83" t="str">
        <f ca="1">IF(OFFSET(Zdroj!AU$16,A6462-1,0)=0,"",CONCATENATE("B",$A$2+3," - ",Zdroj!$AU$15))</f>
        <v/>
      </c>
      <c r="D6471" s="81" t="str">
        <f ca="1">IF(C6471="","",CONCATENATE(OFFSET(Zdroj!AU$16,A6462-1,0)))</f>
        <v/>
      </c>
      <c r="E6471" s="35" t="str">
        <f ca="1">IF(C6471="","",OFFSET(Zdroj!AV$16,A6462-1,0))</f>
        <v/>
      </c>
      <c r="F6471" s="450"/>
      <c r="G6471" s="451"/>
    </row>
    <row r="6472" spans="1:7" x14ac:dyDescent="0.25">
      <c r="B6472" s="449"/>
      <c r="C6472" s="83" t="str">
        <f ca="1">IF(OFFSET(Zdroj!AW$16,A6462-1,0)=0,"",CONCATENATE("B",$A$2+4," - ",Zdroj!$AW$15))</f>
        <v/>
      </c>
      <c r="D6472" s="81" t="str">
        <f ca="1">IF(C6472="","",CONCATENATE(OFFSET(Zdroj!AW$16,A6462-1,0)))</f>
        <v/>
      </c>
      <c r="E6472" s="35" t="str">
        <f ca="1">IF(C6472="","",OFFSET(Zdroj!AX$16,A6462-1,0))</f>
        <v/>
      </c>
      <c r="F6472" s="450"/>
      <c r="G6472" s="451"/>
    </row>
    <row r="6473" spans="1:7" x14ac:dyDescent="0.25">
      <c r="B6473" s="449"/>
      <c r="C6473" s="83" t="str">
        <f ca="1">IF(OFFSET(Zdroj!AY$16,A6462-1,0)=0,"",CONCATENATE("B",$A$2+5," - ",Zdroj!$AY$15))</f>
        <v/>
      </c>
      <c r="D6473" s="81" t="str">
        <f ca="1">IF(C6473="","",CONCATENATE(OFFSET(Zdroj!AY$16,A6462-1,0)))</f>
        <v/>
      </c>
      <c r="E6473" s="35" t="str">
        <f ca="1">IF(C6473="","",OFFSET(Zdroj!AZ$16,A6462-1,0))</f>
        <v/>
      </c>
      <c r="F6473" s="450"/>
      <c r="G6473" s="451"/>
    </row>
    <row r="6474" spans="1:7" x14ac:dyDescent="0.25">
      <c r="B6474" s="449"/>
      <c r="C6474" s="83" t="str">
        <f ca="1">IF(OFFSET(Zdroj!BA$16,A6462-1,0)=0,"",CONCATENATE("B",$A$2+6," - ",Zdroj!$BA$15))</f>
        <v/>
      </c>
      <c r="D6474" s="81" t="str">
        <f ca="1">IF(C6474="","",CONCATENATE(OFFSET(Zdroj!BA$16,A6462-1,0)))</f>
        <v/>
      </c>
      <c r="E6474" s="35" t="str">
        <f ca="1">IF(C6474="","",OFFSET(Zdroj!BB$16,A6462-1,0))</f>
        <v/>
      </c>
      <c r="F6474" s="450"/>
      <c r="G6474" s="451"/>
    </row>
    <row r="6475" spans="1:7" x14ac:dyDescent="0.25">
      <c r="B6475" s="449"/>
      <c r="C6475" s="83" t="str">
        <f ca="1">IF(OFFSET(Zdroj!BC$16,A6462-1,0)=0,"",CONCATENATE("B",$A$2+7," - ",Zdroj!$BC$15))</f>
        <v/>
      </c>
      <c r="D6475" s="81" t="str">
        <f ca="1">IF(C6475="","",CONCATENATE(OFFSET(Zdroj!BC$16,A6462-1,0)))</f>
        <v/>
      </c>
      <c r="E6475" s="35" t="str">
        <f ca="1">IF(C6475="","",OFFSET(Zdroj!BD$16,A6462-1,0))</f>
        <v/>
      </c>
      <c r="F6475" s="450"/>
      <c r="G6475" s="451"/>
    </row>
    <row r="6476" spans="1:7" x14ac:dyDescent="0.25">
      <c r="B6476" s="449"/>
      <c r="C6476" s="83" t="str">
        <f ca="1">IF(OFFSET(Zdroj!BE$16,A6462-1,0)=0,"",CONCATENATE("B",$A$2+8," - ",Zdroj!$BE$15))</f>
        <v/>
      </c>
      <c r="D6476" s="81" t="str">
        <f ca="1">IF(C6476="","",CONCATENATE(OFFSET(Zdroj!BE$16,A6462-1,0)))</f>
        <v/>
      </c>
      <c r="E6476" s="35" t="str">
        <f ca="1">IF(C6476="","",OFFSET(Zdroj!BF$16,A6462-1,0))</f>
        <v/>
      </c>
      <c r="F6476" s="450"/>
      <c r="G6476" s="451"/>
    </row>
    <row r="6477" spans="1:7" x14ac:dyDescent="0.25">
      <c r="B6477" s="449"/>
      <c r="C6477" s="83" t="str">
        <f ca="1">IF(OFFSET(Zdroj!BG$16,A6462-1,0)=0,"",CONCATENATE("C",$A$2," - ",Zdroj!$BG$15))</f>
        <v/>
      </c>
      <c r="D6477" s="81" t="str">
        <f ca="1">IF(C6477="","",CONCATENATE(OFFSET(Zdroj!BG$16,A6462-1,0)))</f>
        <v/>
      </c>
      <c r="E6477" s="35" t="str">
        <f ca="1">IF(C6477="","",OFFSET(Zdroj!BH$16,A6462-1,0))</f>
        <v/>
      </c>
      <c r="F6477" s="450" t="str">
        <f t="shared" ref="F6477" ca="1" si="1515">IF(SUM(E6477:E6478)=0,"",SUM(E6477:E6478))</f>
        <v/>
      </c>
      <c r="G6477" s="451"/>
    </row>
    <row r="6478" spans="1:7" x14ac:dyDescent="0.25">
      <c r="B6478" s="449"/>
      <c r="C6478" s="83" t="str">
        <f ca="1">IF(OFFSET(Zdroj!BI$16,A6462-1,0)=0,"",CONCATENATE("C",$A$2+1," - ",Zdroj!$BI$15))</f>
        <v/>
      </c>
      <c r="D6478" s="81" t="str">
        <f ca="1">IF(C6478="","",CONCATENATE(OFFSET(Zdroj!BI$16,A6462-1,0)))</f>
        <v/>
      </c>
      <c r="E6478" s="35" t="str">
        <f ca="1">IF(C6478="","",OFFSET(Zdroj!BJ$16,A6462-1,0))</f>
        <v/>
      </c>
      <c r="F6478" s="450"/>
      <c r="G6478" s="451"/>
    </row>
    <row r="6479" spans="1:7" x14ac:dyDescent="0.25">
      <c r="A6479">
        <f>SUM((ROW()+15)/17)</f>
        <v>382</v>
      </c>
      <c r="B6479" s="449" t="str">
        <f ca="1">IF(OFFSET(Zdroj!$B$16,A6479-1,0)&gt;0,CONCATENATE(A6479,"
","___ ","
",OFFSET(Zdroj!$B$16,A6479-1,0)),"")</f>
        <v/>
      </c>
      <c r="C6479" s="83" t="str">
        <f ca="1">IF(OFFSET(Zdroj!AI$16,A6479-1,0)=0,"",CONCATENATE("A",$A$2," - ",Zdroj!$AI$15))</f>
        <v/>
      </c>
      <c r="D6479" s="81" t="str">
        <f ca="1">IF(C6479="","",CONCATENATE(OFFSET(Zdroj!AI$16,A6479-1,0)," - ",OFFSET(Zdroj!BK$16,A6479-1,0)))</f>
        <v/>
      </c>
      <c r="E6479" s="35" t="str">
        <f ca="1">IF(C6479="","",OFFSET(Zdroj!BL$16,A6479-1,0))</f>
        <v/>
      </c>
      <c r="F6479" s="450" t="str">
        <f t="shared" ref="F6479" ca="1" si="1516">IF(SUM(E6479:E6484)=0,"",SUM(E6479:E6484))</f>
        <v/>
      </c>
      <c r="G6479" s="451" t="str">
        <f t="shared" ref="G6479" ca="1" si="1517">IF(SUM(E6479:E6495)=0,"",SUM(E6479:E6495))</f>
        <v/>
      </c>
    </row>
    <row r="6480" spans="1:7" x14ac:dyDescent="0.25">
      <c r="B6480" s="449"/>
      <c r="C6480" s="83" t="str">
        <f ca="1">IF(OFFSET(Zdroj!AJ$16,A6479-1,0)=0,"",CONCATENATE("A",$A$2+1," - ",Zdroj!$AJ$15))</f>
        <v/>
      </c>
      <c r="D6480" s="81" t="str">
        <f ca="1">IF(C6480="","",CONCATENATE(OFFSET(Zdroj!AJ$16,A6479-1,0)," - ",OFFSET(Zdroj!BM$16,A6479-1,0)))</f>
        <v/>
      </c>
      <c r="E6480" s="35" t="str">
        <f ca="1">IF(C6480="","",OFFSET(Zdroj!BN$16,A6479-1,0))</f>
        <v/>
      </c>
      <c r="F6480" s="450"/>
      <c r="G6480" s="451"/>
    </row>
    <row r="6481" spans="1:7" x14ac:dyDescent="0.25">
      <c r="B6481" s="449"/>
      <c r="C6481" s="83" t="str">
        <f ca="1">IF(OFFSET(Zdroj!AK$16,A6479-1,0)=0,"",CONCATENATE("A",$A$2+2," - ",Zdroj!$AK$15))</f>
        <v/>
      </c>
      <c r="D6481" s="81" t="str">
        <f ca="1">IF(C6481="","",CONCATENATE(OFFSET(Zdroj!AK$16,A6479-1,0)," - ",OFFSET(Zdroj!BO$16,A6479-1,0)))</f>
        <v/>
      </c>
      <c r="E6481" s="35" t="str">
        <f ca="1">IF(C6481="","",OFFSET(Zdroj!BP$16,A6479-1,0))</f>
        <v/>
      </c>
      <c r="F6481" s="450"/>
      <c r="G6481" s="451"/>
    </row>
    <row r="6482" spans="1:7" x14ac:dyDescent="0.25">
      <c r="B6482" s="449"/>
      <c r="C6482" s="83" t="str">
        <f ca="1">IF(OFFSET(Zdroj!AL$16,A6479-1,0)=0,"",CONCATENATE("A",$A$2+3," - ",Zdroj!$AL$15))</f>
        <v/>
      </c>
      <c r="D6482" s="81" t="str">
        <f ca="1">IF(C6482="","",CONCATENATE(OFFSET(Zdroj!AL$16,A6479-1,0)," - ",OFFSET(Zdroj!BQ$16,A6479-1,0)))</f>
        <v/>
      </c>
      <c r="E6482" s="35" t="str">
        <f ca="1">IF(C6482="","",OFFSET(Zdroj!BR$16,A6479-1,0))</f>
        <v/>
      </c>
      <c r="F6482" s="450"/>
      <c r="G6482" s="451"/>
    </row>
    <row r="6483" spans="1:7" x14ac:dyDescent="0.25">
      <c r="B6483" s="449"/>
      <c r="C6483" s="83" t="str">
        <f ca="1">IF(OFFSET(Zdroj!AM$16,A6479-1,0)=0,"",CONCATENATE("A",$A$2+4," - ",Zdroj!$AM$15))</f>
        <v/>
      </c>
      <c r="D6483" s="81" t="str">
        <f ca="1">IF(C6483="","",CONCATENATE(OFFSET(Zdroj!AM$16,A6479-1,0)," - ",OFFSET(Zdroj!BS$16,A6479-1,0)))</f>
        <v/>
      </c>
      <c r="E6483" s="35" t="str">
        <f ca="1">IF(C6483="","",OFFSET(Zdroj!BT$16,A6479-1,0))</f>
        <v/>
      </c>
      <c r="F6483" s="450"/>
      <c r="G6483" s="451"/>
    </row>
    <row r="6484" spans="1:7" x14ac:dyDescent="0.25">
      <c r="B6484" s="449"/>
      <c r="C6484" s="83" t="str">
        <f ca="1">IF(OFFSET(Zdroj!AN$16,A6479-1,0)=0,"",CONCATENATE("A",$A$2+5," - ",Zdroj!$AN$15))</f>
        <v/>
      </c>
      <c r="D6484" s="81" t="str">
        <f ca="1">IF(C6484="","",CONCATENATE(OFFSET(Zdroj!AN$16,A6479-1,0)," - ",OFFSET(Zdroj!BU$16,A6479-1,0)))</f>
        <v/>
      </c>
      <c r="E6484" s="35" t="str">
        <f ca="1">IF(C6484="","",OFFSET(Zdroj!BV$16,A6479-1,0))</f>
        <v/>
      </c>
      <c r="F6484" s="450"/>
      <c r="G6484" s="451"/>
    </row>
    <row r="6485" spans="1:7" x14ac:dyDescent="0.25">
      <c r="B6485" s="449"/>
      <c r="C6485" s="83" t="str">
        <f ca="1">IF(OFFSET(Zdroj!AO$16,A6479-1,0)=0,"",CONCATENATE("B",$A$2," - ",Zdroj!$AO$15))</f>
        <v/>
      </c>
      <c r="D6485" s="81" t="str">
        <f ca="1">IF(C6485="","",CONCATENATE(OFFSET(Zdroj!AO$16,A6479-1,0)))</f>
        <v/>
      </c>
      <c r="E6485" s="35" t="str">
        <f ca="1">IF(C6485="","",OFFSET(Zdroj!AP$16,A6479-1,0))</f>
        <v/>
      </c>
      <c r="F6485" s="450" t="str">
        <f t="shared" ref="F6485" ca="1" si="1518">IF(SUM(E6485:E6493)=0,"",SUM(E6485:E6493))</f>
        <v/>
      </c>
      <c r="G6485" s="451"/>
    </row>
    <row r="6486" spans="1:7" x14ac:dyDescent="0.25">
      <c r="B6486" s="449"/>
      <c r="C6486" s="83" t="str">
        <f ca="1">IF(OFFSET(Zdroj!AQ$16,A6479-1,0)=0,"",CONCATENATE("B",$A$2+1," - ",Zdroj!$AQ$15))</f>
        <v/>
      </c>
      <c r="D6486" s="81" t="str">
        <f ca="1">IF(C6486="","",CONCATENATE(OFFSET(Zdroj!AQ$16,A6479-1,0)))</f>
        <v/>
      </c>
      <c r="E6486" s="35" t="str">
        <f ca="1">IF(C6486="","",OFFSET(Zdroj!AR$16,A6479-1,0))</f>
        <v/>
      </c>
      <c r="F6486" s="450"/>
      <c r="G6486" s="451"/>
    </row>
    <row r="6487" spans="1:7" x14ac:dyDescent="0.25">
      <c r="B6487" s="449"/>
      <c r="C6487" s="83" t="str">
        <f ca="1">IF(OFFSET(Zdroj!AS$16,A6479-1,0)=0,"",CONCATENATE("B",$A$2+2," - ",Zdroj!$AS$15))</f>
        <v/>
      </c>
      <c r="D6487" s="81" t="str">
        <f ca="1">IF(C6487="","",CONCATENATE(OFFSET(Zdroj!AS$16,A6479-1,0)))</f>
        <v/>
      </c>
      <c r="E6487" s="35" t="str">
        <f ca="1">IF(C6487="","",OFFSET(Zdroj!AT$16,A6479-1,0))</f>
        <v/>
      </c>
      <c r="F6487" s="450"/>
      <c r="G6487" s="451"/>
    </row>
    <row r="6488" spans="1:7" x14ac:dyDescent="0.25">
      <c r="B6488" s="449"/>
      <c r="C6488" s="83" t="str">
        <f ca="1">IF(OFFSET(Zdroj!AU$16,A6479-1,0)=0,"",CONCATENATE("B",$A$2+3," - ",Zdroj!$AU$15))</f>
        <v/>
      </c>
      <c r="D6488" s="81" t="str">
        <f ca="1">IF(C6488="","",CONCATENATE(OFFSET(Zdroj!AU$16,A6479-1,0)))</f>
        <v/>
      </c>
      <c r="E6488" s="35" t="str">
        <f ca="1">IF(C6488="","",OFFSET(Zdroj!AV$16,A6479-1,0))</f>
        <v/>
      </c>
      <c r="F6488" s="450"/>
      <c r="G6488" s="451"/>
    </row>
    <row r="6489" spans="1:7" x14ac:dyDescent="0.25">
      <c r="B6489" s="449"/>
      <c r="C6489" s="83" t="str">
        <f ca="1">IF(OFFSET(Zdroj!AW$16,A6479-1,0)=0,"",CONCATENATE("B",$A$2+4," - ",Zdroj!$AW$15))</f>
        <v/>
      </c>
      <c r="D6489" s="81" t="str">
        <f ca="1">IF(C6489="","",CONCATENATE(OFFSET(Zdroj!AW$16,A6479-1,0)))</f>
        <v/>
      </c>
      <c r="E6489" s="35" t="str">
        <f ca="1">IF(C6489="","",OFFSET(Zdroj!AX$16,A6479-1,0))</f>
        <v/>
      </c>
      <c r="F6489" s="450"/>
      <c r="G6489" s="451"/>
    </row>
    <row r="6490" spans="1:7" x14ac:dyDescent="0.25">
      <c r="B6490" s="449"/>
      <c r="C6490" s="83" t="str">
        <f ca="1">IF(OFFSET(Zdroj!AY$16,A6479-1,0)=0,"",CONCATENATE("B",$A$2+5," - ",Zdroj!$AY$15))</f>
        <v/>
      </c>
      <c r="D6490" s="81" t="str">
        <f ca="1">IF(C6490="","",CONCATENATE(OFFSET(Zdroj!AY$16,A6479-1,0)))</f>
        <v/>
      </c>
      <c r="E6490" s="35" t="str">
        <f ca="1">IF(C6490="","",OFFSET(Zdroj!AZ$16,A6479-1,0))</f>
        <v/>
      </c>
      <c r="F6490" s="450"/>
      <c r="G6490" s="451"/>
    </row>
    <row r="6491" spans="1:7" x14ac:dyDescent="0.25">
      <c r="B6491" s="449"/>
      <c r="C6491" s="83" t="str">
        <f ca="1">IF(OFFSET(Zdroj!BA$16,A6479-1,0)=0,"",CONCATENATE("B",$A$2+6," - ",Zdroj!$BA$15))</f>
        <v/>
      </c>
      <c r="D6491" s="81" t="str">
        <f ca="1">IF(C6491="","",CONCATENATE(OFFSET(Zdroj!BA$16,A6479-1,0)))</f>
        <v/>
      </c>
      <c r="E6491" s="35" t="str">
        <f ca="1">IF(C6491="","",OFFSET(Zdroj!BB$16,A6479-1,0))</f>
        <v/>
      </c>
      <c r="F6491" s="450"/>
      <c r="G6491" s="451"/>
    </row>
    <row r="6492" spans="1:7" x14ac:dyDescent="0.25">
      <c r="B6492" s="449"/>
      <c r="C6492" s="83" t="str">
        <f ca="1">IF(OFFSET(Zdroj!BC$16,A6479-1,0)=0,"",CONCATENATE("B",$A$2+7," - ",Zdroj!$BC$15))</f>
        <v/>
      </c>
      <c r="D6492" s="81" t="str">
        <f ca="1">IF(C6492="","",CONCATENATE(OFFSET(Zdroj!BC$16,A6479-1,0)))</f>
        <v/>
      </c>
      <c r="E6492" s="35" t="str">
        <f ca="1">IF(C6492="","",OFFSET(Zdroj!BD$16,A6479-1,0))</f>
        <v/>
      </c>
      <c r="F6492" s="450"/>
      <c r="G6492" s="451"/>
    </row>
    <row r="6493" spans="1:7" x14ac:dyDescent="0.25">
      <c r="B6493" s="449"/>
      <c r="C6493" s="83" t="str">
        <f ca="1">IF(OFFSET(Zdroj!BE$16,A6479-1,0)=0,"",CONCATENATE("B",$A$2+8," - ",Zdroj!$BE$15))</f>
        <v/>
      </c>
      <c r="D6493" s="81" t="str">
        <f ca="1">IF(C6493="","",CONCATENATE(OFFSET(Zdroj!BE$16,A6479-1,0)))</f>
        <v/>
      </c>
      <c r="E6493" s="35" t="str">
        <f ca="1">IF(C6493="","",OFFSET(Zdroj!BF$16,A6479-1,0))</f>
        <v/>
      </c>
      <c r="F6493" s="450"/>
      <c r="G6493" s="451"/>
    </row>
    <row r="6494" spans="1:7" x14ac:dyDescent="0.25">
      <c r="B6494" s="449"/>
      <c r="C6494" s="83" t="str">
        <f ca="1">IF(OFFSET(Zdroj!BG$16,A6479-1,0)=0,"",CONCATENATE("C",$A$2," - ",Zdroj!$BG$15))</f>
        <v/>
      </c>
      <c r="D6494" s="81" t="str">
        <f ca="1">IF(C6494="","",CONCATENATE(OFFSET(Zdroj!BG$16,A6479-1,0)))</f>
        <v/>
      </c>
      <c r="E6494" s="35" t="str">
        <f ca="1">IF(C6494="","",OFFSET(Zdroj!BH$16,A6479-1,0))</f>
        <v/>
      </c>
      <c r="F6494" s="450" t="str">
        <f t="shared" ref="F6494" ca="1" si="1519">IF(SUM(E6494:E6495)=0,"",SUM(E6494:E6495))</f>
        <v/>
      </c>
      <c r="G6494" s="451"/>
    </row>
    <row r="6495" spans="1:7" x14ac:dyDescent="0.25">
      <c r="B6495" s="449"/>
      <c r="C6495" s="83" t="str">
        <f ca="1">IF(OFFSET(Zdroj!BI$16,A6479-1,0)=0,"",CONCATENATE("C",$A$2+1," - ",Zdroj!$BI$15))</f>
        <v/>
      </c>
      <c r="D6495" s="81" t="str">
        <f ca="1">IF(C6495="","",CONCATENATE(OFFSET(Zdroj!BI$16,A6479-1,0)))</f>
        <v/>
      </c>
      <c r="E6495" s="35" t="str">
        <f ca="1">IF(C6495="","",OFFSET(Zdroj!BJ$16,A6479-1,0))</f>
        <v/>
      </c>
      <c r="F6495" s="450"/>
      <c r="G6495" s="451"/>
    </row>
    <row r="6496" spans="1:7" x14ac:dyDescent="0.25">
      <c r="A6496">
        <f>SUM((ROW()+15)/17)</f>
        <v>383</v>
      </c>
      <c r="B6496" s="449" t="str">
        <f ca="1">IF(OFFSET(Zdroj!$B$16,A6496-1,0)&gt;0,CONCATENATE(A6496,"
","___ ","
",OFFSET(Zdroj!$B$16,A6496-1,0)),"")</f>
        <v/>
      </c>
      <c r="C6496" s="83" t="str">
        <f ca="1">IF(OFFSET(Zdroj!AI$16,A6496-1,0)=0,"",CONCATENATE("A",$A$2," - ",Zdroj!$AI$15))</f>
        <v/>
      </c>
      <c r="D6496" s="81" t="str">
        <f ca="1">IF(C6496="","",CONCATENATE(OFFSET(Zdroj!AI$16,A6496-1,0)," - ",OFFSET(Zdroj!BK$16,A6496-1,0)))</f>
        <v/>
      </c>
      <c r="E6496" s="35" t="str">
        <f ca="1">IF(C6496="","",OFFSET(Zdroj!BL$16,A6496-1,0))</f>
        <v/>
      </c>
      <c r="F6496" s="450" t="str">
        <f t="shared" ref="F6496" ca="1" si="1520">IF(SUM(E6496:E6501)=0,"",SUM(E6496:E6501))</f>
        <v/>
      </c>
      <c r="G6496" s="451" t="str">
        <f t="shared" ref="G6496" ca="1" si="1521">IF(SUM(E6496:E6512)=0,"",SUM(E6496:E6512))</f>
        <v/>
      </c>
    </row>
    <row r="6497" spans="2:7" x14ac:dyDescent="0.25">
      <c r="B6497" s="449"/>
      <c r="C6497" s="83" t="str">
        <f ca="1">IF(OFFSET(Zdroj!AJ$16,A6496-1,0)=0,"",CONCATENATE("A",$A$2+1," - ",Zdroj!$AJ$15))</f>
        <v/>
      </c>
      <c r="D6497" s="81" t="str">
        <f ca="1">IF(C6497="","",CONCATENATE(OFFSET(Zdroj!AJ$16,A6496-1,0)," - ",OFFSET(Zdroj!BM$16,A6496-1,0)))</f>
        <v/>
      </c>
      <c r="E6497" s="35" t="str">
        <f ca="1">IF(C6497="","",OFFSET(Zdroj!BN$16,A6496-1,0))</f>
        <v/>
      </c>
      <c r="F6497" s="450"/>
      <c r="G6497" s="451"/>
    </row>
    <row r="6498" spans="2:7" x14ac:dyDescent="0.25">
      <c r="B6498" s="449"/>
      <c r="C6498" s="83" t="str">
        <f ca="1">IF(OFFSET(Zdroj!AK$16,A6496-1,0)=0,"",CONCATENATE("A",$A$2+2," - ",Zdroj!$AK$15))</f>
        <v/>
      </c>
      <c r="D6498" s="81" t="str">
        <f ca="1">IF(C6498="","",CONCATENATE(OFFSET(Zdroj!AK$16,A6496-1,0)," - ",OFFSET(Zdroj!BO$16,A6496-1,0)))</f>
        <v/>
      </c>
      <c r="E6498" s="35" t="str">
        <f ca="1">IF(C6498="","",OFFSET(Zdroj!BP$16,A6496-1,0))</f>
        <v/>
      </c>
      <c r="F6498" s="450"/>
      <c r="G6498" s="451"/>
    </row>
    <row r="6499" spans="2:7" x14ac:dyDescent="0.25">
      <c r="B6499" s="449"/>
      <c r="C6499" s="83" t="str">
        <f ca="1">IF(OFFSET(Zdroj!AL$16,A6496-1,0)=0,"",CONCATENATE("A",$A$2+3," - ",Zdroj!$AL$15))</f>
        <v/>
      </c>
      <c r="D6499" s="81" t="str">
        <f ca="1">IF(C6499="","",CONCATENATE(OFFSET(Zdroj!AL$16,A6496-1,0)," - ",OFFSET(Zdroj!BQ$16,A6496-1,0)))</f>
        <v/>
      </c>
      <c r="E6499" s="35" t="str">
        <f ca="1">IF(C6499="","",OFFSET(Zdroj!BR$16,A6496-1,0))</f>
        <v/>
      </c>
      <c r="F6499" s="450"/>
      <c r="G6499" s="451"/>
    </row>
    <row r="6500" spans="2:7" x14ac:dyDescent="0.25">
      <c r="B6500" s="449"/>
      <c r="C6500" s="83" t="str">
        <f ca="1">IF(OFFSET(Zdroj!AM$16,A6496-1,0)=0,"",CONCATENATE("A",$A$2+4," - ",Zdroj!$AM$15))</f>
        <v/>
      </c>
      <c r="D6500" s="81" t="str">
        <f ca="1">IF(C6500="","",CONCATENATE(OFFSET(Zdroj!AM$16,A6496-1,0)," - ",OFFSET(Zdroj!BS$16,A6496-1,0)))</f>
        <v/>
      </c>
      <c r="E6500" s="35" t="str">
        <f ca="1">IF(C6500="","",OFFSET(Zdroj!BT$16,A6496-1,0))</f>
        <v/>
      </c>
      <c r="F6500" s="450"/>
      <c r="G6500" s="451"/>
    </row>
    <row r="6501" spans="2:7" x14ac:dyDescent="0.25">
      <c r="B6501" s="449"/>
      <c r="C6501" s="83" t="str">
        <f ca="1">IF(OFFSET(Zdroj!AN$16,A6496-1,0)=0,"",CONCATENATE("A",$A$2+5," - ",Zdroj!$AN$15))</f>
        <v/>
      </c>
      <c r="D6501" s="81" t="str">
        <f ca="1">IF(C6501="","",CONCATENATE(OFFSET(Zdroj!AN$16,A6496-1,0)," - ",OFFSET(Zdroj!BU$16,A6496-1,0)))</f>
        <v/>
      </c>
      <c r="E6501" s="35" t="str">
        <f ca="1">IF(C6501="","",OFFSET(Zdroj!BV$16,A6496-1,0))</f>
        <v/>
      </c>
      <c r="F6501" s="450"/>
      <c r="G6501" s="451"/>
    </row>
    <row r="6502" spans="2:7" x14ac:dyDescent="0.25">
      <c r="B6502" s="449"/>
      <c r="C6502" s="83" t="str">
        <f ca="1">IF(OFFSET(Zdroj!AO$16,A6496-1,0)=0,"",CONCATENATE("B",$A$2," - ",Zdroj!$AO$15))</f>
        <v/>
      </c>
      <c r="D6502" s="81" t="str">
        <f ca="1">IF(C6502="","",CONCATENATE(OFFSET(Zdroj!AO$16,A6496-1,0)))</f>
        <v/>
      </c>
      <c r="E6502" s="35" t="str">
        <f ca="1">IF(C6502="","",OFFSET(Zdroj!AP$16,A6496-1,0))</f>
        <v/>
      </c>
      <c r="F6502" s="450" t="str">
        <f t="shared" ref="F6502" ca="1" si="1522">IF(SUM(E6502:E6510)=0,"",SUM(E6502:E6510))</f>
        <v/>
      </c>
      <c r="G6502" s="451"/>
    </row>
    <row r="6503" spans="2:7" x14ac:dyDescent="0.25">
      <c r="B6503" s="449"/>
      <c r="C6503" s="83" t="str">
        <f ca="1">IF(OFFSET(Zdroj!AQ$16,A6496-1,0)=0,"",CONCATENATE("B",$A$2+1," - ",Zdroj!$AQ$15))</f>
        <v/>
      </c>
      <c r="D6503" s="81" t="str">
        <f ca="1">IF(C6503="","",CONCATENATE(OFFSET(Zdroj!AQ$16,A6496-1,0)))</f>
        <v/>
      </c>
      <c r="E6503" s="35" t="str">
        <f ca="1">IF(C6503="","",OFFSET(Zdroj!AR$16,A6496-1,0))</f>
        <v/>
      </c>
      <c r="F6503" s="450"/>
      <c r="G6503" s="451"/>
    </row>
    <row r="6504" spans="2:7" x14ac:dyDescent="0.25">
      <c r="B6504" s="449"/>
      <c r="C6504" s="83" t="str">
        <f ca="1">IF(OFFSET(Zdroj!AS$16,A6496-1,0)=0,"",CONCATENATE("B",$A$2+2," - ",Zdroj!$AS$15))</f>
        <v/>
      </c>
      <c r="D6504" s="81" t="str">
        <f ca="1">IF(C6504="","",CONCATENATE(OFFSET(Zdroj!AS$16,A6496-1,0)))</f>
        <v/>
      </c>
      <c r="E6504" s="35" t="str">
        <f ca="1">IF(C6504="","",OFFSET(Zdroj!AT$16,A6496-1,0))</f>
        <v/>
      </c>
      <c r="F6504" s="450"/>
      <c r="G6504" s="451"/>
    </row>
    <row r="6505" spans="2:7" x14ac:dyDescent="0.25">
      <c r="B6505" s="449"/>
      <c r="C6505" s="83" t="str">
        <f ca="1">IF(OFFSET(Zdroj!AU$16,A6496-1,0)=0,"",CONCATENATE("B",$A$2+3," - ",Zdroj!$AU$15))</f>
        <v/>
      </c>
      <c r="D6505" s="81" t="str">
        <f ca="1">IF(C6505="","",CONCATENATE(OFFSET(Zdroj!AU$16,A6496-1,0)))</f>
        <v/>
      </c>
      <c r="E6505" s="35" t="str">
        <f ca="1">IF(C6505="","",OFFSET(Zdroj!AV$16,A6496-1,0))</f>
        <v/>
      </c>
      <c r="F6505" s="450"/>
      <c r="G6505" s="451"/>
    </row>
    <row r="6506" spans="2:7" x14ac:dyDescent="0.25">
      <c r="B6506" s="449"/>
      <c r="C6506" s="83" t="str">
        <f ca="1">IF(OFFSET(Zdroj!AW$16,A6496-1,0)=0,"",CONCATENATE("B",$A$2+4," - ",Zdroj!$AW$15))</f>
        <v/>
      </c>
      <c r="D6506" s="81" t="str">
        <f ca="1">IF(C6506="","",CONCATENATE(OFFSET(Zdroj!AW$16,A6496-1,0)))</f>
        <v/>
      </c>
      <c r="E6506" s="35" t="str">
        <f ca="1">IF(C6506="","",OFFSET(Zdroj!AX$16,A6496-1,0))</f>
        <v/>
      </c>
      <c r="F6506" s="450"/>
      <c r="G6506" s="451"/>
    </row>
    <row r="6507" spans="2:7" x14ac:dyDescent="0.25">
      <c r="B6507" s="449"/>
      <c r="C6507" s="83" t="str">
        <f ca="1">IF(OFFSET(Zdroj!AY$16,A6496-1,0)=0,"",CONCATENATE("B",$A$2+5," - ",Zdroj!$AY$15))</f>
        <v/>
      </c>
      <c r="D6507" s="81" t="str">
        <f ca="1">IF(C6507="","",CONCATENATE(OFFSET(Zdroj!AY$16,A6496-1,0)))</f>
        <v/>
      </c>
      <c r="E6507" s="35" t="str">
        <f ca="1">IF(C6507="","",OFFSET(Zdroj!AZ$16,A6496-1,0))</f>
        <v/>
      </c>
      <c r="F6507" s="450"/>
      <c r="G6507" s="451"/>
    </row>
    <row r="6508" spans="2:7" x14ac:dyDescent="0.25">
      <c r="B6508" s="449"/>
      <c r="C6508" s="83" t="str">
        <f ca="1">IF(OFFSET(Zdroj!BA$16,A6496-1,0)=0,"",CONCATENATE("B",$A$2+6," - ",Zdroj!$BA$15))</f>
        <v/>
      </c>
      <c r="D6508" s="81" t="str">
        <f ca="1">IF(C6508="","",CONCATENATE(OFFSET(Zdroj!BA$16,A6496-1,0)))</f>
        <v/>
      </c>
      <c r="E6508" s="35" t="str">
        <f ca="1">IF(C6508="","",OFFSET(Zdroj!BB$16,A6496-1,0))</f>
        <v/>
      </c>
      <c r="F6508" s="450"/>
      <c r="G6508" s="451"/>
    </row>
    <row r="6509" spans="2:7" x14ac:dyDescent="0.25">
      <c r="B6509" s="449"/>
      <c r="C6509" s="83" t="str">
        <f ca="1">IF(OFFSET(Zdroj!BC$16,A6496-1,0)=0,"",CONCATENATE("B",$A$2+7," - ",Zdroj!$BC$15))</f>
        <v/>
      </c>
      <c r="D6509" s="81" t="str">
        <f ca="1">IF(C6509="","",CONCATENATE(OFFSET(Zdroj!BC$16,A6496-1,0)))</f>
        <v/>
      </c>
      <c r="E6509" s="35" t="str">
        <f ca="1">IF(C6509="","",OFFSET(Zdroj!BD$16,A6496-1,0))</f>
        <v/>
      </c>
      <c r="F6509" s="450"/>
      <c r="G6509" s="451"/>
    </row>
    <row r="6510" spans="2:7" x14ac:dyDescent="0.25">
      <c r="B6510" s="449"/>
      <c r="C6510" s="83" t="str">
        <f ca="1">IF(OFFSET(Zdroj!BE$16,A6496-1,0)=0,"",CONCATENATE("B",$A$2+8," - ",Zdroj!$BE$15))</f>
        <v/>
      </c>
      <c r="D6510" s="81" t="str">
        <f ca="1">IF(C6510="","",CONCATENATE(OFFSET(Zdroj!BE$16,A6496-1,0)))</f>
        <v/>
      </c>
      <c r="E6510" s="35" t="str">
        <f ca="1">IF(C6510="","",OFFSET(Zdroj!BF$16,A6496-1,0))</f>
        <v/>
      </c>
      <c r="F6510" s="450"/>
      <c r="G6510" s="451"/>
    </row>
    <row r="6511" spans="2:7" x14ac:dyDescent="0.25">
      <c r="B6511" s="449"/>
      <c r="C6511" s="83" t="str">
        <f ca="1">IF(OFFSET(Zdroj!BG$16,A6496-1,0)=0,"",CONCATENATE("C",$A$2," - ",Zdroj!$BG$15))</f>
        <v/>
      </c>
      <c r="D6511" s="81" t="str">
        <f ca="1">IF(C6511="","",CONCATENATE(OFFSET(Zdroj!BG$16,A6496-1,0)))</f>
        <v/>
      </c>
      <c r="E6511" s="35" t="str">
        <f ca="1">IF(C6511="","",OFFSET(Zdroj!BH$16,A6496-1,0))</f>
        <v/>
      </c>
      <c r="F6511" s="450" t="str">
        <f t="shared" ref="F6511" ca="1" si="1523">IF(SUM(E6511:E6512)=0,"",SUM(E6511:E6512))</f>
        <v/>
      </c>
      <c r="G6511" s="451"/>
    </row>
    <row r="6512" spans="2:7" x14ac:dyDescent="0.25">
      <c r="B6512" s="449"/>
      <c r="C6512" s="83" t="str">
        <f ca="1">IF(OFFSET(Zdroj!BI$16,A6496-1,0)=0,"",CONCATENATE("C",$A$2+1," - ",Zdroj!$BI$15))</f>
        <v/>
      </c>
      <c r="D6512" s="81" t="str">
        <f ca="1">IF(C6512="","",CONCATENATE(OFFSET(Zdroj!BI$16,A6496-1,0)))</f>
        <v/>
      </c>
      <c r="E6512" s="35" t="str">
        <f ca="1">IF(C6512="","",OFFSET(Zdroj!BJ$16,A6496-1,0))</f>
        <v/>
      </c>
      <c r="F6512" s="450"/>
      <c r="G6512" s="451"/>
    </row>
    <row r="6513" spans="1:7" x14ac:dyDescent="0.25">
      <c r="A6513">
        <f>SUM((ROW()+15)/17)</f>
        <v>384</v>
      </c>
      <c r="B6513" s="449" t="str">
        <f ca="1">IF(OFFSET(Zdroj!$B$16,A6513-1,0)&gt;0,CONCATENATE(A6513,"
","___ ","
",OFFSET(Zdroj!$B$16,A6513-1,0)),"")</f>
        <v/>
      </c>
      <c r="C6513" s="83" t="str">
        <f ca="1">IF(OFFSET(Zdroj!AI$16,A6513-1,0)=0,"",CONCATENATE("A",$A$2," - ",Zdroj!$AI$15))</f>
        <v/>
      </c>
      <c r="D6513" s="81" t="str">
        <f ca="1">IF(C6513="","",CONCATENATE(OFFSET(Zdroj!AI$16,A6513-1,0)," - ",OFFSET(Zdroj!BK$16,A6513-1,0)))</f>
        <v/>
      </c>
      <c r="E6513" s="35" t="str">
        <f ca="1">IF(C6513="","",OFFSET(Zdroj!BL$16,A6513-1,0))</f>
        <v/>
      </c>
      <c r="F6513" s="450" t="str">
        <f t="shared" ref="F6513" ca="1" si="1524">IF(SUM(E6513:E6518)=0,"",SUM(E6513:E6518))</f>
        <v/>
      </c>
      <c r="G6513" s="451" t="str">
        <f t="shared" ref="G6513" ca="1" si="1525">IF(SUM(E6513:E6529)=0,"",SUM(E6513:E6529))</f>
        <v/>
      </c>
    </row>
    <row r="6514" spans="1:7" x14ac:dyDescent="0.25">
      <c r="B6514" s="449"/>
      <c r="C6514" s="83" t="str">
        <f ca="1">IF(OFFSET(Zdroj!AJ$16,A6513-1,0)=0,"",CONCATENATE("A",$A$2+1," - ",Zdroj!$AJ$15))</f>
        <v/>
      </c>
      <c r="D6514" s="81" t="str">
        <f ca="1">IF(C6514="","",CONCATENATE(OFFSET(Zdroj!AJ$16,A6513-1,0)," - ",OFFSET(Zdroj!BM$16,A6513-1,0)))</f>
        <v/>
      </c>
      <c r="E6514" s="35" t="str">
        <f ca="1">IF(C6514="","",OFFSET(Zdroj!BN$16,A6513-1,0))</f>
        <v/>
      </c>
      <c r="F6514" s="450"/>
      <c r="G6514" s="451"/>
    </row>
    <row r="6515" spans="1:7" x14ac:dyDescent="0.25">
      <c r="B6515" s="449"/>
      <c r="C6515" s="83" t="str">
        <f ca="1">IF(OFFSET(Zdroj!AK$16,A6513-1,0)=0,"",CONCATENATE("A",$A$2+2," - ",Zdroj!$AK$15))</f>
        <v/>
      </c>
      <c r="D6515" s="81" t="str">
        <f ca="1">IF(C6515="","",CONCATENATE(OFFSET(Zdroj!AK$16,A6513-1,0)," - ",OFFSET(Zdroj!BO$16,A6513-1,0)))</f>
        <v/>
      </c>
      <c r="E6515" s="35" t="str">
        <f ca="1">IF(C6515="","",OFFSET(Zdroj!BP$16,A6513-1,0))</f>
        <v/>
      </c>
      <c r="F6515" s="450"/>
      <c r="G6515" s="451"/>
    </row>
    <row r="6516" spans="1:7" x14ac:dyDescent="0.25">
      <c r="B6516" s="449"/>
      <c r="C6516" s="83" t="str">
        <f ca="1">IF(OFFSET(Zdroj!AL$16,A6513-1,0)=0,"",CONCATENATE("A",$A$2+3," - ",Zdroj!$AL$15))</f>
        <v/>
      </c>
      <c r="D6516" s="81" t="str">
        <f ca="1">IF(C6516="","",CONCATENATE(OFFSET(Zdroj!AL$16,A6513-1,0)," - ",OFFSET(Zdroj!BQ$16,A6513-1,0)))</f>
        <v/>
      </c>
      <c r="E6516" s="35" t="str">
        <f ca="1">IF(C6516="","",OFFSET(Zdroj!BR$16,A6513-1,0))</f>
        <v/>
      </c>
      <c r="F6516" s="450"/>
      <c r="G6516" s="451"/>
    </row>
    <row r="6517" spans="1:7" x14ac:dyDescent="0.25">
      <c r="B6517" s="449"/>
      <c r="C6517" s="83" t="str">
        <f ca="1">IF(OFFSET(Zdroj!AM$16,A6513-1,0)=0,"",CONCATENATE("A",$A$2+4," - ",Zdroj!$AM$15))</f>
        <v/>
      </c>
      <c r="D6517" s="81" t="str">
        <f ca="1">IF(C6517="","",CONCATENATE(OFFSET(Zdroj!AM$16,A6513-1,0)," - ",OFFSET(Zdroj!BS$16,A6513-1,0)))</f>
        <v/>
      </c>
      <c r="E6517" s="35" t="str">
        <f ca="1">IF(C6517="","",OFFSET(Zdroj!BT$16,A6513-1,0))</f>
        <v/>
      </c>
      <c r="F6517" s="450"/>
      <c r="G6517" s="451"/>
    </row>
    <row r="6518" spans="1:7" x14ac:dyDescent="0.25">
      <c r="B6518" s="449"/>
      <c r="C6518" s="83" t="str">
        <f ca="1">IF(OFFSET(Zdroj!AN$16,A6513-1,0)=0,"",CONCATENATE("A",$A$2+5," - ",Zdroj!$AN$15))</f>
        <v/>
      </c>
      <c r="D6518" s="81" t="str">
        <f ca="1">IF(C6518="","",CONCATENATE(OFFSET(Zdroj!AN$16,A6513-1,0)," - ",OFFSET(Zdroj!BU$16,A6513-1,0)))</f>
        <v/>
      </c>
      <c r="E6518" s="35" t="str">
        <f ca="1">IF(C6518="","",OFFSET(Zdroj!BV$16,A6513-1,0))</f>
        <v/>
      </c>
      <c r="F6518" s="450"/>
      <c r="G6518" s="451"/>
    </row>
    <row r="6519" spans="1:7" x14ac:dyDescent="0.25">
      <c r="B6519" s="449"/>
      <c r="C6519" s="83" t="str">
        <f ca="1">IF(OFFSET(Zdroj!AO$16,A6513-1,0)=0,"",CONCATENATE("B",$A$2," - ",Zdroj!$AO$15))</f>
        <v/>
      </c>
      <c r="D6519" s="81" t="str">
        <f ca="1">IF(C6519="","",CONCATENATE(OFFSET(Zdroj!AO$16,A6513-1,0)))</f>
        <v/>
      </c>
      <c r="E6519" s="35" t="str">
        <f ca="1">IF(C6519="","",OFFSET(Zdroj!AP$16,A6513-1,0))</f>
        <v/>
      </c>
      <c r="F6519" s="450" t="str">
        <f t="shared" ref="F6519" ca="1" si="1526">IF(SUM(E6519:E6527)=0,"",SUM(E6519:E6527))</f>
        <v/>
      </c>
      <c r="G6519" s="451"/>
    </row>
    <row r="6520" spans="1:7" x14ac:dyDescent="0.25">
      <c r="B6520" s="449"/>
      <c r="C6520" s="83" t="str">
        <f ca="1">IF(OFFSET(Zdroj!AQ$16,A6513-1,0)=0,"",CONCATENATE("B",$A$2+1," - ",Zdroj!$AQ$15))</f>
        <v/>
      </c>
      <c r="D6520" s="81" t="str">
        <f ca="1">IF(C6520="","",CONCATENATE(OFFSET(Zdroj!AQ$16,A6513-1,0)))</f>
        <v/>
      </c>
      <c r="E6520" s="35" t="str">
        <f ca="1">IF(C6520="","",OFFSET(Zdroj!AR$16,A6513-1,0))</f>
        <v/>
      </c>
      <c r="F6520" s="450"/>
      <c r="G6520" s="451"/>
    </row>
    <row r="6521" spans="1:7" x14ac:dyDescent="0.25">
      <c r="B6521" s="449"/>
      <c r="C6521" s="83" t="str">
        <f ca="1">IF(OFFSET(Zdroj!AS$16,A6513-1,0)=0,"",CONCATENATE("B",$A$2+2," - ",Zdroj!$AS$15))</f>
        <v/>
      </c>
      <c r="D6521" s="81" t="str">
        <f ca="1">IF(C6521="","",CONCATENATE(OFFSET(Zdroj!AS$16,A6513-1,0)))</f>
        <v/>
      </c>
      <c r="E6521" s="35" t="str">
        <f ca="1">IF(C6521="","",OFFSET(Zdroj!AT$16,A6513-1,0))</f>
        <v/>
      </c>
      <c r="F6521" s="450"/>
      <c r="G6521" s="451"/>
    </row>
    <row r="6522" spans="1:7" x14ac:dyDescent="0.25">
      <c r="B6522" s="449"/>
      <c r="C6522" s="83" t="str">
        <f ca="1">IF(OFFSET(Zdroj!AU$16,A6513-1,0)=0,"",CONCATENATE("B",$A$2+3," - ",Zdroj!$AU$15))</f>
        <v/>
      </c>
      <c r="D6522" s="81" t="str">
        <f ca="1">IF(C6522="","",CONCATENATE(OFFSET(Zdroj!AU$16,A6513-1,0)))</f>
        <v/>
      </c>
      <c r="E6522" s="35" t="str">
        <f ca="1">IF(C6522="","",OFFSET(Zdroj!AV$16,A6513-1,0))</f>
        <v/>
      </c>
      <c r="F6522" s="450"/>
      <c r="G6522" s="451"/>
    </row>
    <row r="6523" spans="1:7" x14ac:dyDescent="0.25">
      <c r="B6523" s="449"/>
      <c r="C6523" s="83" t="str">
        <f ca="1">IF(OFFSET(Zdroj!AW$16,A6513-1,0)=0,"",CONCATENATE("B",$A$2+4," - ",Zdroj!$AW$15))</f>
        <v/>
      </c>
      <c r="D6523" s="81" t="str">
        <f ca="1">IF(C6523="","",CONCATENATE(OFFSET(Zdroj!AW$16,A6513-1,0)))</f>
        <v/>
      </c>
      <c r="E6523" s="35" t="str">
        <f ca="1">IF(C6523="","",OFFSET(Zdroj!AX$16,A6513-1,0))</f>
        <v/>
      </c>
      <c r="F6523" s="450"/>
      <c r="G6523" s="451"/>
    </row>
    <row r="6524" spans="1:7" x14ac:dyDescent="0.25">
      <c r="B6524" s="449"/>
      <c r="C6524" s="83" t="str">
        <f ca="1">IF(OFFSET(Zdroj!AY$16,A6513-1,0)=0,"",CONCATENATE("B",$A$2+5," - ",Zdroj!$AY$15))</f>
        <v/>
      </c>
      <c r="D6524" s="81" t="str">
        <f ca="1">IF(C6524="","",CONCATENATE(OFFSET(Zdroj!AY$16,A6513-1,0)))</f>
        <v/>
      </c>
      <c r="E6524" s="35" t="str">
        <f ca="1">IF(C6524="","",OFFSET(Zdroj!AZ$16,A6513-1,0))</f>
        <v/>
      </c>
      <c r="F6524" s="450"/>
      <c r="G6524" s="451"/>
    </row>
    <row r="6525" spans="1:7" x14ac:dyDescent="0.25">
      <c r="B6525" s="449"/>
      <c r="C6525" s="83" t="str">
        <f ca="1">IF(OFFSET(Zdroj!BA$16,A6513-1,0)=0,"",CONCATENATE("B",$A$2+6," - ",Zdroj!$BA$15))</f>
        <v/>
      </c>
      <c r="D6525" s="81" t="str">
        <f ca="1">IF(C6525="","",CONCATENATE(OFFSET(Zdroj!BA$16,A6513-1,0)))</f>
        <v/>
      </c>
      <c r="E6525" s="35" t="str">
        <f ca="1">IF(C6525="","",OFFSET(Zdroj!BB$16,A6513-1,0))</f>
        <v/>
      </c>
      <c r="F6525" s="450"/>
      <c r="G6525" s="451"/>
    </row>
    <row r="6526" spans="1:7" x14ac:dyDescent="0.25">
      <c r="B6526" s="449"/>
      <c r="C6526" s="83" t="str">
        <f ca="1">IF(OFFSET(Zdroj!BC$16,A6513-1,0)=0,"",CONCATENATE("B",$A$2+7," - ",Zdroj!$BC$15))</f>
        <v/>
      </c>
      <c r="D6526" s="81" t="str">
        <f ca="1">IF(C6526="","",CONCATENATE(OFFSET(Zdroj!BC$16,A6513-1,0)))</f>
        <v/>
      </c>
      <c r="E6526" s="35" t="str">
        <f ca="1">IF(C6526="","",OFFSET(Zdroj!BD$16,A6513-1,0))</f>
        <v/>
      </c>
      <c r="F6526" s="450"/>
      <c r="G6526" s="451"/>
    </row>
    <row r="6527" spans="1:7" x14ac:dyDescent="0.25">
      <c r="B6527" s="449"/>
      <c r="C6527" s="83" t="str">
        <f ca="1">IF(OFFSET(Zdroj!BE$16,A6513-1,0)=0,"",CONCATENATE("B",$A$2+8," - ",Zdroj!$BE$15))</f>
        <v/>
      </c>
      <c r="D6527" s="81" t="str">
        <f ca="1">IF(C6527="","",CONCATENATE(OFFSET(Zdroj!BE$16,A6513-1,0)))</f>
        <v/>
      </c>
      <c r="E6527" s="35" t="str">
        <f ca="1">IF(C6527="","",OFFSET(Zdroj!BF$16,A6513-1,0))</f>
        <v/>
      </c>
      <c r="F6527" s="450"/>
      <c r="G6527" s="451"/>
    </row>
    <row r="6528" spans="1:7" x14ac:dyDescent="0.25">
      <c r="B6528" s="449"/>
      <c r="C6528" s="83" t="str">
        <f ca="1">IF(OFFSET(Zdroj!BG$16,A6513-1,0)=0,"",CONCATENATE("C",$A$2," - ",Zdroj!$BG$15))</f>
        <v/>
      </c>
      <c r="D6528" s="81" t="str">
        <f ca="1">IF(C6528="","",CONCATENATE(OFFSET(Zdroj!BG$16,A6513-1,0)))</f>
        <v/>
      </c>
      <c r="E6528" s="35" t="str">
        <f ca="1">IF(C6528="","",OFFSET(Zdroj!BH$16,A6513-1,0))</f>
        <v/>
      </c>
      <c r="F6528" s="450" t="str">
        <f t="shared" ref="F6528" ca="1" si="1527">IF(SUM(E6528:E6529)=0,"",SUM(E6528:E6529))</f>
        <v/>
      </c>
      <c r="G6528" s="451"/>
    </row>
    <row r="6529" spans="1:7" x14ac:dyDescent="0.25">
      <c r="B6529" s="449"/>
      <c r="C6529" s="83" t="str">
        <f ca="1">IF(OFFSET(Zdroj!BI$16,A6513-1,0)=0,"",CONCATENATE("C",$A$2+1," - ",Zdroj!$BI$15))</f>
        <v/>
      </c>
      <c r="D6529" s="81" t="str">
        <f ca="1">IF(C6529="","",CONCATENATE(OFFSET(Zdroj!BI$16,A6513-1,0)))</f>
        <v/>
      </c>
      <c r="E6529" s="35" t="str">
        <f ca="1">IF(C6529="","",OFFSET(Zdroj!BJ$16,A6513-1,0))</f>
        <v/>
      </c>
      <c r="F6529" s="450"/>
      <c r="G6529" s="451"/>
    </row>
    <row r="6530" spans="1:7" x14ac:dyDescent="0.25">
      <c r="A6530">
        <f>SUM((ROW()+15)/17)</f>
        <v>385</v>
      </c>
      <c r="B6530" s="449" t="str">
        <f ca="1">IF(OFFSET(Zdroj!$B$16,A6530-1,0)&gt;0,CONCATENATE(A6530,"
","___ ","
",OFFSET(Zdroj!$B$16,A6530-1,0)),"")</f>
        <v/>
      </c>
      <c r="C6530" s="83" t="str">
        <f ca="1">IF(OFFSET(Zdroj!AI$16,A6530-1,0)=0,"",CONCATENATE("A",$A$2," - ",Zdroj!$AI$15))</f>
        <v/>
      </c>
      <c r="D6530" s="81" t="str">
        <f ca="1">IF(C6530="","",CONCATENATE(OFFSET(Zdroj!AI$16,A6530-1,0)," - ",OFFSET(Zdroj!BK$16,A6530-1,0)))</f>
        <v/>
      </c>
      <c r="E6530" s="35" t="str">
        <f ca="1">IF(C6530="","",OFFSET(Zdroj!BL$16,A6530-1,0))</f>
        <v/>
      </c>
      <c r="F6530" s="450" t="str">
        <f t="shared" ref="F6530" ca="1" si="1528">IF(SUM(E6530:E6535)=0,"",SUM(E6530:E6535))</f>
        <v/>
      </c>
      <c r="G6530" s="451" t="str">
        <f t="shared" ref="G6530" ca="1" si="1529">IF(SUM(E6530:E6546)=0,"",SUM(E6530:E6546))</f>
        <v/>
      </c>
    </row>
    <row r="6531" spans="1:7" x14ac:dyDescent="0.25">
      <c r="B6531" s="449"/>
      <c r="C6531" s="83" t="str">
        <f ca="1">IF(OFFSET(Zdroj!AJ$16,A6530-1,0)=0,"",CONCATENATE("A",$A$2+1," - ",Zdroj!$AJ$15))</f>
        <v/>
      </c>
      <c r="D6531" s="81" t="str">
        <f ca="1">IF(C6531="","",CONCATENATE(OFFSET(Zdroj!AJ$16,A6530-1,0)," - ",OFFSET(Zdroj!BM$16,A6530-1,0)))</f>
        <v/>
      </c>
      <c r="E6531" s="35" t="str">
        <f ca="1">IF(C6531="","",OFFSET(Zdroj!BN$16,A6530-1,0))</f>
        <v/>
      </c>
      <c r="F6531" s="450"/>
      <c r="G6531" s="451"/>
    </row>
    <row r="6532" spans="1:7" x14ac:dyDescent="0.25">
      <c r="B6532" s="449"/>
      <c r="C6532" s="83" t="str">
        <f ca="1">IF(OFFSET(Zdroj!AK$16,A6530-1,0)=0,"",CONCATENATE("A",$A$2+2," - ",Zdroj!$AK$15))</f>
        <v/>
      </c>
      <c r="D6532" s="81" t="str">
        <f ca="1">IF(C6532="","",CONCATENATE(OFFSET(Zdroj!AK$16,A6530-1,0)," - ",OFFSET(Zdroj!BO$16,A6530-1,0)))</f>
        <v/>
      </c>
      <c r="E6532" s="35" t="str">
        <f ca="1">IF(C6532="","",OFFSET(Zdroj!BP$16,A6530-1,0))</f>
        <v/>
      </c>
      <c r="F6532" s="450"/>
      <c r="G6532" s="451"/>
    </row>
    <row r="6533" spans="1:7" x14ac:dyDescent="0.25">
      <c r="B6533" s="449"/>
      <c r="C6533" s="83" t="str">
        <f ca="1">IF(OFFSET(Zdroj!AL$16,A6530-1,0)=0,"",CONCATENATE("A",$A$2+3," - ",Zdroj!$AL$15))</f>
        <v/>
      </c>
      <c r="D6533" s="81" t="str">
        <f ca="1">IF(C6533="","",CONCATENATE(OFFSET(Zdroj!AL$16,A6530-1,0)," - ",OFFSET(Zdroj!BQ$16,A6530-1,0)))</f>
        <v/>
      </c>
      <c r="E6533" s="35" t="str">
        <f ca="1">IF(C6533="","",OFFSET(Zdroj!BR$16,A6530-1,0))</f>
        <v/>
      </c>
      <c r="F6533" s="450"/>
      <c r="G6533" s="451"/>
    </row>
    <row r="6534" spans="1:7" x14ac:dyDescent="0.25">
      <c r="B6534" s="449"/>
      <c r="C6534" s="83" t="str">
        <f ca="1">IF(OFFSET(Zdroj!AM$16,A6530-1,0)=0,"",CONCATENATE("A",$A$2+4," - ",Zdroj!$AM$15))</f>
        <v/>
      </c>
      <c r="D6534" s="81" t="str">
        <f ca="1">IF(C6534="","",CONCATENATE(OFFSET(Zdroj!AM$16,A6530-1,0)," - ",OFFSET(Zdroj!BS$16,A6530-1,0)))</f>
        <v/>
      </c>
      <c r="E6534" s="35" t="str">
        <f ca="1">IF(C6534="","",OFFSET(Zdroj!BT$16,A6530-1,0))</f>
        <v/>
      </c>
      <c r="F6534" s="450"/>
      <c r="G6534" s="451"/>
    </row>
    <row r="6535" spans="1:7" x14ac:dyDescent="0.25">
      <c r="B6535" s="449"/>
      <c r="C6535" s="83" t="str">
        <f ca="1">IF(OFFSET(Zdroj!AN$16,A6530-1,0)=0,"",CONCATENATE("A",$A$2+5," - ",Zdroj!$AN$15))</f>
        <v/>
      </c>
      <c r="D6535" s="81" t="str">
        <f ca="1">IF(C6535="","",CONCATENATE(OFFSET(Zdroj!AN$16,A6530-1,0)," - ",OFFSET(Zdroj!BU$16,A6530-1,0)))</f>
        <v/>
      </c>
      <c r="E6535" s="35" t="str">
        <f ca="1">IF(C6535="","",OFFSET(Zdroj!BV$16,A6530-1,0))</f>
        <v/>
      </c>
      <c r="F6535" s="450"/>
      <c r="G6535" s="451"/>
    </row>
    <row r="6536" spans="1:7" x14ac:dyDescent="0.25">
      <c r="B6536" s="449"/>
      <c r="C6536" s="83" t="str">
        <f ca="1">IF(OFFSET(Zdroj!AO$16,A6530-1,0)=0,"",CONCATENATE("B",$A$2," - ",Zdroj!$AO$15))</f>
        <v/>
      </c>
      <c r="D6536" s="81" t="str">
        <f ca="1">IF(C6536="","",CONCATENATE(OFFSET(Zdroj!AO$16,A6530-1,0)))</f>
        <v/>
      </c>
      <c r="E6536" s="35" t="str">
        <f ca="1">IF(C6536="","",OFFSET(Zdroj!AP$16,A6530-1,0))</f>
        <v/>
      </c>
      <c r="F6536" s="450" t="str">
        <f t="shared" ref="F6536" ca="1" si="1530">IF(SUM(E6536:E6544)=0,"",SUM(E6536:E6544))</f>
        <v/>
      </c>
      <c r="G6536" s="451"/>
    </row>
    <row r="6537" spans="1:7" x14ac:dyDescent="0.25">
      <c r="B6537" s="449"/>
      <c r="C6537" s="83" t="str">
        <f ca="1">IF(OFFSET(Zdroj!AQ$16,A6530-1,0)=0,"",CONCATENATE("B",$A$2+1," - ",Zdroj!$AQ$15))</f>
        <v/>
      </c>
      <c r="D6537" s="81" t="str">
        <f ca="1">IF(C6537="","",CONCATENATE(OFFSET(Zdroj!AQ$16,A6530-1,0)))</f>
        <v/>
      </c>
      <c r="E6537" s="35" t="str">
        <f ca="1">IF(C6537="","",OFFSET(Zdroj!AR$16,A6530-1,0))</f>
        <v/>
      </c>
      <c r="F6537" s="450"/>
      <c r="G6537" s="451"/>
    </row>
    <row r="6538" spans="1:7" x14ac:dyDescent="0.25">
      <c r="B6538" s="449"/>
      <c r="C6538" s="83" t="str">
        <f ca="1">IF(OFFSET(Zdroj!AS$16,A6530-1,0)=0,"",CONCATENATE("B",$A$2+2," - ",Zdroj!$AS$15))</f>
        <v/>
      </c>
      <c r="D6538" s="81" t="str">
        <f ca="1">IF(C6538="","",CONCATENATE(OFFSET(Zdroj!AS$16,A6530-1,0)))</f>
        <v/>
      </c>
      <c r="E6538" s="35" t="str">
        <f ca="1">IF(C6538="","",OFFSET(Zdroj!AT$16,A6530-1,0))</f>
        <v/>
      </c>
      <c r="F6538" s="450"/>
      <c r="G6538" s="451"/>
    </row>
    <row r="6539" spans="1:7" x14ac:dyDescent="0.25">
      <c r="B6539" s="449"/>
      <c r="C6539" s="83" t="str">
        <f ca="1">IF(OFFSET(Zdroj!AU$16,A6530-1,0)=0,"",CONCATENATE("B",$A$2+3," - ",Zdroj!$AU$15))</f>
        <v/>
      </c>
      <c r="D6539" s="81" t="str">
        <f ca="1">IF(C6539="","",CONCATENATE(OFFSET(Zdroj!AU$16,A6530-1,0)))</f>
        <v/>
      </c>
      <c r="E6539" s="35" t="str">
        <f ca="1">IF(C6539="","",OFFSET(Zdroj!AV$16,A6530-1,0))</f>
        <v/>
      </c>
      <c r="F6539" s="450"/>
      <c r="G6539" s="451"/>
    </row>
    <row r="6540" spans="1:7" x14ac:dyDescent="0.25">
      <c r="B6540" s="449"/>
      <c r="C6540" s="83" t="str">
        <f ca="1">IF(OFFSET(Zdroj!AW$16,A6530-1,0)=0,"",CONCATENATE("B",$A$2+4," - ",Zdroj!$AW$15))</f>
        <v/>
      </c>
      <c r="D6540" s="81" t="str">
        <f ca="1">IF(C6540="","",CONCATENATE(OFFSET(Zdroj!AW$16,A6530-1,0)))</f>
        <v/>
      </c>
      <c r="E6540" s="35" t="str">
        <f ca="1">IF(C6540="","",OFFSET(Zdroj!AX$16,A6530-1,0))</f>
        <v/>
      </c>
      <c r="F6540" s="450"/>
      <c r="G6540" s="451"/>
    </row>
    <row r="6541" spans="1:7" x14ac:dyDescent="0.25">
      <c r="B6541" s="449"/>
      <c r="C6541" s="83" t="str">
        <f ca="1">IF(OFFSET(Zdroj!AY$16,A6530-1,0)=0,"",CONCATENATE("B",$A$2+5," - ",Zdroj!$AY$15))</f>
        <v/>
      </c>
      <c r="D6541" s="81" t="str">
        <f ca="1">IF(C6541="","",CONCATENATE(OFFSET(Zdroj!AY$16,A6530-1,0)))</f>
        <v/>
      </c>
      <c r="E6541" s="35" t="str">
        <f ca="1">IF(C6541="","",OFFSET(Zdroj!AZ$16,A6530-1,0))</f>
        <v/>
      </c>
      <c r="F6541" s="450"/>
      <c r="G6541" s="451"/>
    </row>
    <row r="6542" spans="1:7" x14ac:dyDescent="0.25">
      <c r="B6542" s="449"/>
      <c r="C6542" s="83" t="str">
        <f ca="1">IF(OFFSET(Zdroj!BA$16,A6530-1,0)=0,"",CONCATENATE("B",$A$2+6," - ",Zdroj!$BA$15))</f>
        <v/>
      </c>
      <c r="D6542" s="81" t="str">
        <f ca="1">IF(C6542="","",CONCATENATE(OFFSET(Zdroj!BA$16,A6530-1,0)))</f>
        <v/>
      </c>
      <c r="E6542" s="35" t="str">
        <f ca="1">IF(C6542="","",OFFSET(Zdroj!BB$16,A6530-1,0))</f>
        <v/>
      </c>
      <c r="F6542" s="450"/>
      <c r="G6542" s="451"/>
    </row>
    <row r="6543" spans="1:7" x14ac:dyDescent="0.25">
      <c r="B6543" s="449"/>
      <c r="C6543" s="83" t="str">
        <f ca="1">IF(OFFSET(Zdroj!BC$16,A6530-1,0)=0,"",CONCATENATE("B",$A$2+7," - ",Zdroj!$BC$15))</f>
        <v/>
      </c>
      <c r="D6543" s="81" t="str">
        <f ca="1">IF(C6543="","",CONCATENATE(OFFSET(Zdroj!BC$16,A6530-1,0)))</f>
        <v/>
      </c>
      <c r="E6543" s="35" t="str">
        <f ca="1">IF(C6543="","",OFFSET(Zdroj!BD$16,A6530-1,0))</f>
        <v/>
      </c>
      <c r="F6543" s="450"/>
      <c r="G6543" s="451"/>
    </row>
    <row r="6544" spans="1:7" x14ac:dyDescent="0.25">
      <c r="B6544" s="449"/>
      <c r="C6544" s="83" t="str">
        <f ca="1">IF(OFFSET(Zdroj!BE$16,A6530-1,0)=0,"",CONCATENATE("B",$A$2+8," - ",Zdroj!$BE$15))</f>
        <v/>
      </c>
      <c r="D6544" s="81" t="str">
        <f ca="1">IF(C6544="","",CONCATENATE(OFFSET(Zdroj!BE$16,A6530-1,0)))</f>
        <v/>
      </c>
      <c r="E6544" s="35" t="str">
        <f ca="1">IF(C6544="","",OFFSET(Zdroj!BF$16,A6530-1,0))</f>
        <v/>
      </c>
      <c r="F6544" s="450"/>
      <c r="G6544" s="451"/>
    </row>
    <row r="6545" spans="1:7" x14ac:dyDescent="0.25">
      <c r="B6545" s="449"/>
      <c r="C6545" s="83" t="str">
        <f ca="1">IF(OFFSET(Zdroj!BG$16,A6530-1,0)=0,"",CONCATENATE("C",$A$2," - ",Zdroj!$BG$15))</f>
        <v/>
      </c>
      <c r="D6545" s="81" t="str">
        <f ca="1">IF(C6545="","",CONCATENATE(OFFSET(Zdroj!BG$16,A6530-1,0)))</f>
        <v/>
      </c>
      <c r="E6545" s="35" t="str">
        <f ca="1">IF(C6545="","",OFFSET(Zdroj!BH$16,A6530-1,0))</f>
        <v/>
      </c>
      <c r="F6545" s="450" t="str">
        <f t="shared" ref="F6545" ca="1" si="1531">IF(SUM(E6545:E6546)=0,"",SUM(E6545:E6546))</f>
        <v/>
      </c>
      <c r="G6545" s="451"/>
    </row>
    <row r="6546" spans="1:7" x14ac:dyDescent="0.25">
      <c r="B6546" s="449"/>
      <c r="C6546" s="83" t="str">
        <f ca="1">IF(OFFSET(Zdroj!BI$16,A6530-1,0)=0,"",CONCATENATE("C",$A$2+1," - ",Zdroj!$BI$15))</f>
        <v/>
      </c>
      <c r="D6546" s="81" t="str">
        <f ca="1">IF(C6546="","",CONCATENATE(OFFSET(Zdroj!BI$16,A6530-1,0)))</f>
        <v/>
      </c>
      <c r="E6546" s="35" t="str">
        <f ca="1">IF(C6546="","",OFFSET(Zdroj!BJ$16,A6530-1,0))</f>
        <v/>
      </c>
      <c r="F6546" s="450"/>
      <c r="G6546" s="451"/>
    </row>
    <row r="6547" spans="1:7" x14ac:dyDescent="0.25">
      <c r="A6547">
        <f>SUM((ROW()+15)/17)</f>
        <v>386</v>
      </c>
      <c r="B6547" s="449" t="str">
        <f ca="1">IF(OFFSET(Zdroj!$B$16,A6547-1,0)&gt;0,CONCATENATE(A6547,"
","___ ","
",OFFSET(Zdroj!$B$16,A6547-1,0)),"")</f>
        <v/>
      </c>
      <c r="C6547" s="83" t="str">
        <f ca="1">IF(OFFSET(Zdroj!AI$16,A6547-1,0)=0,"",CONCATENATE("A",$A$2," - ",Zdroj!$AI$15))</f>
        <v/>
      </c>
      <c r="D6547" s="81" t="str">
        <f ca="1">IF(C6547="","",CONCATENATE(OFFSET(Zdroj!AI$16,A6547-1,0)," - ",OFFSET(Zdroj!BK$16,A6547-1,0)))</f>
        <v/>
      </c>
      <c r="E6547" s="35" t="str">
        <f ca="1">IF(C6547="","",OFFSET(Zdroj!BL$16,A6547-1,0))</f>
        <v/>
      </c>
      <c r="F6547" s="450" t="str">
        <f t="shared" ref="F6547" ca="1" si="1532">IF(SUM(E6547:E6552)=0,"",SUM(E6547:E6552))</f>
        <v/>
      </c>
      <c r="G6547" s="451" t="str">
        <f t="shared" ref="G6547" ca="1" si="1533">IF(SUM(E6547:E6563)=0,"",SUM(E6547:E6563))</f>
        <v/>
      </c>
    </row>
    <row r="6548" spans="1:7" x14ac:dyDescent="0.25">
      <c r="B6548" s="449"/>
      <c r="C6548" s="83" t="str">
        <f ca="1">IF(OFFSET(Zdroj!AJ$16,A6547-1,0)=0,"",CONCATENATE("A",$A$2+1," - ",Zdroj!$AJ$15))</f>
        <v/>
      </c>
      <c r="D6548" s="81" t="str">
        <f ca="1">IF(C6548="","",CONCATENATE(OFFSET(Zdroj!AJ$16,A6547-1,0)," - ",OFFSET(Zdroj!BM$16,A6547-1,0)))</f>
        <v/>
      </c>
      <c r="E6548" s="35" t="str">
        <f ca="1">IF(C6548="","",OFFSET(Zdroj!BN$16,A6547-1,0))</f>
        <v/>
      </c>
      <c r="F6548" s="450"/>
      <c r="G6548" s="451"/>
    </row>
    <row r="6549" spans="1:7" x14ac:dyDescent="0.25">
      <c r="B6549" s="449"/>
      <c r="C6549" s="83" t="str">
        <f ca="1">IF(OFFSET(Zdroj!AK$16,A6547-1,0)=0,"",CONCATENATE("A",$A$2+2," - ",Zdroj!$AK$15))</f>
        <v/>
      </c>
      <c r="D6549" s="81" t="str">
        <f ca="1">IF(C6549="","",CONCATENATE(OFFSET(Zdroj!AK$16,A6547-1,0)," - ",OFFSET(Zdroj!BO$16,A6547-1,0)))</f>
        <v/>
      </c>
      <c r="E6549" s="35" t="str">
        <f ca="1">IF(C6549="","",OFFSET(Zdroj!BP$16,A6547-1,0))</f>
        <v/>
      </c>
      <c r="F6549" s="450"/>
      <c r="G6549" s="451"/>
    </row>
    <row r="6550" spans="1:7" x14ac:dyDescent="0.25">
      <c r="B6550" s="449"/>
      <c r="C6550" s="83" t="str">
        <f ca="1">IF(OFFSET(Zdroj!AL$16,A6547-1,0)=0,"",CONCATENATE("A",$A$2+3," - ",Zdroj!$AL$15))</f>
        <v/>
      </c>
      <c r="D6550" s="81" t="str">
        <f ca="1">IF(C6550="","",CONCATENATE(OFFSET(Zdroj!AL$16,A6547-1,0)," - ",OFFSET(Zdroj!BQ$16,A6547-1,0)))</f>
        <v/>
      </c>
      <c r="E6550" s="35" t="str">
        <f ca="1">IF(C6550="","",OFFSET(Zdroj!BR$16,A6547-1,0))</f>
        <v/>
      </c>
      <c r="F6550" s="450"/>
      <c r="G6550" s="451"/>
    </row>
    <row r="6551" spans="1:7" x14ac:dyDescent="0.25">
      <c r="B6551" s="449"/>
      <c r="C6551" s="83" t="str">
        <f ca="1">IF(OFFSET(Zdroj!AM$16,A6547-1,0)=0,"",CONCATENATE("A",$A$2+4," - ",Zdroj!$AM$15))</f>
        <v/>
      </c>
      <c r="D6551" s="81" t="str">
        <f ca="1">IF(C6551="","",CONCATENATE(OFFSET(Zdroj!AM$16,A6547-1,0)," - ",OFFSET(Zdroj!BS$16,A6547-1,0)))</f>
        <v/>
      </c>
      <c r="E6551" s="35" t="str">
        <f ca="1">IF(C6551="","",OFFSET(Zdroj!BT$16,A6547-1,0))</f>
        <v/>
      </c>
      <c r="F6551" s="450"/>
      <c r="G6551" s="451"/>
    </row>
    <row r="6552" spans="1:7" x14ac:dyDescent="0.25">
      <c r="B6552" s="449"/>
      <c r="C6552" s="83" t="str">
        <f ca="1">IF(OFFSET(Zdroj!AN$16,A6547-1,0)=0,"",CONCATENATE("A",$A$2+5," - ",Zdroj!$AN$15))</f>
        <v/>
      </c>
      <c r="D6552" s="81" t="str">
        <f ca="1">IF(C6552="","",CONCATENATE(OFFSET(Zdroj!AN$16,A6547-1,0)," - ",OFFSET(Zdroj!BU$16,A6547-1,0)))</f>
        <v/>
      </c>
      <c r="E6552" s="35" t="str">
        <f ca="1">IF(C6552="","",OFFSET(Zdroj!BV$16,A6547-1,0))</f>
        <v/>
      </c>
      <c r="F6552" s="450"/>
      <c r="G6552" s="451"/>
    </row>
    <row r="6553" spans="1:7" x14ac:dyDescent="0.25">
      <c r="B6553" s="449"/>
      <c r="C6553" s="83" t="str">
        <f ca="1">IF(OFFSET(Zdroj!AO$16,A6547-1,0)=0,"",CONCATENATE("B",$A$2," - ",Zdroj!$AO$15))</f>
        <v/>
      </c>
      <c r="D6553" s="81" t="str">
        <f ca="1">IF(C6553="","",CONCATENATE(OFFSET(Zdroj!AO$16,A6547-1,0)))</f>
        <v/>
      </c>
      <c r="E6553" s="35" t="str">
        <f ca="1">IF(C6553="","",OFFSET(Zdroj!AP$16,A6547-1,0))</f>
        <v/>
      </c>
      <c r="F6553" s="450" t="str">
        <f t="shared" ref="F6553" ca="1" si="1534">IF(SUM(E6553:E6561)=0,"",SUM(E6553:E6561))</f>
        <v/>
      </c>
      <c r="G6553" s="451"/>
    </row>
    <row r="6554" spans="1:7" x14ac:dyDescent="0.25">
      <c r="B6554" s="449"/>
      <c r="C6554" s="83" t="str">
        <f ca="1">IF(OFFSET(Zdroj!AQ$16,A6547-1,0)=0,"",CONCATENATE("B",$A$2+1," - ",Zdroj!$AQ$15))</f>
        <v/>
      </c>
      <c r="D6554" s="81" t="str">
        <f ca="1">IF(C6554="","",CONCATENATE(OFFSET(Zdroj!AQ$16,A6547-1,0)))</f>
        <v/>
      </c>
      <c r="E6554" s="35" t="str">
        <f ca="1">IF(C6554="","",OFFSET(Zdroj!AR$16,A6547-1,0))</f>
        <v/>
      </c>
      <c r="F6554" s="450"/>
      <c r="G6554" s="451"/>
    </row>
    <row r="6555" spans="1:7" x14ac:dyDescent="0.25">
      <c r="B6555" s="449"/>
      <c r="C6555" s="83" t="str">
        <f ca="1">IF(OFFSET(Zdroj!AS$16,A6547-1,0)=0,"",CONCATENATE("B",$A$2+2," - ",Zdroj!$AS$15))</f>
        <v/>
      </c>
      <c r="D6555" s="81" t="str">
        <f ca="1">IF(C6555="","",CONCATENATE(OFFSET(Zdroj!AS$16,A6547-1,0)))</f>
        <v/>
      </c>
      <c r="E6555" s="35" t="str">
        <f ca="1">IF(C6555="","",OFFSET(Zdroj!AT$16,A6547-1,0))</f>
        <v/>
      </c>
      <c r="F6555" s="450"/>
      <c r="G6555" s="451"/>
    </row>
    <row r="6556" spans="1:7" x14ac:dyDescent="0.25">
      <c r="B6556" s="449"/>
      <c r="C6556" s="83" t="str">
        <f ca="1">IF(OFFSET(Zdroj!AU$16,A6547-1,0)=0,"",CONCATENATE("B",$A$2+3," - ",Zdroj!$AU$15))</f>
        <v/>
      </c>
      <c r="D6556" s="81" t="str">
        <f ca="1">IF(C6556="","",CONCATENATE(OFFSET(Zdroj!AU$16,A6547-1,0)))</f>
        <v/>
      </c>
      <c r="E6556" s="35" t="str">
        <f ca="1">IF(C6556="","",OFFSET(Zdroj!AV$16,A6547-1,0))</f>
        <v/>
      </c>
      <c r="F6556" s="450"/>
      <c r="G6556" s="451"/>
    </row>
    <row r="6557" spans="1:7" x14ac:dyDescent="0.25">
      <c r="B6557" s="449"/>
      <c r="C6557" s="83" t="str">
        <f ca="1">IF(OFFSET(Zdroj!AW$16,A6547-1,0)=0,"",CONCATENATE("B",$A$2+4," - ",Zdroj!$AW$15))</f>
        <v/>
      </c>
      <c r="D6557" s="81" t="str">
        <f ca="1">IF(C6557="","",CONCATENATE(OFFSET(Zdroj!AW$16,A6547-1,0)))</f>
        <v/>
      </c>
      <c r="E6557" s="35" t="str">
        <f ca="1">IF(C6557="","",OFFSET(Zdroj!AX$16,A6547-1,0))</f>
        <v/>
      </c>
      <c r="F6557" s="450"/>
      <c r="G6557" s="451"/>
    </row>
    <row r="6558" spans="1:7" x14ac:dyDescent="0.25">
      <c r="B6558" s="449"/>
      <c r="C6558" s="83" t="str">
        <f ca="1">IF(OFFSET(Zdroj!AY$16,A6547-1,0)=0,"",CONCATENATE("B",$A$2+5," - ",Zdroj!$AY$15))</f>
        <v/>
      </c>
      <c r="D6558" s="81" t="str">
        <f ca="1">IF(C6558="","",CONCATENATE(OFFSET(Zdroj!AY$16,A6547-1,0)))</f>
        <v/>
      </c>
      <c r="E6558" s="35" t="str">
        <f ca="1">IF(C6558="","",OFFSET(Zdroj!AZ$16,A6547-1,0))</f>
        <v/>
      </c>
      <c r="F6558" s="450"/>
      <c r="G6558" s="451"/>
    </row>
    <row r="6559" spans="1:7" x14ac:dyDescent="0.25">
      <c r="B6559" s="449"/>
      <c r="C6559" s="83" t="str">
        <f ca="1">IF(OFFSET(Zdroj!BA$16,A6547-1,0)=0,"",CONCATENATE("B",$A$2+6," - ",Zdroj!$BA$15))</f>
        <v/>
      </c>
      <c r="D6559" s="81" t="str">
        <f ca="1">IF(C6559="","",CONCATENATE(OFFSET(Zdroj!BA$16,A6547-1,0)))</f>
        <v/>
      </c>
      <c r="E6559" s="35" t="str">
        <f ca="1">IF(C6559="","",OFFSET(Zdroj!BB$16,A6547-1,0))</f>
        <v/>
      </c>
      <c r="F6559" s="450"/>
      <c r="G6559" s="451"/>
    </row>
    <row r="6560" spans="1:7" x14ac:dyDescent="0.25">
      <c r="B6560" s="449"/>
      <c r="C6560" s="83" t="str">
        <f ca="1">IF(OFFSET(Zdroj!BC$16,A6547-1,0)=0,"",CONCATENATE("B",$A$2+7," - ",Zdroj!$BC$15))</f>
        <v/>
      </c>
      <c r="D6560" s="81" t="str">
        <f ca="1">IF(C6560="","",CONCATENATE(OFFSET(Zdroj!BC$16,A6547-1,0)))</f>
        <v/>
      </c>
      <c r="E6560" s="35" t="str">
        <f ca="1">IF(C6560="","",OFFSET(Zdroj!BD$16,A6547-1,0))</f>
        <v/>
      </c>
      <c r="F6560" s="450"/>
      <c r="G6560" s="451"/>
    </row>
    <row r="6561" spans="1:7" x14ac:dyDescent="0.25">
      <c r="B6561" s="449"/>
      <c r="C6561" s="83" t="str">
        <f ca="1">IF(OFFSET(Zdroj!BE$16,A6547-1,0)=0,"",CONCATENATE("B",$A$2+8," - ",Zdroj!$BE$15))</f>
        <v/>
      </c>
      <c r="D6561" s="81" t="str">
        <f ca="1">IF(C6561="","",CONCATENATE(OFFSET(Zdroj!BE$16,A6547-1,0)))</f>
        <v/>
      </c>
      <c r="E6561" s="35" t="str">
        <f ca="1">IF(C6561="","",OFFSET(Zdroj!BF$16,A6547-1,0))</f>
        <v/>
      </c>
      <c r="F6561" s="450"/>
      <c r="G6561" s="451"/>
    </row>
    <row r="6562" spans="1:7" x14ac:dyDescent="0.25">
      <c r="B6562" s="449"/>
      <c r="C6562" s="83" t="str">
        <f ca="1">IF(OFFSET(Zdroj!BG$16,A6547-1,0)=0,"",CONCATENATE("C",$A$2," - ",Zdroj!$BG$15))</f>
        <v/>
      </c>
      <c r="D6562" s="81" t="str">
        <f ca="1">IF(C6562="","",CONCATENATE(OFFSET(Zdroj!BG$16,A6547-1,0)))</f>
        <v/>
      </c>
      <c r="E6562" s="35" t="str">
        <f ca="1">IF(C6562="","",OFFSET(Zdroj!BH$16,A6547-1,0))</f>
        <v/>
      </c>
      <c r="F6562" s="450" t="str">
        <f t="shared" ref="F6562" ca="1" si="1535">IF(SUM(E6562:E6563)=0,"",SUM(E6562:E6563))</f>
        <v/>
      </c>
      <c r="G6562" s="451"/>
    </row>
    <row r="6563" spans="1:7" x14ac:dyDescent="0.25">
      <c r="B6563" s="449"/>
      <c r="C6563" s="83" t="str">
        <f ca="1">IF(OFFSET(Zdroj!BI$16,A6547-1,0)=0,"",CONCATENATE("C",$A$2+1," - ",Zdroj!$BI$15))</f>
        <v/>
      </c>
      <c r="D6563" s="81" t="str">
        <f ca="1">IF(C6563="","",CONCATENATE(OFFSET(Zdroj!BI$16,A6547-1,0)))</f>
        <v/>
      </c>
      <c r="E6563" s="35" t="str">
        <f ca="1">IF(C6563="","",OFFSET(Zdroj!BJ$16,A6547-1,0))</f>
        <v/>
      </c>
      <c r="F6563" s="450"/>
      <c r="G6563" s="451"/>
    </row>
    <row r="6564" spans="1:7" x14ac:dyDescent="0.25">
      <c r="A6564">
        <f>SUM((ROW()+15)/17)</f>
        <v>387</v>
      </c>
      <c r="B6564" s="449" t="str">
        <f ca="1">IF(OFFSET(Zdroj!$B$16,A6564-1,0)&gt;0,CONCATENATE(A6564,"
","___ ","
",OFFSET(Zdroj!$B$16,A6564-1,0)),"")</f>
        <v/>
      </c>
      <c r="C6564" s="83" t="str">
        <f ca="1">IF(OFFSET(Zdroj!AI$16,A6564-1,0)=0,"",CONCATENATE("A",$A$2," - ",Zdroj!$AI$15))</f>
        <v/>
      </c>
      <c r="D6564" s="81" t="str">
        <f ca="1">IF(C6564="","",CONCATENATE(OFFSET(Zdroj!AI$16,A6564-1,0)," - ",OFFSET(Zdroj!BK$16,A6564-1,0)))</f>
        <v/>
      </c>
      <c r="E6564" s="35" t="str">
        <f ca="1">IF(C6564="","",OFFSET(Zdroj!BL$16,A6564-1,0))</f>
        <v/>
      </c>
      <c r="F6564" s="450" t="str">
        <f t="shared" ref="F6564" ca="1" si="1536">IF(SUM(E6564:E6569)=0,"",SUM(E6564:E6569))</f>
        <v/>
      </c>
      <c r="G6564" s="451" t="str">
        <f t="shared" ref="G6564" ca="1" si="1537">IF(SUM(E6564:E6580)=0,"",SUM(E6564:E6580))</f>
        <v/>
      </c>
    </row>
    <row r="6565" spans="1:7" x14ac:dyDescent="0.25">
      <c r="B6565" s="449"/>
      <c r="C6565" s="83" t="str">
        <f ca="1">IF(OFFSET(Zdroj!AJ$16,A6564-1,0)=0,"",CONCATENATE("A",$A$2+1," - ",Zdroj!$AJ$15))</f>
        <v/>
      </c>
      <c r="D6565" s="81" t="str">
        <f ca="1">IF(C6565="","",CONCATENATE(OFFSET(Zdroj!AJ$16,A6564-1,0)," - ",OFFSET(Zdroj!BM$16,A6564-1,0)))</f>
        <v/>
      </c>
      <c r="E6565" s="35" t="str">
        <f ca="1">IF(C6565="","",OFFSET(Zdroj!BN$16,A6564-1,0))</f>
        <v/>
      </c>
      <c r="F6565" s="450"/>
      <c r="G6565" s="451"/>
    </row>
    <row r="6566" spans="1:7" x14ac:dyDescent="0.25">
      <c r="B6566" s="449"/>
      <c r="C6566" s="83" t="str">
        <f ca="1">IF(OFFSET(Zdroj!AK$16,A6564-1,0)=0,"",CONCATENATE("A",$A$2+2," - ",Zdroj!$AK$15))</f>
        <v/>
      </c>
      <c r="D6566" s="81" t="str">
        <f ca="1">IF(C6566="","",CONCATENATE(OFFSET(Zdroj!AK$16,A6564-1,0)," - ",OFFSET(Zdroj!BO$16,A6564-1,0)))</f>
        <v/>
      </c>
      <c r="E6566" s="35" t="str">
        <f ca="1">IF(C6566="","",OFFSET(Zdroj!BP$16,A6564-1,0))</f>
        <v/>
      </c>
      <c r="F6566" s="450"/>
      <c r="G6566" s="451"/>
    </row>
    <row r="6567" spans="1:7" x14ac:dyDescent="0.25">
      <c r="B6567" s="449"/>
      <c r="C6567" s="83" t="str">
        <f ca="1">IF(OFFSET(Zdroj!AL$16,A6564-1,0)=0,"",CONCATENATE("A",$A$2+3," - ",Zdroj!$AL$15))</f>
        <v/>
      </c>
      <c r="D6567" s="81" t="str">
        <f ca="1">IF(C6567="","",CONCATENATE(OFFSET(Zdroj!AL$16,A6564-1,0)," - ",OFFSET(Zdroj!BQ$16,A6564-1,0)))</f>
        <v/>
      </c>
      <c r="E6567" s="35" t="str">
        <f ca="1">IF(C6567="","",OFFSET(Zdroj!BR$16,A6564-1,0))</f>
        <v/>
      </c>
      <c r="F6567" s="450"/>
      <c r="G6567" s="451"/>
    </row>
    <row r="6568" spans="1:7" x14ac:dyDescent="0.25">
      <c r="B6568" s="449"/>
      <c r="C6568" s="83" t="str">
        <f ca="1">IF(OFFSET(Zdroj!AM$16,A6564-1,0)=0,"",CONCATENATE("A",$A$2+4," - ",Zdroj!$AM$15))</f>
        <v/>
      </c>
      <c r="D6568" s="81" t="str">
        <f ca="1">IF(C6568="","",CONCATENATE(OFFSET(Zdroj!AM$16,A6564-1,0)," - ",OFFSET(Zdroj!BS$16,A6564-1,0)))</f>
        <v/>
      </c>
      <c r="E6568" s="35" t="str">
        <f ca="1">IF(C6568="","",OFFSET(Zdroj!BT$16,A6564-1,0))</f>
        <v/>
      </c>
      <c r="F6568" s="450"/>
      <c r="G6568" s="451"/>
    </row>
    <row r="6569" spans="1:7" x14ac:dyDescent="0.25">
      <c r="B6569" s="449"/>
      <c r="C6569" s="83" t="str">
        <f ca="1">IF(OFFSET(Zdroj!AN$16,A6564-1,0)=0,"",CONCATENATE("A",$A$2+5," - ",Zdroj!$AN$15))</f>
        <v/>
      </c>
      <c r="D6569" s="81" t="str">
        <f ca="1">IF(C6569="","",CONCATENATE(OFFSET(Zdroj!AN$16,A6564-1,0)," - ",OFFSET(Zdroj!BU$16,A6564-1,0)))</f>
        <v/>
      </c>
      <c r="E6569" s="35" t="str">
        <f ca="1">IF(C6569="","",OFFSET(Zdroj!BV$16,A6564-1,0))</f>
        <v/>
      </c>
      <c r="F6569" s="450"/>
      <c r="G6569" s="451"/>
    </row>
    <row r="6570" spans="1:7" x14ac:dyDescent="0.25">
      <c r="B6570" s="449"/>
      <c r="C6570" s="83" t="str">
        <f ca="1">IF(OFFSET(Zdroj!AO$16,A6564-1,0)=0,"",CONCATENATE("B",$A$2," - ",Zdroj!$AO$15))</f>
        <v/>
      </c>
      <c r="D6570" s="81" t="str">
        <f ca="1">IF(C6570="","",CONCATENATE(OFFSET(Zdroj!AO$16,A6564-1,0)))</f>
        <v/>
      </c>
      <c r="E6570" s="35" t="str">
        <f ca="1">IF(C6570="","",OFFSET(Zdroj!AP$16,A6564-1,0))</f>
        <v/>
      </c>
      <c r="F6570" s="450" t="str">
        <f t="shared" ref="F6570" ca="1" si="1538">IF(SUM(E6570:E6578)=0,"",SUM(E6570:E6578))</f>
        <v/>
      </c>
      <c r="G6570" s="451"/>
    </row>
    <row r="6571" spans="1:7" x14ac:dyDescent="0.25">
      <c r="B6571" s="449"/>
      <c r="C6571" s="83" t="str">
        <f ca="1">IF(OFFSET(Zdroj!AQ$16,A6564-1,0)=0,"",CONCATENATE("B",$A$2+1," - ",Zdroj!$AQ$15))</f>
        <v/>
      </c>
      <c r="D6571" s="81" t="str">
        <f ca="1">IF(C6571="","",CONCATENATE(OFFSET(Zdroj!AQ$16,A6564-1,0)))</f>
        <v/>
      </c>
      <c r="E6571" s="35" t="str">
        <f ca="1">IF(C6571="","",OFFSET(Zdroj!AR$16,A6564-1,0))</f>
        <v/>
      </c>
      <c r="F6571" s="450"/>
      <c r="G6571" s="451"/>
    </row>
    <row r="6572" spans="1:7" x14ac:dyDescent="0.25">
      <c r="B6572" s="449"/>
      <c r="C6572" s="83" t="str">
        <f ca="1">IF(OFFSET(Zdroj!AS$16,A6564-1,0)=0,"",CONCATENATE("B",$A$2+2," - ",Zdroj!$AS$15))</f>
        <v/>
      </c>
      <c r="D6572" s="81" t="str">
        <f ca="1">IF(C6572="","",CONCATENATE(OFFSET(Zdroj!AS$16,A6564-1,0)))</f>
        <v/>
      </c>
      <c r="E6572" s="35" t="str">
        <f ca="1">IF(C6572="","",OFFSET(Zdroj!AT$16,A6564-1,0))</f>
        <v/>
      </c>
      <c r="F6572" s="450"/>
      <c r="G6572" s="451"/>
    </row>
    <row r="6573" spans="1:7" x14ac:dyDescent="0.25">
      <c r="B6573" s="449"/>
      <c r="C6573" s="83" t="str">
        <f ca="1">IF(OFFSET(Zdroj!AU$16,A6564-1,0)=0,"",CONCATENATE("B",$A$2+3," - ",Zdroj!$AU$15))</f>
        <v/>
      </c>
      <c r="D6573" s="81" t="str">
        <f ca="1">IF(C6573="","",CONCATENATE(OFFSET(Zdroj!AU$16,A6564-1,0)))</f>
        <v/>
      </c>
      <c r="E6573" s="35" t="str">
        <f ca="1">IF(C6573="","",OFFSET(Zdroj!AV$16,A6564-1,0))</f>
        <v/>
      </c>
      <c r="F6573" s="450"/>
      <c r="G6573" s="451"/>
    </row>
    <row r="6574" spans="1:7" x14ac:dyDescent="0.25">
      <c r="B6574" s="449"/>
      <c r="C6574" s="83" t="str">
        <f ca="1">IF(OFFSET(Zdroj!AW$16,A6564-1,0)=0,"",CONCATENATE("B",$A$2+4," - ",Zdroj!$AW$15))</f>
        <v/>
      </c>
      <c r="D6574" s="81" t="str">
        <f ca="1">IF(C6574="","",CONCATENATE(OFFSET(Zdroj!AW$16,A6564-1,0)))</f>
        <v/>
      </c>
      <c r="E6574" s="35" t="str">
        <f ca="1">IF(C6574="","",OFFSET(Zdroj!AX$16,A6564-1,0))</f>
        <v/>
      </c>
      <c r="F6574" s="450"/>
      <c r="G6574" s="451"/>
    </row>
    <row r="6575" spans="1:7" x14ac:dyDescent="0.25">
      <c r="B6575" s="449"/>
      <c r="C6575" s="83" t="str">
        <f ca="1">IF(OFFSET(Zdroj!AY$16,A6564-1,0)=0,"",CONCATENATE("B",$A$2+5," - ",Zdroj!$AY$15))</f>
        <v/>
      </c>
      <c r="D6575" s="81" t="str">
        <f ca="1">IF(C6575="","",CONCATENATE(OFFSET(Zdroj!AY$16,A6564-1,0)))</f>
        <v/>
      </c>
      <c r="E6575" s="35" t="str">
        <f ca="1">IF(C6575="","",OFFSET(Zdroj!AZ$16,A6564-1,0))</f>
        <v/>
      </c>
      <c r="F6575" s="450"/>
      <c r="G6575" s="451"/>
    </row>
    <row r="6576" spans="1:7" x14ac:dyDescent="0.25">
      <c r="B6576" s="449"/>
      <c r="C6576" s="83" t="str">
        <f ca="1">IF(OFFSET(Zdroj!BA$16,A6564-1,0)=0,"",CONCATENATE("B",$A$2+6," - ",Zdroj!$BA$15))</f>
        <v/>
      </c>
      <c r="D6576" s="81" t="str">
        <f ca="1">IF(C6576="","",CONCATENATE(OFFSET(Zdroj!BA$16,A6564-1,0)))</f>
        <v/>
      </c>
      <c r="E6576" s="35" t="str">
        <f ca="1">IF(C6576="","",OFFSET(Zdroj!BB$16,A6564-1,0))</f>
        <v/>
      </c>
      <c r="F6576" s="450"/>
      <c r="G6576" s="451"/>
    </row>
    <row r="6577" spans="1:7" x14ac:dyDescent="0.25">
      <c r="B6577" s="449"/>
      <c r="C6577" s="83" t="str">
        <f ca="1">IF(OFFSET(Zdroj!BC$16,A6564-1,0)=0,"",CONCATENATE("B",$A$2+7," - ",Zdroj!$BC$15))</f>
        <v/>
      </c>
      <c r="D6577" s="81" t="str">
        <f ca="1">IF(C6577="","",CONCATENATE(OFFSET(Zdroj!BC$16,A6564-1,0)))</f>
        <v/>
      </c>
      <c r="E6577" s="35" t="str">
        <f ca="1">IF(C6577="","",OFFSET(Zdroj!BD$16,A6564-1,0))</f>
        <v/>
      </c>
      <c r="F6577" s="450"/>
      <c r="G6577" s="451"/>
    </row>
    <row r="6578" spans="1:7" x14ac:dyDescent="0.25">
      <c r="B6578" s="449"/>
      <c r="C6578" s="83" t="str">
        <f ca="1">IF(OFFSET(Zdroj!BE$16,A6564-1,0)=0,"",CONCATENATE("B",$A$2+8," - ",Zdroj!$BE$15))</f>
        <v/>
      </c>
      <c r="D6578" s="81" t="str">
        <f ca="1">IF(C6578="","",CONCATENATE(OFFSET(Zdroj!BE$16,A6564-1,0)))</f>
        <v/>
      </c>
      <c r="E6578" s="35" t="str">
        <f ca="1">IF(C6578="","",OFFSET(Zdroj!BF$16,A6564-1,0))</f>
        <v/>
      </c>
      <c r="F6578" s="450"/>
      <c r="G6578" s="451"/>
    </row>
    <row r="6579" spans="1:7" x14ac:dyDescent="0.25">
      <c r="B6579" s="449"/>
      <c r="C6579" s="83" t="str">
        <f ca="1">IF(OFFSET(Zdroj!BG$16,A6564-1,0)=0,"",CONCATENATE("C",$A$2," - ",Zdroj!$BG$15))</f>
        <v/>
      </c>
      <c r="D6579" s="81" t="str">
        <f ca="1">IF(C6579="","",CONCATENATE(OFFSET(Zdroj!BG$16,A6564-1,0)))</f>
        <v/>
      </c>
      <c r="E6579" s="35" t="str">
        <f ca="1">IF(C6579="","",OFFSET(Zdroj!BH$16,A6564-1,0))</f>
        <v/>
      </c>
      <c r="F6579" s="450" t="str">
        <f t="shared" ref="F6579" ca="1" si="1539">IF(SUM(E6579:E6580)=0,"",SUM(E6579:E6580))</f>
        <v/>
      </c>
      <c r="G6579" s="451"/>
    </row>
    <row r="6580" spans="1:7" x14ac:dyDescent="0.25">
      <c r="B6580" s="449"/>
      <c r="C6580" s="83" t="str">
        <f ca="1">IF(OFFSET(Zdroj!BI$16,A6564-1,0)=0,"",CONCATENATE("C",$A$2+1," - ",Zdroj!$BI$15))</f>
        <v/>
      </c>
      <c r="D6580" s="81" t="str">
        <f ca="1">IF(C6580="","",CONCATENATE(OFFSET(Zdroj!BI$16,A6564-1,0)))</f>
        <v/>
      </c>
      <c r="E6580" s="35" t="str">
        <f ca="1">IF(C6580="","",OFFSET(Zdroj!BJ$16,A6564-1,0))</f>
        <v/>
      </c>
      <c r="F6580" s="450"/>
      <c r="G6580" s="451"/>
    </row>
    <row r="6581" spans="1:7" x14ac:dyDescent="0.25">
      <c r="A6581">
        <f>SUM((ROW()+15)/17)</f>
        <v>388</v>
      </c>
      <c r="B6581" s="449" t="str">
        <f ca="1">IF(OFFSET(Zdroj!$B$16,A6581-1,0)&gt;0,CONCATENATE(A6581,"
","___ ","
",OFFSET(Zdroj!$B$16,A6581-1,0)),"")</f>
        <v/>
      </c>
      <c r="C6581" s="83" t="str">
        <f ca="1">IF(OFFSET(Zdroj!AI$16,A6581-1,0)=0,"",CONCATENATE("A",$A$2," - ",Zdroj!$AI$15))</f>
        <v/>
      </c>
      <c r="D6581" s="81" t="str">
        <f ca="1">IF(C6581="","",CONCATENATE(OFFSET(Zdroj!AI$16,A6581-1,0)," - ",OFFSET(Zdroj!BK$16,A6581-1,0)))</f>
        <v/>
      </c>
      <c r="E6581" s="35" t="str">
        <f ca="1">IF(C6581="","",OFFSET(Zdroj!BL$16,A6581-1,0))</f>
        <v/>
      </c>
      <c r="F6581" s="450" t="str">
        <f t="shared" ref="F6581" ca="1" si="1540">IF(SUM(E6581:E6586)=0,"",SUM(E6581:E6586))</f>
        <v/>
      </c>
      <c r="G6581" s="451" t="str">
        <f t="shared" ref="G6581" ca="1" si="1541">IF(SUM(E6581:E6597)=0,"",SUM(E6581:E6597))</f>
        <v/>
      </c>
    </row>
    <row r="6582" spans="1:7" x14ac:dyDescent="0.25">
      <c r="B6582" s="449"/>
      <c r="C6582" s="83" t="str">
        <f ca="1">IF(OFFSET(Zdroj!AJ$16,A6581-1,0)=0,"",CONCATENATE("A",$A$2+1," - ",Zdroj!$AJ$15))</f>
        <v/>
      </c>
      <c r="D6582" s="81" t="str">
        <f ca="1">IF(C6582="","",CONCATENATE(OFFSET(Zdroj!AJ$16,A6581-1,0)," - ",OFFSET(Zdroj!BM$16,A6581-1,0)))</f>
        <v/>
      </c>
      <c r="E6582" s="35" t="str">
        <f ca="1">IF(C6582="","",OFFSET(Zdroj!BN$16,A6581-1,0))</f>
        <v/>
      </c>
      <c r="F6582" s="450"/>
      <c r="G6582" s="451"/>
    </row>
    <row r="6583" spans="1:7" x14ac:dyDescent="0.25">
      <c r="B6583" s="449"/>
      <c r="C6583" s="83" t="str">
        <f ca="1">IF(OFFSET(Zdroj!AK$16,A6581-1,0)=0,"",CONCATENATE("A",$A$2+2," - ",Zdroj!$AK$15))</f>
        <v/>
      </c>
      <c r="D6583" s="81" t="str">
        <f ca="1">IF(C6583="","",CONCATENATE(OFFSET(Zdroj!AK$16,A6581-1,0)," - ",OFFSET(Zdroj!BO$16,A6581-1,0)))</f>
        <v/>
      </c>
      <c r="E6583" s="35" t="str">
        <f ca="1">IF(C6583="","",OFFSET(Zdroj!BP$16,A6581-1,0))</f>
        <v/>
      </c>
      <c r="F6583" s="450"/>
      <c r="G6583" s="451"/>
    </row>
    <row r="6584" spans="1:7" x14ac:dyDescent="0.25">
      <c r="B6584" s="449"/>
      <c r="C6584" s="83" t="str">
        <f ca="1">IF(OFFSET(Zdroj!AL$16,A6581-1,0)=0,"",CONCATENATE("A",$A$2+3," - ",Zdroj!$AL$15))</f>
        <v/>
      </c>
      <c r="D6584" s="81" t="str">
        <f ca="1">IF(C6584="","",CONCATENATE(OFFSET(Zdroj!AL$16,A6581-1,0)," - ",OFFSET(Zdroj!BQ$16,A6581-1,0)))</f>
        <v/>
      </c>
      <c r="E6584" s="35" t="str">
        <f ca="1">IF(C6584="","",OFFSET(Zdroj!BR$16,A6581-1,0))</f>
        <v/>
      </c>
      <c r="F6584" s="450"/>
      <c r="G6584" s="451"/>
    </row>
    <row r="6585" spans="1:7" x14ac:dyDescent="0.25">
      <c r="B6585" s="449"/>
      <c r="C6585" s="83" t="str">
        <f ca="1">IF(OFFSET(Zdroj!AM$16,A6581-1,0)=0,"",CONCATENATE("A",$A$2+4," - ",Zdroj!$AM$15))</f>
        <v/>
      </c>
      <c r="D6585" s="81" t="str">
        <f ca="1">IF(C6585="","",CONCATENATE(OFFSET(Zdroj!AM$16,A6581-1,0)," - ",OFFSET(Zdroj!BS$16,A6581-1,0)))</f>
        <v/>
      </c>
      <c r="E6585" s="35" t="str">
        <f ca="1">IF(C6585="","",OFFSET(Zdroj!BT$16,A6581-1,0))</f>
        <v/>
      </c>
      <c r="F6585" s="450"/>
      <c r="G6585" s="451"/>
    </row>
    <row r="6586" spans="1:7" x14ac:dyDescent="0.25">
      <c r="B6586" s="449"/>
      <c r="C6586" s="83" t="str">
        <f ca="1">IF(OFFSET(Zdroj!AN$16,A6581-1,0)=0,"",CONCATENATE("A",$A$2+5," - ",Zdroj!$AN$15))</f>
        <v/>
      </c>
      <c r="D6586" s="81" t="str">
        <f ca="1">IF(C6586="","",CONCATENATE(OFFSET(Zdroj!AN$16,A6581-1,0)," - ",OFFSET(Zdroj!BU$16,A6581-1,0)))</f>
        <v/>
      </c>
      <c r="E6586" s="35" t="str">
        <f ca="1">IF(C6586="","",OFFSET(Zdroj!BV$16,A6581-1,0))</f>
        <v/>
      </c>
      <c r="F6586" s="450"/>
      <c r="G6586" s="451"/>
    </row>
    <row r="6587" spans="1:7" x14ac:dyDescent="0.25">
      <c r="B6587" s="449"/>
      <c r="C6587" s="83" t="str">
        <f ca="1">IF(OFFSET(Zdroj!AO$16,A6581-1,0)=0,"",CONCATENATE("B",$A$2," - ",Zdroj!$AO$15))</f>
        <v/>
      </c>
      <c r="D6587" s="81" t="str">
        <f ca="1">IF(C6587="","",CONCATENATE(OFFSET(Zdroj!AO$16,A6581-1,0)))</f>
        <v/>
      </c>
      <c r="E6587" s="35" t="str">
        <f ca="1">IF(C6587="","",OFFSET(Zdroj!AP$16,A6581-1,0))</f>
        <v/>
      </c>
      <c r="F6587" s="450" t="str">
        <f t="shared" ref="F6587" ca="1" si="1542">IF(SUM(E6587:E6595)=0,"",SUM(E6587:E6595))</f>
        <v/>
      </c>
      <c r="G6587" s="451"/>
    </row>
    <row r="6588" spans="1:7" x14ac:dyDescent="0.25">
      <c r="B6588" s="449"/>
      <c r="C6588" s="83" t="str">
        <f ca="1">IF(OFFSET(Zdroj!AQ$16,A6581-1,0)=0,"",CONCATENATE("B",$A$2+1," - ",Zdroj!$AQ$15))</f>
        <v/>
      </c>
      <c r="D6588" s="81" t="str">
        <f ca="1">IF(C6588="","",CONCATENATE(OFFSET(Zdroj!AQ$16,A6581-1,0)))</f>
        <v/>
      </c>
      <c r="E6588" s="35" t="str">
        <f ca="1">IF(C6588="","",OFFSET(Zdroj!AR$16,A6581-1,0))</f>
        <v/>
      </c>
      <c r="F6588" s="450"/>
      <c r="G6588" s="451"/>
    </row>
    <row r="6589" spans="1:7" x14ac:dyDescent="0.25">
      <c r="B6589" s="449"/>
      <c r="C6589" s="83" t="str">
        <f ca="1">IF(OFFSET(Zdroj!AS$16,A6581-1,0)=0,"",CONCATENATE("B",$A$2+2," - ",Zdroj!$AS$15))</f>
        <v/>
      </c>
      <c r="D6589" s="81" t="str">
        <f ca="1">IF(C6589="","",CONCATENATE(OFFSET(Zdroj!AS$16,A6581-1,0)))</f>
        <v/>
      </c>
      <c r="E6589" s="35" t="str">
        <f ca="1">IF(C6589="","",OFFSET(Zdroj!AT$16,A6581-1,0))</f>
        <v/>
      </c>
      <c r="F6589" s="450"/>
      <c r="G6589" s="451"/>
    </row>
    <row r="6590" spans="1:7" x14ac:dyDescent="0.25">
      <c r="B6590" s="449"/>
      <c r="C6590" s="83" t="str">
        <f ca="1">IF(OFFSET(Zdroj!AU$16,A6581-1,0)=0,"",CONCATENATE("B",$A$2+3," - ",Zdroj!$AU$15))</f>
        <v/>
      </c>
      <c r="D6590" s="81" t="str">
        <f ca="1">IF(C6590="","",CONCATENATE(OFFSET(Zdroj!AU$16,A6581-1,0)))</f>
        <v/>
      </c>
      <c r="E6590" s="35" t="str">
        <f ca="1">IF(C6590="","",OFFSET(Zdroj!AV$16,A6581-1,0))</f>
        <v/>
      </c>
      <c r="F6590" s="450"/>
      <c r="G6590" s="451"/>
    </row>
    <row r="6591" spans="1:7" x14ac:dyDescent="0.25">
      <c r="B6591" s="449"/>
      <c r="C6591" s="83" t="str">
        <f ca="1">IF(OFFSET(Zdroj!AW$16,A6581-1,0)=0,"",CONCATENATE("B",$A$2+4," - ",Zdroj!$AW$15))</f>
        <v/>
      </c>
      <c r="D6591" s="81" t="str">
        <f ca="1">IF(C6591="","",CONCATENATE(OFFSET(Zdroj!AW$16,A6581-1,0)))</f>
        <v/>
      </c>
      <c r="E6591" s="35" t="str">
        <f ca="1">IF(C6591="","",OFFSET(Zdroj!AX$16,A6581-1,0))</f>
        <v/>
      </c>
      <c r="F6591" s="450"/>
      <c r="G6591" s="451"/>
    </row>
    <row r="6592" spans="1:7" x14ac:dyDescent="0.25">
      <c r="B6592" s="449"/>
      <c r="C6592" s="83" t="str">
        <f ca="1">IF(OFFSET(Zdroj!AY$16,A6581-1,0)=0,"",CONCATENATE("B",$A$2+5," - ",Zdroj!$AY$15))</f>
        <v/>
      </c>
      <c r="D6592" s="81" t="str">
        <f ca="1">IF(C6592="","",CONCATENATE(OFFSET(Zdroj!AY$16,A6581-1,0)))</f>
        <v/>
      </c>
      <c r="E6592" s="35" t="str">
        <f ca="1">IF(C6592="","",OFFSET(Zdroj!AZ$16,A6581-1,0))</f>
        <v/>
      </c>
      <c r="F6592" s="450"/>
      <c r="G6592" s="451"/>
    </row>
    <row r="6593" spans="1:7" x14ac:dyDescent="0.25">
      <c r="B6593" s="449"/>
      <c r="C6593" s="83" t="str">
        <f ca="1">IF(OFFSET(Zdroj!BA$16,A6581-1,0)=0,"",CONCATENATE("B",$A$2+6," - ",Zdroj!$BA$15))</f>
        <v/>
      </c>
      <c r="D6593" s="81" t="str">
        <f ca="1">IF(C6593="","",CONCATENATE(OFFSET(Zdroj!BA$16,A6581-1,0)))</f>
        <v/>
      </c>
      <c r="E6593" s="35" t="str">
        <f ca="1">IF(C6593="","",OFFSET(Zdroj!BB$16,A6581-1,0))</f>
        <v/>
      </c>
      <c r="F6593" s="450"/>
      <c r="G6593" s="451"/>
    </row>
    <row r="6594" spans="1:7" x14ac:dyDescent="0.25">
      <c r="B6594" s="449"/>
      <c r="C6594" s="83" t="str">
        <f ca="1">IF(OFFSET(Zdroj!BC$16,A6581-1,0)=0,"",CONCATENATE("B",$A$2+7," - ",Zdroj!$BC$15))</f>
        <v/>
      </c>
      <c r="D6594" s="81" t="str">
        <f ca="1">IF(C6594="","",CONCATENATE(OFFSET(Zdroj!BC$16,A6581-1,0)))</f>
        <v/>
      </c>
      <c r="E6594" s="35" t="str">
        <f ca="1">IF(C6594="","",OFFSET(Zdroj!BD$16,A6581-1,0))</f>
        <v/>
      </c>
      <c r="F6594" s="450"/>
      <c r="G6594" s="451"/>
    </row>
    <row r="6595" spans="1:7" x14ac:dyDescent="0.25">
      <c r="B6595" s="449"/>
      <c r="C6595" s="83" t="str">
        <f ca="1">IF(OFFSET(Zdroj!BE$16,A6581-1,0)=0,"",CONCATENATE("B",$A$2+8," - ",Zdroj!$BE$15))</f>
        <v/>
      </c>
      <c r="D6595" s="81" t="str">
        <f ca="1">IF(C6595="","",CONCATENATE(OFFSET(Zdroj!BE$16,A6581-1,0)))</f>
        <v/>
      </c>
      <c r="E6595" s="35" t="str">
        <f ca="1">IF(C6595="","",OFFSET(Zdroj!BF$16,A6581-1,0))</f>
        <v/>
      </c>
      <c r="F6595" s="450"/>
      <c r="G6595" s="451"/>
    </row>
    <row r="6596" spans="1:7" x14ac:dyDescent="0.25">
      <c r="B6596" s="449"/>
      <c r="C6596" s="83" t="str">
        <f ca="1">IF(OFFSET(Zdroj!BG$16,A6581-1,0)=0,"",CONCATENATE("C",$A$2," - ",Zdroj!$BG$15))</f>
        <v/>
      </c>
      <c r="D6596" s="81" t="str">
        <f ca="1">IF(C6596="","",CONCATENATE(OFFSET(Zdroj!BG$16,A6581-1,0)))</f>
        <v/>
      </c>
      <c r="E6596" s="35" t="str">
        <f ca="1">IF(C6596="","",OFFSET(Zdroj!BH$16,A6581-1,0))</f>
        <v/>
      </c>
      <c r="F6596" s="450" t="str">
        <f t="shared" ref="F6596" ca="1" si="1543">IF(SUM(E6596:E6597)=0,"",SUM(E6596:E6597))</f>
        <v/>
      </c>
      <c r="G6596" s="451"/>
    </row>
    <row r="6597" spans="1:7" x14ac:dyDescent="0.25">
      <c r="B6597" s="449"/>
      <c r="C6597" s="83" t="str">
        <f ca="1">IF(OFFSET(Zdroj!BI$16,A6581-1,0)=0,"",CONCATENATE("C",$A$2+1," - ",Zdroj!$BI$15))</f>
        <v/>
      </c>
      <c r="D6597" s="81" t="str">
        <f ca="1">IF(C6597="","",CONCATENATE(OFFSET(Zdroj!BI$16,A6581-1,0)))</f>
        <v/>
      </c>
      <c r="E6597" s="35" t="str">
        <f ca="1">IF(C6597="","",OFFSET(Zdroj!BJ$16,A6581-1,0))</f>
        <v/>
      </c>
      <c r="F6597" s="450"/>
      <c r="G6597" s="451"/>
    </row>
    <row r="6598" spans="1:7" x14ac:dyDescent="0.25">
      <c r="A6598">
        <f>SUM((ROW()+15)/17)</f>
        <v>389</v>
      </c>
      <c r="B6598" s="449" t="str">
        <f ca="1">IF(OFFSET(Zdroj!$B$16,A6598-1,0)&gt;0,CONCATENATE(A6598,"
","___ ","
",OFFSET(Zdroj!$B$16,A6598-1,0)),"")</f>
        <v/>
      </c>
      <c r="C6598" s="83" t="str">
        <f ca="1">IF(OFFSET(Zdroj!AI$16,A6598-1,0)=0,"",CONCATENATE("A",$A$2," - ",Zdroj!$AI$15))</f>
        <v/>
      </c>
      <c r="D6598" s="81" t="str">
        <f ca="1">IF(C6598="","",CONCATENATE(OFFSET(Zdroj!AI$16,A6598-1,0)," - ",OFFSET(Zdroj!BK$16,A6598-1,0)))</f>
        <v/>
      </c>
      <c r="E6598" s="35" t="str">
        <f ca="1">IF(C6598="","",OFFSET(Zdroj!BL$16,A6598-1,0))</f>
        <v/>
      </c>
      <c r="F6598" s="450" t="str">
        <f t="shared" ref="F6598" ca="1" si="1544">IF(SUM(E6598:E6603)=0,"",SUM(E6598:E6603))</f>
        <v/>
      </c>
      <c r="G6598" s="451" t="str">
        <f t="shared" ref="G6598" ca="1" si="1545">IF(SUM(E6598:E6614)=0,"",SUM(E6598:E6614))</f>
        <v/>
      </c>
    </row>
    <row r="6599" spans="1:7" x14ac:dyDescent="0.25">
      <c r="B6599" s="449"/>
      <c r="C6599" s="83" t="str">
        <f ca="1">IF(OFFSET(Zdroj!AJ$16,A6598-1,0)=0,"",CONCATENATE("A",$A$2+1," - ",Zdroj!$AJ$15))</f>
        <v/>
      </c>
      <c r="D6599" s="81" t="str">
        <f ca="1">IF(C6599="","",CONCATENATE(OFFSET(Zdroj!AJ$16,A6598-1,0)," - ",OFFSET(Zdroj!BM$16,A6598-1,0)))</f>
        <v/>
      </c>
      <c r="E6599" s="35" t="str">
        <f ca="1">IF(C6599="","",OFFSET(Zdroj!BN$16,A6598-1,0))</f>
        <v/>
      </c>
      <c r="F6599" s="450"/>
      <c r="G6599" s="451"/>
    </row>
    <row r="6600" spans="1:7" x14ac:dyDescent="0.25">
      <c r="B6600" s="449"/>
      <c r="C6600" s="83" t="str">
        <f ca="1">IF(OFFSET(Zdroj!AK$16,A6598-1,0)=0,"",CONCATENATE("A",$A$2+2," - ",Zdroj!$AK$15))</f>
        <v/>
      </c>
      <c r="D6600" s="81" t="str">
        <f ca="1">IF(C6600="","",CONCATENATE(OFFSET(Zdroj!AK$16,A6598-1,0)," - ",OFFSET(Zdroj!BO$16,A6598-1,0)))</f>
        <v/>
      </c>
      <c r="E6600" s="35" t="str">
        <f ca="1">IF(C6600="","",OFFSET(Zdroj!BP$16,A6598-1,0))</f>
        <v/>
      </c>
      <c r="F6600" s="450"/>
      <c r="G6600" s="451"/>
    </row>
    <row r="6601" spans="1:7" x14ac:dyDescent="0.25">
      <c r="B6601" s="449"/>
      <c r="C6601" s="83" t="str">
        <f ca="1">IF(OFFSET(Zdroj!AL$16,A6598-1,0)=0,"",CONCATENATE("A",$A$2+3," - ",Zdroj!$AL$15))</f>
        <v/>
      </c>
      <c r="D6601" s="81" t="str">
        <f ca="1">IF(C6601="","",CONCATENATE(OFFSET(Zdroj!AL$16,A6598-1,0)," - ",OFFSET(Zdroj!BQ$16,A6598-1,0)))</f>
        <v/>
      </c>
      <c r="E6601" s="35" t="str">
        <f ca="1">IF(C6601="","",OFFSET(Zdroj!BR$16,A6598-1,0))</f>
        <v/>
      </c>
      <c r="F6601" s="450"/>
      <c r="G6601" s="451"/>
    </row>
    <row r="6602" spans="1:7" x14ac:dyDescent="0.25">
      <c r="B6602" s="449"/>
      <c r="C6602" s="83" t="str">
        <f ca="1">IF(OFFSET(Zdroj!AM$16,A6598-1,0)=0,"",CONCATENATE("A",$A$2+4," - ",Zdroj!$AM$15))</f>
        <v/>
      </c>
      <c r="D6602" s="81" t="str">
        <f ca="1">IF(C6602="","",CONCATENATE(OFFSET(Zdroj!AM$16,A6598-1,0)," - ",OFFSET(Zdroj!BS$16,A6598-1,0)))</f>
        <v/>
      </c>
      <c r="E6602" s="35" t="str">
        <f ca="1">IF(C6602="","",OFFSET(Zdroj!BT$16,A6598-1,0))</f>
        <v/>
      </c>
      <c r="F6602" s="450"/>
      <c r="G6602" s="451"/>
    </row>
    <row r="6603" spans="1:7" x14ac:dyDescent="0.25">
      <c r="B6603" s="449"/>
      <c r="C6603" s="83" t="str">
        <f ca="1">IF(OFFSET(Zdroj!AN$16,A6598-1,0)=0,"",CONCATENATE("A",$A$2+5," - ",Zdroj!$AN$15))</f>
        <v/>
      </c>
      <c r="D6603" s="81" t="str">
        <f ca="1">IF(C6603="","",CONCATENATE(OFFSET(Zdroj!AN$16,A6598-1,0)," - ",OFFSET(Zdroj!BU$16,A6598-1,0)))</f>
        <v/>
      </c>
      <c r="E6603" s="35" t="str">
        <f ca="1">IF(C6603="","",OFFSET(Zdroj!BV$16,A6598-1,0))</f>
        <v/>
      </c>
      <c r="F6603" s="450"/>
      <c r="G6603" s="451"/>
    </row>
    <row r="6604" spans="1:7" x14ac:dyDescent="0.25">
      <c r="B6604" s="449"/>
      <c r="C6604" s="83" t="str">
        <f ca="1">IF(OFFSET(Zdroj!AO$16,A6598-1,0)=0,"",CONCATENATE("B",$A$2," - ",Zdroj!$AO$15))</f>
        <v/>
      </c>
      <c r="D6604" s="81" t="str">
        <f ca="1">IF(C6604="","",CONCATENATE(OFFSET(Zdroj!AO$16,A6598-1,0)))</f>
        <v/>
      </c>
      <c r="E6604" s="35" t="str">
        <f ca="1">IF(C6604="","",OFFSET(Zdroj!AP$16,A6598-1,0))</f>
        <v/>
      </c>
      <c r="F6604" s="450" t="str">
        <f t="shared" ref="F6604" ca="1" si="1546">IF(SUM(E6604:E6612)=0,"",SUM(E6604:E6612))</f>
        <v/>
      </c>
      <c r="G6604" s="451"/>
    </row>
    <row r="6605" spans="1:7" x14ac:dyDescent="0.25">
      <c r="B6605" s="449"/>
      <c r="C6605" s="83" t="str">
        <f ca="1">IF(OFFSET(Zdroj!AQ$16,A6598-1,0)=0,"",CONCATENATE("B",$A$2+1," - ",Zdroj!$AQ$15))</f>
        <v/>
      </c>
      <c r="D6605" s="81" t="str">
        <f ca="1">IF(C6605="","",CONCATENATE(OFFSET(Zdroj!AQ$16,A6598-1,0)))</f>
        <v/>
      </c>
      <c r="E6605" s="35" t="str">
        <f ca="1">IF(C6605="","",OFFSET(Zdroj!AR$16,A6598-1,0))</f>
        <v/>
      </c>
      <c r="F6605" s="450"/>
      <c r="G6605" s="451"/>
    </row>
    <row r="6606" spans="1:7" x14ac:dyDescent="0.25">
      <c r="B6606" s="449"/>
      <c r="C6606" s="83" t="str">
        <f ca="1">IF(OFFSET(Zdroj!AS$16,A6598-1,0)=0,"",CONCATENATE("B",$A$2+2," - ",Zdroj!$AS$15))</f>
        <v/>
      </c>
      <c r="D6606" s="81" t="str">
        <f ca="1">IF(C6606="","",CONCATENATE(OFFSET(Zdroj!AS$16,A6598-1,0)))</f>
        <v/>
      </c>
      <c r="E6606" s="35" t="str">
        <f ca="1">IF(C6606="","",OFFSET(Zdroj!AT$16,A6598-1,0))</f>
        <v/>
      </c>
      <c r="F6606" s="450"/>
      <c r="G6606" s="451"/>
    </row>
    <row r="6607" spans="1:7" x14ac:dyDescent="0.25">
      <c r="B6607" s="449"/>
      <c r="C6607" s="83" t="str">
        <f ca="1">IF(OFFSET(Zdroj!AU$16,A6598-1,0)=0,"",CONCATENATE("B",$A$2+3," - ",Zdroj!$AU$15))</f>
        <v/>
      </c>
      <c r="D6607" s="81" t="str">
        <f ca="1">IF(C6607="","",CONCATENATE(OFFSET(Zdroj!AU$16,A6598-1,0)))</f>
        <v/>
      </c>
      <c r="E6607" s="35" t="str">
        <f ca="1">IF(C6607="","",OFFSET(Zdroj!AV$16,A6598-1,0))</f>
        <v/>
      </c>
      <c r="F6607" s="450"/>
      <c r="G6607" s="451"/>
    </row>
    <row r="6608" spans="1:7" x14ac:dyDescent="0.25">
      <c r="B6608" s="449"/>
      <c r="C6608" s="83" t="str">
        <f ca="1">IF(OFFSET(Zdroj!AW$16,A6598-1,0)=0,"",CONCATENATE("B",$A$2+4," - ",Zdroj!$AW$15))</f>
        <v/>
      </c>
      <c r="D6608" s="81" t="str">
        <f ca="1">IF(C6608="","",CONCATENATE(OFFSET(Zdroj!AW$16,A6598-1,0)))</f>
        <v/>
      </c>
      <c r="E6608" s="35" t="str">
        <f ca="1">IF(C6608="","",OFFSET(Zdroj!AX$16,A6598-1,0))</f>
        <v/>
      </c>
      <c r="F6608" s="450"/>
      <c r="G6608" s="451"/>
    </row>
    <row r="6609" spans="1:7" x14ac:dyDescent="0.25">
      <c r="B6609" s="449"/>
      <c r="C6609" s="83" t="str">
        <f ca="1">IF(OFFSET(Zdroj!AY$16,A6598-1,0)=0,"",CONCATENATE("B",$A$2+5," - ",Zdroj!$AY$15))</f>
        <v/>
      </c>
      <c r="D6609" s="81" t="str">
        <f ca="1">IF(C6609="","",CONCATENATE(OFFSET(Zdroj!AY$16,A6598-1,0)))</f>
        <v/>
      </c>
      <c r="E6609" s="35" t="str">
        <f ca="1">IF(C6609="","",OFFSET(Zdroj!AZ$16,A6598-1,0))</f>
        <v/>
      </c>
      <c r="F6609" s="450"/>
      <c r="G6609" s="451"/>
    </row>
    <row r="6610" spans="1:7" x14ac:dyDescent="0.25">
      <c r="B6610" s="449"/>
      <c r="C6610" s="83" t="str">
        <f ca="1">IF(OFFSET(Zdroj!BA$16,A6598-1,0)=0,"",CONCATENATE("B",$A$2+6," - ",Zdroj!$BA$15))</f>
        <v/>
      </c>
      <c r="D6610" s="81" t="str">
        <f ca="1">IF(C6610="","",CONCATENATE(OFFSET(Zdroj!BA$16,A6598-1,0)))</f>
        <v/>
      </c>
      <c r="E6610" s="35" t="str">
        <f ca="1">IF(C6610="","",OFFSET(Zdroj!BB$16,A6598-1,0))</f>
        <v/>
      </c>
      <c r="F6610" s="450"/>
      <c r="G6610" s="451"/>
    </row>
    <row r="6611" spans="1:7" x14ac:dyDescent="0.25">
      <c r="B6611" s="449"/>
      <c r="C6611" s="83" t="str">
        <f ca="1">IF(OFFSET(Zdroj!BC$16,A6598-1,0)=0,"",CONCATENATE("B",$A$2+7," - ",Zdroj!$BC$15))</f>
        <v/>
      </c>
      <c r="D6611" s="81" t="str">
        <f ca="1">IF(C6611="","",CONCATENATE(OFFSET(Zdroj!BC$16,A6598-1,0)))</f>
        <v/>
      </c>
      <c r="E6611" s="35" t="str">
        <f ca="1">IF(C6611="","",OFFSET(Zdroj!BD$16,A6598-1,0))</f>
        <v/>
      </c>
      <c r="F6611" s="450"/>
      <c r="G6611" s="451"/>
    </row>
    <row r="6612" spans="1:7" x14ac:dyDescent="0.25">
      <c r="B6612" s="449"/>
      <c r="C6612" s="83" t="str">
        <f ca="1">IF(OFFSET(Zdroj!BE$16,A6598-1,0)=0,"",CONCATENATE("B",$A$2+8," - ",Zdroj!$BE$15))</f>
        <v/>
      </c>
      <c r="D6612" s="81" t="str">
        <f ca="1">IF(C6612="","",CONCATENATE(OFFSET(Zdroj!BE$16,A6598-1,0)))</f>
        <v/>
      </c>
      <c r="E6612" s="35" t="str">
        <f ca="1">IF(C6612="","",OFFSET(Zdroj!BF$16,A6598-1,0))</f>
        <v/>
      </c>
      <c r="F6612" s="450"/>
      <c r="G6612" s="451"/>
    </row>
    <row r="6613" spans="1:7" x14ac:dyDescent="0.25">
      <c r="B6613" s="449"/>
      <c r="C6613" s="83" t="str">
        <f ca="1">IF(OFFSET(Zdroj!BG$16,A6598-1,0)=0,"",CONCATENATE("C",$A$2," - ",Zdroj!$BG$15))</f>
        <v/>
      </c>
      <c r="D6613" s="81" t="str">
        <f ca="1">IF(C6613="","",CONCATENATE(OFFSET(Zdroj!BG$16,A6598-1,0)))</f>
        <v/>
      </c>
      <c r="E6613" s="35" t="str">
        <f ca="1">IF(C6613="","",OFFSET(Zdroj!BH$16,A6598-1,0))</f>
        <v/>
      </c>
      <c r="F6613" s="450" t="str">
        <f t="shared" ref="F6613" ca="1" si="1547">IF(SUM(E6613:E6614)=0,"",SUM(E6613:E6614))</f>
        <v/>
      </c>
      <c r="G6613" s="451"/>
    </row>
    <row r="6614" spans="1:7" x14ac:dyDescent="0.25">
      <c r="B6614" s="449"/>
      <c r="C6614" s="83" t="str">
        <f ca="1">IF(OFFSET(Zdroj!BI$16,A6598-1,0)=0,"",CONCATENATE("C",$A$2+1," - ",Zdroj!$BI$15))</f>
        <v/>
      </c>
      <c r="D6614" s="81" t="str">
        <f ca="1">IF(C6614="","",CONCATENATE(OFFSET(Zdroj!BI$16,A6598-1,0)))</f>
        <v/>
      </c>
      <c r="E6614" s="35" t="str">
        <f ca="1">IF(C6614="","",OFFSET(Zdroj!BJ$16,A6598-1,0))</f>
        <v/>
      </c>
      <c r="F6614" s="450"/>
      <c r="G6614" s="451"/>
    </row>
    <row r="6615" spans="1:7" x14ac:dyDescent="0.25">
      <c r="A6615">
        <f>SUM((ROW()+15)/17)</f>
        <v>390</v>
      </c>
      <c r="B6615" s="449" t="str">
        <f ca="1">IF(OFFSET(Zdroj!$B$16,A6615-1,0)&gt;0,CONCATENATE(A6615,"
","___ ","
",OFFSET(Zdroj!$B$16,A6615-1,0)),"")</f>
        <v/>
      </c>
      <c r="C6615" s="83" t="str">
        <f ca="1">IF(OFFSET(Zdroj!AI$16,A6615-1,0)=0,"",CONCATENATE("A",$A$2," - ",Zdroj!$AI$15))</f>
        <v/>
      </c>
      <c r="D6615" s="81" t="str">
        <f ca="1">IF(C6615="","",CONCATENATE(OFFSET(Zdroj!AI$16,A6615-1,0)," - ",OFFSET(Zdroj!BK$16,A6615-1,0)))</f>
        <v/>
      </c>
      <c r="E6615" s="35" t="str">
        <f ca="1">IF(C6615="","",OFFSET(Zdroj!BL$16,A6615-1,0))</f>
        <v/>
      </c>
      <c r="F6615" s="450" t="str">
        <f t="shared" ref="F6615" ca="1" si="1548">IF(SUM(E6615:E6620)=0,"",SUM(E6615:E6620))</f>
        <v/>
      </c>
      <c r="G6615" s="451" t="str">
        <f t="shared" ref="G6615" ca="1" si="1549">IF(SUM(E6615:E6631)=0,"",SUM(E6615:E6631))</f>
        <v/>
      </c>
    </row>
    <row r="6616" spans="1:7" x14ac:dyDescent="0.25">
      <c r="B6616" s="449"/>
      <c r="C6616" s="83" t="str">
        <f ca="1">IF(OFFSET(Zdroj!AJ$16,A6615-1,0)=0,"",CONCATENATE("A",$A$2+1," - ",Zdroj!$AJ$15))</f>
        <v/>
      </c>
      <c r="D6616" s="81" t="str">
        <f ca="1">IF(C6616="","",CONCATENATE(OFFSET(Zdroj!AJ$16,A6615-1,0)," - ",OFFSET(Zdroj!BM$16,A6615-1,0)))</f>
        <v/>
      </c>
      <c r="E6616" s="35" t="str">
        <f ca="1">IF(C6616="","",OFFSET(Zdroj!BN$16,A6615-1,0))</f>
        <v/>
      </c>
      <c r="F6616" s="450"/>
      <c r="G6616" s="451"/>
    </row>
    <row r="6617" spans="1:7" x14ac:dyDescent="0.25">
      <c r="B6617" s="449"/>
      <c r="C6617" s="83" t="str">
        <f ca="1">IF(OFFSET(Zdroj!AK$16,A6615-1,0)=0,"",CONCATENATE("A",$A$2+2," - ",Zdroj!$AK$15))</f>
        <v/>
      </c>
      <c r="D6617" s="81" t="str">
        <f ca="1">IF(C6617="","",CONCATENATE(OFFSET(Zdroj!AK$16,A6615-1,0)," - ",OFFSET(Zdroj!BO$16,A6615-1,0)))</f>
        <v/>
      </c>
      <c r="E6617" s="35" t="str">
        <f ca="1">IF(C6617="","",OFFSET(Zdroj!BP$16,A6615-1,0))</f>
        <v/>
      </c>
      <c r="F6617" s="450"/>
      <c r="G6617" s="451"/>
    </row>
    <row r="6618" spans="1:7" x14ac:dyDescent="0.25">
      <c r="B6618" s="449"/>
      <c r="C6618" s="83" t="str">
        <f ca="1">IF(OFFSET(Zdroj!AL$16,A6615-1,0)=0,"",CONCATENATE("A",$A$2+3," - ",Zdroj!$AL$15))</f>
        <v/>
      </c>
      <c r="D6618" s="81" t="str">
        <f ca="1">IF(C6618="","",CONCATENATE(OFFSET(Zdroj!AL$16,A6615-1,0)," - ",OFFSET(Zdroj!BQ$16,A6615-1,0)))</f>
        <v/>
      </c>
      <c r="E6618" s="35" t="str">
        <f ca="1">IF(C6618="","",OFFSET(Zdroj!BR$16,A6615-1,0))</f>
        <v/>
      </c>
      <c r="F6618" s="450"/>
      <c r="G6618" s="451"/>
    </row>
    <row r="6619" spans="1:7" x14ac:dyDescent="0.25">
      <c r="B6619" s="449"/>
      <c r="C6619" s="83" t="str">
        <f ca="1">IF(OFFSET(Zdroj!AM$16,A6615-1,0)=0,"",CONCATENATE("A",$A$2+4," - ",Zdroj!$AM$15))</f>
        <v/>
      </c>
      <c r="D6619" s="81" t="str">
        <f ca="1">IF(C6619="","",CONCATENATE(OFFSET(Zdroj!AM$16,A6615-1,0)," - ",OFFSET(Zdroj!BS$16,A6615-1,0)))</f>
        <v/>
      </c>
      <c r="E6619" s="35" t="str">
        <f ca="1">IF(C6619="","",OFFSET(Zdroj!BT$16,A6615-1,0))</f>
        <v/>
      </c>
      <c r="F6619" s="450"/>
      <c r="G6619" s="451"/>
    </row>
    <row r="6620" spans="1:7" x14ac:dyDescent="0.25">
      <c r="B6620" s="449"/>
      <c r="C6620" s="83" t="str">
        <f ca="1">IF(OFFSET(Zdroj!AN$16,A6615-1,0)=0,"",CONCATENATE("A",$A$2+5," - ",Zdroj!$AN$15))</f>
        <v/>
      </c>
      <c r="D6620" s="81" t="str">
        <f ca="1">IF(C6620="","",CONCATENATE(OFFSET(Zdroj!AN$16,A6615-1,0)," - ",OFFSET(Zdroj!BU$16,A6615-1,0)))</f>
        <v/>
      </c>
      <c r="E6620" s="35" t="str">
        <f ca="1">IF(C6620="","",OFFSET(Zdroj!BV$16,A6615-1,0))</f>
        <v/>
      </c>
      <c r="F6620" s="450"/>
      <c r="G6620" s="451"/>
    </row>
    <row r="6621" spans="1:7" x14ac:dyDescent="0.25">
      <c r="B6621" s="449"/>
      <c r="C6621" s="83" t="str">
        <f ca="1">IF(OFFSET(Zdroj!AO$16,A6615-1,0)=0,"",CONCATENATE("B",$A$2," - ",Zdroj!$AO$15))</f>
        <v/>
      </c>
      <c r="D6621" s="81" t="str">
        <f ca="1">IF(C6621="","",CONCATENATE(OFFSET(Zdroj!AO$16,A6615-1,0)))</f>
        <v/>
      </c>
      <c r="E6621" s="35" t="str">
        <f ca="1">IF(C6621="","",OFFSET(Zdroj!AP$16,A6615-1,0))</f>
        <v/>
      </c>
      <c r="F6621" s="450" t="str">
        <f t="shared" ref="F6621" ca="1" si="1550">IF(SUM(E6621:E6629)=0,"",SUM(E6621:E6629))</f>
        <v/>
      </c>
      <c r="G6621" s="451"/>
    </row>
    <row r="6622" spans="1:7" x14ac:dyDescent="0.25">
      <c r="B6622" s="449"/>
      <c r="C6622" s="83" t="str">
        <f ca="1">IF(OFFSET(Zdroj!AQ$16,A6615-1,0)=0,"",CONCATENATE("B",$A$2+1," - ",Zdroj!$AQ$15))</f>
        <v/>
      </c>
      <c r="D6622" s="81" t="str">
        <f ca="1">IF(C6622="","",CONCATENATE(OFFSET(Zdroj!AQ$16,A6615-1,0)))</f>
        <v/>
      </c>
      <c r="E6622" s="35" t="str">
        <f ca="1">IF(C6622="","",OFFSET(Zdroj!AR$16,A6615-1,0))</f>
        <v/>
      </c>
      <c r="F6622" s="450"/>
      <c r="G6622" s="451"/>
    </row>
    <row r="6623" spans="1:7" x14ac:dyDescent="0.25">
      <c r="B6623" s="449"/>
      <c r="C6623" s="83" t="str">
        <f ca="1">IF(OFFSET(Zdroj!AS$16,A6615-1,0)=0,"",CONCATENATE("B",$A$2+2," - ",Zdroj!$AS$15))</f>
        <v/>
      </c>
      <c r="D6623" s="81" t="str">
        <f ca="1">IF(C6623="","",CONCATENATE(OFFSET(Zdroj!AS$16,A6615-1,0)))</f>
        <v/>
      </c>
      <c r="E6623" s="35" t="str">
        <f ca="1">IF(C6623="","",OFFSET(Zdroj!AT$16,A6615-1,0))</f>
        <v/>
      </c>
      <c r="F6623" s="450"/>
      <c r="G6623" s="451"/>
    </row>
    <row r="6624" spans="1:7" x14ac:dyDescent="0.25">
      <c r="B6624" s="449"/>
      <c r="C6624" s="83" t="str">
        <f ca="1">IF(OFFSET(Zdroj!AU$16,A6615-1,0)=0,"",CONCATENATE("B",$A$2+3," - ",Zdroj!$AU$15))</f>
        <v/>
      </c>
      <c r="D6624" s="81" t="str">
        <f ca="1">IF(C6624="","",CONCATENATE(OFFSET(Zdroj!AU$16,A6615-1,0)))</f>
        <v/>
      </c>
      <c r="E6624" s="35" t="str">
        <f ca="1">IF(C6624="","",OFFSET(Zdroj!AV$16,A6615-1,0))</f>
        <v/>
      </c>
      <c r="F6624" s="450"/>
      <c r="G6624" s="451"/>
    </row>
    <row r="6625" spans="1:7" x14ac:dyDescent="0.25">
      <c r="B6625" s="449"/>
      <c r="C6625" s="83" t="str">
        <f ca="1">IF(OFFSET(Zdroj!AW$16,A6615-1,0)=0,"",CONCATENATE("B",$A$2+4," - ",Zdroj!$AW$15))</f>
        <v/>
      </c>
      <c r="D6625" s="81" t="str">
        <f ca="1">IF(C6625="","",CONCATENATE(OFFSET(Zdroj!AW$16,A6615-1,0)))</f>
        <v/>
      </c>
      <c r="E6625" s="35" t="str">
        <f ca="1">IF(C6625="","",OFFSET(Zdroj!AX$16,A6615-1,0))</f>
        <v/>
      </c>
      <c r="F6625" s="450"/>
      <c r="G6625" s="451"/>
    </row>
    <row r="6626" spans="1:7" x14ac:dyDescent="0.25">
      <c r="B6626" s="449"/>
      <c r="C6626" s="83" t="str">
        <f ca="1">IF(OFFSET(Zdroj!AY$16,A6615-1,0)=0,"",CONCATENATE("B",$A$2+5," - ",Zdroj!$AY$15))</f>
        <v/>
      </c>
      <c r="D6626" s="81" t="str">
        <f ca="1">IF(C6626="","",CONCATENATE(OFFSET(Zdroj!AY$16,A6615-1,0)))</f>
        <v/>
      </c>
      <c r="E6626" s="35" t="str">
        <f ca="1">IF(C6626="","",OFFSET(Zdroj!AZ$16,A6615-1,0))</f>
        <v/>
      </c>
      <c r="F6626" s="450"/>
      <c r="G6626" s="451"/>
    </row>
    <row r="6627" spans="1:7" x14ac:dyDescent="0.25">
      <c r="B6627" s="449"/>
      <c r="C6627" s="83" t="str">
        <f ca="1">IF(OFFSET(Zdroj!BA$16,A6615-1,0)=0,"",CONCATENATE("B",$A$2+6," - ",Zdroj!$BA$15))</f>
        <v/>
      </c>
      <c r="D6627" s="81" t="str">
        <f ca="1">IF(C6627="","",CONCATENATE(OFFSET(Zdroj!BA$16,A6615-1,0)))</f>
        <v/>
      </c>
      <c r="E6627" s="35" t="str">
        <f ca="1">IF(C6627="","",OFFSET(Zdroj!BB$16,A6615-1,0))</f>
        <v/>
      </c>
      <c r="F6627" s="450"/>
      <c r="G6627" s="451"/>
    </row>
    <row r="6628" spans="1:7" x14ac:dyDescent="0.25">
      <c r="B6628" s="449"/>
      <c r="C6628" s="83" t="str">
        <f ca="1">IF(OFFSET(Zdroj!BC$16,A6615-1,0)=0,"",CONCATENATE("B",$A$2+7," - ",Zdroj!$BC$15))</f>
        <v/>
      </c>
      <c r="D6628" s="81" t="str">
        <f ca="1">IF(C6628="","",CONCATENATE(OFFSET(Zdroj!BC$16,A6615-1,0)))</f>
        <v/>
      </c>
      <c r="E6628" s="35" t="str">
        <f ca="1">IF(C6628="","",OFFSET(Zdroj!BD$16,A6615-1,0))</f>
        <v/>
      </c>
      <c r="F6628" s="450"/>
      <c r="G6628" s="451"/>
    </row>
    <row r="6629" spans="1:7" x14ac:dyDescent="0.25">
      <c r="B6629" s="449"/>
      <c r="C6629" s="83" t="str">
        <f ca="1">IF(OFFSET(Zdroj!BE$16,A6615-1,0)=0,"",CONCATENATE("B",$A$2+8," - ",Zdroj!$BE$15))</f>
        <v/>
      </c>
      <c r="D6629" s="81" t="str">
        <f ca="1">IF(C6629="","",CONCATENATE(OFFSET(Zdroj!BE$16,A6615-1,0)))</f>
        <v/>
      </c>
      <c r="E6629" s="35" t="str">
        <f ca="1">IF(C6629="","",OFFSET(Zdroj!BF$16,A6615-1,0))</f>
        <v/>
      </c>
      <c r="F6629" s="450"/>
      <c r="G6629" s="451"/>
    </row>
    <row r="6630" spans="1:7" x14ac:dyDescent="0.25">
      <c r="B6630" s="449"/>
      <c r="C6630" s="83" t="str">
        <f ca="1">IF(OFFSET(Zdroj!BG$16,A6615-1,0)=0,"",CONCATENATE("C",$A$2," - ",Zdroj!$BG$15))</f>
        <v/>
      </c>
      <c r="D6630" s="81" t="str">
        <f ca="1">IF(C6630="","",CONCATENATE(OFFSET(Zdroj!BG$16,A6615-1,0)))</f>
        <v/>
      </c>
      <c r="E6630" s="35" t="str">
        <f ca="1">IF(C6630="","",OFFSET(Zdroj!BH$16,A6615-1,0))</f>
        <v/>
      </c>
      <c r="F6630" s="450" t="str">
        <f t="shared" ref="F6630" ca="1" si="1551">IF(SUM(E6630:E6631)=0,"",SUM(E6630:E6631))</f>
        <v/>
      </c>
      <c r="G6630" s="451"/>
    </row>
    <row r="6631" spans="1:7" x14ac:dyDescent="0.25">
      <c r="B6631" s="449"/>
      <c r="C6631" s="83" t="str">
        <f ca="1">IF(OFFSET(Zdroj!BI$16,A6615-1,0)=0,"",CONCATENATE("C",$A$2+1," - ",Zdroj!$BI$15))</f>
        <v/>
      </c>
      <c r="D6631" s="81" t="str">
        <f ca="1">IF(C6631="","",CONCATENATE(OFFSET(Zdroj!BI$16,A6615-1,0)))</f>
        <v/>
      </c>
      <c r="E6631" s="35" t="str">
        <f ca="1">IF(C6631="","",OFFSET(Zdroj!BJ$16,A6615-1,0))</f>
        <v/>
      </c>
      <c r="F6631" s="450"/>
      <c r="G6631" s="451"/>
    </row>
    <row r="6632" spans="1:7" x14ac:dyDescent="0.25">
      <c r="A6632">
        <f>SUM((ROW()+15)/17)</f>
        <v>391</v>
      </c>
      <c r="B6632" s="449" t="str">
        <f ca="1">IF(OFFSET(Zdroj!$B$16,A6632-1,0)&gt;0,CONCATENATE(A6632,"
","___ ","
",OFFSET(Zdroj!$B$16,A6632-1,0)),"")</f>
        <v/>
      </c>
      <c r="C6632" s="83" t="str">
        <f ca="1">IF(OFFSET(Zdroj!AI$16,A6632-1,0)=0,"",CONCATENATE("A",$A$2," - ",Zdroj!$AI$15))</f>
        <v/>
      </c>
      <c r="D6632" s="81" t="str">
        <f ca="1">IF(C6632="","",CONCATENATE(OFFSET(Zdroj!AI$16,A6632-1,0)," - ",OFFSET(Zdroj!BK$16,A6632-1,0)))</f>
        <v/>
      </c>
      <c r="E6632" s="35" t="str">
        <f ca="1">IF(C6632="","",OFFSET(Zdroj!BL$16,A6632-1,0))</f>
        <v/>
      </c>
      <c r="F6632" s="450" t="str">
        <f t="shared" ref="F6632" ca="1" si="1552">IF(SUM(E6632:E6637)=0,"",SUM(E6632:E6637))</f>
        <v/>
      </c>
      <c r="G6632" s="451" t="str">
        <f t="shared" ref="G6632" ca="1" si="1553">IF(SUM(E6632:E6648)=0,"",SUM(E6632:E6648))</f>
        <v/>
      </c>
    </row>
    <row r="6633" spans="1:7" x14ac:dyDescent="0.25">
      <c r="B6633" s="449"/>
      <c r="C6633" s="83" t="str">
        <f ca="1">IF(OFFSET(Zdroj!AJ$16,A6632-1,0)=0,"",CONCATENATE("A",$A$2+1," - ",Zdroj!$AJ$15))</f>
        <v/>
      </c>
      <c r="D6633" s="81" t="str">
        <f ca="1">IF(C6633="","",CONCATENATE(OFFSET(Zdroj!AJ$16,A6632-1,0)," - ",OFFSET(Zdroj!BM$16,A6632-1,0)))</f>
        <v/>
      </c>
      <c r="E6633" s="35" t="str">
        <f ca="1">IF(C6633="","",OFFSET(Zdroj!BN$16,A6632-1,0))</f>
        <v/>
      </c>
      <c r="F6633" s="450"/>
      <c r="G6633" s="451"/>
    </row>
    <row r="6634" spans="1:7" x14ac:dyDescent="0.25">
      <c r="B6634" s="449"/>
      <c r="C6634" s="83" t="str">
        <f ca="1">IF(OFFSET(Zdroj!AK$16,A6632-1,0)=0,"",CONCATENATE("A",$A$2+2," - ",Zdroj!$AK$15))</f>
        <v/>
      </c>
      <c r="D6634" s="81" t="str">
        <f ca="1">IF(C6634="","",CONCATENATE(OFFSET(Zdroj!AK$16,A6632-1,0)," - ",OFFSET(Zdroj!BO$16,A6632-1,0)))</f>
        <v/>
      </c>
      <c r="E6634" s="35" t="str">
        <f ca="1">IF(C6634="","",OFFSET(Zdroj!BP$16,A6632-1,0))</f>
        <v/>
      </c>
      <c r="F6634" s="450"/>
      <c r="G6634" s="451"/>
    </row>
    <row r="6635" spans="1:7" x14ac:dyDescent="0.25">
      <c r="B6635" s="449"/>
      <c r="C6635" s="83" t="str">
        <f ca="1">IF(OFFSET(Zdroj!AL$16,A6632-1,0)=0,"",CONCATENATE("A",$A$2+3," - ",Zdroj!$AL$15))</f>
        <v/>
      </c>
      <c r="D6635" s="81" t="str">
        <f ca="1">IF(C6635="","",CONCATENATE(OFFSET(Zdroj!AL$16,A6632-1,0)," - ",OFFSET(Zdroj!BQ$16,A6632-1,0)))</f>
        <v/>
      </c>
      <c r="E6635" s="35" t="str">
        <f ca="1">IF(C6635="","",OFFSET(Zdroj!BR$16,A6632-1,0))</f>
        <v/>
      </c>
      <c r="F6635" s="450"/>
      <c r="G6635" s="451"/>
    </row>
    <row r="6636" spans="1:7" x14ac:dyDescent="0.25">
      <c r="B6636" s="449"/>
      <c r="C6636" s="83" t="str">
        <f ca="1">IF(OFFSET(Zdroj!AM$16,A6632-1,0)=0,"",CONCATENATE("A",$A$2+4," - ",Zdroj!$AM$15))</f>
        <v/>
      </c>
      <c r="D6636" s="81" t="str">
        <f ca="1">IF(C6636="","",CONCATENATE(OFFSET(Zdroj!AM$16,A6632-1,0)," - ",OFFSET(Zdroj!BS$16,A6632-1,0)))</f>
        <v/>
      </c>
      <c r="E6636" s="35" t="str">
        <f ca="1">IF(C6636="","",OFFSET(Zdroj!BT$16,A6632-1,0))</f>
        <v/>
      </c>
      <c r="F6636" s="450"/>
      <c r="G6636" s="451"/>
    </row>
    <row r="6637" spans="1:7" x14ac:dyDescent="0.25">
      <c r="B6637" s="449"/>
      <c r="C6637" s="83" t="str">
        <f ca="1">IF(OFFSET(Zdroj!AN$16,A6632-1,0)=0,"",CONCATENATE("A",$A$2+5," - ",Zdroj!$AN$15))</f>
        <v/>
      </c>
      <c r="D6637" s="81" t="str">
        <f ca="1">IF(C6637="","",CONCATENATE(OFFSET(Zdroj!AN$16,A6632-1,0)," - ",OFFSET(Zdroj!BU$16,A6632-1,0)))</f>
        <v/>
      </c>
      <c r="E6637" s="35" t="str">
        <f ca="1">IF(C6637="","",OFFSET(Zdroj!BV$16,A6632-1,0))</f>
        <v/>
      </c>
      <c r="F6637" s="450"/>
      <c r="G6637" s="451"/>
    </row>
    <row r="6638" spans="1:7" x14ac:dyDescent="0.25">
      <c r="B6638" s="449"/>
      <c r="C6638" s="83" t="str">
        <f ca="1">IF(OFFSET(Zdroj!AO$16,A6632-1,0)=0,"",CONCATENATE("B",$A$2," - ",Zdroj!$AO$15))</f>
        <v/>
      </c>
      <c r="D6638" s="81" t="str">
        <f ca="1">IF(C6638="","",CONCATENATE(OFFSET(Zdroj!AO$16,A6632-1,0)))</f>
        <v/>
      </c>
      <c r="E6638" s="35" t="str">
        <f ca="1">IF(C6638="","",OFFSET(Zdroj!AP$16,A6632-1,0))</f>
        <v/>
      </c>
      <c r="F6638" s="450" t="str">
        <f t="shared" ref="F6638" ca="1" si="1554">IF(SUM(E6638:E6646)=0,"",SUM(E6638:E6646))</f>
        <v/>
      </c>
      <c r="G6638" s="451"/>
    </row>
    <row r="6639" spans="1:7" x14ac:dyDescent="0.25">
      <c r="B6639" s="449"/>
      <c r="C6639" s="83" t="str">
        <f ca="1">IF(OFFSET(Zdroj!AQ$16,A6632-1,0)=0,"",CONCATENATE("B",$A$2+1," - ",Zdroj!$AQ$15))</f>
        <v/>
      </c>
      <c r="D6639" s="81" t="str">
        <f ca="1">IF(C6639="","",CONCATENATE(OFFSET(Zdroj!AQ$16,A6632-1,0)))</f>
        <v/>
      </c>
      <c r="E6639" s="35" t="str">
        <f ca="1">IF(C6639="","",OFFSET(Zdroj!AR$16,A6632-1,0))</f>
        <v/>
      </c>
      <c r="F6639" s="450"/>
      <c r="G6639" s="451"/>
    </row>
    <row r="6640" spans="1:7" x14ac:dyDescent="0.25">
      <c r="B6640" s="449"/>
      <c r="C6640" s="83" t="str">
        <f ca="1">IF(OFFSET(Zdroj!AS$16,A6632-1,0)=0,"",CONCATENATE("B",$A$2+2," - ",Zdroj!$AS$15))</f>
        <v/>
      </c>
      <c r="D6640" s="81" t="str">
        <f ca="1">IF(C6640="","",CONCATENATE(OFFSET(Zdroj!AS$16,A6632-1,0)))</f>
        <v/>
      </c>
      <c r="E6640" s="35" t="str">
        <f ca="1">IF(C6640="","",OFFSET(Zdroj!AT$16,A6632-1,0))</f>
        <v/>
      </c>
      <c r="F6640" s="450"/>
      <c r="G6640" s="451"/>
    </row>
    <row r="6641" spans="1:7" x14ac:dyDescent="0.25">
      <c r="B6641" s="449"/>
      <c r="C6641" s="83" t="str">
        <f ca="1">IF(OFFSET(Zdroj!AU$16,A6632-1,0)=0,"",CONCATENATE("B",$A$2+3," - ",Zdroj!$AU$15))</f>
        <v/>
      </c>
      <c r="D6641" s="81" t="str">
        <f ca="1">IF(C6641="","",CONCATENATE(OFFSET(Zdroj!AU$16,A6632-1,0)))</f>
        <v/>
      </c>
      <c r="E6641" s="35" t="str">
        <f ca="1">IF(C6641="","",OFFSET(Zdroj!AV$16,A6632-1,0))</f>
        <v/>
      </c>
      <c r="F6641" s="450"/>
      <c r="G6641" s="451"/>
    </row>
    <row r="6642" spans="1:7" x14ac:dyDescent="0.25">
      <c r="B6642" s="449"/>
      <c r="C6642" s="83" t="str">
        <f ca="1">IF(OFFSET(Zdroj!AW$16,A6632-1,0)=0,"",CONCATENATE("B",$A$2+4," - ",Zdroj!$AW$15))</f>
        <v/>
      </c>
      <c r="D6642" s="81" t="str">
        <f ca="1">IF(C6642="","",CONCATENATE(OFFSET(Zdroj!AW$16,A6632-1,0)))</f>
        <v/>
      </c>
      <c r="E6642" s="35" t="str">
        <f ca="1">IF(C6642="","",OFFSET(Zdroj!AX$16,A6632-1,0))</f>
        <v/>
      </c>
      <c r="F6642" s="450"/>
      <c r="G6642" s="451"/>
    </row>
    <row r="6643" spans="1:7" x14ac:dyDescent="0.25">
      <c r="B6643" s="449"/>
      <c r="C6643" s="83" t="str">
        <f ca="1">IF(OFFSET(Zdroj!AY$16,A6632-1,0)=0,"",CONCATENATE("B",$A$2+5," - ",Zdroj!$AY$15))</f>
        <v/>
      </c>
      <c r="D6643" s="81" t="str">
        <f ca="1">IF(C6643="","",CONCATENATE(OFFSET(Zdroj!AY$16,A6632-1,0)))</f>
        <v/>
      </c>
      <c r="E6643" s="35" t="str">
        <f ca="1">IF(C6643="","",OFFSET(Zdroj!AZ$16,A6632-1,0))</f>
        <v/>
      </c>
      <c r="F6643" s="450"/>
      <c r="G6643" s="451"/>
    </row>
    <row r="6644" spans="1:7" x14ac:dyDescent="0.25">
      <c r="B6644" s="449"/>
      <c r="C6644" s="83" t="str">
        <f ca="1">IF(OFFSET(Zdroj!BA$16,A6632-1,0)=0,"",CONCATENATE("B",$A$2+6," - ",Zdroj!$BA$15))</f>
        <v/>
      </c>
      <c r="D6644" s="81" t="str">
        <f ca="1">IF(C6644="","",CONCATENATE(OFFSET(Zdroj!BA$16,A6632-1,0)))</f>
        <v/>
      </c>
      <c r="E6644" s="35" t="str">
        <f ca="1">IF(C6644="","",OFFSET(Zdroj!BB$16,A6632-1,0))</f>
        <v/>
      </c>
      <c r="F6644" s="450"/>
      <c r="G6644" s="451"/>
    </row>
    <row r="6645" spans="1:7" x14ac:dyDescent="0.25">
      <c r="B6645" s="449"/>
      <c r="C6645" s="83" t="str">
        <f ca="1">IF(OFFSET(Zdroj!BC$16,A6632-1,0)=0,"",CONCATENATE("B",$A$2+7," - ",Zdroj!$BC$15))</f>
        <v/>
      </c>
      <c r="D6645" s="81" t="str">
        <f ca="1">IF(C6645="","",CONCATENATE(OFFSET(Zdroj!BC$16,A6632-1,0)))</f>
        <v/>
      </c>
      <c r="E6645" s="35" t="str">
        <f ca="1">IF(C6645="","",OFFSET(Zdroj!BD$16,A6632-1,0))</f>
        <v/>
      </c>
      <c r="F6645" s="450"/>
      <c r="G6645" s="451"/>
    </row>
    <row r="6646" spans="1:7" x14ac:dyDescent="0.25">
      <c r="B6646" s="449"/>
      <c r="C6646" s="83" t="str">
        <f ca="1">IF(OFFSET(Zdroj!BE$16,A6632-1,0)=0,"",CONCATENATE("B",$A$2+8," - ",Zdroj!$BE$15))</f>
        <v/>
      </c>
      <c r="D6646" s="81" t="str">
        <f ca="1">IF(C6646="","",CONCATENATE(OFFSET(Zdroj!BE$16,A6632-1,0)))</f>
        <v/>
      </c>
      <c r="E6646" s="35" t="str">
        <f ca="1">IF(C6646="","",OFFSET(Zdroj!BF$16,A6632-1,0))</f>
        <v/>
      </c>
      <c r="F6646" s="450"/>
      <c r="G6646" s="451"/>
    </row>
    <row r="6647" spans="1:7" x14ac:dyDescent="0.25">
      <c r="B6647" s="449"/>
      <c r="C6647" s="83" t="str">
        <f ca="1">IF(OFFSET(Zdroj!BG$16,A6632-1,0)=0,"",CONCATENATE("C",$A$2," - ",Zdroj!$BG$15))</f>
        <v/>
      </c>
      <c r="D6647" s="81" t="str">
        <f ca="1">IF(C6647="","",CONCATENATE(OFFSET(Zdroj!BG$16,A6632-1,0)))</f>
        <v/>
      </c>
      <c r="E6647" s="35" t="str">
        <f ca="1">IF(C6647="","",OFFSET(Zdroj!BH$16,A6632-1,0))</f>
        <v/>
      </c>
      <c r="F6647" s="450" t="str">
        <f t="shared" ref="F6647" ca="1" si="1555">IF(SUM(E6647:E6648)=0,"",SUM(E6647:E6648))</f>
        <v/>
      </c>
      <c r="G6647" s="451"/>
    </row>
    <row r="6648" spans="1:7" x14ac:dyDescent="0.25">
      <c r="B6648" s="449"/>
      <c r="C6648" s="83" t="str">
        <f ca="1">IF(OFFSET(Zdroj!BI$16,A6632-1,0)=0,"",CONCATENATE("C",$A$2+1," - ",Zdroj!$BI$15))</f>
        <v/>
      </c>
      <c r="D6648" s="81" t="str">
        <f ca="1">IF(C6648="","",CONCATENATE(OFFSET(Zdroj!BI$16,A6632-1,0)))</f>
        <v/>
      </c>
      <c r="E6648" s="35" t="str">
        <f ca="1">IF(C6648="","",OFFSET(Zdroj!BJ$16,A6632-1,0))</f>
        <v/>
      </c>
      <c r="F6648" s="450"/>
      <c r="G6648" s="451"/>
    </row>
    <row r="6649" spans="1:7" x14ac:dyDescent="0.25">
      <c r="A6649">
        <f>SUM((ROW()+15)/17)</f>
        <v>392</v>
      </c>
      <c r="B6649" s="449" t="str">
        <f ca="1">IF(OFFSET(Zdroj!$B$16,A6649-1,0)&gt;0,CONCATENATE(A6649,"
","___ ","
",OFFSET(Zdroj!$B$16,A6649-1,0)),"")</f>
        <v/>
      </c>
      <c r="C6649" s="83" t="str">
        <f ca="1">IF(OFFSET(Zdroj!AI$16,A6649-1,0)=0,"",CONCATENATE("A",$A$2," - ",Zdroj!$AI$15))</f>
        <v/>
      </c>
      <c r="D6649" s="81" t="str">
        <f ca="1">IF(C6649="","",CONCATENATE(OFFSET(Zdroj!AI$16,A6649-1,0)," - ",OFFSET(Zdroj!BK$16,A6649-1,0)))</f>
        <v/>
      </c>
      <c r="E6649" s="35" t="str">
        <f ca="1">IF(C6649="","",OFFSET(Zdroj!BL$16,A6649-1,0))</f>
        <v/>
      </c>
      <c r="F6649" s="450" t="str">
        <f t="shared" ref="F6649" ca="1" si="1556">IF(SUM(E6649:E6654)=0,"",SUM(E6649:E6654))</f>
        <v/>
      </c>
      <c r="G6649" s="451" t="str">
        <f t="shared" ref="G6649" ca="1" si="1557">IF(SUM(E6649:E6665)=0,"",SUM(E6649:E6665))</f>
        <v/>
      </c>
    </row>
    <row r="6650" spans="1:7" x14ac:dyDescent="0.25">
      <c r="B6650" s="449"/>
      <c r="C6650" s="83" t="str">
        <f ca="1">IF(OFFSET(Zdroj!AJ$16,A6649-1,0)=0,"",CONCATENATE("A",$A$2+1," - ",Zdroj!$AJ$15))</f>
        <v/>
      </c>
      <c r="D6650" s="81" t="str">
        <f ca="1">IF(C6650="","",CONCATENATE(OFFSET(Zdroj!AJ$16,A6649-1,0)," - ",OFFSET(Zdroj!BM$16,A6649-1,0)))</f>
        <v/>
      </c>
      <c r="E6650" s="35" t="str">
        <f ca="1">IF(C6650="","",OFFSET(Zdroj!BN$16,A6649-1,0))</f>
        <v/>
      </c>
      <c r="F6650" s="450"/>
      <c r="G6650" s="451"/>
    </row>
    <row r="6651" spans="1:7" x14ac:dyDescent="0.25">
      <c r="B6651" s="449"/>
      <c r="C6651" s="83" t="str">
        <f ca="1">IF(OFFSET(Zdroj!AK$16,A6649-1,0)=0,"",CONCATENATE("A",$A$2+2," - ",Zdroj!$AK$15))</f>
        <v/>
      </c>
      <c r="D6651" s="81" t="str">
        <f ca="1">IF(C6651="","",CONCATENATE(OFFSET(Zdroj!AK$16,A6649-1,0)," - ",OFFSET(Zdroj!BO$16,A6649-1,0)))</f>
        <v/>
      </c>
      <c r="E6651" s="35" t="str">
        <f ca="1">IF(C6651="","",OFFSET(Zdroj!BP$16,A6649-1,0))</f>
        <v/>
      </c>
      <c r="F6651" s="450"/>
      <c r="G6651" s="451"/>
    </row>
    <row r="6652" spans="1:7" x14ac:dyDescent="0.25">
      <c r="B6652" s="449"/>
      <c r="C6652" s="83" t="str">
        <f ca="1">IF(OFFSET(Zdroj!AL$16,A6649-1,0)=0,"",CONCATENATE("A",$A$2+3," - ",Zdroj!$AL$15))</f>
        <v/>
      </c>
      <c r="D6652" s="81" t="str">
        <f ca="1">IF(C6652="","",CONCATENATE(OFFSET(Zdroj!AL$16,A6649-1,0)," - ",OFFSET(Zdroj!BQ$16,A6649-1,0)))</f>
        <v/>
      </c>
      <c r="E6652" s="35" t="str">
        <f ca="1">IF(C6652="","",OFFSET(Zdroj!BR$16,A6649-1,0))</f>
        <v/>
      </c>
      <c r="F6652" s="450"/>
      <c r="G6652" s="451"/>
    </row>
    <row r="6653" spans="1:7" x14ac:dyDescent="0.25">
      <c r="B6653" s="449"/>
      <c r="C6653" s="83" t="str">
        <f ca="1">IF(OFFSET(Zdroj!AM$16,A6649-1,0)=0,"",CONCATENATE("A",$A$2+4," - ",Zdroj!$AM$15))</f>
        <v/>
      </c>
      <c r="D6653" s="81" t="str">
        <f ca="1">IF(C6653="","",CONCATENATE(OFFSET(Zdroj!AM$16,A6649-1,0)," - ",OFFSET(Zdroj!BS$16,A6649-1,0)))</f>
        <v/>
      </c>
      <c r="E6653" s="35" t="str">
        <f ca="1">IF(C6653="","",OFFSET(Zdroj!BT$16,A6649-1,0))</f>
        <v/>
      </c>
      <c r="F6653" s="450"/>
      <c r="G6653" s="451"/>
    </row>
    <row r="6654" spans="1:7" x14ac:dyDescent="0.25">
      <c r="B6654" s="449"/>
      <c r="C6654" s="83" t="str">
        <f ca="1">IF(OFFSET(Zdroj!AN$16,A6649-1,0)=0,"",CONCATENATE("A",$A$2+5," - ",Zdroj!$AN$15))</f>
        <v/>
      </c>
      <c r="D6654" s="81" t="str">
        <f ca="1">IF(C6654="","",CONCATENATE(OFFSET(Zdroj!AN$16,A6649-1,0)," - ",OFFSET(Zdroj!BU$16,A6649-1,0)))</f>
        <v/>
      </c>
      <c r="E6654" s="35" t="str">
        <f ca="1">IF(C6654="","",OFFSET(Zdroj!BV$16,A6649-1,0))</f>
        <v/>
      </c>
      <c r="F6654" s="450"/>
      <c r="G6654" s="451"/>
    </row>
    <row r="6655" spans="1:7" x14ac:dyDescent="0.25">
      <c r="B6655" s="449"/>
      <c r="C6655" s="83" t="str">
        <f ca="1">IF(OFFSET(Zdroj!AO$16,A6649-1,0)=0,"",CONCATENATE("B",$A$2," - ",Zdroj!$AO$15))</f>
        <v/>
      </c>
      <c r="D6655" s="81" t="str">
        <f ca="1">IF(C6655="","",CONCATENATE(OFFSET(Zdroj!AO$16,A6649-1,0)))</f>
        <v/>
      </c>
      <c r="E6655" s="35" t="str">
        <f ca="1">IF(C6655="","",OFFSET(Zdroj!AP$16,A6649-1,0))</f>
        <v/>
      </c>
      <c r="F6655" s="450" t="str">
        <f t="shared" ref="F6655" ca="1" si="1558">IF(SUM(E6655:E6663)=0,"",SUM(E6655:E6663))</f>
        <v/>
      </c>
      <c r="G6655" s="451"/>
    </row>
    <row r="6656" spans="1:7" x14ac:dyDescent="0.25">
      <c r="B6656" s="449"/>
      <c r="C6656" s="83" t="str">
        <f ca="1">IF(OFFSET(Zdroj!AQ$16,A6649-1,0)=0,"",CONCATENATE("B",$A$2+1," - ",Zdroj!$AQ$15))</f>
        <v/>
      </c>
      <c r="D6656" s="81" t="str">
        <f ca="1">IF(C6656="","",CONCATENATE(OFFSET(Zdroj!AQ$16,A6649-1,0)))</f>
        <v/>
      </c>
      <c r="E6656" s="35" t="str">
        <f ca="1">IF(C6656="","",OFFSET(Zdroj!AR$16,A6649-1,0))</f>
        <v/>
      </c>
      <c r="F6656" s="450"/>
      <c r="G6656" s="451"/>
    </row>
    <row r="6657" spans="1:7" x14ac:dyDescent="0.25">
      <c r="B6657" s="449"/>
      <c r="C6657" s="83" t="str">
        <f ca="1">IF(OFFSET(Zdroj!AS$16,A6649-1,0)=0,"",CONCATENATE("B",$A$2+2," - ",Zdroj!$AS$15))</f>
        <v/>
      </c>
      <c r="D6657" s="81" t="str">
        <f ca="1">IF(C6657="","",CONCATENATE(OFFSET(Zdroj!AS$16,A6649-1,0)))</f>
        <v/>
      </c>
      <c r="E6657" s="35" t="str">
        <f ca="1">IF(C6657="","",OFFSET(Zdroj!AT$16,A6649-1,0))</f>
        <v/>
      </c>
      <c r="F6657" s="450"/>
      <c r="G6657" s="451"/>
    </row>
    <row r="6658" spans="1:7" x14ac:dyDescent="0.25">
      <c r="B6658" s="449"/>
      <c r="C6658" s="83" t="str">
        <f ca="1">IF(OFFSET(Zdroj!AU$16,A6649-1,0)=0,"",CONCATENATE("B",$A$2+3," - ",Zdroj!$AU$15))</f>
        <v/>
      </c>
      <c r="D6658" s="81" t="str">
        <f ca="1">IF(C6658="","",CONCATENATE(OFFSET(Zdroj!AU$16,A6649-1,0)))</f>
        <v/>
      </c>
      <c r="E6658" s="35" t="str">
        <f ca="1">IF(C6658="","",OFFSET(Zdroj!AV$16,A6649-1,0))</f>
        <v/>
      </c>
      <c r="F6658" s="450"/>
      <c r="G6658" s="451"/>
    </row>
    <row r="6659" spans="1:7" x14ac:dyDescent="0.25">
      <c r="B6659" s="449"/>
      <c r="C6659" s="83" t="str">
        <f ca="1">IF(OFFSET(Zdroj!AW$16,A6649-1,0)=0,"",CONCATENATE("B",$A$2+4," - ",Zdroj!$AW$15))</f>
        <v/>
      </c>
      <c r="D6659" s="81" t="str">
        <f ca="1">IF(C6659="","",CONCATENATE(OFFSET(Zdroj!AW$16,A6649-1,0)))</f>
        <v/>
      </c>
      <c r="E6659" s="35" t="str">
        <f ca="1">IF(C6659="","",OFFSET(Zdroj!AX$16,A6649-1,0))</f>
        <v/>
      </c>
      <c r="F6659" s="450"/>
      <c r="G6659" s="451"/>
    </row>
    <row r="6660" spans="1:7" x14ac:dyDescent="0.25">
      <c r="B6660" s="449"/>
      <c r="C6660" s="83" t="str">
        <f ca="1">IF(OFFSET(Zdroj!AY$16,A6649-1,0)=0,"",CONCATENATE("B",$A$2+5," - ",Zdroj!$AY$15))</f>
        <v/>
      </c>
      <c r="D6660" s="81" t="str">
        <f ca="1">IF(C6660="","",CONCATENATE(OFFSET(Zdroj!AY$16,A6649-1,0)))</f>
        <v/>
      </c>
      <c r="E6660" s="35" t="str">
        <f ca="1">IF(C6660="","",OFFSET(Zdroj!AZ$16,A6649-1,0))</f>
        <v/>
      </c>
      <c r="F6660" s="450"/>
      <c r="G6660" s="451"/>
    </row>
    <row r="6661" spans="1:7" x14ac:dyDescent="0.25">
      <c r="B6661" s="449"/>
      <c r="C6661" s="83" t="str">
        <f ca="1">IF(OFFSET(Zdroj!BA$16,A6649-1,0)=0,"",CONCATENATE("B",$A$2+6," - ",Zdroj!$BA$15))</f>
        <v/>
      </c>
      <c r="D6661" s="81" t="str">
        <f ca="1">IF(C6661="","",CONCATENATE(OFFSET(Zdroj!BA$16,A6649-1,0)))</f>
        <v/>
      </c>
      <c r="E6661" s="35" t="str">
        <f ca="1">IF(C6661="","",OFFSET(Zdroj!BB$16,A6649-1,0))</f>
        <v/>
      </c>
      <c r="F6661" s="450"/>
      <c r="G6661" s="451"/>
    </row>
    <row r="6662" spans="1:7" x14ac:dyDescent="0.25">
      <c r="B6662" s="449"/>
      <c r="C6662" s="83" t="str">
        <f ca="1">IF(OFFSET(Zdroj!BC$16,A6649-1,0)=0,"",CONCATENATE("B",$A$2+7," - ",Zdroj!$BC$15))</f>
        <v/>
      </c>
      <c r="D6662" s="81" t="str">
        <f ca="1">IF(C6662="","",CONCATENATE(OFFSET(Zdroj!BC$16,A6649-1,0)))</f>
        <v/>
      </c>
      <c r="E6662" s="35" t="str">
        <f ca="1">IF(C6662="","",OFFSET(Zdroj!BD$16,A6649-1,0))</f>
        <v/>
      </c>
      <c r="F6662" s="450"/>
      <c r="G6662" s="451"/>
    </row>
    <row r="6663" spans="1:7" x14ac:dyDescent="0.25">
      <c r="B6663" s="449"/>
      <c r="C6663" s="83" t="str">
        <f ca="1">IF(OFFSET(Zdroj!BE$16,A6649-1,0)=0,"",CONCATENATE("B",$A$2+8," - ",Zdroj!$BE$15))</f>
        <v/>
      </c>
      <c r="D6663" s="81" t="str">
        <f ca="1">IF(C6663="","",CONCATENATE(OFFSET(Zdroj!BE$16,A6649-1,0)))</f>
        <v/>
      </c>
      <c r="E6663" s="35" t="str">
        <f ca="1">IF(C6663="","",OFFSET(Zdroj!BF$16,A6649-1,0))</f>
        <v/>
      </c>
      <c r="F6663" s="450"/>
      <c r="G6663" s="451"/>
    </row>
    <row r="6664" spans="1:7" x14ac:dyDescent="0.25">
      <c r="B6664" s="449"/>
      <c r="C6664" s="83" t="str">
        <f ca="1">IF(OFFSET(Zdroj!BG$16,A6649-1,0)=0,"",CONCATENATE("C",$A$2," - ",Zdroj!$BG$15))</f>
        <v/>
      </c>
      <c r="D6664" s="81" t="str">
        <f ca="1">IF(C6664="","",CONCATENATE(OFFSET(Zdroj!BG$16,A6649-1,0)))</f>
        <v/>
      </c>
      <c r="E6664" s="35" t="str">
        <f ca="1">IF(C6664="","",OFFSET(Zdroj!BH$16,A6649-1,0))</f>
        <v/>
      </c>
      <c r="F6664" s="450" t="str">
        <f t="shared" ref="F6664" ca="1" si="1559">IF(SUM(E6664:E6665)=0,"",SUM(E6664:E6665))</f>
        <v/>
      </c>
      <c r="G6664" s="451"/>
    </row>
    <row r="6665" spans="1:7" x14ac:dyDescent="0.25">
      <c r="B6665" s="449"/>
      <c r="C6665" s="83" t="str">
        <f ca="1">IF(OFFSET(Zdroj!BI$16,A6649-1,0)=0,"",CONCATENATE("C",$A$2+1," - ",Zdroj!$BI$15))</f>
        <v/>
      </c>
      <c r="D6665" s="81" t="str">
        <f ca="1">IF(C6665="","",CONCATENATE(OFFSET(Zdroj!BI$16,A6649-1,0)))</f>
        <v/>
      </c>
      <c r="E6665" s="35" t="str">
        <f ca="1">IF(C6665="","",OFFSET(Zdroj!BJ$16,A6649-1,0))</f>
        <v/>
      </c>
      <c r="F6665" s="450"/>
      <c r="G6665" s="451"/>
    </row>
    <row r="6666" spans="1:7" x14ac:dyDescent="0.25">
      <c r="A6666">
        <f>SUM((ROW()+15)/17)</f>
        <v>393</v>
      </c>
      <c r="B6666" s="449" t="str">
        <f ca="1">IF(OFFSET(Zdroj!$B$16,A6666-1,0)&gt;0,CONCATENATE(A6666,"
","___ ","
",OFFSET(Zdroj!$B$16,A6666-1,0)),"")</f>
        <v/>
      </c>
      <c r="C6666" s="83" t="str">
        <f ca="1">IF(OFFSET(Zdroj!AI$16,A6666-1,0)=0,"",CONCATENATE("A",$A$2," - ",Zdroj!$AI$15))</f>
        <v/>
      </c>
      <c r="D6666" s="81" t="str">
        <f ca="1">IF(C6666="","",CONCATENATE(OFFSET(Zdroj!AI$16,A6666-1,0)," - ",OFFSET(Zdroj!BK$16,A6666-1,0)))</f>
        <v/>
      </c>
      <c r="E6666" s="35" t="str">
        <f ca="1">IF(C6666="","",OFFSET(Zdroj!BL$16,A6666-1,0))</f>
        <v/>
      </c>
      <c r="F6666" s="450" t="str">
        <f t="shared" ref="F6666" ca="1" si="1560">IF(SUM(E6666:E6671)=0,"",SUM(E6666:E6671))</f>
        <v/>
      </c>
      <c r="G6666" s="451" t="str">
        <f t="shared" ref="G6666" ca="1" si="1561">IF(SUM(E6666:E6682)=0,"",SUM(E6666:E6682))</f>
        <v/>
      </c>
    </row>
    <row r="6667" spans="1:7" x14ac:dyDescent="0.25">
      <c r="B6667" s="449"/>
      <c r="C6667" s="83" t="str">
        <f ca="1">IF(OFFSET(Zdroj!AJ$16,A6666-1,0)=0,"",CONCATENATE("A",$A$2+1," - ",Zdroj!$AJ$15))</f>
        <v/>
      </c>
      <c r="D6667" s="81" t="str">
        <f ca="1">IF(C6667="","",CONCATENATE(OFFSET(Zdroj!AJ$16,A6666-1,0)," - ",OFFSET(Zdroj!BM$16,A6666-1,0)))</f>
        <v/>
      </c>
      <c r="E6667" s="35" t="str">
        <f ca="1">IF(C6667="","",OFFSET(Zdroj!BN$16,A6666-1,0))</f>
        <v/>
      </c>
      <c r="F6667" s="450"/>
      <c r="G6667" s="451"/>
    </row>
    <row r="6668" spans="1:7" x14ac:dyDescent="0.25">
      <c r="B6668" s="449"/>
      <c r="C6668" s="83" t="str">
        <f ca="1">IF(OFFSET(Zdroj!AK$16,A6666-1,0)=0,"",CONCATENATE("A",$A$2+2," - ",Zdroj!$AK$15))</f>
        <v/>
      </c>
      <c r="D6668" s="81" t="str">
        <f ca="1">IF(C6668="","",CONCATENATE(OFFSET(Zdroj!AK$16,A6666-1,0)," - ",OFFSET(Zdroj!BO$16,A6666-1,0)))</f>
        <v/>
      </c>
      <c r="E6668" s="35" t="str">
        <f ca="1">IF(C6668="","",OFFSET(Zdroj!BP$16,A6666-1,0))</f>
        <v/>
      </c>
      <c r="F6668" s="450"/>
      <c r="G6668" s="451"/>
    </row>
    <row r="6669" spans="1:7" x14ac:dyDescent="0.25">
      <c r="B6669" s="449"/>
      <c r="C6669" s="83" t="str">
        <f ca="1">IF(OFFSET(Zdroj!AL$16,A6666-1,0)=0,"",CONCATENATE("A",$A$2+3," - ",Zdroj!$AL$15))</f>
        <v/>
      </c>
      <c r="D6669" s="81" t="str">
        <f ca="1">IF(C6669="","",CONCATENATE(OFFSET(Zdroj!AL$16,A6666-1,0)," - ",OFFSET(Zdroj!BQ$16,A6666-1,0)))</f>
        <v/>
      </c>
      <c r="E6669" s="35" t="str">
        <f ca="1">IF(C6669="","",OFFSET(Zdroj!BR$16,A6666-1,0))</f>
        <v/>
      </c>
      <c r="F6669" s="450"/>
      <c r="G6669" s="451"/>
    </row>
    <row r="6670" spans="1:7" x14ac:dyDescent="0.25">
      <c r="B6670" s="449"/>
      <c r="C6670" s="83" t="str">
        <f ca="1">IF(OFFSET(Zdroj!AM$16,A6666-1,0)=0,"",CONCATENATE("A",$A$2+4," - ",Zdroj!$AM$15))</f>
        <v/>
      </c>
      <c r="D6670" s="81" t="str">
        <f ca="1">IF(C6670="","",CONCATENATE(OFFSET(Zdroj!AM$16,A6666-1,0)," - ",OFFSET(Zdroj!BS$16,A6666-1,0)))</f>
        <v/>
      </c>
      <c r="E6670" s="35" t="str">
        <f ca="1">IF(C6670="","",OFFSET(Zdroj!BT$16,A6666-1,0))</f>
        <v/>
      </c>
      <c r="F6670" s="450"/>
      <c r="G6670" s="451"/>
    </row>
    <row r="6671" spans="1:7" x14ac:dyDescent="0.25">
      <c r="B6671" s="449"/>
      <c r="C6671" s="83" t="str">
        <f ca="1">IF(OFFSET(Zdroj!AN$16,A6666-1,0)=0,"",CONCATENATE("A",$A$2+5," - ",Zdroj!$AN$15))</f>
        <v/>
      </c>
      <c r="D6671" s="81" t="str">
        <f ca="1">IF(C6671="","",CONCATENATE(OFFSET(Zdroj!AN$16,A6666-1,0)," - ",OFFSET(Zdroj!BU$16,A6666-1,0)))</f>
        <v/>
      </c>
      <c r="E6671" s="35" t="str">
        <f ca="1">IF(C6671="","",OFFSET(Zdroj!BV$16,A6666-1,0))</f>
        <v/>
      </c>
      <c r="F6671" s="450"/>
      <c r="G6671" s="451"/>
    </row>
    <row r="6672" spans="1:7" x14ac:dyDescent="0.25">
      <c r="B6672" s="449"/>
      <c r="C6672" s="83" t="str">
        <f ca="1">IF(OFFSET(Zdroj!AO$16,A6666-1,0)=0,"",CONCATENATE("B",$A$2," - ",Zdroj!$AO$15))</f>
        <v/>
      </c>
      <c r="D6672" s="81" t="str">
        <f ca="1">IF(C6672="","",CONCATENATE(OFFSET(Zdroj!AO$16,A6666-1,0)))</f>
        <v/>
      </c>
      <c r="E6672" s="35" t="str">
        <f ca="1">IF(C6672="","",OFFSET(Zdroj!AP$16,A6666-1,0))</f>
        <v/>
      </c>
      <c r="F6672" s="450" t="str">
        <f t="shared" ref="F6672" ca="1" si="1562">IF(SUM(E6672:E6680)=0,"",SUM(E6672:E6680))</f>
        <v/>
      </c>
      <c r="G6672" s="451"/>
    </row>
    <row r="6673" spans="1:7" x14ac:dyDescent="0.25">
      <c r="B6673" s="449"/>
      <c r="C6673" s="83" t="str">
        <f ca="1">IF(OFFSET(Zdroj!AQ$16,A6666-1,0)=0,"",CONCATENATE("B",$A$2+1," - ",Zdroj!$AQ$15))</f>
        <v/>
      </c>
      <c r="D6673" s="81" t="str">
        <f ca="1">IF(C6673="","",CONCATENATE(OFFSET(Zdroj!AQ$16,A6666-1,0)))</f>
        <v/>
      </c>
      <c r="E6673" s="35" t="str">
        <f ca="1">IF(C6673="","",OFFSET(Zdroj!AR$16,A6666-1,0))</f>
        <v/>
      </c>
      <c r="F6673" s="450"/>
      <c r="G6673" s="451"/>
    </row>
    <row r="6674" spans="1:7" x14ac:dyDescent="0.25">
      <c r="B6674" s="449"/>
      <c r="C6674" s="83" t="str">
        <f ca="1">IF(OFFSET(Zdroj!AS$16,A6666-1,0)=0,"",CONCATENATE("B",$A$2+2," - ",Zdroj!$AS$15))</f>
        <v/>
      </c>
      <c r="D6674" s="81" t="str">
        <f ca="1">IF(C6674="","",CONCATENATE(OFFSET(Zdroj!AS$16,A6666-1,0)))</f>
        <v/>
      </c>
      <c r="E6674" s="35" t="str">
        <f ca="1">IF(C6674="","",OFFSET(Zdroj!AT$16,A6666-1,0))</f>
        <v/>
      </c>
      <c r="F6674" s="450"/>
      <c r="G6674" s="451"/>
    </row>
    <row r="6675" spans="1:7" x14ac:dyDescent="0.25">
      <c r="B6675" s="449"/>
      <c r="C6675" s="83" t="str">
        <f ca="1">IF(OFFSET(Zdroj!AU$16,A6666-1,0)=0,"",CONCATENATE("B",$A$2+3," - ",Zdroj!$AU$15))</f>
        <v/>
      </c>
      <c r="D6675" s="81" t="str">
        <f ca="1">IF(C6675="","",CONCATENATE(OFFSET(Zdroj!AU$16,A6666-1,0)))</f>
        <v/>
      </c>
      <c r="E6675" s="35" t="str">
        <f ca="1">IF(C6675="","",OFFSET(Zdroj!AV$16,A6666-1,0))</f>
        <v/>
      </c>
      <c r="F6675" s="450"/>
      <c r="G6675" s="451"/>
    </row>
    <row r="6676" spans="1:7" x14ac:dyDescent="0.25">
      <c r="B6676" s="449"/>
      <c r="C6676" s="83" t="str">
        <f ca="1">IF(OFFSET(Zdroj!AW$16,A6666-1,0)=0,"",CONCATENATE("B",$A$2+4," - ",Zdroj!$AW$15))</f>
        <v/>
      </c>
      <c r="D6676" s="81" t="str">
        <f ca="1">IF(C6676="","",CONCATENATE(OFFSET(Zdroj!AW$16,A6666-1,0)))</f>
        <v/>
      </c>
      <c r="E6676" s="35" t="str">
        <f ca="1">IF(C6676="","",OFFSET(Zdroj!AX$16,A6666-1,0))</f>
        <v/>
      </c>
      <c r="F6676" s="450"/>
      <c r="G6676" s="451"/>
    </row>
    <row r="6677" spans="1:7" x14ac:dyDescent="0.25">
      <c r="B6677" s="449"/>
      <c r="C6677" s="83" t="str">
        <f ca="1">IF(OFFSET(Zdroj!AY$16,A6666-1,0)=0,"",CONCATENATE("B",$A$2+5," - ",Zdroj!$AY$15))</f>
        <v/>
      </c>
      <c r="D6677" s="81" t="str">
        <f ca="1">IF(C6677="","",CONCATENATE(OFFSET(Zdroj!AY$16,A6666-1,0)))</f>
        <v/>
      </c>
      <c r="E6677" s="35" t="str">
        <f ca="1">IF(C6677="","",OFFSET(Zdroj!AZ$16,A6666-1,0))</f>
        <v/>
      </c>
      <c r="F6677" s="450"/>
      <c r="G6677" s="451"/>
    </row>
    <row r="6678" spans="1:7" x14ac:dyDescent="0.25">
      <c r="B6678" s="449"/>
      <c r="C6678" s="83" t="str">
        <f ca="1">IF(OFFSET(Zdroj!BA$16,A6666-1,0)=0,"",CONCATENATE("B",$A$2+6," - ",Zdroj!$BA$15))</f>
        <v/>
      </c>
      <c r="D6678" s="81" t="str">
        <f ca="1">IF(C6678="","",CONCATENATE(OFFSET(Zdroj!BA$16,A6666-1,0)))</f>
        <v/>
      </c>
      <c r="E6678" s="35" t="str">
        <f ca="1">IF(C6678="","",OFFSET(Zdroj!BB$16,A6666-1,0))</f>
        <v/>
      </c>
      <c r="F6678" s="450"/>
      <c r="G6678" s="451"/>
    </row>
    <row r="6679" spans="1:7" x14ac:dyDescent="0.25">
      <c r="B6679" s="449"/>
      <c r="C6679" s="83" t="str">
        <f ca="1">IF(OFFSET(Zdroj!BC$16,A6666-1,0)=0,"",CONCATENATE("B",$A$2+7," - ",Zdroj!$BC$15))</f>
        <v/>
      </c>
      <c r="D6679" s="81" t="str">
        <f ca="1">IF(C6679="","",CONCATENATE(OFFSET(Zdroj!BC$16,A6666-1,0)))</f>
        <v/>
      </c>
      <c r="E6679" s="35" t="str">
        <f ca="1">IF(C6679="","",OFFSET(Zdroj!BD$16,A6666-1,0))</f>
        <v/>
      </c>
      <c r="F6679" s="450"/>
      <c r="G6679" s="451"/>
    </row>
    <row r="6680" spans="1:7" x14ac:dyDescent="0.25">
      <c r="B6680" s="449"/>
      <c r="C6680" s="83" t="str">
        <f ca="1">IF(OFFSET(Zdroj!BE$16,A6666-1,0)=0,"",CONCATENATE("B",$A$2+8," - ",Zdroj!$BE$15))</f>
        <v/>
      </c>
      <c r="D6680" s="81" t="str">
        <f ca="1">IF(C6680="","",CONCATENATE(OFFSET(Zdroj!BE$16,A6666-1,0)))</f>
        <v/>
      </c>
      <c r="E6680" s="35" t="str">
        <f ca="1">IF(C6680="","",OFFSET(Zdroj!BF$16,A6666-1,0))</f>
        <v/>
      </c>
      <c r="F6680" s="450"/>
      <c r="G6680" s="451"/>
    </row>
    <row r="6681" spans="1:7" x14ac:dyDescent="0.25">
      <c r="B6681" s="449"/>
      <c r="C6681" s="83" t="str">
        <f ca="1">IF(OFFSET(Zdroj!BG$16,A6666-1,0)=0,"",CONCATENATE("C",$A$2," - ",Zdroj!$BG$15))</f>
        <v/>
      </c>
      <c r="D6681" s="81" t="str">
        <f ca="1">IF(C6681="","",CONCATENATE(OFFSET(Zdroj!BG$16,A6666-1,0)))</f>
        <v/>
      </c>
      <c r="E6681" s="35" t="str">
        <f ca="1">IF(C6681="","",OFFSET(Zdroj!BH$16,A6666-1,0))</f>
        <v/>
      </c>
      <c r="F6681" s="450" t="str">
        <f t="shared" ref="F6681" ca="1" si="1563">IF(SUM(E6681:E6682)=0,"",SUM(E6681:E6682))</f>
        <v/>
      </c>
      <c r="G6681" s="451"/>
    </row>
    <row r="6682" spans="1:7" x14ac:dyDescent="0.25">
      <c r="B6682" s="449"/>
      <c r="C6682" s="83" t="str">
        <f ca="1">IF(OFFSET(Zdroj!BI$16,A6666-1,0)=0,"",CONCATENATE("C",$A$2+1," - ",Zdroj!$BI$15))</f>
        <v/>
      </c>
      <c r="D6682" s="81" t="str">
        <f ca="1">IF(C6682="","",CONCATENATE(OFFSET(Zdroj!BI$16,A6666-1,0)))</f>
        <v/>
      </c>
      <c r="E6682" s="35" t="str">
        <f ca="1">IF(C6682="","",OFFSET(Zdroj!BJ$16,A6666-1,0))</f>
        <v/>
      </c>
      <c r="F6682" s="450"/>
      <c r="G6682" s="451"/>
    </row>
    <row r="6683" spans="1:7" x14ac:dyDescent="0.25">
      <c r="A6683">
        <f>SUM((ROW()+15)/17)</f>
        <v>394</v>
      </c>
      <c r="B6683" s="449" t="str">
        <f ca="1">IF(OFFSET(Zdroj!$B$16,A6683-1,0)&gt;0,CONCATENATE(A6683,"
","___ ","
",OFFSET(Zdroj!$B$16,A6683-1,0)),"")</f>
        <v/>
      </c>
      <c r="C6683" s="83" t="str">
        <f ca="1">IF(OFFSET(Zdroj!AI$16,A6683-1,0)=0,"",CONCATENATE("A",$A$2," - ",Zdroj!$AI$15))</f>
        <v/>
      </c>
      <c r="D6683" s="81" t="str">
        <f ca="1">IF(C6683="","",CONCATENATE(OFFSET(Zdroj!AI$16,A6683-1,0)," - ",OFFSET(Zdroj!BK$16,A6683-1,0)))</f>
        <v/>
      </c>
      <c r="E6683" s="35" t="str">
        <f ca="1">IF(C6683="","",OFFSET(Zdroj!BL$16,A6683-1,0))</f>
        <v/>
      </c>
      <c r="F6683" s="450" t="str">
        <f t="shared" ref="F6683" ca="1" si="1564">IF(SUM(E6683:E6688)=0,"",SUM(E6683:E6688))</f>
        <v/>
      </c>
      <c r="G6683" s="451" t="str">
        <f t="shared" ref="G6683" ca="1" si="1565">IF(SUM(E6683:E6699)=0,"",SUM(E6683:E6699))</f>
        <v/>
      </c>
    </row>
    <row r="6684" spans="1:7" x14ac:dyDescent="0.25">
      <c r="B6684" s="449"/>
      <c r="C6684" s="83" t="str">
        <f ca="1">IF(OFFSET(Zdroj!AJ$16,A6683-1,0)=0,"",CONCATENATE("A",$A$2+1," - ",Zdroj!$AJ$15))</f>
        <v/>
      </c>
      <c r="D6684" s="81" t="str">
        <f ca="1">IF(C6684="","",CONCATENATE(OFFSET(Zdroj!AJ$16,A6683-1,0)," - ",OFFSET(Zdroj!BM$16,A6683-1,0)))</f>
        <v/>
      </c>
      <c r="E6684" s="35" t="str">
        <f ca="1">IF(C6684="","",OFFSET(Zdroj!BN$16,A6683-1,0))</f>
        <v/>
      </c>
      <c r="F6684" s="450"/>
      <c r="G6684" s="451"/>
    </row>
    <row r="6685" spans="1:7" x14ac:dyDescent="0.25">
      <c r="B6685" s="449"/>
      <c r="C6685" s="83" t="str">
        <f ca="1">IF(OFFSET(Zdroj!AK$16,A6683-1,0)=0,"",CONCATENATE("A",$A$2+2," - ",Zdroj!$AK$15))</f>
        <v/>
      </c>
      <c r="D6685" s="81" t="str">
        <f ca="1">IF(C6685="","",CONCATENATE(OFFSET(Zdroj!AK$16,A6683-1,0)," - ",OFFSET(Zdroj!BO$16,A6683-1,0)))</f>
        <v/>
      </c>
      <c r="E6685" s="35" t="str">
        <f ca="1">IF(C6685="","",OFFSET(Zdroj!BP$16,A6683-1,0))</f>
        <v/>
      </c>
      <c r="F6685" s="450"/>
      <c r="G6685" s="451"/>
    </row>
    <row r="6686" spans="1:7" x14ac:dyDescent="0.25">
      <c r="B6686" s="449"/>
      <c r="C6686" s="83" t="str">
        <f ca="1">IF(OFFSET(Zdroj!AL$16,A6683-1,0)=0,"",CONCATENATE("A",$A$2+3," - ",Zdroj!$AL$15))</f>
        <v/>
      </c>
      <c r="D6686" s="81" t="str">
        <f ca="1">IF(C6686="","",CONCATENATE(OFFSET(Zdroj!AL$16,A6683-1,0)," - ",OFFSET(Zdroj!BQ$16,A6683-1,0)))</f>
        <v/>
      </c>
      <c r="E6686" s="35" t="str">
        <f ca="1">IF(C6686="","",OFFSET(Zdroj!BR$16,A6683-1,0))</f>
        <v/>
      </c>
      <c r="F6686" s="450"/>
      <c r="G6686" s="451"/>
    </row>
    <row r="6687" spans="1:7" x14ac:dyDescent="0.25">
      <c r="B6687" s="449"/>
      <c r="C6687" s="83" t="str">
        <f ca="1">IF(OFFSET(Zdroj!AM$16,A6683-1,0)=0,"",CONCATENATE("A",$A$2+4," - ",Zdroj!$AM$15))</f>
        <v/>
      </c>
      <c r="D6687" s="81" t="str">
        <f ca="1">IF(C6687="","",CONCATENATE(OFFSET(Zdroj!AM$16,A6683-1,0)," - ",OFFSET(Zdroj!BS$16,A6683-1,0)))</f>
        <v/>
      </c>
      <c r="E6687" s="35" t="str">
        <f ca="1">IF(C6687="","",OFFSET(Zdroj!BT$16,A6683-1,0))</f>
        <v/>
      </c>
      <c r="F6687" s="450"/>
      <c r="G6687" s="451"/>
    </row>
    <row r="6688" spans="1:7" x14ac:dyDescent="0.25">
      <c r="B6688" s="449"/>
      <c r="C6688" s="83" t="str">
        <f ca="1">IF(OFFSET(Zdroj!AN$16,A6683-1,0)=0,"",CONCATENATE("A",$A$2+5," - ",Zdroj!$AN$15))</f>
        <v/>
      </c>
      <c r="D6688" s="81" t="str">
        <f ca="1">IF(C6688="","",CONCATENATE(OFFSET(Zdroj!AN$16,A6683-1,0)," - ",OFFSET(Zdroj!BU$16,A6683-1,0)))</f>
        <v/>
      </c>
      <c r="E6688" s="35" t="str">
        <f ca="1">IF(C6688="","",OFFSET(Zdroj!BV$16,A6683-1,0))</f>
        <v/>
      </c>
      <c r="F6688" s="450"/>
      <c r="G6688" s="451"/>
    </row>
    <row r="6689" spans="1:7" x14ac:dyDescent="0.25">
      <c r="B6689" s="449"/>
      <c r="C6689" s="83" t="str">
        <f ca="1">IF(OFFSET(Zdroj!AO$16,A6683-1,0)=0,"",CONCATENATE("B",$A$2," - ",Zdroj!$AO$15))</f>
        <v/>
      </c>
      <c r="D6689" s="81" t="str">
        <f ca="1">IF(C6689="","",CONCATENATE(OFFSET(Zdroj!AO$16,A6683-1,0)))</f>
        <v/>
      </c>
      <c r="E6689" s="35" t="str">
        <f ca="1">IF(C6689="","",OFFSET(Zdroj!AP$16,A6683-1,0))</f>
        <v/>
      </c>
      <c r="F6689" s="450" t="str">
        <f t="shared" ref="F6689" ca="1" si="1566">IF(SUM(E6689:E6697)=0,"",SUM(E6689:E6697))</f>
        <v/>
      </c>
      <c r="G6689" s="451"/>
    </row>
    <row r="6690" spans="1:7" x14ac:dyDescent="0.25">
      <c r="B6690" s="449"/>
      <c r="C6690" s="83" t="str">
        <f ca="1">IF(OFFSET(Zdroj!AQ$16,A6683-1,0)=0,"",CONCATENATE("B",$A$2+1," - ",Zdroj!$AQ$15))</f>
        <v/>
      </c>
      <c r="D6690" s="81" t="str">
        <f ca="1">IF(C6690="","",CONCATENATE(OFFSET(Zdroj!AQ$16,A6683-1,0)))</f>
        <v/>
      </c>
      <c r="E6690" s="35" t="str">
        <f ca="1">IF(C6690="","",OFFSET(Zdroj!AR$16,A6683-1,0))</f>
        <v/>
      </c>
      <c r="F6690" s="450"/>
      <c r="G6690" s="451"/>
    </row>
    <row r="6691" spans="1:7" x14ac:dyDescent="0.25">
      <c r="B6691" s="449"/>
      <c r="C6691" s="83" t="str">
        <f ca="1">IF(OFFSET(Zdroj!AS$16,A6683-1,0)=0,"",CONCATENATE("B",$A$2+2," - ",Zdroj!$AS$15))</f>
        <v/>
      </c>
      <c r="D6691" s="81" t="str">
        <f ca="1">IF(C6691="","",CONCATENATE(OFFSET(Zdroj!AS$16,A6683-1,0)))</f>
        <v/>
      </c>
      <c r="E6691" s="35" t="str">
        <f ca="1">IF(C6691="","",OFFSET(Zdroj!AT$16,A6683-1,0))</f>
        <v/>
      </c>
      <c r="F6691" s="450"/>
      <c r="G6691" s="451"/>
    </row>
    <row r="6692" spans="1:7" x14ac:dyDescent="0.25">
      <c r="B6692" s="449"/>
      <c r="C6692" s="83" t="str">
        <f ca="1">IF(OFFSET(Zdroj!AU$16,A6683-1,0)=0,"",CONCATENATE("B",$A$2+3," - ",Zdroj!$AU$15))</f>
        <v/>
      </c>
      <c r="D6692" s="81" t="str">
        <f ca="1">IF(C6692="","",CONCATENATE(OFFSET(Zdroj!AU$16,A6683-1,0)))</f>
        <v/>
      </c>
      <c r="E6692" s="35" t="str">
        <f ca="1">IF(C6692="","",OFFSET(Zdroj!AV$16,A6683-1,0))</f>
        <v/>
      </c>
      <c r="F6692" s="450"/>
      <c r="G6692" s="451"/>
    </row>
    <row r="6693" spans="1:7" x14ac:dyDescent="0.25">
      <c r="B6693" s="449"/>
      <c r="C6693" s="83" t="str">
        <f ca="1">IF(OFFSET(Zdroj!AW$16,A6683-1,0)=0,"",CONCATENATE("B",$A$2+4," - ",Zdroj!$AW$15))</f>
        <v/>
      </c>
      <c r="D6693" s="81" t="str">
        <f ca="1">IF(C6693="","",CONCATENATE(OFFSET(Zdroj!AW$16,A6683-1,0)))</f>
        <v/>
      </c>
      <c r="E6693" s="35" t="str">
        <f ca="1">IF(C6693="","",OFFSET(Zdroj!AX$16,A6683-1,0))</f>
        <v/>
      </c>
      <c r="F6693" s="450"/>
      <c r="G6693" s="451"/>
    </row>
    <row r="6694" spans="1:7" x14ac:dyDescent="0.25">
      <c r="B6694" s="449"/>
      <c r="C6694" s="83" t="str">
        <f ca="1">IF(OFFSET(Zdroj!AY$16,A6683-1,0)=0,"",CONCATENATE("B",$A$2+5," - ",Zdroj!$AY$15))</f>
        <v/>
      </c>
      <c r="D6694" s="81" t="str">
        <f ca="1">IF(C6694="","",CONCATENATE(OFFSET(Zdroj!AY$16,A6683-1,0)))</f>
        <v/>
      </c>
      <c r="E6694" s="35" t="str">
        <f ca="1">IF(C6694="","",OFFSET(Zdroj!AZ$16,A6683-1,0))</f>
        <v/>
      </c>
      <c r="F6694" s="450"/>
      <c r="G6694" s="451"/>
    </row>
    <row r="6695" spans="1:7" x14ac:dyDescent="0.25">
      <c r="B6695" s="449"/>
      <c r="C6695" s="83" t="str">
        <f ca="1">IF(OFFSET(Zdroj!BA$16,A6683-1,0)=0,"",CONCATENATE("B",$A$2+6," - ",Zdroj!$BA$15))</f>
        <v/>
      </c>
      <c r="D6695" s="81" t="str">
        <f ca="1">IF(C6695="","",CONCATENATE(OFFSET(Zdroj!BA$16,A6683-1,0)))</f>
        <v/>
      </c>
      <c r="E6695" s="35" t="str">
        <f ca="1">IF(C6695="","",OFFSET(Zdroj!BB$16,A6683-1,0))</f>
        <v/>
      </c>
      <c r="F6695" s="450"/>
      <c r="G6695" s="451"/>
    </row>
    <row r="6696" spans="1:7" x14ac:dyDescent="0.25">
      <c r="B6696" s="449"/>
      <c r="C6696" s="83" t="str">
        <f ca="1">IF(OFFSET(Zdroj!BC$16,A6683-1,0)=0,"",CONCATENATE("B",$A$2+7," - ",Zdroj!$BC$15))</f>
        <v/>
      </c>
      <c r="D6696" s="81" t="str">
        <f ca="1">IF(C6696="","",CONCATENATE(OFFSET(Zdroj!BC$16,A6683-1,0)))</f>
        <v/>
      </c>
      <c r="E6696" s="35" t="str">
        <f ca="1">IF(C6696="","",OFFSET(Zdroj!BD$16,A6683-1,0))</f>
        <v/>
      </c>
      <c r="F6696" s="450"/>
      <c r="G6696" s="451"/>
    </row>
    <row r="6697" spans="1:7" x14ac:dyDescent="0.25">
      <c r="B6697" s="449"/>
      <c r="C6697" s="83" t="str">
        <f ca="1">IF(OFFSET(Zdroj!BE$16,A6683-1,0)=0,"",CONCATENATE("B",$A$2+8," - ",Zdroj!$BE$15))</f>
        <v/>
      </c>
      <c r="D6697" s="81" t="str">
        <f ca="1">IF(C6697="","",CONCATENATE(OFFSET(Zdroj!BE$16,A6683-1,0)))</f>
        <v/>
      </c>
      <c r="E6697" s="35" t="str">
        <f ca="1">IF(C6697="","",OFFSET(Zdroj!BF$16,A6683-1,0))</f>
        <v/>
      </c>
      <c r="F6697" s="450"/>
      <c r="G6697" s="451"/>
    </row>
    <row r="6698" spans="1:7" x14ac:dyDescent="0.25">
      <c r="B6698" s="449"/>
      <c r="C6698" s="83" t="str">
        <f ca="1">IF(OFFSET(Zdroj!BG$16,A6683-1,0)=0,"",CONCATENATE("C",$A$2," - ",Zdroj!$BG$15))</f>
        <v/>
      </c>
      <c r="D6698" s="81" t="str">
        <f ca="1">IF(C6698="","",CONCATENATE(OFFSET(Zdroj!BG$16,A6683-1,0)))</f>
        <v/>
      </c>
      <c r="E6698" s="35" t="str">
        <f ca="1">IF(C6698="","",OFFSET(Zdroj!BH$16,A6683-1,0))</f>
        <v/>
      </c>
      <c r="F6698" s="450" t="str">
        <f t="shared" ref="F6698" ca="1" si="1567">IF(SUM(E6698:E6699)=0,"",SUM(E6698:E6699))</f>
        <v/>
      </c>
      <c r="G6698" s="451"/>
    </row>
    <row r="6699" spans="1:7" x14ac:dyDescent="0.25">
      <c r="B6699" s="449"/>
      <c r="C6699" s="83" t="str">
        <f ca="1">IF(OFFSET(Zdroj!BI$16,A6683-1,0)=0,"",CONCATENATE("C",$A$2+1," - ",Zdroj!$BI$15))</f>
        <v/>
      </c>
      <c r="D6699" s="81" t="str">
        <f ca="1">IF(C6699="","",CONCATENATE(OFFSET(Zdroj!BI$16,A6683-1,0)))</f>
        <v/>
      </c>
      <c r="E6699" s="35" t="str">
        <f ca="1">IF(C6699="","",OFFSET(Zdroj!BJ$16,A6683-1,0))</f>
        <v/>
      </c>
      <c r="F6699" s="450"/>
      <c r="G6699" s="451"/>
    </row>
    <row r="6700" spans="1:7" x14ac:dyDescent="0.25">
      <c r="A6700">
        <f>SUM((ROW()+15)/17)</f>
        <v>395</v>
      </c>
      <c r="B6700" s="449" t="str">
        <f ca="1">IF(OFFSET(Zdroj!$B$16,A6700-1,0)&gt;0,CONCATENATE(A6700,"
","___ ","
",OFFSET(Zdroj!$B$16,A6700-1,0)),"")</f>
        <v/>
      </c>
      <c r="C6700" s="83" t="str">
        <f ca="1">IF(OFFSET(Zdroj!AI$16,A6700-1,0)=0,"",CONCATENATE("A",$A$2," - ",Zdroj!$AI$15))</f>
        <v/>
      </c>
      <c r="D6700" s="81" t="str">
        <f ca="1">IF(C6700="","",CONCATENATE(OFFSET(Zdroj!AI$16,A6700-1,0)," - ",OFFSET(Zdroj!BK$16,A6700-1,0)))</f>
        <v/>
      </c>
      <c r="E6700" s="35" t="str">
        <f ca="1">IF(C6700="","",OFFSET(Zdroj!BL$16,A6700-1,0))</f>
        <v/>
      </c>
      <c r="F6700" s="450" t="str">
        <f t="shared" ref="F6700" ca="1" si="1568">IF(SUM(E6700:E6705)=0,"",SUM(E6700:E6705))</f>
        <v/>
      </c>
      <c r="G6700" s="451" t="str">
        <f t="shared" ref="G6700" ca="1" si="1569">IF(SUM(E6700:E6716)=0,"",SUM(E6700:E6716))</f>
        <v/>
      </c>
    </row>
    <row r="6701" spans="1:7" x14ac:dyDescent="0.25">
      <c r="B6701" s="449"/>
      <c r="C6701" s="83" t="str">
        <f ca="1">IF(OFFSET(Zdroj!AJ$16,A6700-1,0)=0,"",CONCATENATE("A",$A$2+1," - ",Zdroj!$AJ$15))</f>
        <v/>
      </c>
      <c r="D6701" s="81" t="str">
        <f ca="1">IF(C6701="","",CONCATENATE(OFFSET(Zdroj!AJ$16,A6700-1,0)," - ",OFFSET(Zdroj!BM$16,A6700-1,0)))</f>
        <v/>
      </c>
      <c r="E6701" s="35" t="str">
        <f ca="1">IF(C6701="","",OFFSET(Zdroj!BN$16,A6700-1,0))</f>
        <v/>
      </c>
      <c r="F6701" s="450"/>
      <c r="G6701" s="451"/>
    </row>
    <row r="6702" spans="1:7" x14ac:dyDescent="0.25">
      <c r="B6702" s="449"/>
      <c r="C6702" s="83" t="str">
        <f ca="1">IF(OFFSET(Zdroj!AK$16,A6700-1,0)=0,"",CONCATENATE("A",$A$2+2," - ",Zdroj!$AK$15))</f>
        <v/>
      </c>
      <c r="D6702" s="81" t="str">
        <f ca="1">IF(C6702="","",CONCATENATE(OFFSET(Zdroj!AK$16,A6700-1,0)," - ",OFFSET(Zdroj!BO$16,A6700-1,0)))</f>
        <v/>
      </c>
      <c r="E6702" s="35" t="str">
        <f ca="1">IF(C6702="","",OFFSET(Zdroj!BP$16,A6700-1,0))</f>
        <v/>
      </c>
      <c r="F6702" s="450"/>
      <c r="G6702" s="451"/>
    </row>
    <row r="6703" spans="1:7" x14ac:dyDescent="0.25">
      <c r="B6703" s="449"/>
      <c r="C6703" s="83" t="str">
        <f ca="1">IF(OFFSET(Zdroj!AL$16,A6700-1,0)=0,"",CONCATENATE("A",$A$2+3," - ",Zdroj!$AL$15))</f>
        <v/>
      </c>
      <c r="D6703" s="81" t="str">
        <f ca="1">IF(C6703="","",CONCATENATE(OFFSET(Zdroj!AL$16,A6700-1,0)," - ",OFFSET(Zdroj!BQ$16,A6700-1,0)))</f>
        <v/>
      </c>
      <c r="E6703" s="35" t="str">
        <f ca="1">IF(C6703="","",OFFSET(Zdroj!BR$16,A6700-1,0))</f>
        <v/>
      </c>
      <c r="F6703" s="450"/>
      <c r="G6703" s="451"/>
    </row>
    <row r="6704" spans="1:7" x14ac:dyDescent="0.25">
      <c r="B6704" s="449"/>
      <c r="C6704" s="83" t="str">
        <f ca="1">IF(OFFSET(Zdroj!AM$16,A6700-1,0)=0,"",CONCATENATE("A",$A$2+4," - ",Zdroj!$AM$15))</f>
        <v/>
      </c>
      <c r="D6704" s="81" t="str">
        <f ca="1">IF(C6704="","",CONCATENATE(OFFSET(Zdroj!AM$16,A6700-1,0)," - ",OFFSET(Zdroj!BS$16,A6700-1,0)))</f>
        <v/>
      </c>
      <c r="E6704" s="35" t="str">
        <f ca="1">IF(C6704="","",OFFSET(Zdroj!BT$16,A6700-1,0))</f>
        <v/>
      </c>
      <c r="F6704" s="450"/>
      <c r="G6704" s="451"/>
    </row>
    <row r="6705" spans="1:7" x14ac:dyDescent="0.25">
      <c r="B6705" s="449"/>
      <c r="C6705" s="83" t="str">
        <f ca="1">IF(OFFSET(Zdroj!AN$16,A6700-1,0)=0,"",CONCATENATE("A",$A$2+5," - ",Zdroj!$AN$15))</f>
        <v/>
      </c>
      <c r="D6705" s="81" t="str">
        <f ca="1">IF(C6705="","",CONCATENATE(OFFSET(Zdroj!AN$16,A6700-1,0)," - ",OFFSET(Zdroj!BU$16,A6700-1,0)))</f>
        <v/>
      </c>
      <c r="E6705" s="35" t="str">
        <f ca="1">IF(C6705="","",OFFSET(Zdroj!BV$16,A6700-1,0))</f>
        <v/>
      </c>
      <c r="F6705" s="450"/>
      <c r="G6705" s="451"/>
    </row>
    <row r="6706" spans="1:7" x14ac:dyDescent="0.25">
      <c r="B6706" s="449"/>
      <c r="C6706" s="83" t="str">
        <f ca="1">IF(OFFSET(Zdroj!AO$16,A6700-1,0)=0,"",CONCATENATE("B",$A$2," - ",Zdroj!$AO$15))</f>
        <v/>
      </c>
      <c r="D6706" s="81" t="str">
        <f ca="1">IF(C6706="","",CONCATENATE(OFFSET(Zdroj!AO$16,A6700-1,0)))</f>
        <v/>
      </c>
      <c r="E6706" s="35" t="str">
        <f ca="1">IF(C6706="","",OFFSET(Zdroj!AP$16,A6700-1,0))</f>
        <v/>
      </c>
      <c r="F6706" s="450" t="str">
        <f t="shared" ref="F6706" ca="1" si="1570">IF(SUM(E6706:E6714)=0,"",SUM(E6706:E6714))</f>
        <v/>
      </c>
      <c r="G6706" s="451"/>
    </row>
    <row r="6707" spans="1:7" x14ac:dyDescent="0.25">
      <c r="B6707" s="449"/>
      <c r="C6707" s="83" t="str">
        <f ca="1">IF(OFFSET(Zdroj!AQ$16,A6700-1,0)=0,"",CONCATENATE("B",$A$2+1," - ",Zdroj!$AQ$15))</f>
        <v/>
      </c>
      <c r="D6707" s="81" t="str">
        <f ca="1">IF(C6707="","",CONCATENATE(OFFSET(Zdroj!AQ$16,A6700-1,0)))</f>
        <v/>
      </c>
      <c r="E6707" s="35" t="str">
        <f ca="1">IF(C6707="","",OFFSET(Zdroj!AR$16,A6700-1,0))</f>
        <v/>
      </c>
      <c r="F6707" s="450"/>
      <c r="G6707" s="451"/>
    </row>
    <row r="6708" spans="1:7" x14ac:dyDescent="0.25">
      <c r="B6708" s="449"/>
      <c r="C6708" s="83" t="str">
        <f ca="1">IF(OFFSET(Zdroj!AS$16,A6700-1,0)=0,"",CONCATENATE("B",$A$2+2," - ",Zdroj!$AS$15))</f>
        <v/>
      </c>
      <c r="D6708" s="81" t="str">
        <f ca="1">IF(C6708="","",CONCATENATE(OFFSET(Zdroj!AS$16,A6700-1,0)))</f>
        <v/>
      </c>
      <c r="E6708" s="35" t="str">
        <f ca="1">IF(C6708="","",OFFSET(Zdroj!AT$16,A6700-1,0))</f>
        <v/>
      </c>
      <c r="F6708" s="450"/>
      <c r="G6708" s="451"/>
    </row>
    <row r="6709" spans="1:7" x14ac:dyDescent="0.25">
      <c r="B6709" s="449"/>
      <c r="C6709" s="83" t="str">
        <f ca="1">IF(OFFSET(Zdroj!AU$16,A6700-1,0)=0,"",CONCATENATE("B",$A$2+3," - ",Zdroj!$AU$15))</f>
        <v/>
      </c>
      <c r="D6709" s="81" t="str">
        <f ca="1">IF(C6709="","",CONCATENATE(OFFSET(Zdroj!AU$16,A6700-1,0)))</f>
        <v/>
      </c>
      <c r="E6709" s="35" t="str">
        <f ca="1">IF(C6709="","",OFFSET(Zdroj!AV$16,A6700-1,0))</f>
        <v/>
      </c>
      <c r="F6709" s="450"/>
      <c r="G6709" s="451"/>
    </row>
    <row r="6710" spans="1:7" x14ac:dyDescent="0.25">
      <c r="B6710" s="449"/>
      <c r="C6710" s="83" t="str">
        <f ca="1">IF(OFFSET(Zdroj!AW$16,A6700-1,0)=0,"",CONCATENATE("B",$A$2+4," - ",Zdroj!$AW$15))</f>
        <v/>
      </c>
      <c r="D6710" s="81" t="str">
        <f ca="1">IF(C6710="","",CONCATENATE(OFFSET(Zdroj!AW$16,A6700-1,0)))</f>
        <v/>
      </c>
      <c r="E6710" s="35" t="str">
        <f ca="1">IF(C6710="","",OFFSET(Zdroj!AX$16,A6700-1,0))</f>
        <v/>
      </c>
      <c r="F6710" s="450"/>
      <c r="G6710" s="451"/>
    </row>
    <row r="6711" spans="1:7" x14ac:dyDescent="0.25">
      <c r="B6711" s="449"/>
      <c r="C6711" s="83" t="str">
        <f ca="1">IF(OFFSET(Zdroj!AY$16,A6700-1,0)=0,"",CONCATENATE("B",$A$2+5," - ",Zdroj!$AY$15))</f>
        <v/>
      </c>
      <c r="D6711" s="81" t="str">
        <f ca="1">IF(C6711="","",CONCATENATE(OFFSET(Zdroj!AY$16,A6700-1,0)))</f>
        <v/>
      </c>
      <c r="E6711" s="35" t="str">
        <f ca="1">IF(C6711="","",OFFSET(Zdroj!AZ$16,A6700-1,0))</f>
        <v/>
      </c>
      <c r="F6711" s="450"/>
      <c r="G6711" s="451"/>
    </row>
    <row r="6712" spans="1:7" x14ac:dyDescent="0.25">
      <c r="B6712" s="449"/>
      <c r="C6712" s="83" t="str">
        <f ca="1">IF(OFFSET(Zdroj!BA$16,A6700-1,0)=0,"",CONCATENATE("B",$A$2+6," - ",Zdroj!$BA$15))</f>
        <v/>
      </c>
      <c r="D6712" s="81" t="str">
        <f ca="1">IF(C6712="","",CONCATENATE(OFFSET(Zdroj!BA$16,A6700-1,0)))</f>
        <v/>
      </c>
      <c r="E6712" s="35" t="str">
        <f ca="1">IF(C6712="","",OFFSET(Zdroj!BB$16,A6700-1,0))</f>
        <v/>
      </c>
      <c r="F6712" s="450"/>
      <c r="G6712" s="451"/>
    </row>
    <row r="6713" spans="1:7" x14ac:dyDescent="0.25">
      <c r="B6713" s="449"/>
      <c r="C6713" s="83" t="str">
        <f ca="1">IF(OFFSET(Zdroj!BC$16,A6700-1,0)=0,"",CONCATENATE("B",$A$2+7," - ",Zdroj!$BC$15))</f>
        <v/>
      </c>
      <c r="D6713" s="81" t="str">
        <f ca="1">IF(C6713="","",CONCATENATE(OFFSET(Zdroj!BC$16,A6700-1,0)))</f>
        <v/>
      </c>
      <c r="E6713" s="35" t="str">
        <f ca="1">IF(C6713="","",OFFSET(Zdroj!BD$16,A6700-1,0))</f>
        <v/>
      </c>
      <c r="F6713" s="450"/>
      <c r="G6713" s="451"/>
    </row>
    <row r="6714" spans="1:7" x14ac:dyDescent="0.25">
      <c r="B6714" s="449"/>
      <c r="C6714" s="83" t="str">
        <f ca="1">IF(OFFSET(Zdroj!BE$16,A6700-1,0)=0,"",CONCATENATE("B",$A$2+8," - ",Zdroj!$BE$15))</f>
        <v/>
      </c>
      <c r="D6714" s="81" t="str">
        <f ca="1">IF(C6714="","",CONCATENATE(OFFSET(Zdroj!BE$16,A6700-1,0)))</f>
        <v/>
      </c>
      <c r="E6714" s="35" t="str">
        <f ca="1">IF(C6714="","",OFFSET(Zdroj!BF$16,A6700-1,0))</f>
        <v/>
      </c>
      <c r="F6714" s="450"/>
      <c r="G6714" s="451"/>
    </row>
    <row r="6715" spans="1:7" x14ac:dyDescent="0.25">
      <c r="B6715" s="449"/>
      <c r="C6715" s="83" t="str">
        <f ca="1">IF(OFFSET(Zdroj!BG$16,A6700-1,0)=0,"",CONCATENATE("C",$A$2," - ",Zdroj!$BG$15))</f>
        <v/>
      </c>
      <c r="D6715" s="81" t="str">
        <f ca="1">IF(C6715="","",CONCATENATE(OFFSET(Zdroj!BG$16,A6700-1,0)))</f>
        <v/>
      </c>
      <c r="E6715" s="35" t="str">
        <f ca="1">IF(C6715="","",OFFSET(Zdroj!BH$16,A6700-1,0))</f>
        <v/>
      </c>
      <c r="F6715" s="450" t="str">
        <f t="shared" ref="F6715" ca="1" si="1571">IF(SUM(E6715:E6716)=0,"",SUM(E6715:E6716))</f>
        <v/>
      </c>
      <c r="G6715" s="451"/>
    </row>
    <row r="6716" spans="1:7" x14ac:dyDescent="0.25">
      <c r="B6716" s="449"/>
      <c r="C6716" s="83" t="str">
        <f ca="1">IF(OFFSET(Zdroj!BI$16,A6700-1,0)=0,"",CONCATENATE("C",$A$2+1," - ",Zdroj!$BI$15))</f>
        <v/>
      </c>
      <c r="D6716" s="81" t="str">
        <f ca="1">IF(C6716="","",CONCATENATE(OFFSET(Zdroj!BI$16,A6700-1,0)))</f>
        <v/>
      </c>
      <c r="E6716" s="35" t="str">
        <f ca="1">IF(C6716="","",OFFSET(Zdroj!BJ$16,A6700-1,0))</f>
        <v/>
      </c>
      <c r="F6716" s="450"/>
      <c r="G6716" s="451"/>
    </row>
    <row r="6717" spans="1:7" x14ac:dyDescent="0.25">
      <c r="A6717">
        <f>SUM((ROW()+15)/17)</f>
        <v>396</v>
      </c>
      <c r="B6717" s="449" t="str">
        <f ca="1">IF(OFFSET(Zdroj!$B$16,A6717-1,0)&gt;0,CONCATENATE(A6717,"
","___ ","
",OFFSET(Zdroj!$B$16,A6717-1,0)),"")</f>
        <v/>
      </c>
      <c r="C6717" s="83" t="str">
        <f ca="1">IF(OFFSET(Zdroj!AI$16,A6717-1,0)=0,"",CONCATENATE("A",$A$2," - ",Zdroj!$AI$15))</f>
        <v/>
      </c>
      <c r="D6717" s="81" t="str">
        <f ca="1">IF(C6717="","",CONCATENATE(OFFSET(Zdroj!AI$16,A6717-1,0)," - ",OFFSET(Zdroj!BK$16,A6717-1,0)))</f>
        <v/>
      </c>
      <c r="E6717" s="35" t="str">
        <f ca="1">IF(C6717="","",OFFSET(Zdroj!BL$16,A6717-1,0))</f>
        <v/>
      </c>
      <c r="F6717" s="450" t="str">
        <f t="shared" ref="F6717" ca="1" si="1572">IF(SUM(E6717:E6722)=0,"",SUM(E6717:E6722))</f>
        <v/>
      </c>
      <c r="G6717" s="451" t="str">
        <f t="shared" ref="G6717" ca="1" si="1573">IF(SUM(E6717:E6733)=0,"",SUM(E6717:E6733))</f>
        <v/>
      </c>
    </row>
    <row r="6718" spans="1:7" x14ac:dyDescent="0.25">
      <c r="B6718" s="449"/>
      <c r="C6718" s="83" t="str">
        <f ca="1">IF(OFFSET(Zdroj!AJ$16,A6717-1,0)=0,"",CONCATENATE("A",$A$2+1," - ",Zdroj!$AJ$15))</f>
        <v/>
      </c>
      <c r="D6718" s="81" t="str">
        <f ca="1">IF(C6718="","",CONCATENATE(OFFSET(Zdroj!AJ$16,A6717-1,0)," - ",OFFSET(Zdroj!BM$16,A6717-1,0)))</f>
        <v/>
      </c>
      <c r="E6718" s="35" t="str">
        <f ca="1">IF(C6718="","",OFFSET(Zdroj!BN$16,A6717-1,0))</f>
        <v/>
      </c>
      <c r="F6718" s="450"/>
      <c r="G6718" s="451"/>
    </row>
    <row r="6719" spans="1:7" x14ac:dyDescent="0.25">
      <c r="B6719" s="449"/>
      <c r="C6719" s="83" t="str">
        <f ca="1">IF(OFFSET(Zdroj!AK$16,A6717-1,0)=0,"",CONCATENATE("A",$A$2+2," - ",Zdroj!$AK$15))</f>
        <v/>
      </c>
      <c r="D6719" s="81" t="str">
        <f ca="1">IF(C6719="","",CONCATENATE(OFFSET(Zdroj!AK$16,A6717-1,0)," - ",OFFSET(Zdroj!BO$16,A6717-1,0)))</f>
        <v/>
      </c>
      <c r="E6719" s="35" t="str">
        <f ca="1">IF(C6719="","",OFFSET(Zdroj!BP$16,A6717-1,0))</f>
        <v/>
      </c>
      <c r="F6719" s="450"/>
      <c r="G6719" s="451"/>
    </row>
    <row r="6720" spans="1:7" x14ac:dyDescent="0.25">
      <c r="B6720" s="449"/>
      <c r="C6720" s="83" t="str">
        <f ca="1">IF(OFFSET(Zdroj!AL$16,A6717-1,0)=0,"",CONCATENATE("A",$A$2+3," - ",Zdroj!$AL$15))</f>
        <v/>
      </c>
      <c r="D6720" s="81" t="str">
        <f ca="1">IF(C6720="","",CONCATENATE(OFFSET(Zdroj!AL$16,A6717-1,0)," - ",OFFSET(Zdroj!BQ$16,A6717-1,0)))</f>
        <v/>
      </c>
      <c r="E6720" s="35" t="str">
        <f ca="1">IF(C6720="","",OFFSET(Zdroj!BR$16,A6717-1,0))</f>
        <v/>
      </c>
      <c r="F6720" s="450"/>
      <c r="G6720" s="451"/>
    </row>
    <row r="6721" spans="1:7" x14ac:dyDescent="0.25">
      <c r="B6721" s="449"/>
      <c r="C6721" s="83" t="str">
        <f ca="1">IF(OFFSET(Zdroj!AM$16,A6717-1,0)=0,"",CONCATENATE("A",$A$2+4," - ",Zdroj!$AM$15))</f>
        <v/>
      </c>
      <c r="D6721" s="81" t="str">
        <f ca="1">IF(C6721="","",CONCATENATE(OFFSET(Zdroj!AM$16,A6717-1,0)," - ",OFFSET(Zdroj!BS$16,A6717-1,0)))</f>
        <v/>
      </c>
      <c r="E6721" s="35" t="str">
        <f ca="1">IF(C6721="","",OFFSET(Zdroj!BT$16,A6717-1,0))</f>
        <v/>
      </c>
      <c r="F6721" s="450"/>
      <c r="G6721" s="451"/>
    </row>
    <row r="6722" spans="1:7" x14ac:dyDescent="0.25">
      <c r="B6722" s="449"/>
      <c r="C6722" s="83" t="str">
        <f ca="1">IF(OFFSET(Zdroj!AN$16,A6717-1,0)=0,"",CONCATENATE("A",$A$2+5," - ",Zdroj!$AN$15))</f>
        <v/>
      </c>
      <c r="D6722" s="81" t="str">
        <f ca="1">IF(C6722="","",CONCATENATE(OFFSET(Zdroj!AN$16,A6717-1,0)," - ",OFFSET(Zdroj!BU$16,A6717-1,0)))</f>
        <v/>
      </c>
      <c r="E6722" s="35" t="str">
        <f ca="1">IF(C6722="","",OFFSET(Zdroj!BV$16,A6717-1,0))</f>
        <v/>
      </c>
      <c r="F6722" s="450"/>
      <c r="G6722" s="451"/>
    </row>
    <row r="6723" spans="1:7" x14ac:dyDescent="0.25">
      <c r="B6723" s="449"/>
      <c r="C6723" s="83" t="str">
        <f ca="1">IF(OFFSET(Zdroj!AO$16,A6717-1,0)=0,"",CONCATENATE("B",$A$2," - ",Zdroj!$AO$15))</f>
        <v/>
      </c>
      <c r="D6723" s="81" t="str">
        <f ca="1">IF(C6723="","",CONCATENATE(OFFSET(Zdroj!AO$16,A6717-1,0)))</f>
        <v/>
      </c>
      <c r="E6723" s="35" t="str">
        <f ca="1">IF(C6723="","",OFFSET(Zdroj!AP$16,A6717-1,0))</f>
        <v/>
      </c>
      <c r="F6723" s="450" t="str">
        <f t="shared" ref="F6723" ca="1" si="1574">IF(SUM(E6723:E6731)=0,"",SUM(E6723:E6731))</f>
        <v/>
      </c>
      <c r="G6723" s="451"/>
    </row>
    <row r="6724" spans="1:7" x14ac:dyDescent="0.25">
      <c r="B6724" s="449"/>
      <c r="C6724" s="83" t="str">
        <f ca="1">IF(OFFSET(Zdroj!AQ$16,A6717-1,0)=0,"",CONCATENATE("B",$A$2+1," - ",Zdroj!$AQ$15))</f>
        <v/>
      </c>
      <c r="D6724" s="81" t="str">
        <f ca="1">IF(C6724="","",CONCATENATE(OFFSET(Zdroj!AQ$16,A6717-1,0)))</f>
        <v/>
      </c>
      <c r="E6724" s="35" t="str">
        <f ca="1">IF(C6724="","",OFFSET(Zdroj!AR$16,A6717-1,0))</f>
        <v/>
      </c>
      <c r="F6724" s="450"/>
      <c r="G6724" s="451"/>
    </row>
    <row r="6725" spans="1:7" x14ac:dyDescent="0.25">
      <c r="B6725" s="449"/>
      <c r="C6725" s="83" t="str">
        <f ca="1">IF(OFFSET(Zdroj!AS$16,A6717-1,0)=0,"",CONCATENATE("B",$A$2+2," - ",Zdroj!$AS$15))</f>
        <v/>
      </c>
      <c r="D6725" s="81" t="str">
        <f ca="1">IF(C6725="","",CONCATENATE(OFFSET(Zdroj!AS$16,A6717-1,0)))</f>
        <v/>
      </c>
      <c r="E6725" s="35" t="str">
        <f ca="1">IF(C6725="","",OFFSET(Zdroj!AT$16,A6717-1,0))</f>
        <v/>
      </c>
      <c r="F6725" s="450"/>
      <c r="G6725" s="451"/>
    </row>
    <row r="6726" spans="1:7" x14ac:dyDescent="0.25">
      <c r="B6726" s="449"/>
      <c r="C6726" s="83" t="str">
        <f ca="1">IF(OFFSET(Zdroj!AU$16,A6717-1,0)=0,"",CONCATENATE("B",$A$2+3," - ",Zdroj!$AU$15))</f>
        <v/>
      </c>
      <c r="D6726" s="81" t="str">
        <f ca="1">IF(C6726="","",CONCATENATE(OFFSET(Zdroj!AU$16,A6717-1,0)))</f>
        <v/>
      </c>
      <c r="E6726" s="35" t="str">
        <f ca="1">IF(C6726="","",OFFSET(Zdroj!AV$16,A6717-1,0))</f>
        <v/>
      </c>
      <c r="F6726" s="450"/>
      <c r="G6726" s="451"/>
    </row>
    <row r="6727" spans="1:7" x14ac:dyDescent="0.25">
      <c r="B6727" s="449"/>
      <c r="C6727" s="83" t="str">
        <f ca="1">IF(OFFSET(Zdroj!AW$16,A6717-1,0)=0,"",CONCATENATE("B",$A$2+4," - ",Zdroj!$AW$15))</f>
        <v/>
      </c>
      <c r="D6727" s="81" t="str">
        <f ca="1">IF(C6727="","",CONCATENATE(OFFSET(Zdroj!AW$16,A6717-1,0)))</f>
        <v/>
      </c>
      <c r="E6727" s="35" t="str">
        <f ca="1">IF(C6727="","",OFFSET(Zdroj!AX$16,A6717-1,0))</f>
        <v/>
      </c>
      <c r="F6727" s="450"/>
      <c r="G6727" s="451"/>
    </row>
    <row r="6728" spans="1:7" x14ac:dyDescent="0.25">
      <c r="B6728" s="449"/>
      <c r="C6728" s="83" t="str">
        <f ca="1">IF(OFFSET(Zdroj!AY$16,A6717-1,0)=0,"",CONCATENATE("B",$A$2+5," - ",Zdroj!$AY$15))</f>
        <v/>
      </c>
      <c r="D6728" s="81" t="str">
        <f ca="1">IF(C6728="","",CONCATENATE(OFFSET(Zdroj!AY$16,A6717-1,0)))</f>
        <v/>
      </c>
      <c r="E6728" s="35" t="str">
        <f ca="1">IF(C6728="","",OFFSET(Zdroj!AZ$16,A6717-1,0))</f>
        <v/>
      </c>
      <c r="F6728" s="450"/>
      <c r="G6728" s="451"/>
    </row>
    <row r="6729" spans="1:7" x14ac:dyDescent="0.25">
      <c r="B6729" s="449"/>
      <c r="C6729" s="83" t="str">
        <f ca="1">IF(OFFSET(Zdroj!BA$16,A6717-1,0)=0,"",CONCATENATE("B",$A$2+6," - ",Zdroj!$BA$15))</f>
        <v/>
      </c>
      <c r="D6729" s="81" t="str">
        <f ca="1">IF(C6729="","",CONCATENATE(OFFSET(Zdroj!BA$16,A6717-1,0)))</f>
        <v/>
      </c>
      <c r="E6729" s="35" t="str">
        <f ca="1">IF(C6729="","",OFFSET(Zdroj!BB$16,A6717-1,0))</f>
        <v/>
      </c>
      <c r="F6729" s="450"/>
      <c r="G6729" s="451"/>
    </row>
    <row r="6730" spans="1:7" x14ac:dyDescent="0.25">
      <c r="B6730" s="449"/>
      <c r="C6730" s="83" t="str">
        <f ca="1">IF(OFFSET(Zdroj!BC$16,A6717-1,0)=0,"",CONCATENATE("B",$A$2+7," - ",Zdroj!$BC$15))</f>
        <v/>
      </c>
      <c r="D6730" s="81" t="str">
        <f ca="1">IF(C6730="","",CONCATENATE(OFFSET(Zdroj!BC$16,A6717-1,0)))</f>
        <v/>
      </c>
      <c r="E6730" s="35" t="str">
        <f ca="1">IF(C6730="","",OFFSET(Zdroj!BD$16,A6717-1,0))</f>
        <v/>
      </c>
      <c r="F6730" s="450"/>
      <c r="G6730" s="451"/>
    </row>
    <row r="6731" spans="1:7" x14ac:dyDescent="0.25">
      <c r="B6731" s="449"/>
      <c r="C6731" s="83" t="str">
        <f ca="1">IF(OFFSET(Zdroj!BE$16,A6717-1,0)=0,"",CONCATENATE("B",$A$2+8," - ",Zdroj!$BE$15))</f>
        <v/>
      </c>
      <c r="D6731" s="81" t="str">
        <f ca="1">IF(C6731="","",CONCATENATE(OFFSET(Zdroj!BE$16,A6717-1,0)))</f>
        <v/>
      </c>
      <c r="E6731" s="35" t="str">
        <f ca="1">IF(C6731="","",OFFSET(Zdroj!BF$16,A6717-1,0))</f>
        <v/>
      </c>
      <c r="F6731" s="450"/>
      <c r="G6731" s="451"/>
    </row>
    <row r="6732" spans="1:7" x14ac:dyDescent="0.25">
      <c r="B6732" s="449"/>
      <c r="C6732" s="83" t="str">
        <f ca="1">IF(OFFSET(Zdroj!BG$16,A6717-1,0)=0,"",CONCATENATE("C",$A$2," - ",Zdroj!$BG$15))</f>
        <v/>
      </c>
      <c r="D6732" s="81" t="str">
        <f ca="1">IF(C6732="","",CONCATENATE(OFFSET(Zdroj!BG$16,A6717-1,0)))</f>
        <v/>
      </c>
      <c r="E6732" s="35" t="str">
        <f ca="1">IF(C6732="","",OFFSET(Zdroj!BH$16,A6717-1,0))</f>
        <v/>
      </c>
      <c r="F6732" s="450" t="str">
        <f t="shared" ref="F6732" ca="1" si="1575">IF(SUM(E6732:E6733)=0,"",SUM(E6732:E6733))</f>
        <v/>
      </c>
      <c r="G6732" s="451"/>
    </row>
    <row r="6733" spans="1:7" x14ac:dyDescent="0.25">
      <c r="B6733" s="449"/>
      <c r="C6733" s="83" t="str">
        <f ca="1">IF(OFFSET(Zdroj!BI$16,A6717-1,0)=0,"",CONCATENATE("C",$A$2+1," - ",Zdroj!$BI$15))</f>
        <v/>
      </c>
      <c r="D6733" s="81" t="str">
        <f ca="1">IF(C6733="","",CONCATENATE(OFFSET(Zdroj!BI$16,A6717-1,0)))</f>
        <v/>
      </c>
      <c r="E6733" s="35" t="str">
        <f ca="1">IF(C6733="","",OFFSET(Zdroj!BJ$16,A6717-1,0))</f>
        <v/>
      </c>
      <c r="F6733" s="450"/>
      <c r="G6733" s="451"/>
    </row>
    <row r="6734" spans="1:7" x14ac:dyDescent="0.25">
      <c r="A6734">
        <f>SUM((ROW()+15)/17)</f>
        <v>397</v>
      </c>
      <c r="B6734" s="449" t="str">
        <f ca="1">IF(OFFSET(Zdroj!$B$16,A6734-1,0)&gt;0,CONCATENATE(A6734,"
","___ ","
",OFFSET(Zdroj!$B$16,A6734-1,0)),"")</f>
        <v/>
      </c>
      <c r="C6734" s="83" t="str">
        <f ca="1">IF(OFFSET(Zdroj!AI$16,A6734-1,0)=0,"",CONCATENATE("A",$A$2," - ",Zdroj!$AI$15))</f>
        <v/>
      </c>
      <c r="D6734" s="81" t="str">
        <f ca="1">IF(C6734="","",CONCATENATE(OFFSET(Zdroj!AI$16,A6734-1,0)," - ",OFFSET(Zdroj!BK$16,A6734-1,0)))</f>
        <v/>
      </c>
      <c r="E6734" s="35" t="str">
        <f ca="1">IF(C6734="","",OFFSET(Zdroj!BL$16,A6734-1,0))</f>
        <v/>
      </c>
      <c r="F6734" s="450" t="str">
        <f t="shared" ref="F6734" ca="1" si="1576">IF(SUM(E6734:E6739)=0,"",SUM(E6734:E6739))</f>
        <v/>
      </c>
      <c r="G6734" s="451" t="str">
        <f t="shared" ref="G6734" ca="1" si="1577">IF(SUM(E6734:E6750)=0,"",SUM(E6734:E6750))</f>
        <v/>
      </c>
    </row>
    <row r="6735" spans="1:7" x14ac:dyDescent="0.25">
      <c r="B6735" s="449"/>
      <c r="C6735" s="83" t="str">
        <f ca="1">IF(OFFSET(Zdroj!AJ$16,A6734-1,0)=0,"",CONCATENATE("A",$A$2+1," - ",Zdroj!$AJ$15))</f>
        <v/>
      </c>
      <c r="D6735" s="81" t="str">
        <f ca="1">IF(C6735="","",CONCATENATE(OFFSET(Zdroj!AJ$16,A6734-1,0)," - ",OFFSET(Zdroj!BM$16,A6734-1,0)))</f>
        <v/>
      </c>
      <c r="E6735" s="35" t="str">
        <f ca="1">IF(C6735="","",OFFSET(Zdroj!BN$16,A6734-1,0))</f>
        <v/>
      </c>
      <c r="F6735" s="450"/>
      <c r="G6735" s="451"/>
    </row>
    <row r="6736" spans="1:7" x14ac:dyDescent="0.25">
      <c r="B6736" s="449"/>
      <c r="C6736" s="83" t="str">
        <f ca="1">IF(OFFSET(Zdroj!AK$16,A6734-1,0)=0,"",CONCATENATE("A",$A$2+2," - ",Zdroj!$AK$15))</f>
        <v/>
      </c>
      <c r="D6736" s="81" t="str">
        <f ca="1">IF(C6736="","",CONCATENATE(OFFSET(Zdroj!AK$16,A6734-1,0)," - ",OFFSET(Zdroj!BO$16,A6734-1,0)))</f>
        <v/>
      </c>
      <c r="E6736" s="35" t="str">
        <f ca="1">IF(C6736="","",OFFSET(Zdroj!BP$16,A6734-1,0))</f>
        <v/>
      </c>
      <c r="F6736" s="450"/>
      <c r="G6736" s="451"/>
    </row>
    <row r="6737" spans="1:7" x14ac:dyDescent="0.25">
      <c r="B6737" s="449"/>
      <c r="C6737" s="83" t="str">
        <f ca="1">IF(OFFSET(Zdroj!AL$16,A6734-1,0)=0,"",CONCATENATE("A",$A$2+3," - ",Zdroj!$AL$15))</f>
        <v/>
      </c>
      <c r="D6737" s="81" t="str">
        <f ca="1">IF(C6737="","",CONCATENATE(OFFSET(Zdroj!AL$16,A6734-1,0)," - ",OFFSET(Zdroj!BQ$16,A6734-1,0)))</f>
        <v/>
      </c>
      <c r="E6737" s="35" t="str">
        <f ca="1">IF(C6737="","",OFFSET(Zdroj!BR$16,A6734-1,0))</f>
        <v/>
      </c>
      <c r="F6737" s="450"/>
      <c r="G6737" s="451"/>
    </row>
    <row r="6738" spans="1:7" x14ac:dyDescent="0.25">
      <c r="B6738" s="449"/>
      <c r="C6738" s="83" t="str">
        <f ca="1">IF(OFFSET(Zdroj!AM$16,A6734-1,0)=0,"",CONCATENATE("A",$A$2+4," - ",Zdroj!$AM$15))</f>
        <v/>
      </c>
      <c r="D6738" s="81" t="str">
        <f ca="1">IF(C6738="","",CONCATENATE(OFFSET(Zdroj!AM$16,A6734-1,0)," - ",OFFSET(Zdroj!BS$16,A6734-1,0)))</f>
        <v/>
      </c>
      <c r="E6738" s="35" t="str">
        <f ca="1">IF(C6738="","",OFFSET(Zdroj!BT$16,A6734-1,0))</f>
        <v/>
      </c>
      <c r="F6738" s="450"/>
      <c r="G6738" s="451"/>
    </row>
    <row r="6739" spans="1:7" x14ac:dyDescent="0.25">
      <c r="B6739" s="449"/>
      <c r="C6739" s="83" t="str">
        <f ca="1">IF(OFFSET(Zdroj!AN$16,A6734-1,0)=0,"",CONCATENATE("A",$A$2+5," - ",Zdroj!$AN$15))</f>
        <v/>
      </c>
      <c r="D6739" s="81" t="str">
        <f ca="1">IF(C6739="","",CONCATENATE(OFFSET(Zdroj!AN$16,A6734-1,0)," - ",OFFSET(Zdroj!BU$16,A6734-1,0)))</f>
        <v/>
      </c>
      <c r="E6739" s="35" t="str">
        <f ca="1">IF(C6739="","",OFFSET(Zdroj!BV$16,A6734-1,0))</f>
        <v/>
      </c>
      <c r="F6739" s="450"/>
      <c r="G6739" s="451"/>
    </row>
    <row r="6740" spans="1:7" x14ac:dyDescent="0.25">
      <c r="B6740" s="449"/>
      <c r="C6740" s="83" t="str">
        <f ca="1">IF(OFFSET(Zdroj!AO$16,A6734-1,0)=0,"",CONCATENATE("B",$A$2," - ",Zdroj!$AO$15))</f>
        <v/>
      </c>
      <c r="D6740" s="81" t="str">
        <f ca="1">IF(C6740="","",CONCATENATE(OFFSET(Zdroj!AO$16,A6734-1,0)))</f>
        <v/>
      </c>
      <c r="E6740" s="35" t="str">
        <f ca="1">IF(C6740="","",OFFSET(Zdroj!AP$16,A6734-1,0))</f>
        <v/>
      </c>
      <c r="F6740" s="450" t="str">
        <f t="shared" ref="F6740" ca="1" si="1578">IF(SUM(E6740:E6748)=0,"",SUM(E6740:E6748))</f>
        <v/>
      </c>
      <c r="G6740" s="451"/>
    </row>
    <row r="6741" spans="1:7" x14ac:dyDescent="0.25">
      <c r="B6741" s="449"/>
      <c r="C6741" s="83" t="str">
        <f ca="1">IF(OFFSET(Zdroj!AQ$16,A6734-1,0)=0,"",CONCATENATE("B",$A$2+1," - ",Zdroj!$AQ$15))</f>
        <v/>
      </c>
      <c r="D6741" s="81" t="str">
        <f ca="1">IF(C6741="","",CONCATENATE(OFFSET(Zdroj!AQ$16,A6734-1,0)))</f>
        <v/>
      </c>
      <c r="E6741" s="35" t="str">
        <f ca="1">IF(C6741="","",OFFSET(Zdroj!AR$16,A6734-1,0))</f>
        <v/>
      </c>
      <c r="F6741" s="450"/>
      <c r="G6741" s="451"/>
    </row>
    <row r="6742" spans="1:7" x14ac:dyDescent="0.25">
      <c r="B6742" s="449"/>
      <c r="C6742" s="83" t="str">
        <f ca="1">IF(OFFSET(Zdroj!AS$16,A6734-1,0)=0,"",CONCATENATE("B",$A$2+2," - ",Zdroj!$AS$15))</f>
        <v/>
      </c>
      <c r="D6742" s="81" t="str">
        <f ca="1">IF(C6742="","",CONCATENATE(OFFSET(Zdroj!AS$16,A6734-1,0)))</f>
        <v/>
      </c>
      <c r="E6742" s="35" t="str">
        <f ca="1">IF(C6742="","",OFFSET(Zdroj!AT$16,A6734-1,0))</f>
        <v/>
      </c>
      <c r="F6742" s="450"/>
      <c r="G6742" s="451"/>
    </row>
    <row r="6743" spans="1:7" x14ac:dyDescent="0.25">
      <c r="B6743" s="449"/>
      <c r="C6743" s="83" t="str">
        <f ca="1">IF(OFFSET(Zdroj!AU$16,A6734-1,0)=0,"",CONCATENATE("B",$A$2+3," - ",Zdroj!$AU$15))</f>
        <v/>
      </c>
      <c r="D6743" s="81" t="str">
        <f ca="1">IF(C6743="","",CONCATENATE(OFFSET(Zdroj!AU$16,A6734-1,0)))</f>
        <v/>
      </c>
      <c r="E6743" s="35" t="str">
        <f ca="1">IF(C6743="","",OFFSET(Zdroj!AV$16,A6734-1,0))</f>
        <v/>
      </c>
      <c r="F6743" s="450"/>
      <c r="G6743" s="451"/>
    </row>
    <row r="6744" spans="1:7" x14ac:dyDescent="0.25">
      <c r="B6744" s="449"/>
      <c r="C6744" s="83" t="str">
        <f ca="1">IF(OFFSET(Zdroj!AW$16,A6734-1,0)=0,"",CONCATENATE("B",$A$2+4," - ",Zdroj!$AW$15))</f>
        <v/>
      </c>
      <c r="D6744" s="81" t="str">
        <f ca="1">IF(C6744="","",CONCATENATE(OFFSET(Zdroj!AW$16,A6734-1,0)))</f>
        <v/>
      </c>
      <c r="E6744" s="35" t="str">
        <f ca="1">IF(C6744="","",OFFSET(Zdroj!AX$16,A6734-1,0))</f>
        <v/>
      </c>
      <c r="F6744" s="450"/>
      <c r="G6744" s="451"/>
    </row>
    <row r="6745" spans="1:7" x14ac:dyDescent="0.25">
      <c r="B6745" s="449"/>
      <c r="C6745" s="83" t="str">
        <f ca="1">IF(OFFSET(Zdroj!AY$16,A6734-1,0)=0,"",CONCATENATE("B",$A$2+5," - ",Zdroj!$AY$15))</f>
        <v/>
      </c>
      <c r="D6745" s="81" t="str">
        <f ca="1">IF(C6745="","",CONCATENATE(OFFSET(Zdroj!AY$16,A6734-1,0)))</f>
        <v/>
      </c>
      <c r="E6745" s="35" t="str">
        <f ca="1">IF(C6745="","",OFFSET(Zdroj!AZ$16,A6734-1,0))</f>
        <v/>
      </c>
      <c r="F6745" s="450"/>
      <c r="G6745" s="451"/>
    </row>
    <row r="6746" spans="1:7" x14ac:dyDescent="0.25">
      <c r="B6746" s="449"/>
      <c r="C6746" s="83" t="str">
        <f ca="1">IF(OFFSET(Zdroj!BA$16,A6734-1,0)=0,"",CONCATENATE("B",$A$2+6," - ",Zdroj!$BA$15))</f>
        <v/>
      </c>
      <c r="D6746" s="81" t="str">
        <f ca="1">IF(C6746="","",CONCATENATE(OFFSET(Zdroj!BA$16,A6734-1,0)))</f>
        <v/>
      </c>
      <c r="E6746" s="35" t="str">
        <f ca="1">IF(C6746="","",OFFSET(Zdroj!BB$16,A6734-1,0))</f>
        <v/>
      </c>
      <c r="F6746" s="450"/>
      <c r="G6746" s="451"/>
    </row>
    <row r="6747" spans="1:7" x14ac:dyDescent="0.25">
      <c r="B6747" s="449"/>
      <c r="C6747" s="83" t="str">
        <f ca="1">IF(OFFSET(Zdroj!BC$16,A6734-1,0)=0,"",CONCATENATE("B",$A$2+7," - ",Zdroj!$BC$15))</f>
        <v/>
      </c>
      <c r="D6747" s="81" t="str">
        <f ca="1">IF(C6747="","",CONCATENATE(OFFSET(Zdroj!BC$16,A6734-1,0)))</f>
        <v/>
      </c>
      <c r="E6747" s="35" t="str">
        <f ca="1">IF(C6747="","",OFFSET(Zdroj!BD$16,A6734-1,0))</f>
        <v/>
      </c>
      <c r="F6747" s="450"/>
      <c r="G6747" s="451"/>
    </row>
    <row r="6748" spans="1:7" x14ac:dyDescent="0.25">
      <c r="B6748" s="449"/>
      <c r="C6748" s="83" t="str">
        <f ca="1">IF(OFFSET(Zdroj!BE$16,A6734-1,0)=0,"",CONCATENATE("B",$A$2+8," - ",Zdroj!$BE$15))</f>
        <v/>
      </c>
      <c r="D6748" s="81" t="str">
        <f ca="1">IF(C6748="","",CONCATENATE(OFFSET(Zdroj!BE$16,A6734-1,0)))</f>
        <v/>
      </c>
      <c r="E6748" s="35" t="str">
        <f ca="1">IF(C6748="","",OFFSET(Zdroj!BF$16,A6734-1,0))</f>
        <v/>
      </c>
      <c r="F6748" s="450"/>
      <c r="G6748" s="451"/>
    </row>
    <row r="6749" spans="1:7" x14ac:dyDescent="0.25">
      <c r="B6749" s="449"/>
      <c r="C6749" s="83" t="str">
        <f ca="1">IF(OFFSET(Zdroj!BG$16,A6734-1,0)=0,"",CONCATENATE("C",$A$2," - ",Zdroj!$BG$15))</f>
        <v/>
      </c>
      <c r="D6749" s="81" t="str">
        <f ca="1">IF(C6749="","",CONCATENATE(OFFSET(Zdroj!BG$16,A6734-1,0)))</f>
        <v/>
      </c>
      <c r="E6749" s="35" t="str">
        <f ca="1">IF(C6749="","",OFFSET(Zdroj!BH$16,A6734-1,0))</f>
        <v/>
      </c>
      <c r="F6749" s="450" t="str">
        <f t="shared" ref="F6749" ca="1" si="1579">IF(SUM(E6749:E6750)=0,"",SUM(E6749:E6750))</f>
        <v/>
      </c>
      <c r="G6749" s="451"/>
    </row>
    <row r="6750" spans="1:7" x14ac:dyDescent="0.25">
      <c r="B6750" s="449"/>
      <c r="C6750" s="83" t="str">
        <f ca="1">IF(OFFSET(Zdroj!BI$16,A6734-1,0)=0,"",CONCATENATE("C",$A$2+1," - ",Zdroj!$BI$15))</f>
        <v/>
      </c>
      <c r="D6750" s="81" t="str">
        <f ca="1">IF(C6750="","",CONCATENATE(OFFSET(Zdroj!BI$16,A6734-1,0)))</f>
        <v/>
      </c>
      <c r="E6750" s="35" t="str">
        <f ca="1">IF(C6750="","",OFFSET(Zdroj!BJ$16,A6734-1,0))</f>
        <v/>
      </c>
      <c r="F6750" s="450"/>
      <c r="G6750" s="451"/>
    </row>
    <row r="6751" spans="1:7" x14ac:dyDescent="0.25">
      <c r="A6751">
        <f>SUM((ROW()+15)/17)</f>
        <v>398</v>
      </c>
      <c r="B6751" s="449" t="str">
        <f ca="1">IF(OFFSET(Zdroj!$B$16,A6751-1,0)&gt;0,CONCATENATE(A6751,"
","___ ","
",OFFSET(Zdroj!$B$16,A6751-1,0)),"")</f>
        <v/>
      </c>
      <c r="C6751" s="83" t="str">
        <f ca="1">IF(OFFSET(Zdroj!AI$16,A6751-1,0)=0,"",CONCATENATE("A",$A$2," - ",Zdroj!$AI$15))</f>
        <v/>
      </c>
      <c r="D6751" s="81" t="str">
        <f ca="1">IF(C6751="","",CONCATENATE(OFFSET(Zdroj!AI$16,A6751-1,0)," - ",OFFSET(Zdroj!BK$16,A6751-1,0)))</f>
        <v/>
      </c>
      <c r="E6751" s="35" t="str">
        <f ca="1">IF(C6751="","",OFFSET(Zdroj!BL$16,A6751-1,0))</f>
        <v/>
      </c>
      <c r="F6751" s="450" t="str">
        <f t="shared" ref="F6751" ca="1" si="1580">IF(SUM(E6751:E6756)=0,"",SUM(E6751:E6756))</f>
        <v/>
      </c>
      <c r="G6751" s="451" t="str">
        <f t="shared" ref="G6751" ca="1" si="1581">IF(SUM(E6751:E6767)=0,"",SUM(E6751:E6767))</f>
        <v/>
      </c>
    </row>
    <row r="6752" spans="1:7" x14ac:dyDescent="0.25">
      <c r="B6752" s="449"/>
      <c r="C6752" s="83" t="str">
        <f ca="1">IF(OFFSET(Zdroj!AJ$16,A6751-1,0)=0,"",CONCATENATE("A",$A$2+1," - ",Zdroj!$AJ$15))</f>
        <v/>
      </c>
      <c r="D6752" s="81" t="str">
        <f ca="1">IF(C6752="","",CONCATENATE(OFFSET(Zdroj!AJ$16,A6751-1,0)," - ",OFFSET(Zdroj!BM$16,A6751-1,0)))</f>
        <v/>
      </c>
      <c r="E6752" s="35" t="str">
        <f ca="1">IF(C6752="","",OFFSET(Zdroj!BN$16,A6751-1,0))</f>
        <v/>
      </c>
      <c r="F6752" s="450"/>
      <c r="G6752" s="451"/>
    </row>
    <row r="6753" spans="1:7" x14ac:dyDescent="0.25">
      <c r="B6753" s="449"/>
      <c r="C6753" s="83" t="str">
        <f ca="1">IF(OFFSET(Zdroj!AK$16,A6751-1,0)=0,"",CONCATENATE("A",$A$2+2," - ",Zdroj!$AK$15))</f>
        <v/>
      </c>
      <c r="D6753" s="81" t="str">
        <f ca="1">IF(C6753="","",CONCATENATE(OFFSET(Zdroj!AK$16,A6751-1,0)," - ",OFFSET(Zdroj!BO$16,A6751-1,0)))</f>
        <v/>
      </c>
      <c r="E6753" s="35" t="str">
        <f ca="1">IF(C6753="","",OFFSET(Zdroj!BP$16,A6751-1,0))</f>
        <v/>
      </c>
      <c r="F6753" s="450"/>
      <c r="G6753" s="451"/>
    </row>
    <row r="6754" spans="1:7" x14ac:dyDescent="0.25">
      <c r="B6754" s="449"/>
      <c r="C6754" s="83" t="str">
        <f ca="1">IF(OFFSET(Zdroj!AL$16,A6751-1,0)=0,"",CONCATENATE("A",$A$2+3," - ",Zdroj!$AL$15))</f>
        <v/>
      </c>
      <c r="D6754" s="81" t="str">
        <f ca="1">IF(C6754="","",CONCATENATE(OFFSET(Zdroj!AL$16,A6751-1,0)," - ",OFFSET(Zdroj!BQ$16,A6751-1,0)))</f>
        <v/>
      </c>
      <c r="E6754" s="35" t="str">
        <f ca="1">IF(C6754="","",OFFSET(Zdroj!BR$16,A6751-1,0))</f>
        <v/>
      </c>
      <c r="F6754" s="450"/>
      <c r="G6754" s="451"/>
    </row>
    <row r="6755" spans="1:7" x14ac:dyDescent="0.25">
      <c r="B6755" s="449"/>
      <c r="C6755" s="83" t="str">
        <f ca="1">IF(OFFSET(Zdroj!AM$16,A6751-1,0)=0,"",CONCATENATE("A",$A$2+4," - ",Zdroj!$AM$15))</f>
        <v/>
      </c>
      <c r="D6755" s="81" t="str">
        <f ca="1">IF(C6755="","",CONCATENATE(OFFSET(Zdroj!AM$16,A6751-1,0)," - ",OFFSET(Zdroj!BS$16,A6751-1,0)))</f>
        <v/>
      </c>
      <c r="E6755" s="35" t="str">
        <f ca="1">IF(C6755="","",OFFSET(Zdroj!BT$16,A6751-1,0))</f>
        <v/>
      </c>
      <c r="F6755" s="450"/>
      <c r="G6755" s="451"/>
    </row>
    <row r="6756" spans="1:7" x14ac:dyDescent="0.25">
      <c r="B6756" s="449"/>
      <c r="C6756" s="83" t="str">
        <f ca="1">IF(OFFSET(Zdroj!AN$16,A6751-1,0)=0,"",CONCATENATE("A",$A$2+5," - ",Zdroj!$AN$15))</f>
        <v/>
      </c>
      <c r="D6756" s="81" t="str">
        <f ca="1">IF(C6756="","",CONCATENATE(OFFSET(Zdroj!AN$16,A6751-1,0)," - ",OFFSET(Zdroj!BU$16,A6751-1,0)))</f>
        <v/>
      </c>
      <c r="E6756" s="35" t="str">
        <f ca="1">IF(C6756="","",OFFSET(Zdroj!BV$16,A6751-1,0))</f>
        <v/>
      </c>
      <c r="F6756" s="450"/>
      <c r="G6756" s="451"/>
    </row>
    <row r="6757" spans="1:7" x14ac:dyDescent="0.25">
      <c r="B6757" s="449"/>
      <c r="C6757" s="83" t="str">
        <f ca="1">IF(OFFSET(Zdroj!AO$16,A6751-1,0)=0,"",CONCATENATE("B",$A$2," - ",Zdroj!$AO$15))</f>
        <v/>
      </c>
      <c r="D6757" s="81" t="str">
        <f ca="1">IF(C6757="","",CONCATENATE(OFFSET(Zdroj!AO$16,A6751-1,0)))</f>
        <v/>
      </c>
      <c r="E6757" s="35" t="str">
        <f ca="1">IF(C6757="","",OFFSET(Zdroj!AP$16,A6751-1,0))</f>
        <v/>
      </c>
      <c r="F6757" s="450" t="str">
        <f t="shared" ref="F6757" ca="1" si="1582">IF(SUM(E6757:E6765)=0,"",SUM(E6757:E6765))</f>
        <v/>
      </c>
      <c r="G6757" s="451"/>
    </row>
    <row r="6758" spans="1:7" x14ac:dyDescent="0.25">
      <c r="B6758" s="449"/>
      <c r="C6758" s="83" t="str">
        <f ca="1">IF(OFFSET(Zdroj!AQ$16,A6751-1,0)=0,"",CONCATENATE("B",$A$2+1," - ",Zdroj!$AQ$15))</f>
        <v/>
      </c>
      <c r="D6758" s="81" t="str">
        <f ca="1">IF(C6758="","",CONCATENATE(OFFSET(Zdroj!AQ$16,A6751-1,0)))</f>
        <v/>
      </c>
      <c r="E6758" s="35" t="str">
        <f ca="1">IF(C6758="","",OFFSET(Zdroj!AR$16,A6751-1,0))</f>
        <v/>
      </c>
      <c r="F6758" s="450"/>
      <c r="G6758" s="451"/>
    </row>
    <row r="6759" spans="1:7" x14ac:dyDescent="0.25">
      <c r="B6759" s="449"/>
      <c r="C6759" s="83" t="str">
        <f ca="1">IF(OFFSET(Zdroj!AS$16,A6751-1,0)=0,"",CONCATENATE("B",$A$2+2," - ",Zdroj!$AS$15))</f>
        <v/>
      </c>
      <c r="D6759" s="81" t="str">
        <f ca="1">IF(C6759="","",CONCATENATE(OFFSET(Zdroj!AS$16,A6751-1,0)))</f>
        <v/>
      </c>
      <c r="E6759" s="35" t="str">
        <f ca="1">IF(C6759="","",OFFSET(Zdroj!AT$16,A6751-1,0))</f>
        <v/>
      </c>
      <c r="F6759" s="450"/>
      <c r="G6759" s="451"/>
    </row>
    <row r="6760" spans="1:7" x14ac:dyDescent="0.25">
      <c r="B6760" s="449"/>
      <c r="C6760" s="83" t="str">
        <f ca="1">IF(OFFSET(Zdroj!AU$16,A6751-1,0)=0,"",CONCATENATE("B",$A$2+3," - ",Zdroj!$AU$15))</f>
        <v/>
      </c>
      <c r="D6760" s="81" t="str">
        <f ca="1">IF(C6760="","",CONCATENATE(OFFSET(Zdroj!AU$16,A6751-1,0)))</f>
        <v/>
      </c>
      <c r="E6760" s="35" t="str">
        <f ca="1">IF(C6760="","",OFFSET(Zdroj!AV$16,A6751-1,0))</f>
        <v/>
      </c>
      <c r="F6760" s="450"/>
      <c r="G6760" s="451"/>
    </row>
    <row r="6761" spans="1:7" x14ac:dyDescent="0.25">
      <c r="B6761" s="449"/>
      <c r="C6761" s="83" t="str">
        <f ca="1">IF(OFFSET(Zdroj!AW$16,A6751-1,0)=0,"",CONCATENATE("B",$A$2+4," - ",Zdroj!$AW$15))</f>
        <v/>
      </c>
      <c r="D6761" s="81" t="str">
        <f ca="1">IF(C6761="","",CONCATENATE(OFFSET(Zdroj!AW$16,A6751-1,0)))</f>
        <v/>
      </c>
      <c r="E6761" s="35" t="str">
        <f ca="1">IF(C6761="","",OFFSET(Zdroj!AX$16,A6751-1,0))</f>
        <v/>
      </c>
      <c r="F6761" s="450"/>
      <c r="G6761" s="451"/>
    </row>
    <row r="6762" spans="1:7" x14ac:dyDescent="0.25">
      <c r="B6762" s="449"/>
      <c r="C6762" s="83" t="str">
        <f ca="1">IF(OFFSET(Zdroj!AY$16,A6751-1,0)=0,"",CONCATENATE("B",$A$2+5," - ",Zdroj!$AY$15))</f>
        <v/>
      </c>
      <c r="D6762" s="81" t="str">
        <f ca="1">IF(C6762="","",CONCATENATE(OFFSET(Zdroj!AY$16,A6751-1,0)))</f>
        <v/>
      </c>
      <c r="E6762" s="35" t="str">
        <f ca="1">IF(C6762="","",OFFSET(Zdroj!AZ$16,A6751-1,0))</f>
        <v/>
      </c>
      <c r="F6762" s="450"/>
      <c r="G6762" s="451"/>
    </row>
    <row r="6763" spans="1:7" x14ac:dyDescent="0.25">
      <c r="B6763" s="449"/>
      <c r="C6763" s="83" t="str">
        <f ca="1">IF(OFFSET(Zdroj!BA$16,A6751-1,0)=0,"",CONCATENATE("B",$A$2+6," - ",Zdroj!$BA$15))</f>
        <v/>
      </c>
      <c r="D6763" s="81" t="str">
        <f ca="1">IF(C6763="","",CONCATENATE(OFFSET(Zdroj!BA$16,A6751-1,0)))</f>
        <v/>
      </c>
      <c r="E6763" s="35" t="str">
        <f ca="1">IF(C6763="","",OFFSET(Zdroj!BB$16,A6751-1,0))</f>
        <v/>
      </c>
      <c r="F6763" s="450"/>
      <c r="G6763" s="451"/>
    </row>
    <row r="6764" spans="1:7" x14ac:dyDescent="0.25">
      <c r="B6764" s="449"/>
      <c r="C6764" s="83" t="str">
        <f ca="1">IF(OFFSET(Zdroj!BC$16,A6751-1,0)=0,"",CONCATENATE("B",$A$2+7," - ",Zdroj!$BC$15))</f>
        <v/>
      </c>
      <c r="D6764" s="81" t="str">
        <f ca="1">IF(C6764="","",CONCATENATE(OFFSET(Zdroj!BC$16,A6751-1,0)))</f>
        <v/>
      </c>
      <c r="E6764" s="35" t="str">
        <f ca="1">IF(C6764="","",OFFSET(Zdroj!BD$16,A6751-1,0))</f>
        <v/>
      </c>
      <c r="F6764" s="450"/>
      <c r="G6764" s="451"/>
    </row>
    <row r="6765" spans="1:7" x14ac:dyDescent="0.25">
      <c r="B6765" s="449"/>
      <c r="C6765" s="83" t="str">
        <f ca="1">IF(OFFSET(Zdroj!BE$16,A6751-1,0)=0,"",CONCATENATE("B",$A$2+8," - ",Zdroj!$BE$15))</f>
        <v/>
      </c>
      <c r="D6765" s="81" t="str">
        <f ca="1">IF(C6765="","",CONCATENATE(OFFSET(Zdroj!BE$16,A6751-1,0)))</f>
        <v/>
      </c>
      <c r="E6765" s="35" t="str">
        <f ca="1">IF(C6765="","",OFFSET(Zdroj!BF$16,A6751-1,0))</f>
        <v/>
      </c>
      <c r="F6765" s="450"/>
      <c r="G6765" s="451"/>
    </row>
    <row r="6766" spans="1:7" x14ac:dyDescent="0.25">
      <c r="B6766" s="449"/>
      <c r="C6766" s="83" t="str">
        <f ca="1">IF(OFFSET(Zdroj!BG$16,A6751-1,0)=0,"",CONCATENATE("C",$A$2," - ",Zdroj!$BG$15))</f>
        <v/>
      </c>
      <c r="D6766" s="81" t="str">
        <f ca="1">IF(C6766="","",CONCATENATE(OFFSET(Zdroj!BG$16,A6751-1,0)))</f>
        <v/>
      </c>
      <c r="E6766" s="35" t="str">
        <f ca="1">IF(C6766="","",OFFSET(Zdroj!BH$16,A6751-1,0))</f>
        <v/>
      </c>
      <c r="F6766" s="450" t="str">
        <f t="shared" ref="F6766" ca="1" si="1583">IF(SUM(E6766:E6767)=0,"",SUM(E6766:E6767))</f>
        <v/>
      </c>
      <c r="G6766" s="451"/>
    </row>
    <row r="6767" spans="1:7" x14ac:dyDescent="0.25">
      <c r="B6767" s="449"/>
      <c r="C6767" s="83" t="str">
        <f ca="1">IF(OFFSET(Zdroj!BI$16,A6751-1,0)=0,"",CONCATENATE("C",$A$2+1," - ",Zdroj!$BI$15))</f>
        <v/>
      </c>
      <c r="D6767" s="81" t="str">
        <f ca="1">IF(C6767="","",CONCATENATE(OFFSET(Zdroj!BI$16,A6751-1,0)))</f>
        <v/>
      </c>
      <c r="E6767" s="35" t="str">
        <f ca="1">IF(C6767="","",OFFSET(Zdroj!BJ$16,A6751-1,0))</f>
        <v/>
      </c>
      <c r="F6767" s="450"/>
      <c r="G6767" s="451"/>
    </row>
    <row r="6768" spans="1:7" x14ac:dyDescent="0.25">
      <c r="A6768">
        <f>SUM((ROW()+15)/17)</f>
        <v>399</v>
      </c>
      <c r="B6768" s="449" t="str">
        <f ca="1">IF(OFFSET(Zdroj!$B$16,A6768-1,0)&gt;0,CONCATENATE(A6768,"
","___ ","
",OFFSET(Zdroj!$B$16,A6768-1,0)),"")</f>
        <v/>
      </c>
      <c r="C6768" s="83" t="str">
        <f ca="1">IF(OFFSET(Zdroj!AI$16,A6768-1,0)=0,"",CONCATENATE("A",$A$2," - ",Zdroj!$AI$15))</f>
        <v/>
      </c>
      <c r="D6768" s="81" t="str">
        <f ca="1">IF(C6768="","",CONCATENATE(OFFSET(Zdroj!AI$16,A6768-1,0)," - ",OFFSET(Zdroj!BK$16,A6768-1,0)))</f>
        <v/>
      </c>
      <c r="E6768" s="35" t="str">
        <f ca="1">IF(C6768="","",OFFSET(Zdroj!BL$16,A6768-1,0))</f>
        <v/>
      </c>
      <c r="F6768" s="450" t="str">
        <f t="shared" ref="F6768" ca="1" si="1584">IF(SUM(E6768:E6773)=0,"",SUM(E6768:E6773))</f>
        <v/>
      </c>
      <c r="G6768" s="451" t="str">
        <f t="shared" ref="G6768" ca="1" si="1585">IF(SUM(E6768:E6784)=0,"",SUM(E6768:E6784))</f>
        <v/>
      </c>
    </row>
    <row r="6769" spans="2:7" x14ac:dyDescent="0.25">
      <c r="B6769" s="449"/>
      <c r="C6769" s="83" t="str">
        <f ca="1">IF(OFFSET(Zdroj!AJ$16,A6768-1,0)=0,"",CONCATENATE("A",$A$2+1," - ",Zdroj!$AJ$15))</f>
        <v/>
      </c>
      <c r="D6769" s="81" t="str">
        <f ca="1">IF(C6769="","",CONCATENATE(OFFSET(Zdroj!AJ$16,A6768-1,0)," - ",OFFSET(Zdroj!BM$16,A6768-1,0)))</f>
        <v/>
      </c>
      <c r="E6769" s="35" t="str">
        <f ca="1">IF(C6769="","",OFFSET(Zdroj!BN$16,A6768-1,0))</f>
        <v/>
      </c>
      <c r="F6769" s="450"/>
      <c r="G6769" s="451"/>
    </row>
    <row r="6770" spans="2:7" x14ac:dyDescent="0.25">
      <c r="B6770" s="449"/>
      <c r="C6770" s="83" t="str">
        <f ca="1">IF(OFFSET(Zdroj!AK$16,A6768-1,0)=0,"",CONCATENATE("A",$A$2+2," - ",Zdroj!$AK$15))</f>
        <v/>
      </c>
      <c r="D6770" s="81" t="str">
        <f ca="1">IF(C6770="","",CONCATENATE(OFFSET(Zdroj!AK$16,A6768-1,0)," - ",OFFSET(Zdroj!BO$16,A6768-1,0)))</f>
        <v/>
      </c>
      <c r="E6770" s="35" t="str">
        <f ca="1">IF(C6770="","",OFFSET(Zdroj!BP$16,A6768-1,0))</f>
        <v/>
      </c>
      <c r="F6770" s="450"/>
      <c r="G6770" s="451"/>
    </row>
    <row r="6771" spans="2:7" x14ac:dyDescent="0.25">
      <c r="B6771" s="449"/>
      <c r="C6771" s="83" t="str">
        <f ca="1">IF(OFFSET(Zdroj!AL$16,A6768-1,0)=0,"",CONCATENATE("A",$A$2+3," - ",Zdroj!$AL$15))</f>
        <v/>
      </c>
      <c r="D6771" s="81" t="str">
        <f ca="1">IF(C6771="","",CONCATENATE(OFFSET(Zdroj!AL$16,A6768-1,0)," - ",OFFSET(Zdroj!BQ$16,A6768-1,0)))</f>
        <v/>
      </c>
      <c r="E6771" s="35" t="str">
        <f ca="1">IF(C6771="","",OFFSET(Zdroj!BR$16,A6768-1,0))</f>
        <v/>
      </c>
      <c r="F6771" s="450"/>
      <c r="G6771" s="451"/>
    </row>
    <row r="6772" spans="2:7" x14ac:dyDescent="0.25">
      <c r="B6772" s="449"/>
      <c r="C6772" s="83" t="str">
        <f ca="1">IF(OFFSET(Zdroj!AM$16,A6768-1,0)=0,"",CONCATENATE("A",$A$2+4," - ",Zdroj!$AM$15))</f>
        <v/>
      </c>
      <c r="D6772" s="81" t="str">
        <f ca="1">IF(C6772="","",CONCATENATE(OFFSET(Zdroj!AM$16,A6768-1,0)," - ",OFFSET(Zdroj!BS$16,A6768-1,0)))</f>
        <v/>
      </c>
      <c r="E6772" s="35" t="str">
        <f ca="1">IF(C6772="","",OFFSET(Zdroj!BT$16,A6768-1,0))</f>
        <v/>
      </c>
      <c r="F6772" s="450"/>
      <c r="G6772" s="451"/>
    </row>
    <row r="6773" spans="2:7" x14ac:dyDescent="0.25">
      <c r="B6773" s="449"/>
      <c r="C6773" s="83" t="str">
        <f ca="1">IF(OFFSET(Zdroj!AN$16,A6768-1,0)=0,"",CONCATENATE("A",$A$2+5," - ",Zdroj!$AN$15))</f>
        <v/>
      </c>
      <c r="D6773" s="81" t="str">
        <f ca="1">IF(C6773="","",CONCATENATE(OFFSET(Zdroj!AN$16,A6768-1,0)," - ",OFFSET(Zdroj!BU$16,A6768-1,0)))</f>
        <v/>
      </c>
      <c r="E6773" s="35" t="str">
        <f ca="1">IF(C6773="","",OFFSET(Zdroj!BV$16,A6768-1,0))</f>
        <v/>
      </c>
      <c r="F6773" s="450"/>
      <c r="G6773" s="451"/>
    </row>
    <row r="6774" spans="2:7" x14ac:dyDescent="0.25">
      <c r="B6774" s="449"/>
      <c r="C6774" s="83" t="str">
        <f ca="1">IF(OFFSET(Zdroj!AO$16,A6768-1,0)=0,"",CONCATENATE("B",$A$2," - ",Zdroj!$AO$15))</f>
        <v/>
      </c>
      <c r="D6774" s="81" t="str">
        <f ca="1">IF(C6774="","",CONCATENATE(OFFSET(Zdroj!AO$16,A6768-1,0)))</f>
        <v/>
      </c>
      <c r="E6774" s="35" t="str">
        <f ca="1">IF(C6774="","",OFFSET(Zdroj!AP$16,A6768-1,0))</f>
        <v/>
      </c>
      <c r="F6774" s="450" t="str">
        <f t="shared" ref="F6774" ca="1" si="1586">IF(SUM(E6774:E6782)=0,"",SUM(E6774:E6782))</f>
        <v/>
      </c>
      <c r="G6774" s="451"/>
    </row>
    <row r="6775" spans="2:7" x14ac:dyDescent="0.25">
      <c r="B6775" s="449"/>
      <c r="C6775" s="83" t="str">
        <f ca="1">IF(OFFSET(Zdroj!AQ$16,A6768-1,0)=0,"",CONCATENATE("B",$A$2+1," - ",Zdroj!$AQ$15))</f>
        <v/>
      </c>
      <c r="D6775" s="81" t="str">
        <f ca="1">IF(C6775="","",CONCATENATE(OFFSET(Zdroj!AQ$16,A6768-1,0)))</f>
        <v/>
      </c>
      <c r="E6775" s="35" t="str">
        <f ca="1">IF(C6775="","",OFFSET(Zdroj!AR$16,A6768-1,0))</f>
        <v/>
      </c>
      <c r="F6775" s="450"/>
      <c r="G6775" s="451"/>
    </row>
    <row r="6776" spans="2:7" x14ac:dyDescent="0.25">
      <c r="B6776" s="449"/>
      <c r="C6776" s="83" t="str">
        <f ca="1">IF(OFFSET(Zdroj!AS$16,A6768-1,0)=0,"",CONCATENATE("B",$A$2+2," - ",Zdroj!$AS$15))</f>
        <v/>
      </c>
      <c r="D6776" s="81" t="str">
        <f ca="1">IF(C6776="","",CONCATENATE(OFFSET(Zdroj!AS$16,A6768-1,0)))</f>
        <v/>
      </c>
      <c r="E6776" s="35" t="str">
        <f ca="1">IF(C6776="","",OFFSET(Zdroj!AT$16,A6768-1,0))</f>
        <v/>
      </c>
      <c r="F6776" s="450"/>
      <c r="G6776" s="451"/>
    </row>
    <row r="6777" spans="2:7" x14ac:dyDescent="0.25">
      <c r="B6777" s="449"/>
      <c r="C6777" s="83" t="str">
        <f ca="1">IF(OFFSET(Zdroj!AU$16,A6768-1,0)=0,"",CONCATENATE("B",$A$2+3," - ",Zdroj!$AU$15))</f>
        <v/>
      </c>
      <c r="D6777" s="81" t="str">
        <f ca="1">IF(C6777="","",CONCATENATE(OFFSET(Zdroj!AU$16,A6768-1,0)))</f>
        <v/>
      </c>
      <c r="E6777" s="35" t="str">
        <f ca="1">IF(C6777="","",OFFSET(Zdroj!AV$16,A6768-1,0))</f>
        <v/>
      </c>
      <c r="F6777" s="450"/>
      <c r="G6777" s="451"/>
    </row>
    <row r="6778" spans="2:7" x14ac:dyDescent="0.25">
      <c r="B6778" s="449"/>
      <c r="C6778" s="83" t="str">
        <f ca="1">IF(OFFSET(Zdroj!AW$16,A6768-1,0)=0,"",CONCATENATE("B",$A$2+4," - ",Zdroj!$AW$15))</f>
        <v/>
      </c>
      <c r="D6778" s="81" t="str">
        <f ca="1">IF(C6778="","",CONCATENATE(OFFSET(Zdroj!AW$16,A6768-1,0)))</f>
        <v/>
      </c>
      <c r="E6778" s="35" t="str">
        <f ca="1">IF(C6778="","",OFFSET(Zdroj!AX$16,A6768-1,0))</f>
        <v/>
      </c>
      <c r="F6778" s="450"/>
      <c r="G6778" s="451"/>
    </row>
    <row r="6779" spans="2:7" x14ac:dyDescent="0.25">
      <c r="B6779" s="449"/>
      <c r="C6779" s="83" t="str">
        <f ca="1">IF(OFFSET(Zdroj!AY$16,A6768-1,0)=0,"",CONCATENATE("B",$A$2+5," - ",Zdroj!$AY$15))</f>
        <v/>
      </c>
      <c r="D6779" s="81" t="str">
        <f ca="1">IF(C6779="","",CONCATENATE(OFFSET(Zdroj!AY$16,A6768-1,0)))</f>
        <v/>
      </c>
      <c r="E6779" s="35" t="str">
        <f ca="1">IF(C6779="","",OFFSET(Zdroj!AZ$16,A6768-1,0))</f>
        <v/>
      </c>
      <c r="F6779" s="450"/>
      <c r="G6779" s="451"/>
    </row>
    <row r="6780" spans="2:7" x14ac:dyDescent="0.25">
      <c r="B6780" s="449"/>
      <c r="C6780" s="83" t="str">
        <f ca="1">IF(OFFSET(Zdroj!BA$16,A6768-1,0)=0,"",CONCATENATE("B",$A$2+6," - ",Zdroj!$BA$15))</f>
        <v/>
      </c>
      <c r="D6780" s="81" t="str">
        <f ca="1">IF(C6780="","",CONCATENATE(OFFSET(Zdroj!BA$16,A6768-1,0)))</f>
        <v/>
      </c>
      <c r="E6780" s="35" t="str">
        <f ca="1">IF(C6780="","",OFFSET(Zdroj!BB$16,A6768-1,0))</f>
        <v/>
      </c>
      <c r="F6780" s="450"/>
      <c r="G6780" s="451"/>
    </row>
    <row r="6781" spans="2:7" x14ac:dyDescent="0.25">
      <c r="B6781" s="449"/>
      <c r="C6781" s="83" t="str">
        <f ca="1">IF(OFFSET(Zdroj!BC$16,A6768-1,0)=0,"",CONCATENATE("B",$A$2+7," - ",Zdroj!$BC$15))</f>
        <v/>
      </c>
      <c r="D6781" s="81" t="str">
        <f ca="1">IF(C6781="","",CONCATENATE(OFFSET(Zdroj!BC$16,A6768-1,0)))</f>
        <v/>
      </c>
      <c r="E6781" s="35" t="str">
        <f ca="1">IF(C6781="","",OFFSET(Zdroj!BD$16,A6768-1,0))</f>
        <v/>
      </c>
      <c r="F6781" s="450"/>
      <c r="G6781" s="451"/>
    </row>
    <row r="6782" spans="2:7" x14ac:dyDescent="0.25">
      <c r="B6782" s="449"/>
      <c r="C6782" s="83" t="str">
        <f ca="1">IF(OFFSET(Zdroj!BE$16,A6768-1,0)=0,"",CONCATENATE("B",$A$2+8," - ",Zdroj!$BE$15))</f>
        <v/>
      </c>
      <c r="D6782" s="81" t="str">
        <f ca="1">IF(C6782="","",CONCATENATE(OFFSET(Zdroj!BE$16,A6768-1,0)))</f>
        <v/>
      </c>
      <c r="E6782" s="35" t="str">
        <f ca="1">IF(C6782="","",OFFSET(Zdroj!BF$16,A6768-1,0))</f>
        <v/>
      </c>
      <c r="F6782" s="450"/>
      <c r="G6782" s="451"/>
    </row>
    <row r="6783" spans="2:7" x14ac:dyDescent="0.25">
      <c r="B6783" s="449"/>
      <c r="C6783" s="83" t="str">
        <f ca="1">IF(OFFSET(Zdroj!BG$16,A6768-1,0)=0,"",CONCATENATE("C",$A$2," - ",Zdroj!$BG$15))</f>
        <v/>
      </c>
      <c r="D6783" s="81" t="str">
        <f ca="1">IF(C6783="","",CONCATENATE(OFFSET(Zdroj!BG$16,A6768-1,0)))</f>
        <v/>
      </c>
      <c r="E6783" s="35" t="str">
        <f ca="1">IF(C6783="","",OFFSET(Zdroj!BH$16,A6768-1,0))</f>
        <v/>
      </c>
      <c r="F6783" s="450" t="str">
        <f t="shared" ref="F6783" ca="1" si="1587">IF(SUM(E6783:E6784)=0,"",SUM(E6783:E6784))</f>
        <v/>
      </c>
      <c r="G6783" s="451"/>
    </row>
    <row r="6784" spans="2:7" x14ac:dyDescent="0.25">
      <c r="B6784" s="449"/>
      <c r="C6784" s="83" t="str">
        <f ca="1">IF(OFFSET(Zdroj!BI$16,A6768-1,0)=0,"",CONCATENATE("C",$A$2+1," - ",Zdroj!$BI$15))</f>
        <v/>
      </c>
      <c r="D6784" s="81" t="str">
        <f ca="1">IF(C6784="","",CONCATENATE(OFFSET(Zdroj!BI$16,A6768-1,0)))</f>
        <v/>
      </c>
      <c r="E6784" s="35" t="str">
        <f ca="1">IF(C6784="","",OFFSET(Zdroj!BJ$16,A6768-1,0))</f>
        <v/>
      </c>
      <c r="F6784" s="450"/>
      <c r="G6784" s="451"/>
    </row>
  </sheetData>
  <autoFilter ref="A1:G6784" xr:uid="{00000000-0001-0000-0200-000000000000}"/>
  <mergeCells count="1995">
    <mergeCell ref="F4369:F4370"/>
    <mergeCell ref="F4371:F4376"/>
    <mergeCell ref="G4371:G4387"/>
    <mergeCell ref="F4377:F4385"/>
    <mergeCell ref="F4386:F4387"/>
    <mergeCell ref="F4388:F4393"/>
    <mergeCell ref="G4388:G4404"/>
    <mergeCell ref="F4439:F4444"/>
    <mergeCell ref="F4394:F4402"/>
    <mergeCell ref="F4403:F4404"/>
    <mergeCell ref="F4405:F4410"/>
    <mergeCell ref="G4405:G4421"/>
    <mergeCell ref="F4411:F4419"/>
    <mergeCell ref="F4420:F4421"/>
    <mergeCell ref="F4422:F4427"/>
    <mergeCell ref="G4422:G4438"/>
    <mergeCell ref="F4428:F4436"/>
    <mergeCell ref="F4437:F4438"/>
    <mergeCell ref="F4218:F4223"/>
    <mergeCell ref="G4218:G4234"/>
    <mergeCell ref="F4224:F4232"/>
    <mergeCell ref="F4233:F4234"/>
    <mergeCell ref="F4235:F4240"/>
    <mergeCell ref="G4235:G4251"/>
    <mergeCell ref="F4241:F4249"/>
    <mergeCell ref="F4250:F4251"/>
    <mergeCell ref="F4252:F4257"/>
    <mergeCell ref="G4252:G4268"/>
    <mergeCell ref="F4258:F4266"/>
    <mergeCell ref="F4267:F4268"/>
    <mergeCell ref="F4269:F4274"/>
    <mergeCell ref="F4337:F4342"/>
    <mergeCell ref="G4337:G4353"/>
    <mergeCell ref="F4343:F4351"/>
    <mergeCell ref="F4352:F4353"/>
    <mergeCell ref="G4269:G4285"/>
    <mergeCell ref="F4275:F4283"/>
    <mergeCell ref="F4284:F4285"/>
    <mergeCell ref="F4286:F4291"/>
    <mergeCell ref="G4286:G4302"/>
    <mergeCell ref="F4292:F4300"/>
    <mergeCell ref="F4301:F4302"/>
    <mergeCell ref="F4303:F4308"/>
    <mergeCell ref="G4303:G4319"/>
    <mergeCell ref="F4309:F4317"/>
    <mergeCell ref="F4318:F4319"/>
    <mergeCell ref="F4320:F4325"/>
    <mergeCell ref="F4139:F4147"/>
    <mergeCell ref="F4148:F4149"/>
    <mergeCell ref="F4150:F4155"/>
    <mergeCell ref="G4150:G4166"/>
    <mergeCell ref="F4156:F4164"/>
    <mergeCell ref="F4165:F4166"/>
    <mergeCell ref="F4167:F4172"/>
    <mergeCell ref="G4167:G4183"/>
    <mergeCell ref="F4173:F4181"/>
    <mergeCell ref="F4182:F4183"/>
    <mergeCell ref="F4184:F4189"/>
    <mergeCell ref="G4184:G4200"/>
    <mergeCell ref="F4190:F4198"/>
    <mergeCell ref="F4199:F4200"/>
    <mergeCell ref="F4201:F4206"/>
    <mergeCell ref="G4201:G4217"/>
    <mergeCell ref="F4207:F4215"/>
    <mergeCell ref="F4216:F4217"/>
    <mergeCell ref="F3997:F4002"/>
    <mergeCell ref="G3997:G4013"/>
    <mergeCell ref="F4003:F4011"/>
    <mergeCell ref="F4012:F4013"/>
    <mergeCell ref="F4014:F4019"/>
    <mergeCell ref="G4014:G4030"/>
    <mergeCell ref="F4020:F4028"/>
    <mergeCell ref="F4029:F4030"/>
    <mergeCell ref="F4031:F4036"/>
    <mergeCell ref="G4031:G4047"/>
    <mergeCell ref="F4037:F4045"/>
    <mergeCell ref="F4046:F4047"/>
    <mergeCell ref="F4048:F4053"/>
    <mergeCell ref="G4048:G4064"/>
    <mergeCell ref="F4054:F4062"/>
    <mergeCell ref="F4063:F4064"/>
    <mergeCell ref="F4099:F4104"/>
    <mergeCell ref="F4065:F4070"/>
    <mergeCell ref="G4065:G4081"/>
    <mergeCell ref="F4071:F4079"/>
    <mergeCell ref="F4080:F4081"/>
    <mergeCell ref="F4082:F4087"/>
    <mergeCell ref="G4082:G4098"/>
    <mergeCell ref="F4088:F4096"/>
    <mergeCell ref="F4097:F4098"/>
    <mergeCell ref="G4099:G4115"/>
    <mergeCell ref="F4105:F4113"/>
    <mergeCell ref="F4114:F4115"/>
    <mergeCell ref="F3929:F3934"/>
    <mergeCell ref="F3912:F3917"/>
    <mergeCell ref="G3912:G3928"/>
    <mergeCell ref="F3918:F3926"/>
    <mergeCell ref="F3927:F3928"/>
    <mergeCell ref="G3929:G3945"/>
    <mergeCell ref="F3935:F3943"/>
    <mergeCell ref="F3944:F3945"/>
    <mergeCell ref="F3946:F3951"/>
    <mergeCell ref="G3946:G3962"/>
    <mergeCell ref="F3952:F3960"/>
    <mergeCell ref="F3961:F3962"/>
    <mergeCell ref="F3963:F3968"/>
    <mergeCell ref="G3963:G3979"/>
    <mergeCell ref="F3969:F3977"/>
    <mergeCell ref="F3978:F3979"/>
    <mergeCell ref="F3980:F3985"/>
    <mergeCell ref="G3980:G3996"/>
    <mergeCell ref="F3986:F3994"/>
    <mergeCell ref="F3995:F3996"/>
    <mergeCell ref="F3827:F3832"/>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893:F3894"/>
    <mergeCell ref="F3895:F3900"/>
    <mergeCell ref="G3895:G3911"/>
    <mergeCell ref="F3901:F3909"/>
    <mergeCell ref="F3910:F3911"/>
    <mergeCell ref="F3691:F3696"/>
    <mergeCell ref="G3691:G3707"/>
    <mergeCell ref="F3697:F3705"/>
    <mergeCell ref="F3706:F3707"/>
    <mergeCell ref="F3759:F3764"/>
    <mergeCell ref="F3776:F3781"/>
    <mergeCell ref="G3776:G3792"/>
    <mergeCell ref="F3782:F3790"/>
    <mergeCell ref="F3791:F3792"/>
    <mergeCell ref="F3793:F3798"/>
    <mergeCell ref="G3793:G3809"/>
    <mergeCell ref="F3799:F3807"/>
    <mergeCell ref="F3808:F3809"/>
    <mergeCell ref="F3810:F3815"/>
    <mergeCell ref="G3810:G3826"/>
    <mergeCell ref="F3816:F3824"/>
    <mergeCell ref="F3825:F3826"/>
    <mergeCell ref="F3708:F3713"/>
    <mergeCell ref="G3708:G3724"/>
    <mergeCell ref="F3714:F3722"/>
    <mergeCell ref="F3723:F3724"/>
    <mergeCell ref="F3725:F3730"/>
    <mergeCell ref="G3725:G3741"/>
    <mergeCell ref="F3731:F3739"/>
    <mergeCell ref="F3740:F3741"/>
    <mergeCell ref="F3742:F3747"/>
    <mergeCell ref="G3742:G3758"/>
    <mergeCell ref="F3748:F3756"/>
    <mergeCell ref="F3757:F3758"/>
    <mergeCell ref="G3759:G3775"/>
    <mergeCell ref="F3765:F3773"/>
    <mergeCell ref="F3774:F3775"/>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G3657:G3673"/>
    <mergeCell ref="F3663:F3671"/>
    <mergeCell ref="F3672:F3673"/>
    <mergeCell ref="F3674:F3679"/>
    <mergeCell ref="G3674:G3690"/>
    <mergeCell ref="F3680:F3688"/>
    <mergeCell ref="F3689:F3690"/>
    <mergeCell ref="F3487:F3492"/>
    <mergeCell ref="G3487:G3503"/>
    <mergeCell ref="F3493:F3501"/>
    <mergeCell ref="F3502:F3503"/>
    <mergeCell ref="F3504:F3509"/>
    <mergeCell ref="G3504:G3520"/>
    <mergeCell ref="F3510:F3518"/>
    <mergeCell ref="F3519:F3520"/>
    <mergeCell ref="F3521:F3526"/>
    <mergeCell ref="G3521:G3537"/>
    <mergeCell ref="F3527:F3535"/>
    <mergeCell ref="F3536:F3537"/>
    <mergeCell ref="F3538:F3543"/>
    <mergeCell ref="G3538:G3554"/>
    <mergeCell ref="F3544:F3552"/>
    <mergeCell ref="F3553:F3554"/>
    <mergeCell ref="F3589:F3594"/>
    <mergeCell ref="F3555:F3560"/>
    <mergeCell ref="G3555:G3571"/>
    <mergeCell ref="F3561:F3569"/>
    <mergeCell ref="F3570:F3571"/>
    <mergeCell ref="F3572:F3577"/>
    <mergeCell ref="G3572:G3588"/>
    <mergeCell ref="F3578:F3586"/>
    <mergeCell ref="F3587:F3588"/>
    <mergeCell ref="G3589:G3605"/>
    <mergeCell ref="F3595:F3603"/>
    <mergeCell ref="F3604:F3605"/>
    <mergeCell ref="F3419:F3424"/>
    <mergeCell ref="F3402:F3407"/>
    <mergeCell ref="G3402:G3418"/>
    <mergeCell ref="F3408:F3416"/>
    <mergeCell ref="F3417:F3418"/>
    <mergeCell ref="G3419:G3435"/>
    <mergeCell ref="F3425:F3433"/>
    <mergeCell ref="F3434:F3435"/>
    <mergeCell ref="F3436:F3441"/>
    <mergeCell ref="G3436:G3452"/>
    <mergeCell ref="F3442:F3450"/>
    <mergeCell ref="F3451:F3452"/>
    <mergeCell ref="F3453:F3458"/>
    <mergeCell ref="G3453:G3469"/>
    <mergeCell ref="F3459:F3467"/>
    <mergeCell ref="F3468:F3469"/>
    <mergeCell ref="F3470:F3475"/>
    <mergeCell ref="G3470:G3486"/>
    <mergeCell ref="F3476:F3484"/>
    <mergeCell ref="F3485:F3486"/>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300:F3305"/>
    <mergeCell ref="G3300:G3316"/>
    <mergeCell ref="F3306:F3314"/>
    <mergeCell ref="F3315:F3316"/>
    <mergeCell ref="F3317:F3322"/>
    <mergeCell ref="G3317:G3333"/>
    <mergeCell ref="F3323:F3331"/>
    <mergeCell ref="F3332:F3333"/>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215:F3220"/>
    <mergeCell ref="G3215:G3231"/>
    <mergeCell ref="F3221:F3229"/>
    <mergeCell ref="F3230:F3231"/>
    <mergeCell ref="F3232:F3237"/>
    <mergeCell ref="G3232:G3248"/>
    <mergeCell ref="F3238:F3246"/>
    <mergeCell ref="F3247:F3248"/>
    <mergeCell ref="F3079:F3084"/>
    <mergeCell ref="G3079:G3095"/>
    <mergeCell ref="F3085:F3093"/>
    <mergeCell ref="F3094:F3095"/>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F3147:F3152"/>
    <mergeCell ref="G3147:G3163"/>
    <mergeCell ref="F3153:F3161"/>
    <mergeCell ref="F3162:F3163"/>
    <mergeCell ref="F2960:F2965"/>
    <mergeCell ref="G2960:G2976"/>
    <mergeCell ref="F2966:F2974"/>
    <mergeCell ref="F2975:F2976"/>
    <mergeCell ref="F3045:F3050"/>
    <mergeCell ref="G3045:G3061"/>
    <mergeCell ref="F3051:F3059"/>
    <mergeCell ref="F3060:F3061"/>
    <mergeCell ref="F3062:F3067"/>
    <mergeCell ref="G3062:G3078"/>
    <mergeCell ref="F3068:F3076"/>
    <mergeCell ref="F3077:F3078"/>
    <mergeCell ref="F3011:F3016"/>
    <mergeCell ref="G3011:G3027"/>
    <mergeCell ref="F3017:F3025"/>
    <mergeCell ref="F3026:F3027"/>
    <mergeCell ref="F3028:F3033"/>
    <mergeCell ref="G3028:G3044"/>
    <mergeCell ref="F3034:F3042"/>
    <mergeCell ref="F3043:F3044"/>
    <mergeCell ref="F2875:F2880"/>
    <mergeCell ref="G2875:G2891"/>
    <mergeCell ref="F2881:F2889"/>
    <mergeCell ref="F2890:F2891"/>
    <mergeCell ref="F2909:F2914"/>
    <mergeCell ref="F2892:F2897"/>
    <mergeCell ref="G2892:G2908"/>
    <mergeCell ref="F2898:F2906"/>
    <mergeCell ref="F2907:F2908"/>
    <mergeCell ref="G2909:G2925"/>
    <mergeCell ref="F2915:F2923"/>
    <mergeCell ref="F2924:F2925"/>
    <mergeCell ref="F2926:F2931"/>
    <mergeCell ref="G2926:G2942"/>
    <mergeCell ref="F2932:F2940"/>
    <mergeCell ref="F2941:F2942"/>
    <mergeCell ref="F2943:F2948"/>
    <mergeCell ref="G2943:G2959"/>
    <mergeCell ref="F2949:F2957"/>
    <mergeCell ref="F2958:F2959"/>
    <mergeCell ref="G2790:G2806"/>
    <mergeCell ref="F2796:F2804"/>
    <mergeCell ref="F2805:F2806"/>
    <mergeCell ref="F2807:F2812"/>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586:F2591"/>
    <mergeCell ref="G2586:G2602"/>
    <mergeCell ref="F2592:F2600"/>
    <mergeCell ref="F2601:F2602"/>
    <mergeCell ref="F2603:F2608"/>
    <mergeCell ref="G2603:G2619"/>
    <mergeCell ref="F2609:F2617"/>
    <mergeCell ref="F2618:F2619"/>
    <mergeCell ref="F2688:F2693"/>
    <mergeCell ref="G2688:G2704"/>
    <mergeCell ref="F2694:F2702"/>
    <mergeCell ref="F2703:F2704"/>
    <mergeCell ref="F2705:F2710"/>
    <mergeCell ref="G2705:G2721"/>
    <mergeCell ref="F2711:F2719"/>
    <mergeCell ref="F2720:F2721"/>
    <mergeCell ref="F2739:F2744"/>
    <mergeCell ref="F2722:F2727"/>
    <mergeCell ref="G2722:G2738"/>
    <mergeCell ref="F2728:F2736"/>
    <mergeCell ref="F2737:F2738"/>
    <mergeCell ref="G2739:G2755"/>
    <mergeCell ref="F2745:F2753"/>
    <mergeCell ref="F2754:F2755"/>
    <mergeCell ref="F2620:F2625"/>
    <mergeCell ref="G2620:G2636"/>
    <mergeCell ref="F2626:F2634"/>
    <mergeCell ref="F2635:F2636"/>
    <mergeCell ref="F2637:F2642"/>
    <mergeCell ref="G2637:G2653"/>
    <mergeCell ref="F2643:F2651"/>
    <mergeCell ref="F2652:F2653"/>
    <mergeCell ref="F2501:F2506"/>
    <mergeCell ref="G2501:G2517"/>
    <mergeCell ref="F2507:F2515"/>
    <mergeCell ref="F2516:F2517"/>
    <mergeCell ref="F2518:F2523"/>
    <mergeCell ref="G2518:G2534"/>
    <mergeCell ref="F2524:F2532"/>
    <mergeCell ref="F2533:F2534"/>
    <mergeCell ref="F2569:F2574"/>
    <mergeCell ref="F2535:F2540"/>
    <mergeCell ref="G2535:G2551"/>
    <mergeCell ref="F2541:F2549"/>
    <mergeCell ref="F2550:F2551"/>
    <mergeCell ref="F2552:F2557"/>
    <mergeCell ref="G2552:G2568"/>
    <mergeCell ref="F2558:F2566"/>
    <mergeCell ref="F2567:F2568"/>
    <mergeCell ref="G2569:G2585"/>
    <mergeCell ref="F2575:F2583"/>
    <mergeCell ref="F2584:F2585"/>
    <mergeCell ref="F2416:F2421"/>
    <mergeCell ref="G2416:G2432"/>
    <mergeCell ref="F2422:F2430"/>
    <mergeCell ref="F2431:F2432"/>
    <mergeCell ref="F2433:F2438"/>
    <mergeCell ref="G2433:G2449"/>
    <mergeCell ref="F2439:F2447"/>
    <mergeCell ref="F2448:F2449"/>
    <mergeCell ref="F2450:F2455"/>
    <mergeCell ref="G2450:G2466"/>
    <mergeCell ref="F2456:F2464"/>
    <mergeCell ref="F2465:F2466"/>
    <mergeCell ref="F2467:F2472"/>
    <mergeCell ref="G2467:G2483"/>
    <mergeCell ref="F2473:F2481"/>
    <mergeCell ref="F2482:F2483"/>
    <mergeCell ref="F2484:F2489"/>
    <mergeCell ref="G2484:G2500"/>
    <mergeCell ref="F2490:F2498"/>
    <mergeCell ref="F2499:F2500"/>
    <mergeCell ref="F2331:F2336"/>
    <mergeCell ref="G2331:G2347"/>
    <mergeCell ref="F2337:F2345"/>
    <mergeCell ref="F2346:F2347"/>
    <mergeCell ref="F2348:F2353"/>
    <mergeCell ref="G2348:G2364"/>
    <mergeCell ref="F2354:F2362"/>
    <mergeCell ref="F2363:F2364"/>
    <mergeCell ref="F2399:F2404"/>
    <mergeCell ref="F2365:F2370"/>
    <mergeCell ref="G2365:G2381"/>
    <mergeCell ref="F2371:F2379"/>
    <mergeCell ref="F2380:F2381"/>
    <mergeCell ref="F2382:F2387"/>
    <mergeCell ref="G2382:G2398"/>
    <mergeCell ref="F2388:F2396"/>
    <mergeCell ref="F2397:F2398"/>
    <mergeCell ref="G2399:G2415"/>
    <mergeCell ref="F2405:F2413"/>
    <mergeCell ref="F2414:F2415"/>
    <mergeCell ref="F2178:F2183"/>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2093:F2098"/>
    <mergeCell ref="G2093:G2109"/>
    <mergeCell ref="F2099:F2107"/>
    <mergeCell ref="F2108:F2109"/>
    <mergeCell ref="F2110:F2115"/>
    <mergeCell ref="G2110:G2126"/>
    <mergeCell ref="F2116:F2124"/>
    <mergeCell ref="F2125:F2126"/>
    <mergeCell ref="F2127:F2132"/>
    <mergeCell ref="G2127:G2143"/>
    <mergeCell ref="F2133:F2141"/>
    <mergeCell ref="F2142:F2143"/>
    <mergeCell ref="F2144:F2149"/>
    <mergeCell ref="G2144:G2160"/>
    <mergeCell ref="F2150:F2158"/>
    <mergeCell ref="F2159:F2160"/>
    <mergeCell ref="F2161:F2166"/>
    <mergeCell ref="G2161:G2177"/>
    <mergeCell ref="F2167:F2175"/>
    <mergeCell ref="F2176:F2177"/>
    <mergeCell ref="F2008:F2013"/>
    <mergeCell ref="G2008:G2024"/>
    <mergeCell ref="F2014:F2022"/>
    <mergeCell ref="F2023:F2024"/>
    <mergeCell ref="F2025:F2030"/>
    <mergeCell ref="G2025:G2041"/>
    <mergeCell ref="F2031:F2039"/>
    <mergeCell ref="F2040:F2041"/>
    <mergeCell ref="F2042:F2047"/>
    <mergeCell ref="G2042:G2058"/>
    <mergeCell ref="F2059:F2064"/>
    <mergeCell ref="F2048:F2056"/>
    <mergeCell ref="F2057:F2058"/>
    <mergeCell ref="G2059:G2075"/>
    <mergeCell ref="F2065:F2073"/>
    <mergeCell ref="F2074:F2075"/>
    <mergeCell ref="F2076:F2081"/>
    <mergeCell ref="G2076:G2092"/>
    <mergeCell ref="F2082:F2090"/>
    <mergeCell ref="F2091:F2092"/>
    <mergeCell ref="F1855:F1860"/>
    <mergeCell ref="G1855:G1871"/>
    <mergeCell ref="F1861:F1869"/>
    <mergeCell ref="F1870:F1871"/>
    <mergeCell ref="F1889:F1894"/>
    <mergeCell ref="F1872:F1877"/>
    <mergeCell ref="G1872:G1888"/>
    <mergeCell ref="F1878:F1886"/>
    <mergeCell ref="F1887:F1888"/>
    <mergeCell ref="G1889:G1905"/>
    <mergeCell ref="F1895:F1903"/>
    <mergeCell ref="F1904:F1905"/>
    <mergeCell ref="F1974:F1979"/>
    <mergeCell ref="G1974:G1990"/>
    <mergeCell ref="F1980:F1988"/>
    <mergeCell ref="F1989:F1990"/>
    <mergeCell ref="F1991:F1996"/>
    <mergeCell ref="G1991:G2007"/>
    <mergeCell ref="F1997:F2005"/>
    <mergeCell ref="F2006:F2007"/>
    <mergeCell ref="F1923:F1928"/>
    <mergeCell ref="G1923:G1939"/>
    <mergeCell ref="F1929:F1937"/>
    <mergeCell ref="F1938:F1939"/>
    <mergeCell ref="F1940:F1945"/>
    <mergeCell ref="G1940:G1956"/>
    <mergeCell ref="F1946:F1954"/>
    <mergeCell ref="F1955:F1956"/>
    <mergeCell ref="F1957:F1962"/>
    <mergeCell ref="G1957:G1973"/>
    <mergeCell ref="F1963:F1971"/>
    <mergeCell ref="F1972:F1973"/>
    <mergeCell ref="F1770:F1775"/>
    <mergeCell ref="G1770:G1786"/>
    <mergeCell ref="F1776:F1784"/>
    <mergeCell ref="F1785:F1786"/>
    <mergeCell ref="F1787:F1792"/>
    <mergeCell ref="G1787:G1803"/>
    <mergeCell ref="F1793:F1801"/>
    <mergeCell ref="F1802:F180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719:F1724"/>
    <mergeCell ref="F1691:F1699"/>
    <mergeCell ref="F1700:F1701"/>
    <mergeCell ref="F1702:F1707"/>
    <mergeCell ref="G1702:G1718"/>
    <mergeCell ref="F1708:F1716"/>
    <mergeCell ref="F1717:F1718"/>
    <mergeCell ref="G1719:G1735"/>
    <mergeCell ref="F1725:F1733"/>
    <mergeCell ref="F1734:F1735"/>
    <mergeCell ref="F1736:F1741"/>
    <mergeCell ref="G1736:G1752"/>
    <mergeCell ref="F1742:F1750"/>
    <mergeCell ref="F1751:F1752"/>
    <mergeCell ref="F1753:F1758"/>
    <mergeCell ref="G1753:G1769"/>
    <mergeCell ref="F1759:F1767"/>
    <mergeCell ref="F1768:F1769"/>
    <mergeCell ref="F1617:F1622"/>
    <mergeCell ref="G1617:G1633"/>
    <mergeCell ref="F1623:F1631"/>
    <mergeCell ref="F1632:F1633"/>
    <mergeCell ref="F1634:F1639"/>
    <mergeCell ref="G1634:G1650"/>
    <mergeCell ref="F1640:F1648"/>
    <mergeCell ref="F1649:F1650"/>
    <mergeCell ref="F1651:F1656"/>
    <mergeCell ref="G1651:G1667"/>
    <mergeCell ref="F1657:F1665"/>
    <mergeCell ref="F1666:F1667"/>
    <mergeCell ref="F1668:F1673"/>
    <mergeCell ref="G1668:G1684"/>
    <mergeCell ref="F1674:F1682"/>
    <mergeCell ref="F1683:F1684"/>
    <mergeCell ref="F1685:F1690"/>
    <mergeCell ref="G1685:G1701"/>
    <mergeCell ref="F1481:F1486"/>
    <mergeCell ref="G1481:G1497"/>
    <mergeCell ref="F1487:F1495"/>
    <mergeCell ref="F1496:F1497"/>
    <mergeCell ref="F1498:F1503"/>
    <mergeCell ref="G1498:G1514"/>
    <mergeCell ref="F1504:F1512"/>
    <mergeCell ref="F1513:F1514"/>
    <mergeCell ref="F1549:F1554"/>
    <mergeCell ref="F1515:F1520"/>
    <mergeCell ref="G1515:G1531"/>
    <mergeCell ref="F1521:F1529"/>
    <mergeCell ref="F1530:F1531"/>
    <mergeCell ref="F1532:F1537"/>
    <mergeCell ref="G1532:G1548"/>
    <mergeCell ref="F1538:F1546"/>
    <mergeCell ref="F1547:F1548"/>
    <mergeCell ref="G1549:G1565"/>
    <mergeCell ref="F1555:F1563"/>
    <mergeCell ref="F1564:F1565"/>
    <mergeCell ref="F1396:F1401"/>
    <mergeCell ref="G1396:G1412"/>
    <mergeCell ref="F1402:F1410"/>
    <mergeCell ref="F1411:F1412"/>
    <mergeCell ref="F1413:F1418"/>
    <mergeCell ref="G1413:G1429"/>
    <mergeCell ref="F1419:F1427"/>
    <mergeCell ref="F1428:F1429"/>
    <mergeCell ref="F1430:F1435"/>
    <mergeCell ref="G1430:G1446"/>
    <mergeCell ref="F1436:F1444"/>
    <mergeCell ref="F1445:F1446"/>
    <mergeCell ref="F1447:F1452"/>
    <mergeCell ref="G1447:G1463"/>
    <mergeCell ref="F1453:F1461"/>
    <mergeCell ref="F1462:F1463"/>
    <mergeCell ref="F1464:F1469"/>
    <mergeCell ref="G1464:G1480"/>
    <mergeCell ref="F1470:F1478"/>
    <mergeCell ref="F1479:F1480"/>
    <mergeCell ref="F1277:F1282"/>
    <mergeCell ref="G1277:G1293"/>
    <mergeCell ref="F1283:F1291"/>
    <mergeCell ref="F1292:F1293"/>
    <mergeCell ref="F1294:F1299"/>
    <mergeCell ref="G1294:G1310"/>
    <mergeCell ref="F1300:F1308"/>
    <mergeCell ref="F1309:F1310"/>
    <mergeCell ref="F1311:F1316"/>
    <mergeCell ref="G1311:G1327"/>
    <mergeCell ref="F1317:F1325"/>
    <mergeCell ref="F1326:F1327"/>
    <mergeCell ref="F1328:F1333"/>
    <mergeCell ref="G1328:G1344"/>
    <mergeCell ref="F1379:F1384"/>
    <mergeCell ref="F1334:F1342"/>
    <mergeCell ref="F1343:F1344"/>
    <mergeCell ref="F1345:F1350"/>
    <mergeCell ref="G1345:G1361"/>
    <mergeCell ref="F1351:F1359"/>
    <mergeCell ref="F1360:F1361"/>
    <mergeCell ref="F1362:F1367"/>
    <mergeCell ref="G1362:G1378"/>
    <mergeCell ref="F1368:F1376"/>
    <mergeCell ref="F1377:F1378"/>
    <mergeCell ref="G1379:G1395"/>
    <mergeCell ref="F1385:F1393"/>
    <mergeCell ref="F1394:F1395"/>
    <mergeCell ref="F1141:F1146"/>
    <mergeCell ref="G1141:G1157"/>
    <mergeCell ref="F1147:F1155"/>
    <mergeCell ref="F1156:F1157"/>
    <mergeCell ref="F1158:F1163"/>
    <mergeCell ref="G1158:G1174"/>
    <mergeCell ref="F1164:F1172"/>
    <mergeCell ref="F1173:F1174"/>
    <mergeCell ref="F1209:F1214"/>
    <mergeCell ref="F1243:F1248"/>
    <mergeCell ref="G1243:G1259"/>
    <mergeCell ref="F1249:F1257"/>
    <mergeCell ref="F1258:F1259"/>
    <mergeCell ref="F1260:F1265"/>
    <mergeCell ref="G1260:G1276"/>
    <mergeCell ref="F1266:F1274"/>
    <mergeCell ref="F1275:F1276"/>
    <mergeCell ref="F1175:F1180"/>
    <mergeCell ref="G1175:G1191"/>
    <mergeCell ref="F1181:F1189"/>
    <mergeCell ref="F1190:F1191"/>
    <mergeCell ref="F1192:F1197"/>
    <mergeCell ref="G1192:G1208"/>
    <mergeCell ref="F1198:F1206"/>
    <mergeCell ref="F1207:F1208"/>
    <mergeCell ref="G1209:G1225"/>
    <mergeCell ref="F1215:F1223"/>
    <mergeCell ref="F1224:F1225"/>
    <mergeCell ref="F1226:F1231"/>
    <mergeCell ref="G1226:G1242"/>
    <mergeCell ref="F1232:F1240"/>
    <mergeCell ref="F1241:F1242"/>
    <mergeCell ref="F1056:F1061"/>
    <mergeCell ref="G1056:G1072"/>
    <mergeCell ref="F1062:F1070"/>
    <mergeCell ref="F1071:F1072"/>
    <mergeCell ref="F1073:F1078"/>
    <mergeCell ref="G1073:G1089"/>
    <mergeCell ref="F1079:F1087"/>
    <mergeCell ref="F1088:F1089"/>
    <mergeCell ref="F1090:F1095"/>
    <mergeCell ref="G1090:G1106"/>
    <mergeCell ref="F1096:F1104"/>
    <mergeCell ref="F1105:F1106"/>
    <mergeCell ref="F1107:F1112"/>
    <mergeCell ref="G1107:G1123"/>
    <mergeCell ref="F1113:F1121"/>
    <mergeCell ref="F1122:F1123"/>
    <mergeCell ref="F1124:F1129"/>
    <mergeCell ref="G1124:G1140"/>
    <mergeCell ref="F1130:F1138"/>
    <mergeCell ref="F1139:F1140"/>
    <mergeCell ref="F971:F976"/>
    <mergeCell ref="G971:G987"/>
    <mergeCell ref="F977:F985"/>
    <mergeCell ref="F986:F987"/>
    <mergeCell ref="F988:F993"/>
    <mergeCell ref="G988:G1004"/>
    <mergeCell ref="F994:F1002"/>
    <mergeCell ref="F1003:F1004"/>
    <mergeCell ref="F1005:F1010"/>
    <mergeCell ref="G1005:G1021"/>
    <mergeCell ref="F1011:F1019"/>
    <mergeCell ref="F1020:F1021"/>
    <mergeCell ref="F1022:F1027"/>
    <mergeCell ref="G1022:G1038"/>
    <mergeCell ref="F1039:F1044"/>
    <mergeCell ref="F1028:F1036"/>
    <mergeCell ref="F1037:F1038"/>
    <mergeCell ref="G1039:G1055"/>
    <mergeCell ref="F1045:F1053"/>
    <mergeCell ref="F1054:F1055"/>
    <mergeCell ref="F886:F891"/>
    <mergeCell ref="G886:G902"/>
    <mergeCell ref="F892:F900"/>
    <mergeCell ref="F901:F902"/>
    <mergeCell ref="F903:F908"/>
    <mergeCell ref="G903:G919"/>
    <mergeCell ref="F909:F917"/>
    <mergeCell ref="F918:F919"/>
    <mergeCell ref="F920:F925"/>
    <mergeCell ref="G920:G936"/>
    <mergeCell ref="F926:F934"/>
    <mergeCell ref="F935:F936"/>
    <mergeCell ref="F937:F942"/>
    <mergeCell ref="G937:G953"/>
    <mergeCell ref="F943:F951"/>
    <mergeCell ref="F952:F953"/>
    <mergeCell ref="F954:F959"/>
    <mergeCell ref="G954:G970"/>
    <mergeCell ref="F960:F968"/>
    <mergeCell ref="F969:F970"/>
    <mergeCell ref="F733:F738"/>
    <mergeCell ref="G733:G749"/>
    <mergeCell ref="F739:F747"/>
    <mergeCell ref="F748:F749"/>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648:F653"/>
    <mergeCell ref="G648:G664"/>
    <mergeCell ref="F654:F662"/>
    <mergeCell ref="F663:F664"/>
    <mergeCell ref="F665:F670"/>
    <mergeCell ref="G665:G681"/>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563:F568"/>
    <mergeCell ref="G563:G579"/>
    <mergeCell ref="F569:F577"/>
    <mergeCell ref="F578:F579"/>
    <mergeCell ref="F580:F585"/>
    <mergeCell ref="G580:G596"/>
    <mergeCell ref="F586:F594"/>
    <mergeCell ref="F595:F596"/>
    <mergeCell ref="F597:F602"/>
    <mergeCell ref="G597:G613"/>
    <mergeCell ref="F603:F611"/>
    <mergeCell ref="F612:F613"/>
    <mergeCell ref="F614:F619"/>
    <mergeCell ref="G614:G630"/>
    <mergeCell ref="F620:F628"/>
    <mergeCell ref="F629:F630"/>
    <mergeCell ref="F631:F636"/>
    <mergeCell ref="G631:G647"/>
    <mergeCell ref="F637:F645"/>
    <mergeCell ref="F646:F647"/>
    <mergeCell ref="F461:F466"/>
    <mergeCell ref="G461:G477"/>
    <mergeCell ref="F467:F475"/>
    <mergeCell ref="F476:F477"/>
    <mergeCell ref="F478:F483"/>
    <mergeCell ref="G478:G494"/>
    <mergeCell ref="F484:F492"/>
    <mergeCell ref="F493:F494"/>
    <mergeCell ref="F529:F534"/>
    <mergeCell ref="F495:F500"/>
    <mergeCell ref="G495:G511"/>
    <mergeCell ref="F501:F509"/>
    <mergeCell ref="F510:F511"/>
    <mergeCell ref="F512:F517"/>
    <mergeCell ref="G512:G528"/>
    <mergeCell ref="F518:F526"/>
    <mergeCell ref="F527:F528"/>
    <mergeCell ref="G529:G545"/>
    <mergeCell ref="F535:F543"/>
    <mergeCell ref="F544:F545"/>
    <mergeCell ref="F376:F381"/>
    <mergeCell ref="G376:G392"/>
    <mergeCell ref="F382:F390"/>
    <mergeCell ref="F391:F392"/>
    <mergeCell ref="F393:F398"/>
    <mergeCell ref="G393:G409"/>
    <mergeCell ref="F399:F407"/>
    <mergeCell ref="F408:F409"/>
    <mergeCell ref="F410:F415"/>
    <mergeCell ref="G410:G426"/>
    <mergeCell ref="F416:F424"/>
    <mergeCell ref="F425:F426"/>
    <mergeCell ref="F427:F432"/>
    <mergeCell ref="G427:G443"/>
    <mergeCell ref="F433:F441"/>
    <mergeCell ref="F442:F443"/>
    <mergeCell ref="F444:F449"/>
    <mergeCell ref="G444:G460"/>
    <mergeCell ref="F450:F458"/>
    <mergeCell ref="F459:F460"/>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F357:F358"/>
    <mergeCell ref="G359:G375"/>
    <mergeCell ref="F365:F373"/>
    <mergeCell ref="F374:F375"/>
    <mergeCell ref="B87:B103"/>
    <mergeCell ref="F87:F92"/>
    <mergeCell ref="G87:G103"/>
    <mergeCell ref="F93:F101"/>
    <mergeCell ref="F102:F103"/>
    <mergeCell ref="F8:F16"/>
    <mergeCell ref="F17:F18"/>
    <mergeCell ref="B478:B494"/>
    <mergeCell ref="B495:B511"/>
    <mergeCell ref="B512:B528"/>
    <mergeCell ref="B529:B545"/>
    <mergeCell ref="B563:B579"/>
    <mergeCell ref="B580:B596"/>
    <mergeCell ref="B291:B307"/>
    <mergeCell ref="B308:B324"/>
    <mergeCell ref="B325:B341"/>
    <mergeCell ref="B342:B358"/>
    <mergeCell ref="B359:B375"/>
    <mergeCell ref="B376:B392"/>
    <mergeCell ref="B393:B409"/>
    <mergeCell ref="B410:B426"/>
    <mergeCell ref="B427:B443"/>
    <mergeCell ref="B444:B460"/>
    <mergeCell ref="B461:B477"/>
    <mergeCell ref="B886:B902"/>
    <mergeCell ref="B903:B919"/>
    <mergeCell ref="B920:B936"/>
    <mergeCell ref="B937:B953"/>
    <mergeCell ref="B597:B613"/>
    <mergeCell ref="B614:B630"/>
    <mergeCell ref="B631:B647"/>
    <mergeCell ref="B648:B664"/>
    <mergeCell ref="B665:B681"/>
    <mergeCell ref="B682:B698"/>
    <mergeCell ref="B699:B715"/>
    <mergeCell ref="B716:B732"/>
    <mergeCell ref="B733:B749"/>
    <mergeCell ref="B750:B766"/>
    <mergeCell ref="B767:B783"/>
    <mergeCell ref="B784:B800"/>
    <mergeCell ref="B801:B817"/>
    <mergeCell ref="B818:B834"/>
    <mergeCell ref="B1243:B1259"/>
    <mergeCell ref="B1260:B1276"/>
    <mergeCell ref="B1277:B1293"/>
    <mergeCell ref="B1294:B1310"/>
    <mergeCell ref="B1311:B1327"/>
    <mergeCell ref="B954:B970"/>
    <mergeCell ref="B971:B987"/>
    <mergeCell ref="B988:B1004"/>
    <mergeCell ref="B1005:B1021"/>
    <mergeCell ref="B1022:B1038"/>
    <mergeCell ref="B1039:B1055"/>
    <mergeCell ref="B1056:B1072"/>
    <mergeCell ref="B1073:B1089"/>
    <mergeCell ref="B1090:B1106"/>
    <mergeCell ref="B1107:B1123"/>
    <mergeCell ref="B1124:B1140"/>
    <mergeCell ref="B1141:B1157"/>
    <mergeCell ref="B1158:B1174"/>
    <mergeCell ref="B1175:B1191"/>
    <mergeCell ref="B1192:B1208"/>
    <mergeCell ref="B1209:B1225"/>
    <mergeCell ref="B1226:B1242"/>
    <mergeCell ref="B1923:B1939"/>
    <mergeCell ref="B1940:B1956"/>
    <mergeCell ref="B1957:B1973"/>
    <mergeCell ref="B1617:B1633"/>
    <mergeCell ref="B1634:B1650"/>
    <mergeCell ref="B1651:B1667"/>
    <mergeCell ref="B1668:B1684"/>
    <mergeCell ref="B1328:B1344"/>
    <mergeCell ref="B1345:B1361"/>
    <mergeCell ref="B1362:B1378"/>
    <mergeCell ref="B1379:B1395"/>
    <mergeCell ref="B1396:B1412"/>
    <mergeCell ref="B1413:B1429"/>
    <mergeCell ref="B1430:B1446"/>
    <mergeCell ref="B1447:B1463"/>
    <mergeCell ref="B1464:B1480"/>
    <mergeCell ref="B1481:B1497"/>
    <mergeCell ref="B1498:B1514"/>
    <mergeCell ref="B1515:B1531"/>
    <mergeCell ref="B1532:B1548"/>
    <mergeCell ref="B1549:B1565"/>
    <mergeCell ref="B1566:B1582"/>
    <mergeCell ref="B2042:B2058"/>
    <mergeCell ref="B2059:B2075"/>
    <mergeCell ref="B2076:B2092"/>
    <mergeCell ref="B2093:B2109"/>
    <mergeCell ref="B2110:B2126"/>
    <mergeCell ref="B2127:B2143"/>
    <mergeCell ref="B2144:B2160"/>
    <mergeCell ref="B2161:B2177"/>
    <mergeCell ref="B2178:B2194"/>
    <mergeCell ref="B2195:B2211"/>
    <mergeCell ref="B2212:B2228"/>
    <mergeCell ref="B2229:B2245"/>
    <mergeCell ref="B2246:B2262"/>
    <mergeCell ref="B2263:B2279"/>
    <mergeCell ref="B1974:B1990"/>
    <mergeCell ref="B1991:B2007"/>
    <mergeCell ref="B2008:B2024"/>
    <mergeCell ref="B2025:B2041"/>
    <mergeCell ref="B2399:B2415"/>
    <mergeCell ref="B2416:B2432"/>
    <mergeCell ref="B2433:B2449"/>
    <mergeCell ref="B2450:B2466"/>
    <mergeCell ref="B2467:B2483"/>
    <mergeCell ref="B2484:B2500"/>
    <mergeCell ref="B2501:B2517"/>
    <mergeCell ref="B2518:B2534"/>
    <mergeCell ref="B2535:B2551"/>
    <mergeCell ref="B2552:B2568"/>
    <mergeCell ref="B2569:B2585"/>
    <mergeCell ref="B2586:B2602"/>
    <mergeCell ref="B2603:B2619"/>
    <mergeCell ref="B2620:B2636"/>
    <mergeCell ref="B2637:B2653"/>
    <mergeCell ref="B2654:B2670"/>
    <mergeCell ref="B2331:B2347"/>
    <mergeCell ref="B2348:B2364"/>
    <mergeCell ref="B2365:B2381"/>
    <mergeCell ref="B2382:B2398"/>
    <mergeCell ref="B3045:B3061"/>
    <mergeCell ref="B3062:B3078"/>
    <mergeCell ref="B3079:B3095"/>
    <mergeCell ref="B3096:B3112"/>
    <mergeCell ref="B2756:B2772"/>
    <mergeCell ref="B2773:B2789"/>
    <mergeCell ref="B2790:B2806"/>
    <mergeCell ref="B2807:B2823"/>
    <mergeCell ref="B2824:B2840"/>
    <mergeCell ref="B2841:B2857"/>
    <mergeCell ref="B2858:B2874"/>
    <mergeCell ref="B2875:B2891"/>
    <mergeCell ref="B2892:B2908"/>
    <mergeCell ref="B2909:B2925"/>
    <mergeCell ref="B2926:B2942"/>
    <mergeCell ref="B2943:B2959"/>
    <mergeCell ref="B2960:B2976"/>
    <mergeCell ref="B3011:B3027"/>
    <mergeCell ref="B3028:B3044"/>
    <mergeCell ref="B3402:B3418"/>
    <mergeCell ref="B3419:B3435"/>
    <mergeCell ref="B3436:B3452"/>
    <mergeCell ref="B3453:B3469"/>
    <mergeCell ref="B3470:B3486"/>
    <mergeCell ref="B3113:B3129"/>
    <mergeCell ref="B3130:B3146"/>
    <mergeCell ref="B3147:B3163"/>
    <mergeCell ref="B3164:B3180"/>
    <mergeCell ref="B3181:B3197"/>
    <mergeCell ref="B3198:B3214"/>
    <mergeCell ref="B3215:B3231"/>
    <mergeCell ref="B3232:B3248"/>
    <mergeCell ref="B3249:B3265"/>
    <mergeCell ref="B3266:B3282"/>
    <mergeCell ref="B3283:B3299"/>
    <mergeCell ref="B3300:B3316"/>
    <mergeCell ref="B3317:B3333"/>
    <mergeCell ref="B3334:B3350"/>
    <mergeCell ref="B3776:B3792"/>
    <mergeCell ref="B3793:B3809"/>
    <mergeCell ref="B3810:B3826"/>
    <mergeCell ref="B3827:B3843"/>
    <mergeCell ref="B3487:B3503"/>
    <mergeCell ref="B3504:B3520"/>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B3725:B3741"/>
    <mergeCell ref="B3742:B3758"/>
    <mergeCell ref="B3759:B3775"/>
    <mergeCell ref="B3844:B3860"/>
    <mergeCell ref="B3861:B3877"/>
    <mergeCell ref="B3878:B3894"/>
    <mergeCell ref="B3895:B3911"/>
    <mergeCell ref="B3912:B3928"/>
    <mergeCell ref="B3929:B3945"/>
    <mergeCell ref="B3946:B3962"/>
    <mergeCell ref="B3963:B3979"/>
    <mergeCell ref="B3980:B3996"/>
    <mergeCell ref="B3997:B4013"/>
    <mergeCell ref="B4014:B4030"/>
    <mergeCell ref="B4031:B4047"/>
    <mergeCell ref="B4048:B4064"/>
    <mergeCell ref="B4065:B4081"/>
    <mergeCell ref="B4082:B4098"/>
    <mergeCell ref="B4099:B4115"/>
    <mergeCell ref="B4116:B4132"/>
    <mergeCell ref="B19:B35"/>
    <mergeCell ref="G19:G35"/>
    <mergeCell ref="F25:F33"/>
    <mergeCell ref="F34:F35"/>
    <mergeCell ref="B36:B52"/>
    <mergeCell ref="F36:F41"/>
    <mergeCell ref="G36:G52"/>
    <mergeCell ref="F42:F50"/>
    <mergeCell ref="F51:F52"/>
    <mergeCell ref="B53:B69"/>
    <mergeCell ref="F53:F58"/>
    <mergeCell ref="G53:G69"/>
    <mergeCell ref="F59:F67"/>
    <mergeCell ref="F68:F69"/>
    <mergeCell ref="B70:B86"/>
    <mergeCell ref="F70:F75"/>
    <mergeCell ref="G70:G86"/>
    <mergeCell ref="F76:F84"/>
    <mergeCell ref="F85:F86"/>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F818:F823"/>
    <mergeCell ref="G818:G834"/>
    <mergeCell ref="F824:F832"/>
    <mergeCell ref="F833:F834"/>
    <mergeCell ref="B835:B851"/>
    <mergeCell ref="F835:F840"/>
    <mergeCell ref="G835:G851"/>
    <mergeCell ref="F841:F849"/>
    <mergeCell ref="F850:F851"/>
    <mergeCell ref="B852:B868"/>
    <mergeCell ref="F852:F857"/>
    <mergeCell ref="G852:G868"/>
    <mergeCell ref="F858:F866"/>
    <mergeCell ref="F867:F868"/>
    <mergeCell ref="B869:B885"/>
    <mergeCell ref="G869:G885"/>
    <mergeCell ref="F875:F883"/>
    <mergeCell ref="F884:F885"/>
    <mergeCell ref="F869:F874"/>
    <mergeCell ref="F1566:F1571"/>
    <mergeCell ref="G1566:G1582"/>
    <mergeCell ref="F1572:F1580"/>
    <mergeCell ref="F1581:F1582"/>
    <mergeCell ref="B1583:B1599"/>
    <mergeCell ref="F1583:F1588"/>
    <mergeCell ref="G1583:G1599"/>
    <mergeCell ref="F1589:F1597"/>
    <mergeCell ref="F1598:F1599"/>
    <mergeCell ref="B1600:B1616"/>
    <mergeCell ref="F1600:F1605"/>
    <mergeCell ref="G1600:G1616"/>
    <mergeCell ref="F1606:F1614"/>
    <mergeCell ref="F1615:F1616"/>
    <mergeCell ref="B1906:B1922"/>
    <mergeCell ref="F1906:F1911"/>
    <mergeCell ref="G1906:G1922"/>
    <mergeCell ref="F1912:F1920"/>
    <mergeCell ref="F1921:F1922"/>
    <mergeCell ref="B1685:B1701"/>
    <mergeCell ref="B1702:B1718"/>
    <mergeCell ref="B1719:B1735"/>
    <mergeCell ref="B1736:B1752"/>
    <mergeCell ref="B1753:B1769"/>
    <mergeCell ref="B1770:B1786"/>
    <mergeCell ref="B1787:B1803"/>
    <mergeCell ref="B1804:B1820"/>
    <mergeCell ref="B1821:B1837"/>
    <mergeCell ref="B1838:B1854"/>
    <mergeCell ref="B1855:B1871"/>
    <mergeCell ref="B1872:B1888"/>
    <mergeCell ref="B1889:B1905"/>
    <mergeCell ref="F2263:F2268"/>
    <mergeCell ref="G2263:G2279"/>
    <mergeCell ref="F2269:F2277"/>
    <mergeCell ref="F2278:F2279"/>
    <mergeCell ref="B2280:B2296"/>
    <mergeCell ref="F2280:F2285"/>
    <mergeCell ref="G2280:G2296"/>
    <mergeCell ref="F2286:F2294"/>
    <mergeCell ref="F2295:F2296"/>
    <mergeCell ref="B2297:B2313"/>
    <mergeCell ref="F2297:F2302"/>
    <mergeCell ref="G2297:G2313"/>
    <mergeCell ref="F2303:F2311"/>
    <mergeCell ref="F2312:F2313"/>
    <mergeCell ref="B2314:B2330"/>
    <mergeCell ref="F2314:F2319"/>
    <mergeCell ref="G2314:G2330"/>
    <mergeCell ref="F2320:F2328"/>
    <mergeCell ref="F2329:F2330"/>
    <mergeCell ref="F2654:F2659"/>
    <mergeCell ref="G2654:G2670"/>
    <mergeCell ref="F2660:F2668"/>
    <mergeCell ref="F2669:F2670"/>
    <mergeCell ref="B2671:B2687"/>
    <mergeCell ref="F2671:F2676"/>
    <mergeCell ref="G2671:G2687"/>
    <mergeCell ref="F2677:F2685"/>
    <mergeCell ref="F2686:F2687"/>
    <mergeCell ref="B2977:B2993"/>
    <mergeCell ref="F2977:F2982"/>
    <mergeCell ref="G2977:G2993"/>
    <mergeCell ref="F2983:F2991"/>
    <mergeCell ref="F2992:F2993"/>
    <mergeCell ref="B2994:B3010"/>
    <mergeCell ref="F2994:F2999"/>
    <mergeCell ref="G2994:G3010"/>
    <mergeCell ref="F3000:F3008"/>
    <mergeCell ref="F3009:F3010"/>
    <mergeCell ref="B2688:B2704"/>
    <mergeCell ref="B2705:B2721"/>
    <mergeCell ref="B2722:B2738"/>
    <mergeCell ref="B2739:B2755"/>
    <mergeCell ref="F2756:F2761"/>
    <mergeCell ref="G2756:G2772"/>
    <mergeCell ref="F2762:F2770"/>
    <mergeCell ref="F2771:F2772"/>
    <mergeCell ref="F2773:F2778"/>
    <mergeCell ref="G2773:G2789"/>
    <mergeCell ref="F2779:F2787"/>
    <mergeCell ref="F2788:F2789"/>
    <mergeCell ref="F2790:F2795"/>
    <mergeCell ref="F3334:F3339"/>
    <mergeCell ref="G3334:G3350"/>
    <mergeCell ref="F3340:F3348"/>
    <mergeCell ref="F3349:F3350"/>
    <mergeCell ref="B3351:B3367"/>
    <mergeCell ref="F3351:F3356"/>
    <mergeCell ref="G3351:G3367"/>
    <mergeCell ref="F3357:F3365"/>
    <mergeCell ref="F3366:F3367"/>
    <mergeCell ref="B3368:B3384"/>
    <mergeCell ref="F3368:F3373"/>
    <mergeCell ref="G3368:G3384"/>
    <mergeCell ref="F3374:F3382"/>
    <mergeCell ref="F3383:F3384"/>
    <mergeCell ref="B3385:B3401"/>
    <mergeCell ref="F3385:F3390"/>
    <mergeCell ref="G3385:G3401"/>
    <mergeCell ref="F3391:F3399"/>
    <mergeCell ref="F3400:F3401"/>
    <mergeCell ref="F4116:F4121"/>
    <mergeCell ref="G4116:G4132"/>
    <mergeCell ref="F4122:F4130"/>
    <mergeCell ref="F4131:F4132"/>
    <mergeCell ref="G4320:G4336"/>
    <mergeCell ref="F4326:F4334"/>
    <mergeCell ref="F4335:F4336"/>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133:B4149"/>
    <mergeCell ref="B4150:B4166"/>
    <mergeCell ref="B4167:B4183"/>
    <mergeCell ref="B4184:B4200"/>
    <mergeCell ref="B4201:B4217"/>
    <mergeCell ref="B4218:B4234"/>
    <mergeCell ref="B4235:B4251"/>
    <mergeCell ref="B4252:B4268"/>
    <mergeCell ref="B4269:B4285"/>
    <mergeCell ref="B4286:B4302"/>
    <mergeCell ref="B4303:B4319"/>
    <mergeCell ref="B4320:B4336"/>
    <mergeCell ref="F4133:F4138"/>
    <mergeCell ref="G4133:G4149"/>
    <mergeCell ref="B4541:B4557"/>
    <mergeCell ref="F4541:F4546"/>
    <mergeCell ref="G4541:G4557"/>
    <mergeCell ref="F4547:F4555"/>
    <mergeCell ref="F4556:F4557"/>
    <mergeCell ref="B4337:B4353"/>
    <mergeCell ref="B4354:B4370"/>
    <mergeCell ref="B4371:B4387"/>
    <mergeCell ref="B4388:B4404"/>
    <mergeCell ref="B4405:B4421"/>
    <mergeCell ref="B4422:B4438"/>
    <mergeCell ref="B4439:B4455"/>
    <mergeCell ref="B4456:B4472"/>
    <mergeCell ref="B4473:B4489"/>
    <mergeCell ref="B4490:B4506"/>
    <mergeCell ref="G4439:G4455"/>
    <mergeCell ref="F4445:F4453"/>
    <mergeCell ref="F4454:F4455"/>
    <mergeCell ref="F4456:F4461"/>
    <mergeCell ref="G4456:G4472"/>
    <mergeCell ref="F4462:F4470"/>
    <mergeCell ref="F4471:F4472"/>
    <mergeCell ref="F4473:F4478"/>
    <mergeCell ref="G4473:G4489"/>
    <mergeCell ref="F4479:F4487"/>
    <mergeCell ref="F4488:F4489"/>
    <mergeCell ref="F4490:F4495"/>
    <mergeCell ref="G4490:G4506"/>
    <mergeCell ref="F4496:F4504"/>
    <mergeCell ref="F4354:F4359"/>
    <mergeCell ref="G4354:G4370"/>
    <mergeCell ref="F4360:F4368"/>
    <mergeCell ref="B4558:B4574"/>
    <mergeCell ref="F4558:F4563"/>
    <mergeCell ref="G4558:G4574"/>
    <mergeCell ref="F4564:F4572"/>
    <mergeCell ref="F4573:F4574"/>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B4626:B4642"/>
    <mergeCell ref="F4626:F4631"/>
    <mergeCell ref="G4626:G4642"/>
    <mergeCell ref="F4632:F4640"/>
    <mergeCell ref="F4641:F4642"/>
    <mergeCell ref="B4643:B4659"/>
    <mergeCell ref="F4643:F4648"/>
    <mergeCell ref="G4643:G4659"/>
    <mergeCell ref="F4649:F4657"/>
    <mergeCell ref="F4658:F4659"/>
    <mergeCell ref="B4660:B4676"/>
    <mergeCell ref="F4660:F4665"/>
    <mergeCell ref="G4660:G4676"/>
    <mergeCell ref="F4666:F4674"/>
    <mergeCell ref="F4675:F4676"/>
    <mergeCell ref="B4677:B4693"/>
    <mergeCell ref="F4677:F4682"/>
    <mergeCell ref="G4677:G4693"/>
    <mergeCell ref="F4683:F4691"/>
    <mergeCell ref="F4692:F4693"/>
    <mergeCell ref="B4694:B4710"/>
    <mergeCell ref="F4694:F4699"/>
    <mergeCell ref="G4694:G4710"/>
    <mergeCell ref="F4700:F4708"/>
    <mergeCell ref="F4709:F4710"/>
    <mergeCell ref="B4711:B4727"/>
    <mergeCell ref="F4711:F4716"/>
    <mergeCell ref="G4711:G4727"/>
    <mergeCell ref="F4717:F4725"/>
    <mergeCell ref="F4726:F4727"/>
    <mergeCell ref="B4728:B4744"/>
    <mergeCell ref="F4728:F4733"/>
    <mergeCell ref="G4728:G4744"/>
    <mergeCell ref="F4734:F4742"/>
    <mergeCell ref="F4743:F4744"/>
    <mergeCell ref="B4745:B4761"/>
    <mergeCell ref="F4745:F4750"/>
    <mergeCell ref="G4745:G4761"/>
    <mergeCell ref="F4751:F4759"/>
    <mergeCell ref="F4760:F4761"/>
    <mergeCell ref="B4762:B4778"/>
    <mergeCell ref="F4762:F4767"/>
    <mergeCell ref="G4762:G4778"/>
    <mergeCell ref="F4768:F4776"/>
    <mergeCell ref="F4777:F4778"/>
    <mergeCell ref="B4779:B4795"/>
    <mergeCell ref="F4779:F4784"/>
    <mergeCell ref="G4779:G4795"/>
    <mergeCell ref="F4785:F4793"/>
    <mergeCell ref="F4794:F4795"/>
    <mergeCell ref="B4796:B4812"/>
    <mergeCell ref="F4796:F4801"/>
    <mergeCell ref="G4796:G4812"/>
    <mergeCell ref="F4802:F4810"/>
    <mergeCell ref="F4811:F4812"/>
    <mergeCell ref="B4813:B4829"/>
    <mergeCell ref="F4813:F4818"/>
    <mergeCell ref="G4813:G4829"/>
    <mergeCell ref="F4819:F4827"/>
    <mergeCell ref="F4828:F4829"/>
    <mergeCell ref="B4830:B4846"/>
    <mergeCell ref="F4830:F4835"/>
    <mergeCell ref="G4830:G4846"/>
    <mergeCell ref="F4836:F4844"/>
    <mergeCell ref="F4845:F4846"/>
    <mergeCell ref="B4847:B4863"/>
    <mergeCell ref="F4847:F4852"/>
    <mergeCell ref="G4847:G4863"/>
    <mergeCell ref="F4853:F4861"/>
    <mergeCell ref="F4862:F4863"/>
    <mergeCell ref="B4864:B4880"/>
    <mergeCell ref="F4864:F4869"/>
    <mergeCell ref="G4864:G4880"/>
    <mergeCell ref="F4870:F4878"/>
    <mergeCell ref="F4879:F4880"/>
    <mergeCell ref="B4881:B4897"/>
    <mergeCell ref="F4881:F4886"/>
    <mergeCell ref="G4881:G4897"/>
    <mergeCell ref="F4887:F4895"/>
    <mergeCell ref="F4896:F4897"/>
    <mergeCell ref="B4898:B4914"/>
    <mergeCell ref="F4898:F4903"/>
    <mergeCell ref="G4898:G4914"/>
    <mergeCell ref="F4904:F4912"/>
    <mergeCell ref="F4913:F4914"/>
    <mergeCell ref="B4915:B4931"/>
    <mergeCell ref="F4915:F4920"/>
    <mergeCell ref="G4915:G4931"/>
    <mergeCell ref="F4921:F4929"/>
    <mergeCell ref="F4930:F4931"/>
    <mergeCell ref="B4932:B4948"/>
    <mergeCell ref="F4932:F4937"/>
    <mergeCell ref="G4932:G4948"/>
    <mergeCell ref="F4938:F4946"/>
    <mergeCell ref="F4947:F4948"/>
    <mergeCell ref="B4949:B4965"/>
    <mergeCell ref="F4949:F4954"/>
    <mergeCell ref="G4949:G4965"/>
    <mergeCell ref="F4955:F4963"/>
    <mergeCell ref="F4964:F4965"/>
    <mergeCell ref="B4966:B4982"/>
    <mergeCell ref="F4966:F4971"/>
    <mergeCell ref="G4966:G4982"/>
    <mergeCell ref="F4972:F4980"/>
    <mergeCell ref="F4981:F4982"/>
    <mergeCell ref="B4983:B4999"/>
    <mergeCell ref="F4983:F4988"/>
    <mergeCell ref="G4983:G4999"/>
    <mergeCell ref="F4989:F4997"/>
    <mergeCell ref="F4998:F4999"/>
    <mergeCell ref="B5000:B5016"/>
    <mergeCell ref="F5000:F5005"/>
    <mergeCell ref="G5000:G5016"/>
    <mergeCell ref="F5006:F5014"/>
    <mergeCell ref="F5015:F5016"/>
    <mergeCell ref="B5017:B5033"/>
    <mergeCell ref="F5017:F5022"/>
    <mergeCell ref="G5017:G5033"/>
    <mergeCell ref="F5023:F5031"/>
    <mergeCell ref="F5032:F5033"/>
    <mergeCell ref="B5034:B5050"/>
    <mergeCell ref="F5034:F5039"/>
    <mergeCell ref="G5034:G5050"/>
    <mergeCell ref="F5040:F5048"/>
    <mergeCell ref="F5049:F5050"/>
    <mergeCell ref="B5051:B5067"/>
    <mergeCell ref="F5051:F5056"/>
    <mergeCell ref="G5051:G5067"/>
    <mergeCell ref="F5057:F5065"/>
    <mergeCell ref="F5066:F5067"/>
    <mergeCell ref="B5068:B5084"/>
    <mergeCell ref="F5068:F5073"/>
    <mergeCell ref="G5068:G5084"/>
    <mergeCell ref="F5074:F5082"/>
    <mergeCell ref="F5083:F5084"/>
    <mergeCell ref="B5085:B5101"/>
    <mergeCell ref="F5085:F5090"/>
    <mergeCell ref="G5085:G5101"/>
    <mergeCell ref="F5091:F5099"/>
    <mergeCell ref="F5100:F5101"/>
    <mergeCell ref="B5102:B5118"/>
    <mergeCell ref="F5102:F5107"/>
    <mergeCell ref="G5102:G5118"/>
    <mergeCell ref="F5108:F5116"/>
    <mergeCell ref="F5117:F5118"/>
    <mergeCell ref="B5119:B5135"/>
    <mergeCell ref="F5119:F5124"/>
    <mergeCell ref="G5119:G5135"/>
    <mergeCell ref="F5125:F5133"/>
    <mergeCell ref="F5134:F5135"/>
    <mergeCell ref="B5136:B5152"/>
    <mergeCell ref="F5136:F5141"/>
    <mergeCell ref="G5136:G5152"/>
    <mergeCell ref="F5142:F5150"/>
    <mergeCell ref="F5151:F5152"/>
    <mergeCell ref="B5153:B5169"/>
    <mergeCell ref="F5153:F5158"/>
    <mergeCell ref="G5153:G5169"/>
    <mergeCell ref="F5159:F5167"/>
    <mergeCell ref="F5168:F5169"/>
    <mergeCell ref="B5306:B5322"/>
    <mergeCell ref="F5306:F5311"/>
    <mergeCell ref="G5306:G5322"/>
    <mergeCell ref="F5312:F5320"/>
    <mergeCell ref="F5321:F5322"/>
    <mergeCell ref="B5170:B5186"/>
    <mergeCell ref="F5170:F5175"/>
    <mergeCell ref="G5170:G5186"/>
    <mergeCell ref="F5176:F5184"/>
    <mergeCell ref="F5185:F5186"/>
    <mergeCell ref="B5187:B5203"/>
    <mergeCell ref="F5187:F5192"/>
    <mergeCell ref="G5187:G5203"/>
    <mergeCell ref="F5193:F5201"/>
    <mergeCell ref="F5202:F5203"/>
    <mergeCell ref="B5204:B5220"/>
    <mergeCell ref="F5204:F5209"/>
    <mergeCell ref="G5204:G5220"/>
    <mergeCell ref="F5210:F5218"/>
    <mergeCell ref="F5219:F5220"/>
    <mergeCell ref="B5221:B5237"/>
    <mergeCell ref="F5221:F5226"/>
    <mergeCell ref="G5221:G5237"/>
    <mergeCell ref="F5227:F5235"/>
    <mergeCell ref="F5236:F5237"/>
    <mergeCell ref="B5238:B5254"/>
    <mergeCell ref="F5238:F5243"/>
    <mergeCell ref="G5238:G5254"/>
    <mergeCell ref="F5244:F5252"/>
    <mergeCell ref="F5253:F5254"/>
    <mergeCell ref="B5255:B5271"/>
    <mergeCell ref="F5255:F5260"/>
    <mergeCell ref="G5255:G5271"/>
    <mergeCell ref="F5261:F5269"/>
    <mergeCell ref="F5270:F5271"/>
    <mergeCell ref="B5272:B5288"/>
    <mergeCell ref="F5272:F5277"/>
    <mergeCell ref="G5272:G5288"/>
    <mergeCell ref="F5278:F5286"/>
    <mergeCell ref="F5287:F5288"/>
    <mergeCell ref="B5289:B5305"/>
    <mergeCell ref="F5289:F5294"/>
    <mergeCell ref="G5289:G5305"/>
    <mergeCell ref="F5295:F5303"/>
    <mergeCell ref="F5304:F5305"/>
    <mergeCell ref="B5323:B5339"/>
    <mergeCell ref="F5323:F5328"/>
    <mergeCell ref="G5323:G5339"/>
    <mergeCell ref="F5329:F5337"/>
    <mergeCell ref="F5338:F5339"/>
    <mergeCell ref="B5340:B5356"/>
    <mergeCell ref="F5340:F5345"/>
    <mergeCell ref="G5340:G5356"/>
    <mergeCell ref="F5346:F5354"/>
    <mergeCell ref="F5355:F5356"/>
    <mergeCell ref="B5357:B5373"/>
    <mergeCell ref="F5357:F5362"/>
    <mergeCell ref="G5357:G5373"/>
    <mergeCell ref="F5363:F5371"/>
    <mergeCell ref="F5372:F5373"/>
    <mergeCell ref="G5391:G5407"/>
    <mergeCell ref="F5397:F5405"/>
    <mergeCell ref="F5406:F5407"/>
    <mergeCell ref="B5374:B5390"/>
    <mergeCell ref="F5374:F5379"/>
    <mergeCell ref="G5374:G5390"/>
    <mergeCell ref="F5380:F5388"/>
    <mergeCell ref="F5389:F5390"/>
    <mergeCell ref="B5391:B5407"/>
    <mergeCell ref="F5391:F5396"/>
    <mergeCell ref="B5408:B5424"/>
    <mergeCell ref="F5408:F5413"/>
    <mergeCell ref="G5408:G5424"/>
    <mergeCell ref="F5414:F5422"/>
    <mergeCell ref="F5423:F5424"/>
    <mergeCell ref="B5425:B5441"/>
    <mergeCell ref="F5425:F5430"/>
    <mergeCell ref="G5425:G5441"/>
    <mergeCell ref="F5431:F5439"/>
    <mergeCell ref="F5440:F5441"/>
    <mergeCell ref="B5459:B5475"/>
    <mergeCell ref="F5459:F5464"/>
    <mergeCell ref="G5459:G5475"/>
    <mergeCell ref="F5465:F5473"/>
    <mergeCell ref="F5474:F5475"/>
    <mergeCell ref="B5442:B5458"/>
    <mergeCell ref="F5442:F5447"/>
    <mergeCell ref="G5442:G5458"/>
    <mergeCell ref="F5448:F5456"/>
    <mergeCell ref="F5457:F5458"/>
    <mergeCell ref="B5476:B5492"/>
    <mergeCell ref="F5476:F5481"/>
    <mergeCell ref="G5476:G5492"/>
    <mergeCell ref="F5482:F5490"/>
    <mergeCell ref="F5491:F5492"/>
    <mergeCell ref="B5493:B5509"/>
    <mergeCell ref="F5493:F5498"/>
    <mergeCell ref="G5493:G5509"/>
    <mergeCell ref="F5499:F5507"/>
    <mergeCell ref="F5508:F5509"/>
    <mergeCell ref="G5527:G5543"/>
    <mergeCell ref="F5533:F5541"/>
    <mergeCell ref="F5542:F5543"/>
    <mergeCell ref="B5510:B5526"/>
    <mergeCell ref="F5510:F5515"/>
    <mergeCell ref="G5510:G5526"/>
    <mergeCell ref="F5516:F5524"/>
    <mergeCell ref="F5525:F5526"/>
    <mergeCell ref="B5527:B5543"/>
    <mergeCell ref="F5527:F5532"/>
    <mergeCell ref="B5544:B5560"/>
    <mergeCell ref="F5544:F5549"/>
    <mergeCell ref="G5544:G5560"/>
    <mergeCell ref="F5550:F5558"/>
    <mergeCell ref="F5559:F5560"/>
    <mergeCell ref="B5561:B5577"/>
    <mergeCell ref="F5561:F5566"/>
    <mergeCell ref="G5561:G5577"/>
    <mergeCell ref="F5567:F5575"/>
    <mergeCell ref="F5576:F5577"/>
    <mergeCell ref="B5595:B5611"/>
    <mergeCell ref="F5595:F5600"/>
    <mergeCell ref="G5595:G5611"/>
    <mergeCell ref="F5601:F5609"/>
    <mergeCell ref="F5610:F5611"/>
    <mergeCell ref="B5578:B5594"/>
    <mergeCell ref="F5578:F5583"/>
    <mergeCell ref="G5578:G5594"/>
    <mergeCell ref="F5584:F5592"/>
    <mergeCell ref="F5593:F5594"/>
    <mergeCell ref="B5612:B5628"/>
    <mergeCell ref="F5612:F5617"/>
    <mergeCell ref="G5612:G5628"/>
    <mergeCell ref="F5618:F5626"/>
    <mergeCell ref="F5627:F5628"/>
    <mergeCell ref="B5629:B5645"/>
    <mergeCell ref="F5629:F5634"/>
    <mergeCell ref="G5629:G5645"/>
    <mergeCell ref="F5635:F5643"/>
    <mergeCell ref="F5644:F5645"/>
    <mergeCell ref="G5663:G5679"/>
    <mergeCell ref="F5669:F5677"/>
    <mergeCell ref="F5678:F5679"/>
    <mergeCell ref="B5646:B5662"/>
    <mergeCell ref="F5646:F5651"/>
    <mergeCell ref="G5646:G5662"/>
    <mergeCell ref="F5652:F5660"/>
    <mergeCell ref="F5661:F5662"/>
    <mergeCell ref="B5663:B5679"/>
    <mergeCell ref="F5663:F5668"/>
    <mergeCell ref="B5680:B5696"/>
    <mergeCell ref="F5680:F5685"/>
    <mergeCell ref="G5680:G5696"/>
    <mergeCell ref="F5686:F5694"/>
    <mergeCell ref="F5695:F5696"/>
    <mergeCell ref="B5697:B5713"/>
    <mergeCell ref="F5697:F5702"/>
    <mergeCell ref="G5697:G5713"/>
    <mergeCell ref="F5703:F5711"/>
    <mergeCell ref="F5712:F5713"/>
    <mergeCell ref="B5731:B5747"/>
    <mergeCell ref="F5731:F5736"/>
    <mergeCell ref="G5731:G5747"/>
    <mergeCell ref="F5737:F5745"/>
    <mergeCell ref="F5746:F5747"/>
    <mergeCell ref="B5714:B5730"/>
    <mergeCell ref="F5714:F5719"/>
    <mergeCell ref="G5714:G5730"/>
    <mergeCell ref="F5720:F5728"/>
    <mergeCell ref="F5729:F5730"/>
    <mergeCell ref="B5748:B5764"/>
    <mergeCell ref="F5748:F5753"/>
    <mergeCell ref="G5748:G5764"/>
    <mergeCell ref="F5754:F5762"/>
    <mergeCell ref="F5763:F5764"/>
    <mergeCell ref="B5765:B5781"/>
    <mergeCell ref="F5765:F5770"/>
    <mergeCell ref="G5765:G5781"/>
    <mergeCell ref="F5771:F5779"/>
    <mergeCell ref="F5780:F5781"/>
    <mergeCell ref="G5799:G5815"/>
    <mergeCell ref="F5805:F5813"/>
    <mergeCell ref="F5814:F5815"/>
    <mergeCell ref="B5782:B5798"/>
    <mergeCell ref="F5782:F5787"/>
    <mergeCell ref="G5782:G5798"/>
    <mergeCell ref="F5788:F5796"/>
    <mergeCell ref="F5797:F5798"/>
    <mergeCell ref="B5799:B5815"/>
    <mergeCell ref="F5799:F5804"/>
    <mergeCell ref="B5816:B5832"/>
    <mergeCell ref="F5816:F5821"/>
    <mergeCell ref="G5816:G5832"/>
    <mergeCell ref="F5822:F5830"/>
    <mergeCell ref="F5831:F5832"/>
    <mergeCell ref="B5833:B5849"/>
    <mergeCell ref="F5833:F5838"/>
    <mergeCell ref="G5833:G5849"/>
    <mergeCell ref="F5839:F5847"/>
    <mergeCell ref="F5848:F5849"/>
    <mergeCell ref="B5867:B5883"/>
    <mergeCell ref="F5867:F5872"/>
    <mergeCell ref="G5867:G5883"/>
    <mergeCell ref="F5873:F5881"/>
    <mergeCell ref="F5882:F5883"/>
    <mergeCell ref="B5850:B5866"/>
    <mergeCell ref="F5850:F5855"/>
    <mergeCell ref="G5850:G5866"/>
    <mergeCell ref="F5856:F5864"/>
    <mergeCell ref="F5865:F5866"/>
    <mergeCell ref="B5884:B5900"/>
    <mergeCell ref="F5884:F5889"/>
    <mergeCell ref="G5884:G5900"/>
    <mergeCell ref="F5890:F5898"/>
    <mergeCell ref="F5899:F5900"/>
    <mergeCell ref="B5901:B5917"/>
    <mergeCell ref="F5901:F5906"/>
    <mergeCell ref="G5901:G5917"/>
    <mergeCell ref="F5907:F5915"/>
    <mergeCell ref="F5916:F5917"/>
    <mergeCell ref="G5935:G5951"/>
    <mergeCell ref="F5941:F5949"/>
    <mergeCell ref="F5950:F5951"/>
    <mergeCell ref="B5918:B5934"/>
    <mergeCell ref="F5918:F5923"/>
    <mergeCell ref="G5918:G5934"/>
    <mergeCell ref="F5924:F5932"/>
    <mergeCell ref="F5933:F5934"/>
    <mergeCell ref="B5935:B5951"/>
    <mergeCell ref="F5935:F5940"/>
    <mergeCell ref="B5952:B5968"/>
    <mergeCell ref="F5952:F5957"/>
    <mergeCell ref="G5952:G5968"/>
    <mergeCell ref="F5958:F5966"/>
    <mergeCell ref="F5967:F5968"/>
    <mergeCell ref="B5969:B5985"/>
    <mergeCell ref="F5969:F5974"/>
    <mergeCell ref="G5969:G5985"/>
    <mergeCell ref="F5975:F5983"/>
    <mergeCell ref="F5984:F5985"/>
    <mergeCell ref="B6003:B6019"/>
    <mergeCell ref="F6003:F6008"/>
    <mergeCell ref="G6003:G6019"/>
    <mergeCell ref="F6009:F6017"/>
    <mergeCell ref="F6018:F6019"/>
    <mergeCell ref="B5986:B6002"/>
    <mergeCell ref="F5986:F5991"/>
    <mergeCell ref="G5986:G6002"/>
    <mergeCell ref="F5992:F6000"/>
    <mergeCell ref="F6001:F6002"/>
    <mergeCell ref="B6020:B6036"/>
    <mergeCell ref="F6020:F6025"/>
    <mergeCell ref="G6020:G6036"/>
    <mergeCell ref="F6026:F6034"/>
    <mergeCell ref="F6035:F6036"/>
    <mergeCell ref="B6037:B6053"/>
    <mergeCell ref="F6037:F6042"/>
    <mergeCell ref="G6037:G6053"/>
    <mergeCell ref="F6043:F6051"/>
    <mergeCell ref="F6052:F6053"/>
    <mergeCell ref="G6071:G6087"/>
    <mergeCell ref="F6077:F6085"/>
    <mergeCell ref="F6086:F6087"/>
    <mergeCell ref="B6054:B6070"/>
    <mergeCell ref="F6054:F6059"/>
    <mergeCell ref="G6054:G6070"/>
    <mergeCell ref="F6060:F6068"/>
    <mergeCell ref="F6069:F6070"/>
    <mergeCell ref="B6071:B6087"/>
    <mergeCell ref="F6071:F6076"/>
    <mergeCell ref="B6088:B6104"/>
    <mergeCell ref="F6088:F6093"/>
    <mergeCell ref="G6088:G6104"/>
    <mergeCell ref="F6094:F6102"/>
    <mergeCell ref="F6103:F6104"/>
    <mergeCell ref="B6105:B6121"/>
    <mergeCell ref="F6105:F6110"/>
    <mergeCell ref="G6105:G6121"/>
    <mergeCell ref="F6111:F6119"/>
    <mergeCell ref="F6120:F6121"/>
    <mergeCell ref="B6139:B6155"/>
    <mergeCell ref="F6139:F6144"/>
    <mergeCell ref="G6139:G6155"/>
    <mergeCell ref="F6145:F6153"/>
    <mergeCell ref="F6154:F6155"/>
    <mergeCell ref="B6122:B6138"/>
    <mergeCell ref="F6122:F6127"/>
    <mergeCell ref="G6122:G6138"/>
    <mergeCell ref="F6128:F6136"/>
    <mergeCell ref="F6137:F6138"/>
    <mergeCell ref="B6156:B6172"/>
    <mergeCell ref="F6156:F6161"/>
    <mergeCell ref="G6156:G6172"/>
    <mergeCell ref="F6162:F6170"/>
    <mergeCell ref="F6171:F6172"/>
    <mergeCell ref="B6173:B6189"/>
    <mergeCell ref="F6173:F6178"/>
    <mergeCell ref="G6173:G6189"/>
    <mergeCell ref="F6179:F6187"/>
    <mergeCell ref="F6188:F6189"/>
    <mergeCell ref="G6207:G6223"/>
    <mergeCell ref="F6213:F6221"/>
    <mergeCell ref="F6222:F6223"/>
    <mergeCell ref="B6190:B6206"/>
    <mergeCell ref="F6190:F6195"/>
    <mergeCell ref="G6190:G6206"/>
    <mergeCell ref="F6196:F6204"/>
    <mergeCell ref="F6205:F6206"/>
    <mergeCell ref="B6207:B6223"/>
    <mergeCell ref="F6207:F6212"/>
    <mergeCell ref="B6224:B6240"/>
    <mergeCell ref="F6224:F6229"/>
    <mergeCell ref="G6224:G6240"/>
    <mergeCell ref="F6230:F6238"/>
    <mergeCell ref="F6239:F6240"/>
    <mergeCell ref="B6241:B6257"/>
    <mergeCell ref="F6241:F6246"/>
    <mergeCell ref="G6241:G6257"/>
    <mergeCell ref="F6247:F6255"/>
    <mergeCell ref="F6256:F6257"/>
    <mergeCell ref="B6275:B6291"/>
    <mergeCell ref="F6275:F6280"/>
    <mergeCell ref="G6275:G6291"/>
    <mergeCell ref="F6281:F6289"/>
    <mergeCell ref="F6290:F6291"/>
    <mergeCell ref="B6258:B6274"/>
    <mergeCell ref="F6258:F6263"/>
    <mergeCell ref="G6258:G6274"/>
    <mergeCell ref="F6264:F6272"/>
    <mergeCell ref="F6273:F6274"/>
    <mergeCell ref="B6292:B6308"/>
    <mergeCell ref="F6292:F6297"/>
    <mergeCell ref="G6292:G6308"/>
    <mergeCell ref="F6298:F6306"/>
    <mergeCell ref="F6307:F6308"/>
    <mergeCell ref="B6309:B6325"/>
    <mergeCell ref="F6309:F6314"/>
    <mergeCell ref="G6309:G6325"/>
    <mergeCell ref="F6315:F6323"/>
    <mergeCell ref="F6324:F6325"/>
    <mergeCell ref="G6343:G6359"/>
    <mergeCell ref="F6349:F6357"/>
    <mergeCell ref="F6358:F6359"/>
    <mergeCell ref="B6326:B6342"/>
    <mergeCell ref="F6326:F6331"/>
    <mergeCell ref="G6326:G6342"/>
    <mergeCell ref="F6332:F6340"/>
    <mergeCell ref="F6341:F6342"/>
    <mergeCell ref="B6343:B6359"/>
    <mergeCell ref="F6343:F6348"/>
    <mergeCell ref="B6360:B6376"/>
    <mergeCell ref="F6360:F6365"/>
    <mergeCell ref="G6360:G6376"/>
    <mergeCell ref="F6366:F6374"/>
    <mergeCell ref="F6375:F6376"/>
    <mergeCell ref="B6377:B6393"/>
    <mergeCell ref="F6377:F6382"/>
    <mergeCell ref="G6377:G6393"/>
    <mergeCell ref="F6383:F6391"/>
    <mergeCell ref="F6392:F6393"/>
    <mergeCell ref="B6411:B6427"/>
    <mergeCell ref="F6411:F6416"/>
    <mergeCell ref="G6411:G6427"/>
    <mergeCell ref="F6417:F6425"/>
    <mergeCell ref="F6426:F6427"/>
    <mergeCell ref="B6394:B6410"/>
    <mergeCell ref="F6394:F6399"/>
    <mergeCell ref="G6394:G6410"/>
    <mergeCell ref="F6400:F6408"/>
    <mergeCell ref="F6409:F6410"/>
    <mergeCell ref="B6428:B6444"/>
    <mergeCell ref="F6428:F6433"/>
    <mergeCell ref="G6428:G6444"/>
    <mergeCell ref="F6434:F6442"/>
    <mergeCell ref="F6443:F6444"/>
    <mergeCell ref="B6445:B6461"/>
    <mergeCell ref="F6445:F6450"/>
    <mergeCell ref="G6445:G6461"/>
    <mergeCell ref="F6451:F6459"/>
    <mergeCell ref="F6460:F6461"/>
    <mergeCell ref="G6479:G6495"/>
    <mergeCell ref="F6485:F6493"/>
    <mergeCell ref="F6494:F6495"/>
    <mergeCell ref="B6462:B6478"/>
    <mergeCell ref="F6462:F6467"/>
    <mergeCell ref="G6462:G6478"/>
    <mergeCell ref="F6468:F6476"/>
    <mergeCell ref="F6477:F6478"/>
    <mergeCell ref="B6479:B6495"/>
    <mergeCell ref="F6479:F6484"/>
    <mergeCell ref="B6496:B6512"/>
    <mergeCell ref="F6496:F6501"/>
    <mergeCell ref="G6496:G6512"/>
    <mergeCell ref="F6502:F6510"/>
    <mergeCell ref="F6511:F6512"/>
    <mergeCell ref="B6513:B6529"/>
    <mergeCell ref="F6513:F6518"/>
    <mergeCell ref="G6513:G6529"/>
    <mergeCell ref="F6519:F6527"/>
    <mergeCell ref="F6528:F6529"/>
    <mergeCell ref="B6547:B6563"/>
    <mergeCell ref="F6547:F6552"/>
    <mergeCell ref="G6547:G6563"/>
    <mergeCell ref="F6553:F6561"/>
    <mergeCell ref="F6562:F6563"/>
    <mergeCell ref="B6530:B6546"/>
    <mergeCell ref="F6530:F6535"/>
    <mergeCell ref="G6530:G6546"/>
    <mergeCell ref="F6536:F6544"/>
    <mergeCell ref="F6545:F6546"/>
    <mergeCell ref="B6564:B6580"/>
    <mergeCell ref="F6564:F6569"/>
    <mergeCell ref="G6564:G6580"/>
    <mergeCell ref="F6570:F6578"/>
    <mergeCell ref="F6579:F6580"/>
    <mergeCell ref="B6581:B6597"/>
    <mergeCell ref="F6581:F6586"/>
    <mergeCell ref="G6581:G6597"/>
    <mergeCell ref="F6587:F6595"/>
    <mergeCell ref="F6596:F6597"/>
    <mergeCell ref="G6615:G6631"/>
    <mergeCell ref="F6621:F6629"/>
    <mergeCell ref="F6630:F6631"/>
    <mergeCell ref="B6598:B6614"/>
    <mergeCell ref="F6598:F6603"/>
    <mergeCell ref="G6598:G6614"/>
    <mergeCell ref="F6604:F6612"/>
    <mergeCell ref="F6613:F6614"/>
    <mergeCell ref="B6615:B6631"/>
    <mergeCell ref="F6615:F6620"/>
    <mergeCell ref="B6632:B6648"/>
    <mergeCell ref="F6632:F6637"/>
    <mergeCell ref="G6632:G6648"/>
    <mergeCell ref="F6638:F6646"/>
    <mergeCell ref="F6647:F6648"/>
    <mergeCell ref="B6649:B6665"/>
    <mergeCell ref="F6649:F6654"/>
    <mergeCell ref="G6649:G6665"/>
    <mergeCell ref="F6655:F6663"/>
    <mergeCell ref="F6664:F6665"/>
    <mergeCell ref="B6751:B6767"/>
    <mergeCell ref="F6751:F6756"/>
    <mergeCell ref="G6751:G6767"/>
    <mergeCell ref="F6757:F6765"/>
    <mergeCell ref="F6766:F6767"/>
    <mergeCell ref="B6666:B6682"/>
    <mergeCell ref="F6666:F6671"/>
    <mergeCell ref="G6666:G6682"/>
    <mergeCell ref="F6672:F6680"/>
    <mergeCell ref="F6681:F6682"/>
    <mergeCell ref="B6768:B6784"/>
    <mergeCell ref="F6768:F6773"/>
    <mergeCell ref="G6768:G6784"/>
    <mergeCell ref="F6774:F6782"/>
    <mergeCell ref="F6783:F6784"/>
    <mergeCell ref="B6683:B6699"/>
    <mergeCell ref="F6683:F6688"/>
    <mergeCell ref="G6683:G6699"/>
    <mergeCell ref="F6689:F6697"/>
    <mergeCell ref="F6698:F6699"/>
    <mergeCell ref="B6700:B6716"/>
    <mergeCell ref="F6700:F6705"/>
    <mergeCell ref="G6700:G6716"/>
    <mergeCell ref="F6706:F6714"/>
    <mergeCell ref="F6715:F6716"/>
    <mergeCell ref="B6717:B6733"/>
    <mergeCell ref="F6717:F6722"/>
    <mergeCell ref="G6717:G6733"/>
    <mergeCell ref="F6723:F6731"/>
    <mergeCell ref="F6732:F6733"/>
    <mergeCell ref="B6734:B6750"/>
    <mergeCell ref="F6734:F6739"/>
    <mergeCell ref="G6734:G6750"/>
    <mergeCell ref="F6740:F6748"/>
    <mergeCell ref="F6749:F6750"/>
  </mergeCells>
  <conditionalFormatting sqref="F2:G18">
    <cfRule type="notContainsBlanks" dxfId="64" priority="3183">
      <formula>LEN(TRIM(F2))&gt;0</formula>
    </cfRule>
  </conditionalFormatting>
  <conditionalFormatting sqref="C18">
    <cfRule type="expression" dxfId="63" priority="3136">
      <formula>IF(B2="",,1)</formula>
    </cfRule>
  </conditionalFormatting>
  <conditionalFormatting sqref="D18">
    <cfRule type="expression" dxfId="62" priority="3132">
      <formula>IF(B2="",,1)</formula>
    </cfRule>
  </conditionalFormatting>
  <conditionalFormatting sqref="E18">
    <cfRule type="expression" dxfId="61" priority="3131">
      <formula>IF(B2="",,1)</formula>
    </cfRule>
  </conditionalFormatting>
  <conditionalFormatting sqref="G18">
    <cfRule type="expression" dxfId="60" priority="3128">
      <formula>IF(B18="",,1)</formula>
    </cfRule>
  </conditionalFormatting>
  <conditionalFormatting sqref="F17:F18">
    <cfRule type="notContainsBlanks" dxfId="59" priority="3115">
      <formula>LEN(TRIM(F17))&gt;0</formula>
    </cfRule>
  </conditionalFormatting>
  <conditionalFormatting sqref="C35">
    <cfRule type="expression" dxfId="58" priority="2897">
      <formula>IF(B19="",,1)</formula>
    </cfRule>
  </conditionalFormatting>
  <conditionalFormatting sqref="D35">
    <cfRule type="expression" dxfId="57" priority="2896">
      <formula>IF(B19="",,1)</formula>
    </cfRule>
  </conditionalFormatting>
  <conditionalFormatting sqref="E35">
    <cfRule type="expression" dxfId="56" priority="2895">
      <formula>IF(B19="",,1)</formula>
    </cfRule>
  </conditionalFormatting>
  <conditionalFormatting sqref="G35">
    <cfRule type="expression" dxfId="55" priority="2894">
      <formula>IF(B35="",,1)</formula>
    </cfRule>
  </conditionalFormatting>
  <conditionalFormatting sqref="F34:F35">
    <cfRule type="notContainsBlanks" dxfId="54" priority="2893">
      <formula>LEN(TRIM(F34))&gt;0</formula>
    </cfRule>
  </conditionalFormatting>
  <conditionalFormatting sqref="B2:B18">
    <cfRule type="notContainsBlanks" dxfId="53" priority="12">
      <formula>LEN(TRIM(B2))&gt;0</formula>
    </cfRule>
  </conditionalFormatting>
  <conditionalFormatting sqref="B19:B6784">
    <cfRule type="notContainsBlanks" dxfId="52" priority="11">
      <formula>LEN(TRIM(B19))&gt;0</formula>
    </cfRule>
  </conditionalFormatting>
  <conditionalFormatting sqref="C2:E18">
    <cfRule type="notContainsBlanks" dxfId="51" priority="10">
      <formula>LEN(TRIM(C2))&gt;0</formula>
    </cfRule>
  </conditionalFormatting>
  <conditionalFormatting sqref="F19:G35">
    <cfRule type="notContainsBlanks" dxfId="50" priority="9">
      <formula>LEN(TRIM(F19))&gt;0</formula>
    </cfRule>
  </conditionalFormatting>
  <conditionalFormatting sqref="C19:E35">
    <cfRule type="notContainsBlanks" dxfId="49"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6189 C6206 C6223 C6240 C6257 C6274 C6291 C6308 C6325 C6342 C6359 C6376 C6393 C6410 C6427 C6444 C6461 C6478 C6495 C6512 C6529 C6546 C6563 C6580 C6597 C6614 C6631 C6648 C6665 C6682 C6699 C6716 C6733 C6750 C6767 C6784">
    <cfRule type="expression" dxfId="48"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D6189 D6206 D6223 D6240 D6257 D6274 D6291 D6308 D6325 D6342 D6359 D6376 D6393 D6410 D6427 D6444 D6461 D6478 D6495 D6512 D6529 D6546 D6563 D6580 D6597 D6614 D6631 D6648 D6665 D6682 D6699 D6716 D6733 D6750 D6767 D6784">
    <cfRule type="expression" dxfId="47"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E6189 E6206 E6223 E6240 E6257 E6274 E6291 E6308 E6325 E6342 E6359 E6376 E6393 E6410 E6427 E6444 E6461 E6478 E6495 E6512 E6529 E6546 E6563 E6580 E6597 E6614 E6631 E6648 E6665 E6682 E6699 E6716 E6733 E6750 E6767 E6784">
    <cfRule type="expression" dxfId="46"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G6189 G6206 G6223 G6240 G6257 G6274 G6291 G6308 G6325 G6342 G6359 G6376 G6393 G6410 G6427 G6444 G6461 G6478 G6495 G6512 G6529 G6546 G6563 G6580 G6597 G6614 G6631 G6648 G6665 G6682 G6699 G6716 G6733 G6750 G6767 G6784">
    <cfRule type="expression" dxfId="45"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F6188:F6189 F6205:F6206 F6222:F6223 F6239:F6240 F6256:F6257 F6273:F6274 F6290:F6291 F6307:F6308 F6324:F6325 F6341:F6342 F6358:F6359 F6375:F6376 F6392:F6393 F6409:F6410 F6426:F6427 F6443:F6444 F6460:F6461 F6477:F6478 F6494:F6495 F6511:F6512 F6528:F6529 F6545:F6546 F6562:F6563 F6579:F6580 F6596:F6597 F6613:F6614 F6630:F6631 F6647:F6648 F6664:F6665 F6681:F6682 F6698:F6699 F6715:F6716 F6732:F6733 F6749:F6750 F6766:F6767 F6783:F6784">
    <cfRule type="notContainsBlanks" dxfId="44" priority="3">
      <formula>LEN(TRIM(F51))&gt;0</formula>
    </cfRule>
  </conditionalFormatting>
  <conditionalFormatting sqref="F36:G6784">
    <cfRule type="notContainsBlanks" dxfId="43" priority="2">
      <formula>LEN(TRIM(F36))&gt;0</formula>
    </cfRule>
  </conditionalFormatting>
  <conditionalFormatting sqref="C36:E6784">
    <cfRule type="notContainsBlanks" dxfId="42" priority="1">
      <formula>LEN(TRIM(C36))&gt;0</formula>
    </cfRule>
  </conditionalFormatting>
  <pageMargins left="0.70866141732283472" right="0.70866141732283472" top="0.78740157480314965" bottom="0.78740157480314965"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S65040"/>
  <sheetViews>
    <sheetView topLeftCell="A21" zoomScaleNormal="100" workbookViewId="0">
      <pane xSplit="3" topLeftCell="BP1" activePane="topRight" state="frozen"/>
      <selection activeCell="C5" sqref="C5:C6"/>
      <selection pane="topRight" activeCell="CP32" sqref="CP32"/>
    </sheetView>
  </sheetViews>
  <sheetFormatPr defaultRowHeight="15" outlineLevelCol="1" x14ac:dyDescent="0.25"/>
  <cols>
    <col min="1" max="1" width="4.5703125" customWidth="1"/>
    <col min="2" max="2" width="7.28515625" customWidth="1"/>
    <col min="3" max="3" width="13.425781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9" width="20.7109375" customWidth="1"/>
    <col min="20" max="20" width="13" customWidth="1"/>
    <col min="21" max="22" width="11" customWidth="1"/>
    <col min="23" max="24" width="11.28515625" customWidth="1"/>
    <col min="25" max="25" width="10" customWidth="1"/>
    <col min="26" max="26" width="11.28515625" customWidth="1"/>
    <col min="27" max="29" width="11" style="22" customWidth="1"/>
    <col min="30" max="30" width="11.28515625" hidden="1" customWidth="1"/>
    <col min="31" max="34" width="9.28515625" hidden="1" customWidth="1"/>
    <col min="35" max="35" width="10.28515625" customWidth="1"/>
    <col min="36" max="37" width="9.140625" customWidth="1"/>
    <col min="38" max="40" width="9.140625" hidden="1" customWidth="1"/>
    <col min="41" max="41" width="17" customWidth="1"/>
    <col min="42" max="42" width="10.5703125" customWidth="1"/>
    <col min="43" max="43" width="15.7109375" customWidth="1"/>
    <col min="44" max="44" width="10.5703125" customWidth="1"/>
    <col min="45" max="45" width="16.85546875" customWidth="1"/>
    <col min="46" max="46" width="10.5703125" customWidth="1"/>
    <col min="47" max="47" width="10.5703125" hidden="1" customWidth="1"/>
    <col min="48" max="48" width="16.28515625" hidden="1" customWidth="1"/>
    <col min="49" max="49" width="12" hidden="1" customWidth="1"/>
    <col min="50" max="58" width="10.5703125" hidden="1" customWidth="1"/>
    <col min="59" max="59" width="28.85546875" customWidth="1"/>
    <col min="60" max="60" width="10.5703125" customWidth="1"/>
    <col min="61" max="62" width="10.5703125" hidden="1" customWidth="1"/>
    <col min="63" max="63" width="15.5703125" style="22" customWidth="1" outlineLevel="1"/>
    <col min="64" max="66" width="9.140625" style="22" customWidth="1" outlineLevel="1"/>
    <col min="67" max="67" width="11.7109375" style="22" customWidth="1" outlineLevel="1"/>
    <col min="68" max="68" width="9.140625" style="22" customWidth="1" outlineLevel="1"/>
    <col min="69" max="69" width="9.140625" style="22" hidden="1" customWidth="1" outlineLevel="1"/>
    <col min="70" max="70" width="16.5703125" style="22" hidden="1" customWidth="1" outlineLevel="1"/>
    <col min="71" max="74" width="9.140625" style="22" hidden="1" customWidth="1" outlineLevel="1"/>
    <col min="75" max="78" width="9.140625" customWidth="1" outlineLevel="1"/>
    <col min="79" max="79" width="9.85546875" customWidth="1" outlineLevel="1"/>
    <col min="80" max="80" width="11.5703125" customWidth="1" outlineLevel="1"/>
    <col min="81" max="81" width="16.140625" customWidth="1" outlineLevel="1"/>
    <col min="82" max="82" width="16.140625" style="125" customWidth="1" outlineLevel="1"/>
    <col min="83" max="83" width="12.140625" customWidth="1" outlineLevel="1"/>
    <col min="84" max="85" width="16.140625" style="125" customWidth="1"/>
    <col min="86" max="86" width="27" style="31" customWidth="1"/>
    <col min="87" max="88" width="12.140625" style="55" hidden="1" customWidth="1" outlineLevel="1"/>
    <col min="89" max="89" width="15.5703125" style="55" hidden="1" customWidth="1" outlineLevel="1"/>
    <col min="90" max="90" width="15.5703125" style="55" customWidth="1" collapsed="1"/>
    <col min="91" max="91" width="15.5703125" style="55" hidden="1" customWidth="1" outlineLevel="1"/>
    <col min="92" max="92" width="27.140625" style="55" hidden="1" customWidth="1" outlineLevel="1"/>
    <col min="93" max="93" width="18.42578125" customWidth="1" collapsed="1"/>
    <col min="95" max="95" width="16.42578125" style="82" customWidth="1"/>
    <col min="96" max="96" width="9.140625" customWidth="1"/>
    <col min="97" max="97" width="4.140625" hidden="1" customWidth="1"/>
    <col min="98" max="98" width="5.140625" hidden="1" customWidth="1"/>
    <col min="99" max="99" width="5.85546875" hidden="1" customWidth="1"/>
    <col min="100" max="408" width="4.140625" hidden="1" customWidth="1"/>
    <col min="409" max="409" width="9.85546875" style="180" bestFit="1" customWidth="1"/>
  </cols>
  <sheetData>
    <row r="1" spans="1:409" x14ac:dyDescent="0.25">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466" t="s">
        <v>198</v>
      </c>
      <c r="AP1" s="467"/>
      <c r="AQ1" s="467"/>
      <c r="AR1" s="468"/>
      <c r="AS1" s="92" t="s">
        <v>147</v>
      </c>
      <c r="AT1" s="163" t="s">
        <v>356</v>
      </c>
      <c r="AU1" s="164">
        <v>0</v>
      </c>
      <c r="AV1" s="165"/>
      <c r="AW1" s="108"/>
      <c r="AX1" s="79"/>
      <c r="AY1" s="79"/>
      <c r="AZ1" s="79"/>
      <c r="BA1" s="126"/>
      <c r="BB1" s="126"/>
      <c r="BC1" s="126"/>
      <c r="BD1" s="126"/>
      <c r="BE1" s="126"/>
      <c r="BF1" s="126"/>
      <c r="BG1" s="126"/>
      <c r="BH1" s="126"/>
      <c r="BI1" s="126"/>
      <c r="BJ1" s="126"/>
      <c r="BK1" s="156" t="s">
        <v>420</v>
      </c>
      <c r="BL1" s="156"/>
      <c r="BM1" s="156"/>
      <c r="BN1" s="156"/>
      <c r="BO1" s="156"/>
      <c r="BP1" s="156"/>
      <c r="BQ1" s="155"/>
      <c r="BR1" s="155"/>
      <c r="BS1" s="107"/>
      <c r="BT1" s="107"/>
      <c r="BU1" s="107"/>
      <c r="BV1" s="107"/>
      <c r="BW1" s="108"/>
      <c r="BX1" s="108"/>
      <c r="BY1" s="108"/>
      <c r="BZ1" s="108"/>
      <c r="CA1" s="108"/>
      <c r="CB1" s="108"/>
      <c r="CC1" s="108"/>
      <c r="CD1" s="122"/>
      <c r="CE1" s="108"/>
      <c r="CF1" s="178"/>
      <c r="CG1" s="178"/>
      <c r="CH1" s="109"/>
    </row>
    <row r="2" spans="1:409" ht="15" customHeight="1" x14ac:dyDescent="0.25">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470" t="s">
        <v>394</v>
      </c>
      <c r="AP2" s="471"/>
      <c r="AQ2" s="471"/>
      <c r="AR2" s="471"/>
      <c r="AS2" s="472" t="s">
        <v>393</v>
      </c>
      <c r="AT2" s="473"/>
      <c r="AU2" s="79" t="s">
        <v>393</v>
      </c>
      <c r="AV2" s="79" t="s">
        <v>395</v>
      </c>
      <c r="AW2" s="79" t="s">
        <v>396</v>
      </c>
      <c r="AX2" s="126"/>
      <c r="AY2" s="126"/>
      <c r="AZ2" s="126"/>
      <c r="BA2" s="126"/>
      <c r="BB2" s="126"/>
      <c r="BC2" s="126"/>
      <c r="BD2" s="126"/>
      <c r="BE2" s="126"/>
      <c r="BF2" s="126"/>
      <c r="BG2" s="126"/>
      <c r="BH2" s="126"/>
      <c r="BI2" s="126"/>
      <c r="BJ2" s="126"/>
      <c r="BK2" s="156"/>
      <c r="BL2" s="156"/>
      <c r="BM2" s="156"/>
      <c r="BN2" s="156"/>
      <c r="BO2" s="156"/>
      <c r="BP2" s="156"/>
      <c r="BQ2" s="155"/>
      <c r="BR2" s="155"/>
      <c r="BS2" s="107"/>
      <c r="BT2" s="107"/>
      <c r="BU2" s="107"/>
      <c r="BV2" s="107"/>
      <c r="BW2" s="108"/>
      <c r="BX2" s="108"/>
      <c r="BY2" s="108"/>
      <c r="BZ2" s="108"/>
      <c r="CA2" s="108"/>
      <c r="CB2" s="108"/>
      <c r="CC2" s="108"/>
      <c r="CD2" s="122"/>
      <c r="CE2" s="108"/>
      <c r="CF2" s="178"/>
      <c r="CG2" s="178"/>
      <c r="CH2" s="109"/>
    </row>
    <row r="3" spans="1:409" ht="15" hidden="1" customHeight="1" x14ac:dyDescent="0.25">
      <c r="A3" s="63"/>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S3" s="108"/>
      <c r="AT3" s="108"/>
      <c r="AU3" s="108"/>
      <c r="AV3" s="108"/>
      <c r="AW3" s="108"/>
      <c r="AX3" s="126"/>
      <c r="AY3" s="126"/>
      <c r="AZ3" s="126"/>
      <c r="BA3" s="126"/>
      <c r="BB3" s="126"/>
      <c r="BC3" s="126"/>
      <c r="BD3" s="126"/>
      <c r="BE3" s="126"/>
      <c r="BF3" s="126"/>
      <c r="BG3" s="126"/>
      <c r="BH3" s="126"/>
      <c r="BI3" s="126"/>
      <c r="BJ3" s="126"/>
      <c r="BK3" s="156"/>
      <c r="BL3" s="156"/>
      <c r="BM3" s="156"/>
      <c r="BN3" s="156"/>
      <c r="BO3" s="156"/>
      <c r="BP3" s="156"/>
      <c r="BQ3" s="155"/>
      <c r="BR3" s="155"/>
      <c r="BS3" s="107"/>
      <c r="BT3" s="107"/>
      <c r="BU3" s="107"/>
      <c r="BV3" s="107"/>
      <c r="BW3" s="108"/>
      <c r="BX3" s="108"/>
      <c r="BY3" s="108"/>
      <c r="BZ3" s="108"/>
      <c r="CA3" s="108"/>
      <c r="CB3" s="108"/>
      <c r="CC3" s="108"/>
      <c r="CD3" s="122"/>
      <c r="CE3" s="108"/>
      <c r="CF3" s="122"/>
      <c r="CG3" s="122"/>
      <c r="CH3" s="109"/>
    </row>
    <row r="4" spans="1:409" ht="15" hidden="1" customHeight="1" x14ac:dyDescent="0.25">
      <c r="A4" s="6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S4" s="108"/>
      <c r="AT4" s="108"/>
      <c r="AU4" s="108"/>
      <c r="AV4" s="108"/>
      <c r="AW4" s="108"/>
      <c r="AX4" s="126"/>
      <c r="AY4" s="126"/>
      <c r="AZ4" s="126"/>
      <c r="BA4" s="126"/>
      <c r="BB4" s="126"/>
      <c r="BC4" s="126"/>
      <c r="BD4" s="126"/>
      <c r="BE4" s="126"/>
      <c r="BF4" s="126"/>
      <c r="BG4" s="126"/>
      <c r="BH4" s="126"/>
      <c r="BI4" s="126"/>
      <c r="BJ4" s="126"/>
      <c r="BK4" s="156"/>
      <c r="BL4" s="156"/>
      <c r="BM4" s="156"/>
      <c r="BN4" s="156"/>
      <c r="BO4" s="156"/>
      <c r="BP4" s="156"/>
      <c r="BQ4" s="155"/>
      <c r="BR4" s="155"/>
      <c r="BS4" s="107"/>
      <c r="BT4" s="107"/>
      <c r="BU4" s="107"/>
      <c r="BV4" s="107"/>
      <c r="BW4" s="108"/>
      <c r="BX4" s="108"/>
      <c r="BY4" s="108"/>
      <c r="BZ4" s="108"/>
      <c r="CA4" s="108"/>
      <c r="CB4" s="108"/>
      <c r="CC4" s="108"/>
      <c r="CD4" s="122"/>
      <c r="CE4" s="108"/>
      <c r="CF4" s="122"/>
      <c r="CG4" s="122"/>
      <c r="CH4" s="109"/>
    </row>
    <row r="5" spans="1:409" ht="15" hidden="1" customHeight="1" x14ac:dyDescent="0.25">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S5" s="108"/>
      <c r="AT5" s="108"/>
      <c r="AU5" s="108"/>
      <c r="AV5" s="108"/>
      <c r="AW5" s="108"/>
      <c r="AX5" s="126"/>
      <c r="AY5" s="126"/>
      <c r="AZ5" s="126"/>
      <c r="BA5" s="126"/>
      <c r="BB5" s="126"/>
      <c r="BC5" s="126"/>
      <c r="BD5" s="126"/>
      <c r="BE5" s="126"/>
      <c r="BF5" s="126"/>
      <c r="BG5" s="126"/>
      <c r="BH5" s="126"/>
      <c r="BI5" s="126"/>
      <c r="BJ5" s="126"/>
      <c r="BK5" s="156"/>
      <c r="BL5" s="156"/>
      <c r="BM5" s="156"/>
      <c r="BN5" s="156"/>
      <c r="BO5" s="156"/>
      <c r="BP5" s="156"/>
      <c r="BQ5" s="155"/>
      <c r="BR5" s="155"/>
      <c r="BS5" s="107"/>
      <c r="BT5" s="107"/>
      <c r="BU5" s="107"/>
      <c r="BV5" s="107"/>
      <c r="BW5" s="108"/>
      <c r="BX5" s="108"/>
      <c r="BY5" s="108"/>
      <c r="BZ5" s="108"/>
      <c r="CA5" s="108"/>
      <c r="CB5" s="108"/>
      <c r="CC5" s="108"/>
      <c r="CD5" s="122"/>
      <c r="CE5" s="108"/>
      <c r="CF5" s="122"/>
      <c r="CG5" s="122"/>
      <c r="CH5" s="109"/>
    </row>
    <row r="6" spans="1:409" ht="15" hidden="1" customHeight="1" x14ac:dyDescent="0.25">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S6" s="108"/>
      <c r="AT6" s="108"/>
      <c r="AU6" s="108"/>
      <c r="AV6" s="108"/>
      <c r="AW6" s="108"/>
      <c r="AX6" s="126"/>
      <c r="AY6" s="126"/>
      <c r="AZ6" s="126"/>
      <c r="BA6" s="126"/>
      <c r="BB6" s="126"/>
      <c r="BC6" s="126"/>
      <c r="BD6" s="126"/>
      <c r="BE6" s="126"/>
      <c r="BF6" s="126"/>
      <c r="BG6" s="126"/>
      <c r="BH6" s="126"/>
      <c r="BI6" s="126"/>
      <c r="BJ6" s="126"/>
      <c r="BK6" s="156"/>
      <c r="BL6" s="156"/>
      <c r="BM6" s="156"/>
      <c r="BN6" s="156"/>
      <c r="BO6" s="156"/>
      <c r="BP6" s="156"/>
      <c r="BQ6" s="155"/>
      <c r="BR6" s="155"/>
      <c r="BS6" s="107"/>
      <c r="BT6" s="107"/>
      <c r="BU6" s="107"/>
      <c r="BV6" s="107"/>
      <c r="BW6" s="108"/>
      <c r="BX6" s="108"/>
      <c r="BY6" s="108"/>
      <c r="BZ6" s="108"/>
      <c r="CA6" s="108"/>
      <c r="CB6" s="108"/>
      <c r="CC6" s="108"/>
      <c r="CD6" s="122"/>
      <c r="CE6" s="108"/>
      <c r="CF6" s="122"/>
      <c r="CG6" s="122"/>
      <c r="CH6" s="109"/>
    </row>
    <row r="7" spans="1:409" ht="15" hidden="1" customHeight="1" x14ac:dyDescent="0.25">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S7" s="108"/>
      <c r="AT7" s="108"/>
      <c r="AU7" s="108"/>
      <c r="AV7" s="108"/>
      <c r="AW7" s="108"/>
      <c r="AX7" s="126"/>
      <c r="AY7" s="126"/>
      <c r="AZ7" s="126"/>
      <c r="BA7" s="126"/>
      <c r="BB7" s="126"/>
      <c r="BC7" s="126"/>
      <c r="BD7" s="126"/>
      <c r="BE7" s="126"/>
      <c r="BF7" s="126"/>
      <c r="BG7" s="126"/>
      <c r="BH7" s="126"/>
      <c r="BI7" s="126"/>
      <c r="BJ7" s="126"/>
      <c r="BK7" s="156"/>
      <c r="BL7" s="156"/>
      <c r="BM7" s="156"/>
      <c r="BN7" s="156"/>
      <c r="BO7" s="156"/>
      <c r="BP7" s="156"/>
      <c r="BQ7" s="155"/>
      <c r="BR7" s="155"/>
      <c r="BS7" s="107"/>
      <c r="BT7" s="107"/>
      <c r="BU7" s="107"/>
      <c r="BV7" s="107"/>
      <c r="BW7" s="108"/>
      <c r="BX7" s="108"/>
      <c r="BY7" s="108"/>
      <c r="BZ7" s="108"/>
      <c r="CA7" s="108"/>
      <c r="CB7" s="108"/>
      <c r="CC7" s="108"/>
      <c r="CD7" s="122"/>
      <c r="CE7" s="108"/>
      <c r="CF7" s="122"/>
      <c r="CG7" s="122"/>
      <c r="CH7" s="109"/>
    </row>
    <row r="8" spans="1:409" x14ac:dyDescent="0.25">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463" t="s">
        <v>191</v>
      </c>
      <c r="AP8" s="464"/>
      <c r="AQ8" s="464"/>
      <c r="AR8" s="465"/>
      <c r="AS8" s="110" t="s">
        <v>192</v>
      </c>
      <c r="AT8" s="79">
        <f>IF(AS8=AV9,2,IF(AS8=AW9,0,IF(AS8=AX9,-1,IF(AS8=AY9,-2,IF(AS8=AZ9,-3,"")))))</f>
        <v>2</v>
      </c>
      <c r="AU8" s="79"/>
      <c r="AV8" s="79"/>
      <c r="AW8" s="79"/>
      <c r="AX8" s="79"/>
      <c r="AY8" s="79"/>
      <c r="AZ8" s="79"/>
      <c r="BA8" s="126"/>
      <c r="BB8" s="126"/>
      <c r="BC8" s="126"/>
      <c r="BD8" s="126"/>
      <c r="BE8" s="126"/>
      <c r="BF8" s="126"/>
      <c r="BG8" s="126"/>
      <c r="BH8" s="126"/>
      <c r="BI8" s="126"/>
      <c r="BJ8" s="126"/>
      <c r="BK8" s="156"/>
      <c r="BL8" s="156"/>
      <c r="BM8" s="156"/>
      <c r="BN8" s="156"/>
      <c r="BO8" s="156"/>
      <c r="BP8" s="156"/>
      <c r="BQ8" s="155"/>
      <c r="BR8" s="155"/>
      <c r="BS8" s="107"/>
      <c r="BT8" s="107"/>
      <c r="BU8" s="107"/>
      <c r="BV8" s="107"/>
      <c r="BW8" s="108"/>
      <c r="BX8" s="108"/>
      <c r="BY8" s="108"/>
      <c r="BZ8" s="108"/>
      <c r="CA8" s="108"/>
      <c r="CB8" s="108"/>
      <c r="CC8" s="108"/>
      <c r="CD8" s="122"/>
      <c r="CE8" s="108"/>
      <c r="CF8" s="122"/>
      <c r="CG8" s="122"/>
      <c r="CH8" s="109"/>
      <c r="CS8" t="str">
        <f t="shared" ref="CS8:DR8" si="0">CONCATENATE("*",CS15,"*")</f>
        <v>*A*</v>
      </c>
      <c r="CT8" t="str">
        <f t="shared" si="0"/>
        <v>*B*</v>
      </c>
      <c r="CU8" t="str">
        <f t="shared" si="0"/>
        <v>*C*</v>
      </c>
      <c r="CV8" t="str">
        <f t="shared" si="0"/>
        <v>*D*</v>
      </c>
      <c r="CW8" t="str">
        <f t="shared" si="0"/>
        <v>*E*</v>
      </c>
      <c r="CX8" t="str">
        <f t="shared" si="0"/>
        <v>*F*</v>
      </c>
      <c r="CY8" t="str">
        <f t="shared" si="0"/>
        <v>*G*</v>
      </c>
      <c r="CZ8" t="str">
        <f t="shared" si="0"/>
        <v>*H*</v>
      </c>
      <c r="DA8" t="str">
        <f t="shared" si="0"/>
        <v>*I*</v>
      </c>
      <c r="DB8" t="str">
        <f t="shared" si="0"/>
        <v>*J*</v>
      </c>
      <c r="DC8" t="str">
        <f t="shared" si="0"/>
        <v>*K*</v>
      </c>
      <c r="DD8" t="str">
        <f t="shared" si="0"/>
        <v>*L*</v>
      </c>
      <c r="DE8" t="str">
        <f t="shared" si="0"/>
        <v>*M*</v>
      </c>
      <c r="DF8" t="str">
        <f t="shared" si="0"/>
        <v>*N*</v>
      </c>
      <c r="DG8" t="str">
        <f t="shared" si="0"/>
        <v>*O*</v>
      </c>
      <c r="DH8" t="str">
        <f t="shared" si="0"/>
        <v>*P*</v>
      </c>
      <c r="DI8" t="str">
        <f t="shared" si="0"/>
        <v>*Q*</v>
      </c>
      <c r="DJ8" t="str">
        <f t="shared" si="0"/>
        <v>*R*</v>
      </c>
      <c r="DK8" t="str">
        <f t="shared" si="0"/>
        <v>*S*</v>
      </c>
      <c r="DL8" t="str">
        <f t="shared" si="0"/>
        <v>*T*</v>
      </c>
      <c r="DM8" t="str">
        <f t="shared" si="0"/>
        <v>*U*</v>
      </c>
      <c r="DN8" t="str">
        <f t="shared" si="0"/>
        <v>*V*</v>
      </c>
      <c r="DO8" t="str">
        <f t="shared" si="0"/>
        <v>*W*</v>
      </c>
      <c r="DP8" t="str">
        <f t="shared" si="0"/>
        <v>*X*</v>
      </c>
      <c r="DQ8" t="str">
        <f t="shared" si="0"/>
        <v>*Y*</v>
      </c>
      <c r="DR8" t="str">
        <f t="shared" si="0"/>
        <v>*Z*</v>
      </c>
    </row>
    <row r="9" spans="1:409" ht="15.75" thickBot="1" x14ac:dyDescent="0.3">
      <c r="A9" s="63"/>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459" t="s">
        <v>164</v>
      </c>
      <c r="AP9" s="460"/>
      <c r="AQ9" s="460"/>
      <c r="AR9" s="460"/>
      <c r="AS9" s="92" t="s">
        <v>147</v>
      </c>
      <c r="AT9" s="79" t="s">
        <v>148</v>
      </c>
      <c r="AU9" s="79" t="s">
        <v>147</v>
      </c>
      <c r="AV9" s="79" t="s">
        <v>192</v>
      </c>
      <c r="AW9" s="79" t="s">
        <v>193</v>
      </c>
      <c r="AX9" s="106" t="s">
        <v>194</v>
      </c>
      <c r="AY9" s="106" t="s">
        <v>195</v>
      </c>
      <c r="AZ9" s="106" t="s">
        <v>196</v>
      </c>
      <c r="BA9" s="108"/>
      <c r="BB9" s="108"/>
      <c r="BC9" s="126"/>
      <c r="BD9" s="126"/>
      <c r="BE9" s="126"/>
      <c r="BF9" s="126"/>
      <c r="BG9" s="126"/>
      <c r="BH9" s="126"/>
      <c r="BI9" s="126"/>
      <c r="BJ9" s="126"/>
      <c r="BK9" s="157"/>
      <c r="BL9" s="156"/>
      <c r="BM9" s="156"/>
      <c r="BN9" s="156"/>
      <c r="BO9" s="156"/>
      <c r="BP9" s="156"/>
      <c r="BQ9" s="155"/>
      <c r="BR9" s="155"/>
      <c r="BS9" s="107"/>
      <c r="BT9" s="107"/>
      <c r="BU9" s="107"/>
      <c r="BV9" s="107"/>
      <c r="BW9" s="108"/>
      <c r="BX9" s="108"/>
      <c r="BY9" s="108"/>
      <c r="BZ9" s="108"/>
      <c r="CA9" s="108"/>
      <c r="CB9" s="108"/>
      <c r="CC9" s="108"/>
      <c r="CD9" s="122"/>
      <c r="CE9" s="108"/>
      <c r="CF9" s="122"/>
      <c r="CG9" s="122"/>
      <c r="CH9" s="109"/>
      <c r="CP9" s="454" t="s">
        <v>355</v>
      </c>
      <c r="CQ9" s="455"/>
      <c r="CR9" s="456"/>
    </row>
    <row r="10" spans="1:409" s="21" customFormat="1" ht="46.5" customHeight="1" thickBot="1" x14ac:dyDescent="0.2">
      <c r="A10" s="63"/>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137"/>
      <c r="AP10" s="138"/>
      <c r="AQ10" s="137"/>
      <c r="AR10" s="139"/>
      <c r="AS10" s="111"/>
      <c r="AT10" s="111"/>
      <c r="AU10" s="127"/>
      <c r="AV10" s="127"/>
      <c r="AW10" s="127"/>
      <c r="AX10" s="127"/>
      <c r="AY10" s="127"/>
      <c r="AZ10" s="127"/>
      <c r="BA10" s="127"/>
      <c r="BB10" s="127"/>
      <c r="BC10" s="127"/>
      <c r="BD10" s="127"/>
      <c r="BE10" s="127"/>
      <c r="BF10" s="127"/>
      <c r="BG10" s="127"/>
      <c r="BH10" s="127"/>
      <c r="BI10" s="127"/>
      <c r="BJ10" s="127"/>
      <c r="BK10" s="158"/>
      <c r="BL10" s="158"/>
      <c r="BM10" s="158"/>
      <c r="BN10" s="158"/>
      <c r="BO10" s="158"/>
      <c r="BP10" s="158"/>
      <c r="BQ10" s="127"/>
      <c r="BR10" s="127"/>
      <c r="CD10" s="123"/>
      <c r="CF10" s="123"/>
      <c r="CG10" s="123"/>
      <c r="CH10" s="80"/>
      <c r="CI10" s="80"/>
      <c r="CJ10" s="80"/>
      <c r="CK10" s="80"/>
      <c r="CL10" s="80"/>
      <c r="CM10" s="193"/>
      <c r="CN10" s="50"/>
      <c r="CP10" s="24" t="s">
        <v>25</v>
      </c>
      <c r="CQ10" s="89" t="s">
        <v>27</v>
      </c>
      <c r="CR10" s="24" t="s">
        <v>26</v>
      </c>
      <c r="CS10" s="13" t="s">
        <v>199</v>
      </c>
      <c r="CT10" s="13" t="s">
        <v>200</v>
      </c>
      <c r="CU10" s="13" t="s">
        <v>201</v>
      </c>
      <c r="CV10" s="13" t="s">
        <v>202</v>
      </c>
      <c r="CW10" s="13" t="s">
        <v>203</v>
      </c>
      <c r="CX10" s="13" t="s">
        <v>204</v>
      </c>
      <c r="CY10" s="13" t="s">
        <v>205</v>
      </c>
      <c r="CZ10" s="13" t="s">
        <v>206</v>
      </c>
      <c r="DA10" s="13" t="s">
        <v>207</v>
      </c>
      <c r="DB10" s="13" t="s">
        <v>208</v>
      </c>
      <c r="DC10" s="13" t="s">
        <v>209</v>
      </c>
      <c r="DD10" s="13" t="s">
        <v>210</v>
      </c>
      <c r="DE10" s="13" t="s">
        <v>211</v>
      </c>
      <c r="DF10" s="13" t="s">
        <v>212</v>
      </c>
      <c r="DG10" s="13" t="s">
        <v>213</v>
      </c>
      <c r="DH10" s="13" t="s">
        <v>214</v>
      </c>
      <c r="DI10" s="13" t="s">
        <v>215</v>
      </c>
      <c r="DJ10" s="13" t="s">
        <v>216</v>
      </c>
      <c r="DK10" s="13" t="s">
        <v>217</v>
      </c>
      <c r="DL10" s="13" t="s">
        <v>218</v>
      </c>
      <c r="DM10" s="13" t="s">
        <v>219</v>
      </c>
      <c r="DN10" s="13" t="s">
        <v>220</v>
      </c>
      <c r="DO10" s="13" t="s">
        <v>221</v>
      </c>
      <c r="DP10" s="13" t="s">
        <v>222</v>
      </c>
      <c r="DQ10" s="13" t="s">
        <v>223</v>
      </c>
      <c r="DR10" s="13" t="s">
        <v>224</v>
      </c>
      <c r="DS10" s="13"/>
      <c r="DT10" s="13"/>
      <c r="DU10" s="13"/>
      <c r="DV10" s="13"/>
      <c r="DW10" s="13"/>
      <c r="DX10" s="13"/>
      <c r="DY10" s="13"/>
      <c r="DZ10" s="13"/>
      <c r="EA10" s="13"/>
      <c r="EB10" s="13"/>
      <c r="EC10" s="13"/>
      <c r="ED10" s="13"/>
      <c r="EE10" s="13"/>
      <c r="EF10" s="13"/>
      <c r="EG10" s="13"/>
      <c r="EH10" s="13"/>
      <c r="ES10" s="13" t="s">
        <v>225</v>
      </c>
      <c r="ET10" s="13" t="s">
        <v>226</v>
      </c>
      <c r="EU10" s="13" t="s">
        <v>227</v>
      </c>
      <c r="EV10" s="13" t="s">
        <v>228</v>
      </c>
      <c r="EW10" s="13" t="s">
        <v>229</v>
      </c>
      <c r="EX10" s="13" t="s">
        <v>230</v>
      </c>
      <c r="EY10" s="13" t="s">
        <v>231</v>
      </c>
      <c r="EZ10" s="13" t="s">
        <v>232</v>
      </c>
      <c r="FA10" s="13" t="s">
        <v>233</v>
      </c>
      <c r="FB10" s="13" t="s">
        <v>234</v>
      </c>
      <c r="FC10" s="13" t="s">
        <v>235</v>
      </c>
      <c r="FD10" s="13" t="s">
        <v>236</v>
      </c>
      <c r="FE10" s="13" t="s">
        <v>237</v>
      </c>
      <c r="FF10" s="13" t="s">
        <v>238</v>
      </c>
      <c r="FG10" s="13" t="s">
        <v>239</v>
      </c>
      <c r="FH10" s="13" t="s">
        <v>240</v>
      </c>
      <c r="FI10" s="13" t="s">
        <v>241</v>
      </c>
      <c r="FJ10" s="13" t="s">
        <v>242</v>
      </c>
      <c r="FK10" s="13" t="s">
        <v>243</v>
      </c>
      <c r="FL10" s="13" t="s">
        <v>244</v>
      </c>
      <c r="FM10" s="13" t="s">
        <v>245</v>
      </c>
      <c r="FN10" s="13" t="s">
        <v>246</v>
      </c>
      <c r="FO10" s="13" t="s">
        <v>247</v>
      </c>
      <c r="FP10" s="13" t="s">
        <v>248</v>
      </c>
      <c r="FQ10" s="13" t="s">
        <v>249</v>
      </c>
      <c r="FR10" s="13" t="s">
        <v>250</v>
      </c>
      <c r="FS10" s="13"/>
      <c r="FT10" s="13"/>
      <c r="FU10" s="13"/>
      <c r="FV10" s="13"/>
      <c r="FW10" s="13"/>
      <c r="FX10" s="13"/>
      <c r="FY10" s="13"/>
      <c r="FZ10" s="13"/>
      <c r="GA10" s="13"/>
      <c r="GB10" s="13"/>
      <c r="GC10" s="13"/>
      <c r="GD10" s="13"/>
      <c r="GE10" s="13"/>
      <c r="GF10" s="13"/>
      <c r="GG10" s="13"/>
      <c r="GH10" s="13"/>
      <c r="GS10" s="13" t="s">
        <v>251</v>
      </c>
      <c r="GT10" s="13" t="s">
        <v>252</v>
      </c>
      <c r="GU10" s="13" t="s">
        <v>253</v>
      </c>
      <c r="GV10" s="13" t="s">
        <v>254</v>
      </c>
      <c r="GW10" s="13" t="s">
        <v>255</v>
      </c>
      <c r="GX10" s="13" t="s">
        <v>256</v>
      </c>
      <c r="GY10" s="13" t="s">
        <v>257</v>
      </c>
      <c r="GZ10" s="13" t="s">
        <v>258</v>
      </c>
      <c r="HA10" s="13" t="s">
        <v>259</v>
      </c>
      <c r="HB10" s="13" t="s">
        <v>260</v>
      </c>
      <c r="HC10" s="13" t="s">
        <v>261</v>
      </c>
      <c r="HD10" s="13" t="s">
        <v>262</v>
      </c>
      <c r="HE10" s="13" t="s">
        <v>263</v>
      </c>
      <c r="HF10" s="13" t="s">
        <v>264</v>
      </c>
      <c r="HG10" s="13" t="s">
        <v>265</v>
      </c>
      <c r="HH10" s="13" t="s">
        <v>266</v>
      </c>
      <c r="HI10" s="13" t="s">
        <v>267</v>
      </c>
      <c r="HJ10" s="13" t="s">
        <v>268</v>
      </c>
      <c r="HK10" s="13" t="s">
        <v>269</v>
      </c>
      <c r="HL10" s="13" t="s">
        <v>270</v>
      </c>
      <c r="HM10" s="13" t="s">
        <v>271</v>
      </c>
      <c r="HN10" s="13" t="s">
        <v>272</v>
      </c>
      <c r="HO10" s="13" t="s">
        <v>273</v>
      </c>
      <c r="HP10" s="13" t="s">
        <v>274</v>
      </c>
      <c r="HQ10" s="13" t="s">
        <v>275</v>
      </c>
      <c r="HR10" s="13" t="s">
        <v>276</v>
      </c>
      <c r="HS10" s="13"/>
      <c r="HT10" s="13"/>
      <c r="HU10" s="13"/>
      <c r="HV10" s="13"/>
      <c r="HW10" s="13"/>
      <c r="HX10" s="13"/>
      <c r="HY10" s="13"/>
      <c r="HZ10" s="13"/>
      <c r="IA10" s="13"/>
      <c r="IB10" s="13"/>
      <c r="IC10" s="13"/>
      <c r="ID10" s="13"/>
      <c r="IE10" s="13"/>
      <c r="IF10" s="13"/>
      <c r="IG10" s="13"/>
      <c r="IH10" s="13"/>
      <c r="IS10" s="13" t="s">
        <v>277</v>
      </c>
      <c r="IT10" s="13" t="s">
        <v>278</v>
      </c>
      <c r="IU10" s="13" t="s">
        <v>279</v>
      </c>
      <c r="IV10" s="13" t="s">
        <v>280</v>
      </c>
      <c r="IW10" s="13" t="s">
        <v>281</v>
      </c>
      <c r="IX10" s="13" t="s">
        <v>282</v>
      </c>
      <c r="IY10" s="13" t="s">
        <v>283</v>
      </c>
      <c r="IZ10" s="13" t="s">
        <v>284</v>
      </c>
      <c r="JA10" s="13" t="s">
        <v>285</v>
      </c>
      <c r="JB10" s="13" t="s">
        <v>286</v>
      </c>
      <c r="JC10" s="13" t="s">
        <v>287</v>
      </c>
      <c r="JD10" s="13" t="s">
        <v>288</v>
      </c>
      <c r="JE10" s="13" t="s">
        <v>289</v>
      </c>
      <c r="JF10" s="13" t="s">
        <v>290</v>
      </c>
      <c r="JG10" s="13" t="s">
        <v>291</v>
      </c>
      <c r="JH10" s="13" t="s">
        <v>292</v>
      </c>
      <c r="JI10" s="13" t="s">
        <v>293</v>
      </c>
      <c r="JJ10" s="13" t="s">
        <v>294</v>
      </c>
      <c r="JK10" s="13" t="s">
        <v>295</v>
      </c>
      <c r="JL10" s="13" t="s">
        <v>296</v>
      </c>
      <c r="JM10" s="13" t="s">
        <v>297</v>
      </c>
      <c r="JN10" s="13" t="s">
        <v>298</v>
      </c>
      <c r="JO10" s="13" t="s">
        <v>299</v>
      </c>
      <c r="JP10" s="13" t="s">
        <v>300</v>
      </c>
      <c r="JQ10" s="13" t="s">
        <v>301</v>
      </c>
      <c r="JR10" s="13" t="s">
        <v>302</v>
      </c>
      <c r="JS10" s="13"/>
      <c r="JT10" s="13"/>
      <c r="JU10" s="13"/>
      <c r="JV10" s="13"/>
      <c r="JW10" s="13"/>
      <c r="JX10" s="13"/>
      <c r="JY10" s="13"/>
      <c r="JZ10" s="13"/>
      <c r="KA10" s="13"/>
      <c r="KB10" s="13"/>
      <c r="KC10" s="13"/>
      <c r="KD10" s="13"/>
      <c r="KE10" s="13"/>
      <c r="KF10" s="13"/>
      <c r="KG10" s="13"/>
      <c r="KH10" s="13"/>
      <c r="KS10" s="13" t="s">
        <v>303</v>
      </c>
      <c r="KT10" s="13" t="s">
        <v>304</v>
      </c>
      <c r="KU10" s="13" t="s">
        <v>305</v>
      </c>
      <c r="KV10" s="13" t="s">
        <v>306</v>
      </c>
      <c r="KW10" s="13" t="s">
        <v>307</v>
      </c>
      <c r="KX10" s="13" t="s">
        <v>308</v>
      </c>
      <c r="KY10" s="13" t="s">
        <v>309</v>
      </c>
      <c r="KZ10" s="13" t="s">
        <v>310</v>
      </c>
      <c r="LA10" s="13" t="s">
        <v>311</v>
      </c>
      <c r="LB10" s="13" t="s">
        <v>312</v>
      </c>
      <c r="LC10" s="13" t="s">
        <v>313</v>
      </c>
      <c r="LD10" s="13" t="s">
        <v>314</v>
      </c>
      <c r="LE10" s="13" t="s">
        <v>315</v>
      </c>
      <c r="LF10" s="13" t="s">
        <v>316</v>
      </c>
      <c r="LG10" s="13" t="s">
        <v>317</v>
      </c>
      <c r="LH10" s="13" t="s">
        <v>318</v>
      </c>
      <c r="LI10" s="13" t="s">
        <v>319</v>
      </c>
      <c r="LJ10" s="13" t="s">
        <v>320</v>
      </c>
      <c r="LK10" s="13" t="s">
        <v>321</v>
      </c>
      <c r="LL10" s="13" t="s">
        <v>322</v>
      </c>
      <c r="LM10" s="13" t="s">
        <v>323</v>
      </c>
      <c r="LN10" s="13" t="s">
        <v>324</v>
      </c>
      <c r="LO10" s="13" t="s">
        <v>325</v>
      </c>
      <c r="LP10" s="13" t="s">
        <v>326</v>
      </c>
      <c r="LQ10" s="13" t="s">
        <v>327</v>
      </c>
      <c r="LR10" s="13" t="s">
        <v>328</v>
      </c>
      <c r="LS10" s="13"/>
      <c r="LT10" s="13"/>
      <c r="LU10" s="13"/>
      <c r="LV10" s="13"/>
      <c r="LW10" s="13"/>
      <c r="LX10" s="13"/>
      <c r="LY10" s="13"/>
      <c r="LZ10" s="13"/>
      <c r="MA10" s="13"/>
      <c r="MB10" s="13"/>
      <c r="MC10" s="13"/>
      <c r="MD10" s="13"/>
      <c r="ME10" s="13"/>
      <c r="MF10" s="13"/>
      <c r="MG10" s="13"/>
      <c r="MH10" s="13"/>
      <c r="MS10" s="13" t="s">
        <v>329</v>
      </c>
      <c r="MT10" s="13" t="s">
        <v>330</v>
      </c>
      <c r="MU10" s="13" t="s">
        <v>331</v>
      </c>
      <c r="MV10" s="13" t="s">
        <v>332</v>
      </c>
      <c r="MW10" s="13" t="s">
        <v>333</v>
      </c>
      <c r="MX10" s="13" t="s">
        <v>334</v>
      </c>
      <c r="MY10" s="13" t="s">
        <v>335</v>
      </c>
      <c r="MZ10" s="13" t="s">
        <v>336</v>
      </c>
      <c r="NA10" s="13" t="s">
        <v>337</v>
      </c>
      <c r="NB10" s="13" t="s">
        <v>338</v>
      </c>
      <c r="NC10" s="13" t="s">
        <v>339</v>
      </c>
      <c r="ND10" s="13" t="s">
        <v>340</v>
      </c>
      <c r="NE10" s="13" t="s">
        <v>341</v>
      </c>
      <c r="NF10" s="13" t="s">
        <v>342</v>
      </c>
      <c r="NG10" s="13" t="s">
        <v>343</v>
      </c>
      <c r="NH10" s="13" t="s">
        <v>344</v>
      </c>
      <c r="NI10" s="13" t="s">
        <v>345</v>
      </c>
      <c r="NJ10" s="13" t="s">
        <v>346</v>
      </c>
      <c r="NK10" s="13" t="s">
        <v>347</v>
      </c>
      <c r="NL10" s="13" t="s">
        <v>348</v>
      </c>
      <c r="NM10" s="13" t="s">
        <v>349</v>
      </c>
      <c r="NN10" s="13" t="s">
        <v>350</v>
      </c>
      <c r="NO10" s="13" t="s">
        <v>351</v>
      </c>
      <c r="NP10" s="13" t="s">
        <v>352</v>
      </c>
      <c r="NQ10" s="13" t="s">
        <v>353</v>
      </c>
      <c r="NR10" s="13" t="s">
        <v>354</v>
      </c>
      <c r="NS10" s="13"/>
      <c r="NT10" s="13"/>
      <c r="NU10" s="13"/>
      <c r="NV10" s="13"/>
      <c r="NW10" s="13"/>
      <c r="NX10" s="13"/>
      <c r="NY10" s="13"/>
      <c r="NZ10" s="13"/>
      <c r="OA10" s="13"/>
      <c r="OB10" s="13"/>
      <c r="OC10" s="13"/>
      <c r="OD10" s="13"/>
      <c r="OE10" s="13"/>
      <c r="OF10" s="13"/>
      <c r="OG10" s="13"/>
      <c r="OH10" s="13"/>
      <c r="OS10" s="181"/>
    </row>
    <row r="11" spans="1:409" s="21" customFormat="1" ht="11.25" hidden="1" customHeight="1" thickBot="1" x14ac:dyDescent="0.2">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85"/>
      <c r="AP11" s="86"/>
      <c r="AQ11" s="85"/>
      <c r="AR11" s="87"/>
      <c r="AS11" s="80"/>
      <c r="AT11" s="80"/>
      <c r="BK11" s="80"/>
      <c r="BL11" s="80"/>
      <c r="BM11" s="80"/>
      <c r="BN11" s="80"/>
      <c r="BO11" s="80"/>
      <c r="BP11" s="80"/>
      <c r="BQ11" s="80"/>
      <c r="BR11" s="80"/>
      <c r="BS11" s="80"/>
      <c r="BT11" s="80"/>
      <c r="BU11" s="80"/>
      <c r="BV11" s="80"/>
      <c r="BW11" s="80"/>
      <c r="BX11" s="80"/>
      <c r="BY11" s="80"/>
      <c r="BZ11" s="80"/>
      <c r="CA11" s="80"/>
      <c r="CB11" s="80"/>
      <c r="CD11" s="123"/>
      <c r="CF11" s="123"/>
      <c r="CG11" s="123"/>
      <c r="CH11" s="80"/>
      <c r="CI11" s="61"/>
      <c r="CJ11" s="61"/>
      <c r="CK11" s="61"/>
      <c r="CL11" s="61"/>
      <c r="CM11" s="61"/>
      <c r="CN11" s="61"/>
      <c r="CP11" s="24"/>
      <c r="CQ11" s="90"/>
      <c r="CR11" s="24"/>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S11" s="181"/>
    </row>
    <row r="12" spans="1:409" s="21" customFormat="1" ht="11.25" hidden="1" customHeight="1" thickBot="1" x14ac:dyDescent="0.2">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88"/>
      <c r="AP12" s="80"/>
      <c r="AQ12" s="88"/>
      <c r="AR12" s="10"/>
      <c r="AS12" s="80"/>
      <c r="AT12" s="80"/>
      <c r="BK12" s="80"/>
      <c r="BL12" s="80"/>
      <c r="BM12" s="80"/>
      <c r="BN12" s="80"/>
      <c r="BO12" s="80"/>
      <c r="BP12" s="80"/>
      <c r="BQ12" s="80"/>
      <c r="BR12" s="80"/>
      <c r="BS12" s="80"/>
      <c r="BT12" s="80"/>
      <c r="BU12" s="80"/>
      <c r="BV12" s="80"/>
      <c r="BW12" s="80"/>
      <c r="BX12" s="80"/>
      <c r="BY12" s="80"/>
      <c r="BZ12" s="80"/>
      <c r="CA12" s="80"/>
      <c r="CB12" s="80"/>
      <c r="CD12" s="123"/>
      <c r="CF12" s="123"/>
      <c r="CG12" s="123"/>
      <c r="CH12" s="80"/>
      <c r="CI12" s="61"/>
      <c r="CJ12" s="61"/>
      <c r="CK12" s="61"/>
      <c r="CL12" s="61"/>
      <c r="CM12" s="61"/>
      <c r="CN12" s="61"/>
      <c r="CP12" s="24"/>
      <c r="CQ12" s="90"/>
      <c r="CR12" s="24"/>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S12" s="181"/>
    </row>
    <row r="13" spans="1:409" s="21" customFormat="1" ht="11.25" customHeight="1" thickBot="1" x14ac:dyDescent="0.2">
      <c r="A13" s="10"/>
      <c r="B13" s="64"/>
      <c r="C13" s="64"/>
      <c r="D13" s="64"/>
      <c r="E13" s="64"/>
      <c r="F13" s="64"/>
      <c r="G13" s="64"/>
      <c r="H13" s="64"/>
      <c r="I13" s="64"/>
      <c r="J13" s="64"/>
      <c r="K13" s="64"/>
      <c r="L13" s="64"/>
      <c r="M13" s="64"/>
      <c r="N13" s="65"/>
      <c r="O13" s="65"/>
      <c r="P13" s="65"/>
      <c r="Q13" s="65"/>
      <c r="R13" s="65"/>
      <c r="S13" s="65"/>
      <c r="T13" s="66"/>
      <c r="U13" s="65"/>
      <c r="V13" s="65"/>
      <c r="W13" s="65"/>
      <c r="X13" s="65"/>
      <c r="Y13" s="10"/>
      <c r="Z13" s="10"/>
      <c r="AA13" s="65"/>
      <c r="AB13" s="65"/>
      <c r="AC13" s="65"/>
      <c r="AD13" s="65"/>
      <c r="AE13" s="65"/>
      <c r="AF13" s="65"/>
      <c r="AG13" s="65"/>
      <c r="AH13" s="65"/>
      <c r="AI13" s="457" t="s">
        <v>149</v>
      </c>
      <c r="AJ13" s="458"/>
      <c r="AK13" s="458"/>
      <c r="AL13" s="458"/>
      <c r="AM13" s="458"/>
      <c r="AN13" s="458"/>
      <c r="AO13" s="457" t="s">
        <v>150</v>
      </c>
      <c r="AP13" s="458"/>
      <c r="AQ13" s="458"/>
      <c r="AR13" s="458"/>
      <c r="AS13" s="458"/>
      <c r="AT13" s="458"/>
      <c r="AU13" s="458"/>
      <c r="AV13" s="458"/>
      <c r="AW13" s="458"/>
      <c r="AX13" s="458"/>
      <c r="AY13" s="458"/>
      <c r="AZ13" s="458"/>
      <c r="BA13" s="458"/>
      <c r="BB13" s="458"/>
      <c r="BC13" s="458"/>
      <c r="BD13" s="458"/>
      <c r="BE13" s="458"/>
      <c r="BF13" s="469"/>
      <c r="BG13" s="457" t="s">
        <v>359</v>
      </c>
      <c r="BH13" s="458"/>
      <c r="BI13" s="458"/>
      <c r="BJ13" s="469"/>
      <c r="BK13" s="461" t="s">
        <v>41</v>
      </c>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212"/>
      <c r="CJ13" s="212"/>
      <c r="CK13" s="212"/>
      <c r="CL13" s="193"/>
      <c r="CM13" s="61"/>
      <c r="CN13" s="61"/>
      <c r="CP13" s="24"/>
      <c r="CQ13" s="90"/>
      <c r="CR13" s="24"/>
      <c r="CS13" s="116"/>
      <c r="CT13" s="116">
        <v>1</v>
      </c>
      <c r="CU13" s="116">
        <v>2</v>
      </c>
      <c r="CV13" s="116">
        <v>3</v>
      </c>
      <c r="CW13" s="116">
        <v>4</v>
      </c>
      <c r="CX13" s="116">
        <v>5</v>
      </c>
      <c r="CY13" s="116">
        <v>6</v>
      </c>
      <c r="CZ13" s="116">
        <v>7</v>
      </c>
      <c r="DA13" s="116">
        <v>8</v>
      </c>
      <c r="DB13" s="116">
        <v>9</v>
      </c>
      <c r="DC13" s="116">
        <v>10</v>
      </c>
      <c r="DD13" s="116">
        <v>11</v>
      </c>
      <c r="DE13" s="116">
        <v>12</v>
      </c>
      <c r="DF13" s="116">
        <v>13</v>
      </c>
      <c r="DG13" s="116">
        <v>14</v>
      </c>
      <c r="DH13" s="116">
        <v>15</v>
      </c>
      <c r="DI13" s="116">
        <v>16</v>
      </c>
      <c r="DJ13" s="116">
        <v>17</v>
      </c>
      <c r="DK13" s="116">
        <v>18</v>
      </c>
      <c r="DL13" s="116">
        <v>19</v>
      </c>
      <c r="DM13" s="116">
        <v>20</v>
      </c>
      <c r="DN13" s="116">
        <v>21</v>
      </c>
      <c r="DO13" s="116">
        <v>22</v>
      </c>
      <c r="DP13" s="116">
        <v>23</v>
      </c>
      <c r="DQ13" s="116">
        <v>24</v>
      </c>
      <c r="DR13" s="116">
        <v>25</v>
      </c>
      <c r="DS13" s="116"/>
      <c r="DT13" s="116"/>
      <c r="DU13" s="116"/>
      <c r="DV13" s="116"/>
      <c r="DW13" s="116"/>
      <c r="DX13" s="116"/>
      <c r="DY13" s="116"/>
      <c r="DZ13" s="116"/>
      <c r="EA13" s="116"/>
      <c r="EB13" s="116"/>
      <c r="EC13" s="116"/>
      <c r="ED13" s="116"/>
      <c r="EE13" s="116"/>
      <c r="EF13" s="116"/>
      <c r="EG13" s="116"/>
      <c r="EH13" s="116"/>
      <c r="EI13" s="117"/>
      <c r="EJ13" s="117"/>
      <c r="EK13" s="117"/>
      <c r="EL13" s="117"/>
      <c r="EM13" s="117"/>
      <c r="EN13" s="117"/>
      <c r="EO13" s="117"/>
      <c r="EP13" s="117"/>
      <c r="EQ13" s="117"/>
      <c r="ER13" s="117"/>
      <c r="ES13" s="116"/>
      <c r="ET13" s="116">
        <v>1</v>
      </c>
      <c r="EU13" s="116">
        <v>2</v>
      </c>
      <c r="EV13" s="116">
        <v>3</v>
      </c>
      <c r="EW13" s="116">
        <v>4</v>
      </c>
      <c r="EX13" s="116">
        <v>5</v>
      </c>
      <c r="EY13" s="116">
        <v>6</v>
      </c>
      <c r="EZ13" s="116">
        <v>7</v>
      </c>
      <c r="FA13" s="116">
        <v>8</v>
      </c>
      <c r="FB13" s="116">
        <v>9</v>
      </c>
      <c r="FC13" s="116">
        <v>10</v>
      </c>
      <c r="FD13" s="116">
        <v>11</v>
      </c>
      <c r="FE13" s="116">
        <v>12</v>
      </c>
      <c r="FF13" s="116">
        <v>13</v>
      </c>
      <c r="FG13" s="116">
        <v>14</v>
      </c>
      <c r="FH13" s="116">
        <v>15</v>
      </c>
      <c r="FI13" s="116">
        <v>16</v>
      </c>
      <c r="FJ13" s="116">
        <v>17</v>
      </c>
      <c r="FK13" s="116">
        <v>18</v>
      </c>
      <c r="FL13" s="116">
        <v>19</v>
      </c>
      <c r="FM13" s="116">
        <v>20</v>
      </c>
      <c r="FN13" s="116">
        <v>21</v>
      </c>
      <c r="FO13" s="116">
        <v>22</v>
      </c>
      <c r="FP13" s="116">
        <v>23</v>
      </c>
      <c r="FQ13" s="116">
        <v>24</v>
      </c>
      <c r="FR13" s="116">
        <v>25</v>
      </c>
      <c r="FS13" s="13"/>
      <c r="FT13" s="13"/>
      <c r="FU13" s="13"/>
      <c r="FV13" s="13"/>
      <c r="FW13" s="13"/>
      <c r="FX13" s="13"/>
      <c r="FY13" s="13"/>
      <c r="FZ13" s="13"/>
      <c r="GA13" s="13"/>
      <c r="GB13" s="13"/>
      <c r="GC13" s="13"/>
      <c r="GD13" s="13"/>
      <c r="GE13" s="13"/>
      <c r="GF13" s="13"/>
      <c r="GG13" s="13"/>
      <c r="GH13" s="13"/>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3"/>
      <c r="HT13" s="13"/>
      <c r="HU13" s="13"/>
      <c r="HV13" s="13"/>
      <c r="HW13" s="13"/>
      <c r="HX13" s="13"/>
      <c r="HY13" s="13"/>
      <c r="HZ13" s="13"/>
      <c r="IA13" s="13"/>
      <c r="IB13" s="13"/>
      <c r="IC13" s="13"/>
      <c r="ID13" s="13"/>
      <c r="IE13" s="13"/>
      <c r="IF13" s="13"/>
      <c r="IG13" s="13"/>
      <c r="IH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S13" s="181"/>
    </row>
    <row r="14" spans="1:409" s="10" customFormat="1" ht="32.25" customHeight="1" thickBot="1" x14ac:dyDescent="0.2">
      <c r="A14" s="1"/>
      <c r="B14" s="283"/>
      <c r="C14" s="291" t="s">
        <v>1</v>
      </c>
      <c r="D14" s="67"/>
      <c r="E14" s="67"/>
      <c r="F14" s="67"/>
      <c r="G14" s="68"/>
      <c r="H14" s="68"/>
      <c r="I14" s="68"/>
      <c r="J14" s="67"/>
      <c r="K14" s="68"/>
      <c r="L14" s="68"/>
      <c r="M14" s="69"/>
      <c r="N14" s="70"/>
      <c r="O14" s="71"/>
      <c r="P14" s="70"/>
      <c r="Q14" s="70"/>
      <c r="R14" s="70"/>
      <c r="S14" s="70"/>
      <c r="T14" s="72"/>
      <c r="U14" s="73" t="s">
        <v>4</v>
      </c>
      <c r="V14" s="73"/>
      <c r="W14" s="74" t="s">
        <v>134</v>
      </c>
      <c r="X14" s="75" t="s">
        <v>134</v>
      </c>
      <c r="Y14" s="60"/>
      <c r="Z14" s="59"/>
      <c r="AA14" s="70"/>
      <c r="AB14" s="70"/>
      <c r="AC14" s="70"/>
      <c r="AD14" s="229"/>
      <c r="AE14" s="230"/>
      <c r="AF14" s="230"/>
      <c r="AG14" s="230"/>
      <c r="AH14" s="231"/>
      <c r="AI14" s="1" t="s">
        <v>135</v>
      </c>
      <c r="AJ14" s="1" t="s">
        <v>136</v>
      </c>
      <c r="AK14" s="1" t="s">
        <v>137</v>
      </c>
      <c r="AL14" s="1" t="s">
        <v>138</v>
      </c>
      <c r="AM14" s="1" t="s">
        <v>139</v>
      </c>
      <c r="AN14" s="1" t="s">
        <v>140</v>
      </c>
      <c r="AO14" s="232" t="s">
        <v>31</v>
      </c>
      <c r="AP14" s="233" t="s">
        <v>30</v>
      </c>
      <c r="AQ14" s="232" t="s">
        <v>32</v>
      </c>
      <c r="AR14" s="233" t="s">
        <v>30</v>
      </c>
      <c r="AS14" s="229" t="s">
        <v>33</v>
      </c>
      <c r="AT14" s="230" t="s">
        <v>30</v>
      </c>
      <c r="AU14" s="230" t="s">
        <v>34</v>
      </c>
      <c r="AV14" s="231" t="s">
        <v>30</v>
      </c>
      <c r="AW14" s="230" t="s">
        <v>365</v>
      </c>
      <c r="AX14" s="231" t="s">
        <v>30</v>
      </c>
      <c r="AY14" s="230" t="s">
        <v>366</v>
      </c>
      <c r="AZ14" s="231" t="s">
        <v>30</v>
      </c>
      <c r="BA14" s="230" t="s">
        <v>370</v>
      </c>
      <c r="BB14" s="231" t="s">
        <v>30</v>
      </c>
      <c r="BC14" s="230" t="s">
        <v>372</v>
      </c>
      <c r="BD14" s="231" t="s">
        <v>30</v>
      </c>
      <c r="BE14" s="230" t="s">
        <v>375</v>
      </c>
      <c r="BF14" s="231" t="s">
        <v>30</v>
      </c>
      <c r="BG14" s="230" t="s">
        <v>31</v>
      </c>
      <c r="BH14" s="230" t="s">
        <v>30</v>
      </c>
      <c r="BI14" s="230" t="s">
        <v>32</v>
      </c>
      <c r="BJ14" s="230" t="s">
        <v>30</v>
      </c>
      <c r="BK14" s="444" t="s">
        <v>42</v>
      </c>
      <c r="BL14" s="444"/>
      <c r="BM14" s="444"/>
      <c r="BN14" s="444"/>
      <c r="BO14" s="444"/>
      <c r="BP14" s="444"/>
      <c r="BQ14" s="444"/>
      <c r="BR14" s="444"/>
      <c r="BS14" s="444"/>
      <c r="BT14" s="444"/>
      <c r="BU14" s="444"/>
      <c r="BV14" s="445"/>
      <c r="BW14" s="443" t="s">
        <v>7</v>
      </c>
      <c r="BX14" s="444"/>
      <c r="BY14" s="444"/>
      <c r="BZ14" s="444"/>
      <c r="CA14" s="444"/>
      <c r="CB14" s="444"/>
      <c r="CC14" s="91"/>
      <c r="CD14" s="234"/>
      <c r="CE14" s="91"/>
      <c r="CF14" s="234"/>
      <c r="CG14" s="234"/>
      <c r="CH14" s="113"/>
      <c r="CI14" s="91"/>
      <c r="CJ14" s="91"/>
      <c r="CK14" s="91"/>
      <c r="CL14" s="91"/>
      <c r="CM14" s="42"/>
      <c r="CN14" s="42"/>
      <c r="CO14" s="13"/>
      <c r="CP14" s="187" t="s">
        <v>199</v>
      </c>
      <c r="CQ14" s="187" t="s">
        <v>536</v>
      </c>
      <c r="CR14" s="188">
        <v>13</v>
      </c>
      <c r="CS14" s="453">
        <v>1</v>
      </c>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v>2</v>
      </c>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v>3</v>
      </c>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v>4</v>
      </c>
      <c r="IT14" s="452"/>
      <c r="IU14" s="452"/>
      <c r="IV14" s="452"/>
      <c r="IW14" s="452"/>
      <c r="IX14" s="452"/>
      <c r="IY14" s="452"/>
      <c r="IZ14" s="452"/>
      <c r="JA14" s="452"/>
      <c r="JB14" s="452"/>
      <c r="JC14" s="452"/>
      <c r="JD14" s="452"/>
      <c r="JE14" s="452"/>
      <c r="JF14" s="452"/>
      <c r="JG14" s="452"/>
      <c r="JH14" s="452"/>
      <c r="JI14" s="452"/>
      <c r="JJ14" s="452"/>
      <c r="JK14" s="452"/>
      <c r="JL14" s="452"/>
      <c r="JM14" s="452"/>
      <c r="JN14" s="452"/>
      <c r="JO14" s="452"/>
      <c r="JP14" s="452"/>
      <c r="JQ14" s="452"/>
      <c r="JR14" s="452"/>
      <c r="JS14" s="452"/>
      <c r="JT14" s="452"/>
      <c r="JU14" s="452"/>
      <c r="JV14" s="452"/>
      <c r="JW14" s="452"/>
      <c r="JX14" s="452"/>
      <c r="JY14" s="452"/>
      <c r="JZ14" s="452"/>
      <c r="KA14" s="452"/>
      <c r="KB14" s="452"/>
      <c r="KC14" s="452"/>
      <c r="KD14" s="452"/>
      <c r="KE14" s="452"/>
      <c r="KF14" s="452"/>
      <c r="KG14" s="452"/>
      <c r="KH14" s="452"/>
      <c r="KI14" s="452"/>
      <c r="KJ14" s="452"/>
      <c r="KK14" s="452"/>
      <c r="KL14" s="452"/>
      <c r="KM14" s="452"/>
      <c r="KN14" s="452"/>
      <c r="KO14" s="452"/>
      <c r="KP14" s="452"/>
      <c r="KQ14" s="452"/>
      <c r="KR14" s="452"/>
      <c r="KS14" s="452">
        <v>5</v>
      </c>
      <c r="KT14" s="452"/>
      <c r="KU14" s="452"/>
      <c r="KV14" s="452"/>
      <c r="KW14" s="452"/>
      <c r="KX14" s="452"/>
      <c r="KY14" s="452"/>
      <c r="KZ14" s="452"/>
      <c r="LA14" s="452"/>
      <c r="LB14" s="452"/>
      <c r="LC14" s="452"/>
      <c r="LD14" s="452"/>
      <c r="LE14" s="452"/>
      <c r="LF14" s="452"/>
      <c r="LG14" s="452"/>
      <c r="LH14" s="452"/>
      <c r="LI14" s="452"/>
      <c r="LJ14" s="452"/>
      <c r="LK14" s="452"/>
      <c r="LL14" s="452"/>
      <c r="LM14" s="452"/>
      <c r="LN14" s="452"/>
      <c r="LO14" s="452"/>
      <c r="LP14" s="452"/>
      <c r="LQ14" s="452"/>
      <c r="LR14" s="452"/>
      <c r="LS14" s="452"/>
      <c r="LT14" s="452"/>
      <c r="LU14" s="452"/>
      <c r="LV14" s="452"/>
      <c r="LW14" s="452"/>
      <c r="LX14" s="452"/>
      <c r="LY14" s="452"/>
      <c r="LZ14" s="452"/>
      <c r="MA14" s="452"/>
      <c r="MB14" s="452"/>
      <c r="MC14" s="452"/>
      <c r="MD14" s="452"/>
      <c r="ME14" s="452"/>
      <c r="MF14" s="452"/>
      <c r="MG14" s="452"/>
      <c r="MH14" s="452"/>
      <c r="MI14" s="452"/>
      <c r="MJ14" s="452"/>
      <c r="MK14" s="452"/>
      <c r="ML14" s="452"/>
      <c r="MM14" s="452"/>
      <c r="MN14" s="452"/>
      <c r="MO14" s="452"/>
      <c r="MP14" s="452"/>
      <c r="MQ14" s="452"/>
      <c r="MR14" s="452"/>
      <c r="MS14" s="452">
        <v>6</v>
      </c>
      <c r="MT14" s="452"/>
      <c r="MU14" s="452"/>
      <c r="MV14" s="452"/>
      <c r="MW14" s="452"/>
      <c r="MX14" s="452"/>
      <c r="MY14" s="452"/>
      <c r="MZ14" s="452"/>
      <c r="NA14" s="452"/>
      <c r="NB14" s="452"/>
      <c r="NC14" s="452"/>
      <c r="ND14" s="452"/>
      <c r="NE14" s="452"/>
      <c r="NF14" s="452"/>
      <c r="NG14" s="452"/>
      <c r="NH14" s="452"/>
      <c r="NI14" s="452"/>
      <c r="NJ14" s="452"/>
      <c r="NK14" s="452"/>
      <c r="NL14" s="452"/>
      <c r="NM14" s="452"/>
      <c r="NN14" s="452"/>
      <c r="NO14" s="452"/>
      <c r="NP14" s="452"/>
      <c r="NQ14" s="452"/>
      <c r="NR14" s="452"/>
      <c r="NS14" s="452"/>
      <c r="NT14" s="452"/>
      <c r="NU14" s="452"/>
      <c r="NV14" s="452"/>
      <c r="NW14" s="452"/>
      <c r="NX14" s="452"/>
      <c r="NY14" s="452"/>
      <c r="NZ14" s="452"/>
      <c r="OA14" s="452"/>
      <c r="OB14" s="452"/>
      <c r="OC14" s="452"/>
      <c r="OD14" s="452"/>
      <c r="OE14" s="452"/>
      <c r="OF14" s="452"/>
      <c r="OG14" s="452"/>
      <c r="OH14" s="452"/>
      <c r="OI14" s="452"/>
      <c r="OJ14" s="452"/>
      <c r="OK14" s="452"/>
      <c r="OL14" s="452"/>
      <c r="OM14" s="452"/>
      <c r="ON14" s="452"/>
      <c r="OO14" s="452"/>
      <c r="OP14" s="452"/>
      <c r="OQ14" s="452"/>
      <c r="OR14" s="452"/>
      <c r="OS14" s="182"/>
    </row>
    <row r="15" spans="1:409" s="10" customFormat="1" ht="102.75" customHeight="1" thickBot="1" x14ac:dyDescent="0.3">
      <c r="A15" s="235" t="s">
        <v>146</v>
      </c>
      <c r="B15" s="242" t="s">
        <v>0</v>
      </c>
      <c r="C15" s="292" t="s">
        <v>10</v>
      </c>
      <c r="D15" s="287" t="s">
        <v>141</v>
      </c>
      <c r="E15" s="236" t="s">
        <v>46</v>
      </c>
      <c r="F15" s="236" t="s">
        <v>47</v>
      </c>
      <c r="G15" s="236" t="s">
        <v>48</v>
      </c>
      <c r="H15" s="236" t="s">
        <v>49</v>
      </c>
      <c r="I15" s="236" t="s">
        <v>50</v>
      </c>
      <c r="J15" s="236" t="s">
        <v>43</v>
      </c>
      <c r="K15" s="237" t="s">
        <v>44</v>
      </c>
      <c r="L15" s="238" t="s">
        <v>142</v>
      </c>
      <c r="M15" s="239" t="s">
        <v>45</v>
      </c>
      <c r="N15" s="235" t="s">
        <v>13</v>
      </c>
      <c r="O15" s="240" t="s">
        <v>16</v>
      </c>
      <c r="P15" s="235" t="s">
        <v>2</v>
      </c>
      <c r="Q15" s="235" t="s">
        <v>143</v>
      </c>
      <c r="R15" s="235" t="s">
        <v>55</v>
      </c>
      <c r="S15" s="235" t="s">
        <v>54</v>
      </c>
      <c r="T15" s="235" t="s">
        <v>3</v>
      </c>
      <c r="U15" s="241" t="s">
        <v>11</v>
      </c>
      <c r="V15" s="240" t="s">
        <v>12</v>
      </c>
      <c r="W15" s="242" t="s">
        <v>5</v>
      </c>
      <c r="X15" s="242" t="s">
        <v>51</v>
      </c>
      <c r="Y15" s="235" t="s">
        <v>6</v>
      </c>
      <c r="Z15" s="242" t="s">
        <v>18</v>
      </c>
      <c r="AA15" s="235" t="s">
        <v>24</v>
      </c>
      <c r="AB15" s="235" t="s">
        <v>391</v>
      </c>
      <c r="AC15" s="235" t="s">
        <v>558</v>
      </c>
      <c r="AD15" s="243" t="s">
        <v>386</v>
      </c>
      <c r="AE15" s="243" t="s">
        <v>387</v>
      </c>
      <c r="AF15" s="243" t="s">
        <v>388</v>
      </c>
      <c r="AG15" s="243" t="s">
        <v>389</v>
      </c>
      <c r="AH15" s="243" t="s">
        <v>390</v>
      </c>
      <c r="AI15" s="244" t="s">
        <v>529</v>
      </c>
      <c r="AJ15" s="244" t="s">
        <v>530</v>
      </c>
      <c r="AK15" s="244" t="s">
        <v>531</v>
      </c>
      <c r="AL15" s="244" t="s">
        <v>166</v>
      </c>
      <c r="AM15" s="244" t="s">
        <v>144</v>
      </c>
      <c r="AN15" s="244" t="s">
        <v>145</v>
      </c>
      <c r="AO15" s="245" t="s">
        <v>532</v>
      </c>
      <c r="AP15" s="246" t="s">
        <v>160</v>
      </c>
      <c r="AQ15" s="247" t="s">
        <v>533</v>
      </c>
      <c r="AR15" s="246" t="s">
        <v>161</v>
      </c>
      <c r="AS15" s="245" t="s">
        <v>534</v>
      </c>
      <c r="AT15" s="248" t="s">
        <v>162</v>
      </c>
      <c r="AU15" s="247" t="s">
        <v>165</v>
      </c>
      <c r="AV15" s="246" t="s">
        <v>163</v>
      </c>
      <c r="AW15" s="245" t="s">
        <v>363</v>
      </c>
      <c r="AX15" s="248" t="s">
        <v>364</v>
      </c>
      <c r="AY15" s="247" t="s">
        <v>367</v>
      </c>
      <c r="AZ15" s="246" t="s">
        <v>368</v>
      </c>
      <c r="BA15" s="245" t="s">
        <v>369</v>
      </c>
      <c r="BB15" s="248" t="s">
        <v>371</v>
      </c>
      <c r="BC15" s="247" t="s">
        <v>373</v>
      </c>
      <c r="BD15" s="246" t="s">
        <v>374</v>
      </c>
      <c r="BE15" s="245" t="s">
        <v>376</v>
      </c>
      <c r="BF15" s="248" t="s">
        <v>377</v>
      </c>
      <c r="BG15" s="249" t="s">
        <v>535</v>
      </c>
      <c r="BH15" s="246" t="s">
        <v>360</v>
      </c>
      <c r="BI15" s="250" t="s">
        <v>361</v>
      </c>
      <c r="BJ15" s="246" t="s">
        <v>362</v>
      </c>
      <c r="BK15" s="59" t="s">
        <v>561</v>
      </c>
      <c r="BL15" s="60" t="s">
        <v>151</v>
      </c>
      <c r="BM15" s="59" t="s">
        <v>530</v>
      </c>
      <c r="BN15" s="60" t="s">
        <v>152</v>
      </c>
      <c r="BO15" s="59" t="s">
        <v>562</v>
      </c>
      <c r="BP15" s="60" t="s">
        <v>153</v>
      </c>
      <c r="BQ15" s="59" t="s">
        <v>154</v>
      </c>
      <c r="BR15" s="60" t="s">
        <v>155</v>
      </c>
      <c r="BS15" s="59" t="s">
        <v>156</v>
      </c>
      <c r="BT15" s="60" t="s">
        <v>157</v>
      </c>
      <c r="BU15" s="59" t="s">
        <v>158</v>
      </c>
      <c r="BV15" s="60" t="s">
        <v>159</v>
      </c>
      <c r="BW15" s="251" t="s">
        <v>8</v>
      </c>
      <c r="BX15" s="251" t="s">
        <v>9</v>
      </c>
      <c r="BY15" s="251" t="s">
        <v>167</v>
      </c>
      <c r="BZ15" s="149" t="s">
        <v>379</v>
      </c>
      <c r="CA15" s="252" t="s">
        <v>40</v>
      </c>
      <c r="CB15" s="40" t="s">
        <v>35</v>
      </c>
      <c r="CC15" s="251" t="s">
        <v>397</v>
      </c>
      <c r="CD15" s="253" t="s">
        <v>392</v>
      </c>
      <c r="CE15" s="251" t="s">
        <v>197</v>
      </c>
      <c r="CF15" s="253" t="s">
        <v>398</v>
      </c>
      <c r="CG15" s="253" t="s">
        <v>399</v>
      </c>
      <c r="CH15" s="251" t="s">
        <v>133</v>
      </c>
      <c r="CI15" s="251" t="s">
        <v>47</v>
      </c>
      <c r="CJ15" s="251" t="s">
        <v>48</v>
      </c>
      <c r="CK15" s="251" t="s">
        <v>120</v>
      </c>
      <c r="CL15" s="251" t="s">
        <v>419</v>
      </c>
      <c r="CM15" s="43" t="s">
        <v>401</v>
      </c>
      <c r="CN15" s="43" t="s">
        <v>400</v>
      </c>
      <c r="CO15" s="179"/>
      <c r="CP15" s="187" t="s">
        <v>200</v>
      </c>
      <c r="CQ15" s="187" t="s">
        <v>537</v>
      </c>
      <c r="CR15" s="188">
        <v>9</v>
      </c>
      <c r="CS15" s="131" t="s">
        <v>8</v>
      </c>
      <c r="CT15" s="119" t="s">
        <v>9</v>
      </c>
      <c r="CU15" s="119" t="s">
        <v>167</v>
      </c>
      <c r="CV15" s="120" t="s">
        <v>168</v>
      </c>
      <c r="CW15" s="120" t="s">
        <v>169</v>
      </c>
      <c r="CX15" s="120" t="s">
        <v>170</v>
      </c>
      <c r="CY15" s="120" t="s">
        <v>171</v>
      </c>
      <c r="CZ15" s="120" t="s">
        <v>172</v>
      </c>
      <c r="DA15" s="120" t="s">
        <v>173</v>
      </c>
      <c r="DB15" s="120" t="s">
        <v>174</v>
      </c>
      <c r="DC15" s="120" t="s">
        <v>175</v>
      </c>
      <c r="DD15" s="120" t="s">
        <v>176</v>
      </c>
      <c r="DE15" s="120" t="s">
        <v>177</v>
      </c>
      <c r="DF15" s="120" t="s">
        <v>178</v>
      </c>
      <c r="DG15" s="119" t="s">
        <v>179</v>
      </c>
      <c r="DH15" s="119" t="s">
        <v>180</v>
      </c>
      <c r="DI15" s="119" t="s">
        <v>181</v>
      </c>
      <c r="DJ15" s="119" t="s">
        <v>182</v>
      </c>
      <c r="DK15" s="119" t="s">
        <v>183</v>
      </c>
      <c r="DL15" s="119" t="s">
        <v>184</v>
      </c>
      <c r="DM15" s="119" t="s">
        <v>185</v>
      </c>
      <c r="DN15" s="119" t="s">
        <v>186</v>
      </c>
      <c r="DO15" s="119" t="s">
        <v>187</v>
      </c>
      <c r="DP15" s="119" t="s">
        <v>188</v>
      </c>
      <c r="DQ15" s="119" t="s">
        <v>189</v>
      </c>
      <c r="DR15" s="121" t="s">
        <v>190</v>
      </c>
      <c r="DS15" s="118" t="s">
        <v>8</v>
      </c>
      <c r="DT15" s="119" t="s">
        <v>9</v>
      </c>
      <c r="DU15" s="119" t="s">
        <v>167</v>
      </c>
      <c r="DV15" s="120" t="s">
        <v>168</v>
      </c>
      <c r="DW15" s="120" t="s">
        <v>169</v>
      </c>
      <c r="DX15" s="120" t="s">
        <v>170</v>
      </c>
      <c r="DY15" s="120" t="s">
        <v>171</v>
      </c>
      <c r="DZ15" s="120" t="s">
        <v>172</v>
      </c>
      <c r="EA15" s="120" t="s">
        <v>173</v>
      </c>
      <c r="EB15" s="120" t="s">
        <v>174</v>
      </c>
      <c r="EC15" s="120" t="s">
        <v>175</v>
      </c>
      <c r="ED15" s="120" t="s">
        <v>176</v>
      </c>
      <c r="EE15" s="120" t="s">
        <v>177</v>
      </c>
      <c r="EF15" s="120" t="s">
        <v>178</v>
      </c>
      <c r="EG15" s="119" t="s">
        <v>179</v>
      </c>
      <c r="EH15" s="119" t="s">
        <v>180</v>
      </c>
      <c r="EI15" s="119" t="s">
        <v>181</v>
      </c>
      <c r="EJ15" s="119" t="s">
        <v>182</v>
      </c>
      <c r="EK15" s="119" t="s">
        <v>183</v>
      </c>
      <c r="EL15" s="119" t="s">
        <v>184</v>
      </c>
      <c r="EM15" s="119" t="s">
        <v>185</v>
      </c>
      <c r="EN15" s="119" t="s">
        <v>186</v>
      </c>
      <c r="EO15" s="119" t="s">
        <v>187</v>
      </c>
      <c r="EP15" s="119" t="s">
        <v>188</v>
      </c>
      <c r="EQ15" s="119" t="s">
        <v>189</v>
      </c>
      <c r="ER15" s="121" t="s">
        <v>190</v>
      </c>
      <c r="ES15" s="118" t="s">
        <v>8</v>
      </c>
      <c r="ET15" s="119" t="s">
        <v>9</v>
      </c>
      <c r="EU15" s="119" t="s">
        <v>167</v>
      </c>
      <c r="EV15" s="120" t="s">
        <v>168</v>
      </c>
      <c r="EW15" s="120" t="s">
        <v>169</v>
      </c>
      <c r="EX15" s="120" t="s">
        <v>170</v>
      </c>
      <c r="EY15" s="120" t="s">
        <v>171</v>
      </c>
      <c r="EZ15" s="120" t="s">
        <v>172</v>
      </c>
      <c r="FA15" s="120" t="s">
        <v>173</v>
      </c>
      <c r="FB15" s="120" t="s">
        <v>174</v>
      </c>
      <c r="FC15" s="120" t="s">
        <v>175</v>
      </c>
      <c r="FD15" s="120" t="s">
        <v>176</v>
      </c>
      <c r="FE15" s="120" t="s">
        <v>177</v>
      </c>
      <c r="FF15" s="120" t="s">
        <v>178</v>
      </c>
      <c r="FG15" s="119" t="s">
        <v>179</v>
      </c>
      <c r="FH15" s="119" t="s">
        <v>180</v>
      </c>
      <c r="FI15" s="119" t="s">
        <v>181</v>
      </c>
      <c r="FJ15" s="119" t="s">
        <v>182</v>
      </c>
      <c r="FK15" s="119" t="s">
        <v>183</v>
      </c>
      <c r="FL15" s="119" t="s">
        <v>184</v>
      </c>
      <c r="FM15" s="119" t="s">
        <v>185</v>
      </c>
      <c r="FN15" s="119" t="s">
        <v>186</v>
      </c>
      <c r="FO15" s="119" t="s">
        <v>187</v>
      </c>
      <c r="FP15" s="119" t="s">
        <v>188</v>
      </c>
      <c r="FQ15" s="119" t="s">
        <v>189</v>
      </c>
      <c r="FR15" s="121" t="s">
        <v>190</v>
      </c>
      <c r="FS15" s="118" t="s">
        <v>8</v>
      </c>
      <c r="FT15" s="119" t="s">
        <v>9</v>
      </c>
      <c r="FU15" s="119" t="s">
        <v>167</v>
      </c>
      <c r="FV15" s="120" t="s">
        <v>168</v>
      </c>
      <c r="FW15" s="120" t="s">
        <v>169</v>
      </c>
      <c r="FX15" s="120" t="s">
        <v>170</v>
      </c>
      <c r="FY15" s="120" t="s">
        <v>171</v>
      </c>
      <c r="FZ15" s="120" t="s">
        <v>172</v>
      </c>
      <c r="GA15" s="120" t="s">
        <v>173</v>
      </c>
      <c r="GB15" s="120" t="s">
        <v>174</v>
      </c>
      <c r="GC15" s="120" t="s">
        <v>175</v>
      </c>
      <c r="GD15" s="120" t="s">
        <v>176</v>
      </c>
      <c r="GE15" s="120" t="s">
        <v>177</v>
      </c>
      <c r="GF15" s="120" t="s">
        <v>178</v>
      </c>
      <c r="GG15" s="119" t="s">
        <v>179</v>
      </c>
      <c r="GH15" s="119" t="s">
        <v>180</v>
      </c>
      <c r="GI15" s="119" t="s">
        <v>181</v>
      </c>
      <c r="GJ15" s="119" t="s">
        <v>182</v>
      </c>
      <c r="GK15" s="119" t="s">
        <v>183</v>
      </c>
      <c r="GL15" s="119" t="s">
        <v>184</v>
      </c>
      <c r="GM15" s="119" t="s">
        <v>185</v>
      </c>
      <c r="GN15" s="119" t="s">
        <v>186</v>
      </c>
      <c r="GO15" s="119" t="s">
        <v>187</v>
      </c>
      <c r="GP15" s="119" t="s">
        <v>188</v>
      </c>
      <c r="GQ15" s="119" t="s">
        <v>189</v>
      </c>
      <c r="GR15" s="121" t="s">
        <v>190</v>
      </c>
      <c r="GS15" s="118" t="s">
        <v>8</v>
      </c>
      <c r="GT15" s="119" t="s">
        <v>9</v>
      </c>
      <c r="GU15" s="119" t="s">
        <v>167</v>
      </c>
      <c r="GV15" s="120" t="s">
        <v>168</v>
      </c>
      <c r="GW15" s="120" t="s">
        <v>169</v>
      </c>
      <c r="GX15" s="120" t="s">
        <v>170</v>
      </c>
      <c r="GY15" s="120" t="s">
        <v>171</v>
      </c>
      <c r="GZ15" s="120" t="s">
        <v>172</v>
      </c>
      <c r="HA15" s="120" t="s">
        <v>173</v>
      </c>
      <c r="HB15" s="120" t="s">
        <v>174</v>
      </c>
      <c r="HC15" s="120" t="s">
        <v>175</v>
      </c>
      <c r="HD15" s="120" t="s">
        <v>176</v>
      </c>
      <c r="HE15" s="120" t="s">
        <v>177</v>
      </c>
      <c r="HF15" s="120" t="s">
        <v>178</v>
      </c>
      <c r="HG15" s="119" t="s">
        <v>179</v>
      </c>
      <c r="HH15" s="119" t="s">
        <v>180</v>
      </c>
      <c r="HI15" s="119" t="s">
        <v>181</v>
      </c>
      <c r="HJ15" s="119" t="s">
        <v>182</v>
      </c>
      <c r="HK15" s="119" t="s">
        <v>183</v>
      </c>
      <c r="HL15" s="119" t="s">
        <v>184</v>
      </c>
      <c r="HM15" s="119" t="s">
        <v>185</v>
      </c>
      <c r="HN15" s="119" t="s">
        <v>186</v>
      </c>
      <c r="HO15" s="119" t="s">
        <v>187</v>
      </c>
      <c r="HP15" s="119" t="s">
        <v>188</v>
      </c>
      <c r="HQ15" s="119" t="s">
        <v>189</v>
      </c>
      <c r="HR15" s="121" t="s">
        <v>190</v>
      </c>
      <c r="HS15" s="118" t="s">
        <v>8</v>
      </c>
      <c r="HT15" s="119" t="s">
        <v>9</v>
      </c>
      <c r="HU15" s="119" t="s">
        <v>167</v>
      </c>
      <c r="HV15" s="120" t="s">
        <v>168</v>
      </c>
      <c r="HW15" s="120" t="s">
        <v>169</v>
      </c>
      <c r="HX15" s="120" t="s">
        <v>170</v>
      </c>
      <c r="HY15" s="120" t="s">
        <v>171</v>
      </c>
      <c r="HZ15" s="120" t="s">
        <v>172</v>
      </c>
      <c r="IA15" s="120" t="s">
        <v>173</v>
      </c>
      <c r="IB15" s="120" t="s">
        <v>174</v>
      </c>
      <c r="IC15" s="120" t="s">
        <v>175</v>
      </c>
      <c r="ID15" s="120" t="s">
        <v>176</v>
      </c>
      <c r="IE15" s="120" t="s">
        <v>177</v>
      </c>
      <c r="IF15" s="120" t="s">
        <v>178</v>
      </c>
      <c r="IG15" s="119" t="s">
        <v>179</v>
      </c>
      <c r="IH15" s="119" t="s">
        <v>180</v>
      </c>
      <c r="II15" s="119" t="s">
        <v>181</v>
      </c>
      <c r="IJ15" s="119" t="s">
        <v>182</v>
      </c>
      <c r="IK15" s="119" t="s">
        <v>183</v>
      </c>
      <c r="IL15" s="119" t="s">
        <v>184</v>
      </c>
      <c r="IM15" s="119" t="s">
        <v>185</v>
      </c>
      <c r="IN15" s="119" t="s">
        <v>186</v>
      </c>
      <c r="IO15" s="119" t="s">
        <v>187</v>
      </c>
      <c r="IP15" s="119" t="s">
        <v>188</v>
      </c>
      <c r="IQ15" s="119" t="s">
        <v>189</v>
      </c>
      <c r="IR15" s="121" t="s">
        <v>190</v>
      </c>
      <c r="IS15" s="95" t="s">
        <v>8</v>
      </c>
      <c r="IT15" s="96" t="s">
        <v>9</v>
      </c>
      <c r="IU15" s="96" t="s">
        <v>167</v>
      </c>
      <c r="IV15" s="97" t="s">
        <v>168</v>
      </c>
      <c r="IW15" s="97" t="s">
        <v>169</v>
      </c>
      <c r="IX15" s="97" t="s">
        <v>170</v>
      </c>
      <c r="IY15" s="97" t="s">
        <v>171</v>
      </c>
      <c r="IZ15" s="97" t="s">
        <v>172</v>
      </c>
      <c r="JA15" s="97" t="s">
        <v>173</v>
      </c>
      <c r="JB15" s="97" t="s">
        <v>174</v>
      </c>
      <c r="JC15" s="97" t="s">
        <v>175</v>
      </c>
      <c r="JD15" s="97" t="s">
        <v>176</v>
      </c>
      <c r="JE15" s="97" t="s">
        <v>177</v>
      </c>
      <c r="JF15" s="97" t="s">
        <v>178</v>
      </c>
      <c r="JG15" s="96" t="s">
        <v>179</v>
      </c>
      <c r="JH15" s="96" t="s">
        <v>180</v>
      </c>
      <c r="JI15" s="96" t="s">
        <v>181</v>
      </c>
      <c r="JJ15" s="96" t="s">
        <v>182</v>
      </c>
      <c r="JK15" s="96" t="s">
        <v>183</v>
      </c>
      <c r="JL15" s="96" t="s">
        <v>184</v>
      </c>
      <c r="JM15" s="96" t="s">
        <v>185</v>
      </c>
      <c r="JN15" s="96" t="s">
        <v>186</v>
      </c>
      <c r="JO15" s="96" t="s">
        <v>187</v>
      </c>
      <c r="JP15" s="96" t="s">
        <v>188</v>
      </c>
      <c r="JQ15" s="96" t="s">
        <v>189</v>
      </c>
      <c r="JR15" s="98" t="s">
        <v>190</v>
      </c>
      <c r="JS15" s="95" t="s">
        <v>8</v>
      </c>
      <c r="JT15" s="96" t="s">
        <v>9</v>
      </c>
      <c r="JU15" s="96" t="s">
        <v>167</v>
      </c>
      <c r="JV15" s="97" t="s">
        <v>168</v>
      </c>
      <c r="JW15" s="97" t="s">
        <v>169</v>
      </c>
      <c r="JX15" s="97" t="s">
        <v>170</v>
      </c>
      <c r="JY15" s="97" t="s">
        <v>171</v>
      </c>
      <c r="JZ15" s="97" t="s">
        <v>172</v>
      </c>
      <c r="KA15" s="97" t="s">
        <v>173</v>
      </c>
      <c r="KB15" s="97" t="s">
        <v>174</v>
      </c>
      <c r="KC15" s="97" t="s">
        <v>175</v>
      </c>
      <c r="KD15" s="97" t="s">
        <v>176</v>
      </c>
      <c r="KE15" s="97" t="s">
        <v>177</v>
      </c>
      <c r="KF15" s="97" t="s">
        <v>178</v>
      </c>
      <c r="KG15" s="96" t="s">
        <v>179</v>
      </c>
      <c r="KH15" s="96" t="s">
        <v>180</v>
      </c>
      <c r="KI15" s="96" t="s">
        <v>181</v>
      </c>
      <c r="KJ15" s="96" t="s">
        <v>182</v>
      </c>
      <c r="KK15" s="96" t="s">
        <v>183</v>
      </c>
      <c r="KL15" s="96" t="s">
        <v>184</v>
      </c>
      <c r="KM15" s="96" t="s">
        <v>185</v>
      </c>
      <c r="KN15" s="96" t="s">
        <v>186</v>
      </c>
      <c r="KO15" s="96" t="s">
        <v>187</v>
      </c>
      <c r="KP15" s="96" t="s">
        <v>188</v>
      </c>
      <c r="KQ15" s="96" t="s">
        <v>189</v>
      </c>
      <c r="KR15" s="98" t="s">
        <v>190</v>
      </c>
      <c r="KS15" s="95" t="s">
        <v>8</v>
      </c>
      <c r="KT15" s="96" t="s">
        <v>9</v>
      </c>
      <c r="KU15" s="96" t="s">
        <v>167</v>
      </c>
      <c r="KV15" s="97" t="s">
        <v>168</v>
      </c>
      <c r="KW15" s="97" t="s">
        <v>169</v>
      </c>
      <c r="KX15" s="97" t="s">
        <v>170</v>
      </c>
      <c r="KY15" s="97" t="s">
        <v>171</v>
      </c>
      <c r="KZ15" s="97" t="s">
        <v>172</v>
      </c>
      <c r="LA15" s="97" t="s">
        <v>173</v>
      </c>
      <c r="LB15" s="97" t="s">
        <v>174</v>
      </c>
      <c r="LC15" s="97" t="s">
        <v>175</v>
      </c>
      <c r="LD15" s="97" t="s">
        <v>176</v>
      </c>
      <c r="LE15" s="97" t="s">
        <v>177</v>
      </c>
      <c r="LF15" s="97" t="s">
        <v>178</v>
      </c>
      <c r="LG15" s="96" t="s">
        <v>179</v>
      </c>
      <c r="LH15" s="96" t="s">
        <v>180</v>
      </c>
      <c r="LI15" s="96" t="s">
        <v>181</v>
      </c>
      <c r="LJ15" s="96" t="s">
        <v>182</v>
      </c>
      <c r="LK15" s="96" t="s">
        <v>183</v>
      </c>
      <c r="LL15" s="96" t="s">
        <v>184</v>
      </c>
      <c r="LM15" s="96" t="s">
        <v>185</v>
      </c>
      <c r="LN15" s="96" t="s">
        <v>186</v>
      </c>
      <c r="LO15" s="96" t="s">
        <v>187</v>
      </c>
      <c r="LP15" s="96" t="s">
        <v>188</v>
      </c>
      <c r="LQ15" s="96" t="s">
        <v>189</v>
      </c>
      <c r="LR15" s="98" t="s">
        <v>190</v>
      </c>
      <c r="LS15" s="95" t="s">
        <v>8</v>
      </c>
      <c r="LT15" s="96" t="s">
        <v>9</v>
      </c>
      <c r="LU15" s="96" t="s">
        <v>167</v>
      </c>
      <c r="LV15" s="97" t="s">
        <v>168</v>
      </c>
      <c r="LW15" s="97" t="s">
        <v>169</v>
      </c>
      <c r="LX15" s="97" t="s">
        <v>170</v>
      </c>
      <c r="LY15" s="97" t="s">
        <v>171</v>
      </c>
      <c r="LZ15" s="97" t="s">
        <v>172</v>
      </c>
      <c r="MA15" s="97" t="s">
        <v>173</v>
      </c>
      <c r="MB15" s="97" t="s">
        <v>174</v>
      </c>
      <c r="MC15" s="97" t="s">
        <v>175</v>
      </c>
      <c r="MD15" s="97" t="s">
        <v>176</v>
      </c>
      <c r="ME15" s="97" t="s">
        <v>177</v>
      </c>
      <c r="MF15" s="97" t="s">
        <v>178</v>
      </c>
      <c r="MG15" s="96" t="s">
        <v>179</v>
      </c>
      <c r="MH15" s="96" t="s">
        <v>180</v>
      </c>
      <c r="MI15" s="96" t="s">
        <v>181</v>
      </c>
      <c r="MJ15" s="96" t="s">
        <v>182</v>
      </c>
      <c r="MK15" s="96" t="s">
        <v>183</v>
      </c>
      <c r="ML15" s="96" t="s">
        <v>184</v>
      </c>
      <c r="MM15" s="96" t="s">
        <v>185</v>
      </c>
      <c r="MN15" s="96" t="s">
        <v>186</v>
      </c>
      <c r="MO15" s="96" t="s">
        <v>187</v>
      </c>
      <c r="MP15" s="96" t="s">
        <v>188</v>
      </c>
      <c r="MQ15" s="96" t="s">
        <v>189</v>
      </c>
      <c r="MR15" s="98" t="s">
        <v>190</v>
      </c>
      <c r="MS15" s="95" t="s">
        <v>8</v>
      </c>
      <c r="MT15" s="96" t="s">
        <v>9</v>
      </c>
      <c r="MU15" s="96" t="s">
        <v>167</v>
      </c>
      <c r="MV15" s="97" t="s">
        <v>168</v>
      </c>
      <c r="MW15" s="97" t="s">
        <v>169</v>
      </c>
      <c r="MX15" s="97" t="s">
        <v>170</v>
      </c>
      <c r="MY15" s="97" t="s">
        <v>171</v>
      </c>
      <c r="MZ15" s="97" t="s">
        <v>172</v>
      </c>
      <c r="NA15" s="97" t="s">
        <v>173</v>
      </c>
      <c r="NB15" s="97" t="s">
        <v>174</v>
      </c>
      <c r="NC15" s="97" t="s">
        <v>175</v>
      </c>
      <c r="ND15" s="97" t="s">
        <v>176</v>
      </c>
      <c r="NE15" s="97" t="s">
        <v>177</v>
      </c>
      <c r="NF15" s="97" t="s">
        <v>178</v>
      </c>
      <c r="NG15" s="96" t="s">
        <v>179</v>
      </c>
      <c r="NH15" s="96" t="s">
        <v>180</v>
      </c>
      <c r="NI15" s="96" t="s">
        <v>181</v>
      </c>
      <c r="NJ15" s="96" t="s">
        <v>182</v>
      </c>
      <c r="NK15" s="96" t="s">
        <v>183</v>
      </c>
      <c r="NL15" s="96" t="s">
        <v>184</v>
      </c>
      <c r="NM15" s="96" t="s">
        <v>185</v>
      </c>
      <c r="NN15" s="96" t="s">
        <v>186</v>
      </c>
      <c r="NO15" s="96" t="s">
        <v>187</v>
      </c>
      <c r="NP15" s="96" t="s">
        <v>188</v>
      </c>
      <c r="NQ15" s="96" t="s">
        <v>189</v>
      </c>
      <c r="NR15" s="98" t="s">
        <v>190</v>
      </c>
      <c r="NS15" s="95" t="s">
        <v>8</v>
      </c>
      <c r="NT15" s="96" t="s">
        <v>9</v>
      </c>
      <c r="NU15" s="96" t="s">
        <v>167</v>
      </c>
      <c r="NV15" s="97" t="s">
        <v>168</v>
      </c>
      <c r="NW15" s="97" t="s">
        <v>169</v>
      </c>
      <c r="NX15" s="97" t="s">
        <v>170</v>
      </c>
      <c r="NY15" s="97" t="s">
        <v>171</v>
      </c>
      <c r="NZ15" s="97" t="s">
        <v>172</v>
      </c>
      <c r="OA15" s="97" t="s">
        <v>173</v>
      </c>
      <c r="OB15" s="97" t="s">
        <v>174</v>
      </c>
      <c r="OC15" s="97" t="s">
        <v>175</v>
      </c>
      <c r="OD15" s="97" t="s">
        <v>176</v>
      </c>
      <c r="OE15" s="97" t="s">
        <v>177</v>
      </c>
      <c r="OF15" s="97" t="s">
        <v>178</v>
      </c>
      <c r="OG15" s="96" t="s">
        <v>179</v>
      </c>
      <c r="OH15" s="96" t="s">
        <v>180</v>
      </c>
      <c r="OI15" s="96" t="s">
        <v>181</v>
      </c>
      <c r="OJ15" s="96" t="s">
        <v>182</v>
      </c>
      <c r="OK15" s="96" t="s">
        <v>183</v>
      </c>
      <c r="OL15" s="96" t="s">
        <v>184</v>
      </c>
      <c r="OM15" s="96" t="s">
        <v>185</v>
      </c>
      <c r="ON15" s="96" t="s">
        <v>186</v>
      </c>
      <c r="OO15" s="96" t="s">
        <v>187</v>
      </c>
      <c r="OP15" s="96" t="s">
        <v>188</v>
      </c>
      <c r="OQ15" s="96" t="s">
        <v>189</v>
      </c>
      <c r="OR15" s="98" t="s">
        <v>190</v>
      </c>
      <c r="OS15" s="182"/>
    </row>
    <row r="16" spans="1:409" s="13" customFormat="1" ht="143.25" customHeight="1" x14ac:dyDescent="0.15">
      <c r="A16" s="259" t="s">
        <v>431</v>
      </c>
      <c r="B16" s="284" t="s">
        <v>450</v>
      </c>
      <c r="C16" s="293" t="s">
        <v>451</v>
      </c>
      <c r="D16" s="288" t="s">
        <v>452</v>
      </c>
      <c r="E16" s="260" t="s">
        <v>118</v>
      </c>
      <c r="F16" s="261" t="s">
        <v>453</v>
      </c>
      <c r="G16" s="260" t="s">
        <v>118</v>
      </c>
      <c r="H16" s="260" t="s">
        <v>437</v>
      </c>
      <c r="I16" s="261" t="s">
        <v>454</v>
      </c>
      <c r="J16" s="261" t="s">
        <v>455</v>
      </c>
      <c r="K16" s="261" t="s">
        <v>456</v>
      </c>
      <c r="L16" s="261" t="s">
        <v>457</v>
      </c>
      <c r="M16" s="296" t="s">
        <v>458</v>
      </c>
      <c r="N16" s="299" t="s">
        <v>459</v>
      </c>
      <c r="O16" s="302" t="s">
        <v>460</v>
      </c>
      <c r="P16" s="299" t="s">
        <v>459</v>
      </c>
      <c r="Q16" s="302" t="s">
        <v>461</v>
      </c>
      <c r="R16" s="299" t="s">
        <v>446</v>
      </c>
      <c r="S16" s="302" t="s">
        <v>416</v>
      </c>
      <c r="T16" s="308">
        <v>7402278.5800000001</v>
      </c>
      <c r="U16" s="305" t="s">
        <v>462</v>
      </c>
      <c r="V16" s="311" t="s">
        <v>448</v>
      </c>
      <c r="W16" s="308">
        <v>1702524.07</v>
      </c>
      <c r="X16" s="308">
        <v>5699754.5099999998</v>
      </c>
      <c r="Y16" s="314">
        <v>45747</v>
      </c>
      <c r="Z16" s="318" t="s">
        <v>449</v>
      </c>
      <c r="AA16" s="320">
        <v>1702524.07</v>
      </c>
      <c r="AB16" s="323"/>
      <c r="AC16" s="329">
        <v>0</v>
      </c>
      <c r="AD16" s="326"/>
      <c r="AE16" s="262"/>
      <c r="AF16" s="262"/>
      <c r="AG16" s="262"/>
      <c r="AH16" s="262"/>
      <c r="AI16" s="263" t="s">
        <v>201</v>
      </c>
      <c r="AJ16" s="332" t="s">
        <v>225</v>
      </c>
      <c r="AK16" s="326" t="s">
        <v>251</v>
      </c>
      <c r="AL16" s="263"/>
      <c r="AM16" s="262"/>
      <c r="AN16" s="263"/>
      <c r="AO16" s="338" t="s">
        <v>549</v>
      </c>
      <c r="AP16" s="339">
        <v>10</v>
      </c>
      <c r="AQ16" s="335" t="s">
        <v>550</v>
      </c>
      <c r="AR16" s="344">
        <v>20</v>
      </c>
      <c r="AS16" s="338" t="s">
        <v>148</v>
      </c>
      <c r="AT16" s="339">
        <v>10</v>
      </c>
      <c r="AU16" s="335"/>
      <c r="AV16" s="265"/>
      <c r="AW16" s="264"/>
      <c r="AX16" s="264"/>
      <c r="AY16" s="265"/>
      <c r="AZ16" s="265"/>
      <c r="BA16" s="264"/>
      <c r="BB16" s="264"/>
      <c r="BC16" s="265"/>
      <c r="BD16" s="265"/>
      <c r="BE16" s="264"/>
      <c r="BF16" s="348"/>
      <c r="BG16" s="354" t="s">
        <v>551</v>
      </c>
      <c r="BH16" s="355">
        <v>20</v>
      </c>
      <c r="BI16" s="351"/>
      <c r="BJ16" s="266"/>
      <c r="BK16" s="267" t="str">
        <f t="shared" ref="BK16:BK22" si="1">CONCATENATE(CS16,CT16,CU16,CV16,CW16,CX16,CY16,CZ16,DA16,DB16,DC16,DD16,DE16,DF16,DG16,DH16,DI16,DJ16,DK16,DL16,DM16,DN16,DO16,DP16,DQ16,DR16)</f>
        <v>projekt je realizován na území obce, která je negativně hodnocena v jednom pilíři ze tří (kategorie zařazení - 2a, 2b, 2c)</v>
      </c>
      <c r="BL16" s="360">
        <f t="shared" ref="BL16:BL22" si="2">IF(SUM(DS16:ER16)&gt;=0,SUM(DS16:ER16),"")</f>
        <v>5</v>
      </c>
      <c r="BM16" s="366" t="str">
        <f t="shared" ref="BM16:BM22" si="3">CONCATENATE(ES16,ET16,EU16,EV16,EW16,EX16,EY16,EZ16,FA16,FB16,FC16,FD16,FE16,FF16,FG16,FH16,FI16,FJ16,FK16,FL16,FM16,FN16,FO16,FP16,FQ16,FR16)</f>
        <v>10 000 a více</v>
      </c>
      <c r="BN16" s="367">
        <f t="shared" ref="BN16:BN22" si="4">IF(SUM(FS16:GR16)&gt;=0,SUM(FS16:GR16),"")</f>
        <v>17</v>
      </c>
      <c r="BO16" s="366" t="str">
        <f t="shared" ref="BO16:BO22" si="5">CONCATENATE(GS16,GT16,GU16,GV16,GW16,GX16,GY16,GZ16,HA16,HB16,HC16,HD16,HE16,HF16,HG16,HH16,HI16,HJ16,HK16,HL16,HM16,HN16,HO16,HP16,HQ16,HR16)</f>
        <v>0</v>
      </c>
      <c r="BP16" s="367">
        <f t="shared" ref="BP16:BP22" si="6">IF(SUM(HS16:IR16)&gt;=0,SUM(HS16:IR16),"")</f>
        <v>10</v>
      </c>
      <c r="BQ16" s="366" t="str">
        <f t="shared" ref="BQ16:BQ22" si="7">CONCATENATE(IS16,IT16,IU16,IV16,IW16,IX16,IY16,IZ16,JA16,JB16,JC16,JD16,JE16,JF16,JG16,JH16,JI16,JJ16,JK16,JL16,JM16,JN16,JO16,JP16,JQ16,JR16)</f>
        <v/>
      </c>
      <c r="BR16" s="367">
        <f t="shared" ref="BR16:BR22" si="8">IF(SUM(JS16:KR16)&gt;=0,SUM(JS16:KR16),"")</f>
        <v>0</v>
      </c>
      <c r="BS16" s="363" t="str">
        <f t="shared" ref="BS16:BS22" si="9">CONCATENATE(KS16,KT16,KU16,KV16,KW16,KX16,KY16,KZ16,LA16,LB16,LC16,LD16,LE16,LF16,LG16,LH16,LI16,LJ16,LK16,LL16,LM16,LN16,LO16,LP16,LQ16,LR16)</f>
        <v/>
      </c>
      <c r="BT16" s="267">
        <f t="shared" ref="BT16:BT22" si="10">IF(SUM(LS16:MR16)&gt;=0,SUM(LS16:MR16),"")</f>
        <v>0</v>
      </c>
      <c r="BU16" s="267" t="str">
        <f t="shared" ref="BU16:BU22" si="11">CONCATENATE(MS16,MT16,MU16,MV16,MW16,MX16,MY16,MZ16,NA16,NB16,NC16,ND16,NE16,NF16,NG16,NH16,NI16,NJ16,NK16,NL16,NM16,NN16,NO16,NP16,NQ16,NR16)</f>
        <v/>
      </c>
      <c r="BV16" s="267">
        <f t="shared" ref="BV16:BV22" si="12">IF(SUM(NS16:OR16)&gt;=0,SUM(NS16:OR16),"")</f>
        <v>0</v>
      </c>
      <c r="BW16" s="372">
        <f t="shared" ref="BW16:BW22" si="13">IF(SUM(BL16,BN16,BP16,BR16,BT16,BV16)=0,0,SUM(BL16,BN16,BP16,BR16,BT16,BV16))</f>
        <v>32</v>
      </c>
      <c r="BX16" s="375">
        <f t="shared" ref="BX16:BX22" si="14">IF(SUM(AP16,AR16,AT16,AV16,AX16,AZ16,BB16,BD16,BF16)=0,0,SUM(AP16,AR16,AT16,AV16,AX16,AZ16,BB16,BD16,BF16))</f>
        <v>40</v>
      </c>
      <c r="BY16" s="378">
        <f t="shared" ref="BY16:BY22" si="15">IF(SUM(BH16,BJ16)=0,0,SUM(BH16,BJ16))</f>
        <v>20</v>
      </c>
      <c r="BZ16" s="381">
        <f t="shared" ref="BZ16:BZ22" si="16">IF(SUM(BW16:BY16)&gt;0,SUM(BW16:BY16),"")</f>
        <v>92</v>
      </c>
      <c r="CA16" s="384">
        <f t="shared" ref="CA16:CA22" si="17">BZ16/100</f>
        <v>0.92</v>
      </c>
      <c r="CB16" s="387">
        <f t="shared" ref="CB16:CB22" si="18">CE16/W16</f>
        <v>1</v>
      </c>
      <c r="CC16" s="390">
        <f t="shared" ref="CC16:CC22" si="19">W16/T16</f>
        <v>0.22999999954068198</v>
      </c>
      <c r="CD16" s="393">
        <f t="shared" ref="CD16:CD22" si="20">IF(B16="","",1)</f>
        <v>1</v>
      </c>
      <c r="CE16" s="396">
        <f t="shared" ref="CE16:CE22" si="21">IF(B16="","",IF($AS$1=$AU$9,AA16,IF(CF16=$AU$9,IF($AS$2=$AU$2,IF(ROUND(W16*CA16,$AT$8)&lt;$AU$1,$AU$1,ROUND(W16*CA16,$AT$8)),IF($AS$2=$AV$2,IF(ROUNDDOWN(W16*CA16,$AT$8)&lt;$AU$1,$AU$1,ROUNDDOWN(W16*CA16,$AT$8)),IF(ROUNDUP(W16*CA16,$AT$8)&lt;$AU$1,$AU$1,ROUNDUP(W16*CA16,$AT$8)))),AA16)))</f>
        <v>1702524.07</v>
      </c>
      <c r="CF16" s="399" t="s">
        <v>147</v>
      </c>
      <c r="CG16" s="402" cm="1">
        <f t="array" ref="CG16">IF(B16="","",IF(MATCH(B16,$B$16:$B$25,0)=1,INDEX($CE$16:$CE$25,MATCH(B16,$B$16:$B$25,0)),SUM(INDEX($CE$16:$CE$25,MATCH(B16,$B$16:$B$25,0))+INDEX($CG$16:$CG$25,MATCH(B16,$B$16:$B$25,0)-1))))</f>
        <v>1702524.07</v>
      </c>
      <c r="CH16" s="410" t="str">
        <f t="shared" ref="CH16:CH22" si="22">IF(F16="","",VLOOKUP(SUBSTITUTE(F16," ","")+0,$CI$16:$CK$2201,2))</f>
        <v>Šumperk</v>
      </c>
      <c r="CI16" s="405">
        <v>10000</v>
      </c>
      <c r="CJ16" s="268" t="s">
        <v>56</v>
      </c>
      <c r="CK16" s="268" t="s">
        <v>56</v>
      </c>
      <c r="CL16" s="269" t="str">
        <f t="shared" ref="CL16:CL22" si="23">IF(F16="","",VLOOKUP(S16,$CM$16:$CN$2201,2))</f>
        <v>ORP Šternberk</v>
      </c>
      <c r="CM16" s="254" t="s">
        <v>422</v>
      </c>
      <c r="CN16" s="51" t="s">
        <v>402</v>
      </c>
      <c r="CO16" s="13" cm="1">
        <f t="array" ref="CO16">IF(B16="","",IF(MATCH(B16,$B$16:$B$25,0)=1,INDEX($CE$16:$CE$25,MATCH(B16,$B$16:$B$25,0)),SUM(INDEX($CE$16:$CE$25,MATCH(B16,$B$16:$B$25,0))+INDEX($CO$16:$CO$25,MATCH(B16,$B$16:$B$25,0)-1))))</f>
        <v>1702524.07</v>
      </c>
      <c r="CP16" s="187" t="s">
        <v>201</v>
      </c>
      <c r="CQ16" s="187" t="s">
        <v>538</v>
      </c>
      <c r="CR16" s="188">
        <v>5</v>
      </c>
      <c r="CS16" s="132" t="str">
        <f t="shared" ref="CS16:CS25" si="24">IF(COUNTIF($AI16,$CS$8),VLOOKUP($CS$10,$CP$14:$CR$25,2,FALSE),"")</f>
        <v/>
      </c>
      <c r="CT16" s="93" t="str">
        <f t="shared" ref="CT16:CT25" si="25">IF(COUNTIF($AI16,$CT$8),IF(COUNTIF($CS16,"")&lt;CT$13,CONCATENATE(" + ",VLOOKUP($CT$10,$CP$14:$CR$25,2,FALSE)),VLOOKUP($CT$10,$CP$14:$CR$25,2,FALSE)),"")</f>
        <v/>
      </c>
      <c r="CU16" s="93" t="str">
        <f>IF(COUNTIF($AI16,CU$8),IF(COUNTIF($CS16:CT16,"")&lt;CU$13,CONCATENATE(" + ",VLOOKUP(CU$10,$CP$14:$CR$25,2,FALSE)),VLOOKUP(CU$10,$CP$14:$CR$25,2,FALSE)),"")</f>
        <v>projekt je realizován na území obce, která je negativně hodnocena v jednom pilíři ze tří (kategorie zařazení - 2a, 2b, 2c)</v>
      </c>
      <c r="CV16" s="93" t="str">
        <f>IF(COUNTIF($AI16,CV$8),IF(COUNTIF($CS16:CU16,"")&lt;CV$13,CONCATENATE(" + ",VLOOKUP(CV$10,$CP$14:$CR$25,2,FALSE)),VLOOKUP(CV$10,$CP$14:$CR$25,2,FALSE)),"")</f>
        <v/>
      </c>
      <c r="CW16" s="93" t="str">
        <f>IF(COUNTIF($AI16,CW$8),IF(COUNTIF($CS16:CV16,"")&lt;CW$13,CONCATENATE(" + ",VLOOKUP(CW$10,$CP$14:$CR$25,2,FALSE)),VLOOKUP(CW$10,$CP$14:$CR$25,2,FALSE)),"")</f>
        <v/>
      </c>
      <c r="CX16" s="93" t="str">
        <f>IF(COUNTIF($AI16,CX$8),IF(COUNTIF($CS16:CW16,"")&lt;CX$13,CONCATENATE(" + ",VLOOKUP(CX$10,$CP$14:$CR$25,2,FALSE)),VLOOKUP(CX$10,$CP$14:$CR$25,2,FALSE)),"")</f>
        <v/>
      </c>
      <c r="CY16" s="93" t="str">
        <f>IF(COUNTIF($AI16,CY$8),IF(COUNTIF($CS16:CX16,"")&lt;CY$13,CONCATENATE(" + ",VLOOKUP(CY$10,$CP$14:$CR$25,2,FALSE)),VLOOKUP(CY$10,$CP$14:$CR$25,2,FALSE)),"")</f>
        <v/>
      </c>
      <c r="CZ16" s="93" t="str">
        <f>IF(COUNTIF($AI16,CZ$8),IF(COUNTIF($CS16:CY16,"")&lt;CZ$13,CONCATENATE(" + ",VLOOKUP(CZ$10,$CP$14:$CR$25,2,FALSE)),VLOOKUP(CZ$10,$CP$14:$CR$25,2,FALSE)),"")</f>
        <v/>
      </c>
      <c r="DA16" s="93" t="str">
        <f>IF(COUNTIF($AI16,DA$8),IF(COUNTIF($CS16:CZ16,"")&lt;DA$13,CONCATENATE(" + ",VLOOKUP(DA$10,$CP$14:$CR$25,2,FALSE)),VLOOKUP(DA$10,$CP$14:$CR$25,2,FALSE)),"")</f>
        <v/>
      </c>
      <c r="DB16" s="93" t="str">
        <f>IF(COUNTIF($AI16,DB$8),IF(COUNTIF($CS16:DA16,"")&lt;DB$13,CONCATENATE(" + ",VLOOKUP(DB$10,$CP$14:$CR$25,2,FALSE)),VLOOKUP(DB$10,$CP$14:$CR$25,2,FALSE)),"")</f>
        <v/>
      </c>
      <c r="DC16" s="93" t="str">
        <f>IF(COUNTIF($AI16,DC$8),IF(COUNTIF($CS16:DB16,"")&lt;DC$13,CONCATENATE(" + ",VLOOKUP(DC$10,$CP$14:$CR$25,2,FALSE)),VLOOKUP(DC$10,$CP$14:$CR$25,2,FALSE)),"")</f>
        <v/>
      </c>
      <c r="DD16" s="93" t="str">
        <f>IF(COUNTIF($AI16,DD$8),IF(COUNTIF($CS16:DC16,"")&lt;DD$13,CONCATENATE(" + ",VLOOKUP(DD$10,$CP$14:$CR$25,2,FALSE)),VLOOKUP(DD$10,$CP$14:$CR$25,2,FALSE)),"")</f>
        <v/>
      </c>
      <c r="DE16" s="93" t="str">
        <f>IF(COUNTIF($AI16,DE$8),IF(COUNTIF($CS16:DD16,"")&lt;DE$13,CONCATENATE(" + ",VLOOKUP(DE$10,$CP$14:$CR$25,2,FALSE)),VLOOKUP(DE$10,$CP$14:$CR$25,2,FALSE)),"")</f>
        <v/>
      </c>
      <c r="DF16" s="93" t="str">
        <f>IF(COUNTIF($AI16,DF$8),IF(COUNTIF($CS16:DE16,"")&lt;DF$13,CONCATENATE(" + ",VLOOKUP(DF$10,$CP$14:$CR$25,2,FALSE)),VLOOKUP(DF$10,$CP$14:$CR$25,2,FALSE)),"")</f>
        <v/>
      </c>
      <c r="DG16" s="93" t="str">
        <f>IF(COUNTIF($AI16,DG$8),IF(COUNTIF($CS16:DF16,"")&lt;DG$13,CONCATENATE(" + ",VLOOKUP(DG$10,$CP$14:$CR$25,2,FALSE)),VLOOKUP(DG$10,$CP$14:$CR$25,2,FALSE)),"")</f>
        <v/>
      </c>
      <c r="DH16" s="93" t="str">
        <f>IF(COUNTIF($AI16,DH$8),IF(COUNTIF($CS16:DG16,"")&lt;DH$13,CONCATENATE(" + ",VLOOKUP(DH$10,$CP$14:$CR$25,2,FALSE)),VLOOKUP(DH$10,$CP$14:$CR$25,2,FALSE)),"")</f>
        <v/>
      </c>
      <c r="DI16" s="93" t="str">
        <f>IF(COUNTIF($AI16,DI$8),IF(COUNTIF($CS16:DH16,"")&lt;DI$13,CONCATENATE(" + ",VLOOKUP(DI$10,$CP$14:$CR$25,2,FALSE)),VLOOKUP(DI$10,$CP$14:$CR$25,2,FALSE)),"")</f>
        <v/>
      </c>
      <c r="DJ16" s="93" t="str">
        <f>IF(COUNTIF($AI16,DJ$8),IF(COUNTIF($CS16:DI16,"")&lt;DJ$13,CONCATENATE(" + ",VLOOKUP(DJ$10,$CP$14:$CR$25,2,FALSE)),VLOOKUP(DJ$10,$CP$14:$CR$25,2,FALSE)),"")</f>
        <v/>
      </c>
      <c r="DK16" s="93" t="str">
        <f>IF(COUNTIF($AI16,DK$8),IF(COUNTIF($CS16:DJ16,"")&lt;DK$13,CONCATENATE(" + ",VLOOKUP(DK$10,$CP$14:$CR$25,2,FALSE)),VLOOKUP(DK$10,$CP$14:$CR$25,2,FALSE)),"")</f>
        <v/>
      </c>
      <c r="DL16" s="93" t="str">
        <f>IF(COUNTIF($AI16,DL$8),IF(COUNTIF($CS16:DK16,"")&lt;DL$13,CONCATENATE(" + ",VLOOKUP(DL$10,$CP$14:$CR$25,2,FALSE)),VLOOKUP(DL$10,$CP$14:$CR$25,2,FALSE)),"")</f>
        <v/>
      </c>
      <c r="DM16" s="93" t="str">
        <f>IF(COUNTIF($AI16,DM$8),IF(COUNTIF($CS16:DL16,"")&lt;DM$13,CONCATENATE(" + ",VLOOKUP(DM$10,$CP$14:$CR$25,2,FALSE)),VLOOKUP(DM$10,$CP$14:$CR$25,2,FALSE)),"")</f>
        <v/>
      </c>
      <c r="DN16" s="93" t="str">
        <f>IF(COUNTIF($AI16,DN$8),IF(COUNTIF($CS16:DM16,"")&lt;DN$13,CONCATENATE(" + ",VLOOKUP(DN$10,$CP$14:$CR$25,2,FALSE)),VLOOKUP(DN$10,$CP$14:$CR$25,2,FALSE)),"")</f>
        <v/>
      </c>
      <c r="DO16" s="93" t="str">
        <f>IF(COUNTIF($AI16,DO$8),IF(COUNTIF($CS16:DN16,"")&lt;DO$13,CONCATENATE(" + ",VLOOKUP(DO$10,$CP$14:$CR$25,2,FALSE)),VLOOKUP(DO$10,$CP$14:$CR$25,2,FALSE)),"")</f>
        <v/>
      </c>
      <c r="DP16" s="93" t="str">
        <f>IF(COUNTIF($AI16,DP$8),IF(COUNTIF($CS16:DO16,"")&lt;DP$13,CONCATENATE(" + ",VLOOKUP(DP$10,$CP$14:$CR$25,2,FALSE)),VLOOKUP(DP$10,$CP$14:$CR$25,2,FALSE)),"")</f>
        <v/>
      </c>
      <c r="DQ16" s="93" t="str">
        <f>IF(COUNTIF($AI16,DQ$8),IF(COUNTIF($CS16:DP16,"")&lt;DQ$13,CONCATENATE(" + ",VLOOKUP(DQ$10,$CP$14:$CR$25,2,FALSE)),VLOOKUP(DQ$10,$CP$14:$CR$25,2,FALSE)),"")</f>
        <v/>
      </c>
      <c r="DR16" s="93" t="str">
        <f>IF(COUNTIF($AI16,DR$8),IF(COUNTIF($CS16:DQ16,"")&lt;DR$13,CONCATENATE(" + ",VLOOKUP(DR$10,$CP$14:$CR$25,2,FALSE)),VLOOKUP(DR$10,$CP$14:$CR$25,2,FALSE)),"")</f>
        <v/>
      </c>
      <c r="DS16" s="99" t="str">
        <f t="shared" ref="DS16:DS25" si="26">IF(COUNTIF($AI16,"*A*"),VLOOKUP("1A",$CP$14:$CR$25,3,FALSE),"")</f>
        <v/>
      </c>
      <c r="DT16" s="94" t="str">
        <f t="shared" ref="DT16:DT25" si="27">IF(COUNTIF($AI16,"*B*"),VLOOKUP("1B",$CP$14:$CR$25,3,FALSE),"")</f>
        <v/>
      </c>
      <c r="DU16" s="93">
        <f t="shared" ref="DU16:DU25" si="28">IF(COUNTIF($AI16,"*C*"),VLOOKUP("1C",$CP$14:$CR$25,3,FALSE),"")</f>
        <v>5</v>
      </c>
      <c r="DV16" s="93" t="str">
        <f t="shared" ref="DV16:DV25" si="29">IF(COUNTIF($AI16,"*D*"),VLOOKUP("1D",$CP$14:$CR$25,3,FALSE),"")</f>
        <v/>
      </c>
      <c r="DW16" s="93" t="str">
        <f t="shared" ref="DW16:DW25" si="30">IF(COUNTIF($AI16,"*E*"),VLOOKUP("1E",$CP$14:$CR$25,3,FALSE),"")</f>
        <v/>
      </c>
      <c r="DX16" s="93" t="str">
        <f t="shared" ref="DX16:DX25" si="31">IF(COUNTIF($AI16,"*F*"),VLOOKUP("1F",$CP$14:$CR$25,3,FALSE),"")</f>
        <v/>
      </c>
      <c r="DY16" s="93" t="str">
        <f t="shared" ref="DY16:DY25" si="32">IF(COUNTIF($AI16,"*G*"),VLOOKUP("1G",$CP$14:$CR$25,3,FALSE),"")</f>
        <v/>
      </c>
      <c r="DZ16" s="93" t="str">
        <f t="shared" ref="DZ16:DZ25" si="33">IF(COUNTIF($AI16,"*H*"),VLOOKUP("1H",$CP$14:$CR$25,3,FALSE),"")</f>
        <v/>
      </c>
      <c r="EA16" s="93" t="str">
        <f t="shared" ref="EA16:EA25" si="34">IF(COUNTIF($AI16,"*I*"),VLOOKUP("1I",$CP$14:$CR$25,3,FALSE),"")</f>
        <v/>
      </c>
      <c r="EB16" s="93" t="str">
        <f t="shared" ref="EB16:EB25" si="35">IF(COUNTIF($AI16,"*J*"),VLOOKUP("1J",$CP$14:$CR$25,3,FALSE),"")</f>
        <v/>
      </c>
      <c r="EC16" s="93" t="str">
        <f t="shared" ref="EC16:EC25" si="36">IF(COUNTIF($AI16,"*K*"),VLOOKUP("1K",$CP$14:$CR$25,3,FALSE),"")</f>
        <v/>
      </c>
      <c r="ED16" s="93" t="str">
        <f t="shared" ref="ED16:ED25" si="37">IF(COUNTIF($AI16,"*L*"),VLOOKUP("1L",$CP$14:$CR$25,3,FALSE),"")</f>
        <v/>
      </c>
      <c r="EE16" s="93" t="str">
        <f t="shared" ref="EE16:EE25" si="38">IF(COUNTIF($AI16,"*M*"),VLOOKUP("1M",$CP$14:$CR$25,3,FALSE),"")</f>
        <v/>
      </c>
      <c r="EF16" s="93" t="str">
        <f t="shared" ref="EF16:EF25" si="39">IF(COUNTIF($AI16,"*N*"),VLOOKUP("1N",$CP$14:$CR$25,3,FALSE),"")</f>
        <v/>
      </c>
      <c r="EG16" s="93" t="str">
        <f t="shared" ref="EG16:EG25" si="40">IF(COUNTIF($AI16,"*O*"),VLOOKUP("1O",$CP$14:$CR$25,3,FALSE),"")</f>
        <v/>
      </c>
      <c r="EH16" s="93" t="str">
        <f t="shared" ref="EH16:EH25" si="41">IF(COUNTIF($AI16,"*P*"),VLOOKUP("1P",$CP$14:$CR$25,3,FALSE),"")</f>
        <v/>
      </c>
      <c r="EI16" s="93" t="str">
        <f t="shared" ref="EI16:EI25" si="42">IF(COUNTIF($AI16,"*Q*"),VLOOKUP("1Q",$CP$14:$CR$25,3,FALSE),"")</f>
        <v/>
      </c>
      <c r="EJ16" s="93" t="str">
        <f t="shared" ref="EJ16:EJ25" si="43">IF(COUNTIF($AI16,"*R*"),VLOOKUP("1R",$CP$14:$CR$25,3,FALSE),"")</f>
        <v/>
      </c>
      <c r="EK16" s="93" t="str">
        <f t="shared" ref="EK16:EK25" si="44">IF(COUNTIF($AI16,"*S*"),VLOOKUP("1S",$CP$14:$CR$25,3,FALSE),"")</f>
        <v/>
      </c>
      <c r="EL16" s="93" t="str">
        <f t="shared" ref="EL16:EL25" si="45">IF(COUNTIF($AI16,"*T*"),VLOOKUP("1T",$CP$14:$CR$25,3,FALSE),"")</f>
        <v/>
      </c>
      <c r="EM16" s="93" t="str">
        <f t="shared" ref="EM16:EM25" si="46">IF(COUNTIF($AI16,"*U*"),VLOOKUP("1U",$CP$14:$CR$25,3,FALSE),"")</f>
        <v/>
      </c>
      <c r="EN16" s="93" t="str">
        <f t="shared" ref="EN16:EN25" si="47">IF(COUNTIF($AI16,"*V*"),VLOOKUP("1V",$CP$14:$CR$25,3,FALSE),"")</f>
        <v/>
      </c>
      <c r="EO16" s="93" t="str">
        <f t="shared" ref="EO16:EO25" si="48">IF(COUNTIF($AI16,"*W*"),VLOOKUP("1W",$CP$14:$CR$25,3,FALSE),"")</f>
        <v/>
      </c>
      <c r="EP16" s="93" t="str">
        <f t="shared" ref="EP16:EP25" si="49">IF(COUNTIF($AI16,"*X*"),VLOOKUP("1X",$CP$14:$CR$25,3,FALSE),"")</f>
        <v/>
      </c>
      <c r="EQ16" s="93" t="str">
        <f t="shared" ref="EQ16:EQ25" si="50">IF(COUNTIF($AI16,"*Y*"),VLOOKUP("1Y",$CP$14:$CR$25,3,FALSE),"")</f>
        <v/>
      </c>
      <c r="ER16" s="100" t="str">
        <f t="shared" ref="ER16:ER25" si="51">IF(COUNTIF($AI16,"*Z*"),VLOOKUP("1Z",$CP$14:$CR$25,3,FALSE),"")</f>
        <v/>
      </c>
      <c r="ES16" s="101" t="str">
        <f>IF(COUNTIF($AJ16,$CS$8),VLOOKUP($ES$10,$CP$14:$CR$25,2,FALSE),"")</f>
        <v>10 000 a více</v>
      </c>
      <c r="ET16" s="102" t="str">
        <f t="shared" ref="ET16:ET25" si="52">IF(COUNTIF($AJ16,$CT$8),IF(COUNTIF($ES16,"")&lt;CT$13,CONCATENATE(" + ",VLOOKUP($ET$10,$CP$14:$CR$25,2,FALSE)),VLOOKUP($ET$10,$CP$14:$CR$25,2,FALSE)),"")</f>
        <v/>
      </c>
      <c r="EU16" s="102" t="str">
        <f>IF(COUNTIF($AJ16,CU$8),IF(COUNTIF($ES16:ET16,"")&lt;CU$13,CONCATENATE(" + ",VLOOKUP(EU$10,$CP$14:$CR$25,2,FALSE)),VLOOKUP(EU$10,$CP$14:$CR$25,2,FALSE)),"")</f>
        <v/>
      </c>
      <c r="EV16" s="102" t="str">
        <f>IF(COUNTIF($AJ16,CV$8),IF(COUNTIF($ES16:EU16,"")&lt;CV$13,CONCATENATE(" + ",VLOOKUP(EV$10,$CP$14:$CR$25,2,FALSE)),VLOOKUP(EV$10,$CP$14:$CR$25,2,FALSE)),"")</f>
        <v/>
      </c>
      <c r="EW16" s="102" t="str">
        <f>IF(COUNTIF($AJ16,CW$8),IF(COUNTIF($ES16:EV16,"")&lt;CW$13,CONCATENATE(" + ",VLOOKUP(EW$10,$CP$14:$CR$25,2,FALSE)),VLOOKUP(EW$10,$CP$14:$CR$25,2,FALSE)),"")</f>
        <v/>
      </c>
      <c r="EX16" s="102" t="str">
        <f>IF(COUNTIF($AJ16,CX$8),IF(COUNTIF($ES16:EW16,"")&lt;CX$13,CONCATENATE(" + ",VLOOKUP(EX$10,$CP$14:$CR$25,2,FALSE)),VLOOKUP(EX$10,$CP$14:$CR$25,2,FALSE)),"")</f>
        <v/>
      </c>
      <c r="EY16" s="102" t="str">
        <f>IF(COUNTIF($AJ16,CY$8),IF(COUNTIF($ES16:EX16,"")&lt;CY$13,CONCATENATE(" + ",VLOOKUP(EY$10,$CP$14:$CR$25,2,FALSE)),VLOOKUP(EY$10,$CP$14:$CR$25,2,FALSE)),"")</f>
        <v/>
      </c>
      <c r="EZ16" s="102" t="str">
        <f>IF(COUNTIF($AJ16,CZ$8),IF(COUNTIF($ES16:EY16,"")&lt;CZ$13,CONCATENATE(" + ",VLOOKUP(EZ$10,$CP$14:$CR$25,2,FALSE)),VLOOKUP(EZ$10,$CP$14:$CR$25,2,FALSE)),"")</f>
        <v/>
      </c>
      <c r="FA16" s="102" t="str">
        <f>IF(COUNTIF($AJ16,DA$8),IF(COUNTIF($ES16:EZ16,"")&lt;DA$13,CONCATENATE(" + ",VLOOKUP(FA$10,$CP$14:$CR$25,2,FALSE)),VLOOKUP(FA$10,$CP$14:$CR$25,2,FALSE)),"")</f>
        <v/>
      </c>
      <c r="FB16" s="102" t="str">
        <f>IF(COUNTIF($AJ16,DB$8),IF(COUNTIF($ES16:FA16,"")&lt;DB$13,CONCATENATE(" + ",VLOOKUP(FB$10,$CP$14:$CR$25,2,FALSE)),VLOOKUP(FB$10,$CP$14:$CR$25,2,FALSE)),"")</f>
        <v/>
      </c>
      <c r="FC16" s="102" t="str">
        <f>IF(COUNTIF($AJ16,DC$8),IF(COUNTIF($ES16:FB16,"")&lt;DC$13,CONCATENATE(" + ",VLOOKUP(FC$10,$CP$14:$CR$25,2,FALSE)),VLOOKUP(FC$10,$CP$14:$CR$25,2,FALSE)),"")</f>
        <v/>
      </c>
      <c r="FD16" s="102" t="str">
        <f>IF(COUNTIF($AJ16,DD$8),IF(COUNTIF($ES16:FC16,"")&lt;DD$13,CONCATENATE(" + ",VLOOKUP(FD$10,$CP$14:$CR$25,2,FALSE)),VLOOKUP(FD$10,$CP$14:$CR$25,2,FALSE)),"")</f>
        <v/>
      </c>
      <c r="FE16" s="102" t="str">
        <f>IF(COUNTIF($AJ16,DE$8),IF(COUNTIF($ES16:FD16,"")&lt;DE$13,CONCATENATE(" + ",VLOOKUP(FE$10,$CP$14:$CR$25,2,FALSE)),VLOOKUP(FE$10,$CP$14:$CR$25,2,FALSE)),"")</f>
        <v/>
      </c>
      <c r="FF16" s="102" t="str">
        <f>IF(COUNTIF($AJ16,DF$8),IF(COUNTIF($ES16:FE16,"")&lt;DF$13,CONCATENATE(" + ",VLOOKUP(FF$10,$CP$14:$CR$25,2,FALSE)),VLOOKUP(FF$10,$CP$14:$CR$25,2,FALSE)),"")</f>
        <v/>
      </c>
      <c r="FG16" s="102" t="str">
        <f>IF(COUNTIF($AJ16,DG$8),IF(COUNTIF($ES16:FF16,"")&lt;DG$13,CONCATENATE(" + ",VLOOKUP(FG$10,$CP$14:$CR$25,2,FALSE)),VLOOKUP(FG$10,$CP$14:$CR$25,2,FALSE)),"")</f>
        <v/>
      </c>
      <c r="FH16" s="102" t="str">
        <f>IF(COUNTIF($AJ16,DH$8),IF(COUNTIF($ES16:FG16,"")&lt;DH$13,CONCATENATE(" + ",VLOOKUP(FH$10,$CP$14:$CR$25,2,FALSE)),VLOOKUP(FH$10,$CP$14:$CR$25,2,FALSE)),"")</f>
        <v/>
      </c>
      <c r="FI16" s="102" t="str">
        <f>IF(COUNTIF($AJ16,DI$8),IF(COUNTIF($ES16:FH16,"")&lt;DI$13,CONCATENATE(" + ",VLOOKUP(FI$10,$CP$14:$CR$25,2,FALSE)),VLOOKUP(FI$10,$CP$14:$CR$25,2,FALSE)),"")</f>
        <v/>
      </c>
      <c r="FJ16" s="102" t="str">
        <f>IF(COUNTIF($AJ16,DJ$8),IF(COUNTIF($ES16:FI16,"")&lt;DJ$13,CONCATENATE(" + ",VLOOKUP(FJ$10,$CP$14:$CR$25,2,FALSE)),VLOOKUP(FJ$10,$CP$14:$CR$25,2,FALSE)),"")</f>
        <v/>
      </c>
      <c r="FK16" s="102" t="str">
        <f>IF(COUNTIF($AJ16,DK$8),IF(COUNTIF($ES16:FJ16,"")&lt;DK$13,CONCATENATE(" + ",VLOOKUP(FK$10,$CP$14:$CR$25,2,FALSE)),VLOOKUP(FK$10,$CP$14:$CR$25,2,FALSE)),"")</f>
        <v/>
      </c>
      <c r="FL16" s="102" t="str">
        <f>IF(COUNTIF($AJ16,DL$8),IF(COUNTIF($ES16:FK16,"")&lt;DL$13,CONCATENATE(" + ",VLOOKUP(FL$10,$CP$14:$CR$25,2,FALSE)),VLOOKUP(FL$10,$CP$14:$CR$25,2,FALSE)),"")</f>
        <v/>
      </c>
      <c r="FM16" s="102" t="str">
        <f>IF(COUNTIF($AJ16,DM$8),IF(COUNTIF($ES16:FL16,"")&lt;DM$13,CONCATENATE(" + ",VLOOKUP(FM$10,$CP$14:$CR$25,2,FALSE)),VLOOKUP(FM$10,$CP$14:$CR$25,2,FALSE)),"")</f>
        <v/>
      </c>
      <c r="FN16" s="102" t="str">
        <f>IF(COUNTIF($AJ16,DN$8),IF(COUNTIF($ES16:FM16,"")&lt;DN$13,CONCATENATE(" + ",VLOOKUP(FN$10,$CP$14:$CR$25,2,FALSE)),VLOOKUP(FN$10,$CP$14:$CR$25,2,FALSE)),"")</f>
        <v/>
      </c>
      <c r="FO16" s="102" t="str">
        <f>IF(COUNTIF($AJ16,DO$8),IF(COUNTIF($ES16:FN16,"")&lt;DO$13,CONCATENATE(" + ",VLOOKUP(FO$10,$CP$14:$CR$25,2,FALSE)),VLOOKUP(FO$10,$CP$14:$CR$25,2,FALSE)),"")</f>
        <v/>
      </c>
      <c r="FP16" s="102" t="str">
        <f>IF(COUNTIF($AJ16,DP$8),IF(COUNTIF($ES16:FO16,"")&lt;DP$13,CONCATENATE(" + ",VLOOKUP(FP$10,$CP$14:$CR$25,2,FALSE)),VLOOKUP(FP$10,$CP$14:$CR$25,2,FALSE)),"")</f>
        <v/>
      </c>
      <c r="FQ16" s="102" t="str">
        <f>IF(COUNTIF($AJ16,DQ$8),IF(COUNTIF($ES16:FP16,"")&lt;DQ$13,CONCATENATE(" + ",VLOOKUP(FQ$10,$CP$14:$CR$25,2,FALSE)),VLOOKUP(FQ$10,$CP$14:$CR$25,2,FALSE)),"")</f>
        <v/>
      </c>
      <c r="FR16" s="103" t="str">
        <f>IF(COUNTIF($AJ16,DR$8),IF(COUNTIF($ES16:FQ16,"")&lt;DR$13,CONCATENATE(" + ",VLOOKUP(FR$10,$CP$14:$CR$25,2,FALSE)),VLOOKUP(FR$10,$CP$14:$CR$25,2,FALSE)),"")</f>
        <v/>
      </c>
      <c r="FS16" s="101">
        <f t="shared" ref="FS16:FS25" si="53">IF(COUNTIF($AJ16,"*A*"),VLOOKUP("2A",$CP$14:$CR$25,3,FALSE),"")</f>
        <v>17</v>
      </c>
      <c r="FT16" s="104" t="str">
        <f t="shared" ref="FT16:FT25" si="54">IF(COUNTIF($AJ16,"*B*"),VLOOKUP("2B",$CP$14:$CR$25,3,FALSE),"")</f>
        <v/>
      </c>
      <c r="FU16" s="102" t="str">
        <f t="shared" ref="FU16:FU25" si="55">IF(COUNTIF($AJ16,"*C*"),VLOOKUP("2C",$CP$14:$CR$25,3,FALSE),"")</f>
        <v/>
      </c>
      <c r="FV16" s="102" t="str">
        <f t="shared" ref="FV16:FV25" si="56">IF(COUNTIF($AJ16,"*D*"),VLOOKUP("2D",$CP$14:$CR$25,3,FALSE),"")</f>
        <v/>
      </c>
      <c r="FW16" s="102" t="str">
        <f t="shared" ref="FW16:FW25" si="57">IF(COUNTIF($AJ16,"*E*"),VLOOKUP("2E",$CP$14:$CR$25,3,FALSE),"")</f>
        <v/>
      </c>
      <c r="FX16" s="102" t="str">
        <f t="shared" ref="FX16:FX25" si="58">IF(COUNTIF($AJ16,"*F*"),VLOOKUP("2F",$CP$14:$CR$25,3,FALSE),"")</f>
        <v/>
      </c>
      <c r="FY16" s="102" t="str">
        <f t="shared" ref="FY16:FY25" si="59">IF(COUNTIF($AJ16,"*G*"),VLOOKUP("2G",$CP$14:$CR$25,3,FALSE),"")</f>
        <v/>
      </c>
      <c r="FZ16" s="102" t="str">
        <f t="shared" ref="FZ16:FZ25" si="60">IF(COUNTIF($AJ16,"*H*"),VLOOKUP("2H",$CP$14:$CR$25,3,FALSE),"")</f>
        <v/>
      </c>
      <c r="GA16" s="102" t="str">
        <f t="shared" ref="GA16:GA25" si="61">IF(COUNTIF($AJ16,"*I*"),VLOOKUP("2I",$CP$14:$CR$25,3,FALSE),"")</f>
        <v/>
      </c>
      <c r="GB16" s="102" t="str">
        <f t="shared" ref="GB16:GB25" si="62">IF(COUNTIF($AJ16,"*J*"),VLOOKUP("2J",$CP$14:$CR$25,3,FALSE),"")</f>
        <v/>
      </c>
      <c r="GC16" s="102" t="str">
        <f t="shared" ref="GC16:GC25" si="63">IF(COUNTIF($AJ16,"*K*"),VLOOKUP("2K",$CP$14:$CR$25,3,FALSE),"")</f>
        <v/>
      </c>
      <c r="GD16" s="102" t="str">
        <f t="shared" ref="GD16:GD25" si="64">IF(COUNTIF($AJ16,"*L*"),VLOOKUP("2L",$CP$14:$CR$25,3,FALSE),"")</f>
        <v/>
      </c>
      <c r="GE16" s="102" t="str">
        <f t="shared" ref="GE16:GE25" si="65">IF(COUNTIF($AJ16,"*M*"),VLOOKUP("2M",$CP$14:$CR$25,3,FALSE),"")</f>
        <v/>
      </c>
      <c r="GF16" s="102" t="str">
        <f t="shared" ref="GF16:GF25" si="66">IF(COUNTIF($AJ16,"*N*"),VLOOKUP("2N",$CP$14:$CR$25,3,FALSE),"")</f>
        <v/>
      </c>
      <c r="GG16" s="102" t="str">
        <f t="shared" ref="GG16:GG25" si="67">IF(COUNTIF($AJ16,"*O*"),VLOOKUP("2O",$CP$14:$CR$25,3,FALSE),"")</f>
        <v/>
      </c>
      <c r="GH16" s="102" t="str">
        <f t="shared" ref="GH16:GH25" si="68">IF(COUNTIF($AJ16,"*P*"),VLOOKUP("2P",$CP$14:$CR$25,3,FALSE),"")</f>
        <v/>
      </c>
      <c r="GI16" s="102" t="str">
        <f t="shared" ref="GI16:GI25" si="69">IF(COUNTIF($AJ16,"*Q*"),VLOOKUP("2Q",$CP$14:$CR$25,3,FALSE),"")</f>
        <v/>
      </c>
      <c r="GJ16" s="102" t="str">
        <f t="shared" ref="GJ16:GJ25" si="70">IF(COUNTIF($AJ16,"*R*"),VLOOKUP("2R",$CP$14:$CR$25,3,FALSE),"")</f>
        <v/>
      </c>
      <c r="GK16" s="102" t="str">
        <f t="shared" ref="GK16:GK25" si="71">IF(COUNTIF($AJ16,"*S*"),VLOOKUP("2S",$CP$14:$CR$25,3,FALSE),"")</f>
        <v/>
      </c>
      <c r="GL16" s="102" t="str">
        <f t="shared" ref="GL16:GL25" si="72">IF(COUNTIF($AJ16,"*T*"),VLOOKUP("2T",$CP$14:$CR$25,3,FALSE),"")</f>
        <v/>
      </c>
      <c r="GM16" s="102" t="str">
        <f t="shared" ref="GM16:GM25" si="73">IF(COUNTIF($AJ16,"*U*"),VLOOKUP("2U",$CP$14:$CR$25,3,FALSE),"")</f>
        <v/>
      </c>
      <c r="GN16" s="102" t="str">
        <f t="shared" ref="GN16:GN25" si="74">IF(COUNTIF($AJ16,"*V*"),VLOOKUP("2V",$CP$14:$CR$25,3,FALSE),"")</f>
        <v/>
      </c>
      <c r="GO16" s="102" t="str">
        <f t="shared" ref="GO16:GO25" si="75">IF(COUNTIF($AJ16,"*W*"),VLOOKUP("2W",$CP$14:$CR$25,3,FALSE),"")</f>
        <v/>
      </c>
      <c r="GP16" s="102" t="str">
        <f t="shared" ref="GP16:GP25" si="76">IF(COUNTIF($AJ16,"*X*"),VLOOKUP("2X",$CP$14:$CR$25,3,FALSE),"")</f>
        <v/>
      </c>
      <c r="GQ16" s="102" t="str">
        <f t="shared" ref="GQ16:GQ25" si="77">IF(COUNTIF($AJ16,"*Y*"),VLOOKUP("2Y",$CP$14:$CR$25,3,FALSE),"")</f>
        <v/>
      </c>
      <c r="GR16" s="103" t="str">
        <f t="shared" ref="GR16:GR25" si="78">IF(COUNTIF($AJ16,"*Z*"),VLOOKUP("2Z",$CP$14:$CR$25,3,FALSE),"")</f>
        <v/>
      </c>
      <c r="GS16" s="99">
        <f t="shared" ref="GS16:GS25" si="79">IF(COUNTIF($AK16,$CS$8),VLOOKUP($GS$10,$CP$14:$CR$25,2,FALSE),"")</f>
        <v>0</v>
      </c>
      <c r="GT16" s="93" t="str">
        <f t="shared" ref="GT16:GT25" si="80">IF(COUNTIF($AK16,$CT$8),IF(COUNTIF(GS16,"")&lt;CT$13,CONCATENATE(" + ",VLOOKUP($GT$10,$CP$14:$CR$25,2,FALSE)),VLOOKUP($GT$10,$CP$14:$CR$25,2,FALSE)),"")</f>
        <v/>
      </c>
      <c r="GU16" s="93" t="str">
        <f>IF(COUNTIF($AK16,CU$8),IF(COUNTIF($GS16:GT16,"")&lt;CU$13,CONCATENATE(" + ",VLOOKUP(GU$10,$CP$14:$CR$25,2,FALSE)),VLOOKUP(GU$10,$CP$14:$CR$25,2,FALSE)),"")</f>
        <v/>
      </c>
      <c r="GV16" s="93" t="str">
        <f>IF(COUNTIF($AK16,CV$8),IF(COUNTIF($GS16:GU16,"")&lt;CV$13,CONCATENATE(" + ",VLOOKUP(GV$10,$CP$14:$CR$25,2,FALSE)),VLOOKUP(GV$10,$CP$14:$CR$25,2,FALSE)),"")</f>
        <v/>
      </c>
      <c r="GW16" s="93" t="str">
        <f>IF(COUNTIF($AK16,CW$8),IF(COUNTIF($GS16:GV16,"")&lt;CW$13,CONCATENATE(" + ",VLOOKUP(GW$10,$CP$14:$CR$25,2,FALSE)),VLOOKUP(GW$10,$CP$14:$CR$25,2,FALSE)),"")</f>
        <v/>
      </c>
      <c r="GX16" s="93" t="str">
        <f>IF(COUNTIF($AK16,CX$8),IF(COUNTIF($GS16:GW16,"")&lt;CX$13,CONCATENATE(" + ",VLOOKUP(GX$10,$CP$14:$CR$25,2,FALSE)),VLOOKUP(GX$10,$CP$14:$CR$25,2,FALSE)),"")</f>
        <v/>
      </c>
      <c r="GY16" s="93" t="str">
        <f>IF(COUNTIF($AK16,CY$8),IF(COUNTIF($GS16:GX16,"")&lt;CY$13,CONCATENATE(" + ",VLOOKUP(GY$10,$CP$14:$CR$25,2,FALSE)),VLOOKUP(GY$10,$CP$14:$CR$25,2,FALSE)),"")</f>
        <v/>
      </c>
      <c r="GZ16" s="93" t="str">
        <f>IF(COUNTIF($AK16,CZ$8),IF(COUNTIF($GS16:GY16,"")&lt;CZ$13,CONCATENATE(" + ",VLOOKUP(GZ$10,$CP$14:$CR$25,2,FALSE)),VLOOKUP(GZ$10,$CP$14:$CR$25,2,FALSE)),"")</f>
        <v/>
      </c>
      <c r="HA16" s="93" t="str">
        <f>IF(COUNTIF($AK16,DA$8),IF(COUNTIF($GS16:GZ16,"")&lt;DA$13,CONCATENATE(" + ",VLOOKUP(HA$10,$CP$14:$CR$25,2,FALSE)),VLOOKUP(HA$10,$CP$14:$CR$25,2,FALSE)),"")</f>
        <v/>
      </c>
      <c r="HB16" s="93" t="str">
        <f>IF(COUNTIF($AK16,DB$8),IF(COUNTIF($GS16:HA16,"")&lt;DB$13,CONCATENATE(" + ",VLOOKUP(HB$10,$CP$14:$CR$25,2,FALSE)),VLOOKUP(HB$10,$CP$14:$CR$25,2,FALSE)),"")</f>
        <v/>
      </c>
      <c r="HC16" s="93" t="str">
        <f>IF(COUNTIF($AK16,DC$8),IF(COUNTIF($GS16:HB16,"")&lt;DC$13,CONCATENATE(" + ",VLOOKUP(HC$10,$CP$14:$CR$25,2,FALSE)),VLOOKUP(HC$10,$CP$14:$CR$25,2,FALSE)),"")</f>
        <v/>
      </c>
      <c r="HD16" s="93" t="str">
        <f>IF(COUNTIF($AK16,DD$8),IF(COUNTIF($GS16:HC16,"")&lt;DD$13,CONCATENATE(" + ",VLOOKUP(HD$10,$CP$14:$CR$25,2,FALSE)),VLOOKUP(HD$10,$CP$14:$CR$25,2,FALSE)),"")</f>
        <v/>
      </c>
      <c r="HE16" s="93" t="str">
        <f>IF(COUNTIF($AK16,DE$8),IF(COUNTIF($GS16:HD16,"")&lt;DE$13,CONCATENATE(" + ",VLOOKUP(HE$10,$CP$14:$CR$25,2,FALSE)),VLOOKUP(HE$10,$CP$14:$CR$25,2,FALSE)),"")</f>
        <v/>
      </c>
      <c r="HF16" s="93" t="str">
        <f>IF(COUNTIF($AK16,DF$8),IF(COUNTIF($GS16:HE16,"")&lt;DF$13,CONCATENATE(" + ",VLOOKUP(HF$10,$CP$14:$CR$25,2,FALSE)),VLOOKUP(HF$10,$CP$14:$CR$25,2,FALSE)),"")</f>
        <v/>
      </c>
      <c r="HG16" s="93" t="str">
        <f>IF(COUNTIF($AK16,DG$8),IF(COUNTIF($GS16:HF16,"")&lt;DG$13,CONCATENATE(" + ",VLOOKUP(HG$10,$CP$14:$CR$25,2,FALSE)),VLOOKUP(HG$10,$CP$14:$CR$25,2,FALSE)),"")</f>
        <v/>
      </c>
      <c r="HH16" s="93" t="str">
        <f>IF(COUNTIF($AK16,DH$8),IF(COUNTIF($GS16:HG16,"")&lt;DH$13,CONCATENATE(" + ",VLOOKUP(HH$10,$CP$14:$CR$25,2,FALSE)),VLOOKUP(HH$10,$CP$14:$CR$25,2,FALSE)),"")</f>
        <v/>
      </c>
      <c r="HI16" s="93" t="str">
        <f>IF(COUNTIF($AK16,DI$8),IF(COUNTIF($GS16:HH16,"")&lt;DI$13,CONCATENATE(" + ",VLOOKUP(HI$10,$CP$14:$CR$25,2,FALSE)),VLOOKUP(HI$10,$CP$14:$CR$25,2,FALSE)),"")</f>
        <v/>
      </c>
      <c r="HJ16" s="93" t="str">
        <f>IF(COUNTIF($AK16,DJ$8),IF(COUNTIF($GS16:HI16,"")&lt;DJ$13,CONCATENATE(" + ",VLOOKUP(HJ$10,$CP$14:$CR$25,2,FALSE)),VLOOKUP(HJ$10,$CP$14:$CR$25,2,FALSE)),"")</f>
        <v/>
      </c>
      <c r="HK16" s="93" t="str">
        <f>IF(COUNTIF($AK16,DK$8),IF(COUNTIF($GS16:HJ16,"")&lt;DK$13,CONCATENATE(" + ",VLOOKUP(HK$10,$CP$14:$CR$25,2,FALSE)),VLOOKUP(HK$10,$CP$14:$CR$25,2,FALSE)),"")</f>
        <v/>
      </c>
      <c r="HL16" s="93" t="str">
        <f>IF(COUNTIF($AK16,DL$8),IF(COUNTIF($GS16:HK16,"")&lt;DL$13,CONCATENATE(" + ",VLOOKUP(HL$10,$CP$14:$CR$25,2,FALSE)),VLOOKUP(HL$10,$CP$14:$CR$25,2,FALSE)),"")</f>
        <v/>
      </c>
      <c r="HM16" s="93" t="str">
        <f>IF(COUNTIF($AK16,DM$8),IF(COUNTIF($GS16:HL16,"")&lt;DM$13,CONCATENATE(" + ",VLOOKUP(HM$10,$CP$14:$CR$25,2,FALSE)),VLOOKUP(HM$10,$CP$14:$CR$25,2,FALSE)),"")</f>
        <v/>
      </c>
      <c r="HN16" s="93" t="str">
        <f>IF(COUNTIF($AK16,DN$8),IF(COUNTIF($GS16:HM16,"")&lt;DN$13,CONCATENATE(" + ",VLOOKUP(HN$10,$CP$14:$CR$25,2,FALSE)),VLOOKUP(HN$10,$CP$14:$CR$25,2,FALSE)),"")</f>
        <v/>
      </c>
      <c r="HO16" s="93" t="str">
        <f>IF(COUNTIF($AK16,DO$8),IF(COUNTIF($GS16:HN16,"")&lt;DO$13,CONCATENATE(" + ",VLOOKUP(HO$10,$CP$14:$CR$25,2,FALSE)),VLOOKUP(HO$10,$CP$14:$CR$25,2,FALSE)),"")</f>
        <v/>
      </c>
      <c r="HP16" s="93" t="str">
        <f>IF(COUNTIF($AK16,DP$8),IF(COUNTIF($GS16:HO16,"")&lt;DP$13,CONCATENATE(" + ",VLOOKUP(HP$10,$CP$14:$CR$25,2,FALSE)),VLOOKUP(HP$10,$CP$14:$CR$25,2,FALSE)),"")</f>
        <v/>
      </c>
      <c r="HQ16" s="93" t="str">
        <f>IF(COUNTIF($AK16,DQ$8),IF(COUNTIF($GS16:HP16,"")&lt;DQ$13,CONCATENATE(" + ",VLOOKUP(HQ$10,$CP$14:$CR$25,2,FALSE)),VLOOKUP(HQ$10,$CP$14:$CR$25,2,FALSE)),"")</f>
        <v/>
      </c>
      <c r="HR16" s="100" t="str">
        <f>IF(COUNTIF($AK16,DR$8),IF(COUNTIF($GS16:HQ16,"")&lt;DR$13,CONCATENATE(" + ",VLOOKUP(HR$10,$CP$14:$CR$25,2,FALSE)),VLOOKUP(HR$10,$CP$14:$CR$25,2,FALSE)),"")</f>
        <v/>
      </c>
      <c r="HS16" s="99">
        <f t="shared" ref="HS16:HS25" si="81">IF(COUNTIF($AK16,"*A*"),VLOOKUP("3A",$CP$14:$CR$25,3,FALSE),"")</f>
        <v>10</v>
      </c>
      <c r="HT16" s="94" t="str">
        <f t="shared" ref="HT16:HT25" si="82">IF(COUNTIF($AK16,"*B*"),VLOOKUP("3B",$CP$14:$CR$25,3,FALSE),"")</f>
        <v/>
      </c>
      <c r="HU16" s="93" t="str">
        <f t="shared" ref="HU16:HU25" si="83">IF(COUNTIF($AK16,"*C*"),VLOOKUP("3C",$CP$14:$CR$25,3,FALSE),"")</f>
        <v/>
      </c>
      <c r="HV16" s="93" t="str">
        <f t="shared" ref="HV16:HV25" si="84">IF(COUNTIF($AK16,"*D*"),VLOOKUP("3D",$CP$14:$CR$25,3,FALSE),"")</f>
        <v/>
      </c>
      <c r="HW16" s="93" t="str">
        <f t="shared" ref="HW16:HW25" si="85">IF(COUNTIF($AK16,"*E*"),VLOOKUP("3E",$CP$14:$CR$25,3,FALSE),"")</f>
        <v/>
      </c>
      <c r="HX16" s="93" t="str">
        <f t="shared" ref="HX16:HX25" si="86">IF(COUNTIF($AK16,"*F*"),VLOOKUP("3F",$CP$14:$CR$25,3,FALSE),"")</f>
        <v/>
      </c>
      <c r="HY16" s="93" t="str">
        <f t="shared" ref="HY16:HY25" si="87">IF(COUNTIF($AK16,"*G*"),VLOOKUP("3G",$CP$14:$CR$25,3,FALSE),"")</f>
        <v/>
      </c>
      <c r="HZ16" s="93" t="str">
        <f t="shared" ref="HZ16:HZ25" si="88">IF(COUNTIF($AK16,"*H*"),VLOOKUP("3H",$CP$14:$CR$25,3,FALSE),"")</f>
        <v/>
      </c>
      <c r="IA16" s="93" t="str">
        <f t="shared" ref="IA16:IA25" si="89">IF(COUNTIF($AK16,"*I*"),VLOOKUP("3I",$CP$14:$CR$25,3,FALSE),"")</f>
        <v/>
      </c>
      <c r="IB16" s="93" t="str">
        <f t="shared" ref="IB16:IB25" si="90">IF(COUNTIF($AK16,"*J*"),VLOOKUP("3J",$CP$14:$CR$25,3,FALSE),"")</f>
        <v/>
      </c>
      <c r="IC16" s="93" t="str">
        <f t="shared" ref="IC16:IC25" si="91">IF(COUNTIF($AK16,"*K*"),VLOOKUP("3K",$CP$14:$CR$25,3,FALSE),"")</f>
        <v/>
      </c>
      <c r="ID16" s="93" t="str">
        <f t="shared" ref="ID16:ID25" si="92">IF(COUNTIF($AK16,"*L*"),VLOOKUP("3L",$CP$14:$CR$25,3,FALSE),"")</f>
        <v/>
      </c>
      <c r="IE16" s="93" t="str">
        <f t="shared" ref="IE16:IE25" si="93">IF(COUNTIF($AK16,"*M*"),VLOOKUP("3M",$CP$14:$CR$25,3,FALSE),"")</f>
        <v/>
      </c>
      <c r="IF16" s="93" t="str">
        <f t="shared" ref="IF16:IF25" si="94">IF(COUNTIF($AK16,"*N*"),VLOOKUP("3N",$CP$14:$CR$25,3,FALSE),"")</f>
        <v/>
      </c>
      <c r="IG16" s="93" t="str">
        <f t="shared" ref="IG16:IG25" si="95">IF(COUNTIF($AK16,"*O*"),VLOOKUP("3O",$CP$14:$CR$25,3,FALSE),"")</f>
        <v/>
      </c>
      <c r="IH16" s="93" t="str">
        <f t="shared" ref="IH16:IH25" si="96">IF(COUNTIF($AK16,"*P*"),VLOOKUP("3P",$CP$14:$CR$25,3,FALSE),"")</f>
        <v/>
      </c>
      <c r="II16" s="93" t="str">
        <f t="shared" ref="II16:II25" si="97">IF(COUNTIF($AK16,"*Q*"),VLOOKUP("3Q",$CP$14:$CR$25,3,FALSE),"")</f>
        <v/>
      </c>
      <c r="IJ16" s="93" t="str">
        <f t="shared" ref="IJ16:IJ25" si="98">IF(COUNTIF($AK16,"*R*"),VLOOKUP("3R",$CP$14:$CR$25,3,FALSE),"")</f>
        <v/>
      </c>
      <c r="IK16" s="93" t="str">
        <f t="shared" ref="IK16:IK25" si="99">IF(COUNTIF($AK16,"*S*"),VLOOKUP("3S",$CP$14:$CR$25,3,FALSE),"")</f>
        <v/>
      </c>
      <c r="IL16" s="93" t="str">
        <f t="shared" ref="IL16:IL25" si="100">IF(COUNTIF($AK16,"*T*"),VLOOKUP("3T",$CP$14:$CR$25,3,FALSE),"")</f>
        <v/>
      </c>
      <c r="IM16" s="93" t="str">
        <f t="shared" ref="IM16:IM25" si="101">IF(COUNTIF($AK16,"*U*"),VLOOKUP("3U",$CP$14:$CR$25,3,FALSE),"")</f>
        <v/>
      </c>
      <c r="IN16" s="93" t="str">
        <f t="shared" ref="IN16:IN25" si="102">IF(COUNTIF($AK16,"*V*"),VLOOKUP("3V",$CP$14:$CR$25,3,FALSE),"")</f>
        <v/>
      </c>
      <c r="IO16" s="93" t="str">
        <f t="shared" ref="IO16:IO25" si="103">IF(COUNTIF($AK16,"*W*"),VLOOKUP("3W",$CP$14:$CR$25,3,FALSE),"")</f>
        <v/>
      </c>
      <c r="IP16" s="93" t="str">
        <f t="shared" ref="IP16:IP25" si="104">IF(COUNTIF($AK16,"*X*"),VLOOKUP("3X",$CP$14:$CR$25,3,FALSE),"")</f>
        <v/>
      </c>
      <c r="IQ16" s="93" t="str">
        <f t="shared" ref="IQ16:IQ25" si="105">IF(COUNTIF($AK16,"*Y*"),VLOOKUP("3Y",$CP$14:$CR$25,3,FALSE),"")</f>
        <v/>
      </c>
      <c r="IR16" s="100" t="str">
        <f t="shared" ref="IR16:IR25" si="106">IF(COUNTIF($AK16,"*Z*"),VLOOKUP("3Z",$CP$14:$CR$25,3,FALSE),"")</f>
        <v/>
      </c>
      <c r="IS16" s="101" t="str">
        <f t="shared" ref="IS16:IS25" si="107">IF(COUNTIF($AL16,$CS$8),VLOOKUP($IS$10,$CP$14:$CR$25,2,FALSE),"")</f>
        <v/>
      </c>
      <c r="IT16" s="102" t="str">
        <f t="shared" ref="IT16:IT25" si="108">IF(COUNTIF($AL16,$CT$8),IF(COUNTIF($IS16,"")&lt;CT$13,CONCATENATE(" + ",VLOOKUP($IT$10,$CP$14:$CR$25,2,FALSE)),VLOOKUP($IT$10,$CP$14:$CR$25,2,FALSE)),"")</f>
        <v/>
      </c>
      <c r="IU16" s="102" t="str">
        <f>IF(COUNTIF($AL16,CU$8),IF(COUNTIF($IS16:IT16,"")&lt;CU$13,CONCATENATE(" + ",VLOOKUP(IU$10,$CP$14:$CR$25,2,FALSE)),VLOOKUP(IU$10,$CP$14:$CR$25,2,FALSE)),"")</f>
        <v/>
      </c>
      <c r="IV16" s="102" t="str">
        <f>IF(COUNTIF($AL16,CV$8),IF(COUNTIF($IS16:IU16,"")&lt;CV$13,CONCATENATE(" + ",VLOOKUP(IV$10,$CP$14:$CR$25,2,FALSE)),VLOOKUP(IV$10,$CP$14:$CR$25,2,FALSE)),"")</f>
        <v/>
      </c>
      <c r="IW16" s="102" t="str">
        <f>IF(COUNTIF($AL16,CW$8),IF(COUNTIF($IS16:IV16,"")&lt;CW$13,CONCATENATE(" + ",VLOOKUP(IW$10,$CP$14:$CR$25,2,FALSE)),VLOOKUP(IW$10,$CP$14:$CR$25,2,FALSE)),"")</f>
        <v/>
      </c>
      <c r="IX16" s="102" t="str">
        <f>IF(COUNTIF($AL16,CX$8),IF(COUNTIF($IS16:IW16,"")&lt;CX$13,CONCATENATE(" + ",VLOOKUP(IX$10,$CP$14:$CR$25,2,FALSE)),VLOOKUP(IX$10,$CP$14:$CR$25,2,FALSE)),"")</f>
        <v/>
      </c>
      <c r="IY16" s="102" t="str">
        <f>IF(COUNTIF($AL16,CY$8),IF(COUNTIF($IS16:IX16,"")&lt;CY$13,CONCATENATE(" + ",VLOOKUP(IY$10,$CP$14:$CR$25,2,FALSE)),VLOOKUP(IY$10,$CP$14:$CR$25,2,FALSE)),"")</f>
        <v/>
      </c>
      <c r="IZ16" s="102" t="str">
        <f>IF(COUNTIF($AL16,CZ$8),IF(COUNTIF($IS16:IY16,"")&lt;CZ$13,CONCATENATE(" + ",VLOOKUP(IZ$10,$CP$14:$CR$25,2,FALSE)),VLOOKUP(IZ$10,$CP$14:$CR$25,2,FALSE)),"")</f>
        <v/>
      </c>
      <c r="JA16" s="102" t="str">
        <f>IF(COUNTIF($AL16,DA$8),IF(COUNTIF($IS16:IZ16,"")&lt;DA$13,CONCATENATE(" + ",VLOOKUP(JA$10,$CP$14:$CR$25,2,FALSE)),VLOOKUP(JA$10,$CP$14:$CR$25,2,FALSE)),"")</f>
        <v/>
      </c>
      <c r="JB16" s="102" t="str">
        <f>IF(COUNTIF($AL16,DB$8),IF(COUNTIF($IS16:JA16,"")&lt;DB$13,CONCATENATE(" + ",VLOOKUP(JB$10,$CP$14:$CR$25,2,FALSE)),VLOOKUP(JB$10,$CP$14:$CR$25,2,FALSE)),"")</f>
        <v/>
      </c>
      <c r="JC16" s="102" t="str">
        <f>IF(COUNTIF($AL16,DC$8),IF(COUNTIF($IS16:JB16,"")&lt;DC$13,CONCATENATE(" + ",VLOOKUP(JC$10,$CP$14:$CR$25,2,FALSE)),VLOOKUP(JC$10,$CP$14:$CR$25,2,FALSE)),"")</f>
        <v/>
      </c>
      <c r="JD16" s="102" t="str">
        <f>IF(COUNTIF($AL16,DD$8),IF(COUNTIF($IS16:JC16,"")&lt;DD$13,CONCATENATE(" + ",VLOOKUP(JD$10,$CP$14:$CR$25,2,FALSE)),VLOOKUP(JD$10,$CP$14:$CR$25,2,FALSE)),"")</f>
        <v/>
      </c>
      <c r="JE16" s="102" t="str">
        <f>IF(COUNTIF($AL16,DE$8),IF(COUNTIF($IS16:JD16,"")&lt;DE$13,CONCATENATE(" + ",VLOOKUP(JE$10,$CP$14:$CR$25,2,FALSE)),VLOOKUP(JE$10,$CP$14:$CR$25,2,FALSE)),"")</f>
        <v/>
      </c>
      <c r="JF16" s="102" t="str">
        <f>IF(COUNTIF($AL16,DF$8),IF(COUNTIF($IS16:JE16,"")&lt;DF$13,CONCATENATE(" + ",VLOOKUP(JF$10,$CP$14:$CR$25,2,FALSE)),VLOOKUP(JF$10,$CP$14:$CR$25,2,FALSE)),"")</f>
        <v/>
      </c>
      <c r="JG16" s="102" t="str">
        <f>IF(COUNTIF($AL16,DG$8),IF(COUNTIF($IS16:JF16,"")&lt;DG$13,CONCATENATE(" + ",VLOOKUP(JG$10,$CP$14:$CR$25,2,FALSE)),VLOOKUP(JG$10,$CP$14:$CR$25,2,FALSE)),"")</f>
        <v/>
      </c>
      <c r="JH16" s="102" t="str">
        <f>IF(COUNTIF($AL16,DH$8),IF(COUNTIF($IS16:JG16,"")&lt;DH$13,CONCATENATE(" + ",VLOOKUP(JH$10,$CP$14:$CR$25,2,FALSE)),VLOOKUP(JH$10,$CP$14:$CR$25,2,FALSE)),"")</f>
        <v/>
      </c>
      <c r="JI16" s="102" t="str">
        <f>IF(COUNTIF($AL16,DI$8),IF(COUNTIF($IS16:JH16,"")&lt;DI$13,CONCATENATE(" + ",VLOOKUP(JI$10,$CP$14:$CR$25,2,FALSE)),VLOOKUP(JI$10,$CP$14:$CR$25,2,FALSE)),"")</f>
        <v/>
      </c>
      <c r="JJ16" s="102" t="str">
        <f>IF(COUNTIF($AL16,DJ$8),IF(COUNTIF($IS16:JI16,"")&lt;DJ$13,CONCATENATE(" + ",VLOOKUP(JJ$10,$CP$14:$CR$25,2,FALSE)),VLOOKUP(JJ$10,$CP$14:$CR$25,2,FALSE)),"")</f>
        <v/>
      </c>
      <c r="JK16" s="102" t="str">
        <f>IF(COUNTIF($AL16,DK$8),IF(COUNTIF($IS16:JJ16,"")&lt;DK$13,CONCATENATE(" + ",VLOOKUP(JK$10,$CP$14:$CR$25,2,FALSE)),VLOOKUP(JK$10,$CP$14:$CR$25,2,FALSE)),"")</f>
        <v/>
      </c>
      <c r="JL16" s="102" t="str">
        <f>IF(COUNTIF($AL16,DL$8),IF(COUNTIF($IS16:JK16,"")&lt;DL$13,CONCATENATE(" + ",VLOOKUP(JL$10,$CP$14:$CR$25,2,FALSE)),VLOOKUP(JL$10,$CP$14:$CR$25,2,FALSE)),"")</f>
        <v/>
      </c>
      <c r="JM16" s="102" t="str">
        <f>IF(COUNTIF($AL16,DM$8),IF(COUNTIF($IS16:JL16,"")&lt;DM$13,CONCATENATE(" + ",VLOOKUP(JM$10,$CP$14:$CR$25,2,FALSE)),VLOOKUP(JM$10,$CP$14:$CR$25,2,FALSE)),"")</f>
        <v/>
      </c>
      <c r="JN16" s="102" t="str">
        <f>IF(COUNTIF($AL16,DN$8),IF(COUNTIF($IS16:JM16,"")&lt;DN$13,CONCATENATE(" + ",VLOOKUP(JN$10,$CP$14:$CR$25,2,FALSE)),VLOOKUP(JN$10,$CP$14:$CR$25,2,FALSE)),"")</f>
        <v/>
      </c>
      <c r="JO16" s="102" t="str">
        <f>IF(COUNTIF($AL16,DO$8),IF(COUNTIF($IS16:JN16,"")&lt;DO$13,CONCATENATE(" + ",VLOOKUP(JO$10,$CP$14:$CR$25,2,FALSE)),VLOOKUP(JO$10,$CP$14:$CR$25,2,FALSE)),"")</f>
        <v/>
      </c>
      <c r="JP16" s="102" t="str">
        <f>IF(COUNTIF($AL16,DP$8),IF(COUNTIF($IS16:JO16,"")&lt;DP$13,CONCATENATE(" + ",VLOOKUP(JP$10,$CP$14:$CR$25,2,FALSE)),VLOOKUP(JP$10,$CP$14:$CR$25,2,FALSE)),"")</f>
        <v/>
      </c>
      <c r="JQ16" s="102" t="str">
        <f>IF(COUNTIF($AL16,DQ$8),IF(COUNTIF($IS16:JP16,"")&lt;DQ$13,CONCATENATE(" + ",VLOOKUP(JQ$10,$CP$14:$CR$25,2,FALSE)),VLOOKUP(JQ$10,$CP$14:$CR$25,2,FALSE)),"")</f>
        <v/>
      </c>
      <c r="JR16" s="103" t="str">
        <f>IF(COUNTIF($AL16,DR$8),IF(COUNTIF($IS16:JQ16,"")&lt;DR$13,CONCATENATE(" + ",VLOOKUP(JR$10,$CP$14:$CR$25,2,FALSE)),VLOOKUP(JR$10,$CP$14:$CR$25,2,FALSE)),"")</f>
        <v/>
      </c>
      <c r="JS16" s="101" t="str">
        <f t="shared" ref="JS16:JS25" si="109">IF(COUNTIF($AL16,"*A*"),VLOOKUP("4A",$CP$14:$CR$25,3,FALSE),"")</f>
        <v/>
      </c>
      <c r="JT16" s="104" t="str">
        <f t="shared" ref="JT16:JT25" si="110">IF(COUNTIF($AL16,"*B*"),VLOOKUP("4B",$CP$14:$CR$25,3,FALSE),"")</f>
        <v/>
      </c>
      <c r="JU16" s="102" t="str">
        <f t="shared" ref="JU16:JU25" si="111">IF(COUNTIF($AL16,"*C*"),VLOOKUP("4C",$CP$14:$CR$25,3,FALSE),"")</f>
        <v/>
      </c>
      <c r="JV16" s="102" t="str">
        <f t="shared" ref="JV16:JV25" si="112">IF(COUNTIF($AL16,"*D*"),VLOOKUP("4D",$CP$14:$CR$25,3,FALSE),"")</f>
        <v/>
      </c>
      <c r="JW16" s="102" t="str">
        <f t="shared" ref="JW16:JW25" si="113">IF(COUNTIF($AL16,"*E*"),VLOOKUP("4E",$CP$14:$CR$25,3,FALSE),"")</f>
        <v/>
      </c>
      <c r="JX16" s="102" t="str">
        <f t="shared" ref="JX16:JX25" si="114">IF(COUNTIF($AL16,"*F*"),VLOOKUP("4F",$CP$14:$CR$25,3,FALSE),"")</f>
        <v/>
      </c>
      <c r="JY16" s="102" t="str">
        <f t="shared" ref="JY16:JY25" si="115">IF(COUNTIF($AL16,"*G*"),VLOOKUP("4G",$CP$14:$CR$25,3,FALSE),"")</f>
        <v/>
      </c>
      <c r="JZ16" s="102" t="str">
        <f t="shared" ref="JZ16:JZ25" si="116">IF(COUNTIF($AL16,"*H*"),VLOOKUP("4H",$CP$14:$CR$25,3,FALSE),"")</f>
        <v/>
      </c>
      <c r="KA16" s="102" t="str">
        <f t="shared" ref="KA16:KA25" si="117">IF(COUNTIF($AL16,"*I*"),VLOOKUP("4I",$CP$14:$CR$25,3,FALSE),"")</f>
        <v/>
      </c>
      <c r="KB16" s="102" t="str">
        <f t="shared" ref="KB16:KB25" si="118">IF(COUNTIF($AL16,"*J*"),VLOOKUP("4J",$CP$14:$CR$25,3,FALSE),"")</f>
        <v/>
      </c>
      <c r="KC16" s="102" t="str">
        <f t="shared" ref="KC16:KC25" si="119">IF(COUNTIF($AL16,"*K*"),VLOOKUP("4K",$CP$14:$CR$25,3,FALSE),"")</f>
        <v/>
      </c>
      <c r="KD16" s="102" t="str">
        <f t="shared" ref="KD16:KD25" si="120">IF(COUNTIF($AL16,"*L*"),VLOOKUP("4L",$CP$14:$CR$25,3,FALSE),"")</f>
        <v/>
      </c>
      <c r="KE16" s="102" t="str">
        <f t="shared" ref="KE16:KE25" si="121">IF(COUNTIF($AL16,"*M*"),VLOOKUP("4M",$CP$14:$CR$25,3,FALSE),"")</f>
        <v/>
      </c>
      <c r="KF16" s="102" t="str">
        <f t="shared" ref="KF16:KF25" si="122">IF(COUNTIF($AL16,"*N*"),VLOOKUP("4N",$CP$14:$CR$25,3,FALSE),"")</f>
        <v/>
      </c>
      <c r="KG16" s="102" t="str">
        <f t="shared" ref="KG16:KG25" si="123">IF(COUNTIF($AL16,"*O*"),VLOOKUP("4O",$CP$14:$CR$25,3,FALSE),"")</f>
        <v/>
      </c>
      <c r="KH16" s="102" t="str">
        <f t="shared" ref="KH16:KH25" si="124">IF(COUNTIF($AL16,"*P*"),VLOOKUP("4P",$CP$14:$CR$25,3,FALSE),"")</f>
        <v/>
      </c>
      <c r="KI16" s="102" t="str">
        <f t="shared" ref="KI16:KI25" si="125">IF(COUNTIF($AL16,"*Q*"),VLOOKUP("4Q",$CP$14:$CR$25,3,FALSE),"")</f>
        <v/>
      </c>
      <c r="KJ16" s="102" t="str">
        <f t="shared" ref="KJ16:KJ25" si="126">IF(COUNTIF($AL16,"*R*"),VLOOKUP("4R",$CP$14:$CR$25,3,FALSE),"")</f>
        <v/>
      </c>
      <c r="KK16" s="102" t="str">
        <f t="shared" ref="KK16:KK25" si="127">IF(COUNTIF($AL16,"*S*"),VLOOKUP("4S",$CP$14:$CR$25,3,FALSE),"")</f>
        <v/>
      </c>
      <c r="KL16" s="102" t="str">
        <f t="shared" ref="KL16:KL25" si="128">IF(COUNTIF($AL16,"*T*"),VLOOKUP("4T",$CP$14:$CR$25,3,FALSE),"")</f>
        <v/>
      </c>
      <c r="KM16" s="102" t="str">
        <f t="shared" ref="KM16:KM25" si="129">IF(COUNTIF($AL16,"*U*"),VLOOKUP("4U",$CP$14:$CR$25,3,FALSE),"")</f>
        <v/>
      </c>
      <c r="KN16" s="102" t="str">
        <f t="shared" ref="KN16:KN25" si="130">IF(COUNTIF($AL16,"*V*"),VLOOKUP("4V",$CP$14:$CR$25,3,FALSE),"")</f>
        <v/>
      </c>
      <c r="KO16" s="102" t="str">
        <f t="shared" ref="KO16:KO25" si="131">IF(COUNTIF($AL16,"*W*"),VLOOKUP("4W",$CP$14:$CR$25,3,FALSE),"")</f>
        <v/>
      </c>
      <c r="KP16" s="102" t="str">
        <f t="shared" ref="KP16:KP25" si="132">IF(COUNTIF($AL16,"*X*"),VLOOKUP("4X",$CP$14:$CR$25,3,FALSE),"")</f>
        <v/>
      </c>
      <c r="KQ16" s="102" t="str">
        <f t="shared" ref="KQ16:KQ25" si="133">IF(COUNTIF($AL16,"*Y*"),VLOOKUP("4Y",$CP$14:$CR$25,3,FALSE),"")</f>
        <v/>
      </c>
      <c r="KR16" s="103" t="str">
        <f t="shared" ref="KR16:KR25" si="134">IF(COUNTIF($AL16,"*Z*"),VLOOKUP("4Z",$CP$14:$CR$25,3,FALSE),"")</f>
        <v/>
      </c>
      <c r="KS16" s="99" t="str">
        <f t="shared" ref="KS16:KS25" si="135">IF(COUNTIF($AM16,$CS$8),VLOOKUP($KS$10,$CP$14:$CR$25,2,FALSE),"")</f>
        <v/>
      </c>
      <c r="KT16" s="93" t="str">
        <f t="shared" ref="KT16:KT25" si="136">IF(COUNTIF($AM16,$CT$8),IF(COUNTIF($KS16,"")&lt;CT$13,CONCATENATE(" + ",VLOOKUP($KT$10,$CP$14:$CR$25,2,FALSE)),VLOOKUP($KT$10,$CP$14:$CR$25,2,FALSE)),"")</f>
        <v/>
      </c>
      <c r="KU16" s="93" t="str">
        <f>IF(COUNTIF($AM16,CU$8),IF(COUNTIF($KS16:KT16,"")&lt;CU$13,CONCATENATE(" + ",VLOOKUP(KU$10,$CP$14:$CR$25,2,FALSE)),VLOOKUP(KU$10,$CP$14:$CR$25,2,FALSE)),"")</f>
        <v/>
      </c>
      <c r="KV16" s="93" t="str">
        <f>IF(COUNTIF($AM16,CV$8),IF(COUNTIF($KS16:KU16,"")&lt;CV$13,CONCATENATE(" + ",VLOOKUP(KV$10,$CP$14:$CR$25,2,FALSE)),VLOOKUP(KV$10,$CP$14:$CR$25,2,FALSE)),"")</f>
        <v/>
      </c>
      <c r="KW16" s="93" t="str">
        <f>IF(COUNTIF($AM16,CW$8),IF(COUNTIF($KS16:KV16,"")&lt;CW$13,CONCATENATE(" + ",VLOOKUP(KW$10,$CP$14:$CR$25,2,FALSE)),VLOOKUP(KW$10,$CP$14:$CR$25,2,FALSE)),"")</f>
        <v/>
      </c>
      <c r="KX16" s="93" t="str">
        <f>IF(COUNTIF($AM16,CX$8),IF(COUNTIF($KS16:KW16,"")&lt;CX$13,CONCATENATE(" + ",VLOOKUP(KX$10,$CP$14:$CR$25,2,FALSE)),VLOOKUP(KX$10,$CP$14:$CR$25,2,FALSE)),"")</f>
        <v/>
      </c>
      <c r="KY16" s="93" t="str">
        <f>IF(COUNTIF($AM16,CY$8),IF(COUNTIF($KS16:KX16,"")&lt;CY$13,CONCATENATE(" + ",VLOOKUP(KY$10,$CP$14:$CR$25,2,FALSE)),VLOOKUP(KY$10,$CP$14:$CR$25,2,FALSE)),"")</f>
        <v/>
      </c>
      <c r="KZ16" s="93" t="str">
        <f>IF(COUNTIF($AM16,CZ$8),IF(COUNTIF($KS16:KY16,"")&lt;CZ$13,CONCATENATE(" + ",VLOOKUP(KZ$10,$CP$14:$CR$25,2,FALSE)),VLOOKUP(KZ$10,$CP$14:$CR$25,2,FALSE)),"")</f>
        <v/>
      </c>
      <c r="LA16" s="93" t="str">
        <f>IF(COUNTIF($AM16,DA$8),IF(COUNTIF($KS16:KZ16,"")&lt;DA$13,CONCATENATE(" + ",VLOOKUP(LA$10,$CP$14:$CR$25,2,FALSE)),VLOOKUP(LA$10,$CP$14:$CR$25,2,FALSE)),"")</f>
        <v/>
      </c>
      <c r="LB16" s="93" t="str">
        <f>IF(COUNTIF($AM16,DB$8),IF(COUNTIF($KS16:LA16,"")&lt;DB$13,CONCATENATE(" + ",VLOOKUP(LB$10,$CP$14:$CR$25,2,FALSE)),VLOOKUP(LB$10,$CP$14:$CR$25,2,FALSE)),"")</f>
        <v/>
      </c>
      <c r="LC16" s="93" t="str">
        <f>IF(COUNTIF($AM16,DC$8),IF(COUNTIF($KS16:LB16,"")&lt;DC$13,CONCATENATE(" + ",VLOOKUP(LC$10,$CP$14:$CR$25,2,FALSE)),VLOOKUP(LC$10,$CP$14:$CR$25,2,FALSE)),"")</f>
        <v/>
      </c>
      <c r="LD16" s="93" t="str">
        <f>IF(COUNTIF($AM16,DD$8),IF(COUNTIF($KS16:LC16,"")&lt;DD$13,CONCATENATE(" + ",VLOOKUP(LD$10,$CP$14:$CR$25,2,FALSE)),VLOOKUP(LD$10,$CP$14:$CR$25,2,FALSE)),"")</f>
        <v/>
      </c>
      <c r="LE16" s="93" t="str">
        <f>IF(COUNTIF($AM16,DE$8),IF(COUNTIF($KS16:LD16,"")&lt;DE$13,CONCATENATE(" + ",VLOOKUP(LE$10,$CP$14:$CR$25,2,FALSE)),VLOOKUP(LE$10,$CP$14:$CR$25,2,FALSE)),"")</f>
        <v/>
      </c>
      <c r="LF16" s="93" t="str">
        <f>IF(COUNTIF($AM16,DF$8),IF(COUNTIF($KS16:LE16,"")&lt;DF$13,CONCATENATE(" + ",VLOOKUP(LF$10,$CP$14:$CR$25,2,FALSE)),VLOOKUP(LF$10,$CP$14:$CR$25,2,FALSE)),"")</f>
        <v/>
      </c>
      <c r="LG16" s="93" t="str">
        <f>IF(COUNTIF($AM16,DG$8),IF(COUNTIF($KS16:LF16,"")&lt;DG$13,CONCATENATE(" + ",VLOOKUP(LG$10,$CP$14:$CR$25,2,FALSE)),VLOOKUP(LG$10,$CP$14:$CR$25,2,FALSE)),"")</f>
        <v/>
      </c>
      <c r="LH16" s="93" t="str">
        <f>IF(COUNTIF($AM16,DH$8),IF(COUNTIF($KS16:LG16,"")&lt;DH$13,CONCATENATE(" + ",VLOOKUP(LH$10,$CP$14:$CR$25,2,FALSE)),VLOOKUP(LH$10,$CP$14:$CR$25,2,FALSE)),"")</f>
        <v/>
      </c>
      <c r="LI16" s="93" t="str">
        <f>IF(COUNTIF($AM16,DI$8),IF(COUNTIF($KS16:LH16,"")&lt;DI$13,CONCATENATE(" + ",VLOOKUP(LI$10,$CP$14:$CR$25,2,FALSE)),VLOOKUP(LI$10,$CP$14:$CR$25,2,FALSE)),"")</f>
        <v/>
      </c>
      <c r="LJ16" s="93" t="str">
        <f>IF(COUNTIF($AM16,DJ$8),IF(COUNTIF($KS16:LI16,"")&lt;DJ$13,CONCATENATE(" + ",VLOOKUP(LJ$10,$CP$14:$CR$25,2,FALSE)),VLOOKUP(LJ$10,$CP$14:$CR$25,2,FALSE)),"")</f>
        <v/>
      </c>
      <c r="LK16" s="93" t="str">
        <f>IF(COUNTIF($AM16,DK$8),IF(COUNTIF($KS16:LJ16,"")&lt;DK$13,CONCATENATE(" + ",VLOOKUP(LK$10,$CP$14:$CR$25,2,FALSE)),VLOOKUP(LK$10,$CP$14:$CR$25,2,FALSE)),"")</f>
        <v/>
      </c>
      <c r="LL16" s="93" t="str">
        <f>IF(COUNTIF($AM16,DL$8),IF(COUNTIF($KS16:LK16,"")&lt;DL$13,CONCATENATE(" + ",VLOOKUP(LL$10,$CP$14:$CR$25,2,FALSE)),VLOOKUP(LL$10,$CP$14:$CR$25,2,FALSE)),"")</f>
        <v/>
      </c>
      <c r="LM16" s="93" t="str">
        <f>IF(COUNTIF($AM16,DM$8),IF(COUNTIF($KS16:LL16,"")&lt;DM$13,CONCATENATE(" + ",VLOOKUP(LM$10,$CP$14:$CR$25,2,FALSE)),VLOOKUP(LM$10,$CP$14:$CR$25,2,FALSE)),"")</f>
        <v/>
      </c>
      <c r="LN16" s="93" t="str">
        <f>IF(COUNTIF($AM16,DN$8),IF(COUNTIF($KS16:LM16,"")&lt;DN$13,CONCATENATE(" + ",VLOOKUP(LN$10,$CP$14:$CR$25,2,FALSE)),VLOOKUP(LN$10,$CP$14:$CR$25,2,FALSE)),"")</f>
        <v/>
      </c>
      <c r="LO16" s="93" t="str">
        <f>IF(COUNTIF($AM16,DO$8),IF(COUNTIF($KS16:LN16,"")&lt;DO$13,CONCATENATE(" + ",VLOOKUP(LO$10,$CP$14:$CR$25,2,FALSE)),VLOOKUP(LO$10,$CP$14:$CR$25,2,FALSE)),"")</f>
        <v/>
      </c>
      <c r="LP16" s="93" t="str">
        <f>IF(COUNTIF($AM16,DP$8),IF(COUNTIF($KS16:LO16,"")&lt;DP$13,CONCATENATE(" + ",VLOOKUP(LP$10,$CP$14:$CR$25,2,FALSE)),VLOOKUP(LP$10,$CP$14:$CR$25,2,FALSE)),"")</f>
        <v/>
      </c>
      <c r="LQ16" s="93" t="str">
        <f>IF(COUNTIF($AM16,DQ$8),IF(COUNTIF($KS16:LP16,"")&lt;DQ$13,CONCATENATE(" + ",VLOOKUP(LQ$10,$CP$14:$CR$25,2,FALSE)),VLOOKUP(LQ$10,$CP$14:$CR$25,2,FALSE)),"")</f>
        <v/>
      </c>
      <c r="LR16" s="100" t="str">
        <f>IF(COUNTIF($AM16,DR$8),IF(COUNTIF($KS16:LQ16,"")&lt;DR$13,CONCATENATE(" + ",VLOOKUP(LR$10,$CP$14:$CR$25,2,FALSE)),VLOOKUP(LR$10,$CP$14:$CR$25,2,FALSE)),"")</f>
        <v/>
      </c>
      <c r="LS16" s="99" t="str">
        <f t="shared" ref="LS16:LS25" si="137">IF(COUNTIF($AM16,"*A*"),VLOOKUP("5A",$CP$14:$CR$25,3,FALSE),"")</f>
        <v/>
      </c>
      <c r="LT16" s="94" t="str">
        <f t="shared" ref="LT16:LT25" si="138">IF(COUNTIF($AM16,"*B*"),VLOOKUP("5B",$CP$14:$CR$25,3,FALSE),"")</f>
        <v/>
      </c>
      <c r="LU16" s="93" t="str">
        <f t="shared" ref="LU16:LU25" si="139">IF(COUNTIF($AM16,"*C*"),VLOOKUP("5C",$CP$14:$CR$25,3,FALSE),"")</f>
        <v/>
      </c>
      <c r="LV16" s="93" t="str">
        <f t="shared" ref="LV16:LV25" si="140">IF(COUNTIF($AM16,"*D*"),VLOOKUP("5D",$CP$14:$CR$25,3,FALSE),"")</f>
        <v/>
      </c>
      <c r="LW16" s="93" t="str">
        <f t="shared" ref="LW16:LW25" si="141">IF(COUNTIF($AM16,"*E*"),VLOOKUP("5E",$CP$14:$CR$25,3,FALSE),"")</f>
        <v/>
      </c>
      <c r="LX16" s="93" t="str">
        <f t="shared" ref="LX16:LX25" si="142">IF(COUNTIF($AM16,"*F*"),VLOOKUP("5F",$CP$14:$CR$25,3,FALSE),"")</f>
        <v/>
      </c>
      <c r="LY16" s="93" t="str">
        <f t="shared" ref="LY16:LY25" si="143">IF(COUNTIF($AM16,"*G*"),VLOOKUP("5G",$CP$14:$CR$25,3,FALSE),"")</f>
        <v/>
      </c>
      <c r="LZ16" s="93" t="str">
        <f t="shared" ref="LZ16:LZ25" si="144">IF(COUNTIF($AM16,"*H*"),VLOOKUP("5H",$CP$14:$CR$25,3,FALSE),"")</f>
        <v/>
      </c>
      <c r="MA16" s="93" t="str">
        <f t="shared" ref="MA16:MA25" si="145">IF(COUNTIF($AM16,"*I*"),VLOOKUP("5I",$CP$14:$CR$25,3,FALSE),"")</f>
        <v/>
      </c>
      <c r="MB16" s="93" t="str">
        <f t="shared" ref="MB16:MB25" si="146">IF(COUNTIF($AM16,"*J*"),VLOOKUP("5J",$CP$14:$CR$25,3,FALSE),"")</f>
        <v/>
      </c>
      <c r="MC16" s="93" t="str">
        <f t="shared" ref="MC16:MC25" si="147">IF(COUNTIF($AM16,"*K*"),VLOOKUP("5K",$CP$14:$CR$25,3,FALSE),"")</f>
        <v/>
      </c>
      <c r="MD16" s="93" t="str">
        <f t="shared" ref="MD16:MD25" si="148">IF(COUNTIF($AM16,"*L*"),VLOOKUP("5L",$CP$14:$CR$25,3,FALSE),"")</f>
        <v/>
      </c>
      <c r="ME16" s="93" t="str">
        <f t="shared" ref="ME16:ME25" si="149">IF(COUNTIF($AM16,"*M*"),VLOOKUP("5M",$CP$14:$CR$25,3,FALSE),"")</f>
        <v/>
      </c>
      <c r="MF16" s="93" t="str">
        <f t="shared" ref="MF16:MF25" si="150">IF(COUNTIF($AM16,"*N*"),VLOOKUP("5N",$CP$14:$CR$25,3,FALSE),"")</f>
        <v/>
      </c>
      <c r="MG16" s="93" t="str">
        <f t="shared" ref="MG16:MG25" si="151">IF(COUNTIF($AM16,"*O*"),VLOOKUP("5O",$CP$14:$CR$25,3,FALSE),"")</f>
        <v/>
      </c>
      <c r="MH16" s="93" t="str">
        <f t="shared" ref="MH16:MH25" si="152">IF(COUNTIF($AM16,"*P*"),VLOOKUP("5P",$CP$14:$CR$25,3,FALSE),"")</f>
        <v/>
      </c>
      <c r="MI16" s="93" t="str">
        <f t="shared" ref="MI16:MI25" si="153">IF(COUNTIF($AM16,"*Q*"),VLOOKUP("5Q",$CP$14:$CR$25,3,FALSE),"")</f>
        <v/>
      </c>
      <c r="MJ16" s="93" t="str">
        <f t="shared" ref="MJ16:MJ25" si="154">IF(COUNTIF($AM16,"*R*"),VLOOKUP("5R",$CP$14:$CR$25,3,FALSE),"")</f>
        <v/>
      </c>
      <c r="MK16" s="93" t="str">
        <f t="shared" ref="MK16:MK25" si="155">IF(COUNTIF($AM16,"*S*"),VLOOKUP("5S",$CP$14:$CR$25,3,FALSE),"")</f>
        <v/>
      </c>
      <c r="ML16" s="93" t="str">
        <f t="shared" ref="ML16:ML25" si="156">IF(COUNTIF($AM16,"*T*"),VLOOKUP("5T",$CP$14:$CR$25,3,FALSE),"")</f>
        <v/>
      </c>
      <c r="MM16" s="93" t="str">
        <f t="shared" ref="MM16:MM25" si="157">IF(COUNTIF($AM16,"*U*"),VLOOKUP("5U",$CP$14:$CR$25,3,FALSE),"")</f>
        <v/>
      </c>
      <c r="MN16" s="93" t="str">
        <f t="shared" ref="MN16:MN25" si="158">IF(COUNTIF($AM16,"*V*"),VLOOKUP("5V",$CP$14:$CR$25,3,FALSE),"")</f>
        <v/>
      </c>
      <c r="MO16" s="93" t="str">
        <f t="shared" ref="MO16:MO25" si="159">IF(COUNTIF($AM16,"*W*"),VLOOKUP("5W",$CP$14:$CR$25,3,FALSE),"")</f>
        <v/>
      </c>
      <c r="MP16" s="93" t="str">
        <f t="shared" ref="MP16:MP25" si="160">IF(COUNTIF($AM16,"*X*"),VLOOKUP("5X",$CP$14:$CR$25,3,FALSE),"")</f>
        <v/>
      </c>
      <c r="MQ16" s="93" t="str">
        <f t="shared" ref="MQ16:MQ25" si="161">IF(COUNTIF($AM16,"*Y*"),VLOOKUP("5Y",$CP$14:$CR$25,3,FALSE),"")</f>
        <v/>
      </c>
      <c r="MR16" s="100" t="str">
        <f t="shared" ref="MR16:MR25" si="162">IF(COUNTIF($AM16,"*Z*"),VLOOKUP("5Z",$CP$14:$CR$25,3,FALSE),"")</f>
        <v/>
      </c>
      <c r="MS16" s="101" t="str">
        <f t="shared" ref="MS16:MS25" si="163">IF(COUNTIF($AN16,$CS$8),VLOOKUP($MS$10,$CP$14:$CR$25,2,FALSE),"")</f>
        <v/>
      </c>
      <c r="MT16" s="102" t="str">
        <f t="shared" ref="MT16:MT25" si="164">IF(COUNTIF($AN16,$CT$8),IF(COUNTIF($MS16,"")&lt;CT$13,CONCATENATE(" + ",VLOOKUP($MT$10,$CP$14:$CR$25,2,FALSE)),VLOOKUP($MT$10,$CP$14:$CR$25,2,FALSE)),"")</f>
        <v/>
      </c>
      <c r="MU16" s="102" t="str">
        <f>IF(COUNTIF($AN16,CU$8),IF(COUNTIF($MS16:MT16,"")&lt;CU$13,CONCATENATE(" + ",VLOOKUP(MU$10,$CP$14:$CR$25,2,FALSE)),VLOOKUP(MU$10,$CP$14:$CR$25,2,FALSE)),"")</f>
        <v/>
      </c>
      <c r="MV16" s="102" t="str">
        <f>IF(COUNTIF($AN16,CV$8),IF(COUNTIF($MS16:MU16,"")&lt;CV$13,CONCATENATE(" + ",VLOOKUP(MV$10,$CP$14:$CR$25,2,FALSE)),VLOOKUP(MV$10,$CP$14:$CR$25,2,FALSE)),"")</f>
        <v/>
      </c>
      <c r="MW16" s="102" t="str">
        <f>IF(COUNTIF($AN16,CW$8),IF(COUNTIF($MS16:MV16,"")&lt;CW$13,CONCATENATE(" + ",VLOOKUP(MW$10,$CP$14:$CR$25,2,FALSE)),VLOOKUP(MW$10,$CP$14:$CR$25,2,FALSE)),"")</f>
        <v/>
      </c>
      <c r="MX16" s="102" t="str">
        <f>IF(COUNTIF($AN16,CX$8),IF(COUNTIF($MS16:MW16,"")&lt;CX$13,CONCATENATE(" + ",VLOOKUP(MX$10,$CP$14:$CR$25,2,FALSE)),VLOOKUP(MX$10,$CP$14:$CR$25,2,FALSE)),"")</f>
        <v/>
      </c>
      <c r="MY16" s="102" t="str">
        <f>IF(COUNTIF($AN16,CY$8),IF(COUNTIF($MS16:MX16,"")&lt;CY$13,CONCATENATE(" + ",VLOOKUP(MY$10,$CP$14:$CR$25,2,FALSE)),VLOOKUP(MY$10,$CP$14:$CR$25,2,FALSE)),"")</f>
        <v/>
      </c>
      <c r="MZ16" s="102" t="str">
        <f>IF(COUNTIF($AN16,CZ$8),IF(COUNTIF($MS16:MY16,"")&lt;CZ$13,CONCATENATE(" + ",VLOOKUP(MZ$10,$CP$14:$CR$25,2,FALSE)),VLOOKUP(MZ$10,$CP$14:$CR$25,2,FALSE)),"")</f>
        <v/>
      </c>
      <c r="NA16" s="102" t="str">
        <f>IF(COUNTIF($AN16,DA$8),IF(COUNTIF($MS16:MZ16,"")&lt;DA$13,CONCATENATE(" + ",VLOOKUP(NA$10,$CP$14:$CR$25,2,FALSE)),VLOOKUP(NA$10,$CP$14:$CR$25,2,FALSE)),"")</f>
        <v/>
      </c>
      <c r="NB16" s="102" t="str">
        <f>IF(COUNTIF($AN16,DB$8),IF(COUNTIF($MS16:NA16,"")&lt;DB$13,CONCATENATE(" + ",VLOOKUP(NB$10,$CP$14:$CR$25,2,FALSE)),VLOOKUP(NB$10,$CP$14:$CR$25,2,FALSE)),"")</f>
        <v/>
      </c>
      <c r="NC16" s="102" t="str">
        <f>IF(COUNTIF($AN16,DC$8),IF(COUNTIF($MS16:NB16,"")&lt;DC$13,CONCATENATE(" + ",VLOOKUP(NC$10,$CP$14:$CR$25,2,FALSE)),VLOOKUP(NC$10,$CP$14:$CR$25,2,FALSE)),"")</f>
        <v/>
      </c>
      <c r="ND16" s="102" t="str">
        <f>IF(COUNTIF($AN16,DD$8),IF(COUNTIF($MS16:NC16,"")&lt;DD$13,CONCATENATE(" + ",VLOOKUP(ND$10,$CP$14:$CR$25,2,FALSE)),VLOOKUP(ND$10,$CP$14:$CR$25,2,FALSE)),"")</f>
        <v/>
      </c>
      <c r="NE16" s="102" t="str">
        <f>IF(COUNTIF($AN16,DE$8),IF(COUNTIF($MS16:ND16,"")&lt;DE$13,CONCATENATE(" + ",VLOOKUP(NE$10,$CP$14:$CR$25,2,FALSE)),VLOOKUP(NE$10,$CP$14:$CR$25,2,FALSE)),"")</f>
        <v/>
      </c>
      <c r="NF16" s="102" t="str">
        <f>IF(COUNTIF($AN16,DF$8),IF(COUNTIF($MS16:NE16,"")&lt;DF$13,CONCATENATE(" + ",VLOOKUP(NF$10,$CP$14:$CR$25,2,FALSE)),VLOOKUP(NF$10,$CP$14:$CR$25,2,FALSE)),"")</f>
        <v/>
      </c>
      <c r="NG16" s="102" t="str">
        <f>IF(COUNTIF($AN16,DG$8),IF(COUNTIF($MS16:NF16,"")&lt;DG$13,CONCATENATE(" + ",VLOOKUP(NG$10,$CP$14:$CR$25,2,FALSE)),VLOOKUP(NG$10,$CP$14:$CR$25,2,FALSE)),"")</f>
        <v/>
      </c>
      <c r="NH16" s="102" t="str">
        <f>IF(COUNTIF($AN16,DH$8),IF(COUNTIF($MS16:NG16,"")&lt;DH$13,CONCATENATE(" + ",VLOOKUP(NH$10,$CP$14:$CR$25,2,FALSE)),VLOOKUP(NH$10,$CP$14:$CR$25,2,FALSE)),"")</f>
        <v/>
      </c>
      <c r="NI16" s="102" t="str">
        <f>IF(COUNTIF($AN16,DI$8),IF(COUNTIF($MS16:NH16,"")&lt;DI$13,CONCATENATE(" + ",VLOOKUP(NI$10,$CP$14:$CR$25,2,FALSE)),VLOOKUP(NI$10,$CP$14:$CR$25,2,FALSE)),"")</f>
        <v/>
      </c>
      <c r="NJ16" s="102" t="str">
        <f>IF(COUNTIF($AN16,DJ$8),IF(COUNTIF($MS16:NI16,"")&lt;DJ$13,CONCATENATE(" + ",VLOOKUP(NJ$10,$CP$14:$CR$25,2,FALSE)),VLOOKUP(NJ$10,$CP$14:$CR$25,2,FALSE)),"")</f>
        <v/>
      </c>
      <c r="NK16" s="102" t="str">
        <f>IF(COUNTIF($AN16,DK$8),IF(COUNTIF($MS16:NJ16,"")&lt;DK$13,CONCATENATE(" + ",VLOOKUP(NK$10,$CP$14:$CR$25,2,FALSE)),VLOOKUP(NK$10,$CP$14:$CR$25,2,FALSE)),"")</f>
        <v/>
      </c>
      <c r="NL16" s="102" t="str">
        <f>IF(COUNTIF($AN16,DL$8),IF(COUNTIF($MS16:NK16,"")&lt;DL$13,CONCATENATE(" + ",VLOOKUP(NL$10,$CP$14:$CR$25,2,FALSE)),VLOOKUP(NL$10,$CP$14:$CR$25,2,FALSE)),"")</f>
        <v/>
      </c>
      <c r="NM16" s="102" t="str">
        <f>IF(COUNTIF($AN16,DM$8),IF(COUNTIF($MS16:NL16,"")&lt;DM$13,CONCATENATE(" + ",VLOOKUP(NM$10,$CP$14:$CR$25,2,FALSE)),VLOOKUP(NM$10,$CP$14:$CR$25,2,FALSE)),"")</f>
        <v/>
      </c>
      <c r="NN16" s="102" t="str">
        <f>IF(COUNTIF($AN16,DN$8),IF(COUNTIF($MS16:NM16,"")&lt;DN$13,CONCATENATE(" + ",VLOOKUP(NN$10,$CP$14:$CR$25,2,FALSE)),VLOOKUP(NN$10,$CP$14:$CR$25,2,FALSE)),"")</f>
        <v/>
      </c>
      <c r="NO16" s="102" t="str">
        <f>IF(COUNTIF($AN16,DO$8),IF(COUNTIF($MS16:NN16,"")&lt;DO$13,CONCATENATE(" + ",VLOOKUP(NO$10,$CP$14:$CR$25,2,FALSE)),VLOOKUP(NO$10,$CP$14:$CR$25,2,FALSE)),"")</f>
        <v/>
      </c>
      <c r="NP16" s="102" t="str">
        <f>IF(COUNTIF($AN16,DP$8),IF(COUNTIF($MS16:NO16,"")&lt;DP$13,CONCATENATE(" + ",VLOOKUP(NP$10,$CP$14:$CR$25,2,FALSE)),VLOOKUP(NP$10,$CP$14:$CR$25,2,FALSE)),"")</f>
        <v/>
      </c>
      <c r="NQ16" s="102" t="str">
        <f>IF(COUNTIF($AN16,DQ$8),IF(COUNTIF($MS16:NP16,"")&lt;DQ$13,CONCATENATE(" + ",VLOOKUP(NQ$10,$CP$14:$CR$25,2,FALSE)),VLOOKUP(NQ$10,$CP$14:$CR$25,2,FALSE)),"")</f>
        <v/>
      </c>
      <c r="NR16" s="103" t="str">
        <f>IF(COUNTIF($AN16,DR$8),IF(COUNTIF($MS16:NQ16,"")&lt;DR$13,CONCATENATE(" + ",VLOOKUP(NR$10,$CP$14:$CR$25,2,FALSE)),VLOOKUP(NR$10,$CP$14:$CR$25,2,FALSE)),"")</f>
        <v/>
      </c>
      <c r="NS16" s="101" t="str">
        <f t="shared" ref="NS16:NS25" si="165">IF(COUNTIF($AN16,"*A*"),VLOOKUP("6A",$CP$14:$CR$25,3,FALSE),"")</f>
        <v/>
      </c>
      <c r="NT16" s="104" t="str">
        <f t="shared" ref="NT16:NT25" si="166">IF(COUNTIF($AN16,"*B*"),VLOOKUP("6B",$CP$14:$CR$25,3,FALSE),"")</f>
        <v/>
      </c>
      <c r="NU16" s="102" t="str">
        <f t="shared" ref="NU16:NU25" si="167">IF(COUNTIF($AN16,"*C*"),VLOOKUP("6C",$CP$14:$CR$25,3,FALSE),"")</f>
        <v/>
      </c>
      <c r="NV16" s="102" t="str">
        <f t="shared" ref="NV16:NV25" si="168">IF(COUNTIF($AN16,"*D*"),VLOOKUP("6D",$CP$14:$CR$25,3,FALSE),"")</f>
        <v/>
      </c>
      <c r="NW16" s="102" t="str">
        <f t="shared" ref="NW16:NW25" si="169">IF(COUNTIF($AN16,"*E*"),VLOOKUP("6E",$CP$14:$CR$25,3,FALSE),"")</f>
        <v/>
      </c>
      <c r="NX16" s="102" t="str">
        <f t="shared" ref="NX16:NX25" si="170">IF(COUNTIF($AN16,"*F*"),VLOOKUP("6F",$CP$14:$CR$25,3,FALSE),"")</f>
        <v/>
      </c>
      <c r="NY16" s="102" t="str">
        <f t="shared" ref="NY16:NY25" si="171">IF(COUNTIF($AN16,"*G*"),VLOOKUP("6G",$CP$14:$CR$25,3,FALSE),"")</f>
        <v/>
      </c>
      <c r="NZ16" s="102" t="str">
        <f t="shared" ref="NZ16:NZ25" si="172">IF(COUNTIF($AN16,"*H*"),VLOOKUP("6H",$CP$14:$CR$25,3,FALSE),"")</f>
        <v/>
      </c>
      <c r="OA16" s="102" t="str">
        <f t="shared" ref="OA16:OA25" si="173">IF(COUNTIF($AN16,"*I*"),VLOOKUP("6I",$CP$14:$CR$25,3,FALSE),"")</f>
        <v/>
      </c>
      <c r="OB16" s="102" t="str">
        <f t="shared" ref="OB16:OB25" si="174">IF(COUNTIF($AN16,"*J*"),VLOOKUP("6J",$CP$14:$CR$25,3,FALSE),"")</f>
        <v/>
      </c>
      <c r="OC16" s="102" t="str">
        <f t="shared" ref="OC16:OC25" si="175">IF(COUNTIF($AN16,"*K*"),VLOOKUP("6K",$CP$14:$CR$25,3,FALSE),"")</f>
        <v/>
      </c>
      <c r="OD16" s="102" t="str">
        <f t="shared" ref="OD16:OD25" si="176">IF(COUNTIF($AN16,"*L*"),VLOOKUP("6L",$CP$14:$CR$25,3,FALSE),"")</f>
        <v/>
      </c>
      <c r="OE16" s="102" t="str">
        <f t="shared" ref="OE16:OE25" si="177">IF(COUNTIF($AN16,"*M*"),VLOOKUP("6M",$CP$14:$CR$25,3,FALSE),"")</f>
        <v/>
      </c>
      <c r="OF16" s="102" t="str">
        <f t="shared" ref="OF16:OF25" si="178">IF(COUNTIF($AN16,"*N*"),VLOOKUP("6N",$CP$14:$CR$25,3,FALSE),"")</f>
        <v/>
      </c>
      <c r="OG16" s="102" t="str">
        <f t="shared" ref="OG16:OG25" si="179">IF(COUNTIF($AN16,"*O*"),VLOOKUP("6O",$CP$14:$CR$25,3,FALSE),"")</f>
        <v/>
      </c>
      <c r="OH16" s="102" t="str">
        <f t="shared" ref="OH16:OH25" si="180">IF(COUNTIF($AN16,"*P*"),VLOOKUP("6P",$CP$14:$CR$25,3,FALSE),"")</f>
        <v/>
      </c>
      <c r="OI16" s="102" t="str">
        <f t="shared" ref="OI16:OI25" si="181">IF(COUNTIF($AN16,"*Q*"),VLOOKUP("6Q",$CP$14:$CR$25,3,FALSE),"")</f>
        <v/>
      </c>
      <c r="OJ16" s="102" t="str">
        <f t="shared" ref="OJ16:OJ25" si="182">IF(COUNTIF($AN16,"*R*"),VLOOKUP("6R",$CP$14:$CR$25,3,FALSE),"")</f>
        <v/>
      </c>
      <c r="OK16" s="102" t="str">
        <f t="shared" ref="OK16:OK25" si="183">IF(COUNTIF($AN16,"*S*"),VLOOKUP("6S",$CP$14:$CR$25,3,FALSE),"")</f>
        <v/>
      </c>
      <c r="OL16" s="102" t="str">
        <f t="shared" ref="OL16:OL25" si="184">IF(COUNTIF($AN16,"*T*"),VLOOKUP("6T",$CP$14:$CR$25,3,FALSE),"")</f>
        <v/>
      </c>
      <c r="OM16" s="102" t="str">
        <f t="shared" ref="OM16:OM25" si="185">IF(COUNTIF($AN16,"*U*"),VLOOKUP("6U",$CP$14:$CR$25,3,FALSE),"")</f>
        <v/>
      </c>
      <c r="ON16" s="102" t="str">
        <f t="shared" ref="ON16:ON25" si="186">IF(COUNTIF($AN16,"*V*"),VLOOKUP("6V",$CP$14:$CR$25,3,FALSE),"")</f>
        <v/>
      </c>
      <c r="OO16" s="102" t="str">
        <f t="shared" ref="OO16:OO25" si="187">IF(COUNTIF($AN16,"*W*"),VLOOKUP("6W",$CP$14:$CR$25,3,FALSE),"")</f>
        <v/>
      </c>
      <c r="OP16" s="102" t="str">
        <f t="shared" ref="OP16:OP25" si="188">IF(COUNTIF($AN16,"*X*"),VLOOKUP("6X",$CP$14:$CR$25,3,FALSE),"")</f>
        <v/>
      </c>
      <c r="OQ16" s="102" t="str">
        <f t="shared" ref="OQ16:OQ25" si="189">IF(COUNTIF($AN16,"*Y*"),VLOOKUP("6Y",$CP$14:$CR$25,3,FALSE),"")</f>
        <v/>
      </c>
      <c r="OR16" s="103" t="str">
        <f t="shared" ref="OR16:OR25" si="190">IF(COUNTIF($AN16,"*Z*"),VLOOKUP("6Z",$CP$14:$CR$25,3,FALSE),"")</f>
        <v/>
      </c>
      <c r="OS16" s="183"/>
    </row>
    <row r="17" spans="1:409" s="13" customFormat="1" ht="114.75" customHeight="1" x14ac:dyDescent="0.15">
      <c r="A17" s="270" t="s">
        <v>431</v>
      </c>
      <c r="B17" s="285" t="s">
        <v>432</v>
      </c>
      <c r="C17" s="294" t="s">
        <v>433</v>
      </c>
      <c r="D17" s="289" t="s">
        <v>434</v>
      </c>
      <c r="E17" s="195" t="s">
        <v>435</v>
      </c>
      <c r="F17" s="196" t="s">
        <v>436</v>
      </c>
      <c r="G17" s="195" t="s">
        <v>37</v>
      </c>
      <c r="H17" s="195" t="s">
        <v>437</v>
      </c>
      <c r="I17" s="196" t="s">
        <v>438</v>
      </c>
      <c r="J17" s="196" t="s">
        <v>439</v>
      </c>
      <c r="K17" s="196" t="s">
        <v>440</v>
      </c>
      <c r="L17" s="196" t="s">
        <v>440</v>
      </c>
      <c r="M17" s="297" t="s">
        <v>441</v>
      </c>
      <c r="N17" s="300" t="s">
        <v>442</v>
      </c>
      <c r="O17" s="303" t="s">
        <v>443</v>
      </c>
      <c r="P17" s="300" t="s">
        <v>444</v>
      </c>
      <c r="Q17" s="303" t="s">
        <v>445</v>
      </c>
      <c r="R17" s="300" t="s">
        <v>446</v>
      </c>
      <c r="S17" s="303" t="s">
        <v>415</v>
      </c>
      <c r="T17" s="309">
        <v>302005</v>
      </c>
      <c r="U17" s="306" t="s">
        <v>447</v>
      </c>
      <c r="V17" s="312" t="s">
        <v>448</v>
      </c>
      <c r="W17" s="309">
        <v>211403.5</v>
      </c>
      <c r="X17" s="309">
        <v>90601.5</v>
      </c>
      <c r="Y17" s="315">
        <v>45747</v>
      </c>
      <c r="Z17" s="316" t="s">
        <v>449</v>
      </c>
      <c r="AA17" s="321">
        <v>211403.5</v>
      </c>
      <c r="AB17" s="324"/>
      <c r="AC17" s="330">
        <v>0</v>
      </c>
      <c r="AD17" s="327"/>
      <c r="AE17" s="194"/>
      <c r="AF17" s="194"/>
      <c r="AG17" s="194"/>
      <c r="AH17" s="194"/>
      <c r="AI17" s="197" t="s">
        <v>200</v>
      </c>
      <c r="AJ17" s="333" t="s">
        <v>225</v>
      </c>
      <c r="AK17" s="327" t="s">
        <v>252</v>
      </c>
      <c r="AL17" s="197"/>
      <c r="AM17" s="194"/>
      <c r="AN17" s="197"/>
      <c r="AO17" s="340" t="s">
        <v>549</v>
      </c>
      <c r="AP17" s="341">
        <v>10</v>
      </c>
      <c r="AQ17" s="336" t="s">
        <v>547</v>
      </c>
      <c r="AR17" s="345">
        <v>16</v>
      </c>
      <c r="AS17" s="340" t="s">
        <v>148</v>
      </c>
      <c r="AT17" s="341">
        <v>10</v>
      </c>
      <c r="AU17" s="336"/>
      <c r="AV17" s="199"/>
      <c r="AW17" s="198"/>
      <c r="AX17" s="198"/>
      <c r="AY17" s="199"/>
      <c r="AZ17" s="199"/>
      <c r="BA17" s="198"/>
      <c r="BB17" s="198"/>
      <c r="BC17" s="199"/>
      <c r="BD17" s="199"/>
      <c r="BE17" s="198"/>
      <c r="BF17" s="349"/>
      <c r="BG17" s="356" t="s">
        <v>548</v>
      </c>
      <c r="BH17" s="357">
        <v>15</v>
      </c>
      <c r="BI17" s="352"/>
      <c r="BJ17" s="200"/>
      <c r="BK17" s="39" t="str">
        <f t="shared" si="1"/>
        <v>projekt je realizován na území obce, která je negativně hodnocena ve dvou pilířích ze tří (kategorie zařazení - 3a, 3b, 3c)</v>
      </c>
      <c r="BL17" s="361">
        <f t="shared" si="2"/>
        <v>9</v>
      </c>
      <c r="BM17" s="368" t="str">
        <f t="shared" si="3"/>
        <v>10 000 a více</v>
      </c>
      <c r="BN17" s="369">
        <f t="shared" si="4"/>
        <v>17</v>
      </c>
      <c r="BO17" s="368" t="str">
        <f t="shared" si="5"/>
        <v>1 - 3</v>
      </c>
      <c r="BP17" s="369">
        <f t="shared" si="6"/>
        <v>5</v>
      </c>
      <c r="BQ17" s="368" t="str">
        <f t="shared" si="7"/>
        <v/>
      </c>
      <c r="BR17" s="369">
        <f t="shared" si="8"/>
        <v>0</v>
      </c>
      <c r="BS17" s="364" t="str">
        <f t="shared" si="9"/>
        <v/>
      </c>
      <c r="BT17" s="39">
        <f t="shared" si="10"/>
        <v>0</v>
      </c>
      <c r="BU17" s="39" t="str">
        <f t="shared" si="11"/>
        <v/>
      </c>
      <c r="BV17" s="39">
        <f t="shared" si="12"/>
        <v>0</v>
      </c>
      <c r="BW17" s="373">
        <f t="shared" si="13"/>
        <v>31</v>
      </c>
      <c r="BX17" s="376">
        <f t="shared" si="14"/>
        <v>36</v>
      </c>
      <c r="BY17" s="379">
        <f t="shared" si="15"/>
        <v>15</v>
      </c>
      <c r="BZ17" s="382">
        <f t="shared" si="16"/>
        <v>82</v>
      </c>
      <c r="CA17" s="385">
        <f t="shared" si="17"/>
        <v>0.82</v>
      </c>
      <c r="CB17" s="388">
        <f t="shared" si="18"/>
        <v>1</v>
      </c>
      <c r="CC17" s="391">
        <f t="shared" si="19"/>
        <v>0.7</v>
      </c>
      <c r="CD17" s="394">
        <f t="shared" si="20"/>
        <v>1</v>
      </c>
      <c r="CE17" s="397">
        <f t="shared" si="21"/>
        <v>211403.5</v>
      </c>
      <c r="CF17" s="400" t="s">
        <v>147</v>
      </c>
      <c r="CG17" s="403" cm="1">
        <f t="array" ref="CG17">IF(B17="","",IF(MATCH(B17,$B$16:$B$25,0)=1,INDEX($CE$16:$CE$25,MATCH(B17,$B$16:$B$25,0)),SUM(INDEX($CE$16:$CE$25,MATCH(B17,$B$16:$B$25,0))+INDEX($CG$16:$CG$25,MATCH(B17,$B$16:$B$25,0)-1))))</f>
        <v>1913927.57</v>
      </c>
      <c r="CH17" s="411" t="str">
        <f t="shared" si="22"/>
        <v>Přerov</v>
      </c>
      <c r="CI17" s="406">
        <v>10100</v>
      </c>
      <c r="CJ17" s="52" t="s">
        <v>56</v>
      </c>
      <c r="CK17" s="52" t="s">
        <v>56</v>
      </c>
      <c r="CL17" s="271" t="str">
        <f t="shared" si="23"/>
        <v>ORP Šternberk</v>
      </c>
      <c r="CM17" s="255" t="s">
        <v>423</v>
      </c>
      <c r="CN17" s="52" t="s">
        <v>403</v>
      </c>
      <c r="CO17" s="13" cm="1">
        <f t="array" ref="CO17">IF(B17="","",IF(MATCH(B17,$B$16:$B$25,0)=1,INDEX($CE$16:$CE$25,MATCH(B17,$B$16:$B$25,0)),SUM(INDEX($CE$16:$CE$25,MATCH(B17,$B$16:$B$25,0))+INDEX($CO$16:$CO$25,MATCH(B17,$B$16:$B$25,0)-1))))</f>
        <v>1913927.57</v>
      </c>
      <c r="CP17" s="187" t="s">
        <v>202</v>
      </c>
      <c r="CQ17" s="187" t="s">
        <v>539</v>
      </c>
      <c r="CR17" s="188">
        <v>1</v>
      </c>
      <c r="CS17" s="132" t="str">
        <f t="shared" si="24"/>
        <v/>
      </c>
      <c r="CT17" s="93" t="str">
        <f t="shared" si="25"/>
        <v>projekt je realizován na území obce, která je negativně hodnocena ve dvou pilířích ze tří (kategorie zařazení - 3a, 3b, 3c)</v>
      </c>
      <c r="CU17" s="93" t="str">
        <f>IF(COUNTIF($AI17,CU$8),IF(COUNTIF($CS17:CT17,"")&lt;CU$13,CONCATENATE(" + ",VLOOKUP(CU$10,$CP$14:$CR$25,2,FALSE)),VLOOKUP(CU$10,$CP$14:$CR$25,2,FALSE)),"")</f>
        <v/>
      </c>
      <c r="CV17" s="93" t="str">
        <f>IF(COUNTIF($AI17,CV$8),IF(COUNTIF($CS17:CU17,"")&lt;CV$13,CONCATENATE(" + ",VLOOKUP(CV$10,$CP$14:$CR$25,2,FALSE)),VLOOKUP(CV$10,$CP$14:$CR$25,2,FALSE)),"")</f>
        <v/>
      </c>
      <c r="CW17" s="93" t="str">
        <f>IF(COUNTIF($AI17,CW$8),IF(COUNTIF($CS17:CV17,"")&lt;CW$13,CONCATENATE(" + ",VLOOKUP(CW$10,$CP$14:$CR$25,2,FALSE)),VLOOKUP(CW$10,$CP$14:$CR$25,2,FALSE)),"")</f>
        <v/>
      </c>
      <c r="CX17" s="93" t="str">
        <f>IF(COUNTIF($AI17,CX$8),IF(COUNTIF($CS17:CW17,"")&lt;CX$13,CONCATENATE(" + ",VLOOKUP(CX$10,$CP$14:$CR$25,2,FALSE)),VLOOKUP(CX$10,$CP$14:$CR$25,2,FALSE)),"")</f>
        <v/>
      </c>
      <c r="CY17" s="93" t="str">
        <f>IF(COUNTIF($AI17,CY$8),IF(COUNTIF($CS17:CX17,"")&lt;CY$13,CONCATENATE(" + ",VLOOKUP(CY$10,$CP$14:$CR$25,2,FALSE)),VLOOKUP(CY$10,$CP$14:$CR$25,2,FALSE)),"")</f>
        <v/>
      </c>
      <c r="CZ17" s="93" t="str">
        <f>IF(COUNTIF($AI17,CZ$8),IF(COUNTIF($CS17:CY17,"")&lt;CZ$13,CONCATENATE(" + ",VLOOKUP(CZ$10,$CP$14:$CR$25,2,FALSE)),VLOOKUP(CZ$10,$CP$14:$CR$25,2,FALSE)),"")</f>
        <v/>
      </c>
      <c r="DA17" s="93" t="str">
        <f>IF(COUNTIF($AI17,DA$8),IF(COUNTIF($CS17:CZ17,"")&lt;DA$13,CONCATENATE(" + ",VLOOKUP(DA$10,$CP$14:$CR$25,2,FALSE)),VLOOKUP(DA$10,$CP$14:$CR$25,2,FALSE)),"")</f>
        <v/>
      </c>
      <c r="DB17" s="93" t="str">
        <f>IF(COUNTIF($AI17,DB$8),IF(COUNTIF($CS17:DA17,"")&lt;DB$13,CONCATENATE(" + ",VLOOKUP(DB$10,$CP$14:$CR$25,2,FALSE)),VLOOKUP(DB$10,$CP$14:$CR$25,2,FALSE)),"")</f>
        <v/>
      </c>
      <c r="DC17" s="93" t="str">
        <f>IF(COUNTIF($AI17,DC$8),IF(COUNTIF($CS17:DB17,"")&lt;DC$13,CONCATENATE(" + ",VLOOKUP(DC$10,$CP$14:$CR$25,2,FALSE)),VLOOKUP(DC$10,$CP$14:$CR$25,2,FALSE)),"")</f>
        <v/>
      </c>
      <c r="DD17" s="93" t="str">
        <f>IF(COUNTIF($AI17,DD$8),IF(COUNTIF($CS17:DC17,"")&lt;DD$13,CONCATENATE(" + ",VLOOKUP(DD$10,$CP$14:$CR$25,2,FALSE)),VLOOKUP(DD$10,$CP$14:$CR$25,2,FALSE)),"")</f>
        <v/>
      </c>
      <c r="DE17" s="93" t="str">
        <f>IF(COUNTIF($AI17,DE$8),IF(COUNTIF($CS17:DD17,"")&lt;DE$13,CONCATENATE(" + ",VLOOKUP(DE$10,$CP$14:$CR$25,2,FALSE)),VLOOKUP(DE$10,$CP$14:$CR$25,2,FALSE)),"")</f>
        <v/>
      </c>
      <c r="DF17" s="93" t="str">
        <f>IF(COUNTIF($AI17,DF$8),IF(COUNTIF($CS17:DE17,"")&lt;DF$13,CONCATENATE(" + ",VLOOKUP(DF$10,$CP$14:$CR$25,2,FALSE)),VLOOKUP(DF$10,$CP$14:$CR$25,2,FALSE)),"")</f>
        <v/>
      </c>
      <c r="DG17" s="93" t="str">
        <f>IF(COUNTIF($AI17,DG$8),IF(COUNTIF($CS17:DF17,"")&lt;DG$13,CONCATENATE(" + ",VLOOKUP(DG$10,$CP$14:$CR$25,2,FALSE)),VLOOKUP(DG$10,$CP$14:$CR$25,2,FALSE)),"")</f>
        <v/>
      </c>
      <c r="DH17" s="93" t="str">
        <f>IF(COUNTIF($AI17,DH$8),IF(COUNTIF($CS17:DG17,"")&lt;DH$13,CONCATENATE(" + ",VLOOKUP(DH$10,$CP$14:$CR$25,2,FALSE)),VLOOKUP(DH$10,$CP$14:$CR$25,2,FALSE)),"")</f>
        <v/>
      </c>
      <c r="DI17" s="93" t="str">
        <f>IF(COUNTIF($AI17,DI$8),IF(COUNTIF($CS17:DH17,"")&lt;DI$13,CONCATENATE(" + ",VLOOKUP(DI$10,$CP$14:$CR$25,2,FALSE)),VLOOKUP(DI$10,$CP$14:$CR$25,2,FALSE)),"")</f>
        <v/>
      </c>
      <c r="DJ17" s="93" t="str">
        <f>IF(COUNTIF($AI17,DJ$8),IF(COUNTIF($CS17:DI17,"")&lt;DJ$13,CONCATENATE(" + ",VLOOKUP(DJ$10,$CP$14:$CR$25,2,FALSE)),VLOOKUP(DJ$10,$CP$14:$CR$25,2,FALSE)),"")</f>
        <v/>
      </c>
      <c r="DK17" s="93" t="str">
        <f>IF(COUNTIF($AI17,DK$8),IF(COUNTIF($CS17:DJ17,"")&lt;DK$13,CONCATENATE(" + ",VLOOKUP(DK$10,$CP$14:$CR$25,2,FALSE)),VLOOKUP(DK$10,$CP$14:$CR$25,2,FALSE)),"")</f>
        <v/>
      </c>
      <c r="DL17" s="93" t="str">
        <f>IF(COUNTIF($AI17,DL$8),IF(COUNTIF($CS17:DK17,"")&lt;DL$13,CONCATENATE(" + ",VLOOKUP(DL$10,$CP$14:$CR$25,2,FALSE)),VLOOKUP(DL$10,$CP$14:$CR$25,2,FALSE)),"")</f>
        <v/>
      </c>
      <c r="DM17" s="93" t="str">
        <f>IF(COUNTIF($AI17,DM$8),IF(COUNTIF($CS17:DL17,"")&lt;DM$13,CONCATENATE(" + ",VLOOKUP(DM$10,$CP$14:$CR$25,2,FALSE)),VLOOKUP(DM$10,$CP$14:$CR$25,2,FALSE)),"")</f>
        <v/>
      </c>
      <c r="DN17" s="93" t="str">
        <f>IF(COUNTIF($AI17,DN$8),IF(COUNTIF($CS17:DM17,"")&lt;DN$13,CONCATENATE(" + ",VLOOKUP(DN$10,$CP$14:$CR$25,2,FALSE)),VLOOKUP(DN$10,$CP$14:$CR$25,2,FALSE)),"")</f>
        <v/>
      </c>
      <c r="DO17" s="93" t="str">
        <f>IF(COUNTIF($AI17,DO$8),IF(COUNTIF($CS17:DN17,"")&lt;DO$13,CONCATENATE(" + ",VLOOKUP(DO$10,$CP$14:$CR$25,2,FALSE)),VLOOKUP(DO$10,$CP$14:$CR$25,2,FALSE)),"")</f>
        <v/>
      </c>
      <c r="DP17" s="93" t="str">
        <f>IF(COUNTIF($AI17,DP$8),IF(COUNTIF($CS17:DO17,"")&lt;DP$13,CONCATENATE(" + ",VLOOKUP(DP$10,$CP$14:$CR$25,2,FALSE)),VLOOKUP(DP$10,$CP$14:$CR$25,2,FALSE)),"")</f>
        <v/>
      </c>
      <c r="DQ17" s="93" t="str">
        <f>IF(COUNTIF($AI17,DQ$8),IF(COUNTIF($CS17:DP17,"")&lt;DQ$13,CONCATENATE(" + ",VLOOKUP(DQ$10,$CP$14:$CR$25,2,FALSE)),VLOOKUP(DQ$10,$CP$14:$CR$25,2,FALSE)),"")</f>
        <v/>
      </c>
      <c r="DR17" s="93" t="str">
        <f>IF(COUNTIF($AI17,DR$8),IF(COUNTIF($CS17:DQ17,"")&lt;DR$13,CONCATENATE(" + ",VLOOKUP(DR$10,$CP$14:$CR$25,2,FALSE)),VLOOKUP(DR$10,$CP$14:$CR$25,2,FALSE)),"")</f>
        <v/>
      </c>
      <c r="DS17" s="99" t="str">
        <f t="shared" si="26"/>
        <v/>
      </c>
      <c r="DT17" s="94">
        <f t="shared" si="27"/>
        <v>9</v>
      </c>
      <c r="DU17" s="93" t="str">
        <f t="shared" si="28"/>
        <v/>
      </c>
      <c r="DV17" s="93" t="str">
        <f t="shared" si="29"/>
        <v/>
      </c>
      <c r="DW17" s="93" t="str">
        <f t="shared" si="30"/>
        <v/>
      </c>
      <c r="DX17" s="93" t="str">
        <f t="shared" si="31"/>
        <v/>
      </c>
      <c r="DY17" s="93" t="str">
        <f t="shared" si="32"/>
        <v/>
      </c>
      <c r="DZ17" s="93" t="str">
        <f t="shared" si="33"/>
        <v/>
      </c>
      <c r="EA17" s="93" t="str">
        <f t="shared" si="34"/>
        <v/>
      </c>
      <c r="EB17" s="93" t="str">
        <f t="shared" si="35"/>
        <v/>
      </c>
      <c r="EC17" s="93" t="str">
        <f t="shared" si="36"/>
        <v/>
      </c>
      <c r="ED17" s="93" t="str">
        <f t="shared" si="37"/>
        <v/>
      </c>
      <c r="EE17" s="93" t="str">
        <f t="shared" si="38"/>
        <v/>
      </c>
      <c r="EF17" s="93" t="str">
        <f t="shared" si="39"/>
        <v/>
      </c>
      <c r="EG17" s="93" t="str">
        <f t="shared" si="40"/>
        <v/>
      </c>
      <c r="EH17" s="93" t="str">
        <f t="shared" si="41"/>
        <v/>
      </c>
      <c r="EI17" s="93" t="str">
        <f t="shared" si="42"/>
        <v/>
      </c>
      <c r="EJ17" s="93" t="str">
        <f t="shared" si="43"/>
        <v/>
      </c>
      <c r="EK17" s="93" t="str">
        <f t="shared" si="44"/>
        <v/>
      </c>
      <c r="EL17" s="93" t="str">
        <f t="shared" si="45"/>
        <v/>
      </c>
      <c r="EM17" s="93" t="str">
        <f t="shared" si="46"/>
        <v/>
      </c>
      <c r="EN17" s="93" t="str">
        <f t="shared" si="47"/>
        <v/>
      </c>
      <c r="EO17" s="93" t="str">
        <f t="shared" si="48"/>
        <v/>
      </c>
      <c r="EP17" s="93" t="str">
        <f t="shared" si="49"/>
        <v/>
      </c>
      <c r="EQ17" s="93" t="str">
        <f t="shared" si="50"/>
        <v/>
      </c>
      <c r="ER17" s="100" t="str">
        <f t="shared" si="51"/>
        <v/>
      </c>
      <c r="ES17" s="101" t="str">
        <f t="shared" ref="ES17:ES25" si="191">IF(COUNTIF($AJ17,$CS$8),VLOOKUP("2A",$CP$14:$CR$25,2,FALSE),"")</f>
        <v>10 000 a více</v>
      </c>
      <c r="ET17" s="102" t="str">
        <f t="shared" si="52"/>
        <v/>
      </c>
      <c r="EU17" s="102" t="str">
        <f>IF(COUNTIF($AJ17,CU$8),IF(COUNTIF($ES17:ET17,"")&lt;CU$13,CONCATENATE(" + ",VLOOKUP(EU$10,$CP$14:$CR$25,2,FALSE)),VLOOKUP(EU$10,$CP$14:$CR$25,2,FALSE)),"")</f>
        <v/>
      </c>
      <c r="EV17" s="102" t="str">
        <f>IF(COUNTIF($AJ17,CV$8),IF(COUNTIF($ES17:EU17,"")&lt;CV$13,CONCATENATE(" + ",VLOOKUP(EV$10,$CP$14:$CR$25,2,FALSE)),VLOOKUP(EV$10,$CP$14:$CR$25,2,FALSE)),"")</f>
        <v/>
      </c>
      <c r="EW17" s="102" t="str">
        <f>IF(COUNTIF($AJ17,CW$8),IF(COUNTIF($ES17:EV17,"")&lt;CW$13,CONCATENATE(" + ",VLOOKUP(EW$10,$CP$14:$CR$25,2,FALSE)),VLOOKUP(EW$10,$CP$14:$CR$25,2,FALSE)),"")</f>
        <v/>
      </c>
      <c r="EX17" s="102" t="str">
        <f>IF(COUNTIF($AJ17,CX$8),IF(COUNTIF($ES17:EW17,"")&lt;CX$13,CONCATENATE(" + ",VLOOKUP(EX$10,$CP$14:$CR$25,2,FALSE)),VLOOKUP(EX$10,$CP$14:$CR$25,2,FALSE)),"")</f>
        <v/>
      </c>
      <c r="EY17" s="102" t="str">
        <f>IF(COUNTIF($AJ17,CY$8),IF(COUNTIF($ES17:EX17,"")&lt;CY$13,CONCATENATE(" + ",VLOOKUP(EY$10,$CP$14:$CR$25,2,FALSE)),VLOOKUP(EY$10,$CP$14:$CR$25,2,FALSE)),"")</f>
        <v/>
      </c>
      <c r="EZ17" s="102" t="str">
        <f>IF(COUNTIF($AJ17,CZ$8),IF(COUNTIF($ES17:EY17,"")&lt;CZ$13,CONCATENATE(" + ",VLOOKUP(EZ$10,$CP$14:$CR$25,2,FALSE)),VLOOKUP(EZ$10,$CP$14:$CR$25,2,FALSE)),"")</f>
        <v/>
      </c>
      <c r="FA17" s="102" t="str">
        <f>IF(COUNTIF($AJ17,DA$8),IF(COUNTIF($ES17:EZ17,"")&lt;DA$13,CONCATENATE(" + ",VLOOKUP(FA$10,$CP$14:$CR$25,2,FALSE)),VLOOKUP(FA$10,$CP$14:$CR$25,2,FALSE)),"")</f>
        <v/>
      </c>
      <c r="FB17" s="102" t="str">
        <f>IF(COUNTIF($AJ17,DB$8),IF(COUNTIF($ES17:FA17,"")&lt;DB$13,CONCATENATE(" + ",VLOOKUP(FB$10,$CP$14:$CR$25,2,FALSE)),VLOOKUP(FB$10,$CP$14:$CR$25,2,FALSE)),"")</f>
        <v/>
      </c>
      <c r="FC17" s="102" t="str">
        <f>IF(COUNTIF($AJ17,DC$8),IF(COUNTIF($ES17:FB17,"")&lt;DC$13,CONCATENATE(" + ",VLOOKUP(FC$10,$CP$14:$CR$25,2,FALSE)),VLOOKUP(FC$10,$CP$14:$CR$25,2,FALSE)),"")</f>
        <v/>
      </c>
      <c r="FD17" s="102" t="str">
        <f>IF(COUNTIF($AJ17,DD$8),IF(COUNTIF($ES17:FC17,"")&lt;DD$13,CONCATENATE(" + ",VLOOKUP(FD$10,$CP$14:$CR$25,2,FALSE)),VLOOKUP(FD$10,$CP$14:$CR$25,2,FALSE)),"")</f>
        <v/>
      </c>
      <c r="FE17" s="102" t="str">
        <f>IF(COUNTIF($AJ17,DE$8),IF(COUNTIF($ES17:FD17,"")&lt;DE$13,CONCATENATE(" + ",VLOOKUP(FE$10,$CP$14:$CR$25,2,FALSE)),VLOOKUP(FE$10,$CP$14:$CR$25,2,FALSE)),"")</f>
        <v/>
      </c>
      <c r="FF17" s="102" t="str">
        <f>IF(COUNTIF($AJ17,DF$8),IF(COUNTIF($ES17:FE17,"")&lt;DF$13,CONCATENATE(" + ",VLOOKUP(FF$10,$CP$14:$CR$25,2,FALSE)),VLOOKUP(FF$10,$CP$14:$CR$25,2,FALSE)),"")</f>
        <v/>
      </c>
      <c r="FG17" s="102" t="str">
        <f>IF(COUNTIF($AJ17,DG$8),IF(COUNTIF($ES17:FF17,"")&lt;DG$13,CONCATENATE(" + ",VLOOKUP(FG$10,$CP$14:$CR$25,2,FALSE)),VLOOKUP(FG$10,$CP$14:$CR$25,2,FALSE)),"")</f>
        <v/>
      </c>
      <c r="FH17" s="102" t="str">
        <f>IF(COUNTIF($AJ17,DH$8),IF(COUNTIF($ES17:FG17,"")&lt;DH$13,CONCATENATE(" + ",VLOOKUP(FH$10,$CP$14:$CR$25,2,FALSE)),VLOOKUP(FH$10,$CP$14:$CR$25,2,FALSE)),"")</f>
        <v/>
      </c>
      <c r="FI17" s="102" t="str">
        <f>IF(COUNTIF($AJ17,DI$8),IF(COUNTIF($ES17:FH17,"")&lt;DI$13,CONCATENATE(" + ",VLOOKUP(FI$10,$CP$14:$CR$25,2,FALSE)),VLOOKUP(FI$10,$CP$14:$CR$25,2,FALSE)),"")</f>
        <v/>
      </c>
      <c r="FJ17" s="102" t="str">
        <f>IF(COUNTIF($AJ17,DJ$8),IF(COUNTIF($ES17:FI17,"")&lt;DJ$13,CONCATENATE(" + ",VLOOKUP(FJ$10,$CP$14:$CR$25,2,FALSE)),VLOOKUP(FJ$10,$CP$14:$CR$25,2,FALSE)),"")</f>
        <v/>
      </c>
      <c r="FK17" s="102" t="str">
        <f>IF(COUNTIF($AJ17,DK$8),IF(COUNTIF($ES17:FJ17,"")&lt;DK$13,CONCATENATE(" + ",VLOOKUP(FK$10,$CP$14:$CR$25,2,FALSE)),VLOOKUP(FK$10,$CP$14:$CR$25,2,FALSE)),"")</f>
        <v/>
      </c>
      <c r="FL17" s="102" t="str">
        <f>IF(COUNTIF($AJ17,DL$8),IF(COUNTIF($ES17:FK17,"")&lt;DL$13,CONCATENATE(" + ",VLOOKUP(FL$10,$CP$14:$CR$25,2,FALSE)),VLOOKUP(FL$10,$CP$14:$CR$25,2,FALSE)),"")</f>
        <v/>
      </c>
      <c r="FM17" s="102" t="str">
        <f>IF(COUNTIF($AJ17,DM$8),IF(COUNTIF($ES17:FL17,"")&lt;DM$13,CONCATENATE(" + ",VLOOKUP(FM$10,$CP$14:$CR$25,2,FALSE)),VLOOKUP(FM$10,$CP$14:$CR$25,2,FALSE)),"")</f>
        <v/>
      </c>
      <c r="FN17" s="102" t="str">
        <f>IF(COUNTIF($AJ17,DN$8),IF(COUNTIF($ES17:FM17,"")&lt;DN$13,CONCATENATE(" + ",VLOOKUP(FN$10,$CP$14:$CR$25,2,FALSE)),VLOOKUP(FN$10,$CP$14:$CR$25,2,FALSE)),"")</f>
        <v/>
      </c>
      <c r="FO17" s="102" t="str">
        <f>IF(COUNTIF($AJ17,DO$8),IF(COUNTIF($ES17:FN17,"")&lt;DO$13,CONCATENATE(" + ",VLOOKUP(FO$10,$CP$14:$CR$25,2,FALSE)),VLOOKUP(FO$10,$CP$14:$CR$25,2,FALSE)),"")</f>
        <v/>
      </c>
      <c r="FP17" s="102" t="str">
        <f>IF(COUNTIF($AJ17,DP$8),IF(COUNTIF($ES17:FO17,"")&lt;DP$13,CONCATENATE(" + ",VLOOKUP(FP$10,$CP$14:$CR$25,2,FALSE)),VLOOKUP(FP$10,$CP$14:$CR$25,2,FALSE)),"")</f>
        <v/>
      </c>
      <c r="FQ17" s="102" t="str">
        <f>IF(COUNTIF($AJ17,DQ$8),IF(COUNTIF($ES17:FP17,"")&lt;DQ$13,CONCATENATE(" + ",VLOOKUP(FQ$10,$CP$14:$CR$25,2,FALSE)),VLOOKUP(FQ$10,$CP$14:$CR$25,2,FALSE)),"")</f>
        <v/>
      </c>
      <c r="FR17" s="103" t="str">
        <f>IF(COUNTIF($AJ17,DR$8),IF(COUNTIF($ES17:FQ17,"")&lt;DR$13,CONCATENATE(" + ",VLOOKUP(FR$10,$CP$14:$CR$25,2,FALSE)),VLOOKUP(FR$10,$CP$14:$CR$25,2,FALSE)),"")</f>
        <v/>
      </c>
      <c r="FS17" s="101">
        <f t="shared" si="53"/>
        <v>17</v>
      </c>
      <c r="FT17" s="104" t="str">
        <f t="shared" si="54"/>
        <v/>
      </c>
      <c r="FU17" s="102" t="str">
        <f t="shared" si="55"/>
        <v/>
      </c>
      <c r="FV17" s="102" t="str">
        <f t="shared" si="56"/>
        <v/>
      </c>
      <c r="FW17" s="102" t="str">
        <f t="shared" si="57"/>
        <v/>
      </c>
      <c r="FX17" s="102" t="str">
        <f t="shared" si="58"/>
        <v/>
      </c>
      <c r="FY17" s="102" t="str">
        <f t="shared" si="59"/>
        <v/>
      </c>
      <c r="FZ17" s="102" t="str">
        <f t="shared" si="60"/>
        <v/>
      </c>
      <c r="GA17" s="102" t="str">
        <f t="shared" si="61"/>
        <v/>
      </c>
      <c r="GB17" s="102" t="str">
        <f t="shared" si="62"/>
        <v/>
      </c>
      <c r="GC17" s="102" t="str">
        <f t="shared" si="63"/>
        <v/>
      </c>
      <c r="GD17" s="102" t="str">
        <f t="shared" si="64"/>
        <v/>
      </c>
      <c r="GE17" s="102" t="str">
        <f t="shared" si="65"/>
        <v/>
      </c>
      <c r="GF17" s="102" t="str">
        <f t="shared" si="66"/>
        <v/>
      </c>
      <c r="GG17" s="102" t="str">
        <f t="shared" si="67"/>
        <v/>
      </c>
      <c r="GH17" s="102" t="str">
        <f t="shared" si="68"/>
        <v/>
      </c>
      <c r="GI17" s="102" t="str">
        <f t="shared" si="69"/>
        <v/>
      </c>
      <c r="GJ17" s="102" t="str">
        <f t="shared" si="70"/>
        <v/>
      </c>
      <c r="GK17" s="102" t="str">
        <f t="shared" si="71"/>
        <v/>
      </c>
      <c r="GL17" s="102" t="str">
        <f t="shared" si="72"/>
        <v/>
      </c>
      <c r="GM17" s="102" t="str">
        <f t="shared" si="73"/>
        <v/>
      </c>
      <c r="GN17" s="102" t="str">
        <f t="shared" si="74"/>
        <v/>
      </c>
      <c r="GO17" s="102" t="str">
        <f t="shared" si="75"/>
        <v/>
      </c>
      <c r="GP17" s="102" t="str">
        <f t="shared" si="76"/>
        <v/>
      </c>
      <c r="GQ17" s="102" t="str">
        <f t="shared" si="77"/>
        <v/>
      </c>
      <c r="GR17" s="103" t="str">
        <f t="shared" si="78"/>
        <v/>
      </c>
      <c r="GS17" s="99" t="str">
        <f t="shared" si="79"/>
        <v/>
      </c>
      <c r="GT17" s="93" t="str">
        <f t="shared" si="80"/>
        <v>1 - 3</v>
      </c>
      <c r="GU17" s="93" t="str">
        <f>IF(COUNTIF($AK17,CU$8),IF(COUNTIF($GS17:GT17,"")&lt;CU$13,CONCATENATE(" + ",VLOOKUP(GU$10,$CP$14:$CR$25,2,FALSE)),VLOOKUP(GU$10,$CP$14:$CR$25,2,FALSE)),"")</f>
        <v/>
      </c>
      <c r="GV17" s="93" t="str">
        <f>IF(COUNTIF($AK17,CV$8),IF(COUNTIF($GS17:GU17,"")&lt;CV$13,CONCATENATE(" + ",VLOOKUP(GV$10,$CP$14:$CR$25,2,FALSE)),VLOOKUP(GV$10,$CP$14:$CR$25,2,FALSE)),"")</f>
        <v/>
      </c>
      <c r="GW17" s="93" t="str">
        <f>IF(COUNTIF($AK17,CW$8),IF(COUNTIF($GS17:GV17,"")&lt;CW$13,CONCATENATE(" + ",VLOOKUP(GW$10,$CP$14:$CR$25,2,FALSE)),VLOOKUP(GW$10,$CP$14:$CR$25,2,FALSE)),"")</f>
        <v/>
      </c>
      <c r="GX17" s="93" t="str">
        <f>IF(COUNTIF($AK17,CX$8),IF(COUNTIF($GS17:GW17,"")&lt;CX$13,CONCATENATE(" + ",VLOOKUP(GX$10,$CP$14:$CR$25,2,FALSE)),VLOOKUP(GX$10,$CP$14:$CR$25,2,FALSE)),"")</f>
        <v/>
      </c>
      <c r="GY17" s="93" t="str">
        <f>IF(COUNTIF($AK17,CY$8),IF(COUNTIF($GS17:GX17,"")&lt;CY$13,CONCATENATE(" + ",VLOOKUP(GY$10,$CP$14:$CR$25,2,FALSE)),VLOOKUP(GY$10,$CP$14:$CR$25,2,FALSE)),"")</f>
        <v/>
      </c>
      <c r="GZ17" s="93" t="str">
        <f>IF(COUNTIF($AK17,CZ$8),IF(COUNTIF($GS17:GY17,"")&lt;CZ$13,CONCATENATE(" + ",VLOOKUP(GZ$10,$CP$14:$CR$25,2,FALSE)),VLOOKUP(GZ$10,$CP$14:$CR$25,2,FALSE)),"")</f>
        <v/>
      </c>
      <c r="HA17" s="93" t="str">
        <f>IF(COUNTIF($AK17,DA$8),IF(COUNTIF($GS17:GZ17,"")&lt;DA$13,CONCATENATE(" + ",VLOOKUP(HA$10,$CP$14:$CR$25,2,FALSE)),VLOOKUP(HA$10,$CP$14:$CR$25,2,FALSE)),"")</f>
        <v/>
      </c>
      <c r="HB17" s="93" t="str">
        <f>IF(COUNTIF($AK17,DB$8),IF(COUNTIF($GS17:HA17,"")&lt;DB$13,CONCATENATE(" + ",VLOOKUP(HB$10,$CP$14:$CR$25,2,FALSE)),VLOOKUP(HB$10,$CP$14:$CR$25,2,FALSE)),"")</f>
        <v/>
      </c>
      <c r="HC17" s="93" t="str">
        <f>IF(COUNTIF($AK17,DC$8),IF(COUNTIF($GS17:HB17,"")&lt;DC$13,CONCATENATE(" + ",VLOOKUP(HC$10,$CP$14:$CR$25,2,FALSE)),VLOOKUP(HC$10,$CP$14:$CR$25,2,FALSE)),"")</f>
        <v/>
      </c>
      <c r="HD17" s="93" t="str">
        <f>IF(COUNTIF($AK17,DD$8),IF(COUNTIF($GS17:HC17,"")&lt;DD$13,CONCATENATE(" + ",VLOOKUP(HD$10,$CP$14:$CR$25,2,FALSE)),VLOOKUP(HD$10,$CP$14:$CR$25,2,FALSE)),"")</f>
        <v/>
      </c>
      <c r="HE17" s="93" t="str">
        <f>IF(COUNTIF($AK17,DE$8),IF(COUNTIF($GS17:HD17,"")&lt;DE$13,CONCATENATE(" + ",VLOOKUP(HE$10,$CP$14:$CR$25,2,FALSE)),VLOOKUP(HE$10,$CP$14:$CR$25,2,FALSE)),"")</f>
        <v/>
      </c>
      <c r="HF17" s="93" t="str">
        <f>IF(COUNTIF($AK17,DF$8),IF(COUNTIF($GS17:HE17,"")&lt;DF$13,CONCATENATE(" + ",VLOOKUP(HF$10,$CP$14:$CR$25,2,FALSE)),VLOOKUP(HF$10,$CP$14:$CR$25,2,FALSE)),"")</f>
        <v/>
      </c>
      <c r="HG17" s="93" t="str">
        <f>IF(COUNTIF($AK17,DG$8),IF(COUNTIF($GS17:HF17,"")&lt;DG$13,CONCATENATE(" + ",VLOOKUP(HG$10,$CP$14:$CR$25,2,FALSE)),VLOOKUP(HG$10,$CP$14:$CR$25,2,FALSE)),"")</f>
        <v/>
      </c>
      <c r="HH17" s="93" t="str">
        <f>IF(COUNTIF($AK17,DH$8),IF(COUNTIF($GS17:HG17,"")&lt;DH$13,CONCATENATE(" + ",VLOOKUP(HH$10,$CP$14:$CR$25,2,FALSE)),VLOOKUP(HH$10,$CP$14:$CR$25,2,FALSE)),"")</f>
        <v/>
      </c>
      <c r="HI17" s="93" t="str">
        <f>IF(COUNTIF($AK17,DI$8),IF(COUNTIF($GS17:HH17,"")&lt;DI$13,CONCATENATE(" + ",VLOOKUP(HI$10,$CP$14:$CR$25,2,FALSE)),VLOOKUP(HI$10,$CP$14:$CR$25,2,FALSE)),"")</f>
        <v/>
      </c>
      <c r="HJ17" s="93" t="str">
        <f>IF(COUNTIF($AK17,DJ$8),IF(COUNTIF($GS17:HI17,"")&lt;DJ$13,CONCATENATE(" + ",VLOOKUP(HJ$10,$CP$14:$CR$25,2,FALSE)),VLOOKUP(HJ$10,$CP$14:$CR$25,2,FALSE)),"")</f>
        <v/>
      </c>
      <c r="HK17" s="93" t="str">
        <f>IF(COUNTIF($AK17,DK$8),IF(COUNTIF($GS17:HJ17,"")&lt;DK$13,CONCATENATE(" + ",VLOOKUP(HK$10,$CP$14:$CR$25,2,FALSE)),VLOOKUP(HK$10,$CP$14:$CR$25,2,FALSE)),"")</f>
        <v/>
      </c>
      <c r="HL17" s="93" t="str">
        <f>IF(COUNTIF($AK17,DL$8),IF(COUNTIF($GS17:HK17,"")&lt;DL$13,CONCATENATE(" + ",VLOOKUP(HL$10,$CP$14:$CR$25,2,FALSE)),VLOOKUP(HL$10,$CP$14:$CR$25,2,FALSE)),"")</f>
        <v/>
      </c>
      <c r="HM17" s="93" t="str">
        <f>IF(COUNTIF($AK17,DM$8),IF(COUNTIF($GS17:HL17,"")&lt;DM$13,CONCATENATE(" + ",VLOOKUP(HM$10,$CP$14:$CR$25,2,FALSE)),VLOOKUP(HM$10,$CP$14:$CR$25,2,FALSE)),"")</f>
        <v/>
      </c>
      <c r="HN17" s="93" t="str">
        <f>IF(COUNTIF($AK17,DN$8),IF(COUNTIF($GS17:HM17,"")&lt;DN$13,CONCATENATE(" + ",VLOOKUP(HN$10,$CP$14:$CR$25,2,FALSE)),VLOOKUP(HN$10,$CP$14:$CR$25,2,FALSE)),"")</f>
        <v/>
      </c>
      <c r="HO17" s="93" t="str">
        <f>IF(COUNTIF($AK17,DO$8),IF(COUNTIF($GS17:HN17,"")&lt;DO$13,CONCATENATE(" + ",VLOOKUP(HO$10,$CP$14:$CR$25,2,FALSE)),VLOOKUP(HO$10,$CP$14:$CR$25,2,FALSE)),"")</f>
        <v/>
      </c>
      <c r="HP17" s="93" t="str">
        <f>IF(COUNTIF($AK17,DP$8),IF(COUNTIF($GS17:HO17,"")&lt;DP$13,CONCATENATE(" + ",VLOOKUP(HP$10,$CP$14:$CR$25,2,FALSE)),VLOOKUP(HP$10,$CP$14:$CR$25,2,FALSE)),"")</f>
        <v/>
      </c>
      <c r="HQ17" s="93" t="str">
        <f>IF(COUNTIF($AK17,DQ$8),IF(COUNTIF($GS17:HP17,"")&lt;DQ$13,CONCATENATE(" + ",VLOOKUP(HQ$10,$CP$14:$CR$25,2,FALSE)),VLOOKUP(HQ$10,$CP$14:$CR$25,2,FALSE)),"")</f>
        <v/>
      </c>
      <c r="HR17" s="100" t="str">
        <f>IF(COUNTIF($AK17,DR$8),IF(COUNTIF($GS17:HQ17,"")&lt;DR$13,CONCATENATE(" + ",VLOOKUP(HR$10,$CP$14:$CR$25,2,FALSE)),VLOOKUP(HR$10,$CP$14:$CR$25,2,FALSE)),"")</f>
        <v/>
      </c>
      <c r="HS17" s="99" t="str">
        <f t="shared" si="81"/>
        <v/>
      </c>
      <c r="HT17" s="94">
        <f t="shared" si="82"/>
        <v>5</v>
      </c>
      <c r="HU17" s="93" t="str">
        <f t="shared" si="83"/>
        <v/>
      </c>
      <c r="HV17" s="93" t="str">
        <f t="shared" si="84"/>
        <v/>
      </c>
      <c r="HW17" s="93" t="str">
        <f t="shared" si="85"/>
        <v/>
      </c>
      <c r="HX17" s="93" t="str">
        <f t="shared" si="86"/>
        <v/>
      </c>
      <c r="HY17" s="93" t="str">
        <f t="shared" si="87"/>
        <v/>
      </c>
      <c r="HZ17" s="93" t="str">
        <f t="shared" si="88"/>
        <v/>
      </c>
      <c r="IA17" s="93" t="str">
        <f t="shared" si="89"/>
        <v/>
      </c>
      <c r="IB17" s="93" t="str">
        <f t="shared" si="90"/>
        <v/>
      </c>
      <c r="IC17" s="93" t="str">
        <f t="shared" si="91"/>
        <v/>
      </c>
      <c r="ID17" s="93" t="str">
        <f t="shared" si="92"/>
        <v/>
      </c>
      <c r="IE17" s="93" t="str">
        <f t="shared" si="93"/>
        <v/>
      </c>
      <c r="IF17" s="93" t="str">
        <f t="shared" si="94"/>
        <v/>
      </c>
      <c r="IG17" s="93" t="str">
        <f t="shared" si="95"/>
        <v/>
      </c>
      <c r="IH17" s="93" t="str">
        <f t="shared" si="96"/>
        <v/>
      </c>
      <c r="II17" s="93" t="str">
        <f t="shared" si="97"/>
        <v/>
      </c>
      <c r="IJ17" s="93" t="str">
        <f t="shared" si="98"/>
        <v/>
      </c>
      <c r="IK17" s="93" t="str">
        <f t="shared" si="99"/>
        <v/>
      </c>
      <c r="IL17" s="93" t="str">
        <f t="shared" si="100"/>
        <v/>
      </c>
      <c r="IM17" s="93" t="str">
        <f t="shared" si="101"/>
        <v/>
      </c>
      <c r="IN17" s="93" t="str">
        <f t="shared" si="102"/>
        <v/>
      </c>
      <c r="IO17" s="93" t="str">
        <f t="shared" si="103"/>
        <v/>
      </c>
      <c r="IP17" s="93" t="str">
        <f t="shared" si="104"/>
        <v/>
      </c>
      <c r="IQ17" s="93" t="str">
        <f t="shared" si="105"/>
        <v/>
      </c>
      <c r="IR17" s="100" t="str">
        <f t="shared" si="106"/>
        <v/>
      </c>
      <c r="IS17" s="101" t="str">
        <f t="shared" si="107"/>
        <v/>
      </c>
      <c r="IT17" s="102" t="str">
        <f t="shared" si="108"/>
        <v/>
      </c>
      <c r="IU17" s="102" t="str">
        <f>IF(COUNTIF($AL17,CU$8),IF(COUNTIF($IS17:IT17,"")&lt;CU$13,CONCATENATE(" + ",VLOOKUP(IU$10,$CP$14:$CR$25,2,FALSE)),VLOOKUP(IU$10,$CP$14:$CR$25,2,FALSE)),"")</f>
        <v/>
      </c>
      <c r="IV17" s="102" t="str">
        <f>IF(COUNTIF($AL17,CV$8),IF(COUNTIF($IS17:IU17,"")&lt;CV$13,CONCATENATE(" + ",VLOOKUP(IV$10,$CP$14:$CR$25,2,FALSE)),VLOOKUP(IV$10,$CP$14:$CR$25,2,FALSE)),"")</f>
        <v/>
      </c>
      <c r="IW17" s="102" t="str">
        <f>IF(COUNTIF($AL17,CW$8),IF(COUNTIF($IS17:IV17,"")&lt;CW$13,CONCATENATE(" + ",VLOOKUP(IW$10,$CP$14:$CR$25,2,FALSE)),VLOOKUP(IW$10,$CP$14:$CR$25,2,FALSE)),"")</f>
        <v/>
      </c>
      <c r="IX17" s="102" t="str">
        <f>IF(COUNTIF($AL17,CX$8),IF(COUNTIF($IS17:IW17,"")&lt;CX$13,CONCATENATE(" + ",VLOOKUP(IX$10,$CP$14:$CR$25,2,FALSE)),VLOOKUP(IX$10,$CP$14:$CR$25,2,FALSE)),"")</f>
        <v/>
      </c>
      <c r="IY17" s="102" t="str">
        <f>IF(COUNTIF($AL17,CY$8),IF(COUNTIF($IS17:IX17,"")&lt;CY$13,CONCATENATE(" + ",VLOOKUP(IY$10,$CP$14:$CR$25,2,FALSE)),VLOOKUP(IY$10,$CP$14:$CR$25,2,FALSE)),"")</f>
        <v/>
      </c>
      <c r="IZ17" s="102" t="str">
        <f>IF(COUNTIF($AL17,CZ$8),IF(COUNTIF($IS17:IY17,"")&lt;CZ$13,CONCATENATE(" + ",VLOOKUP(IZ$10,$CP$14:$CR$25,2,FALSE)),VLOOKUP(IZ$10,$CP$14:$CR$25,2,FALSE)),"")</f>
        <v/>
      </c>
      <c r="JA17" s="102" t="str">
        <f>IF(COUNTIF($AL17,DA$8),IF(COUNTIF($IS17:IZ17,"")&lt;DA$13,CONCATENATE(" + ",VLOOKUP(JA$10,$CP$14:$CR$25,2,FALSE)),VLOOKUP(JA$10,$CP$14:$CR$25,2,FALSE)),"")</f>
        <v/>
      </c>
      <c r="JB17" s="102" t="str">
        <f>IF(COUNTIF($AL17,DB$8),IF(COUNTIF($IS17:JA17,"")&lt;DB$13,CONCATENATE(" + ",VLOOKUP(JB$10,$CP$14:$CR$25,2,FALSE)),VLOOKUP(JB$10,$CP$14:$CR$25,2,FALSE)),"")</f>
        <v/>
      </c>
      <c r="JC17" s="102" t="str">
        <f>IF(COUNTIF($AL17,DC$8),IF(COUNTIF($IS17:JB17,"")&lt;DC$13,CONCATENATE(" + ",VLOOKUP(JC$10,$CP$14:$CR$25,2,FALSE)),VLOOKUP(JC$10,$CP$14:$CR$25,2,FALSE)),"")</f>
        <v/>
      </c>
      <c r="JD17" s="102" t="str">
        <f>IF(COUNTIF($AL17,DD$8),IF(COUNTIF($IS17:JC17,"")&lt;DD$13,CONCATENATE(" + ",VLOOKUP(JD$10,$CP$14:$CR$25,2,FALSE)),VLOOKUP(JD$10,$CP$14:$CR$25,2,FALSE)),"")</f>
        <v/>
      </c>
      <c r="JE17" s="102" t="str">
        <f>IF(COUNTIF($AL17,DE$8),IF(COUNTIF($IS17:JD17,"")&lt;DE$13,CONCATENATE(" + ",VLOOKUP(JE$10,$CP$14:$CR$25,2,FALSE)),VLOOKUP(JE$10,$CP$14:$CR$25,2,FALSE)),"")</f>
        <v/>
      </c>
      <c r="JF17" s="102" t="str">
        <f>IF(COUNTIF($AL17,DF$8),IF(COUNTIF($IS17:JE17,"")&lt;DF$13,CONCATENATE(" + ",VLOOKUP(JF$10,$CP$14:$CR$25,2,FALSE)),VLOOKUP(JF$10,$CP$14:$CR$25,2,FALSE)),"")</f>
        <v/>
      </c>
      <c r="JG17" s="102" t="str">
        <f>IF(COUNTIF($AL17,DG$8),IF(COUNTIF($IS17:JF17,"")&lt;DG$13,CONCATENATE(" + ",VLOOKUP(JG$10,$CP$14:$CR$25,2,FALSE)),VLOOKUP(JG$10,$CP$14:$CR$25,2,FALSE)),"")</f>
        <v/>
      </c>
      <c r="JH17" s="102" t="str">
        <f>IF(COUNTIF($AL17,DH$8),IF(COUNTIF($IS17:JG17,"")&lt;DH$13,CONCATENATE(" + ",VLOOKUP(JH$10,$CP$14:$CR$25,2,FALSE)),VLOOKUP(JH$10,$CP$14:$CR$25,2,FALSE)),"")</f>
        <v/>
      </c>
      <c r="JI17" s="102" t="str">
        <f>IF(COUNTIF($AL17,DI$8),IF(COUNTIF($IS17:JH17,"")&lt;DI$13,CONCATENATE(" + ",VLOOKUP(JI$10,$CP$14:$CR$25,2,FALSE)),VLOOKUP(JI$10,$CP$14:$CR$25,2,FALSE)),"")</f>
        <v/>
      </c>
      <c r="JJ17" s="102" t="str">
        <f>IF(COUNTIF($AL17,DJ$8),IF(COUNTIF($IS17:JI17,"")&lt;DJ$13,CONCATENATE(" + ",VLOOKUP(JJ$10,$CP$14:$CR$25,2,FALSE)),VLOOKUP(JJ$10,$CP$14:$CR$25,2,FALSE)),"")</f>
        <v/>
      </c>
      <c r="JK17" s="102" t="str">
        <f>IF(COUNTIF($AL17,DK$8),IF(COUNTIF($IS17:JJ17,"")&lt;DK$13,CONCATENATE(" + ",VLOOKUP(JK$10,$CP$14:$CR$25,2,FALSE)),VLOOKUP(JK$10,$CP$14:$CR$25,2,FALSE)),"")</f>
        <v/>
      </c>
      <c r="JL17" s="102" t="str">
        <f>IF(COUNTIF($AL17,DL$8),IF(COUNTIF($IS17:JK17,"")&lt;DL$13,CONCATENATE(" + ",VLOOKUP(JL$10,$CP$14:$CR$25,2,FALSE)),VLOOKUP(JL$10,$CP$14:$CR$25,2,FALSE)),"")</f>
        <v/>
      </c>
      <c r="JM17" s="102" t="str">
        <f>IF(COUNTIF($AL17,DM$8),IF(COUNTIF($IS17:JL17,"")&lt;DM$13,CONCATENATE(" + ",VLOOKUP(JM$10,$CP$14:$CR$25,2,FALSE)),VLOOKUP(JM$10,$CP$14:$CR$25,2,FALSE)),"")</f>
        <v/>
      </c>
      <c r="JN17" s="102" t="str">
        <f>IF(COUNTIF($AL17,DN$8),IF(COUNTIF($IS17:JM17,"")&lt;DN$13,CONCATENATE(" + ",VLOOKUP(JN$10,$CP$14:$CR$25,2,FALSE)),VLOOKUP(JN$10,$CP$14:$CR$25,2,FALSE)),"")</f>
        <v/>
      </c>
      <c r="JO17" s="102" t="str">
        <f>IF(COUNTIF($AL17,DO$8),IF(COUNTIF($IS17:JN17,"")&lt;DO$13,CONCATENATE(" + ",VLOOKUP(JO$10,$CP$14:$CR$25,2,FALSE)),VLOOKUP(JO$10,$CP$14:$CR$25,2,FALSE)),"")</f>
        <v/>
      </c>
      <c r="JP17" s="102" t="str">
        <f>IF(COUNTIF($AL17,DP$8),IF(COUNTIF($IS17:JO17,"")&lt;DP$13,CONCATENATE(" + ",VLOOKUP(JP$10,$CP$14:$CR$25,2,FALSE)),VLOOKUP(JP$10,$CP$14:$CR$25,2,FALSE)),"")</f>
        <v/>
      </c>
      <c r="JQ17" s="102" t="str">
        <f>IF(COUNTIF($AL17,DQ$8),IF(COUNTIF($IS17:JP17,"")&lt;DQ$13,CONCATENATE(" + ",VLOOKUP(JQ$10,$CP$14:$CR$25,2,FALSE)),VLOOKUP(JQ$10,$CP$14:$CR$25,2,FALSE)),"")</f>
        <v/>
      </c>
      <c r="JR17" s="103" t="str">
        <f>IF(COUNTIF($AL17,DR$8),IF(COUNTIF($IS17:JQ17,"")&lt;DR$13,CONCATENATE(" + ",VLOOKUP(JR$10,$CP$14:$CR$25,2,FALSE)),VLOOKUP(JR$10,$CP$14:$CR$25,2,FALSE)),"")</f>
        <v/>
      </c>
      <c r="JS17" s="101" t="str">
        <f t="shared" si="109"/>
        <v/>
      </c>
      <c r="JT17" s="104" t="str">
        <f t="shared" si="110"/>
        <v/>
      </c>
      <c r="JU17" s="102" t="str">
        <f t="shared" si="111"/>
        <v/>
      </c>
      <c r="JV17" s="102" t="str">
        <f t="shared" si="112"/>
        <v/>
      </c>
      <c r="JW17" s="102" t="str">
        <f t="shared" si="113"/>
        <v/>
      </c>
      <c r="JX17" s="102" t="str">
        <f t="shared" si="114"/>
        <v/>
      </c>
      <c r="JY17" s="102" t="str">
        <f t="shared" si="115"/>
        <v/>
      </c>
      <c r="JZ17" s="102" t="str">
        <f t="shared" si="116"/>
        <v/>
      </c>
      <c r="KA17" s="102" t="str">
        <f t="shared" si="117"/>
        <v/>
      </c>
      <c r="KB17" s="102" t="str">
        <f t="shared" si="118"/>
        <v/>
      </c>
      <c r="KC17" s="102" t="str">
        <f t="shared" si="119"/>
        <v/>
      </c>
      <c r="KD17" s="102" t="str">
        <f t="shared" si="120"/>
        <v/>
      </c>
      <c r="KE17" s="102" t="str">
        <f t="shared" si="121"/>
        <v/>
      </c>
      <c r="KF17" s="102" t="str">
        <f t="shared" si="122"/>
        <v/>
      </c>
      <c r="KG17" s="102" t="str">
        <f t="shared" si="123"/>
        <v/>
      </c>
      <c r="KH17" s="102" t="str">
        <f t="shared" si="124"/>
        <v/>
      </c>
      <c r="KI17" s="102" t="str">
        <f t="shared" si="125"/>
        <v/>
      </c>
      <c r="KJ17" s="102" t="str">
        <f t="shared" si="126"/>
        <v/>
      </c>
      <c r="KK17" s="102" t="str">
        <f t="shared" si="127"/>
        <v/>
      </c>
      <c r="KL17" s="102" t="str">
        <f t="shared" si="128"/>
        <v/>
      </c>
      <c r="KM17" s="102" t="str">
        <f t="shared" si="129"/>
        <v/>
      </c>
      <c r="KN17" s="102" t="str">
        <f t="shared" si="130"/>
        <v/>
      </c>
      <c r="KO17" s="102" t="str">
        <f t="shared" si="131"/>
        <v/>
      </c>
      <c r="KP17" s="102" t="str">
        <f t="shared" si="132"/>
        <v/>
      </c>
      <c r="KQ17" s="102" t="str">
        <f t="shared" si="133"/>
        <v/>
      </c>
      <c r="KR17" s="103" t="str">
        <f t="shared" si="134"/>
        <v/>
      </c>
      <c r="KS17" s="99" t="str">
        <f t="shared" si="135"/>
        <v/>
      </c>
      <c r="KT17" s="93" t="str">
        <f t="shared" si="136"/>
        <v/>
      </c>
      <c r="KU17" s="93" t="str">
        <f>IF(COUNTIF($AM17,CU$8),IF(COUNTIF($KS17:KT17,"")&lt;CU$13,CONCATENATE(" + ",VLOOKUP(KU$10,$CP$14:$CR$25,2,FALSE)),VLOOKUP(KU$10,$CP$14:$CR$25,2,FALSE)),"")</f>
        <v/>
      </c>
      <c r="KV17" s="93" t="str">
        <f>IF(COUNTIF($AM17,CV$8),IF(COUNTIF($KS17:KU17,"")&lt;CV$13,CONCATENATE(" + ",VLOOKUP(KV$10,$CP$14:$CR$25,2,FALSE)),VLOOKUP(KV$10,$CP$14:$CR$25,2,FALSE)),"")</f>
        <v/>
      </c>
      <c r="KW17" s="93" t="str">
        <f>IF(COUNTIF($AM17,CW$8),IF(COUNTIF($KS17:KV17,"")&lt;CW$13,CONCATENATE(" + ",VLOOKUP(KW$10,$CP$14:$CR$25,2,FALSE)),VLOOKUP(KW$10,$CP$14:$CR$25,2,FALSE)),"")</f>
        <v/>
      </c>
      <c r="KX17" s="93" t="str">
        <f>IF(COUNTIF($AM17,CX$8),IF(COUNTIF($KS17:KW17,"")&lt;CX$13,CONCATENATE(" + ",VLOOKUP(KX$10,$CP$14:$CR$25,2,FALSE)),VLOOKUP(KX$10,$CP$14:$CR$25,2,FALSE)),"")</f>
        <v/>
      </c>
      <c r="KY17" s="93" t="str">
        <f>IF(COUNTIF($AM17,CY$8),IF(COUNTIF($KS17:KX17,"")&lt;CY$13,CONCATENATE(" + ",VLOOKUP(KY$10,$CP$14:$CR$25,2,FALSE)),VLOOKUP(KY$10,$CP$14:$CR$25,2,FALSE)),"")</f>
        <v/>
      </c>
      <c r="KZ17" s="93" t="str">
        <f>IF(COUNTIF($AM17,CZ$8),IF(COUNTIF($KS17:KY17,"")&lt;CZ$13,CONCATENATE(" + ",VLOOKUP(KZ$10,$CP$14:$CR$25,2,FALSE)),VLOOKUP(KZ$10,$CP$14:$CR$25,2,FALSE)),"")</f>
        <v/>
      </c>
      <c r="LA17" s="93" t="str">
        <f>IF(COUNTIF($AM17,DA$8),IF(COUNTIF($KS17:KZ17,"")&lt;DA$13,CONCATENATE(" + ",VLOOKUP(LA$10,$CP$14:$CR$25,2,FALSE)),VLOOKUP(LA$10,$CP$14:$CR$25,2,FALSE)),"")</f>
        <v/>
      </c>
      <c r="LB17" s="93" t="str">
        <f>IF(COUNTIF($AM17,DB$8),IF(COUNTIF($KS17:LA17,"")&lt;DB$13,CONCATENATE(" + ",VLOOKUP(LB$10,$CP$14:$CR$25,2,FALSE)),VLOOKUP(LB$10,$CP$14:$CR$25,2,FALSE)),"")</f>
        <v/>
      </c>
      <c r="LC17" s="93" t="str">
        <f>IF(COUNTIF($AM17,DC$8),IF(COUNTIF($KS17:LB17,"")&lt;DC$13,CONCATENATE(" + ",VLOOKUP(LC$10,$CP$14:$CR$25,2,FALSE)),VLOOKUP(LC$10,$CP$14:$CR$25,2,FALSE)),"")</f>
        <v/>
      </c>
      <c r="LD17" s="93" t="str">
        <f>IF(COUNTIF($AM17,DD$8),IF(COUNTIF($KS17:LC17,"")&lt;DD$13,CONCATENATE(" + ",VLOOKUP(LD$10,$CP$14:$CR$25,2,FALSE)),VLOOKUP(LD$10,$CP$14:$CR$25,2,FALSE)),"")</f>
        <v/>
      </c>
      <c r="LE17" s="93" t="str">
        <f>IF(COUNTIF($AM17,DE$8),IF(COUNTIF($KS17:LD17,"")&lt;DE$13,CONCATENATE(" + ",VLOOKUP(LE$10,$CP$14:$CR$25,2,FALSE)),VLOOKUP(LE$10,$CP$14:$CR$25,2,FALSE)),"")</f>
        <v/>
      </c>
      <c r="LF17" s="93" t="str">
        <f>IF(COUNTIF($AM17,DF$8),IF(COUNTIF($KS17:LE17,"")&lt;DF$13,CONCATENATE(" + ",VLOOKUP(LF$10,$CP$14:$CR$25,2,FALSE)),VLOOKUP(LF$10,$CP$14:$CR$25,2,FALSE)),"")</f>
        <v/>
      </c>
      <c r="LG17" s="93" t="str">
        <f>IF(COUNTIF($AM17,DG$8),IF(COUNTIF($KS17:LF17,"")&lt;DG$13,CONCATENATE(" + ",VLOOKUP(LG$10,$CP$14:$CR$25,2,FALSE)),VLOOKUP(LG$10,$CP$14:$CR$25,2,FALSE)),"")</f>
        <v/>
      </c>
      <c r="LH17" s="93" t="str">
        <f>IF(COUNTIF($AM17,DH$8),IF(COUNTIF($KS17:LG17,"")&lt;DH$13,CONCATENATE(" + ",VLOOKUP(LH$10,$CP$14:$CR$25,2,FALSE)),VLOOKUP(LH$10,$CP$14:$CR$25,2,FALSE)),"")</f>
        <v/>
      </c>
      <c r="LI17" s="93" t="str">
        <f>IF(COUNTIF($AM17,DI$8),IF(COUNTIF($KS17:LH17,"")&lt;DI$13,CONCATENATE(" + ",VLOOKUP(LI$10,$CP$14:$CR$25,2,FALSE)),VLOOKUP(LI$10,$CP$14:$CR$25,2,FALSE)),"")</f>
        <v/>
      </c>
      <c r="LJ17" s="93" t="str">
        <f>IF(COUNTIF($AM17,DJ$8),IF(COUNTIF($KS17:LI17,"")&lt;DJ$13,CONCATENATE(" + ",VLOOKUP(LJ$10,$CP$14:$CR$25,2,FALSE)),VLOOKUP(LJ$10,$CP$14:$CR$25,2,FALSE)),"")</f>
        <v/>
      </c>
      <c r="LK17" s="93" t="str">
        <f>IF(COUNTIF($AM17,DK$8),IF(COUNTIF($KS17:LJ17,"")&lt;DK$13,CONCATENATE(" + ",VLOOKUP(LK$10,$CP$14:$CR$25,2,FALSE)),VLOOKUP(LK$10,$CP$14:$CR$25,2,FALSE)),"")</f>
        <v/>
      </c>
      <c r="LL17" s="93" t="str">
        <f>IF(COUNTIF($AM17,DL$8),IF(COUNTIF($KS17:LK17,"")&lt;DL$13,CONCATENATE(" + ",VLOOKUP(LL$10,$CP$14:$CR$25,2,FALSE)),VLOOKUP(LL$10,$CP$14:$CR$25,2,FALSE)),"")</f>
        <v/>
      </c>
      <c r="LM17" s="93" t="str">
        <f>IF(COUNTIF($AM17,DM$8),IF(COUNTIF($KS17:LL17,"")&lt;DM$13,CONCATENATE(" + ",VLOOKUP(LM$10,$CP$14:$CR$25,2,FALSE)),VLOOKUP(LM$10,$CP$14:$CR$25,2,FALSE)),"")</f>
        <v/>
      </c>
      <c r="LN17" s="93" t="str">
        <f>IF(COUNTIF($AM17,DN$8),IF(COUNTIF($KS17:LM17,"")&lt;DN$13,CONCATENATE(" + ",VLOOKUP(LN$10,$CP$14:$CR$25,2,FALSE)),VLOOKUP(LN$10,$CP$14:$CR$25,2,FALSE)),"")</f>
        <v/>
      </c>
      <c r="LO17" s="93" t="str">
        <f>IF(COUNTIF($AM17,DO$8),IF(COUNTIF($KS17:LN17,"")&lt;DO$13,CONCATENATE(" + ",VLOOKUP(LO$10,$CP$14:$CR$25,2,FALSE)),VLOOKUP(LO$10,$CP$14:$CR$25,2,FALSE)),"")</f>
        <v/>
      </c>
      <c r="LP17" s="93" t="str">
        <f>IF(COUNTIF($AM17,DP$8),IF(COUNTIF($KS17:LO17,"")&lt;DP$13,CONCATENATE(" + ",VLOOKUP(LP$10,$CP$14:$CR$25,2,FALSE)),VLOOKUP(LP$10,$CP$14:$CR$25,2,FALSE)),"")</f>
        <v/>
      </c>
      <c r="LQ17" s="93" t="str">
        <f>IF(COUNTIF($AM17,DQ$8),IF(COUNTIF($KS17:LP17,"")&lt;DQ$13,CONCATENATE(" + ",VLOOKUP(LQ$10,$CP$14:$CR$25,2,FALSE)),VLOOKUP(LQ$10,$CP$14:$CR$25,2,FALSE)),"")</f>
        <v/>
      </c>
      <c r="LR17" s="100" t="str">
        <f>IF(COUNTIF($AM17,DR$8),IF(COUNTIF($KS17:LQ17,"")&lt;DR$13,CONCATENATE(" + ",VLOOKUP(LR$10,$CP$14:$CR$25,2,FALSE)),VLOOKUP(LR$10,$CP$14:$CR$25,2,FALSE)),"")</f>
        <v/>
      </c>
      <c r="LS17" s="99" t="str">
        <f t="shared" si="137"/>
        <v/>
      </c>
      <c r="LT17" s="94" t="str">
        <f t="shared" si="138"/>
        <v/>
      </c>
      <c r="LU17" s="93" t="str">
        <f t="shared" si="139"/>
        <v/>
      </c>
      <c r="LV17" s="93" t="str">
        <f t="shared" si="140"/>
        <v/>
      </c>
      <c r="LW17" s="93" t="str">
        <f t="shared" si="141"/>
        <v/>
      </c>
      <c r="LX17" s="93" t="str">
        <f t="shared" si="142"/>
        <v/>
      </c>
      <c r="LY17" s="93" t="str">
        <f t="shared" si="143"/>
        <v/>
      </c>
      <c r="LZ17" s="93" t="str">
        <f t="shared" si="144"/>
        <v/>
      </c>
      <c r="MA17" s="93" t="str">
        <f t="shared" si="145"/>
        <v/>
      </c>
      <c r="MB17" s="93" t="str">
        <f t="shared" si="146"/>
        <v/>
      </c>
      <c r="MC17" s="93" t="str">
        <f t="shared" si="147"/>
        <v/>
      </c>
      <c r="MD17" s="93" t="str">
        <f t="shared" si="148"/>
        <v/>
      </c>
      <c r="ME17" s="93" t="str">
        <f t="shared" si="149"/>
        <v/>
      </c>
      <c r="MF17" s="93" t="str">
        <f t="shared" si="150"/>
        <v/>
      </c>
      <c r="MG17" s="93" t="str">
        <f t="shared" si="151"/>
        <v/>
      </c>
      <c r="MH17" s="93" t="str">
        <f t="shared" si="152"/>
        <v/>
      </c>
      <c r="MI17" s="93" t="str">
        <f t="shared" si="153"/>
        <v/>
      </c>
      <c r="MJ17" s="93" t="str">
        <f t="shared" si="154"/>
        <v/>
      </c>
      <c r="MK17" s="93" t="str">
        <f t="shared" si="155"/>
        <v/>
      </c>
      <c r="ML17" s="93" t="str">
        <f t="shared" si="156"/>
        <v/>
      </c>
      <c r="MM17" s="93" t="str">
        <f t="shared" si="157"/>
        <v/>
      </c>
      <c r="MN17" s="93" t="str">
        <f t="shared" si="158"/>
        <v/>
      </c>
      <c r="MO17" s="93" t="str">
        <f t="shared" si="159"/>
        <v/>
      </c>
      <c r="MP17" s="93" t="str">
        <f t="shared" si="160"/>
        <v/>
      </c>
      <c r="MQ17" s="93" t="str">
        <f t="shared" si="161"/>
        <v/>
      </c>
      <c r="MR17" s="100" t="str">
        <f t="shared" si="162"/>
        <v/>
      </c>
      <c r="MS17" s="101" t="str">
        <f t="shared" si="163"/>
        <v/>
      </c>
      <c r="MT17" s="102" t="str">
        <f t="shared" si="164"/>
        <v/>
      </c>
      <c r="MU17" s="102" t="str">
        <f>IF(COUNTIF($AN17,CU$8),IF(COUNTIF($MS17:MT17,"")&lt;CU$13,CONCATENATE(" + ",VLOOKUP(MU$10,$CP$14:$CR$25,2,FALSE)),VLOOKUP(MU$10,$CP$14:$CR$25,2,FALSE)),"")</f>
        <v/>
      </c>
      <c r="MV17" s="102" t="str">
        <f>IF(COUNTIF($AN17,CV$8),IF(COUNTIF($MS17:MU17,"")&lt;CV$13,CONCATENATE(" + ",VLOOKUP(MV$10,$CP$14:$CR$25,2,FALSE)),VLOOKUP(MV$10,$CP$14:$CR$25,2,FALSE)),"")</f>
        <v/>
      </c>
      <c r="MW17" s="102" t="str">
        <f>IF(COUNTIF($AN17,CW$8),IF(COUNTIF($MS17:MV17,"")&lt;CW$13,CONCATENATE(" + ",VLOOKUP(MW$10,$CP$14:$CR$25,2,FALSE)),VLOOKUP(MW$10,$CP$14:$CR$25,2,FALSE)),"")</f>
        <v/>
      </c>
      <c r="MX17" s="102" t="str">
        <f>IF(COUNTIF($AN17,CX$8),IF(COUNTIF($MS17:MW17,"")&lt;CX$13,CONCATENATE(" + ",VLOOKUP(MX$10,$CP$14:$CR$25,2,FALSE)),VLOOKUP(MX$10,$CP$14:$CR$25,2,FALSE)),"")</f>
        <v/>
      </c>
      <c r="MY17" s="102" t="str">
        <f>IF(COUNTIF($AN17,CY$8),IF(COUNTIF($MS17:MX17,"")&lt;CY$13,CONCATENATE(" + ",VLOOKUP(MY$10,$CP$14:$CR$25,2,FALSE)),VLOOKUP(MY$10,$CP$14:$CR$25,2,FALSE)),"")</f>
        <v/>
      </c>
      <c r="MZ17" s="102" t="str">
        <f>IF(COUNTIF($AN17,CZ$8),IF(COUNTIF($MS17:MY17,"")&lt;CZ$13,CONCATENATE(" + ",VLOOKUP(MZ$10,$CP$14:$CR$25,2,FALSE)),VLOOKUP(MZ$10,$CP$14:$CR$25,2,FALSE)),"")</f>
        <v/>
      </c>
      <c r="NA17" s="102" t="str">
        <f>IF(COUNTIF($AN17,DA$8),IF(COUNTIF($MS17:MZ17,"")&lt;DA$13,CONCATENATE(" + ",VLOOKUP(NA$10,$CP$14:$CR$25,2,FALSE)),VLOOKUP(NA$10,$CP$14:$CR$25,2,FALSE)),"")</f>
        <v/>
      </c>
      <c r="NB17" s="102" t="str">
        <f>IF(COUNTIF($AN17,DB$8),IF(COUNTIF($MS17:NA17,"")&lt;DB$13,CONCATENATE(" + ",VLOOKUP(NB$10,$CP$14:$CR$25,2,FALSE)),VLOOKUP(NB$10,$CP$14:$CR$25,2,FALSE)),"")</f>
        <v/>
      </c>
      <c r="NC17" s="102" t="str">
        <f>IF(COUNTIF($AN17,DC$8),IF(COUNTIF($MS17:NB17,"")&lt;DC$13,CONCATENATE(" + ",VLOOKUP(NC$10,$CP$14:$CR$25,2,FALSE)),VLOOKUP(NC$10,$CP$14:$CR$25,2,FALSE)),"")</f>
        <v/>
      </c>
      <c r="ND17" s="102" t="str">
        <f>IF(COUNTIF($AN17,DD$8),IF(COUNTIF($MS17:NC17,"")&lt;DD$13,CONCATENATE(" + ",VLOOKUP(ND$10,$CP$14:$CR$25,2,FALSE)),VLOOKUP(ND$10,$CP$14:$CR$25,2,FALSE)),"")</f>
        <v/>
      </c>
      <c r="NE17" s="102" t="str">
        <f>IF(COUNTIF($AN17,DE$8),IF(COUNTIF($MS17:ND17,"")&lt;DE$13,CONCATENATE(" + ",VLOOKUP(NE$10,$CP$14:$CR$25,2,FALSE)),VLOOKUP(NE$10,$CP$14:$CR$25,2,FALSE)),"")</f>
        <v/>
      </c>
      <c r="NF17" s="102" t="str">
        <f>IF(COUNTIF($AN17,DF$8),IF(COUNTIF($MS17:NE17,"")&lt;DF$13,CONCATENATE(" + ",VLOOKUP(NF$10,$CP$14:$CR$25,2,FALSE)),VLOOKUP(NF$10,$CP$14:$CR$25,2,FALSE)),"")</f>
        <v/>
      </c>
      <c r="NG17" s="102" t="str">
        <f>IF(COUNTIF($AN17,DG$8),IF(COUNTIF($MS17:NF17,"")&lt;DG$13,CONCATENATE(" + ",VLOOKUP(NG$10,$CP$14:$CR$25,2,FALSE)),VLOOKUP(NG$10,$CP$14:$CR$25,2,FALSE)),"")</f>
        <v/>
      </c>
      <c r="NH17" s="102" t="str">
        <f>IF(COUNTIF($AN17,DH$8),IF(COUNTIF($MS17:NG17,"")&lt;DH$13,CONCATENATE(" + ",VLOOKUP(NH$10,$CP$14:$CR$25,2,FALSE)),VLOOKUP(NH$10,$CP$14:$CR$25,2,FALSE)),"")</f>
        <v/>
      </c>
      <c r="NI17" s="102" t="str">
        <f>IF(COUNTIF($AN17,DI$8),IF(COUNTIF($MS17:NH17,"")&lt;DI$13,CONCATENATE(" + ",VLOOKUP(NI$10,$CP$14:$CR$25,2,FALSE)),VLOOKUP(NI$10,$CP$14:$CR$25,2,FALSE)),"")</f>
        <v/>
      </c>
      <c r="NJ17" s="102" t="str">
        <f>IF(COUNTIF($AN17,DJ$8),IF(COUNTIF($MS17:NI17,"")&lt;DJ$13,CONCATENATE(" + ",VLOOKUP(NJ$10,$CP$14:$CR$25,2,FALSE)),VLOOKUP(NJ$10,$CP$14:$CR$25,2,FALSE)),"")</f>
        <v/>
      </c>
      <c r="NK17" s="102" t="str">
        <f>IF(COUNTIF($AN17,DK$8),IF(COUNTIF($MS17:NJ17,"")&lt;DK$13,CONCATENATE(" + ",VLOOKUP(NK$10,$CP$14:$CR$25,2,FALSE)),VLOOKUP(NK$10,$CP$14:$CR$25,2,FALSE)),"")</f>
        <v/>
      </c>
      <c r="NL17" s="102" t="str">
        <f>IF(COUNTIF($AN17,DL$8),IF(COUNTIF($MS17:NK17,"")&lt;DL$13,CONCATENATE(" + ",VLOOKUP(NL$10,$CP$14:$CR$25,2,FALSE)),VLOOKUP(NL$10,$CP$14:$CR$25,2,FALSE)),"")</f>
        <v/>
      </c>
      <c r="NM17" s="102" t="str">
        <f>IF(COUNTIF($AN17,DM$8),IF(COUNTIF($MS17:NL17,"")&lt;DM$13,CONCATENATE(" + ",VLOOKUP(NM$10,$CP$14:$CR$25,2,FALSE)),VLOOKUP(NM$10,$CP$14:$CR$25,2,FALSE)),"")</f>
        <v/>
      </c>
      <c r="NN17" s="102" t="str">
        <f>IF(COUNTIF($AN17,DN$8),IF(COUNTIF($MS17:NM17,"")&lt;DN$13,CONCATENATE(" + ",VLOOKUP(NN$10,$CP$14:$CR$25,2,FALSE)),VLOOKUP(NN$10,$CP$14:$CR$25,2,FALSE)),"")</f>
        <v/>
      </c>
      <c r="NO17" s="102" t="str">
        <f>IF(COUNTIF($AN17,DO$8),IF(COUNTIF($MS17:NN17,"")&lt;DO$13,CONCATENATE(" + ",VLOOKUP(NO$10,$CP$14:$CR$25,2,FALSE)),VLOOKUP(NO$10,$CP$14:$CR$25,2,FALSE)),"")</f>
        <v/>
      </c>
      <c r="NP17" s="102" t="str">
        <f>IF(COUNTIF($AN17,DP$8),IF(COUNTIF($MS17:NO17,"")&lt;DP$13,CONCATENATE(" + ",VLOOKUP(NP$10,$CP$14:$CR$25,2,FALSE)),VLOOKUP(NP$10,$CP$14:$CR$25,2,FALSE)),"")</f>
        <v/>
      </c>
      <c r="NQ17" s="102" t="str">
        <f>IF(COUNTIF($AN17,DQ$8),IF(COUNTIF($MS17:NP17,"")&lt;DQ$13,CONCATENATE(" + ",VLOOKUP(NQ$10,$CP$14:$CR$25,2,FALSE)),VLOOKUP(NQ$10,$CP$14:$CR$25,2,FALSE)),"")</f>
        <v/>
      </c>
      <c r="NR17" s="103" t="str">
        <f>IF(COUNTIF($AN17,DR$8),IF(COUNTIF($MS17:NQ17,"")&lt;DR$13,CONCATENATE(" + ",VLOOKUP(NR$10,$CP$14:$CR$25,2,FALSE)),VLOOKUP(NR$10,$CP$14:$CR$25,2,FALSE)),"")</f>
        <v/>
      </c>
      <c r="NS17" s="101" t="str">
        <f t="shared" si="165"/>
        <v/>
      </c>
      <c r="NT17" s="104" t="str">
        <f t="shared" si="166"/>
        <v/>
      </c>
      <c r="NU17" s="102" t="str">
        <f t="shared" si="167"/>
        <v/>
      </c>
      <c r="NV17" s="102" t="str">
        <f t="shared" si="168"/>
        <v/>
      </c>
      <c r="NW17" s="102" t="str">
        <f t="shared" si="169"/>
        <v/>
      </c>
      <c r="NX17" s="102" t="str">
        <f t="shared" si="170"/>
        <v/>
      </c>
      <c r="NY17" s="102" t="str">
        <f t="shared" si="171"/>
        <v/>
      </c>
      <c r="NZ17" s="102" t="str">
        <f t="shared" si="172"/>
        <v/>
      </c>
      <c r="OA17" s="102" t="str">
        <f t="shared" si="173"/>
        <v/>
      </c>
      <c r="OB17" s="102" t="str">
        <f t="shared" si="174"/>
        <v/>
      </c>
      <c r="OC17" s="102" t="str">
        <f t="shared" si="175"/>
        <v/>
      </c>
      <c r="OD17" s="102" t="str">
        <f t="shared" si="176"/>
        <v/>
      </c>
      <c r="OE17" s="102" t="str">
        <f t="shared" si="177"/>
        <v/>
      </c>
      <c r="OF17" s="102" t="str">
        <f t="shared" si="178"/>
        <v/>
      </c>
      <c r="OG17" s="102" t="str">
        <f t="shared" si="179"/>
        <v/>
      </c>
      <c r="OH17" s="102" t="str">
        <f t="shared" si="180"/>
        <v/>
      </c>
      <c r="OI17" s="102" t="str">
        <f t="shared" si="181"/>
        <v/>
      </c>
      <c r="OJ17" s="102" t="str">
        <f t="shared" si="182"/>
        <v/>
      </c>
      <c r="OK17" s="102" t="str">
        <f t="shared" si="183"/>
        <v/>
      </c>
      <c r="OL17" s="102" t="str">
        <f t="shared" si="184"/>
        <v/>
      </c>
      <c r="OM17" s="102" t="str">
        <f t="shared" si="185"/>
        <v/>
      </c>
      <c r="ON17" s="102" t="str">
        <f t="shared" si="186"/>
        <v/>
      </c>
      <c r="OO17" s="102" t="str">
        <f t="shared" si="187"/>
        <v/>
      </c>
      <c r="OP17" s="102" t="str">
        <f t="shared" si="188"/>
        <v/>
      </c>
      <c r="OQ17" s="102" t="str">
        <f t="shared" si="189"/>
        <v/>
      </c>
      <c r="OR17" s="103" t="str">
        <f t="shared" si="190"/>
        <v/>
      </c>
      <c r="OS17" s="184"/>
    </row>
    <row r="18" spans="1:409" s="14" customFormat="1" ht="105" customHeight="1" x14ac:dyDescent="0.15">
      <c r="A18" s="270" t="s">
        <v>431</v>
      </c>
      <c r="B18" s="285" t="s">
        <v>477</v>
      </c>
      <c r="C18" s="294" t="s">
        <v>478</v>
      </c>
      <c r="D18" s="289" t="s">
        <v>479</v>
      </c>
      <c r="E18" s="195" t="s">
        <v>115</v>
      </c>
      <c r="F18" s="196" t="s">
        <v>480</v>
      </c>
      <c r="G18" s="195" t="s">
        <v>115</v>
      </c>
      <c r="H18" s="195" t="s">
        <v>437</v>
      </c>
      <c r="I18" s="196" t="s">
        <v>481</v>
      </c>
      <c r="J18" s="196" t="s">
        <v>482</v>
      </c>
      <c r="K18" s="196" t="s">
        <v>483</v>
      </c>
      <c r="L18" s="196" t="s">
        <v>483</v>
      </c>
      <c r="M18" s="297" t="s">
        <v>484</v>
      </c>
      <c r="N18" s="300" t="s">
        <v>485</v>
      </c>
      <c r="O18" s="303" t="s">
        <v>486</v>
      </c>
      <c r="P18" s="300" t="s">
        <v>487</v>
      </c>
      <c r="Q18" s="303" t="s">
        <v>488</v>
      </c>
      <c r="R18" s="300" t="s">
        <v>446</v>
      </c>
      <c r="S18" s="303" t="s">
        <v>412</v>
      </c>
      <c r="T18" s="309">
        <v>72999.95</v>
      </c>
      <c r="U18" s="306" t="s">
        <v>489</v>
      </c>
      <c r="V18" s="312" t="s">
        <v>448</v>
      </c>
      <c r="W18" s="309">
        <v>51099.96</v>
      </c>
      <c r="X18" s="309">
        <v>21899.99</v>
      </c>
      <c r="Y18" s="315">
        <v>45747</v>
      </c>
      <c r="Z18" s="316" t="s">
        <v>476</v>
      </c>
      <c r="AA18" s="321">
        <v>51099.96</v>
      </c>
      <c r="AB18" s="324"/>
      <c r="AC18" s="330">
        <v>0</v>
      </c>
      <c r="AD18" s="327"/>
      <c r="AE18" s="194"/>
      <c r="AF18" s="194"/>
      <c r="AG18" s="194"/>
      <c r="AH18" s="194"/>
      <c r="AI18" s="197" t="s">
        <v>201</v>
      </c>
      <c r="AJ18" s="333" t="s">
        <v>225</v>
      </c>
      <c r="AK18" s="327" t="s">
        <v>252</v>
      </c>
      <c r="AL18" s="197"/>
      <c r="AM18" s="194"/>
      <c r="AN18" s="197"/>
      <c r="AO18" s="340" t="s">
        <v>549</v>
      </c>
      <c r="AP18" s="341">
        <v>10</v>
      </c>
      <c r="AQ18" s="336" t="s">
        <v>550</v>
      </c>
      <c r="AR18" s="345">
        <v>20</v>
      </c>
      <c r="AS18" s="340" t="s">
        <v>148</v>
      </c>
      <c r="AT18" s="341">
        <v>10</v>
      </c>
      <c r="AU18" s="336"/>
      <c r="AV18" s="199"/>
      <c r="AW18" s="198"/>
      <c r="AX18" s="198"/>
      <c r="AY18" s="199"/>
      <c r="AZ18" s="199"/>
      <c r="BA18" s="198"/>
      <c r="BB18" s="198"/>
      <c r="BC18" s="199"/>
      <c r="BD18" s="199"/>
      <c r="BE18" s="198"/>
      <c r="BF18" s="349"/>
      <c r="BG18" s="356" t="s">
        <v>553</v>
      </c>
      <c r="BH18" s="357">
        <v>10</v>
      </c>
      <c r="BI18" s="352"/>
      <c r="BJ18" s="200"/>
      <c r="BK18" s="39" t="str">
        <f t="shared" si="1"/>
        <v>projekt je realizován na území obce, která je negativně hodnocena v jednom pilíři ze tří (kategorie zařazení - 2a, 2b, 2c)</v>
      </c>
      <c r="BL18" s="361">
        <f t="shared" si="2"/>
        <v>5</v>
      </c>
      <c r="BM18" s="368" t="str">
        <f t="shared" si="3"/>
        <v>10 000 a více</v>
      </c>
      <c r="BN18" s="369">
        <f t="shared" si="4"/>
        <v>17</v>
      </c>
      <c r="BO18" s="368" t="str">
        <f t="shared" si="5"/>
        <v>1 - 3</v>
      </c>
      <c r="BP18" s="369">
        <f t="shared" si="6"/>
        <v>5</v>
      </c>
      <c r="BQ18" s="368" t="str">
        <f t="shared" si="7"/>
        <v/>
      </c>
      <c r="BR18" s="369">
        <f t="shared" si="8"/>
        <v>0</v>
      </c>
      <c r="BS18" s="364" t="str">
        <f t="shared" si="9"/>
        <v/>
      </c>
      <c r="BT18" s="39">
        <f t="shared" si="10"/>
        <v>0</v>
      </c>
      <c r="BU18" s="39" t="str">
        <f t="shared" si="11"/>
        <v/>
      </c>
      <c r="BV18" s="39">
        <f t="shared" si="12"/>
        <v>0</v>
      </c>
      <c r="BW18" s="373">
        <f t="shared" si="13"/>
        <v>27</v>
      </c>
      <c r="BX18" s="376">
        <f t="shared" si="14"/>
        <v>40</v>
      </c>
      <c r="BY18" s="379">
        <f t="shared" si="15"/>
        <v>10</v>
      </c>
      <c r="BZ18" s="382">
        <f t="shared" si="16"/>
        <v>77</v>
      </c>
      <c r="CA18" s="385">
        <f t="shared" si="17"/>
        <v>0.77</v>
      </c>
      <c r="CB18" s="388">
        <f t="shared" si="18"/>
        <v>1</v>
      </c>
      <c r="CC18" s="391">
        <f t="shared" si="19"/>
        <v>0.6999999315068024</v>
      </c>
      <c r="CD18" s="394">
        <f t="shared" si="20"/>
        <v>1</v>
      </c>
      <c r="CE18" s="397">
        <f t="shared" si="21"/>
        <v>51099.96</v>
      </c>
      <c r="CF18" s="400" t="s">
        <v>147</v>
      </c>
      <c r="CG18" s="403" cm="1">
        <f t="array" ref="CG18">IF(B18="","",IF(MATCH(B18,$B$16:$B$25,0)=1,INDEX($CE$16:$CE$25,MATCH(B18,$B$16:$B$25,0)),SUM(INDEX($CE$16:$CE$25,MATCH(B18,$B$16:$B$25,0))+INDEX($CG$16:$CG$25,MATCH(B18,$B$16:$B$25,0)-1))))</f>
        <v>1965027.53</v>
      </c>
      <c r="CH18" s="411" t="str">
        <f t="shared" si="22"/>
        <v>Olomouc</v>
      </c>
      <c r="CI18" s="407">
        <v>10200</v>
      </c>
      <c r="CJ18" s="52" t="s">
        <v>56</v>
      </c>
      <c r="CK18" s="52" t="s">
        <v>56</v>
      </c>
      <c r="CL18" s="271" t="str">
        <f t="shared" si="23"/>
        <v>ORP Šternberk</v>
      </c>
      <c r="CM18" s="255" t="s">
        <v>424</v>
      </c>
      <c r="CN18" s="52" t="s">
        <v>404</v>
      </c>
      <c r="CO18" s="13" cm="1">
        <f t="array" ref="CO18">IF(B18="","",IF(MATCH(B18,$B$16:$B$25,0)=1,INDEX($CE$16:$CE$25,MATCH(B18,$B$16:$B$25,0)),SUM(INDEX($CE$16:$CE$25,MATCH(B18,$B$16:$B$25,0))+INDEX($CO$16:$CO$25,MATCH(B18,$B$16:$B$25,0)-1))))</f>
        <v>1965027.53</v>
      </c>
      <c r="CP18" s="189" t="s">
        <v>225</v>
      </c>
      <c r="CQ18" s="189" t="s">
        <v>540</v>
      </c>
      <c r="CR18" s="188">
        <v>17</v>
      </c>
      <c r="CS18" s="132" t="str">
        <f t="shared" si="24"/>
        <v/>
      </c>
      <c r="CT18" s="93" t="str">
        <f t="shared" si="25"/>
        <v/>
      </c>
      <c r="CU18" s="93" t="str">
        <f>IF(COUNTIF($AI18,CU$8),IF(COUNTIF($CS18:CT18,"")&lt;CU$13,CONCATENATE(" + ",VLOOKUP(CU$10,$CP$14:$CR$25,2,FALSE)),VLOOKUP(CU$10,$CP$14:$CR$25,2,FALSE)),"")</f>
        <v>projekt je realizován na území obce, která je negativně hodnocena v jednom pilíři ze tří (kategorie zařazení - 2a, 2b, 2c)</v>
      </c>
      <c r="CV18" s="93" t="str">
        <f>IF(COUNTIF($AI18,CV$8),IF(COUNTIF($CS18:CU18,"")&lt;CV$13,CONCATENATE(" + ",VLOOKUP(CV$10,$CP$14:$CR$25,2,FALSE)),VLOOKUP(CV$10,$CP$14:$CR$25,2,FALSE)),"")</f>
        <v/>
      </c>
      <c r="CW18" s="93" t="str">
        <f>IF(COUNTIF($AI18,CW$8),IF(COUNTIF($CS18:CV18,"")&lt;CW$13,CONCATENATE(" + ",VLOOKUP(CW$10,$CP$14:$CR$25,2,FALSE)),VLOOKUP(CW$10,$CP$14:$CR$25,2,FALSE)),"")</f>
        <v/>
      </c>
      <c r="CX18" s="93" t="str">
        <f>IF(COUNTIF($AI18,CX$8),IF(COUNTIF($CS18:CW18,"")&lt;CX$13,CONCATENATE(" + ",VLOOKUP(CX$10,$CP$14:$CR$25,2,FALSE)),VLOOKUP(CX$10,$CP$14:$CR$25,2,FALSE)),"")</f>
        <v/>
      </c>
      <c r="CY18" s="93" t="str">
        <f>IF(COUNTIF($AI18,CY$8),IF(COUNTIF($CS18:CX18,"")&lt;CY$13,CONCATENATE(" + ",VLOOKUP(CY$10,$CP$14:$CR$25,2,FALSE)),VLOOKUP(CY$10,$CP$14:$CR$25,2,FALSE)),"")</f>
        <v/>
      </c>
      <c r="CZ18" s="93" t="str">
        <f>IF(COUNTIF($AI18,CZ$8),IF(COUNTIF($CS18:CY18,"")&lt;CZ$13,CONCATENATE(" + ",VLOOKUP(CZ$10,$CP$14:$CR$25,2,FALSE)),VLOOKUP(CZ$10,$CP$14:$CR$25,2,FALSE)),"")</f>
        <v/>
      </c>
      <c r="DA18" s="93" t="str">
        <f>IF(COUNTIF($AI18,DA$8),IF(COUNTIF($CS18:CZ18,"")&lt;DA$13,CONCATENATE(" + ",VLOOKUP(DA$10,$CP$14:$CR$25,2,FALSE)),VLOOKUP(DA$10,$CP$14:$CR$25,2,FALSE)),"")</f>
        <v/>
      </c>
      <c r="DB18" s="93" t="str">
        <f>IF(COUNTIF($AI18,DB$8),IF(COUNTIF($CS18:DA18,"")&lt;DB$13,CONCATENATE(" + ",VLOOKUP(DB$10,$CP$14:$CR$25,2,FALSE)),VLOOKUP(DB$10,$CP$14:$CR$25,2,FALSE)),"")</f>
        <v/>
      </c>
      <c r="DC18" s="93" t="str">
        <f>IF(COUNTIF($AI18,DC$8),IF(COUNTIF($CS18:DB18,"")&lt;DC$13,CONCATENATE(" + ",VLOOKUP(DC$10,$CP$14:$CR$25,2,FALSE)),VLOOKUP(DC$10,$CP$14:$CR$25,2,FALSE)),"")</f>
        <v/>
      </c>
      <c r="DD18" s="93" t="str">
        <f>IF(COUNTIF($AI18,DD$8),IF(COUNTIF($CS18:DC18,"")&lt;DD$13,CONCATENATE(" + ",VLOOKUP(DD$10,$CP$14:$CR$25,2,FALSE)),VLOOKUP(DD$10,$CP$14:$CR$25,2,FALSE)),"")</f>
        <v/>
      </c>
      <c r="DE18" s="93" t="str">
        <f>IF(COUNTIF($AI18,DE$8),IF(COUNTIF($CS18:DD18,"")&lt;DE$13,CONCATENATE(" + ",VLOOKUP(DE$10,$CP$14:$CR$25,2,FALSE)),VLOOKUP(DE$10,$CP$14:$CR$25,2,FALSE)),"")</f>
        <v/>
      </c>
      <c r="DF18" s="93" t="str">
        <f>IF(COUNTIF($AI18,DF$8),IF(COUNTIF($CS18:DE18,"")&lt;DF$13,CONCATENATE(" + ",VLOOKUP(DF$10,$CP$14:$CR$25,2,FALSE)),VLOOKUP(DF$10,$CP$14:$CR$25,2,FALSE)),"")</f>
        <v/>
      </c>
      <c r="DG18" s="93" t="str">
        <f>IF(COUNTIF($AI18,DG$8),IF(COUNTIF($CS18:DF18,"")&lt;DG$13,CONCATENATE(" + ",VLOOKUP(DG$10,$CP$14:$CR$25,2,FALSE)),VLOOKUP(DG$10,$CP$14:$CR$25,2,FALSE)),"")</f>
        <v/>
      </c>
      <c r="DH18" s="93" t="str">
        <f>IF(COUNTIF($AI18,DH$8),IF(COUNTIF($CS18:DG18,"")&lt;DH$13,CONCATENATE(" + ",VLOOKUP(DH$10,$CP$14:$CR$25,2,FALSE)),VLOOKUP(DH$10,$CP$14:$CR$25,2,FALSE)),"")</f>
        <v/>
      </c>
      <c r="DI18" s="93" t="str">
        <f>IF(COUNTIF($AI18,DI$8),IF(COUNTIF($CS18:DH18,"")&lt;DI$13,CONCATENATE(" + ",VLOOKUP(DI$10,$CP$14:$CR$25,2,FALSE)),VLOOKUP(DI$10,$CP$14:$CR$25,2,FALSE)),"")</f>
        <v/>
      </c>
      <c r="DJ18" s="93" t="str">
        <f>IF(COUNTIF($AI18,DJ$8),IF(COUNTIF($CS18:DI18,"")&lt;DJ$13,CONCATENATE(" + ",VLOOKUP(DJ$10,$CP$14:$CR$25,2,FALSE)),VLOOKUP(DJ$10,$CP$14:$CR$25,2,FALSE)),"")</f>
        <v/>
      </c>
      <c r="DK18" s="93" t="str">
        <f>IF(COUNTIF($AI18,DK$8),IF(COUNTIF($CS18:DJ18,"")&lt;DK$13,CONCATENATE(" + ",VLOOKUP(DK$10,$CP$14:$CR$25,2,FALSE)),VLOOKUP(DK$10,$CP$14:$CR$25,2,FALSE)),"")</f>
        <v/>
      </c>
      <c r="DL18" s="93" t="str">
        <f>IF(COUNTIF($AI18,DL$8),IF(COUNTIF($CS18:DK18,"")&lt;DL$13,CONCATENATE(" + ",VLOOKUP(DL$10,$CP$14:$CR$25,2,FALSE)),VLOOKUP(DL$10,$CP$14:$CR$25,2,FALSE)),"")</f>
        <v/>
      </c>
      <c r="DM18" s="93" t="str">
        <f>IF(COUNTIF($AI18,DM$8),IF(COUNTIF($CS18:DL18,"")&lt;DM$13,CONCATENATE(" + ",VLOOKUP(DM$10,$CP$14:$CR$25,2,FALSE)),VLOOKUP(DM$10,$CP$14:$CR$25,2,FALSE)),"")</f>
        <v/>
      </c>
      <c r="DN18" s="93" t="str">
        <f>IF(COUNTIF($AI18,DN$8),IF(COUNTIF($CS18:DM18,"")&lt;DN$13,CONCATENATE(" + ",VLOOKUP(DN$10,$CP$14:$CR$25,2,FALSE)),VLOOKUP(DN$10,$CP$14:$CR$25,2,FALSE)),"")</f>
        <v/>
      </c>
      <c r="DO18" s="93" t="str">
        <f>IF(COUNTIF($AI18,DO$8),IF(COUNTIF($CS18:DN18,"")&lt;DO$13,CONCATENATE(" + ",VLOOKUP(DO$10,$CP$14:$CR$25,2,FALSE)),VLOOKUP(DO$10,$CP$14:$CR$25,2,FALSE)),"")</f>
        <v/>
      </c>
      <c r="DP18" s="93" t="str">
        <f>IF(COUNTIF($AI18,DP$8),IF(COUNTIF($CS18:DO18,"")&lt;DP$13,CONCATENATE(" + ",VLOOKUP(DP$10,$CP$14:$CR$25,2,FALSE)),VLOOKUP(DP$10,$CP$14:$CR$25,2,FALSE)),"")</f>
        <v/>
      </c>
      <c r="DQ18" s="93" t="str">
        <f>IF(COUNTIF($AI18,DQ$8),IF(COUNTIF($CS18:DP18,"")&lt;DQ$13,CONCATENATE(" + ",VLOOKUP(DQ$10,$CP$14:$CR$25,2,FALSE)),VLOOKUP(DQ$10,$CP$14:$CR$25,2,FALSE)),"")</f>
        <v/>
      </c>
      <c r="DR18" s="93" t="str">
        <f>IF(COUNTIF($AI18,DR$8),IF(COUNTIF($CS18:DQ18,"")&lt;DR$13,CONCATENATE(" + ",VLOOKUP(DR$10,$CP$14:$CR$25,2,FALSE)),VLOOKUP(DR$10,$CP$14:$CR$25,2,FALSE)),"")</f>
        <v/>
      </c>
      <c r="DS18" s="99" t="str">
        <f t="shared" si="26"/>
        <v/>
      </c>
      <c r="DT18" s="94" t="str">
        <f t="shared" si="27"/>
        <v/>
      </c>
      <c r="DU18" s="93">
        <f t="shared" si="28"/>
        <v>5</v>
      </c>
      <c r="DV18" s="93" t="str">
        <f t="shared" si="29"/>
        <v/>
      </c>
      <c r="DW18" s="93" t="str">
        <f t="shared" si="30"/>
        <v/>
      </c>
      <c r="DX18" s="93" t="str">
        <f t="shared" si="31"/>
        <v/>
      </c>
      <c r="DY18" s="93" t="str">
        <f t="shared" si="32"/>
        <v/>
      </c>
      <c r="DZ18" s="93" t="str">
        <f t="shared" si="33"/>
        <v/>
      </c>
      <c r="EA18" s="93" t="str">
        <f t="shared" si="34"/>
        <v/>
      </c>
      <c r="EB18" s="93" t="str">
        <f t="shared" si="35"/>
        <v/>
      </c>
      <c r="EC18" s="93" t="str">
        <f t="shared" si="36"/>
        <v/>
      </c>
      <c r="ED18" s="93" t="str">
        <f t="shared" si="37"/>
        <v/>
      </c>
      <c r="EE18" s="93" t="str">
        <f t="shared" si="38"/>
        <v/>
      </c>
      <c r="EF18" s="93" t="str">
        <f t="shared" si="39"/>
        <v/>
      </c>
      <c r="EG18" s="93" t="str">
        <f t="shared" si="40"/>
        <v/>
      </c>
      <c r="EH18" s="93" t="str">
        <f t="shared" si="41"/>
        <v/>
      </c>
      <c r="EI18" s="93" t="str">
        <f t="shared" si="42"/>
        <v/>
      </c>
      <c r="EJ18" s="93" t="str">
        <f t="shared" si="43"/>
        <v/>
      </c>
      <c r="EK18" s="93" t="str">
        <f t="shared" si="44"/>
        <v/>
      </c>
      <c r="EL18" s="93" t="str">
        <f t="shared" si="45"/>
        <v/>
      </c>
      <c r="EM18" s="93" t="str">
        <f t="shared" si="46"/>
        <v/>
      </c>
      <c r="EN18" s="93" t="str">
        <f t="shared" si="47"/>
        <v/>
      </c>
      <c r="EO18" s="93" t="str">
        <f t="shared" si="48"/>
        <v/>
      </c>
      <c r="EP18" s="93" t="str">
        <f t="shared" si="49"/>
        <v/>
      </c>
      <c r="EQ18" s="93" t="str">
        <f t="shared" si="50"/>
        <v/>
      </c>
      <c r="ER18" s="100" t="str">
        <f t="shared" si="51"/>
        <v/>
      </c>
      <c r="ES18" s="101" t="str">
        <f t="shared" si="191"/>
        <v>10 000 a více</v>
      </c>
      <c r="ET18" s="102" t="str">
        <f t="shared" si="52"/>
        <v/>
      </c>
      <c r="EU18" s="102" t="str">
        <f>IF(COUNTIF($AJ18,CU$8),IF(COUNTIF($ES18:ET18,"")&lt;CU$13,CONCATENATE(" + ",VLOOKUP(EU$10,$CP$14:$CR$25,2,FALSE)),VLOOKUP(EU$10,$CP$14:$CR$25,2,FALSE)),"")</f>
        <v/>
      </c>
      <c r="EV18" s="102" t="str">
        <f>IF(COUNTIF($AJ18,CV$8),IF(COUNTIF($ES18:EU18,"")&lt;CV$13,CONCATENATE(" + ",VLOOKUP(EV$10,$CP$14:$CR$25,2,FALSE)),VLOOKUP(EV$10,$CP$14:$CR$25,2,FALSE)),"")</f>
        <v/>
      </c>
      <c r="EW18" s="102" t="str">
        <f>IF(COUNTIF($AJ18,CW$8),IF(COUNTIF($ES18:EV18,"")&lt;CW$13,CONCATENATE(" + ",VLOOKUP(EW$10,$CP$14:$CR$25,2,FALSE)),VLOOKUP(EW$10,$CP$14:$CR$25,2,FALSE)),"")</f>
        <v/>
      </c>
      <c r="EX18" s="102" t="str">
        <f>IF(COUNTIF($AJ18,CX$8),IF(COUNTIF($ES18:EW18,"")&lt;CX$13,CONCATENATE(" + ",VLOOKUP(EX$10,$CP$14:$CR$25,2,FALSE)),VLOOKUP(EX$10,$CP$14:$CR$25,2,FALSE)),"")</f>
        <v/>
      </c>
      <c r="EY18" s="102" t="str">
        <f>IF(COUNTIF($AJ18,CY$8),IF(COUNTIF($ES18:EX18,"")&lt;CY$13,CONCATENATE(" + ",VLOOKUP(EY$10,$CP$14:$CR$25,2,FALSE)),VLOOKUP(EY$10,$CP$14:$CR$25,2,FALSE)),"")</f>
        <v/>
      </c>
      <c r="EZ18" s="102" t="str">
        <f>IF(COUNTIF($AJ18,CZ$8),IF(COUNTIF($ES18:EY18,"")&lt;CZ$13,CONCATENATE(" + ",VLOOKUP(EZ$10,$CP$14:$CR$25,2,FALSE)),VLOOKUP(EZ$10,$CP$14:$CR$25,2,FALSE)),"")</f>
        <v/>
      </c>
      <c r="FA18" s="102" t="str">
        <f>IF(COUNTIF($AJ18,DA$8),IF(COUNTIF($ES18:EZ18,"")&lt;DA$13,CONCATENATE(" + ",VLOOKUP(FA$10,$CP$14:$CR$25,2,FALSE)),VLOOKUP(FA$10,$CP$14:$CR$25,2,FALSE)),"")</f>
        <v/>
      </c>
      <c r="FB18" s="102" t="str">
        <f>IF(COUNTIF($AJ18,DB$8),IF(COUNTIF($ES18:FA18,"")&lt;DB$13,CONCATENATE(" + ",VLOOKUP(FB$10,$CP$14:$CR$25,2,FALSE)),VLOOKUP(FB$10,$CP$14:$CR$25,2,FALSE)),"")</f>
        <v/>
      </c>
      <c r="FC18" s="102" t="str">
        <f>IF(COUNTIF($AJ18,DC$8),IF(COUNTIF($ES18:FB18,"")&lt;DC$13,CONCATENATE(" + ",VLOOKUP(FC$10,$CP$14:$CR$25,2,FALSE)),VLOOKUP(FC$10,$CP$14:$CR$25,2,FALSE)),"")</f>
        <v/>
      </c>
      <c r="FD18" s="102" t="str">
        <f>IF(COUNTIF($AJ18,DD$8),IF(COUNTIF($ES18:FC18,"")&lt;DD$13,CONCATENATE(" + ",VLOOKUP(FD$10,$CP$14:$CR$25,2,FALSE)),VLOOKUP(FD$10,$CP$14:$CR$25,2,FALSE)),"")</f>
        <v/>
      </c>
      <c r="FE18" s="102" t="str">
        <f>IF(COUNTIF($AJ18,DE$8),IF(COUNTIF($ES18:FD18,"")&lt;DE$13,CONCATENATE(" + ",VLOOKUP(FE$10,$CP$14:$CR$25,2,FALSE)),VLOOKUP(FE$10,$CP$14:$CR$25,2,FALSE)),"")</f>
        <v/>
      </c>
      <c r="FF18" s="102" t="str">
        <f>IF(COUNTIF($AJ18,DF$8),IF(COUNTIF($ES18:FE18,"")&lt;DF$13,CONCATENATE(" + ",VLOOKUP(FF$10,$CP$14:$CR$25,2,FALSE)),VLOOKUP(FF$10,$CP$14:$CR$25,2,FALSE)),"")</f>
        <v/>
      </c>
      <c r="FG18" s="102" t="str">
        <f>IF(COUNTIF($AJ18,DG$8),IF(COUNTIF($ES18:FF18,"")&lt;DG$13,CONCATENATE(" + ",VLOOKUP(FG$10,$CP$14:$CR$25,2,FALSE)),VLOOKUP(FG$10,$CP$14:$CR$25,2,FALSE)),"")</f>
        <v/>
      </c>
      <c r="FH18" s="102" t="str">
        <f>IF(COUNTIF($AJ18,DH$8),IF(COUNTIF($ES18:FG18,"")&lt;DH$13,CONCATENATE(" + ",VLOOKUP(FH$10,$CP$14:$CR$25,2,FALSE)),VLOOKUP(FH$10,$CP$14:$CR$25,2,FALSE)),"")</f>
        <v/>
      </c>
      <c r="FI18" s="102" t="str">
        <f>IF(COUNTIF($AJ18,DI$8),IF(COUNTIF($ES18:FH18,"")&lt;DI$13,CONCATENATE(" + ",VLOOKUP(FI$10,$CP$14:$CR$25,2,FALSE)),VLOOKUP(FI$10,$CP$14:$CR$25,2,FALSE)),"")</f>
        <v/>
      </c>
      <c r="FJ18" s="102" t="str">
        <f>IF(COUNTIF($AJ18,DJ$8),IF(COUNTIF($ES18:FI18,"")&lt;DJ$13,CONCATENATE(" + ",VLOOKUP(FJ$10,$CP$14:$CR$25,2,FALSE)),VLOOKUP(FJ$10,$CP$14:$CR$25,2,FALSE)),"")</f>
        <v/>
      </c>
      <c r="FK18" s="102" t="str">
        <f>IF(COUNTIF($AJ18,DK$8),IF(COUNTIF($ES18:FJ18,"")&lt;DK$13,CONCATENATE(" + ",VLOOKUP(FK$10,$CP$14:$CR$25,2,FALSE)),VLOOKUP(FK$10,$CP$14:$CR$25,2,FALSE)),"")</f>
        <v/>
      </c>
      <c r="FL18" s="102" t="str">
        <f>IF(COUNTIF($AJ18,DL$8),IF(COUNTIF($ES18:FK18,"")&lt;DL$13,CONCATENATE(" + ",VLOOKUP(FL$10,$CP$14:$CR$25,2,FALSE)),VLOOKUP(FL$10,$CP$14:$CR$25,2,FALSE)),"")</f>
        <v/>
      </c>
      <c r="FM18" s="102" t="str">
        <f>IF(COUNTIF($AJ18,DM$8),IF(COUNTIF($ES18:FL18,"")&lt;DM$13,CONCATENATE(" + ",VLOOKUP(FM$10,$CP$14:$CR$25,2,FALSE)),VLOOKUP(FM$10,$CP$14:$CR$25,2,FALSE)),"")</f>
        <v/>
      </c>
      <c r="FN18" s="102" t="str">
        <f>IF(COUNTIF($AJ18,DN$8),IF(COUNTIF($ES18:FM18,"")&lt;DN$13,CONCATENATE(" + ",VLOOKUP(FN$10,$CP$14:$CR$25,2,FALSE)),VLOOKUP(FN$10,$CP$14:$CR$25,2,FALSE)),"")</f>
        <v/>
      </c>
      <c r="FO18" s="102" t="str">
        <f>IF(COUNTIF($AJ18,DO$8),IF(COUNTIF($ES18:FN18,"")&lt;DO$13,CONCATENATE(" + ",VLOOKUP(FO$10,$CP$14:$CR$25,2,FALSE)),VLOOKUP(FO$10,$CP$14:$CR$25,2,FALSE)),"")</f>
        <v/>
      </c>
      <c r="FP18" s="102" t="str">
        <f>IF(COUNTIF($AJ18,DP$8),IF(COUNTIF($ES18:FO18,"")&lt;DP$13,CONCATENATE(" + ",VLOOKUP(FP$10,$CP$14:$CR$25,2,FALSE)),VLOOKUP(FP$10,$CP$14:$CR$25,2,FALSE)),"")</f>
        <v/>
      </c>
      <c r="FQ18" s="102" t="str">
        <f>IF(COUNTIF($AJ18,DQ$8),IF(COUNTIF($ES18:FP18,"")&lt;DQ$13,CONCATENATE(" + ",VLOOKUP(FQ$10,$CP$14:$CR$25,2,FALSE)),VLOOKUP(FQ$10,$CP$14:$CR$25,2,FALSE)),"")</f>
        <v/>
      </c>
      <c r="FR18" s="103" t="str">
        <f>IF(COUNTIF($AJ18,DR$8),IF(COUNTIF($ES18:FQ18,"")&lt;DR$13,CONCATENATE(" + ",VLOOKUP(FR$10,$CP$14:$CR$25,2,FALSE)),VLOOKUP(FR$10,$CP$14:$CR$25,2,FALSE)),"")</f>
        <v/>
      </c>
      <c r="FS18" s="101">
        <f t="shared" si="53"/>
        <v>17</v>
      </c>
      <c r="FT18" s="104" t="str">
        <f t="shared" si="54"/>
        <v/>
      </c>
      <c r="FU18" s="102" t="str">
        <f t="shared" si="55"/>
        <v/>
      </c>
      <c r="FV18" s="102" t="str">
        <f t="shared" si="56"/>
        <v/>
      </c>
      <c r="FW18" s="102" t="str">
        <f t="shared" si="57"/>
        <v/>
      </c>
      <c r="FX18" s="102" t="str">
        <f t="shared" si="58"/>
        <v/>
      </c>
      <c r="FY18" s="102" t="str">
        <f t="shared" si="59"/>
        <v/>
      </c>
      <c r="FZ18" s="102" t="str">
        <f t="shared" si="60"/>
        <v/>
      </c>
      <c r="GA18" s="102" t="str">
        <f t="shared" si="61"/>
        <v/>
      </c>
      <c r="GB18" s="102" t="str">
        <f t="shared" si="62"/>
        <v/>
      </c>
      <c r="GC18" s="102" t="str">
        <f t="shared" si="63"/>
        <v/>
      </c>
      <c r="GD18" s="102" t="str">
        <f t="shared" si="64"/>
        <v/>
      </c>
      <c r="GE18" s="102" t="str">
        <f t="shared" si="65"/>
        <v/>
      </c>
      <c r="GF18" s="102" t="str">
        <f t="shared" si="66"/>
        <v/>
      </c>
      <c r="GG18" s="102" t="str">
        <f t="shared" si="67"/>
        <v/>
      </c>
      <c r="GH18" s="102" t="str">
        <f t="shared" si="68"/>
        <v/>
      </c>
      <c r="GI18" s="102" t="str">
        <f t="shared" si="69"/>
        <v/>
      </c>
      <c r="GJ18" s="102" t="str">
        <f t="shared" si="70"/>
        <v/>
      </c>
      <c r="GK18" s="102" t="str">
        <f t="shared" si="71"/>
        <v/>
      </c>
      <c r="GL18" s="102" t="str">
        <f t="shared" si="72"/>
        <v/>
      </c>
      <c r="GM18" s="102" t="str">
        <f t="shared" si="73"/>
        <v/>
      </c>
      <c r="GN18" s="102" t="str">
        <f t="shared" si="74"/>
        <v/>
      </c>
      <c r="GO18" s="102" t="str">
        <f t="shared" si="75"/>
        <v/>
      </c>
      <c r="GP18" s="102" t="str">
        <f t="shared" si="76"/>
        <v/>
      </c>
      <c r="GQ18" s="102" t="str">
        <f t="shared" si="77"/>
        <v/>
      </c>
      <c r="GR18" s="103" t="str">
        <f t="shared" si="78"/>
        <v/>
      </c>
      <c r="GS18" s="99" t="str">
        <f t="shared" si="79"/>
        <v/>
      </c>
      <c r="GT18" s="93" t="str">
        <f t="shared" si="80"/>
        <v>1 - 3</v>
      </c>
      <c r="GU18" s="93" t="str">
        <f>IF(COUNTIF($AK18,CU$8),IF(COUNTIF($GS18:GT18,"")&lt;CU$13,CONCATENATE(" + ",VLOOKUP(GU$10,$CP$14:$CR$25,2,FALSE)),VLOOKUP(GU$10,$CP$14:$CR$25,2,FALSE)),"")</f>
        <v/>
      </c>
      <c r="GV18" s="93" t="str">
        <f>IF(COUNTIF($AK18,CV$8),IF(COUNTIF($GS18:GU18,"")&lt;CV$13,CONCATENATE(" + ",VLOOKUP(GV$10,$CP$14:$CR$25,2,FALSE)),VLOOKUP(GV$10,$CP$14:$CR$25,2,FALSE)),"")</f>
        <v/>
      </c>
      <c r="GW18" s="93" t="str">
        <f>IF(COUNTIF($AK18,CW$8),IF(COUNTIF($GS18:GV18,"")&lt;CW$13,CONCATENATE(" + ",VLOOKUP(GW$10,$CP$14:$CR$25,2,FALSE)),VLOOKUP(GW$10,$CP$14:$CR$25,2,FALSE)),"")</f>
        <v/>
      </c>
      <c r="GX18" s="93" t="str">
        <f>IF(COUNTIF($AK18,CX$8),IF(COUNTIF($GS18:GW18,"")&lt;CX$13,CONCATENATE(" + ",VLOOKUP(GX$10,$CP$14:$CR$25,2,FALSE)),VLOOKUP(GX$10,$CP$14:$CR$25,2,FALSE)),"")</f>
        <v/>
      </c>
      <c r="GY18" s="93" t="str">
        <f>IF(COUNTIF($AK18,CY$8),IF(COUNTIF($GS18:GX18,"")&lt;CY$13,CONCATENATE(" + ",VLOOKUP(GY$10,$CP$14:$CR$25,2,FALSE)),VLOOKUP(GY$10,$CP$14:$CR$25,2,FALSE)),"")</f>
        <v/>
      </c>
      <c r="GZ18" s="93" t="str">
        <f>IF(COUNTIF($AK18,CZ$8),IF(COUNTIF($GS18:GY18,"")&lt;CZ$13,CONCATENATE(" + ",VLOOKUP(GZ$10,$CP$14:$CR$25,2,FALSE)),VLOOKUP(GZ$10,$CP$14:$CR$25,2,FALSE)),"")</f>
        <v/>
      </c>
      <c r="HA18" s="93" t="str">
        <f>IF(COUNTIF($AK18,DA$8),IF(COUNTIF($GS18:GZ18,"")&lt;DA$13,CONCATENATE(" + ",VLOOKUP(HA$10,$CP$14:$CR$25,2,FALSE)),VLOOKUP(HA$10,$CP$14:$CR$25,2,FALSE)),"")</f>
        <v/>
      </c>
      <c r="HB18" s="93" t="str">
        <f>IF(COUNTIF($AK18,DB$8),IF(COUNTIF($GS18:HA18,"")&lt;DB$13,CONCATENATE(" + ",VLOOKUP(HB$10,$CP$14:$CR$25,2,FALSE)),VLOOKUP(HB$10,$CP$14:$CR$25,2,FALSE)),"")</f>
        <v/>
      </c>
      <c r="HC18" s="93" t="str">
        <f>IF(COUNTIF($AK18,DC$8),IF(COUNTIF($GS18:HB18,"")&lt;DC$13,CONCATENATE(" + ",VLOOKUP(HC$10,$CP$14:$CR$25,2,FALSE)),VLOOKUP(HC$10,$CP$14:$CR$25,2,FALSE)),"")</f>
        <v/>
      </c>
      <c r="HD18" s="93" t="str">
        <f>IF(COUNTIF($AK18,DD$8),IF(COUNTIF($GS18:HC18,"")&lt;DD$13,CONCATENATE(" + ",VLOOKUP(HD$10,$CP$14:$CR$25,2,FALSE)),VLOOKUP(HD$10,$CP$14:$CR$25,2,FALSE)),"")</f>
        <v/>
      </c>
      <c r="HE18" s="93" t="str">
        <f>IF(COUNTIF($AK18,DE$8),IF(COUNTIF($GS18:HD18,"")&lt;DE$13,CONCATENATE(" + ",VLOOKUP(HE$10,$CP$14:$CR$25,2,FALSE)),VLOOKUP(HE$10,$CP$14:$CR$25,2,FALSE)),"")</f>
        <v/>
      </c>
      <c r="HF18" s="93" t="str">
        <f>IF(COUNTIF($AK18,DF$8),IF(COUNTIF($GS18:HE18,"")&lt;DF$13,CONCATENATE(" + ",VLOOKUP(HF$10,$CP$14:$CR$25,2,FALSE)),VLOOKUP(HF$10,$CP$14:$CR$25,2,FALSE)),"")</f>
        <v/>
      </c>
      <c r="HG18" s="93" t="str">
        <f>IF(COUNTIF($AK18,DG$8),IF(COUNTIF($GS18:HF18,"")&lt;DG$13,CONCATENATE(" + ",VLOOKUP(HG$10,$CP$14:$CR$25,2,FALSE)),VLOOKUP(HG$10,$CP$14:$CR$25,2,FALSE)),"")</f>
        <v/>
      </c>
      <c r="HH18" s="93" t="str">
        <f>IF(COUNTIF($AK18,DH$8),IF(COUNTIF($GS18:HG18,"")&lt;DH$13,CONCATENATE(" + ",VLOOKUP(HH$10,$CP$14:$CR$25,2,FALSE)),VLOOKUP(HH$10,$CP$14:$CR$25,2,FALSE)),"")</f>
        <v/>
      </c>
      <c r="HI18" s="93" t="str">
        <f>IF(COUNTIF($AK18,DI$8),IF(COUNTIF($GS18:HH18,"")&lt;DI$13,CONCATENATE(" + ",VLOOKUP(HI$10,$CP$14:$CR$25,2,FALSE)),VLOOKUP(HI$10,$CP$14:$CR$25,2,FALSE)),"")</f>
        <v/>
      </c>
      <c r="HJ18" s="93" t="str">
        <f>IF(COUNTIF($AK18,DJ$8),IF(COUNTIF($GS18:HI18,"")&lt;DJ$13,CONCATENATE(" + ",VLOOKUP(HJ$10,$CP$14:$CR$25,2,FALSE)),VLOOKUP(HJ$10,$CP$14:$CR$25,2,FALSE)),"")</f>
        <v/>
      </c>
      <c r="HK18" s="93" t="str">
        <f>IF(COUNTIF($AK18,DK$8),IF(COUNTIF($GS18:HJ18,"")&lt;DK$13,CONCATENATE(" + ",VLOOKUP(HK$10,$CP$14:$CR$25,2,FALSE)),VLOOKUP(HK$10,$CP$14:$CR$25,2,FALSE)),"")</f>
        <v/>
      </c>
      <c r="HL18" s="93" t="str">
        <f>IF(COUNTIF($AK18,DL$8),IF(COUNTIF($GS18:HK18,"")&lt;DL$13,CONCATENATE(" + ",VLOOKUP(HL$10,$CP$14:$CR$25,2,FALSE)),VLOOKUP(HL$10,$CP$14:$CR$25,2,FALSE)),"")</f>
        <v/>
      </c>
      <c r="HM18" s="93" t="str">
        <f>IF(COUNTIF($AK18,DM$8),IF(COUNTIF($GS18:HL18,"")&lt;DM$13,CONCATENATE(" + ",VLOOKUP(HM$10,$CP$14:$CR$25,2,FALSE)),VLOOKUP(HM$10,$CP$14:$CR$25,2,FALSE)),"")</f>
        <v/>
      </c>
      <c r="HN18" s="93" t="str">
        <f>IF(COUNTIF($AK18,DN$8),IF(COUNTIF($GS18:HM18,"")&lt;DN$13,CONCATENATE(" + ",VLOOKUP(HN$10,$CP$14:$CR$25,2,FALSE)),VLOOKUP(HN$10,$CP$14:$CR$25,2,FALSE)),"")</f>
        <v/>
      </c>
      <c r="HO18" s="93" t="str">
        <f>IF(COUNTIF($AK18,DO$8),IF(COUNTIF($GS18:HN18,"")&lt;DO$13,CONCATENATE(" + ",VLOOKUP(HO$10,$CP$14:$CR$25,2,FALSE)),VLOOKUP(HO$10,$CP$14:$CR$25,2,FALSE)),"")</f>
        <v/>
      </c>
      <c r="HP18" s="93" t="str">
        <f>IF(COUNTIF($AK18,DP$8),IF(COUNTIF($GS18:HO18,"")&lt;DP$13,CONCATENATE(" + ",VLOOKUP(HP$10,$CP$14:$CR$25,2,FALSE)),VLOOKUP(HP$10,$CP$14:$CR$25,2,FALSE)),"")</f>
        <v/>
      </c>
      <c r="HQ18" s="93" t="str">
        <f>IF(COUNTIF($AK18,DQ$8),IF(COUNTIF($GS18:HP18,"")&lt;DQ$13,CONCATENATE(" + ",VLOOKUP(HQ$10,$CP$14:$CR$25,2,FALSE)),VLOOKUP(HQ$10,$CP$14:$CR$25,2,FALSE)),"")</f>
        <v/>
      </c>
      <c r="HR18" s="100" t="str">
        <f>IF(COUNTIF($AK18,DR$8),IF(COUNTIF($GS18:HQ18,"")&lt;DR$13,CONCATENATE(" + ",VLOOKUP(HR$10,$CP$14:$CR$25,2,FALSE)),VLOOKUP(HR$10,$CP$14:$CR$25,2,FALSE)),"")</f>
        <v/>
      </c>
      <c r="HS18" s="99" t="str">
        <f t="shared" si="81"/>
        <v/>
      </c>
      <c r="HT18" s="94">
        <f t="shared" si="82"/>
        <v>5</v>
      </c>
      <c r="HU18" s="93" t="str">
        <f t="shared" si="83"/>
        <v/>
      </c>
      <c r="HV18" s="93" t="str">
        <f t="shared" si="84"/>
        <v/>
      </c>
      <c r="HW18" s="93" t="str">
        <f t="shared" si="85"/>
        <v/>
      </c>
      <c r="HX18" s="93" t="str">
        <f t="shared" si="86"/>
        <v/>
      </c>
      <c r="HY18" s="93" t="str">
        <f t="shared" si="87"/>
        <v/>
      </c>
      <c r="HZ18" s="93" t="str">
        <f t="shared" si="88"/>
        <v/>
      </c>
      <c r="IA18" s="93" t="str">
        <f t="shared" si="89"/>
        <v/>
      </c>
      <c r="IB18" s="93" t="str">
        <f t="shared" si="90"/>
        <v/>
      </c>
      <c r="IC18" s="93" t="str">
        <f t="shared" si="91"/>
        <v/>
      </c>
      <c r="ID18" s="93" t="str">
        <f t="shared" si="92"/>
        <v/>
      </c>
      <c r="IE18" s="93" t="str">
        <f t="shared" si="93"/>
        <v/>
      </c>
      <c r="IF18" s="93" t="str">
        <f t="shared" si="94"/>
        <v/>
      </c>
      <c r="IG18" s="93" t="str">
        <f t="shared" si="95"/>
        <v/>
      </c>
      <c r="IH18" s="93" t="str">
        <f t="shared" si="96"/>
        <v/>
      </c>
      <c r="II18" s="93" t="str">
        <f t="shared" si="97"/>
        <v/>
      </c>
      <c r="IJ18" s="93" t="str">
        <f t="shared" si="98"/>
        <v/>
      </c>
      <c r="IK18" s="93" t="str">
        <f t="shared" si="99"/>
        <v/>
      </c>
      <c r="IL18" s="93" t="str">
        <f t="shared" si="100"/>
        <v/>
      </c>
      <c r="IM18" s="93" t="str">
        <f t="shared" si="101"/>
        <v/>
      </c>
      <c r="IN18" s="93" t="str">
        <f t="shared" si="102"/>
        <v/>
      </c>
      <c r="IO18" s="93" t="str">
        <f t="shared" si="103"/>
        <v/>
      </c>
      <c r="IP18" s="93" t="str">
        <f t="shared" si="104"/>
        <v/>
      </c>
      <c r="IQ18" s="93" t="str">
        <f t="shared" si="105"/>
        <v/>
      </c>
      <c r="IR18" s="100" t="str">
        <f t="shared" si="106"/>
        <v/>
      </c>
      <c r="IS18" s="101" t="str">
        <f t="shared" si="107"/>
        <v/>
      </c>
      <c r="IT18" s="102" t="str">
        <f t="shared" si="108"/>
        <v/>
      </c>
      <c r="IU18" s="102" t="str">
        <f>IF(COUNTIF($AL18,CU$8),IF(COUNTIF($IS18:IT18,"")&lt;CU$13,CONCATENATE(" + ",VLOOKUP(IU$10,$CP$14:$CR$25,2,FALSE)),VLOOKUP(IU$10,$CP$14:$CR$25,2,FALSE)),"")</f>
        <v/>
      </c>
      <c r="IV18" s="102" t="str">
        <f>IF(COUNTIF($AL18,CV$8),IF(COUNTIF($IS18:IU18,"")&lt;CV$13,CONCATENATE(" + ",VLOOKUP(IV$10,$CP$14:$CR$25,2,FALSE)),VLOOKUP(IV$10,$CP$14:$CR$25,2,FALSE)),"")</f>
        <v/>
      </c>
      <c r="IW18" s="102" t="str">
        <f>IF(COUNTIF($AL18,CW$8),IF(COUNTIF($IS18:IV18,"")&lt;CW$13,CONCATENATE(" + ",VLOOKUP(IW$10,$CP$14:$CR$25,2,FALSE)),VLOOKUP(IW$10,$CP$14:$CR$25,2,FALSE)),"")</f>
        <v/>
      </c>
      <c r="IX18" s="102" t="str">
        <f>IF(COUNTIF($AL18,CX$8),IF(COUNTIF($IS18:IW18,"")&lt;CX$13,CONCATENATE(" + ",VLOOKUP(IX$10,$CP$14:$CR$25,2,FALSE)),VLOOKUP(IX$10,$CP$14:$CR$25,2,FALSE)),"")</f>
        <v/>
      </c>
      <c r="IY18" s="102" t="str">
        <f>IF(COUNTIF($AL18,CY$8),IF(COUNTIF($IS18:IX18,"")&lt;CY$13,CONCATENATE(" + ",VLOOKUP(IY$10,$CP$14:$CR$25,2,FALSE)),VLOOKUP(IY$10,$CP$14:$CR$25,2,FALSE)),"")</f>
        <v/>
      </c>
      <c r="IZ18" s="102" t="str">
        <f>IF(COUNTIF($AL18,CZ$8),IF(COUNTIF($IS18:IY18,"")&lt;CZ$13,CONCATENATE(" + ",VLOOKUP(IZ$10,$CP$14:$CR$25,2,FALSE)),VLOOKUP(IZ$10,$CP$14:$CR$25,2,FALSE)),"")</f>
        <v/>
      </c>
      <c r="JA18" s="102" t="str">
        <f>IF(COUNTIF($AL18,DA$8),IF(COUNTIF($IS18:IZ18,"")&lt;DA$13,CONCATENATE(" + ",VLOOKUP(JA$10,$CP$14:$CR$25,2,FALSE)),VLOOKUP(JA$10,$CP$14:$CR$25,2,FALSE)),"")</f>
        <v/>
      </c>
      <c r="JB18" s="102" t="str">
        <f>IF(COUNTIF($AL18,DB$8),IF(COUNTIF($IS18:JA18,"")&lt;DB$13,CONCATENATE(" + ",VLOOKUP(JB$10,$CP$14:$CR$25,2,FALSE)),VLOOKUP(JB$10,$CP$14:$CR$25,2,FALSE)),"")</f>
        <v/>
      </c>
      <c r="JC18" s="102" t="str">
        <f>IF(COUNTIF($AL18,DC$8),IF(COUNTIF($IS18:JB18,"")&lt;DC$13,CONCATENATE(" + ",VLOOKUP(JC$10,$CP$14:$CR$25,2,FALSE)),VLOOKUP(JC$10,$CP$14:$CR$25,2,FALSE)),"")</f>
        <v/>
      </c>
      <c r="JD18" s="102" t="str">
        <f>IF(COUNTIF($AL18,DD$8),IF(COUNTIF($IS18:JC18,"")&lt;DD$13,CONCATENATE(" + ",VLOOKUP(JD$10,$CP$14:$CR$25,2,FALSE)),VLOOKUP(JD$10,$CP$14:$CR$25,2,FALSE)),"")</f>
        <v/>
      </c>
      <c r="JE18" s="102" t="str">
        <f>IF(COUNTIF($AL18,DE$8),IF(COUNTIF($IS18:JD18,"")&lt;DE$13,CONCATENATE(" + ",VLOOKUP(JE$10,$CP$14:$CR$25,2,FALSE)),VLOOKUP(JE$10,$CP$14:$CR$25,2,FALSE)),"")</f>
        <v/>
      </c>
      <c r="JF18" s="102" t="str">
        <f>IF(COUNTIF($AL18,DF$8),IF(COUNTIF($IS18:JE18,"")&lt;DF$13,CONCATENATE(" + ",VLOOKUP(JF$10,$CP$14:$CR$25,2,FALSE)),VLOOKUP(JF$10,$CP$14:$CR$25,2,FALSE)),"")</f>
        <v/>
      </c>
      <c r="JG18" s="102" t="str">
        <f>IF(COUNTIF($AL18,DG$8),IF(COUNTIF($IS18:JF18,"")&lt;DG$13,CONCATENATE(" + ",VLOOKUP(JG$10,$CP$14:$CR$25,2,FALSE)),VLOOKUP(JG$10,$CP$14:$CR$25,2,FALSE)),"")</f>
        <v/>
      </c>
      <c r="JH18" s="102" t="str">
        <f>IF(COUNTIF($AL18,DH$8),IF(COUNTIF($IS18:JG18,"")&lt;DH$13,CONCATENATE(" + ",VLOOKUP(JH$10,$CP$14:$CR$25,2,FALSE)),VLOOKUP(JH$10,$CP$14:$CR$25,2,FALSE)),"")</f>
        <v/>
      </c>
      <c r="JI18" s="102" t="str">
        <f>IF(COUNTIF($AL18,DI$8),IF(COUNTIF($IS18:JH18,"")&lt;DI$13,CONCATENATE(" + ",VLOOKUP(JI$10,$CP$14:$CR$25,2,FALSE)),VLOOKUP(JI$10,$CP$14:$CR$25,2,FALSE)),"")</f>
        <v/>
      </c>
      <c r="JJ18" s="102" t="str">
        <f>IF(COUNTIF($AL18,DJ$8),IF(COUNTIF($IS18:JI18,"")&lt;DJ$13,CONCATENATE(" + ",VLOOKUP(JJ$10,$CP$14:$CR$25,2,FALSE)),VLOOKUP(JJ$10,$CP$14:$CR$25,2,FALSE)),"")</f>
        <v/>
      </c>
      <c r="JK18" s="102" t="str">
        <f>IF(COUNTIF($AL18,DK$8),IF(COUNTIF($IS18:JJ18,"")&lt;DK$13,CONCATENATE(" + ",VLOOKUP(JK$10,$CP$14:$CR$25,2,FALSE)),VLOOKUP(JK$10,$CP$14:$CR$25,2,FALSE)),"")</f>
        <v/>
      </c>
      <c r="JL18" s="102" t="str">
        <f>IF(COUNTIF($AL18,DL$8),IF(COUNTIF($IS18:JK18,"")&lt;DL$13,CONCATENATE(" + ",VLOOKUP(JL$10,$CP$14:$CR$25,2,FALSE)),VLOOKUP(JL$10,$CP$14:$CR$25,2,FALSE)),"")</f>
        <v/>
      </c>
      <c r="JM18" s="102" t="str">
        <f>IF(COUNTIF($AL18,DM$8),IF(COUNTIF($IS18:JL18,"")&lt;DM$13,CONCATENATE(" + ",VLOOKUP(JM$10,$CP$14:$CR$25,2,FALSE)),VLOOKUP(JM$10,$CP$14:$CR$25,2,FALSE)),"")</f>
        <v/>
      </c>
      <c r="JN18" s="102" t="str">
        <f>IF(COUNTIF($AL18,DN$8),IF(COUNTIF($IS18:JM18,"")&lt;DN$13,CONCATENATE(" + ",VLOOKUP(JN$10,$CP$14:$CR$25,2,FALSE)),VLOOKUP(JN$10,$CP$14:$CR$25,2,FALSE)),"")</f>
        <v/>
      </c>
      <c r="JO18" s="102" t="str">
        <f>IF(COUNTIF($AL18,DO$8),IF(COUNTIF($IS18:JN18,"")&lt;DO$13,CONCATENATE(" + ",VLOOKUP(JO$10,$CP$14:$CR$25,2,FALSE)),VLOOKUP(JO$10,$CP$14:$CR$25,2,FALSE)),"")</f>
        <v/>
      </c>
      <c r="JP18" s="102" t="str">
        <f>IF(COUNTIF($AL18,DP$8),IF(COUNTIF($IS18:JO18,"")&lt;DP$13,CONCATENATE(" + ",VLOOKUP(JP$10,$CP$14:$CR$25,2,FALSE)),VLOOKUP(JP$10,$CP$14:$CR$25,2,FALSE)),"")</f>
        <v/>
      </c>
      <c r="JQ18" s="102" t="str">
        <f>IF(COUNTIF($AL18,DQ$8),IF(COUNTIF($IS18:JP18,"")&lt;DQ$13,CONCATENATE(" + ",VLOOKUP(JQ$10,$CP$14:$CR$25,2,FALSE)),VLOOKUP(JQ$10,$CP$14:$CR$25,2,FALSE)),"")</f>
        <v/>
      </c>
      <c r="JR18" s="103" t="str">
        <f>IF(COUNTIF($AL18,DR$8),IF(COUNTIF($IS18:JQ18,"")&lt;DR$13,CONCATENATE(" + ",VLOOKUP(JR$10,$CP$14:$CR$25,2,FALSE)),VLOOKUP(JR$10,$CP$14:$CR$25,2,FALSE)),"")</f>
        <v/>
      </c>
      <c r="JS18" s="101" t="str">
        <f t="shared" si="109"/>
        <v/>
      </c>
      <c r="JT18" s="104" t="str">
        <f t="shared" si="110"/>
        <v/>
      </c>
      <c r="JU18" s="102" t="str">
        <f t="shared" si="111"/>
        <v/>
      </c>
      <c r="JV18" s="102" t="str">
        <f t="shared" si="112"/>
        <v/>
      </c>
      <c r="JW18" s="102" t="str">
        <f t="shared" si="113"/>
        <v/>
      </c>
      <c r="JX18" s="102" t="str">
        <f t="shared" si="114"/>
        <v/>
      </c>
      <c r="JY18" s="102" t="str">
        <f t="shared" si="115"/>
        <v/>
      </c>
      <c r="JZ18" s="102" t="str">
        <f t="shared" si="116"/>
        <v/>
      </c>
      <c r="KA18" s="102" t="str">
        <f t="shared" si="117"/>
        <v/>
      </c>
      <c r="KB18" s="102" t="str">
        <f t="shared" si="118"/>
        <v/>
      </c>
      <c r="KC18" s="102" t="str">
        <f t="shared" si="119"/>
        <v/>
      </c>
      <c r="KD18" s="102" t="str">
        <f t="shared" si="120"/>
        <v/>
      </c>
      <c r="KE18" s="102" t="str">
        <f t="shared" si="121"/>
        <v/>
      </c>
      <c r="KF18" s="102" t="str">
        <f t="shared" si="122"/>
        <v/>
      </c>
      <c r="KG18" s="102" t="str">
        <f t="shared" si="123"/>
        <v/>
      </c>
      <c r="KH18" s="102" t="str">
        <f t="shared" si="124"/>
        <v/>
      </c>
      <c r="KI18" s="102" t="str">
        <f t="shared" si="125"/>
        <v/>
      </c>
      <c r="KJ18" s="102" t="str">
        <f t="shared" si="126"/>
        <v/>
      </c>
      <c r="KK18" s="102" t="str">
        <f t="shared" si="127"/>
        <v/>
      </c>
      <c r="KL18" s="102" t="str">
        <f t="shared" si="128"/>
        <v/>
      </c>
      <c r="KM18" s="102" t="str">
        <f t="shared" si="129"/>
        <v/>
      </c>
      <c r="KN18" s="102" t="str">
        <f t="shared" si="130"/>
        <v/>
      </c>
      <c r="KO18" s="102" t="str">
        <f t="shared" si="131"/>
        <v/>
      </c>
      <c r="KP18" s="102" t="str">
        <f t="shared" si="132"/>
        <v/>
      </c>
      <c r="KQ18" s="102" t="str">
        <f t="shared" si="133"/>
        <v/>
      </c>
      <c r="KR18" s="103" t="str">
        <f t="shared" si="134"/>
        <v/>
      </c>
      <c r="KS18" s="99" t="str">
        <f t="shared" si="135"/>
        <v/>
      </c>
      <c r="KT18" s="93" t="str">
        <f t="shared" si="136"/>
        <v/>
      </c>
      <c r="KU18" s="93" t="str">
        <f>IF(COUNTIF($AM18,CU$8),IF(COUNTIF($KS18:KT18,"")&lt;CU$13,CONCATENATE(" + ",VLOOKUP(KU$10,$CP$14:$CR$25,2,FALSE)),VLOOKUP(KU$10,$CP$14:$CR$25,2,FALSE)),"")</f>
        <v/>
      </c>
      <c r="KV18" s="93" t="str">
        <f>IF(COUNTIF($AM18,CV$8),IF(COUNTIF($KS18:KU18,"")&lt;CV$13,CONCATENATE(" + ",VLOOKUP(KV$10,$CP$14:$CR$25,2,FALSE)),VLOOKUP(KV$10,$CP$14:$CR$25,2,FALSE)),"")</f>
        <v/>
      </c>
      <c r="KW18" s="93" t="str">
        <f>IF(COUNTIF($AM18,CW$8),IF(COUNTIF($KS18:KV18,"")&lt;CW$13,CONCATENATE(" + ",VLOOKUP(KW$10,$CP$14:$CR$25,2,FALSE)),VLOOKUP(KW$10,$CP$14:$CR$25,2,FALSE)),"")</f>
        <v/>
      </c>
      <c r="KX18" s="93" t="str">
        <f>IF(COUNTIF($AM18,CX$8),IF(COUNTIF($KS18:KW18,"")&lt;CX$13,CONCATENATE(" + ",VLOOKUP(KX$10,$CP$14:$CR$25,2,FALSE)),VLOOKUP(KX$10,$CP$14:$CR$25,2,FALSE)),"")</f>
        <v/>
      </c>
      <c r="KY18" s="93" t="str">
        <f>IF(COUNTIF($AM18,CY$8),IF(COUNTIF($KS18:KX18,"")&lt;CY$13,CONCATENATE(" + ",VLOOKUP(KY$10,$CP$14:$CR$25,2,FALSE)),VLOOKUP(KY$10,$CP$14:$CR$25,2,FALSE)),"")</f>
        <v/>
      </c>
      <c r="KZ18" s="93" t="str">
        <f>IF(COUNTIF($AM18,CZ$8),IF(COUNTIF($KS18:KY18,"")&lt;CZ$13,CONCATENATE(" + ",VLOOKUP(KZ$10,$CP$14:$CR$25,2,FALSE)),VLOOKUP(KZ$10,$CP$14:$CR$25,2,FALSE)),"")</f>
        <v/>
      </c>
      <c r="LA18" s="93" t="str">
        <f>IF(COUNTIF($AM18,DA$8),IF(COUNTIF($KS18:KZ18,"")&lt;DA$13,CONCATENATE(" + ",VLOOKUP(LA$10,$CP$14:$CR$25,2,FALSE)),VLOOKUP(LA$10,$CP$14:$CR$25,2,FALSE)),"")</f>
        <v/>
      </c>
      <c r="LB18" s="93" t="str">
        <f>IF(COUNTIF($AM18,DB$8),IF(COUNTIF($KS18:LA18,"")&lt;DB$13,CONCATENATE(" + ",VLOOKUP(LB$10,$CP$14:$CR$25,2,FALSE)),VLOOKUP(LB$10,$CP$14:$CR$25,2,FALSE)),"")</f>
        <v/>
      </c>
      <c r="LC18" s="93" t="str">
        <f>IF(COUNTIF($AM18,DC$8),IF(COUNTIF($KS18:LB18,"")&lt;DC$13,CONCATENATE(" + ",VLOOKUP(LC$10,$CP$14:$CR$25,2,FALSE)),VLOOKUP(LC$10,$CP$14:$CR$25,2,FALSE)),"")</f>
        <v/>
      </c>
      <c r="LD18" s="93" t="str">
        <f>IF(COUNTIF($AM18,DD$8),IF(COUNTIF($KS18:LC18,"")&lt;DD$13,CONCATENATE(" + ",VLOOKUP(LD$10,$CP$14:$CR$25,2,FALSE)),VLOOKUP(LD$10,$CP$14:$CR$25,2,FALSE)),"")</f>
        <v/>
      </c>
      <c r="LE18" s="93" t="str">
        <f>IF(COUNTIF($AM18,DE$8),IF(COUNTIF($KS18:LD18,"")&lt;DE$13,CONCATENATE(" + ",VLOOKUP(LE$10,$CP$14:$CR$25,2,FALSE)),VLOOKUP(LE$10,$CP$14:$CR$25,2,FALSE)),"")</f>
        <v/>
      </c>
      <c r="LF18" s="93" t="str">
        <f>IF(COUNTIF($AM18,DF$8),IF(COUNTIF($KS18:LE18,"")&lt;DF$13,CONCATENATE(" + ",VLOOKUP(LF$10,$CP$14:$CR$25,2,FALSE)),VLOOKUP(LF$10,$CP$14:$CR$25,2,FALSE)),"")</f>
        <v/>
      </c>
      <c r="LG18" s="93" t="str">
        <f>IF(COUNTIF($AM18,DG$8),IF(COUNTIF($KS18:LF18,"")&lt;DG$13,CONCATENATE(" + ",VLOOKUP(LG$10,$CP$14:$CR$25,2,FALSE)),VLOOKUP(LG$10,$CP$14:$CR$25,2,FALSE)),"")</f>
        <v/>
      </c>
      <c r="LH18" s="93" t="str">
        <f>IF(COUNTIF($AM18,DH$8),IF(COUNTIF($KS18:LG18,"")&lt;DH$13,CONCATENATE(" + ",VLOOKUP(LH$10,$CP$14:$CR$25,2,FALSE)),VLOOKUP(LH$10,$CP$14:$CR$25,2,FALSE)),"")</f>
        <v/>
      </c>
      <c r="LI18" s="93" t="str">
        <f>IF(COUNTIF($AM18,DI$8),IF(COUNTIF($KS18:LH18,"")&lt;DI$13,CONCATENATE(" + ",VLOOKUP(LI$10,$CP$14:$CR$25,2,FALSE)),VLOOKUP(LI$10,$CP$14:$CR$25,2,FALSE)),"")</f>
        <v/>
      </c>
      <c r="LJ18" s="93" t="str">
        <f>IF(COUNTIF($AM18,DJ$8),IF(COUNTIF($KS18:LI18,"")&lt;DJ$13,CONCATENATE(" + ",VLOOKUP(LJ$10,$CP$14:$CR$25,2,FALSE)),VLOOKUP(LJ$10,$CP$14:$CR$25,2,FALSE)),"")</f>
        <v/>
      </c>
      <c r="LK18" s="93" t="str">
        <f>IF(COUNTIF($AM18,DK$8),IF(COUNTIF($KS18:LJ18,"")&lt;DK$13,CONCATENATE(" + ",VLOOKUP(LK$10,$CP$14:$CR$25,2,FALSE)),VLOOKUP(LK$10,$CP$14:$CR$25,2,FALSE)),"")</f>
        <v/>
      </c>
      <c r="LL18" s="93" t="str">
        <f>IF(COUNTIF($AM18,DL$8),IF(COUNTIF($KS18:LK18,"")&lt;DL$13,CONCATENATE(" + ",VLOOKUP(LL$10,$CP$14:$CR$25,2,FALSE)),VLOOKUP(LL$10,$CP$14:$CR$25,2,FALSE)),"")</f>
        <v/>
      </c>
      <c r="LM18" s="93" t="str">
        <f>IF(COUNTIF($AM18,DM$8),IF(COUNTIF($KS18:LL18,"")&lt;DM$13,CONCATENATE(" + ",VLOOKUP(LM$10,$CP$14:$CR$25,2,FALSE)),VLOOKUP(LM$10,$CP$14:$CR$25,2,FALSE)),"")</f>
        <v/>
      </c>
      <c r="LN18" s="93" t="str">
        <f>IF(COUNTIF($AM18,DN$8),IF(COUNTIF($KS18:LM18,"")&lt;DN$13,CONCATENATE(" + ",VLOOKUP(LN$10,$CP$14:$CR$25,2,FALSE)),VLOOKUP(LN$10,$CP$14:$CR$25,2,FALSE)),"")</f>
        <v/>
      </c>
      <c r="LO18" s="93" t="str">
        <f>IF(COUNTIF($AM18,DO$8),IF(COUNTIF($KS18:LN18,"")&lt;DO$13,CONCATENATE(" + ",VLOOKUP(LO$10,$CP$14:$CR$25,2,FALSE)),VLOOKUP(LO$10,$CP$14:$CR$25,2,FALSE)),"")</f>
        <v/>
      </c>
      <c r="LP18" s="93" t="str">
        <f>IF(COUNTIF($AM18,DP$8),IF(COUNTIF($KS18:LO18,"")&lt;DP$13,CONCATENATE(" + ",VLOOKUP(LP$10,$CP$14:$CR$25,2,FALSE)),VLOOKUP(LP$10,$CP$14:$CR$25,2,FALSE)),"")</f>
        <v/>
      </c>
      <c r="LQ18" s="93" t="str">
        <f>IF(COUNTIF($AM18,DQ$8),IF(COUNTIF($KS18:LP18,"")&lt;DQ$13,CONCATENATE(" + ",VLOOKUP(LQ$10,$CP$14:$CR$25,2,FALSE)),VLOOKUP(LQ$10,$CP$14:$CR$25,2,FALSE)),"")</f>
        <v/>
      </c>
      <c r="LR18" s="100" t="str">
        <f>IF(COUNTIF($AM18,DR$8),IF(COUNTIF($KS18:LQ18,"")&lt;DR$13,CONCATENATE(" + ",VLOOKUP(LR$10,$CP$14:$CR$25,2,FALSE)),VLOOKUP(LR$10,$CP$14:$CR$25,2,FALSE)),"")</f>
        <v/>
      </c>
      <c r="LS18" s="99" t="str">
        <f t="shared" si="137"/>
        <v/>
      </c>
      <c r="LT18" s="94" t="str">
        <f t="shared" si="138"/>
        <v/>
      </c>
      <c r="LU18" s="93" t="str">
        <f t="shared" si="139"/>
        <v/>
      </c>
      <c r="LV18" s="93" t="str">
        <f t="shared" si="140"/>
        <v/>
      </c>
      <c r="LW18" s="93" t="str">
        <f t="shared" si="141"/>
        <v/>
      </c>
      <c r="LX18" s="93" t="str">
        <f t="shared" si="142"/>
        <v/>
      </c>
      <c r="LY18" s="93" t="str">
        <f t="shared" si="143"/>
        <v/>
      </c>
      <c r="LZ18" s="93" t="str">
        <f t="shared" si="144"/>
        <v/>
      </c>
      <c r="MA18" s="93" t="str">
        <f t="shared" si="145"/>
        <v/>
      </c>
      <c r="MB18" s="93" t="str">
        <f t="shared" si="146"/>
        <v/>
      </c>
      <c r="MC18" s="93" t="str">
        <f t="shared" si="147"/>
        <v/>
      </c>
      <c r="MD18" s="93" t="str">
        <f t="shared" si="148"/>
        <v/>
      </c>
      <c r="ME18" s="93" t="str">
        <f t="shared" si="149"/>
        <v/>
      </c>
      <c r="MF18" s="93" t="str">
        <f t="shared" si="150"/>
        <v/>
      </c>
      <c r="MG18" s="93" t="str">
        <f t="shared" si="151"/>
        <v/>
      </c>
      <c r="MH18" s="93" t="str">
        <f t="shared" si="152"/>
        <v/>
      </c>
      <c r="MI18" s="93" t="str">
        <f t="shared" si="153"/>
        <v/>
      </c>
      <c r="MJ18" s="93" t="str">
        <f t="shared" si="154"/>
        <v/>
      </c>
      <c r="MK18" s="93" t="str">
        <f t="shared" si="155"/>
        <v/>
      </c>
      <c r="ML18" s="93" t="str">
        <f t="shared" si="156"/>
        <v/>
      </c>
      <c r="MM18" s="93" t="str">
        <f t="shared" si="157"/>
        <v/>
      </c>
      <c r="MN18" s="93" t="str">
        <f t="shared" si="158"/>
        <v/>
      </c>
      <c r="MO18" s="93" t="str">
        <f t="shared" si="159"/>
        <v/>
      </c>
      <c r="MP18" s="93" t="str">
        <f t="shared" si="160"/>
        <v/>
      </c>
      <c r="MQ18" s="93" t="str">
        <f t="shared" si="161"/>
        <v/>
      </c>
      <c r="MR18" s="100" t="str">
        <f t="shared" si="162"/>
        <v/>
      </c>
      <c r="MS18" s="101" t="str">
        <f t="shared" si="163"/>
        <v/>
      </c>
      <c r="MT18" s="102" t="str">
        <f t="shared" si="164"/>
        <v/>
      </c>
      <c r="MU18" s="102" t="str">
        <f>IF(COUNTIF($AN18,CU$8),IF(COUNTIF($MS18:MT18,"")&lt;CU$13,CONCATENATE(" + ",VLOOKUP(MU$10,$CP$14:$CR$25,2,FALSE)),VLOOKUP(MU$10,$CP$14:$CR$25,2,FALSE)),"")</f>
        <v/>
      </c>
      <c r="MV18" s="102" t="str">
        <f>IF(COUNTIF($AN18,CV$8),IF(COUNTIF($MS18:MU18,"")&lt;CV$13,CONCATENATE(" + ",VLOOKUP(MV$10,$CP$14:$CR$25,2,FALSE)),VLOOKUP(MV$10,$CP$14:$CR$25,2,FALSE)),"")</f>
        <v/>
      </c>
      <c r="MW18" s="102" t="str">
        <f>IF(COUNTIF($AN18,CW$8),IF(COUNTIF($MS18:MV18,"")&lt;CW$13,CONCATENATE(" + ",VLOOKUP(MW$10,$CP$14:$CR$25,2,FALSE)),VLOOKUP(MW$10,$CP$14:$CR$25,2,FALSE)),"")</f>
        <v/>
      </c>
      <c r="MX18" s="102" t="str">
        <f>IF(COUNTIF($AN18,CX$8),IF(COUNTIF($MS18:MW18,"")&lt;CX$13,CONCATENATE(" + ",VLOOKUP(MX$10,$CP$14:$CR$25,2,FALSE)),VLOOKUP(MX$10,$CP$14:$CR$25,2,FALSE)),"")</f>
        <v/>
      </c>
      <c r="MY18" s="102" t="str">
        <f>IF(COUNTIF($AN18,CY$8),IF(COUNTIF($MS18:MX18,"")&lt;CY$13,CONCATENATE(" + ",VLOOKUP(MY$10,$CP$14:$CR$25,2,FALSE)),VLOOKUP(MY$10,$CP$14:$CR$25,2,FALSE)),"")</f>
        <v/>
      </c>
      <c r="MZ18" s="102" t="str">
        <f>IF(COUNTIF($AN18,CZ$8),IF(COUNTIF($MS18:MY18,"")&lt;CZ$13,CONCATENATE(" + ",VLOOKUP(MZ$10,$CP$14:$CR$25,2,FALSE)),VLOOKUP(MZ$10,$CP$14:$CR$25,2,FALSE)),"")</f>
        <v/>
      </c>
      <c r="NA18" s="102" t="str">
        <f>IF(COUNTIF($AN18,DA$8),IF(COUNTIF($MS18:MZ18,"")&lt;DA$13,CONCATENATE(" + ",VLOOKUP(NA$10,$CP$14:$CR$25,2,FALSE)),VLOOKUP(NA$10,$CP$14:$CR$25,2,FALSE)),"")</f>
        <v/>
      </c>
      <c r="NB18" s="102" t="str">
        <f>IF(COUNTIF($AN18,DB$8),IF(COUNTIF($MS18:NA18,"")&lt;DB$13,CONCATENATE(" + ",VLOOKUP(NB$10,$CP$14:$CR$25,2,FALSE)),VLOOKUP(NB$10,$CP$14:$CR$25,2,FALSE)),"")</f>
        <v/>
      </c>
      <c r="NC18" s="102" t="str">
        <f>IF(COUNTIF($AN18,DC$8),IF(COUNTIF($MS18:NB18,"")&lt;DC$13,CONCATENATE(" + ",VLOOKUP(NC$10,$CP$14:$CR$25,2,FALSE)),VLOOKUP(NC$10,$CP$14:$CR$25,2,FALSE)),"")</f>
        <v/>
      </c>
      <c r="ND18" s="102" t="str">
        <f>IF(COUNTIF($AN18,DD$8),IF(COUNTIF($MS18:NC18,"")&lt;DD$13,CONCATENATE(" + ",VLOOKUP(ND$10,$CP$14:$CR$25,2,FALSE)),VLOOKUP(ND$10,$CP$14:$CR$25,2,FALSE)),"")</f>
        <v/>
      </c>
      <c r="NE18" s="102" t="str">
        <f>IF(COUNTIF($AN18,DE$8),IF(COUNTIF($MS18:ND18,"")&lt;DE$13,CONCATENATE(" + ",VLOOKUP(NE$10,$CP$14:$CR$25,2,FALSE)),VLOOKUP(NE$10,$CP$14:$CR$25,2,FALSE)),"")</f>
        <v/>
      </c>
      <c r="NF18" s="102" t="str">
        <f>IF(COUNTIF($AN18,DF$8),IF(COUNTIF($MS18:NE18,"")&lt;DF$13,CONCATENATE(" + ",VLOOKUP(NF$10,$CP$14:$CR$25,2,FALSE)),VLOOKUP(NF$10,$CP$14:$CR$25,2,FALSE)),"")</f>
        <v/>
      </c>
      <c r="NG18" s="102" t="str">
        <f>IF(COUNTIF($AN18,DG$8),IF(COUNTIF($MS18:NF18,"")&lt;DG$13,CONCATENATE(" + ",VLOOKUP(NG$10,$CP$14:$CR$25,2,FALSE)),VLOOKUP(NG$10,$CP$14:$CR$25,2,FALSE)),"")</f>
        <v/>
      </c>
      <c r="NH18" s="102" t="str">
        <f>IF(COUNTIF($AN18,DH$8),IF(COUNTIF($MS18:NG18,"")&lt;DH$13,CONCATENATE(" + ",VLOOKUP(NH$10,$CP$14:$CR$25,2,FALSE)),VLOOKUP(NH$10,$CP$14:$CR$25,2,FALSE)),"")</f>
        <v/>
      </c>
      <c r="NI18" s="102" t="str">
        <f>IF(COUNTIF($AN18,DI$8),IF(COUNTIF($MS18:NH18,"")&lt;DI$13,CONCATENATE(" + ",VLOOKUP(NI$10,$CP$14:$CR$25,2,FALSE)),VLOOKUP(NI$10,$CP$14:$CR$25,2,FALSE)),"")</f>
        <v/>
      </c>
      <c r="NJ18" s="102" t="str">
        <f>IF(COUNTIF($AN18,DJ$8),IF(COUNTIF($MS18:NI18,"")&lt;DJ$13,CONCATENATE(" + ",VLOOKUP(NJ$10,$CP$14:$CR$25,2,FALSE)),VLOOKUP(NJ$10,$CP$14:$CR$25,2,FALSE)),"")</f>
        <v/>
      </c>
      <c r="NK18" s="102" t="str">
        <f>IF(COUNTIF($AN18,DK$8),IF(COUNTIF($MS18:NJ18,"")&lt;DK$13,CONCATENATE(" + ",VLOOKUP(NK$10,$CP$14:$CR$25,2,FALSE)),VLOOKUP(NK$10,$CP$14:$CR$25,2,FALSE)),"")</f>
        <v/>
      </c>
      <c r="NL18" s="102" t="str">
        <f>IF(COUNTIF($AN18,DL$8),IF(COUNTIF($MS18:NK18,"")&lt;DL$13,CONCATENATE(" + ",VLOOKUP(NL$10,$CP$14:$CR$25,2,FALSE)),VLOOKUP(NL$10,$CP$14:$CR$25,2,FALSE)),"")</f>
        <v/>
      </c>
      <c r="NM18" s="102" t="str">
        <f>IF(COUNTIF($AN18,DM$8),IF(COUNTIF($MS18:NL18,"")&lt;DM$13,CONCATENATE(" + ",VLOOKUP(NM$10,$CP$14:$CR$25,2,FALSE)),VLOOKUP(NM$10,$CP$14:$CR$25,2,FALSE)),"")</f>
        <v/>
      </c>
      <c r="NN18" s="102" t="str">
        <f>IF(COUNTIF($AN18,DN$8),IF(COUNTIF($MS18:NM18,"")&lt;DN$13,CONCATENATE(" + ",VLOOKUP(NN$10,$CP$14:$CR$25,2,FALSE)),VLOOKUP(NN$10,$CP$14:$CR$25,2,FALSE)),"")</f>
        <v/>
      </c>
      <c r="NO18" s="102" t="str">
        <f>IF(COUNTIF($AN18,DO$8),IF(COUNTIF($MS18:NN18,"")&lt;DO$13,CONCATENATE(" + ",VLOOKUP(NO$10,$CP$14:$CR$25,2,FALSE)),VLOOKUP(NO$10,$CP$14:$CR$25,2,FALSE)),"")</f>
        <v/>
      </c>
      <c r="NP18" s="102" t="str">
        <f>IF(COUNTIF($AN18,DP$8),IF(COUNTIF($MS18:NO18,"")&lt;DP$13,CONCATENATE(" + ",VLOOKUP(NP$10,$CP$14:$CR$25,2,FALSE)),VLOOKUP(NP$10,$CP$14:$CR$25,2,FALSE)),"")</f>
        <v/>
      </c>
      <c r="NQ18" s="102" t="str">
        <f>IF(COUNTIF($AN18,DQ$8),IF(COUNTIF($MS18:NP18,"")&lt;DQ$13,CONCATENATE(" + ",VLOOKUP(NQ$10,$CP$14:$CR$25,2,FALSE)),VLOOKUP(NQ$10,$CP$14:$CR$25,2,FALSE)),"")</f>
        <v/>
      </c>
      <c r="NR18" s="103" t="str">
        <f>IF(COUNTIF($AN18,DR$8),IF(COUNTIF($MS18:NQ18,"")&lt;DR$13,CONCATENATE(" + ",VLOOKUP(NR$10,$CP$14:$CR$25,2,FALSE)),VLOOKUP(NR$10,$CP$14:$CR$25,2,FALSE)),"")</f>
        <v/>
      </c>
      <c r="NS18" s="101" t="str">
        <f t="shared" si="165"/>
        <v/>
      </c>
      <c r="NT18" s="104" t="str">
        <f t="shared" si="166"/>
        <v/>
      </c>
      <c r="NU18" s="102" t="str">
        <f t="shared" si="167"/>
        <v/>
      </c>
      <c r="NV18" s="102" t="str">
        <f t="shared" si="168"/>
        <v/>
      </c>
      <c r="NW18" s="102" t="str">
        <f t="shared" si="169"/>
        <v/>
      </c>
      <c r="NX18" s="102" t="str">
        <f t="shared" si="170"/>
        <v/>
      </c>
      <c r="NY18" s="102" t="str">
        <f t="shared" si="171"/>
        <v/>
      </c>
      <c r="NZ18" s="102" t="str">
        <f t="shared" si="172"/>
        <v/>
      </c>
      <c r="OA18" s="102" t="str">
        <f t="shared" si="173"/>
        <v/>
      </c>
      <c r="OB18" s="102" t="str">
        <f t="shared" si="174"/>
        <v/>
      </c>
      <c r="OC18" s="102" t="str">
        <f t="shared" si="175"/>
        <v/>
      </c>
      <c r="OD18" s="102" t="str">
        <f t="shared" si="176"/>
        <v/>
      </c>
      <c r="OE18" s="102" t="str">
        <f t="shared" si="177"/>
        <v/>
      </c>
      <c r="OF18" s="102" t="str">
        <f t="shared" si="178"/>
        <v/>
      </c>
      <c r="OG18" s="102" t="str">
        <f t="shared" si="179"/>
        <v/>
      </c>
      <c r="OH18" s="102" t="str">
        <f t="shared" si="180"/>
        <v/>
      </c>
      <c r="OI18" s="102" t="str">
        <f t="shared" si="181"/>
        <v/>
      </c>
      <c r="OJ18" s="102" t="str">
        <f t="shared" si="182"/>
        <v/>
      </c>
      <c r="OK18" s="102" t="str">
        <f t="shared" si="183"/>
        <v/>
      </c>
      <c r="OL18" s="102" t="str">
        <f t="shared" si="184"/>
        <v/>
      </c>
      <c r="OM18" s="102" t="str">
        <f t="shared" si="185"/>
        <v/>
      </c>
      <c r="ON18" s="102" t="str">
        <f t="shared" si="186"/>
        <v/>
      </c>
      <c r="OO18" s="102" t="str">
        <f t="shared" si="187"/>
        <v/>
      </c>
      <c r="OP18" s="102" t="str">
        <f t="shared" si="188"/>
        <v/>
      </c>
      <c r="OQ18" s="102" t="str">
        <f t="shared" si="189"/>
        <v/>
      </c>
      <c r="OR18" s="103" t="str">
        <f t="shared" si="190"/>
        <v/>
      </c>
      <c r="OS18" s="13"/>
    </row>
    <row r="19" spans="1:409" s="14" customFormat="1" ht="103.5" customHeight="1" x14ac:dyDescent="0.15">
      <c r="A19" s="270" t="s">
        <v>431</v>
      </c>
      <c r="B19" s="285" t="s">
        <v>503</v>
      </c>
      <c r="C19" s="294" t="s">
        <v>504</v>
      </c>
      <c r="D19" s="289" t="s">
        <v>505</v>
      </c>
      <c r="E19" s="195" t="s">
        <v>116</v>
      </c>
      <c r="F19" s="196" t="s">
        <v>506</v>
      </c>
      <c r="G19" s="195" t="s">
        <v>116</v>
      </c>
      <c r="H19" s="195" t="s">
        <v>437</v>
      </c>
      <c r="I19" s="196" t="s">
        <v>507</v>
      </c>
      <c r="J19" s="196" t="s">
        <v>508</v>
      </c>
      <c r="K19" s="196" t="s">
        <v>509</v>
      </c>
      <c r="L19" s="196" t="s">
        <v>510</v>
      </c>
      <c r="M19" s="297" t="s">
        <v>511</v>
      </c>
      <c r="N19" s="300" t="s">
        <v>512</v>
      </c>
      <c r="O19" s="303" t="s">
        <v>513</v>
      </c>
      <c r="P19" s="300" t="s">
        <v>559</v>
      </c>
      <c r="Q19" s="303" t="s">
        <v>514</v>
      </c>
      <c r="R19" s="300" t="s">
        <v>446</v>
      </c>
      <c r="S19" s="303" t="s">
        <v>418</v>
      </c>
      <c r="T19" s="309">
        <v>242000</v>
      </c>
      <c r="U19" s="306" t="s">
        <v>475</v>
      </c>
      <c r="V19" s="312" t="s">
        <v>448</v>
      </c>
      <c r="W19" s="309">
        <v>169400</v>
      </c>
      <c r="X19" s="309">
        <v>72600</v>
      </c>
      <c r="Y19" s="315">
        <v>45747</v>
      </c>
      <c r="Z19" s="316" t="s">
        <v>476</v>
      </c>
      <c r="AA19" s="321">
        <v>169400</v>
      </c>
      <c r="AB19" s="324"/>
      <c r="AC19" s="330">
        <v>0</v>
      </c>
      <c r="AD19" s="327"/>
      <c r="AE19" s="194"/>
      <c r="AF19" s="194"/>
      <c r="AG19" s="194"/>
      <c r="AH19" s="194"/>
      <c r="AI19" s="197" t="s">
        <v>201</v>
      </c>
      <c r="AJ19" s="333" t="s">
        <v>225</v>
      </c>
      <c r="AK19" s="327" t="s">
        <v>252</v>
      </c>
      <c r="AL19" s="197"/>
      <c r="AM19" s="194"/>
      <c r="AN19" s="197"/>
      <c r="AO19" s="340" t="s">
        <v>549</v>
      </c>
      <c r="AP19" s="341">
        <v>10</v>
      </c>
      <c r="AQ19" s="336" t="s">
        <v>550</v>
      </c>
      <c r="AR19" s="345">
        <v>20</v>
      </c>
      <c r="AS19" s="340" t="s">
        <v>148</v>
      </c>
      <c r="AT19" s="341">
        <v>10</v>
      </c>
      <c r="AU19" s="336"/>
      <c r="AV19" s="199"/>
      <c r="AW19" s="198"/>
      <c r="AX19" s="198"/>
      <c r="AY19" s="199"/>
      <c r="AZ19" s="199"/>
      <c r="BA19" s="198"/>
      <c r="BB19" s="198"/>
      <c r="BC19" s="199"/>
      <c r="BD19" s="199"/>
      <c r="BE19" s="198"/>
      <c r="BF19" s="349"/>
      <c r="BG19" s="356" t="s">
        <v>553</v>
      </c>
      <c r="BH19" s="357">
        <v>10</v>
      </c>
      <c r="BI19" s="352"/>
      <c r="BJ19" s="200"/>
      <c r="BK19" s="39" t="str">
        <f t="shared" si="1"/>
        <v>projekt je realizován na území obce, která je negativně hodnocena v jednom pilíři ze tří (kategorie zařazení - 2a, 2b, 2c)</v>
      </c>
      <c r="BL19" s="361">
        <f t="shared" si="2"/>
        <v>5</v>
      </c>
      <c r="BM19" s="368" t="str">
        <f t="shared" si="3"/>
        <v>10 000 a více</v>
      </c>
      <c r="BN19" s="369">
        <f t="shared" si="4"/>
        <v>17</v>
      </c>
      <c r="BO19" s="368" t="str">
        <f t="shared" si="5"/>
        <v>1 - 3</v>
      </c>
      <c r="BP19" s="369">
        <f t="shared" si="6"/>
        <v>5</v>
      </c>
      <c r="BQ19" s="368" t="str">
        <f t="shared" si="7"/>
        <v/>
      </c>
      <c r="BR19" s="369">
        <f t="shared" si="8"/>
        <v>0</v>
      </c>
      <c r="BS19" s="364" t="str">
        <f t="shared" si="9"/>
        <v/>
      </c>
      <c r="BT19" s="39">
        <f t="shared" si="10"/>
        <v>0</v>
      </c>
      <c r="BU19" s="39" t="str">
        <f t="shared" si="11"/>
        <v/>
      </c>
      <c r="BV19" s="39">
        <f t="shared" si="12"/>
        <v>0</v>
      </c>
      <c r="BW19" s="373">
        <f t="shared" si="13"/>
        <v>27</v>
      </c>
      <c r="BX19" s="376">
        <f t="shared" si="14"/>
        <v>40</v>
      </c>
      <c r="BY19" s="379">
        <f t="shared" si="15"/>
        <v>10</v>
      </c>
      <c r="BZ19" s="382">
        <f t="shared" si="16"/>
        <v>77</v>
      </c>
      <c r="CA19" s="385">
        <f t="shared" si="17"/>
        <v>0.77</v>
      </c>
      <c r="CB19" s="388">
        <f t="shared" si="18"/>
        <v>1</v>
      </c>
      <c r="CC19" s="391">
        <f t="shared" si="19"/>
        <v>0.7</v>
      </c>
      <c r="CD19" s="394">
        <f t="shared" si="20"/>
        <v>1</v>
      </c>
      <c r="CE19" s="397">
        <f t="shared" si="21"/>
        <v>169400</v>
      </c>
      <c r="CF19" s="400" t="s">
        <v>147</v>
      </c>
      <c r="CG19" s="403" cm="1">
        <f t="array" ref="CG19">IF(B19="","",IF(MATCH(B19,$B$16:$B$25,0)=1,INDEX($CE$16:$CE$25,MATCH(B19,$B$16:$B$25,0)),SUM(INDEX($CE$16:$CE$25,MATCH(B19,$B$16:$B$25,0))+INDEX($CG$16:$CG$25,MATCH(B19,$B$16:$B$25,0)-1))))</f>
        <v>2134427.5300000003</v>
      </c>
      <c r="CH19" s="411" t="str">
        <f t="shared" si="22"/>
        <v>Prostějov</v>
      </c>
      <c r="CI19" s="407">
        <v>10300</v>
      </c>
      <c r="CJ19" s="52" t="s">
        <v>56</v>
      </c>
      <c r="CK19" s="52" t="s">
        <v>56</v>
      </c>
      <c r="CL19" s="271" t="str">
        <f t="shared" si="23"/>
        <v>ORP Šternberk</v>
      </c>
      <c r="CM19" s="255" t="s">
        <v>425</v>
      </c>
      <c r="CN19" s="52" t="s">
        <v>405</v>
      </c>
      <c r="CO19" s="13" cm="1">
        <f t="array" ref="CO19">IF(B19="","",IF(MATCH(B19,$B$16:$B$25,0)=1,INDEX($CE$16:$CE$25,MATCH(B19,$B$16:$B$25,0)),SUM(INDEX($CE$16:$CE$25,MATCH(B19,$B$16:$B$25,0))+INDEX($CO$16:$CO$25,MATCH(B19,$B$16:$B$25,0)-1))))</f>
        <v>2134427.5300000003</v>
      </c>
      <c r="CP19" s="189" t="s">
        <v>226</v>
      </c>
      <c r="CQ19" s="189" t="s">
        <v>541</v>
      </c>
      <c r="CR19" s="188">
        <v>13</v>
      </c>
      <c r="CS19" s="132" t="str">
        <f t="shared" si="24"/>
        <v/>
      </c>
      <c r="CT19" s="93" t="str">
        <f t="shared" si="25"/>
        <v/>
      </c>
      <c r="CU19" s="93" t="str">
        <f>IF(COUNTIF($AI19,CU$8),IF(COUNTIF($CS19:CT19,"")&lt;CU$13,CONCATENATE(" + ",VLOOKUP(CU$10,$CP$14:$CR$25,2,FALSE)),VLOOKUP(CU$10,$CP$14:$CR$25,2,FALSE)),"")</f>
        <v>projekt je realizován na území obce, která je negativně hodnocena v jednom pilíři ze tří (kategorie zařazení - 2a, 2b, 2c)</v>
      </c>
      <c r="CV19" s="93" t="str">
        <f>IF(COUNTIF($AI19,CV$8),IF(COUNTIF($CS19:CU19,"")&lt;CV$13,CONCATENATE(" + ",VLOOKUP(CV$10,$CP$14:$CR$25,2,FALSE)),VLOOKUP(CV$10,$CP$14:$CR$25,2,FALSE)),"")</f>
        <v/>
      </c>
      <c r="CW19" s="93" t="str">
        <f>IF(COUNTIF($AI19,CW$8),IF(COUNTIF($CS19:CV19,"")&lt;CW$13,CONCATENATE(" + ",VLOOKUP(CW$10,$CP$14:$CR$25,2,FALSE)),VLOOKUP(CW$10,$CP$14:$CR$25,2,FALSE)),"")</f>
        <v/>
      </c>
      <c r="CX19" s="93" t="str">
        <f>IF(COUNTIF($AI19,CX$8),IF(COUNTIF($CS19:CW19,"")&lt;CX$13,CONCATENATE(" + ",VLOOKUP(CX$10,$CP$14:$CR$25,2,FALSE)),VLOOKUP(CX$10,$CP$14:$CR$25,2,FALSE)),"")</f>
        <v/>
      </c>
      <c r="CY19" s="93" t="str">
        <f>IF(COUNTIF($AI19,CY$8),IF(COUNTIF($CS19:CX19,"")&lt;CY$13,CONCATENATE(" + ",VLOOKUP(CY$10,$CP$14:$CR$25,2,FALSE)),VLOOKUP(CY$10,$CP$14:$CR$25,2,FALSE)),"")</f>
        <v/>
      </c>
      <c r="CZ19" s="93" t="str">
        <f>IF(COUNTIF($AI19,CZ$8),IF(COUNTIF($CS19:CY19,"")&lt;CZ$13,CONCATENATE(" + ",VLOOKUP(CZ$10,$CP$14:$CR$25,2,FALSE)),VLOOKUP(CZ$10,$CP$14:$CR$25,2,FALSE)),"")</f>
        <v/>
      </c>
      <c r="DA19" s="93" t="str">
        <f>IF(COUNTIF($AI19,DA$8),IF(COUNTIF($CS19:CZ19,"")&lt;DA$13,CONCATENATE(" + ",VLOOKUP(DA$10,$CP$14:$CR$25,2,FALSE)),VLOOKUP(DA$10,$CP$14:$CR$25,2,FALSE)),"")</f>
        <v/>
      </c>
      <c r="DB19" s="93" t="str">
        <f>IF(COUNTIF($AI19,DB$8),IF(COUNTIF($CS19:DA19,"")&lt;DB$13,CONCATENATE(" + ",VLOOKUP(DB$10,$CP$14:$CR$25,2,FALSE)),VLOOKUP(DB$10,$CP$14:$CR$25,2,FALSE)),"")</f>
        <v/>
      </c>
      <c r="DC19" s="93" t="str">
        <f>IF(COUNTIF($AI19,DC$8),IF(COUNTIF($CS19:DB19,"")&lt;DC$13,CONCATENATE(" + ",VLOOKUP(DC$10,$CP$14:$CR$25,2,FALSE)),VLOOKUP(DC$10,$CP$14:$CR$25,2,FALSE)),"")</f>
        <v/>
      </c>
      <c r="DD19" s="93" t="str">
        <f>IF(COUNTIF($AI19,DD$8),IF(COUNTIF($CS19:DC19,"")&lt;DD$13,CONCATENATE(" + ",VLOOKUP(DD$10,$CP$14:$CR$25,2,FALSE)),VLOOKUP(DD$10,$CP$14:$CR$25,2,FALSE)),"")</f>
        <v/>
      </c>
      <c r="DE19" s="93" t="str">
        <f>IF(COUNTIF($AI19,DE$8),IF(COUNTIF($CS19:DD19,"")&lt;DE$13,CONCATENATE(" + ",VLOOKUP(DE$10,$CP$14:$CR$25,2,FALSE)),VLOOKUP(DE$10,$CP$14:$CR$25,2,FALSE)),"")</f>
        <v/>
      </c>
      <c r="DF19" s="93" t="str">
        <f>IF(COUNTIF($AI19,DF$8),IF(COUNTIF($CS19:DE19,"")&lt;DF$13,CONCATENATE(" + ",VLOOKUP(DF$10,$CP$14:$CR$25,2,FALSE)),VLOOKUP(DF$10,$CP$14:$CR$25,2,FALSE)),"")</f>
        <v/>
      </c>
      <c r="DG19" s="93" t="str">
        <f>IF(COUNTIF($AI19,DG$8),IF(COUNTIF($CS19:DF19,"")&lt;DG$13,CONCATENATE(" + ",VLOOKUP(DG$10,$CP$14:$CR$25,2,FALSE)),VLOOKUP(DG$10,$CP$14:$CR$25,2,FALSE)),"")</f>
        <v/>
      </c>
      <c r="DH19" s="93" t="str">
        <f>IF(COUNTIF($AI19,DH$8),IF(COUNTIF($CS19:DG19,"")&lt;DH$13,CONCATENATE(" + ",VLOOKUP(DH$10,$CP$14:$CR$25,2,FALSE)),VLOOKUP(DH$10,$CP$14:$CR$25,2,FALSE)),"")</f>
        <v/>
      </c>
      <c r="DI19" s="93" t="str">
        <f>IF(COUNTIF($AI19,DI$8),IF(COUNTIF($CS19:DH19,"")&lt;DI$13,CONCATENATE(" + ",VLOOKUP(DI$10,$CP$14:$CR$25,2,FALSE)),VLOOKUP(DI$10,$CP$14:$CR$25,2,FALSE)),"")</f>
        <v/>
      </c>
      <c r="DJ19" s="93" t="str">
        <f>IF(COUNTIF($AI19,DJ$8),IF(COUNTIF($CS19:DI19,"")&lt;DJ$13,CONCATENATE(" + ",VLOOKUP(DJ$10,$CP$14:$CR$25,2,FALSE)),VLOOKUP(DJ$10,$CP$14:$CR$25,2,FALSE)),"")</f>
        <v/>
      </c>
      <c r="DK19" s="93" t="str">
        <f>IF(COUNTIF($AI19,DK$8),IF(COUNTIF($CS19:DJ19,"")&lt;DK$13,CONCATENATE(" + ",VLOOKUP(DK$10,$CP$14:$CR$25,2,FALSE)),VLOOKUP(DK$10,$CP$14:$CR$25,2,FALSE)),"")</f>
        <v/>
      </c>
      <c r="DL19" s="93" t="str">
        <f>IF(COUNTIF($AI19,DL$8),IF(COUNTIF($CS19:DK19,"")&lt;DL$13,CONCATENATE(" + ",VLOOKUP(DL$10,$CP$14:$CR$25,2,FALSE)),VLOOKUP(DL$10,$CP$14:$CR$25,2,FALSE)),"")</f>
        <v/>
      </c>
      <c r="DM19" s="93" t="str">
        <f>IF(COUNTIF($AI19,DM$8),IF(COUNTIF($CS19:DL19,"")&lt;DM$13,CONCATENATE(" + ",VLOOKUP(DM$10,$CP$14:$CR$25,2,FALSE)),VLOOKUP(DM$10,$CP$14:$CR$25,2,FALSE)),"")</f>
        <v/>
      </c>
      <c r="DN19" s="93" t="str">
        <f>IF(COUNTIF($AI19,DN$8),IF(COUNTIF($CS19:DM19,"")&lt;DN$13,CONCATENATE(" + ",VLOOKUP(DN$10,$CP$14:$CR$25,2,FALSE)),VLOOKUP(DN$10,$CP$14:$CR$25,2,FALSE)),"")</f>
        <v/>
      </c>
      <c r="DO19" s="93" t="str">
        <f>IF(COUNTIF($AI19,DO$8),IF(COUNTIF($CS19:DN19,"")&lt;DO$13,CONCATENATE(" + ",VLOOKUP(DO$10,$CP$14:$CR$25,2,FALSE)),VLOOKUP(DO$10,$CP$14:$CR$25,2,FALSE)),"")</f>
        <v/>
      </c>
      <c r="DP19" s="93" t="str">
        <f>IF(COUNTIF($AI19,DP$8),IF(COUNTIF($CS19:DO19,"")&lt;DP$13,CONCATENATE(" + ",VLOOKUP(DP$10,$CP$14:$CR$25,2,FALSE)),VLOOKUP(DP$10,$CP$14:$CR$25,2,FALSE)),"")</f>
        <v/>
      </c>
      <c r="DQ19" s="93" t="str">
        <f>IF(COUNTIF($AI19,DQ$8),IF(COUNTIF($CS19:DP19,"")&lt;DQ$13,CONCATENATE(" + ",VLOOKUP(DQ$10,$CP$14:$CR$25,2,FALSE)),VLOOKUP(DQ$10,$CP$14:$CR$25,2,FALSE)),"")</f>
        <v/>
      </c>
      <c r="DR19" s="93" t="str">
        <f>IF(COUNTIF($AI19,DR$8),IF(COUNTIF($CS19:DQ19,"")&lt;DR$13,CONCATENATE(" + ",VLOOKUP(DR$10,$CP$14:$CR$25,2,FALSE)),VLOOKUP(DR$10,$CP$14:$CR$25,2,FALSE)),"")</f>
        <v/>
      </c>
      <c r="DS19" s="99" t="str">
        <f t="shared" si="26"/>
        <v/>
      </c>
      <c r="DT19" s="94" t="str">
        <f t="shared" si="27"/>
        <v/>
      </c>
      <c r="DU19" s="93">
        <f t="shared" si="28"/>
        <v>5</v>
      </c>
      <c r="DV19" s="93" t="str">
        <f t="shared" si="29"/>
        <v/>
      </c>
      <c r="DW19" s="93" t="str">
        <f t="shared" si="30"/>
        <v/>
      </c>
      <c r="DX19" s="93" t="str">
        <f t="shared" si="31"/>
        <v/>
      </c>
      <c r="DY19" s="93" t="str">
        <f t="shared" si="32"/>
        <v/>
      </c>
      <c r="DZ19" s="93" t="str">
        <f t="shared" si="33"/>
        <v/>
      </c>
      <c r="EA19" s="93" t="str">
        <f t="shared" si="34"/>
        <v/>
      </c>
      <c r="EB19" s="93" t="str">
        <f t="shared" si="35"/>
        <v/>
      </c>
      <c r="EC19" s="93" t="str">
        <f t="shared" si="36"/>
        <v/>
      </c>
      <c r="ED19" s="93" t="str">
        <f t="shared" si="37"/>
        <v/>
      </c>
      <c r="EE19" s="93" t="str">
        <f t="shared" si="38"/>
        <v/>
      </c>
      <c r="EF19" s="93" t="str">
        <f t="shared" si="39"/>
        <v/>
      </c>
      <c r="EG19" s="93" t="str">
        <f t="shared" si="40"/>
        <v/>
      </c>
      <c r="EH19" s="93" t="str">
        <f t="shared" si="41"/>
        <v/>
      </c>
      <c r="EI19" s="93" t="str">
        <f t="shared" si="42"/>
        <v/>
      </c>
      <c r="EJ19" s="93" t="str">
        <f t="shared" si="43"/>
        <v/>
      </c>
      <c r="EK19" s="93" t="str">
        <f t="shared" si="44"/>
        <v/>
      </c>
      <c r="EL19" s="93" t="str">
        <f t="shared" si="45"/>
        <v/>
      </c>
      <c r="EM19" s="93" t="str">
        <f t="shared" si="46"/>
        <v/>
      </c>
      <c r="EN19" s="93" t="str">
        <f t="shared" si="47"/>
        <v/>
      </c>
      <c r="EO19" s="93" t="str">
        <f t="shared" si="48"/>
        <v/>
      </c>
      <c r="EP19" s="93" t="str">
        <f t="shared" si="49"/>
        <v/>
      </c>
      <c r="EQ19" s="93" t="str">
        <f t="shared" si="50"/>
        <v/>
      </c>
      <c r="ER19" s="100" t="str">
        <f t="shared" si="51"/>
        <v/>
      </c>
      <c r="ES19" s="101" t="str">
        <f t="shared" si="191"/>
        <v>10 000 a více</v>
      </c>
      <c r="ET19" s="102" t="str">
        <f t="shared" si="52"/>
        <v/>
      </c>
      <c r="EU19" s="102" t="str">
        <f>IF(COUNTIF($AJ19,CU$8),IF(COUNTIF($ES19:ET19,"")&lt;CU$13,CONCATENATE(" + ",VLOOKUP(EU$10,$CP$14:$CR$25,2,FALSE)),VLOOKUP(EU$10,$CP$14:$CR$25,2,FALSE)),"")</f>
        <v/>
      </c>
      <c r="EV19" s="102" t="str">
        <f>IF(COUNTIF($AJ19,CV$8),IF(COUNTIF($ES19:EU19,"")&lt;CV$13,CONCATENATE(" + ",VLOOKUP(EV$10,$CP$14:$CR$25,2,FALSE)),VLOOKUP(EV$10,$CP$14:$CR$25,2,FALSE)),"")</f>
        <v/>
      </c>
      <c r="EW19" s="102" t="str">
        <f>IF(COUNTIF($AJ19,CW$8),IF(COUNTIF($ES19:EV19,"")&lt;CW$13,CONCATENATE(" + ",VLOOKUP(EW$10,$CP$14:$CR$25,2,FALSE)),VLOOKUP(EW$10,$CP$14:$CR$25,2,FALSE)),"")</f>
        <v/>
      </c>
      <c r="EX19" s="102" t="str">
        <f>IF(COUNTIF($AJ19,CX$8),IF(COUNTIF($ES19:EW19,"")&lt;CX$13,CONCATENATE(" + ",VLOOKUP(EX$10,$CP$14:$CR$25,2,FALSE)),VLOOKUP(EX$10,$CP$14:$CR$25,2,FALSE)),"")</f>
        <v/>
      </c>
      <c r="EY19" s="102" t="str">
        <f>IF(COUNTIF($AJ19,CY$8),IF(COUNTIF($ES19:EX19,"")&lt;CY$13,CONCATENATE(" + ",VLOOKUP(EY$10,$CP$14:$CR$25,2,FALSE)),VLOOKUP(EY$10,$CP$14:$CR$25,2,FALSE)),"")</f>
        <v/>
      </c>
      <c r="EZ19" s="102" t="str">
        <f>IF(COUNTIF($AJ19,CZ$8),IF(COUNTIF($ES19:EY19,"")&lt;CZ$13,CONCATENATE(" + ",VLOOKUP(EZ$10,$CP$14:$CR$25,2,FALSE)),VLOOKUP(EZ$10,$CP$14:$CR$25,2,FALSE)),"")</f>
        <v/>
      </c>
      <c r="FA19" s="102" t="str">
        <f>IF(COUNTIF($AJ19,DA$8),IF(COUNTIF($ES19:EZ19,"")&lt;DA$13,CONCATENATE(" + ",VLOOKUP(FA$10,$CP$14:$CR$25,2,FALSE)),VLOOKUP(FA$10,$CP$14:$CR$25,2,FALSE)),"")</f>
        <v/>
      </c>
      <c r="FB19" s="102" t="str">
        <f>IF(COUNTIF($AJ19,DB$8),IF(COUNTIF($ES19:FA19,"")&lt;DB$13,CONCATENATE(" + ",VLOOKUP(FB$10,$CP$14:$CR$25,2,FALSE)),VLOOKUP(FB$10,$CP$14:$CR$25,2,FALSE)),"")</f>
        <v/>
      </c>
      <c r="FC19" s="102" t="str">
        <f>IF(COUNTIF($AJ19,DC$8),IF(COUNTIF($ES19:FB19,"")&lt;DC$13,CONCATENATE(" + ",VLOOKUP(FC$10,$CP$14:$CR$25,2,FALSE)),VLOOKUP(FC$10,$CP$14:$CR$25,2,FALSE)),"")</f>
        <v/>
      </c>
      <c r="FD19" s="102" t="str">
        <f>IF(COUNTIF($AJ19,DD$8),IF(COUNTIF($ES19:FC19,"")&lt;DD$13,CONCATENATE(" + ",VLOOKUP(FD$10,$CP$14:$CR$25,2,FALSE)),VLOOKUP(FD$10,$CP$14:$CR$25,2,FALSE)),"")</f>
        <v/>
      </c>
      <c r="FE19" s="102" t="str">
        <f>IF(COUNTIF($AJ19,DE$8),IF(COUNTIF($ES19:FD19,"")&lt;DE$13,CONCATENATE(" + ",VLOOKUP(FE$10,$CP$14:$CR$25,2,FALSE)),VLOOKUP(FE$10,$CP$14:$CR$25,2,FALSE)),"")</f>
        <v/>
      </c>
      <c r="FF19" s="102" t="str">
        <f>IF(COUNTIF($AJ19,DF$8),IF(COUNTIF($ES19:FE19,"")&lt;DF$13,CONCATENATE(" + ",VLOOKUP(FF$10,$CP$14:$CR$25,2,FALSE)),VLOOKUP(FF$10,$CP$14:$CR$25,2,FALSE)),"")</f>
        <v/>
      </c>
      <c r="FG19" s="102" t="str">
        <f>IF(COUNTIF($AJ19,DG$8),IF(COUNTIF($ES19:FF19,"")&lt;DG$13,CONCATENATE(" + ",VLOOKUP(FG$10,$CP$14:$CR$25,2,FALSE)),VLOOKUP(FG$10,$CP$14:$CR$25,2,FALSE)),"")</f>
        <v/>
      </c>
      <c r="FH19" s="102" t="str">
        <f>IF(COUNTIF($AJ19,DH$8),IF(COUNTIF($ES19:FG19,"")&lt;DH$13,CONCATENATE(" + ",VLOOKUP(FH$10,$CP$14:$CR$25,2,FALSE)),VLOOKUP(FH$10,$CP$14:$CR$25,2,FALSE)),"")</f>
        <v/>
      </c>
      <c r="FI19" s="102" t="str">
        <f>IF(COUNTIF($AJ19,DI$8),IF(COUNTIF($ES19:FH19,"")&lt;DI$13,CONCATENATE(" + ",VLOOKUP(FI$10,$CP$14:$CR$25,2,FALSE)),VLOOKUP(FI$10,$CP$14:$CR$25,2,FALSE)),"")</f>
        <v/>
      </c>
      <c r="FJ19" s="102" t="str">
        <f>IF(COUNTIF($AJ19,DJ$8),IF(COUNTIF($ES19:FI19,"")&lt;DJ$13,CONCATENATE(" + ",VLOOKUP(FJ$10,$CP$14:$CR$25,2,FALSE)),VLOOKUP(FJ$10,$CP$14:$CR$25,2,FALSE)),"")</f>
        <v/>
      </c>
      <c r="FK19" s="102" t="str">
        <f>IF(COUNTIF($AJ19,DK$8),IF(COUNTIF($ES19:FJ19,"")&lt;DK$13,CONCATENATE(" + ",VLOOKUP(FK$10,$CP$14:$CR$25,2,FALSE)),VLOOKUP(FK$10,$CP$14:$CR$25,2,FALSE)),"")</f>
        <v/>
      </c>
      <c r="FL19" s="102" t="str">
        <f>IF(COUNTIF($AJ19,DL$8),IF(COUNTIF($ES19:FK19,"")&lt;DL$13,CONCATENATE(" + ",VLOOKUP(FL$10,$CP$14:$CR$25,2,FALSE)),VLOOKUP(FL$10,$CP$14:$CR$25,2,FALSE)),"")</f>
        <v/>
      </c>
      <c r="FM19" s="102" t="str">
        <f>IF(COUNTIF($AJ19,DM$8),IF(COUNTIF($ES19:FL19,"")&lt;DM$13,CONCATENATE(" + ",VLOOKUP(FM$10,$CP$14:$CR$25,2,FALSE)),VLOOKUP(FM$10,$CP$14:$CR$25,2,FALSE)),"")</f>
        <v/>
      </c>
      <c r="FN19" s="102" t="str">
        <f>IF(COUNTIF($AJ19,DN$8),IF(COUNTIF($ES19:FM19,"")&lt;DN$13,CONCATENATE(" + ",VLOOKUP(FN$10,$CP$14:$CR$25,2,FALSE)),VLOOKUP(FN$10,$CP$14:$CR$25,2,FALSE)),"")</f>
        <v/>
      </c>
      <c r="FO19" s="102" t="str">
        <f>IF(COUNTIF($AJ19,DO$8),IF(COUNTIF($ES19:FN19,"")&lt;DO$13,CONCATENATE(" + ",VLOOKUP(FO$10,$CP$14:$CR$25,2,FALSE)),VLOOKUP(FO$10,$CP$14:$CR$25,2,FALSE)),"")</f>
        <v/>
      </c>
      <c r="FP19" s="102" t="str">
        <f>IF(COUNTIF($AJ19,DP$8),IF(COUNTIF($ES19:FO19,"")&lt;DP$13,CONCATENATE(" + ",VLOOKUP(FP$10,$CP$14:$CR$25,2,FALSE)),VLOOKUP(FP$10,$CP$14:$CR$25,2,FALSE)),"")</f>
        <v/>
      </c>
      <c r="FQ19" s="102" t="str">
        <f>IF(COUNTIF($AJ19,DQ$8),IF(COUNTIF($ES19:FP19,"")&lt;DQ$13,CONCATENATE(" + ",VLOOKUP(FQ$10,$CP$14:$CR$25,2,FALSE)),VLOOKUP(FQ$10,$CP$14:$CR$25,2,FALSE)),"")</f>
        <v/>
      </c>
      <c r="FR19" s="103" t="str">
        <f>IF(COUNTIF($AJ19,DR$8),IF(COUNTIF($ES19:FQ19,"")&lt;DR$13,CONCATENATE(" + ",VLOOKUP(FR$10,$CP$14:$CR$25,2,FALSE)),VLOOKUP(FR$10,$CP$14:$CR$25,2,FALSE)),"")</f>
        <v/>
      </c>
      <c r="FS19" s="101">
        <f t="shared" si="53"/>
        <v>17</v>
      </c>
      <c r="FT19" s="104" t="str">
        <f t="shared" si="54"/>
        <v/>
      </c>
      <c r="FU19" s="102" t="str">
        <f t="shared" si="55"/>
        <v/>
      </c>
      <c r="FV19" s="102" t="str">
        <f t="shared" si="56"/>
        <v/>
      </c>
      <c r="FW19" s="102" t="str">
        <f t="shared" si="57"/>
        <v/>
      </c>
      <c r="FX19" s="102" t="str">
        <f t="shared" si="58"/>
        <v/>
      </c>
      <c r="FY19" s="102" t="str">
        <f t="shared" si="59"/>
        <v/>
      </c>
      <c r="FZ19" s="102" t="str">
        <f t="shared" si="60"/>
        <v/>
      </c>
      <c r="GA19" s="102" t="str">
        <f t="shared" si="61"/>
        <v/>
      </c>
      <c r="GB19" s="102" t="str">
        <f t="shared" si="62"/>
        <v/>
      </c>
      <c r="GC19" s="102" t="str">
        <f t="shared" si="63"/>
        <v/>
      </c>
      <c r="GD19" s="102" t="str">
        <f t="shared" si="64"/>
        <v/>
      </c>
      <c r="GE19" s="102" t="str">
        <f t="shared" si="65"/>
        <v/>
      </c>
      <c r="GF19" s="102" t="str">
        <f t="shared" si="66"/>
        <v/>
      </c>
      <c r="GG19" s="102" t="str">
        <f t="shared" si="67"/>
        <v/>
      </c>
      <c r="GH19" s="102" t="str">
        <f t="shared" si="68"/>
        <v/>
      </c>
      <c r="GI19" s="102" t="str">
        <f t="shared" si="69"/>
        <v/>
      </c>
      <c r="GJ19" s="102" t="str">
        <f t="shared" si="70"/>
        <v/>
      </c>
      <c r="GK19" s="102" t="str">
        <f t="shared" si="71"/>
        <v/>
      </c>
      <c r="GL19" s="102" t="str">
        <f t="shared" si="72"/>
        <v/>
      </c>
      <c r="GM19" s="102" t="str">
        <f t="shared" si="73"/>
        <v/>
      </c>
      <c r="GN19" s="102" t="str">
        <f t="shared" si="74"/>
        <v/>
      </c>
      <c r="GO19" s="102" t="str">
        <f t="shared" si="75"/>
        <v/>
      </c>
      <c r="GP19" s="102" t="str">
        <f t="shared" si="76"/>
        <v/>
      </c>
      <c r="GQ19" s="102" t="str">
        <f t="shared" si="77"/>
        <v/>
      </c>
      <c r="GR19" s="103" t="str">
        <f t="shared" si="78"/>
        <v/>
      </c>
      <c r="GS19" s="99" t="str">
        <f t="shared" si="79"/>
        <v/>
      </c>
      <c r="GT19" s="93" t="str">
        <f t="shared" si="80"/>
        <v>1 - 3</v>
      </c>
      <c r="GU19" s="93" t="str">
        <f>IF(COUNTIF($AK19,CU$8),IF(COUNTIF($GS19:GT19,"")&lt;CU$13,CONCATENATE(" + ",VLOOKUP(GU$10,$CP$14:$CR$25,2,FALSE)),VLOOKUP(GU$10,$CP$14:$CR$25,2,FALSE)),"")</f>
        <v/>
      </c>
      <c r="GV19" s="93" t="str">
        <f>IF(COUNTIF($AK19,CV$8),IF(COUNTIF($GS19:GU19,"")&lt;CV$13,CONCATENATE(" + ",VLOOKUP(GV$10,$CP$14:$CR$25,2,FALSE)),VLOOKUP(GV$10,$CP$14:$CR$25,2,FALSE)),"")</f>
        <v/>
      </c>
      <c r="GW19" s="93" t="str">
        <f>IF(COUNTIF($AK19,CW$8),IF(COUNTIF($GS19:GV19,"")&lt;CW$13,CONCATENATE(" + ",VLOOKUP(GW$10,$CP$14:$CR$25,2,FALSE)),VLOOKUP(GW$10,$CP$14:$CR$25,2,FALSE)),"")</f>
        <v/>
      </c>
      <c r="GX19" s="93" t="str">
        <f>IF(COUNTIF($AK19,CX$8),IF(COUNTIF($GS19:GW19,"")&lt;CX$13,CONCATENATE(" + ",VLOOKUP(GX$10,$CP$14:$CR$25,2,FALSE)),VLOOKUP(GX$10,$CP$14:$CR$25,2,FALSE)),"")</f>
        <v/>
      </c>
      <c r="GY19" s="93" t="str">
        <f>IF(COUNTIF($AK19,CY$8),IF(COUNTIF($GS19:GX19,"")&lt;CY$13,CONCATENATE(" + ",VLOOKUP(GY$10,$CP$14:$CR$25,2,FALSE)),VLOOKUP(GY$10,$CP$14:$CR$25,2,FALSE)),"")</f>
        <v/>
      </c>
      <c r="GZ19" s="93" t="str">
        <f>IF(COUNTIF($AK19,CZ$8),IF(COUNTIF($GS19:GY19,"")&lt;CZ$13,CONCATENATE(" + ",VLOOKUP(GZ$10,$CP$14:$CR$25,2,FALSE)),VLOOKUP(GZ$10,$CP$14:$CR$25,2,FALSE)),"")</f>
        <v/>
      </c>
      <c r="HA19" s="93" t="str">
        <f>IF(COUNTIF($AK19,DA$8),IF(COUNTIF($GS19:GZ19,"")&lt;DA$13,CONCATENATE(" + ",VLOOKUP(HA$10,$CP$14:$CR$25,2,FALSE)),VLOOKUP(HA$10,$CP$14:$CR$25,2,FALSE)),"")</f>
        <v/>
      </c>
      <c r="HB19" s="93" t="str">
        <f>IF(COUNTIF($AK19,DB$8),IF(COUNTIF($GS19:HA19,"")&lt;DB$13,CONCATENATE(" + ",VLOOKUP(HB$10,$CP$14:$CR$25,2,FALSE)),VLOOKUP(HB$10,$CP$14:$CR$25,2,FALSE)),"")</f>
        <v/>
      </c>
      <c r="HC19" s="93" t="str">
        <f>IF(COUNTIF($AK19,DC$8),IF(COUNTIF($GS19:HB19,"")&lt;DC$13,CONCATENATE(" + ",VLOOKUP(HC$10,$CP$14:$CR$25,2,FALSE)),VLOOKUP(HC$10,$CP$14:$CR$25,2,FALSE)),"")</f>
        <v/>
      </c>
      <c r="HD19" s="93" t="str">
        <f>IF(COUNTIF($AK19,DD$8),IF(COUNTIF($GS19:HC19,"")&lt;DD$13,CONCATENATE(" + ",VLOOKUP(HD$10,$CP$14:$CR$25,2,FALSE)),VLOOKUP(HD$10,$CP$14:$CR$25,2,FALSE)),"")</f>
        <v/>
      </c>
      <c r="HE19" s="93" t="str">
        <f>IF(COUNTIF($AK19,DE$8),IF(COUNTIF($GS19:HD19,"")&lt;DE$13,CONCATENATE(" + ",VLOOKUP(HE$10,$CP$14:$CR$25,2,FALSE)),VLOOKUP(HE$10,$CP$14:$CR$25,2,FALSE)),"")</f>
        <v/>
      </c>
      <c r="HF19" s="93" t="str">
        <f>IF(COUNTIF($AK19,DF$8),IF(COUNTIF($GS19:HE19,"")&lt;DF$13,CONCATENATE(" + ",VLOOKUP(HF$10,$CP$14:$CR$25,2,FALSE)),VLOOKUP(HF$10,$CP$14:$CR$25,2,FALSE)),"")</f>
        <v/>
      </c>
      <c r="HG19" s="93" t="str">
        <f>IF(COUNTIF($AK19,DG$8),IF(COUNTIF($GS19:HF19,"")&lt;DG$13,CONCATENATE(" + ",VLOOKUP(HG$10,$CP$14:$CR$25,2,FALSE)),VLOOKUP(HG$10,$CP$14:$CR$25,2,FALSE)),"")</f>
        <v/>
      </c>
      <c r="HH19" s="93" t="str">
        <f>IF(COUNTIF($AK19,DH$8),IF(COUNTIF($GS19:HG19,"")&lt;DH$13,CONCATENATE(" + ",VLOOKUP(HH$10,$CP$14:$CR$25,2,FALSE)),VLOOKUP(HH$10,$CP$14:$CR$25,2,FALSE)),"")</f>
        <v/>
      </c>
      <c r="HI19" s="93" t="str">
        <f>IF(COUNTIF($AK19,DI$8),IF(COUNTIF($GS19:HH19,"")&lt;DI$13,CONCATENATE(" + ",VLOOKUP(HI$10,$CP$14:$CR$25,2,FALSE)),VLOOKUP(HI$10,$CP$14:$CR$25,2,FALSE)),"")</f>
        <v/>
      </c>
      <c r="HJ19" s="93" t="str">
        <f>IF(COUNTIF($AK19,DJ$8),IF(COUNTIF($GS19:HI19,"")&lt;DJ$13,CONCATENATE(" + ",VLOOKUP(HJ$10,$CP$14:$CR$25,2,FALSE)),VLOOKUP(HJ$10,$CP$14:$CR$25,2,FALSE)),"")</f>
        <v/>
      </c>
      <c r="HK19" s="93" t="str">
        <f>IF(COUNTIF($AK19,DK$8),IF(COUNTIF($GS19:HJ19,"")&lt;DK$13,CONCATENATE(" + ",VLOOKUP(HK$10,$CP$14:$CR$25,2,FALSE)),VLOOKUP(HK$10,$CP$14:$CR$25,2,FALSE)),"")</f>
        <v/>
      </c>
      <c r="HL19" s="93" t="str">
        <f>IF(COUNTIF($AK19,DL$8),IF(COUNTIF($GS19:HK19,"")&lt;DL$13,CONCATENATE(" + ",VLOOKUP(HL$10,$CP$14:$CR$25,2,FALSE)),VLOOKUP(HL$10,$CP$14:$CR$25,2,FALSE)),"")</f>
        <v/>
      </c>
      <c r="HM19" s="93" t="str">
        <f>IF(COUNTIF($AK19,DM$8),IF(COUNTIF($GS19:HL19,"")&lt;DM$13,CONCATENATE(" + ",VLOOKUP(HM$10,$CP$14:$CR$25,2,FALSE)),VLOOKUP(HM$10,$CP$14:$CR$25,2,FALSE)),"")</f>
        <v/>
      </c>
      <c r="HN19" s="93" t="str">
        <f>IF(COUNTIF($AK19,DN$8),IF(COUNTIF($GS19:HM19,"")&lt;DN$13,CONCATENATE(" + ",VLOOKUP(HN$10,$CP$14:$CR$25,2,FALSE)),VLOOKUP(HN$10,$CP$14:$CR$25,2,FALSE)),"")</f>
        <v/>
      </c>
      <c r="HO19" s="93" t="str">
        <f>IF(COUNTIF($AK19,DO$8),IF(COUNTIF($GS19:HN19,"")&lt;DO$13,CONCATENATE(" + ",VLOOKUP(HO$10,$CP$14:$CR$25,2,FALSE)),VLOOKUP(HO$10,$CP$14:$CR$25,2,FALSE)),"")</f>
        <v/>
      </c>
      <c r="HP19" s="93" t="str">
        <f>IF(COUNTIF($AK19,DP$8),IF(COUNTIF($GS19:HO19,"")&lt;DP$13,CONCATENATE(" + ",VLOOKUP(HP$10,$CP$14:$CR$25,2,FALSE)),VLOOKUP(HP$10,$CP$14:$CR$25,2,FALSE)),"")</f>
        <v/>
      </c>
      <c r="HQ19" s="93" t="str">
        <f>IF(COUNTIF($AK19,DQ$8),IF(COUNTIF($GS19:HP19,"")&lt;DQ$13,CONCATENATE(" + ",VLOOKUP(HQ$10,$CP$14:$CR$25,2,FALSE)),VLOOKUP(HQ$10,$CP$14:$CR$25,2,FALSE)),"")</f>
        <v/>
      </c>
      <c r="HR19" s="100" t="str">
        <f>IF(COUNTIF($AK19,DR$8),IF(COUNTIF($GS19:HQ19,"")&lt;DR$13,CONCATENATE(" + ",VLOOKUP(HR$10,$CP$14:$CR$25,2,FALSE)),VLOOKUP(HR$10,$CP$14:$CR$25,2,FALSE)),"")</f>
        <v/>
      </c>
      <c r="HS19" s="99" t="str">
        <f t="shared" si="81"/>
        <v/>
      </c>
      <c r="HT19" s="94">
        <f t="shared" si="82"/>
        <v>5</v>
      </c>
      <c r="HU19" s="93" t="str">
        <f t="shared" si="83"/>
        <v/>
      </c>
      <c r="HV19" s="93" t="str">
        <f t="shared" si="84"/>
        <v/>
      </c>
      <c r="HW19" s="93" t="str">
        <f t="shared" si="85"/>
        <v/>
      </c>
      <c r="HX19" s="93" t="str">
        <f t="shared" si="86"/>
        <v/>
      </c>
      <c r="HY19" s="93" t="str">
        <f t="shared" si="87"/>
        <v/>
      </c>
      <c r="HZ19" s="93" t="str">
        <f t="shared" si="88"/>
        <v/>
      </c>
      <c r="IA19" s="93" t="str">
        <f t="shared" si="89"/>
        <v/>
      </c>
      <c r="IB19" s="93" t="str">
        <f t="shared" si="90"/>
        <v/>
      </c>
      <c r="IC19" s="93" t="str">
        <f t="shared" si="91"/>
        <v/>
      </c>
      <c r="ID19" s="93" t="str">
        <f t="shared" si="92"/>
        <v/>
      </c>
      <c r="IE19" s="93" t="str">
        <f t="shared" si="93"/>
        <v/>
      </c>
      <c r="IF19" s="93" t="str">
        <f t="shared" si="94"/>
        <v/>
      </c>
      <c r="IG19" s="93" t="str">
        <f t="shared" si="95"/>
        <v/>
      </c>
      <c r="IH19" s="93" t="str">
        <f t="shared" si="96"/>
        <v/>
      </c>
      <c r="II19" s="93" t="str">
        <f t="shared" si="97"/>
        <v/>
      </c>
      <c r="IJ19" s="93" t="str">
        <f t="shared" si="98"/>
        <v/>
      </c>
      <c r="IK19" s="93" t="str">
        <f t="shared" si="99"/>
        <v/>
      </c>
      <c r="IL19" s="93" t="str">
        <f t="shared" si="100"/>
        <v/>
      </c>
      <c r="IM19" s="93" t="str">
        <f t="shared" si="101"/>
        <v/>
      </c>
      <c r="IN19" s="93" t="str">
        <f t="shared" si="102"/>
        <v/>
      </c>
      <c r="IO19" s="93" t="str">
        <f t="shared" si="103"/>
        <v/>
      </c>
      <c r="IP19" s="93" t="str">
        <f t="shared" si="104"/>
        <v/>
      </c>
      <c r="IQ19" s="93" t="str">
        <f t="shared" si="105"/>
        <v/>
      </c>
      <c r="IR19" s="100" t="str">
        <f t="shared" si="106"/>
        <v/>
      </c>
      <c r="IS19" s="101" t="str">
        <f t="shared" si="107"/>
        <v/>
      </c>
      <c r="IT19" s="102" t="str">
        <f t="shared" si="108"/>
        <v/>
      </c>
      <c r="IU19" s="102" t="str">
        <f>IF(COUNTIF($AL19,CU$8),IF(COUNTIF($IS19:IT19,"")&lt;CU$13,CONCATENATE(" + ",VLOOKUP(IU$10,$CP$14:$CR$25,2,FALSE)),VLOOKUP(IU$10,$CP$14:$CR$25,2,FALSE)),"")</f>
        <v/>
      </c>
      <c r="IV19" s="102" t="str">
        <f>IF(COUNTIF($AL19,CV$8),IF(COUNTIF($IS19:IU19,"")&lt;CV$13,CONCATENATE(" + ",VLOOKUP(IV$10,$CP$14:$CR$25,2,FALSE)),VLOOKUP(IV$10,$CP$14:$CR$25,2,FALSE)),"")</f>
        <v/>
      </c>
      <c r="IW19" s="102" t="str">
        <f>IF(COUNTIF($AL19,CW$8),IF(COUNTIF($IS19:IV19,"")&lt;CW$13,CONCATENATE(" + ",VLOOKUP(IW$10,$CP$14:$CR$25,2,FALSE)),VLOOKUP(IW$10,$CP$14:$CR$25,2,FALSE)),"")</f>
        <v/>
      </c>
      <c r="IX19" s="102" t="str">
        <f>IF(COUNTIF($AL19,CX$8),IF(COUNTIF($IS19:IW19,"")&lt;CX$13,CONCATENATE(" + ",VLOOKUP(IX$10,$CP$14:$CR$25,2,FALSE)),VLOOKUP(IX$10,$CP$14:$CR$25,2,FALSE)),"")</f>
        <v/>
      </c>
      <c r="IY19" s="102" t="str">
        <f>IF(COUNTIF($AL19,CY$8),IF(COUNTIF($IS19:IX19,"")&lt;CY$13,CONCATENATE(" + ",VLOOKUP(IY$10,$CP$14:$CR$25,2,FALSE)),VLOOKUP(IY$10,$CP$14:$CR$25,2,FALSE)),"")</f>
        <v/>
      </c>
      <c r="IZ19" s="102" t="str">
        <f>IF(COUNTIF($AL19,CZ$8),IF(COUNTIF($IS19:IY19,"")&lt;CZ$13,CONCATENATE(" + ",VLOOKUP(IZ$10,$CP$14:$CR$25,2,FALSE)),VLOOKUP(IZ$10,$CP$14:$CR$25,2,FALSE)),"")</f>
        <v/>
      </c>
      <c r="JA19" s="102" t="str">
        <f>IF(COUNTIF($AL19,DA$8),IF(COUNTIF($IS19:IZ19,"")&lt;DA$13,CONCATENATE(" + ",VLOOKUP(JA$10,$CP$14:$CR$25,2,FALSE)),VLOOKUP(JA$10,$CP$14:$CR$25,2,FALSE)),"")</f>
        <v/>
      </c>
      <c r="JB19" s="102" t="str">
        <f>IF(COUNTIF($AL19,DB$8),IF(COUNTIF($IS19:JA19,"")&lt;DB$13,CONCATENATE(" + ",VLOOKUP(JB$10,$CP$14:$CR$25,2,FALSE)),VLOOKUP(JB$10,$CP$14:$CR$25,2,FALSE)),"")</f>
        <v/>
      </c>
      <c r="JC19" s="102" t="str">
        <f>IF(COUNTIF($AL19,DC$8),IF(COUNTIF($IS19:JB19,"")&lt;DC$13,CONCATENATE(" + ",VLOOKUP(JC$10,$CP$14:$CR$25,2,FALSE)),VLOOKUP(JC$10,$CP$14:$CR$25,2,FALSE)),"")</f>
        <v/>
      </c>
      <c r="JD19" s="102" t="str">
        <f>IF(COUNTIF($AL19,DD$8),IF(COUNTIF($IS19:JC19,"")&lt;DD$13,CONCATENATE(" + ",VLOOKUP(JD$10,$CP$14:$CR$25,2,FALSE)),VLOOKUP(JD$10,$CP$14:$CR$25,2,FALSE)),"")</f>
        <v/>
      </c>
      <c r="JE19" s="102" t="str">
        <f>IF(COUNTIF($AL19,DE$8),IF(COUNTIF($IS19:JD19,"")&lt;DE$13,CONCATENATE(" + ",VLOOKUP(JE$10,$CP$14:$CR$25,2,FALSE)),VLOOKUP(JE$10,$CP$14:$CR$25,2,FALSE)),"")</f>
        <v/>
      </c>
      <c r="JF19" s="102" t="str">
        <f>IF(COUNTIF($AL19,DF$8),IF(COUNTIF($IS19:JE19,"")&lt;DF$13,CONCATENATE(" + ",VLOOKUP(JF$10,$CP$14:$CR$25,2,FALSE)),VLOOKUP(JF$10,$CP$14:$CR$25,2,FALSE)),"")</f>
        <v/>
      </c>
      <c r="JG19" s="102" t="str">
        <f>IF(COUNTIF($AL19,DG$8),IF(COUNTIF($IS19:JF19,"")&lt;DG$13,CONCATENATE(" + ",VLOOKUP(JG$10,$CP$14:$CR$25,2,FALSE)),VLOOKUP(JG$10,$CP$14:$CR$25,2,FALSE)),"")</f>
        <v/>
      </c>
      <c r="JH19" s="102" t="str">
        <f>IF(COUNTIF($AL19,DH$8),IF(COUNTIF($IS19:JG19,"")&lt;DH$13,CONCATENATE(" + ",VLOOKUP(JH$10,$CP$14:$CR$25,2,FALSE)),VLOOKUP(JH$10,$CP$14:$CR$25,2,FALSE)),"")</f>
        <v/>
      </c>
      <c r="JI19" s="102" t="str">
        <f>IF(COUNTIF($AL19,DI$8),IF(COUNTIF($IS19:JH19,"")&lt;DI$13,CONCATENATE(" + ",VLOOKUP(JI$10,$CP$14:$CR$25,2,FALSE)),VLOOKUP(JI$10,$CP$14:$CR$25,2,FALSE)),"")</f>
        <v/>
      </c>
      <c r="JJ19" s="102" t="str">
        <f>IF(COUNTIF($AL19,DJ$8),IF(COUNTIF($IS19:JI19,"")&lt;DJ$13,CONCATENATE(" + ",VLOOKUP(JJ$10,$CP$14:$CR$25,2,FALSE)),VLOOKUP(JJ$10,$CP$14:$CR$25,2,FALSE)),"")</f>
        <v/>
      </c>
      <c r="JK19" s="102" t="str">
        <f>IF(COUNTIF($AL19,DK$8),IF(COUNTIF($IS19:JJ19,"")&lt;DK$13,CONCATENATE(" + ",VLOOKUP(JK$10,$CP$14:$CR$25,2,FALSE)),VLOOKUP(JK$10,$CP$14:$CR$25,2,FALSE)),"")</f>
        <v/>
      </c>
      <c r="JL19" s="102" t="str">
        <f>IF(COUNTIF($AL19,DL$8),IF(COUNTIF($IS19:JK19,"")&lt;DL$13,CONCATENATE(" + ",VLOOKUP(JL$10,$CP$14:$CR$25,2,FALSE)),VLOOKUP(JL$10,$CP$14:$CR$25,2,FALSE)),"")</f>
        <v/>
      </c>
      <c r="JM19" s="102" t="str">
        <f>IF(COUNTIF($AL19,DM$8),IF(COUNTIF($IS19:JL19,"")&lt;DM$13,CONCATENATE(" + ",VLOOKUP(JM$10,$CP$14:$CR$25,2,FALSE)),VLOOKUP(JM$10,$CP$14:$CR$25,2,FALSE)),"")</f>
        <v/>
      </c>
      <c r="JN19" s="102" t="str">
        <f>IF(COUNTIF($AL19,DN$8),IF(COUNTIF($IS19:JM19,"")&lt;DN$13,CONCATENATE(" + ",VLOOKUP(JN$10,$CP$14:$CR$25,2,FALSE)),VLOOKUP(JN$10,$CP$14:$CR$25,2,FALSE)),"")</f>
        <v/>
      </c>
      <c r="JO19" s="102" t="str">
        <f>IF(COUNTIF($AL19,DO$8),IF(COUNTIF($IS19:JN19,"")&lt;DO$13,CONCATENATE(" + ",VLOOKUP(JO$10,$CP$14:$CR$25,2,FALSE)),VLOOKUP(JO$10,$CP$14:$CR$25,2,FALSE)),"")</f>
        <v/>
      </c>
      <c r="JP19" s="102" t="str">
        <f>IF(COUNTIF($AL19,DP$8),IF(COUNTIF($IS19:JO19,"")&lt;DP$13,CONCATENATE(" + ",VLOOKUP(JP$10,$CP$14:$CR$25,2,FALSE)),VLOOKUP(JP$10,$CP$14:$CR$25,2,FALSE)),"")</f>
        <v/>
      </c>
      <c r="JQ19" s="102" t="str">
        <f>IF(COUNTIF($AL19,DQ$8),IF(COUNTIF($IS19:JP19,"")&lt;DQ$13,CONCATENATE(" + ",VLOOKUP(JQ$10,$CP$14:$CR$25,2,FALSE)),VLOOKUP(JQ$10,$CP$14:$CR$25,2,FALSE)),"")</f>
        <v/>
      </c>
      <c r="JR19" s="103" t="str">
        <f>IF(COUNTIF($AL19,DR$8),IF(COUNTIF($IS19:JQ19,"")&lt;DR$13,CONCATENATE(" + ",VLOOKUP(JR$10,$CP$14:$CR$25,2,FALSE)),VLOOKUP(JR$10,$CP$14:$CR$25,2,FALSE)),"")</f>
        <v/>
      </c>
      <c r="JS19" s="101" t="str">
        <f t="shared" si="109"/>
        <v/>
      </c>
      <c r="JT19" s="104" t="str">
        <f t="shared" si="110"/>
        <v/>
      </c>
      <c r="JU19" s="102" t="str">
        <f t="shared" si="111"/>
        <v/>
      </c>
      <c r="JV19" s="102" t="str">
        <f t="shared" si="112"/>
        <v/>
      </c>
      <c r="JW19" s="102" t="str">
        <f t="shared" si="113"/>
        <v/>
      </c>
      <c r="JX19" s="102" t="str">
        <f t="shared" si="114"/>
        <v/>
      </c>
      <c r="JY19" s="102" t="str">
        <f t="shared" si="115"/>
        <v/>
      </c>
      <c r="JZ19" s="102" t="str">
        <f t="shared" si="116"/>
        <v/>
      </c>
      <c r="KA19" s="102" t="str">
        <f t="shared" si="117"/>
        <v/>
      </c>
      <c r="KB19" s="102" t="str">
        <f t="shared" si="118"/>
        <v/>
      </c>
      <c r="KC19" s="102" t="str">
        <f t="shared" si="119"/>
        <v/>
      </c>
      <c r="KD19" s="102" t="str">
        <f t="shared" si="120"/>
        <v/>
      </c>
      <c r="KE19" s="102" t="str">
        <f t="shared" si="121"/>
        <v/>
      </c>
      <c r="KF19" s="102" t="str">
        <f t="shared" si="122"/>
        <v/>
      </c>
      <c r="KG19" s="102" t="str">
        <f t="shared" si="123"/>
        <v/>
      </c>
      <c r="KH19" s="102" t="str">
        <f t="shared" si="124"/>
        <v/>
      </c>
      <c r="KI19" s="102" t="str">
        <f t="shared" si="125"/>
        <v/>
      </c>
      <c r="KJ19" s="102" t="str">
        <f t="shared" si="126"/>
        <v/>
      </c>
      <c r="KK19" s="102" t="str">
        <f t="shared" si="127"/>
        <v/>
      </c>
      <c r="KL19" s="102" t="str">
        <f t="shared" si="128"/>
        <v/>
      </c>
      <c r="KM19" s="102" t="str">
        <f t="shared" si="129"/>
        <v/>
      </c>
      <c r="KN19" s="102" t="str">
        <f t="shared" si="130"/>
        <v/>
      </c>
      <c r="KO19" s="102" t="str">
        <f t="shared" si="131"/>
        <v/>
      </c>
      <c r="KP19" s="102" t="str">
        <f t="shared" si="132"/>
        <v/>
      </c>
      <c r="KQ19" s="102" t="str">
        <f t="shared" si="133"/>
        <v/>
      </c>
      <c r="KR19" s="103" t="str">
        <f t="shared" si="134"/>
        <v/>
      </c>
      <c r="KS19" s="99" t="str">
        <f t="shared" si="135"/>
        <v/>
      </c>
      <c r="KT19" s="93" t="str">
        <f t="shared" si="136"/>
        <v/>
      </c>
      <c r="KU19" s="93" t="str">
        <f>IF(COUNTIF($AM19,CU$8),IF(COUNTIF($KS19:KT19,"")&lt;CU$13,CONCATENATE(" + ",VLOOKUP(KU$10,$CP$14:$CR$25,2,FALSE)),VLOOKUP(KU$10,$CP$14:$CR$25,2,FALSE)),"")</f>
        <v/>
      </c>
      <c r="KV19" s="93" t="str">
        <f>IF(COUNTIF($AM19,CV$8),IF(COUNTIF($KS19:KU19,"")&lt;CV$13,CONCATENATE(" + ",VLOOKUP(KV$10,$CP$14:$CR$25,2,FALSE)),VLOOKUP(KV$10,$CP$14:$CR$25,2,FALSE)),"")</f>
        <v/>
      </c>
      <c r="KW19" s="93" t="str">
        <f>IF(COUNTIF($AM19,CW$8),IF(COUNTIF($KS19:KV19,"")&lt;CW$13,CONCATENATE(" + ",VLOOKUP(KW$10,$CP$14:$CR$25,2,FALSE)),VLOOKUP(KW$10,$CP$14:$CR$25,2,FALSE)),"")</f>
        <v/>
      </c>
      <c r="KX19" s="93" t="str">
        <f>IF(COUNTIF($AM19,CX$8),IF(COUNTIF($KS19:KW19,"")&lt;CX$13,CONCATENATE(" + ",VLOOKUP(KX$10,$CP$14:$CR$25,2,FALSE)),VLOOKUP(KX$10,$CP$14:$CR$25,2,FALSE)),"")</f>
        <v/>
      </c>
      <c r="KY19" s="93" t="str">
        <f>IF(COUNTIF($AM19,CY$8),IF(COUNTIF($KS19:KX19,"")&lt;CY$13,CONCATENATE(" + ",VLOOKUP(KY$10,$CP$14:$CR$25,2,FALSE)),VLOOKUP(KY$10,$CP$14:$CR$25,2,FALSE)),"")</f>
        <v/>
      </c>
      <c r="KZ19" s="93" t="str">
        <f>IF(COUNTIF($AM19,CZ$8),IF(COUNTIF($KS19:KY19,"")&lt;CZ$13,CONCATENATE(" + ",VLOOKUP(KZ$10,$CP$14:$CR$25,2,FALSE)),VLOOKUP(KZ$10,$CP$14:$CR$25,2,FALSE)),"")</f>
        <v/>
      </c>
      <c r="LA19" s="93" t="str">
        <f>IF(COUNTIF($AM19,DA$8),IF(COUNTIF($KS19:KZ19,"")&lt;DA$13,CONCATENATE(" + ",VLOOKUP(LA$10,$CP$14:$CR$25,2,FALSE)),VLOOKUP(LA$10,$CP$14:$CR$25,2,FALSE)),"")</f>
        <v/>
      </c>
      <c r="LB19" s="93" t="str">
        <f>IF(COUNTIF($AM19,DB$8),IF(COUNTIF($KS19:LA19,"")&lt;DB$13,CONCATENATE(" + ",VLOOKUP(LB$10,$CP$14:$CR$25,2,FALSE)),VLOOKUP(LB$10,$CP$14:$CR$25,2,FALSE)),"")</f>
        <v/>
      </c>
      <c r="LC19" s="93" t="str">
        <f>IF(COUNTIF($AM19,DC$8),IF(COUNTIF($KS19:LB19,"")&lt;DC$13,CONCATENATE(" + ",VLOOKUP(LC$10,$CP$14:$CR$25,2,FALSE)),VLOOKUP(LC$10,$CP$14:$CR$25,2,FALSE)),"")</f>
        <v/>
      </c>
      <c r="LD19" s="93" t="str">
        <f>IF(COUNTIF($AM19,DD$8),IF(COUNTIF($KS19:LC19,"")&lt;DD$13,CONCATENATE(" + ",VLOOKUP(LD$10,$CP$14:$CR$25,2,FALSE)),VLOOKUP(LD$10,$CP$14:$CR$25,2,FALSE)),"")</f>
        <v/>
      </c>
      <c r="LE19" s="93" t="str">
        <f>IF(COUNTIF($AM19,DE$8),IF(COUNTIF($KS19:LD19,"")&lt;DE$13,CONCATENATE(" + ",VLOOKUP(LE$10,$CP$14:$CR$25,2,FALSE)),VLOOKUP(LE$10,$CP$14:$CR$25,2,FALSE)),"")</f>
        <v/>
      </c>
      <c r="LF19" s="93" t="str">
        <f>IF(COUNTIF($AM19,DF$8),IF(COUNTIF($KS19:LE19,"")&lt;DF$13,CONCATENATE(" + ",VLOOKUP(LF$10,$CP$14:$CR$25,2,FALSE)),VLOOKUP(LF$10,$CP$14:$CR$25,2,FALSE)),"")</f>
        <v/>
      </c>
      <c r="LG19" s="93" t="str">
        <f>IF(COUNTIF($AM19,DG$8),IF(COUNTIF($KS19:LF19,"")&lt;DG$13,CONCATENATE(" + ",VLOOKUP(LG$10,$CP$14:$CR$25,2,FALSE)),VLOOKUP(LG$10,$CP$14:$CR$25,2,FALSE)),"")</f>
        <v/>
      </c>
      <c r="LH19" s="93" t="str">
        <f>IF(COUNTIF($AM19,DH$8),IF(COUNTIF($KS19:LG19,"")&lt;DH$13,CONCATENATE(" + ",VLOOKUP(LH$10,$CP$14:$CR$25,2,FALSE)),VLOOKUP(LH$10,$CP$14:$CR$25,2,FALSE)),"")</f>
        <v/>
      </c>
      <c r="LI19" s="93" t="str">
        <f>IF(COUNTIF($AM19,DI$8),IF(COUNTIF($KS19:LH19,"")&lt;DI$13,CONCATENATE(" + ",VLOOKUP(LI$10,$CP$14:$CR$25,2,FALSE)),VLOOKUP(LI$10,$CP$14:$CR$25,2,FALSE)),"")</f>
        <v/>
      </c>
      <c r="LJ19" s="93" t="str">
        <f>IF(COUNTIF($AM19,DJ$8),IF(COUNTIF($KS19:LI19,"")&lt;DJ$13,CONCATENATE(" + ",VLOOKUP(LJ$10,$CP$14:$CR$25,2,FALSE)),VLOOKUP(LJ$10,$CP$14:$CR$25,2,FALSE)),"")</f>
        <v/>
      </c>
      <c r="LK19" s="93" t="str">
        <f>IF(COUNTIF($AM19,DK$8),IF(COUNTIF($KS19:LJ19,"")&lt;DK$13,CONCATENATE(" + ",VLOOKUP(LK$10,$CP$14:$CR$25,2,FALSE)),VLOOKUP(LK$10,$CP$14:$CR$25,2,FALSE)),"")</f>
        <v/>
      </c>
      <c r="LL19" s="93" t="str">
        <f>IF(COUNTIF($AM19,DL$8),IF(COUNTIF($KS19:LK19,"")&lt;DL$13,CONCATENATE(" + ",VLOOKUP(LL$10,$CP$14:$CR$25,2,FALSE)),VLOOKUP(LL$10,$CP$14:$CR$25,2,FALSE)),"")</f>
        <v/>
      </c>
      <c r="LM19" s="93" t="str">
        <f>IF(COUNTIF($AM19,DM$8),IF(COUNTIF($KS19:LL19,"")&lt;DM$13,CONCATENATE(" + ",VLOOKUP(LM$10,$CP$14:$CR$25,2,FALSE)),VLOOKUP(LM$10,$CP$14:$CR$25,2,FALSE)),"")</f>
        <v/>
      </c>
      <c r="LN19" s="93" t="str">
        <f>IF(COUNTIF($AM19,DN$8),IF(COUNTIF($KS19:LM19,"")&lt;DN$13,CONCATENATE(" + ",VLOOKUP(LN$10,$CP$14:$CR$25,2,FALSE)),VLOOKUP(LN$10,$CP$14:$CR$25,2,FALSE)),"")</f>
        <v/>
      </c>
      <c r="LO19" s="93" t="str">
        <f>IF(COUNTIF($AM19,DO$8),IF(COUNTIF($KS19:LN19,"")&lt;DO$13,CONCATENATE(" + ",VLOOKUP(LO$10,$CP$14:$CR$25,2,FALSE)),VLOOKUP(LO$10,$CP$14:$CR$25,2,FALSE)),"")</f>
        <v/>
      </c>
      <c r="LP19" s="93" t="str">
        <f>IF(COUNTIF($AM19,DP$8),IF(COUNTIF($KS19:LO19,"")&lt;DP$13,CONCATENATE(" + ",VLOOKUP(LP$10,$CP$14:$CR$25,2,FALSE)),VLOOKUP(LP$10,$CP$14:$CR$25,2,FALSE)),"")</f>
        <v/>
      </c>
      <c r="LQ19" s="93" t="str">
        <f>IF(COUNTIF($AM19,DQ$8),IF(COUNTIF($KS19:LP19,"")&lt;DQ$13,CONCATENATE(" + ",VLOOKUP(LQ$10,$CP$14:$CR$25,2,FALSE)),VLOOKUP(LQ$10,$CP$14:$CR$25,2,FALSE)),"")</f>
        <v/>
      </c>
      <c r="LR19" s="100" t="str">
        <f>IF(COUNTIF($AM19,DR$8),IF(COUNTIF($KS19:LQ19,"")&lt;DR$13,CONCATENATE(" + ",VLOOKUP(LR$10,$CP$14:$CR$25,2,FALSE)),VLOOKUP(LR$10,$CP$14:$CR$25,2,FALSE)),"")</f>
        <v/>
      </c>
      <c r="LS19" s="99" t="str">
        <f t="shared" si="137"/>
        <v/>
      </c>
      <c r="LT19" s="94" t="str">
        <f t="shared" si="138"/>
        <v/>
      </c>
      <c r="LU19" s="93" t="str">
        <f t="shared" si="139"/>
        <v/>
      </c>
      <c r="LV19" s="93" t="str">
        <f t="shared" si="140"/>
        <v/>
      </c>
      <c r="LW19" s="93" t="str">
        <f t="shared" si="141"/>
        <v/>
      </c>
      <c r="LX19" s="93" t="str">
        <f t="shared" si="142"/>
        <v/>
      </c>
      <c r="LY19" s="93" t="str">
        <f t="shared" si="143"/>
        <v/>
      </c>
      <c r="LZ19" s="93" t="str">
        <f t="shared" si="144"/>
        <v/>
      </c>
      <c r="MA19" s="93" t="str">
        <f t="shared" si="145"/>
        <v/>
      </c>
      <c r="MB19" s="93" t="str">
        <f t="shared" si="146"/>
        <v/>
      </c>
      <c r="MC19" s="93" t="str">
        <f t="shared" si="147"/>
        <v/>
      </c>
      <c r="MD19" s="93" t="str">
        <f t="shared" si="148"/>
        <v/>
      </c>
      <c r="ME19" s="93" t="str">
        <f t="shared" si="149"/>
        <v/>
      </c>
      <c r="MF19" s="93" t="str">
        <f t="shared" si="150"/>
        <v/>
      </c>
      <c r="MG19" s="93" t="str">
        <f t="shared" si="151"/>
        <v/>
      </c>
      <c r="MH19" s="93" t="str">
        <f t="shared" si="152"/>
        <v/>
      </c>
      <c r="MI19" s="93" t="str">
        <f t="shared" si="153"/>
        <v/>
      </c>
      <c r="MJ19" s="93" t="str">
        <f t="shared" si="154"/>
        <v/>
      </c>
      <c r="MK19" s="93" t="str">
        <f t="shared" si="155"/>
        <v/>
      </c>
      <c r="ML19" s="93" t="str">
        <f t="shared" si="156"/>
        <v/>
      </c>
      <c r="MM19" s="93" t="str">
        <f t="shared" si="157"/>
        <v/>
      </c>
      <c r="MN19" s="93" t="str">
        <f t="shared" si="158"/>
        <v/>
      </c>
      <c r="MO19" s="93" t="str">
        <f t="shared" si="159"/>
        <v/>
      </c>
      <c r="MP19" s="93" t="str">
        <f t="shared" si="160"/>
        <v/>
      </c>
      <c r="MQ19" s="93" t="str">
        <f t="shared" si="161"/>
        <v/>
      </c>
      <c r="MR19" s="100" t="str">
        <f t="shared" si="162"/>
        <v/>
      </c>
      <c r="MS19" s="101" t="str">
        <f t="shared" si="163"/>
        <v/>
      </c>
      <c r="MT19" s="102" t="str">
        <f t="shared" si="164"/>
        <v/>
      </c>
      <c r="MU19" s="102" t="str">
        <f>IF(COUNTIF($AN19,CU$8),IF(COUNTIF($MS19:MT19,"")&lt;CU$13,CONCATENATE(" + ",VLOOKUP(MU$10,$CP$14:$CR$25,2,FALSE)),VLOOKUP(MU$10,$CP$14:$CR$25,2,FALSE)),"")</f>
        <v/>
      </c>
      <c r="MV19" s="102" t="str">
        <f>IF(COUNTIF($AN19,CV$8),IF(COUNTIF($MS19:MU19,"")&lt;CV$13,CONCATENATE(" + ",VLOOKUP(MV$10,$CP$14:$CR$25,2,FALSE)),VLOOKUP(MV$10,$CP$14:$CR$25,2,FALSE)),"")</f>
        <v/>
      </c>
      <c r="MW19" s="102" t="str">
        <f>IF(COUNTIF($AN19,CW$8),IF(COUNTIF($MS19:MV19,"")&lt;CW$13,CONCATENATE(" + ",VLOOKUP(MW$10,$CP$14:$CR$25,2,FALSE)),VLOOKUP(MW$10,$CP$14:$CR$25,2,FALSE)),"")</f>
        <v/>
      </c>
      <c r="MX19" s="102" t="str">
        <f>IF(COUNTIF($AN19,CX$8),IF(COUNTIF($MS19:MW19,"")&lt;CX$13,CONCATENATE(" + ",VLOOKUP(MX$10,$CP$14:$CR$25,2,FALSE)),VLOOKUP(MX$10,$CP$14:$CR$25,2,FALSE)),"")</f>
        <v/>
      </c>
      <c r="MY19" s="102" t="str">
        <f>IF(COUNTIF($AN19,CY$8),IF(COUNTIF($MS19:MX19,"")&lt;CY$13,CONCATENATE(" + ",VLOOKUP(MY$10,$CP$14:$CR$25,2,FALSE)),VLOOKUP(MY$10,$CP$14:$CR$25,2,FALSE)),"")</f>
        <v/>
      </c>
      <c r="MZ19" s="102" t="str">
        <f>IF(COUNTIF($AN19,CZ$8),IF(COUNTIF($MS19:MY19,"")&lt;CZ$13,CONCATENATE(" + ",VLOOKUP(MZ$10,$CP$14:$CR$25,2,FALSE)),VLOOKUP(MZ$10,$CP$14:$CR$25,2,FALSE)),"")</f>
        <v/>
      </c>
      <c r="NA19" s="102" t="str">
        <f>IF(COUNTIF($AN19,DA$8),IF(COUNTIF($MS19:MZ19,"")&lt;DA$13,CONCATENATE(" + ",VLOOKUP(NA$10,$CP$14:$CR$25,2,FALSE)),VLOOKUP(NA$10,$CP$14:$CR$25,2,FALSE)),"")</f>
        <v/>
      </c>
      <c r="NB19" s="102" t="str">
        <f>IF(COUNTIF($AN19,DB$8),IF(COUNTIF($MS19:NA19,"")&lt;DB$13,CONCATENATE(" + ",VLOOKUP(NB$10,$CP$14:$CR$25,2,FALSE)),VLOOKUP(NB$10,$CP$14:$CR$25,2,FALSE)),"")</f>
        <v/>
      </c>
      <c r="NC19" s="102" t="str">
        <f>IF(COUNTIF($AN19,DC$8),IF(COUNTIF($MS19:NB19,"")&lt;DC$13,CONCATENATE(" + ",VLOOKUP(NC$10,$CP$14:$CR$25,2,FALSE)),VLOOKUP(NC$10,$CP$14:$CR$25,2,FALSE)),"")</f>
        <v/>
      </c>
      <c r="ND19" s="102" t="str">
        <f>IF(COUNTIF($AN19,DD$8),IF(COUNTIF($MS19:NC19,"")&lt;DD$13,CONCATENATE(" + ",VLOOKUP(ND$10,$CP$14:$CR$25,2,FALSE)),VLOOKUP(ND$10,$CP$14:$CR$25,2,FALSE)),"")</f>
        <v/>
      </c>
      <c r="NE19" s="102" t="str">
        <f>IF(COUNTIF($AN19,DE$8),IF(COUNTIF($MS19:ND19,"")&lt;DE$13,CONCATENATE(" + ",VLOOKUP(NE$10,$CP$14:$CR$25,2,FALSE)),VLOOKUP(NE$10,$CP$14:$CR$25,2,FALSE)),"")</f>
        <v/>
      </c>
      <c r="NF19" s="102" t="str">
        <f>IF(COUNTIF($AN19,DF$8),IF(COUNTIF($MS19:NE19,"")&lt;DF$13,CONCATENATE(" + ",VLOOKUP(NF$10,$CP$14:$CR$25,2,FALSE)),VLOOKUP(NF$10,$CP$14:$CR$25,2,FALSE)),"")</f>
        <v/>
      </c>
      <c r="NG19" s="102" t="str">
        <f>IF(COUNTIF($AN19,DG$8),IF(COUNTIF($MS19:NF19,"")&lt;DG$13,CONCATENATE(" + ",VLOOKUP(NG$10,$CP$14:$CR$25,2,FALSE)),VLOOKUP(NG$10,$CP$14:$CR$25,2,FALSE)),"")</f>
        <v/>
      </c>
      <c r="NH19" s="102" t="str">
        <f>IF(COUNTIF($AN19,DH$8),IF(COUNTIF($MS19:NG19,"")&lt;DH$13,CONCATENATE(" + ",VLOOKUP(NH$10,$CP$14:$CR$25,2,FALSE)),VLOOKUP(NH$10,$CP$14:$CR$25,2,FALSE)),"")</f>
        <v/>
      </c>
      <c r="NI19" s="102" t="str">
        <f>IF(COUNTIF($AN19,DI$8),IF(COUNTIF($MS19:NH19,"")&lt;DI$13,CONCATENATE(" + ",VLOOKUP(NI$10,$CP$14:$CR$25,2,FALSE)),VLOOKUP(NI$10,$CP$14:$CR$25,2,FALSE)),"")</f>
        <v/>
      </c>
      <c r="NJ19" s="102" t="str">
        <f>IF(COUNTIF($AN19,DJ$8),IF(COUNTIF($MS19:NI19,"")&lt;DJ$13,CONCATENATE(" + ",VLOOKUP(NJ$10,$CP$14:$CR$25,2,FALSE)),VLOOKUP(NJ$10,$CP$14:$CR$25,2,FALSE)),"")</f>
        <v/>
      </c>
      <c r="NK19" s="102" t="str">
        <f>IF(COUNTIF($AN19,DK$8),IF(COUNTIF($MS19:NJ19,"")&lt;DK$13,CONCATENATE(" + ",VLOOKUP(NK$10,$CP$14:$CR$25,2,FALSE)),VLOOKUP(NK$10,$CP$14:$CR$25,2,FALSE)),"")</f>
        <v/>
      </c>
      <c r="NL19" s="102" t="str">
        <f>IF(COUNTIF($AN19,DL$8),IF(COUNTIF($MS19:NK19,"")&lt;DL$13,CONCATENATE(" + ",VLOOKUP(NL$10,$CP$14:$CR$25,2,FALSE)),VLOOKUP(NL$10,$CP$14:$CR$25,2,FALSE)),"")</f>
        <v/>
      </c>
      <c r="NM19" s="102" t="str">
        <f>IF(COUNTIF($AN19,DM$8),IF(COUNTIF($MS19:NL19,"")&lt;DM$13,CONCATENATE(" + ",VLOOKUP(NM$10,$CP$14:$CR$25,2,FALSE)),VLOOKUP(NM$10,$CP$14:$CR$25,2,FALSE)),"")</f>
        <v/>
      </c>
      <c r="NN19" s="102" t="str">
        <f>IF(COUNTIF($AN19,DN$8),IF(COUNTIF($MS19:NM19,"")&lt;DN$13,CONCATENATE(" + ",VLOOKUP(NN$10,$CP$14:$CR$25,2,FALSE)),VLOOKUP(NN$10,$CP$14:$CR$25,2,FALSE)),"")</f>
        <v/>
      </c>
      <c r="NO19" s="102" t="str">
        <f>IF(COUNTIF($AN19,DO$8),IF(COUNTIF($MS19:NN19,"")&lt;DO$13,CONCATENATE(" + ",VLOOKUP(NO$10,$CP$14:$CR$25,2,FALSE)),VLOOKUP(NO$10,$CP$14:$CR$25,2,FALSE)),"")</f>
        <v/>
      </c>
      <c r="NP19" s="102" t="str">
        <f>IF(COUNTIF($AN19,DP$8),IF(COUNTIF($MS19:NO19,"")&lt;DP$13,CONCATENATE(" + ",VLOOKUP(NP$10,$CP$14:$CR$25,2,FALSE)),VLOOKUP(NP$10,$CP$14:$CR$25,2,FALSE)),"")</f>
        <v/>
      </c>
      <c r="NQ19" s="102" t="str">
        <f>IF(COUNTIF($AN19,DQ$8),IF(COUNTIF($MS19:NP19,"")&lt;DQ$13,CONCATENATE(" + ",VLOOKUP(NQ$10,$CP$14:$CR$25,2,FALSE)),VLOOKUP(NQ$10,$CP$14:$CR$25,2,FALSE)),"")</f>
        <v/>
      </c>
      <c r="NR19" s="103" t="str">
        <f>IF(COUNTIF($AN19,DR$8),IF(COUNTIF($MS19:NQ19,"")&lt;DR$13,CONCATENATE(" + ",VLOOKUP(NR$10,$CP$14:$CR$25,2,FALSE)),VLOOKUP(NR$10,$CP$14:$CR$25,2,FALSE)),"")</f>
        <v/>
      </c>
      <c r="NS19" s="101" t="str">
        <f t="shared" si="165"/>
        <v/>
      </c>
      <c r="NT19" s="104" t="str">
        <f t="shared" si="166"/>
        <v/>
      </c>
      <c r="NU19" s="102" t="str">
        <f t="shared" si="167"/>
        <v/>
      </c>
      <c r="NV19" s="102" t="str">
        <f t="shared" si="168"/>
        <v/>
      </c>
      <c r="NW19" s="102" t="str">
        <f t="shared" si="169"/>
        <v/>
      </c>
      <c r="NX19" s="102" t="str">
        <f t="shared" si="170"/>
        <v/>
      </c>
      <c r="NY19" s="102" t="str">
        <f t="shared" si="171"/>
        <v/>
      </c>
      <c r="NZ19" s="102" t="str">
        <f t="shared" si="172"/>
        <v/>
      </c>
      <c r="OA19" s="102" t="str">
        <f t="shared" si="173"/>
        <v/>
      </c>
      <c r="OB19" s="102" t="str">
        <f t="shared" si="174"/>
        <v/>
      </c>
      <c r="OC19" s="102" t="str">
        <f t="shared" si="175"/>
        <v/>
      </c>
      <c r="OD19" s="102" t="str">
        <f t="shared" si="176"/>
        <v/>
      </c>
      <c r="OE19" s="102" t="str">
        <f t="shared" si="177"/>
        <v/>
      </c>
      <c r="OF19" s="102" t="str">
        <f t="shared" si="178"/>
        <v/>
      </c>
      <c r="OG19" s="102" t="str">
        <f t="shared" si="179"/>
        <v/>
      </c>
      <c r="OH19" s="102" t="str">
        <f t="shared" si="180"/>
        <v/>
      </c>
      <c r="OI19" s="102" t="str">
        <f t="shared" si="181"/>
        <v/>
      </c>
      <c r="OJ19" s="102" t="str">
        <f t="shared" si="182"/>
        <v/>
      </c>
      <c r="OK19" s="102" t="str">
        <f t="shared" si="183"/>
        <v/>
      </c>
      <c r="OL19" s="102" t="str">
        <f t="shared" si="184"/>
        <v/>
      </c>
      <c r="OM19" s="102" t="str">
        <f t="shared" si="185"/>
        <v/>
      </c>
      <c r="ON19" s="102" t="str">
        <f t="shared" si="186"/>
        <v/>
      </c>
      <c r="OO19" s="102" t="str">
        <f t="shared" si="187"/>
        <v/>
      </c>
      <c r="OP19" s="102" t="str">
        <f t="shared" si="188"/>
        <v/>
      </c>
      <c r="OQ19" s="102" t="str">
        <f t="shared" si="189"/>
        <v/>
      </c>
      <c r="OR19" s="103" t="str">
        <f t="shared" si="190"/>
        <v/>
      </c>
      <c r="OS19" s="183"/>
    </row>
    <row r="20" spans="1:409" s="14" customFormat="1" ht="101.25" customHeight="1" x14ac:dyDescent="0.15">
      <c r="A20" s="270" t="s">
        <v>431</v>
      </c>
      <c r="B20" s="285" t="s">
        <v>490</v>
      </c>
      <c r="C20" s="294" t="s">
        <v>491</v>
      </c>
      <c r="D20" s="289" t="s">
        <v>492</v>
      </c>
      <c r="E20" s="195" t="s">
        <v>493</v>
      </c>
      <c r="F20" s="196" t="s">
        <v>494</v>
      </c>
      <c r="G20" s="195" t="s">
        <v>118</v>
      </c>
      <c r="H20" s="195" t="s">
        <v>437</v>
      </c>
      <c r="I20" s="196" t="s">
        <v>495</v>
      </c>
      <c r="J20" s="196" t="s">
        <v>496</v>
      </c>
      <c r="K20" s="196" t="s">
        <v>497</v>
      </c>
      <c r="L20" s="196" t="s">
        <v>497</v>
      </c>
      <c r="M20" s="297" t="s">
        <v>498</v>
      </c>
      <c r="N20" s="300" t="s">
        <v>499</v>
      </c>
      <c r="O20" s="303" t="s">
        <v>500</v>
      </c>
      <c r="P20" s="300" t="s">
        <v>563</v>
      </c>
      <c r="Q20" s="303" t="s">
        <v>501</v>
      </c>
      <c r="R20" s="300" t="s">
        <v>446</v>
      </c>
      <c r="S20" s="303" t="s">
        <v>417</v>
      </c>
      <c r="T20" s="309">
        <v>2108443.08</v>
      </c>
      <c r="U20" s="306" t="s">
        <v>447</v>
      </c>
      <c r="V20" s="312" t="s">
        <v>448</v>
      </c>
      <c r="W20" s="309">
        <v>1475910.15</v>
      </c>
      <c r="X20" s="309">
        <v>632532.93000000005</v>
      </c>
      <c r="Y20" s="316" t="s">
        <v>502</v>
      </c>
      <c r="Z20" s="316" t="s">
        <v>476</v>
      </c>
      <c r="AA20" s="321">
        <v>1475910.15</v>
      </c>
      <c r="AB20" s="324"/>
      <c r="AC20" s="330">
        <v>0</v>
      </c>
      <c r="AD20" s="327"/>
      <c r="AE20" s="194"/>
      <c r="AF20" s="194"/>
      <c r="AG20" s="194"/>
      <c r="AH20" s="194"/>
      <c r="AI20" s="197" t="s">
        <v>202</v>
      </c>
      <c r="AJ20" s="333" t="s">
        <v>226</v>
      </c>
      <c r="AK20" s="327" t="s">
        <v>252</v>
      </c>
      <c r="AL20" s="197"/>
      <c r="AM20" s="194"/>
      <c r="AN20" s="197"/>
      <c r="AO20" s="340" t="s">
        <v>549</v>
      </c>
      <c r="AP20" s="341">
        <v>10</v>
      </c>
      <c r="AQ20" s="336" t="s">
        <v>550</v>
      </c>
      <c r="AR20" s="345">
        <v>20</v>
      </c>
      <c r="AS20" s="340" t="s">
        <v>148</v>
      </c>
      <c r="AT20" s="341">
        <v>10</v>
      </c>
      <c r="AU20" s="336"/>
      <c r="AV20" s="199"/>
      <c r="AW20" s="198"/>
      <c r="AX20" s="198"/>
      <c r="AY20" s="199"/>
      <c r="AZ20" s="199"/>
      <c r="BA20" s="198"/>
      <c r="BB20" s="198"/>
      <c r="BC20" s="199"/>
      <c r="BD20" s="199"/>
      <c r="BE20" s="198"/>
      <c r="BF20" s="349"/>
      <c r="BG20" s="356" t="s">
        <v>554</v>
      </c>
      <c r="BH20" s="357">
        <v>10</v>
      </c>
      <c r="BI20" s="352"/>
      <c r="BJ20" s="200"/>
      <c r="BK20" s="39" t="str">
        <f t="shared" si="1"/>
        <v>projekt je realizován na území obce, která není negativně hodnocena ani v jednom pilíři (kategorie zařazení - 1)</v>
      </c>
      <c r="BL20" s="361">
        <f t="shared" si="2"/>
        <v>1</v>
      </c>
      <c r="BM20" s="368" t="str">
        <f t="shared" si="3"/>
        <v>7 500 - 9 999</v>
      </c>
      <c r="BN20" s="369">
        <f t="shared" si="4"/>
        <v>13</v>
      </c>
      <c r="BO20" s="368" t="str">
        <f t="shared" si="5"/>
        <v>1 - 3</v>
      </c>
      <c r="BP20" s="369">
        <f t="shared" si="6"/>
        <v>5</v>
      </c>
      <c r="BQ20" s="368" t="str">
        <f t="shared" si="7"/>
        <v/>
      </c>
      <c r="BR20" s="369">
        <f t="shared" si="8"/>
        <v>0</v>
      </c>
      <c r="BS20" s="364" t="str">
        <f t="shared" si="9"/>
        <v/>
      </c>
      <c r="BT20" s="39">
        <f t="shared" si="10"/>
        <v>0</v>
      </c>
      <c r="BU20" s="39" t="str">
        <f t="shared" si="11"/>
        <v/>
      </c>
      <c r="BV20" s="39">
        <f t="shared" si="12"/>
        <v>0</v>
      </c>
      <c r="BW20" s="373">
        <f t="shared" si="13"/>
        <v>19</v>
      </c>
      <c r="BX20" s="376">
        <f t="shared" si="14"/>
        <v>40</v>
      </c>
      <c r="BY20" s="379">
        <f t="shared" si="15"/>
        <v>10</v>
      </c>
      <c r="BZ20" s="382">
        <f t="shared" si="16"/>
        <v>69</v>
      </c>
      <c r="CA20" s="385">
        <f t="shared" si="17"/>
        <v>0.69</v>
      </c>
      <c r="CB20" s="388">
        <f t="shared" si="18"/>
        <v>1</v>
      </c>
      <c r="CC20" s="391">
        <f t="shared" si="19"/>
        <v>0.69999999715429828</v>
      </c>
      <c r="CD20" s="394">
        <f t="shared" si="20"/>
        <v>1</v>
      </c>
      <c r="CE20" s="397">
        <f t="shared" si="21"/>
        <v>1475910.15</v>
      </c>
      <c r="CF20" s="400" t="s">
        <v>147</v>
      </c>
      <c r="CG20" s="403" cm="1">
        <f t="array" ref="CG20">IF(B20="","",IF(MATCH(B20,$B$16:$B$25,0)=1,INDEX($CE$16:$CE$25,MATCH(B20,$B$16:$B$25,0)),SUM(INDEX($CE$16:$CE$25,MATCH(B20,$B$16:$B$25,0))+INDEX($CG$16:$CG$25,MATCH(B20,$B$16:$B$25,0)-1))))</f>
        <v>3610337.68</v>
      </c>
      <c r="CH20" s="411" t="str">
        <f t="shared" si="22"/>
        <v>Šumperk</v>
      </c>
      <c r="CI20" s="408">
        <v>10400</v>
      </c>
      <c r="CJ20" s="53" t="s">
        <v>56</v>
      </c>
      <c r="CK20" s="53" t="s">
        <v>56</v>
      </c>
      <c r="CL20" s="271" t="str">
        <f t="shared" si="23"/>
        <v>ORP Šternberk</v>
      </c>
      <c r="CM20" s="256" t="s">
        <v>426</v>
      </c>
      <c r="CN20" s="53" t="s">
        <v>406</v>
      </c>
      <c r="CO20" s="13" cm="1">
        <f t="array" ref="CO20">IF(B20="","",IF(MATCH(B20,$B$16:$B$25,0)=1,INDEX($CE$16:$CE$25,MATCH(B20,$B$16:$B$25,0)),SUM(INDEX($CE$16:$CE$25,MATCH(B20,$B$16:$B$25,0))+INDEX($CO$16:$CO$25,MATCH(B20,$B$16:$B$25,0)-1))))</f>
        <v>3610337.68</v>
      </c>
      <c r="CP20" s="189" t="s">
        <v>227</v>
      </c>
      <c r="CQ20" s="189" t="s">
        <v>542</v>
      </c>
      <c r="CR20" s="188">
        <v>9</v>
      </c>
      <c r="CS20" s="132" t="str">
        <f t="shared" si="24"/>
        <v/>
      </c>
      <c r="CT20" s="93" t="str">
        <f t="shared" si="25"/>
        <v/>
      </c>
      <c r="CU20" s="93" t="str">
        <f>IF(COUNTIF($AI20,CU$8),IF(COUNTIF($CS20:CT20,"")&lt;CU$13,CONCATENATE(" + ",VLOOKUP(CU$10,$CP$14:$CR$25,2,FALSE)),VLOOKUP(CU$10,$CP$14:$CR$25,2,FALSE)),"")</f>
        <v/>
      </c>
      <c r="CV20" s="93" t="str">
        <f>IF(COUNTIF($AI20,CV$8),IF(COUNTIF($CS20:CU20,"")&lt;CV$13,CONCATENATE(" + ",VLOOKUP(CV$10,$CP$14:$CR$25,2,FALSE)),VLOOKUP(CV$10,$CP$14:$CR$25,2,FALSE)),"")</f>
        <v>projekt je realizován na území obce, která není negativně hodnocena ani v jednom pilíři (kategorie zařazení - 1)</v>
      </c>
      <c r="CW20" s="93" t="str">
        <f>IF(COUNTIF($AI20,CW$8),IF(COUNTIF($CS20:CV20,"")&lt;CW$13,CONCATENATE(" + ",VLOOKUP(CW$10,$CP$14:$CR$25,2,FALSE)),VLOOKUP(CW$10,$CP$14:$CR$25,2,FALSE)),"")</f>
        <v/>
      </c>
      <c r="CX20" s="93" t="str">
        <f>IF(COUNTIF($AI20,CX$8),IF(COUNTIF($CS20:CW20,"")&lt;CX$13,CONCATENATE(" + ",VLOOKUP(CX$10,$CP$14:$CR$25,2,FALSE)),VLOOKUP(CX$10,$CP$14:$CR$25,2,FALSE)),"")</f>
        <v/>
      </c>
      <c r="CY20" s="93" t="str">
        <f>IF(COUNTIF($AI20,CY$8),IF(COUNTIF($CS20:CX20,"")&lt;CY$13,CONCATENATE(" + ",VLOOKUP(CY$10,$CP$14:$CR$25,2,FALSE)),VLOOKUP(CY$10,$CP$14:$CR$25,2,FALSE)),"")</f>
        <v/>
      </c>
      <c r="CZ20" s="93" t="str">
        <f>IF(COUNTIF($AI20,CZ$8),IF(COUNTIF($CS20:CY20,"")&lt;CZ$13,CONCATENATE(" + ",VLOOKUP(CZ$10,$CP$14:$CR$25,2,FALSE)),VLOOKUP(CZ$10,$CP$14:$CR$25,2,FALSE)),"")</f>
        <v/>
      </c>
      <c r="DA20" s="93" t="str">
        <f>IF(COUNTIF($AI20,DA$8),IF(COUNTIF($CS20:CZ20,"")&lt;DA$13,CONCATENATE(" + ",VLOOKUP(DA$10,$CP$14:$CR$25,2,FALSE)),VLOOKUP(DA$10,$CP$14:$CR$25,2,FALSE)),"")</f>
        <v/>
      </c>
      <c r="DB20" s="93" t="str">
        <f>IF(COUNTIF($AI20,DB$8),IF(COUNTIF($CS20:DA20,"")&lt;DB$13,CONCATENATE(" + ",VLOOKUP(DB$10,$CP$14:$CR$25,2,FALSE)),VLOOKUP(DB$10,$CP$14:$CR$25,2,FALSE)),"")</f>
        <v/>
      </c>
      <c r="DC20" s="93" t="str">
        <f>IF(COUNTIF($AI20,DC$8),IF(COUNTIF($CS20:DB20,"")&lt;DC$13,CONCATENATE(" + ",VLOOKUP(DC$10,$CP$14:$CR$25,2,FALSE)),VLOOKUP(DC$10,$CP$14:$CR$25,2,FALSE)),"")</f>
        <v/>
      </c>
      <c r="DD20" s="93" t="str">
        <f>IF(COUNTIF($AI20,DD$8),IF(COUNTIF($CS20:DC20,"")&lt;DD$13,CONCATENATE(" + ",VLOOKUP(DD$10,$CP$14:$CR$25,2,FALSE)),VLOOKUP(DD$10,$CP$14:$CR$25,2,FALSE)),"")</f>
        <v/>
      </c>
      <c r="DE20" s="93" t="str">
        <f>IF(COUNTIF($AI20,DE$8),IF(COUNTIF($CS20:DD20,"")&lt;DE$13,CONCATENATE(" + ",VLOOKUP(DE$10,$CP$14:$CR$25,2,FALSE)),VLOOKUP(DE$10,$CP$14:$CR$25,2,FALSE)),"")</f>
        <v/>
      </c>
      <c r="DF20" s="93" t="str">
        <f>IF(COUNTIF($AI20,DF$8),IF(COUNTIF($CS20:DE20,"")&lt;DF$13,CONCATENATE(" + ",VLOOKUP(DF$10,$CP$14:$CR$25,2,FALSE)),VLOOKUP(DF$10,$CP$14:$CR$25,2,FALSE)),"")</f>
        <v/>
      </c>
      <c r="DG20" s="93" t="str">
        <f>IF(COUNTIF($AI20,DG$8),IF(COUNTIF($CS20:DF20,"")&lt;DG$13,CONCATENATE(" + ",VLOOKUP(DG$10,$CP$14:$CR$25,2,FALSE)),VLOOKUP(DG$10,$CP$14:$CR$25,2,FALSE)),"")</f>
        <v/>
      </c>
      <c r="DH20" s="93" t="str">
        <f>IF(COUNTIF($AI20,DH$8),IF(COUNTIF($CS20:DG20,"")&lt;DH$13,CONCATENATE(" + ",VLOOKUP(DH$10,$CP$14:$CR$25,2,FALSE)),VLOOKUP(DH$10,$CP$14:$CR$25,2,FALSE)),"")</f>
        <v/>
      </c>
      <c r="DI20" s="93" t="str">
        <f>IF(COUNTIF($AI20,DI$8),IF(COUNTIF($CS20:DH20,"")&lt;DI$13,CONCATENATE(" + ",VLOOKUP(DI$10,$CP$14:$CR$25,2,FALSE)),VLOOKUP(DI$10,$CP$14:$CR$25,2,FALSE)),"")</f>
        <v/>
      </c>
      <c r="DJ20" s="93" t="str">
        <f>IF(COUNTIF($AI20,DJ$8),IF(COUNTIF($CS20:DI20,"")&lt;DJ$13,CONCATENATE(" + ",VLOOKUP(DJ$10,$CP$14:$CR$25,2,FALSE)),VLOOKUP(DJ$10,$CP$14:$CR$25,2,FALSE)),"")</f>
        <v/>
      </c>
      <c r="DK20" s="93" t="str">
        <f>IF(COUNTIF($AI20,DK$8),IF(COUNTIF($CS20:DJ20,"")&lt;DK$13,CONCATENATE(" + ",VLOOKUP(DK$10,$CP$14:$CR$25,2,FALSE)),VLOOKUP(DK$10,$CP$14:$CR$25,2,FALSE)),"")</f>
        <v/>
      </c>
      <c r="DL20" s="93" t="str">
        <f>IF(COUNTIF($AI20,DL$8),IF(COUNTIF($CS20:DK20,"")&lt;DL$13,CONCATENATE(" + ",VLOOKUP(DL$10,$CP$14:$CR$25,2,FALSE)),VLOOKUP(DL$10,$CP$14:$CR$25,2,FALSE)),"")</f>
        <v/>
      </c>
      <c r="DM20" s="93" t="str">
        <f>IF(COUNTIF($AI20,DM$8),IF(COUNTIF($CS20:DL20,"")&lt;DM$13,CONCATENATE(" + ",VLOOKUP(DM$10,$CP$14:$CR$25,2,FALSE)),VLOOKUP(DM$10,$CP$14:$CR$25,2,FALSE)),"")</f>
        <v/>
      </c>
      <c r="DN20" s="93" t="str">
        <f>IF(COUNTIF($AI20,DN$8),IF(COUNTIF($CS20:DM20,"")&lt;DN$13,CONCATENATE(" + ",VLOOKUP(DN$10,$CP$14:$CR$25,2,FALSE)),VLOOKUP(DN$10,$CP$14:$CR$25,2,FALSE)),"")</f>
        <v/>
      </c>
      <c r="DO20" s="93" t="str">
        <f>IF(COUNTIF($AI20,DO$8),IF(COUNTIF($CS20:DN20,"")&lt;DO$13,CONCATENATE(" + ",VLOOKUP(DO$10,$CP$14:$CR$25,2,FALSE)),VLOOKUP(DO$10,$CP$14:$CR$25,2,FALSE)),"")</f>
        <v/>
      </c>
      <c r="DP20" s="93" t="str">
        <f>IF(COUNTIF($AI20,DP$8),IF(COUNTIF($CS20:DO20,"")&lt;DP$13,CONCATENATE(" + ",VLOOKUP(DP$10,$CP$14:$CR$25,2,FALSE)),VLOOKUP(DP$10,$CP$14:$CR$25,2,FALSE)),"")</f>
        <v/>
      </c>
      <c r="DQ20" s="93" t="str">
        <f>IF(COUNTIF($AI20,DQ$8),IF(COUNTIF($CS20:DP20,"")&lt;DQ$13,CONCATENATE(" + ",VLOOKUP(DQ$10,$CP$14:$CR$25,2,FALSE)),VLOOKUP(DQ$10,$CP$14:$CR$25,2,FALSE)),"")</f>
        <v/>
      </c>
      <c r="DR20" s="93" t="str">
        <f>IF(COUNTIF($AI20,DR$8),IF(COUNTIF($CS20:DQ20,"")&lt;DR$13,CONCATENATE(" + ",VLOOKUP(DR$10,$CP$14:$CR$25,2,FALSE)),VLOOKUP(DR$10,$CP$14:$CR$25,2,FALSE)),"")</f>
        <v/>
      </c>
      <c r="DS20" s="99" t="str">
        <f t="shared" si="26"/>
        <v/>
      </c>
      <c r="DT20" s="94" t="str">
        <f t="shared" si="27"/>
        <v/>
      </c>
      <c r="DU20" s="93" t="str">
        <f t="shared" si="28"/>
        <v/>
      </c>
      <c r="DV20" s="93">
        <f t="shared" si="29"/>
        <v>1</v>
      </c>
      <c r="DW20" s="93" t="str">
        <f t="shared" si="30"/>
        <v/>
      </c>
      <c r="DX20" s="93" t="str">
        <f t="shared" si="31"/>
        <v/>
      </c>
      <c r="DY20" s="93" t="str">
        <f t="shared" si="32"/>
        <v/>
      </c>
      <c r="DZ20" s="93" t="str">
        <f t="shared" si="33"/>
        <v/>
      </c>
      <c r="EA20" s="93" t="str">
        <f t="shared" si="34"/>
        <v/>
      </c>
      <c r="EB20" s="93" t="str">
        <f t="shared" si="35"/>
        <v/>
      </c>
      <c r="EC20" s="93" t="str">
        <f t="shared" si="36"/>
        <v/>
      </c>
      <c r="ED20" s="93" t="str">
        <f t="shared" si="37"/>
        <v/>
      </c>
      <c r="EE20" s="93" t="str">
        <f t="shared" si="38"/>
        <v/>
      </c>
      <c r="EF20" s="93" t="str">
        <f t="shared" si="39"/>
        <v/>
      </c>
      <c r="EG20" s="93" t="str">
        <f t="shared" si="40"/>
        <v/>
      </c>
      <c r="EH20" s="93" t="str">
        <f t="shared" si="41"/>
        <v/>
      </c>
      <c r="EI20" s="93" t="str">
        <f t="shared" si="42"/>
        <v/>
      </c>
      <c r="EJ20" s="93" t="str">
        <f t="shared" si="43"/>
        <v/>
      </c>
      <c r="EK20" s="93" t="str">
        <f t="shared" si="44"/>
        <v/>
      </c>
      <c r="EL20" s="93" t="str">
        <f t="shared" si="45"/>
        <v/>
      </c>
      <c r="EM20" s="93" t="str">
        <f t="shared" si="46"/>
        <v/>
      </c>
      <c r="EN20" s="93" t="str">
        <f t="shared" si="47"/>
        <v/>
      </c>
      <c r="EO20" s="93" t="str">
        <f t="shared" si="48"/>
        <v/>
      </c>
      <c r="EP20" s="93" t="str">
        <f t="shared" si="49"/>
        <v/>
      </c>
      <c r="EQ20" s="93" t="str">
        <f t="shared" si="50"/>
        <v/>
      </c>
      <c r="ER20" s="100" t="str">
        <f t="shared" si="51"/>
        <v/>
      </c>
      <c r="ES20" s="101" t="str">
        <f t="shared" si="191"/>
        <v/>
      </c>
      <c r="ET20" s="102" t="str">
        <f t="shared" si="52"/>
        <v>7 500 - 9 999</v>
      </c>
      <c r="EU20" s="102" t="str">
        <f>IF(COUNTIF($AJ20,CU$8),IF(COUNTIF($ES20:ET20,"")&lt;CU$13,CONCATENATE(" + ",VLOOKUP(EU$10,$CP$14:$CR$25,2,FALSE)),VLOOKUP(EU$10,$CP$14:$CR$25,2,FALSE)),"")</f>
        <v/>
      </c>
      <c r="EV20" s="102" t="str">
        <f>IF(COUNTIF($AJ20,CV$8),IF(COUNTIF($ES20:EU20,"")&lt;CV$13,CONCATENATE(" + ",VLOOKUP(EV$10,$CP$14:$CR$25,2,FALSE)),VLOOKUP(EV$10,$CP$14:$CR$25,2,FALSE)),"")</f>
        <v/>
      </c>
      <c r="EW20" s="102" t="str">
        <f>IF(COUNTIF($AJ20,CW$8),IF(COUNTIF($ES20:EV20,"")&lt;CW$13,CONCATENATE(" + ",VLOOKUP(EW$10,$CP$14:$CR$25,2,FALSE)),VLOOKUP(EW$10,$CP$14:$CR$25,2,FALSE)),"")</f>
        <v/>
      </c>
      <c r="EX20" s="102" t="str">
        <f>IF(COUNTIF($AJ20,CX$8),IF(COUNTIF($ES20:EW20,"")&lt;CX$13,CONCATENATE(" + ",VLOOKUP(EX$10,$CP$14:$CR$25,2,FALSE)),VLOOKUP(EX$10,$CP$14:$CR$25,2,FALSE)),"")</f>
        <v/>
      </c>
      <c r="EY20" s="102" t="str">
        <f>IF(COUNTIF($AJ20,CY$8),IF(COUNTIF($ES20:EX20,"")&lt;CY$13,CONCATENATE(" + ",VLOOKUP(EY$10,$CP$14:$CR$25,2,FALSE)),VLOOKUP(EY$10,$CP$14:$CR$25,2,FALSE)),"")</f>
        <v/>
      </c>
      <c r="EZ20" s="102" t="str">
        <f>IF(COUNTIF($AJ20,CZ$8),IF(COUNTIF($ES20:EY20,"")&lt;CZ$13,CONCATENATE(" + ",VLOOKUP(EZ$10,$CP$14:$CR$25,2,FALSE)),VLOOKUP(EZ$10,$CP$14:$CR$25,2,FALSE)),"")</f>
        <v/>
      </c>
      <c r="FA20" s="102" t="str">
        <f>IF(COUNTIF($AJ20,DA$8),IF(COUNTIF($ES20:EZ20,"")&lt;DA$13,CONCATENATE(" + ",VLOOKUP(FA$10,$CP$14:$CR$25,2,FALSE)),VLOOKUP(FA$10,$CP$14:$CR$25,2,FALSE)),"")</f>
        <v/>
      </c>
      <c r="FB20" s="102" t="str">
        <f>IF(COUNTIF($AJ20,DB$8),IF(COUNTIF($ES20:FA20,"")&lt;DB$13,CONCATENATE(" + ",VLOOKUP(FB$10,$CP$14:$CR$25,2,FALSE)),VLOOKUP(FB$10,$CP$14:$CR$25,2,FALSE)),"")</f>
        <v/>
      </c>
      <c r="FC20" s="102" t="str">
        <f>IF(COUNTIF($AJ20,DC$8),IF(COUNTIF($ES20:FB20,"")&lt;DC$13,CONCATENATE(" + ",VLOOKUP(FC$10,$CP$14:$CR$25,2,FALSE)),VLOOKUP(FC$10,$CP$14:$CR$25,2,FALSE)),"")</f>
        <v/>
      </c>
      <c r="FD20" s="102" t="str">
        <f>IF(COUNTIF($AJ20,DD$8),IF(COUNTIF($ES20:FC20,"")&lt;DD$13,CONCATENATE(" + ",VLOOKUP(FD$10,$CP$14:$CR$25,2,FALSE)),VLOOKUP(FD$10,$CP$14:$CR$25,2,FALSE)),"")</f>
        <v/>
      </c>
      <c r="FE20" s="102" t="str">
        <f>IF(COUNTIF($AJ20,DE$8),IF(COUNTIF($ES20:FD20,"")&lt;DE$13,CONCATENATE(" + ",VLOOKUP(FE$10,$CP$14:$CR$25,2,FALSE)),VLOOKUP(FE$10,$CP$14:$CR$25,2,FALSE)),"")</f>
        <v/>
      </c>
      <c r="FF20" s="102" t="str">
        <f>IF(COUNTIF($AJ20,DF$8),IF(COUNTIF($ES20:FE20,"")&lt;DF$13,CONCATENATE(" + ",VLOOKUP(FF$10,$CP$14:$CR$25,2,FALSE)),VLOOKUP(FF$10,$CP$14:$CR$25,2,FALSE)),"")</f>
        <v/>
      </c>
      <c r="FG20" s="102" t="str">
        <f>IF(COUNTIF($AJ20,DG$8),IF(COUNTIF($ES20:FF20,"")&lt;DG$13,CONCATENATE(" + ",VLOOKUP(FG$10,$CP$14:$CR$25,2,FALSE)),VLOOKUP(FG$10,$CP$14:$CR$25,2,FALSE)),"")</f>
        <v/>
      </c>
      <c r="FH20" s="102" t="str">
        <f>IF(COUNTIF($AJ20,DH$8),IF(COUNTIF($ES20:FG20,"")&lt;DH$13,CONCATENATE(" + ",VLOOKUP(FH$10,$CP$14:$CR$25,2,FALSE)),VLOOKUP(FH$10,$CP$14:$CR$25,2,FALSE)),"")</f>
        <v/>
      </c>
      <c r="FI20" s="102" t="str">
        <f>IF(COUNTIF($AJ20,DI$8),IF(COUNTIF($ES20:FH20,"")&lt;DI$13,CONCATENATE(" + ",VLOOKUP(FI$10,$CP$14:$CR$25,2,FALSE)),VLOOKUP(FI$10,$CP$14:$CR$25,2,FALSE)),"")</f>
        <v/>
      </c>
      <c r="FJ20" s="102" t="str">
        <f>IF(COUNTIF($AJ20,DJ$8),IF(COUNTIF($ES20:FI20,"")&lt;DJ$13,CONCATENATE(" + ",VLOOKUP(FJ$10,$CP$14:$CR$25,2,FALSE)),VLOOKUP(FJ$10,$CP$14:$CR$25,2,FALSE)),"")</f>
        <v/>
      </c>
      <c r="FK20" s="102" t="str">
        <f>IF(COUNTIF($AJ20,DK$8),IF(COUNTIF($ES20:FJ20,"")&lt;DK$13,CONCATENATE(" + ",VLOOKUP(FK$10,$CP$14:$CR$25,2,FALSE)),VLOOKUP(FK$10,$CP$14:$CR$25,2,FALSE)),"")</f>
        <v/>
      </c>
      <c r="FL20" s="102" t="str">
        <f>IF(COUNTIF($AJ20,DL$8),IF(COUNTIF($ES20:FK20,"")&lt;DL$13,CONCATENATE(" + ",VLOOKUP(FL$10,$CP$14:$CR$25,2,FALSE)),VLOOKUP(FL$10,$CP$14:$CR$25,2,FALSE)),"")</f>
        <v/>
      </c>
      <c r="FM20" s="102" t="str">
        <f>IF(COUNTIF($AJ20,DM$8),IF(COUNTIF($ES20:FL20,"")&lt;DM$13,CONCATENATE(" + ",VLOOKUP(FM$10,$CP$14:$CR$25,2,FALSE)),VLOOKUP(FM$10,$CP$14:$CR$25,2,FALSE)),"")</f>
        <v/>
      </c>
      <c r="FN20" s="102" t="str">
        <f>IF(COUNTIF($AJ20,DN$8),IF(COUNTIF($ES20:FM20,"")&lt;DN$13,CONCATENATE(" + ",VLOOKUP(FN$10,$CP$14:$CR$25,2,FALSE)),VLOOKUP(FN$10,$CP$14:$CR$25,2,FALSE)),"")</f>
        <v/>
      </c>
      <c r="FO20" s="102" t="str">
        <f>IF(COUNTIF($AJ20,DO$8),IF(COUNTIF($ES20:FN20,"")&lt;DO$13,CONCATENATE(" + ",VLOOKUP(FO$10,$CP$14:$CR$25,2,FALSE)),VLOOKUP(FO$10,$CP$14:$CR$25,2,FALSE)),"")</f>
        <v/>
      </c>
      <c r="FP20" s="102" t="str">
        <f>IF(COUNTIF($AJ20,DP$8),IF(COUNTIF($ES20:FO20,"")&lt;DP$13,CONCATENATE(" + ",VLOOKUP(FP$10,$CP$14:$CR$25,2,FALSE)),VLOOKUP(FP$10,$CP$14:$CR$25,2,FALSE)),"")</f>
        <v/>
      </c>
      <c r="FQ20" s="102" t="str">
        <f>IF(COUNTIF($AJ20,DQ$8),IF(COUNTIF($ES20:FP20,"")&lt;DQ$13,CONCATENATE(" + ",VLOOKUP(FQ$10,$CP$14:$CR$25,2,FALSE)),VLOOKUP(FQ$10,$CP$14:$CR$25,2,FALSE)),"")</f>
        <v/>
      </c>
      <c r="FR20" s="103" t="str">
        <f>IF(COUNTIF($AJ20,DR$8),IF(COUNTIF($ES20:FQ20,"")&lt;DR$13,CONCATENATE(" + ",VLOOKUP(FR$10,$CP$14:$CR$25,2,FALSE)),VLOOKUP(FR$10,$CP$14:$CR$25,2,FALSE)),"")</f>
        <v/>
      </c>
      <c r="FS20" s="101" t="str">
        <f t="shared" si="53"/>
        <v/>
      </c>
      <c r="FT20" s="104">
        <f t="shared" si="54"/>
        <v>13</v>
      </c>
      <c r="FU20" s="102" t="str">
        <f t="shared" si="55"/>
        <v/>
      </c>
      <c r="FV20" s="102" t="str">
        <f t="shared" si="56"/>
        <v/>
      </c>
      <c r="FW20" s="102" t="str">
        <f t="shared" si="57"/>
        <v/>
      </c>
      <c r="FX20" s="102" t="str">
        <f t="shared" si="58"/>
        <v/>
      </c>
      <c r="FY20" s="102" t="str">
        <f t="shared" si="59"/>
        <v/>
      </c>
      <c r="FZ20" s="102" t="str">
        <f t="shared" si="60"/>
        <v/>
      </c>
      <c r="GA20" s="102" t="str">
        <f t="shared" si="61"/>
        <v/>
      </c>
      <c r="GB20" s="102" t="str">
        <f t="shared" si="62"/>
        <v/>
      </c>
      <c r="GC20" s="102" t="str">
        <f t="shared" si="63"/>
        <v/>
      </c>
      <c r="GD20" s="102" t="str">
        <f t="shared" si="64"/>
        <v/>
      </c>
      <c r="GE20" s="102" t="str">
        <f t="shared" si="65"/>
        <v/>
      </c>
      <c r="GF20" s="102" t="str">
        <f t="shared" si="66"/>
        <v/>
      </c>
      <c r="GG20" s="102" t="str">
        <f t="shared" si="67"/>
        <v/>
      </c>
      <c r="GH20" s="102" t="str">
        <f t="shared" si="68"/>
        <v/>
      </c>
      <c r="GI20" s="102" t="str">
        <f t="shared" si="69"/>
        <v/>
      </c>
      <c r="GJ20" s="102" t="str">
        <f t="shared" si="70"/>
        <v/>
      </c>
      <c r="GK20" s="102" t="str">
        <f t="shared" si="71"/>
        <v/>
      </c>
      <c r="GL20" s="102" t="str">
        <f t="shared" si="72"/>
        <v/>
      </c>
      <c r="GM20" s="102" t="str">
        <f t="shared" si="73"/>
        <v/>
      </c>
      <c r="GN20" s="102" t="str">
        <f t="shared" si="74"/>
        <v/>
      </c>
      <c r="GO20" s="102" t="str">
        <f t="shared" si="75"/>
        <v/>
      </c>
      <c r="GP20" s="102" t="str">
        <f t="shared" si="76"/>
        <v/>
      </c>
      <c r="GQ20" s="102" t="str">
        <f t="shared" si="77"/>
        <v/>
      </c>
      <c r="GR20" s="103" t="str">
        <f t="shared" si="78"/>
        <v/>
      </c>
      <c r="GS20" s="99" t="str">
        <f t="shared" si="79"/>
        <v/>
      </c>
      <c r="GT20" s="93" t="str">
        <f t="shared" si="80"/>
        <v>1 - 3</v>
      </c>
      <c r="GU20" s="93" t="str">
        <f>IF(COUNTIF($AK20,CU$8),IF(COUNTIF($GS20:GT20,"")&lt;CU$13,CONCATENATE(" + ",VLOOKUP(GU$10,$CP$14:$CR$25,2,FALSE)),VLOOKUP(GU$10,$CP$14:$CR$25,2,FALSE)),"")</f>
        <v/>
      </c>
      <c r="GV20" s="93" t="str">
        <f>IF(COUNTIF($AK20,CV$8),IF(COUNTIF($GS20:GU20,"")&lt;CV$13,CONCATENATE(" + ",VLOOKUP(GV$10,$CP$14:$CR$25,2,FALSE)),VLOOKUP(GV$10,$CP$14:$CR$25,2,FALSE)),"")</f>
        <v/>
      </c>
      <c r="GW20" s="93" t="str">
        <f>IF(COUNTIF($AK20,CW$8),IF(COUNTIF($GS20:GV20,"")&lt;CW$13,CONCATENATE(" + ",VLOOKUP(GW$10,$CP$14:$CR$25,2,FALSE)),VLOOKUP(GW$10,$CP$14:$CR$25,2,FALSE)),"")</f>
        <v/>
      </c>
      <c r="GX20" s="93" t="str">
        <f>IF(COUNTIF($AK20,CX$8),IF(COUNTIF($GS20:GW20,"")&lt;CX$13,CONCATENATE(" + ",VLOOKUP(GX$10,$CP$14:$CR$25,2,FALSE)),VLOOKUP(GX$10,$CP$14:$CR$25,2,FALSE)),"")</f>
        <v/>
      </c>
      <c r="GY20" s="93" t="str">
        <f>IF(COUNTIF($AK20,CY$8),IF(COUNTIF($GS20:GX20,"")&lt;CY$13,CONCATENATE(" + ",VLOOKUP(GY$10,$CP$14:$CR$25,2,FALSE)),VLOOKUP(GY$10,$CP$14:$CR$25,2,FALSE)),"")</f>
        <v/>
      </c>
      <c r="GZ20" s="93" t="str">
        <f>IF(COUNTIF($AK20,CZ$8),IF(COUNTIF($GS20:GY20,"")&lt;CZ$13,CONCATENATE(" + ",VLOOKUP(GZ$10,$CP$14:$CR$25,2,FALSE)),VLOOKUP(GZ$10,$CP$14:$CR$25,2,FALSE)),"")</f>
        <v/>
      </c>
      <c r="HA20" s="93" t="str">
        <f>IF(COUNTIF($AK20,DA$8),IF(COUNTIF($GS20:GZ20,"")&lt;DA$13,CONCATENATE(" + ",VLOOKUP(HA$10,$CP$14:$CR$25,2,FALSE)),VLOOKUP(HA$10,$CP$14:$CR$25,2,FALSE)),"")</f>
        <v/>
      </c>
      <c r="HB20" s="93" t="str">
        <f>IF(COUNTIF($AK20,DB$8),IF(COUNTIF($GS20:HA20,"")&lt;DB$13,CONCATENATE(" + ",VLOOKUP(HB$10,$CP$14:$CR$25,2,FALSE)),VLOOKUP(HB$10,$CP$14:$CR$25,2,FALSE)),"")</f>
        <v/>
      </c>
      <c r="HC20" s="93" t="str">
        <f>IF(COUNTIF($AK20,DC$8),IF(COUNTIF($GS20:HB20,"")&lt;DC$13,CONCATENATE(" + ",VLOOKUP(HC$10,$CP$14:$CR$25,2,FALSE)),VLOOKUP(HC$10,$CP$14:$CR$25,2,FALSE)),"")</f>
        <v/>
      </c>
      <c r="HD20" s="93" t="str">
        <f>IF(COUNTIF($AK20,DD$8),IF(COUNTIF($GS20:HC20,"")&lt;DD$13,CONCATENATE(" + ",VLOOKUP(HD$10,$CP$14:$CR$25,2,FALSE)),VLOOKUP(HD$10,$CP$14:$CR$25,2,FALSE)),"")</f>
        <v/>
      </c>
      <c r="HE20" s="93" t="str">
        <f>IF(COUNTIF($AK20,DE$8),IF(COUNTIF($GS20:HD20,"")&lt;DE$13,CONCATENATE(" + ",VLOOKUP(HE$10,$CP$14:$CR$25,2,FALSE)),VLOOKUP(HE$10,$CP$14:$CR$25,2,FALSE)),"")</f>
        <v/>
      </c>
      <c r="HF20" s="93" t="str">
        <f>IF(COUNTIF($AK20,DF$8),IF(COUNTIF($GS20:HE20,"")&lt;DF$13,CONCATENATE(" + ",VLOOKUP(HF$10,$CP$14:$CR$25,2,FALSE)),VLOOKUP(HF$10,$CP$14:$CR$25,2,FALSE)),"")</f>
        <v/>
      </c>
      <c r="HG20" s="93" t="str">
        <f>IF(COUNTIF($AK20,DG$8),IF(COUNTIF($GS20:HF20,"")&lt;DG$13,CONCATENATE(" + ",VLOOKUP(HG$10,$CP$14:$CR$25,2,FALSE)),VLOOKUP(HG$10,$CP$14:$CR$25,2,FALSE)),"")</f>
        <v/>
      </c>
      <c r="HH20" s="93" t="str">
        <f>IF(COUNTIF($AK20,DH$8),IF(COUNTIF($GS20:HG20,"")&lt;DH$13,CONCATENATE(" + ",VLOOKUP(HH$10,$CP$14:$CR$25,2,FALSE)),VLOOKUP(HH$10,$CP$14:$CR$25,2,FALSE)),"")</f>
        <v/>
      </c>
      <c r="HI20" s="93" t="str">
        <f>IF(COUNTIF($AK20,DI$8),IF(COUNTIF($GS20:HH20,"")&lt;DI$13,CONCATENATE(" + ",VLOOKUP(HI$10,$CP$14:$CR$25,2,FALSE)),VLOOKUP(HI$10,$CP$14:$CR$25,2,FALSE)),"")</f>
        <v/>
      </c>
      <c r="HJ20" s="93" t="str">
        <f>IF(COUNTIF($AK20,DJ$8),IF(COUNTIF($GS20:HI20,"")&lt;DJ$13,CONCATENATE(" + ",VLOOKUP(HJ$10,$CP$14:$CR$25,2,FALSE)),VLOOKUP(HJ$10,$CP$14:$CR$25,2,FALSE)),"")</f>
        <v/>
      </c>
      <c r="HK20" s="93" t="str">
        <f>IF(COUNTIF($AK20,DK$8),IF(COUNTIF($GS20:HJ20,"")&lt;DK$13,CONCATENATE(" + ",VLOOKUP(HK$10,$CP$14:$CR$25,2,FALSE)),VLOOKUP(HK$10,$CP$14:$CR$25,2,FALSE)),"")</f>
        <v/>
      </c>
      <c r="HL20" s="93" t="str">
        <f>IF(COUNTIF($AK20,DL$8),IF(COUNTIF($GS20:HK20,"")&lt;DL$13,CONCATENATE(" + ",VLOOKUP(HL$10,$CP$14:$CR$25,2,FALSE)),VLOOKUP(HL$10,$CP$14:$CR$25,2,FALSE)),"")</f>
        <v/>
      </c>
      <c r="HM20" s="93" t="str">
        <f>IF(COUNTIF($AK20,DM$8),IF(COUNTIF($GS20:HL20,"")&lt;DM$13,CONCATENATE(" + ",VLOOKUP(HM$10,$CP$14:$CR$25,2,FALSE)),VLOOKUP(HM$10,$CP$14:$CR$25,2,FALSE)),"")</f>
        <v/>
      </c>
      <c r="HN20" s="93" t="str">
        <f>IF(COUNTIF($AK20,DN$8),IF(COUNTIF($GS20:HM20,"")&lt;DN$13,CONCATENATE(" + ",VLOOKUP(HN$10,$CP$14:$CR$25,2,FALSE)),VLOOKUP(HN$10,$CP$14:$CR$25,2,FALSE)),"")</f>
        <v/>
      </c>
      <c r="HO20" s="93" t="str">
        <f>IF(COUNTIF($AK20,DO$8),IF(COUNTIF($GS20:HN20,"")&lt;DO$13,CONCATENATE(" + ",VLOOKUP(HO$10,$CP$14:$CR$25,2,FALSE)),VLOOKUP(HO$10,$CP$14:$CR$25,2,FALSE)),"")</f>
        <v/>
      </c>
      <c r="HP20" s="93" t="str">
        <f>IF(COUNTIF($AK20,DP$8),IF(COUNTIF($GS20:HO20,"")&lt;DP$13,CONCATENATE(" + ",VLOOKUP(HP$10,$CP$14:$CR$25,2,FALSE)),VLOOKUP(HP$10,$CP$14:$CR$25,2,FALSE)),"")</f>
        <v/>
      </c>
      <c r="HQ20" s="93" t="str">
        <f>IF(COUNTIF($AK20,DQ$8),IF(COUNTIF($GS20:HP20,"")&lt;DQ$13,CONCATENATE(" + ",VLOOKUP(HQ$10,$CP$14:$CR$25,2,FALSE)),VLOOKUP(HQ$10,$CP$14:$CR$25,2,FALSE)),"")</f>
        <v/>
      </c>
      <c r="HR20" s="100" t="str">
        <f>IF(COUNTIF($AK20,DR$8),IF(COUNTIF($GS20:HQ20,"")&lt;DR$13,CONCATENATE(" + ",VLOOKUP(HR$10,$CP$14:$CR$25,2,FALSE)),VLOOKUP(HR$10,$CP$14:$CR$25,2,FALSE)),"")</f>
        <v/>
      </c>
      <c r="HS20" s="99" t="str">
        <f t="shared" si="81"/>
        <v/>
      </c>
      <c r="HT20" s="94">
        <f t="shared" si="82"/>
        <v>5</v>
      </c>
      <c r="HU20" s="93" t="str">
        <f t="shared" si="83"/>
        <v/>
      </c>
      <c r="HV20" s="93" t="str">
        <f t="shared" si="84"/>
        <v/>
      </c>
      <c r="HW20" s="93" t="str">
        <f t="shared" si="85"/>
        <v/>
      </c>
      <c r="HX20" s="93" t="str">
        <f t="shared" si="86"/>
        <v/>
      </c>
      <c r="HY20" s="93" t="str">
        <f t="shared" si="87"/>
        <v/>
      </c>
      <c r="HZ20" s="93" t="str">
        <f t="shared" si="88"/>
        <v/>
      </c>
      <c r="IA20" s="93" t="str">
        <f t="shared" si="89"/>
        <v/>
      </c>
      <c r="IB20" s="93" t="str">
        <f t="shared" si="90"/>
        <v/>
      </c>
      <c r="IC20" s="93" t="str">
        <f t="shared" si="91"/>
        <v/>
      </c>
      <c r="ID20" s="93" t="str">
        <f t="shared" si="92"/>
        <v/>
      </c>
      <c r="IE20" s="93" t="str">
        <f t="shared" si="93"/>
        <v/>
      </c>
      <c r="IF20" s="93" t="str">
        <f t="shared" si="94"/>
        <v/>
      </c>
      <c r="IG20" s="93" t="str">
        <f t="shared" si="95"/>
        <v/>
      </c>
      <c r="IH20" s="93" t="str">
        <f t="shared" si="96"/>
        <v/>
      </c>
      <c r="II20" s="93" t="str">
        <f t="shared" si="97"/>
        <v/>
      </c>
      <c r="IJ20" s="93" t="str">
        <f t="shared" si="98"/>
        <v/>
      </c>
      <c r="IK20" s="93" t="str">
        <f t="shared" si="99"/>
        <v/>
      </c>
      <c r="IL20" s="93" t="str">
        <f t="shared" si="100"/>
        <v/>
      </c>
      <c r="IM20" s="93" t="str">
        <f t="shared" si="101"/>
        <v/>
      </c>
      <c r="IN20" s="93" t="str">
        <f t="shared" si="102"/>
        <v/>
      </c>
      <c r="IO20" s="93" t="str">
        <f t="shared" si="103"/>
        <v/>
      </c>
      <c r="IP20" s="93" t="str">
        <f t="shared" si="104"/>
        <v/>
      </c>
      <c r="IQ20" s="93" t="str">
        <f t="shared" si="105"/>
        <v/>
      </c>
      <c r="IR20" s="100" t="str">
        <f t="shared" si="106"/>
        <v/>
      </c>
      <c r="IS20" s="101" t="str">
        <f t="shared" si="107"/>
        <v/>
      </c>
      <c r="IT20" s="102" t="str">
        <f t="shared" si="108"/>
        <v/>
      </c>
      <c r="IU20" s="102" t="str">
        <f>IF(COUNTIF($AL20,CU$8),IF(COUNTIF($IS20:IT20,"")&lt;CU$13,CONCATENATE(" + ",VLOOKUP(IU$10,$CP$14:$CR$25,2,FALSE)),VLOOKUP(IU$10,$CP$14:$CR$25,2,FALSE)),"")</f>
        <v/>
      </c>
      <c r="IV20" s="102" t="str">
        <f>IF(COUNTIF($AL20,CV$8),IF(COUNTIF($IS20:IU20,"")&lt;CV$13,CONCATENATE(" + ",VLOOKUP(IV$10,$CP$14:$CR$25,2,FALSE)),VLOOKUP(IV$10,$CP$14:$CR$25,2,FALSE)),"")</f>
        <v/>
      </c>
      <c r="IW20" s="102" t="str">
        <f>IF(COUNTIF($AL20,CW$8),IF(COUNTIF($IS20:IV20,"")&lt;CW$13,CONCATENATE(" + ",VLOOKUP(IW$10,$CP$14:$CR$25,2,FALSE)),VLOOKUP(IW$10,$CP$14:$CR$25,2,FALSE)),"")</f>
        <v/>
      </c>
      <c r="IX20" s="102" t="str">
        <f>IF(COUNTIF($AL20,CX$8),IF(COUNTIF($IS20:IW20,"")&lt;CX$13,CONCATENATE(" + ",VLOOKUP(IX$10,$CP$14:$CR$25,2,FALSE)),VLOOKUP(IX$10,$CP$14:$CR$25,2,FALSE)),"")</f>
        <v/>
      </c>
      <c r="IY20" s="102" t="str">
        <f>IF(COUNTIF($AL20,CY$8),IF(COUNTIF($IS20:IX20,"")&lt;CY$13,CONCATENATE(" + ",VLOOKUP(IY$10,$CP$14:$CR$25,2,FALSE)),VLOOKUP(IY$10,$CP$14:$CR$25,2,FALSE)),"")</f>
        <v/>
      </c>
      <c r="IZ20" s="102" t="str">
        <f>IF(COUNTIF($AL20,CZ$8),IF(COUNTIF($IS20:IY20,"")&lt;CZ$13,CONCATENATE(" + ",VLOOKUP(IZ$10,$CP$14:$CR$25,2,FALSE)),VLOOKUP(IZ$10,$CP$14:$CR$25,2,FALSE)),"")</f>
        <v/>
      </c>
      <c r="JA20" s="102" t="str">
        <f>IF(COUNTIF($AL20,DA$8),IF(COUNTIF($IS20:IZ20,"")&lt;DA$13,CONCATENATE(" + ",VLOOKUP(JA$10,$CP$14:$CR$25,2,FALSE)),VLOOKUP(JA$10,$CP$14:$CR$25,2,FALSE)),"")</f>
        <v/>
      </c>
      <c r="JB20" s="102" t="str">
        <f>IF(COUNTIF($AL20,DB$8),IF(COUNTIF($IS20:JA20,"")&lt;DB$13,CONCATENATE(" + ",VLOOKUP(JB$10,$CP$14:$CR$25,2,FALSE)),VLOOKUP(JB$10,$CP$14:$CR$25,2,FALSE)),"")</f>
        <v/>
      </c>
      <c r="JC20" s="102" t="str">
        <f>IF(COUNTIF($AL20,DC$8),IF(COUNTIF($IS20:JB20,"")&lt;DC$13,CONCATENATE(" + ",VLOOKUP(JC$10,$CP$14:$CR$25,2,FALSE)),VLOOKUP(JC$10,$CP$14:$CR$25,2,FALSE)),"")</f>
        <v/>
      </c>
      <c r="JD20" s="102" t="str">
        <f>IF(COUNTIF($AL20,DD$8),IF(COUNTIF($IS20:JC20,"")&lt;DD$13,CONCATENATE(" + ",VLOOKUP(JD$10,$CP$14:$CR$25,2,FALSE)),VLOOKUP(JD$10,$CP$14:$CR$25,2,FALSE)),"")</f>
        <v/>
      </c>
      <c r="JE20" s="102" t="str">
        <f>IF(COUNTIF($AL20,DE$8),IF(COUNTIF($IS20:JD20,"")&lt;DE$13,CONCATENATE(" + ",VLOOKUP(JE$10,$CP$14:$CR$25,2,FALSE)),VLOOKUP(JE$10,$CP$14:$CR$25,2,FALSE)),"")</f>
        <v/>
      </c>
      <c r="JF20" s="102" t="str">
        <f>IF(COUNTIF($AL20,DF$8),IF(COUNTIF($IS20:JE20,"")&lt;DF$13,CONCATENATE(" + ",VLOOKUP(JF$10,$CP$14:$CR$25,2,FALSE)),VLOOKUP(JF$10,$CP$14:$CR$25,2,FALSE)),"")</f>
        <v/>
      </c>
      <c r="JG20" s="102" t="str">
        <f>IF(COUNTIF($AL20,DG$8),IF(COUNTIF($IS20:JF20,"")&lt;DG$13,CONCATENATE(" + ",VLOOKUP(JG$10,$CP$14:$CR$25,2,FALSE)),VLOOKUP(JG$10,$CP$14:$CR$25,2,FALSE)),"")</f>
        <v/>
      </c>
      <c r="JH20" s="102" t="str">
        <f>IF(COUNTIF($AL20,DH$8),IF(COUNTIF($IS20:JG20,"")&lt;DH$13,CONCATENATE(" + ",VLOOKUP(JH$10,$CP$14:$CR$25,2,FALSE)),VLOOKUP(JH$10,$CP$14:$CR$25,2,FALSE)),"")</f>
        <v/>
      </c>
      <c r="JI20" s="102" t="str">
        <f>IF(COUNTIF($AL20,DI$8),IF(COUNTIF($IS20:JH20,"")&lt;DI$13,CONCATENATE(" + ",VLOOKUP(JI$10,$CP$14:$CR$25,2,FALSE)),VLOOKUP(JI$10,$CP$14:$CR$25,2,FALSE)),"")</f>
        <v/>
      </c>
      <c r="JJ20" s="102" t="str">
        <f>IF(COUNTIF($AL20,DJ$8),IF(COUNTIF($IS20:JI20,"")&lt;DJ$13,CONCATENATE(" + ",VLOOKUP(JJ$10,$CP$14:$CR$25,2,FALSE)),VLOOKUP(JJ$10,$CP$14:$CR$25,2,FALSE)),"")</f>
        <v/>
      </c>
      <c r="JK20" s="102" t="str">
        <f>IF(COUNTIF($AL20,DK$8),IF(COUNTIF($IS20:JJ20,"")&lt;DK$13,CONCATENATE(" + ",VLOOKUP(JK$10,$CP$14:$CR$25,2,FALSE)),VLOOKUP(JK$10,$CP$14:$CR$25,2,FALSE)),"")</f>
        <v/>
      </c>
      <c r="JL20" s="102" t="str">
        <f>IF(COUNTIF($AL20,DL$8),IF(COUNTIF($IS20:JK20,"")&lt;DL$13,CONCATENATE(" + ",VLOOKUP(JL$10,$CP$14:$CR$25,2,FALSE)),VLOOKUP(JL$10,$CP$14:$CR$25,2,FALSE)),"")</f>
        <v/>
      </c>
      <c r="JM20" s="102" t="str">
        <f>IF(COUNTIF($AL20,DM$8),IF(COUNTIF($IS20:JL20,"")&lt;DM$13,CONCATENATE(" + ",VLOOKUP(JM$10,$CP$14:$CR$25,2,FALSE)),VLOOKUP(JM$10,$CP$14:$CR$25,2,FALSE)),"")</f>
        <v/>
      </c>
      <c r="JN20" s="102" t="str">
        <f>IF(COUNTIF($AL20,DN$8),IF(COUNTIF($IS20:JM20,"")&lt;DN$13,CONCATENATE(" + ",VLOOKUP(JN$10,$CP$14:$CR$25,2,FALSE)),VLOOKUP(JN$10,$CP$14:$CR$25,2,FALSE)),"")</f>
        <v/>
      </c>
      <c r="JO20" s="102" t="str">
        <f>IF(COUNTIF($AL20,DO$8),IF(COUNTIF($IS20:JN20,"")&lt;DO$13,CONCATENATE(" + ",VLOOKUP(JO$10,$CP$14:$CR$25,2,FALSE)),VLOOKUP(JO$10,$CP$14:$CR$25,2,FALSE)),"")</f>
        <v/>
      </c>
      <c r="JP20" s="102" t="str">
        <f>IF(COUNTIF($AL20,DP$8),IF(COUNTIF($IS20:JO20,"")&lt;DP$13,CONCATENATE(" + ",VLOOKUP(JP$10,$CP$14:$CR$25,2,FALSE)),VLOOKUP(JP$10,$CP$14:$CR$25,2,FALSE)),"")</f>
        <v/>
      </c>
      <c r="JQ20" s="102" t="str">
        <f>IF(COUNTIF($AL20,DQ$8),IF(COUNTIF($IS20:JP20,"")&lt;DQ$13,CONCATENATE(" + ",VLOOKUP(JQ$10,$CP$14:$CR$25,2,FALSE)),VLOOKUP(JQ$10,$CP$14:$CR$25,2,FALSE)),"")</f>
        <v/>
      </c>
      <c r="JR20" s="103" t="str">
        <f>IF(COUNTIF($AL20,DR$8),IF(COUNTIF($IS20:JQ20,"")&lt;DR$13,CONCATENATE(" + ",VLOOKUP(JR$10,$CP$14:$CR$25,2,FALSE)),VLOOKUP(JR$10,$CP$14:$CR$25,2,FALSE)),"")</f>
        <v/>
      </c>
      <c r="JS20" s="101" t="str">
        <f t="shared" si="109"/>
        <v/>
      </c>
      <c r="JT20" s="104" t="str">
        <f t="shared" si="110"/>
        <v/>
      </c>
      <c r="JU20" s="102" t="str">
        <f t="shared" si="111"/>
        <v/>
      </c>
      <c r="JV20" s="102" t="str">
        <f t="shared" si="112"/>
        <v/>
      </c>
      <c r="JW20" s="102" t="str">
        <f t="shared" si="113"/>
        <v/>
      </c>
      <c r="JX20" s="102" t="str">
        <f t="shared" si="114"/>
        <v/>
      </c>
      <c r="JY20" s="102" t="str">
        <f t="shared" si="115"/>
        <v/>
      </c>
      <c r="JZ20" s="102" t="str">
        <f t="shared" si="116"/>
        <v/>
      </c>
      <c r="KA20" s="102" t="str">
        <f t="shared" si="117"/>
        <v/>
      </c>
      <c r="KB20" s="102" t="str">
        <f t="shared" si="118"/>
        <v/>
      </c>
      <c r="KC20" s="102" t="str">
        <f t="shared" si="119"/>
        <v/>
      </c>
      <c r="KD20" s="102" t="str">
        <f t="shared" si="120"/>
        <v/>
      </c>
      <c r="KE20" s="102" t="str">
        <f t="shared" si="121"/>
        <v/>
      </c>
      <c r="KF20" s="102" t="str">
        <f t="shared" si="122"/>
        <v/>
      </c>
      <c r="KG20" s="102" t="str">
        <f t="shared" si="123"/>
        <v/>
      </c>
      <c r="KH20" s="102" t="str">
        <f t="shared" si="124"/>
        <v/>
      </c>
      <c r="KI20" s="102" t="str">
        <f t="shared" si="125"/>
        <v/>
      </c>
      <c r="KJ20" s="102" t="str">
        <f t="shared" si="126"/>
        <v/>
      </c>
      <c r="KK20" s="102" t="str">
        <f t="shared" si="127"/>
        <v/>
      </c>
      <c r="KL20" s="102" t="str">
        <f t="shared" si="128"/>
        <v/>
      </c>
      <c r="KM20" s="102" t="str">
        <f t="shared" si="129"/>
        <v/>
      </c>
      <c r="KN20" s="102" t="str">
        <f t="shared" si="130"/>
        <v/>
      </c>
      <c r="KO20" s="102" t="str">
        <f t="shared" si="131"/>
        <v/>
      </c>
      <c r="KP20" s="102" t="str">
        <f t="shared" si="132"/>
        <v/>
      </c>
      <c r="KQ20" s="102" t="str">
        <f t="shared" si="133"/>
        <v/>
      </c>
      <c r="KR20" s="103" t="str">
        <f t="shared" si="134"/>
        <v/>
      </c>
      <c r="KS20" s="99" t="str">
        <f t="shared" si="135"/>
        <v/>
      </c>
      <c r="KT20" s="93" t="str">
        <f t="shared" si="136"/>
        <v/>
      </c>
      <c r="KU20" s="93" t="str">
        <f>IF(COUNTIF($AM20,CU$8),IF(COUNTIF($KS20:KT20,"")&lt;CU$13,CONCATENATE(" + ",VLOOKUP(KU$10,$CP$14:$CR$25,2,FALSE)),VLOOKUP(KU$10,$CP$14:$CR$25,2,FALSE)),"")</f>
        <v/>
      </c>
      <c r="KV20" s="93" t="str">
        <f>IF(COUNTIF($AM20,CV$8),IF(COUNTIF($KS20:KU20,"")&lt;CV$13,CONCATENATE(" + ",VLOOKUP(KV$10,$CP$14:$CR$25,2,FALSE)),VLOOKUP(KV$10,$CP$14:$CR$25,2,FALSE)),"")</f>
        <v/>
      </c>
      <c r="KW20" s="93" t="str">
        <f>IF(COUNTIF($AM20,CW$8),IF(COUNTIF($KS20:KV20,"")&lt;CW$13,CONCATENATE(" + ",VLOOKUP(KW$10,$CP$14:$CR$25,2,FALSE)),VLOOKUP(KW$10,$CP$14:$CR$25,2,FALSE)),"")</f>
        <v/>
      </c>
      <c r="KX20" s="93" t="str">
        <f>IF(COUNTIF($AM20,CX$8),IF(COUNTIF($KS20:KW20,"")&lt;CX$13,CONCATENATE(" + ",VLOOKUP(KX$10,$CP$14:$CR$25,2,FALSE)),VLOOKUP(KX$10,$CP$14:$CR$25,2,FALSE)),"")</f>
        <v/>
      </c>
      <c r="KY20" s="93" t="str">
        <f>IF(COUNTIF($AM20,CY$8),IF(COUNTIF($KS20:KX20,"")&lt;CY$13,CONCATENATE(" + ",VLOOKUP(KY$10,$CP$14:$CR$25,2,FALSE)),VLOOKUP(KY$10,$CP$14:$CR$25,2,FALSE)),"")</f>
        <v/>
      </c>
      <c r="KZ20" s="93" t="str">
        <f>IF(COUNTIF($AM20,CZ$8),IF(COUNTIF($KS20:KY20,"")&lt;CZ$13,CONCATENATE(" + ",VLOOKUP(KZ$10,$CP$14:$CR$25,2,FALSE)),VLOOKUP(KZ$10,$CP$14:$CR$25,2,FALSE)),"")</f>
        <v/>
      </c>
      <c r="LA20" s="93" t="str">
        <f>IF(COUNTIF($AM20,DA$8),IF(COUNTIF($KS20:KZ20,"")&lt;DA$13,CONCATENATE(" + ",VLOOKUP(LA$10,$CP$14:$CR$25,2,FALSE)),VLOOKUP(LA$10,$CP$14:$CR$25,2,FALSE)),"")</f>
        <v/>
      </c>
      <c r="LB20" s="93" t="str">
        <f>IF(COUNTIF($AM20,DB$8),IF(COUNTIF($KS20:LA20,"")&lt;DB$13,CONCATENATE(" + ",VLOOKUP(LB$10,$CP$14:$CR$25,2,FALSE)),VLOOKUP(LB$10,$CP$14:$CR$25,2,FALSE)),"")</f>
        <v/>
      </c>
      <c r="LC20" s="93" t="str">
        <f>IF(COUNTIF($AM20,DC$8),IF(COUNTIF($KS20:LB20,"")&lt;DC$13,CONCATENATE(" + ",VLOOKUP(LC$10,$CP$14:$CR$25,2,FALSE)),VLOOKUP(LC$10,$CP$14:$CR$25,2,FALSE)),"")</f>
        <v/>
      </c>
      <c r="LD20" s="93" t="str">
        <f>IF(COUNTIF($AM20,DD$8),IF(COUNTIF($KS20:LC20,"")&lt;DD$13,CONCATENATE(" + ",VLOOKUP(LD$10,$CP$14:$CR$25,2,FALSE)),VLOOKUP(LD$10,$CP$14:$CR$25,2,FALSE)),"")</f>
        <v/>
      </c>
      <c r="LE20" s="93" t="str">
        <f>IF(COUNTIF($AM20,DE$8),IF(COUNTIF($KS20:LD20,"")&lt;DE$13,CONCATENATE(" + ",VLOOKUP(LE$10,$CP$14:$CR$25,2,FALSE)),VLOOKUP(LE$10,$CP$14:$CR$25,2,FALSE)),"")</f>
        <v/>
      </c>
      <c r="LF20" s="93" t="str">
        <f>IF(COUNTIF($AM20,DF$8),IF(COUNTIF($KS20:LE20,"")&lt;DF$13,CONCATENATE(" + ",VLOOKUP(LF$10,$CP$14:$CR$25,2,FALSE)),VLOOKUP(LF$10,$CP$14:$CR$25,2,FALSE)),"")</f>
        <v/>
      </c>
      <c r="LG20" s="93" t="str">
        <f>IF(COUNTIF($AM20,DG$8),IF(COUNTIF($KS20:LF20,"")&lt;DG$13,CONCATENATE(" + ",VLOOKUP(LG$10,$CP$14:$CR$25,2,FALSE)),VLOOKUP(LG$10,$CP$14:$CR$25,2,FALSE)),"")</f>
        <v/>
      </c>
      <c r="LH20" s="93" t="str">
        <f>IF(COUNTIF($AM20,DH$8),IF(COUNTIF($KS20:LG20,"")&lt;DH$13,CONCATENATE(" + ",VLOOKUP(LH$10,$CP$14:$CR$25,2,FALSE)),VLOOKUP(LH$10,$CP$14:$CR$25,2,FALSE)),"")</f>
        <v/>
      </c>
      <c r="LI20" s="93" t="str">
        <f>IF(COUNTIF($AM20,DI$8),IF(COUNTIF($KS20:LH20,"")&lt;DI$13,CONCATENATE(" + ",VLOOKUP(LI$10,$CP$14:$CR$25,2,FALSE)),VLOOKUP(LI$10,$CP$14:$CR$25,2,FALSE)),"")</f>
        <v/>
      </c>
      <c r="LJ20" s="93" t="str">
        <f>IF(COUNTIF($AM20,DJ$8),IF(COUNTIF($KS20:LI20,"")&lt;DJ$13,CONCATENATE(" + ",VLOOKUP(LJ$10,$CP$14:$CR$25,2,FALSE)),VLOOKUP(LJ$10,$CP$14:$CR$25,2,FALSE)),"")</f>
        <v/>
      </c>
      <c r="LK20" s="93" t="str">
        <f>IF(COUNTIF($AM20,DK$8),IF(COUNTIF($KS20:LJ20,"")&lt;DK$13,CONCATENATE(" + ",VLOOKUP(LK$10,$CP$14:$CR$25,2,FALSE)),VLOOKUP(LK$10,$CP$14:$CR$25,2,FALSE)),"")</f>
        <v/>
      </c>
      <c r="LL20" s="93" t="str">
        <f>IF(COUNTIF($AM20,DL$8),IF(COUNTIF($KS20:LK20,"")&lt;DL$13,CONCATENATE(" + ",VLOOKUP(LL$10,$CP$14:$CR$25,2,FALSE)),VLOOKUP(LL$10,$CP$14:$CR$25,2,FALSE)),"")</f>
        <v/>
      </c>
      <c r="LM20" s="93" t="str">
        <f>IF(COUNTIF($AM20,DM$8),IF(COUNTIF($KS20:LL20,"")&lt;DM$13,CONCATENATE(" + ",VLOOKUP(LM$10,$CP$14:$CR$25,2,FALSE)),VLOOKUP(LM$10,$CP$14:$CR$25,2,FALSE)),"")</f>
        <v/>
      </c>
      <c r="LN20" s="93" t="str">
        <f>IF(COUNTIF($AM20,DN$8),IF(COUNTIF($KS20:LM20,"")&lt;DN$13,CONCATENATE(" + ",VLOOKUP(LN$10,$CP$14:$CR$25,2,FALSE)),VLOOKUP(LN$10,$CP$14:$CR$25,2,FALSE)),"")</f>
        <v/>
      </c>
      <c r="LO20" s="93" t="str">
        <f>IF(COUNTIF($AM20,DO$8),IF(COUNTIF($KS20:LN20,"")&lt;DO$13,CONCATENATE(" + ",VLOOKUP(LO$10,$CP$14:$CR$25,2,FALSE)),VLOOKUP(LO$10,$CP$14:$CR$25,2,FALSE)),"")</f>
        <v/>
      </c>
      <c r="LP20" s="93" t="str">
        <f>IF(COUNTIF($AM20,DP$8),IF(COUNTIF($KS20:LO20,"")&lt;DP$13,CONCATENATE(" + ",VLOOKUP(LP$10,$CP$14:$CR$25,2,FALSE)),VLOOKUP(LP$10,$CP$14:$CR$25,2,FALSE)),"")</f>
        <v/>
      </c>
      <c r="LQ20" s="93" t="str">
        <f>IF(COUNTIF($AM20,DQ$8),IF(COUNTIF($KS20:LP20,"")&lt;DQ$13,CONCATENATE(" + ",VLOOKUP(LQ$10,$CP$14:$CR$25,2,FALSE)),VLOOKUP(LQ$10,$CP$14:$CR$25,2,FALSE)),"")</f>
        <v/>
      </c>
      <c r="LR20" s="100" t="str">
        <f>IF(COUNTIF($AM20,DR$8),IF(COUNTIF($KS20:LQ20,"")&lt;DR$13,CONCATENATE(" + ",VLOOKUP(LR$10,$CP$14:$CR$25,2,FALSE)),VLOOKUP(LR$10,$CP$14:$CR$25,2,FALSE)),"")</f>
        <v/>
      </c>
      <c r="LS20" s="99" t="str">
        <f t="shared" si="137"/>
        <v/>
      </c>
      <c r="LT20" s="94" t="str">
        <f t="shared" si="138"/>
        <v/>
      </c>
      <c r="LU20" s="93" t="str">
        <f t="shared" si="139"/>
        <v/>
      </c>
      <c r="LV20" s="93" t="str">
        <f t="shared" si="140"/>
        <v/>
      </c>
      <c r="LW20" s="93" t="str">
        <f t="shared" si="141"/>
        <v/>
      </c>
      <c r="LX20" s="93" t="str">
        <f t="shared" si="142"/>
        <v/>
      </c>
      <c r="LY20" s="93" t="str">
        <f t="shared" si="143"/>
        <v/>
      </c>
      <c r="LZ20" s="93" t="str">
        <f t="shared" si="144"/>
        <v/>
      </c>
      <c r="MA20" s="93" t="str">
        <f t="shared" si="145"/>
        <v/>
      </c>
      <c r="MB20" s="93" t="str">
        <f t="shared" si="146"/>
        <v/>
      </c>
      <c r="MC20" s="93" t="str">
        <f t="shared" si="147"/>
        <v/>
      </c>
      <c r="MD20" s="93" t="str">
        <f t="shared" si="148"/>
        <v/>
      </c>
      <c r="ME20" s="93" t="str">
        <f t="shared" si="149"/>
        <v/>
      </c>
      <c r="MF20" s="93" t="str">
        <f t="shared" si="150"/>
        <v/>
      </c>
      <c r="MG20" s="93" t="str">
        <f t="shared" si="151"/>
        <v/>
      </c>
      <c r="MH20" s="93" t="str">
        <f t="shared" si="152"/>
        <v/>
      </c>
      <c r="MI20" s="93" t="str">
        <f t="shared" si="153"/>
        <v/>
      </c>
      <c r="MJ20" s="93" t="str">
        <f t="shared" si="154"/>
        <v/>
      </c>
      <c r="MK20" s="93" t="str">
        <f t="shared" si="155"/>
        <v/>
      </c>
      <c r="ML20" s="93" t="str">
        <f t="shared" si="156"/>
        <v/>
      </c>
      <c r="MM20" s="93" t="str">
        <f t="shared" si="157"/>
        <v/>
      </c>
      <c r="MN20" s="93" t="str">
        <f t="shared" si="158"/>
        <v/>
      </c>
      <c r="MO20" s="93" t="str">
        <f t="shared" si="159"/>
        <v/>
      </c>
      <c r="MP20" s="93" t="str">
        <f t="shared" si="160"/>
        <v/>
      </c>
      <c r="MQ20" s="93" t="str">
        <f t="shared" si="161"/>
        <v/>
      </c>
      <c r="MR20" s="100" t="str">
        <f t="shared" si="162"/>
        <v/>
      </c>
      <c r="MS20" s="101" t="str">
        <f t="shared" si="163"/>
        <v/>
      </c>
      <c r="MT20" s="102" t="str">
        <f t="shared" si="164"/>
        <v/>
      </c>
      <c r="MU20" s="102" t="str">
        <f>IF(COUNTIF($AN20,CU$8),IF(COUNTIF($MS20:MT20,"")&lt;CU$13,CONCATENATE(" + ",VLOOKUP(MU$10,$CP$14:$CR$25,2,FALSE)),VLOOKUP(MU$10,$CP$14:$CR$25,2,FALSE)),"")</f>
        <v/>
      </c>
      <c r="MV20" s="102" t="str">
        <f>IF(COUNTIF($AN20,CV$8),IF(COUNTIF($MS20:MU20,"")&lt;CV$13,CONCATENATE(" + ",VLOOKUP(MV$10,$CP$14:$CR$25,2,FALSE)),VLOOKUP(MV$10,$CP$14:$CR$25,2,FALSE)),"")</f>
        <v/>
      </c>
      <c r="MW20" s="102" t="str">
        <f>IF(COUNTIF($AN20,CW$8),IF(COUNTIF($MS20:MV20,"")&lt;CW$13,CONCATENATE(" + ",VLOOKUP(MW$10,$CP$14:$CR$25,2,FALSE)),VLOOKUP(MW$10,$CP$14:$CR$25,2,FALSE)),"")</f>
        <v/>
      </c>
      <c r="MX20" s="102" t="str">
        <f>IF(COUNTIF($AN20,CX$8),IF(COUNTIF($MS20:MW20,"")&lt;CX$13,CONCATENATE(" + ",VLOOKUP(MX$10,$CP$14:$CR$25,2,FALSE)),VLOOKUP(MX$10,$CP$14:$CR$25,2,FALSE)),"")</f>
        <v/>
      </c>
      <c r="MY20" s="102" t="str">
        <f>IF(COUNTIF($AN20,CY$8),IF(COUNTIF($MS20:MX20,"")&lt;CY$13,CONCATENATE(" + ",VLOOKUP(MY$10,$CP$14:$CR$25,2,FALSE)),VLOOKUP(MY$10,$CP$14:$CR$25,2,FALSE)),"")</f>
        <v/>
      </c>
      <c r="MZ20" s="102" t="str">
        <f>IF(COUNTIF($AN20,CZ$8),IF(COUNTIF($MS20:MY20,"")&lt;CZ$13,CONCATENATE(" + ",VLOOKUP(MZ$10,$CP$14:$CR$25,2,FALSE)),VLOOKUP(MZ$10,$CP$14:$CR$25,2,FALSE)),"")</f>
        <v/>
      </c>
      <c r="NA20" s="102" t="str">
        <f>IF(COUNTIF($AN20,DA$8),IF(COUNTIF($MS20:MZ20,"")&lt;DA$13,CONCATENATE(" + ",VLOOKUP(NA$10,$CP$14:$CR$25,2,FALSE)),VLOOKUP(NA$10,$CP$14:$CR$25,2,FALSE)),"")</f>
        <v/>
      </c>
      <c r="NB20" s="102" t="str">
        <f>IF(COUNTIF($AN20,DB$8),IF(COUNTIF($MS20:NA20,"")&lt;DB$13,CONCATENATE(" + ",VLOOKUP(NB$10,$CP$14:$CR$25,2,FALSE)),VLOOKUP(NB$10,$CP$14:$CR$25,2,FALSE)),"")</f>
        <v/>
      </c>
      <c r="NC20" s="102" t="str">
        <f>IF(COUNTIF($AN20,DC$8),IF(COUNTIF($MS20:NB20,"")&lt;DC$13,CONCATENATE(" + ",VLOOKUP(NC$10,$CP$14:$CR$25,2,FALSE)),VLOOKUP(NC$10,$CP$14:$CR$25,2,FALSE)),"")</f>
        <v/>
      </c>
      <c r="ND20" s="102" t="str">
        <f>IF(COUNTIF($AN20,DD$8),IF(COUNTIF($MS20:NC20,"")&lt;DD$13,CONCATENATE(" + ",VLOOKUP(ND$10,$CP$14:$CR$25,2,FALSE)),VLOOKUP(ND$10,$CP$14:$CR$25,2,FALSE)),"")</f>
        <v/>
      </c>
      <c r="NE20" s="102" t="str">
        <f>IF(COUNTIF($AN20,DE$8),IF(COUNTIF($MS20:ND20,"")&lt;DE$13,CONCATENATE(" + ",VLOOKUP(NE$10,$CP$14:$CR$25,2,FALSE)),VLOOKUP(NE$10,$CP$14:$CR$25,2,FALSE)),"")</f>
        <v/>
      </c>
      <c r="NF20" s="102" t="str">
        <f>IF(COUNTIF($AN20,DF$8),IF(COUNTIF($MS20:NE20,"")&lt;DF$13,CONCATENATE(" + ",VLOOKUP(NF$10,$CP$14:$CR$25,2,FALSE)),VLOOKUP(NF$10,$CP$14:$CR$25,2,FALSE)),"")</f>
        <v/>
      </c>
      <c r="NG20" s="102" t="str">
        <f>IF(COUNTIF($AN20,DG$8),IF(COUNTIF($MS20:NF20,"")&lt;DG$13,CONCATENATE(" + ",VLOOKUP(NG$10,$CP$14:$CR$25,2,FALSE)),VLOOKUP(NG$10,$CP$14:$CR$25,2,FALSE)),"")</f>
        <v/>
      </c>
      <c r="NH20" s="102" t="str">
        <f>IF(COUNTIF($AN20,DH$8),IF(COUNTIF($MS20:NG20,"")&lt;DH$13,CONCATENATE(" + ",VLOOKUP(NH$10,$CP$14:$CR$25,2,FALSE)),VLOOKUP(NH$10,$CP$14:$CR$25,2,FALSE)),"")</f>
        <v/>
      </c>
      <c r="NI20" s="102" t="str">
        <f>IF(COUNTIF($AN20,DI$8),IF(COUNTIF($MS20:NH20,"")&lt;DI$13,CONCATENATE(" + ",VLOOKUP(NI$10,$CP$14:$CR$25,2,FALSE)),VLOOKUP(NI$10,$CP$14:$CR$25,2,FALSE)),"")</f>
        <v/>
      </c>
      <c r="NJ20" s="102" t="str">
        <f>IF(COUNTIF($AN20,DJ$8),IF(COUNTIF($MS20:NI20,"")&lt;DJ$13,CONCATENATE(" + ",VLOOKUP(NJ$10,$CP$14:$CR$25,2,FALSE)),VLOOKUP(NJ$10,$CP$14:$CR$25,2,FALSE)),"")</f>
        <v/>
      </c>
      <c r="NK20" s="102" t="str">
        <f>IF(COUNTIF($AN20,DK$8),IF(COUNTIF($MS20:NJ20,"")&lt;DK$13,CONCATENATE(" + ",VLOOKUP(NK$10,$CP$14:$CR$25,2,FALSE)),VLOOKUP(NK$10,$CP$14:$CR$25,2,FALSE)),"")</f>
        <v/>
      </c>
      <c r="NL20" s="102" t="str">
        <f>IF(COUNTIF($AN20,DL$8),IF(COUNTIF($MS20:NK20,"")&lt;DL$13,CONCATENATE(" + ",VLOOKUP(NL$10,$CP$14:$CR$25,2,FALSE)),VLOOKUP(NL$10,$CP$14:$CR$25,2,FALSE)),"")</f>
        <v/>
      </c>
      <c r="NM20" s="102" t="str">
        <f>IF(COUNTIF($AN20,DM$8),IF(COUNTIF($MS20:NL20,"")&lt;DM$13,CONCATENATE(" + ",VLOOKUP(NM$10,$CP$14:$CR$25,2,FALSE)),VLOOKUP(NM$10,$CP$14:$CR$25,2,FALSE)),"")</f>
        <v/>
      </c>
      <c r="NN20" s="102" t="str">
        <f>IF(COUNTIF($AN20,DN$8),IF(COUNTIF($MS20:NM20,"")&lt;DN$13,CONCATENATE(" + ",VLOOKUP(NN$10,$CP$14:$CR$25,2,FALSE)),VLOOKUP(NN$10,$CP$14:$CR$25,2,FALSE)),"")</f>
        <v/>
      </c>
      <c r="NO20" s="102" t="str">
        <f>IF(COUNTIF($AN20,DO$8),IF(COUNTIF($MS20:NN20,"")&lt;DO$13,CONCATENATE(" + ",VLOOKUP(NO$10,$CP$14:$CR$25,2,FALSE)),VLOOKUP(NO$10,$CP$14:$CR$25,2,FALSE)),"")</f>
        <v/>
      </c>
      <c r="NP20" s="102" t="str">
        <f>IF(COUNTIF($AN20,DP$8),IF(COUNTIF($MS20:NO20,"")&lt;DP$13,CONCATENATE(" + ",VLOOKUP(NP$10,$CP$14:$CR$25,2,FALSE)),VLOOKUP(NP$10,$CP$14:$CR$25,2,FALSE)),"")</f>
        <v/>
      </c>
      <c r="NQ20" s="102" t="str">
        <f>IF(COUNTIF($AN20,DQ$8),IF(COUNTIF($MS20:NP20,"")&lt;DQ$13,CONCATENATE(" + ",VLOOKUP(NQ$10,$CP$14:$CR$25,2,FALSE)),VLOOKUP(NQ$10,$CP$14:$CR$25,2,FALSE)),"")</f>
        <v/>
      </c>
      <c r="NR20" s="103" t="str">
        <f>IF(COUNTIF($AN20,DR$8),IF(COUNTIF($MS20:NQ20,"")&lt;DR$13,CONCATENATE(" + ",VLOOKUP(NR$10,$CP$14:$CR$25,2,FALSE)),VLOOKUP(NR$10,$CP$14:$CR$25,2,FALSE)),"")</f>
        <v/>
      </c>
      <c r="NS20" s="101" t="str">
        <f t="shared" si="165"/>
        <v/>
      </c>
      <c r="NT20" s="104" t="str">
        <f t="shared" si="166"/>
        <v/>
      </c>
      <c r="NU20" s="102" t="str">
        <f t="shared" si="167"/>
        <v/>
      </c>
      <c r="NV20" s="102" t="str">
        <f t="shared" si="168"/>
        <v/>
      </c>
      <c r="NW20" s="102" t="str">
        <f t="shared" si="169"/>
        <v/>
      </c>
      <c r="NX20" s="102" t="str">
        <f t="shared" si="170"/>
        <v/>
      </c>
      <c r="NY20" s="102" t="str">
        <f t="shared" si="171"/>
        <v/>
      </c>
      <c r="NZ20" s="102" t="str">
        <f t="shared" si="172"/>
        <v/>
      </c>
      <c r="OA20" s="102" t="str">
        <f t="shared" si="173"/>
        <v/>
      </c>
      <c r="OB20" s="102" t="str">
        <f t="shared" si="174"/>
        <v/>
      </c>
      <c r="OC20" s="102" t="str">
        <f t="shared" si="175"/>
        <v/>
      </c>
      <c r="OD20" s="102" t="str">
        <f t="shared" si="176"/>
        <v/>
      </c>
      <c r="OE20" s="102" t="str">
        <f t="shared" si="177"/>
        <v/>
      </c>
      <c r="OF20" s="102" t="str">
        <f t="shared" si="178"/>
        <v/>
      </c>
      <c r="OG20" s="102" t="str">
        <f t="shared" si="179"/>
        <v/>
      </c>
      <c r="OH20" s="102" t="str">
        <f t="shared" si="180"/>
        <v/>
      </c>
      <c r="OI20" s="102" t="str">
        <f t="shared" si="181"/>
        <v/>
      </c>
      <c r="OJ20" s="102" t="str">
        <f t="shared" si="182"/>
        <v/>
      </c>
      <c r="OK20" s="102" t="str">
        <f t="shared" si="183"/>
        <v/>
      </c>
      <c r="OL20" s="102" t="str">
        <f t="shared" si="184"/>
        <v/>
      </c>
      <c r="OM20" s="102" t="str">
        <f t="shared" si="185"/>
        <v/>
      </c>
      <c r="ON20" s="102" t="str">
        <f t="shared" si="186"/>
        <v/>
      </c>
      <c r="OO20" s="102" t="str">
        <f t="shared" si="187"/>
        <v/>
      </c>
      <c r="OP20" s="102" t="str">
        <f t="shared" si="188"/>
        <v/>
      </c>
      <c r="OQ20" s="102" t="str">
        <f t="shared" si="189"/>
        <v/>
      </c>
      <c r="OR20" s="103" t="str">
        <f t="shared" si="190"/>
        <v/>
      </c>
      <c r="OS20" s="183"/>
    </row>
    <row r="21" spans="1:409" s="14" customFormat="1" ht="117.75" customHeight="1" x14ac:dyDescent="0.15">
      <c r="A21" s="270" t="s">
        <v>431</v>
      </c>
      <c r="B21" s="285" t="s">
        <v>463</v>
      </c>
      <c r="C21" s="294" t="s">
        <v>464</v>
      </c>
      <c r="D21" s="289" t="s">
        <v>465</v>
      </c>
      <c r="E21" s="195" t="s">
        <v>466</v>
      </c>
      <c r="F21" s="196" t="s">
        <v>467</v>
      </c>
      <c r="G21" s="195" t="s">
        <v>115</v>
      </c>
      <c r="H21" s="195" t="s">
        <v>437</v>
      </c>
      <c r="I21" s="196" t="s">
        <v>468</v>
      </c>
      <c r="J21" s="196" t="s">
        <v>469</v>
      </c>
      <c r="K21" s="196" t="s">
        <v>470</v>
      </c>
      <c r="L21" s="196" t="s">
        <v>470</v>
      </c>
      <c r="M21" s="297" t="s">
        <v>471</v>
      </c>
      <c r="N21" s="300" t="s">
        <v>472</v>
      </c>
      <c r="O21" s="303" t="s">
        <v>473</v>
      </c>
      <c r="P21" s="300" t="s">
        <v>560</v>
      </c>
      <c r="Q21" s="303" t="s">
        <v>474</v>
      </c>
      <c r="R21" s="300" t="s">
        <v>446</v>
      </c>
      <c r="S21" s="303" t="s">
        <v>413</v>
      </c>
      <c r="T21" s="309">
        <v>50000</v>
      </c>
      <c r="U21" s="306" t="s">
        <v>475</v>
      </c>
      <c r="V21" s="312" t="s">
        <v>448</v>
      </c>
      <c r="W21" s="309">
        <v>35000</v>
      </c>
      <c r="X21" s="309">
        <v>15000</v>
      </c>
      <c r="Y21" s="315">
        <v>45747</v>
      </c>
      <c r="Z21" s="316" t="s">
        <v>476</v>
      </c>
      <c r="AA21" s="321">
        <v>35000</v>
      </c>
      <c r="AB21" s="324"/>
      <c r="AC21" s="330">
        <v>0</v>
      </c>
      <c r="AD21" s="327"/>
      <c r="AE21" s="194"/>
      <c r="AF21" s="194"/>
      <c r="AG21" s="194"/>
      <c r="AH21" s="194"/>
      <c r="AI21" s="197" t="s">
        <v>202</v>
      </c>
      <c r="AJ21" s="333" t="s">
        <v>226</v>
      </c>
      <c r="AK21" s="327" t="s">
        <v>252</v>
      </c>
      <c r="AL21" s="197"/>
      <c r="AM21" s="194"/>
      <c r="AN21" s="197"/>
      <c r="AO21" s="340" t="s">
        <v>549</v>
      </c>
      <c r="AP21" s="341">
        <v>10</v>
      </c>
      <c r="AQ21" s="336" t="s">
        <v>552</v>
      </c>
      <c r="AR21" s="345">
        <v>12</v>
      </c>
      <c r="AS21" s="340" t="s">
        <v>148</v>
      </c>
      <c r="AT21" s="341">
        <v>10</v>
      </c>
      <c r="AU21" s="336"/>
      <c r="AV21" s="199"/>
      <c r="AW21" s="198"/>
      <c r="AX21" s="198"/>
      <c r="AY21" s="199"/>
      <c r="AZ21" s="199"/>
      <c r="BA21" s="198"/>
      <c r="BB21" s="198"/>
      <c r="BC21" s="199"/>
      <c r="BD21" s="199"/>
      <c r="BE21" s="198"/>
      <c r="BF21" s="349"/>
      <c r="BG21" s="356" t="s">
        <v>553</v>
      </c>
      <c r="BH21" s="357">
        <v>10</v>
      </c>
      <c r="BI21" s="352"/>
      <c r="BJ21" s="200"/>
      <c r="BK21" s="39" t="str">
        <f t="shared" si="1"/>
        <v>projekt je realizován na území obce, která není negativně hodnocena ani v jednom pilíři (kategorie zařazení - 1)</v>
      </c>
      <c r="BL21" s="361">
        <f t="shared" si="2"/>
        <v>1</v>
      </c>
      <c r="BM21" s="368" t="str">
        <f t="shared" si="3"/>
        <v>7 500 - 9 999</v>
      </c>
      <c r="BN21" s="369">
        <f t="shared" si="4"/>
        <v>13</v>
      </c>
      <c r="BO21" s="368" t="str">
        <f t="shared" si="5"/>
        <v>1 - 3</v>
      </c>
      <c r="BP21" s="369">
        <f t="shared" si="6"/>
        <v>5</v>
      </c>
      <c r="BQ21" s="368" t="str">
        <f t="shared" si="7"/>
        <v/>
      </c>
      <c r="BR21" s="369">
        <f t="shared" si="8"/>
        <v>0</v>
      </c>
      <c r="BS21" s="364" t="str">
        <f t="shared" si="9"/>
        <v/>
      </c>
      <c r="BT21" s="39">
        <f t="shared" si="10"/>
        <v>0</v>
      </c>
      <c r="BU21" s="39" t="str">
        <f t="shared" si="11"/>
        <v/>
      </c>
      <c r="BV21" s="39">
        <f t="shared" si="12"/>
        <v>0</v>
      </c>
      <c r="BW21" s="373">
        <f t="shared" si="13"/>
        <v>19</v>
      </c>
      <c r="BX21" s="376">
        <f t="shared" si="14"/>
        <v>32</v>
      </c>
      <c r="BY21" s="379">
        <f t="shared" si="15"/>
        <v>10</v>
      </c>
      <c r="BZ21" s="382">
        <f t="shared" si="16"/>
        <v>61</v>
      </c>
      <c r="CA21" s="385">
        <f t="shared" si="17"/>
        <v>0.61</v>
      </c>
      <c r="CB21" s="388">
        <f t="shared" si="18"/>
        <v>1</v>
      </c>
      <c r="CC21" s="391">
        <f t="shared" si="19"/>
        <v>0.7</v>
      </c>
      <c r="CD21" s="394">
        <f t="shared" si="20"/>
        <v>1</v>
      </c>
      <c r="CE21" s="397">
        <f t="shared" si="21"/>
        <v>35000</v>
      </c>
      <c r="CF21" s="400" t="s">
        <v>147</v>
      </c>
      <c r="CG21" s="403" cm="1">
        <f t="array" ref="CG21">IF(B21="","",IF(MATCH(B21,$B$16:$B$25,0)=1,INDEX($CE$16:$CE$25,MATCH(B21,$B$16:$B$25,0)),SUM(INDEX($CE$16:$CE$25,MATCH(B21,$B$16:$B$25,0))+INDEX($CG$16:$CG$25,MATCH(B21,$B$16:$B$25,0)-1))))</f>
        <v>3645337.68</v>
      </c>
      <c r="CH21" s="411" t="str">
        <f t="shared" si="22"/>
        <v>Olomouc</v>
      </c>
      <c r="CI21" s="408">
        <v>10600</v>
      </c>
      <c r="CJ21" s="53" t="s">
        <v>56</v>
      </c>
      <c r="CK21" s="53" t="s">
        <v>56</v>
      </c>
      <c r="CL21" s="271" t="str">
        <f t="shared" si="23"/>
        <v>ORP Šternberk</v>
      </c>
      <c r="CM21" s="256" t="s">
        <v>421</v>
      </c>
      <c r="CN21" s="53" t="s">
        <v>407</v>
      </c>
      <c r="CO21" s="13" cm="1">
        <f t="array" ref="CO21">IF(B21="","",IF(MATCH(B21,$B$16:$B$25,0)=1,INDEX($CE$16:$CE$25,MATCH(B21,$B$16:$B$25,0)),SUM(INDEX($CE$16:$CE$25,MATCH(B21,$B$16:$B$25,0))+INDEX($CO$16:$CO$25,MATCH(B21,$B$16:$B$25,0)-1))))</f>
        <v>3645337.68</v>
      </c>
      <c r="CP21" s="187" t="s">
        <v>228</v>
      </c>
      <c r="CQ21" s="187" t="s">
        <v>543</v>
      </c>
      <c r="CR21" s="188">
        <v>5</v>
      </c>
      <c r="CS21" s="132" t="str">
        <f t="shared" si="24"/>
        <v/>
      </c>
      <c r="CT21" s="93" t="str">
        <f t="shared" si="25"/>
        <v/>
      </c>
      <c r="CU21" s="93" t="str">
        <f>IF(COUNTIF($AI21,CU$8),IF(COUNTIF($CS21:CT21,"")&lt;CU$13,CONCATENATE(" + ",VLOOKUP(CU$10,$CP$14:$CR$25,2,FALSE)),VLOOKUP(CU$10,$CP$14:$CR$25,2,FALSE)),"")</f>
        <v/>
      </c>
      <c r="CV21" s="93" t="str">
        <f>IF(COUNTIF($AI21,CV$8),IF(COUNTIF($CS21:CU21,"")&lt;CV$13,CONCATENATE(" + ",VLOOKUP(CV$10,$CP$14:$CR$25,2,FALSE)),VLOOKUP(CV$10,$CP$14:$CR$25,2,FALSE)),"")</f>
        <v>projekt je realizován na území obce, která není negativně hodnocena ani v jednom pilíři (kategorie zařazení - 1)</v>
      </c>
      <c r="CW21" s="93" t="str">
        <f>IF(COUNTIF($AI21,CW$8),IF(COUNTIF($CS21:CV21,"")&lt;CW$13,CONCATENATE(" + ",VLOOKUP(CW$10,$CP$14:$CR$25,2,FALSE)),VLOOKUP(CW$10,$CP$14:$CR$25,2,FALSE)),"")</f>
        <v/>
      </c>
      <c r="CX21" s="93" t="str">
        <f>IF(COUNTIF($AI21,CX$8),IF(COUNTIF($CS21:CW21,"")&lt;CX$13,CONCATENATE(" + ",VLOOKUP(CX$10,$CP$14:$CR$25,2,FALSE)),VLOOKUP(CX$10,$CP$14:$CR$25,2,FALSE)),"")</f>
        <v/>
      </c>
      <c r="CY21" s="93" t="str">
        <f>IF(COUNTIF($AI21,CY$8),IF(COUNTIF($CS21:CX21,"")&lt;CY$13,CONCATENATE(" + ",VLOOKUP(CY$10,$CP$14:$CR$25,2,FALSE)),VLOOKUP(CY$10,$CP$14:$CR$25,2,FALSE)),"")</f>
        <v/>
      </c>
      <c r="CZ21" s="93" t="str">
        <f>IF(COUNTIF($AI21,CZ$8),IF(COUNTIF($CS21:CY21,"")&lt;CZ$13,CONCATENATE(" + ",VLOOKUP(CZ$10,$CP$14:$CR$25,2,FALSE)),VLOOKUP(CZ$10,$CP$14:$CR$25,2,FALSE)),"")</f>
        <v/>
      </c>
      <c r="DA21" s="93" t="str">
        <f>IF(COUNTIF($AI21,DA$8),IF(COUNTIF($CS21:CZ21,"")&lt;DA$13,CONCATENATE(" + ",VLOOKUP(DA$10,$CP$14:$CR$25,2,FALSE)),VLOOKUP(DA$10,$CP$14:$CR$25,2,FALSE)),"")</f>
        <v/>
      </c>
      <c r="DB21" s="93" t="str">
        <f>IF(COUNTIF($AI21,DB$8),IF(COUNTIF($CS21:DA21,"")&lt;DB$13,CONCATENATE(" + ",VLOOKUP(DB$10,$CP$14:$CR$25,2,FALSE)),VLOOKUP(DB$10,$CP$14:$CR$25,2,FALSE)),"")</f>
        <v/>
      </c>
      <c r="DC21" s="93" t="str">
        <f>IF(COUNTIF($AI21,DC$8),IF(COUNTIF($CS21:DB21,"")&lt;DC$13,CONCATENATE(" + ",VLOOKUP(DC$10,$CP$14:$CR$25,2,FALSE)),VLOOKUP(DC$10,$CP$14:$CR$25,2,FALSE)),"")</f>
        <v/>
      </c>
      <c r="DD21" s="93" t="str">
        <f>IF(COUNTIF($AI21,DD$8),IF(COUNTIF($CS21:DC21,"")&lt;DD$13,CONCATENATE(" + ",VLOOKUP(DD$10,$CP$14:$CR$25,2,FALSE)),VLOOKUP(DD$10,$CP$14:$CR$25,2,FALSE)),"")</f>
        <v/>
      </c>
      <c r="DE21" s="93" t="str">
        <f>IF(COUNTIF($AI21,DE$8),IF(COUNTIF($CS21:DD21,"")&lt;DE$13,CONCATENATE(" + ",VLOOKUP(DE$10,$CP$14:$CR$25,2,FALSE)),VLOOKUP(DE$10,$CP$14:$CR$25,2,FALSE)),"")</f>
        <v/>
      </c>
      <c r="DF21" s="93" t="str">
        <f>IF(COUNTIF($AI21,DF$8),IF(COUNTIF($CS21:DE21,"")&lt;DF$13,CONCATENATE(" + ",VLOOKUP(DF$10,$CP$14:$CR$25,2,FALSE)),VLOOKUP(DF$10,$CP$14:$CR$25,2,FALSE)),"")</f>
        <v/>
      </c>
      <c r="DG21" s="93" t="str">
        <f>IF(COUNTIF($AI21,DG$8),IF(COUNTIF($CS21:DF21,"")&lt;DG$13,CONCATENATE(" + ",VLOOKUP(DG$10,$CP$14:$CR$25,2,FALSE)),VLOOKUP(DG$10,$CP$14:$CR$25,2,FALSE)),"")</f>
        <v/>
      </c>
      <c r="DH21" s="93" t="str">
        <f>IF(COUNTIF($AI21,DH$8),IF(COUNTIF($CS21:DG21,"")&lt;DH$13,CONCATENATE(" + ",VLOOKUP(DH$10,$CP$14:$CR$25,2,FALSE)),VLOOKUP(DH$10,$CP$14:$CR$25,2,FALSE)),"")</f>
        <v/>
      </c>
      <c r="DI21" s="93" t="str">
        <f>IF(COUNTIF($AI21,DI$8),IF(COUNTIF($CS21:DH21,"")&lt;DI$13,CONCATENATE(" + ",VLOOKUP(DI$10,$CP$14:$CR$25,2,FALSE)),VLOOKUP(DI$10,$CP$14:$CR$25,2,FALSE)),"")</f>
        <v/>
      </c>
      <c r="DJ21" s="93" t="str">
        <f>IF(COUNTIF($AI21,DJ$8),IF(COUNTIF($CS21:DI21,"")&lt;DJ$13,CONCATENATE(" + ",VLOOKUP(DJ$10,$CP$14:$CR$25,2,FALSE)),VLOOKUP(DJ$10,$CP$14:$CR$25,2,FALSE)),"")</f>
        <v/>
      </c>
      <c r="DK21" s="93" t="str">
        <f>IF(COUNTIF($AI21,DK$8),IF(COUNTIF($CS21:DJ21,"")&lt;DK$13,CONCATENATE(" + ",VLOOKUP(DK$10,$CP$14:$CR$25,2,FALSE)),VLOOKUP(DK$10,$CP$14:$CR$25,2,FALSE)),"")</f>
        <v/>
      </c>
      <c r="DL21" s="93" t="str">
        <f>IF(COUNTIF($AI21,DL$8),IF(COUNTIF($CS21:DK21,"")&lt;DL$13,CONCATENATE(" + ",VLOOKUP(DL$10,$CP$14:$CR$25,2,FALSE)),VLOOKUP(DL$10,$CP$14:$CR$25,2,FALSE)),"")</f>
        <v/>
      </c>
      <c r="DM21" s="93" t="str">
        <f>IF(COUNTIF($AI21,DM$8),IF(COUNTIF($CS21:DL21,"")&lt;DM$13,CONCATENATE(" + ",VLOOKUP(DM$10,$CP$14:$CR$25,2,FALSE)),VLOOKUP(DM$10,$CP$14:$CR$25,2,FALSE)),"")</f>
        <v/>
      </c>
      <c r="DN21" s="93" t="str">
        <f>IF(COUNTIF($AI21,DN$8),IF(COUNTIF($CS21:DM21,"")&lt;DN$13,CONCATENATE(" + ",VLOOKUP(DN$10,$CP$14:$CR$25,2,FALSE)),VLOOKUP(DN$10,$CP$14:$CR$25,2,FALSE)),"")</f>
        <v/>
      </c>
      <c r="DO21" s="93" t="str">
        <f>IF(COUNTIF($AI21,DO$8),IF(COUNTIF($CS21:DN21,"")&lt;DO$13,CONCATENATE(" + ",VLOOKUP(DO$10,$CP$14:$CR$25,2,FALSE)),VLOOKUP(DO$10,$CP$14:$CR$25,2,FALSE)),"")</f>
        <v/>
      </c>
      <c r="DP21" s="93" t="str">
        <f>IF(COUNTIF($AI21,DP$8),IF(COUNTIF($CS21:DO21,"")&lt;DP$13,CONCATENATE(" + ",VLOOKUP(DP$10,$CP$14:$CR$25,2,FALSE)),VLOOKUP(DP$10,$CP$14:$CR$25,2,FALSE)),"")</f>
        <v/>
      </c>
      <c r="DQ21" s="93" t="str">
        <f>IF(COUNTIF($AI21,DQ$8),IF(COUNTIF($CS21:DP21,"")&lt;DQ$13,CONCATENATE(" + ",VLOOKUP(DQ$10,$CP$14:$CR$25,2,FALSE)),VLOOKUP(DQ$10,$CP$14:$CR$25,2,FALSE)),"")</f>
        <v/>
      </c>
      <c r="DR21" s="93" t="str">
        <f>IF(COUNTIF($AI21,DR$8),IF(COUNTIF($CS21:DQ21,"")&lt;DR$13,CONCATENATE(" + ",VLOOKUP(DR$10,$CP$14:$CR$25,2,FALSE)),VLOOKUP(DR$10,$CP$14:$CR$25,2,FALSE)),"")</f>
        <v/>
      </c>
      <c r="DS21" s="99" t="str">
        <f t="shared" si="26"/>
        <v/>
      </c>
      <c r="DT21" s="94" t="str">
        <f t="shared" si="27"/>
        <v/>
      </c>
      <c r="DU21" s="93" t="str">
        <f t="shared" si="28"/>
        <v/>
      </c>
      <c r="DV21" s="93">
        <f t="shared" si="29"/>
        <v>1</v>
      </c>
      <c r="DW21" s="93" t="str">
        <f t="shared" si="30"/>
        <v/>
      </c>
      <c r="DX21" s="93" t="str">
        <f t="shared" si="31"/>
        <v/>
      </c>
      <c r="DY21" s="93" t="str">
        <f t="shared" si="32"/>
        <v/>
      </c>
      <c r="DZ21" s="93" t="str">
        <f t="shared" si="33"/>
        <v/>
      </c>
      <c r="EA21" s="93" t="str">
        <f t="shared" si="34"/>
        <v/>
      </c>
      <c r="EB21" s="93" t="str">
        <f t="shared" si="35"/>
        <v/>
      </c>
      <c r="EC21" s="93" t="str">
        <f t="shared" si="36"/>
        <v/>
      </c>
      <c r="ED21" s="93" t="str">
        <f t="shared" si="37"/>
        <v/>
      </c>
      <c r="EE21" s="93" t="str">
        <f t="shared" si="38"/>
        <v/>
      </c>
      <c r="EF21" s="93" t="str">
        <f t="shared" si="39"/>
        <v/>
      </c>
      <c r="EG21" s="93" t="str">
        <f t="shared" si="40"/>
        <v/>
      </c>
      <c r="EH21" s="93" t="str">
        <f t="shared" si="41"/>
        <v/>
      </c>
      <c r="EI21" s="93" t="str">
        <f t="shared" si="42"/>
        <v/>
      </c>
      <c r="EJ21" s="93" t="str">
        <f t="shared" si="43"/>
        <v/>
      </c>
      <c r="EK21" s="93" t="str">
        <f t="shared" si="44"/>
        <v/>
      </c>
      <c r="EL21" s="93" t="str">
        <f t="shared" si="45"/>
        <v/>
      </c>
      <c r="EM21" s="93" t="str">
        <f t="shared" si="46"/>
        <v/>
      </c>
      <c r="EN21" s="93" t="str">
        <f t="shared" si="47"/>
        <v/>
      </c>
      <c r="EO21" s="93" t="str">
        <f t="shared" si="48"/>
        <v/>
      </c>
      <c r="EP21" s="93" t="str">
        <f t="shared" si="49"/>
        <v/>
      </c>
      <c r="EQ21" s="93" t="str">
        <f t="shared" si="50"/>
        <v/>
      </c>
      <c r="ER21" s="100" t="str">
        <f t="shared" si="51"/>
        <v/>
      </c>
      <c r="ES21" s="101" t="str">
        <f t="shared" si="191"/>
        <v/>
      </c>
      <c r="ET21" s="102" t="str">
        <f t="shared" si="52"/>
        <v>7 500 - 9 999</v>
      </c>
      <c r="EU21" s="102" t="str">
        <f>IF(COUNTIF($AJ21,CU$8),IF(COUNTIF($ES21:ET21,"")&lt;CU$13,CONCATENATE(" + ",VLOOKUP(EU$10,$CP$14:$CR$25,2,FALSE)),VLOOKUP(EU$10,$CP$14:$CR$25,2,FALSE)),"")</f>
        <v/>
      </c>
      <c r="EV21" s="102" t="str">
        <f>IF(COUNTIF($AJ21,CV$8),IF(COUNTIF($ES21:EU21,"")&lt;CV$13,CONCATENATE(" + ",VLOOKUP(EV$10,$CP$14:$CR$25,2,FALSE)),VLOOKUP(EV$10,$CP$14:$CR$25,2,FALSE)),"")</f>
        <v/>
      </c>
      <c r="EW21" s="102" t="str">
        <f>IF(COUNTIF($AJ21,CW$8),IF(COUNTIF($ES21:EV21,"")&lt;CW$13,CONCATENATE(" + ",VLOOKUP(EW$10,$CP$14:$CR$25,2,FALSE)),VLOOKUP(EW$10,$CP$14:$CR$25,2,FALSE)),"")</f>
        <v/>
      </c>
      <c r="EX21" s="102" t="str">
        <f>IF(COUNTIF($AJ21,CX$8),IF(COUNTIF($ES21:EW21,"")&lt;CX$13,CONCATENATE(" + ",VLOOKUP(EX$10,$CP$14:$CR$25,2,FALSE)),VLOOKUP(EX$10,$CP$14:$CR$25,2,FALSE)),"")</f>
        <v/>
      </c>
      <c r="EY21" s="102" t="str">
        <f>IF(COUNTIF($AJ21,CY$8),IF(COUNTIF($ES21:EX21,"")&lt;CY$13,CONCATENATE(" + ",VLOOKUP(EY$10,$CP$14:$CR$25,2,FALSE)),VLOOKUP(EY$10,$CP$14:$CR$25,2,FALSE)),"")</f>
        <v/>
      </c>
      <c r="EZ21" s="102" t="str">
        <f>IF(COUNTIF($AJ21,CZ$8),IF(COUNTIF($ES21:EY21,"")&lt;CZ$13,CONCATENATE(" + ",VLOOKUP(EZ$10,$CP$14:$CR$25,2,FALSE)),VLOOKUP(EZ$10,$CP$14:$CR$25,2,FALSE)),"")</f>
        <v/>
      </c>
      <c r="FA21" s="102" t="str">
        <f>IF(COUNTIF($AJ21,DA$8),IF(COUNTIF($ES21:EZ21,"")&lt;DA$13,CONCATENATE(" + ",VLOOKUP(FA$10,$CP$14:$CR$25,2,FALSE)),VLOOKUP(FA$10,$CP$14:$CR$25,2,FALSE)),"")</f>
        <v/>
      </c>
      <c r="FB21" s="102" t="str">
        <f>IF(COUNTIF($AJ21,DB$8),IF(COUNTIF($ES21:FA21,"")&lt;DB$13,CONCATENATE(" + ",VLOOKUP(FB$10,$CP$14:$CR$25,2,FALSE)),VLOOKUP(FB$10,$CP$14:$CR$25,2,FALSE)),"")</f>
        <v/>
      </c>
      <c r="FC21" s="102" t="str">
        <f>IF(COUNTIF($AJ21,DC$8),IF(COUNTIF($ES21:FB21,"")&lt;DC$13,CONCATENATE(" + ",VLOOKUP(FC$10,$CP$14:$CR$25,2,FALSE)),VLOOKUP(FC$10,$CP$14:$CR$25,2,FALSE)),"")</f>
        <v/>
      </c>
      <c r="FD21" s="102" t="str">
        <f>IF(COUNTIF($AJ21,DD$8),IF(COUNTIF($ES21:FC21,"")&lt;DD$13,CONCATENATE(" + ",VLOOKUP(FD$10,$CP$14:$CR$25,2,FALSE)),VLOOKUP(FD$10,$CP$14:$CR$25,2,FALSE)),"")</f>
        <v/>
      </c>
      <c r="FE21" s="102" t="str">
        <f>IF(COUNTIF($AJ21,DE$8),IF(COUNTIF($ES21:FD21,"")&lt;DE$13,CONCATENATE(" + ",VLOOKUP(FE$10,$CP$14:$CR$25,2,FALSE)),VLOOKUP(FE$10,$CP$14:$CR$25,2,FALSE)),"")</f>
        <v/>
      </c>
      <c r="FF21" s="102" t="str">
        <f>IF(COUNTIF($AJ21,DF$8),IF(COUNTIF($ES21:FE21,"")&lt;DF$13,CONCATENATE(" + ",VLOOKUP(FF$10,$CP$14:$CR$25,2,FALSE)),VLOOKUP(FF$10,$CP$14:$CR$25,2,FALSE)),"")</f>
        <v/>
      </c>
      <c r="FG21" s="102" t="str">
        <f>IF(COUNTIF($AJ21,DG$8),IF(COUNTIF($ES21:FF21,"")&lt;DG$13,CONCATENATE(" + ",VLOOKUP(FG$10,$CP$14:$CR$25,2,FALSE)),VLOOKUP(FG$10,$CP$14:$CR$25,2,FALSE)),"")</f>
        <v/>
      </c>
      <c r="FH21" s="102" t="str">
        <f>IF(COUNTIF($AJ21,DH$8),IF(COUNTIF($ES21:FG21,"")&lt;DH$13,CONCATENATE(" + ",VLOOKUP(FH$10,$CP$14:$CR$25,2,FALSE)),VLOOKUP(FH$10,$CP$14:$CR$25,2,FALSE)),"")</f>
        <v/>
      </c>
      <c r="FI21" s="102" t="str">
        <f>IF(COUNTIF($AJ21,DI$8),IF(COUNTIF($ES21:FH21,"")&lt;DI$13,CONCATENATE(" + ",VLOOKUP(FI$10,$CP$14:$CR$25,2,FALSE)),VLOOKUP(FI$10,$CP$14:$CR$25,2,FALSE)),"")</f>
        <v/>
      </c>
      <c r="FJ21" s="102" t="str">
        <f>IF(COUNTIF($AJ21,DJ$8),IF(COUNTIF($ES21:FI21,"")&lt;DJ$13,CONCATENATE(" + ",VLOOKUP(FJ$10,$CP$14:$CR$25,2,FALSE)),VLOOKUP(FJ$10,$CP$14:$CR$25,2,FALSE)),"")</f>
        <v/>
      </c>
      <c r="FK21" s="102" t="str">
        <f>IF(COUNTIF($AJ21,DK$8),IF(COUNTIF($ES21:FJ21,"")&lt;DK$13,CONCATENATE(" + ",VLOOKUP(FK$10,$CP$14:$CR$25,2,FALSE)),VLOOKUP(FK$10,$CP$14:$CR$25,2,FALSE)),"")</f>
        <v/>
      </c>
      <c r="FL21" s="102" t="str">
        <f>IF(COUNTIF($AJ21,DL$8),IF(COUNTIF($ES21:FK21,"")&lt;DL$13,CONCATENATE(" + ",VLOOKUP(FL$10,$CP$14:$CR$25,2,FALSE)),VLOOKUP(FL$10,$CP$14:$CR$25,2,FALSE)),"")</f>
        <v/>
      </c>
      <c r="FM21" s="102" t="str">
        <f>IF(COUNTIF($AJ21,DM$8),IF(COUNTIF($ES21:FL21,"")&lt;DM$13,CONCATENATE(" + ",VLOOKUP(FM$10,$CP$14:$CR$25,2,FALSE)),VLOOKUP(FM$10,$CP$14:$CR$25,2,FALSE)),"")</f>
        <v/>
      </c>
      <c r="FN21" s="102" t="str">
        <f>IF(COUNTIF($AJ21,DN$8),IF(COUNTIF($ES21:FM21,"")&lt;DN$13,CONCATENATE(" + ",VLOOKUP(FN$10,$CP$14:$CR$25,2,FALSE)),VLOOKUP(FN$10,$CP$14:$CR$25,2,FALSE)),"")</f>
        <v/>
      </c>
      <c r="FO21" s="102" t="str">
        <f>IF(COUNTIF($AJ21,DO$8),IF(COUNTIF($ES21:FN21,"")&lt;DO$13,CONCATENATE(" + ",VLOOKUP(FO$10,$CP$14:$CR$25,2,FALSE)),VLOOKUP(FO$10,$CP$14:$CR$25,2,FALSE)),"")</f>
        <v/>
      </c>
      <c r="FP21" s="102" t="str">
        <f>IF(COUNTIF($AJ21,DP$8),IF(COUNTIF($ES21:FO21,"")&lt;DP$13,CONCATENATE(" + ",VLOOKUP(FP$10,$CP$14:$CR$25,2,FALSE)),VLOOKUP(FP$10,$CP$14:$CR$25,2,FALSE)),"")</f>
        <v/>
      </c>
      <c r="FQ21" s="102" t="str">
        <f>IF(COUNTIF($AJ21,DQ$8),IF(COUNTIF($ES21:FP21,"")&lt;DQ$13,CONCATENATE(" + ",VLOOKUP(FQ$10,$CP$14:$CR$25,2,FALSE)),VLOOKUP(FQ$10,$CP$14:$CR$25,2,FALSE)),"")</f>
        <v/>
      </c>
      <c r="FR21" s="103" t="str">
        <f>IF(COUNTIF($AJ21,DR$8),IF(COUNTIF($ES21:FQ21,"")&lt;DR$13,CONCATENATE(" + ",VLOOKUP(FR$10,$CP$14:$CR$25,2,FALSE)),VLOOKUP(FR$10,$CP$14:$CR$25,2,FALSE)),"")</f>
        <v/>
      </c>
      <c r="FS21" s="101" t="str">
        <f t="shared" si="53"/>
        <v/>
      </c>
      <c r="FT21" s="104">
        <f t="shared" si="54"/>
        <v>13</v>
      </c>
      <c r="FU21" s="102" t="str">
        <f t="shared" si="55"/>
        <v/>
      </c>
      <c r="FV21" s="102" t="str">
        <f t="shared" si="56"/>
        <v/>
      </c>
      <c r="FW21" s="102" t="str">
        <f t="shared" si="57"/>
        <v/>
      </c>
      <c r="FX21" s="102" t="str">
        <f t="shared" si="58"/>
        <v/>
      </c>
      <c r="FY21" s="102" t="str">
        <f t="shared" si="59"/>
        <v/>
      </c>
      <c r="FZ21" s="102" t="str">
        <f t="shared" si="60"/>
        <v/>
      </c>
      <c r="GA21" s="102" t="str">
        <f t="shared" si="61"/>
        <v/>
      </c>
      <c r="GB21" s="102" t="str">
        <f t="shared" si="62"/>
        <v/>
      </c>
      <c r="GC21" s="102" t="str">
        <f t="shared" si="63"/>
        <v/>
      </c>
      <c r="GD21" s="102" t="str">
        <f t="shared" si="64"/>
        <v/>
      </c>
      <c r="GE21" s="102" t="str">
        <f t="shared" si="65"/>
        <v/>
      </c>
      <c r="GF21" s="102" t="str">
        <f t="shared" si="66"/>
        <v/>
      </c>
      <c r="GG21" s="102" t="str">
        <f t="shared" si="67"/>
        <v/>
      </c>
      <c r="GH21" s="102" t="str">
        <f t="shared" si="68"/>
        <v/>
      </c>
      <c r="GI21" s="102" t="str">
        <f t="shared" si="69"/>
        <v/>
      </c>
      <c r="GJ21" s="102" t="str">
        <f t="shared" si="70"/>
        <v/>
      </c>
      <c r="GK21" s="102" t="str">
        <f t="shared" si="71"/>
        <v/>
      </c>
      <c r="GL21" s="102" t="str">
        <f t="shared" si="72"/>
        <v/>
      </c>
      <c r="GM21" s="102" t="str">
        <f t="shared" si="73"/>
        <v/>
      </c>
      <c r="GN21" s="102" t="str">
        <f t="shared" si="74"/>
        <v/>
      </c>
      <c r="GO21" s="102" t="str">
        <f t="shared" si="75"/>
        <v/>
      </c>
      <c r="GP21" s="102" t="str">
        <f t="shared" si="76"/>
        <v/>
      </c>
      <c r="GQ21" s="102" t="str">
        <f t="shared" si="77"/>
        <v/>
      </c>
      <c r="GR21" s="103" t="str">
        <f t="shared" si="78"/>
        <v/>
      </c>
      <c r="GS21" s="99" t="str">
        <f t="shared" si="79"/>
        <v/>
      </c>
      <c r="GT21" s="93" t="str">
        <f t="shared" si="80"/>
        <v>1 - 3</v>
      </c>
      <c r="GU21" s="93" t="str">
        <f>IF(COUNTIF($AK21,CU$8),IF(COUNTIF($GS21:GT21,"")&lt;CU$13,CONCATENATE(" + ",VLOOKUP(GU$10,$CP$14:$CR$25,2,FALSE)),VLOOKUP(GU$10,$CP$14:$CR$25,2,FALSE)),"")</f>
        <v/>
      </c>
      <c r="GV21" s="93" t="str">
        <f>IF(COUNTIF($AK21,CV$8),IF(COUNTIF($GS21:GU21,"")&lt;CV$13,CONCATENATE(" + ",VLOOKUP(GV$10,$CP$14:$CR$25,2,FALSE)),VLOOKUP(GV$10,$CP$14:$CR$25,2,FALSE)),"")</f>
        <v/>
      </c>
      <c r="GW21" s="93" t="str">
        <f>IF(COUNTIF($AK21,CW$8),IF(COUNTIF($GS21:GV21,"")&lt;CW$13,CONCATENATE(" + ",VLOOKUP(GW$10,$CP$14:$CR$25,2,FALSE)),VLOOKUP(GW$10,$CP$14:$CR$25,2,FALSE)),"")</f>
        <v/>
      </c>
      <c r="GX21" s="93" t="str">
        <f>IF(COUNTIF($AK21,CX$8),IF(COUNTIF($GS21:GW21,"")&lt;CX$13,CONCATENATE(" + ",VLOOKUP(GX$10,$CP$14:$CR$25,2,FALSE)),VLOOKUP(GX$10,$CP$14:$CR$25,2,FALSE)),"")</f>
        <v/>
      </c>
      <c r="GY21" s="93" t="str">
        <f>IF(COUNTIF($AK21,CY$8),IF(COUNTIF($GS21:GX21,"")&lt;CY$13,CONCATENATE(" + ",VLOOKUP(GY$10,$CP$14:$CR$25,2,FALSE)),VLOOKUP(GY$10,$CP$14:$CR$25,2,FALSE)),"")</f>
        <v/>
      </c>
      <c r="GZ21" s="93" t="str">
        <f>IF(COUNTIF($AK21,CZ$8),IF(COUNTIF($GS21:GY21,"")&lt;CZ$13,CONCATENATE(" + ",VLOOKUP(GZ$10,$CP$14:$CR$25,2,FALSE)),VLOOKUP(GZ$10,$CP$14:$CR$25,2,FALSE)),"")</f>
        <v/>
      </c>
      <c r="HA21" s="93" t="str">
        <f>IF(COUNTIF($AK21,DA$8),IF(COUNTIF($GS21:GZ21,"")&lt;DA$13,CONCATENATE(" + ",VLOOKUP(HA$10,$CP$14:$CR$25,2,FALSE)),VLOOKUP(HA$10,$CP$14:$CR$25,2,FALSE)),"")</f>
        <v/>
      </c>
      <c r="HB21" s="93" t="str">
        <f>IF(COUNTIF($AK21,DB$8),IF(COUNTIF($GS21:HA21,"")&lt;DB$13,CONCATENATE(" + ",VLOOKUP(HB$10,$CP$14:$CR$25,2,FALSE)),VLOOKUP(HB$10,$CP$14:$CR$25,2,FALSE)),"")</f>
        <v/>
      </c>
      <c r="HC21" s="93" t="str">
        <f>IF(COUNTIF($AK21,DC$8),IF(COUNTIF($GS21:HB21,"")&lt;DC$13,CONCATENATE(" + ",VLOOKUP(HC$10,$CP$14:$CR$25,2,FALSE)),VLOOKUP(HC$10,$CP$14:$CR$25,2,FALSE)),"")</f>
        <v/>
      </c>
      <c r="HD21" s="93" t="str">
        <f>IF(COUNTIF($AK21,DD$8),IF(COUNTIF($GS21:HC21,"")&lt;DD$13,CONCATENATE(" + ",VLOOKUP(HD$10,$CP$14:$CR$25,2,FALSE)),VLOOKUP(HD$10,$CP$14:$CR$25,2,FALSE)),"")</f>
        <v/>
      </c>
      <c r="HE21" s="93" t="str">
        <f>IF(COUNTIF($AK21,DE$8),IF(COUNTIF($GS21:HD21,"")&lt;DE$13,CONCATENATE(" + ",VLOOKUP(HE$10,$CP$14:$CR$25,2,FALSE)),VLOOKUP(HE$10,$CP$14:$CR$25,2,FALSE)),"")</f>
        <v/>
      </c>
      <c r="HF21" s="93" t="str">
        <f>IF(COUNTIF($AK21,DF$8),IF(COUNTIF($GS21:HE21,"")&lt;DF$13,CONCATENATE(" + ",VLOOKUP(HF$10,$CP$14:$CR$25,2,FALSE)),VLOOKUP(HF$10,$CP$14:$CR$25,2,FALSE)),"")</f>
        <v/>
      </c>
      <c r="HG21" s="93" t="str">
        <f>IF(COUNTIF($AK21,DG$8),IF(COUNTIF($GS21:HF21,"")&lt;DG$13,CONCATENATE(" + ",VLOOKUP(HG$10,$CP$14:$CR$25,2,FALSE)),VLOOKUP(HG$10,$CP$14:$CR$25,2,FALSE)),"")</f>
        <v/>
      </c>
      <c r="HH21" s="93" t="str">
        <f>IF(COUNTIF($AK21,DH$8),IF(COUNTIF($GS21:HG21,"")&lt;DH$13,CONCATENATE(" + ",VLOOKUP(HH$10,$CP$14:$CR$25,2,FALSE)),VLOOKUP(HH$10,$CP$14:$CR$25,2,FALSE)),"")</f>
        <v/>
      </c>
      <c r="HI21" s="93" t="str">
        <f>IF(COUNTIF($AK21,DI$8),IF(COUNTIF($GS21:HH21,"")&lt;DI$13,CONCATENATE(" + ",VLOOKUP(HI$10,$CP$14:$CR$25,2,FALSE)),VLOOKUP(HI$10,$CP$14:$CR$25,2,FALSE)),"")</f>
        <v/>
      </c>
      <c r="HJ21" s="93" t="str">
        <f>IF(COUNTIF($AK21,DJ$8),IF(COUNTIF($GS21:HI21,"")&lt;DJ$13,CONCATENATE(" + ",VLOOKUP(HJ$10,$CP$14:$CR$25,2,FALSE)),VLOOKUP(HJ$10,$CP$14:$CR$25,2,FALSE)),"")</f>
        <v/>
      </c>
      <c r="HK21" s="93" t="str">
        <f>IF(COUNTIF($AK21,DK$8),IF(COUNTIF($GS21:HJ21,"")&lt;DK$13,CONCATENATE(" + ",VLOOKUP(HK$10,$CP$14:$CR$25,2,FALSE)),VLOOKUP(HK$10,$CP$14:$CR$25,2,FALSE)),"")</f>
        <v/>
      </c>
      <c r="HL21" s="93" t="str">
        <f>IF(COUNTIF($AK21,DL$8),IF(COUNTIF($GS21:HK21,"")&lt;DL$13,CONCATENATE(" + ",VLOOKUP(HL$10,$CP$14:$CR$25,2,FALSE)),VLOOKUP(HL$10,$CP$14:$CR$25,2,FALSE)),"")</f>
        <v/>
      </c>
      <c r="HM21" s="93" t="str">
        <f>IF(COUNTIF($AK21,DM$8),IF(COUNTIF($GS21:HL21,"")&lt;DM$13,CONCATENATE(" + ",VLOOKUP(HM$10,$CP$14:$CR$25,2,FALSE)),VLOOKUP(HM$10,$CP$14:$CR$25,2,FALSE)),"")</f>
        <v/>
      </c>
      <c r="HN21" s="93" t="str">
        <f>IF(COUNTIF($AK21,DN$8),IF(COUNTIF($GS21:HM21,"")&lt;DN$13,CONCATENATE(" + ",VLOOKUP(HN$10,$CP$14:$CR$25,2,FALSE)),VLOOKUP(HN$10,$CP$14:$CR$25,2,FALSE)),"")</f>
        <v/>
      </c>
      <c r="HO21" s="93" t="str">
        <f>IF(COUNTIF($AK21,DO$8),IF(COUNTIF($GS21:HN21,"")&lt;DO$13,CONCATENATE(" + ",VLOOKUP(HO$10,$CP$14:$CR$25,2,FALSE)),VLOOKUP(HO$10,$CP$14:$CR$25,2,FALSE)),"")</f>
        <v/>
      </c>
      <c r="HP21" s="93" t="str">
        <f>IF(COUNTIF($AK21,DP$8),IF(COUNTIF($GS21:HO21,"")&lt;DP$13,CONCATENATE(" + ",VLOOKUP(HP$10,$CP$14:$CR$25,2,FALSE)),VLOOKUP(HP$10,$CP$14:$CR$25,2,FALSE)),"")</f>
        <v/>
      </c>
      <c r="HQ21" s="93" t="str">
        <f>IF(COUNTIF($AK21,DQ$8),IF(COUNTIF($GS21:HP21,"")&lt;DQ$13,CONCATENATE(" + ",VLOOKUP(HQ$10,$CP$14:$CR$25,2,FALSE)),VLOOKUP(HQ$10,$CP$14:$CR$25,2,FALSE)),"")</f>
        <v/>
      </c>
      <c r="HR21" s="100" t="str">
        <f>IF(COUNTIF($AK21,DR$8),IF(COUNTIF($GS21:HQ21,"")&lt;DR$13,CONCATENATE(" + ",VLOOKUP(HR$10,$CP$14:$CR$25,2,FALSE)),VLOOKUP(HR$10,$CP$14:$CR$25,2,FALSE)),"")</f>
        <v/>
      </c>
      <c r="HS21" s="99" t="str">
        <f t="shared" si="81"/>
        <v/>
      </c>
      <c r="HT21" s="94">
        <f t="shared" si="82"/>
        <v>5</v>
      </c>
      <c r="HU21" s="93" t="str">
        <f t="shared" si="83"/>
        <v/>
      </c>
      <c r="HV21" s="93" t="str">
        <f t="shared" si="84"/>
        <v/>
      </c>
      <c r="HW21" s="93" t="str">
        <f t="shared" si="85"/>
        <v/>
      </c>
      <c r="HX21" s="93" t="str">
        <f t="shared" si="86"/>
        <v/>
      </c>
      <c r="HY21" s="93" t="str">
        <f t="shared" si="87"/>
        <v/>
      </c>
      <c r="HZ21" s="93" t="str">
        <f t="shared" si="88"/>
        <v/>
      </c>
      <c r="IA21" s="93" t="str">
        <f t="shared" si="89"/>
        <v/>
      </c>
      <c r="IB21" s="93" t="str">
        <f t="shared" si="90"/>
        <v/>
      </c>
      <c r="IC21" s="93" t="str">
        <f t="shared" si="91"/>
        <v/>
      </c>
      <c r="ID21" s="93" t="str">
        <f t="shared" si="92"/>
        <v/>
      </c>
      <c r="IE21" s="93" t="str">
        <f t="shared" si="93"/>
        <v/>
      </c>
      <c r="IF21" s="93" t="str">
        <f t="shared" si="94"/>
        <v/>
      </c>
      <c r="IG21" s="93" t="str">
        <f t="shared" si="95"/>
        <v/>
      </c>
      <c r="IH21" s="93" t="str">
        <f t="shared" si="96"/>
        <v/>
      </c>
      <c r="II21" s="93" t="str">
        <f t="shared" si="97"/>
        <v/>
      </c>
      <c r="IJ21" s="93" t="str">
        <f t="shared" si="98"/>
        <v/>
      </c>
      <c r="IK21" s="93" t="str">
        <f t="shared" si="99"/>
        <v/>
      </c>
      <c r="IL21" s="93" t="str">
        <f t="shared" si="100"/>
        <v/>
      </c>
      <c r="IM21" s="93" t="str">
        <f t="shared" si="101"/>
        <v/>
      </c>
      <c r="IN21" s="93" t="str">
        <f t="shared" si="102"/>
        <v/>
      </c>
      <c r="IO21" s="93" t="str">
        <f t="shared" si="103"/>
        <v/>
      </c>
      <c r="IP21" s="93" t="str">
        <f t="shared" si="104"/>
        <v/>
      </c>
      <c r="IQ21" s="93" t="str">
        <f t="shared" si="105"/>
        <v/>
      </c>
      <c r="IR21" s="100" t="str">
        <f t="shared" si="106"/>
        <v/>
      </c>
      <c r="IS21" s="101" t="str">
        <f t="shared" si="107"/>
        <v/>
      </c>
      <c r="IT21" s="102" t="str">
        <f t="shared" si="108"/>
        <v/>
      </c>
      <c r="IU21" s="102" t="str">
        <f>IF(COUNTIF($AL21,CU$8),IF(COUNTIF($IS21:IT21,"")&lt;CU$13,CONCATENATE(" + ",VLOOKUP(IU$10,$CP$14:$CR$25,2,FALSE)),VLOOKUP(IU$10,$CP$14:$CR$25,2,FALSE)),"")</f>
        <v/>
      </c>
      <c r="IV21" s="102" t="str">
        <f>IF(COUNTIF($AL21,CV$8),IF(COUNTIF($IS21:IU21,"")&lt;CV$13,CONCATENATE(" + ",VLOOKUP(IV$10,$CP$14:$CR$25,2,FALSE)),VLOOKUP(IV$10,$CP$14:$CR$25,2,FALSE)),"")</f>
        <v/>
      </c>
      <c r="IW21" s="102" t="str">
        <f>IF(COUNTIF($AL21,CW$8),IF(COUNTIF($IS21:IV21,"")&lt;CW$13,CONCATENATE(" + ",VLOOKUP(IW$10,$CP$14:$CR$25,2,FALSE)),VLOOKUP(IW$10,$CP$14:$CR$25,2,FALSE)),"")</f>
        <v/>
      </c>
      <c r="IX21" s="102" t="str">
        <f>IF(COUNTIF($AL21,CX$8),IF(COUNTIF($IS21:IW21,"")&lt;CX$13,CONCATENATE(" + ",VLOOKUP(IX$10,$CP$14:$CR$25,2,FALSE)),VLOOKUP(IX$10,$CP$14:$CR$25,2,FALSE)),"")</f>
        <v/>
      </c>
      <c r="IY21" s="102" t="str">
        <f>IF(COUNTIF($AL21,CY$8),IF(COUNTIF($IS21:IX21,"")&lt;CY$13,CONCATENATE(" + ",VLOOKUP(IY$10,$CP$14:$CR$25,2,FALSE)),VLOOKUP(IY$10,$CP$14:$CR$25,2,FALSE)),"")</f>
        <v/>
      </c>
      <c r="IZ21" s="102" t="str">
        <f>IF(COUNTIF($AL21,CZ$8),IF(COUNTIF($IS21:IY21,"")&lt;CZ$13,CONCATENATE(" + ",VLOOKUP(IZ$10,$CP$14:$CR$25,2,FALSE)),VLOOKUP(IZ$10,$CP$14:$CR$25,2,FALSE)),"")</f>
        <v/>
      </c>
      <c r="JA21" s="102" t="str">
        <f>IF(COUNTIF($AL21,DA$8),IF(COUNTIF($IS21:IZ21,"")&lt;DA$13,CONCATENATE(" + ",VLOOKUP(JA$10,$CP$14:$CR$25,2,FALSE)),VLOOKUP(JA$10,$CP$14:$CR$25,2,FALSE)),"")</f>
        <v/>
      </c>
      <c r="JB21" s="102" t="str">
        <f>IF(COUNTIF($AL21,DB$8),IF(COUNTIF($IS21:JA21,"")&lt;DB$13,CONCATENATE(" + ",VLOOKUP(JB$10,$CP$14:$CR$25,2,FALSE)),VLOOKUP(JB$10,$CP$14:$CR$25,2,FALSE)),"")</f>
        <v/>
      </c>
      <c r="JC21" s="102" t="str">
        <f>IF(COUNTIF($AL21,DC$8),IF(COUNTIF($IS21:JB21,"")&lt;DC$13,CONCATENATE(" + ",VLOOKUP(JC$10,$CP$14:$CR$25,2,FALSE)),VLOOKUP(JC$10,$CP$14:$CR$25,2,FALSE)),"")</f>
        <v/>
      </c>
      <c r="JD21" s="102" t="str">
        <f>IF(COUNTIF($AL21,DD$8),IF(COUNTIF($IS21:JC21,"")&lt;DD$13,CONCATENATE(" + ",VLOOKUP(JD$10,$CP$14:$CR$25,2,FALSE)),VLOOKUP(JD$10,$CP$14:$CR$25,2,FALSE)),"")</f>
        <v/>
      </c>
      <c r="JE21" s="102" t="str">
        <f>IF(COUNTIF($AL21,DE$8),IF(COUNTIF($IS21:JD21,"")&lt;DE$13,CONCATENATE(" + ",VLOOKUP(JE$10,$CP$14:$CR$25,2,FALSE)),VLOOKUP(JE$10,$CP$14:$CR$25,2,FALSE)),"")</f>
        <v/>
      </c>
      <c r="JF21" s="102" t="str">
        <f>IF(COUNTIF($AL21,DF$8),IF(COUNTIF($IS21:JE21,"")&lt;DF$13,CONCATENATE(" + ",VLOOKUP(JF$10,$CP$14:$CR$25,2,FALSE)),VLOOKUP(JF$10,$CP$14:$CR$25,2,FALSE)),"")</f>
        <v/>
      </c>
      <c r="JG21" s="102" t="str">
        <f>IF(COUNTIF($AL21,DG$8),IF(COUNTIF($IS21:JF21,"")&lt;DG$13,CONCATENATE(" + ",VLOOKUP(JG$10,$CP$14:$CR$25,2,FALSE)),VLOOKUP(JG$10,$CP$14:$CR$25,2,FALSE)),"")</f>
        <v/>
      </c>
      <c r="JH21" s="102" t="str">
        <f>IF(COUNTIF($AL21,DH$8),IF(COUNTIF($IS21:JG21,"")&lt;DH$13,CONCATENATE(" + ",VLOOKUP(JH$10,$CP$14:$CR$25,2,FALSE)),VLOOKUP(JH$10,$CP$14:$CR$25,2,FALSE)),"")</f>
        <v/>
      </c>
      <c r="JI21" s="102" t="str">
        <f>IF(COUNTIF($AL21,DI$8),IF(COUNTIF($IS21:JH21,"")&lt;DI$13,CONCATENATE(" + ",VLOOKUP(JI$10,$CP$14:$CR$25,2,FALSE)),VLOOKUP(JI$10,$CP$14:$CR$25,2,FALSE)),"")</f>
        <v/>
      </c>
      <c r="JJ21" s="102" t="str">
        <f>IF(COUNTIF($AL21,DJ$8),IF(COUNTIF($IS21:JI21,"")&lt;DJ$13,CONCATENATE(" + ",VLOOKUP(JJ$10,$CP$14:$CR$25,2,FALSE)),VLOOKUP(JJ$10,$CP$14:$CR$25,2,FALSE)),"")</f>
        <v/>
      </c>
      <c r="JK21" s="102" t="str">
        <f>IF(COUNTIF($AL21,DK$8),IF(COUNTIF($IS21:JJ21,"")&lt;DK$13,CONCATENATE(" + ",VLOOKUP(JK$10,$CP$14:$CR$25,2,FALSE)),VLOOKUP(JK$10,$CP$14:$CR$25,2,FALSE)),"")</f>
        <v/>
      </c>
      <c r="JL21" s="102" t="str">
        <f>IF(COUNTIF($AL21,DL$8),IF(COUNTIF($IS21:JK21,"")&lt;DL$13,CONCATENATE(" + ",VLOOKUP(JL$10,$CP$14:$CR$25,2,FALSE)),VLOOKUP(JL$10,$CP$14:$CR$25,2,FALSE)),"")</f>
        <v/>
      </c>
      <c r="JM21" s="102" t="str">
        <f>IF(COUNTIF($AL21,DM$8),IF(COUNTIF($IS21:JL21,"")&lt;DM$13,CONCATENATE(" + ",VLOOKUP(JM$10,$CP$14:$CR$25,2,FALSE)),VLOOKUP(JM$10,$CP$14:$CR$25,2,FALSE)),"")</f>
        <v/>
      </c>
      <c r="JN21" s="102" t="str">
        <f>IF(COUNTIF($AL21,DN$8),IF(COUNTIF($IS21:JM21,"")&lt;DN$13,CONCATENATE(" + ",VLOOKUP(JN$10,$CP$14:$CR$25,2,FALSE)),VLOOKUP(JN$10,$CP$14:$CR$25,2,FALSE)),"")</f>
        <v/>
      </c>
      <c r="JO21" s="102" t="str">
        <f>IF(COUNTIF($AL21,DO$8),IF(COUNTIF($IS21:JN21,"")&lt;DO$13,CONCATENATE(" + ",VLOOKUP(JO$10,$CP$14:$CR$25,2,FALSE)),VLOOKUP(JO$10,$CP$14:$CR$25,2,FALSE)),"")</f>
        <v/>
      </c>
      <c r="JP21" s="102" t="str">
        <f>IF(COUNTIF($AL21,DP$8),IF(COUNTIF($IS21:JO21,"")&lt;DP$13,CONCATENATE(" + ",VLOOKUP(JP$10,$CP$14:$CR$25,2,FALSE)),VLOOKUP(JP$10,$CP$14:$CR$25,2,FALSE)),"")</f>
        <v/>
      </c>
      <c r="JQ21" s="102" t="str">
        <f>IF(COUNTIF($AL21,DQ$8),IF(COUNTIF($IS21:JP21,"")&lt;DQ$13,CONCATENATE(" + ",VLOOKUP(JQ$10,$CP$14:$CR$25,2,FALSE)),VLOOKUP(JQ$10,$CP$14:$CR$25,2,FALSE)),"")</f>
        <v/>
      </c>
      <c r="JR21" s="103" t="str">
        <f>IF(COUNTIF($AL21,DR$8),IF(COUNTIF($IS21:JQ21,"")&lt;DR$13,CONCATENATE(" + ",VLOOKUP(JR$10,$CP$14:$CR$25,2,FALSE)),VLOOKUP(JR$10,$CP$14:$CR$25,2,FALSE)),"")</f>
        <v/>
      </c>
      <c r="JS21" s="101" t="str">
        <f t="shared" si="109"/>
        <v/>
      </c>
      <c r="JT21" s="104" t="str">
        <f t="shared" si="110"/>
        <v/>
      </c>
      <c r="JU21" s="102" t="str">
        <f t="shared" si="111"/>
        <v/>
      </c>
      <c r="JV21" s="102" t="str">
        <f t="shared" si="112"/>
        <v/>
      </c>
      <c r="JW21" s="102" t="str">
        <f t="shared" si="113"/>
        <v/>
      </c>
      <c r="JX21" s="102" t="str">
        <f t="shared" si="114"/>
        <v/>
      </c>
      <c r="JY21" s="102" t="str">
        <f t="shared" si="115"/>
        <v/>
      </c>
      <c r="JZ21" s="102" t="str">
        <f t="shared" si="116"/>
        <v/>
      </c>
      <c r="KA21" s="102" t="str">
        <f t="shared" si="117"/>
        <v/>
      </c>
      <c r="KB21" s="102" t="str">
        <f t="shared" si="118"/>
        <v/>
      </c>
      <c r="KC21" s="102" t="str">
        <f t="shared" si="119"/>
        <v/>
      </c>
      <c r="KD21" s="102" t="str">
        <f t="shared" si="120"/>
        <v/>
      </c>
      <c r="KE21" s="102" t="str">
        <f t="shared" si="121"/>
        <v/>
      </c>
      <c r="KF21" s="102" t="str">
        <f t="shared" si="122"/>
        <v/>
      </c>
      <c r="KG21" s="102" t="str">
        <f t="shared" si="123"/>
        <v/>
      </c>
      <c r="KH21" s="102" t="str">
        <f t="shared" si="124"/>
        <v/>
      </c>
      <c r="KI21" s="102" t="str">
        <f t="shared" si="125"/>
        <v/>
      </c>
      <c r="KJ21" s="102" t="str">
        <f t="shared" si="126"/>
        <v/>
      </c>
      <c r="KK21" s="102" t="str">
        <f t="shared" si="127"/>
        <v/>
      </c>
      <c r="KL21" s="102" t="str">
        <f t="shared" si="128"/>
        <v/>
      </c>
      <c r="KM21" s="102" t="str">
        <f t="shared" si="129"/>
        <v/>
      </c>
      <c r="KN21" s="102" t="str">
        <f t="shared" si="130"/>
        <v/>
      </c>
      <c r="KO21" s="102" t="str">
        <f t="shared" si="131"/>
        <v/>
      </c>
      <c r="KP21" s="102" t="str">
        <f t="shared" si="132"/>
        <v/>
      </c>
      <c r="KQ21" s="102" t="str">
        <f t="shared" si="133"/>
        <v/>
      </c>
      <c r="KR21" s="103" t="str">
        <f t="shared" si="134"/>
        <v/>
      </c>
      <c r="KS21" s="99" t="str">
        <f t="shared" si="135"/>
        <v/>
      </c>
      <c r="KT21" s="93" t="str">
        <f t="shared" si="136"/>
        <v/>
      </c>
      <c r="KU21" s="93" t="str">
        <f>IF(COUNTIF($AM21,CU$8),IF(COUNTIF($KS21:KT21,"")&lt;CU$13,CONCATENATE(" + ",VLOOKUP(KU$10,$CP$14:$CR$25,2,FALSE)),VLOOKUP(KU$10,$CP$14:$CR$25,2,FALSE)),"")</f>
        <v/>
      </c>
      <c r="KV21" s="93" t="str">
        <f>IF(COUNTIF($AM21,CV$8),IF(COUNTIF($KS21:KU21,"")&lt;CV$13,CONCATENATE(" + ",VLOOKUP(KV$10,$CP$14:$CR$25,2,FALSE)),VLOOKUP(KV$10,$CP$14:$CR$25,2,FALSE)),"")</f>
        <v/>
      </c>
      <c r="KW21" s="93" t="str">
        <f>IF(COUNTIF($AM21,CW$8),IF(COUNTIF($KS21:KV21,"")&lt;CW$13,CONCATENATE(" + ",VLOOKUP(KW$10,$CP$14:$CR$25,2,FALSE)),VLOOKUP(KW$10,$CP$14:$CR$25,2,FALSE)),"")</f>
        <v/>
      </c>
      <c r="KX21" s="93" t="str">
        <f>IF(COUNTIF($AM21,CX$8),IF(COUNTIF($KS21:KW21,"")&lt;CX$13,CONCATENATE(" + ",VLOOKUP(KX$10,$CP$14:$CR$25,2,FALSE)),VLOOKUP(KX$10,$CP$14:$CR$25,2,FALSE)),"")</f>
        <v/>
      </c>
      <c r="KY21" s="93" t="str">
        <f>IF(COUNTIF($AM21,CY$8),IF(COUNTIF($KS21:KX21,"")&lt;CY$13,CONCATENATE(" + ",VLOOKUP(KY$10,$CP$14:$CR$25,2,FALSE)),VLOOKUP(KY$10,$CP$14:$CR$25,2,FALSE)),"")</f>
        <v/>
      </c>
      <c r="KZ21" s="93" t="str">
        <f>IF(COUNTIF($AM21,CZ$8),IF(COUNTIF($KS21:KY21,"")&lt;CZ$13,CONCATENATE(" + ",VLOOKUP(KZ$10,$CP$14:$CR$25,2,FALSE)),VLOOKUP(KZ$10,$CP$14:$CR$25,2,FALSE)),"")</f>
        <v/>
      </c>
      <c r="LA21" s="93" t="str">
        <f>IF(COUNTIF($AM21,DA$8),IF(COUNTIF($KS21:KZ21,"")&lt;DA$13,CONCATENATE(" + ",VLOOKUP(LA$10,$CP$14:$CR$25,2,FALSE)),VLOOKUP(LA$10,$CP$14:$CR$25,2,FALSE)),"")</f>
        <v/>
      </c>
      <c r="LB21" s="93" t="str">
        <f>IF(COUNTIF($AM21,DB$8),IF(COUNTIF($KS21:LA21,"")&lt;DB$13,CONCATENATE(" + ",VLOOKUP(LB$10,$CP$14:$CR$25,2,FALSE)),VLOOKUP(LB$10,$CP$14:$CR$25,2,FALSE)),"")</f>
        <v/>
      </c>
      <c r="LC21" s="93" t="str">
        <f>IF(COUNTIF($AM21,DC$8),IF(COUNTIF($KS21:LB21,"")&lt;DC$13,CONCATENATE(" + ",VLOOKUP(LC$10,$CP$14:$CR$25,2,FALSE)),VLOOKUP(LC$10,$CP$14:$CR$25,2,FALSE)),"")</f>
        <v/>
      </c>
      <c r="LD21" s="93" t="str">
        <f>IF(COUNTIF($AM21,DD$8),IF(COUNTIF($KS21:LC21,"")&lt;DD$13,CONCATENATE(" + ",VLOOKUP(LD$10,$CP$14:$CR$25,2,FALSE)),VLOOKUP(LD$10,$CP$14:$CR$25,2,FALSE)),"")</f>
        <v/>
      </c>
      <c r="LE21" s="93" t="str">
        <f>IF(COUNTIF($AM21,DE$8),IF(COUNTIF($KS21:LD21,"")&lt;DE$13,CONCATENATE(" + ",VLOOKUP(LE$10,$CP$14:$CR$25,2,FALSE)),VLOOKUP(LE$10,$CP$14:$CR$25,2,FALSE)),"")</f>
        <v/>
      </c>
      <c r="LF21" s="93" t="str">
        <f>IF(COUNTIF($AM21,DF$8),IF(COUNTIF($KS21:LE21,"")&lt;DF$13,CONCATENATE(" + ",VLOOKUP(LF$10,$CP$14:$CR$25,2,FALSE)),VLOOKUP(LF$10,$CP$14:$CR$25,2,FALSE)),"")</f>
        <v/>
      </c>
      <c r="LG21" s="93" t="str">
        <f>IF(COUNTIF($AM21,DG$8),IF(COUNTIF($KS21:LF21,"")&lt;DG$13,CONCATENATE(" + ",VLOOKUP(LG$10,$CP$14:$CR$25,2,FALSE)),VLOOKUP(LG$10,$CP$14:$CR$25,2,FALSE)),"")</f>
        <v/>
      </c>
      <c r="LH21" s="93" t="str">
        <f>IF(COUNTIF($AM21,DH$8),IF(COUNTIF($KS21:LG21,"")&lt;DH$13,CONCATENATE(" + ",VLOOKUP(LH$10,$CP$14:$CR$25,2,FALSE)),VLOOKUP(LH$10,$CP$14:$CR$25,2,FALSE)),"")</f>
        <v/>
      </c>
      <c r="LI21" s="93" t="str">
        <f>IF(COUNTIF($AM21,DI$8),IF(COUNTIF($KS21:LH21,"")&lt;DI$13,CONCATENATE(" + ",VLOOKUP(LI$10,$CP$14:$CR$25,2,FALSE)),VLOOKUP(LI$10,$CP$14:$CR$25,2,FALSE)),"")</f>
        <v/>
      </c>
      <c r="LJ21" s="93" t="str">
        <f>IF(COUNTIF($AM21,DJ$8),IF(COUNTIF($KS21:LI21,"")&lt;DJ$13,CONCATENATE(" + ",VLOOKUP(LJ$10,$CP$14:$CR$25,2,FALSE)),VLOOKUP(LJ$10,$CP$14:$CR$25,2,FALSE)),"")</f>
        <v/>
      </c>
      <c r="LK21" s="93" t="str">
        <f>IF(COUNTIF($AM21,DK$8),IF(COUNTIF($KS21:LJ21,"")&lt;DK$13,CONCATENATE(" + ",VLOOKUP(LK$10,$CP$14:$CR$25,2,FALSE)),VLOOKUP(LK$10,$CP$14:$CR$25,2,FALSE)),"")</f>
        <v/>
      </c>
      <c r="LL21" s="93" t="str">
        <f>IF(COUNTIF($AM21,DL$8),IF(COUNTIF($KS21:LK21,"")&lt;DL$13,CONCATENATE(" + ",VLOOKUP(LL$10,$CP$14:$CR$25,2,FALSE)),VLOOKUP(LL$10,$CP$14:$CR$25,2,FALSE)),"")</f>
        <v/>
      </c>
      <c r="LM21" s="93" t="str">
        <f>IF(COUNTIF($AM21,DM$8),IF(COUNTIF($KS21:LL21,"")&lt;DM$13,CONCATENATE(" + ",VLOOKUP(LM$10,$CP$14:$CR$25,2,FALSE)),VLOOKUP(LM$10,$CP$14:$CR$25,2,FALSE)),"")</f>
        <v/>
      </c>
      <c r="LN21" s="93" t="str">
        <f>IF(COUNTIF($AM21,DN$8),IF(COUNTIF($KS21:LM21,"")&lt;DN$13,CONCATENATE(" + ",VLOOKUP(LN$10,$CP$14:$CR$25,2,FALSE)),VLOOKUP(LN$10,$CP$14:$CR$25,2,FALSE)),"")</f>
        <v/>
      </c>
      <c r="LO21" s="93" t="str">
        <f>IF(COUNTIF($AM21,DO$8),IF(COUNTIF($KS21:LN21,"")&lt;DO$13,CONCATENATE(" + ",VLOOKUP(LO$10,$CP$14:$CR$25,2,FALSE)),VLOOKUP(LO$10,$CP$14:$CR$25,2,FALSE)),"")</f>
        <v/>
      </c>
      <c r="LP21" s="93" t="str">
        <f>IF(COUNTIF($AM21,DP$8),IF(COUNTIF($KS21:LO21,"")&lt;DP$13,CONCATENATE(" + ",VLOOKUP(LP$10,$CP$14:$CR$25,2,FALSE)),VLOOKUP(LP$10,$CP$14:$CR$25,2,FALSE)),"")</f>
        <v/>
      </c>
      <c r="LQ21" s="93" t="str">
        <f>IF(COUNTIF($AM21,DQ$8),IF(COUNTIF($KS21:LP21,"")&lt;DQ$13,CONCATENATE(" + ",VLOOKUP(LQ$10,$CP$14:$CR$25,2,FALSE)),VLOOKUP(LQ$10,$CP$14:$CR$25,2,FALSE)),"")</f>
        <v/>
      </c>
      <c r="LR21" s="100" t="str">
        <f>IF(COUNTIF($AM21,DR$8),IF(COUNTIF($KS21:LQ21,"")&lt;DR$13,CONCATENATE(" + ",VLOOKUP(LR$10,$CP$14:$CR$25,2,FALSE)),VLOOKUP(LR$10,$CP$14:$CR$25,2,FALSE)),"")</f>
        <v/>
      </c>
      <c r="LS21" s="99" t="str">
        <f t="shared" si="137"/>
        <v/>
      </c>
      <c r="LT21" s="94" t="str">
        <f t="shared" si="138"/>
        <v/>
      </c>
      <c r="LU21" s="93" t="str">
        <f t="shared" si="139"/>
        <v/>
      </c>
      <c r="LV21" s="93" t="str">
        <f t="shared" si="140"/>
        <v/>
      </c>
      <c r="LW21" s="93" t="str">
        <f t="shared" si="141"/>
        <v/>
      </c>
      <c r="LX21" s="93" t="str">
        <f t="shared" si="142"/>
        <v/>
      </c>
      <c r="LY21" s="93" t="str">
        <f t="shared" si="143"/>
        <v/>
      </c>
      <c r="LZ21" s="93" t="str">
        <f t="shared" si="144"/>
        <v/>
      </c>
      <c r="MA21" s="93" t="str">
        <f t="shared" si="145"/>
        <v/>
      </c>
      <c r="MB21" s="93" t="str">
        <f t="shared" si="146"/>
        <v/>
      </c>
      <c r="MC21" s="93" t="str">
        <f t="shared" si="147"/>
        <v/>
      </c>
      <c r="MD21" s="93" t="str">
        <f t="shared" si="148"/>
        <v/>
      </c>
      <c r="ME21" s="93" t="str">
        <f t="shared" si="149"/>
        <v/>
      </c>
      <c r="MF21" s="93" t="str">
        <f t="shared" si="150"/>
        <v/>
      </c>
      <c r="MG21" s="93" t="str">
        <f t="shared" si="151"/>
        <v/>
      </c>
      <c r="MH21" s="93" t="str">
        <f t="shared" si="152"/>
        <v/>
      </c>
      <c r="MI21" s="93" t="str">
        <f t="shared" si="153"/>
        <v/>
      </c>
      <c r="MJ21" s="93" t="str">
        <f t="shared" si="154"/>
        <v/>
      </c>
      <c r="MK21" s="93" t="str">
        <f t="shared" si="155"/>
        <v/>
      </c>
      <c r="ML21" s="93" t="str">
        <f t="shared" si="156"/>
        <v/>
      </c>
      <c r="MM21" s="93" t="str">
        <f t="shared" si="157"/>
        <v/>
      </c>
      <c r="MN21" s="93" t="str">
        <f t="shared" si="158"/>
        <v/>
      </c>
      <c r="MO21" s="93" t="str">
        <f t="shared" si="159"/>
        <v/>
      </c>
      <c r="MP21" s="93" t="str">
        <f t="shared" si="160"/>
        <v/>
      </c>
      <c r="MQ21" s="93" t="str">
        <f t="shared" si="161"/>
        <v/>
      </c>
      <c r="MR21" s="100" t="str">
        <f t="shared" si="162"/>
        <v/>
      </c>
      <c r="MS21" s="101" t="str">
        <f t="shared" si="163"/>
        <v/>
      </c>
      <c r="MT21" s="102" t="str">
        <f t="shared" si="164"/>
        <v/>
      </c>
      <c r="MU21" s="102" t="str">
        <f>IF(COUNTIF($AN21,CU$8),IF(COUNTIF($MS21:MT21,"")&lt;CU$13,CONCATENATE(" + ",VLOOKUP(MU$10,$CP$14:$CR$25,2,FALSE)),VLOOKUP(MU$10,$CP$14:$CR$25,2,FALSE)),"")</f>
        <v/>
      </c>
      <c r="MV21" s="102" t="str">
        <f>IF(COUNTIF($AN21,CV$8),IF(COUNTIF($MS21:MU21,"")&lt;CV$13,CONCATENATE(" + ",VLOOKUP(MV$10,$CP$14:$CR$25,2,FALSE)),VLOOKUP(MV$10,$CP$14:$CR$25,2,FALSE)),"")</f>
        <v/>
      </c>
      <c r="MW21" s="102" t="str">
        <f>IF(COUNTIF($AN21,CW$8),IF(COUNTIF($MS21:MV21,"")&lt;CW$13,CONCATENATE(" + ",VLOOKUP(MW$10,$CP$14:$CR$25,2,FALSE)),VLOOKUP(MW$10,$CP$14:$CR$25,2,FALSE)),"")</f>
        <v/>
      </c>
      <c r="MX21" s="102" t="str">
        <f>IF(COUNTIF($AN21,CX$8),IF(COUNTIF($MS21:MW21,"")&lt;CX$13,CONCATENATE(" + ",VLOOKUP(MX$10,$CP$14:$CR$25,2,FALSE)),VLOOKUP(MX$10,$CP$14:$CR$25,2,FALSE)),"")</f>
        <v/>
      </c>
      <c r="MY21" s="102" t="str">
        <f>IF(COUNTIF($AN21,CY$8),IF(COUNTIF($MS21:MX21,"")&lt;CY$13,CONCATENATE(" + ",VLOOKUP(MY$10,$CP$14:$CR$25,2,FALSE)),VLOOKUP(MY$10,$CP$14:$CR$25,2,FALSE)),"")</f>
        <v/>
      </c>
      <c r="MZ21" s="102" t="str">
        <f>IF(COUNTIF($AN21,CZ$8),IF(COUNTIF($MS21:MY21,"")&lt;CZ$13,CONCATENATE(" + ",VLOOKUP(MZ$10,$CP$14:$CR$25,2,FALSE)),VLOOKUP(MZ$10,$CP$14:$CR$25,2,FALSE)),"")</f>
        <v/>
      </c>
      <c r="NA21" s="102" t="str">
        <f>IF(COUNTIF($AN21,DA$8),IF(COUNTIF($MS21:MZ21,"")&lt;DA$13,CONCATENATE(" + ",VLOOKUP(NA$10,$CP$14:$CR$25,2,FALSE)),VLOOKUP(NA$10,$CP$14:$CR$25,2,FALSE)),"")</f>
        <v/>
      </c>
      <c r="NB21" s="102" t="str">
        <f>IF(COUNTIF($AN21,DB$8),IF(COUNTIF($MS21:NA21,"")&lt;DB$13,CONCATENATE(" + ",VLOOKUP(NB$10,$CP$14:$CR$25,2,FALSE)),VLOOKUP(NB$10,$CP$14:$CR$25,2,FALSE)),"")</f>
        <v/>
      </c>
      <c r="NC21" s="102" t="str">
        <f>IF(COUNTIF($AN21,DC$8),IF(COUNTIF($MS21:NB21,"")&lt;DC$13,CONCATENATE(" + ",VLOOKUP(NC$10,$CP$14:$CR$25,2,FALSE)),VLOOKUP(NC$10,$CP$14:$CR$25,2,FALSE)),"")</f>
        <v/>
      </c>
      <c r="ND21" s="102" t="str">
        <f>IF(COUNTIF($AN21,DD$8),IF(COUNTIF($MS21:NC21,"")&lt;DD$13,CONCATENATE(" + ",VLOOKUP(ND$10,$CP$14:$CR$25,2,FALSE)),VLOOKUP(ND$10,$CP$14:$CR$25,2,FALSE)),"")</f>
        <v/>
      </c>
      <c r="NE21" s="102" t="str">
        <f>IF(COUNTIF($AN21,DE$8),IF(COUNTIF($MS21:ND21,"")&lt;DE$13,CONCATENATE(" + ",VLOOKUP(NE$10,$CP$14:$CR$25,2,FALSE)),VLOOKUP(NE$10,$CP$14:$CR$25,2,FALSE)),"")</f>
        <v/>
      </c>
      <c r="NF21" s="102" t="str">
        <f>IF(COUNTIF($AN21,DF$8),IF(COUNTIF($MS21:NE21,"")&lt;DF$13,CONCATENATE(" + ",VLOOKUP(NF$10,$CP$14:$CR$25,2,FALSE)),VLOOKUP(NF$10,$CP$14:$CR$25,2,FALSE)),"")</f>
        <v/>
      </c>
      <c r="NG21" s="102" t="str">
        <f>IF(COUNTIF($AN21,DG$8),IF(COUNTIF($MS21:NF21,"")&lt;DG$13,CONCATENATE(" + ",VLOOKUP(NG$10,$CP$14:$CR$25,2,FALSE)),VLOOKUP(NG$10,$CP$14:$CR$25,2,FALSE)),"")</f>
        <v/>
      </c>
      <c r="NH21" s="102" t="str">
        <f>IF(COUNTIF($AN21,DH$8),IF(COUNTIF($MS21:NG21,"")&lt;DH$13,CONCATENATE(" + ",VLOOKUP(NH$10,$CP$14:$CR$25,2,FALSE)),VLOOKUP(NH$10,$CP$14:$CR$25,2,FALSE)),"")</f>
        <v/>
      </c>
      <c r="NI21" s="102" t="str">
        <f>IF(COUNTIF($AN21,DI$8),IF(COUNTIF($MS21:NH21,"")&lt;DI$13,CONCATENATE(" + ",VLOOKUP(NI$10,$CP$14:$CR$25,2,FALSE)),VLOOKUP(NI$10,$CP$14:$CR$25,2,FALSE)),"")</f>
        <v/>
      </c>
      <c r="NJ21" s="102" t="str">
        <f>IF(COUNTIF($AN21,DJ$8),IF(COUNTIF($MS21:NI21,"")&lt;DJ$13,CONCATENATE(" + ",VLOOKUP(NJ$10,$CP$14:$CR$25,2,FALSE)),VLOOKUP(NJ$10,$CP$14:$CR$25,2,FALSE)),"")</f>
        <v/>
      </c>
      <c r="NK21" s="102" t="str">
        <f>IF(COUNTIF($AN21,DK$8),IF(COUNTIF($MS21:NJ21,"")&lt;DK$13,CONCATENATE(" + ",VLOOKUP(NK$10,$CP$14:$CR$25,2,FALSE)),VLOOKUP(NK$10,$CP$14:$CR$25,2,FALSE)),"")</f>
        <v/>
      </c>
      <c r="NL21" s="102" t="str">
        <f>IF(COUNTIF($AN21,DL$8),IF(COUNTIF($MS21:NK21,"")&lt;DL$13,CONCATENATE(" + ",VLOOKUP(NL$10,$CP$14:$CR$25,2,FALSE)),VLOOKUP(NL$10,$CP$14:$CR$25,2,FALSE)),"")</f>
        <v/>
      </c>
      <c r="NM21" s="102" t="str">
        <f>IF(COUNTIF($AN21,DM$8),IF(COUNTIF($MS21:NL21,"")&lt;DM$13,CONCATENATE(" + ",VLOOKUP(NM$10,$CP$14:$CR$25,2,FALSE)),VLOOKUP(NM$10,$CP$14:$CR$25,2,FALSE)),"")</f>
        <v/>
      </c>
      <c r="NN21" s="102" t="str">
        <f>IF(COUNTIF($AN21,DN$8),IF(COUNTIF($MS21:NM21,"")&lt;DN$13,CONCATENATE(" + ",VLOOKUP(NN$10,$CP$14:$CR$25,2,FALSE)),VLOOKUP(NN$10,$CP$14:$CR$25,2,FALSE)),"")</f>
        <v/>
      </c>
      <c r="NO21" s="102" t="str">
        <f>IF(COUNTIF($AN21,DO$8),IF(COUNTIF($MS21:NN21,"")&lt;DO$13,CONCATENATE(" + ",VLOOKUP(NO$10,$CP$14:$CR$25,2,FALSE)),VLOOKUP(NO$10,$CP$14:$CR$25,2,FALSE)),"")</f>
        <v/>
      </c>
      <c r="NP21" s="102" t="str">
        <f>IF(COUNTIF($AN21,DP$8),IF(COUNTIF($MS21:NO21,"")&lt;DP$13,CONCATENATE(" + ",VLOOKUP(NP$10,$CP$14:$CR$25,2,FALSE)),VLOOKUP(NP$10,$CP$14:$CR$25,2,FALSE)),"")</f>
        <v/>
      </c>
      <c r="NQ21" s="102" t="str">
        <f>IF(COUNTIF($AN21,DQ$8),IF(COUNTIF($MS21:NP21,"")&lt;DQ$13,CONCATENATE(" + ",VLOOKUP(NQ$10,$CP$14:$CR$25,2,FALSE)),VLOOKUP(NQ$10,$CP$14:$CR$25,2,FALSE)),"")</f>
        <v/>
      </c>
      <c r="NR21" s="103" t="str">
        <f>IF(COUNTIF($AN21,DR$8),IF(COUNTIF($MS21:NQ21,"")&lt;DR$13,CONCATENATE(" + ",VLOOKUP(NR$10,$CP$14:$CR$25,2,FALSE)),VLOOKUP(NR$10,$CP$14:$CR$25,2,FALSE)),"")</f>
        <v/>
      </c>
      <c r="NS21" s="101" t="str">
        <f t="shared" si="165"/>
        <v/>
      </c>
      <c r="NT21" s="104" t="str">
        <f t="shared" si="166"/>
        <v/>
      </c>
      <c r="NU21" s="102" t="str">
        <f t="shared" si="167"/>
        <v/>
      </c>
      <c r="NV21" s="102" t="str">
        <f t="shared" si="168"/>
        <v/>
      </c>
      <c r="NW21" s="102" t="str">
        <f t="shared" si="169"/>
        <v/>
      </c>
      <c r="NX21" s="102" t="str">
        <f t="shared" si="170"/>
        <v/>
      </c>
      <c r="NY21" s="102" t="str">
        <f t="shared" si="171"/>
        <v/>
      </c>
      <c r="NZ21" s="102" t="str">
        <f t="shared" si="172"/>
        <v/>
      </c>
      <c r="OA21" s="102" t="str">
        <f t="shared" si="173"/>
        <v/>
      </c>
      <c r="OB21" s="102" t="str">
        <f t="shared" si="174"/>
        <v/>
      </c>
      <c r="OC21" s="102" t="str">
        <f t="shared" si="175"/>
        <v/>
      </c>
      <c r="OD21" s="102" t="str">
        <f t="shared" si="176"/>
        <v/>
      </c>
      <c r="OE21" s="102" t="str">
        <f t="shared" si="177"/>
        <v/>
      </c>
      <c r="OF21" s="102" t="str">
        <f t="shared" si="178"/>
        <v/>
      </c>
      <c r="OG21" s="102" t="str">
        <f t="shared" si="179"/>
        <v/>
      </c>
      <c r="OH21" s="102" t="str">
        <f t="shared" si="180"/>
        <v/>
      </c>
      <c r="OI21" s="102" t="str">
        <f t="shared" si="181"/>
        <v/>
      </c>
      <c r="OJ21" s="102" t="str">
        <f t="shared" si="182"/>
        <v/>
      </c>
      <c r="OK21" s="102" t="str">
        <f t="shared" si="183"/>
        <v/>
      </c>
      <c r="OL21" s="102" t="str">
        <f t="shared" si="184"/>
        <v/>
      </c>
      <c r="OM21" s="102" t="str">
        <f t="shared" si="185"/>
        <v/>
      </c>
      <c r="ON21" s="102" t="str">
        <f t="shared" si="186"/>
        <v/>
      </c>
      <c r="OO21" s="102" t="str">
        <f t="shared" si="187"/>
        <v/>
      </c>
      <c r="OP21" s="102" t="str">
        <f t="shared" si="188"/>
        <v/>
      </c>
      <c r="OQ21" s="102" t="str">
        <f t="shared" si="189"/>
        <v/>
      </c>
      <c r="OR21" s="103" t="str">
        <f t="shared" si="190"/>
        <v/>
      </c>
      <c r="OS21" s="183"/>
    </row>
    <row r="22" spans="1:409" s="14" customFormat="1" ht="121.5" customHeight="1" thickBot="1" x14ac:dyDescent="0.2">
      <c r="A22" s="272" t="s">
        <v>431</v>
      </c>
      <c r="B22" s="286" t="s">
        <v>515</v>
      </c>
      <c r="C22" s="295" t="s">
        <v>516</v>
      </c>
      <c r="D22" s="290" t="s">
        <v>517</v>
      </c>
      <c r="E22" s="273" t="s">
        <v>518</v>
      </c>
      <c r="F22" s="274" t="s">
        <v>519</v>
      </c>
      <c r="G22" s="273" t="s">
        <v>115</v>
      </c>
      <c r="H22" s="273" t="s">
        <v>437</v>
      </c>
      <c r="I22" s="274" t="s">
        <v>520</v>
      </c>
      <c r="J22" s="274" t="s">
        <v>521</v>
      </c>
      <c r="K22" s="274" t="s">
        <v>522</v>
      </c>
      <c r="L22" s="274" t="s">
        <v>522</v>
      </c>
      <c r="M22" s="298" t="s">
        <v>523</v>
      </c>
      <c r="N22" s="301" t="s">
        <v>524</v>
      </c>
      <c r="O22" s="304" t="s">
        <v>525</v>
      </c>
      <c r="P22" s="301" t="s">
        <v>526</v>
      </c>
      <c r="Q22" s="304" t="s">
        <v>527</v>
      </c>
      <c r="R22" s="301" t="s">
        <v>446</v>
      </c>
      <c r="S22" s="304" t="s">
        <v>414</v>
      </c>
      <c r="T22" s="310">
        <v>34384</v>
      </c>
      <c r="U22" s="307" t="s">
        <v>528</v>
      </c>
      <c r="V22" s="313" t="s">
        <v>489</v>
      </c>
      <c r="W22" s="310">
        <v>34384</v>
      </c>
      <c r="X22" s="310">
        <v>0</v>
      </c>
      <c r="Y22" s="317">
        <v>45747</v>
      </c>
      <c r="Z22" s="319" t="s">
        <v>476</v>
      </c>
      <c r="AA22" s="322">
        <v>34384</v>
      </c>
      <c r="AB22" s="325"/>
      <c r="AC22" s="331">
        <v>0</v>
      </c>
      <c r="AD22" s="328"/>
      <c r="AE22" s="275"/>
      <c r="AF22" s="275"/>
      <c r="AG22" s="275"/>
      <c r="AH22" s="275"/>
      <c r="AI22" s="276" t="s">
        <v>202</v>
      </c>
      <c r="AJ22" s="334" t="s">
        <v>225</v>
      </c>
      <c r="AK22" s="328" t="s">
        <v>252</v>
      </c>
      <c r="AL22" s="276"/>
      <c r="AM22" s="275"/>
      <c r="AN22" s="276"/>
      <c r="AO22" s="342" t="s">
        <v>557</v>
      </c>
      <c r="AP22" s="343">
        <v>5</v>
      </c>
      <c r="AQ22" s="337" t="s">
        <v>555</v>
      </c>
      <c r="AR22" s="346">
        <v>6</v>
      </c>
      <c r="AS22" s="347" t="s">
        <v>148</v>
      </c>
      <c r="AT22" s="343">
        <v>10</v>
      </c>
      <c r="AU22" s="337"/>
      <c r="AV22" s="278"/>
      <c r="AW22" s="277"/>
      <c r="AX22" s="277"/>
      <c r="AY22" s="278"/>
      <c r="AZ22" s="278"/>
      <c r="BA22" s="277"/>
      <c r="BB22" s="277"/>
      <c r="BC22" s="278"/>
      <c r="BD22" s="278"/>
      <c r="BE22" s="277"/>
      <c r="BF22" s="350"/>
      <c r="BG22" s="358" t="s">
        <v>556</v>
      </c>
      <c r="BH22" s="359">
        <v>10</v>
      </c>
      <c r="BI22" s="353"/>
      <c r="BJ22" s="279"/>
      <c r="BK22" s="280" t="str">
        <f t="shared" si="1"/>
        <v>projekt je realizován na území obce, která není negativně hodnocena ani v jednom pilíři (kategorie zařazení - 1)</v>
      </c>
      <c r="BL22" s="362">
        <f t="shared" si="2"/>
        <v>1</v>
      </c>
      <c r="BM22" s="370" t="str">
        <f t="shared" si="3"/>
        <v>10 000 a více</v>
      </c>
      <c r="BN22" s="371">
        <f t="shared" si="4"/>
        <v>17</v>
      </c>
      <c r="BO22" s="370" t="str">
        <f t="shared" si="5"/>
        <v>1 - 3</v>
      </c>
      <c r="BP22" s="371">
        <f t="shared" si="6"/>
        <v>5</v>
      </c>
      <c r="BQ22" s="370" t="str">
        <f t="shared" si="7"/>
        <v/>
      </c>
      <c r="BR22" s="371">
        <f t="shared" si="8"/>
        <v>0</v>
      </c>
      <c r="BS22" s="365" t="str">
        <f t="shared" si="9"/>
        <v/>
      </c>
      <c r="BT22" s="280">
        <f t="shared" si="10"/>
        <v>0</v>
      </c>
      <c r="BU22" s="280" t="str">
        <f t="shared" si="11"/>
        <v/>
      </c>
      <c r="BV22" s="280">
        <f t="shared" si="12"/>
        <v>0</v>
      </c>
      <c r="BW22" s="374">
        <f t="shared" si="13"/>
        <v>23</v>
      </c>
      <c r="BX22" s="377">
        <f t="shared" si="14"/>
        <v>21</v>
      </c>
      <c r="BY22" s="380">
        <f t="shared" si="15"/>
        <v>10</v>
      </c>
      <c r="BZ22" s="383">
        <f t="shared" si="16"/>
        <v>54</v>
      </c>
      <c r="CA22" s="386">
        <f t="shared" si="17"/>
        <v>0.54</v>
      </c>
      <c r="CB22" s="389">
        <f t="shared" si="18"/>
        <v>1</v>
      </c>
      <c r="CC22" s="392">
        <f t="shared" si="19"/>
        <v>1</v>
      </c>
      <c r="CD22" s="395">
        <f t="shared" si="20"/>
        <v>1</v>
      </c>
      <c r="CE22" s="398">
        <f t="shared" si="21"/>
        <v>34384</v>
      </c>
      <c r="CF22" s="401" t="s">
        <v>147</v>
      </c>
      <c r="CG22" s="404" cm="1">
        <f t="array" ref="CG22">IF(B22="","",IF(MATCH(B22,$B$16:$B$25,0)=1,INDEX($CE$16:$CE$25,MATCH(B22,$B$16:$B$25,0)),SUM(INDEX($CE$16:$CE$25,MATCH(B22,$B$16:$B$25,0))+INDEX($CG$16:$CG$25,MATCH(B22,$B$16:$B$25,0)-1))))</f>
        <v>3679721.68</v>
      </c>
      <c r="CH22" s="412" t="str">
        <f t="shared" si="22"/>
        <v>Olomouc</v>
      </c>
      <c r="CI22" s="409">
        <v>10700</v>
      </c>
      <c r="CJ22" s="281" t="s">
        <v>56</v>
      </c>
      <c r="CK22" s="281" t="s">
        <v>56</v>
      </c>
      <c r="CL22" s="282" t="str">
        <f t="shared" si="23"/>
        <v>ORP Šternberk</v>
      </c>
      <c r="CM22" s="256" t="s">
        <v>427</v>
      </c>
      <c r="CN22" s="53" t="s">
        <v>408</v>
      </c>
      <c r="CO22" s="13" cm="1">
        <f t="array" ref="CO22">IF(B22="","",IF(MATCH(B22,$B$16:$B$25,0)=1,INDEX($CE$16:$CE$25,MATCH(B22,$B$16:$B$25,0)),SUM(INDEX($CE$16:$CE$25,MATCH(B22,$B$16:$B$25,0))+INDEX($CO$16:$CO$25,MATCH(B22,$B$16:$B$25,0)-1))))</f>
        <v>3679721.68</v>
      </c>
      <c r="CP22" s="187" t="s">
        <v>229</v>
      </c>
      <c r="CQ22" s="187" t="s">
        <v>544</v>
      </c>
      <c r="CR22" s="188">
        <v>1</v>
      </c>
      <c r="CS22" s="132" t="str">
        <f t="shared" si="24"/>
        <v/>
      </c>
      <c r="CT22" s="93" t="str">
        <f t="shared" si="25"/>
        <v/>
      </c>
      <c r="CU22" s="93" t="str">
        <f>IF(COUNTIF($AI22,CU$8),IF(COUNTIF($CS22:CT22,"")&lt;CU$13,CONCATENATE(" + ",VLOOKUP(CU$10,$CP$14:$CR$25,2,FALSE)),VLOOKUP(CU$10,$CP$14:$CR$25,2,FALSE)),"")</f>
        <v/>
      </c>
      <c r="CV22" s="93" t="str">
        <f>IF(COUNTIF($AI22,CV$8),IF(COUNTIF($CS22:CU22,"")&lt;CV$13,CONCATENATE(" + ",VLOOKUP(CV$10,$CP$14:$CR$25,2,FALSE)),VLOOKUP(CV$10,$CP$14:$CR$25,2,FALSE)),"")</f>
        <v>projekt je realizován na území obce, která není negativně hodnocena ani v jednom pilíři (kategorie zařazení - 1)</v>
      </c>
      <c r="CW22" s="93" t="str">
        <f>IF(COUNTIF($AI22,CW$8),IF(COUNTIF($CS22:CV22,"")&lt;CW$13,CONCATENATE(" + ",VLOOKUP(CW$10,$CP$14:$CR$25,2,FALSE)),VLOOKUP(CW$10,$CP$14:$CR$25,2,FALSE)),"")</f>
        <v/>
      </c>
      <c r="CX22" s="93" t="str">
        <f>IF(COUNTIF($AI22,CX$8),IF(COUNTIF($CS22:CW22,"")&lt;CX$13,CONCATENATE(" + ",VLOOKUP(CX$10,$CP$14:$CR$25,2,FALSE)),VLOOKUP(CX$10,$CP$14:$CR$25,2,FALSE)),"")</f>
        <v/>
      </c>
      <c r="CY22" s="93" t="str">
        <f>IF(COUNTIF($AI22,CY$8),IF(COUNTIF($CS22:CX22,"")&lt;CY$13,CONCATENATE(" + ",VLOOKUP(CY$10,$CP$14:$CR$25,2,FALSE)),VLOOKUP(CY$10,$CP$14:$CR$25,2,FALSE)),"")</f>
        <v/>
      </c>
      <c r="CZ22" s="93" t="str">
        <f>IF(COUNTIF($AI22,CZ$8),IF(COUNTIF($CS22:CY22,"")&lt;CZ$13,CONCATENATE(" + ",VLOOKUP(CZ$10,$CP$14:$CR$25,2,FALSE)),VLOOKUP(CZ$10,$CP$14:$CR$25,2,FALSE)),"")</f>
        <v/>
      </c>
      <c r="DA22" s="93" t="str">
        <f>IF(COUNTIF($AI22,DA$8),IF(COUNTIF($CS22:CZ22,"")&lt;DA$13,CONCATENATE(" + ",VLOOKUP(DA$10,$CP$14:$CR$25,2,FALSE)),VLOOKUP(DA$10,$CP$14:$CR$25,2,FALSE)),"")</f>
        <v/>
      </c>
      <c r="DB22" s="93" t="str">
        <f>IF(COUNTIF($AI22,DB$8),IF(COUNTIF($CS22:DA22,"")&lt;DB$13,CONCATENATE(" + ",VLOOKUP(DB$10,$CP$14:$CR$25,2,FALSE)),VLOOKUP(DB$10,$CP$14:$CR$25,2,FALSE)),"")</f>
        <v/>
      </c>
      <c r="DC22" s="93" t="str">
        <f>IF(COUNTIF($AI22,DC$8),IF(COUNTIF($CS22:DB22,"")&lt;DC$13,CONCATENATE(" + ",VLOOKUP(DC$10,$CP$14:$CR$25,2,FALSE)),VLOOKUP(DC$10,$CP$14:$CR$25,2,FALSE)),"")</f>
        <v/>
      </c>
      <c r="DD22" s="93" t="str">
        <f>IF(COUNTIF($AI22,DD$8),IF(COUNTIF($CS22:DC22,"")&lt;DD$13,CONCATENATE(" + ",VLOOKUP(DD$10,$CP$14:$CR$25,2,FALSE)),VLOOKUP(DD$10,$CP$14:$CR$25,2,FALSE)),"")</f>
        <v/>
      </c>
      <c r="DE22" s="93" t="str">
        <f>IF(COUNTIF($AI22,DE$8),IF(COUNTIF($CS22:DD22,"")&lt;DE$13,CONCATENATE(" + ",VLOOKUP(DE$10,$CP$14:$CR$25,2,FALSE)),VLOOKUP(DE$10,$CP$14:$CR$25,2,FALSE)),"")</f>
        <v/>
      </c>
      <c r="DF22" s="93" t="str">
        <f>IF(COUNTIF($AI22,DF$8),IF(COUNTIF($CS22:DE22,"")&lt;DF$13,CONCATENATE(" + ",VLOOKUP(DF$10,$CP$14:$CR$25,2,FALSE)),VLOOKUP(DF$10,$CP$14:$CR$25,2,FALSE)),"")</f>
        <v/>
      </c>
      <c r="DG22" s="93" t="str">
        <f>IF(COUNTIF($AI22,DG$8),IF(COUNTIF($CS22:DF22,"")&lt;DG$13,CONCATENATE(" + ",VLOOKUP(DG$10,$CP$14:$CR$25,2,FALSE)),VLOOKUP(DG$10,$CP$14:$CR$25,2,FALSE)),"")</f>
        <v/>
      </c>
      <c r="DH22" s="93" t="str">
        <f>IF(COUNTIF($AI22,DH$8),IF(COUNTIF($CS22:DG22,"")&lt;DH$13,CONCATENATE(" + ",VLOOKUP(DH$10,$CP$14:$CR$25,2,FALSE)),VLOOKUP(DH$10,$CP$14:$CR$25,2,FALSE)),"")</f>
        <v/>
      </c>
      <c r="DI22" s="93" t="str">
        <f>IF(COUNTIF($AI22,DI$8),IF(COUNTIF($CS22:DH22,"")&lt;DI$13,CONCATENATE(" + ",VLOOKUP(DI$10,$CP$14:$CR$25,2,FALSE)),VLOOKUP(DI$10,$CP$14:$CR$25,2,FALSE)),"")</f>
        <v/>
      </c>
      <c r="DJ22" s="93" t="str">
        <f>IF(COUNTIF($AI22,DJ$8),IF(COUNTIF($CS22:DI22,"")&lt;DJ$13,CONCATENATE(" + ",VLOOKUP(DJ$10,$CP$14:$CR$25,2,FALSE)),VLOOKUP(DJ$10,$CP$14:$CR$25,2,FALSE)),"")</f>
        <v/>
      </c>
      <c r="DK22" s="93" t="str">
        <f>IF(COUNTIF($AI22,DK$8),IF(COUNTIF($CS22:DJ22,"")&lt;DK$13,CONCATENATE(" + ",VLOOKUP(DK$10,$CP$14:$CR$25,2,FALSE)),VLOOKUP(DK$10,$CP$14:$CR$25,2,FALSE)),"")</f>
        <v/>
      </c>
      <c r="DL22" s="93" t="str">
        <f>IF(COUNTIF($AI22,DL$8),IF(COUNTIF($CS22:DK22,"")&lt;DL$13,CONCATENATE(" + ",VLOOKUP(DL$10,$CP$14:$CR$25,2,FALSE)),VLOOKUP(DL$10,$CP$14:$CR$25,2,FALSE)),"")</f>
        <v/>
      </c>
      <c r="DM22" s="93" t="str">
        <f>IF(COUNTIF($AI22,DM$8),IF(COUNTIF($CS22:DL22,"")&lt;DM$13,CONCATENATE(" + ",VLOOKUP(DM$10,$CP$14:$CR$25,2,FALSE)),VLOOKUP(DM$10,$CP$14:$CR$25,2,FALSE)),"")</f>
        <v/>
      </c>
      <c r="DN22" s="93" t="str">
        <f>IF(COUNTIF($AI22,DN$8),IF(COUNTIF($CS22:DM22,"")&lt;DN$13,CONCATENATE(" + ",VLOOKUP(DN$10,$CP$14:$CR$25,2,FALSE)),VLOOKUP(DN$10,$CP$14:$CR$25,2,FALSE)),"")</f>
        <v/>
      </c>
      <c r="DO22" s="93" t="str">
        <f>IF(COUNTIF($AI22,DO$8),IF(COUNTIF($CS22:DN22,"")&lt;DO$13,CONCATENATE(" + ",VLOOKUP(DO$10,$CP$14:$CR$25,2,FALSE)),VLOOKUP(DO$10,$CP$14:$CR$25,2,FALSE)),"")</f>
        <v/>
      </c>
      <c r="DP22" s="93" t="str">
        <f>IF(COUNTIF($AI22,DP$8),IF(COUNTIF($CS22:DO22,"")&lt;DP$13,CONCATENATE(" + ",VLOOKUP(DP$10,$CP$14:$CR$25,2,FALSE)),VLOOKUP(DP$10,$CP$14:$CR$25,2,FALSE)),"")</f>
        <v/>
      </c>
      <c r="DQ22" s="93" t="str">
        <f>IF(COUNTIF($AI22,DQ$8),IF(COUNTIF($CS22:DP22,"")&lt;DQ$13,CONCATENATE(" + ",VLOOKUP(DQ$10,$CP$14:$CR$25,2,FALSE)),VLOOKUP(DQ$10,$CP$14:$CR$25,2,FALSE)),"")</f>
        <v/>
      </c>
      <c r="DR22" s="93" t="str">
        <f>IF(COUNTIF($AI22,DR$8),IF(COUNTIF($CS22:DQ22,"")&lt;DR$13,CONCATENATE(" + ",VLOOKUP(DR$10,$CP$14:$CR$25,2,FALSE)),VLOOKUP(DR$10,$CP$14:$CR$25,2,FALSE)),"")</f>
        <v/>
      </c>
      <c r="DS22" s="99" t="str">
        <f t="shared" si="26"/>
        <v/>
      </c>
      <c r="DT22" s="94" t="str">
        <f t="shared" si="27"/>
        <v/>
      </c>
      <c r="DU22" s="93" t="str">
        <f t="shared" si="28"/>
        <v/>
      </c>
      <c r="DV22" s="93">
        <f t="shared" si="29"/>
        <v>1</v>
      </c>
      <c r="DW22" s="93" t="str">
        <f t="shared" si="30"/>
        <v/>
      </c>
      <c r="DX22" s="93" t="str">
        <f t="shared" si="31"/>
        <v/>
      </c>
      <c r="DY22" s="93" t="str">
        <f t="shared" si="32"/>
        <v/>
      </c>
      <c r="DZ22" s="93" t="str">
        <f t="shared" si="33"/>
        <v/>
      </c>
      <c r="EA22" s="93" t="str">
        <f t="shared" si="34"/>
        <v/>
      </c>
      <c r="EB22" s="93" t="str">
        <f t="shared" si="35"/>
        <v/>
      </c>
      <c r="EC22" s="93" t="str">
        <f t="shared" si="36"/>
        <v/>
      </c>
      <c r="ED22" s="93" t="str">
        <f t="shared" si="37"/>
        <v/>
      </c>
      <c r="EE22" s="93" t="str">
        <f t="shared" si="38"/>
        <v/>
      </c>
      <c r="EF22" s="93" t="str">
        <f t="shared" si="39"/>
        <v/>
      </c>
      <c r="EG22" s="93" t="str">
        <f t="shared" si="40"/>
        <v/>
      </c>
      <c r="EH22" s="93" t="str">
        <f t="shared" si="41"/>
        <v/>
      </c>
      <c r="EI22" s="93" t="str">
        <f t="shared" si="42"/>
        <v/>
      </c>
      <c r="EJ22" s="93" t="str">
        <f t="shared" si="43"/>
        <v/>
      </c>
      <c r="EK22" s="93" t="str">
        <f t="shared" si="44"/>
        <v/>
      </c>
      <c r="EL22" s="93" t="str">
        <f t="shared" si="45"/>
        <v/>
      </c>
      <c r="EM22" s="93" t="str">
        <f t="shared" si="46"/>
        <v/>
      </c>
      <c r="EN22" s="93" t="str">
        <f t="shared" si="47"/>
        <v/>
      </c>
      <c r="EO22" s="93" t="str">
        <f t="shared" si="48"/>
        <v/>
      </c>
      <c r="EP22" s="93" t="str">
        <f t="shared" si="49"/>
        <v/>
      </c>
      <c r="EQ22" s="93" t="str">
        <f t="shared" si="50"/>
        <v/>
      </c>
      <c r="ER22" s="100" t="str">
        <f t="shared" si="51"/>
        <v/>
      </c>
      <c r="ES22" s="101" t="str">
        <f t="shared" si="191"/>
        <v>10 000 a více</v>
      </c>
      <c r="ET22" s="102" t="str">
        <f t="shared" si="52"/>
        <v/>
      </c>
      <c r="EU22" s="102" t="str">
        <f>IF(COUNTIF($AJ22,CU$8),IF(COUNTIF($ES22:ET22,"")&lt;CU$13,CONCATENATE(" + ",VLOOKUP(EU$10,$CP$14:$CR$25,2,FALSE)),VLOOKUP(EU$10,$CP$14:$CR$25,2,FALSE)),"")</f>
        <v/>
      </c>
      <c r="EV22" s="102" t="str">
        <f>IF(COUNTIF($AJ22,CV$8),IF(COUNTIF($ES22:EU22,"")&lt;CV$13,CONCATENATE(" + ",VLOOKUP(EV$10,$CP$14:$CR$25,2,FALSE)),VLOOKUP(EV$10,$CP$14:$CR$25,2,FALSE)),"")</f>
        <v/>
      </c>
      <c r="EW22" s="102" t="str">
        <f>IF(COUNTIF($AJ22,CW$8),IF(COUNTIF($ES22:EV22,"")&lt;CW$13,CONCATENATE(" + ",VLOOKUP(EW$10,$CP$14:$CR$25,2,FALSE)),VLOOKUP(EW$10,$CP$14:$CR$25,2,FALSE)),"")</f>
        <v/>
      </c>
      <c r="EX22" s="102" t="str">
        <f>IF(COUNTIF($AJ22,CX$8),IF(COUNTIF($ES22:EW22,"")&lt;CX$13,CONCATENATE(" + ",VLOOKUP(EX$10,$CP$14:$CR$25,2,FALSE)),VLOOKUP(EX$10,$CP$14:$CR$25,2,FALSE)),"")</f>
        <v/>
      </c>
      <c r="EY22" s="102" t="str">
        <f>IF(COUNTIF($AJ22,CY$8),IF(COUNTIF($ES22:EX22,"")&lt;CY$13,CONCATENATE(" + ",VLOOKUP(EY$10,$CP$14:$CR$25,2,FALSE)),VLOOKUP(EY$10,$CP$14:$CR$25,2,FALSE)),"")</f>
        <v/>
      </c>
      <c r="EZ22" s="102" t="str">
        <f>IF(COUNTIF($AJ22,CZ$8),IF(COUNTIF($ES22:EY22,"")&lt;CZ$13,CONCATENATE(" + ",VLOOKUP(EZ$10,$CP$14:$CR$25,2,FALSE)),VLOOKUP(EZ$10,$CP$14:$CR$25,2,FALSE)),"")</f>
        <v/>
      </c>
      <c r="FA22" s="102" t="str">
        <f>IF(COUNTIF($AJ22,DA$8),IF(COUNTIF($ES22:EZ22,"")&lt;DA$13,CONCATENATE(" + ",VLOOKUP(FA$10,$CP$14:$CR$25,2,FALSE)),VLOOKUP(FA$10,$CP$14:$CR$25,2,FALSE)),"")</f>
        <v/>
      </c>
      <c r="FB22" s="102" t="str">
        <f>IF(COUNTIF($AJ22,DB$8),IF(COUNTIF($ES22:FA22,"")&lt;DB$13,CONCATENATE(" + ",VLOOKUP(FB$10,$CP$14:$CR$25,2,FALSE)),VLOOKUP(FB$10,$CP$14:$CR$25,2,FALSE)),"")</f>
        <v/>
      </c>
      <c r="FC22" s="102" t="str">
        <f>IF(COUNTIF($AJ22,DC$8),IF(COUNTIF($ES22:FB22,"")&lt;DC$13,CONCATENATE(" + ",VLOOKUP(FC$10,$CP$14:$CR$25,2,FALSE)),VLOOKUP(FC$10,$CP$14:$CR$25,2,FALSE)),"")</f>
        <v/>
      </c>
      <c r="FD22" s="102" t="str">
        <f>IF(COUNTIF($AJ22,DD$8),IF(COUNTIF($ES22:FC22,"")&lt;DD$13,CONCATENATE(" + ",VLOOKUP(FD$10,$CP$14:$CR$25,2,FALSE)),VLOOKUP(FD$10,$CP$14:$CR$25,2,FALSE)),"")</f>
        <v/>
      </c>
      <c r="FE22" s="102" t="str">
        <f>IF(COUNTIF($AJ22,DE$8),IF(COUNTIF($ES22:FD22,"")&lt;DE$13,CONCATENATE(" + ",VLOOKUP(FE$10,$CP$14:$CR$25,2,FALSE)),VLOOKUP(FE$10,$CP$14:$CR$25,2,FALSE)),"")</f>
        <v/>
      </c>
      <c r="FF22" s="102" t="str">
        <f>IF(COUNTIF($AJ22,DF$8),IF(COUNTIF($ES22:FE22,"")&lt;DF$13,CONCATENATE(" + ",VLOOKUP(FF$10,$CP$14:$CR$25,2,FALSE)),VLOOKUP(FF$10,$CP$14:$CR$25,2,FALSE)),"")</f>
        <v/>
      </c>
      <c r="FG22" s="102" t="str">
        <f>IF(COUNTIF($AJ22,DG$8),IF(COUNTIF($ES22:FF22,"")&lt;DG$13,CONCATENATE(" + ",VLOOKUP(FG$10,$CP$14:$CR$25,2,FALSE)),VLOOKUP(FG$10,$CP$14:$CR$25,2,FALSE)),"")</f>
        <v/>
      </c>
      <c r="FH22" s="102" t="str">
        <f>IF(COUNTIF($AJ22,DH$8),IF(COUNTIF($ES22:FG22,"")&lt;DH$13,CONCATENATE(" + ",VLOOKUP(FH$10,$CP$14:$CR$25,2,FALSE)),VLOOKUP(FH$10,$CP$14:$CR$25,2,FALSE)),"")</f>
        <v/>
      </c>
      <c r="FI22" s="102" t="str">
        <f>IF(COUNTIF($AJ22,DI$8),IF(COUNTIF($ES22:FH22,"")&lt;DI$13,CONCATENATE(" + ",VLOOKUP(FI$10,$CP$14:$CR$25,2,FALSE)),VLOOKUP(FI$10,$CP$14:$CR$25,2,FALSE)),"")</f>
        <v/>
      </c>
      <c r="FJ22" s="102" t="str">
        <f>IF(COUNTIF($AJ22,DJ$8),IF(COUNTIF($ES22:FI22,"")&lt;DJ$13,CONCATENATE(" + ",VLOOKUP(FJ$10,$CP$14:$CR$25,2,FALSE)),VLOOKUP(FJ$10,$CP$14:$CR$25,2,FALSE)),"")</f>
        <v/>
      </c>
      <c r="FK22" s="102" t="str">
        <f>IF(COUNTIF($AJ22,DK$8),IF(COUNTIF($ES22:FJ22,"")&lt;DK$13,CONCATENATE(" + ",VLOOKUP(FK$10,$CP$14:$CR$25,2,FALSE)),VLOOKUP(FK$10,$CP$14:$CR$25,2,FALSE)),"")</f>
        <v/>
      </c>
      <c r="FL22" s="102" t="str">
        <f>IF(COUNTIF($AJ22,DL$8),IF(COUNTIF($ES22:FK22,"")&lt;DL$13,CONCATENATE(" + ",VLOOKUP(FL$10,$CP$14:$CR$25,2,FALSE)),VLOOKUP(FL$10,$CP$14:$CR$25,2,FALSE)),"")</f>
        <v/>
      </c>
      <c r="FM22" s="102" t="str">
        <f>IF(COUNTIF($AJ22,DM$8),IF(COUNTIF($ES22:FL22,"")&lt;DM$13,CONCATENATE(" + ",VLOOKUP(FM$10,$CP$14:$CR$25,2,FALSE)),VLOOKUP(FM$10,$CP$14:$CR$25,2,FALSE)),"")</f>
        <v/>
      </c>
      <c r="FN22" s="102" t="str">
        <f>IF(COUNTIF($AJ22,DN$8),IF(COUNTIF($ES22:FM22,"")&lt;DN$13,CONCATENATE(" + ",VLOOKUP(FN$10,$CP$14:$CR$25,2,FALSE)),VLOOKUP(FN$10,$CP$14:$CR$25,2,FALSE)),"")</f>
        <v/>
      </c>
      <c r="FO22" s="102" t="str">
        <f>IF(COUNTIF($AJ22,DO$8),IF(COUNTIF($ES22:FN22,"")&lt;DO$13,CONCATENATE(" + ",VLOOKUP(FO$10,$CP$14:$CR$25,2,FALSE)),VLOOKUP(FO$10,$CP$14:$CR$25,2,FALSE)),"")</f>
        <v/>
      </c>
      <c r="FP22" s="102" t="str">
        <f>IF(COUNTIF($AJ22,DP$8),IF(COUNTIF($ES22:FO22,"")&lt;DP$13,CONCATENATE(" + ",VLOOKUP(FP$10,$CP$14:$CR$25,2,FALSE)),VLOOKUP(FP$10,$CP$14:$CR$25,2,FALSE)),"")</f>
        <v/>
      </c>
      <c r="FQ22" s="102" t="str">
        <f>IF(COUNTIF($AJ22,DQ$8),IF(COUNTIF($ES22:FP22,"")&lt;DQ$13,CONCATENATE(" + ",VLOOKUP(FQ$10,$CP$14:$CR$25,2,FALSE)),VLOOKUP(FQ$10,$CP$14:$CR$25,2,FALSE)),"")</f>
        <v/>
      </c>
      <c r="FR22" s="103" t="str">
        <f>IF(COUNTIF($AJ22,DR$8),IF(COUNTIF($ES22:FQ22,"")&lt;DR$13,CONCATENATE(" + ",VLOOKUP(FR$10,$CP$14:$CR$25,2,FALSE)),VLOOKUP(FR$10,$CP$14:$CR$25,2,FALSE)),"")</f>
        <v/>
      </c>
      <c r="FS22" s="101">
        <f t="shared" si="53"/>
        <v>17</v>
      </c>
      <c r="FT22" s="104" t="str">
        <f t="shared" si="54"/>
        <v/>
      </c>
      <c r="FU22" s="102" t="str">
        <f t="shared" si="55"/>
        <v/>
      </c>
      <c r="FV22" s="102" t="str">
        <f t="shared" si="56"/>
        <v/>
      </c>
      <c r="FW22" s="102" t="str">
        <f t="shared" si="57"/>
        <v/>
      </c>
      <c r="FX22" s="102" t="str">
        <f t="shared" si="58"/>
        <v/>
      </c>
      <c r="FY22" s="102" t="str">
        <f t="shared" si="59"/>
        <v/>
      </c>
      <c r="FZ22" s="102" t="str">
        <f t="shared" si="60"/>
        <v/>
      </c>
      <c r="GA22" s="102" t="str">
        <f t="shared" si="61"/>
        <v/>
      </c>
      <c r="GB22" s="102" t="str">
        <f t="shared" si="62"/>
        <v/>
      </c>
      <c r="GC22" s="102" t="str">
        <f t="shared" si="63"/>
        <v/>
      </c>
      <c r="GD22" s="102" t="str">
        <f t="shared" si="64"/>
        <v/>
      </c>
      <c r="GE22" s="102" t="str">
        <f t="shared" si="65"/>
        <v/>
      </c>
      <c r="GF22" s="102" t="str">
        <f t="shared" si="66"/>
        <v/>
      </c>
      <c r="GG22" s="102" t="str">
        <f t="shared" si="67"/>
        <v/>
      </c>
      <c r="GH22" s="102" t="str">
        <f t="shared" si="68"/>
        <v/>
      </c>
      <c r="GI22" s="102" t="str">
        <f t="shared" si="69"/>
        <v/>
      </c>
      <c r="GJ22" s="102" t="str">
        <f t="shared" si="70"/>
        <v/>
      </c>
      <c r="GK22" s="102" t="str">
        <f t="shared" si="71"/>
        <v/>
      </c>
      <c r="GL22" s="102" t="str">
        <f t="shared" si="72"/>
        <v/>
      </c>
      <c r="GM22" s="102" t="str">
        <f t="shared" si="73"/>
        <v/>
      </c>
      <c r="GN22" s="102" t="str">
        <f t="shared" si="74"/>
        <v/>
      </c>
      <c r="GO22" s="102" t="str">
        <f t="shared" si="75"/>
        <v/>
      </c>
      <c r="GP22" s="102" t="str">
        <f t="shared" si="76"/>
        <v/>
      </c>
      <c r="GQ22" s="102" t="str">
        <f t="shared" si="77"/>
        <v/>
      </c>
      <c r="GR22" s="103" t="str">
        <f t="shared" si="78"/>
        <v/>
      </c>
      <c r="GS22" s="99" t="str">
        <f t="shared" si="79"/>
        <v/>
      </c>
      <c r="GT22" s="93" t="str">
        <f t="shared" si="80"/>
        <v>1 - 3</v>
      </c>
      <c r="GU22" s="93" t="str">
        <f>IF(COUNTIF($AK22,CU$8),IF(COUNTIF($GS22:GT22,"")&lt;CU$13,CONCATENATE(" + ",VLOOKUP(GU$10,$CP$14:$CR$25,2,FALSE)),VLOOKUP(GU$10,$CP$14:$CR$25,2,FALSE)),"")</f>
        <v/>
      </c>
      <c r="GV22" s="93" t="str">
        <f>IF(COUNTIF($AK22,CV$8),IF(COUNTIF($GS22:GU22,"")&lt;CV$13,CONCATENATE(" + ",VLOOKUP(GV$10,$CP$14:$CR$25,2,FALSE)),VLOOKUP(GV$10,$CP$14:$CR$25,2,FALSE)),"")</f>
        <v/>
      </c>
      <c r="GW22" s="93" t="str">
        <f>IF(COUNTIF($AK22,CW$8),IF(COUNTIF($GS22:GV22,"")&lt;CW$13,CONCATENATE(" + ",VLOOKUP(GW$10,$CP$14:$CR$25,2,FALSE)),VLOOKUP(GW$10,$CP$14:$CR$25,2,FALSE)),"")</f>
        <v/>
      </c>
      <c r="GX22" s="93" t="str">
        <f>IF(COUNTIF($AK22,CX$8),IF(COUNTIF($GS22:GW22,"")&lt;CX$13,CONCATENATE(" + ",VLOOKUP(GX$10,$CP$14:$CR$25,2,FALSE)),VLOOKUP(GX$10,$CP$14:$CR$25,2,FALSE)),"")</f>
        <v/>
      </c>
      <c r="GY22" s="93" t="str">
        <f>IF(COUNTIF($AK22,CY$8),IF(COUNTIF($GS22:GX22,"")&lt;CY$13,CONCATENATE(" + ",VLOOKUP(GY$10,$CP$14:$CR$25,2,FALSE)),VLOOKUP(GY$10,$CP$14:$CR$25,2,FALSE)),"")</f>
        <v/>
      </c>
      <c r="GZ22" s="93" t="str">
        <f>IF(COUNTIF($AK22,CZ$8),IF(COUNTIF($GS22:GY22,"")&lt;CZ$13,CONCATENATE(" + ",VLOOKUP(GZ$10,$CP$14:$CR$25,2,FALSE)),VLOOKUP(GZ$10,$CP$14:$CR$25,2,FALSE)),"")</f>
        <v/>
      </c>
      <c r="HA22" s="93" t="str">
        <f>IF(COUNTIF($AK22,DA$8),IF(COUNTIF($GS22:GZ22,"")&lt;DA$13,CONCATENATE(" + ",VLOOKUP(HA$10,$CP$14:$CR$25,2,FALSE)),VLOOKUP(HA$10,$CP$14:$CR$25,2,FALSE)),"")</f>
        <v/>
      </c>
      <c r="HB22" s="93" t="str">
        <f>IF(COUNTIF($AK22,DB$8),IF(COUNTIF($GS22:HA22,"")&lt;DB$13,CONCATENATE(" + ",VLOOKUP(HB$10,$CP$14:$CR$25,2,FALSE)),VLOOKUP(HB$10,$CP$14:$CR$25,2,FALSE)),"")</f>
        <v/>
      </c>
      <c r="HC22" s="93" t="str">
        <f>IF(COUNTIF($AK22,DC$8),IF(COUNTIF($GS22:HB22,"")&lt;DC$13,CONCATENATE(" + ",VLOOKUP(HC$10,$CP$14:$CR$25,2,FALSE)),VLOOKUP(HC$10,$CP$14:$CR$25,2,FALSE)),"")</f>
        <v/>
      </c>
      <c r="HD22" s="93" t="str">
        <f>IF(COUNTIF($AK22,DD$8),IF(COUNTIF($GS22:HC22,"")&lt;DD$13,CONCATENATE(" + ",VLOOKUP(HD$10,$CP$14:$CR$25,2,FALSE)),VLOOKUP(HD$10,$CP$14:$CR$25,2,FALSE)),"")</f>
        <v/>
      </c>
      <c r="HE22" s="93" t="str">
        <f>IF(COUNTIF($AK22,DE$8),IF(COUNTIF($GS22:HD22,"")&lt;DE$13,CONCATENATE(" + ",VLOOKUP(HE$10,$CP$14:$CR$25,2,FALSE)),VLOOKUP(HE$10,$CP$14:$CR$25,2,FALSE)),"")</f>
        <v/>
      </c>
      <c r="HF22" s="93" t="str">
        <f>IF(COUNTIF($AK22,DF$8),IF(COUNTIF($GS22:HE22,"")&lt;DF$13,CONCATENATE(" + ",VLOOKUP(HF$10,$CP$14:$CR$25,2,FALSE)),VLOOKUP(HF$10,$CP$14:$CR$25,2,FALSE)),"")</f>
        <v/>
      </c>
      <c r="HG22" s="93" t="str">
        <f>IF(COUNTIF($AK22,DG$8),IF(COUNTIF($GS22:HF22,"")&lt;DG$13,CONCATENATE(" + ",VLOOKUP(HG$10,$CP$14:$CR$25,2,FALSE)),VLOOKUP(HG$10,$CP$14:$CR$25,2,FALSE)),"")</f>
        <v/>
      </c>
      <c r="HH22" s="93" t="str">
        <f>IF(COUNTIF($AK22,DH$8),IF(COUNTIF($GS22:HG22,"")&lt;DH$13,CONCATENATE(" + ",VLOOKUP(HH$10,$CP$14:$CR$25,2,FALSE)),VLOOKUP(HH$10,$CP$14:$CR$25,2,FALSE)),"")</f>
        <v/>
      </c>
      <c r="HI22" s="93" t="str">
        <f>IF(COUNTIF($AK22,DI$8),IF(COUNTIF($GS22:HH22,"")&lt;DI$13,CONCATENATE(" + ",VLOOKUP(HI$10,$CP$14:$CR$25,2,FALSE)),VLOOKUP(HI$10,$CP$14:$CR$25,2,FALSE)),"")</f>
        <v/>
      </c>
      <c r="HJ22" s="93" t="str">
        <f>IF(COUNTIF($AK22,DJ$8),IF(COUNTIF($GS22:HI22,"")&lt;DJ$13,CONCATENATE(" + ",VLOOKUP(HJ$10,$CP$14:$CR$25,2,FALSE)),VLOOKUP(HJ$10,$CP$14:$CR$25,2,FALSE)),"")</f>
        <v/>
      </c>
      <c r="HK22" s="93" t="str">
        <f>IF(COUNTIF($AK22,DK$8),IF(COUNTIF($GS22:HJ22,"")&lt;DK$13,CONCATENATE(" + ",VLOOKUP(HK$10,$CP$14:$CR$25,2,FALSE)),VLOOKUP(HK$10,$CP$14:$CR$25,2,FALSE)),"")</f>
        <v/>
      </c>
      <c r="HL22" s="93" t="str">
        <f>IF(COUNTIF($AK22,DL$8),IF(COUNTIF($GS22:HK22,"")&lt;DL$13,CONCATENATE(" + ",VLOOKUP(HL$10,$CP$14:$CR$25,2,FALSE)),VLOOKUP(HL$10,$CP$14:$CR$25,2,FALSE)),"")</f>
        <v/>
      </c>
      <c r="HM22" s="93" t="str">
        <f>IF(COUNTIF($AK22,DM$8),IF(COUNTIF($GS22:HL22,"")&lt;DM$13,CONCATENATE(" + ",VLOOKUP(HM$10,$CP$14:$CR$25,2,FALSE)),VLOOKUP(HM$10,$CP$14:$CR$25,2,FALSE)),"")</f>
        <v/>
      </c>
      <c r="HN22" s="93" t="str">
        <f>IF(COUNTIF($AK22,DN$8),IF(COUNTIF($GS22:HM22,"")&lt;DN$13,CONCATENATE(" + ",VLOOKUP(HN$10,$CP$14:$CR$25,2,FALSE)),VLOOKUP(HN$10,$CP$14:$CR$25,2,FALSE)),"")</f>
        <v/>
      </c>
      <c r="HO22" s="93" t="str">
        <f>IF(COUNTIF($AK22,DO$8),IF(COUNTIF($GS22:HN22,"")&lt;DO$13,CONCATENATE(" + ",VLOOKUP(HO$10,$CP$14:$CR$25,2,FALSE)),VLOOKUP(HO$10,$CP$14:$CR$25,2,FALSE)),"")</f>
        <v/>
      </c>
      <c r="HP22" s="93" t="str">
        <f>IF(COUNTIF($AK22,DP$8),IF(COUNTIF($GS22:HO22,"")&lt;DP$13,CONCATENATE(" + ",VLOOKUP(HP$10,$CP$14:$CR$25,2,FALSE)),VLOOKUP(HP$10,$CP$14:$CR$25,2,FALSE)),"")</f>
        <v/>
      </c>
      <c r="HQ22" s="93" t="str">
        <f>IF(COUNTIF($AK22,DQ$8),IF(COUNTIF($GS22:HP22,"")&lt;DQ$13,CONCATENATE(" + ",VLOOKUP(HQ$10,$CP$14:$CR$25,2,FALSE)),VLOOKUP(HQ$10,$CP$14:$CR$25,2,FALSE)),"")</f>
        <v/>
      </c>
      <c r="HR22" s="100" t="str">
        <f>IF(COUNTIF($AK22,DR$8),IF(COUNTIF($GS22:HQ22,"")&lt;DR$13,CONCATENATE(" + ",VLOOKUP(HR$10,$CP$14:$CR$25,2,FALSE)),VLOOKUP(HR$10,$CP$14:$CR$25,2,FALSE)),"")</f>
        <v/>
      </c>
      <c r="HS22" s="99" t="str">
        <f t="shared" si="81"/>
        <v/>
      </c>
      <c r="HT22" s="94">
        <f t="shared" si="82"/>
        <v>5</v>
      </c>
      <c r="HU22" s="93" t="str">
        <f t="shared" si="83"/>
        <v/>
      </c>
      <c r="HV22" s="93" t="str">
        <f t="shared" si="84"/>
        <v/>
      </c>
      <c r="HW22" s="93" t="str">
        <f t="shared" si="85"/>
        <v/>
      </c>
      <c r="HX22" s="93" t="str">
        <f t="shared" si="86"/>
        <v/>
      </c>
      <c r="HY22" s="93" t="str">
        <f t="shared" si="87"/>
        <v/>
      </c>
      <c r="HZ22" s="93" t="str">
        <f t="shared" si="88"/>
        <v/>
      </c>
      <c r="IA22" s="93" t="str">
        <f t="shared" si="89"/>
        <v/>
      </c>
      <c r="IB22" s="93" t="str">
        <f t="shared" si="90"/>
        <v/>
      </c>
      <c r="IC22" s="93" t="str">
        <f t="shared" si="91"/>
        <v/>
      </c>
      <c r="ID22" s="93" t="str">
        <f t="shared" si="92"/>
        <v/>
      </c>
      <c r="IE22" s="93" t="str">
        <f t="shared" si="93"/>
        <v/>
      </c>
      <c r="IF22" s="93" t="str">
        <f t="shared" si="94"/>
        <v/>
      </c>
      <c r="IG22" s="93" t="str">
        <f t="shared" si="95"/>
        <v/>
      </c>
      <c r="IH22" s="93" t="str">
        <f t="shared" si="96"/>
        <v/>
      </c>
      <c r="II22" s="93" t="str">
        <f t="shared" si="97"/>
        <v/>
      </c>
      <c r="IJ22" s="93" t="str">
        <f t="shared" si="98"/>
        <v/>
      </c>
      <c r="IK22" s="93" t="str">
        <f t="shared" si="99"/>
        <v/>
      </c>
      <c r="IL22" s="93" t="str">
        <f t="shared" si="100"/>
        <v/>
      </c>
      <c r="IM22" s="93" t="str">
        <f t="shared" si="101"/>
        <v/>
      </c>
      <c r="IN22" s="93" t="str">
        <f t="shared" si="102"/>
        <v/>
      </c>
      <c r="IO22" s="93" t="str">
        <f t="shared" si="103"/>
        <v/>
      </c>
      <c r="IP22" s="93" t="str">
        <f t="shared" si="104"/>
        <v/>
      </c>
      <c r="IQ22" s="93" t="str">
        <f t="shared" si="105"/>
        <v/>
      </c>
      <c r="IR22" s="100" t="str">
        <f t="shared" si="106"/>
        <v/>
      </c>
      <c r="IS22" s="101" t="str">
        <f t="shared" si="107"/>
        <v/>
      </c>
      <c r="IT22" s="102" t="str">
        <f t="shared" si="108"/>
        <v/>
      </c>
      <c r="IU22" s="102" t="str">
        <f>IF(COUNTIF($AL22,CU$8),IF(COUNTIF($IS22:IT22,"")&lt;CU$13,CONCATENATE(" + ",VLOOKUP(IU$10,$CP$14:$CR$25,2,FALSE)),VLOOKUP(IU$10,$CP$14:$CR$25,2,FALSE)),"")</f>
        <v/>
      </c>
      <c r="IV22" s="102" t="str">
        <f>IF(COUNTIF($AL22,CV$8),IF(COUNTIF($IS22:IU22,"")&lt;CV$13,CONCATENATE(" + ",VLOOKUP(IV$10,$CP$14:$CR$25,2,FALSE)),VLOOKUP(IV$10,$CP$14:$CR$25,2,FALSE)),"")</f>
        <v/>
      </c>
      <c r="IW22" s="102" t="str">
        <f>IF(COUNTIF($AL22,CW$8),IF(COUNTIF($IS22:IV22,"")&lt;CW$13,CONCATENATE(" + ",VLOOKUP(IW$10,$CP$14:$CR$25,2,FALSE)),VLOOKUP(IW$10,$CP$14:$CR$25,2,FALSE)),"")</f>
        <v/>
      </c>
      <c r="IX22" s="102" t="str">
        <f>IF(COUNTIF($AL22,CX$8),IF(COUNTIF($IS22:IW22,"")&lt;CX$13,CONCATENATE(" + ",VLOOKUP(IX$10,$CP$14:$CR$25,2,FALSE)),VLOOKUP(IX$10,$CP$14:$CR$25,2,FALSE)),"")</f>
        <v/>
      </c>
      <c r="IY22" s="102" t="str">
        <f>IF(COUNTIF($AL22,CY$8),IF(COUNTIF($IS22:IX22,"")&lt;CY$13,CONCATENATE(" + ",VLOOKUP(IY$10,$CP$14:$CR$25,2,FALSE)),VLOOKUP(IY$10,$CP$14:$CR$25,2,FALSE)),"")</f>
        <v/>
      </c>
      <c r="IZ22" s="102" t="str">
        <f>IF(COUNTIF($AL22,CZ$8),IF(COUNTIF($IS22:IY22,"")&lt;CZ$13,CONCATENATE(" + ",VLOOKUP(IZ$10,$CP$14:$CR$25,2,FALSE)),VLOOKUP(IZ$10,$CP$14:$CR$25,2,FALSE)),"")</f>
        <v/>
      </c>
      <c r="JA22" s="102" t="str">
        <f>IF(COUNTIF($AL22,DA$8),IF(COUNTIF($IS22:IZ22,"")&lt;DA$13,CONCATENATE(" + ",VLOOKUP(JA$10,$CP$14:$CR$25,2,FALSE)),VLOOKUP(JA$10,$CP$14:$CR$25,2,FALSE)),"")</f>
        <v/>
      </c>
      <c r="JB22" s="102" t="str">
        <f>IF(COUNTIF($AL22,DB$8),IF(COUNTIF($IS22:JA22,"")&lt;DB$13,CONCATENATE(" + ",VLOOKUP(JB$10,$CP$14:$CR$25,2,FALSE)),VLOOKUP(JB$10,$CP$14:$CR$25,2,FALSE)),"")</f>
        <v/>
      </c>
      <c r="JC22" s="102" t="str">
        <f>IF(COUNTIF($AL22,DC$8),IF(COUNTIF($IS22:JB22,"")&lt;DC$13,CONCATENATE(" + ",VLOOKUP(JC$10,$CP$14:$CR$25,2,FALSE)),VLOOKUP(JC$10,$CP$14:$CR$25,2,FALSE)),"")</f>
        <v/>
      </c>
      <c r="JD22" s="102" t="str">
        <f>IF(COUNTIF($AL22,DD$8),IF(COUNTIF($IS22:JC22,"")&lt;DD$13,CONCATENATE(" + ",VLOOKUP(JD$10,$CP$14:$CR$25,2,FALSE)),VLOOKUP(JD$10,$CP$14:$CR$25,2,FALSE)),"")</f>
        <v/>
      </c>
      <c r="JE22" s="102" t="str">
        <f>IF(COUNTIF($AL22,DE$8),IF(COUNTIF($IS22:JD22,"")&lt;DE$13,CONCATENATE(" + ",VLOOKUP(JE$10,$CP$14:$CR$25,2,FALSE)),VLOOKUP(JE$10,$CP$14:$CR$25,2,FALSE)),"")</f>
        <v/>
      </c>
      <c r="JF22" s="102" t="str">
        <f>IF(COUNTIF($AL22,DF$8),IF(COUNTIF($IS22:JE22,"")&lt;DF$13,CONCATENATE(" + ",VLOOKUP(JF$10,$CP$14:$CR$25,2,FALSE)),VLOOKUP(JF$10,$CP$14:$CR$25,2,FALSE)),"")</f>
        <v/>
      </c>
      <c r="JG22" s="102" t="str">
        <f>IF(COUNTIF($AL22,DG$8),IF(COUNTIF($IS22:JF22,"")&lt;DG$13,CONCATENATE(" + ",VLOOKUP(JG$10,$CP$14:$CR$25,2,FALSE)),VLOOKUP(JG$10,$CP$14:$CR$25,2,FALSE)),"")</f>
        <v/>
      </c>
      <c r="JH22" s="102" t="str">
        <f>IF(COUNTIF($AL22,DH$8),IF(COUNTIF($IS22:JG22,"")&lt;DH$13,CONCATENATE(" + ",VLOOKUP(JH$10,$CP$14:$CR$25,2,FALSE)),VLOOKUP(JH$10,$CP$14:$CR$25,2,FALSE)),"")</f>
        <v/>
      </c>
      <c r="JI22" s="102" t="str">
        <f>IF(COUNTIF($AL22,DI$8),IF(COUNTIF($IS22:JH22,"")&lt;DI$13,CONCATENATE(" + ",VLOOKUP(JI$10,$CP$14:$CR$25,2,FALSE)),VLOOKUP(JI$10,$CP$14:$CR$25,2,FALSE)),"")</f>
        <v/>
      </c>
      <c r="JJ22" s="102" t="str">
        <f>IF(COUNTIF($AL22,DJ$8),IF(COUNTIF($IS22:JI22,"")&lt;DJ$13,CONCATENATE(" + ",VLOOKUP(JJ$10,$CP$14:$CR$25,2,FALSE)),VLOOKUP(JJ$10,$CP$14:$CR$25,2,FALSE)),"")</f>
        <v/>
      </c>
      <c r="JK22" s="102" t="str">
        <f>IF(COUNTIF($AL22,DK$8),IF(COUNTIF($IS22:JJ22,"")&lt;DK$13,CONCATENATE(" + ",VLOOKUP(JK$10,$CP$14:$CR$25,2,FALSE)),VLOOKUP(JK$10,$CP$14:$CR$25,2,FALSE)),"")</f>
        <v/>
      </c>
      <c r="JL22" s="102" t="str">
        <f>IF(COUNTIF($AL22,DL$8),IF(COUNTIF($IS22:JK22,"")&lt;DL$13,CONCATENATE(" + ",VLOOKUP(JL$10,$CP$14:$CR$25,2,FALSE)),VLOOKUP(JL$10,$CP$14:$CR$25,2,FALSE)),"")</f>
        <v/>
      </c>
      <c r="JM22" s="102" t="str">
        <f>IF(COUNTIF($AL22,DM$8),IF(COUNTIF($IS22:JL22,"")&lt;DM$13,CONCATENATE(" + ",VLOOKUP(JM$10,$CP$14:$CR$25,2,FALSE)),VLOOKUP(JM$10,$CP$14:$CR$25,2,FALSE)),"")</f>
        <v/>
      </c>
      <c r="JN22" s="102" t="str">
        <f>IF(COUNTIF($AL22,DN$8),IF(COUNTIF($IS22:JM22,"")&lt;DN$13,CONCATENATE(" + ",VLOOKUP(JN$10,$CP$14:$CR$25,2,FALSE)),VLOOKUP(JN$10,$CP$14:$CR$25,2,FALSE)),"")</f>
        <v/>
      </c>
      <c r="JO22" s="102" t="str">
        <f>IF(COUNTIF($AL22,DO$8),IF(COUNTIF($IS22:JN22,"")&lt;DO$13,CONCATENATE(" + ",VLOOKUP(JO$10,$CP$14:$CR$25,2,FALSE)),VLOOKUP(JO$10,$CP$14:$CR$25,2,FALSE)),"")</f>
        <v/>
      </c>
      <c r="JP22" s="102" t="str">
        <f>IF(COUNTIF($AL22,DP$8),IF(COUNTIF($IS22:JO22,"")&lt;DP$13,CONCATENATE(" + ",VLOOKUP(JP$10,$CP$14:$CR$25,2,FALSE)),VLOOKUP(JP$10,$CP$14:$CR$25,2,FALSE)),"")</f>
        <v/>
      </c>
      <c r="JQ22" s="102" t="str">
        <f>IF(COUNTIF($AL22,DQ$8),IF(COUNTIF($IS22:JP22,"")&lt;DQ$13,CONCATENATE(" + ",VLOOKUP(JQ$10,$CP$14:$CR$25,2,FALSE)),VLOOKUP(JQ$10,$CP$14:$CR$25,2,FALSE)),"")</f>
        <v/>
      </c>
      <c r="JR22" s="103" t="str">
        <f>IF(COUNTIF($AL22,DR$8),IF(COUNTIF($IS22:JQ22,"")&lt;DR$13,CONCATENATE(" + ",VLOOKUP(JR$10,$CP$14:$CR$25,2,FALSE)),VLOOKUP(JR$10,$CP$14:$CR$25,2,FALSE)),"")</f>
        <v/>
      </c>
      <c r="JS22" s="101" t="str">
        <f t="shared" si="109"/>
        <v/>
      </c>
      <c r="JT22" s="104" t="str">
        <f t="shared" si="110"/>
        <v/>
      </c>
      <c r="JU22" s="102" t="str">
        <f t="shared" si="111"/>
        <v/>
      </c>
      <c r="JV22" s="102" t="str">
        <f t="shared" si="112"/>
        <v/>
      </c>
      <c r="JW22" s="102" t="str">
        <f t="shared" si="113"/>
        <v/>
      </c>
      <c r="JX22" s="102" t="str">
        <f t="shared" si="114"/>
        <v/>
      </c>
      <c r="JY22" s="102" t="str">
        <f t="shared" si="115"/>
        <v/>
      </c>
      <c r="JZ22" s="102" t="str">
        <f t="shared" si="116"/>
        <v/>
      </c>
      <c r="KA22" s="102" t="str">
        <f t="shared" si="117"/>
        <v/>
      </c>
      <c r="KB22" s="102" t="str">
        <f t="shared" si="118"/>
        <v/>
      </c>
      <c r="KC22" s="102" t="str">
        <f t="shared" si="119"/>
        <v/>
      </c>
      <c r="KD22" s="102" t="str">
        <f t="shared" si="120"/>
        <v/>
      </c>
      <c r="KE22" s="102" t="str">
        <f t="shared" si="121"/>
        <v/>
      </c>
      <c r="KF22" s="102" t="str">
        <f t="shared" si="122"/>
        <v/>
      </c>
      <c r="KG22" s="102" t="str">
        <f t="shared" si="123"/>
        <v/>
      </c>
      <c r="KH22" s="102" t="str">
        <f t="shared" si="124"/>
        <v/>
      </c>
      <c r="KI22" s="102" t="str">
        <f t="shared" si="125"/>
        <v/>
      </c>
      <c r="KJ22" s="102" t="str">
        <f t="shared" si="126"/>
        <v/>
      </c>
      <c r="KK22" s="102" t="str">
        <f t="shared" si="127"/>
        <v/>
      </c>
      <c r="KL22" s="102" t="str">
        <f t="shared" si="128"/>
        <v/>
      </c>
      <c r="KM22" s="102" t="str">
        <f t="shared" si="129"/>
        <v/>
      </c>
      <c r="KN22" s="102" t="str">
        <f t="shared" si="130"/>
        <v/>
      </c>
      <c r="KO22" s="102" t="str">
        <f t="shared" si="131"/>
        <v/>
      </c>
      <c r="KP22" s="102" t="str">
        <f t="shared" si="132"/>
        <v/>
      </c>
      <c r="KQ22" s="102" t="str">
        <f t="shared" si="133"/>
        <v/>
      </c>
      <c r="KR22" s="103" t="str">
        <f t="shared" si="134"/>
        <v/>
      </c>
      <c r="KS22" s="99" t="str">
        <f t="shared" si="135"/>
        <v/>
      </c>
      <c r="KT22" s="93" t="str">
        <f t="shared" si="136"/>
        <v/>
      </c>
      <c r="KU22" s="93" t="str">
        <f>IF(COUNTIF($AM22,CU$8),IF(COUNTIF($KS22:KT22,"")&lt;CU$13,CONCATENATE(" + ",VLOOKUP(KU$10,$CP$14:$CR$25,2,FALSE)),VLOOKUP(KU$10,$CP$14:$CR$25,2,FALSE)),"")</f>
        <v/>
      </c>
      <c r="KV22" s="93" t="str">
        <f>IF(COUNTIF($AM22,CV$8),IF(COUNTIF($KS22:KU22,"")&lt;CV$13,CONCATENATE(" + ",VLOOKUP(KV$10,$CP$14:$CR$25,2,FALSE)),VLOOKUP(KV$10,$CP$14:$CR$25,2,FALSE)),"")</f>
        <v/>
      </c>
      <c r="KW22" s="93" t="str">
        <f>IF(COUNTIF($AM22,CW$8),IF(COUNTIF($KS22:KV22,"")&lt;CW$13,CONCATENATE(" + ",VLOOKUP(KW$10,$CP$14:$CR$25,2,FALSE)),VLOOKUP(KW$10,$CP$14:$CR$25,2,FALSE)),"")</f>
        <v/>
      </c>
      <c r="KX22" s="93" t="str">
        <f>IF(COUNTIF($AM22,CX$8),IF(COUNTIF($KS22:KW22,"")&lt;CX$13,CONCATENATE(" + ",VLOOKUP(KX$10,$CP$14:$CR$25,2,FALSE)),VLOOKUP(KX$10,$CP$14:$CR$25,2,FALSE)),"")</f>
        <v/>
      </c>
      <c r="KY22" s="93" t="str">
        <f>IF(COUNTIF($AM22,CY$8),IF(COUNTIF($KS22:KX22,"")&lt;CY$13,CONCATENATE(" + ",VLOOKUP(KY$10,$CP$14:$CR$25,2,FALSE)),VLOOKUP(KY$10,$CP$14:$CR$25,2,FALSE)),"")</f>
        <v/>
      </c>
      <c r="KZ22" s="93" t="str">
        <f>IF(COUNTIF($AM22,CZ$8),IF(COUNTIF($KS22:KY22,"")&lt;CZ$13,CONCATENATE(" + ",VLOOKUP(KZ$10,$CP$14:$CR$25,2,FALSE)),VLOOKUP(KZ$10,$CP$14:$CR$25,2,FALSE)),"")</f>
        <v/>
      </c>
      <c r="LA22" s="93" t="str">
        <f>IF(COUNTIF($AM22,DA$8),IF(COUNTIF($KS22:KZ22,"")&lt;DA$13,CONCATENATE(" + ",VLOOKUP(LA$10,$CP$14:$CR$25,2,FALSE)),VLOOKUP(LA$10,$CP$14:$CR$25,2,FALSE)),"")</f>
        <v/>
      </c>
      <c r="LB22" s="93" t="str">
        <f>IF(COUNTIF($AM22,DB$8),IF(COUNTIF($KS22:LA22,"")&lt;DB$13,CONCATENATE(" + ",VLOOKUP(LB$10,$CP$14:$CR$25,2,FALSE)),VLOOKUP(LB$10,$CP$14:$CR$25,2,FALSE)),"")</f>
        <v/>
      </c>
      <c r="LC22" s="93" t="str">
        <f>IF(COUNTIF($AM22,DC$8),IF(COUNTIF($KS22:LB22,"")&lt;DC$13,CONCATENATE(" + ",VLOOKUP(LC$10,$CP$14:$CR$25,2,FALSE)),VLOOKUP(LC$10,$CP$14:$CR$25,2,FALSE)),"")</f>
        <v/>
      </c>
      <c r="LD22" s="93" t="str">
        <f>IF(COUNTIF($AM22,DD$8),IF(COUNTIF($KS22:LC22,"")&lt;DD$13,CONCATENATE(" + ",VLOOKUP(LD$10,$CP$14:$CR$25,2,FALSE)),VLOOKUP(LD$10,$CP$14:$CR$25,2,FALSE)),"")</f>
        <v/>
      </c>
      <c r="LE22" s="93" t="str">
        <f>IF(COUNTIF($AM22,DE$8),IF(COUNTIF($KS22:LD22,"")&lt;DE$13,CONCATENATE(" + ",VLOOKUP(LE$10,$CP$14:$CR$25,2,FALSE)),VLOOKUP(LE$10,$CP$14:$CR$25,2,FALSE)),"")</f>
        <v/>
      </c>
      <c r="LF22" s="93" t="str">
        <f>IF(COUNTIF($AM22,DF$8),IF(COUNTIF($KS22:LE22,"")&lt;DF$13,CONCATENATE(" + ",VLOOKUP(LF$10,$CP$14:$CR$25,2,FALSE)),VLOOKUP(LF$10,$CP$14:$CR$25,2,FALSE)),"")</f>
        <v/>
      </c>
      <c r="LG22" s="93" t="str">
        <f>IF(COUNTIF($AM22,DG$8),IF(COUNTIF($KS22:LF22,"")&lt;DG$13,CONCATENATE(" + ",VLOOKUP(LG$10,$CP$14:$CR$25,2,FALSE)),VLOOKUP(LG$10,$CP$14:$CR$25,2,FALSE)),"")</f>
        <v/>
      </c>
      <c r="LH22" s="93" t="str">
        <f>IF(COUNTIF($AM22,DH$8),IF(COUNTIF($KS22:LG22,"")&lt;DH$13,CONCATENATE(" + ",VLOOKUP(LH$10,$CP$14:$CR$25,2,FALSE)),VLOOKUP(LH$10,$CP$14:$CR$25,2,FALSE)),"")</f>
        <v/>
      </c>
      <c r="LI22" s="93" t="str">
        <f>IF(COUNTIF($AM22,DI$8),IF(COUNTIF($KS22:LH22,"")&lt;DI$13,CONCATENATE(" + ",VLOOKUP(LI$10,$CP$14:$CR$25,2,FALSE)),VLOOKUP(LI$10,$CP$14:$CR$25,2,FALSE)),"")</f>
        <v/>
      </c>
      <c r="LJ22" s="93" t="str">
        <f>IF(COUNTIF($AM22,DJ$8),IF(COUNTIF($KS22:LI22,"")&lt;DJ$13,CONCATENATE(" + ",VLOOKUP(LJ$10,$CP$14:$CR$25,2,FALSE)),VLOOKUP(LJ$10,$CP$14:$CR$25,2,FALSE)),"")</f>
        <v/>
      </c>
      <c r="LK22" s="93" t="str">
        <f>IF(COUNTIF($AM22,DK$8),IF(COUNTIF($KS22:LJ22,"")&lt;DK$13,CONCATENATE(" + ",VLOOKUP(LK$10,$CP$14:$CR$25,2,FALSE)),VLOOKUP(LK$10,$CP$14:$CR$25,2,FALSE)),"")</f>
        <v/>
      </c>
      <c r="LL22" s="93" t="str">
        <f>IF(COUNTIF($AM22,DL$8),IF(COUNTIF($KS22:LK22,"")&lt;DL$13,CONCATENATE(" + ",VLOOKUP(LL$10,$CP$14:$CR$25,2,FALSE)),VLOOKUP(LL$10,$CP$14:$CR$25,2,FALSE)),"")</f>
        <v/>
      </c>
      <c r="LM22" s="93" t="str">
        <f>IF(COUNTIF($AM22,DM$8),IF(COUNTIF($KS22:LL22,"")&lt;DM$13,CONCATENATE(" + ",VLOOKUP(LM$10,$CP$14:$CR$25,2,FALSE)),VLOOKUP(LM$10,$CP$14:$CR$25,2,FALSE)),"")</f>
        <v/>
      </c>
      <c r="LN22" s="93" t="str">
        <f>IF(COUNTIF($AM22,DN$8),IF(COUNTIF($KS22:LM22,"")&lt;DN$13,CONCATENATE(" + ",VLOOKUP(LN$10,$CP$14:$CR$25,2,FALSE)),VLOOKUP(LN$10,$CP$14:$CR$25,2,FALSE)),"")</f>
        <v/>
      </c>
      <c r="LO22" s="93" t="str">
        <f>IF(COUNTIF($AM22,DO$8),IF(COUNTIF($KS22:LN22,"")&lt;DO$13,CONCATENATE(" + ",VLOOKUP(LO$10,$CP$14:$CR$25,2,FALSE)),VLOOKUP(LO$10,$CP$14:$CR$25,2,FALSE)),"")</f>
        <v/>
      </c>
      <c r="LP22" s="93" t="str">
        <f>IF(COUNTIF($AM22,DP$8),IF(COUNTIF($KS22:LO22,"")&lt;DP$13,CONCATENATE(" + ",VLOOKUP(LP$10,$CP$14:$CR$25,2,FALSE)),VLOOKUP(LP$10,$CP$14:$CR$25,2,FALSE)),"")</f>
        <v/>
      </c>
      <c r="LQ22" s="93" t="str">
        <f>IF(COUNTIF($AM22,DQ$8),IF(COUNTIF($KS22:LP22,"")&lt;DQ$13,CONCATENATE(" + ",VLOOKUP(LQ$10,$CP$14:$CR$25,2,FALSE)),VLOOKUP(LQ$10,$CP$14:$CR$25,2,FALSE)),"")</f>
        <v/>
      </c>
      <c r="LR22" s="100" t="str">
        <f>IF(COUNTIF($AM22,DR$8),IF(COUNTIF($KS22:LQ22,"")&lt;DR$13,CONCATENATE(" + ",VLOOKUP(LR$10,$CP$14:$CR$25,2,FALSE)),VLOOKUP(LR$10,$CP$14:$CR$25,2,FALSE)),"")</f>
        <v/>
      </c>
      <c r="LS22" s="99" t="str">
        <f t="shared" si="137"/>
        <v/>
      </c>
      <c r="LT22" s="94" t="str">
        <f t="shared" si="138"/>
        <v/>
      </c>
      <c r="LU22" s="93" t="str">
        <f t="shared" si="139"/>
        <v/>
      </c>
      <c r="LV22" s="93" t="str">
        <f t="shared" si="140"/>
        <v/>
      </c>
      <c r="LW22" s="93" t="str">
        <f t="shared" si="141"/>
        <v/>
      </c>
      <c r="LX22" s="93" t="str">
        <f t="shared" si="142"/>
        <v/>
      </c>
      <c r="LY22" s="93" t="str">
        <f t="shared" si="143"/>
        <v/>
      </c>
      <c r="LZ22" s="93" t="str">
        <f t="shared" si="144"/>
        <v/>
      </c>
      <c r="MA22" s="93" t="str">
        <f t="shared" si="145"/>
        <v/>
      </c>
      <c r="MB22" s="93" t="str">
        <f t="shared" si="146"/>
        <v/>
      </c>
      <c r="MC22" s="93" t="str">
        <f t="shared" si="147"/>
        <v/>
      </c>
      <c r="MD22" s="93" t="str">
        <f t="shared" si="148"/>
        <v/>
      </c>
      <c r="ME22" s="93" t="str">
        <f t="shared" si="149"/>
        <v/>
      </c>
      <c r="MF22" s="93" t="str">
        <f t="shared" si="150"/>
        <v/>
      </c>
      <c r="MG22" s="93" t="str">
        <f t="shared" si="151"/>
        <v/>
      </c>
      <c r="MH22" s="93" t="str">
        <f t="shared" si="152"/>
        <v/>
      </c>
      <c r="MI22" s="93" t="str">
        <f t="shared" si="153"/>
        <v/>
      </c>
      <c r="MJ22" s="93" t="str">
        <f t="shared" si="154"/>
        <v/>
      </c>
      <c r="MK22" s="93" t="str">
        <f t="shared" si="155"/>
        <v/>
      </c>
      <c r="ML22" s="93" t="str">
        <f t="shared" si="156"/>
        <v/>
      </c>
      <c r="MM22" s="93" t="str">
        <f t="shared" si="157"/>
        <v/>
      </c>
      <c r="MN22" s="93" t="str">
        <f t="shared" si="158"/>
        <v/>
      </c>
      <c r="MO22" s="93" t="str">
        <f t="shared" si="159"/>
        <v/>
      </c>
      <c r="MP22" s="93" t="str">
        <f t="shared" si="160"/>
        <v/>
      </c>
      <c r="MQ22" s="93" t="str">
        <f t="shared" si="161"/>
        <v/>
      </c>
      <c r="MR22" s="100" t="str">
        <f t="shared" si="162"/>
        <v/>
      </c>
      <c r="MS22" s="101" t="str">
        <f t="shared" si="163"/>
        <v/>
      </c>
      <c r="MT22" s="102" t="str">
        <f t="shared" si="164"/>
        <v/>
      </c>
      <c r="MU22" s="102" t="str">
        <f>IF(COUNTIF($AN22,CU$8),IF(COUNTIF($MS22:MT22,"")&lt;CU$13,CONCATENATE(" + ",VLOOKUP(MU$10,$CP$14:$CR$25,2,FALSE)),VLOOKUP(MU$10,$CP$14:$CR$25,2,FALSE)),"")</f>
        <v/>
      </c>
      <c r="MV22" s="102" t="str">
        <f>IF(COUNTIF($AN22,CV$8),IF(COUNTIF($MS22:MU22,"")&lt;CV$13,CONCATENATE(" + ",VLOOKUP(MV$10,$CP$14:$CR$25,2,FALSE)),VLOOKUP(MV$10,$CP$14:$CR$25,2,FALSE)),"")</f>
        <v/>
      </c>
      <c r="MW22" s="102" t="str">
        <f>IF(COUNTIF($AN22,CW$8),IF(COUNTIF($MS22:MV22,"")&lt;CW$13,CONCATENATE(" + ",VLOOKUP(MW$10,$CP$14:$CR$25,2,FALSE)),VLOOKUP(MW$10,$CP$14:$CR$25,2,FALSE)),"")</f>
        <v/>
      </c>
      <c r="MX22" s="102" t="str">
        <f>IF(COUNTIF($AN22,CX$8),IF(COUNTIF($MS22:MW22,"")&lt;CX$13,CONCATENATE(" + ",VLOOKUP(MX$10,$CP$14:$CR$25,2,FALSE)),VLOOKUP(MX$10,$CP$14:$CR$25,2,FALSE)),"")</f>
        <v/>
      </c>
      <c r="MY22" s="102" t="str">
        <f>IF(COUNTIF($AN22,CY$8),IF(COUNTIF($MS22:MX22,"")&lt;CY$13,CONCATENATE(" + ",VLOOKUP(MY$10,$CP$14:$CR$25,2,FALSE)),VLOOKUP(MY$10,$CP$14:$CR$25,2,FALSE)),"")</f>
        <v/>
      </c>
      <c r="MZ22" s="102" t="str">
        <f>IF(COUNTIF($AN22,CZ$8),IF(COUNTIF($MS22:MY22,"")&lt;CZ$13,CONCATENATE(" + ",VLOOKUP(MZ$10,$CP$14:$CR$25,2,FALSE)),VLOOKUP(MZ$10,$CP$14:$CR$25,2,FALSE)),"")</f>
        <v/>
      </c>
      <c r="NA22" s="102" t="str">
        <f>IF(COUNTIF($AN22,DA$8),IF(COUNTIF($MS22:MZ22,"")&lt;DA$13,CONCATENATE(" + ",VLOOKUP(NA$10,$CP$14:$CR$25,2,FALSE)),VLOOKUP(NA$10,$CP$14:$CR$25,2,FALSE)),"")</f>
        <v/>
      </c>
      <c r="NB22" s="102" t="str">
        <f>IF(COUNTIF($AN22,DB$8),IF(COUNTIF($MS22:NA22,"")&lt;DB$13,CONCATENATE(" + ",VLOOKUP(NB$10,$CP$14:$CR$25,2,FALSE)),VLOOKUP(NB$10,$CP$14:$CR$25,2,FALSE)),"")</f>
        <v/>
      </c>
      <c r="NC22" s="102" t="str">
        <f>IF(COUNTIF($AN22,DC$8),IF(COUNTIF($MS22:NB22,"")&lt;DC$13,CONCATENATE(" + ",VLOOKUP(NC$10,$CP$14:$CR$25,2,FALSE)),VLOOKUP(NC$10,$CP$14:$CR$25,2,FALSE)),"")</f>
        <v/>
      </c>
      <c r="ND22" s="102" t="str">
        <f>IF(COUNTIF($AN22,DD$8),IF(COUNTIF($MS22:NC22,"")&lt;DD$13,CONCATENATE(" + ",VLOOKUP(ND$10,$CP$14:$CR$25,2,FALSE)),VLOOKUP(ND$10,$CP$14:$CR$25,2,FALSE)),"")</f>
        <v/>
      </c>
      <c r="NE22" s="102" t="str">
        <f>IF(COUNTIF($AN22,DE$8),IF(COUNTIF($MS22:ND22,"")&lt;DE$13,CONCATENATE(" + ",VLOOKUP(NE$10,$CP$14:$CR$25,2,FALSE)),VLOOKUP(NE$10,$CP$14:$CR$25,2,FALSE)),"")</f>
        <v/>
      </c>
      <c r="NF22" s="102" t="str">
        <f>IF(COUNTIF($AN22,DF$8),IF(COUNTIF($MS22:NE22,"")&lt;DF$13,CONCATENATE(" + ",VLOOKUP(NF$10,$CP$14:$CR$25,2,FALSE)),VLOOKUP(NF$10,$CP$14:$CR$25,2,FALSE)),"")</f>
        <v/>
      </c>
      <c r="NG22" s="102" t="str">
        <f>IF(COUNTIF($AN22,DG$8),IF(COUNTIF($MS22:NF22,"")&lt;DG$13,CONCATENATE(" + ",VLOOKUP(NG$10,$CP$14:$CR$25,2,FALSE)),VLOOKUP(NG$10,$CP$14:$CR$25,2,FALSE)),"")</f>
        <v/>
      </c>
      <c r="NH22" s="102" t="str">
        <f>IF(COUNTIF($AN22,DH$8),IF(COUNTIF($MS22:NG22,"")&lt;DH$13,CONCATENATE(" + ",VLOOKUP(NH$10,$CP$14:$CR$25,2,FALSE)),VLOOKUP(NH$10,$CP$14:$CR$25,2,FALSE)),"")</f>
        <v/>
      </c>
      <c r="NI22" s="102" t="str">
        <f>IF(COUNTIF($AN22,DI$8),IF(COUNTIF($MS22:NH22,"")&lt;DI$13,CONCATENATE(" + ",VLOOKUP(NI$10,$CP$14:$CR$25,2,FALSE)),VLOOKUP(NI$10,$CP$14:$CR$25,2,FALSE)),"")</f>
        <v/>
      </c>
      <c r="NJ22" s="102" t="str">
        <f>IF(COUNTIF($AN22,DJ$8),IF(COUNTIF($MS22:NI22,"")&lt;DJ$13,CONCATENATE(" + ",VLOOKUP(NJ$10,$CP$14:$CR$25,2,FALSE)),VLOOKUP(NJ$10,$CP$14:$CR$25,2,FALSE)),"")</f>
        <v/>
      </c>
      <c r="NK22" s="102" t="str">
        <f>IF(COUNTIF($AN22,DK$8),IF(COUNTIF($MS22:NJ22,"")&lt;DK$13,CONCATENATE(" + ",VLOOKUP(NK$10,$CP$14:$CR$25,2,FALSE)),VLOOKUP(NK$10,$CP$14:$CR$25,2,FALSE)),"")</f>
        <v/>
      </c>
      <c r="NL22" s="102" t="str">
        <f>IF(COUNTIF($AN22,DL$8),IF(COUNTIF($MS22:NK22,"")&lt;DL$13,CONCATENATE(" + ",VLOOKUP(NL$10,$CP$14:$CR$25,2,FALSE)),VLOOKUP(NL$10,$CP$14:$CR$25,2,FALSE)),"")</f>
        <v/>
      </c>
      <c r="NM22" s="102" t="str">
        <f>IF(COUNTIF($AN22,DM$8),IF(COUNTIF($MS22:NL22,"")&lt;DM$13,CONCATENATE(" + ",VLOOKUP(NM$10,$CP$14:$CR$25,2,FALSE)),VLOOKUP(NM$10,$CP$14:$CR$25,2,FALSE)),"")</f>
        <v/>
      </c>
      <c r="NN22" s="102" t="str">
        <f>IF(COUNTIF($AN22,DN$8),IF(COUNTIF($MS22:NM22,"")&lt;DN$13,CONCATENATE(" + ",VLOOKUP(NN$10,$CP$14:$CR$25,2,FALSE)),VLOOKUP(NN$10,$CP$14:$CR$25,2,FALSE)),"")</f>
        <v/>
      </c>
      <c r="NO22" s="102" t="str">
        <f>IF(COUNTIF($AN22,DO$8),IF(COUNTIF($MS22:NN22,"")&lt;DO$13,CONCATENATE(" + ",VLOOKUP(NO$10,$CP$14:$CR$25,2,FALSE)),VLOOKUP(NO$10,$CP$14:$CR$25,2,FALSE)),"")</f>
        <v/>
      </c>
      <c r="NP22" s="102" t="str">
        <f>IF(COUNTIF($AN22,DP$8),IF(COUNTIF($MS22:NO22,"")&lt;DP$13,CONCATENATE(" + ",VLOOKUP(NP$10,$CP$14:$CR$25,2,FALSE)),VLOOKUP(NP$10,$CP$14:$CR$25,2,FALSE)),"")</f>
        <v/>
      </c>
      <c r="NQ22" s="102" t="str">
        <f>IF(COUNTIF($AN22,DQ$8),IF(COUNTIF($MS22:NP22,"")&lt;DQ$13,CONCATENATE(" + ",VLOOKUP(NQ$10,$CP$14:$CR$25,2,FALSE)),VLOOKUP(NQ$10,$CP$14:$CR$25,2,FALSE)),"")</f>
        <v/>
      </c>
      <c r="NR22" s="103" t="str">
        <f>IF(COUNTIF($AN22,DR$8),IF(COUNTIF($MS22:NQ22,"")&lt;DR$13,CONCATENATE(" + ",VLOOKUP(NR$10,$CP$14:$CR$25,2,FALSE)),VLOOKUP(NR$10,$CP$14:$CR$25,2,FALSE)),"")</f>
        <v/>
      </c>
      <c r="NS22" s="101" t="str">
        <f t="shared" si="165"/>
        <v/>
      </c>
      <c r="NT22" s="104" t="str">
        <f t="shared" si="166"/>
        <v/>
      </c>
      <c r="NU22" s="102" t="str">
        <f t="shared" si="167"/>
        <v/>
      </c>
      <c r="NV22" s="102" t="str">
        <f t="shared" si="168"/>
        <v/>
      </c>
      <c r="NW22" s="102" t="str">
        <f t="shared" si="169"/>
        <v/>
      </c>
      <c r="NX22" s="102" t="str">
        <f t="shared" si="170"/>
        <v/>
      </c>
      <c r="NY22" s="102" t="str">
        <f t="shared" si="171"/>
        <v/>
      </c>
      <c r="NZ22" s="102" t="str">
        <f t="shared" si="172"/>
        <v/>
      </c>
      <c r="OA22" s="102" t="str">
        <f t="shared" si="173"/>
        <v/>
      </c>
      <c r="OB22" s="102" t="str">
        <f t="shared" si="174"/>
        <v/>
      </c>
      <c r="OC22" s="102" t="str">
        <f t="shared" si="175"/>
        <v/>
      </c>
      <c r="OD22" s="102" t="str">
        <f t="shared" si="176"/>
        <v/>
      </c>
      <c r="OE22" s="102" t="str">
        <f t="shared" si="177"/>
        <v/>
      </c>
      <c r="OF22" s="102" t="str">
        <f t="shared" si="178"/>
        <v/>
      </c>
      <c r="OG22" s="102" t="str">
        <f t="shared" si="179"/>
        <v/>
      </c>
      <c r="OH22" s="102" t="str">
        <f t="shared" si="180"/>
        <v/>
      </c>
      <c r="OI22" s="102" t="str">
        <f t="shared" si="181"/>
        <v/>
      </c>
      <c r="OJ22" s="102" t="str">
        <f t="shared" si="182"/>
        <v/>
      </c>
      <c r="OK22" s="102" t="str">
        <f t="shared" si="183"/>
        <v/>
      </c>
      <c r="OL22" s="102" t="str">
        <f t="shared" si="184"/>
        <v/>
      </c>
      <c r="OM22" s="102" t="str">
        <f t="shared" si="185"/>
        <v/>
      </c>
      <c r="ON22" s="102" t="str">
        <f t="shared" si="186"/>
        <v/>
      </c>
      <c r="OO22" s="102" t="str">
        <f t="shared" si="187"/>
        <v/>
      </c>
      <c r="OP22" s="102" t="str">
        <f t="shared" si="188"/>
        <v/>
      </c>
      <c r="OQ22" s="102" t="str">
        <f t="shared" si="189"/>
        <v/>
      </c>
      <c r="OR22" s="103" t="str">
        <f t="shared" si="190"/>
        <v/>
      </c>
      <c r="OS22" s="183"/>
    </row>
    <row r="23" spans="1:409" ht="17.25" hidden="1" customHeight="1" x14ac:dyDescent="0.25">
      <c r="A23" s="13"/>
      <c r="B23" s="185"/>
      <c r="C23" s="166"/>
      <c r="D23" s="166"/>
      <c r="E23" s="166"/>
      <c r="F23" s="201"/>
      <c r="G23" s="166"/>
      <c r="H23" s="166"/>
      <c r="I23" s="201"/>
      <c r="J23" s="201"/>
      <c r="K23" s="201"/>
      <c r="L23" s="201"/>
      <c r="M23" s="201"/>
      <c r="N23" s="202"/>
      <c r="O23" s="202"/>
      <c r="P23" s="202"/>
      <c r="Q23" s="202"/>
      <c r="R23" s="202"/>
      <c r="S23" s="202"/>
      <c r="T23" s="204"/>
      <c r="U23" s="203"/>
      <c r="V23" s="203"/>
      <c r="W23" s="204"/>
      <c r="X23" s="204"/>
      <c r="Y23" s="204"/>
      <c r="Z23" s="204"/>
      <c r="AA23" s="205"/>
      <c r="AB23" s="205"/>
      <c r="AC23" s="205"/>
      <c r="AD23" s="179"/>
      <c r="AE23" s="13"/>
      <c r="AF23" s="13"/>
      <c r="AG23" s="13"/>
      <c r="AH23" s="13"/>
      <c r="AI23" s="13"/>
      <c r="AJ23" s="13"/>
      <c r="AK23" s="13"/>
      <c r="AL23" s="13"/>
      <c r="AM23" s="213"/>
      <c r="AN23" s="213"/>
      <c r="AO23" s="214"/>
      <c r="AP23" s="214"/>
      <c r="AQ23" s="215"/>
      <c r="AR23" s="215"/>
      <c r="AS23" s="214"/>
      <c r="AT23" s="214"/>
      <c r="AU23" s="215"/>
      <c r="AV23" s="215"/>
      <c r="AW23" s="214"/>
      <c r="AX23" s="214"/>
      <c r="AY23" s="215"/>
      <c r="AZ23" s="215"/>
      <c r="BA23" s="214"/>
      <c r="BB23" s="214"/>
      <c r="BC23" s="215"/>
      <c r="BD23" s="215"/>
      <c r="BE23" s="214"/>
      <c r="BF23" s="214"/>
      <c r="BG23" s="216"/>
      <c r="BH23" s="216"/>
      <c r="BI23" s="217"/>
      <c r="BJ23" s="217"/>
      <c r="BK23" s="218"/>
      <c r="BL23" s="218"/>
      <c r="BM23" s="218"/>
      <c r="BN23" s="218"/>
      <c r="BO23" s="218"/>
      <c r="BP23" s="218"/>
      <c r="BQ23" s="218"/>
      <c r="BR23" s="218"/>
      <c r="BS23" s="218"/>
      <c r="BT23" s="218"/>
      <c r="BU23" s="218"/>
      <c r="BV23" s="218"/>
      <c r="BW23" s="219"/>
      <c r="BX23" s="220"/>
      <c r="BY23" s="220"/>
      <c r="BZ23" s="219"/>
      <c r="CA23" s="221"/>
      <c r="CB23" s="38"/>
      <c r="CC23" s="222"/>
      <c r="CD23" s="223"/>
      <c r="CE23" s="224"/>
      <c r="CF23" s="225"/>
      <c r="CG23" s="226"/>
      <c r="CH23" s="227"/>
      <c r="CI23" s="257"/>
      <c r="CJ23" s="258"/>
      <c r="CK23" s="258"/>
      <c r="CL23" s="228"/>
      <c r="CM23" s="53" t="s">
        <v>428</v>
      </c>
      <c r="CN23" s="53" t="s">
        <v>409</v>
      </c>
      <c r="CO23" s="13" t="str" cm="1">
        <f t="array" ref="CO23">IF(B23="","",IF(MATCH(B23,$B$16:$B$25,0)=1,INDEX($CE$16:$CE$25,MATCH(B23,$B$16:$B$25,0)),SUM(INDEX($CE$16:$CE$25,MATCH(B23,$B$16:$B$25,0))+INDEX($CO$16:$CO$25,MATCH(B23,$B$16:$B$25,0)-1))))</f>
        <v/>
      </c>
      <c r="CP23" s="187" t="s">
        <v>251</v>
      </c>
      <c r="CQ23" s="187">
        <v>0</v>
      </c>
      <c r="CR23" s="188">
        <v>10</v>
      </c>
      <c r="CS23" s="132" t="str">
        <f t="shared" si="24"/>
        <v/>
      </c>
      <c r="CT23" s="93" t="str">
        <f t="shared" si="25"/>
        <v/>
      </c>
      <c r="CU23" s="93" t="str">
        <f>IF(COUNTIF($AI23,CU$8),IF(COUNTIF($CS23:CT23,"")&lt;CU$13,CONCATENATE(" + ",VLOOKUP(CU$10,$CP$14:$CR$25,2,FALSE)),VLOOKUP(CU$10,$CP$14:$CR$25,2,FALSE)),"")</f>
        <v/>
      </c>
      <c r="CV23" s="93" t="str">
        <f>IF(COUNTIF($AI23,CV$8),IF(COUNTIF($CS23:CU23,"")&lt;CV$13,CONCATENATE(" + ",VLOOKUP(CV$10,$CP$14:$CR$25,2,FALSE)),VLOOKUP(CV$10,$CP$14:$CR$25,2,FALSE)),"")</f>
        <v/>
      </c>
      <c r="CW23" s="93" t="str">
        <f>IF(COUNTIF($AI23,CW$8),IF(COUNTIF($CS23:CV23,"")&lt;CW$13,CONCATENATE(" + ",VLOOKUP(CW$10,$CP$14:$CR$25,2,FALSE)),VLOOKUP(CW$10,$CP$14:$CR$25,2,FALSE)),"")</f>
        <v/>
      </c>
      <c r="CX23" s="93" t="str">
        <f>IF(COUNTIF($AI23,CX$8),IF(COUNTIF($CS23:CW23,"")&lt;CX$13,CONCATENATE(" + ",VLOOKUP(CX$10,$CP$14:$CR$25,2,FALSE)),VLOOKUP(CX$10,$CP$14:$CR$25,2,FALSE)),"")</f>
        <v/>
      </c>
      <c r="CY23" s="93" t="str">
        <f>IF(COUNTIF($AI23,CY$8),IF(COUNTIF($CS23:CX23,"")&lt;CY$13,CONCATENATE(" + ",VLOOKUP(CY$10,$CP$14:$CR$25,2,FALSE)),VLOOKUP(CY$10,$CP$14:$CR$25,2,FALSE)),"")</f>
        <v/>
      </c>
      <c r="CZ23" s="93" t="str">
        <f>IF(COUNTIF($AI23,CZ$8),IF(COUNTIF($CS23:CY23,"")&lt;CZ$13,CONCATENATE(" + ",VLOOKUP(CZ$10,$CP$14:$CR$25,2,FALSE)),VLOOKUP(CZ$10,$CP$14:$CR$25,2,FALSE)),"")</f>
        <v/>
      </c>
      <c r="DA23" s="93" t="str">
        <f>IF(COUNTIF($AI23,DA$8),IF(COUNTIF($CS23:CZ23,"")&lt;DA$13,CONCATENATE(" + ",VLOOKUP(DA$10,$CP$14:$CR$25,2,FALSE)),VLOOKUP(DA$10,$CP$14:$CR$25,2,FALSE)),"")</f>
        <v/>
      </c>
      <c r="DB23" s="93" t="str">
        <f>IF(COUNTIF($AI23,DB$8),IF(COUNTIF($CS23:DA23,"")&lt;DB$13,CONCATENATE(" + ",VLOOKUP(DB$10,$CP$14:$CR$25,2,FALSE)),VLOOKUP(DB$10,$CP$14:$CR$25,2,FALSE)),"")</f>
        <v/>
      </c>
      <c r="DC23" s="93" t="str">
        <f>IF(COUNTIF($AI23,DC$8),IF(COUNTIF($CS23:DB23,"")&lt;DC$13,CONCATENATE(" + ",VLOOKUP(DC$10,$CP$14:$CR$25,2,FALSE)),VLOOKUP(DC$10,$CP$14:$CR$25,2,FALSE)),"")</f>
        <v/>
      </c>
      <c r="DD23" s="93" t="str">
        <f>IF(COUNTIF($AI23,DD$8),IF(COUNTIF($CS23:DC23,"")&lt;DD$13,CONCATENATE(" + ",VLOOKUP(DD$10,$CP$14:$CR$25,2,FALSE)),VLOOKUP(DD$10,$CP$14:$CR$25,2,FALSE)),"")</f>
        <v/>
      </c>
      <c r="DE23" s="93" t="str">
        <f>IF(COUNTIF($AI23,DE$8),IF(COUNTIF($CS23:DD23,"")&lt;DE$13,CONCATENATE(" + ",VLOOKUP(DE$10,$CP$14:$CR$25,2,FALSE)),VLOOKUP(DE$10,$CP$14:$CR$25,2,FALSE)),"")</f>
        <v/>
      </c>
      <c r="DF23" s="93" t="str">
        <f>IF(COUNTIF($AI23,DF$8),IF(COUNTIF($CS23:DE23,"")&lt;DF$13,CONCATENATE(" + ",VLOOKUP(DF$10,$CP$14:$CR$25,2,FALSE)),VLOOKUP(DF$10,$CP$14:$CR$25,2,FALSE)),"")</f>
        <v/>
      </c>
      <c r="DG23" s="93" t="str">
        <f>IF(COUNTIF($AI23,DG$8),IF(COUNTIF($CS23:DF23,"")&lt;DG$13,CONCATENATE(" + ",VLOOKUP(DG$10,$CP$14:$CR$25,2,FALSE)),VLOOKUP(DG$10,$CP$14:$CR$25,2,FALSE)),"")</f>
        <v/>
      </c>
      <c r="DH23" s="93" t="str">
        <f>IF(COUNTIF($AI23,DH$8),IF(COUNTIF($CS23:DG23,"")&lt;DH$13,CONCATENATE(" + ",VLOOKUP(DH$10,$CP$14:$CR$25,2,FALSE)),VLOOKUP(DH$10,$CP$14:$CR$25,2,FALSE)),"")</f>
        <v/>
      </c>
      <c r="DI23" s="93" t="str">
        <f>IF(COUNTIF($AI23,DI$8),IF(COUNTIF($CS23:DH23,"")&lt;DI$13,CONCATENATE(" + ",VLOOKUP(DI$10,$CP$14:$CR$25,2,FALSE)),VLOOKUP(DI$10,$CP$14:$CR$25,2,FALSE)),"")</f>
        <v/>
      </c>
      <c r="DJ23" s="93" t="str">
        <f>IF(COUNTIF($AI23,DJ$8),IF(COUNTIF($CS23:DI23,"")&lt;DJ$13,CONCATENATE(" + ",VLOOKUP(DJ$10,$CP$14:$CR$25,2,FALSE)),VLOOKUP(DJ$10,$CP$14:$CR$25,2,FALSE)),"")</f>
        <v/>
      </c>
      <c r="DK23" s="93" t="str">
        <f>IF(COUNTIF($AI23,DK$8),IF(COUNTIF($CS23:DJ23,"")&lt;DK$13,CONCATENATE(" + ",VLOOKUP(DK$10,$CP$14:$CR$25,2,FALSE)),VLOOKUP(DK$10,$CP$14:$CR$25,2,FALSE)),"")</f>
        <v/>
      </c>
      <c r="DL23" s="93" t="str">
        <f>IF(COUNTIF($AI23,DL$8),IF(COUNTIF($CS23:DK23,"")&lt;DL$13,CONCATENATE(" + ",VLOOKUP(DL$10,$CP$14:$CR$25,2,FALSE)),VLOOKUP(DL$10,$CP$14:$CR$25,2,FALSE)),"")</f>
        <v/>
      </c>
      <c r="DM23" s="93" t="str">
        <f>IF(COUNTIF($AI23,DM$8),IF(COUNTIF($CS23:DL23,"")&lt;DM$13,CONCATENATE(" + ",VLOOKUP(DM$10,$CP$14:$CR$25,2,FALSE)),VLOOKUP(DM$10,$CP$14:$CR$25,2,FALSE)),"")</f>
        <v/>
      </c>
      <c r="DN23" s="93" t="str">
        <f>IF(COUNTIF($AI23,DN$8),IF(COUNTIF($CS23:DM23,"")&lt;DN$13,CONCATENATE(" + ",VLOOKUP(DN$10,$CP$14:$CR$25,2,FALSE)),VLOOKUP(DN$10,$CP$14:$CR$25,2,FALSE)),"")</f>
        <v/>
      </c>
      <c r="DO23" s="93" t="str">
        <f>IF(COUNTIF($AI23,DO$8),IF(COUNTIF($CS23:DN23,"")&lt;DO$13,CONCATENATE(" + ",VLOOKUP(DO$10,$CP$14:$CR$25,2,FALSE)),VLOOKUP(DO$10,$CP$14:$CR$25,2,FALSE)),"")</f>
        <v/>
      </c>
      <c r="DP23" s="93" t="str">
        <f>IF(COUNTIF($AI23,DP$8),IF(COUNTIF($CS23:DO23,"")&lt;DP$13,CONCATENATE(" + ",VLOOKUP(DP$10,$CP$14:$CR$25,2,FALSE)),VLOOKUP(DP$10,$CP$14:$CR$25,2,FALSE)),"")</f>
        <v/>
      </c>
      <c r="DQ23" s="93" t="str">
        <f>IF(COUNTIF($AI23,DQ$8),IF(COUNTIF($CS23:DP23,"")&lt;DQ$13,CONCATENATE(" + ",VLOOKUP(DQ$10,$CP$14:$CR$25,2,FALSE)),VLOOKUP(DQ$10,$CP$14:$CR$25,2,FALSE)),"")</f>
        <v/>
      </c>
      <c r="DR23" s="93" t="str">
        <f>IF(COUNTIF($AI23,DR$8),IF(COUNTIF($CS23:DQ23,"")&lt;DR$13,CONCATENATE(" + ",VLOOKUP(DR$10,$CP$14:$CR$25,2,FALSE)),VLOOKUP(DR$10,$CP$14:$CR$25,2,FALSE)),"")</f>
        <v/>
      </c>
      <c r="DS23" s="99" t="str">
        <f t="shared" si="26"/>
        <v/>
      </c>
      <c r="DT23" s="94" t="str">
        <f t="shared" si="27"/>
        <v/>
      </c>
      <c r="DU23" s="93" t="str">
        <f t="shared" si="28"/>
        <v/>
      </c>
      <c r="DV23" s="93" t="str">
        <f t="shared" si="29"/>
        <v/>
      </c>
      <c r="DW23" s="93" t="str">
        <f t="shared" si="30"/>
        <v/>
      </c>
      <c r="DX23" s="93" t="str">
        <f t="shared" si="31"/>
        <v/>
      </c>
      <c r="DY23" s="93" t="str">
        <f t="shared" si="32"/>
        <v/>
      </c>
      <c r="DZ23" s="93" t="str">
        <f t="shared" si="33"/>
        <v/>
      </c>
      <c r="EA23" s="93" t="str">
        <f t="shared" si="34"/>
        <v/>
      </c>
      <c r="EB23" s="93" t="str">
        <f t="shared" si="35"/>
        <v/>
      </c>
      <c r="EC23" s="93" t="str">
        <f t="shared" si="36"/>
        <v/>
      </c>
      <c r="ED23" s="93" t="str">
        <f t="shared" si="37"/>
        <v/>
      </c>
      <c r="EE23" s="93" t="str">
        <f t="shared" si="38"/>
        <v/>
      </c>
      <c r="EF23" s="93" t="str">
        <f t="shared" si="39"/>
        <v/>
      </c>
      <c r="EG23" s="93" t="str">
        <f t="shared" si="40"/>
        <v/>
      </c>
      <c r="EH23" s="93" t="str">
        <f t="shared" si="41"/>
        <v/>
      </c>
      <c r="EI23" s="93" t="str">
        <f t="shared" si="42"/>
        <v/>
      </c>
      <c r="EJ23" s="93" t="str">
        <f t="shared" si="43"/>
        <v/>
      </c>
      <c r="EK23" s="93" t="str">
        <f t="shared" si="44"/>
        <v/>
      </c>
      <c r="EL23" s="93" t="str">
        <f t="shared" si="45"/>
        <v/>
      </c>
      <c r="EM23" s="93" t="str">
        <f t="shared" si="46"/>
        <v/>
      </c>
      <c r="EN23" s="93" t="str">
        <f t="shared" si="47"/>
        <v/>
      </c>
      <c r="EO23" s="93" t="str">
        <f t="shared" si="48"/>
        <v/>
      </c>
      <c r="EP23" s="93" t="str">
        <f t="shared" si="49"/>
        <v/>
      </c>
      <c r="EQ23" s="93" t="str">
        <f t="shared" si="50"/>
        <v/>
      </c>
      <c r="ER23" s="100" t="str">
        <f t="shared" si="51"/>
        <v/>
      </c>
      <c r="ES23" s="101" t="str">
        <f t="shared" si="191"/>
        <v/>
      </c>
      <c r="ET23" s="102" t="str">
        <f t="shared" si="52"/>
        <v/>
      </c>
      <c r="EU23" s="102" t="str">
        <f>IF(COUNTIF($AJ23,CU$8),IF(COUNTIF($ES23:ET23,"")&lt;CU$13,CONCATENATE(" + ",VLOOKUP(EU$10,$CP$14:$CR$25,2,FALSE)),VLOOKUP(EU$10,$CP$14:$CR$25,2,FALSE)),"")</f>
        <v/>
      </c>
      <c r="EV23" s="102" t="str">
        <f>IF(COUNTIF($AJ23,CV$8),IF(COUNTIF($ES23:EU23,"")&lt;CV$13,CONCATENATE(" + ",VLOOKUP(EV$10,$CP$14:$CR$25,2,FALSE)),VLOOKUP(EV$10,$CP$14:$CR$25,2,FALSE)),"")</f>
        <v/>
      </c>
      <c r="EW23" s="102" t="str">
        <f>IF(COUNTIF($AJ23,CW$8),IF(COUNTIF($ES23:EV23,"")&lt;CW$13,CONCATENATE(" + ",VLOOKUP(EW$10,$CP$14:$CR$25,2,FALSE)),VLOOKUP(EW$10,$CP$14:$CR$25,2,FALSE)),"")</f>
        <v/>
      </c>
      <c r="EX23" s="102" t="str">
        <f>IF(COUNTIF($AJ23,CX$8),IF(COUNTIF($ES23:EW23,"")&lt;CX$13,CONCATENATE(" + ",VLOOKUP(EX$10,$CP$14:$CR$25,2,FALSE)),VLOOKUP(EX$10,$CP$14:$CR$25,2,FALSE)),"")</f>
        <v/>
      </c>
      <c r="EY23" s="102" t="str">
        <f>IF(COUNTIF($AJ23,CY$8),IF(COUNTIF($ES23:EX23,"")&lt;CY$13,CONCATENATE(" + ",VLOOKUP(EY$10,$CP$14:$CR$25,2,FALSE)),VLOOKUP(EY$10,$CP$14:$CR$25,2,FALSE)),"")</f>
        <v/>
      </c>
      <c r="EZ23" s="102" t="str">
        <f>IF(COUNTIF($AJ23,CZ$8),IF(COUNTIF($ES23:EY23,"")&lt;CZ$13,CONCATENATE(" + ",VLOOKUP(EZ$10,$CP$14:$CR$25,2,FALSE)),VLOOKUP(EZ$10,$CP$14:$CR$25,2,FALSE)),"")</f>
        <v/>
      </c>
      <c r="FA23" s="102" t="str">
        <f>IF(COUNTIF($AJ23,DA$8),IF(COUNTIF($ES23:EZ23,"")&lt;DA$13,CONCATENATE(" + ",VLOOKUP(FA$10,$CP$14:$CR$25,2,FALSE)),VLOOKUP(FA$10,$CP$14:$CR$25,2,FALSE)),"")</f>
        <v/>
      </c>
      <c r="FB23" s="102" t="str">
        <f>IF(COUNTIF($AJ23,DB$8),IF(COUNTIF($ES23:FA23,"")&lt;DB$13,CONCATENATE(" + ",VLOOKUP(FB$10,$CP$14:$CR$25,2,FALSE)),VLOOKUP(FB$10,$CP$14:$CR$25,2,FALSE)),"")</f>
        <v/>
      </c>
      <c r="FC23" s="102" t="str">
        <f>IF(COUNTIF($AJ23,DC$8),IF(COUNTIF($ES23:FB23,"")&lt;DC$13,CONCATENATE(" + ",VLOOKUP(FC$10,$CP$14:$CR$25,2,FALSE)),VLOOKUP(FC$10,$CP$14:$CR$25,2,FALSE)),"")</f>
        <v/>
      </c>
      <c r="FD23" s="102" t="str">
        <f>IF(COUNTIF($AJ23,DD$8),IF(COUNTIF($ES23:FC23,"")&lt;DD$13,CONCATENATE(" + ",VLOOKUP(FD$10,$CP$14:$CR$25,2,FALSE)),VLOOKUP(FD$10,$CP$14:$CR$25,2,FALSE)),"")</f>
        <v/>
      </c>
      <c r="FE23" s="102" t="str">
        <f>IF(COUNTIF($AJ23,DE$8),IF(COUNTIF($ES23:FD23,"")&lt;DE$13,CONCATENATE(" + ",VLOOKUP(FE$10,$CP$14:$CR$25,2,FALSE)),VLOOKUP(FE$10,$CP$14:$CR$25,2,FALSE)),"")</f>
        <v/>
      </c>
      <c r="FF23" s="102" t="str">
        <f>IF(COUNTIF($AJ23,DF$8),IF(COUNTIF($ES23:FE23,"")&lt;DF$13,CONCATENATE(" + ",VLOOKUP(FF$10,$CP$14:$CR$25,2,FALSE)),VLOOKUP(FF$10,$CP$14:$CR$25,2,FALSE)),"")</f>
        <v/>
      </c>
      <c r="FG23" s="102" t="str">
        <f>IF(COUNTIF($AJ23,DG$8),IF(COUNTIF($ES23:FF23,"")&lt;DG$13,CONCATENATE(" + ",VLOOKUP(FG$10,$CP$14:$CR$25,2,FALSE)),VLOOKUP(FG$10,$CP$14:$CR$25,2,FALSE)),"")</f>
        <v/>
      </c>
      <c r="FH23" s="102" t="str">
        <f>IF(COUNTIF($AJ23,DH$8),IF(COUNTIF($ES23:FG23,"")&lt;DH$13,CONCATENATE(" + ",VLOOKUP(FH$10,$CP$14:$CR$25,2,FALSE)),VLOOKUP(FH$10,$CP$14:$CR$25,2,FALSE)),"")</f>
        <v/>
      </c>
      <c r="FI23" s="102" t="str">
        <f>IF(COUNTIF($AJ23,DI$8),IF(COUNTIF($ES23:FH23,"")&lt;DI$13,CONCATENATE(" + ",VLOOKUP(FI$10,$CP$14:$CR$25,2,FALSE)),VLOOKUP(FI$10,$CP$14:$CR$25,2,FALSE)),"")</f>
        <v/>
      </c>
      <c r="FJ23" s="102" t="str">
        <f>IF(COUNTIF($AJ23,DJ$8),IF(COUNTIF($ES23:FI23,"")&lt;DJ$13,CONCATENATE(" + ",VLOOKUP(FJ$10,$CP$14:$CR$25,2,FALSE)),VLOOKUP(FJ$10,$CP$14:$CR$25,2,FALSE)),"")</f>
        <v/>
      </c>
      <c r="FK23" s="102" t="str">
        <f>IF(COUNTIF($AJ23,DK$8),IF(COUNTIF($ES23:FJ23,"")&lt;DK$13,CONCATENATE(" + ",VLOOKUP(FK$10,$CP$14:$CR$25,2,FALSE)),VLOOKUP(FK$10,$CP$14:$CR$25,2,FALSE)),"")</f>
        <v/>
      </c>
      <c r="FL23" s="102" t="str">
        <f>IF(COUNTIF($AJ23,DL$8),IF(COUNTIF($ES23:FK23,"")&lt;DL$13,CONCATENATE(" + ",VLOOKUP(FL$10,$CP$14:$CR$25,2,FALSE)),VLOOKUP(FL$10,$CP$14:$CR$25,2,FALSE)),"")</f>
        <v/>
      </c>
      <c r="FM23" s="102" t="str">
        <f>IF(COUNTIF($AJ23,DM$8),IF(COUNTIF($ES23:FL23,"")&lt;DM$13,CONCATENATE(" + ",VLOOKUP(FM$10,$CP$14:$CR$25,2,FALSE)),VLOOKUP(FM$10,$CP$14:$CR$25,2,FALSE)),"")</f>
        <v/>
      </c>
      <c r="FN23" s="102" t="str">
        <f>IF(COUNTIF($AJ23,DN$8),IF(COUNTIF($ES23:FM23,"")&lt;DN$13,CONCATENATE(" + ",VLOOKUP(FN$10,$CP$14:$CR$25,2,FALSE)),VLOOKUP(FN$10,$CP$14:$CR$25,2,FALSE)),"")</f>
        <v/>
      </c>
      <c r="FO23" s="102" t="str">
        <f>IF(COUNTIF($AJ23,DO$8),IF(COUNTIF($ES23:FN23,"")&lt;DO$13,CONCATENATE(" + ",VLOOKUP(FO$10,$CP$14:$CR$25,2,FALSE)),VLOOKUP(FO$10,$CP$14:$CR$25,2,FALSE)),"")</f>
        <v/>
      </c>
      <c r="FP23" s="102" t="str">
        <f>IF(COUNTIF($AJ23,DP$8),IF(COUNTIF($ES23:FO23,"")&lt;DP$13,CONCATENATE(" + ",VLOOKUP(FP$10,$CP$14:$CR$25,2,FALSE)),VLOOKUP(FP$10,$CP$14:$CR$25,2,FALSE)),"")</f>
        <v/>
      </c>
      <c r="FQ23" s="102" t="str">
        <f>IF(COUNTIF($AJ23,DQ$8),IF(COUNTIF($ES23:FP23,"")&lt;DQ$13,CONCATENATE(" + ",VLOOKUP(FQ$10,$CP$14:$CR$25,2,FALSE)),VLOOKUP(FQ$10,$CP$14:$CR$25,2,FALSE)),"")</f>
        <v/>
      </c>
      <c r="FR23" s="103" t="str">
        <f>IF(COUNTIF($AJ23,DR$8),IF(COUNTIF($ES23:FQ23,"")&lt;DR$13,CONCATENATE(" + ",VLOOKUP(FR$10,$CP$14:$CR$25,2,FALSE)),VLOOKUP(FR$10,$CP$14:$CR$25,2,FALSE)),"")</f>
        <v/>
      </c>
      <c r="FS23" s="101" t="str">
        <f t="shared" si="53"/>
        <v/>
      </c>
      <c r="FT23" s="104" t="str">
        <f t="shared" si="54"/>
        <v/>
      </c>
      <c r="FU23" s="102" t="str">
        <f t="shared" si="55"/>
        <v/>
      </c>
      <c r="FV23" s="102" t="str">
        <f t="shared" si="56"/>
        <v/>
      </c>
      <c r="FW23" s="102" t="str">
        <f t="shared" si="57"/>
        <v/>
      </c>
      <c r="FX23" s="102" t="str">
        <f t="shared" si="58"/>
        <v/>
      </c>
      <c r="FY23" s="102" t="str">
        <f t="shared" si="59"/>
        <v/>
      </c>
      <c r="FZ23" s="102" t="str">
        <f t="shared" si="60"/>
        <v/>
      </c>
      <c r="GA23" s="102" t="str">
        <f t="shared" si="61"/>
        <v/>
      </c>
      <c r="GB23" s="102" t="str">
        <f t="shared" si="62"/>
        <v/>
      </c>
      <c r="GC23" s="102" t="str">
        <f t="shared" si="63"/>
        <v/>
      </c>
      <c r="GD23" s="102" t="str">
        <f t="shared" si="64"/>
        <v/>
      </c>
      <c r="GE23" s="102" t="str">
        <f t="shared" si="65"/>
        <v/>
      </c>
      <c r="GF23" s="102" t="str">
        <f t="shared" si="66"/>
        <v/>
      </c>
      <c r="GG23" s="102" t="str">
        <f t="shared" si="67"/>
        <v/>
      </c>
      <c r="GH23" s="102" t="str">
        <f t="shared" si="68"/>
        <v/>
      </c>
      <c r="GI23" s="102" t="str">
        <f t="shared" si="69"/>
        <v/>
      </c>
      <c r="GJ23" s="102" t="str">
        <f t="shared" si="70"/>
        <v/>
      </c>
      <c r="GK23" s="102" t="str">
        <f t="shared" si="71"/>
        <v/>
      </c>
      <c r="GL23" s="102" t="str">
        <f t="shared" si="72"/>
        <v/>
      </c>
      <c r="GM23" s="102" t="str">
        <f t="shared" si="73"/>
        <v/>
      </c>
      <c r="GN23" s="102" t="str">
        <f t="shared" si="74"/>
        <v/>
      </c>
      <c r="GO23" s="102" t="str">
        <f t="shared" si="75"/>
        <v/>
      </c>
      <c r="GP23" s="102" t="str">
        <f t="shared" si="76"/>
        <v/>
      </c>
      <c r="GQ23" s="102" t="str">
        <f t="shared" si="77"/>
        <v/>
      </c>
      <c r="GR23" s="103" t="str">
        <f t="shared" si="78"/>
        <v/>
      </c>
      <c r="GS23" s="99" t="str">
        <f t="shared" si="79"/>
        <v/>
      </c>
      <c r="GT23" s="93" t="str">
        <f t="shared" si="80"/>
        <v/>
      </c>
      <c r="GU23" s="93" t="str">
        <f>IF(COUNTIF($AK23,CU$8),IF(COUNTIF($GS23:GT23,"")&lt;CU$13,CONCATENATE(" + ",VLOOKUP(GU$10,$CP$14:$CR$25,2,FALSE)),VLOOKUP(GU$10,$CP$14:$CR$25,2,FALSE)),"")</f>
        <v/>
      </c>
      <c r="GV23" s="93" t="str">
        <f>IF(COUNTIF($AK23,CV$8),IF(COUNTIF($GS23:GU23,"")&lt;CV$13,CONCATENATE(" + ",VLOOKUP(GV$10,$CP$14:$CR$25,2,FALSE)),VLOOKUP(GV$10,$CP$14:$CR$25,2,FALSE)),"")</f>
        <v/>
      </c>
      <c r="GW23" s="93" t="str">
        <f>IF(COUNTIF($AK23,CW$8),IF(COUNTIF($GS23:GV23,"")&lt;CW$13,CONCATENATE(" + ",VLOOKUP(GW$10,$CP$14:$CR$25,2,FALSE)),VLOOKUP(GW$10,$CP$14:$CR$25,2,FALSE)),"")</f>
        <v/>
      </c>
      <c r="GX23" s="93" t="str">
        <f>IF(COUNTIF($AK23,CX$8),IF(COUNTIF($GS23:GW23,"")&lt;CX$13,CONCATENATE(" + ",VLOOKUP(GX$10,$CP$14:$CR$25,2,FALSE)),VLOOKUP(GX$10,$CP$14:$CR$25,2,FALSE)),"")</f>
        <v/>
      </c>
      <c r="GY23" s="93" t="str">
        <f>IF(COUNTIF($AK23,CY$8),IF(COUNTIF($GS23:GX23,"")&lt;CY$13,CONCATENATE(" + ",VLOOKUP(GY$10,$CP$14:$CR$25,2,FALSE)),VLOOKUP(GY$10,$CP$14:$CR$25,2,FALSE)),"")</f>
        <v/>
      </c>
      <c r="GZ23" s="93" t="str">
        <f>IF(COUNTIF($AK23,CZ$8),IF(COUNTIF($GS23:GY23,"")&lt;CZ$13,CONCATENATE(" + ",VLOOKUP(GZ$10,$CP$14:$CR$25,2,FALSE)),VLOOKUP(GZ$10,$CP$14:$CR$25,2,FALSE)),"")</f>
        <v/>
      </c>
      <c r="HA23" s="93" t="str">
        <f>IF(COUNTIF($AK23,DA$8),IF(COUNTIF($GS23:GZ23,"")&lt;DA$13,CONCATENATE(" + ",VLOOKUP(HA$10,$CP$14:$CR$25,2,FALSE)),VLOOKUP(HA$10,$CP$14:$CR$25,2,FALSE)),"")</f>
        <v/>
      </c>
      <c r="HB23" s="93" t="str">
        <f>IF(COUNTIF($AK23,DB$8),IF(COUNTIF($GS23:HA23,"")&lt;DB$13,CONCATENATE(" + ",VLOOKUP(HB$10,$CP$14:$CR$25,2,FALSE)),VLOOKUP(HB$10,$CP$14:$CR$25,2,FALSE)),"")</f>
        <v/>
      </c>
      <c r="HC23" s="93" t="str">
        <f>IF(COUNTIF($AK23,DC$8),IF(COUNTIF($GS23:HB23,"")&lt;DC$13,CONCATENATE(" + ",VLOOKUP(HC$10,$CP$14:$CR$25,2,FALSE)),VLOOKUP(HC$10,$CP$14:$CR$25,2,FALSE)),"")</f>
        <v/>
      </c>
      <c r="HD23" s="93" t="str">
        <f>IF(COUNTIF($AK23,DD$8),IF(COUNTIF($GS23:HC23,"")&lt;DD$13,CONCATENATE(" + ",VLOOKUP(HD$10,$CP$14:$CR$25,2,FALSE)),VLOOKUP(HD$10,$CP$14:$CR$25,2,FALSE)),"")</f>
        <v/>
      </c>
      <c r="HE23" s="93" t="str">
        <f>IF(COUNTIF($AK23,DE$8),IF(COUNTIF($GS23:HD23,"")&lt;DE$13,CONCATENATE(" + ",VLOOKUP(HE$10,$CP$14:$CR$25,2,FALSE)),VLOOKUP(HE$10,$CP$14:$CR$25,2,FALSE)),"")</f>
        <v/>
      </c>
      <c r="HF23" s="93" t="str">
        <f>IF(COUNTIF($AK23,DF$8),IF(COUNTIF($GS23:HE23,"")&lt;DF$13,CONCATENATE(" + ",VLOOKUP(HF$10,$CP$14:$CR$25,2,FALSE)),VLOOKUP(HF$10,$CP$14:$CR$25,2,FALSE)),"")</f>
        <v/>
      </c>
      <c r="HG23" s="93" t="str">
        <f>IF(COUNTIF($AK23,DG$8),IF(COUNTIF($GS23:HF23,"")&lt;DG$13,CONCATENATE(" + ",VLOOKUP(HG$10,$CP$14:$CR$25,2,FALSE)),VLOOKUP(HG$10,$CP$14:$CR$25,2,FALSE)),"")</f>
        <v/>
      </c>
      <c r="HH23" s="93" t="str">
        <f>IF(COUNTIF($AK23,DH$8),IF(COUNTIF($GS23:HG23,"")&lt;DH$13,CONCATENATE(" + ",VLOOKUP(HH$10,$CP$14:$CR$25,2,FALSE)),VLOOKUP(HH$10,$CP$14:$CR$25,2,FALSE)),"")</f>
        <v/>
      </c>
      <c r="HI23" s="93" t="str">
        <f>IF(COUNTIF($AK23,DI$8),IF(COUNTIF($GS23:HH23,"")&lt;DI$13,CONCATENATE(" + ",VLOOKUP(HI$10,$CP$14:$CR$25,2,FALSE)),VLOOKUP(HI$10,$CP$14:$CR$25,2,FALSE)),"")</f>
        <v/>
      </c>
      <c r="HJ23" s="93" t="str">
        <f>IF(COUNTIF($AK23,DJ$8),IF(COUNTIF($GS23:HI23,"")&lt;DJ$13,CONCATENATE(" + ",VLOOKUP(HJ$10,$CP$14:$CR$25,2,FALSE)),VLOOKUP(HJ$10,$CP$14:$CR$25,2,FALSE)),"")</f>
        <v/>
      </c>
      <c r="HK23" s="93" t="str">
        <f>IF(COUNTIF($AK23,DK$8),IF(COUNTIF($GS23:HJ23,"")&lt;DK$13,CONCATENATE(" + ",VLOOKUP(HK$10,$CP$14:$CR$25,2,FALSE)),VLOOKUP(HK$10,$CP$14:$CR$25,2,FALSE)),"")</f>
        <v/>
      </c>
      <c r="HL23" s="93" t="str">
        <f>IF(COUNTIF($AK23,DL$8),IF(COUNTIF($GS23:HK23,"")&lt;DL$13,CONCATENATE(" + ",VLOOKUP(HL$10,$CP$14:$CR$25,2,FALSE)),VLOOKUP(HL$10,$CP$14:$CR$25,2,FALSE)),"")</f>
        <v/>
      </c>
      <c r="HM23" s="93" t="str">
        <f>IF(COUNTIF($AK23,DM$8),IF(COUNTIF($GS23:HL23,"")&lt;DM$13,CONCATENATE(" + ",VLOOKUP(HM$10,$CP$14:$CR$25,2,FALSE)),VLOOKUP(HM$10,$CP$14:$CR$25,2,FALSE)),"")</f>
        <v/>
      </c>
      <c r="HN23" s="93" t="str">
        <f>IF(COUNTIF($AK23,DN$8),IF(COUNTIF($GS23:HM23,"")&lt;DN$13,CONCATENATE(" + ",VLOOKUP(HN$10,$CP$14:$CR$25,2,FALSE)),VLOOKUP(HN$10,$CP$14:$CR$25,2,FALSE)),"")</f>
        <v/>
      </c>
      <c r="HO23" s="93" t="str">
        <f>IF(COUNTIF($AK23,DO$8),IF(COUNTIF($GS23:HN23,"")&lt;DO$13,CONCATENATE(" + ",VLOOKUP(HO$10,$CP$14:$CR$25,2,FALSE)),VLOOKUP(HO$10,$CP$14:$CR$25,2,FALSE)),"")</f>
        <v/>
      </c>
      <c r="HP23" s="93" t="str">
        <f>IF(COUNTIF($AK23,DP$8),IF(COUNTIF($GS23:HO23,"")&lt;DP$13,CONCATENATE(" + ",VLOOKUP(HP$10,$CP$14:$CR$25,2,FALSE)),VLOOKUP(HP$10,$CP$14:$CR$25,2,FALSE)),"")</f>
        <v/>
      </c>
      <c r="HQ23" s="93" t="str">
        <f>IF(COUNTIF($AK23,DQ$8),IF(COUNTIF($GS23:HP23,"")&lt;DQ$13,CONCATENATE(" + ",VLOOKUP(HQ$10,$CP$14:$CR$25,2,FALSE)),VLOOKUP(HQ$10,$CP$14:$CR$25,2,FALSE)),"")</f>
        <v/>
      </c>
      <c r="HR23" s="100" t="str">
        <f>IF(COUNTIF($AK23,DR$8),IF(COUNTIF($GS23:HQ23,"")&lt;DR$13,CONCATENATE(" + ",VLOOKUP(HR$10,$CP$14:$CR$25,2,FALSE)),VLOOKUP(HR$10,$CP$14:$CR$25,2,FALSE)),"")</f>
        <v/>
      </c>
      <c r="HS23" s="99" t="str">
        <f t="shared" si="81"/>
        <v/>
      </c>
      <c r="HT23" s="94" t="str">
        <f t="shared" si="82"/>
        <v/>
      </c>
      <c r="HU23" s="93" t="str">
        <f t="shared" si="83"/>
        <v/>
      </c>
      <c r="HV23" s="93" t="str">
        <f t="shared" si="84"/>
        <v/>
      </c>
      <c r="HW23" s="93" t="str">
        <f t="shared" si="85"/>
        <v/>
      </c>
      <c r="HX23" s="93" t="str">
        <f t="shared" si="86"/>
        <v/>
      </c>
      <c r="HY23" s="93" t="str">
        <f t="shared" si="87"/>
        <v/>
      </c>
      <c r="HZ23" s="93" t="str">
        <f t="shared" si="88"/>
        <v/>
      </c>
      <c r="IA23" s="93" t="str">
        <f t="shared" si="89"/>
        <v/>
      </c>
      <c r="IB23" s="93" t="str">
        <f t="shared" si="90"/>
        <v/>
      </c>
      <c r="IC23" s="93" t="str">
        <f t="shared" si="91"/>
        <v/>
      </c>
      <c r="ID23" s="93" t="str">
        <f t="shared" si="92"/>
        <v/>
      </c>
      <c r="IE23" s="93" t="str">
        <f t="shared" si="93"/>
        <v/>
      </c>
      <c r="IF23" s="93" t="str">
        <f t="shared" si="94"/>
        <v/>
      </c>
      <c r="IG23" s="93" t="str">
        <f t="shared" si="95"/>
        <v/>
      </c>
      <c r="IH23" s="93" t="str">
        <f t="shared" si="96"/>
        <v/>
      </c>
      <c r="II23" s="93" t="str">
        <f t="shared" si="97"/>
        <v/>
      </c>
      <c r="IJ23" s="93" t="str">
        <f t="shared" si="98"/>
        <v/>
      </c>
      <c r="IK23" s="93" t="str">
        <f t="shared" si="99"/>
        <v/>
      </c>
      <c r="IL23" s="93" t="str">
        <f t="shared" si="100"/>
        <v/>
      </c>
      <c r="IM23" s="93" t="str">
        <f t="shared" si="101"/>
        <v/>
      </c>
      <c r="IN23" s="93" t="str">
        <f t="shared" si="102"/>
        <v/>
      </c>
      <c r="IO23" s="93" t="str">
        <f t="shared" si="103"/>
        <v/>
      </c>
      <c r="IP23" s="93" t="str">
        <f t="shared" si="104"/>
        <v/>
      </c>
      <c r="IQ23" s="93" t="str">
        <f t="shared" si="105"/>
        <v/>
      </c>
      <c r="IR23" s="100" t="str">
        <f t="shared" si="106"/>
        <v/>
      </c>
      <c r="IS23" s="101" t="str">
        <f t="shared" si="107"/>
        <v/>
      </c>
      <c r="IT23" s="102" t="str">
        <f t="shared" si="108"/>
        <v/>
      </c>
      <c r="IU23" s="102" t="str">
        <f>IF(COUNTIF($AL23,CU$8),IF(COUNTIF($IS23:IT23,"")&lt;CU$13,CONCATENATE(" + ",VLOOKUP(IU$10,$CP$14:$CR$25,2,FALSE)),VLOOKUP(IU$10,$CP$14:$CR$25,2,FALSE)),"")</f>
        <v/>
      </c>
      <c r="IV23" s="102" t="str">
        <f>IF(COUNTIF($AL23,CV$8),IF(COUNTIF($IS23:IU23,"")&lt;CV$13,CONCATENATE(" + ",VLOOKUP(IV$10,$CP$14:$CR$25,2,FALSE)),VLOOKUP(IV$10,$CP$14:$CR$25,2,FALSE)),"")</f>
        <v/>
      </c>
      <c r="IW23" s="102" t="str">
        <f>IF(COUNTIF($AL23,CW$8),IF(COUNTIF($IS23:IV23,"")&lt;CW$13,CONCATENATE(" + ",VLOOKUP(IW$10,$CP$14:$CR$25,2,FALSE)),VLOOKUP(IW$10,$CP$14:$CR$25,2,FALSE)),"")</f>
        <v/>
      </c>
      <c r="IX23" s="102" t="str">
        <f>IF(COUNTIF($AL23,CX$8),IF(COUNTIF($IS23:IW23,"")&lt;CX$13,CONCATENATE(" + ",VLOOKUP(IX$10,$CP$14:$CR$25,2,FALSE)),VLOOKUP(IX$10,$CP$14:$CR$25,2,FALSE)),"")</f>
        <v/>
      </c>
      <c r="IY23" s="102" t="str">
        <f>IF(COUNTIF($AL23,CY$8),IF(COUNTIF($IS23:IX23,"")&lt;CY$13,CONCATENATE(" + ",VLOOKUP(IY$10,$CP$14:$CR$25,2,FALSE)),VLOOKUP(IY$10,$CP$14:$CR$25,2,FALSE)),"")</f>
        <v/>
      </c>
      <c r="IZ23" s="102" t="str">
        <f>IF(COUNTIF($AL23,CZ$8),IF(COUNTIF($IS23:IY23,"")&lt;CZ$13,CONCATENATE(" + ",VLOOKUP(IZ$10,$CP$14:$CR$25,2,FALSE)),VLOOKUP(IZ$10,$CP$14:$CR$25,2,FALSE)),"")</f>
        <v/>
      </c>
      <c r="JA23" s="102" t="str">
        <f>IF(COUNTIF($AL23,DA$8),IF(COUNTIF($IS23:IZ23,"")&lt;DA$13,CONCATENATE(" + ",VLOOKUP(JA$10,$CP$14:$CR$25,2,FALSE)),VLOOKUP(JA$10,$CP$14:$CR$25,2,FALSE)),"")</f>
        <v/>
      </c>
      <c r="JB23" s="102" t="str">
        <f>IF(COUNTIF($AL23,DB$8),IF(COUNTIF($IS23:JA23,"")&lt;DB$13,CONCATENATE(" + ",VLOOKUP(JB$10,$CP$14:$CR$25,2,FALSE)),VLOOKUP(JB$10,$CP$14:$CR$25,2,FALSE)),"")</f>
        <v/>
      </c>
      <c r="JC23" s="102" t="str">
        <f>IF(COUNTIF($AL23,DC$8),IF(COUNTIF($IS23:JB23,"")&lt;DC$13,CONCATENATE(" + ",VLOOKUP(JC$10,$CP$14:$CR$25,2,FALSE)),VLOOKUP(JC$10,$CP$14:$CR$25,2,FALSE)),"")</f>
        <v/>
      </c>
      <c r="JD23" s="102" t="str">
        <f>IF(COUNTIF($AL23,DD$8),IF(COUNTIF($IS23:JC23,"")&lt;DD$13,CONCATENATE(" + ",VLOOKUP(JD$10,$CP$14:$CR$25,2,FALSE)),VLOOKUP(JD$10,$CP$14:$CR$25,2,FALSE)),"")</f>
        <v/>
      </c>
      <c r="JE23" s="102" t="str">
        <f>IF(COUNTIF($AL23,DE$8),IF(COUNTIF($IS23:JD23,"")&lt;DE$13,CONCATENATE(" + ",VLOOKUP(JE$10,$CP$14:$CR$25,2,FALSE)),VLOOKUP(JE$10,$CP$14:$CR$25,2,FALSE)),"")</f>
        <v/>
      </c>
      <c r="JF23" s="102" t="str">
        <f>IF(COUNTIF($AL23,DF$8),IF(COUNTIF($IS23:JE23,"")&lt;DF$13,CONCATENATE(" + ",VLOOKUP(JF$10,$CP$14:$CR$25,2,FALSE)),VLOOKUP(JF$10,$CP$14:$CR$25,2,FALSE)),"")</f>
        <v/>
      </c>
      <c r="JG23" s="102" t="str">
        <f>IF(COUNTIF($AL23,DG$8),IF(COUNTIF($IS23:JF23,"")&lt;DG$13,CONCATENATE(" + ",VLOOKUP(JG$10,$CP$14:$CR$25,2,FALSE)),VLOOKUP(JG$10,$CP$14:$CR$25,2,FALSE)),"")</f>
        <v/>
      </c>
      <c r="JH23" s="102" t="str">
        <f>IF(COUNTIF($AL23,DH$8),IF(COUNTIF($IS23:JG23,"")&lt;DH$13,CONCATENATE(" + ",VLOOKUP(JH$10,$CP$14:$CR$25,2,FALSE)),VLOOKUP(JH$10,$CP$14:$CR$25,2,FALSE)),"")</f>
        <v/>
      </c>
      <c r="JI23" s="102" t="str">
        <f>IF(COUNTIF($AL23,DI$8),IF(COUNTIF($IS23:JH23,"")&lt;DI$13,CONCATENATE(" + ",VLOOKUP(JI$10,$CP$14:$CR$25,2,FALSE)),VLOOKUP(JI$10,$CP$14:$CR$25,2,FALSE)),"")</f>
        <v/>
      </c>
      <c r="JJ23" s="102" t="str">
        <f>IF(COUNTIF($AL23,DJ$8),IF(COUNTIF($IS23:JI23,"")&lt;DJ$13,CONCATENATE(" + ",VLOOKUP(JJ$10,$CP$14:$CR$25,2,FALSE)),VLOOKUP(JJ$10,$CP$14:$CR$25,2,FALSE)),"")</f>
        <v/>
      </c>
      <c r="JK23" s="102" t="str">
        <f>IF(COUNTIF($AL23,DK$8),IF(COUNTIF($IS23:JJ23,"")&lt;DK$13,CONCATENATE(" + ",VLOOKUP(JK$10,$CP$14:$CR$25,2,FALSE)),VLOOKUP(JK$10,$CP$14:$CR$25,2,FALSE)),"")</f>
        <v/>
      </c>
      <c r="JL23" s="102" t="str">
        <f>IF(COUNTIF($AL23,DL$8),IF(COUNTIF($IS23:JK23,"")&lt;DL$13,CONCATENATE(" + ",VLOOKUP(JL$10,$CP$14:$CR$25,2,FALSE)),VLOOKUP(JL$10,$CP$14:$CR$25,2,FALSE)),"")</f>
        <v/>
      </c>
      <c r="JM23" s="102" t="str">
        <f>IF(COUNTIF($AL23,DM$8),IF(COUNTIF($IS23:JL23,"")&lt;DM$13,CONCATENATE(" + ",VLOOKUP(JM$10,$CP$14:$CR$25,2,FALSE)),VLOOKUP(JM$10,$CP$14:$CR$25,2,FALSE)),"")</f>
        <v/>
      </c>
      <c r="JN23" s="102" t="str">
        <f>IF(COUNTIF($AL23,DN$8),IF(COUNTIF($IS23:JM23,"")&lt;DN$13,CONCATENATE(" + ",VLOOKUP(JN$10,$CP$14:$CR$25,2,FALSE)),VLOOKUP(JN$10,$CP$14:$CR$25,2,FALSE)),"")</f>
        <v/>
      </c>
      <c r="JO23" s="102" t="str">
        <f>IF(COUNTIF($AL23,DO$8),IF(COUNTIF($IS23:JN23,"")&lt;DO$13,CONCATENATE(" + ",VLOOKUP(JO$10,$CP$14:$CR$25,2,FALSE)),VLOOKUP(JO$10,$CP$14:$CR$25,2,FALSE)),"")</f>
        <v/>
      </c>
      <c r="JP23" s="102" t="str">
        <f>IF(COUNTIF($AL23,DP$8),IF(COUNTIF($IS23:JO23,"")&lt;DP$13,CONCATENATE(" + ",VLOOKUP(JP$10,$CP$14:$CR$25,2,FALSE)),VLOOKUP(JP$10,$CP$14:$CR$25,2,FALSE)),"")</f>
        <v/>
      </c>
      <c r="JQ23" s="102" t="str">
        <f>IF(COUNTIF($AL23,DQ$8),IF(COUNTIF($IS23:JP23,"")&lt;DQ$13,CONCATENATE(" + ",VLOOKUP(JQ$10,$CP$14:$CR$25,2,FALSE)),VLOOKUP(JQ$10,$CP$14:$CR$25,2,FALSE)),"")</f>
        <v/>
      </c>
      <c r="JR23" s="103" t="str">
        <f>IF(COUNTIF($AL23,DR$8),IF(COUNTIF($IS23:JQ23,"")&lt;DR$13,CONCATENATE(" + ",VLOOKUP(JR$10,$CP$14:$CR$25,2,FALSE)),VLOOKUP(JR$10,$CP$14:$CR$25,2,FALSE)),"")</f>
        <v/>
      </c>
      <c r="JS23" s="101" t="str">
        <f t="shared" si="109"/>
        <v/>
      </c>
      <c r="JT23" s="104" t="str">
        <f t="shared" si="110"/>
        <v/>
      </c>
      <c r="JU23" s="102" t="str">
        <f t="shared" si="111"/>
        <v/>
      </c>
      <c r="JV23" s="102" t="str">
        <f t="shared" si="112"/>
        <v/>
      </c>
      <c r="JW23" s="102" t="str">
        <f t="shared" si="113"/>
        <v/>
      </c>
      <c r="JX23" s="102" t="str">
        <f t="shared" si="114"/>
        <v/>
      </c>
      <c r="JY23" s="102" t="str">
        <f t="shared" si="115"/>
        <v/>
      </c>
      <c r="JZ23" s="102" t="str">
        <f t="shared" si="116"/>
        <v/>
      </c>
      <c r="KA23" s="102" t="str">
        <f t="shared" si="117"/>
        <v/>
      </c>
      <c r="KB23" s="102" t="str">
        <f t="shared" si="118"/>
        <v/>
      </c>
      <c r="KC23" s="102" t="str">
        <f t="shared" si="119"/>
        <v/>
      </c>
      <c r="KD23" s="102" t="str">
        <f t="shared" si="120"/>
        <v/>
      </c>
      <c r="KE23" s="102" t="str">
        <f t="shared" si="121"/>
        <v/>
      </c>
      <c r="KF23" s="102" t="str">
        <f t="shared" si="122"/>
        <v/>
      </c>
      <c r="KG23" s="102" t="str">
        <f t="shared" si="123"/>
        <v/>
      </c>
      <c r="KH23" s="102" t="str">
        <f t="shared" si="124"/>
        <v/>
      </c>
      <c r="KI23" s="102" t="str">
        <f t="shared" si="125"/>
        <v/>
      </c>
      <c r="KJ23" s="102" t="str">
        <f t="shared" si="126"/>
        <v/>
      </c>
      <c r="KK23" s="102" t="str">
        <f t="shared" si="127"/>
        <v/>
      </c>
      <c r="KL23" s="102" t="str">
        <f t="shared" si="128"/>
        <v/>
      </c>
      <c r="KM23" s="102" t="str">
        <f t="shared" si="129"/>
        <v/>
      </c>
      <c r="KN23" s="102" t="str">
        <f t="shared" si="130"/>
        <v/>
      </c>
      <c r="KO23" s="102" t="str">
        <f t="shared" si="131"/>
        <v/>
      </c>
      <c r="KP23" s="102" t="str">
        <f t="shared" si="132"/>
        <v/>
      </c>
      <c r="KQ23" s="102" t="str">
        <f t="shared" si="133"/>
        <v/>
      </c>
      <c r="KR23" s="103" t="str">
        <f t="shared" si="134"/>
        <v/>
      </c>
      <c r="KS23" s="99" t="str">
        <f t="shared" si="135"/>
        <v/>
      </c>
      <c r="KT23" s="93" t="str">
        <f t="shared" si="136"/>
        <v/>
      </c>
      <c r="KU23" s="93" t="str">
        <f>IF(COUNTIF($AM23,CU$8),IF(COUNTIF($KS23:KT23,"")&lt;CU$13,CONCATENATE(" + ",VLOOKUP(KU$10,$CP$14:$CR$25,2,FALSE)),VLOOKUP(KU$10,$CP$14:$CR$25,2,FALSE)),"")</f>
        <v/>
      </c>
      <c r="KV23" s="93" t="str">
        <f>IF(COUNTIF($AM23,CV$8),IF(COUNTIF($KS23:KU23,"")&lt;CV$13,CONCATENATE(" + ",VLOOKUP(KV$10,$CP$14:$CR$25,2,FALSE)),VLOOKUP(KV$10,$CP$14:$CR$25,2,FALSE)),"")</f>
        <v/>
      </c>
      <c r="KW23" s="93" t="str">
        <f>IF(COUNTIF($AM23,CW$8),IF(COUNTIF($KS23:KV23,"")&lt;CW$13,CONCATENATE(" + ",VLOOKUP(KW$10,$CP$14:$CR$25,2,FALSE)),VLOOKUP(KW$10,$CP$14:$CR$25,2,FALSE)),"")</f>
        <v/>
      </c>
      <c r="KX23" s="93" t="str">
        <f>IF(COUNTIF($AM23,CX$8),IF(COUNTIF($KS23:KW23,"")&lt;CX$13,CONCATENATE(" + ",VLOOKUP(KX$10,$CP$14:$CR$25,2,FALSE)),VLOOKUP(KX$10,$CP$14:$CR$25,2,FALSE)),"")</f>
        <v/>
      </c>
      <c r="KY23" s="93" t="str">
        <f>IF(COUNTIF($AM23,CY$8),IF(COUNTIF($KS23:KX23,"")&lt;CY$13,CONCATENATE(" + ",VLOOKUP(KY$10,$CP$14:$CR$25,2,FALSE)),VLOOKUP(KY$10,$CP$14:$CR$25,2,FALSE)),"")</f>
        <v/>
      </c>
      <c r="KZ23" s="93" t="str">
        <f>IF(COUNTIF($AM23,CZ$8),IF(COUNTIF($KS23:KY23,"")&lt;CZ$13,CONCATENATE(" + ",VLOOKUP(KZ$10,$CP$14:$CR$25,2,FALSE)),VLOOKUP(KZ$10,$CP$14:$CR$25,2,FALSE)),"")</f>
        <v/>
      </c>
      <c r="LA23" s="93" t="str">
        <f>IF(COUNTIF($AM23,DA$8),IF(COUNTIF($KS23:KZ23,"")&lt;DA$13,CONCATENATE(" + ",VLOOKUP(LA$10,$CP$14:$CR$25,2,FALSE)),VLOOKUP(LA$10,$CP$14:$CR$25,2,FALSE)),"")</f>
        <v/>
      </c>
      <c r="LB23" s="93" t="str">
        <f>IF(COUNTIF($AM23,DB$8),IF(COUNTIF($KS23:LA23,"")&lt;DB$13,CONCATENATE(" + ",VLOOKUP(LB$10,$CP$14:$CR$25,2,FALSE)),VLOOKUP(LB$10,$CP$14:$CR$25,2,FALSE)),"")</f>
        <v/>
      </c>
      <c r="LC23" s="93" t="str">
        <f>IF(COUNTIF($AM23,DC$8),IF(COUNTIF($KS23:LB23,"")&lt;DC$13,CONCATENATE(" + ",VLOOKUP(LC$10,$CP$14:$CR$25,2,FALSE)),VLOOKUP(LC$10,$CP$14:$CR$25,2,FALSE)),"")</f>
        <v/>
      </c>
      <c r="LD23" s="93" t="str">
        <f>IF(COUNTIF($AM23,DD$8),IF(COUNTIF($KS23:LC23,"")&lt;DD$13,CONCATENATE(" + ",VLOOKUP(LD$10,$CP$14:$CR$25,2,FALSE)),VLOOKUP(LD$10,$CP$14:$CR$25,2,FALSE)),"")</f>
        <v/>
      </c>
      <c r="LE23" s="93" t="str">
        <f>IF(COUNTIF($AM23,DE$8),IF(COUNTIF($KS23:LD23,"")&lt;DE$13,CONCATENATE(" + ",VLOOKUP(LE$10,$CP$14:$CR$25,2,FALSE)),VLOOKUP(LE$10,$CP$14:$CR$25,2,FALSE)),"")</f>
        <v/>
      </c>
      <c r="LF23" s="93" t="str">
        <f>IF(COUNTIF($AM23,DF$8),IF(COUNTIF($KS23:LE23,"")&lt;DF$13,CONCATENATE(" + ",VLOOKUP(LF$10,$CP$14:$CR$25,2,FALSE)),VLOOKUP(LF$10,$CP$14:$CR$25,2,FALSE)),"")</f>
        <v/>
      </c>
      <c r="LG23" s="93" t="str">
        <f>IF(COUNTIF($AM23,DG$8),IF(COUNTIF($KS23:LF23,"")&lt;DG$13,CONCATENATE(" + ",VLOOKUP(LG$10,$CP$14:$CR$25,2,FALSE)),VLOOKUP(LG$10,$CP$14:$CR$25,2,FALSE)),"")</f>
        <v/>
      </c>
      <c r="LH23" s="93" t="str">
        <f>IF(COUNTIF($AM23,DH$8),IF(COUNTIF($KS23:LG23,"")&lt;DH$13,CONCATENATE(" + ",VLOOKUP(LH$10,$CP$14:$CR$25,2,FALSE)),VLOOKUP(LH$10,$CP$14:$CR$25,2,FALSE)),"")</f>
        <v/>
      </c>
      <c r="LI23" s="93" t="str">
        <f>IF(COUNTIF($AM23,DI$8),IF(COUNTIF($KS23:LH23,"")&lt;DI$13,CONCATENATE(" + ",VLOOKUP(LI$10,$CP$14:$CR$25,2,FALSE)),VLOOKUP(LI$10,$CP$14:$CR$25,2,FALSE)),"")</f>
        <v/>
      </c>
      <c r="LJ23" s="93" t="str">
        <f>IF(COUNTIF($AM23,DJ$8),IF(COUNTIF($KS23:LI23,"")&lt;DJ$13,CONCATENATE(" + ",VLOOKUP(LJ$10,$CP$14:$CR$25,2,FALSE)),VLOOKUP(LJ$10,$CP$14:$CR$25,2,FALSE)),"")</f>
        <v/>
      </c>
      <c r="LK23" s="93" t="str">
        <f>IF(COUNTIF($AM23,DK$8),IF(COUNTIF($KS23:LJ23,"")&lt;DK$13,CONCATENATE(" + ",VLOOKUP(LK$10,$CP$14:$CR$25,2,FALSE)),VLOOKUP(LK$10,$CP$14:$CR$25,2,FALSE)),"")</f>
        <v/>
      </c>
      <c r="LL23" s="93" t="str">
        <f>IF(COUNTIF($AM23,DL$8),IF(COUNTIF($KS23:LK23,"")&lt;DL$13,CONCATENATE(" + ",VLOOKUP(LL$10,$CP$14:$CR$25,2,FALSE)),VLOOKUP(LL$10,$CP$14:$CR$25,2,FALSE)),"")</f>
        <v/>
      </c>
      <c r="LM23" s="93" t="str">
        <f>IF(COUNTIF($AM23,DM$8),IF(COUNTIF($KS23:LL23,"")&lt;DM$13,CONCATENATE(" + ",VLOOKUP(LM$10,$CP$14:$CR$25,2,FALSE)),VLOOKUP(LM$10,$CP$14:$CR$25,2,FALSE)),"")</f>
        <v/>
      </c>
      <c r="LN23" s="93" t="str">
        <f>IF(COUNTIF($AM23,DN$8),IF(COUNTIF($KS23:LM23,"")&lt;DN$13,CONCATENATE(" + ",VLOOKUP(LN$10,$CP$14:$CR$25,2,FALSE)),VLOOKUP(LN$10,$CP$14:$CR$25,2,FALSE)),"")</f>
        <v/>
      </c>
      <c r="LO23" s="93" t="str">
        <f>IF(COUNTIF($AM23,DO$8),IF(COUNTIF($KS23:LN23,"")&lt;DO$13,CONCATENATE(" + ",VLOOKUP(LO$10,$CP$14:$CR$25,2,FALSE)),VLOOKUP(LO$10,$CP$14:$CR$25,2,FALSE)),"")</f>
        <v/>
      </c>
      <c r="LP23" s="93" t="str">
        <f>IF(COUNTIF($AM23,DP$8),IF(COUNTIF($KS23:LO23,"")&lt;DP$13,CONCATENATE(" + ",VLOOKUP(LP$10,$CP$14:$CR$25,2,FALSE)),VLOOKUP(LP$10,$CP$14:$CR$25,2,FALSE)),"")</f>
        <v/>
      </c>
      <c r="LQ23" s="93" t="str">
        <f>IF(COUNTIF($AM23,DQ$8),IF(COUNTIF($KS23:LP23,"")&lt;DQ$13,CONCATENATE(" + ",VLOOKUP(LQ$10,$CP$14:$CR$25,2,FALSE)),VLOOKUP(LQ$10,$CP$14:$CR$25,2,FALSE)),"")</f>
        <v/>
      </c>
      <c r="LR23" s="100" t="str">
        <f>IF(COUNTIF($AM23,DR$8),IF(COUNTIF($KS23:LQ23,"")&lt;DR$13,CONCATENATE(" + ",VLOOKUP(LR$10,$CP$14:$CR$25,2,FALSE)),VLOOKUP(LR$10,$CP$14:$CR$25,2,FALSE)),"")</f>
        <v/>
      </c>
      <c r="LS23" s="99" t="str">
        <f t="shared" si="137"/>
        <v/>
      </c>
      <c r="LT23" s="94" t="str">
        <f t="shared" si="138"/>
        <v/>
      </c>
      <c r="LU23" s="93" t="str">
        <f t="shared" si="139"/>
        <v/>
      </c>
      <c r="LV23" s="93" t="str">
        <f t="shared" si="140"/>
        <v/>
      </c>
      <c r="LW23" s="93" t="str">
        <f t="shared" si="141"/>
        <v/>
      </c>
      <c r="LX23" s="93" t="str">
        <f t="shared" si="142"/>
        <v/>
      </c>
      <c r="LY23" s="93" t="str">
        <f t="shared" si="143"/>
        <v/>
      </c>
      <c r="LZ23" s="93" t="str">
        <f t="shared" si="144"/>
        <v/>
      </c>
      <c r="MA23" s="93" t="str">
        <f t="shared" si="145"/>
        <v/>
      </c>
      <c r="MB23" s="93" t="str">
        <f t="shared" si="146"/>
        <v/>
      </c>
      <c r="MC23" s="93" t="str">
        <f t="shared" si="147"/>
        <v/>
      </c>
      <c r="MD23" s="93" t="str">
        <f t="shared" si="148"/>
        <v/>
      </c>
      <c r="ME23" s="93" t="str">
        <f t="shared" si="149"/>
        <v/>
      </c>
      <c r="MF23" s="93" t="str">
        <f t="shared" si="150"/>
        <v/>
      </c>
      <c r="MG23" s="93" t="str">
        <f t="shared" si="151"/>
        <v/>
      </c>
      <c r="MH23" s="93" t="str">
        <f t="shared" si="152"/>
        <v/>
      </c>
      <c r="MI23" s="93" t="str">
        <f t="shared" si="153"/>
        <v/>
      </c>
      <c r="MJ23" s="93" t="str">
        <f t="shared" si="154"/>
        <v/>
      </c>
      <c r="MK23" s="93" t="str">
        <f t="shared" si="155"/>
        <v/>
      </c>
      <c r="ML23" s="93" t="str">
        <f t="shared" si="156"/>
        <v/>
      </c>
      <c r="MM23" s="93" t="str">
        <f t="shared" si="157"/>
        <v/>
      </c>
      <c r="MN23" s="93" t="str">
        <f t="shared" si="158"/>
        <v/>
      </c>
      <c r="MO23" s="93" t="str">
        <f t="shared" si="159"/>
        <v/>
      </c>
      <c r="MP23" s="93" t="str">
        <f t="shared" si="160"/>
        <v/>
      </c>
      <c r="MQ23" s="93" t="str">
        <f t="shared" si="161"/>
        <v/>
      </c>
      <c r="MR23" s="100" t="str">
        <f t="shared" si="162"/>
        <v/>
      </c>
      <c r="MS23" s="101" t="str">
        <f t="shared" si="163"/>
        <v/>
      </c>
      <c r="MT23" s="102" t="str">
        <f t="shared" si="164"/>
        <v/>
      </c>
      <c r="MU23" s="102" t="str">
        <f>IF(COUNTIF($AN23,CU$8),IF(COUNTIF($MS23:MT23,"")&lt;CU$13,CONCATENATE(" + ",VLOOKUP(MU$10,$CP$14:$CR$25,2,FALSE)),VLOOKUP(MU$10,$CP$14:$CR$25,2,FALSE)),"")</f>
        <v/>
      </c>
      <c r="MV23" s="102" t="str">
        <f>IF(COUNTIF($AN23,CV$8),IF(COUNTIF($MS23:MU23,"")&lt;CV$13,CONCATENATE(" + ",VLOOKUP(MV$10,$CP$14:$CR$25,2,FALSE)),VLOOKUP(MV$10,$CP$14:$CR$25,2,FALSE)),"")</f>
        <v/>
      </c>
      <c r="MW23" s="102" t="str">
        <f>IF(COUNTIF($AN23,CW$8),IF(COUNTIF($MS23:MV23,"")&lt;CW$13,CONCATENATE(" + ",VLOOKUP(MW$10,$CP$14:$CR$25,2,FALSE)),VLOOKUP(MW$10,$CP$14:$CR$25,2,FALSE)),"")</f>
        <v/>
      </c>
      <c r="MX23" s="102" t="str">
        <f>IF(COUNTIF($AN23,CX$8),IF(COUNTIF($MS23:MW23,"")&lt;CX$13,CONCATENATE(" + ",VLOOKUP(MX$10,$CP$14:$CR$25,2,FALSE)),VLOOKUP(MX$10,$CP$14:$CR$25,2,FALSE)),"")</f>
        <v/>
      </c>
      <c r="MY23" s="102" t="str">
        <f>IF(COUNTIF($AN23,CY$8),IF(COUNTIF($MS23:MX23,"")&lt;CY$13,CONCATENATE(" + ",VLOOKUP(MY$10,$CP$14:$CR$25,2,FALSE)),VLOOKUP(MY$10,$CP$14:$CR$25,2,FALSE)),"")</f>
        <v/>
      </c>
      <c r="MZ23" s="102" t="str">
        <f>IF(COUNTIF($AN23,CZ$8),IF(COUNTIF($MS23:MY23,"")&lt;CZ$13,CONCATENATE(" + ",VLOOKUP(MZ$10,$CP$14:$CR$25,2,FALSE)),VLOOKUP(MZ$10,$CP$14:$CR$25,2,FALSE)),"")</f>
        <v/>
      </c>
      <c r="NA23" s="102" t="str">
        <f>IF(COUNTIF($AN23,DA$8),IF(COUNTIF($MS23:MZ23,"")&lt;DA$13,CONCATENATE(" + ",VLOOKUP(NA$10,$CP$14:$CR$25,2,FALSE)),VLOOKUP(NA$10,$CP$14:$CR$25,2,FALSE)),"")</f>
        <v/>
      </c>
      <c r="NB23" s="102" t="str">
        <f>IF(COUNTIF($AN23,DB$8),IF(COUNTIF($MS23:NA23,"")&lt;DB$13,CONCATENATE(" + ",VLOOKUP(NB$10,$CP$14:$CR$25,2,FALSE)),VLOOKUP(NB$10,$CP$14:$CR$25,2,FALSE)),"")</f>
        <v/>
      </c>
      <c r="NC23" s="102" t="str">
        <f>IF(COUNTIF($AN23,DC$8),IF(COUNTIF($MS23:NB23,"")&lt;DC$13,CONCATENATE(" + ",VLOOKUP(NC$10,$CP$14:$CR$25,2,FALSE)),VLOOKUP(NC$10,$CP$14:$CR$25,2,FALSE)),"")</f>
        <v/>
      </c>
      <c r="ND23" s="102" t="str">
        <f>IF(COUNTIF($AN23,DD$8),IF(COUNTIF($MS23:NC23,"")&lt;DD$13,CONCATENATE(" + ",VLOOKUP(ND$10,$CP$14:$CR$25,2,FALSE)),VLOOKUP(ND$10,$CP$14:$CR$25,2,FALSE)),"")</f>
        <v/>
      </c>
      <c r="NE23" s="102" t="str">
        <f>IF(COUNTIF($AN23,DE$8),IF(COUNTIF($MS23:ND23,"")&lt;DE$13,CONCATENATE(" + ",VLOOKUP(NE$10,$CP$14:$CR$25,2,FALSE)),VLOOKUP(NE$10,$CP$14:$CR$25,2,FALSE)),"")</f>
        <v/>
      </c>
      <c r="NF23" s="102" t="str">
        <f>IF(COUNTIF($AN23,DF$8),IF(COUNTIF($MS23:NE23,"")&lt;DF$13,CONCATENATE(" + ",VLOOKUP(NF$10,$CP$14:$CR$25,2,FALSE)),VLOOKUP(NF$10,$CP$14:$CR$25,2,FALSE)),"")</f>
        <v/>
      </c>
      <c r="NG23" s="102" t="str">
        <f>IF(COUNTIF($AN23,DG$8),IF(COUNTIF($MS23:NF23,"")&lt;DG$13,CONCATENATE(" + ",VLOOKUP(NG$10,$CP$14:$CR$25,2,FALSE)),VLOOKUP(NG$10,$CP$14:$CR$25,2,FALSE)),"")</f>
        <v/>
      </c>
      <c r="NH23" s="102" t="str">
        <f>IF(COUNTIF($AN23,DH$8),IF(COUNTIF($MS23:NG23,"")&lt;DH$13,CONCATENATE(" + ",VLOOKUP(NH$10,$CP$14:$CR$25,2,FALSE)),VLOOKUP(NH$10,$CP$14:$CR$25,2,FALSE)),"")</f>
        <v/>
      </c>
      <c r="NI23" s="102" t="str">
        <f>IF(COUNTIF($AN23,DI$8),IF(COUNTIF($MS23:NH23,"")&lt;DI$13,CONCATENATE(" + ",VLOOKUP(NI$10,$CP$14:$CR$25,2,FALSE)),VLOOKUP(NI$10,$CP$14:$CR$25,2,FALSE)),"")</f>
        <v/>
      </c>
      <c r="NJ23" s="102" t="str">
        <f>IF(COUNTIF($AN23,DJ$8),IF(COUNTIF($MS23:NI23,"")&lt;DJ$13,CONCATENATE(" + ",VLOOKUP(NJ$10,$CP$14:$CR$25,2,FALSE)),VLOOKUP(NJ$10,$CP$14:$CR$25,2,FALSE)),"")</f>
        <v/>
      </c>
      <c r="NK23" s="102" t="str">
        <f>IF(COUNTIF($AN23,DK$8),IF(COUNTIF($MS23:NJ23,"")&lt;DK$13,CONCATENATE(" + ",VLOOKUP(NK$10,$CP$14:$CR$25,2,FALSE)),VLOOKUP(NK$10,$CP$14:$CR$25,2,FALSE)),"")</f>
        <v/>
      </c>
      <c r="NL23" s="102" t="str">
        <f>IF(COUNTIF($AN23,DL$8),IF(COUNTIF($MS23:NK23,"")&lt;DL$13,CONCATENATE(" + ",VLOOKUP(NL$10,$CP$14:$CR$25,2,FALSE)),VLOOKUP(NL$10,$CP$14:$CR$25,2,FALSE)),"")</f>
        <v/>
      </c>
      <c r="NM23" s="102" t="str">
        <f>IF(COUNTIF($AN23,DM$8),IF(COUNTIF($MS23:NL23,"")&lt;DM$13,CONCATENATE(" + ",VLOOKUP(NM$10,$CP$14:$CR$25,2,FALSE)),VLOOKUP(NM$10,$CP$14:$CR$25,2,FALSE)),"")</f>
        <v/>
      </c>
      <c r="NN23" s="102" t="str">
        <f>IF(COUNTIF($AN23,DN$8),IF(COUNTIF($MS23:NM23,"")&lt;DN$13,CONCATENATE(" + ",VLOOKUP(NN$10,$CP$14:$CR$25,2,FALSE)),VLOOKUP(NN$10,$CP$14:$CR$25,2,FALSE)),"")</f>
        <v/>
      </c>
      <c r="NO23" s="102" t="str">
        <f>IF(COUNTIF($AN23,DO$8),IF(COUNTIF($MS23:NN23,"")&lt;DO$13,CONCATENATE(" + ",VLOOKUP(NO$10,$CP$14:$CR$25,2,FALSE)),VLOOKUP(NO$10,$CP$14:$CR$25,2,FALSE)),"")</f>
        <v/>
      </c>
      <c r="NP23" s="102" t="str">
        <f>IF(COUNTIF($AN23,DP$8),IF(COUNTIF($MS23:NO23,"")&lt;DP$13,CONCATENATE(" + ",VLOOKUP(NP$10,$CP$14:$CR$25,2,FALSE)),VLOOKUP(NP$10,$CP$14:$CR$25,2,FALSE)),"")</f>
        <v/>
      </c>
      <c r="NQ23" s="102" t="str">
        <f>IF(COUNTIF($AN23,DQ$8),IF(COUNTIF($MS23:NP23,"")&lt;DQ$13,CONCATENATE(" + ",VLOOKUP(NQ$10,$CP$14:$CR$25,2,FALSE)),VLOOKUP(NQ$10,$CP$14:$CR$25,2,FALSE)),"")</f>
        <v/>
      </c>
      <c r="NR23" s="103" t="str">
        <f>IF(COUNTIF($AN23,DR$8),IF(COUNTIF($MS23:NQ23,"")&lt;DR$13,CONCATENATE(" + ",VLOOKUP(NR$10,$CP$14:$CR$25,2,FALSE)),VLOOKUP(NR$10,$CP$14:$CR$25,2,FALSE)),"")</f>
        <v/>
      </c>
      <c r="NS23" s="101" t="str">
        <f t="shared" si="165"/>
        <v/>
      </c>
      <c r="NT23" s="104" t="str">
        <f t="shared" si="166"/>
        <v/>
      </c>
      <c r="NU23" s="102" t="str">
        <f t="shared" si="167"/>
        <v/>
      </c>
      <c r="NV23" s="102" t="str">
        <f t="shared" si="168"/>
        <v/>
      </c>
      <c r="NW23" s="102" t="str">
        <f t="shared" si="169"/>
        <v/>
      </c>
      <c r="NX23" s="102" t="str">
        <f t="shared" si="170"/>
        <v/>
      </c>
      <c r="NY23" s="102" t="str">
        <f t="shared" si="171"/>
        <v/>
      </c>
      <c r="NZ23" s="102" t="str">
        <f t="shared" si="172"/>
        <v/>
      </c>
      <c r="OA23" s="102" t="str">
        <f t="shared" si="173"/>
        <v/>
      </c>
      <c r="OB23" s="102" t="str">
        <f t="shared" si="174"/>
        <v/>
      </c>
      <c r="OC23" s="102" t="str">
        <f t="shared" si="175"/>
        <v/>
      </c>
      <c r="OD23" s="102" t="str">
        <f t="shared" si="176"/>
        <v/>
      </c>
      <c r="OE23" s="102" t="str">
        <f t="shared" si="177"/>
        <v/>
      </c>
      <c r="OF23" s="102" t="str">
        <f t="shared" si="178"/>
        <v/>
      </c>
      <c r="OG23" s="102" t="str">
        <f t="shared" si="179"/>
        <v/>
      </c>
      <c r="OH23" s="102" t="str">
        <f t="shared" si="180"/>
        <v/>
      </c>
      <c r="OI23" s="102" t="str">
        <f t="shared" si="181"/>
        <v/>
      </c>
      <c r="OJ23" s="102" t="str">
        <f t="shared" si="182"/>
        <v/>
      </c>
      <c r="OK23" s="102" t="str">
        <f t="shared" si="183"/>
        <v/>
      </c>
      <c r="OL23" s="102" t="str">
        <f t="shared" si="184"/>
        <v/>
      </c>
      <c r="OM23" s="102" t="str">
        <f t="shared" si="185"/>
        <v/>
      </c>
      <c r="ON23" s="102" t="str">
        <f t="shared" si="186"/>
        <v/>
      </c>
      <c r="OO23" s="102" t="str">
        <f t="shared" si="187"/>
        <v/>
      </c>
      <c r="OP23" s="102" t="str">
        <f t="shared" si="188"/>
        <v/>
      </c>
      <c r="OQ23" s="102" t="str">
        <f t="shared" si="189"/>
        <v/>
      </c>
      <c r="OR23" s="103" t="str">
        <f t="shared" si="190"/>
        <v/>
      </c>
      <c r="OS23" s="183"/>
    </row>
    <row r="24" spans="1:409" ht="17.25" hidden="1" customHeight="1" x14ac:dyDescent="0.25">
      <c r="A24" s="13"/>
      <c r="B24" s="185"/>
      <c r="C24" s="166"/>
      <c r="D24" s="166"/>
      <c r="E24" s="166"/>
      <c r="F24" s="201"/>
      <c r="G24" s="166"/>
      <c r="H24" s="166"/>
      <c r="I24" s="201"/>
      <c r="J24" s="201"/>
      <c r="K24" s="201"/>
      <c r="L24" s="201"/>
      <c r="M24" s="201"/>
      <c r="N24" s="202"/>
      <c r="O24" s="202"/>
      <c r="P24" s="202"/>
      <c r="Q24" s="202"/>
      <c r="R24" s="202"/>
      <c r="S24" s="202"/>
      <c r="T24" s="204"/>
      <c r="U24" s="203"/>
      <c r="V24" s="203"/>
      <c r="W24" s="204"/>
      <c r="X24" s="204"/>
      <c r="Y24" s="204"/>
      <c r="Z24" s="204"/>
      <c r="AA24" s="205"/>
      <c r="AB24" s="205"/>
      <c r="AC24" s="205"/>
      <c r="AD24" s="179"/>
      <c r="AE24" s="13"/>
      <c r="AF24" s="13"/>
      <c r="AG24" s="13"/>
      <c r="AH24" s="13"/>
      <c r="AI24" s="13"/>
      <c r="AJ24" s="13"/>
      <c r="AK24" s="13"/>
      <c r="AL24" s="13"/>
      <c r="AM24" s="13"/>
      <c r="AN24" s="105"/>
      <c r="AO24" s="167"/>
      <c r="AP24" s="168"/>
      <c r="AQ24" s="169"/>
      <c r="AR24" s="170"/>
      <c r="AS24" s="167"/>
      <c r="AT24" s="171"/>
      <c r="AU24" s="169"/>
      <c r="AV24" s="170"/>
      <c r="AW24" s="172"/>
      <c r="AX24" s="173"/>
      <c r="AY24" s="169"/>
      <c r="AZ24" s="170"/>
      <c r="BA24" s="172"/>
      <c r="BB24" s="173"/>
      <c r="BC24" s="169"/>
      <c r="BD24" s="170"/>
      <c r="BE24" s="172"/>
      <c r="BF24" s="173"/>
      <c r="BG24" s="206"/>
      <c r="BH24" s="174"/>
      <c r="BI24" s="175"/>
      <c r="BJ24" s="176"/>
      <c r="BK24" s="39"/>
      <c r="BL24" s="39"/>
      <c r="BM24" s="39"/>
      <c r="BN24" s="39"/>
      <c r="BO24" s="39"/>
      <c r="BP24" s="39"/>
      <c r="BQ24" s="39"/>
      <c r="BR24" s="39"/>
      <c r="BS24" s="39"/>
      <c r="BT24" s="39"/>
      <c r="BU24" s="39"/>
      <c r="BV24" s="39"/>
      <c r="BW24" s="36"/>
      <c r="BX24" s="37"/>
      <c r="BY24" s="37"/>
      <c r="BZ24" s="36"/>
      <c r="CA24" s="114"/>
      <c r="CB24" s="38"/>
      <c r="CC24" s="44"/>
      <c r="CD24" s="124"/>
      <c r="CE24" s="112"/>
      <c r="CF24" s="56"/>
      <c r="CG24" s="186"/>
      <c r="CH24" s="58"/>
      <c r="CI24" s="57"/>
      <c r="CJ24" s="53"/>
      <c r="CK24" s="53"/>
      <c r="CL24" s="190"/>
      <c r="CM24" s="53" t="s">
        <v>429</v>
      </c>
      <c r="CN24" s="53" t="s">
        <v>410</v>
      </c>
      <c r="CO24" s="13" t="str" cm="1">
        <f t="array" ref="CO24">IF(B24="","",IF(MATCH(B24,$B$16:$B$25,0)=1,INDEX($CE$16:$CE$25,MATCH(B24,$B$16:$B$25,0)),SUM(INDEX($CE$16:$CE$25,MATCH(B24,$B$16:$B$25,0))+INDEX($CO$16:$CO$25,MATCH(B24,$B$16:$B$25,0)-1))))</f>
        <v/>
      </c>
      <c r="CP24" s="187" t="s">
        <v>252</v>
      </c>
      <c r="CQ24" s="189" t="s">
        <v>546</v>
      </c>
      <c r="CR24" s="188">
        <v>5</v>
      </c>
      <c r="CS24" s="132" t="str">
        <f t="shared" si="24"/>
        <v/>
      </c>
      <c r="CT24" s="93" t="str">
        <f t="shared" si="25"/>
        <v/>
      </c>
      <c r="CU24" s="93" t="str">
        <f>IF(COUNTIF($AI24,CU$8),IF(COUNTIF($CS24:CT24,"")&lt;CU$13,CONCATENATE(" + ",VLOOKUP(CU$10,$CP$14:$CR$25,2,FALSE)),VLOOKUP(CU$10,$CP$14:$CR$25,2,FALSE)),"")</f>
        <v/>
      </c>
      <c r="CV24" s="93" t="str">
        <f>IF(COUNTIF($AI24,CV$8),IF(COUNTIF($CS24:CU24,"")&lt;CV$13,CONCATENATE(" + ",VLOOKUP(CV$10,$CP$14:$CR$25,2,FALSE)),VLOOKUP(CV$10,$CP$14:$CR$25,2,FALSE)),"")</f>
        <v/>
      </c>
      <c r="CW24" s="93" t="str">
        <f>IF(COUNTIF($AI24,CW$8),IF(COUNTIF($CS24:CV24,"")&lt;CW$13,CONCATENATE(" + ",VLOOKUP(CW$10,$CP$14:$CR$25,2,FALSE)),VLOOKUP(CW$10,$CP$14:$CR$25,2,FALSE)),"")</f>
        <v/>
      </c>
      <c r="CX24" s="93" t="str">
        <f>IF(COUNTIF($AI24,CX$8),IF(COUNTIF($CS24:CW24,"")&lt;CX$13,CONCATENATE(" + ",VLOOKUP(CX$10,$CP$14:$CR$25,2,FALSE)),VLOOKUP(CX$10,$CP$14:$CR$25,2,FALSE)),"")</f>
        <v/>
      </c>
      <c r="CY24" s="93" t="str">
        <f>IF(COUNTIF($AI24,CY$8),IF(COUNTIF($CS24:CX24,"")&lt;CY$13,CONCATENATE(" + ",VLOOKUP(CY$10,$CP$14:$CR$25,2,FALSE)),VLOOKUP(CY$10,$CP$14:$CR$25,2,FALSE)),"")</f>
        <v/>
      </c>
      <c r="CZ24" s="93" t="str">
        <f>IF(COUNTIF($AI24,CZ$8),IF(COUNTIF($CS24:CY24,"")&lt;CZ$13,CONCATENATE(" + ",VLOOKUP(CZ$10,$CP$14:$CR$25,2,FALSE)),VLOOKUP(CZ$10,$CP$14:$CR$25,2,FALSE)),"")</f>
        <v/>
      </c>
      <c r="DA24" s="93" t="str">
        <f>IF(COUNTIF($AI24,DA$8),IF(COUNTIF($CS24:CZ24,"")&lt;DA$13,CONCATENATE(" + ",VLOOKUP(DA$10,$CP$14:$CR$25,2,FALSE)),VLOOKUP(DA$10,$CP$14:$CR$25,2,FALSE)),"")</f>
        <v/>
      </c>
      <c r="DB24" s="93" t="str">
        <f>IF(COUNTIF($AI24,DB$8),IF(COUNTIF($CS24:DA24,"")&lt;DB$13,CONCATENATE(" + ",VLOOKUP(DB$10,$CP$14:$CR$25,2,FALSE)),VLOOKUP(DB$10,$CP$14:$CR$25,2,FALSE)),"")</f>
        <v/>
      </c>
      <c r="DC24" s="93" t="str">
        <f>IF(COUNTIF($AI24,DC$8),IF(COUNTIF($CS24:DB24,"")&lt;DC$13,CONCATENATE(" + ",VLOOKUP(DC$10,$CP$14:$CR$25,2,FALSE)),VLOOKUP(DC$10,$CP$14:$CR$25,2,FALSE)),"")</f>
        <v/>
      </c>
      <c r="DD24" s="93" t="str">
        <f>IF(COUNTIF($AI24,DD$8),IF(COUNTIF($CS24:DC24,"")&lt;DD$13,CONCATENATE(" + ",VLOOKUP(DD$10,$CP$14:$CR$25,2,FALSE)),VLOOKUP(DD$10,$CP$14:$CR$25,2,FALSE)),"")</f>
        <v/>
      </c>
      <c r="DE24" s="93" t="str">
        <f>IF(COUNTIF($AI24,DE$8),IF(COUNTIF($CS24:DD24,"")&lt;DE$13,CONCATENATE(" + ",VLOOKUP(DE$10,$CP$14:$CR$25,2,FALSE)),VLOOKUP(DE$10,$CP$14:$CR$25,2,FALSE)),"")</f>
        <v/>
      </c>
      <c r="DF24" s="93" t="str">
        <f>IF(COUNTIF($AI24,DF$8),IF(COUNTIF($CS24:DE24,"")&lt;DF$13,CONCATENATE(" + ",VLOOKUP(DF$10,$CP$14:$CR$25,2,FALSE)),VLOOKUP(DF$10,$CP$14:$CR$25,2,FALSE)),"")</f>
        <v/>
      </c>
      <c r="DG24" s="93" t="str">
        <f>IF(COUNTIF($AI24,DG$8),IF(COUNTIF($CS24:DF24,"")&lt;DG$13,CONCATENATE(" + ",VLOOKUP(DG$10,$CP$14:$CR$25,2,FALSE)),VLOOKUP(DG$10,$CP$14:$CR$25,2,FALSE)),"")</f>
        <v/>
      </c>
      <c r="DH24" s="93" t="str">
        <f>IF(COUNTIF($AI24,DH$8),IF(COUNTIF($CS24:DG24,"")&lt;DH$13,CONCATENATE(" + ",VLOOKUP(DH$10,$CP$14:$CR$25,2,FALSE)),VLOOKUP(DH$10,$CP$14:$CR$25,2,FALSE)),"")</f>
        <v/>
      </c>
      <c r="DI24" s="93" t="str">
        <f>IF(COUNTIF($AI24,DI$8),IF(COUNTIF($CS24:DH24,"")&lt;DI$13,CONCATENATE(" + ",VLOOKUP(DI$10,$CP$14:$CR$25,2,FALSE)),VLOOKUP(DI$10,$CP$14:$CR$25,2,FALSE)),"")</f>
        <v/>
      </c>
      <c r="DJ24" s="93" t="str">
        <f>IF(COUNTIF($AI24,DJ$8),IF(COUNTIF($CS24:DI24,"")&lt;DJ$13,CONCATENATE(" + ",VLOOKUP(DJ$10,$CP$14:$CR$25,2,FALSE)),VLOOKUP(DJ$10,$CP$14:$CR$25,2,FALSE)),"")</f>
        <v/>
      </c>
      <c r="DK24" s="93" t="str">
        <f>IF(COUNTIF($AI24,DK$8),IF(COUNTIF($CS24:DJ24,"")&lt;DK$13,CONCATENATE(" + ",VLOOKUP(DK$10,$CP$14:$CR$25,2,FALSE)),VLOOKUP(DK$10,$CP$14:$CR$25,2,FALSE)),"")</f>
        <v/>
      </c>
      <c r="DL24" s="93" t="str">
        <f>IF(COUNTIF($AI24,DL$8),IF(COUNTIF($CS24:DK24,"")&lt;DL$13,CONCATENATE(" + ",VLOOKUP(DL$10,$CP$14:$CR$25,2,FALSE)),VLOOKUP(DL$10,$CP$14:$CR$25,2,FALSE)),"")</f>
        <v/>
      </c>
      <c r="DM24" s="93" t="str">
        <f>IF(COUNTIF($AI24,DM$8),IF(COUNTIF($CS24:DL24,"")&lt;DM$13,CONCATENATE(" + ",VLOOKUP(DM$10,$CP$14:$CR$25,2,FALSE)),VLOOKUP(DM$10,$CP$14:$CR$25,2,FALSE)),"")</f>
        <v/>
      </c>
      <c r="DN24" s="93" t="str">
        <f>IF(COUNTIF($AI24,DN$8),IF(COUNTIF($CS24:DM24,"")&lt;DN$13,CONCATENATE(" + ",VLOOKUP(DN$10,$CP$14:$CR$25,2,FALSE)),VLOOKUP(DN$10,$CP$14:$CR$25,2,FALSE)),"")</f>
        <v/>
      </c>
      <c r="DO24" s="93" t="str">
        <f>IF(COUNTIF($AI24,DO$8),IF(COUNTIF($CS24:DN24,"")&lt;DO$13,CONCATENATE(" + ",VLOOKUP(DO$10,$CP$14:$CR$25,2,FALSE)),VLOOKUP(DO$10,$CP$14:$CR$25,2,FALSE)),"")</f>
        <v/>
      </c>
      <c r="DP24" s="93" t="str">
        <f>IF(COUNTIF($AI24,DP$8),IF(COUNTIF($CS24:DO24,"")&lt;DP$13,CONCATENATE(" + ",VLOOKUP(DP$10,$CP$14:$CR$25,2,FALSE)),VLOOKUP(DP$10,$CP$14:$CR$25,2,FALSE)),"")</f>
        <v/>
      </c>
      <c r="DQ24" s="93" t="str">
        <f>IF(COUNTIF($AI24,DQ$8),IF(COUNTIF($CS24:DP24,"")&lt;DQ$13,CONCATENATE(" + ",VLOOKUP(DQ$10,$CP$14:$CR$25,2,FALSE)),VLOOKUP(DQ$10,$CP$14:$CR$25,2,FALSE)),"")</f>
        <v/>
      </c>
      <c r="DR24" s="93" t="str">
        <f>IF(COUNTIF($AI24,DR$8),IF(COUNTIF($CS24:DQ24,"")&lt;DR$13,CONCATENATE(" + ",VLOOKUP(DR$10,$CP$14:$CR$25,2,FALSE)),VLOOKUP(DR$10,$CP$14:$CR$25,2,FALSE)),"")</f>
        <v/>
      </c>
      <c r="DS24" s="99" t="str">
        <f t="shared" si="26"/>
        <v/>
      </c>
      <c r="DT24" s="94" t="str">
        <f t="shared" si="27"/>
        <v/>
      </c>
      <c r="DU24" s="93" t="str">
        <f t="shared" si="28"/>
        <v/>
      </c>
      <c r="DV24" s="93" t="str">
        <f t="shared" si="29"/>
        <v/>
      </c>
      <c r="DW24" s="93" t="str">
        <f t="shared" si="30"/>
        <v/>
      </c>
      <c r="DX24" s="93" t="str">
        <f t="shared" si="31"/>
        <v/>
      </c>
      <c r="DY24" s="93" t="str">
        <f t="shared" si="32"/>
        <v/>
      </c>
      <c r="DZ24" s="93" t="str">
        <f t="shared" si="33"/>
        <v/>
      </c>
      <c r="EA24" s="93" t="str">
        <f t="shared" si="34"/>
        <v/>
      </c>
      <c r="EB24" s="93" t="str">
        <f t="shared" si="35"/>
        <v/>
      </c>
      <c r="EC24" s="93" t="str">
        <f t="shared" si="36"/>
        <v/>
      </c>
      <c r="ED24" s="93" t="str">
        <f t="shared" si="37"/>
        <v/>
      </c>
      <c r="EE24" s="93" t="str">
        <f t="shared" si="38"/>
        <v/>
      </c>
      <c r="EF24" s="93" t="str">
        <f t="shared" si="39"/>
        <v/>
      </c>
      <c r="EG24" s="93" t="str">
        <f t="shared" si="40"/>
        <v/>
      </c>
      <c r="EH24" s="93" t="str">
        <f t="shared" si="41"/>
        <v/>
      </c>
      <c r="EI24" s="93" t="str">
        <f t="shared" si="42"/>
        <v/>
      </c>
      <c r="EJ24" s="93" t="str">
        <f t="shared" si="43"/>
        <v/>
      </c>
      <c r="EK24" s="93" t="str">
        <f t="shared" si="44"/>
        <v/>
      </c>
      <c r="EL24" s="93" t="str">
        <f t="shared" si="45"/>
        <v/>
      </c>
      <c r="EM24" s="93" t="str">
        <f t="shared" si="46"/>
        <v/>
      </c>
      <c r="EN24" s="93" t="str">
        <f t="shared" si="47"/>
        <v/>
      </c>
      <c r="EO24" s="93" t="str">
        <f t="shared" si="48"/>
        <v/>
      </c>
      <c r="EP24" s="93" t="str">
        <f t="shared" si="49"/>
        <v/>
      </c>
      <c r="EQ24" s="93" t="str">
        <f t="shared" si="50"/>
        <v/>
      </c>
      <c r="ER24" s="100" t="str">
        <f t="shared" si="51"/>
        <v/>
      </c>
      <c r="ES24" s="101" t="str">
        <f t="shared" si="191"/>
        <v/>
      </c>
      <c r="ET24" s="102" t="str">
        <f t="shared" si="52"/>
        <v/>
      </c>
      <c r="EU24" s="102" t="str">
        <f>IF(COUNTIF($AJ24,CU$8),IF(COUNTIF($ES24:ET24,"")&lt;CU$13,CONCATENATE(" + ",VLOOKUP(EU$10,$CP$14:$CR$25,2,FALSE)),VLOOKUP(EU$10,$CP$14:$CR$25,2,FALSE)),"")</f>
        <v/>
      </c>
      <c r="EV24" s="102" t="str">
        <f>IF(COUNTIF($AJ24,CV$8),IF(COUNTIF($ES24:EU24,"")&lt;CV$13,CONCATENATE(" + ",VLOOKUP(EV$10,$CP$14:$CR$25,2,FALSE)),VLOOKUP(EV$10,$CP$14:$CR$25,2,FALSE)),"")</f>
        <v/>
      </c>
      <c r="EW24" s="102" t="str">
        <f>IF(COUNTIF($AJ24,CW$8),IF(COUNTIF($ES24:EV24,"")&lt;CW$13,CONCATENATE(" + ",VLOOKUP(EW$10,$CP$14:$CR$25,2,FALSE)),VLOOKUP(EW$10,$CP$14:$CR$25,2,FALSE)),"")</f>
        <v/>
      </c>
      <c r="EX24" s="102" t="str">
        <f>IF(COUNTIF($AJ24,CX$8),IF(COUNTIF($ES24:EW24,"")&lt;CX$13,CONCATENATE(" + ",VLOOKUP(EX$10,$CP$14:$CR$25,2,FALSE)),VLOOKUP(EX$10,$CP$14:$CR$25,2,FALSE)),"")</f>
        <v/>
      </c>
      <c r="EY24" s="102" t="str">
        <f>IF(COUNTIF($AJ24,CY$8),IF(COUNTIF($ES24:EX24,"")&lt;CY$13,CONCATENATE(" + ",VLOOKUP(EY$10,$CP$14:$CR$25,2,FALSE)),VLOOKUP(EY$10,$CP$14:$CR$25,2,FALSE)),"")</f>
        <v/>
      </c>
      <c r="EZ24" s="102" t="str">
        <f>IF(COUNTIF($AJ24,CZ$8),IF(COUNTIF($ES24:EY24,"")&lt;CZ$13,CONCATENATE(" + ",VLOOKUP(EZ$10,$CP$14:$CR$25,2,FALSE)),VLOOKUP(EZ$10,$CP$14:$CR$25,2,FALSE)),"")</f>
        <v/>
      </c>
      <c r="FA24" s="102" t="str">
        <f>IF(COUNTIF($AJ24,DA$8),IF(COUNTIF($ES24:EZ24,"")&lt;DA$13,CONCATENATE(" + ",VLOOKUP(FA$10,$CP$14:$CR$25,2,FALSE)),VLOOKUP(FA$10,$CP$14:$CR$25,2,FALSE)),"")</f>
        <v/>
      </c>
      <c r="FB24" s="102" t="str">
        <f>IF(COUNTIF($AJ24,DB$8),IF(COUNTIF($ES24:FA24,"")&lt;DB$13,CONCATENATE(" + ",VLOOKUP(FB$10,$CP$14:$CR$25,2,FALSE)),VLOOKUP(FB$10,$CP$14:$CR$25,2,FALSE)),"")</f>
        <v/>
      </c>
      <c r="FC24" s="102" t="str">
        <f>IF(COUNTIF($AJ24,DC$8),IF(COUNTIF($ES24:FB24,"")&lt;DC$13,CONCATENATE(" + ",VLOOKUP(FC$10,$CP$14:$CR$25,2,FALSE)),VLOOKUP(FC$10,$CP$14:$CR$25,2,FALSE)),"")</f>
        <v/>
      </c>
      <c r="FD24" s="102" t="str">
        <f>IF(COUNTIF($AJ24,DD$8),IF(COUNTIF($ES24:FC24,"")&lt;DD$13,CONCATENATE(" + ",VLOOKUP(FD$10,$CP$14:$CR$25,2,FALSE)),VLOOKUP(FD$10,$CP$14:$CR$25,2,FALSE)),"")</f>
        <v/>
      </c>
      <c r="FE24" s="102" t="str">
        <f>IF(COUNTIF($AJ24,DE$8),IF(COUNTIF($ES24:FD24,"")&lt;DE$13,CONCATENATE(" + ",VLOOKUP(FE$10,$CP$14:$CR$25,2,FALSE)),VLOOKUP(FE$10,$CP$14:$CR$25,2,FALSE)),"")</f>
        <v/>
      </c>
      <c r="FF24" s="102" t="str">
        <f>IF(COUNTIF($AJ24,DF$8),IF(COUNTIF($ES24:FE24,"")&lt;DF$13,CONCATENATE(" + ",VLOOKUP(FF$10,$CP$14:$CR$25,2,FALSE)),VLOOKUP(FF$10,$CP$14:$CR$25,2,FALSE)),"")</f>
        <v/>
      </c>
      <c r="FG24" s="102" t="str">
        <f>IF(COUNTIF($AJ24,DG$8),IF(COUNTIF($ES24:FF24,"")&lt;DG$13,CONCATENATE(" + ",VLOOKUP(FG$10,$CP$14:$CR$25,2,FALSE)),VLOOKUP(FG$10,$CP$14:$CR$25,2,FALSE)),"")</f>
        <v/>
      </c>
      <c r="FH24" s="102" t="str">
        <f>IF(COUNTIF($AJ24,DH$8),IF(COUNTIF($ES24:FG24,"")&lt;DH$13,CONCATENATE(" + ",VLOOKUP(FH$10,$CP$14:$CR$25,2,FALSE)),VLOOKUP(FH$10,$CP$14:$CR$25,2,FALSE)),"")</f>
        <v/>
      </c>
      <c r="FI24" s="102" t="str">
        <f>IF(COUNTIF($AJ24,DI$8),IF(COUNTIF($ES24:FH24,"")&lt;DI$13,CONCATENATE(" + ",VLOOKUP(FI$10,$CP$14:$CR$25,2,FALSE)),VLOOKUP(FI$10,$CP$14:$CR$25,2,FALSE)),"")</f>
        <v/>
      </c>
      <c r="FJ24" s="102" t="str">
        <f>IF(COUNTIF($AJ24,DJ$8),IF(COUNTIF($ES24:FI24,"")&lt;DJ$13,CONCATENATE(" + ",VLOOKUP(FJ$10,$CP$14:$CR$25,2,FALSE)),VLOOKUP(FJ$10,$CP$14:$CR$25,2,FALSE)),"")</f>
        <v/>
      </c>
      <c r="FK24" s="102" t="str">
        <f>IF(COUNTIF($AJ24,DK$8),IF(COUNTIF($ES24:FJ24,"")&lt;DK$13,CONCATENATE(" + ",VLOOKUP(FK$10,$CP$14:$CR$25,2,FALSE)),VLOOKUP(FK$10,$CP$14:$CR$25,2,FALSE)),"")</f>
        <v/>
      </c>
      <c r="FL24" s="102" t="str">
        <f>IF(COUNTIF($AJ24,DL$8),IF(COUNTIF($ES24:FK24,"")&lt;DL$13,CONCATENATE(" + ",VLOOKUP(FL$10,$CP$14:$CR$25,2,FALSE)),VLOOKUP(FL$10,$CP$14:$CR$25,2,FALSE)),"")</f>
        <v/>
      </c>
      <c r="FM24" s="102" t="str">
        <f>IF(COUNTIF($AJ24,DM$8),IF(COUNTIF($ES24:FL24,"")&lt;DM$13,CONCATENATE(" + ",VLOOKUP(FM$10,$CP$14:$CR$25,2,FALSE)),VLOOKUP(FM$10,$CP$14:$CR$25,2,FALSE)),"")</f>
        <v/>
      </c>
      <c r="FN24" s="102" t="str">
        <f>IF(COUNTIF($AJ24,DN$8),IF(COUNTIF($ES24:FM24,"")&lt;DN$13,CONCATENATE(" + ",VLOOKUP(FN$10,$CP$14:$CR$25,2,FALSE)),VLOOKUP(FN$10,$CP$14:$CR$25,2,FALSE)),"")</f>
        <v/>
      </c>
      <c r="FO24" s="102" t="str">
        <f>IF(COUNTIF($AJ24,DO$8),IF(COUNTIF($ES24:FN24,"")&lt;DO$13,CONCATENATE(" + ",VLOOKUP(FO$10,$CP$14:$CR$25,2,FALSE)),VLOOKUP(FO$10,$CP$14:$CR$25,2,FALSE)),"")</f>
        <v/>
      </c>
      <c r="FP24" s="102" t="str">
        <f>IF(COUNTIF($AJ24,DP$8),IF(COUNTIF($ES24:FO24,"")&lt;DP$13,CONCATENATE(" + ",VLOOKUP(FP$10,$CP$14:$CR$25,2,FALSE)),VLOOKUP(FP$10,$CP$14:$CR$25,2,FALSE)),"")</f>
        <v/>
      </c>
      <c r="FQ24" s="102" t="str">
        <f>IF(COUNTIF($AJ24,DQ$8),IF(COUNTIF($ES24:FP24,"")&lt;DQ$13,CONCATENATE(" + ",VLOOKUP(FQ$10,$CP$14:$CR$25,2,FALSE)),VLOOKUP(FQ$10,$CP$14:$CR$25,2,FALSE)),"")</f>
        <v/>
      </c>
      <c r="FR24" s="103" t="str">
        <f>IF(COUNTIF($AJ24,DR$8),IF(COUNTIF($ES24:FQ24,"")&lt;DR$13,CONCATENATE(" + ",VLOOKUP(FR$10,$CP$14:$CR$25,2,FALSE)),VLOOKUP(FR$10,$CP$14:$CR$25,2,FALSE)),"")</f>
        <v/>
      </c>
      <c r="FS24" s="101" t="str">
        <f t="shared" si="53"/>
        <v/>
      </c>
      <c r="FT24" s="104" t="str">
        <f t="shared" si="54"/>
        <v/>
      </c>
      <c r="FU24" s="102" t="str">
        <f t="shared" si="55"/>
        <v/>
      </c>
      <c r="FV24" s="102" t="str">
        <f t="shared" si="56"/>
        <v/>
      </c>
      <c r="FW24" s="102" t="str">
        <f t="shared" si="57"/>
        <v/>
      </c>
      <c r="FX24" s="102" t="str">
        <f t="shared" si="58"/>
        <v/>
      </c>
      <c r="FY24" s="102" t="str">
        <f t="shared" si="59"/>
        <v/>
      </c>
      <c r="FZ24" s="102" t="str">
        <f t="shared" si="60"/>
        <v/>
      </c>
      <c r="GA24" s="102" t="str">
        <f t="shared" si="61"/>
        <v/>
      </c>
      <c r="GB24" s="102" t="str">
        <f t="shared" si="62"/>
        <v/>
      </c>
      <c r="GC24" s="102" t="str">
        <f t="shared" si="63"/>
        <v/>
      </c>
      <c r="GD24" s="102" t="str">
        <f t="shared" si="64"/>
        <v/>
      </c>
      <c r="GE24" s="102" t="str">
        <f t="shared" si="65"/>
        <v/>
      </c>
      <c r="GF24" s="102" t="str">
        <f t="shared" si="66"/>
        <v/>
      </c>
      <c r="GG24" s="102" t="str">
        <f t="shared" si="67"/>
        <v/>
      </c>
      <c r="GH24" s="102" t="str">
        <f t="shared" si="68"/>
        <v/>
      </c>
      <c r="GI24" s="102" t="str">
        <f t="shared" si="69"/>
        <v/>
      </c>
      <c r="GJ24" s="102" t="str">
        <f t="shared" si="70"/>
        <v/>
      </c>
      <c r="GK24" s="102" t="str">
        <f t="shared" si="71"/>
        <v/>
      </c>
      <c r="GL24" s="102" t="str">
        <f t="shared" si="72"/>
        <v/>
      </c>
      <c r="GM24" s="102" t="str">
        <f t="shared" si="73"/>
        <v/>
      </c>
      <c r="GN24" s="102" t="str">
        <f t="shared" si="74"/>
        <v/>
      </c>
      <c r="GO24" s="102" t="str">
        <f t="shared" si="75"/>
        <v/>
      </c>
      <c r="GP24" s="102" t="str">
        <f t="shared" si="76"/>
        <v/>
      </c>
      <c r="GQ24" s="102" t="str">
        <f t="shared" si="77"/>
        <v/>
      </c>
      <c r="GR24" s="103" t="str">
        <f t="shared" si="78"/>
        <v/>
      </c>
      <c r="GS24" s="99" t="str">
        <f t="shared" si="79"/>
        <v/>
      </c>
      <c r="GT24" s="93" t="str">
        <f t="shared" si="80"/>
        <v/>
      </c>
      <c r="GU24" s="93" t="str">
        <f>IF(COUNTIF($AK24,CU$8),IF(COUNTIF($GS24:GT24,"")&lt;CU$13,CONCATENATE(" + ",VLOOKUP(GU$10,$CP$14:$CR$25,2,FALSE)),VLOOKUP(GU$10,$CP$14:$CR$25,2,FALSE)),"")</f>
        <v/>
      </c>
      <c r="GV24" s="93" t="str">
        <f>IF(COUNTIF($AK24,CV$8),IF(COUNTIF($GS24:GU24,"")&lt;CV$13,CONCATENATE(" + ",VLOOKUP(GV$10,$CP$14:$CR$25,2,FALSE)),VLOOKUP(GV$10,$CP$14:$CR$25,2,FALSE)),"")</f>
        <v/>
      </c>
      <c r="GW24" s="93" t="str">
        <f>IF(COUNTIF($AK24,CW$8),IF(COUNTIF($GS24:GV24,"")&lt;CW$13,CONCATENATE(" + ",VLOOKUP(GW$10,$CP$14:$CR$25,2,FALSE)),VLOOKUP(GW$10,$CP$14:$CR$25,2,FALSE)),"")</f>
        <v/>
      </c>
      <c r="GX24" s="93" t="str">
        <f>IF(COUNTIF($AK24,CX$8),IF(COUNTIF($GS24:GW24,"")&lt;CX$13,CONCATENATE(" + ",VLOOKUP(GX$10,$CP$14:$CR$25,2,FALSE)),VLOOKUP(GX$10,$CP$14:$CR$25,2,FALSE)),"")</f>
        <v/>
      </c>
      <c r="GY24" s="93" t="str">
        <f>IF(COUNTIF($AK24,CY$8),IF(COUNTIF($GS24:GX24,"")&lt;CY$13,CONCATENATE(" + ",VLOOKUP(GY$10,$CP$14:$CR$25,2,FALSE)),VLOOKUP(GY$10,$CP$14:$CR$25,2,FALSE)),"")</f>
        <v/>
      </c>
      <c r="GZ24" s="93" t="str">
        <f>IF(COUNTIF($AK24,CZ$8),IF(COUNTIF($GS24:GY24,"")&lt;CZ$13,CONCATENATE(" + ",VLOOKUP(GZ$10,$CP$14:$CR$25,2,FALSE)),VLOOKUP(GZ$10,$CP$14:$CR$25,2,FALSE)),"")</f>
        <v/>
      </c>
      <c r="HA24" s="93" t="str">
        <f>IF(COUNTIF($AK24,DA$8),IF(COUNTIF($GS24:GZ24,"")&lt;DA$13,CONCATENATE(" + ",VLOOKUP(HA$10,$CP$14:$CR$25,2,FALSE)),VLOOKUP(HA$10,$CP$14:$CR$25,2,FALSE)),"")</f>
        <v/>
      </c>
      <c r="HB24" s="93" t="str">
        <f>IF(COUNTIF($AK24,DB$8),IF(COUNTIF($GS24:HA24,"")&lt;DB$13,CONCATENATE(" + ",VLOOKUP(HB$10,$CP$14:$CR$25,2,FALSE)),VLOOKUP(HB$10,$CP$14:$CR$25,2,FALSE)),"")</f>
        <v/>
      </c>
      <c r="HC24" s="93" t="str">
        <f>IF(COUNTIF($AK24,DC$8),IF(COUNTIF($GS24:HB24,"")&lt;DC$13,CONCATENATE(" + ",VLOOKUP(HC$10,$CP$14:$CR$25,2,FALSE)),VLOOKUP(HC$10,$CP$14:$CR$25,2,FALSE)),"")</f>
        <v/>
      </c>
      <c r="HD24" s="93" t="str">
        <f>IF(COUNTIF($AK24,DD$8),IF(COUNTIF($GS24:HC24,"")&lt;DD$13,CONCATENATE(" + ",VLOOKUP(HD$10,$CP$14:$CR$25,2,FALSE)),VLOOKUP(HD$10,$CP$14:$CR$25,2,FALSE)),"")</f>
        <v/>
      </c>
      <c r="HE24" s="93" t="str">
        <f>IF(COUNTIF($AK24,DE$8),IF(COUNTIF($GS24:HD24,"")&lt;DE$13,CONCATENATE(" + ",VLOOKUP(HE$10,$CP$14:$CR$25,2,FALSE)),VLOOKUP(HE$10,$CP$14:$CR$25,2,FALSE)),"")</f>
        <v/>
      </c>
      <c r="HF24" s="93" t="str">
        <f>IF(COUNTIF($AK24,DF$8),IF(COUNTIF($GS24:HE24,"")&lt;DF$13,CONCATENATE(" + ",VLOOKUP(HF$10,$CP$14:$CR$25,2,FALSE)),VLOOKUP(HF$10,$CP$14:$CR$25,2,FALSE)),"")</f>
        <v/>
      </c>
      <c r="HG24" s="93" t="str">
        <f>IF(COUNTIF($AK24,DG$8),IF(COUNTIF($GS24:HF24,"")&lt;DG$13,CONCATENATE(" + ",VLOOKUP(HG$10,$CP$14:$CR$25,2,FALSE)),VLOOKUP(HG$10,$CP$14:$CR$25,2,FALSE)),"")</f>
        <v/>
      </c>
      <c r="HH24" s="93" t="str">
        <f>IF(COUNTIF($AK24,DH$8),IF(COUNTIF($GS24:HG24,"")&lt;DH$13,CONCATENATE(" + ",VLOOKUP(HH$10,$CP$14:$CR$25,2,FALSE)),VLOOKUP(HH$10,$CP$14:$CR$25,2,FALSE)),"")</f>
        <v/>
      </c>
      <c r="HI24" s="93" t="str">
        <f>IF(COUNTIF($AK24,DI$8),IF(COUNTIF($GS24:HH24,"")&lt;DI$13,CONCATENATE(" + ",VLOOKUP(HI$10,$CP$14:$CR$25,2,FALSE)),VLOOKUP(HI$10,$CP$14:$CR$25,2,FALSE)),"")</f>
        <v/>
      </c>
      <c r="HJ24" s="93" t="str">
        <f>IF(COUNTIF($AK24,DJ$8),IF(COUNTIF($GS24:HI24,"")&lt;DJ$13,CONCATENATE(" + ",VLOOKUP(HJ$10,$CP$14:$CR$25,2,FALSE)),VLOOKUP(HJ$10,$CP$14:$CR$25,2,FALSE)),"")</f>
        <v/>
      </c>
      <c r="HK24" s="93" t="str">
        <f>IF(COUNTIF($AK24,DK$8),IF(COUNTIF($GS24:HJ24,"")&lt;DK$13,CONCATENATE(" + ",VLOOKUP(HK$10,$CP$14:$CR$25,2,FALSE)),VLOOKUP(HK$10,$CP$14:$CR$25,2,FALSE)),"")</f>
        <v/>
      </c>
      <c r="HL24" s="93" t="str">
        <f>IF(COUNTIF($AK24,DL$8),IF(COUNTIF($GS24:HK24,"")&lt;DL$13,CONCATENATE(" + ",VLOOKUP(HL$10,$CP$14:$CR$25,2,FALSE)),VLOOKUP(HL$10,$CP$14:$CR$25,2,FALSE)),"")</f>
        <v/>
      </c>
      <c r="HM24" s="93" t="str">
        <f>IF(COUNTIF($AK24,DM$8),IF(COUNTIF($GS24:HL24,"")&lt;DM$13,CONCATENATE(" + ",VLOOKUP(HM$10,$CP$14:$CR$25,2,FALSE)),VLOOKUP(HM$10,$CP$14:$CR$25,2,FALSE)),"")</f>
        <v/>
      </c>
      <c r="HN24" s="93" t="str">
        <f>IF(COUNTIF($AK24,DN$8),IF(COUNTIF($GS24:HM24,"")&lt;DN$13,CONCATENATE(" + ",VLOOKUP(HN$10,$CP$14:$CR$25,2,FALSE)),VLOOKUP(HN$10,$CP$14:$CR$25,2,FALSE)),"")</f>
        <v/>
      </c>
      <c r="HO24" s="93" t="str">
        <f>IF(COUNTIF($AK24,DO$8),IF(COUNTIF($GS24:HN24,"")&lt;DO$13,CONCATENATE(" + ",VLOOKUP(HO$10,$CP$14:$CR$25,2,FALSE)),VLOOKUP(HO$10,$CP$14:$CR$25,2,FALSE)),"")</f>
        <v/>
      </c>
      <c r="HP24" s="93" t="str">
        <f>IF(COUNTIF($AK24,DP$8),IF(COUNTIF($GS24:HO24,"")&lt;DP$13,CONCATENATE(" + ",VLOOKUP(HP$10,$CP$14:$CR$25,2,FALSE)),VLOOKUP(HP$10,$CP$14:$CR$25,2,FALSE)),"")</f>
        <v/>
      </c>
      <c r="HQ24" s="93" t="str">
        <f>IF(COUNTIF($AK24,DQ$8),IF(COUNTIF($GS24:HP24,"")&lt;DQ$13,CONCATENATE(" + ",VLOOKUP(HQ$10,$CP$14:$CR$25,2,FALSE)),VLOOKUP(HQ$10,$CP$14:$CR$25,2,FALSE)),"")</f>
        <v/>
      </c>
      <c r="HR24" s="100" t="str">
        <f>IF(COUNTIF($AK24,DR$8),IF(COUNTIF($GS24:HQ24,"")&lt;DR$13,CONCATENATE(" + ",VLOOKUP(HR$10,$CP$14:$CR$25,2,FALSE)),VLOOKUP(HR$10,$CP$14:$CR$25,2,FALSE)),"")</f>
        <v/>
      </c>
      <c r="HS24" s="99" t="str">
        <f t="shared" si="81"/>
        <v/>
      </c>
      <c r="HT24" s="94" t="str">
        <f t="shared" si="82"/>
        <v/>
      </c>
      <c r="HU24" s="93" t="str">
        <f t="shared" si="83"/>
        <v/>
      </c>
      <c r="HV24" s="93" t="str">
        <f t="shared" si="84"/>
        <v/>
      </c>
      <c r="HW24" s="93" t="str">
        <f t="shared" si="85"/>
        <v/>
      </c>
      <c r="HX24" s="93" t="str">
        <f t="shared" si="86"/>
        <v/>
      </c>
      <c r="HY24" s="93" t="str">
        <f t="shared" si="87"/>
        <v/>
      </c>
      <c r="HZ24" s="93" t="str">
        <f t="shared" si="88"/>
        <v/>
      </c>
      <c r="IA24" s="93" t="str">
        <f t="shared" si="89"/>
        <v/>
      </c>
      <c r="IB24" s="93" t="str">
        <f t="shared" si="90"/>
        <v/>
      </c>
      <c r="IC24" s="93" t="str">
        <f t="shared" si="91"/>
        <v/>
      </c>
      <c r="ID24" s="93" t="str">
        <f t="shared" si="92"/>
        <v/>
      </c>
      <c r="IE24" s="93" t="str">
        <f t="shared" si="93"/>
        <v/>
      </c>
      <c r="IF24" s="93" t="str">
        <f t="shared" si="94"/>
        <v/>
      </c>
      <c r="IG24" s="93" t="str">
        <f t="shared" si="95"/>
        <v/>
      </c>
      <c r="IH24" s="93" t="str">
        <f t="shared" si="96"/>
        <v/>
      </c>
      <c r="II24" s="93" t="str">
        <f t="shared" si="97"/>
        <v/>
      </c>
      <c r="IJ24" s="93" t="str">
        <f t="shared" si="98"/>
        <v/>
      </c>
      <c r="IK24" s="93" t="str">
        <f t="shared" si="99"/>
        <v/>
      </c>
      <c r="IL24" s="93" t="str">
        <f t="shared" si="100"/>
        <v/>
      </c>
      <c r="IM24" s="93" t="str">
        <f t="shared" si="101"/>
        <v/>
      </c>
      <c r="IN24" s="93" t="str">
        <f t="shared" si="102"/>
        <v/>
      </c>
      <c r="IO24" s="93" t="str">
        <f t="shared" si="103"/>
        <v/>
      </c>
      <c r="IP24" s="93" t="str">
        <f t="shared" si="104"/>
        <v/>
      </c>
      <c r="IQ24" s="93" t="str">
        <f t="shared" si="105"/>
        <v/>
      </c>
      <c r="IR24" s="100" t="str">
        <f t="shared" si="106"/>
        <v/>
      </c>
      <c r="IS24" s="101" t="str">
        <f t="shared" si="107"/>
        <v/>
      </c>
      <c r="IT24" s="102" t="str">
        <f t="shared" si="108"/>
        <v/>
      </c>
      <c r="IU24" s="102" t="str">
        <f>IF(COUNTIF($AL24,CU$8),IF(COUNTIF($IS24:IT24,"")&lt;CU$13,CONCATENATE(" + ",VLOOKUP(IU$10,$CP$14:$CR$25,2,FALSE)),VLOOKUP(IU$10,$CP$14:$CR$25,2,FALSE)),"")</f>
        <v/>
      </c>
      <c r="IV24" s="102" t="str">
        <f>IF(COUNTIF($AL24,CV$8),IF(COUNTIF($IS24:IU24,"")&lt;CV$13,CONCATENATE(" + ",VLOOKUP(IV$10,$CP$14:$CR$25,2,FALSE)),VLOOKUP(IV$10,$CP$14:$CR$25,2,FALSE)),"")</f>
        <v/>
      </c>
      <c r="IW24" s="102" t="str">
        <f>IF(COUNTIF($AL24,CW$8),IF(COUNTIF($IS24:IV24,"")&lt;CW$13,CONCATENATE(" + ",VLOOKUP(IW$10,$CP$14:$CR$25,2,FALSE)),VLOOKUP(IW$10,$CP$14:$CR$25,2,FALSE)),"")</f>
        <v/>
      </c>
      <c r="IX24" s="102" t="str">
        <f>IF(COUNTIF($AL24,CX$8),IF(COUNTIF($IS24:IW24,"")&lt;CX$13,CONCATENATE(" + ",VLOOKUP(IX$10,$CP$14:$CR$25,2,FALSE)),VLOOKUP(IX$10,$CP$14:$CR$25,2,FALSE)),"")</f>
        <v/>
      </c>
      <c r="IY24" s="102" t="str">
        <f>IF(COUNTIF($AL24,CY$8),IF(COUNTIF($IS24:IX24,"")&lt;CY$13,CONCATENATE(" + ",VLOOKUP(IY$10,$CP$14:$CR$25,2,FALSE)),VLOOKUP(IY$10,$CP$14:$CR$25,2,FALSE)),"")</f>
        <v/>
      </c>
      <c r="IZ24" s="102" t="str">
        <f>IF(COUNTIF($AL24,CZ$8),IF(COUNTIF($IS24:IY24,"")&lt;CZ$13,CONCATENATE(" + ",VLOOKUP(IZ$10,$CP$14:$CR$25,2,FALSE)),VLOOKUP(IZ$10,$CP$14:$CR$25,2,FALSE)),"")</f>
        <v/>
      </c>
      <c r="JA24" s="102" t="str">
        <f>IF(COUNTIF($AL24,DA$8),IF(COUNTIF($IS24:IZ24,"")&lt;DA$13,CONCATENATE(" + ",VLOOKUP(JA$10,$CP$14:$CR$25,2,FALSE)),VLOOKUP(JA$10,$CP$14:$CR$25,2,FALSE)),"")</f>
        <v/>
      </c>
      <c r="JB24" s="102" t="str">
        <f>IF(COUNTIF($AL24,DB$8),IF(COUNTIF($IS24:JA24,"")&lt;DB$13,CONCATENATE(" + ",VLOOKUP(JB$10,$CP$14:$CR$25,2,FALSE)),VLOOKUP(JB$10,$CP$14:$CR$25,2,FALSE)),"")</f>
        <v/>
      </c>
      <c r="JC24" s="102" t="str">
        <f>IF(COUNTIF($AL24,DC$8),IF(COUNTIF($IS24:JB24,"")&lt;DC$13,CONCATENATE(" + ",VLOOKUP(JC$10,$CP$14:$CR$25,2,FALSE)),VLOOKUP(JC$10,$CP$14:$CR$25,2,FALSE)),"")</f>
        <v/>
      </c>
      <c r="JD24" s="102" t="str">
        <f>IF(COUNTIF($AL24,DD$8),IF(COUNTIF($IS24:JC24,"")&lt;DD$13,CONCATENATE(" + ",VLOOKUP(JD$10,$CP$14:$CR$25,2,FALSE)),VLOOKUP(JD$10,$CP$14:$CR$25,2,FALSE)),"")</f>
        <v/>
      </c>
      <c r="JE24" s="102" t="str">
        <f>IF(COUNTIF($AL24,DE$8),IF(COUNTIF($IS24:JD24,"")&lt;DE$13,CONCATENATE(" + ",VLOOKUP(JE$10,$CP$14:$CR$25,2,FALSE)),VLOOKUP(JE$10,$CP$14:$CR$25,2,FALSE)),"")</f>
        <v/>
      </c>
      <c r="JF24" s="102" t="str">
        <f>IF(COUNTIF($AL24,DF$8),IF(COUNTIF($IS24:JE24,"")&lt;DF$13,CONCATENATE(" + ",VLOOKUP(JF$10,$CP$14:$CR$25,2,FALSE)),VLOOKUP(JF$10,$CP$14:$CR$25,2,FALSE)),"")</f>
        <v/>
      </c>
      <c r="JG24" s="102" t="str">
        <f>IF(COUNTIF($AL24,DG$8),IF(COUNTIF($IS24:JF24,"")&lt;DG$13,CONCATENATE(" + ",VLOOKUP(JG$10,$CP$14:$CR$25,2,FALSE)),VLOOKUP(JG$10,$CP$14:$CR$25,2,FALSE)),"")</f>
        <v/>
      </c>
      <c r="JH24" s="102" t="str">
        <f>IF(COUNTIF($AL24,DH$8),IF(COUNTIF($IS24:JG24,"")&lt;DH$13,CONCATENATE(" + ",VLOOKUP(JH$10,$CP$14:$CR$25,2,FALSE)),VLOOKUP(JH$10,$CP$14:$CR$25,2,FALSE)),"")</f>
        <v/>
      </c>
      <c r="JI24" s="102" t="str">
        <f>IF(COUNTIF($AL24,DI$8),IF(COUNTIF($IS24:JH24,"")&lt;DI$13,CONCATENATE(" + ",VLOOKUP(JI$10,$CP$14:$CR$25,2,FALSE)),VLOOKUP(JI$10,$CP$14:$CR$25,2,FALSE)),"")</f>
        <v/>
      </c>
      <c r="JJ24" s="102" t="str">
        <f>IF(COUNTIF($AL24,DJ$8),IF(COUNTIF($IS24:JI24,"")&lt;DJ$13,CONCATENATE(" + ",VLOOKUP(JJ$10,$CP$14:$CR$25,2,FALSE)),VLOOKUP(JJ$10,$CP$14:$CR$25,2,FALSE)),"")</f>
        <v/>
      </c>
      <c r="JK24" s="102" t="str">
        <f>IF(COUNTIF($AL24,DK$8),IF(COUNTIF($IS24:JJ24,"")&lt;DK$13,CONCATENATE(" + ",VLOOKUP(JK$10,$CP$14:$CR$25,2,FALSE)),VLOOKUP(JK$10,$CP$14:$CR$25,2,FALSE)),"")</f>
        <v/>
      </c>
      <c r="JL24" s="102" t="str">
        <f>IF(COUNTIF($AL24,DL$8),IF(COUNTIF($IS24:JK24,"")&lt;DL$13,CONCATENATE(" + ",VLOOKUP(JL$10,$CP$14:$CR$25,2,FALSE)),VLOOKUP(JL$10,$CP$14:$CR$25,2,FALSE)),"")</f>
        <v/>
      </c>
      <c r="JM24" s="102" t="str">
        <f>IF(COUNTIF($AL24,DM$8),IF(COUNTIF($IS24:JL24,"")&lt;DM$13,CONCATENATE(" + ",VLOOKUP(JM$10,$CP$14:$CR$25,2,FALSE)),VLOOKUP(JM$10,$CP$14:$CR$25,2,FALSE)),"")</f>
        <v/>
      </c>
      <c r="JN24" s="102" t="str">
        <f>IF(COUNTIF($AL24,DN$8),IF(COUNTIF($IS24:JM24,"")&lt;DN$13,CONCATENATE(" + ",VLOOKUP(JN$10,$CP$14:$CR$25,2,FALSE)),VLOOKUP(JN$10,$CP$14:$CR$25,2,FALSE)),"")</f>
        <v/>
      </c>
      <c r="JO24" s="102" t="str">
        <f>IF(COUNTIF($AL24,DO$8),IF(COUNTIF($IS24:JN24,"")&lt;DO$13,CONCATENATE(" + ",VLOOKUP(JO$10,$CP$14:$CR$25,2,FALSE)),VLOOKUP(JO$10,$CP$14:$CR$25,2,FALSE)),"")</f>
        <v/>
      </c>
      <c r="JP24" s="102" t="str">
        <f>IF(COUNTIF($AL24,DP$8),IF(COUNTIF($IS24:JO24,"")&lt;DP$13,CONCATENATE(" + ",VLOOKUP(JP$10,$CP$14:$CR$25,2,FALSE)),VLOOKUP(JP$10,$CP$14:$CR$25,2,FALSE)),"")</f>
        <v/>
      </c>
      <c r="JQ24" s="102" t="str">
        <f>IF(COUNTIF($AL24,DQ$8),IF(COUNTIF($IS24:JP24,"")&lt;DQ$13,CONCATENATE(" + ",VLOOKUP(JQ$10,$CP$14:$CR$25,2,FALSE)),VLOOKUP(JQ$10,$CP$14:$CR$25,2,FALSE)),"")</f>
        <v/>
      </c>
      <c r="JR24" s="103" t="str">
        <f>IF(COUNTIF($AL24,DR$8),IF(COUNTIF($IS24:JQ24,"")&lt;DR$13,CONCATENATE(" + ",VLOOKUP(JR$10,$CP$14:$CR$25,2,FALSE)),VLOOKUP(JR$10,$CP$14:$CR$25,2,FALSE)),"")</f>
        <v/>
      </c>
      <c r="JS24" s="101" t="str">
        <f t="shared" si="109"/>
        <v/>
      </c>
      <c r="JT24" s="104" t="str">
        <f t="shared" si="110"/>
        <v/>
      </c>
      <c r="JU24" s="102" t="str">
        <f t="shared" si="111"/>
        <v/>
      </c>
      <c r="JV24" s="102" t="str">
        <f t="shared" si="112"/>
        <v/>
      </c>
      <c r="JW24" s="102" t="str">
        <f t="shared" si="113"/>
        <v/>
      </c>
      <c r="JX24" s="102" t="str">
        <f t="shared" si="114"/>
        <v/>
      </c>
      <c r="JY24" s="102" t="str">
        <f t="shared" si="115"/>
        <v/>
      </c>
      <c r="JZ24" s="102" t="str">
        <f t="shared" si="116"/>
        <v/>
      </c>
      <c r="KA24" s="102" t="str">
        <f t="shared" si="117"/>
        <v/>
      </c>
      <c r="KB24" s="102" t="str">
        <f t="shared" si="118"/>
        <v/>
      </c>
      <c r="KC24" s="102" t="str">
        <f t="shared" si="119"/>
        <v/>
      </c>
      <c r="KD24" s="102" t="str">
        <f t="shared" si="120"/>
        <v/>
      </c>
      <c r="KE24" s="102" t="str">
        <f t="shared" si="121"/>
        <v/>
      </c>
      <c r="KF24" s="102" t="str">
        <f t="shared" si="122"/>
        <v/>
      </c>
      <c r="KG24" s="102" t="str">
        <f t="shared" si="123"/>
        <v/>
      </c>
      <c r="KH24" s="102" t="str">
        <f t="shared" si="124"/>
        <v/>
      </c>
      <c r="KI24" s="102" t="str">
        <f t="shared" si="125"/>
        <v/>
      </c>
      <c r="KJ24" s="102" t="str">
        <f t="shared" si="126"/>
        <v/>
      </c>
      <c r="KK24" s="102" t="str">
        <f t="shared" si="127"/>
        <v/>
      </c>
      <c r="KL24" s="102" t="str">
        <f t="shared" si="128"/>
        <v/>
      </c>
      <c r="KM24" s="102" t="str">
        <f t="shared" si="129"/>
        <v/>
      </c>
      <c r="KN24" s="102" t="str">
        <f t="shared" si="130"/>
        <v/>
      </c>
      <c r="KO24" s="102" t="str">
        <f t="shared" si="131"/>
        <v/>
      </c>
      <c r="KP24" s="102" t="str">
        <f t="shared" si="132"/>
        <v/>
      </c>
      <c r="KQ24" s="102" t="str">
        <f t="shared" si="133"/>
        <v/>
      </c>
      <c r="KR24" s="103" t="str">
        <f t="shared" si="134"/>
        <v/>
      </c>
      <c r="KS24" s="99" t="str">
        <f t="shared" si="135"/>
        <v/>
      </c>
      <c r="KT24" s="93" t="str">
        <f t="shared" si="136"/>
        <v/>
      </c>
      <c r="KU24" s="93" t="str">
        <f>IF(COUNTIF($AM24,CU$8),IF(COUNTIF($KS24:KT24,"")&lt;CU$13,CONCATENATE(" + ",VLOOKUP(KU$10,$CP$14:$CR$25,2,FALSE)),VLOOKUP(KU$10,$CP$14:$CR$25,2,FALSE)),"")</f>
        <v/>
      </c>
      <c r="KV24" s="93" t="str">
        <f>IF(COUNTIF($AM24,CV$8),IF(COUNTIF($KS24:KU24,"")&lt;CV$13,CONCATENATE(" + ",VLOOKUP(KV$10,$CP$14:$CR$25,2,FALSE)),VLOOKUP(KV$10,$CP$14:$CR$25,2,FALSE)),"")</f>
        <v/>
      </c>
      <c r="KW24" s="93" t="str">
        <f>IF(COUNTIF($AM24,CW$8),IF(COUNTIF($KS24:KV24,"")&lt;CW$13,CONCATENATE(" + ",VLOOKUP(KW$10,$CP$14:$CR$25,2,FALSE)),VLOOKUP(KW$10,$CP$14:$CR$25,2,FALSE)),"")</f>
        <v/>
      </c>
      <c r="KX24" s="93" t="str">
        <f>IF(COUNTIF($AM24,CX$8),IF(COUNTIF($KS24:KW24,"")&lt;CX$13,CONCATENATE(" + ",VLOOKUP(KX$10,$CP$14:$CR$25,2,FALSE)),VLOOKUP(KX$10,$CP$14:$CR$25,2,FALSE)),"")</f>
        <v/>
      </c>
      <c r="KY24" s="93" t="str">
        <f>IF(COUNTIF($AM24,CY$8),IF(COUNTIF($KS24:KX24,"")&lt;CY$13,CONCATENATE(" + ",VLOOKUP(KY$10,$CP$14:$CR$25,2,FALSE)),VLOOKUP(KY$10,$CP$14:$CR$25,2,FALSE)),"")</f>
        <v/>
      </c>
      <c r="KZ24" s="93" t="str">
        <f>IF(COUNTIF($AM24,CZ$8),IF(COUNTIF($KS24:KY24,"")&lt;CZ$13,CONCATENATE(" + ",VLOOKUP(KZ$10,$CP$14:$CR$25,2,FALSE)),VLOOKUP(KZ$10,$CP$14:$CR$25,2,FALSE)),"")</f>
        <v/>
      </c>
      <c r="LA24" s="93" t="str">
        <f>IF(COUNTIF($AM24,DA$8),IF(COUNTIF($KS24:KZ24,"")&lt;DA$13,CONCATENATE(" + ",VLOOKUP(LA$10,$CP$14:$CR$25,2,FALSE)),VLOOKUP(LA$10,$CP$14:$CR$25,2,FALSE)),"")</f>
        <v/>
      </c>
      <c r="LB24" s="93" t="str">
        <f>IF(COUNTIF($AM24,DB$8),IF(COUNTIF($KS24:LA24,"")&lt;DB$13,CONCATENATE(" + ",VLOOKUP(LB$10,$CP$14:$CR$25,2,FALSE)),VLOOKUP(LB$10,$CP$14:$CR$25,2,FALSE)),"")</f>
        <v/>
      </c>
      <c r="LC24" s="93" t="str">
        <f>IF(COUNTIF($AM24,DC$8),IF(COUNTIF($KS24:LB24,"")&lt;DC$13,CONCATENATE(" + ",VLOOKUP(LC$10,$CP$14:$CR$25,2,FALSE)),VLOOKUP(LC$10,$CP$14:$CR$25,2,FALSE)),"")</f>
        <v/>
      </c>
      <c r="LD24" s="93" t="str">
        <f>IF(COUNTIF($AM24,DD$8),IF(COUNTIF($KS24:LC24,"")&lt;DD$13,CONCATENATE(" + ",VLOOKUP(LD$10,$CP$14:$CR$25,2,FALSE)),VLOOKUP(LD$10,$CP$14:$CR$25,2,FALSE)),"")</f>
        <v/>
      </c>
      <c r="LE24" s="93" t="str">
        <f>IF(COUNTIF($AM24,DE$8),IF(COUNTIF($KS24:LD24,"")&lt;DE$13,CONCATENATE(" + ",VLOOKUP(LE$10,$CP$14:$CR$25,2,FALSE)),VLOOKUP(LE$10,$CP$14:$CR$25,2,FALSE)),"")</f>
        <v/>
      </c>
      <c r="LF24" s="93" t="str">
        <f>IF(COUNTIF($AM24,DF$8),IF(COUNTIF($KS24:LE24,"")&lt;DF$13,CONCATENATE(" + ",VLOOKUP(LF$10,$CP$14:$CR$25,2,FALSE)),VLOOKUP(LF$10,$CP$14:$CR$25,2,FALSE)),"")</f>
        <v/>
      </c>
      <c r="LG24" s="93" t="str">
        <f>IF(COUNTIF($AM24,DG$8),IF(COUNTIF($KS24:LF24,"")&lt;DG$13,CONCATENATE(" + ",VLOOKUP(LG$10,$CP$14:$CR$25,2,FALSE)),VLOOKUP(LG$10,$CP$14:$CR$25,2,FALSE)),"")</f>
        <v/>
      </c>
      <c r="LH24" s="93" t="str">
        <f>IF(COUNTIF($AM24,DH$8),IF(COUNTIF($KS24:LG24,"")&lt;DH$13,CONCATENATE(" + ",VLOOKUP(LH$10,$CP$14:$CR$25,2,FALSE)),VLOOKUP(LH$10,$CP$14:$CR$25,2,FALSE)),"")</f>
        <v/>
      </c>
      <c r="LI24" s="93" t="str">
        <f>IF(COUNTIF($AM24,DI$8),IF(COUNTIF($KS24:LH24,"")&lt;DI$13,CONCATENATE(" + ",VLOOKUP(LI$10,$CP$14:$CR$25,2,FALSE)),VLOOKUP(LI$10,$CP$14:$CR$25,2,FALSE)),"")</f>
        <v/>
      </c>
      <c r="LJ24" s="93" t="str">
        <f>IF(COUNTIF($AM24,DJ$8),IF(COUNTIF($KS24:LI24,"")&lt;DJ$13,CONCATENATE(" + ",VLOOKUP(LJ$10,$CP$14:$CR$25,2,FALSE)),VLOOKUP(LJ$10,$CP$14:$CR$25,2,FALSE)),"")</f>
        <v/>
      </c>
      <c r="LK24" s="93" t="str">
        <f>IF(COUNTIF($AM24,DK$8),IF(COUNTIF($KS24:LJ24,"")&lt;DK$13,CONCATENATE(" + ",VLOOKUP(LK$10,$CP$14:$CR$25,2,FALSE)),VLOOKUP(LK$10,$CP$14:$CR$25,2,FALSE)),"")</f>
        <v/>
      </c>
      <c r="LL24" s="93" t="str">
        <f>IF(COUNTIF($AM24,DL$8),IF(COUNTIF($KS24:LK24,"")&lt;DL$13,CONCATENATE(" + ",VLOOKUP(LL$10,$CP$14:$CR$25,2,FALSE)),VLOOKUP(LL$10,$CP$14:$CR$25,2,FALSE)),"")</f>
        <v/>
      </c>
      <c r="LM24" s="93" t="str">
        <f>IF(COUNTIF($AM24,DM$8),IF(COUNTIF($KS24:LL24,"")&lt;DM$13,CONCATENATE(" + ",VLOOKUP(LM$10,$CP$14:$CR$25,2,FALSE)),VLOOKUP(LM$10,$CP$14:$CR$25,2,FALSE)),"")</f>
        <v/>
      </c>
      <c r="LN24" s="93" t="str">
        <f>IF(COUNTIF($AM24,DN$8),IF(COUNTIF($KS24:LM24,"")&lt;DN$13,CONCATENATE(" + ",VLOOKUP(LN$10,$CP$14:$CR$25,2,FALSE)),VLOOKUP(LN$10,$CP$14:$CR$25,2,FALSE)),"")</f>
        <v/>
      </c>
      <c r="LO24" s="93" t="str">
        <f>IF(COUNTIF($AM24,DO$8),IF(COUNTIF($KS24:LN24,"")&lt;DO$13,CONCATENATE(" + ",VLOOKUP(LO$10,$CP$14:$CR$25,2,FALSE)),VLOOKUP(LO$10,$CP$14:$CR$25,2,FALSE)),"")</f>
        <v/>
      </c>
      <c r="LP24" s="93" t="str">
        <f>IF(COUNTIF($AM24,DP$8),IF(COUNTIF($KS24:LO24,"")&lt;DP$13,CONCATENATE(" + ",VLOOKUP(LP$10,$CP$14:$CR$25,2,FALSE)),VLOOKUP(LP$10,$CP$14:$CR$25,2,FALSE)),"")</f>
        <v/>
      </c>
      <c r="LQ24" s="93" t="str">
        <f>IF(COUNTIF($AM24,DQ$8),IF(COUNTIF($KS24:LP24,"")&lt;DQ$13,CONCATENATE(" + ",VLOOKUP(LQ$10,$CP$14:$CR$25,2,FALSE)),VLOOKUP(LQ$10,$CP$14:$CR$25,2,FALSE)),"")</f>
        <v/>
      </c>
      <c r="LR24" s="100" t="str">
        <f>IF(COUNTIF($AM24,DR$8),IF(COUNTIF($KS24:LQ24,"")&lt;DR$13,CONCATENATE(" + ",VLOOKUP(LR$10,$CP$14:$CR$25,2,FALSE)),VLOOKUP(LR$10,$CP$14:$CR$25,2,FALSE)),"")</f>
        <v/>
      </c>
      <c r="LS24" s="99" t="str">
        <f t="shared" si="137"/>
        <v/>
      </c>
      <c r="LT24" s="94" t="str">
        <f t="shared" si="138"/>
        <v/>
      </c>
      <c r="LU24" s="93" t="str">
        <f t="shared" si="139"/>
        <v/>
      </c>
      <c r="LV24" s="93" t="str">
        <f t="shared" si="140"/>
        <v/>
      </c>
      <c r="LW24" s="93" t="str">
        <f t="shared" si="141"/>
        <v/>
      </c>
      <c r="LX24" s="93" t="str">
        <f t="shared" si="142"/>
        <v/>
      </c>
      <c r="LY24" s="93" t="str">
        <f t="shared" si="143"/>
        <v/>
      </c>
      <c r="LZ24" s="93" t="str">
        <f t="shared" si="144"/>
        <v/>
      </c>
      <c r="MA24" s="93" t="str">
        <f t="shared" si="145"/>
        <v/>
      </c>
      <c r="MB24" s="93" t="str">
        <f t="shared" si="146"/>
        <v/>
      </c>
      <c r="MC24" s="93" t="str">
        <f t="shared" si="147"/>
        <v/>
      </c>
      <c r="MD24" s="93" t="str">
        <f t="shared" si="148"/>
        <v/>
      </c>
      <c r="ME24" s="93" t="str">
        <f t="shared" si="149"/>
        <v/>
      </c>
      <c r="MF24" s="93" t="str">
        <f t="shared" si="150"/>
        <v/>
      </c>
      <c r="MG24" s="93" t="str">
        <f t="shared" si="151"/>
        <v/>
      </c>
      <c r="MH24" s="93" t="str">
        <f t="shared" si="152"/>
        <v/>
      </c>
      <c r="MI24" s="93" t="str">
        <f t="shared" si="153"/>
        <v/>
      </c>
      <c r="MJ24" s="93" t="str">
        <f t="shared" si="154"/>
        <v/>
      </c>
      <c r="MK24" s="93" t="str">
        <f t="shared" si="155"/>
        <v/>
      </c>
      <c r="ML24" s="93" t="str">
        <f t="shared" si="156"/>
        <v/>
      </c>
      <c r="MM24" s="93" t="str">
        <f t="shared" si="157"/>
        <v/>
      </c>
      <c r="MN24" s="93" t="str">
        <f t="shared" si="158"/>
        <v/>
      </c>
      <c r="MO24" s="93" t="str">
        <f t="shared" si="159"/>
        <v/>
      </c>
      <c r="MP24" s="93" t="str">
        <f t="shared" si="160"/>
        <v/>
      </c>
      <c r="MQ24" s="93" t="str">
        <f t="shared" si="161"/>
        <v/>
      </c>
      <c r="MR24" s="100" t="str">
        <f t="shared" si="162"/>
        <v/>
      </c>
      <c r="MS24" s="101" t="str">
        <f t="shared" si="163"/>
        <v/>
      </c>
      <c r="MT24" s="102" t="str">
        <f t="shared" si="164"/>
        <v/>
      </c>
      <c r="MU24" s="102" t="str">
        <f>IF(COUNTIF($AN24,CU$8),IF(COUNTIF($MS24:MT24,"")&lt;CU$13,CONCATENATE(" + ",VLOOKUP(MU$10,$CP$14:$CR$25,2,FALSE)),VLOOKUP(MU$10,$CP$14:$CR$25,2,FALSE)),"")</f>
        <v/>
      </c>
      <c r="MV24" s="102" t="str">
        <f>IF(COUNTIF($AN24,CV$8),IF(COUNTIF($MS24:MU24,"")&lt;CV$13,CONCATENATE(" + ",VLOOKUP(MV$10,$CP$14:$CR$25,2,FALSE)),VLOOKUP(MV$10,$CP$14:$CR$25,2,FALSE)),"")</f>
        <v/>
      </c>
      <c r="MW24" s="102" t="str">
        <f>IF(COUNTIF($AN24,CW$8),IF(COUNTIF($MS24:MV24,"")&lt;CW$13,CONCATENATE(" + ",VLOOKUP(MW$10,$CP$14:$CR$25,2,FALSE)),VLOOKUP(MW$10,$CP$14:$CR$25,2,FALSE)),"")</f>
        <v/>
      </c>
      <c r="MX24" s="102" t="str">
        <f>IF(COUNTIF($AN24,CX$8),IF(COUNTIF($MS24:MW24,"")&lt;CX$13,CONCATENATE(" + ",VLOOKUP(MX$10,$CP$14:$CR$25,2,FALSE)),VLOOKUP(MX$10,$CP$14:$CR$25,2,FALSE)),"")</f>
        <v/>
      </c>
      <c r="MY24" s="102" t="str">
        <f>IF(COUNTIF($AN24,CY$8),IF(COUNTIF($MS24:MX24,"")&lt;CY$13,CONCATENATE(" + ",VLOOKUP(MY$10,$CP$14:$CR$25,2,FALSE)),VLOOKUP(MY$10,$CP$14:$CR$25,2,FALSE)),"")</f>
        <v/>
      </c>
      <c r="MZ24" s="102" t="str">
        <f>IF(COUNTIF($AN24,CZ$8),IF(COUNTIF($MS24:MY24,"")&lt;CZ$13,CONCATENATE(" + ",VLOOKUP(MZ$10,$CP$14:$CR$25,2,FALSE)),VLOOKUP(MZ$10,$CP$14:$CR$25,2,FALSE)),"")</f>
        <v/>
      </c>
      <c r="NA24" s="102" t="str">
        <f>IF(COUNTIF($AN24,DA$8),IF(COUNTIF($MS24:MZ24,"")&lt;DA$13,CONCATENATE(" + ",VLOOKUP(NA$10,$CP$14:$CR$25,2,FALSE)),VLOOKUP(NA$10,$CP$14:$CR$25,2,FALSE)),"")</f>
        <v/>
      </c>
      <c r="NB24" s="102" t="str">
        <f>IF(COUNTIF($AN24,DB$8),IF(COUNTIF($MS24:NA24,"")&lt;DB$13,CONCATENATE(" + ",VLOOKUP(NB$10,$CP$14:$CR$25,2,FALSE)),VLOOKUP(NB$10,$CP$14:$CR$25,2,FALSE)),"")</f>
        <v/>
      </c>
      <c r="NC24" s="102" t="str">
        <f>IF(COUNTIF($AN24,DC$8),IF(COUNTIF($MS24:NB24,"")&lt;DC$13,CONCATENATE(" + ",VLOOKUP(NC$10,$CP$14:$CR$25,2,FALSE)),VLOOKUP(NC$10,$CP$14:$CR$25,2,FALSE)),"")</f>
        <v/>
      </c>
      <c r="ND24" s="102" t="str">
        <f>IF(COUNTIF($AN24,DD$8),IF(COUNTIF($MS24:NC24,"")&lt;DD$13,CONCATENATE(" + ",VLOOKUP(ND$10,$CP$14:$CR$25,2,FALSE)),VLOOKUP(ND$10,$CP$14:$CR$25,2,FALSE)),"")</f>
        <v/>
      </c>
      <c r="NE24" s="102" t="str">
        <f>IF(COUNTIF($AN24,DE$8),IF(COUNTIF($MS24:ND24,"")&lt;DE$13,CONCATENATE(" + ",VLOOKUP(NE$10,$CP$14:$CR$25,2,FALSE)),VLOOKUP(NE$10,$CP$14:$CR$25,2,FALSE)),"")</f>
        <v/>
      </c>
      <c r="NF24" s="102" t="str">
        <f>IF(COUNTIF($AN24,DF$8),IF(COUNTIF($MS24:NE24,"")&lt;DF$13,CONCATENATE(" + ",VLOOKUP(NF$10,$CP$14:$CR$25,2,FALSE)),VLOOKUP(NF$10,$CP$14:$CR$25,2,FALSE)),"")</f>
        <v/>
      </c>
      <c r="NG24" s="102" t="str">
        <f>IF(COUNTIF($AN24,DG$8),IF(COUNTIF($MS24:NF24,"")&lt;DG$13,CONCATENATE(" + ",VLOOKUP(NG$10,$CP$14:$CR$25,2,FALSE)),VLOOKUP(NG$10,$CP$14:$CR$25,2,FALSE)),"")</f>
        <v/>
      </c>
      <c r="NH24" s="102" t="str">
        <f>IF(COUNTIF($AN24,DH$8),IF(COUNTIF($MS24:NG24,"")&lt;DH$13,CONCATENATE(" + ",VLOOKUP(NH$10,$CP$14:$CR$25,2,FALSE)),VLOOKUP(NH$10,$CP$14:$CR$25,2,FALSE)),"")</f>
        <v/>
      </c>
      <c r="NI24" s="102" t="str">
        <f>IF(COUNTIF($AN24,DI$8),IF(COUNTIF($MS24:NH24,"")&lt;DI$13,CONCATENATE(" + ",VLOOKUP(NI$10,$CP$14:$CR$25,2,FALSE)),VLOOKUP(NI$10,$CP$14:$CR$25,2,FALSE)),"")</f>
        <v/>
      </c>
      <c r="NJ24" s="102" t="str">
        <f>IF(COUNTIF($AN24,DJ$8),IF(COUNTIF($MS24:NI24,"")&lt;DJ$13,CONCATENATE(" + ",VLOOKUP(NJ$10,$CP$14:$CR$25,2,FALSE)),VLOOKUP(NJ$10,$CP$14:$CR$25,2,FALSE)),"")</f>
        <v/>
      </c>
      <c r="NK24" s="102" t="str">
        <f>IF(COUNTIF($AN24,DK$8),IF(COUNTIF($MS24:NJ24,"")&lt;DK$13,CONCATENATE(" + ",VLOOKUP(NK$10,$CP$14:$CR$25,2,FALSE)),VLOOKUP(NK$10,$CP$14:$CR$25,2,FALSE)),"")</f>
        <v/>
      </c>
      <c r="NL24" s="102" t="str">
        <f>IF(COUNTIF($AN24,DL$8),IF(COUNTIF($MS24:NK24,"")&lt;DL$13,CONCATENATE(" + ",VLOOKUP(NL$10,$CP$14:$CR$25,2,FALSE)),VLOOKUP(NL$10,$CP$14:$CR$25,2,FALSE)),"")</f>
        <v/>
      </c>
      <c r="NM24" s="102" t="str">
        <f>IF(COUNTIF($AN24,DM$8),IF(COUNTIF($MS24:NL24,"")&lt;DM$13,CONCATENATE(" + ",VLOOKUP(NM$10,$CP$14:$CR$25,2,FALSE)),VLOOKUP(NM$10,$CP$14:$CR$25,2,FALSE)),"")</f>
        <v/>
      </c>
      <c r="NN24" s="102" t="str">
        <f>IF(COUNTIF($AN24,DN$8),IF(COUNTIF($MS24:NM24,"")&lt;DN$13,CONCATENATE(" + ",VLOOKUP(NN$10,$CP$14:$CR$25,2,FALSE)),VLOOKUP(NN$10,$CP$14:$CR$25,2,FALSE)),"")</f>
        <v/>
      </c>
      <c r="NO24" s="102" t="str">
        <f>IF(COUNTIF($AN24,DO$8),IF(COUNTIF($MS24:NN24,"")&lt;DO$13,CONCATENATE(" + ",VLOOKUP(NO$10,$CP$14:$CR$25,2,FALSE)),VLOOKUP(NO$10,$CP$14:$CR$25,2,FALSE)),"")</f>
        <v/>
      </c>
      <c r="NP24" s="102" t="str">
        <f>IF(COUNTIF($AN24,DP$8),IF(COUNTIF($MS24:NO24,"")&lt;DP$13,CONCATENATE(" + ",VLOOKUP(NP$10,$CP$14:$CR$25,2,FALSE)),VLOOKUP(NP$10,$CP$14:$CR$25,2,FALSE)),"")</f>
        <v/>
      </c>
      <c r="NQ24" s="102" t="str">
        <f>IF(COUNTIF($AN24,DQ$8),IF(COUNTIF($MS24:NP24,"")&lt;DQ$13,CONCATENATE(" + ",VLOOKUP(NQ$10,$CP$14:$CR$25,2,FALSE)),VLOOKUP(NQ$10,$CP$14:$CR$25,2,FALSE)),"")</f>
        <v/>
      </c>
      <c r="NR24" s="103" t="str">
        <f>IF(COUNTIF($AN24,DR$8),IF(COUNTIF($MS24:NQ24,"")&lt;DR$13,CONCATENATE(" + ",VLOOKUP(NR$10,$CP$14:$CR$25,2,FALSE)),VLOOKUP(NR$10,$CP$14:$CR$25,2,FALSE)),"")</f>
        <v/>
      </c>
      <c r="NS24" s="101" t="str">
        <f t="shared" si="165"/>
        <v/>
      </c>
      <c r="NT24" s="104" t="str">
        <f t="shared" si="166"/>
        <v/>
      </c>
      <c r="NU24" s="102" t="str">
        <f t="shared" si="167"/>
        <v/>
      </c>
      <c r="NV24" s="102" t="str">
        <f t="shared" si="168"/>
        <v/>
      </c>
      <c r="NW24" s="102" t="str">
        <f t="shared" si="169"/>
        <v/>
      </c>
      <c r="NX24" s="102" t="str">
        <f t="shared" si="170"/>
        <v/>
      </c>
      <c r="NY24" s="102" t="str">
        <f t="shared" si="171"/>
        <v/>
      </c>
      <c r="NZ24" s="102" t="str">
        <f t="shared" si="172"/>
        <v/>
      </c>
      <c r="OA24" s="102" t="str">
        <f t="shared" si="173"/>
        <v/>
      </c>
      <c r="OB24" s="102" t="str">
        <f t="shared" si="174"/>
        <v/>
      </c>
      <c r="OC24" s="102" t="str">
        <f t="shared" si="175"/>
        <v/>
      </c>
      <c r="OD24" s="102" t="str">
        <f t="shared" si="176"/>
        <v/>
      </c>
      <c r="OE24" s="102" t="str">
        <f t="shared" si="177"/>
        <v/>
      </c>
      <c r="OF24" s="102" t="str">
        <f t="shared" si="178"/>
        <v/>
      </c>
      <c r="OG24" s="102" t="str">
        <f t="shared" si="179"/>
        <v/>
      </c>
      <c r="OH24" s="102" t="str">
        <f t="shared" si="180"/>
        <v/>
      </c>
      <c r="OI24" s="102" t="str">
        <f t="shared" si="181"/>
        <v/>
      </c>
      <c r="OJ24" s="102" t="str">
        <f t="shared" si="182"/>
        <v/>
      </c>
      <c r="OK24" s="102" t="str">
        <f t="shared" si="183"/>
        <v/>
      </c>
      <c r="OL24" s="102" t="str">
        <f t="shared" si="184"/>
        <v/>
      </c>
      <c r="OM24" s="102" t="str">
        <f t="shared" si="185"/>
        <v/>
      </c>
      <c r="ON24" s="102" t="str">
        <f t="shared" si="186"/>
        <v/>
      </c>
      <c r="OO24" s="102" t="str">
        <f t="shared" si="187"/>
        <v/>
      </c>
      <c r="OP24" s="102" t="str">
        <f t="shared" si="188"/>
        <v/>
      </c>
      <c r="OQ24" s="102" t="str">
        <f t="shared" si="189"/>
        <v/>
      </c>
      <c r="OR24" s="103" t="str">
        <f t="shared" si="190"/>
        <v/>
      </c>
      <c r="OS24" s="183"/>
    </row>
    <row r="25" spans="1:409" ht="17.25" hidden="1" customHeight="1" x14ac:dyDescent="0.25">
      <c r="A25" s="13"/>
      <c r="B25" s="185"/>
      <c r="C25" s="166"/>
      <c r="D25" s="166"/>
      <c r="E25" s="166"/>
      <c r="F25" s="201"/>
      <c r="G25" s="166"/>
      <c r="H25" s="166"/>
      <c r="I25" s="201"/>
      <c r="J25" s="201"/>
      <c r="K25" s="201"/>
      <c r="L25" s="201"/>
      <c r="M25" s="201"/>
      <c r="N25" s="202"/>
      <c r="O25" s="202"/>
      <c r="P25" s="202"/>
      <c r="Q25" s="202"/>
      <c r="R25" s="202"/>
      <c r="S25" s="202"/>
      <c r="T25" s="204"/>
      <c r="U25" s="203"/>
      <c r="V25" s="203"/>
      <c r="W25" s="204"/>
      <c r="X25" s="204"/>
      <c r="Y25" s="204"/>
      <c r="Z25" s="204"/>
      <c r="AA25" s="205"/>
      <c r="AB25" s="205"/>
      <c r="AC25" s="205"/>
      <c r="AD25" s="179"/>
      <c r="AE25" s="13"/>
      <c r="AF25" s="13"/>
      <c r="AG25" s="13"/>
      <c r="AH25" s="13"/>
      <c r="AI25" s="13"/>
      <c r="AJ25" s="13"/>
      <c r="AK25" s="13"/>
      <c r="AL25" s="13"/>
      <c r="AM25" s="13"/>
      <c r="AN25" s="105"/>
      <c r="AO25" s="167"/>
      <c r="AP25" s="168"/>
      <c r="AQ25" s="169"/>
      <c r="AR25" s="170"/>
      <c r="AS25" s="167"/>
      <c r="AT25" s="171"/>
      <c r="AU25" s="169"/>
      <c r="AV25" s="177"/>
      <c r="AW25" s="172"/>
      <c r="AX25" s="173"/>
      <c r="AY25" s="169"/>
      <c r="AZ25" s="177"/>
      <c r="BA25" s="172"/>
      <c r="BB25" s="173"/>
      <c r="BC25" s="169"/>
      <c r="BD25" s="177"/>
      <c r="BE25" s="172"/>
      <c r="BF25" s="173"/>
      <c r="BG25" s="206"/>
      <c r="BH25" s="174"/>
      <c r="BI25" s="175"/>
      <c r="BJ25" s="176"/>
      <c r="BK25" s="39"/>
      <c r="BL25" s="39"/>
      <c r="BM25" s="39"/>
      <c r="BN25" s="39"/>
      <c r="BO25" s="39"/>
      <c r="BP25" s="39"/>
      <c r="BQ25" s="39"/>
      <c r="BR25" s="39"/>
      <c r="BS25" s="39"/>
      <c r="BT25" s="39"/>
      <c r="BU25" s="39"/>
      <c r="BV25" s="39"/>
      <c r="BW25" s="36"/>
      <c r="BX25" s="37"/>
      <c r="BY25" s="37"/>
      <c r="BZ25" s="36"/>
      <c r="CA25" s="114"/>
      <c r="CB25" s="38"/>
      <c r="CC25" s="44"/>
      <c r="CD25" s="124"/>
      <c r="CE25" s="112"/>
      <c r="CF25" s="56"/>
      <c r="CG25" s="186"/>
      <c r="CH25" s="58"/>
      <c r="CI25" s="57"/>
      <c r="CJ25" s="53"/>
      <c r="CK25" s="53"/>
      <c r="CL25" s="190"/>
      <c r="CM25" s="53" t="s">
        <v>430</v>
      </c>
      <c r="CN25" s="53" t="s">
        <v>411</v>
      </c>
      <c r="CO25" s="13" t="str" cm="1">
        <f t="array" ref="CO25">IF(B25="","",IF(MATCH(B25,$B$16:$B$25,0)=1,INDEX($CE$16:$CE$25,MATCH(B25,$B$16:$B$25,0)),SUM(INDEX($CE$16:$CE$25,MATCH(B25,$B$16:$B$25,0))+INDEX($CO$16:$CO$25,MATCH(B25,$B$16:$B$25,0)-1))))</f>
        <v/>
      </c>
      <c r="CP25" s="187" t="s">
        <v>253</v>
      </c>
      <c r="CQ25" s="187" t="s">
        <v>545</v>
      </c>
      <c r="CR25" s="188">
        <v>1</v>
      </c>
      <c r="CS25" s="132" t="str">
        <f t="shared" si="24"/>
        <v/>
      </c>
      <c r="CT25" s="93" t="str">
        <f t="shared" si="25"/>
        <v/>
      </c>
      <c r="CU25" s="93" t="str">
        <f>IF(COUNTIF($AI25,CU$8),IF(COUNTIF($CS25:CT25,"")&lt;CU$13,CONCATENATE(" + ",VLOOKUP(CU$10,$CP$14:$CR$25,2,FALSE)),VLOOKUP(CU$10,$CP$14:$CR$25,2,FALSE)),"")</f>
        <v/>
      </c>
      <c r="CV25" s="93" t="str">
        <f>IF(COUNTIF($AI25,CV$8),IF(COUNTIF($CS25:CU25,"")&lt;CV$13,CONCATENATE(" + ",VLOOKUP(CV$10,$CP$14:$CR$25,2,FALSE)),VLOOKUP(CV$10,$CP$14:$CR$25,2,FALSE)),"")</f>
        <v/>
      </c>
      <c r="CW25" s="93" t="str">
        <f>IF(COUNTIF($AI25,CW$8),IF(COUNTIF($CS25:CV25,"")&lt;CW$13,CONCATENATE(" + ",VLOOKUP(CW$10,$CP$14:$CR$25,2,FALSE)),VLOOKUP(CW$10,$CP$14:$CR$25,2,FALSE)),"")</f>
        <v/>
      </c>
      <c r="CX25" s="93" t="str">
        <f>IF(COUNTIF($AI25,CX$8),IF(COUNTIF($CS25:CW25,"")&lt;CX$13,CONCATENATE(" + ",VLOOKUP(CX$10,$CP$14:$CR$25,2,FALSE)),VLOOKUP(CX$10,$CP$14:$CR$25,2,FALSE)),"")</f>
        <v/>
      </c>
      <c r="CY25" s="93" t="str">
        <f>IF(COUNTIF($AI25,CY$8),IF(COUNTIF($CS25:CX25,"")&lt;CY$13,CONCATENATE(" + ",VLOOKUP(CY$10,$CP$14:$CR$25,2,FALSE)),VLOOKUP(CY$10,$CP$14:$CR$25,2,FALSE)),"")</f>
        <v/>
      </c>
      <c r="CZ25" s="93" t="str">
        <f>IF(COUNTIF($AI25,CZ$8),IF(COUNTIF($CS25:CY25,"")&lt;CZ$13,CONCATENATE(" + ",VLOOKUP(CZ$10,$CP$14:$CR$25,2,FALSE)),VLOOKUP(CZ$10,$CP$14:$CR$25,2,FALSE)),"")</f>
        <v/>
      </c>
      <c r="DA25" s="93" t="str">
        <f>IF(COUNTIF($AI25,DA$8),IF(COUNTIF($CS25:CZ25,"")&lt;DA$13,CONCATENATE(" + ",VLOOKUP(DA$10,$CP$14:$CR$25,2,FALSE)),VLOOKUP(DA$10,$CP$14:$CR$25,2,FALSE)),"")</f>
        <v/>
      </c>
      <c r="DB25" s="93" t="str">
        <f>IF(COUNTIF($AI25,DB$8),IF(COUNTIF($CS25:DA25,"")&lt;DB$13,CONCATENATE(" + ",VLOOKUP(DB$10,$CP$14:$CR$25,2,FALSE)),VLOOKUP(DB$10,$CP$14:$CR$25,2,FALSE)),"")</f>
        <v/>
      </c>
      <c r="DC25" s="93" t="str">
        <f>IF(COUNTIF($AI25,DC$8),IF(COUNTIF($CS25:DB25,"")&lt;DC$13,CONCATENATE(" + ",VLOOKUP(DC$10,$CP$14:$CR$25,2,FALSE)),VLOOKUP(DC$10,$CP$14:$CR$25,2,FALSE)),"")</f>
        <v/>
      </c>
      <c r="DD25" s="93" t="str">
        <f>IF(COUNTIF($AI25,DD$8),IF(COUNTIF($CS25:DC25,"")&lt;DD$13,CONCATENATE(" + ",VLOOKUP(DD$10,$CP$14:$CR$25,2,FALSE)),VLOOKUP(DD$10,$CP$14:$CR$25,2,FALSE)),"")</f>
        <v/>
      </c>
      <c r="DE25" s="93" t="str">
        <f>IF(COUNTIF($AI25,DE$8),IF(COUNTIF($CS25:DD25,"")&lt;DE$13,CONCATENATE(" + ",VLOOKUP(DE$10,$CP$14:$CR$25,2,FALSE)),VLOOKUP(DE$10,$CP$14:$CR$25,2,FALSE)),"")</f>
        <v/>
      </c>
      <c r="DF25" s="93" t="str">
        <f>IF(COUNTIF($AI25,DF$8),IF(COUNTIF($CS25:DE25,"")&lt;DF$13,CONCATENATE(" + ",VLOOKUP(DF$10,$CP$14:$CR$25,2,FALSE)),VLOOKUP(DF$10,$CP$14:$CR$25,2,FALSE)),"")</f>
        <v/>
      </c>
      <c r="DG25" s="93" t="str">
        <f>IF(COUNTIF($AI25,DG$8),IF(COUNTIF($CS25:DF25,"")&lt;DG$13,CONCATENATE(" + ",VLOOKUP(DG$10,$CP$14:$CR$25,2,FALSE)),VLOOKUP(DG$10,$CP$14:$CR$25,2,FALSE)),"")</f>
        <v/>
      </c>
      <c r="DH25" s="93" t="str">
        <f>IF(COUNTIF($AI25,DH$8),IF(COUNTIF($CS25:DG25,"")&lt;DH$13,CONCATENATE(" + ",VLOOKUP(DH$10,$CP$14:$CR$25,2,FALSE)),VLOOKUP(DH$10,$CP$14:$CR$25,2,FALSE)),"")</f>
        <v/>
      </c>
      <c r="DI25" s="93" t="str">
        <f>IF(COUNTIF($AI25,DI$8),IF(COUNTIF($CS25:DH25,"")&lt;DI$13,CONCATENATE(" + ",VLOOKUP(DI$10,$CP$14:$CR$25,2,FALSE)),VLOOKUP(DI$10,$CP$14:$CR$25,2,FALSE)),"")</f>
        <v/>
      </c>
      <c r="DJ25" s="93" t="str">
        <f>IF(COUNTIF($AI25,DJ$8),IF(COUNTIF($CS25:DI25,"")&lt;DJ$13,CONCATENATE(" + ",VLOOKUP(DJ$10,$CP$14:$CR$25,2,FALSE)),VLOOKUP(DJ$10,$CP$14:$CR$25,2,FALSE)),"")</f>
        <v/>
      </c>
      <c r="DK25" s="93" t="str">
        <f>IF(COUNTIF($AI25,DK$8),IF(COUNTIF($CS25:DJ25,"")&lt;DK$13,CONCATENATE(" + ",VLOOKUP(DK$10,$CP$14:$CR$25,2,FALSE)),VLOOKUP(DK$10,$CP$14:$CR$25,2,FALSE)),"")</f>
        <v/>
      </c>
      <c r="DL25" s="93" t="str">
        <f>IF(COUNTIF($AI25,DL$8),IF(COUNTIF($CS25:DK25,"")&lt;DL$13,CONCATENATE(" + ",VLOOKUP(DL$10,$CP$14:$CR$25,2,FALSE)),VLOOKUP(DL$10,$CP$14:$CR$25,2,FALSE)),"")</f>
        <v/>
      </c>
      <c r="DM25" s="93" t="str">
        <f>IF(COUNTIF($AI25,DM$8),IF(COUNTIF($CS25:DL25,"")&lt;DM$13,CONCATENATE(" + ",VLOOKUP(DM$10,$CP$14:$CR$25,2,FALSE)),VLOOKUP(DM$10,$CP$14:$CR$25,2,FALSE)),"")</f>
        <v/>
      </c>
      <c r="DN25" s="93" t="str">
        <f>IF(COUNTIF($AI25,DN$8),IF(COUNTIF($CS25:DM25,"")&lt;DN$13,CONCATENATE(" + ",VLOOKUP(DN$10,$CP$14:$CR$25,2,FALSE)),VLOOKUP(DN$10,$CP$14:$CR$25,2,FALSE)),"")</f>
        <v/>
      </c>
      <c r="DO25" s="93" t="str">
        <f>IF(COUNTIF($AI25,DO$8),IF(COUNTIF($CS25:DN25,"")&lt;DO$13,CONCATENATE(" + ",VLOOKUP(DO$10,$CP$14:$CR$25,2,FALSE)),VLOOKUP(DO$10,$CP$14:$CR$25,2,FALSE)),"")</f>
        <v/>
      </c>
      <c r="DP25" s="93" t="str">
        <f>IF(COUNTIF($AI25,DP$8),IF(COUNTIF($CS25:DO25,"")&lt;DP$13,CONCATENATE(" + ",VLOOKUP(DP$10,$CP$14:$CR$25,2,FALSE)),VLOOKUP(DP$10,$CP$14:$CR$25,2,FALSE)),"")</f>
        <v/>
      </c>
      <c r="DQ25" s="93" t="str">
        <f>IF(COUNTIF($AI25,DQ$8),IF(COUNTIF($CS25:DP25,"")&lt;DQ$13,CONCATENATE(" + ",VLOOKUP(DQ$10,$CP$14:$CR$25,2,FALSE)),VLOOKUP(DQ$10,$CP$14:$CR$25,2,FALSE)),"")</f>
        <v/>
      </c>
      <c r="DR25" s="93" t="str">
        <f>IF(COUNTIF($AI25,DR$8),IF(COUNTIF($CS25:DQ25,"")&lt;DR$13,CONCATENATE(" + ",VLOOKUP(DR$10,$CP$14:$CR$25,2,FALSE)),VLOOKUP(DR$10,$CP$14:$CR$25,2,FALSE)),"")</f>
        <v/>
      </c>
      <c r="DS25" s="99" t="str">
        <f t="shared" si="26"/>
        <v/>
      </c>
      <c r="DT25" s="94" t="str">
        <f t="shared" si="27"/>
        <v/>
      </c>
      <c r="DU25" s="93" t="str">
        <f t="shared" si="28"/>
        <v/>
      </c>
      <c r="DV25" s="93" t="str">
        <f t="shared" si="29"/>
        <v/>
      </c>
      <c r="DW25" s="93" t="str">
        <f t="shared" si="30"/>
        <v/>
      </c>
      <c r="DX25" s="93" t="str">
        <f t="shared" si="31"/>
        <v/>
      </c>
      <c r="DY25" s="93" t="str">
        <f t="shared" si="32"/>
        <v/>
      </c>
      <c r="DZ25" s="93" t="str">
        <f t="shared" si="33"/>
        <v/>
      </c>
      <c r="EA25" s="93" t="str">
        <f t="shared" si="34"/>
        <v/>
      </c>
      <c r="EB25" s="93" t="str">
        <f t="shared" si="35"/>
        <v/>
      </c>
      <c r="EC25" s="93" t="str">
        <f t="shared" si="36"/>
        <v/>
      </c>
      <c r="ED25" s="93" t="str">
        <f t="shared" si="37"/>
        <v/>
      </c>
      <c r="EE25" s="93" t="str">
        <f t="shared" si="38"/>
        <v/>
      </c>
      <c r="EF25" s="93" t="str">
        <f t="shared" si="39"/>
        <v/>
      </c>
      <c r="EG25" s="93" t="str">
        <f t="shared" si="40"/>
        <v/>
      </c>
      <c r="EH25" s="93" t="str">
        <f t="shared" si="41"/>
        <v/>
      </c>
      <c r="EI25" s="93" t="str">
        <f t="shared" si="42"/>
        <v/>
      </c>
      <c r="EJ25" s="93" t="str">
        <f t="shared" si="43"/>
        <v/>
      </c>
      <c r="EK25" s="93" t="str">
        <f t="shared" si="44"/>
        <v/>
      </c>
      <c r="EL25" s="93" t="str">
        <f t="shared" si="45"/>
        <v/>
      </c>
      <c r="EM25" s="93" t="str">
        <f t="shared" si="46"/>
        <v/>
      </c>
      <c r="EN25" s="93" t="str">
        <f t="shared" si="47"/>
        <v/>
      </c>
      <c r="EO25" s="93" t="str">
        <f t="shared" si="48"/>
        <v/>
      </c>
      <c r="EP25" s="93" t="str">
        <f t="shared" si="49"/>
        <v/>
      </c>
      <c r="EQ25" s="93" t="str">
        <f t="shared" si="50"/>
        <v/>
      </c>
      <c r="ER25" s="100" t="str">
        <f t="shared" si="51"/>
        <v/>
      </c>
      <c r="ES25" s="101" t="str">
        <f t="shared" si="191"/>
        <v/>
      </c>
      <c r="ET25" s="102" t="str">
        <f t="shared" si="52"/>
        <v/>
      </c>
      <c r="EU25" s="102" t="str">
        <f>IF(COUNTIF($AJ25,CU$8),IF(COUNTIF($ES25:ET25,"")&lt;CU$13,CONCATENATE(" + ",VLOOKUP(EU$10,$CP$14:$CR$25,2,FALSE)),VLOOKUP(EU$10,$CP$14:$CR$25,2,FALSE)),"")</f>
        <v/>
      </c>
      <c r="EV25" s="102" t="str">
        <f>IF(COUNTIF($AJ25,CV$8),IF(COUNTIF($ES25:EU25,"")&lt;CV$13,CONCATENATE(" + ",VLOOKUP(EV$10,$CP$14:$CR$25,2,FALSE)),VLOOKUP(EV$10,$CP$14:$CR$25,2,FALSE)),"")</f>
        <v/>
      </c>
      <c r="EW25" s="102" t="str">
        <f>IF(COUNTIF($AJ25,CW$8),IF(COUNTIF($ES25:EV25,"")&lt;CW$13,CONCATENATE(" + ",VLOOKUP(EW$10,$CP$14:$CR$25,2,FALSE)),VLOOKUP(EW$10,$CP$14:$CR$25,2,FALSE)),"")</f>
        <v/>
      </c>
      <c r="EX25" s="102" t="str">
        <f>IF(COUNTIF($AJ25,CX$8),IF(COUNTIF($ES25:EW25,"")&lt;CX$13,CONCATENATE(" + ",VLOOKUP(EX$10,$CP$14:$CR$25,2,FALSE)),VLOOKUP(EX$10,$CP$14:$CR$25,2,FALSE)),"")</f>
        <v/>
      </c>
      <c r="EY25" s="102" t="str">
        <f>IF(COUNTIF($AJ25,CY$8),IF(COUNTIF($ES25:EX25,"")&lt;CY$13,CONCATENATE(" + ",VLOOKUP(EY$10,$CP$14:$CR$25,2,FALSE)),VLOOKUP(EY$10,$CP$14:$CR$25,2,FALSE)),"")</f>
        <v/>
      </c>
      <c r="EZ25" s="102" t="str">
        <f>IF(COUNTIF($AJ25,CZ$8),IF(COUNTIF($ES25:EY25,"")&lt;CZ$13,CONCATENATE(" + ",VLOOKUP(EZ$10,$CP$14:$CR$25,2,FALSE)),VLOOKUP(EZ$10,$CP$14:$CR$25,2,FALSE)),"")</f>
        <v/>
      </c>
      <c r="FA25" s="102" t="str">
        <f>IF(COUNTIF($AJ25,DA$8),IF(COUNTIF($ES25:EZ25,"")&lt;DA$13,CONCATENATE(" + ",VLOOKUP(FA$10,$CP$14:$CR$25,2,FALSE)),VLOOKUP(FA$10,$CP$14:$CR$25,2,FALSE)),"")</f>
        <v/>
      </c>
      <c r="FB25" s="102" t="str">
        <f>IF(COUNTIF($AJ25,DB$8),IF(COUNTIF($ES25:FA25,"")&lt;DB$13,CONCATENATE(" + ",VLOOKUP(FB$10,$CP$14:$CR$25,2,FALSE)),VLOOKUP(FB$10,$CP$14:$CR$25,2,FALSE)),"")</f>
        <v/>
      </c>
      <c r="FC25" s="102" t="str">
        <f>IF(COUNTIF($AJ25,DC$8),IF(COUNTIF($ES25:FB25,"")&lt;DC$13,CONCATENATE(" + ",VLOOKUP(FC$10,$CP$14:$CR$25,2,FALSE)),VLOOKUP(FC$10,$CP$14:$CR$25,2,FALSE)),"")</f>
        <v/>
      </c>
      <c r="FD25" s="102" t="str">
        <f>IF(COUNTIF($AJ25,DD$8),IF(COUNTIF($ES25:FC25,"")&lt;DD$13,CONCATENATE(" + ",VLOOKUP(FD$10,$CP$14:$CR$25,2,FALSE)),VLOOKUP(FD$10,$CP$14:$CR$25,2,FALSE)),"")</f>
        <v/>
      </c>
      <c r="FE25" s="102" t="str">
        <f>IF(COUNTIF($AJ25,DE$8),IF(COUNTIF($ES25:FD25,"")&lt;DE$13,CONCATENATE(" + ",VLOOKUP(FE$10,$CP$14:$CR$25,2,FALSE)),VLOOKUP(FE$10,$CP$14:$CR$25,2,FALSE)),"")</f>
        <v/>
      </c>
      <c r="FF25" s="102" t="str">
        <f>IF(COUNTIF($AJ25,DF$8),IF(COUNTIF($ES25:FE25,"")&lt;DF$13,CONCATENATE(" + ",VLOOKUP(FF$10,$CP$14:$CR$25,2,FALSE)),VLOOKUP(FF$10,$CP$14:$CR$25,2,FALSE)),"")</f>
        <v/>
      </c>
      <c r="FG25" s="102" t="str">
        <f>IF(COUNTIF($AJ25,DG$8),IF(COUNTIF($ES25:FF25,"")&lt;DG$13,CONCATENATE(" + ",VLOOKUP(FG$10,$CP$14:$CR$25,2,FALSE)),VLOOKUP(FG$10,$CP$14:$CR$25,2,FALSE)),"")</f>
        <v/>
      </c>
      <c r="FH25" s="102" t="str">
        <f>IF(COUNTIF($AJ25,DH$8),IF(COUNTIF($ES25:FG25,"")&lt;DH$13,CONCATENATE(" + ",VLOOKUP(FH$10,$CP$14:$CR$25,2,FALSE)),VLOOKUP(FH$10,$CP$14:$CR$25,2,FALSE)),"")</f>
        <v/>
      </c>
      <c r="FI25" s="102" t="str">
        <f>IF(COUNTIF($AJ25,DI$8),IF(COUNTIF($ES25:FH25,"")&lt;DI$13,CONCATENATE(" + ",VLOOKUP(FI$10,$CP$14:$CR$25,2,FALSE)),VLOOKUP(FI$10,$CP$14:$CR$25,2,FALSE)),"")</f>
        <v/>
      </c>
      <c r="FJ25" s="102" t="str">
        <f>IF(COUNTIF($AJ25,DJ$8),IF(COUNTIF($ES25:FI25,"")&lt;DJ$13,CONCATENATE(" + ",VLOOKUP(FJ$10,$CP$14:$CR$25,2,FALSE)),VLOOKUP(FJ$10,$CP$14:$CR$25,2,FALSE)),"")</f>
        <v/>
      </c>
      <c r="FK25" s="102" t="str">
        <f>IF(COUNTIF($AJ25,DK$8),IF(COUNTIF($ES25:FJ25,"")&lt;DK$13,CONCATENATE(" + ",VLOOKUP(FK$10,$CP$14:$CR$25,2,FALSE)),VLOOKUP(FK$10,$CP$14:$CR$25,2,FALSE)),"")</f>
        <v/>
      </c>
      <c r="FL25" s="102" t="str">
        <f>IF(COUNTIF($AJ25,DL$8),IF(COUNTIF($ES25:FK25,"")&lt;DL$13,CONCATENATE(" + ",VLOOKUP(FL$10,$CP$14:$CR$25,2,FALSE)),VLOOKUP(FL$10,$CP$14:$CR$25,2,FALSE)),"")</f>
        <v/>
      </c>
      <c r="FM25" s="102" t="str">
        <f>IF(COUNTIF($AJ25,DM$8),IF(COUNTIF($ES25:FL25,"")&lt;DM$13,CONCATENATE(" + ",VLOOKUP(FM$10,$CP$14:$CR$25,2,FALSE)),VLOOKUP(FM$10,$CP$14:$CR$25,2,FALSE)),"")</f>
        <v/>
      </c>
      <c r="FN25" s="102" t="str">
        <f>IF(COUNTIF($AJ25,DN$8),IF(COUNTIF($ES25:FM25,"")&lt;DN$13,CONCATENATE(" + ",VLOOKUP(FN$10,$CP$14:$CR$25,2,FALSE)),VLOOKUP(FN$10,$CP$14:$CR$25,2,FALSE)),"")</f>
        <v/>
      </c>
      <c r="FO25" s="102" t="str">
        <f>IF(COUNTIF($AJ25,DO$8),IF(COUNTIF($ES25:FN25,"")&lt;DO$13,CONCATENATE(" + ",VLOOKUP(FO$10,$CP$14:$CR$25,2,FALSE)),VLOOKUP(FO$10,$CP$14:$CR$25,2,FALSE)),"")</f>
        <v/>
      </c>
      <c r="FP25" s="102" t="str">
        <f>IF(COUNTIF($AJ25,DP$8),IF(COUNTIF($ES25:FO25,"")&lt;DP$13,CONCATENATE(" + ",VLOOKUP(FP$10,$CP$14:$CR$25,2,FALSE)),VLOOKUP(FP$10,$CP$14:$CR$25,2,FALSE)),"")</f>
        <v/>
      </c>
      <c r="FQ25" s="102" t="str">
        <f>IF(COUNTIF($AJ25,DQ$8),IF(COUNTIF($ES25:FP25,"")&lt;DQ$13,CONCATENATE(" + ",VLOOKUP(FQ$10,$CP$14:$CR$25,2,FALSE)),VLOOKUP(FQ$10,$CP$14:$CR$25,2,FALSE)),"")</f>
        <v/>
      </c>
      <c r="FR25" s="103" t="str">
        <f>IF(COUNTIF($AJ25,DR$8),IF(COUNTIF($ES25:FQ25,"")&lt;DR$13,CONCATENATE(" + ",VLOOKUP(FR$10,$CP$14:$CR$25,2,FALSE)),VLOOKUP(FR$10,$CP$14:$CR$25,2,FALSE)),"")</f>
        <v/>
      </c>
      <c r="FS25" s="101" t="str">
        <f t="shared" si="53"/>
        <v/>
      </c>
      <c r="FT25" s="104" t="str">
        <f t="shared" si="54"/>
        <v/>
      </c>
      <c r="FU25" s="102" t="str">
        <f t="shared" si="55"/>
        <v/>
      </c>
      <c r="FV25" s="102" t="str">
        <f t="shared" si="56"/>
        <v/>
      </c>
      <c r="FW25" s="102" t="str">
        <f t="shared" si="57"/>
        <v/>
      </c>
      <c r="FX25" s="102" t="str">
        <f t="shared" si="58"/>
        <v/>
      </c>
      <c r="FY25" s="102" t="str">
        <f t="shared" si="59"/>
        <v/>
      </c>
      <c r="FZ25" s="102" t="str">
        <f t="shared" si="60"/>
        <v/>
      </c>
      <c r="GA25" s="102" t="str">
        <f t="shared" si="61"/>
        <v/>
      </c>
      <c r="GB25" s="102" t="str">
        <f t="shared" si="62"/>
        <v/>
      </c>
      <c r="GC25" s="102" t="str">
        <f t="shared" si="63"/>
        <v/>
      </c>
      <c r="GD25" s="102" t="str">
        <f t="shared" si="64"/>
        <v/>
      </c>
      <c r="GE25" s="102" t="str">
        <f t="shared" si="65"/>
        <v/>
      </c>
      <c r="GF25" s="102" t="str">
        <f t="shared" si="66"/>
        <v/>
      </c>
      <c r="GG25" s="102" t="str">
        <f t="shared" si="67"/>
        <v/>
      </c>
      <c r="GH25" s="102" t="str">
        <f t="shared" si="68"/>
        <v/>
      </c>
      <c r="GI25" s="102" t="str">
        <f t="shared" si="69"/>
        <v/>
      </c>
      <c r="GJ25" s="102" t="str">
        <f t="shared" si="70"/>
        <v/>
      </c>
      <c r="GK25" s="102" t="str">
        <f t="shared" si="71"/>
        <v/>
      </c>
      <c r="GL25" s="102" t="str">
        <f t="shared" si="72"/>
        <v/>
      </c>
      <c r="GM25" s="102" t="str">
        <f t="shared" si="73"/>
        <v/>
      </c>
      <c r="GN25" s="102" t="str">
        <f t="shared" si="74"/>
        <v/>
      </c>
      <c r="GO25" s="102" t="str">
        <f t="shared" si="75"/>
        <v/>
      </c>
      <c r="GP25" s="102" t="str">
        <f t="shared" si="76"/>
        <v/>
      </c>
      <c r="GQ25" s="102" t="str">
        <f t="shared" si="77"/>
        <v/>
      </c>
      <c r="GR25" s="103" t="str">
        <f t="shared" si="78"/>
        <v/>
      </c>
      <c r="GS25" s="99" t="str">
        <f t="shared" si="79"/>
        <v/>
      </c>
      <c r="GT25" s="93" t="str">
        <f t="shared" si="80"/>
        <v/>
      </c>
      <c r="GU25" s="93" t="str">
        <f>IF(COUNTIF($AK25,CU$8),IF(COUNTIF($GS25:GT25,"")&lt;CU$13,CONCATENATE(" + ",VLOOKUP(GU$10,$CP$14:$CR$25,2,FALSE)),VLOOKUP(GU$10,$CP$14:$CR$25,2,FALSE)),"")</f>
        <v/>
      </c>
      <c r="GV25" s="93" t="str">
        <f>IF(COUNTIF($AK25,CV$8),IF(COUNTIF($GS25:GU25,"")&lt;CV$13,CONCATENATE(" + ",VLOOKUP(GV$10,$CP$14:$CR$25,2,FALSE)),VLOOKUP(GV$10,$CP$14:$CR$25,2,FALSE)),"")</f>
        <v/>
      </c>
      <c r="GW25" s="93" t="str">
        <f>IF(COUNTIF($AK25,CW$8),IF(COUNTIF($GS25:GV25,"")&lt;CW$13,CONCATENATE(" + ",VLOOKUP(GW$10,$CP$14:$CR$25,2,FALSE)),VLOOKUP(GW$10,$CP$14:$CR$25,2,FALSE)),"")</f>
        <v/>
      </c>
      <c r="GX25" s="93" t="str">
        <f>IF(COUNTIF($AK25,CX$8),IF(COUNTIF($GS25:GW25,"")&lt;CX$13,CONCATENATE(" + ",VLOOKUP(GX$10,$CP$14:$CR$25,2,FALSE)),VLOOKUP(GX$10,$CP$14:$CR$25,2,FALSE)),"")</f>
        <v/>
      </c>
      <c r="GY25" s="93" t="str">
        <f>IF(COUNTIF($AK25,CY$8),IF(COUNTIF($GS25:GX25,"")&lt;CY$13,CONCATENATE(" + ",VLOOKUP(GY$10,$CP$14:$CR$25,2,FALSE)),VLOOKUP(GY$10,$CP$14:$CR$25,2,FALSE)),"")</f>
        <v/>
      </c>
      <c r="GZ25" s="93" t="str">
        <f>IF(COUNTIF($AK25,CZ$8),IF(COUNTIF($GS25:GY25,"")&lt;CZ$13,CONCATENATE(" + ",VLOOKUP(GZ$10,$CP$14:$CR$25,2,FALSE)),VLOOKUP(GZ$10,$CP$14:$CR$25,2,FALSE)),"")</f>
        <v/>
      </c>
      <c r="HA25" s="93" t="str">
        <f>IF(COUNTIF($AK25,DA$8),IF(COUNTIF($GS25:GZ25,"")&lt;DA$13,CONCATENATE(" + ",VLOOKUP(HA$10,$CP$14:$CR$25,2,FALSE)),VLOOKUP(HA$10,$CP$14:$CR$25,2,FALSE)),"")</f>
        <v/>
      </c>
      <c r="HB25" s="93" t="str">
        <f>IF(COUNTIF($AK25,DB$8),IF(COUNTIF($GS25:HA25,"")&lt;DB$13,CONCATENATE(" + ",VLOOKUP(HB$10,$CP$14:$CR$25,2,FALSE)),VLOOKUP(HB$10,$CP$14:$CR$25,2,FALSE)),"")</f>
        <v/>
      </c>
      <c r="HC25" s="93" t="str">
        <f>IF(COUNTIF($AK25,DC$8),IF(COUNTIF($GS25:HB25,"")&lt;DC$13,CONCATENATE(" + ",VLOOKUP(HC$10,$CP$14:$CR$25,2,FALSE)),VLOOKUP(HC$10,$CP$14:$CR$25,2,FALSE)),"")</f>
        <v/>
      </c>
      <c r="HD25" s="93" t="str">
        <f>IF(COUNTIF($AK25,DD$8),IF(COUNTIF($GS25:HC25,"")&lt;DD$13,CONCATENATE(" + ",VLOOKUP(HD$10,$CP$14:$CR$25,2,FALSE)),VLOOKUP(HD$10,$CP$14:$CR$25,2,FALSE)),"")</f>
        <v/>
      </c>
      <c r="HE25" s="93" t="str">
        <f>IF(COUNTIF($AK25,DE$8),IF(COUNTIF($GS25:HD25,"")&lt;DE$13,CONCATENATE(" + ",VLOOKUP(HE$10,$CP$14:$CR$25,2,FALSE)),VLOOKUP(HE$10,$CP$14:$CR$25,2,FALSE)),"")</f>
        <v/>
      </c>
      <c r="HF25" s="93" t="str">
        <f>IF(COUNTIF($AK25,DF$8),IF(COUNTIF($GS25:HE25,"")&lt;DF$13,CONCATENATE(" + ",VLOOKUP(HF$10,$CP$14:$CR$25,2,FALSE)),VLOOKUP(HF$10,$CP$14:$CR$25,2,FALSE)),"")</f>
        <v/>
      </c>
      <c r="HG25" s="93" t="str">
        <f>IF(COUNTIF($AK25,DG$8),IF(COUNTIF($GS25:HF25,"")&lt;DG$13,CONCATENATE(" + ",VLOOKUP(HG$10,$CP$14:$CR$25,2,FALSE)),VLOOKUP(HG$10,$CP$14:$CR$25,2,FALSE)),"")</f>
        <v/>
      </c>
      <c r="HH25" s="93" t="str">
        <f>IF(COUNTIF($AK25,DH$8),IF(COUNTIF($GS25:HG25,"")&lt;DH$13,CONCATENATE(" + ",VLOOKUP(HH$10,$CP$14:$CR$25,2,FALSE)),VLOOKUP(HH$10,$CP$14:$CR$25,2,FALSE)),"")</f>
        <v/>
      </c>
      <c r="HI25" s="93" t="str">
        <f>IF(COUNTIF($AK25,DI$8),IF(COUNTIF($GS25:HH25,"")&lt;DI$13,CONCATENATE(" + ",VLOOKUP(HI$10,$CP$14:$CR$25,2,FALSE)),VLOOKUP(HI$10,$CP$14:$CR$25,2,FALSE)),"")</f>
        <v/>
      </c>
      <c r="HJ25" s="93" t="str">
        <f>IF(COUNTIF($AK25,DJ$8),IF(COUNTIF($GS25:HI25,"")&lt;DJ$13,CONCATENATE(" + ",VLOOKUP(HJ$10,$CP$14:$CR$25,2,FALSE)),VLOOKUP(HJ$10,$CP$14:$CR$25,2,FALSE)),"")</f>
        <v/>
      </c>
      <c r="HK25" s="93" t="str">
        <f>IF(COUNTIF($AK25,DK$8),IF(COUNTIF($GS25:HJ25,"")&lt;DK$13,CONCATENATE(" + ",VLOOKUP(HK$10,$CP$14:$CR$25,2,FALSE)),VLOOKUP(HK$10,$CP$14:$CR$25,2,FALSE)),"")</f>
        <v/>
      </c>
      <c r="HL25" s="93" t="str">
        <f>IF(COUNTIF($AK25,DL$8),IF(COUNTIF($GS25:HK25,"")&lt;DL$13,CONCATENATE(" + ",VLOOKUP(HL$10,$CP$14:$CR$25,2,FALSE)),VLOOKUP(HL$10,$CP$14:$CR$25,2,FALSE)),"")</f>
        <v/>
      </c>
      <c r="HM25" s="93" t="str">
        <f>IF(COUNTIF($AK25,DM$8),IF(COUNTIF($GS25:HL25,"")&lt;DM$13,CONCATENATE(" + ",VLOOKUP(HM$10,$CP$14:$CR$25,2,FALSE)),VLOOKUP(HM$10,$CP$14:$CR$25,2,FALSE)),"")</f>
        <v/>
      </c>
      <c r="HN25" s="93" t="str">
        <f>IF(COUNTIF($AK25,DN$8),IF(COUNTIF($GS25:HM25,"")&lt;DN$13,CONCATENATE(" + ",VLOOKUP(HN$10,$CP$14:$CR$25,2,FALSE)),VLOOKUP(HN$10,$CP$14:$CR$25,2,FALSE)),"")</f>
        <v/>
      </c>
      <c r="HO25" s="93" t="str">
        <f>IF(COUNTIF($AK25,DO$8),IF(COUNTIF($GS25:HN25,"")&lt;DO$13,CONCATENATE(" + ",VLOOKUP(HO$10,$CP$14:$CR$25,2,FALSE)),VLOOKUP(HO$10,$CP$14:$CR$25,2,FALSE)),"")</f>
        <v/>
      </c>
      <c r="HP25" s="93" t="str">
        <f>IF(COUNTIF($AK25,DP$8),IF(COUNTIF($GS25:HO25,"")&lt;DP$13,CONCATENATE(" + ",VLOOKUP(HP$10,$CP$14:$CR$25,2,FALSE)),VLOOKUP(HP$10,$CP$14:$CR$25,2,FALSE)),"")</f>
        <v/>
      </c>
      <c r="HQ25" s="93" t="str">
        <f>IF(COUNTIF($AK25,DQ$8),IF(COUNTIF($GS25:HP25,"")&lt;DQ$13,CONCATENATE(" + ",VLOOKUP(HQ$10,$CP$14:$CR$25,2,FALSE)),VLOOKUP(HQ$10,$CP$14:$CR$25,2,FALSE)),"")</f>
        <v/>
      </c>
      <c r="HR25" s="100" t="str">
        <f>IF(COUNTIF($AK25,DR$8),IF(COUNTIF($GS25:HQ25,"")&lt;DR$13,CONCATENATE(" + ",VLOOKUP(HR$10,$CP$14:$CR$25,2,FALSE)),VLOOKUP(HR$10,$CP$14:$CR$25,2,FALSE)),"")</f>
        <v/>
      </c>
      <c r="HS25" s="99" t="str">
        <f t="shared" si="81"/>
        <v/>
      </c>
      <c r="HT25" s="94" t="str">
        <f t="shared" si="82"/>
        <v/>
      </c>
      <c r="HU25" s="93" t="str">
        <f t="shared" si="83"/>
        <v/>
      </c>
      <c r="HV25" s="93" t="str">
        <f t="shared" si="84"/>
        <v/>
      </c>
      <c r="HW25" s="93" t="str">
        <f t="shared" si="85"/>
        <v/>
      </c>
      <c r="HX25" s="93" t="str">
        <f t="shared" si="86"/>
        <v/>
      </c>
      <c r="HY25" s="93" t="str">
        <f t="shared" si="87"/>
        <v/>
      </c>
      <c r="HZ25" s="93" t="str">
        <f t="shared" si="88"/>
        <v/>
      </c>
      <c r="IA25" s="93" t="str">
        <f t="shared" si="89"/>
        <v/>
      </c>
      <c r="IB25" s="93" t="str">
        <f t="shared" si="90"/>
        <v/>
      </c>
      <c r="IC25" s="93" t="str">
        <f t="shared" si="91"/>
        <v/>
      </c>
      <c r="ID25" s="93" t="str">
        <f t="shared" si="92"/>
        <v/>
      </c>
      <c r="IE25" s="93" t="str">
        <f t="shared" si="93"/>
        <v/>
      </c>
      <c r="IF25" s="93" t="str">
        <f t="shared" si="94"/>
        <v/>
      </c>
      <c r="IG25" s="93" t="str">
        <f t="shared" si="95"/>
        <v/>
      </c>
      <c r="IH25" s="93" t="str">
        <f t="shared" si="96"/>
        <v/>
      </c>
      <c r="II25" s="93" t="str">
        <f t="shared" si="97"/>
        <v/>
      </c>
      <c r="IJ25" s="93" t="str">
        <f t="shared" si="98"/>
        <v/>
      </c>
      <c r="IK25" s="93" t="str">
        <f t="shared" si="99"/>
        <v/>
      </c>
      <c r="IL25" s="93" t="str">
        <f t="shared" si="100"/>
        <v/>
      </c>
      <c r="IM25" s="93" t="str">
        <f t="shared" si="101"/>
        <v/>
      </c>
      <c r="IN25" s="93" t="str">
        <f t="shared" si="102"/>
        <v/>
      </c>
      <c r="IO25" s="93" t="str">
        <f t="shared" si="103"/>
        <v/>
      </c>
      <c r="IP25" s="93" t="str">
        <f t="shared" si="104"/>
        <v/>
      </c>
      <c r="IQ25" s="93" t="str">
        <f t="shared" si="105"/>
        <v/>
      </c>
      <c r="IR25" s="100" t="str">
        <f t="shared" si="106"/>
        <v/>
      </c>
      <c r="IS25" s="101" t="str">
        <f t="shared" si="107"/>
        <v/>
      </c>
      <c r="IT25" s="102" t="str">
        <f t="shared" si="108"/>
        <v/>
      </c>
      <c r="IU25" s="102" t="str">
        <f>IF(COUNTIF($AL25,CU$8),IF(COUNTIF($IS25:IT25,"")&lt;CU$13,CONCATENATE(" + ",VLOOKUP(IU$10,$CP$14:$CR$25,2,FALSE)),VLOOKUP(IU$10,$CP$14:$CR$25,2,FALSE)),"")</f>
        <v/>
      </c>
      <c r="IV25" s="102" t="str">
        <f>IF(COUNTIF($AL25,CV$8),IF(COUNTIF($IS25:IU25,"")&lt;CV$13,CONCATENATE(" + ",VLOOKUP(IV$10,$CP$14:$CR$25,2,FALSE)),VLOOKUP(IV$10,$CP$14:$CR$25,2,FALSE)),"")</f>
        <v/>
      </c>
      <c r="IW25" s="102" t="str">
        <f>IF(COUNTIF($AL25,CW$8),IF(COUNTIF($IS25:IV25,"")&lt;CW$13,CONCATENATE(" + ",VLOOKUP(IW$10,$CP$14:$CR$25,2,FALSE)),VLOOKUP(IW$10,$CP$14:$CR$25,2,FALSE)),"")</f>
        <v/>
      </c>
      <c r="IX25" s="102" t="str">
        <f>IF(COUNTIF($AL25,CX$8),IF(COUNTIF($IS25:IW25,"")&lt;CX$13,CONCATENATE(" + ",VLOOKUP(IX$10,$CP$14:$CR$25,2,FALSE)),VLOOKUP(IX$10,$CP$14:$CR$25,2,FALSE)),"")</f>
        <v/>
      </c>
      <c r="IY25" s="102" t="str">
        <f>IF(COUNTIF($AL25,CY$8),IF(COUNTIF($IS25:IX25,"")&lt;CY$13,CONCATENATE(" + ",VLOOKUP(IY$10,$CP$14:$CR$25,2,FALSE)),VLOOKUP(IY$10,$CP$14:$CR$25,2,FALSE)),"")</f>
        <v/>
      </c>
      <c r="IZ25" s="102" t="str">
        <f>IF(COUNTIF($AL25,CZ$8),IF(COUNTIF($IS25:IY25,"")&lt;CZ$13,CONCATENATE(" + ",VLOOKUP(IZ$10,$CP$14:$CR$25,2,FALSE)),VLOOKUP(IZ$10,$CP$14:$CR$25,2,FALSE)),"")</f>
        <v/>
      </c>
      <c r="JA25" s="102" t="str">
        <f>IF(COUNTIF($AL25,DA$8),IF(COUNTIF($IS25:IZ25,"")&lt;DA$13,CONCATENATE(" + ",VLOOKUP(JA$10,$CP$14:$CR$25,2,FALSE)),VLOOKUP(JA$10,$CP$14:$CR$25,2,FALSE)),"")</f>
        <v/>
      </c>
      <c r="JB25" s="102" t="str">
        <f>IF(COUNTIF($AL25,DB$8),IF(COUNTIF($IS25:JA25,"")&lt;DB$13,CONCATENATE(" + ",VLOOKUP(JB$10,$CP$14:$CR$25,2,FALSE)),VLOOKUP(JB$10,$CP$14:$CR$25,2,FALSE)),"")</f>
        <v/>
      </c>
      <c r="JC25" s="102" t="str">
        <f>IF(COUNTIF($AL25,DC$8),IF(COUNTIF($IS25:JB25,"")&lt;DC$13,CONCATENATE(" + ",VLOOKUP(JC$10,$CP$14:$CR$25,2,FALSE)),VLOOKUP(JC$10,$CP$14:$CR$25,2,FALSE)),"")</f>
        <v/>
      </c>
      <c r="JD25" s="102" t="str">
        <f>IF(COUNTIF($AL25,DD$8),IF(COUNTIF($IS25:JC25,"")&lt;DD$13,CONCATENATE(" + ",VLOOKUP(JD$10,$CP$14:$CR$25,2,FALSE)),VLOOKUP(JD$10,$CP$14:$CR$25,2,FALSE)),"")</f>
        <v/>
      </c>
      <c r="JE25" s="102" t="str">
        <f>IF(COUNTIF($AL25,DE$8),IF(COUNTIF($IS25:JD25,"")&lt;DE$13,CONCATENATE(" + ",VLOOKUP(JE$10,$CP$14:$CR$25,2,FALSE)),VLOOKUP(JE$10,$CP$14:$CR$25,2,FALSE)),"")</f>
        <v/>
      </c>
      <c r="JF25" s="102" t="str">
        <f>IF(COUNTIF($AL25,DF$8),IF(COUNTIF($IS25:JE25,"")&lt;DF$13,CONCATENATE(" + ",VLOOKUP(JF$10,$CP$14:$CR$25,2,FALSE)),VLOOKUP(JF$10,$CP$14:$CR$25,2,FALSE)),"")</f>
        <v/>
      </c>
      <c r="JG25" s="102" t="str">
        <f>IF(COUNTIF($AL25,DG$8),IF(COUNTIF($IS25:JF25,"")&lt;DG$13,CONCATENATE(" + ",VLOOKUP(JG$10,$CP$14:$CR$25,2,FALSE)),VLOOKUP(JG$10,$CP$14:$CR$25,2,FALSE)),"")</f>
        <v/>
      </c>
      <c r="JH25" s="102" t="str">
        <f>IF(COUNTIF($AL25,DH$8),IF(COUNTIF($IS25:JG25,"")&lt;DH$13,CONCATENATE(" + ",VLOOKUP(JH$10,$CP$14:$CR$25,2,FALSE)),VLOOKUP(JH$10,$CP$14:$CR$25,2,FALSE)),"")</f>
        <v/>
      </c>
      <c r="JI25" s="102" t="str">
        <f>IF(COUNTIF($AL25,DI$8),IF(COUNTIF($IS25:JH25,"")&lt;DI$13,CONCATENATE(" + ",VLOOKUP(JI$10,$CP$14:$CR$25,2,FALSE)),VLOOKUP(JI$10,$CP$14:$CR$25,2,FALSE)),"")</f>
        <v/>
      </c>
      <c r="JJ25" s="102" t="str">
        <f>IF(COUNTIF($AL25,DJ$8),IF(COUNTIF($IS25:JI25,"")&lt;DJ$13,CONCATENATE(" + ",VLOOKUP(JJ$10,$CP$14:$CR$25,2,FALSE)),VLOOKUP(JJ$10,$CP$14:$CR$25,2,FALSE)),"")</f>
        <v/>
      </c>
      <c r="JK25" s="102" t="str">
        <f>IF(COUNTIF($AL25,DK$8),IF(COUNTIF($IS25:JJ25,"")&lt;DK$13,CONCATENATE(" + ",VLOOKUP(JK$10,$CP$14:$CR$25,2,FALSE)),VLOOKUP(JK$10,$CP$14:$CR$25,2,FALSE)),"")</f>
        <v/>
      </c>
      <c r="JL25" s="102" t="str">
        <f>IF(COUNTIF($AL25,DL$8),IF(COUNTIF($IS25:JK25,"")&lt;DL$13,CONCATENATE(" + ",VLOOKUP(JL$10,$CP$14:$CR$25,2,FALSE)),VLOOKUP(JL$10,$CP$14:$CR$25,2,FALSE)),"")</f>
        <v/>
      </c>
      <c r="JM25" s="102" t="str">
        <f>IF(COUNTIF($AL25,DM$8),IF(COUNTIF($IS25:JL25,"")&lt;DM$13,CONCATENATE(" + ",VLOOKUP(JM$10,$CP$14:$CR$25,2,FALSE)),VLOOKUP(JM$10,$CP$14:$CR$25,2,FALSE)),"")</f>
        <v/>
      </c>
      <c r="JN25" s="102" t="str">
        <f>IF(COUNTIF($AL25,DN$8),IF(COUNTIF($IS25:JM25,"")&lt;DN$13,CONCATENATE(" + ",VLOOKUP(JN$10,$CP$14:$CR$25,2,FALSE)),VLOOKUP(JN$10,$CP$14:$CR$25,2,FALSE)),"")</f>
        <v/>
      </c>
      <c r="JO25" s="102" t="str">
        <f>IF(COUNTIF($AL25,DO$8),IF(COUNTIF($IS25:JN25,"")&lt;DO$13,CONCATENATE(" + ",VLOOKUP(JO$10,$CP$14:$CR$25,2,FALSE)),VLOOKUP(JO$10,$CP$14:$CR$25,2,FALSE)),"")</f>
        <v/>
      </c>
      <c r="JP25" s="102" t="str">
        <f>IF(COUNTIF($AL25,DP$8),IF(COUNTIF($IS25:JO25,"")&lt;DP$13,CONCATENATE(" + ",VLOOKUP(JP$10,$CP$14:$CR$25,2,FALSE)),VLOOKUP(JP$10,$CP$14:$CR$25,2,FALSE)),"")</f>
        <v/>
      </c>
      <c r="JQ25" s="102" t="str">
        <f>IF(COUNTIF($AL25,DQ$8),IF(COUNTIF($IS25:JP25,"")&lt;DQ$13,CONCATENATE(" + ",VLOOKUP(JQ$10,$CP$14:$CR$25,2,FALSE)),VLOOKUP(JQ$10,$CP$14:$CR$25,2,FALSE)),"")</f>
        <v/>
      </c>
      <c r="JR25" s="103" t="str">
        <f>IF(COUNTIF($AL25,DR$8),IF(COUNTIF($IS25:JQ25,"")&lt;DR$13,CONCATENATE(" + ",VLOOKUP(JR$10,$CP$14:$CR$25,2,FALSE)),VLOOKUP(JR$10,$CP$14:$CR$25,2,FALSE)),"")</f>
        <v/>
      </c>
      <c r="JS25" s="101" t="str">
        <f t="shared" si="109"/>
        <v/>
      </c>
      <c r="JT25" s="104" t="str">
        <f t="shared" si="110"/>
        <v/>
      </c>
      <c r="JU25" s="102" t="str">
        <f t="shared" si="111"/>
        <v/>
      </c>
      <c r="JV25" s="102" t="str">
        <f t="shared" si="112"/>
        <v/>
      </c>
      <c r="JW25" s="102" t="str">
        <f t="shared" si="113"/>
        <v/>
      </c>
      <c r="JX25" s="102" t="str">
        <f t="shared" si="114"/>
        <v/>
      </c>
      <c r="JY25" s="102" t="str">
        <f t="shared" si="115"/>
        <v/>
      </c>
      <c r="JZ25" s="102" t="str">
        <f t="shared" si="116"/>
        <v/>
      </c>
      <c r="KA25" s="102" t="str">
        <f t="shared" si="117"/>
        <v/>
      </c>
      <c r="KB25" s="102" t="str">
        <f t="shared" si="118"/>
        <v/>
      </c>
      <c r="KC25" s="102" t="str">
        <f t="shared" si="119"/>
        <v/>
      </c>
      <c r="KD25" s="102" t="str">
        <f t="shared" si="120"/>
        <v/>
      </c>
      <c r="KE25" s="102" t="str">
        <f t="shared" si="121"/>
        <v/>
      </c>
      <c r="KF25" s="102" t="str">
        <f t="shared" si="122"/>
        <v/>
      </c>
      <c r="KG25" s="102" t="str">
        <f t="shared" si="123"/>
        <v/>
      </c>
      <c r="KH25" s="102" t="str">
        <f t="shared" si="124"/>
        <v/>
      </c>
      <c r="KI25" s="102" t="str">
        <f t="shared" si="125"/>
        <v/>
      </c>
      <c r="KJ25" s="102" t="str">
        <f t="shared" si="126"/>
        <v/>
      </c>
      <c r="KK25" s="102" t="str">
        <f t="shared" si="127"/>
        <v/>
      </c>
      <c r="KL25" s="102" t="str">
        <f t="shared" si="128"/>
        <v/>
      </c>
      <c r="KM25" s="102" t="str">
        <f t="shared" si="129"/>
        <v/>
      </c>
      <c r="KN25" s="102" t="str">
        <f t="shared" si="130"/>
        <v/>
      </c>
      <c r="KO25" s="102" t="str">
        <f t="shared" si="131"/>
        <v/>
      </c>
      <c r="KP25" s="102" t="str">
        <f t="shared" si="132"/>
        <v/>
      </c>
      <c r="KQ25" s="102" t="str">
        <f t="shared" si="133"/>
        <v/>
      </c>
      <c r="KR25" s="103" t="str">
        <f t="shared" si="134"/>
        <v/>
      </c>
      <c r="KS25" s="99" t="str">
        <f t="shared" si="135"/>
        <v/>
      </c>
      <c r="KT25" s="93" t="str">
        <f t="shared" si="136"/>
        <v/>
      </c>
      <c r="KU25" s="93" t="str">
        <f>IF(COUNTIF($AM25,CU$8),IF(COUNTIF($KS25:KT25,"")&lt;CU$13,CONCATENATE(" + ",VLOOKUP(KU$10,$CP$14:$CR$25,2,FALSE)),VLOOKUP(KU$10,$CP$14:$CR$25,2,FALSE)),"")</f>
        <v/>
      </c>
      <c r="KV25" s="93" t="str">
        <f>IF(COUNTIF($AM25,CV$8),IF(COUNTIF($KS25:KU25,"")&lt;CV$13,CONCATENATE(" + ",VLOOKUP(KV$10,$CP$14:$CR$25,2,FALSE)),VLOOKUP(KV$10,$CP$14:$CR$25,2,FALSE)),"")</f>
        <v/>
      </c>
      <c r="KW25" s="93" t="str">
        <f>IF(COUNTIF($AM25,CW$8),IF(COUNTIF($KS25:KV25,"")&lt;CW$13,CONCATENATE(" + ",VLOOKUP(KW$10,$CP$14:$CR$25,2,FALSE)),VLOOKUP(KW$10,$CP$14:$CR$25,2,FALSE)),"")</f>
        <v/>
      </c>
      <c r="KX25" s="93" t="str">
        <f>IF(COUNTIF($AM25,CX$8),IF(COUNTIF($KS25:KW25,"")&lt;CX$13,CONCATENATE(" + ",VLOOKUP(KX$10,$CP$14:$CR$25,2,FALSE)),VLOOKUP(KX$10,$CP$14:$CR$25,2,FALSE)),"")</f>
        <v/>
      </c>
      <c r="KY25" s="93" t="str">
        <f>IF(COUNTIF($AM25,CY$8),IF(COUNTIF($KS25:KX25,"")&lt;CY$13,CONCATENATE(" + ",VLOOKUP(KY$10,$CP$14:$CR$25,2,FALSE)),VLOOKUP(KY$10,$CP$14:$CR$25,2,FALSE)),"")</f>
        <v/>
      </c>
      <c r="KZ25" s="93" t="str">
        <f>IF(COUNTIF($AM25,CZ$8),IF(COUNTIF($KS25:KY25,"")&lt;CZ$13,CONCATENATE(" + ",VLOOKUP(KZ$10,$CP$14:$CR$25,2,FALSE)),VLOOKUP(KZ$10,$CP$14:$CR$25,2,FALSE)),"")</f>
        <v/>
      </c>
      <c r="LA25" s="93" t="str">
        <f>IF(COUNTIF($AM25,DA$8),IF(COUNTIF($KS25:KZ25,"")&lt;DA$13,CONCATENATE(" + ",VLOOKUP(LA$10,$CP$14:$CR$25,2,FALSE)),VLOOKUP(LA$10,$CP$14:$CR$25,2,FALSE)),"")</f>
        <v/>
      </c>
      <c r="LB25" s="93" t="str">
        <f>IF(COUNTIF($AM25,DB$8),IF(COUNTIF($KS25:LA25,"")&lt;DB$13,CONCATENATE(" + ",VLOOKUP(LB$10,$CP$14:$CR$25,2,FALSE)),VLOOKUP(LB$10,$CP$14:$CR$25,2,FALSE)),"")</f>
        <v/>
      </c>
      <c r="LC25" s="93" t="str">
        <f>IF(COUNTIF($AM25,DC$8),IF(COUNTIF($KS25:LB25,"")&lt;DC$13,CONCATENATE(" + ",VLOOKUP(LC$10,$CP$14:$CR$25,2,FALSE)),VLOOKUP(LC$10,$CP$14:$CR$25,2,FALSE)),"")</f>
        <v/>
      </c>
      <c r="LD25" s="93" t="str">
        <f>IF(COUNTIF($AM25,DD$8),IF(COUNTIF($KS25:LC25,"")&lt;DD$13,CONCATENATE(" + ",VLOOKUP(LD$10,$CP$14:$CR$25,2,FALSE)),VLOOKUP(LD$10,$CP$14:$CR$25,2,FALSE)),"")</f>
        <v/>
      </c>
      <c r="LE25" s="93" t="str">
        <f>IF(COUNTIF($AM25,DE$8),IF(COUNTIF($KS25:LD25,"")&lt;DE$13,CONCATENATE(" + ",VLOOKUP(LE$10,$CP$14:$CR$25,2,FALSE)),VLOOKUP(LE$10,$CP$14:$CR$25,2,FALSE)),"")</f>
        <v/>
      </c>
      <c r="LF25" s="93" t="str">
        <f>IF(COUNTIF($AM25,DF$8),IF(COUNTIF($KS25:LE25,"")&lt;DF$13,CONCATENATE(" + ",VLOOKUP(LF$10,$CP$14:$CR$25,2,FALSE)),VLOOKUP(LF$10,$CP$14:$CR$25,2,FALSE)),"")</f>
        <v/>
      </c>
      <c r="LG25" s="93" t="str">
        <f>IF(COUNTIF($AM25,DG$8),IF(COUNTIF($KS25:LF25,"")&lt;DG$13,CONCATENATE(" + ",VLOOKUP(LG$10,$CP$14:$CR$25,2,FALSE)),VLOOKUP(LG$10,$CP$14:$CR$25,2,FALSE)),"")</f>
        <v/>
      </c>
      <c r="LH25" s="93" t="str">
        <f>IF(COUNTIF($AM25,DH$8),IF(COUNTIF($KS25:LG25,"")&lt;DH$13,CONCATENATE(" + ",VLOOKUP(LH$10,$CP$14:$CR$25,2,FALSE)),VLOOKUP(LH$10,$CP$14:$CR$25,2,FALSE)),"")</f>
        <v/>
      </c>
      <c r="LI25" s="93" t="str">
        <f>IF(COUNTIF($AM25,DI$8),IF(COUNTIF($KS25:LH25,"")&lt;DI$13,CONCATENATE(" + ",VLOOKUP(LI$10,$CP$14:$CR$25,2,FALSE)),VLOOKUP(LI$10,$CP$14:$CR$25,2,FALSE)),"")</f>
        <v/>
      </c>
      <c r="LJ25" s="93" t="str">
        <f>IF(COUNTIF($AM25,DJ$8),IF(COUNTIF($KS25:LI25,"")&lt;DJ$13,CONCATENATE(" + ",VLOOKUP(LJ$10,$CP$14:$CR$25,2,FALSE)),VLOOKUP(LJ$10,$CP$14:$CR$25,2,FALSE)),"")</f>
        <v/>
      </c>
      <c r="LK25" s="93" t="str">
        <f>IF(COUNTIF($AM25,DK$8),IF(COUNTIF($KS25:LJ25,"")&lt;DK$13,CONCATENATE(" + ",VLOOKUP(LK$10,$CP$14:$CR$25,2,FALSE)),VLOOKUP(LK$10,$CP$14:$CR$25,2,FALSE)),"")</f>
        <v/>
      </c>
      <c r="LL25" s="93" t="str">
        <f>IF(COUNTIF($AM25,DL$8),IF(COUNTIF($KS25:LK25,"")&lt;DL$13,CONCATENATE(" + ",VLOOKUP(LL$10,$CP$14:$CR$25,2,FALSE)),VLOOKUP(LL$10,$CP$14:$CR$25,2,FALSE)),"")</f>
        <v/>
      </c>
      <c r="LM25" s="93" t="str">
        <f>IF(COUNTIF($AM25,DM$8),IF(COUNTIF($KS25:LL25,"")&lt;DM$13,CONCATENATE(" + ",VLOOKUP(LM$10,$CP$14:$CR$25,2,FALSE)),VLOOKUP(LM$10,$CP$14:$CR$25,2,FALSE)),"")</f>
        <v/>
      </c>
      <c r="LN25" s="93" t="str">
        <f>IF(COUNTIF($AM25,DN$8),IF(COUNTIF($KS25:LM25,"")&lt;DN$13,CONCATENATE(" + ",VLOOKUP(LN$10,$CP$14:$CR$25,2,FALSE)),VLOOKUP(LN$10,$CP$14:$CR$25,2,FALSE)),"")</f>
        <v/>
      </c>
      <c r="LO25" s="93" t="str">
        <f>IF(COUNTIF($AM25,DO$8),IF(COUNTIF($KS25:LN25,"")&lt;DO$13,CONCATENATE(" + ",VLOOKUP(LO$10,$CP$14:$CR$25,2,FALSE)),VLOOKUP(LO$10,$CP$14:$CR$25,2,FALSE)),"")</f>
        <v/>
      </c>
      <c r="LP25" s="93" t="str">
        <f>IF(COUNTIF($AM25,DP$8),IF(COUNTIF($KS25:LO25,"")&lt;DP$13,CONCATENATE(" + ",VLOOKUP(LP$10,$CP$14:$CR$25,2,FALSE)),VLOOKUP(LP$10,$CP$14:$CR$25,2,FALSE)),"")</f>
        <v/>
      </c>
      <c r="LQ25" s="93" t="str">
        <f>IF(COUNTIF($AM25,DQ$8),IF(COUNTIF($KS25:LP25,"")&lt;DQ$13,CONCATENATE(" + ",VLOOKUP(LQ$10,$CP$14:$CR$25,2,FALSE)),VLOOKUP(LQ$10,$CP$14:$CR$25,2,FALSE)),"")</f>
        <v/>
      </c>
      <c r="LR25" s="100" t="str">
        <f>IF(COUNTIF($AM25,DR$8),IF(COUNTIF($KS25:LQ25,"")&lt;DR$13,CONCATENATE(" + ",VLOOKUP(LR$10,$CP$14:$CR$25,2,FALSE)),VLOOKUP(LR$10,$CP$14:$CR$25,2,FALSE)),"")</f>
        <v/>
      </c>
      <c r="LS25" s="99" t="str">
        <f t="shared" si="137"/>
        <v/>
      </c>
      <c r="LT25" s="94" t="str">
        <f t="shared" si="138"/>
        <v/>
      </c>
      <c r="LU25" s="93" t="str">
        <f t="shared" si="139"/>
        <v/>
      </c>
      <c r="LV25" s="93" t="str">
        <f t="shared" si="140"/>
        <v/>
      </c>
      <c r="LW25" s="93" t="str">
        <f t="shared" si="141"/>
        <v/>
      </c>
      <c r="LX25" s="93" t="str">
        <f t="shared" si="142"/>
        <v/>
      </c>
      <c r="LY25" s="93" t="str">
        <f t="shared" si="143"/>
        <v/>
      </c>
      <c r="LZ25" s="93" t="str">
        <f t="shared" si="144"/>
        <v/>
      </c>
      <c r="MA25" s="93" t="str">
        <f t="shared" si="145"/>
        <v/>
      </c>
      <c r="MB25" s="93" t="str">
        <f t="shared" si="146"/>
        <v/>
      </c>
      <c r="MC25" s="93" t="str">
        <f t="shared" si="147"/>
        <v/>
      </c>
      <c r="MD25" s="93" t="str">
        <f t="shared" si="148"/>
        <v/>
      </c>
      <c r="ME25" s="93" t="str">
        <f t="shared" si="149"/>
        <v/>
      </c>
      <c r="MF25" s="93" t="str">
        <f t="shared" si="150"/>
        <v/>
      </c>
      <c r="MG25" s="93" t="str">
        <f t="shared" si="151"/>
        <v/>
      </c>
      <c r="MH25" s="93" t="str">
        <f t="shared" si="152"/>
        <v/>
      </c>
      <c r="MI25" s="93" t="str">
        <f t="shared" si="153"/>
        <v/>
      </c>
      <c r="MJ25" s="93" t="str">
        <f t="shared" si="154"/>
        <v/>
      </c>
      <c r="MK25" s="93" t="str">
        <f t="shared" si="155"/>
        <v/>
      </c>
      <c r="ML25" s="93" t="str">
        <f t="shared" si="156"/>
        <v/>
      </c>
      <c r="MM25" s="93" t="str">
        <f t="shared" si="157"/>
        <v/>
      </c>
      <c r="MN25" s="93" t="str">
        <f t="shared" si="158"/>
        <v/>
      </c>
      <c r="MO25" s="93" t="str">
        <f t="shared" si="159"/>
        <v/>
      </c>
      <c r="MP25" s="93" t="str">
        <f t="shared" si="160"/>
        <v/>
      </c>
      <c r="MQ25" s="93" t="str">
        <f t="shared" si="161"/>
        <v/>
      </c>
      <c r="MR25" s="100" t="str">
        <f t="shared" si="162"/>
        <v/>
      </c>
      <c r="MS25" s="101" t="str">
        <f t="shared" si="163"/>
        <v/>
      </c>
      <c r="MT25" s="102" t="str">
        <f t="shared" si="164"/>
        <v/>
      </c>
      <c r="MU25" s="102" t="str">
        <f>IF(COUNTIF($AN25,CU$8),IF(COUNTIF($MS25:MT25,"")&lt;CU$13,CONCATENATE(" + ",VLOOKUP(MU$10,$CP$14:$CR$25,2,FALSE)),VLOOKUP(MU$10,$CP$14:$CR$25,2,FALSE)),"")</f>
        <v/>
      </c>
      <c r="MV25" s="102" t="str">
        <f>IF(COUNTIF($AN25,CV$8),IF(COUNTIF($MS25:MU25,"")&lt;CV$13,CONCATENATE(" + ",VLOOKUP(MV$10,$CP$14:$CR$25,2,FALSE)),VLOOKUP(MV$10,$CP$14:$CR$25,2,FALSE)),"")</f>
        <v/>
      </c>
      <c r="MW25" s="102" t="str">
        <f>IF(COUNTIF($AN25,CW$8),IF(COUNTIF($MS25:MV25,"")&lt;CW$13,CONCATENATE(" + ",VLOOKUP(MW$10,$CP$14:$CR$25,2,FALSE)),VLOOKUP(MW$10,$CP$14:$CR$25,2,FALSE)),"")</f>
        <v/>
      </c>
      <c r="MX25" s="102" t="str">
        <f>IF(COUNTIF($AN25,CX$8),IF(COUNTIF($MS25:MW25,"")&lt;CX$13,CONCATENATE(" + ",VLOOKUP(MX$10,$CP$14:$CR$25,2,FALSE)),VLOOKUP(MX$10,$CP$14:$CR$25,2,FALSE)),"")</f>
        <v/>
      </c>
      <c r="MY25" s="102" t="str">
        <f>IF(COUNTIF($AN25,CY$8),IF(COUNTIF($MS25:MX25,"")&lt;CY$13,CONCATENATE(" + ",VLOOKUP(MY$10,$CP$14:$CR$25,2,FALSE)),VLOOKUP(MY$10,$CP$14:$CR$25,2,FALSE)),"")</f>
        <v/>
      </c>
      <c r="MZ25" s="102" t="str">
        <f>IF(COUNTIF($AN25,CZ$8),IF(COUNTIF($MS25:MY25,"")&lt;CZ$13,CONCATENATE(" + ",VLOOKUP(MZ$10,$CP$14:$CR$25,2,FALSE)),VLOOKUP(MZ$10,$CP$14:$CR$25,2,FALSE)),"")</f>
        <v/>
      </c>
      <c r="NA25" s="102" t="str">
        <f>IF(COUNTIF($AN25,DA$8),IF(COUNTIF($MS25:MZ25,"")&lt;DA$13,CONCATENATE(" + ",VLOOKUP(NA$10,$CP$14:$CR$25,2,FALSE)),VLOOKUP(NA$10,$CP$14:$CR$25,2,FALSE)),"")</f>
        <v/>
      </c>
      <c r="NB25" s="102" t="str">
        <f>IF(COUNTIF($AN25,DB$8),IF(COUNTIF($MS25:NA25,"")&lt;DB$13,CONCATENATE(" + ",VLOOKUP(NB$10,$CP$14:$CR$25,2,FALSE)),VLOOKUP(NB$10,$CP$14:$CR$25,2,FALSE)),"")</f>
        <v/>
      </c>
      <c r="NC25" s="102" t="str">
        <f>IF(COUNTIF($AN25,DC$8),IF(COUNTIF($MS25:NB25,"")&lt;DC$13,CONCATENATE(" + ",VLOOKUP(NC$10,$CP$14:$CR$25,2,FALSE)),VLOOKUP(NC$10,$CP$14:$CR$25,2,FALSE)),"")</f>
        <v/>
      </c>
      <c r="ND25" s="102" t="str">
        <f>IF(COUNTIF($AN25,DD$8),IF(COUNTIF($MS25:NC25,"")&lt;DD$13,CONCATENATE(" + ",VLOOKUP(ND$10,$CP$14:$CR$25,2,FALSE)),VLOOKUP(ND$10,$CP$14:$CR$25,2,FALSE)),"")</f>
        <v/>
      </c>
      <c r="NE25" s="102" t="str">
        <f>IF(COUNTIF($AN25,DE$8),IF(COUNTIF($MS25:ND25,"")&lt;DE$13,CONCATENATE(" + ",VLOOKUP(NE$10,$CP$14:$CR$25,2,FALSE)),VLOOKUP(NE$10,$CP$14:$CR$25,2,FALSE)),"")</f>
        <v/>
      </c>
      <c r="NF25" s="102" t="str">
        <f>IF(COUNTIF($AN25,DF$8),IF(COUNTIF($MS25:NE25,"")&lt;DF$13,CONCATENATE(" + ",VLOOKUP(NF$10,$CP$14:$CR$25,2,FALSE)),VLOOKUP(NF$10,$CP$14:$CR$25,2,FALSE)),"")</f>
        <v/>
      </c>
      <c r="NG25" s="102" t="str">
        <f>IF(COUNTIF($AN25,DG$8),IF(COUNTIF($MS25:NF25,"")&lt;DG$13,CONCATENATE(" + ",VLOOKUP(NG$10,$CP$14:$CR$25,2,FALSE)),VLOOKUP(NG$10,$CP$14:$CR$25,2,FALSE)),"")</f>
        <v/>
      </c>
      <c r="NH25" s="102" t="str">
        <f>IF(COUNTIF($AN25,DH$8),IF(COUNTIF($MS25:NG25,"")&lt;DH$13,CONCATENATE(" + ",VLOOKUP(NH$10,$CP$14:$CR$25,2,FALSE)),VLOOKUP(NH$10,$CP$14:$CR$25,2,FALSE)),"")</f>
        <v/>
      </c>
      <c r="NI25" s="102" t="str">
        <f>IF(COUNTIF($AN25,DI$8),IF(COUNTIF($MS25:NH25,"")&lt;DI$13,CONCATENATE(" + ",VLOOKUP(NI$10,$CP$14:$CR$25,2,FALSE)),VLOOKUP(NI$10,$CP$14:$CR$25,2,FALSE)),"")</f>
        <v/>
      </c>
      <c r="NJ25" s="102" t="str">
        <f>IF(COUNTIF($AN25,DJ$8),IF(COUNTIF($MS25:NI25,"")&lt;DJ$13,CONCATENATE(" + ",VLOOKUP(NJ$10,$CP$14:$CR$25,2,FALSE)),VLOOKUP(NJ$10,$CP$14:$CR$25,2,FALSE)),"")</f>
        <v/>
      </c>
      <c r="NK25" s="102" t="str">
        <f>IF(COUNTIF($AN25,DK$8),IF(COUNTIF($MS25:NJ25,"")&lt;DK$13,CONCATENATE(" + ",VLOOKUP(NK$10,$CP$14:$CR$25,2,FALSE)),VLOOKUP(NK$10,$CP$14:$CR$25,2,FALSE)),"")</f>
        <v/>
      </c>
      <c r="NL25" s="102" t="str">
        <f>IF(COUNTIF($AN25,DL$8),IF(COUNTIF($MS25:NK25,"")&lt;DL$13,CONCATENATE(" + ",VLOOKUP(NL$10,$CP$14:$CR$25,2,FALSE)),VLOOKUP(NL$10,$CP$14:$CR$25,2,FALSE)),"")</f>
        <v/>
      </c>
      <c r="NM25" s="102" t="str">
        <f>IF(COUNTIF($AN25,DM$8),IF(COUNTIF($MS25:NL25,"")&lt;DM$13,CONCATENATE(" + ",VLOOKUP(NM$10,$CP$14:$CR$25,2,FALSE)),VLOOKUP(NM$10,$CP$14:$CR$25,2,FALSE)),"")</f>
        <v/>
      </c>
      <c r="NN25" s="102" t="str">
        <f>IF(COUNTIF($AN25,DN$8),IF(COUNTIF($MS25:NM25,"")&lt;DN$13,CONCATENATE(" + ",VLOOKUP(NN$10,$CP$14:$CR$25,2,FALSE)),VLOOKUP(NN$10,$CP$14:$CR$25,2,FALSE)),"")</f>
        <v/>
      </c>
      <c r="NO25" s="102" t="str">
        <f>IF(COUNTIF($AN25,DO$8),IF(COUNTIF($MS25:NN25,"")&lt;DO$13,CONCATENATE(" + ",VLOOKUP(NO$10,$CP$14:$CR$25,2,FALSE)),VLOOKUP(NO$10,$CP$14:$CR$25,2,FALSE)),"")</f>
        <v/>
      </c>
      <c r="NP25" s="102" t="str">
        <f>IF(COUNTIF($AN25,DP$8),IF(COUNTIF($MS25:NO25,"")&lt;DP$13,CONCATENATE(" + ",VLOOKUP(NP$10,$CP$14:$CR$25,2,FALSE)),VLOOKUP(NP$10,$CP$14:$CR$25,2,FALSE)),"")</f>
        <v/>
      </c>
      <c r="NQ25" s="102" t="str">
        <f>IF(COUNTIF($AN25,DQ$8),IF(COUNTIF($MS25:NP25,"")&lt;DQ$13,CONCATENATE(" + ",VLOOKUP(NQ$10,$CP$14:$CR$25,2,FALSE)),VLOOKUP(NQ$10,$CP$14:$CR$25,2,FALSE)),"")</f>
        <v/>
      </c>
      <c r="NR25" s="103" t="str">
        <f>IF(COUNTIF($AN25,DR$8),IF(COUNTIF($MS25:NQ25,"")&lt;DR$13,CONCATENATE(" + ",VLOOKUP(NR$10,$CP$14:$CR$25,2,FALSE)),VLOOKUP(NR$10,$CP$14:$CR$25,2,FALSE)),"")</f>
        <v/>
      </c>
      <c r="NS25" s="101" t="str">
        <f t="shared" si="165"/>
        <v/>
      </c>
      <c r="NT25" s="104" t="str">
        <f t="shared" si="166"/>
        <v/>
      </c>
      <c r="NU25" s="102" t="str">
        <f t="shared" si="167"/>
        <v/>
      </c>
      <c r="NV25" s="102" t="str">
        <f t="shared" si="168"/>
        <v/>
      </c>
      <c r="NW25" s="102" t="str">
        <f t="shared" si="169"/>
        <v/>
      </c>
      <c r="NX25" s="102" t="str">
        <f t="shared" si="170"/>
        <v/>
      </c>
      <c r="NY25" s="102" t="str">
        <f t="shared" si="171"/>
        <v/>
      </c>
      <c r="NZ25" s="102" t="str">
        <f t="shared" si="172"/>
        <v/>
      </c>
      <c r="OA25" s="102" t="str">
        <f t="shared" si="173"/>
        <v/>
      </c>
      <c r="OB25" s="102" t="str">
        <f t="shared" si="174"/>
        <v/>
      </c>
      <c r="OC25" s="102" t="str">
        <f t="shared" si="175"/>
        <v/>
      </c>
      <c r="OD25" s="102" t="str">
        <f t="shared" si="176"/>
        <v/>
      </c>
      <c r="OE25" s="102" t="str">
        <f t="shared" si="177"/>
        <v/>
      </c>
      <c r="OF25" s="102" t="str">
        <f t="shared" si="178"/>
        <v/>
      </c>
      <c r="OG25" s="102" t="str">
        <f t="shared" si="179"/>
        <v/>
      </c>
      <c r="OH25" s="102" t="str">
        <f t="shared" si="180"/>
        <v/>
      </c>
      <c r="OI25" s="102" t="str">
        <f t="shared" si="181"/>
        <v/>
      </c>
      <c r="OJ25" s="102" t="str">
        <f t="shared" si="182"/>
        <v/>
      </c>
      <c r="OK25" s="102" t="str">
        <f t="shared" si="183"/>
        <v/>
      </c>
      <c r="OL25" s="102" t="str">
        <f t="shared" si="184"/>
        <v/>
      </c>
      <c r="OM25" s="102" t="str">
        <f t="shared" si="185"/>
        <v/>
      </c>
      <c r="ON25" s="102" t="str">
        <f t="shared" si="186"/>
        <v/>
      </c>
      <c r="OO25" s="102" t="str">
        <f t="shared" si="187"/>
        <v/>
      </c>
      <c r="OP25" s="102" t="str">
        <f t="shared" si="188"/>
        <v/>
      </c>
      <c r="OQ25" s="102" t="str">
        <f t="shared" si="189"/>
        <v/>
      </c>
      <c r="OR25" s="103" t="str">
        <f t="shared" si="190"/>
        <v/>
      </c>
      <c r="OS25" s="183"/>
    </row>
    <row r="26" spans="1:409" ht="17.25" customHeight="1" x14ac:dyDescent="0.25">
      <c r="B26" s="185"/>
      <c r="S26" s="166"/>
      <c r="AA26"/>
      <c r="AB26"/>
      <c r="AC26"/>
      <c r="CI26" s="57">
        <v>33038</v>
      </c>
      <c r="CJ26" s="53" t="s">
        <v>61</v>
      </c>
      <c r="CK26" s="53" t="s">
        <v>123</v>
      </c>
      <c r="CL26" s="191"/>
      <c r="CM26" s="54"/>
      <c r="CN26" s="54"/>
    </row>
    <row r="27" spans="1:409" ht="17.25" customHeight="1" x14ac:dyDescent="0.25">
      <c r="B27" s="185"/>
      <c r="S27" s="166"/>
      <c r="AA27"/>
      <c r="AB27"/>
      <c r="AC27"/>
      <c r="CI27" s="57">
        <v>33040</v>
      </c>
      <c r="CJ27" s="53" t="s">
        <v>61</v>
      </c>
      <c r="CK27" s="53" t="s">
        <v>123</v>
      </c>
      <c r="CL27" s="192"/>
      <c r="CM27" s="54"/>
      <c r="CN27" s="54"/>
    </row>
    <row r="28" spans="1:409" ht="17.25" customHeight="1" x14ac:dyDescent="0.25">
      <c r="B28" s="185"/>
      <c r="S28" s="166"/>
      <c r="AA28"/>
      <c r="AB28"/>
      <c r="AC28"/>
      <c r="CI28" s="57">
        <v>33041</v>
      </c>
      <c r="CJ28" s="53" t="s">
        <v>61</v>
      </c>
      <c r="CK28" s="53" t="s">
        <v>123</v>
      </c>
      <c r="CL28" s="192"/>
      <c r="CM28" s="54"/>
      <c r="CN28" s="54"/>
    </row>
    <row r="29" spans="1:409" ht="17.25" customHeight="1" x14ac:dyDescent="0.25">
      <c r="B29" s="185"/>
      <c r="S29" s="166"/>
      <c r="AA29"/>
      <c r="AB29"/>
      <c r="AC29"/>
      <c r="CI29" s="57">
        <v>33101</v>
      </c>
      <c r="CJ29" s="53" t="s">
        <v>61</v>
      </c>
      <c r="CK29" s="53" t="s">
        <v>123</v>
      </c>
      <c r="CL29" s="192"/>
      <c r="CM29" s="54"/>
      <c r="CN29" s="54"/>
    </row>
    <row r="30" spans="1:409" ht="17.25" customHeight="1" x14ac:dyDescent="0.25">
      <c r="B30" s="185"/>
      <c r="S30" s="166"/>
      <c r="AA30"/>
      <c r="AB30"/>
      <c r="AC30"/>
      <c r="CI30" s="57">
        <v>33141</v>
      </c>
      <c r="CJ30" s="53" t="s">
        <v>61</v>
      </c>
      <c r="CK30" s="53" t="s">
        <v>123</v>
      </c>
      <c r="CL30" s="192"/>
      <c r="CM30" s="54"/>
      <c r="CN30" s="54"/>
    </row>
    <row r="31" spans="1:409" ht="17.25" customHeight="1" x14ac:dyDescent="0.25">
      <c r="B31" s="185"/>
      <c r="S31" s="166"/>
      <c r="AA31"/>
      <c r="AB31"/>
      <c r="AC31"/>
      <c r="CI31" s="57">
        <v>33144</v>
      </c>
      <c r="CJ31" s="53" t="s">
        <v>61</v>
      </c>
      <c r="CK31" s="53" t="s">
        <v>123</v>
      </c>
      <c r="CL31" s="192"/>
      <c r="CM31" s="54"/>
      <c r="CN31" s="54"/>
    </row>
    <row r="32" spans="1:409" ht="17.25" customHeight="1" x14ac:dyDescent="0.25">
      <c r="B32" s="185"/>
      <c r="S32" s="166"/>
      <c r="AA32"/>
      <c r="AB32"/>
      <c r="AC32"/>
      <c r="CI32" s="57">
        <v>33151</v>
      </c>
      <c r="CJ32" s="53" t="s">
        <v>61</v>
      </c>
      <c r="CK32" s="53" t="s">
        <v>123</v>
      </c>
      <c r="CL32" s="192"/>
      <c r="CM32" s="54"/>
      <c r="CN32" s="54"/>
    </row>
    <row r="33" spans="2:92" ht="17.25" customHeight="1" x14ac:dyDescent="0.25">
      <c r="B33" s="185"/>
      <c r="S33" s="166"/>
      <c r="AA33"/>
      <c r="AB33"/>
      <c r="AC33"/>
      <c r="CI33" s="57">
        <v>33152</v>
      </c>
      <c r="CJ33" s="53" t="s">
        <v>61</v>
      </c>
      <c r="CK33" s="53" t="s">
        <v>123</v>
      </c>
      <c r="CL33" s="192"/>
      <c r="CM33" s="54"/>
      <c r="CN33" s="54"/>
    </row>
    <row r="34" spans="2:92" ht="17.25" customHeight="1" x14ac:dyDescent="0.25">
      <c r="B34" s="185"/>
      <c r="S34" s="166"/>
      <c r="AA34"/>
      <c r="AB34"/>
      <c r="AC34"/>
      <c r="CI34" s="57">
        <v>33162</v>
      </c>
      <c r="CJ34" s="53" t="s">
        <v>61</v>
      </c>
      <c r="CK34" s="53" t="s">
        <v>123</v>
      </c>
      <c r="CL34" s="192"/>
      <c r="CM34" s="54"/>
      <c r="CN34" s="54"/>
    </row>
    <row r="35" spans="2:92" ht="17.25" customHeight="1" x14ac:dyDescent="0.25">
      <c r="B35" s="185"/>
      <c r="S35" s="166"/>
      <c r="AA35"/>
      <c r="AB35"/>
      <c r="AC35"/>
      <c r="CI35" s="57">
        <v>33165</v>
      </c>
      <c r="CJ35" s="53" t="s">
        <v>61</v>
      </c>
      <c r="CK35" s="53" t="s">
        <v>123</v>
      </c>
      <c r="CL35" s="192"/>
      <c r="CM35" s="54"/>
      <c r="CN35" s="54"/>
    </row>
    <row r="36" spans="2:92" ht="17.25" customHeight="1" x14ac:dyDescent="0.25">
      <c r="B36" s="185"/>
      <c r="S36" s="166"/>
      <c r="AA36"/>
      <c r="AB36"/>
      <c r="AC36"/>
      <c r="CI36" s="57">
        <v>33201</v>
      </c>
      <c r="CJ36" s="53" t="s">
        <v>59</v>
      </c>
      <c r="CK36" s="53" t="s">
        <v>123</v>
      </c>
      <c r="CL36" s="192"/>
      <c r="CM36" s="54"/>
      <c r="CN36" s="54"/>
    </row>
    <row r="37" spans="2:92" ht="17.25" customHeight="1" x14ac:dyDescent="0.25">
      <c r="B37" s="185"/>
      <c r="S37" s="166"/>
      <c r="AA37"/>
      <c r="AB37"/>
      <c r="AC37"/>
      <c r="CI37" s="57">
        <v>33202</v>
      </c>
      <c r="CJ37" s="53" t="s">
        <v>59</v>
      </c>
      <c r="CK37" s="53" t="s">
        <v>123</v>
      </c>
      <c r="CL37" s="192"/>
      <c r="CM37" s="54"/>
      <c r="CN37" s="54"/>
    </row>
    <row r="38" spans="2:92" ht="17.25" customHeight="1" x14ac:dyDescent="0.25">
      <c r="B38" s="185"/>
      <c r="S38" s="166"/>
      <c r="AA38"/>
      <c r="AB38"/>
      <c r="AC38"/>
      <c r="CI38" s="57">
        <v>33203</v>
      </c>
      <c r="CJ38" s="53" t="s">
        <v>59</v>
      </c>
      <c r="CK38" s="53" t="s">
        <v>123</v>
      </c>
      <c r="CL38" s="192"/>
      <c r="CM38" s="54"/>
      <c r="CN38" s="54"/>
    </row>
    <row r="39" spans="2:92" ht="17.25" customHeight="1" x14ac:dyDescent="0.25">
      <c r="B39" s="185"/>
      <c r="S39" s="166"/>
      <c r="AA39"/>
      <c r="AB39"/>
      <c r="AC39"/>
      <c r="CI39" s="57">
        <v>33204</v>
      </c>
      <c r="CJ39" s="53" t="s">
        <v>59</v>
      </c>
      <c r="CK39" s="53" t="s">
        <v>123</v>
      </c>
      <c r="CL39" s="192"/>
      <c r="CM39" s="54"/>
      <c r="CN39" s="54"/>
    </row>
    <row r="40" spans="2:92" ht="17.25" customHeight="1" x14ac:dyDescent="0.25">
      <c r="B40" s="185"/>
      <c r="S40" s="166"/>
      <c r="AA40"/>
      <c r="AB40"/>
      <c r="AC40"/>
      <c r="CI40" s="57">
        <v>33205</v>
      </c>
      <c r="CJ40" s="53" t="s">
        <v>59</v>
      </c>
      <c r="CK40" s="53" t="s">
        <v>123</v>
      </c>
      <c r="CL40" s="192"/>
      <c r="CM40" s="54"/>
      <c r="CN40" s="54"/>
    </row>
    <row r="41" spans="2:92" ht="17.25" customHeight="1" x14ac:dyDescent="0.25">
      <c r="B41" s="185"/>
      <c r="S41" s="166"/>
      <c r="AA41"/>
      <c r="AB41"/>
      <c r="AC41"/>
      <c r="CI41" s="57">
        <v>33207</v>
      </c>
      <c r="CJ41" s="53" t="s">
        <v>60</v>
      </c>
      <c r="CK41" s="53" t="s">
        <v>123</v>
      </c>
      <c r="CL41" s="192"/>
      <c r="CM41" s="54"/>
      <c r="CN41" s="54"/>
    </row>
    <row r="42" spans="2:92" ht="17.25" customHeight="1" x14ac:dyDescent="0.25">
      <c r="B42" s="185"/>
      <c r="S42" s="166"/>
      <c r="AA42"/>
      <c r="AB42"/>
      <c r="AC42"/>
      <c r="CI42" s="57">
        <v>33209</v>
      </c>
      <c r="CJ42" s="53" t="s">
        <v>60</v>
      </c>
      <c r="CK42" s="53" t="s">
        <v>123</v>
      </c>
      <c r="CL42" s="192"/>
      <c r="CM42" s="54"/>
      <c r="CN42" s="54"/>
    </row>
    <row r="43" spans="2:92" ht="17.25" customHeight="1" x14ac:dyDescent="0.25">
      <c r="B43" s="185"/>
      <c r="S43" s="166"/>
      <c r="AA43"/>
      <c r="AB43"/>
      <c r="AC43"/>
      <c r="CI43" s="57">
        <v>33211</v>
      </c>
      <c r="CJ43" s="53" t="s">
        <v>60</v>
      </c>
      <c r="CK43" s="53" t="s">
        <v>123</v>
      </c>
      <c r="CL43" s="192"/>
      <c r="CM43" s="54"/>
      <c r="CN43" s="54"/>
    </row>
    <row r="44" spans="2:92" ht="17.25" customHeight="1" x14ac:dyDescent="0.25">
      <c r="B44" s="185"/>
      <c r="S44" s="166"/>
      <c r="AA44"/>
      <c r="AB44"/>
      <c r="AC44"/>
      <c r="CI44" s="57">
        <v>33214</v>
      </c>
      <c r="CJ44" s="53" t="s">
        <v>60</v>
      </c>
      <c r="CK44" s="53" t="s">
        <v>123</v>
      </c>
      <c r="CL44" s="192"/>
      <c r="CM44" s="54"/>
      <c r="CN44" s="54"/>
    </row>
    <row r="45" spans="2:92" ht="17.25" customHeight="1" x14ac:dyDescent="0.25">
      <c r="B45" s="185"/>
      <c r="S45" s="166"/>
      <c r="AA45"/>
      <c r="AB45"/>
      <c r="AC45"/>
      <c r="CI45" s="57">
        <v>33301</v>
      </c>
      <c r="CJ45" s="53" t="s">
        <v>60</v>
      </c>
      <c r="CK45" s="53" t="s">
        <v>123</v>
      </c>
      <c r="CL45" s="192"/>
      <c r="CM45" s="54"/>
      <c r="CN45" s="54"/>
    </row>
    <row r="46" spans="2:92" ht="17.25" customHeight="1" x14ac:dyDescent="0.25">
      <c r="B46" s="185"/>
      <c r="S46" s="166"/>
      <c r="AA46"/>
      <c r="AB46"/>
      <c r="AC46"/>
      <c r="CI46" s="57">
        <v>33401</v>
      </c>
      <c r="CJ46" s="53" t="s">
        <v>62</v>
      </c>
      <c r="CK46" s="53" t="s">
        <v>123</v>
      </c>
      <c r="CL46" s="192"/>
      <c r="CM46" s="54"/>
      <c r="CN46" s="54"/>
    </row>
    <row r="47" spans="2:92" ht="17.25" customHeight="1" x14ac:dyDescent="0.25">
      <c r="B47" s="185"/>
      <c r="S47" s="166"/>
      <c r="AA47"/>
      <c r="AB47"/>
      <c r="AC47"/>
      <c r="CI47" s="57">
        <v>33441</v>
      </c>
      <c r="CJ47" s="53" t="s">
        <v>60</v>
      </c>
      <c r="CK47" s="53" t="s">
        <v>123</v>
      </c>
      <c r="CL47" s="192"/>
      <c r="CM47" s="54"/>
      <c r="CN47" s="54"/>
    </row>
    <row r="48" spans="2:92" x14ac:dyDescent="0.25">
      <c r="B48" s="185"/>
      <c r="S48" s="166"/>
      <c r="AA48"/>
      <c r="AB48"/>
      <c r="AC48"/>
      <c r="CI48" s="57">
        <v>33442</v>
      </c>
      <c r="CJ48" s="53" t="s">
        <v>60</v>
      </c>
      <c r="CK48" s="53" t="s">
        <v>123</v>
      </c>
      <c r="CL48" s="192"/>
      <c r="CM48" s="54"/>
      <c r="CN48" s="54"/>
    </row>
    <row r="49" spans="2:92" x14ac:dyDescent="0.25">
      <c r="B49" s="185"/>
      <c r="S49" s="166"/>
      <c r="AA49"/>
      <c r="AB49"/>
      <c r="AC49"/>
      <c r="CI49" s="57">
        <v>33443</v>
      </c>
      <c r="CJ49" s="53" t="s">
        <v>60</v>
      </c>
      <c r="CK49" s="53" t="s">
        <v>123</v>
      </c>
      <c r="CL49" s="192"/>
      <c r="CM49" s="54"/>
      <c r="CN49" s="54"/>
    </row>
    <row r="50" spans="2:92" x14ac:dyDescent="0.25">
      <c r="B50" s="185"/>
      <c r="S50" s="166"/>
      <c r="AA50"/>
      <c r="AB50"/>
      <c r="AC50"/>
      <c r="CI50" s="57">
        <v>33444</v>
      </c>
      <c r="CJ50" s="53" t="s">
        <v>60</v>
      </c>
      <c r="CK50" s="53" t="s">
        <v>123</v>
      </c>
      <c r="CL50" s="192"/>
      <c r="CM50" s="54"/>
      <c r="CN50" s="54"/>
    </row>
    <row r="51" spans="2:92" x14ac:dyDescent="0.25">
      <c r="B51" s="185"/>
      <c r="S51" s="166"/>
      <c r="AA51"/>
      <c r="AB51"/>
      <c r="AC51"/>
      <c r="CI51" s="57">
        <v>33452</v>
      </c>
      <c r="CJ51" s="53" t="s">
        <v>60</v>
      </c>
      <c r="CK51" s="53" t="s">
        <v>123</v>
      </c>
      <c r="CL51" s="192"/>
      <c r="CM51" s="54"/>
      <c r="CN51" s="54"/>
    </row>
    <row r="52" spans="2:92" x14ac:dyDescent="0.25">
      <c r="B52" s="185"/>
      <c r="S52" s="166"/>
      <c r="AA52"/>
      <c r="AB52"/>
      <c r="AC52"/>
      <c r="CI52" s="57">
        <v>33453</v>
      </c>
      <c r="CJ52" s="53" t="s">
        <v>60</v>
      </c>
      <c r="CK52" s="53" t="s">
        <v>123</v>
      </c>
      <c r="CL52" s="192"/>
      <c r="CM52" s="54"/>
      <c r="CN52" s="54"/>
    </row>
    <row r="53" spans="2:92" x14ac:dyDescent="0.25">
      <c r="B53" s="185"/>
      <c r="S53" s="166"/>
      <c r="AA53"/>
      <c r="AB53"/>
      <c r="AC53"/>
      <c r="CI53" s="57">
        <v>33454</v>
      </c>
      <c r="CJ53" s="53" t="s">
        <v>60</v>
      </c>
      <c r="CK53" s="53" t="s">
        <v>123</v>
      </c>
      <c r="CL53" s="192"/>
      <c r="CM53" s="54"/>
      <c r="CN53" s="54"/>
    </row>
    <row r="54" spans="2:92" x14ac:dyDescent="0.25">
      <c r="B54" s="185"/>
      <c r="S54" s="166"/>
      <c r="AA54"/>
      <c r="AB54"/>
      <c r="AC54"/>
      <c r="CI54" s="57">
        <v>33455</v>
      </c>
      <c r="CJ54" s="53" t="s">
        <v>60</v>
      </c>
      <c r="CK54" s="53" t="s">
        <v>123</v>
      </c>
      <c r="CL54" s="192"/>
      <c r="CM54" s="54"/>
      <c r="CN54" s="54"/>
    </row>
    <row r="55" spans="2:92" x14ac:dyDescent="0.25">
      <c r="B55" s="185"/>
      <c r="S55" s="166"/>
      <c r="AA55"/>
      <c r="AB55"/>
      <c r="AC55"/>
      <c r="CI55" s="57">
        <v>33501</v>
      </c>
      <c r="CJ55" s="53" t="s">
        <v>60</v>
      </c>
      <c r="CK55" s="53" t="s">
        <v>123</v>
      </c>
      <c r="CL55" s="192"/>
      <c r="CM55" s="54"/>
      <c r="CN55" s="54"/>
    </row>
    <row r="56" spans="2:92" x14ac:dyDescent="0.25">
      <c r="B56" s="185"/>
      <c r="S56" s="166"/>
      <c r="AA56"/>
      <c r="AB56"/>
      <c r="AC56"/>
      <c r="CI56" s="57">
        <v>33503</v>
      </c>
      <c r="CJ56" s="53" t="s">
        <v>60</v>
      </c>
      <c r="CK56" s="53" t="s">
        <v>123</v>
      </c>
      <c r="CL56" s="192"/>
      <c r="CM56" s="54"/>
      <c r="CN56" s="54"/>
    </row>
    <row r="57" spans="2:92" x14ac:dyDescent="0.25">
      <c r="B57" s="185"/>
      <c r="S57" s="166"/>
      <c r="AA57"/>
      <c r="AB57"/>
      <c r="AC57"/>
      <c r="CI57" s="57">
        <v>33541</v>
      </c>
      <c r="CJ57" s="53" t="s">
        <v>60</v>
      </c>
      <c r="CK57" s="53" t="s">
        <v>123</v>
      </c>
      <c r="CL57" s="192"/>
      <c r="CM57" s="54"/>
      <c r="CN57" s="54"/>
    </row>
    <row r="58" spans="2:92" x14ac:dyDescent="0.25">
      <c r="B58" s="185"/>
      <c r="S58" s="166"/>
      <c r="AA58"/>
      <c r="AB58"/>
      <c r="AC58"/>
      <c r="CI58" s="57">
        <v>33543</v>
      </c>
      <c r="CJ58" s="53" t="s">
        <v>60</v>
      </c>
      <c r="CK58" s="53" t="s">
        <v>123</v>
      </c>
      <c r="CL58" s="192"/>
      <c r="CM58" s="54"/>
      <c r="CN58" s="54"/>
    </row>
    <row r="59" spans="2:92" x14ac:dyDescent="0.25">
      <c r="B59" s="185"/>
      <c r="S59" s="166"/>
      <c r="AA59"/>
      <c r="AB59"/>
      <c r="AC59"/>
      <c r="CI59" s="57">
        <v>33544</v>
      </c>
      <c r="CJ59" s="53" t="s">
        <v>60</v>
      </c>
      <c r="CK59" s="53" t="s">
        <v>123</v>
      </c>
      <c r="CL59" s="192"/>
      <c r="CM59" s="54"/>
      <c r="CN59" s="54"/>
    </row>
    <row r="60" spans="2:92" x14ac:dyDescent="0.25">
      <c r="B60" s="185"/>
      <c r="S60" s="166"/>
      <c r="AA60"/>
      <c r="AB60"/>
      <c r="AC60"/>
      <c r="CI60" s="57">
        <v>33546</v>
      </c>
      <c r="CJ60" s="53" t="s">
        <v>60</v>
      </c>
      <c r="CK60" s="53" t="s">
        <v>123</v>
      </c>
      <c r="CL60" s="192"/>
      <c r="CM60" s="54"/>
      <c r="CN60" s="54"/>
    </row>
    <row r="61" spans="2:92" x14ac:dyDescent="0.25">
      <c r="B61" s="185"/>
      <c r="S61" s="166"/>
      <c r="AA61"/>
      <c r="AB61"/>
      <c r="AC61"/>
      <c r="CI61" s="57">
        <v>33547</v>
      </c>
      <c r="CJ61" s="53" t="s">
        <v>60</v>
      </c>
      <c r="CK61" s="53" t="s">
        <v>123</v>
      </c>
      <c r="CL61" s="192"/>
      <c r="CM61" s="54"/>
      <c r="CN61" s="54"/>
    </row>
    <row r="62" spans="2:92" x14ac:dyDescent="0.25">
      <c r="B62" s="185"/>
      <c r="S62" s="166"/>
      <c r="AA62"/>
      <c r="AB62"/>
      <c r="AC62"/>
      <c r="CI62" s="57">
        <v>33551</v>
      </c>
      <c r="CJ62" s="53" t="s">
        <v>60</v>
      </c>
      <c r="CK62" s="53" t="s">
        <v>123</v>
      </c>
      <c r="CL62" s="192"/>
      <c r="CM62" s="54"/>
      <c r="CN62" s="54"/>
    </row>
    <row r="63" spans="2:92" x14ac:dyDescent="0.25">
      <c r="B63" s="185"/>
      <c r="S63" s="166"/>
      <c r="AA63"/>
      <c r="AB63"/>
      <c r="AC63"/>
      <c r="CI63" s="57">
        <v>33554</v>
      </c>
      <c r="CJ63" s="53" t="s">
        <v>60</v>
      </c>
      <c r="CK63" s="53" t="s">
        <v>123</v>
      </c>
      <c r="CL63" s="192"/>
      <c r="CM63" s="54"/>
      <c r="CN63" s="54"/>
    </row>
    <row r="64" spans="2:92" x14ac:dyDescent="0.25">
      <c r="B64" s="185"/>
      <c r="S64" s="166"/>
      <c r="AA64"/>
      <c r="AB64"/>
      <c r="AC64"/>
      <c r="CI64" s="57">
        <v>33555</v>
      </c>
      <c r="CJ64" s="53" t="s">
        <v>60</v>
      </c>
      <c r="CK64" s="53" t="s">
        <v>123</v>
      </c>
      <c r="CL64" s="192"/>
      <c r="CM64" s="54"/>
      <c r="CN64" s="54"/>
    </row>
    <row r="65" spans="2:92" x14ac:dyDescent="0.25">
      <c r="B65" s="185"/>
      <c r="S65" s="166"/>
      <c r="AA65"/>
      <c r="AB65"/>
      <c r="AC65"/>
      <c r="CI65" s="57">
        <v>33561</v>
      </c>
      <c r="CJ65" s="53" t="s">
        <v>60</v>
      </c>
      <c r="CK65" s="53" t="s">
        <v>123</v>
      </c>
      <c r="CL65" s="192"/>
      <c r="CM65" s="54"/>
      <c r="CN65" s="54"/>
    </row>
    <row r="66" spans="2:92" x14ac:dyDescent="0.25">
      <c r="B66" s="185"/>
      <c r="S66" s="166"/>
      <c r="AA66"/>
      <c r="AB66"/>
      <c r="AC66"/>
      <c r="CI66" s="57">
        <v>33563</v>
      </c>
      <c r="CJ66" s="53" t="s">
        <v>60</v>
      </c>
      <c r="CK66" s="53" t="s">
        <v>123</v>
      </c>
      <c r="CL66" s="192"/>
      <c r="CM66" s="54"/>
      <c r="CN66" s="54"/>
    </row>
    <row r="67" spans="2:92" x14ac:dyDescent="0.25">
      <c r="B67" s="185"/>
      <c r="S67" s="166"/>
      <c r="AA67"/>
      <c r="AB67"/>
      <c r="AC67"/>
      <c r="CI67" s="57">
        <v>33564</v>
      </c>
      <c r="CJ67" s="53" t="s">
        <v>60</v>
      </c>
      <c r="CK67" s="53" t="s">
        <v>123</v>
      </c>
      <c r="CL67" s="192"/>
      <c r="CM67" s="54"/>
      <c r="CN67" s="54"/>
    </row>
    <row r="68" spans="2:92" x14ac:dyDescent="0.25">
      <c r="B68" s="185"/>
      <c r="S68" s="166"/>
      <c r="AA68"/>
      <c r="AB68"/>
      <c r="AC68"/>
      <c r="CI68" s="57">
        <v>33601</v>
      </c>
      <c r="CJ68" s="53" t="s">
        <v>60</v>
      </c>
      <c r="CK68" s="53" t="s">
        <v>123</v>
      </c>
      <c r="CL68" s="192"/>
      <c r="CM68" s="54"/>
      <c r="CN68" s="54"/>
    </row>
    <row r="69" spans="2:92" x14ac:dyDescent="0.25">
      <c r="B69" s="185"/>
      <c r="S69" s="166"/>
      <c r="AA69"/>
      <c r="AB69"/>
      <c r="AC69"/>
      <c r="CI69" s="57">
        <v>33701</v>
      </c>
      <c r="CJ69" s="53" t="s">
        <v>63</v>
      </c>
      <c r="CK69" s="53" t="s">
        <v>123</v>
      </c>
      <c r="CL69" s="192"/>
      <c r="CM69" s="54"/>
      <c r="CN69" s="54"/>
    </row>
    <row r="70" spans="2:92" x14ac:dyDescent="0.25">
      <c r="B70" s="185"/>
      <c r="S70" s="166"/>
      <c r="AA70"/>
      <c r="AB70"/>
      <c r="AC70"/>
      <c r="CI70" s="57">
        <v>33801</v>
      </c>
      <c r="CJ70" s="53" t="s">
        <v>63</v>
      </c>
      <c r="CK70" s="53" t="s">
        <v>123</v>
      </c>
      <c r="CL70" s="192"/>
      <c r="CM70" s="54"/>
      <c r="CN70" s="54"/>
    </row>
    <row r="71" spans="2:92" x14ac:dyDescent="0.25">
      <c r="B71" s="185"/>
      <c r="S71" s="166"/>
      <c r="AA71"/>
      <c r="AB71"/>
      <c r="AC71"/>
      <c r="CI71" s="57">
        <v>33805</v>
      </c>
      <c r="CJ71" s="53" t="s">
        <v>63</v>
      </c>
      <c r="CK71" s="53" t="s">
        <v>123</v>
      </c>
      <c r="CL71" s="192"/>
      <c r="CM71" s="54"/>
      <c r="CN71" s="54"/>
    </row>
    <row r="72" spans="2:92" x14ac:dyDescent="0.25">
      <c r="B72" s="185"/>
      <c r="S72" s="166"/>
      <c r="AA72"/>
      <c r="AB72"/>
      <c r="AC72"/>
      <c r="CI72" s="57">
        <v>33806</v>
      </c>
      <c r="CJ72" s="53" t="s">
        <v>63</v>
      </c>
      <c r="CK72" s="53" t="s">
        <v>123</v>
      </c>
      <c r="CL72" s="192"/>
      <c r="CM72" s="54"/>
      <c r="CN72" s="54"/>
    </row>
    <row r="73" spans="2:92" x14ac:dyDescent="0.25">
      <c r="B73" s="185"/>
      <c r="S73" s="166"/>
      <c r="AA73"/>
      <c r="AB73"/>
      <c r="AC73"/>
      <c r="CI73" s="57">
        <v>33808</v>
      </c>
      <c r="CJ73" s="53" t="s">
        <v>63</v>
      </c>
      <c r="CK73" s="53" t="s">
        <v>123</v>
      </c>
      <c r="CL73" s="192"/>
      <c r="CM73" s="54"/>
      <c r="CN73" s="54"/>
    </row>
    <row r="74" spans="2:92" x14ac:dyDescent="0.25">
      <c r="B74" s="185"/>
      <c r="S74" s="166"/>
      <c r="AA74"/>
      <c r="AB74"/>
      <c r="AC74"/>
      <c r="CI74" s="57">
        <v>33821</v>
      </c>
      <c r="CJ74" s="53" t="s">
        <v>63</v>
      </c>
      <c r="CK74" s="53" t="s">
        <v>123</v>
      </c>
      <c r="CL74" s="192"/>
      <c r="CM74" s="54"/>
      <c r="CN74" s="54"/>
    </row>
    <row r="75" spans="2:92" x14ac:dyDescent="0.25">
      <c r="B75" s="185"/>
      <c r="S75" s="166"/>
      <c r="AA75"/>
      <c r="AB75"/>
      <c r="AC75"/>
      <c r="CI75" s="57">
        <v>33822</v>
      </c>
      <c r="CJ75" s="53" t="s">
        <v>63</v>
      </c>
      <c r="CK75" s="53" t="s">
        <v>123</v>
      </c>
      <c r="CL75" s="192"/>
      <c r="CM75" s="54"/>
      <c r="CN75" s="54"/>
    </row>
    <row r="76" spans="2:92" x14ac:dyDescent="0.25">
      <c r="B76" s="185"/>
      <c r="S76" s="166"/>
      <c r="AA76"/>
      <c r="AB76"/>
      <c r="AC76"/>
      <c r="CI76" s="57">
        <v>33824</v>
      </c>
      <c r="CJ76" s="53" t="s">
        <v>63</v>
      </c>
      <c r="CK76" s="53" t="s">
        <v>123</v>
      </c>
      <c r="CL76" s="192"/>
      <c r="CM76" s="54"/>
      <c r="CN76" s="54"/>
    </row>
    <row r="77" spans="2:92" x14ac:dyDescent="0.25">
      <c r="B77" s="185"/>
      <c r="S77" s="166"/>
      <c r="AA77"/>
      <c r="AB77"/>
      <c r="AC77"/>
      <c r="CI77" s="57">
        <v>33828</v>
      </c>
      <c r="CJ77" s="53" t="s">
        <v>63</v>
      </c>
      <c r="CK77" s="53" t="s">
        <v>123</v>
      </c>
      <c r="CL77" s="192"/>
      <c r="CM77" s="54"/>
      <c r="CN77" s="54"/>
    </row>
    <row r="78" spans="2:92" x14ac:dyDescent="0.25">
      <c r="B78" s="185"/>
      <c r="S78" s="166"/>
      <c r="AA78"/>
      <c r="AB78"/>
      <c r="AC78"/>
      <c r="CI78" s="57">
        <v>33841</v>
      </c>
      <c r="CJ78" s="53" t="s">
        <v>63</v>
      </c>
      <c r="CK78" s="53" t="s">
        <v>123</v>
      </c>
      <c r="CL78" s="192"/>
      <c r="CM78" s="54"/>
      <c r="CN78" s="54"/>
    </row>
    <row r="79" spans="2:92" x14ac:dyDescent="0.25">
      <c r="B79" s="185"/>
      <c r="S79" s="166"/>
      <c r="AA79"/>
      <c r="AB79"/>
      <c r="AC79"/>
      <c r="CI79" s="57">
        <v>33842</v>
      </c>
      <c r="CJ79" s="53" t="s">
        <v>63</v>
      </c>
      <c r="CK79" s="53" t="s">
        <v>123</v>
      </c>
      <c r="CL79" s="192"/>
      <c r="CM79" s="54"/>
      <c r="CN79" s="54"/>
    </row>
    <row r="80" spans="2:92" x14ac:dyDescent="0.25">
      <c r="B80" s="185"/>
      <c r="S80" s="166"/>
      <c r="AA80"/>
      <c r="AB80"/>
      <c r="AC80"/>
      <c r="CI80" s="57">
        <v>33843</v>
      </c>
      <c r="CJ80" s="53" t="s">
        <v>63</v>
      </c>
      <c r="CK80" s="53" t="s">
        <v>123</v>
      </c>
      <c r="CL80" s="192"/>
      <c r="CM80" s="54"/>
      <c r="CN80" s="54"/>
    </row>
    <row r="81" spans="2:92" x14ac:dyDescent="0.25">
      <c r="B81" s="185"/>
      <c r="S81" s="166"/>
      <c r="AA81"/>
      <c r="AB81"/>
      <c r="AC81"/>
      <c r="CI81" s="57">
        <v>33844</v>
      </c>
      <c r="CJ81" s="53" t="s">
        <v>63</v>
      </c>
      <c r="CK81" s="53" t="s">
        <v>123</v>
      </c>
      <c r="CL81" s="192"/>
      <c r="CM81" s="54"/>
      <c r="CN81" s="54"/>
    </row>
    <row r="82" spans="2:92" x14ac:dyDescent="0.25">
      <c r="B82" s="185"/>
      <c r="S82" s="166"/>
      <c r="AA82"/>
      <c r="AB82"/>
      <c r="AC82"/>
      <c r="CI82" s="57">
        <v>33845</v>
      </c>
      <c r="CJ82" s="53" t="s">
        <v>63</v>
      </c>
      <c r="CK82" s="53" t="s">
        <v>123</v>
      </c>
      <c r="CL82" s="192"/>
      <c r="CM82" s="54"/>
      <c r="CN82" s="54"/>
    </row>
    <row r="83" spans="2:92" x14ac:dyDescent="0.25">
      <c r="B83" s="185"/>
      <c r="S83" s="166"/>
      <c r="AA83"/>
      <c r="AB83"/>
      <c r="AC83"/>
      <c r="CI83" s="57">
        <v>33901</v>
      </c>
      <c r="CJ83" s="53" t="s">
        <v>62</v>
      </c>
      <c r="CK83" s="53" t="s">
        <v>123</v>
      </c>
      <c r="CL83" s="192"/>
      <c r="CM83" s="54"/>
      <c r="CN83" s="54"/>
    </row>
    <row r="84" spans="2:92" x14ac:dyDescent="0.25">
      <c r="B84" s="185"/>
      <c r="S84" s="166"/>
      <c r="AA84"/>
      <c r="AB84"/>
      <c r="AC84"/>
      <c r="CI84" s="57">
        <v>34004</v>
      </c>
      <c r="CJ84" s="53" t="s">
        <v>62</v>
      </c>
      <c r="CK84" s="53" t="s">
        <v>123</v>
      </c>
      <c r="CL84" s="192"/>
      <c r="CM84" s="54"/>
      <c r="CN84" s="54"/>
    </row>
    <row r="85" spans="2:92" x14ac:dyDescent="0.25">
      <c r="B85" s="185"/>
      <c r="S85" s="166"/>
      <c r="AA85"/>
      <c r="AB85"/>
      <c r="AC85"/>
      <c r="CI85" s="57">
        <v>34012</v>
      </c>
      <c r="CJ85" s="53" t="s">
        <v>62</v>
      </c>
      <c r="CK85" s="53" t="s">
        <v>123</v>
      </c>
      <c r="CL85" s="192"/>
      <c r="CM85" s="54"/>
      <c r="CN85" s="54"/>
    </row>
    <row r="86" spans="2:92" x14ac:dyDescent="0.25">
      <c r="B86" s="185"/>
      <c r="S86" s="166"/>
      <c r="AA86"/>
      <c r="AB86"/>
      <c r="AC86"/>
      <c r="CI86" s="57">
        <v>34021</v>
      </c>
      <c r="CJ86" s="53" t="s">
        <v>62</v>
      </c>
      <c r="CK86" s="53" t="s">
        <v>123</v>
      </c>
      <c r="CL86" s="192"/>
      <c r="CM86" s="54"/>
      <c r="CN86" s="54"/>
    </row>
    <row r="87" spans="2:92" x14ac:dyDescent="0.25">
      <c r="B87" s="185"/>
      <c r="S87" s="166"/>
      <c r="AA87"/>
      <c r="AB87"/>
      <c r="AC87"/>
      <c r="CI87" s="57">
        <v>34022</v>
      </c>
      <c r="CJ87" s="53" t="s">
        <v>62</v>
      </c>
      <c r="CK87" s="53" t="s">
        <v>123</v>
      </c>
      <c r="CL87" s="192"/>
      <c r="CM87" s="54"/>
      <c r="CN87" s="54"/>
    </row>
    <row r="88" spans="2:92" x14ac:dyDescent="0.25">
      <c r="B88" s="185"/>
      <c r="S88" s="166"/>
      <c r="AA88"/>
      <c r="AB88"/>
      <c r="AC88"/>
      <c r="CI88" s="57">
        <v>34034</v>
      </c>
      <c r="CJ88" s="53" t="s">
        <v>62</v>
      </c>
      <c r="CK88" s="53" t="s">
        <v>123</v>
      </c>
      <c r="CL88" s="192"/>
      <c r="CM88" s="54"/>
      <c r="CN88" s="54"/>
    </row>
    <row r="89" spans="2:92" x14ac:dyDescent="0.25">
      <c r="B89" s="185"/>
      <c r="S89" s="166"/>
      <c r="AA89"/>
      <c r="AB89"/>
      <c r="AC89"/>
      <c r="CI89" s="57">
        <v>34101</v>
      </c>
      <c r="CJ89" s="53" t="s">
        <v>62</v>
      </c>
      <c r="CK89" s="53" t="s">
        <v>123</v>
      </c>
      <c r="CL89" s="192"/>
      <c r="CM89" s="54"/>
      <c r="CN89" s="54"/>
    </row>
    <row r="90" spans="2:92" x14ac:dyDescent="0.25">
      <c r="B90" s="185"/>
      <c r="S90" s="166"/>
      <c r="AA90"/>
      <c r="AB90"/>
      <c r="AC90"/>
      <c r="CI90" s="57">
        <v>34142</v>
      </c>
      <c r="CJ90" s="53" t="s">
        <v>62</v>
      </c>
      <c r="CK90" s="53" t="s">
        <v>123</v>
      </c>
      <c r="CL90" s="192"/>
      <c r="CM90" s="54"/>
      <c r="CN90" s="54"/>
    </row>
    <row r="91" spans="2:92" x14ac:dyDescent="0.25">
      <c r="B91" s="185"/>
      <c r="S91" s="166"/>
      <c r="AA91"/>
      <c r="AB91"/>
      <c r="AC91"/>
      <c r="CI91" s="57">
        <v>34192</v>
      </c>
      <c r="CJ91" s="53" t="s">
        <v>62</v>
      </c>
      <c r="CK91" s="53" t="s">
        <v>123</v>
      </c>
      <c r="CL91" s="192"/>
      <c r="CM91" s="54"/>
      <c r="CN91" s="54"/>
    </row>
    <row r="92" spans="2:92" x14ac:dyDescent="0.25">
      <c r="B92" s="185"/>
      <c r="S92" s="166"/>
      <c r="AA92"/>
      <c r="AB92"/>
      <c r="AC92"/>
      <c r="CI92" s="57">
        <v>34201</v>
      </c>
      <c r="CJ92" s="53" t="s">
        <v>62</v>
      </c>
      <c r="CK92" s="53" t="s">
        <v>123</v>
      </c>
      <c r="CL92" s="192"/>
      <c r="CM92" s="54"/>
      <c r="CN92" s="54"/>
    </row>
    <row r="93" spans="2:92" x14ac:dyDescent="0.25">
      <c r="B93" s="185"/>
      <c r="S93" s="166"/>
      <c r="AA93"/>
      <c r="AB93"/>
      <c r="AC93"/>
      <c r="CI93" s="57">
        <v>34401</v>
      </c>
      <c r="CJ93" s="53" t="s">
        <v>64</v>
      </c>
      <c r="CK93" s="53" t="s">
        <v>123</v>
      </c>
      <c r="CL93" s="192"/>
      <c r="CM93" s="54"/>
      <c r="CN93" s="54"/>
    </row>
    <row r="94" spans="2:92" x14ac:dyDescent="0.25">
      <c r="B94" s="185"/>
      <c r="S94" s="166"/>
      <c r="AA94"/>
      <c r="AB94"/>
      <c r="AC94"/>
      <c r="CI94" s="57">
        <v>34501</v>
      </c>
      <c r="CJ94" s="53" t="s">
        <v>64</v>
      </c>
      <c r="CK94" s="53" t="s">
        <v>123</v>
      </c>
      <c r="CL94" s="192"/>
      <c r="CM94" s="54"/>
      <c r="CN94" s="54"/>
    </row>
    <row r="95" spans="2:92" x14ac:dyDescent="0.25">
      <c r="B95" s="185"/>
      <c r="S95" s="166"/>
      <c r="AA95"/>
      <c r="AB95"/>
      <c r="AC95"/>
      <c r="CI95" s="57">
        <v>34502</v>
      </c>
      <c r="CJ95" s="53" t="s">
        <v>64</v>
      </c>
      <c r="CK95" s="53" t="s">
        <v>123</v>
      </c>
      <c r="CL95" s="192"/>
      <c r="CM95" s="54"/>
      <c r="CN95" s="54"/>
    </row>
    <row r="96" spans="2:92" x14ac:dyDescent="0.25">
      <c r="B96" s="185"/>
      <c r="S96" s="166"/>
      <c r="AA96"/>
      <c r="AB96"/>
      <c r="AC96"/>
      <c r="CI96" s="57">
        <v>34506</v>
      </c>
      <c r="CJ96" s="53" t="s">
        <v>64</v>
      </c>
      <c r="CK96" s="53" t="s">
        <v>123</v>
      </c>
      <c r="CL96" s="192"/>
      <c r="CM96" s="54"/>
      <c r="CN96" s="54"/>
    </row>
    <row r="97" spans="2:92" x14ac:dyDescent="0.25">
      <c r="B97" s="185"/>
      <c r="S97" s="166"/>
      <c r="AA97"/>
      <c r="AB97"/>
      <c r="AC97"/>
      <c r="CI97" s="57">
        <v>34507</v>
      </c>
      <c r="CJ97" s="53" t="s">
        <v>64</v>
      </c>
      <c r="CK97" s="53" t="s">
        <v>123</v>
      </c>
      <c r="CL97" s="192"/>
      <c r="CM97" s="54"/>
      <c r="CN97" s="54"/>
    </row>
    <row r="98" spans="2:92" x14ac:dyDescent="0.25">
      <c r="B98" s="185"/>
      <c r="S98" s="166"/>
      <c r="AA98"/>
      <c r="AB98"/>
      <c r="AC98"/>
      <c r="CI98" s="57">
        <v>34509</v>
      </c>
      <c r="CJ98" s="53" t="s">
        <v>64</v>
      </c>
      <c r="CK98" s="53" t="s">
        <v>123</v>
      </c>
      <c r="CL98" s="192"/>
      <c r="CM98" s="54"/>
      <c r="CN98" s="54"/>
    </row>
    <row r="99" spans="2:92" x14ac:dyDescent="0.25">
      <c r="B99" s="185"/>
      <c r="S99" s="166"/>
      <c r="AA99"/>
      <c r="AB99"/>
      <c r="AC99"/>
      <c r="CI99" s="57">
        <v>34521</v>
      </c>
      <c r="CJ99" s="53" t="s">
        <v>64</v>
      </c>
      <c r="CK99" s="53" t="s">
        <v>123</v>
      </c>
      <c r="CL99" s="192"/>
      <c r="CM99" s="54"/>
      <c r="CN99" s="54"/>
    </row>
    <row r="100" spans="2:92" x14ac:dyDescent="0.25">
      <c r="B100" s="185"/>
      <c r="S100" s="166"/>
      <c r="AA100"/>
      <c r="AB100"/>
      <c r="AC100"/>
      <c r="CI100" s="57">
        <v>34522</v>
      </c>
      <c r="CJ100" s="53" t="s">
        <v>64</v>
      </c>
      <c r="CK100" s="53" t="s">
        <v>123</v>
      </c>
      <c r="CL100" s="192"/>
      <c r="CM100" s="54"/>
      <c r="CN100" s="54"/>
    </row>
    <row r="101" spans="2:92" x14ac:dyDescent="0.25">
      <c r="B101" s="185"/>
      <c r="S101" s="166"/>
      <c r="AA101"/>
      <c r="AB101"/>
      <c r="AC101"/>
      <c r="CI101" s="57">
        <v>34525</v>
      </c>
      <c r="CJ101" s="53" t="s">
        <v>64</v>
      </c>
      <c r="CK101" s="53" t="s">
        <v>123</v>
      </c>
      <c r="CL101" s="192"/>
      <c r="CM101" s="54"/>
      <c r="CN101" s="54"/>
    </row>
    <row r="102" spans="2:92" x14ac:dyDescent="0.25">
      <c r="B102" s="185"/>
      <c r="S102" s="166"/>
      <c r="AA102"/>
      <c r="AB102"/>
      <c r="AC102"/>
      <c r="CI102" s="57">
        <v>34526</v>
      </c>
      <c r="CJ102" s="53" t="s">
        <v>64</v>
      </c>
      <c r="CK102" s="53" t="s">
        <v>123</v>
      </c>
      <c r="CL102" s="192"/>
      <c r="CM102" s="54"/>
      <c r="CN102" s="54"/>
    </row>
    <row r="103" spans="2:92" x14ac:dyDescent="0.25">
      <c r="B103" s="185"/>
      <c r="S103" s="166"/>
      <c r="AA103"/>
      <c r="AB103"/>
      <c r="AC103"/>
      <c r="CI103" s="57">
        <v>34532</v>
      </c>
      <c r="CJ103" s="53" t="s">
        <v>64</v>
      </c>
      <c r="CK103" s="53" t="s">
        <v>123</v>
      </c>
      <c r="CL103" s="192"/>
      <c r="CM103" s="54"/>
      <c r="CN103" s="54"/>
    </row>
    <row r="104" spans="2:92" x14ac:dyDescent="0.25">
      <c r="B104" s="185"/>
      <c r="S104" s="166"/>
      <c r="AA104"/>
      <c r="AB104"/>
      <c r="AC104"/>
      <c r="CI104" s="57">
        <v>34533</v>
      </c>
      <c r="CJ104" s="53" t="s">
        <v>64</v>
      </c>
      <c r="CK104" s="53" t="s">
        <v>123</v>
      </c>
      <c r="CL104" s="192"/>
      <c r="CM104" s="54"/>
      <c r="CN104" s="54"/>
    </row>
    <row r="105" spans="2:92" x14ac:dyDescent="0.25">
      <c r="B105" s="185"/>
      <c r="S105" s="166"/>
      <c r="AA105"/>
      <c r="AB105"/>
      <c r="AC105"/>
      <c r="CI105" s="57">
        <v>34534</v>
      </c>
      <c r="CJ105" s="53" t="s">
        <v>64</v>
      </c>
      <c r="CK105" s="53" t="s">
        <v>123</v>
      </c>
      <c r="CL105" s="192"/>
      <c r="CM105" s="54"/>
      <c r="CN105" s="54"/>
    </row>
    <row r="106" spans="2:92" x14ac:dyDescent="0.25">
      <c r="B106" s="185"/>
      <c r="S106" s="166"/>
      <c r="AA106"/>
      <c r="AB106"/>
      <c r="AC106"/>
      <c r="CI106" s="57">
        <v>34535</v>
      </c>
      <c r="CJ106" s="53" t="s">
        <v>64</v>
      </c>
      <c r="CK106" s="53" t="s">
        <v>123</v>
      </c>
      <c r="CL106" s="192"/>
      <c r="CM106" s="54"/>
      <c r="CN106" s="54"/>
    </row>
    <row r="107" spans="2:92" x14ac:dyDescent="0.25">
      <c r="B107" s="185"/>
      <c r="S107" s="166"/>
      <c r="AA107"/>
      <c r="AB107"/>
      <c r="AC107"/>
      <c r="CI107" s="57">
        <v>34543</v>
      </c>
      <c r="CJ107" s="53" t="s">
        <v>64</v>
      </c>
      <c r="CK107" s="53" t="s">
        <v>123</v>
      </c>
      <c r="CL107" s="192"/>
      <c r="CM107" s="54"/>
      <c r="CN107" s="54"/>
    </row>
    <row r="108" spans="2:92" x14ac:dyDescent="0.25">
      <c r="B108" s="185"/>
      <c r="S108" s="166"/>
      <c r="AA108"/>
      <c r="AB108"/>
      <c r="AC108"/>
      <c r="CI108" s="57">
        <v>34545</v>
      </c>
      <c r="CJ108" s="53" t="s">
        <v>64</v>
      </c>
      <c r="CK108" s="53" t="s">
        <v>123</v>
      </c>
      <c r="CL108" s="192"/>
      <c r="CM108" s="54"/>
      <c r="CN108" s="54"/>
    </row>
    <row r="109" spans="2:92" x14ac:dyDescent="0.25">
      <c r="B109" s="185"/>
      <c r="S109" s="166"/>
      <c r="AA109"/>
      <c r="AB109"/>
      <c r="AC109"/>
      <c r="CI109" s="57">
        <v>34561</v>
      </c>
      <c r="CJ109" s="53" t="s">
        <v>64</v>
      </c>
      <c r="CK109" s="53" t="s">
        <v>123</v>
      </c>
      <c r="CL109" s="192"/>
      <c r="CM109" s="54"/>
      <c r="CN109" s="54"/>
    </row>
    <row r="110" spans="2:92" x14ac:dyDescent="0.25">
      <c r="B110" s="185"/>
      <c r="S110" s="166"/>
      <c r="AA110"/>
      <c r="AB110"/>
      <c r="AC110"/>
      <c r="CI110" s="57">
        <v>34562</v>
      </c>
      <c r="CJ110" s="53" t="s">
        <v>60</v>
      </c>
      <c r="CK110" s="53" t="s">
        <v>123</v>
      </c>
      <c r="CL110" s="192"/>
      <c r="CM110" s="54"/>
      <c r="CN110" s="54"/>
    </row>
    <row r="111" spans="2:92" x14ac:dyDescent="0.25">
      <c r="B111" s="185"/>
      <c r="S111" s="166"/>
      <c r="AA111"/>
      <c r="AB111"/>
      <c r="AC111"/>
      <c r="CI111" s="57">
        <v>34601</v>
      </c>
      <c r="CJ111" s="53" t="s">
        <v>64</v>
      </c>
      <c r="CK111" s="53" t="s">
        <v>123</v>
      </c>
      <c r="CL111" s="192"/>
      <c r="CM111" s="54"/>
      <c r="CN111" s="54"/>
    </row>
    <row r="112" spans="2:92" x14ac:dyDescent="0.25">
      <c r="B112" s="185"/>
      <c r="S112" s="166"/>
      <c r="AA112"/>
      <c r="AB112"/>
      <c r="AC112"/>
      <c r="CI112" s="57">
        <v>34701</v>
      </c>
      <c r="CJ112" s="53" t="s">
        <v>65</v>
      </c>
      <c r="CK112" s="53" t="s">
        <v>123</v>
      </c>
      <c r="CL112" s="192"/>
      <c r="CM112" s="54"/>
      <c r="CN112" s="54"/>
    </row>
    <row r="113" spans="2:92" x14ac:dyDescent="0.25">
      <c r="B113" s="185"/>
      <c r="S113" s="166"/>
      <c r="AA113"/>
      <c r="AB113"/>
      <c r="AC113"/>
      <c r="CI113" s="57">
        <v>34801</v>
      </c>
      <c r="CJ113" s="53" t="s">
        <v>65</v>
      </c>
      <c r="CK113" s="53" t="s">
        <v>123</v>
      </c>
      <c r="CL113" s="192"/>
      <c r="CM113" s="54"/>
      <c r="CN113" s="54"/>
    </row>
    <row r="114" spans="2:92" x14ac:dyDescent="0.25">
      <c r="B114" s="185"/>
      <c r="S114" s="166"/>
      <c r="AA114"/>
      <c r="AB114"/>
      <c r="AC114"/>
      <c r="CI114" s="57">
        <v>34802</v>
      </c>
      <c r="CJ114" s="53" t="s">
        <v>65</v>
      </c>
      <c r="CK114" s="53" t="s">
        <v>123</v>
      </c>
      <c r="CL114" s="192"/>
      <c r="CM114" s="54"/>
      <c r="CN114" s="54"/>
    </row>
    <row r="115" spans="2:92" x14ac:dyDescent="0.25">
      <c r="B115" s="185"/>
      <c r="AA115"/>
      <c r="AB115"/>
      <c r="AC115"/>
      <c r="CI115" s="57">
        <v>34806</v>
      </c>
      <c r="CJ115" s="53" t="s">
        <v>65</v>
      </c>
      <c r="CK115" s="53" t="s">
        <v>123</v>
      </c>
      <c r="CL115" s="192"/>
      <c r="CM115" s="54"/>
      <c r="CN115" s="54"/>
    </row>
    <row r="116" spans="2:92" x14ac:dyDescent="0.25">
      <c r="B116" s="185"/>
      <c r="AA116"/>
      <c r="AB116"/>
      <c r="AC116"/>
      <c r="CI116" s="57">
        <v>34813</v>
      </c>
      <c r="CJ116" s="53" t="s">
        <v>65</v>
      </c>
      <c r="CK116" s="53" t="s">
        <v>123</v>
      </c>
      <c r="CL116" s="192"/>
      <c r="CM116" s="54"/>
      <c r="CN116" s="54"/>
    </row>
    <row r="117" spans="2:92" x14ac:dyDescent="0.25">
      <c r="B117" s="185"/>
      <c r="AA117"/>
      <c r="AB117"/>
      <c r="AC117"/>
      <c r="CI117" s="57">
        <v>34815</v>
      </c>
      <c r="CJ117" s="53" t="s">
        <v>65</v>
      </c>
      <c r="CK117" s="53" t="s">
        <v>123</v>
      </c>
      <c r="CL117" s="192"/>
      <c r="CM117" s="54"/>
      <c r="CN117" s="54"/>
    </row>
    <row r="118" spans="2:92" x14ac:dyDescent="0.25">
      <c r="B118" s="185"/>
      <c r="AA118"/>
      <c r="AB118"/>
      <c r="AC118"/>
      <c r="CI118" s="57">
        <v>34901</v>
      </c>
      <c r="CJ118" s="53" t="s">
        <v>65</v>
      </c>
      <c r="CK118" s="53" t="s">
        <v>123</v>
      </c>
      <c r="CL118" s="192"/>
      <c r="CM118" s="54"/>
      <c r="CN118" s="54"/>
    </row>
    <row r="119" spans="2:92" x14ac:dyDescent="0.25">
      <c r="B119" s="185"/>
      <c r="AA119"/>
      <c r="AB119"/>
      <c r="AC119"/>
      <c r="CI119" s="57">
        <v>34952</v>
      </c>
      <c r="CJ119" s="53" t="s">
        <v>65</v>
      </c>
      <c r="CK119" s="53" t="s">
        <v>123</v>
      </c>
      <c r="CL119" s="192"/>
      <c r="CM119" s="54"/>
      <c r="CN119" s="54"/>
    </row>
    <row r="120" spans="2:92" x14ac:dyDescent="0.25">
      <c r="B120" s="185"/>
      <c r="AA120"/>
      <c r="AB120"/>
      <c r="AC120"/>
      <c r="CI120" s="57">
        <v>34953</v>
      </c>
      <c r="CJ120" s="53" t="s">
        <v>65</v>
      </c>
      <c r="CK120" s="53" t="s">
        <v>123</v>
      </c>
      <c r="CL120" s="192"/>
      <c r="CM120" s="54"/>
      <c r="CN120" s="54"/>
    </row>
    <row r="121" spans="2:92" x14ac:dyDescent="0.25">
      <c r="B121" s="185"/>
      <c r="AA121"/>
      <c r="AB121"/>
      <c r="AC121"/>
      <c r="CI121" s="57">
        <v>34958</v>
      </c>
      <c r="CJ121" s="53" t="s">
        <v>65</v>
      </c>
      <c r="CK121" s="53" t="s">
        <v>123</v>
      </c>
      <c r="CL121" s="192"/>
      <c r="CM121" s="54"/>
      <c r="CN121" s="54"/>
    </row>
    <row r="122" spans="2:92" x14ac:dyDescent="0.25">
      <c r="B122" s="185"/>
      <c r="AA122"/>
      <c r="AB122"/>
      <c r="AC122"/>
      <c r="CI122" s="57">
        <v>34961</v>
      </c>
      <c r="CJ122" s="53" t="s">
        <v>65</v>
      </c>
      <c r="CK122" s="53" t="s">
        <v>123</v>
      </c>
      <c r="CL122" s="192"/>
      <c r="CM122" s="54"/>
      <c r="CN122" s="54"/>
    </row>
    <row r="123" spans="2:92" x14ac:dyDescent="0.25">
      <c r="B123" s="185"/>
      <c r="AA123"/>
      <c r="AB123"/>
      <c r="AC123"/>
      <c r="CI123" s="57">
        <v>35002</v>
      </c>
      <c r="CJ123" s="53" t="s">
        <v>66</v>
      </c>
      <c r="CK123" s="53" t="s">
        <v>124</v>
      </c>
      <c r="CL123" s="192"/>
      <c r="CM123" s="54"/>
      <c r="CN123" s="54"/>
    </row>
    <row r="124" spans="2:92" x14ac:dyDescent="0.25">
      <c r="B124" s="185"/>
      <c r="AA124"/>
      <c r="AB124"/>
      <c r="AC124"/>
      <c r="CI124" s="57">
        <v>35101</v>
      </c>
      <c r="CJ124" s="53" t="s">
        <v>66</v>
      </c>
      <c r="CK124" s="53" t="s">
        <v>124</v>
      </c>
      <c r="CL124" s="192"/>
      <c r="CM124" s="54"/>
      <c r="CN124" s="54"/>
    </row>
    <row r="125" spans="2:92" x14ac:dyDescent="0.25">
      <c r="B125" s="185"/>
      <c r="AA125"/>
      <c r="AB125"/>
      <c r="AC125"/>
      <c r="CI125" s="57">
        <v>35124</v>
      </c>
      <c r="CJ125" s="53" t="s">
        <v>66</v>
      </c>
      <c r="CK125" s="53" t="s">
        <v>124</v>
      </c>
      <c r="CL125" s="192"/>
      <c r="CM125" s="54"/>
      <c r="CN125" s="54"/>
    </row>
    <row r="126" spans="2:92" x14ac:dyDescent="0.25">
      <c r="B126" s="185"/>
      <c r="AA126"/>
      <c r="AB126"/>
      <c r="AC126"/>
      <c r="CI126" s="57">
        <v>35131</v>
      </c>
      <c r="CJ126" s="53" t="s">
        <v>66</v>
      </c>
      <c r="CK126" s="53" t="s">
        <v>124</v>
      </c>
      <c r="CL126" s="192"/>
      <c r="CM126" s="54"/>
      <c r="CN126" s="54"/>
    </row>
    <row r="127" spans="2:92" x14ac:dyDescent="0.25">
      <c r="B127" s="185"/>
      <c r="AA127"/>
      <c r="AB127"/>
      <c r="AC127"/>
      <c r="CI127" s="57">
        <v>35132</v>
      </c>
      <c r="CJ127" s="53" t="s">
        <v>66</v>
      </c>
      <c r="CK127" s="53" t="s">
        <v>124</v>
      </c>
      <c r="CL127" s="192"/>
      <c r="CM127" s="54"/>
      <c r="CN127" s="54"/>
    </row>
    <row r="128" spans="2:92" x14ac:dyDescent="0.25">
      <c r="B128" s="185"/>
      <c r="AA128"/>
      <c r="AB128"/>
      <c r="AC128"/>
      <c r="CI128" s="57">
        <v>35134</v>
      </c>
      <c r="CJ128" s="53" t="s">
        <v>66</v>
      </c>
      <c r="CK128" s="53" t="s">
        <v>124</v>
      </c>
      <c r="CL128" s="192"/>
      <c r="CM128" s="54"/>
      <c r="CN128" s="54"/>
    </row>
    <row r="129" spans="2:92" x14ac:dyDescent="0.25">
      <c r="B129" s="185"/>
      <c r="AA129"/>
      <c r="AB129"/>
      <c r="AC129"/>
      <c r="CI129" s="57">
        <v>35135</v>
      </c>
      <c r="CJ129" s="53" t="s">
        <v>66</v>
      </c>
      <c r="CK129" s="53" t="s">
        <v>124</v>
      </c>
      <c r="CL129" s="192"/>
      <c r="CM129" s="54"/>
      <c r="CN129" s="54"/>
    </row>
    <row r="130" spans="2:92" x14ac:dyDescent="0.25">
      <c r="B130" s="185"/>
      <c r="AA130"/>
      <c r="AB130"/>
      <c r="AC130"/>
      <c r="CI130" s="57">
        <v>35137</v>
      </c>
      <c r="CJ130" s="53" t="s">
        <v>66</v>
      </c>
      <c r="CK130" s="53" t="s">
        <v>124</v>
      </c>
      <c r="CL130" s="192"/>
      <c r="CM130" s="54"/>
      <c r="CN130" s="54"/>
    </row>
    <row r="131" spans="2:92" x14ac:dyDescent="0.25">
      <c r="B131" s="185"/>
      <c r="AA131"/>
      <c r="AB131"/>
      <c r="AC131"/>
      <c r="CI131" s="57">
        <v>35201</v>
      </c>
      <c r="CJ131" s="53" t="s">
        <v>66</v>
      </c>
      <c r="CK131" s="53" t="s">
        <v>124</v>
      </c>
      <c r="CL131" s="192"/>
      <c r="CM131" s="54"/>
      <c r="CN131" s="54"/>
    </row>
    <row r="132" spans="2:92" x14ac:dyDescent="0.25">
      <c r="B132" s="185"/>
      <c r="AA132"/>
      <c r="AB132"/>
      <c r="AC132"/>
      <c r="CI132" s="57">
        <v>35301</v>
      </c>
      <c r="CJ132" s="53" t="s">
        <v>67</v>
      </c>
      <c r="CK132" s="53" t="s">
        <v>124</v>
      </c>
      <c r="CL132" s="192"/>
      <c r="CM132" s="54"/>
      <c r="CN132" s="54"/>
    </row>
    <row r="133" spans="2:92" x14ac:dyDescent="0.25">
      <c r="B133" s="185"/>
      <c r="AA133"/>
      <c r="AB133"/>
      <c r="AC133"/>
      <c r="CI133" s="57">
        <v>35491</v>
      </c>
      <c r="CJ133" s="53" t="s">
        <v>66</v>
      </c>
      <c r="CK133" s="53" t="s">
        <v>124</v>
      </c>
      <c r="CL133" s="192"/>
      <c r="CM133" s="54"/>
      <c r="CN133" s="54"/>
    </row>
    <row r="134" spans="2:92" x14ac:dyDescent="0.25">
      <c r="B134" s="185"/>
      <c r="AA134"/>
      <c r="AB134"/>
      <c r="AC134"/>
      <c r="CI134" s="57">
        <v>35493</v>
      </c>
      <c r="CJ134" s="53" t="s">
        <v>66</v>
      </c>
      <c r="CK134" s="53" t="s">
        <v>124</v>
      </c>
      <c r="CL134" s="192"/>
      <c r="CM134" s="54"/>
      <c r="CN134" s="54"/>
    </row>
    <row r="135" spans="2:92" x14ac:dyDescent="0.25">
      <c r="B135" s="185"/>
      <c r="AA135"/>
      <c r="AB135"/>
      <c r="AC135"/>
      <c r="CI135" s="57">
        <v>35601</v>
      </c>
      <c r="CJ135" s="53" t="s">
        <v>67</v>
      </c>
      <c r="CK135" s="53" t="s">
        <v>124</v>
      </c>
      <c r="CL135" s="192"/>
      <c r="CM135" s="54"/>
      <c r="CN135" s="54"/>
    </row>
    <row r="136" spans="2:92" x14ac:dyDescent="0.25">
      <c r="B136" s="185"/>
      <c r="AA136"/>
      <c r="AB136"/>
      <c r="AC136"/>
      <c r="CI136" s="57">
        <v>35604</v>
      </c>
      <c r="CJ136" s="53" t="s">
        <v>67</v>
      </c>
      <c r="CK136" s="53" t="s">
        <v>124</v>
      </c>
      <c r="CL136" s="192"/>
      <c r="CM136" s="54"/>
      <c r="CN136" s="54"/>
    </row>
    <row r="137" spans="2:92" x14ac:dyDescent="0.25">
      <c r="B137" s="185"/>
      <c r="AA137"/>
      <c r="AB137"/>
      <c r="AC137"/>
      <c r="CI137" s="57">
        <v>35701</v>
      </c>
      <c r="CJ137" s="53" t="s">
        <v>67</v>
      </c>
      <c r="CK137" s="53" t="s">
        <v>124</v>
      </c>
      <c r="CL137" s="192"/>
      <c r="CM137" s="54"/>
      <c r="CN137" s="54"/>
    </row>
    <row r="138" spans="2:92" x14ac:dyDescent="0.25">
      <c r="B138" s="185"/>
      <c r="AA138"/>
      <c r="AB138"/>
      <c r="AC138"/>
      <c r="CI138" s="57">
        <v>35703</v>
      </c>
      <c r="CJ138" s="53" t="s">
        <v>67</v>
      </c>
      <c r="CK138" s="53" t="s">
        <v>124</v>
      </c>
      <c r="CL138" s="192"/>
      <c r="CM138" s="54"/>
      <c r="CN138" s="54"/>
    </row>
    <row r="139" spans="2:92" x14ac:dyDescent="0.25">
      <c r="B139" s="185"/>
      <c r="AA139"/>
      <c r="AB139"/>
      <c r="AC139"/>
      <c r="CI139" s="57">
        <v>35707</v>
      </c>
      <c r="CJ139" s="53" t="s">
        <v>67</v>
      </c>
      <c r="CK139" s="53" t="s">
        <v>124</v>
      </c>
      <c r="CL139" s="192"/>
      <c r="CM139" s="54"/>
      <c r="CN139" s="54"/>
    </row>
    <row r="140" spans="2:92" x14ac:dyDescent="0.25">
      <c r="B140" s="185"/>
      <c r="AA140"/>
      <c r="AB140"/>
      <c r="AC140"/>
      <c r="CI140" s="57">
        <v>35708</v>
      </c>
      <c r="CJ140" s="53" t="s">
        <v>67</v>
      </c>
      <c r="CK140" s="53" t="s">
        <v>124</v>
      </c>
      <c r="CL140" s="192"/>
      <c r="CM140" s="54"/>
      <c r="CN140" s="54"/>
    </row>
    <row r="141" spans="2:92" x14ac:dyDescent="0.25">
      <c r="B141" s="185"/>
      <c r="AA141"/>
      <c r="AB141"/>
      <c r="AC141"/>
      <c r="CI141" s="57">
        <v>35709</v>
      </c>
      <c r="CJ141" s="53" t="s">
        <v>67</v>
      </c>
      <c r="CK141" s="53" t="s">
        <v>124</v>
      </c>
      <c r="CL141" s="192"/>
      <c r="CM141" s="54"/>
      <c r="CN141" s="54"/>
    </row>
    <row r="142" spans="2:92" x14ac:dyDescent="0.25">
      <c r="B142" s="185"/>
      <c r="AA142"/>
      <c r="AB142"/>
      <c r="AC142"/>
      <c r="CI142" s="57">
        <v>35731</v>
      </c>
      <c r="CJ142" s="53" t="s">
        <v>67</v>
      </c>
      <c r="CK142" s="53" t="s">
        <v>124</v>
      </c>
      <c r="CL142" s="192"/>
      <c r="CM142" s="54"/>
      <c r="CN142" s="54"/>
    </row>
    <row r="143" spans="2:92" x14ac:dyDescent="0.25">
      <c r="B143" s="185"/>
      <c r="AA143"/>
      <c r="AB143"/>
      <c r="AC143"/>
      <c r="CI143" s="57">
        <v>35733</v>
      </c>
      <c r="CJ143" s="53" t="s">
        <v>67</v>
      </c>
      <c r="CK143" s="53" t="s">
        <v>124</v>
      </c>
      <c r="CL143" s="192"/>
      <c r="CM143" s="54"/>
      <c r="CN143" s="54"/>
    </row>
    <row r="144" spans="2:92" x14ac:dyDescent="0.25">
      <c r="B144" s="185"/>
      <c r="AA144"/>
      <c r="AB144"/>
      <c r="AC144"/>
      <c r="CI144" s="57">
        <v>35734</v>
      </c>
      <c r="CJ144" s="53" t="s">
        <v>67</v>
      </c>
      <c r="CK144" s="53" t="s">
        <v>124</v>
      </c>
      <c r="CL144" s="192"/>
      <c r="CM144" s="54"/>
      <c r="CN144" s="54"/>
    </row>
    <row r="145" spans="2:92" x14ac:dyDescent="0.25">
      <c r="B145" s="185"/>
      <c r="AA145"/>
      <c r="AB145"/>
      <c r="AC145"/>
      <c r="CI145" s="57">
        <v>35735</v>
      </c>
      <c r="CJ145" s="53" t="s">
        <v>67</v>
      </c>
      <c r="CK145" s="53" t="s">
        <v>124</v>
      </c>
      <c r="CL145" s="192"/>
      <c r="CM145" s="54"/>
      <c r="CN145" s="54"/>
    </row>
    <row r="146" spans="2:92" x14ac:dyDescent="0.25">
      <c r="B146" s="185"/>
      <c r="AA146"/>
      <c r="AB146"/>
      <c r="AC146"/>
      <c r="CI146" s="57">
        <v>35751</v>
      </c>
      <c r="CJ146" s="53" t="s">
        <v>67</v>
      </c>
      <c r="CK146" s="53" t="s">
        <v>124</v>
      </c>
      <c r="CL146" s="192"/>
      <c r="CM146" s="54"/>
      <c r="CN146" s="54"/>
    </row>
    <row r="147" spans="2:92" x14ac:dyDescent="0.25">
      <c r="B147" s="185"/>
      <c r="AA147"/>
      <c r="AB147"/>
      <c r="AC147"/>
      <c r="CI147" s="57">
        <v>35755</v>
      </c>
      <c r="CJ147" s="53" t="s">
        <v>67</v>
      </c>
      <c r="CK147" s="53" t="s">
        <v>124</v>
      </c>
      <c r="CL147" s="192"/>
      <c r="CM147" s="54"/>
      <c r="CN147" s="54"/>
    </row>
    <row r="148" spans="2:92" x14ac:dyDescent="0.25">
      <c r="B148" s="185"/>
      <c r="AA148"/>
      <c r="AB148"/>
      <c r="AC148"/>
      <c r="CI148" s="57">
        <v>35801</v>
      </c>
      <c r="CJ148" s="53" t="s">
        <v>67</v>
      </c>
      <c r="CK148" s="53" t="s">
        <v>124</v>
      </c>
      <c r="CL148" s="192"/>
      <c r="CM148" s="54"/>
      <c r="CN148" s="54"/>
    </row>
    <row r="149" spans="2:92" x14ac:dyDescent="0.25">
      <c r="B149" s="185"/>
      <c r="AA149"/>
      <c r="AB149"/>
      <c r="AC149"/>
      <c r="CI149" s="57">
        <v>36001</v>
      </c>
      <c r="CJ149" s="53" t="s">
        <v>68</v>
      </c>
      <c r="CK149" s="53" t="s">
        <v>124</v>
      </c>
      <c r="CL149" s="192"/>
      <c r="CM149" s="54"/>
      <c r="CN149" s="54"/>
    </row>
    <row r="150" spans="2:92" x14ac:dyDescent="0.25">
      <c r="B150" s="185"/>
      <c r="AA150"/>
      <c r="AB150"/>
      <c r="AC150"/>
      <c r="CI150" s="57">
        <v>36004</v>
      </c>
      <c r="CJ150" s="53" t="s">
        <v>68</v>
      </c>
      <c r="CK150" s="53" t="s">
        <v>124</v>
      </c>
      <c r="CL150" s="192"/>
      <c r="CM150" s="54"/>
      <c r="CN150" s="54"/>
    </row>
    <row r="151" spans="2:92" x14ac:dyDescent="0.25">
      <c r="B151" s="185"/>
      <c r="AA151"/>
      <c r="AB151"/>
      <c r="AC151"/>
      <c r="CI151" s="57">
        <v>36005</v>
      </c>
      <c r="CJ151" s="53" t="s">
        <v>68</v>
      </c>
      <c r="CK151" s="53" t="s">
        <v>124</v>
      </c>
      <c r="CL151" s="192"/>
      <c r="CM151" s="54"/>
      <c r="CN151" s="54"/>
    </row>
    <row r="152" spans="2:92" x14ac:dyDescent="0.25">
      <c r="B152" s="185"/>
      <c r="AA152"/>
      <c r="AB152"/>
      <c r="AC152"/>
      <c r="CI152" s="57">
        <v>36006</v>
      </c>
      <c r="CJ152" s="53" t="s">
        <v>68</v>
      </c>
      <c r="CK152" s="53" t="s">
        <v>124</v>
      </c>
      <c r="CL152" s="192"/>
      <c r="CM152" s="54"/>
      <c r="CN152" s="54"/>
    </row>
    <row r="153" spans="2:92" x14ac:dyDescent="0.25">
      <c r="B153" s="185"/>
      <c r="AA153"/>
      <c r="AB153"/>
      <c r="AC153"/>
      <c r="CI153" s="57">
        <v>36007</v>
      </c>
      <c r="CJ153" s="53" t="s">
        <v>68</v>
      </c>
      <c r="CK153" s="53" t="s">
        <v>124</v>
      </c>
      <c r="CL153" s="192"/>
      <c r="CM153" s="54"/>
      <c r="CN153" s="54"/>
    </row>
    <row r="154" spans="2:92" x14ac:dyDescent="0.25">
      <c r="B154" s="185"/>
      <c r="AA154"/>
      <c r="AB154"/>
      <c r="AC154"/>
      <c r="CI154" s="57">
        <v>36010</v>
      </c>
      <c r="CJ154" s="53" t="s">
        <v>68</v>
      </c>
      <c r="CK154" s="53" t="s">
        <v>124</v>
      </c>
      <c r="CL154" s="192"/>
      <c r="CM154" s="54"/>
      <c r="CN154" s="54"/>
    </row>
    <row r="155" spans="2:92" x14ac:dyDescent="0.25">
      <c r="B155" s="185"/>
      <c r="AA155"/>
      <c r="AB155"/>
      <c r="AC155"/>
      <c r="CI155" s="57">
        <v>36017</v>
      </c>
      <c r="CJ155" s="53" t="s">
        <v>68</v>
      </c>
      <c r="CK155" s="53" t="s">
        <v>124</v>
      </c>
      <c r="CL155" s="192"/>
      <c r="CM155" s="54"/>
      <c r="CN155" s="54"/>
    </row>
    <row r="156" spans="2:92" x14ac:dyDescent="0.25">
      <c r="B156" s="185"/>
      <c r="AA156"/>
      <c r="AB156"/>
      <c r="AC156"/>
      <c r="CI156" s="57">
        <v>36018</v>
      </c>
      <c r="CJ156" s="53" t="s">
        <v>68</v>
      </c>
      <c r="CK156" s="53" t="s">
        <v>124</v>
      </c>
      <c r="CL156" s="192"/>
      <c r="CM156" s="54"/>
      <c r="CN156" s="54"/>
    </row>
    <row r="157" spans="2:92" x14ac:dyDescent="0.25">
      <c r="B157" s="185"/>
      <c r="AA157"/>
      <c r="AB157"/>
      <c r="AC157"/>
      <c r="CI157" s="57">
        <v>36221</v>
      </c>
      <c r="CJ157" s="53" t="s">
        <v>68</v>
      </c>
      <c r="CK157" s="53" t="s">
        <v>124</v>
      </c>
      <c r="CL157" s="192"/>
      <c r="CM157" s="54"/>
      <c r="CN157" s="54"/>
    </row>
    <row r="158" spans="2:92" x14ac:dyDescent="0.25">
      <c r="B158" s="185"/>
      <c r="AA158"/>
      <c r="AB158"/>
      <c r="AC158"/>
      <c r="CI158" s="57">
        <v>36222</v>
      </c>
      <c r="CJ158" s="53" t="s">
        <v>68</v>
      </c>
      <c r="CK158" s="53" t="s">
        <v>124</v>
      </c>
      <c r="CL158" s="192"/>
      <c r="CM158" s="54"/>
      <c r="CN158" s="54"/>
    </row>
    <row r="159" spans="2:92" x14ac:dyDescent="0.25">
      <c r="B159" s="185"/>
      <c r="AA159"/>
      <c r="AB159"/>
      <c r="AC159"/>
      <c r="CI159" s="57">
        <v>36225</v>
      </c>
      <c r="CJ159" s="53" t="s">
        <v>68</v>
      </c>
      <c r="CK159" s="53" t="s">
        <v>124</v>
      </c>
      <c r="CL159" s="192"/>
      <c r="CM159" s="54"/>
      <c r="CN159" s="54"/>
    </row>
    <row r="160" spans="2:92" x14ac:dyDescent="0.25">
      <c r="B160" s="185"/>
      <c r="AA160"/>
      <c r="AB160"/>
      <c r="AC160"/>
      <c r="CI160" s="57">
        <v>36233</v>
      </c>
      <c r="CJ160" s="53" t="s">
        <v>68</v>
      </c>
      <c r="CK160" s="53" t="s">
        <v>124</v>
      </c>
      <c r="CL160" s="192"/>
      <c r="CM160" s="54"/>
      <c r="CN160" s="54"/>
    </row>
    <row r="161" spans="2:92" x14ac:dyDescent="0.25">
      <c r="B161" s="185"/>
      <c r="AA161"/>
      <c r="AB161"/>
      <c r="AC161"/>
      <c r="CI161" s="57">
        <v>36234</v>
      </c>
      <c r="CJ161" s="53" t="s">
        <v>68</v>
      </c>
      <c r="CK161" s="53" t="s">
        <v>124</v>
      </c>
      <c r="CL161" s="192"/>
      <c r="CM161" s="54"/>
      <c r="CN161" s="54"/>
    </row>
    <row r="162" spans="2:92" x14ac:dyDescent="0.25">
      <c r="B162" s="185"/>
      <c r="AA162"/>
      <c r="AB162"/>
      <c r="AC162"/>
      <c r="CI162" s="57">
        <v>36235</v>
      </c>
      <c r="CJ162" s="53" t="s">
        <v>68</v>
      </c>
      <c r="CK162" s="53" t="s">
        <v>124</v>
      </c>
      <c r="CL162" s="192"/>
      <c r="CM162" s="54"/>
      <c r="CN162" s="54"/>
    </row>
    <row r="163" spans="2:92" x14ac:dyDescent="0.25">
      <c r="B163" s="185"/>
      <c r="AA163"/>
      <c r="AB163"/>
      <c r="AC163"/>
      <c r="CI163" s="57">
        <v>36236</v>
      </c>
      <c r="CJ163" s="53" t="s">
        <v>68</v>
      </c>
      <c r="CK163" s="53" t="s">
        <v>124</v>
      </c>
      <c r="CL163" s="192"/>
      <c r="CM163" s="54"/>
      <c r="CN163" s="54"/>
    </row>
    <row r="164" spans="2:92" x14ac:dyDescent="0.25">
      <c r="B164" s="185"/>
      <c r="AA164"/>
      <c r="AB164"/>
      <c r="AC164"/>
      <c r="CI164" s="57">
        <v>36251</v>
      </c>
      <c r="CJ164" s="53" t="s">
        <v>68</v>
      </c>
      <c r="CK164" s="53" t="s">
        <v>124</v>
      </c>
      <c r="CL164" s="192"/>
      <c r="CM164" s="54"/>
      <c r="CN164" s="54"/>
    </row>
    <row r="165" spans="2:92" x14ac:dyDescent="0.25">
      <c r="B165" s="185"/>
      <c r="AA165"/>
      <c r="AB165"/>
      <c r="AC165"/>
      <c r="CI165" s="57">
        <v>36262</v>
      </c>
      <c r="CJ165" s="53" t="s">
        <v>68</v>
      </c>
      <c r="CK165" s="53" t="s">
        <v>124</v>
      </c>
      <c r="CL165" s="192"/>
      <c r="CM165" s="54"/>
      <c r="CN165" s="54"/>
    </row>
    <row r="166" spans="2:92" x14ac:dyDescent="0.25">
      <c r="B166" s="185"/>
      <c r="AA166"/>
      <c r="AB166"/>
      <c r="AC166"/>
      <c r="CI166" s="57">
        <v>36263</v>
      </c>
      <c r="CJ166" s="53" t="s">
        <v>68</v>
      </c>
      <c r="CK166" s="53" t="s">
        <v>124</v>
      </c>
      <c r="CL166" s="192"/>
      <c r="CM166" s="54"/>
      <c r="CN166" s="54"/>
    </row>
    <row r="167" spans="2:92" x14ac:dyDescent="0.25">
      <c r="B167" s="185"/>
      <c r="AA167"/>
      <c r="AB167"/>
      <c r="AC167"/>
      <c r="CI167" s="57">
        <v>36272</v>
      </c>
      <c r="CJ167" s="53" t="s">
        <v>68</v>
      </c>
      <c r="CK167" s="53" t="s">
        <v>124</v>
      </c>
      <c r="CL167" s="192"/>
      <c r="CM167" s="54"/>
      <c r="CN167" s="54"/>
    </row>
    <row r="168" spans="2:92" x14ac:dyDescent="0.25">
      <c r="B168" s="185"/>
      <c r="AA168"/>
      <c r="AB168"/>
      <c r="AC168"/>
      <c r="CI168" s="57">
        <v>36273</v>
      </c>
      <c r="CJ168" s="53" t="s">
        <v>68</v>
      </c>
      <c r="CK168" s="53" t="s">
        <v>124</v>
      </c>
      <c r="CL168" s="192"/>
      <c r="CM168" s="54"/>
      <c r="CN168" s="54"/>
    </row>
    <row r="169" spans="2:92" x14ac:dyDescent="0.25">
      <c r="B169" s="185"/>
      <c r="AA169"/>
      <c r="AB169"/>
      <c r="AC169"/>
      <c r="CI169" s="57">
        <v>36301</v>
      </c>
      <c r="CJ169" s="53" t="s">
        <v>68</v>
      </c>
      <c r="CK169" s="53" t="s">
        <v>124</v>
      </c>
      <c r="CL169" s="192"/>
      <c r="CM169" s="54"/>
      <c r="CN169" s="54"/>
    </row>
    <row r="170" spans="2:92" x14ac:dyDescent="0.25">
      <c r="B170" s="185"/>
      <c r="AA170"/>
      <c r="AB170"/>
      <c r="AC170"/>
      <c r="CI170" s="57">
        <v>36401</v>
      </c>
      <c r="CJ170" s="53" t="s">
        <v>68</v>
      </c>
      <c r="CK170" s="53" t="s">
        <v>124</v>
      </c>
      <c r="CL170" s="192"/>
      <c r="CM170" s="54"/>
      <c r="CN170" s="54"/>
    </row>
    <row r="171" spans="2:92" x14ac:dyDescent="0.25">
      <c r="B171" s="185"/>
      <c r="AA171"/>
      <c r="AB171"/>
      <c r="AC171"/>
      <c r="CI171" s="57">
        <v>36452</v>
      </c>
      <c r="CJ171" s="53" t="s">
        <v>68</v>
      </c>
      <c r="CK171" s="53" t="s">
        <v>124</v>
      </c>
      <c r="CL171" s="192"/>
      <c r="CM171" s="54"/>
      <c r="CN171" s="54"/>
    </row>
    <row r="172" spans="2:92" x14ac:dyDescent="0.25">
      <c r="B172" s="185"/>
      <c r="AA172"/>
      <c r="AB172"/>
      <c r="AC172"/>
      <c r="CI172" s="57">
        <v>36453</v>
      </c>
      <c r="CJ172" s="53" t="s">
        <v>68</v>
      </c>
      <c r="CK172" s="53" t="s">
        <v>124</v>
      </c>
      <c r="CL172" s="192"/>
      <c r="CM172" s="54"/>
      <c r="CN172" s="54"/>
    </row>
    <row r="173" spans="2:92" x14ac:dyDescent="0.25">
      <c r="B173" s="185"/>
      <c r="AA173"/>
      <c r="AB173"/>
      <c r="AC173"/>
      <c r="CI173" s="57">
        <v>36461</v>
      </c>
      <c r="CJ173" s="53" t="s">
        <v>66</v>
      </c>
      <c r="CK173" s="53" t="s">
        <v>124</v>
      </c>
      <c r="CL173" s="192"/>
      <c r="CM173" s="54"/>
      <c r="CN173" s="54"/>
    </row>
    <row r="174" spans="2:92" x14ac:dyDescent="0.25">
      <c r="B174" s="185"/>
      <c r="AA174"/>
      <c r="AB174"/>
      <c r="AC174"/>
      <c r="CI174" s="57">
        <v>36464</v>
      </c>
      <c r="CJ174" s="53" t="s">
        <v>68</v>
      </c>
      <c r="CK174" s="53" t="s">
        <v>124</v>
      </c>
      <c r="CL174" s="192"/>
      <c r="CM174" s="54"/>
      <c r="CN174" s="54"/>
    </row>
    <row r="175" spans="2:92" x14ac:dyDescent="0.25">
      <c r="B175" s="185"/>
      <c r="AA175"/>
      <c r="AB175"/>
      <c r="AC175"/>
      <c r="CI175" s="57">
        <v>36471</v>
      </c>
      <c r="CJ175" s="53" t="s">
        <v>68</v>
      </c>
      <c r="CK175" s="53" t="s">
        <v>124</v>
      </c>
      <c r="CL175" s="192"/>
      <c r="CM175" s="54"/>
      <c r="CN175" s="54"/>
    </row>
    <row r="176" spans="2:92" x14ac:dyDescent="0.25">
      <c r="B176" s="185"/>
      <c r="AA176"/>
      <c r="AB176"/>
      <c r="AC176"/>
      <c r="CI176" s="57">
        <v>37001</v>
      </c>
      <c r="CJ176" s="53" t="s">
        <v>69</v>
      </c>
      <c r="CK176" s="53" t="s">
        <v>125</v>
      </c>
      <c r="CL176" s="192"/>
      <c r="CM176" s="54"/>
      <c r="CN176" s="54"/>
    </row>
    <row r="177" spans="2:92" x14ac:dyDescent="0.25">
      <c r="B177" s="185"/>
      <c r="AA177"/>
      <c r="AB177"/>
      <c r="AC177"/>
      <c r="CI177" s="57">
        <v>37004</v>
      </c>
      <c r="CJ177" s="53" t="s">
        <v>69</v>
      </c>
      <c r="CK177" s="53" t="s">
        <v>125</v>
      </c>
      <c r="CL177" s="192"/>
      <c r="CM177" s="54"/>
      <c r="CN177" s="54"/>
    </row>
    <row r="178" spans="2:92" x14ac:dyDescent="0.25">
      <c r="B178" s="185"/>
      <c r="AA178"/>
      <c r="AB178"/>
      <c r="AC178"/>
      <c r="CI178" s="57">
        <v>37005</v>
      </c>
      <c r="CJ178" s="53" t="s">
        <v>69</v>
      </c>
      <c r="CK178" s="53" t="s">
        <v>125</v>
      </c>
      <c r="CL178" s="192"/>
      <c r="CM178" s="54"/>
      <c r="CN178" s="54"/>
    </row>
    <row r="179" spans="2:92" x14ac:dyDescent="0.25">
      <c r="B179" s="185"/>
      <c r="AA179"/>
      <c r="AB179"/>
      <c r="AC179"/>
      <c r="CI179" s="57">
        <v>37006</v>
      </c>
      <c r="CJ179" s="53" t="s">
        <v>69</v>
      </c>
      <c r="CK179" s="53" t="s">
        <v>125</v>
      </c>
      <c r="CL179" s="192"/>
      <c r="CM179" s="54"/>
      <c r="CN179" s="54"/>
    </row>
    <row r="180" spans="2:92" x14ac:dyDescent="0.25">
      <c r="B180" s="185"/>
      <c r="AA180"/>
      <c r="AB180"/>
      <c r="AC180"/>
      <c r="CI180" s="57">
        <v>37007</v>
      </c>
      <c r="CJ180" s="53" t="s">
        <v>69</v>
      </c>
      <c r="CK180" s="53" t="s">
        <v>125</v>
      </c>
      <c r="CL180" s="192"/>
      <c r="CM180" s="54"/>
      <c r="CN180" s="54"/>
    </row>
    <row r="181" spans="2:92" x14ac:dyDescent="0.25">
      <c r="B181" s="185"/>
      <c r="AA181"/>
      <c r="AB181"/>
      <c r="AC181"/>
      <c r="CI181" s="57">
        <v>37008</v>
      </c>
      <c r="CJ181" s="53" t="s">
        <v>69</v>
      </c>
      <c r="CK181" s="53" t="s">
        <v>125</v>
      </c>
      <c r="CL181" s="192"/>
      <c r="CM181" s="54"/>
      <c r="CN181" s="54"/>
    </row>
    <row r="182" spans="2:92" x14ac:dyDescent="0.25">
      <c r="B182" s="185"/>
      <c r="AA182"/>
      <c r="AB182"/>
      <c r="AC182"/>
      <c r="CI182" s="57">
        <v>37010</v>
      </c>
      <c r="CJ182" s="53" t="s">
        <v>69</v>
      </c>
      <c r="CK182" s="53" t="s">
        <v>125</v>
      </c>
      <c r="CL182" s="192"/>
      <c r="CM182" s="54"/>
      <c r="CN182" s="54"/>
    </row>
    <row r="183" spans="2:92" x14ac:dyDescent="0.25">
      <c r="B183" s="185"/>
      <c r="AA183"/>
      <c r="AB183"/>
      <c r="AC183"/>
      <c r="CI183" s="57">
        <v>37011</v>
      </c>
      <c r="CJ183" s="53" t="s">
        <v>69</v>
      </c>
      <c r="CK183" s="53" t="s">
        <v>125</v>
      </c>
      <c r="CL183" s="192"/>
      <c r="CM183" s="54"/>
      <c r="CN183" s="54"/>
    </row>
    <row r="184" spans="2:92" x14ac:dyDescent="0.25">
      <c r="B184" s="185"/>
      <c r="AA184"/>
      <c r="AB184"/>
      <c r="AC184"/>
      <c r="CI184" s="57">
        <v>37301</v>
      </c>
      <c r="CJ184" s="53" t="s">
        <v>69</v>
      </c>
      <c r="CK184" s="53" t="s">
        <v>125</v>
      </c>
      <c r="CL184" s="192"/>
      <c r="CM184" s="54"/>
      <c r="CN184" s="54"/>
    </row>
    <row r="185" spans="2:92" x14ac:dyDescent="0.25">
      <c r="B185" s="185"/>
      <c r="AA185"/>
      <c r="AB185"/>
      <c r="AC185"/>
      <c r="CI185" s="57">
        <v>37302</v>
      </c>
      <c r="CJ185" s="53" t="s">
        <v>69</v>
      </c>
      <c r="CK185" s="53" t="s">
        <v>125</v>
      </c>
      <c r="CL185" s="192"/>
      <c r="CM185" s="54"/>
      <c r="CN185" s="54"/>
    </row>
    <row r="186" spans="2:92" x14ac:dyDescent="0.25">
      <c r="B186" s="185"/>
      <c r="AA186"/>
      <c r="AB186"/>
      <c r="AC186"/>
      <c r="CI186" s="57">
        <v>37304</v>
      </c>
      <c r="CJ186" s="53" t="s">
        <v>69</v>
      </c>
      <c r="CK186" s="53" t="s">
        <v>125</v>
      </c>
      <c r="CL186" s="192"/>
      <c r="CM186" s="54"/>
      <c r="CN186" s="54"/>
    </row>
    <row r="187" spans="2:92" x14ac:dyDescent="0.25">
      <c r="B187" s="185"/>
      <c r="AA187"/>
      <c r="AB187"/>
      <c r="AC187"/>
      <c r="CI187" s="57">
        <v>37305</v>
      </c>
      <c r="CJ187" s="53" t="s">
        <v>69</v>
      </c>
      <c r="CK187" s="53" t="s">
        <v>125</v>
      </c>
      <c r="CL187" s="192"/>
      <c r="CM187" s="54"/>
      <c r="CN187" s="54"/>
    </row>
    <row r="188" spans="2:92" x14ac:dyDescent="0.25">
      <c r="B188" s="185"/>
      <c r="AA188"/>
      <c r="AB188"/>
      <c r="AC188"/>
      <c r="CI188" s="57">
        <v>37311</v>
      </c>
      <c r="CJ188" s="53" t="s">
        <v>69</v>
      </c>
      <c r="CK188" s="53" t="s">
        <v>125</v>
      </c>
      <c r="CL188" s="192"/>
      <c r="CM188" s="54"/>
      <c r="CN188" s="54"/>
    </row>
    <row r="189" spans="2:92" x14ac:dyDescent="0.25">
      <c r="B189" s="185"/>
      <c r="AA189"/>
      <c r="AB189"/>
      <c r="AC189"/>
      <c r="CI189" s="57">
        <v>37312</v>
      </c>
      <c r="CJ189" s="53" t="s">
        <v>69</v>
      </c>
      <c r="CK189" s="53" t="s">
        <v>125</v>
      </c>
      <c r="CL189" s="192"/>
      <c r="CM189" s="54"/>
      <c r="CN189" s="54"/>
    </row>
    <row r="190" spans="2:92" x14ac:dyDescent="0.25">
      <c r="B190" s="185"/>
      <c r="AA190"/>
      <c r="AB190"/>
      <c r="AC190"/>
      <c r="CI190" s="57">
        <v>37314</v>
      </c>
      <c r="CJ190" s="53" t="s">
        <v>69</v>
      </c>
      <c r="CK190" s="53" t="s">
        <v>125</v>
      </c>
      <c r="CL190" s="192"/>
      <c r="CM190" s="54"/>
      <c r="CN190" s="54"/>
    </row>
    <row r="191" spans="2:92" x14ac:dyDescent="0.25">
      <c r="B191" s="185"/>
      <c r="AA191"/>
      <c r="AB191"/>
      <c r="AC191"/>
      <c r="CI191" s="57">
        <v>37315</v>
      </c>
      <c r="CJ191" s="53" t="s">
        <v>69</v>
      </c>
      <c r="CK191" s="53" t="s">
        <v>125</v>
      </c>
      <c r="CL191" s="192"/>
      <c r="CM191" s="54"/>
      <c r="CN191" s="54"/>
    </row>
    <row r="192" spans="2:92" x14ac:dyDescent="0.25">
      <c r="B192" s="185"/>
      <c r="AA192"/>
      <c r="AB192"/>
      <c r="AC192"/>
      <c r="CI192" s="57">
        <v>37316</v>
      </c>
      <c r="CJ192" s="53" t="s">
        <v>69</v>
      </c>
      <c r="CK192" s="53" t="s">
        <v>125</v>
      </c>
      <c r="CL192" s="192"/>
      <c r="CM192" s="54"/>
      <c r="CN192" s="54"/>
    </row>
    <row r="193" spans="2:92" x14ac:dyDescent="0.25">
      <c r="B193" s="185"/>
      <c r="AA193"/>
      <c r="AB193"/>
      <c r="AC193"/>
      <c r="CI193" s="57">
        <v>37321</v>
      </c>
      <c r="CJ193" s="53" t="s">
        <v>69</v>
      </c>
      <c r="CK193" s="53" t="s">
        <v>125</v>
      </c>
      <c r="CL193" s="192"/>
      <c r="CM193" s="54"/>
      <c r="CN193" s="54"/>
    </row>
    <row r="194" spans="2:92" x14ac:dyDescent="0.25">
      <c r="B194" s="185"/>
      <c r="AA194"/>
      <c r="AB194"/>
      <c r="AC194"/>
      <c r="CI194" s="57">
        <v>37322</v>
      </c>
      <c r="CJ194" s="53" t="s">
        <v>69</v>
      </c>
      <c r="CK194" s="53" t="s">
        <v>125</v>
      </c>
      <c r="CL194" s="192"/>
      <c r="CM194" s="54"/>
      <c r="CN194" s="54"/>
    </row>
    <row r="195" spans="2:92" x14ac:dyDescent="0.25">
      <c r="B195" s="185"/>
      <c r="AA195"/>
      <c r="AB195"/>
      <c r="AC195"/>
      <c r="CI195" s="57">
        <v>37323</v>
      </c>
      <c r="CJ195" s="53" t="s">
        <v>69</v>
      </c>
      <c r="CK195" s="53" t="s">
        <v>125</v>
      </c>
      <c r="CL195" s="192"/>
      <c r="CM195" s="54"/>
      <c r="CN195" s="54"/>
    </row>
    <row r="196" spans="2:92" x14ac:dyDescent="0.25">
      <c r="B196" s="185"/>
      <c r="AA196"/>
      <c r="AB196"/>
      <c r="AC196"/>
      <c r="CI196" s="57">
        <v>37324</v>
      </c>
      <c r="CJ196" s="53" t="s">
        <v>69</v>
      </c>
      <c r="CK196" s="53" t="s">
        <v>125</v>
      </c>
      <c r="CL196" s="192"/>
      <c r="CM196" s="54"/>
      <c r="CN196" s="54"/>
    </row>
    <row r="197" spans="2:92" x14ac:dyDescent="0.25">
      <c r="B197" s="185"/>
      <c r="AA197"/>
      <c r="AB197"/>
      <c r="AC197"/>
      <c r="CI197" s="57">
        <v>37331</v>
      </c>
      <c r="CJ197" s="53" t="s">
        <v>69</v>
      </c>
      <c r="CK197" s="53" t="s">
        <v>125</v>
      </c>
      <c r="CL197" s="192"/>
      <c r="CM197" s="54"/>
      <c r="CN197" s="54"/>
    </row>
    <row r="198" spans="2:92" x14ac:dyDescent="0.25">
      <c r="B198" s="185"/>
      <c r="AA198"/>
      <c r="AB198"/>
      <c r="AC198"/>
      <c r="CI198" s="57">
        <v>37332</v>
      </c>
      <c r="CJ198" s="53" t="s">
        <v>69</v>
      </c>
      <c r="CK198" s="53" t="s">
        <v>125</v>
      </c>
      <c r="CL198" s="192"/>
      <c r="CM198" s="54"/>
      <c r="CN198" s="54"/>
    </row>
    <row r="199" spans="2:92" x14ac:dyDescent="0.25">
      <c r="B199" s="185"/>
      <c r="AA199"/>
      <c r="AB199"/>
      <c r="AC199"/>
      <c r="CI199" s="57">
        <v>37333</v>
      </c>
      <c r="CJ199" s="53" t="s">
        <v>69</v>
      </c>
      <c r="CK199" s="53" t="s">
        <v>125</v>
      </c>
      <c r="CL199" s="192"/>
      <c r="CM199" s="54"/>
      <c r="CN199" s="54"/>
    </row>
    <row r="200" spans="2:92" x14ac:dyDescent="0.25">
      <c r="B200" s="185"/>
      <c r="AA200"/>
      <c r="AB200"/>
      <c r="AC200"/>
      <c r="CI200" s="57">
        <v>37335</v>
      </c>
      <c r="CJ200" s="53" t="s">
        <v>69</v>
      </c>
      <c r="CK200" s="53" t="s">
        <v>125</v>
      </c>
      <c r="CL200" s="192"/>
      <c r="CM200" s="54"/>
      <c r="CN200" s="54"/>
    </row>
    <row r="201" spans="2:92" x14ac:dyDescent="0.25">
      <c r="B201" s="185"/>
      <c r="AA201"/>
      <c r="AB201"/>
      <c r="AC201"/>
      <c r="CI201" s="57">
        <v>37336</v>
      </c>
      <c r="CJ201" s="53" t="s">
        <v>69</v>
      </c>
      <c r="CK201" s="53" t="s">
        <v>125</v>
      </c>
      <c r="CL201" s="192"/>
      <c r="CM201" s="54"/>
      <c r="CN201" s="54"/>
    </row>
    <row r="202" spans="2:92" x14ac:dyDescent="0.25">
      <c r="B202" s="185"/>
      <c r="AA202"/>
      <c r="AB202"/>
      <c r="AC202"/>
      <c r="CI202" s="57">
        <v>37341</v>
      </c>
      <c r="CJ202" s="53" t="s">
        <v>69</v>
      </c>
      <c r="CK202" s="53" t="s">
        <v>125</v>
      </c>
      <c r="CL202" s="192"/>
      <c r="CM202" s="54"/>
      <c r="CN202" s="54"/>
    </row>
    <row r="203" spans="2:92" x14ac:dyDescent="0.25">
      <c r="B203" s="185"/>
      <c r="AA203"/>
      <c r="AB203"/>
      <c r="AC203"/>
      <c r="CI203" s="57">
        <v>37343</v>
      </c>
      <c r="CJ203" s="53" t="s">
        <v>69</v>
      </c>
      <c r="CK203" s="53" t="s">
        <v>125</v>
      </c>
      <c r="CL203" s="192"/>
      <c r="CM203" s="54"/>
      <c r="CN203" s="54"/>
    </row>
    <row r="204" spans="2:92" x14ac:dyDescent="0.25">
      <c r="B204" s="185"/>
      <c r="AA204"/>
      <c r="AB204"/>
      <c r="AC204"/>
      <c r="CI204" s="57">
        <v>37344</v>
      </c>
      <c r="CJ204" s="53" t="s">
        <v>69</v>
      </c>
      <c r="CK204" s="53" t="s">
        <v>125</v>
      </c>
      <c r="CL204" s="192"/>
      <c r="CM204" s="54"/>
      <c r="CN204" s="54"/>
    </row>
    <row r="205" spans="2:92" x14ac:dyDescent="0.25">
      <c r="B205" s="185"/>
      <c r="AA205"/>
      <c r="AB205"/>
      <c r="AC205"/>
      <c r="CI205" s="57">
        <v>37346</v>
      </c>
      <c r="CJ205" s="53" t="s">
        <v>69</v>
      </c>
      <c r="CK205" s="53" t="s">
        <v>125</v>
      </c>
      <c r="CL205" s="192"/>
      <c r="CM205" s="54"/>
      <c r="CN205" s="54"/>
    </row>
    <row r="206" spans="2:92" x14ac:dyDescent="0.25">
      <c r="B206" s="185"/>
      <c r="AA206"/>
      <c r="AB206"/>
      <c r="AC206"/>
      <c r="CI206" s="57">
        <v>37347</v>
      </c>
      <c r="CJ206" s="53" t="s">
        <v>69</v>
      </c>
      <c r="CK206" s="53" t="s">
        <v>125</v>
      </c>
      <c r="CL206" s="192"/>
      <c r="CM206" s="54"/>
      <c r="CN206" s="54"/>
    </row>
    <row r="207" spans="2:92" x14ac:dyDescent="0.25">
      <c r="B207" s="185"/>
      <c r="AA207"/>
      <c r="AB207"/>
      <c r="AC207"/>
      <c r="CI207" s="57">
        <v>37348</v>
      </c>
      <c r="CJ207" s="53" t="s">
        <v>69</v>
      </c>
      <c r="CK207" s="53" t="s">
        <v>125</v>
      </c>
      <c r="CL207" s="192"/>
      <c r="CM207" s="54"/>
      <c r="CN207" s="54"/>
    </row>
    <row r="208" spans="2:92" x14ac:dyDescent="0.25">
      <c r="B208" s="185"/>
      <c r="AA208"/>
      <c r="AB208"/>
      <c r="AC208"/>
      <c r="CI208" s="57">
        <v>37349</v>
      </c>
      <c r="CJ208" s="53" t="s">
        <v>69</v>
      </c>
      <c r="CK208" s="53" t="s">
        <v>125</v>
      </c>
      <c r="CL208" s="192"/>
      <c r="CM208" s="54"/>
      <c r="CN208" s="54"/>
    </row>
    <row r="209" spans="2:92" x14ac:dyDescent="0.25">
      <c r="B209" s="185"/>
      <c r="AA209"/>
      <c r="AB209"/>
      <c r="AC209"/>
      <c r="CI209" s="57">
        <v>37350</v>
      </c>
      <c r="CJ209" s="53" t="s">
        <v>69</v>
      </c>
      <c r="CK209" s="53" t="s">
        <v>125</v>
      </c>
      <c r="CL209" s="192"/>
      <c r="CM209" s="54"/>
      <c r="CN209" s="54"/>
    </row>
    <row r="210" spans="2:92" x14ac:dyDescent="0.25">
      <c r="B210" s="185"/>
      <c r="AA210"/>
      <c r="AB210"/>
      <c r="AC210"/>
      <c r="CI210" s="57">
        <v>37351</v>
      </c>
      <c r="CJ210" s="53" t="s">
        <v>69</v>
      </c>
      <c r="CK210" s="53" t="s">
        <v>125</v>
      </c>
      <c r="CL210" s="192"/>
      <c r="CM210" s="54"/>
      <c r="CN210" s="54"/>
    </row>
    <row r="211" spans="2:92" x14ac:dyDescent="0.25">
      <c r="B211" s="185"/>
      <c r="AA211"/>
      <c r="AB211"/>
      <c r="AC211"/>
      <c r="CI211" s="57">
        <v>37361</v>
      </c>
      <c r="CJ211" s="53" t="s">
        <v>69</v>
      </c>
      <c r="CK211" s="53" t="s">
        <v>125</v>
      </c>
      <c r="CL211" s="192"/>
      <c r="CM211" s="54"/>
      <c r="CN211" s="54"/>
    </row>
    <row r="212" spans="2:92" x14ac:dyDescent="0.25">
      <c r="B212" s="185"/>
      <c r="AA212"/>
      <c r="AB212"/>
      <c r="AC212"/>
      <c r="CI212" s="57">
        <v>37362</v>
      </c>
      <c r="CJ212" s="53" t="s">
        <v>69</v>
      </c>
      <c r="CK212" s="53" t="s">
        <v>125</v>
      </c>
      <c r="CL212" s="192"/>
      <c r="CM212" s="54"/>
      <c r="CN212" s="54"/>
    </row>
    <row r="213" spans="2:92" x14ac:dyDescent="0.25">
      <c r="B213" s="185"/>
      <c r="AA213"/>
      <c r="AB213"/>
      <c r="AC213"/>
      <c r="CI213" s="57">
        <v>37363</v>
      </c>
      <c r="CJ213" s="53" t="s">
        <v>69</v>
      </c>
      <c r="CK213" s="53" t="s">
        <v>125</v>
      </c>
      <c r="CL213" s="192"/>
      <c r="CM213" s="54"/>
      <c r="CN213" s="54"/>
    </row>
    <row r="214" spans="2:92" x14ac:dyDescent="0.25">
      <c r="B214" s="185"/>
      <c r="AA214"/>
      <c r="AB214"/>
      <c r="AC214"/>
      <c r="CI214" s="57">
        <v>37364</v>
      </c>
      <c r="CJ214" s="53" t="s">
        <v>69</v>
      </c>
      <c r="CK214" s="53" t="s">
        <v>125</v>
      </c>
      <c r="CL214" s="192"/>
      <c r="CM214" s="54"/>
      <c r="CN214" s="54"/>
    </row>
    <row r="215" spans="2:92" x14ac:dyDescent="0.25">
      <c r="B215" s="185"/>
      <c r="AA215"/>
      <c r="AB215"/>
      <c r="AC215"/>
      <c r="CI215" s="57">
        <v>37365</v>
      </c>
      <c r="CJ215" s="53" t="s">
        <v>69</v>
      </c>
      <c r="CK215" s="53" t="s">
        <v>125</v>
      </c>
      <c r="CL215" s="192"/>
      <c r="CM215" s="54"/>
      <c r="CN215" s="54"/>
    </row>
    <row r="216" spans="2:92" x14ac:dyDescent="0.25">
      <c r="B216" s="185"/>
      <c r="AA216"/>
      <c r="AB216"/>
      <c r="AC216"/>
      <c r="CI216" s="57">
        <v>37366</v>
      </c>
      <c r="CJ216" s="53" t="s">
        <v>69</v>
      </c>
      <c r="CK216" s="53" t="s">
        <v>125</v>
      </c>
      <c r="CL216" s="192"/>
      <c r="CM216" s="54"/>
      <c r="CN216" s="54"/>
    </row>
    <row r="217" spans="2:92" x14ac:dyDescent="0.25">
      <c r="B217" s="185"/>
      <c r="AA217"/>
      <c r="AB217"/>
      <c r="AC217"/>
      <c r="CI217" s="57">
        <v>37367</v>
      </c>
      <c r="CJ217" s="53" t="s">
        <v>69</v>
      </c>
      <c r="CK217" s="53" t="s">
        <v>125</v>
      </c>
      <c r="CL217" s="192"/>
      <c r="CM217" s="54"/>
      <c r="CN217" s="54"/>
    </row>
    <row r="218" spans="2:92" x14ac:dyDescent="0.25">
      <c r="B218" s="185"/>
      <c r="AA218"/>
      <c r="AB218"/>
      <c r="AC218"/>
      <c r="CI218" s="57">
        <v>37371</v>
      </c>
      <c r="CJ218" s="53" t="s">
        <v>69</v>
      </c>
      <c r="CK218" s="53" t="s">
        <v>125</v>
      </c>
      <c r="CL218" s="192"/>
      <c r="CM218" s="54"/>
      <c r="CN218" s="54"/>
    </row>
    <row r="219" spans="2:92" x14ac:dyDescent="0.25">
      <c r="B219" s="185"/>
      <c r="AA219"/>
      <c r="AB219"/>
      <c r="AC219"/>
      <c r="CI219" s="57">
        <v>37372</v>
      </c>
      <c r="CJ219" s="53" t="s">
        <v>69</v>
      </c>
      <c r="CK219" s="53" t="s">
        <v>125</v>
      </c>
      <c r="CL219" s="192"/>
      <c r="CM219" s="54"/>
      <c r="CN219" s="54"/>
    </row>
    <row r="220" spans="2:92" x14ac:dyDescent="0.25">
      <c r="B220" s="185"/>
      <c r="AA220"/>
      <c r="AB220"/>
      <c r="AC220"/>
      <c r="CI220" s="57">
        <v>37373</v>
      </c>
      <c r="CJ220" s="53" t="s">
        <v>69</v>
      </c>
      <c r="CK220" s="53" t="s">
        <v>125</v>
      </c>
      <c r="CL220" s="192"/>
      <c r="CM220" s="54"/>
      <c r="CN220" s="54"/>
    </row>
    <row r="221" spans="2:92" x14ac:dyDescent="0.25">
      <c r="B221" s="185"/>
      <c r="AA221"/>
      <c r="AB221"/>
      <c r="AC221"/>
      <c r="CI221" s="57">
        <v>37381</v>
      </c>
      <c r="CJ221" s="53" t="s">
        <v>69</v>
      </c>
      <c r="CK221" s="53" t="s">
        <v>125</v>
      </c>
      <c r="CL221" s="192"/>
      <c r="CM221" s="54"/>
      <c r="CN221" s="54"/>
    </row>
    <row r="222" spans="2:92" x14ac:dyDescent="0.25">
      <c r="B222" s="185"/>
      <c r="AA222"/>
      <c r="AB222"/>
      <c r="AC222"/>
      <c r="CI222" s="57">
        <v>37382</v>
      </c>
      <c r="CJ222" s="53" t="s">
        <v>69</v>
      </c>
      <c r="CK222" s="53" t="s">
        <v>125</v>
      </c>
      <c r="CL222" s="192"/>
      <c r="CM222" s="54"/>
      <c r="CN222" s="54"/>
    </row>
    <row r="223" spans="2:92" x14ac:dyDescent="0.25">
      <c r="B223" s="185"/>
      <c r="AA223"/>
      <c r="AB223"/>
      <c r="AC223"/>
      <c r="CI223" s="57">
        <v>37384</v>
      </c>
      <c r="CJ223" s="53" t="s">
        <v>69</v>
      </c>
      <c r="CK223" s="53" t="s">
        <v>125</v>
      </c>
      <c r="CL223" s="192"/>
      <c r="CM223" s="54"/>
      <c r="CN223" s="54"/>
    </row>
    <row r="224" spans="2:92" x14ac:dyDescent="0.25">
      <c r="B224" s="185"/>
      <c r="AA224"/>
      <c r="AB224"/>
      <c r="AC224"/>
      <c r="CI224" s="57">
        <v>37401</v>
      </c>
      <c r="CJ224" s="53" t="s">
        <v>69</v>
      </c>
      <c r="CK224" s="53" t="s">
        <v>125</v>
      </c>
      <c r="CL224" s="192"/>
      <c r="CM224" s="54"/>
      <c r="CN224" s="54"/>
    </row>
    <row r="225" spans="2:92" x14ac:dyDescent="0.25">
      <c r="B225" s="185"/>
      <c r="AA225"/>
      <c r="AB225"/>
      <c r="AC225"/>
      <c r="CI225" s="57">
        <v>37501</v>
      </c>
      <c r="CJ225" s="53" t="s">
        <v>69</v>
      </c>
      <c r="CK225" s="53" t="s">
        <v>125</v>
      </c>
      <c r="CL225" s="192"/>
      <c r="CM225" s="54"/>
      <c r="CN225" s="54"/>
    </row>
    <row r="226" spans="2:92" x14ac:dyDescent="0.25">
      <c r="B226" s="185"/>
      <c r="AA226"/>
      <c r="AB226"/>
      <c r="AC226"/>
      <c r="CI226" s="57">
        <v>37701</v>
      </c>
      <c r="CJ226" s="53" t="s">
        <v>70</v>
      </c>
      <c r="CK226" s="53" t="s">
        <v>125</v>
      </c>
      <c r="CL226" s="192"/>
      <c r="CM226" s="54"/>
      <c r="CN226" s="54"/>
    </row>
    <row r="227" spans="2:92" x14ac:dyDescent="0.25">
      <c r="B227" s="185"/>
      <c r="AA227"/>
      <c r="AB227"/>
      <c r="AC227"/>
      <c r="CI227" s="57">
        <v>37801</v>
      </c>
      <c r="CJ227" s="53" t="s">
        <v>70</v>
      </c>
      <c r="CK227" s="53" t="s">
        <v>125</v>
      </c>
      <c r="CL227" s="192"/>
      <c r="CM227" s="54"/>
      <c r="CN227" s="54"/>
    </row>
    <row r="228" spans="2:92" x14ac:dyDescent="0.25">
      <c r="B228" s="185"/>
      <c r="AA228"/>
      <c r="AB228"/>
      <c r="AC228"/>
      <c r="CI228" s="57">
        <v>37802</v>
      </c>
      <c r="CJ228" s="53" t="s">
        <v>70</v>
      </c>
      <c r="CK228" s="53" t="s">
        <v>125</v>
      </c>
      <c r="CL228" s="192"/>
      <c r="CM228" s="54"/>
      <c r="CN228" s="54"/>
    </row>
    <row r="229" spans="2:92" x14ac:dyDescent="0.25">
      <c r="B229" s="185"/>
      <c r="AA229"/>
      <c r="AB229"/>
      <c r="AC229"/>
      <c r="CI229" s="57">
        <v>37803</v>
      </c>
      <c r="CJ229" s="53" t="s">
        <v>70</v>
      </c>
      <c r="CK229" s="53" t="s">
        <v>125</v>
      </c>
      <c r="CL229" s="192"/>
      <c r="CM229" s="54"/>
      <c r="CN229" s="54"/>
    </row>
    <row r="230" spans="2:92" x14ac:dyDescent="0.25">
      <c r="B230" s="185"/>
      <c r="AA230"/>
      <c r="AB230"/>
      <c r="AC230"/>
      <c r="CI230" s="57">
        <v>37804</v>
      </c>
      <c r="CJ230" s="53" t="s">
        <v>70</v>
      </c>
      <c r="CK230" s="53" t="s">
        <v>125</v>
      </c>
      <c r="CL230" s="192"/>
      <c r="CM230" s="54"/>
      <c r="CN230" s="54"/>
    </row>
    <row r="231" spans="2:92" x14ac:dyDescent="0.25">
      <c r="B231" s="185"/>
      <c r="AA231"/>
      <c r="AB231"/>
      <c r="AC231"/>
      <c r="CI231" s="57">
        <v>37806</v>
      </c>
      <c r="CJ231" s="53" t="s">
        <v>70</v>
      </c>
      <c r="CK231" s="53" t="s">
        <v>125</v>
      </c>
      <c r="CL231" s="192"/>
      <c r="CM231" s="54"/>
      <c r="CN231" s="54"/>
    </row>
    <row r="232" spans="2:92" x14ac:dyDescent="0.25">
      <c r="B232" s="185"/>
      <c r="AA232"/>
      <c r="AB232"/>
      <c r="AC232"/>
      <c r="CI232" s="57">
        <v>37807</v>
      </c>
      <c r="CJ232" s="53" t="s">
        <v>70</v>
      </c>
      <c r="CK232" s="53" t="s">
        <v>125</v>
      </c>
      <c r="CL232" s="192"/>
      <c r="CM232" s="54"/>
      <c r="CN232" s="54"/>
    </row>
    <row r="233" spans="2:92" x14ac:dyDescent="0.25">
      <c r="B233" s="185"/>
      <c r="AA233"/>
      <c r="AB233"/>
      <c r="AC233"/>
      <c r="CI233" s="57">
        <v>37808</v>
      </c>
      <c r="CJ233" s="53" t="s">
        <v>70</v>
      </c>
      <c r="CK233" s="53" t="s">
        <v>125</v>
      </c>
      <c r="CL233" s="192"/>
      <c r="CM233" s="54"/>
      <c r="CN233" s="54"/>
    </row>
    <row r="234" spans="2:92" x14ac:dyDescent="0.25">
      <c r="B234" s="185"/>
      <c r="AA234"/>
      <c r="AB234"/>
      <c r="AC234"/>
      <c r="CI234" s="57">
        <v>37809</v>
      </c>
      <c r="CJ234" s="53" t="s">
        <v>70</v>
      </c>
      <c r="CK234" s="53" t="s">
        <v>125</v>
      </c>
      <c r="CL234" s="192"/>
      <c r="CM234" s="54"/>
      <c r="CN234" s="54"/>
    </row>
    <row r="235" spans="2:92" x14ac:dyDescent="0.25">
      <c r="B235" s="185"/>
      <c r="AA235"/>
      <c r="AB235"/>
      <c r="AC235"/>
      <c r="CI235" s="57">
        <v>37810</v>
      </c>
      <c r="CJ235" s="53" t="s">
        <v>70</v>
      </c>
      <c r="CK235" s="53" t="s">
        <v>125</v>
      </c>
      <c r="CL235" s="192"/>
      <c r="CM235" s="54"/>
      <c r="CN235" s="54"/>
    </row>
    <row r="236" spans="2:92" x14ac:dyDescent="0.25">
      <c r="B236" s="185"/>
      <c r="AA236"/>
      <c r="AB236"/>
      <c r="AC236"/>
      <c r="CI236" s="57">
        <v>37816</v>
      </c>
      <c r="CJ236" s="53" t="s">
        <v>70</v>
      </c>
      <c r="CK236" s="53" t="s">
        <v>125</v>
      </c>
      <c r="CL236" s="192"/>
      <c r="CM236" s="54"/>
      <c r="CN236" s="54"/>
    </row>
    <row r="237" spans="2:92" x14ac:dyDescent="0.25">
      <c r="B237" s="185"/>
      <c r="AA237"/>
      <c r="AB237"/>
      <c r="AC237"/>
      <c r="CI237" s="57">
        <v>37817</v>
      </c>
      <c r="CJ237" s="53" t="s">
        <v>70</v>
      </c>
      <c r="CK237" s="53" t="s">
        <v>125</v>
      </c>
      <c r="CL237" s="192"/>
      <c r="CM237" s="54"/>
      <c r="CN237" s="54"/>
    </row>
    <row r="238" spans="2:92" x14ac:dyDescent="0.25">
      <c r="B238" s="185"/>
      <c r="AA238"/>
      <c r="AB238"/>
      <c r="AC238"/>
      <c r="CI238" s="57">
        <v>37818</v>
      </c>
      <c r="CJ238" s="53" t="s">
        <v>70</v>
      </c>
      <c r="CK238" s="53" t="s">
        <v>125</v>
      </c>
      <c r="CL238" s="192"/>
      <c r="CM238" s="54"/>
      <c r="CN238" s="54"/>
    </row>
    <row r="239" spans="2:92" x14ac:dyDescent="0.25">
      <c r="B239" s="185"/>
      <c r="AA239"/>
      <c r="AB239"/>
      <c r="AC239"/>
      <c r="CI239" s="57">
        <v>37821</v>
      </c>
      <c r="CJ239" s="53" t="s">
        <v>71</v>
      </c>
      <c r="CK239" s="53" t="s">
        <v>125</v>
      </c>
      <c r="CL239" s="192"/>
      <c r="CM239" s="54"/>
      <c r="CN239" s="54"/>
    </row>
    <row r="240" spans="2:92" x14ac:dyDescent="0.25">
      <c r="B240" s="185"/>
      <c r="AA240"/>
      <c r="AB240"/>
      <c r="AC240"/>
      <c r="CI240" s="57">
        <v>37824</v>
      </c>
      <c r="CJ240" s="53" t="s">
        <v>70</v>
      </c>
      <c r="CK240" s="53" t="s">
        <v>125</v>
      </c>
      <c r="CL240" s="192"/>
      <c r="CM240" s="54"/>
      <c r="CN240" s="54"/>
    </row>
    <row r="241" spans="2:92" x14ac:dyDescent="0.25">
      <c r="B241" s="185"/>
      <c r="AA241"/>
      <c r="AB241"/>
      <c r="AC241"/>
      <c r="CI241" s="57">
        <v>37825</v>
      </c>
      <c r="CJ241" s="53" t="s">
        <v>70</v>
      </c>
      <c r="CK241" s="53" t="s">
        <v>125</v>
      </c>
      <c r="CL241" s="192"/>
      <c r="CM241" s="54"/>
      <c r="CN241" s="54"/>
    </row>
    <row r="242" spans="2:92" x14ac:dyDescent="0.25">
      <c r="B242" s="185"/>
      <c r="AA242"/>
      <c r="AB242"/>
      <c r="AC242"/>
      <c r="CI242" s="57">
        <v>37826</v>
      </c>
      <c r="CJ242" s="53" t="s">
        <v>70</v>
      </c>
      <c r="CK242" s="53" t="s">
        <v>125</v>
      </c>
      <c r="CL242" s="192"/>
      <c r="CM242" s="54"/>
      <c r="CN242" s="54"/>
    </row>
    <row r="243" spans="2:92" x14ac:dyDescent="0.25">
      <c r="B243" s="185"/>
      <c r="AA243"/>
      <c r="AB243"/>
      <c r="AC243"/>
      <c r="CI243" s="57">
        <v>37831</v>
      </c>
      <c r="CJ243" s="53" t="s">
        <v>70</v>
      </c>
      <c r="CK243" s="53" t="s">
        <v>125</v>
      </c>
      <c r="CL243" s="192"/>
      <c r="CM243" s="54"/>
      <c r="CN243" s="54"/>
    </row>
    <row r="244" spans="2:92" x14ac:dyDescent="0.25">
      <c r="B244" s="185"/>
      <c r="AA244"/>
      <c r="AB244"/>
      <c r="AC244"/>
      <c r="CI244" s="57">
        <v>37832</v>
      </c>
      <c r="CJ244" s="53" t="s">
        <v>70</v>
      </c>
      <c r="CK244" s="53" t="s">
        <v>125</v>
      </c>
      <c r="CL244" s="192"/>
      <c r="CM244" s="54"/>
      <c r="CN244" s="54"/>
    </row>
    <row r="245" spans="2:92" x14ac:dyDescent="0.25">
      <c r="B245" s="185"/>
      <c r="AA245"/>
      <c r="AB245"/>
      <c r="AC245"/>
      <c r="CI245" s="57">
        <v>37833</v>
      </c>
      <c r="CJ245" s="53" t="s">
        <v>70</v>
      </c>
      <c r="CK245" s="53" t="s">
        <v>125</v>
      </c>
      <c r="CL245" s="192"/>
      <c r="CM245" s="54"/>
      <c r="CN245" s="54"/>
    </row>
    <row r="246" spans="2:92" x14ac:dyDescent="0.25">
      <c r="B246" s="185"/>
      <c r="AA246"/>
      <c r="AB246"/>
      <c r="AC246"/>
      <c r="CI246" s="57">
        <v>37841</v>
      </c>
      <c r="CJ246" s="53" t="s">
        <v>70</v>
      </c>
      <c r="CK246" s="53" t="s">
        <v>125</v>
      </c>
      <c r="CL246" s="192"/>
      <c r="CM246" s="54"/>
      <c r="CN246" s="54"/>
    </row>
    <row r="247" spans="2:92" x14ac:dyDescent="0.25">
      <c r="B247" s="185"/>
      <c r="AA247"/>
      <c r="AB247"/>
      <c r="AC247"/>
      <c r="CI247" s="57">
        <v>37842</v>
      </c>
      <c r="CJ247" s="53" t="s">
        <v>70</v>
      </c>
      <c r="CK247" s="53" t="s">
        <v>125</v>
      </c>
      <c r="CL247" s="192"/>
      <c r="CM247" s="54"/>
      <c r="CN247" s="54"/>
    </row>
    <row r="248" spans="2:92" x14ac:dyDescent="0.25">
      <c r="B248" s="185"/>
      <c r="AA248"/>
      <c r="AB248"/>
      <c r="AC248"/>
      <c r="CI248" s="57">
        <v>37843</v>
      </c>
      <c r="CJ248" s="53" t="s">
        <v>70</v>
      </c>
      <c r="CK248" s="53" t="s">
        <v>125</v>
      </c>
      <c r="CL248" s="192"/>
      <c r="CM248" s="54"/>
      <c r="CN248" s="54"/>
    </row>
    <row r="249" spans="2:92" x14ac:dyDescent="0.25">
      <c r="B249" s="185"/>
      <c r="AA249"/>
      <c r="AB249"/>
      <c r="AC249"/>
      <c r="CI249" s="57">
        <v>37846</v>
      </c>
      <c r="CJ249" s="53" t="s">
        <v>70</v>
      </c>
      <c r="CK249" s="53" t="s">
        <v>125</v>
      </c>
      <c r="CL249" s="192"/>
      <c r="CM249" s="54"/>
      <c r="CN249" s="54"/>
    </row>
    <row r="250" spans="2:92" x14ac:dyDescent="0.25">
      <c r="B250" s="185"/>
      <c r="AA250"/>
      <c r="AB250"/>
      <c r="AC250"/>
      <c r="CI250" s="57">
        <v>37852</v>
      </c>
      <c r="CJ250" s="53" t="s">
        <v>70</v>
      </c>
      <c r="CK250" s="53" t="s">
        <v>125</v>
      </c>
      <c r="CL250" s="192"/>
      <c r="CM250" s="54"/>
      <c r="CN250" s="54"/>
    </row>
    <row r="251" spans="2:92" x14ac:dyDescent="0.25">
      <c r="B251" s="185"/>
      <c r="AA251"/>
      <c r="AB251"/>
      <c r="AC251"/>
      <c r="CI251" s="57">
        <v>37853</v>
      </c>
      <c r="CJ251" s="53" t="s">
        <v>70</v>
      </c>
      <c r="CK251" s="53" t="s">
        <v>125</v>
      </c>
      <c r="CL251" s="192"/>
      <c r="CM251" s="54"/>
      <c r="CN251" s="54"/>
    </row>
    <row r="252" spans="2:92" x14ac:dyDescent="0.25">
      <c r="B252" s="185"/>
      <c r="AA252"/>
      <c r="AB252"/>
      <c r="AC252"/>
      <c r="CI252" s="57">
        <v>37855</v>
      </c>
      <c r="CJ252" s="53" t="s">
        <v>70</v>
      </c>
      <c r="CK252" s="53" t="s">
        <v>125</v>
      </c>
      <c r="CL252" s="192"/>
      <c r="CM252" s="54"/>
      <c r="CN252" s="54"/>
    </row>
    <row r="253" spans="2:92" x14ac:dyDescent="0.25">
      <c r="B253" s="185"/>
      <c r="AA253"/>
      <c r="AB253"/>
      <c r="AC253"/>
      <c r="CI253" s="57">
        <v>37856</v>
      </c>
      <c r="CJ253" s="53" t="s">
        <v>70</v>
      </c>
      <c r="CK253" s="53" t="s">
        <v>125</v>
      </c>
      <c r="CL253" s="192"/>
      <c r="CM253" s="54"/>
      <c r="CN253" s="54"/>
    </row>
    <row r="254" spans="2:92" x14ac:dyDescent="0.25">
      <c r="B254" s="185"/>
      <c r="AA254"/>
      <c r="AB254"/>
      <c r="AC254"/>
      <c r="CI254" s="57">
        <v>37861</v>
      </c>
      <c r="CJ254" s="53" t="s">
        <v>70</v>
      </c>
      <c r="CK254" s="53" t="s">
        <v>125</v>
      </c>
      <c r="CL254" s="192"/>
      <c r="CM254" s="54"/>
      <c r="CN254" s="54"/>
    </row>
    <row r="255" spans="2:92" x14ac:dyDescent="0.25">
      <c r="B255" s="185"/>
      <c r="AA255"/>
      <c r="AB255"/>
      <c r="AC255"/>
      <c r="CI255" s="57">
        <v>37862</v>
      </c>
      <c r="CJ255" s="53" t="s">
        <v>70</v>
      </c>
      <c r="CK255" s="53" t="s">
        <v>125</v>
      </c>
      <c r="CL255" s="192"/>
      <c r="CM255" s="54"/>
      <c r="CN255" s="54"/>
    </row>
    <row r="256" spans="2:92" x14ac:dyDescent="0.25">
      <c r="B256" s="185"/>
      <c r="AA256"/>
      <c r="AB256"/>
      <c r="AC256"/>
      <c r="CI256" s="57">
        <v>37871</v>
      </c>
      <c r="CJ256" s="53" t="s">
        <v>70</v>
      </c>
      <c r="CK256" s="53" t="s">
        <v>125</v>
      </c>
      <c r="CL256" s="192"/>
      <c r="CM256" s="54"/>
      <c r="CN256" s="54"/>
    </row>
    <row r="257" spans="2:92" x14ac:dyDescent="0.25">
      <c r="B257" s="185"/>
      <c r="AA257"/>
      <c r="AB257"/>
      <c r="AC257"/>
      <c r="CI257" s="57">
        <v>37872</v>
      </c>
      <c r="CJ257" s="53" t="s">
        <v>70</v>
      </c>
      <c r="CK257" s="53" t="s">
        <v>125</v>
      </c>
      <c r="CL257" s="192"/>
      <c r="CM257" s="54"/>
      <c r="CN257" s="54"/>
    </row>
    <row r="258" spans="2:92" x14ac:dyDescent="0.25">
      <c r="B258" s="185"/>
      <c r="AA258"/>
      <c r="AB258"/>
      <c r="AC258"/>
      <c r="CI258" s="57">
        <v>37873</v>
      </c>
      <c r="CJ258" s="53" t="s">
        <v>70</v>
      </c>
      <c r="CK258" s="53" t="s">
        <v>125</v>
      </c>
      <c r="CL258" s="192"/>
      <c r="CM258" s="54"/>
      <c r="CN258" s="54"/>
    </row>
    <row r="259" spans="2:92" x14ac:dyDescent="0.25">
      <c r="B259" s="185"/>
      <c r="AA259"/>
      <c r="AB259"/>
      <c r="AC259"/>
      <c r="CI259" s="57">
        <v>37881</v>
      </c>
      <c r="CJ259" s="53" t="s">
        <v>70</v>
      </c>
      <c r="CK259" s="53" t="s">
        <v>125</v>
      </c>
      <c r="CL259" s="192"/>
      <c r="CM259" s="54"/>
      <c r="CN259" s="54"/>
    </row>
    <row r="260" spans="2:92" x14ac:dyDescent="0.25">
      <c r="B260" s="185"/>
      <c r="AA260"/>
      <c r="AB260"/>
      <c r="AC260"/>
      <c r="CI260" s="57">
        <v>37882</v>
      </c>
      <c r="CJ260" s="53" t="s">
        <v>70</v>
      </c>
      <c r="CK260" s="53" t="s">
        <v>125</v>
      </c>
      <c r="CL260" s="192"/>
      <c r="CM260" s="54"/>
      <c r="CN260" s="54"/>
    </row>
    <row r="261" spans="2:92" x14ac:dyDescent="0.25">
      <c r="B261" s="185"/>
      <c r="AA261"/>
      <c r="AB261"/>
      <c r="AC261"/>
      <c r="CI261" s="57">
        <v>37883</v>
      </c>
      <c r="CJ261" s="53" t="s">
        <v>70</v>
      </c>
      <c r="CK261" s="53" t="s">
        <v>125</v>
      </c>
      <c r="CL261" s="192"/>
      <c r="CM261" s="54"/>
      <c r="CN261" s="54"/>
    </row>
    <row r="262" spans="2:92" x14ac:dyDescent="0.25">
      <c r="B262" s="185"/>
      <c r="AA262"/>
      <c r="AB262"/>
      <c r="AC262"/>
      <c r="CI262" s="57">
        <v>37891</v>
      </c>
      <c r="CJ262" s="53" t="s">
        <v>70</v>
      </c>
      <c r="CK262" s="53" t="s">
        <v>125</v>
      </c>
      <c r="CL262" s="192"/>
      <c r="CM262" s="54"/>
      <c r="CN262" s="54"/>
    </row>
    <row r="263" spans="2:92" x14ac:dyDescent="0.25">
      <c r="B263" s="185"/>
      <c r="AA263"/>
      <c r="AB263"/>
      <c r="AC263"/>
      <c r="CI263" s="57">
        <v>37892</v>
      </c>
      <c r="CJ263" s="53" t="s">
        <v>70</v>
      </c>
      <c r="CK263" s="53" t="s">
        <v>125</v>
      </c>
      <c r="CL263" s="192"/>
      <c r="CM263" s="54"/>
      <c r="CN263" s="54"/>
    </row>
    <row r="264" spans="2:92" x14ac:dyDescent="0.25">
      <c r="B264" s="185"/>
      <c r="AA264"/>
      <c r="AB264"/>
      <c r="AC264"/>
      <c r="CI264" s="57">
        <v>37901</v>
      </c>
      <c r="CJ264" s="53" t="s">
        <v>70</v>
      </c>
      <c r="CK264" s="53" t="s">
        <v>125</v>
      </c>
      <c r="CL264" s="192"/>
      <c r="CM264" s="54"/>
      <c r="CN264" s="54"/>
    </row>
    <row r="265" spans="2:92" x14ac:dyDescent="0.25">
      <c r="B265" s="185"/>
      <c r="AA265"/>
      <c r="AB265"/>
      <c r="AC265"/>
      <c r="CI265" s="57">
        <v>38001</v>
      </c>
      <c r="CJ265" s="53" t="s">
        <v>70</v>
      </c>
      <c r="CK265" s="53" t="s">
        <v>125</v>
      </c>
      <c r="CL265" s="192"/>
      <c r="CM265" s="54"/>
      <c r="CN265" s="54"/>
    </row>
    <row r="266" spans="2:92" x14ac:dyDescent="0.25">
      <c r="B266" s="185"/>
      <c r="AA266"/>
      <c r="AB266"/>
      <c r="AC266"/>
      <c r="CI266" s="57">
        <v>38101</v>
      </c>
      <c r="CJ266" s="53" t="s">
        <v>72</v>
      </c>
      <c r="CK266" s="53" t="s">
        <v>125</v>
      </c>
      <c r="CL266" s="192"/>
      <c r="CM266" s="54"/>
      <c r="CN266" s="54"/>
    </row>
    <row r="267" spans="2:92" x14ac:dyDescent="0.25">
      <c r="B267" s="185"/>
      <c r="AA267"/>
      <c r="AB267"/>
      <c r="AC267"/>
      <c r="CI267" s="57">
        <v>38201</v>
      </c>
      <c r="CJ267" s="53" t="s">
        <v>72</v>
      </c>
      <c r="CK267" s="53" t="s">
        <v>125</v>
      </c>
      <c r="CL267" s="192"/>
      <c r="CM267" s="54"/>
      <c r="CN267" s="54"/>
    </row>
    <row r="268" spans="2:92" x14ac:dyDescent="0.25">
      <c r="B268" s="185"/>
      <c r="AA268"/>
      <c r="AB268"/>
      <c r="AC268"/>
      <c r="CI268" s="57">
        <v>38202</v>
      </c>
      <c r="CJ268" s="53" t="s">
        <v>72</v>
      </c>
      <c r="CK268" s="53" t="s">
        <v>125</v>
      </c>
      <c r="CL268" s="192"/>
      <c r="CM268" s="54"/>
      <c r="CN268" s="54"/>
    </row>
    <row r="269" spans="2:92" x14ac:dyDescent="0.25">
      <c r="B269" s="185"/>
      <c r="AA269"/>
      <c r="AB269"/>
      <c r="AC269"/>
      <c r="CI269" s="57">
        <v>38203</v>
      </c>
      <c r="CJ269" s="53" t="s">
        <v>72</v>
      </c>
      <c r="CK269" s="53" t="s">
        <v>125</v>
      </c>
      <c r="CL269" s="192"/>
      <c r="CM269" s="54"/>
      <c r="CN269" s="54"/>
    </row>
    <row r="270" spans="2:92" x14ac:dyDescent="0.25">
      <c r="B270" s="185"/>
      <c r="AA270"/>
      <c r="AB270"/>
      <c r="AC270"/>
      <c r="CI270" s="57">
        <v>38206</v>
      </c>
      <c r="CJ270" s="53" t="s">
        <v>72</v>
      </c>
      <c r="CK270" s="53" t="s">
        <v>125</v>
      </c>
      <c r="CL270" s="192"/>
      <c r="CM270" s="54"/>
      <c r="CN270" s="54"/>
    </row>
    <row r="271" spans="2:92" x14ac:dyDescent="0.25">
      <c r="B271" s="185"/>
      <c r="AA271"/>
      <c r="AB271"/>
      <c r="AC271"/>
      <c r="CI271" s="57">
        <v>38208</v>
      </c>
      <c r="CJ271" s="53" t="s">
        <v>72</v>
      </c>
      <c r="CK271" s="53" t="s">
        <v>125</v>
      </c>
      <c r="CL271" s="192"/>
      <c r="CM271" s="54"/>
      <c r="CN271" s="54"/>
    </row>
    <row r="272" spans="2:92" x14ac:dyDescent="0.25">
      <c r="B272" s="185"/>
      <c r="AA272"/>
      <c r="AB272"/>
      <c r="AC272"/>
      <c r="CI272" s="57">
        <v>38211</v>
      </c>
      <c r="CJ272" s="53" t="s">
        <v>72</v>
      </c>
      <c r="CK272" s="53" t="s">
        <v>125</v>
      </c>
      <c r="CL272" s="192"/>
      <c r="CM272" s="54"/>
      <c r="CN272" s="54"/>
    </row>
    <row r="273" spans="2:92" x14ac:dyDescent="0.25">
      <c r="B273" s="185"/>
      <c r="AA273"/>
      <c r="AB273"/>
      <c r="AC273"/>
      <c r="CI273" s="57">
        <v>38216</v>
      </c>
      <c r="CJ273" s="53" t="s">
        <v>72</v>
      </c>
      <c r="CK273" s="53" t="s">
        <v>125</v>
      </c>
      <c r="CL273" s="192"/>
      <c r="CM273" s="54"/>
      <c r="CN273" s="54"/>
    </row>
    <row r="274" spans="2:92" x14ac:dyDescent="0.25">
      <c r="B274" s="185"/>
      <c r="AA274"/>
      <c r="AB274"/>
      <c r="AC274"/>
      <c r="CI274" s="57">
        <v>38218</v>
      </c>
      <c r="CJ274" s="53" t="s">
        <v>72</v>
      </c>
      <c r="CK274" s="53" t="s">
        <v>125</v>
      </c>
      <c r="CL274" s="192"/>
      <c r="CM274" s="54"/>
      <c r="CN274" s="54"/>
    </row>
    <row r="275" spans="2:92" x14ac:dyDescent="0.25">
      <c r="B275" s="185"/>
      <c r="AA275"/>
      <c r="AB275"/>
      <c r="AC275"/>
      <c r="CI275" s="57">
        <v>38221</v>
      </c>
      <c r="CJ275" s="53" t="s">
        <v>72</v>
      </c>
      <c r="CK275" s="53" t="s">
        <v>125</v>
      </c>
      <c r="CL275" s="192"/>
      <c r="CM275" s="54"/>
      <c r="CN275" s="54"/>
    </row>
    <row r="276" spans="2:92" x14ac:dyDescent="0.25">
      <c r="B276" s="185"/>
      <c r="AA276"/>
      <c r="AB276"/>
      <c r="AC276"/>
      <c r="CI276" s="57">
        <v>38222</v>
      </c>
      <c r="CJ276" s="53" t="s">
        <v>72</v>
      </c>
      <c r="CK276" s="53" t="s">
        <v>125</v>
      </c>
      <c r="CL276" s="192"/>
      <c r="CM276" s="54"/>
      <c r="CN276" s="54"/>
    </row>
    <row r="277" spans="2:92" x14ac:dyDescent="0.25">
      <c r="B277" s="185"/>
      <c r="AA277"/>
      <c r="AB277"/>
      <c r="AC277"/>
      <c r="CI277" s="57">
        <v>38223</v>
      </c>
      <c r="CJ277" s="53" t="s">
        <v>72</v>
      </c>
      <c r="CK277" s="53" t="s">
        <v>125</v>
      </c>
      <c r="CL277" s="192"/>
      <c r="CM277" s="54"/>
      <c r="CN277" s="54"/>
    </row>
    <row r="278" spans="2:92" x14ac:dyDescent="0.25">
      <c r="B278" s="185"/>
      <c r="AA278"/>
      <c r="AB278"/>
      <c r="AC278"/>
      <c r="CI278" s="57">
        <v>38226</v>
      </c>
      <c r="CJ278" s="53" t="s">
        <v>72</v>
      </c>
      <c r="CK278" s="53" t="s">
        <v>125</v>
      </c>
      <c r="CL278" s="192"/>
      <c r="CM278" s="54"/>
      <c r="CN278" s="54"/>
    </row>
    <row r="279" spans="2:92" x14ac:dyDescent="0.25">
      <c r="B279" s="185"/>
      <c r="AA279"/>
      <c r="AB279"/>
      <c r="AC279"/>
      <c r="CI279" s="57">
        <v>38229</v>
      </c>
      <c r="CJ279" s="53" t="s">
        <v>72</v>
      </c>
      <c r="CK279" s="53" t="s">
        <v>125</v>
      </c>
      <c r="CL279" s="192"/>
      <c r="CM279" s="54"/>
      <c r="CN279" s="54"/>
    </row>
    <row r="280" spans="2:92" x14ac:dyDescent="0.25">
      <c r="B280" s="185"/>
      <c r="AA280"/>
      <c r="AB280"/>
      <c r="AC280"/>
      <c r="CI280" s="57">
        <v>38232</v>
      </c>
      <c r="CJ280" s="53" t="s">
        <v>72</v>
      </c>
      <c r="CK280" s="53" t="s">
        <v>125</v>
      </c>
      <c r="CL280" s="192"/>
      <c r="CM280" s="54"/>
      <c r="CN280" s="54"/>
    </row>
    <row r="281" spans="2:92" x14ac:dyDescent="0.25">
      <c r="B281" s="185"/>
      <c r="AA281"/>
      <c r="AB281"/>
      <c r="AC281"/>
      <c r="CI281" s="57">
        <v>38241</v>
      </c>
      <c r="CJ281" s="53" t="s">
        <v>72</v>
      </c>
      <c r="CK281" s="53" t="s">
        <v>125</v>
      </c>
      <c r="CL281" s="192"/>
      <c r="CM281" s="54"/>
      <c r="CN281" s="54"/>
    </row>
    <row r="282" spans="2:92" x14ac:dyDescent="0.25">
      <c r="B282" s="185"/>
      <c r="AA282"/>
      <c r="AB282"/>
      <c r="AC282"/>
      <c r="CI282" s="57">
        <v>38242</v>
      </c>
      <c r="CJ282" s="53" t="s">
        <v>72</v>
      </c>
      <c r="CK282" s="53" t="s">
        <v>125</v>
      </c>
      <c r="CL282" s="192"/>
      <c r="CM282" s="54"/>
      <c r="CN282" s="54"/>
    </row>
    <row r="283" spans="2:92" x14ac:dyDescent="0.25">
      <c r="B283" s="185"/>
      <c r="AA283"/>
      <c r="AB283"/>
      <c r="AC283"/>
      <c r="CI283" s="57">
        <v>38272</v>
      </c>
      <c r="CJ283" s="53" t="s">
        <v>72</v>
      </c>
      <c r="CK283" s="53" t="s">
        <v>125</v>
      </c>
      <c r="CL283" s="192"/>
      <c r="CM283" s="54"/>
      <c r="CN283" s="54"/>
    </row>
    <row r="284" spans="2:92" x14ac:dyDescent="0.25">
      <c r="B284" s="185"/>
      <c r="AA284"/>
      <c r="AB284"/>
      <c r="AC284"/>
      <c r="CI284" s="57">
        <v>38273</v>
      </c>
      <c r="CJ284" s="53" t="s">
        <v>72</v>
      </c>
      <c r="CK284" s="53" t="s">
        <v>125</v>
      </c>
      <c r="CL284" s="192"/>
      <c r="CM284" s="54"/>
      <c r="CN284" s="54"/>
    </row>
    <row r="285" spans="2:92" x14ac:dyDescent="0.25">
      <c r="B285" s="185"/>
      <c r="AA285"/>
      <c r="AB285"/>
      <c r="AC285"/>
      <c r="CI285" s="57">
        <v>38276</v>
      </c>
      <c r="CJ285" s="53" t="s">
        <v>72</v>
      </c>
      <c r="CK285" s="53" t="s">
        <v>125</v>
      </c>
      <c r="CL285" s="192"/>
      <c r="CM285" s="54"/>
      <c r="CN285" s="54"/>
    </row>
    <row r="286" spans="2:92" x14ac:dyDescent="0.25">
      <c r="B286" s="185"/>
      <c r="AA286"/>
      <c r="AB286"/>
      <c r="AC286"/>
      <c r="CI286" s="57">
        <v>38278</v>
      </c>
      <c r="CJ286" s="53" t="s">
        <v>72</v>
      </c>
      <c r="CK286" s="53" t="s">
        <v>125</v>
      </c>
      <c r="CL286" s="192"/>
      <c r="CM286" s="54"/>
      <c r="CN286" s="54"/>
    </row>
    <row r="287" spans="2:92" x14ac:dyDescent="0.25">
      <c r="B287" s="185"/>
      <c r="AA287"/>
      <c r="AB287"/>
      <c r="AC287"/>
      <c r="CI287" s="57">
        <v>38279</v>
      </c>
      <c r="CJ287" s="53" t="s">
        <v>72</v>
      </c>
      <c r="CK287" s="53" t="s">
        <v>125</v>
      </c>
      <c r="CL287" s="192"/>
      <c r="CM287" s="54"/>
      <c r="CN287" s="54"/>
    </row>
    <row r="288" spans="2:92" x14ac:dyDescent="0.25">
      <c r="B288" s="185"/>
      <c r="AA288"/>
      <c r="AB288"/>
      <c r="AC288"/>
      <c r="CI288" s="57">
        <v>38281</v>
      </c>
      <c r="CJ288" s="53" t="s">
        <v>72</v>
      </c>
      <c r="CK288" s="53" t="s">
        <v>125</v>
      </c>
      <c r="CL288" s="192"/>
      <c r="CM288" s="54"/>
      <c r="CN288" s="54"/>
    </row>
    <row r="289" spans="2:92" x14ac:dyDescent="0.25">
      <c r="B289" s="185"/>
      <c r="AA289"/>
      <c r="AB289"/>
      <c r="AC289"/>
      <c r="CI289" s="57">
        <v>38282</v>
      </c>
      <c r="CJ289" s="53" t="s">
        <v>72</v>
      </c>
      <c r="CK289" s="53" t="s">
        <v>125</v>
      </c>
      <c r="CL289" s="192"/>
      <c r="CM289" s="54"/>
      <c r="CN289" s="54"/>
    </row>
    <row r="290" spans="2:92" x14ac:dyDescent="0.25">
      <c r="B290" s="185"/>
      <c r="AA290"/>
      <c r="AB290"/>
      <c r="AC290"/>
      <c r="CI290" s="57">
        <v>38283</v>
      </c>
      <c r="CJ290" s="53" t="s">
        <v>72</v>
      </c>
      <c r="CK290" s="53" t="s">
        <v>125</v>
      </c>
      <c r="CL290" s="192"/>
      <c r="CM290" s="54"/>
      <c r="CN290" s="54"/>
    </row>
    <row r="291" spans="2:92" x14ac:dyDescent="0.25">
      <c r="B291" s="185"/>
      <c r="AA291"/>
      <c r="AB291"/>
      <c r="AC291"/>
      <c r="CI291" s="57">
        <v>38291</v>
      </c>
      <c r="CJ291" s="53" t="s">
        <v>72</v>
      </c>
      <c r="CK291" s="53" t="s">
        <v>125</v>
      </c>
      <c r="CL291" s="192"/>
      <c r="CM291" s="54"/>
      <c r="CN291" s="54"/>
    </row>
    <row r="292" spans="2:92" x14ac:dyDescent="0.25">
      <c r="B292" s="185"/>
      <c r="AA292"/>
      <c r="AB292"/>
      <c r="AC292"/>
      <c r="CI292" s="57">
        <v>38292</v>
      </c>
      <c r="CJ292" s="53" t="s">
        <v>72</v>
      </c>
      <c r="CK292" s="53" t="s">
        <v>125</v>
      </c>
      <c r="CL292" s="192"/>
      <c r="CM292" s="54"/>
      <c r="CN292" s="54"/>
    </row>
    <row r="293" spans="2:92" x14ac:dyDescent="0.25">
      <c r="B293" s="185"/>
      <c r="AA293"/>
      <c r="AB293"/>
      <c r="AC293"/>
      <c r="CI293" s="57">
        <v>38293</v>
      </c>
      <c r="CJ293" s="53" t="s">
        <v>72</v>
      </c>
      <c r="CK293" s="53" t="s">
        <v>125</v>
      </c>
      <c r="CL293" s="192"/>
      <c r="CM293" s="54"/>
      <c r="CN293" s="54"/>
    </row>
    <row r="294" spans="2:92" x14ac:dyDescent="0.25">
      <c r="B294" s="185"/>
      <c r="AA294"/>
      <c r="AB294"/>
      <c r="AC294"/>
      <c r="CI294" s="57">
        <v>38301</v>
      </c>
      <c r="CJ294" s="53" t="s">
        <v>73</v>
      </c>
      <c r="CK294" s="53" t="s">
        <v>125</v>
      </c>
      <c r="CL294" s="192"/>
      <c r="CM294" s="54"/>
      <c r="CN294" s="54"/>
    </row>
    <row r="295" spans="2:92" x14ac:dyDescent="0.25">
      <c r="B295" s="185"/>
      <c r="AA295"/>
      <c r="AB295"/>
      <c r="AC295"/>
      <c r="CI295" s="57">
        <v>38401</v>
      </c>
      <c r="CJ295" s="53" t="s">
        <v>73</v>
      </c>
      <c r="CK295" s="53" t="s">
        <v>125</v>
      </c>
      <c r="CL295" s="192"/>
      <c r="CM295" s="54"/>
      <c r="CN295" s="54"/>
    </row>
    <row r="296" spans="2:92" x14ac:dyDescent="0.25">
      <c r="B296" s="185"/>
      <c r="AA296"/>
      <c r="AB296"/>
      <c r="AC296"/>
      <c r="CI296" s="57">
        <v>38402</v>
      </c>
      <c r="CJ296" s="53" t="s">
        <v>73</v>
      </c>
      <c r="CK296" s="53" t="s">
        <v>125</v>
      </c>
      <c r="CL296" s="192"/>
      <c r="CM296" s="54"/>
      <c r="CN296" s="54"/>
    </row>
    <row r="297" spans="2:92" x14ac:dyDescent="0.25">
      <c r="B297" s="185"/>
      <c r="AA297"/>
      <c r="AB297"/>
      <c r="AC297"/>
      <c r="CI297" s="57">
        <v>38403</v>
      </c>
      <c r="CJ297" s="53" t="s">
        <v>73</v>
      </c>
      <c r="CK297" s="53" t="s">
        <v>125</v>
      </c>
      <c r="CL297" s="192"/>
      <c r="CM297" s="54"/>
      <c r="CN297" s="54"/>
    </row>
    <row r="298" spans="2:92" x14ac:dyDescent="0.25">
      <c r="B298" s="185"/>
      <c r="AA298"/>
      <c r="AB298"/>
      <c r="AC298"/>
      <c r="CI298" s="57">
        <v>38404</v>
      </c>
      <c r="CJ298" s="53" t="s">
        <v>73</v>
      </c>
      <c r="CK298" s="53" t="s">
        <v>125</v>
      </c>
      <c r="CL298" s="192"/>
      <c r="CM298" s="54"/>
      <c r="CN298" s="54"/>
    </row>
    <row r="299" spans="2:92" x14ac:dyDescent="0.25">
      <c r="B299" s="185"/>
      <c r="AA299"/>
      <c r="AB299"/>
      <c r="AC299"/>
      <c r="CI299" s="57">
        <v>38411</v>
      </c>
      <c r="CJ299" s="53" t="s">
        <v>74</v>
      </c>
      <c r="CK299" s="53" t="s">
        <v>125</v>
      </c>
      <c r="CL299" s="192"/>
      <c r="CM299" s="54"/>
      <c r="CN299" s="54"/>
    </row>
    <row r="300" spans="2:92" x14ac:dyDescent="0.25">
      <c r="B300" s="185"/>
      <c r="AA300"/>
      <c r="AB300"/>
      <c r="AC300"/>
      <c r="CI300" s="57">
        <v>38421</v>
      </c>
      <c r="CJ300" s="53" t="s">
        <v>73</v>
      </c>
      <c r="CK300" s="53" t="s">
        <v>125</v>
      </c>
      <c r="CL300" s="192"/>
      <c r="CM300" s="54"/>
      <c r="CN300" s="54"/>
    </row>
    <row r="301" spans="2:92" x14ac:dyDescent="0.25">
      <c r="B301" s="185"/>
      <c r="AA301"/>
      <c r="AB301"/>
      <c r="AC301"/>
      <c r="CI301" s="57">
        <v>38422</v>
      </c>
      <c r="CJ301" s="53" t="s">
        <v>73</v>
      </c>
      <c r="CK301" s="53" t="s">
        <v>125</v>
      </c>
      <c r="CL301" s="192"/>
      <c r="CM301" s="54"/>
      <c r="CN301" s="54"/>
    </row>
    <row r="302" spans="2:92" x14ac:dyDescent="0.25">
      <c r="B302" s="185"/>
      <c r="AA302"/>
      <c r="AB302"/>
      <c r="AC302"/>
      <c r="CI302" s="57">
        <v>38425</v>
      </c>
      <c r="CJ302" s="53" t="s">
        <v>73</v>
      </c>
      <c r="CK302" s="53" t="s">
        <v>125</v>
      </c>
      <c r="CL302" s="192"/>
      <c r="CM302" s="54"/>
      <c r="CN302" s="54"/>
    </row>
    <row r="303" spans="2:92" x14ac:dyDescent="0.25">
      <c r="B303" s="185"/>
      <c r="AA303"/>
      <c r="AB303"/>
      <c r="AC303"/>
      <c r="CI303" s="57">
        <v>38426</v>
      </c>
      <c r="CJ303" s="53" t="s">
        <v>73</v>
      </c>
      <c r="CK303" s="53" t="s">
        <v>125</v>
      </c>
      <c r="CL303" s="192"/>
      <c r="CM303" s="54"/>
      <c r="CN303" s="54"/>
    </row>
    <row r="304" spans="2:92" x14ac:dyDescent="0.25">
      <c r="B304" s="185"/>
      <c r="AA304"/>
      <c r="AB304"/>
      <c r="AC304"/>
      <c r="CI304" s="57">
        <v>38427</v>
      </c>
      <c r="CJ304" s="53" t="s">
        <v>73</v>
      </c>
      <c r="CK304" s="53" t="s">
        <v>125</v>
      </c>
      <c r="CL304" s="192"/>
      <c r="CM304" s="54"/>
      <c r="CN304" s="54"/>
    </row>
    <row r="305" spans="2:92" x14ac:dyDescent="0.25">
      <c r="B305" s="185"/>
      <c r="AA305"/>
      <c r="AB305"/>
      <c r="AC305"/>
      <c r="CI305" s="57">
        <v>38432</v>
      </c>
      <c r="CJ305" s="53" t="s">
        <v>73</v>
      </c>
      <c r="CK305" s="53" t="s">
        <v>125</v>
      </c>
      <c r="CL305" s="192"/>
      <c r="CM305" s="54"/>
      <c r="CN305" s="54"/>
    </row>
    <row r="306" spans="2:92" x14ac:dyDescent="0.25">
      <c r="B306" s="185"/>
      <c r="AA306"/>
      <c r="AB306"/>
      <c r="AC306"/>
      <c r="CI306" s="57">
        <v>38433</v>
      </c>
      <c r="CJ306" s="53" t="s">
        <v>73</v>
      </c>
      <c r="CK306" s="53" t="s">
        <v>125</v>
      </c>
      <c r="CL306" s="192"/>
      <c r="CM306" s="54"/>
      <c r="CN306" s="54"/>
    </row>
    <row r="307" spans="2:92" x14ac:dyDescent="0.25">
      <c r="B307" s="185"/>
      <c r="AA307"/>
      <c r="AB307"/>
      <c r="AC307"/>
      <c r="CI307" s="57">
        <v>38441</v>
      </c>
      <c r="CJ307" s="53" t="s">
        <v>73</v>
      </c>
      <c r="CK307" s="53" t="s">
        <v>125</v>
      </c>
      <c r="CL307" s="192"/>
      <c r="CM307" s="54"/>
      <c r="CN307" s="54"/>
    </row>
    <row r="308" spans="2:92" x14ac:dyDescent="0.25">
      <c r="B308" s="185"/>
      <c r="AA308"/>
      <c r="AB308"/>
      <c r="AC308"/>
      <c r="CI308" s="57">
        <v>38442</v>
      </c>
      <c r="CJ308" s="53" t="s">
        <v>73</v>
      </c>
      <c r="CK308" s="53" t="s">
        <v>125</v>
      </c>
      <c r="CL308" s="192"/>
      <c r="CM308" s="54"/>
      <c r="CN308" s="54"/>
    </row>
    <row r="309" spans="2:92" x14ac:dyDescent="0.25">
      <c r="B309" s="185"/>
      <c r="AA309"/>
      <c r="AB309"/>
      <c r="AC309"/>
      <c r="CI309" s="57">
        <v>38443</v>
      </c>
      <c r="CJ309" s="53" t="s">
        <v>73</v>
      </c>
      <c r="CK309" s="53" t="s">
        <v>125</v>
      </c>
      <c r="CL309" s="192"/>
      <c r="CM309" s="54"/>
      <c r="CN309" s="54"/>
    </row>
    <row r="310" spans="2:92" x14ac:dyDescent="0.25">
      <c r="B310" s="185"/>
      <c r="AA310"/>
      <c r="AB310"/>
      <c r="AC310"/>
      <c r="CI310" s="57">
        <v>38444</v>
      </c>
      <c r="CJ310" s="53" t="s">
        <v>73</v>
      </c>
      <c r="CK310" s="53" t="s">
        <v>125</v>
      </c>
      <c r="CL310" s="192"/>
      <c r="CM310" s="54"/>
      <c r="CN310" s="54"/>
    </row>
    <row r="311" spans="2:92" x14ac:dyDescent="0.25">
      <c r="B311" s="185"/>
      <c r="AA311"/>
      <c r="AB311"/>
      <c r="AC311"/>
      <c r="CI311" s="57">
        <v>38451</v>
      </c>
      <c r="CJ311" s="53" t="s">
        <v>73</v>
      </c>
      <c r="CK311" s="53" t="s">
        <v>125</v>
      </c>
      <c r="CL311" s="192"/>
      <c r="CM311" s="54"/>
      <c r="CN311" s="54"/>
    </row>
    <row r="312" spans="2:92" x14ac:dyDescent="0.25">
      <c r="B312" s="185"/>
      <c r="AA312"/>
      <c r="AB312"/>
      <c r="AC312"/>
      <c r="CI312" s="57">
        <v>38462</v>
      </c>
      <c r="CJ312" s="53" t="s">
        <v>73</v>
      </c>
      <c r="CK312" s="53" t="s">
        <v>125</v>
      </c>
      <c r="CL312" s="192"/>
      <c r="CM312" s="54"/>
      <c r="CN312" s="54"/>
    </row>
    <row r="313" spans="2:92" x14ac:dyDescent="0.25">
      <c r="B313" s="185"/>
      <c r="AA313"/>
      <c r="AB313"/>
      <c r="AC313"/>
      <c r="CI313" s="57">
        <v>38471</v>
      </c>
      <c r="CJ313" s="53" t="s">
        <v>73</v>
      </c>
      <c r="CK313" s="53" t="s">
        <v>125</v>
      </c>
      <c r="CL313" s="192"/>
      <c r="CM313" s="54"/>
      <c r="CN313" s="54"/>
    </row>
    <row r="314" spans="2:92" x14ac:dyDescent="0.25">
      <c r="B314" s="185"/>
      <c r="AA314"/>
      <c r="AB314"/>
      <c r="AC314"/>
      <c r="CI314" s="57">
        <v>38472</v>
      </c>
      <c r="CJ314" s="53" t="s">
        <v>73</v>
      </c>
      <c r="CK314" s="53" t="s">
        <v>125</v>
      </c>
      <c r="CL314" s="192"/>
      <c r="CM314" s="54"/>
      <c r="CN314" s="54"/>
    </row>
    <row r="315" spans="2:92" x14ac:dyDescent="0.25">
      <c r="B315" s="185"/>
      <c r="AA315"/>
      <c r="AB315"/>
      <c r="AC315"/>
      <c r="CI315" s="57">
        <v>38473</v>
      </c>
      <c r="CJ315" s="53" t="s">
        <v>74</v>
      </c>
      <c r="CK315" s="53" t="s">
        <v>125</v>
      </c>
      <c r="CL315" s="192"/>
      <c r="CM315" s="54"/>
      <c r="CN315" s="54"/>
    </row>
    <row r="316" spans="2:92" x14ac:dyDescent="0.25">
      <c r="B316" s="185"/>
      <c r="AA316"/>
      <c r="AB316"/>
      <c r="AC316"/>
      <c r="CI316" s="57">
        <v>38481</v>
      </c>
      <c r="CJ316" s="53" t="s">
        <v>73</v>
      </c>
      <c r="CK316" s="53" t="s">
        <v>125</v>
      </c>
      <c r="CL316" s="192"/>
      <c r="CM316" s="54"/>
      <c r="CN316" s="54"/>
    </row>
    <row r="317" spans="2:92" x14ac:dyDescent="0.25">
      <c r="B317" s="185"/>
      <c r="AA317"/>
      <c r="AB317"/>
      <c r="AC317"/>
      <c r="CI317" s="57">
        <v>38486</v>
      </c>
      <c r="CJ317" s="53" t="s">
        <v>73</v>
      </c>
      <c r="CK317" s="53" t="s">
        <v>125</v>
      </c>
      <c r="CL317" s="192"/>
      <c r="CM317" s="54"/>
      <c r="CN317" s="54"/>
    </row>
    <row r="318" spans="2:92" x14ac:dyDescent="0.25">
      <c r="B318" s="185"/>
      <c r="AA318"/>
      <c r="AB318"/>
      <c r="AC318"/>
      <c r="CI318" s="57">
        <v>38491</v>
      </c>
      <c r="CJ318" s="53" t="s">
        <v>73</v>
      </c>
      <c r="CK318" s="53" t="s">
        <v>125</v>
      </c>
      <c r="CL318" s="192"/>
      <c r="CM318" s="54"/>
      <c r="CN318" s="54"/>
    </row>
    <row r="319" spans="2:92" x14ac:dyDescent="0.25">
      <c r="B319" s="185"/>
      <c r="AA319"/>
      <c r="AB319"/>
      <c r="AC319"/>
      <c r="CI319" s="57">
        <v>38492</v>
      </c>
      <c r="CJ319" s="53" t="s">
        <v>73</v>
      </c>
      <c r="CK319" s="53" t="s">
        <v>125</v>
      </c>
      <c r="CL319" s="192"/>
      <c r="CM319" s="54"/>
      <c r="CN319" s="54"/>
    </row>
    <row r="320" spans="2:92" x14ac:dyDescent="0.25">
      <c r="B320" s="185"/>
      <c r="AA320"/>
      <c r="AB320"/>
      <c r="AC320"/>
      <c r="CI320" s="57">
        <v>38493</v>
      </c>
      <c r="CJ320" s="53" t="s">
        <v>73</v>
      </c>
      <c r="CK320" s="53" t="s">
        <v>125</v>
      </c>
      <c r="CL320" s="192"/>
      <c r="CM320" s="54"/>
      <c r="CN320" s="54"/>
    </row>
    <row r="321" spans="2:92" x14ac:dyDescent="0.25">
      <c r="B321" s="185"/>
      <c r="AA321"/>
      <c r="AB321"/>
      <c r="AC321"/>
      <c r="CI321" s="57">
        <v>38501</v>
      </c>
      <c r="CJ321" s="53" t="s">
        <v>73</v>
      </c>
      <c r="CK321" s="53" t="s">
        <v>125</v>
      </c>
      <c r="CL321" s="192"/>
      <c r="CM321" s="54"/>
      <c r="CN321" s="54"/>
    </row>
    <row r="322" spans="2:92" x14ac:dyDescent="0.25">
      <c r="B322" s="185"/>
      <c r="AA322"/>
      <c r="AB322"/>
      <c r="AC322"/>
      <c r="CI322" s="57">
        <v>38601</v>
      </c>
      <c r="CJ322" s="53" t="s">
        <v>74</v>
      </c>
      <c r="CK322" s="53" t="s">
        <v>125</v>
      </c>
      <c r="CL322" s="192"/>
      <c r="CM322" s="54"/>
      <c r="CN322" s="54"/>
    </row>
    <row r="323" spans="2:92" x14ac:dyDescent="0.25">
      <c r="B323" s="185"/>
      <c r="AA323"/>
      <c r="AB323"/>
      <c r="AC323"/>
      <c r="CI323" s="57">
        <v>38701</v>
      </c>
      <c r="CJ323" s="53" t="s">
        <v>74</v>
      </c>
      <c r="CK323" s="53" t="s">
        <v>125</v>
      </c>
      <c r="CL323" s="192"/>
      <c r="CM323" s="54"/>
      <c r="CN323" s="54"/>
    </row>
    <row r="324" spans="2:92" x14ac:dyDescent="0.25">
      <c r="B324" s="185"/>
      <c r="AA324"/>
      <c r="AB324"/>
      <c r="AC324"/>
      <c r="CI324" s="57">
        <v>38706</v>
      </c>
      <c r="CJ324" s="53" t="s">
        <v>74</v>
      </c>
      <c r="CK324" s="53" t="s">
        <v>125</v>
      </c>
      <c r="CL324" s="192"/>
      <c r="CM324" s="54"/>
      <c r="CN324" s="54"/>
    </row>
    <row r="325" spans="2:92" x14ac:dyDescent="0.25">
      <c r="B325" s="185"/>
      <c r="AA325"/>
      <c r="AB325"/>
      <c r="AC325"/>
      <c r="CI325" s="57">
        <v>38711</v>
      </c>
      <c r="CJ325" s="53" t="s">
        <v>74</v>
      </c>
      <c r="CK325" s="53" t="s">
        <v>125</v>
      </c>
      <c r="CL325" s="192"/>
      <c r="CM325" s="54"/>
      <c r="CN325" s="54"/>
    </row>
    <row r="326" spans="2:92" x14ac:dyDescent="0.25">
      <c r="B326" s="185"/>
      <c r="AA326"/>
      <c r="AB326"/>
      <c r="AC326"/>
      <c r="CI326" s="57">
        <v>38715</v>
      </c>
      <c r="CJ326" s="53" t="s">
        <v>74</v>
      </c>
      <c r="CK326" s="53" t="s">
        <v>125</v>
      </c>
      <c r="CL326" s="192"/>
      <c r="CM326" s="54"/>
      <c r="CN326" s="54"/>
    </row>
    <row r="327" spans="2:92" x14ac:dyDescent="0.25">
      <c r="B327" s="185"/>
      <c r="AA327"/>
      <c r="AB327"/>
      <c r="AC327"/>
      <c r="CI327" s="57">
        <v>38716</v>
      </c>
      <c r="CJ327" s="53" t="s">
        <v>74</v>
      </c>
      <c r="CK327" s="53" t="s">
        <v>125</v>
      </c>
      <c r="CL327" s="192"/>
      <c r="CM327" s="54"/>
      <c r="CN327" s="54"/>
    </row>
    <row r="328" spans="2:92" x14ac:dyDescent="0.25">
      <c r="B328" s="185"/>
      <c r="AA328"/>
      <c r="AB328"/>
      <c r="AC328"/>
      <c r="CI328" s="57">
        <v>38719</v>
      </c>
      <c r="CJ328" s="53" t="s">
        <v>74</v>
      </c>
      <c r="CK328" s="53" t="s">
        <v>125</v>
      </c>
      <c r="CL328" s="192"/>
      <c r="CM328" s="54"/>
      <c r="CN328" s="54"/>
    </row>
    <row r="329" spans="2:92" x14ac:dyDescent="0.25">
      <c r="B329" s="185"/>
      <c r="AA329"/>
      <c r="AB329"/>
      <c r="AC329"/>
      <c r="CI329" s="57">
        <v>38731</v>
      </c>
      <c r="CJ329" s="53" t="s">
        <v>74</v>
      </c>
      <c r="CK329" s="53" t="s">
        <v>125</v>
      </c>
      <c r="CL329" s="192"/>
      <c r="CM329" s="54"/>
      <c r="CN329" s="54"/>
    </row>
    <row r="330" spans="2:92" x14ac:dyDescent="0.25">
      <c r="B330" s="185"/>
      <c r="AA330"/>
      <c r="AB330"/>
      <c r="AC330"/>
      <c r="CI330" s="57">
        <v>38732</v>
      </c>
      <c r="CJ330" s="53" t="s">
        <v>74</v>
      </c>
      <c r="CK330" s="53" t="s">
        <v>125</v>
      </c>
      <c r="CL330" s="192"/>
      <c r="CM330" s="54"/>
      <c r="CN330" s="54"/>
    </row>
    <row r="331" spans="2:92" x14ac:dyDescent="0.25">
      <c r="B331" s="185"/>
      <c r="AA331"/>
      <c r="AB331"/>
      <c r="AC331"/>
      <c r="CI331" s="57">
        <v>38733</v>
      </c>
      <c r="CJ331" s="53" t="s">
        <v>74</v>
      </c>
      <c r="CK331" s="53" t="s">
        <v>125</v>
      </c>
      <c r="CL331" s="192"/>
      <c r="CM331" s="54"/>
      <c r="CN331" s="54"/>
    </row>
    <row r="332" spans="2:92" x14ac:dyDescent="0.25">
      <c r="B332" s="185"/>
      <c r="AA332"/>
      <c r="AB332"/>
      <c r="AC332"/>
      <c r="CI332" s="57">
        <v>38734</v>
      </c>
      <c r="CJ332" s="53" t="s">
        <v>74</v>
      </c>
      <c r="CK332" s="53" t="s">
        <v>125</v>
      </c>
      <c r="CL332" s="192"/>
      <c r="CM332" s="54"/>
      <c r="CN332" s="54"/>
    </row>
    <row r="333" spans="2:92" x14ac:dyDescent="0.25">
      <c r="B333" s="185"/>
      <c r="AA333"/>
      <c r="AB333"/>
      <c r="AC333"/>
      <c r="CI333" s="57">
        <v>38735</v>
      </c>
      <c r="CJ333" s="53" t="s">
        <v>74</v>
      </c>
      <c r="CK333" s="53" t="s">
        <v>125</v>
      </c>
      <c r="CL333" s="192"/>
      <c r="CM333" s="54"/>
      <c r="CN333" s="54"/>
    </row>
    <row r="334" spans="2:92" x14ac:dyDescent="0.25">
      <c r="B334" s="185"/>
      <c r="AA334"/>
      <c r="AB334"/>
      <c r="AC334"/>
      <c r="CI334" s="57">
        <v>38736</v>
      </c>
      <c r="CJ334" s="53" t="s">
        <v>74</v>
      </c>
      <c r="CK334" s="53" t="s">
        <v>125</v>
      </c>
      <c r="CL334" s="192"/>
      <c r="CM334" s="54"/>
      <c r="CN334" s="54"/>
    </row>
    <row r="335" spans="2:92" x14ac:dyDescent="0.25">
      <c r="B335" s="185"/>
      <c r="AA335"/>
      <c r="AB335"/>
      <c r="AC335"/>
      <c r="CI335" s="57">
        <v>38737</v>
      </c>
      <c r="CJ335" s="53" t="s">
        <v>74</v>
      </c>
      <c r="CK335" s="53" t="s">
        <v>125</v>
      </c>
      <c r="CL335" s="192"/>
      <c r="CM335" s="54"/>
      <c r="CN335" s="54"/>
    </row>
    <row r="336" spans="2:92" x14ac:dyDescent="0.25">
      <c r="B336" s="185"/>
      <c r="AA336"/>
      <c r="AB336"/>
      <c r="AC336"/>
      <c r="CI336" s="57">
        <v>38742</v>
      </c>
      <c r="CJ336" s="53" t="s">
        <v>74</v>
      </c>
      <c r="CK336" s="53" t="s">
        <v>125</v>
      </c>
      <c r="CL336" s="192"/>
      <c r="CM336" s="54"/>
      <c r="CN336" s="54"/>
    </row>
    <row r="337" spans="2:92" x14ac:dyDescent="0.25">
      <c r="B337" s="185"/>
      <c r="AA337"/>
      <c r="AB337"/>
      <c r="AC337"/>
      <c r="CI337" s="57">
        <v>38743</v>
      </c>
      <c r="CJ337" s="53" t="s">
        <v>74</v>
      </c>
      <c r="CK337" s="53" t="s">
        <v>125</v>
      </c>
      <c r="CL337" s="192"/>
      <c r="CM337" s="54"/>
      <c r="CN337" s="54"/>
    </row>
    <row r="338" spans="2:92" x14ac:dyDescent="0.25">
      <c r="B338" s="185"/>
      <c r="AA338"/>
      <c r="AB338"/>
      <c r="AC338"/>
      <c r="CI338" s="57">
        <v>38751</v>
      </c>
      <c r="CJ338" s="53" t="s">
        <v>74</v>
      </c>
      <c r="CK338" s="53" t="s">
        <v>125</v>
      </c>
      <c r="CL338" s="192"/>
      <c r="CM338" s="54"/>
      <c r="CN338" s="54"/>
    </row>
    <row r="339" spans="2:92" x14ac:dyDescent="0.25">
      <c r="B339" s="185"/>
      <c r="AA339"/>
      <c r="AB339"/>
      <c r="AC339"/>
      <c r="CI339" s="57">
        <v>38752</v>
      </c>
      <c r="CJ339" s="53" t="s">
        <v>74</v>
      </c>
      <c r="CK339" s="53" t="s">
        <v>125</v>
      </c>
      <c r="CL339" s="192"/>
      <c r="CM339" s="54"/>
      <c r="CN339" s="54"/>
    </row>
    <row r="340" spans="2:92" x14ac:dyDescent="0.25">
      <c r="B340" s="185"/>
      <c r="AA340"/>
      <c r="AB340"/>
      <c r="AC340"/>
      <c r="CI340" s="57">
        <v>38756</v>
      </c>
      <c r="CJ340" s="53" t="s">
        <v>74</v>
      </c>
      <c r="CK340" s="53" t="s">
        <v>125</v>
      </c>
      <c r="CL340" s="192"/>
      <c r="CM340" s="54"/>
      <c r="CN340" s="54"/>
    </row>
    <row r="341" spans="2:92" x14ac:dyDescent="0.25">
      <c r="B341" s="185"/>
      <c r="AA341"/>
      <c r="AB341"/>
      <c r="AC341"/>
      <c r="CI341" s="57">
        <v>38771</v>
      </c>
      <c r="CJ341" s="53" t="s">
        <v>74</v>
      </c>
      <c r="CK341" s="53" t="s">
        <v>125</v>
      </c>
      <c r="CL341" s="192"/>
      <c r="CM341" s="54"/>
      <c r="CN341" s="54"/>
    </row>
    <row r="342" spans="2:92" x14ac:dyDescent="0.25">
      <c r="B342" s="185"/>
      <c r="AA342"/>
      <c r="AB342"/>
      <c r="AC342"/>
      <c r="CI342" s="57">
        <v>38772</v>
      </c>
      <c r="CJ342" s="53" t="s">
        <v>74</v>
      </c>
      <c r="CK342" s="53" t="s">
        <v>125</v>
      </c>
      <c r="CL342" s="192"/>
      <c r="CM342" s="54"/>
      <c r="CN342" s="54"/>
    </row>
    <row r="343" spans="2:92" x14ac:dyDescent="0.25">
      <c r="B343" s="185"/>
      <c r="AA343"/>
      <c r="AB343"/>
      <c r="AC343"/>
      <c r="CI343" s="57">
        <v>38773</v>
      </c>
      <c r="CJ343" s="53" t="s">
        <v>74</v>
      </c>
      <c r="CK343" s="53" t="s">
        <v>125</v>
      </c>
      <c r="CL343" s="192"/>
      <c r="CM343" s="54"/>
      <c r="CN343" s="54"/>
    </row>
    <row r="344" spans="2:92" x14ac:dyDescent="0.25">
      <c r="B344" s="185"/>
      <c r="AA344"/>
      <c r="AB344"/>
      <c r="AC344"/>
      <c r="CI344" s="57">
        <v>38775</v>
      </c>
      <c r="CJ344" s="53" t="s">
        <v>74</v>
      </c>
      <c r="CK344" s="53" t="s">
        <v>125</v>
      </c>
      <c r="CL344" s="192"/>
      <c r="CM344" s="54"/>
      <c r="CN344" s="54"/>
    </row>
    <row r="345" spans="2:92" x14ac:dyDescent="0.25">
      <c r="B345" s="185"/>
      <c r="AA345"/>
      <c r="AB345"/>
      <c r="AC345"/>
      <c r="CI345" s="57">
        <v>38801</v>
      </c>
      <c r="CJ345" s="53" t="s">
        <v>74</v>
      </c>
      <c r="CK345" s="53" t="s">
        <v>125</v>
      </c>
      <c r="CL345" s="192"/>
      <c r="CM345" s="54"/>
      <c r="CN345" s="54"/>
    </row>
    <row r="346" spans="2:92" x14ac:dyDescent="0.25">
      <c r="B346" s="185"/>
      <c r="AA346"/>
      <c r="AB346"/>
      <c r="AC346"/>
      <c r="CI346" s="57">
        <v>38901</v>
      </c>
      <c r="CJ346" s="53" t="s">
        <v>74</v>
      </c>
      <c r="CK346" s="53" t="s">
        <v>125</v>
      </c>
      <c r="CL346" s="192"/>
      <c r="CM346" s="54"/>
      <c r="CN346" s="54"/>
    </row>
    <row r="347" spans="2:92" x14ac:dyDescent="0.25">
      <c r="B347" s="185"/>
      <c r="AA347"/>
      <c r="AB347"/>
      <c r="AC347"/>
      <c r="CI347" s="57">
        <v>39001</v>
      </c>
      <c r="CJ347" s="53" t="s">
        <v>71</v>
      </c>
      <c r="CK347" s="53" t="s">
        <v>125</v>
      </c>
      <c r="CL347" s="192"/>
      <c r="CM347" s="54"/>
      <c r="CN347" s="54"/>
    </row>
    <row r="348" spans="2:92" x14ac:dyDescent="0.25">
      <c r="B348" s="185"/>
      <c r="AA348"/>
      <c r="AB348"/>
      <c r="AC348"/>
      <c r="CI348" s="57">
        <v>39002</v>
      </c>
      <c r="CJ348" s="53" t="s">
        <v>71</v>
      </c>
      <c r="CK348" s="53" t="s">
        <v>125</v>
      </c>
      <c r="CL348" s="192"/>
      <c r="CM348" s="54"/>
      <c r="CN348" s="54"/>
    </row>
    <row r="349" spans="2:92" x14ac:dyDescent="0.25">
      <c r="B349" s="185"/>
      <c r="AA349"/>
      <c r="AB349"/>
      <c r="AC349"/>
      <c r="CI349" s="57">
        <v>39003</v>
      </c>
      <c r="CJ349" s="53" t="s">
        <v>71</v>
      </c>
      <c r="CK349" s="53" t="s">
        <v>125</v>
      </c>
      <c r="CL349" s="192"/>
      <c r="CM349" s="54"/>
      <c r="CN349" s="54"/>
    </row>
    <row r="350" spans="2:92" x14ac:dyDescent="0.25">
      <c r="B350" s="185"/>
      <c r="AA350"/>
      <c r="AB350"/>
      <c r="AC350"/>
      <c r="CI350" s="57">
        <v>39005</v>
      </c>
      <c r="CJ350" s="53" t="s">
        <v>71</v>
      </c>
      <c r="CK350" s="53" t="s">
        <v>125</v>
      </c>
      <c r="CL350" s="192"/>
      <c r="CM350" s="54"/>
      <c r="CN350" s="54"/>
    </row>
    <row r="351" spans="2:92" x14ac:dyDescent="0.25">
      <c r="B351" s="185"/>
      <c r="AA351"/>
      <c r="AB351"/>
      <c r="AC351"/>
      <c r="CI351" s="57">
        <v>39101</v>
      </c>
      <c r="CJ351" s="53" t="s">
        <v>71</v>
      </c>
      <c r="CK351" s="53" t="s">
        <v>125</v>
      </c>
      <c r="CL351" s="192"/>
      <c r="CM351" s="54"/>
      <c r="CN351" s="54"/>
    </row>
    <row r="352" spans="2:92" x14ac:dyDescent="0.25">
      <c r="B352" s="185"/>
      <c r="AA352"/>
      <c r="AB352"/>
      <c r="AC352"/>
      <c r="CI352" s="57">
        <v>39102</v>
      </c>
      <c r="CJ352" s="53" t="s">
        <v>71</v>
      </c>
      <c r="CK352" s="53" t="s">
        <v>125</v>
      </c>
      <c r="CL352" s="192"/>
      <c r="CM352" s="54"/>
      <c r="CN352" s="54"/>
    </row>
    <row r="353" spans="2:92" x14ac:dyDescent="0.25">
      <c r="B353" s="185"/>
      <c r="AA353"/>
      <c r="AB353"/>
      <c r="AC353"/>
      <c r="CI353" s="57">
        <v>39111</v>
      </c>
      <c r="CJ353" s="53" t="s">
        <v>71</v>
      </c>
      <c r="CK353" s="53" t="s">
        <v>125</v>
      </c>
      <c r="CL353" s="192"/>
      <c r="CM353" s="54"/>
      <c r="CN353" s="54"/>
    </row>
    <row r="354" spans="2:92" x14ac:dyDescent="0.25">
      <c r="B354" s="185"/>
      <c r="AA354"/>
      <c r="AB354"/>
      <c r="AC354"/>
      <c r="CI354" s="57">
        <v>39116</v>
      </c>
      <c r="CJ354" s="53" t="s">
        <v>71</v>
      </c>
      <c r="CK354" s="53" t="s">
        <v>125</v>
      </c>
      <c r="CL354" s="192"/>
      <c r="CM354" s="54"/>
      <c r="CN354" s="54"/>
    </row>
    <row r="355" spans="2:92" x14ac:dyDescent="0.25">
      <c r="B355" s="185"/>
      <c r="AA355"/>
      <c r="AB355"/>
      <c r="AC355"/>
      <c r="CI355" s="57">
        <v>39117</v>
      </c>
      <c r="CJ355" s="53" t="s">
        <v>71</v>
      </c>
      <c r="CK355" s="53" t="s">
        <v>125</v>
      </c>
      <c r="CL355" s="192"/>
      <c r="CM355" s="54"/>
      <c r="CN355" s="54"/>
    </row>
    <row r="356" spans="2:92" x14ac:dyDescent="0.25">
      <c r="B356" s="185"/>
      <c r="AA356"/>
      <c r="AB356"/>
      <c r="AC356"/>
      <c r="CI356" s="57">
        <v>39118</v>
      </c>
      <c r="CJ356" s="53" t="s">
        <v>71</v>
      </c>
      <c r="CK356" s="53" t="s">
        <v>125</v>
      </c>
      <c r="CL356" s="192"/>
      <c r="CM356" s="54"/>
      <c r="CN356" s="54"/>
    </row>
    <row r="357" spans="2:92" x14ac:dyDescent="0.25">
      <c r="B357" s="185"/>
      <c r="AA357"/>
      <c r="AB357"/>
      <c r="AC357"/>
      <c r="CI357" s="57">
        <v>39120</v>
      </c>
      <c r="CJ357" s="53" t="s">
        <v>71</v>
      </c>
      <c r="CK357" s="53" t="s">
        <v>125</v>
      </c>
      <c r="CL357" s="192"/>
      <c r="CM357" s="54"/>
      <c r="CN357" s="54"/>
    </row>
    <row r="358" spans="2:92" x14ac:dyDescent="0.25">
      <c r="B358" s="185"/>
      <c r="AA358"/>
      <c r="AB358"/>
      <c r="AC358"/>
      <c r="CI358" s="57">
        <v>39121</v>
      </c>
      <c r="CJ358" s="53" t="s">
        <v>71</v>
      </c>
      <c r="CK358" s="53" t="s">
        <v>125</v>
      </c>
      <c r="CL358" s="192"/>
      <c r="CM358" s="54"/>
      <c r="CN358" s="54"/>
    </row>
    <row r="359" spans="2:92" x14ac:dyDescent="0.25">
      <c r="B359" s="185"/>
      <c r="AA359"/>
      <c r="AB359"/>
      <c r="AC359"/>
      <c r="CI359" s="57">
        <v>39126</v>
      </c>
      <c r="CJ359" s="53" t="s">
        <v>71</v>
      </c>
      <c r="CK359" s="53" t="s">
        <v>125</v>
      </c>
      <c r="CL359" s="192"/>
      <c r="CM359" s="54"/>
      <c r="CN359" s="54"/>
    </row>
    <row r="360" spans="2:92" x14ac:dyDescent="0.25">
      <c r="B360" s="185"/>
      <c r="AA360"/>
      <c r="AB360"/>
      <c r="AC360"/>
      <c r="CI360" s="57">
        <v>39127</v>
      </c>
      <c r="CJ360" s="53" t="s">
        <v>71</v>
      </c>
      <c r="CK360" s="53" t="s">
        <v>125</v>
      </c>
      <c r="CL360" s="192"/>
      <c r="CM360" s="54"/>
      <c r="CN360" s="54"/>
    </row>
    <row r="361" spans="2:92" x14ac:dyDescent="0.25">
      <c r="B361" s="185"/>
      <c r="AA361"/>
      <c r="AB361"/>
      <c r="AC361"/>
      <c r="CI361" s="57">
        <v>39131</v>
      </c>
      <c r="CJ361" s="53" t="s">
        <v>71</v>
      </c>
      <c r="CK361" s="53" t="s">
        <v>125</v>
      </c>
      <c r="CL361" s="192"/>
      <c r="CM361" s="54"/>
      <c r="CN361" s="54"/>
    </row>
    <row r="362" spans="2:92" x14ac:dyDescent="0.25">
      <c r="B362" s="185"/>
      <c r="AA362"/>
      <c r="AB362"/>
      <c r="AC362"/>
      <c r="CI362" s="57">
        <v>39132</v>
      </c>
      <c r="CJ362" s="53" t="s">
        <v>71</v>
      </c>
      <c r="CK362" s="53" t="s">
        <v>125</v>
      </c>
      <c r="CL362" s="192"/>
      <c r="CM362" s="54"/>
      <c r="CN362" s="54"/>
    </row>
    <row r="363" spans="2:92" x14ac:dyDescent="0.25">
      <c r="B363" s="185"/>
      <c r="AA363"/>
      <c r="AB363"/>
      <c r="AC363"/>
      <c r="CI363" s="57">
        <v>39133</v>
      </c>
      <c r="CJ363" s="53" t="s">
        <v>71</v>
      </c>
      <c r="CK363" s="53" t="s">
        <v>125</v>
      </c>
      <c r="CL363" s="192"/>
      <c r="CM363" s="54"/>
      <c r="CN363" s="54"/>
    </row>
    <row r="364" spans="2:92" x14ac:dyDescent="0.25">
      <c r="B364" s="185"/>
      <c r="AA364"/>
      <c r="AB364"/>
      <c r="AC364"/>
      <c r="CI364" s="57">
        <v>39135</v>
      </c>
      <c r="CJ364" s="53" t="s">
        <v>71</v>
      </c>
      <c r="CK364" s="53" t="s">
        <v>125</v>
      </c>
      <c r="CL364" s="192"/>
      <c r="CM364" s="54"/>
      <c r="CN364" s="54"/>
    </row>
    <row r="365" spans="2:92" x14ac:dyDescent="0.25">
      <c r="B365" s="185"/>
      <c r="AA365"/>
      <c r="AB365"/>
      <c r="AC365"/>
      <c r="CI365" s="57">
        <v>39136</v>
      </c>
      <c r="CJ365" s="53" t="s">
        <v>71</v>
      </c>
      <c r="CK365" s="53" t="s">
        <v>125</v>
      </c>
      <c r="CL365" s="192"/>
      <c r="CM365" s="54"/>
      <c r="CN365" s="54"/>
    </row>
    <row r="366" spans="2:92" x14ac:dyDescent="0.25">
      <c r="B366" s="185"/>
      <c r="AA366"/>
      <c r="AB366"/>
      <c r="AC366"/>
      <c r="CI366" s="57">
        <v>39137</v>
      </c>
      <c r="CJ366" s="53" t="s">
        <v>71</v>
      </c>
      <c r="CK366" s="53" t="s">
        <v>125</v>
      </c>
      <c r="CL366" s="192"/>
      <c r="CM366" s="54"/>
      <c r="CN366" s="54"/>
    </row>
    <row r="367" spans="2:92" x14ac:dyDescent="0.25">
      <c r="B367" s="185"/>
      <c r="AA367"/>
      <c r="AB367"/>
      <c r="AC367"/>
      <c r="CI367" s="57">
        <v>39142</v>
      </c>
      <c r="CJ367" s="53" t="s">
        <v>71</v>
      </c>
      <c r="CK367" s="53" t="s">
        <v>125</v>
      </c>
      <c r="CL367" s="192"/>
      <c r="CM367" s="54"/>
      <c r="CN367" s="54"/>
    </row>
    <row r="368" spans="2:92" x14ac:dyDescent="0.25">
      <c r="B368" s="185"/>
      <c r="AA368"/>
      <c r="AB368"/>
      <c r="AC368"/>
      <c r="CI368" s="57">
        <v>39143</v>
      </c>
      <c r="CJ368" s="53" t="s">
        <v>71</v>
      </c>
      <c r="CK368" s="53" t="s">
        <v>125</v>
      </c>
      <c r="CL368" s="192"/>
      <c r="CM368" s="54"/>
      <c r="CN368" s="54"/>
    </row>
    <row r="369" spans="2:92" x14ac:dyDescent="0.25">
      <c r="B369" s="185"/>
      <c r="AA369"/>
      <c r="AB369"/>
      <c r="AC369"/>
      <c r="CI369" s="57">
        <v>39152</v>
      </c>
      <c r="CJ369" s="53" t="s">
        <v>71</v>
      </c>
      <c r="CK369" s="53" t="s">
        <v>125</v>
      </c>
      <c r="CL369" s="192"/>
      <c r="CM369" s="54"/>
      <c r="CN369" s="54"/>
    </row>
    <row r="370" spans="2:92" x14ac:dyDescent="0.25">
      <c r="B370" s="185"/>
      <c r="AA370"/>
      <c r="AB370"/>
      <c r="AC370"/>
      <c r="CI370" s="57">
        <v>39153</v>
      </c>
      <c r="CJ370" s="53" t="s">
        <v>71</v>
      </c>
      <c r="CK370" s="53" t="s">
        <v>125</v>
      </c>
      <c r="CL370" s="192"/>
      <c r="CM370" s="54"/>
      <c r="CN370" s="54"/>
    </row>
    <row r="371" spans="2:92" x14ac:dyDescent="0.25">
      <c r="B371" s="185"/>
      <c r="AA371"/>
      <c r="AB371"/>
      <c r="AC371"/>
      <c r="CI371" s="57">
        <v>39155</v>
      </c>
      <c r="CJ371" s="53" t="s">
        <v>71</v>
      </c>
      <c r="CK371" s="53" t="s">
        <v>125</v>
      </c>
      <c r="CL371" s="192"/>
      <c r="CM371" s="54"/>
      <c r="CN371" s="54"/>
    </row>
    <row r="372" spans="2:92" x14ac:dyDescent="0.25">
      <c r="B372" s="185"/>
      <c r="AA372"/>
      <c r="AB372"/>
      <c r="AC372"/>
      <c r="CI372" s="57">
        <v>39156</v>
      </c>
      <c r="CJ372" s="53" t="s">
        <v>71</v>
      </c>
      <c r="CK372" s="53" t="s">
        <v>125</v>
      </c>
      <c r="CL372" s="192"/>
      <c r="CM372" s="54"/>
      <c r="CN372" s="54"/>
    </row>
    <row r="373" spans="2:92" x14ac:dyDescent="0.25">
      <c r="B373" s="185"/>
      <c r="AA373"/>
      <c r="AB373"/>
      <c r="AC373"/>
      <c r="CI373" s="57">
        <v>39161</v>
      </c>
      <c r="CJ373" s="53" t="s">
        <v>71</v>
      </c>
      <c r="CK373" s="53" t="s">
        <v>125</v>
      </c>
      <c r="CL373" s="192"/>
      <c r="CM373" s="54"/>
      <c r="CN373" s="54"/>
    </row>
    <row r="374" spans="2:92" x14ac:dyDescent="0.25">
      <c r="B374" s="185"/>
      <c r="AA374"/>
      <c r="AB374"/>
      <c r="AC374"/>
      <c r="CI374" s="57">
        <v>39162</v>
      </c>
      <c r="CJ374" s="53" t="s">
        <v>71</v>
      </c>
      <c r="CK374" s="53" t="s">
        <v>125</v>
      </c>
      <c r="CL374" s="192"/>
      <c r="CM374" s="54"/>
      <c r="CN374" s="54"/>
    </row>
    <row r="375" spans="2:92" x14ac:dyDescent="0.25">
      <c r="B375" s="185"/>
      <c r="AA375"/>
      <c r="AB375"/>
      <c r="AC375"/>
      <c r="CI375" s="57">
        <v>39165</v>
      </c>
      <c r="CJ375" s="53" t="s">
        <v>71</v>
      </c>
      <c r="CK375" s="53" t="s">
        <v>125</v>
      </c>
      <c r="CL375" s="192"/>
      <c r="CM375" s="54"/>
      <c r="CN375" s="54"/>
    </row>
    <row r="376" spans="2:92" x14ac:dyDescent="0.25">
      <c r="B376" s="185"/>
      <c r="AA376"/>
      <c r="AB376"/>
      <c r="AC376"/>
      <c r="CI376" s="57">
        <v>39171</v>
      </c>
      <c r="CJ376" s="53" t="s">
        <v>71</v>
      </c>
      <c r="CK376" s="53" t="s">
        <v>125</v>
      </c>
      <c r="CL376" s="192"/>
      <c r="CM376" s="54"/>
      <c r="CN376" s="54"/>
    </row>
    <row r="377" spans="2:92" x14ac:dyDescent="0.25">
      <c r="B377" s="185"/>
      <c r="AA377"/>
      <c r="AB377"/>
      <c r="AC377"/>
      <c r="CI377" s="57">
        <v>39172</v>
      </c>
      <c r="CJ377" s="53" t="s">
        <v>71</v>
      </c>
      <c r="CK377" s="53" t="s">
        <v>125</v>
      </c>
      <c r="CL377" s="192"/>
      <c r="CM377" s="54"/>
      <c r="CN377" s="54"/>
    </row>
    <row r="378" spans="2:92" x14ac:dyDescent="0.25">
      <c r="B378" s="185"/>
      <c r="AA378"/>
      <c r="AB378"/>
      <c r="AC378"/>
      <c r="CI378" s="57">
        <v>39173</v>
      </c>
      <c r="CJ378" s="53" t="s">
        <v>71</v>
      </c>
      <c r="CK378" s="53" t="s">
        <v>125</v>
      </c>
      <c r="CL378" s="192"/>
      <c r="CM378" s="54"/>
      <c r="CN378" s="54"/>
    </row>
    <row r="379" spans="2:92" x14ac:dyDescent="0.25">
      <c r="B379" s="185"/>
      <c r="AA379"/>
      <c r="AB379"/>
      <c r="AC379"/>
      <c r="CI379" s="57">
        <v>39174</v>
      </c>
      <c r="CJ379" s="53" t="s">
        <v>71</v>
      </c>
      <c r="CK379" s="53" t="s">
        <v>125</v>
      </c>
      <c r="CL379" s="192"/>
      <c r="CM379" s="54"/>
      <c r="CN379" s="54"/>
    </row>
    <row r="380" spans="2:92" x14ac:dyDescent="0.25">
      <c r="B380" s="185"/>
      <c r="AA380"/>
      <c r="AB380"/>
      <c r="AC380"/>
      <c r="CI380" s="57">
        <v>39175</v>
      </c>
      <c r="CJ380" s="53" t="s">
        <v>71</v>
      </c>
      <c r="CK380" s="53" t="s">
        <v>125</v>
      </c>
      <c r="CL380" s="192"/>
      <c r="CM380" s="54"/>
      <c r="CN380" s="54"/>
    </row>
    <row r="381" spans="2:92" x14ac:dyDescent="0.25">
      <c r="B381" s="185"/>
      <c r="AA381"/>
      <c r="AB381"/>
      <c r="AC381"/>
      <c r="CI381" s="57">
        <v>39176</v>
      </c>
      <c r="CJ381" s="53" t="s">
        <v>71</v>
      </c>
      <c r="CK381" s="53" t="s">
        <v>125</v>
      </c>
      <c r="CL381" s="192"/>
      <c r="CM381" s="54"/>
      <c r="CN381" s="54"/>
    </row>
    <row r="382" spans="2:92" x14ac:dyDescent="0.25">
      <c r="B382" s="185"/>
      <c r="AA382"/>
      <c r="AB382"/>
      <c r="AC382"/>
      <c r="CI382" s="57">
        <v>39181</v>
      </c>
      <c r="CJ382" s="53" t="s">
        <v>71</v>
      </c>
      <c r="CK382" s="53" t="s">
        <v>125</v>
      </c>
      <c r="CL382" s="192"/>
      <c r="CM382" s="54"/>
      <c r="CN382" s="54"/>
    </row>
    <row r="383" spans="2:92" x14ac:dyDescent="0.25">
      <c r="B383" s="185"/>
      <c r="AA383"/>
      <c r="AB383"/>
      <c r="AC383"/>
      <c r="CI383" s="57">
        <v>39201</v>
      </c>
      <c r="CJ383" s="53" t="s">
        <v>71</v>
      </c>
      <c r="CK383" s="53" t="s">
        <v>125</v>
      </c>
      <c r="CL383" s="192"/>
      <c r="CM383" s="54"/>
      <c r="CN383" s="54"/>
    </row>
    <row r="384" spans="2:92" x14ac:dyDescent="0.25">
      <c r="B384" s="185"/>
      <c r="AA384"/>
      <c r="AB384"/>
      <c r="AC384"/>
      <c r="CI384" s="57">
        <v>39301</v>
      </c>
      <c r="CJ384" s="53" t="s">
        <v>75</v>
      </c>
      <c r="CK384" s="53" t="s">
        <v>126</v>
      </c>
      <c r="CL384" s="192"/>
      <c r="CM384" s="54"/>
      <c r="CN384" s="54"/>
    </row>
    <row r="385" spans="2:92" x14ac:dyDescent="0.25">
      <c r="B385" s="185"/>
      <c r="AA385"/>
      <c r="AB385"/>
      <c r="AC385"/>
      <c r="CI385" s="57">
        <v>39401</v>
      </c>
      <c r="CJ385" s="53" t="s">
        <v>75</v>
      </c>
      <c r="CK385" s="53" t="s">
        <v>126</v>
      </c>
      <c r="CL385" s="192"/>
      <c r="CM385" s="54"/>
      <c r="CN385" s="54"/>
    </row>
    <row r="386" spans="2:92" x14ac:dyDescent="0.25">
      <c r="B386" s="185"/>
      <c r="AA386"/>
      <c r="AB386"/>
      <c r="AC386"/>
      <c r="CI386" s="57">
        <v>39403</v>
      </c>
      <c r="CJ386" s="53" t="s">
        <v>75</v>
      </c>
      <c r="CK386" s="53" t="s">
        <v>126</v>
      </c>
      <c r="CL386" s="192"/>
      <c r="CM386" s="54"/>
      <c r="CN386" s="54"/>
    </row>
    <row r="387" spans="2:92" x14ac:dyDescent="0.25">
      <c r="B387" s="185"/>
      <c r="AA387"/>
      <c r="AB387"/>
      <c r="AC387"/>
      <c r="CI387" s="57">
        <v>39404</v>
      </c>
      <c r="CJ387" s="53" t="s">
        <v>75</v>
      </c>
      <c r="CK387" s="53" t="s">
        <v>126</v>
      </c>
      <c r="CL387" s="192"/>
      <c r="CM387" s="54"/>
      <c r="CN387" s="54"/>
    </row>
    <row r="388" spans="2:92" x14ac:dyDescent="0.25">
      <c r="B388" s="185"/>
      <c r="AA388"/>
      <c r="AB388"/>
      <c r="AC388"/>
      <c r="CI388" s="57">
        <v>39405</v>
      </c>
      <c r="CJ388" s="53" t="s">
        <v>75</v>
      </c>
      <c r="CK388" s="53" t="s">
        <v>126</v>
      </c>
      <c r="CL388" s="192"/>
      <c r="CM388" s="54"/>
      <c r="CN388" s="54"/>
    </row>
    <row r="389" spans="2:92" x14ac:dyDescent="0.25">
      <c r="B389" s="185"/>
      <c r="AA389"/>
      <c r="AB389"/>
      <c r="AC389"/>
      <c r="CI389" s="57">
        <v>39409</v>
      </c>
      <c r="CJ389" s="53" t="s">
        <v>75</v>
      </c>
      <c r="CK389" s="53" t="s">
        <v>126</v>
      </c>
      <c r="CL389" s="192"/>
      <c r="CM389" s="54"/>
      <c r="CN389" s="54"/>
    </row>
    <row r="390" spans="2:92" x14ac:dyDescent="0.25">
      <c r="B390" s="185"/>
      <c r="AA390"/>
      <c r="AB390"/>
      <c r="AC390"/>
      <c r="CI390" s="57">
        <v>39411</v>
      </c>
      <c r="CJ390" s="53" t="s">
        <v>75</v>
      </c>
      <c r="CK390" s="53" t="s">
        <v>126</v>
      </c>
      <c r="CL390" s="192"/>
      <c r="CM390" s="54"/>
      <c r="CN390" s="54"/>
    </row>
    <row r="391" spans="2:92" x14ac:dyDescent="0.25">
      <c r="B391" s="185"/>
      <c r="AA391"/>
      <c r="AB391"/>
      <c r="AC391"/>
      <c r="CI391" s="57">
        <v>39412</v>
      </c>
      <c r="CJ391" s="53" t="s">
        <v>75</v>
      </c>
      <c r="CK391" s="53" t="s">
        <v>126</v>
      </c>
      <c r="CL391" s="192"/>
      <c r="CM391" s="54"/>
      <c r="CN391" s="54"/>
    </row>
    <row r="392" spans="2:92" x14ac:dyDescent="0.25">
      <c r="B392" s="185"/>
      <c r="AA392"/>
      <c r="AB392"/>
      <c r="AC392"/>
      <c r="CI392" s="57">
        <v>39413</v>
      </c>
      <c r="CJ392" s="53" t="s">
        <v>75</v>
      </c>
      <c r="CK392" s="53" t="s">
        <v>126</v>
      </c>
      <c r="CL392" s="192"/>
      <c r="CM392" s="54"/>
      <c r="CN392" s="54"/>
    </row>
    <row r="393" spans="2:92" x14ac:dyDescent="0.25">
      <c r="B393" s="185"/>
      <c r="AA393"/>
      <c r="AB393"/>
      <c r="AC393"/>
      <c r="CI393" s="57">
        <v>39414</v>
      </c>
      <c r="CJ393" s="53" t="s">
        <v>75</v>
      </c>
      <c r="CK393" s="53" t="s">
        <v>126</v>
      </c>
      <c r="CL393" s="192"/>
      <c r="CM393" s="54"/>
      <c r="CN393" s="54"/>
    </row>
    <row r="394" spans="2:92" x14ac:dyDescent="0.25">
      <c r="B394" s="185"/>
      <c r="AA394"/>
      <c r="AB394"/>
      <c r="AC394"/>
      <c r="CI394" s="57">
        <v>39415</v>
      </c>
      <c r="CJ394" s="53" t="s">
        <v>75</v>
      </c>
      <c r="CK394" s="53" t="s">
        <v>126</v>
      </c>
      <c r="CL394" s="192"/>
      <c r="CM394" s="54"/>
      <c r="CN394" s="54"/>
    </row>
    <row r="395" spans="2:92" x14ac:dyDescent="0.25">
      <c r="B395" s="185"/>
      <c r="AA395"/>
      <c r="AB395"/>
      <c r="AC395"/>
      <c r="CI395" s="57">
        <v>39421</v>
      </c>
      <c r="CJ395" s="53" t="s">
        <v>75</v>
      </c>
      <c r="CK395" s="53" t="s">
        <v>126</v>
      </c>
      <c r="CL395" s="192"/>
      <c r="CM395" s="54"/>
      <c r="CN395" s="54"/>
    </row>
    <row r="396" spans="2:92" x14ac:dyDescent="0.25">
      <c r="B396" s="185"/>
      <c r="AA396"/>
      <c r="AB396"/>
      <c r="AC396"/>
      <c r="CI396" s="57">
        <v>39422</v>
      </c>
      <c r="CJ396" s="53" t="s">
        <v>75</v>
      </c>
      <c r="CK396" s="53" t="s">
        <v>126</v>
      </c>
      <c r="CL396" s="192"/>
      <c r="CM396" s="54"/>
      <c r="CN396" s="54"/>
    </row>
    <row r="397" spans="2:92" x14ac:dyDescent="0.25">
      <c r="B397" s="185"/>
      <c r="AA397"/>
      <c r="AB397"/>
      <c r="AC397"/>
      <c r="CI397" s="57">
        <v>39424</v>
      </c>
      <c r="CJ397" s="53" t="s">
        <v>75</v>
      </c>
      <c r="CK397" s="53" t="s">
        <v>126</v>
      </c>
      <c r="CL397" s="192"/>
      <c r="CM397" s="54"/>
      <c r="CN397" s="54"/>
    </row>
    <row r="398" spans="2:92" x14ac:dyDescent="0.25">
      <c r="B398" s="185"/>
      <c r="AA398"/>
      <c r="AB398"/>
      <c r="AC398"/>
      <c r="CI398" s="57">
        <v>39426</v>
      </c>
      <c r="CJ398" s="53" t="s">
        <v>75</v>
      </c>
      <c r="CK398" s="53" t="s">
        <v>126</v>
      </c>
      <c r="CL398" s="192"/>
      <c r="CM398" s="54"/>
      <c r="CN398" s="54"/>
    </row>
    <row r="399" spans="2:92" x14ac:dyDescent="0.25">
      <c r="B399" s="185"/>
      <c r="AA399"/>
      <c r="AB399"/>
      <c r="AC399"/>
      <c r="CI399" s="57">
        <v>39427</v>
      </c>
      <c r="CJ399" s="53" t="s">
        <v>75</v>
      </c>
      <c r="CK399" s="53" t="s">
        <v>126</v>
      </c>
      <c r="CL399" s="192"/>
      <c r="CM399" s="54"/>
      <c r="CN399" s="54"/>
    </row>
    <row r="400" spans="2:92" x14ac:dyDescent="0.25">
      <c r="B400" s="185"/>
      <c r="AA400"/>
      <c r="AB400"/>
      <c r="AC400"/>
      <c r="CI400" s="57">
        <v>39428</v>
      </c>
      <c r="CJ400" s="53" t="s">
        <v>75</v>
      </c>
      <c r="CK400" s="53" t="s">
        <v>126</v>
      </c>
      <c r="CL400" s="192"/>
      <c r="CM400" s="54"/>
      <c r="CN400" s="54"/>
    </row>
    <row r="401" spans="2:92" x14ac:dyDescent="0.25">
      <c r="B401" s="185"/>
      <c r="AA401"/>
      <c r="AB401"/>
      <c r="AC401"/>
      <c r="CI401" s="57">
        <v>39443</v>
      </c>
      <c r="CJ401" s="53" t="s">
        <v>75</v>
      </c>
      <c r="CK401" s="53" t="s">
        <v>126</v>
      </c>
      <c r="CL401" s="192"/>
      <c r="CM401" s="54"/>
      <c r="CN401" s="54"/>
    </row>
    <row r="402" spans="2:92" x14ac:dyDescent="0.25">
      <c r="B402" s="185"/>
      <c r="AA402"/>
      <c r="AB402"/>
      <c r="AC402"/>
      <c r="CI402" s="57">
        <v>39444</v>
      </c>
      <c r="CJ402" s="53" t="s">
        <v>75</v>
      </c>
      <c r="CK402" s="53" t="s">
        <v>126</v>
      </c>
      <c r="CL402" s="192"/>
      <c r="CM402" s="54"/>
      <c r="CN402" s="54"/>
    </row>
    <row r="403" spans="2:92" x14ac:dyDescent="0.25">
      <c r="B403" s="185"/>
      <c r="AA403"/>
      <c r="AB403"/>
      <c r="AC403"/>
      <c r="CI403" s="57">
        <v>39445</v>
      </c>
      <c r="CJ403" s="53" t="s">
        <v>75</v>
      </c>
      <c r="CK403" s="53" t="s">
        <v>126</v>
      </c>
      <c r="CL403" s="192"/>
      <c r="CM403" s="54"/>
      <c r="CN403" s="54"/>
    </row>
    <row r="404" spans="2:92" x14ac:dyDescent="0.25">
      <c r="B404" s="185"/>
      <c r="AA404"/>
      <c r="AB404"/>
      <c r="AC404"/>
      <c r="CI404" s="57">
        <v>39446</v>
      </c>
      <c r="CJ404" s="53" t="s">
        <v>75</v>
      </c>
      <c r="CK404" s="53" t="s">
        <v>126</v>
      </c>
      <c r="CL404" s="192"/>
      <c r="CM404" s="54"/>
      <c r="CN404" s="54"/>
    </row>
    <row r="405" spans="2:92" x14ac:dyDescent="0.25">
      <c r="B405" s="185"/>
      <c r="AA405"/>
      <c r="AB405"/>
      <c r="AC405"/>
      <c r="CI405" s="57">
        <v>39451</v>
      </c>
      <c r="CJ405" s="53" t="s">
        <v>75</v>
      </c>
      <c r="CK405" s="53" t="s">
        <v>126</v>
      </c>
      <c r="CL405" s="192"/>
      <c r="CM405" s="54"/>
      <c r="CN405" s="54"/>
    </row>
    <row r="406" spans="2:92" x14ac:dyDescent="0.25">
      <c r="B406" s="185"/>
      <c r="AA406"/>
      <c r="AB406"/>
      <c r="AC406"/>
      <c r="CI406" s="57">
        <v>39452</v>
      </c>
      <c r="CJ406" s="53" t="s">
        <v>75</v>
      </c>
      <c r="CK406" s="53" t="s">
        <v>126</v>
      </c>
      <c r="CL406" s="192"/>
      <c r="CM406" s="54"/>
      <c r="CN406" s="54"/>
    </row>
    <row r="407" spans="2:92" x14ac:dyDescent="0.25">
      <c r="B407" s="185"/>
      <c r="AA407"/>
      <c r="AB407"/>
      <c r="AC407"/>
      <c r="CI407" s="57">
        <v>39456</v>
      </c>
      <c r="CJ407" s="53" t="s">
        <v>75</v>
      </c>
      <c r="CK407" s="53" t="s">
        <v>126</v>
      </c>
      <c r="CL407" s="192"/>
      <c r="CM407" s="54"/>
      <c r="CN407" s="54"/>
    </row>
    <row r="408" spans="2:92" x14ac:dyDescent="0.25">
      <c r="B408" s="185"/>
      <c r="AA408"/>
      <c r="AB408"/>
      <c r="AC408"/>
      <c r="CI408" s="57">
        <v>39459</v>
      </c>
      <c r="CJ408" s="53" t="s">
        <v>75</v>
      </c>
      <c r="CK408" s="53" t="s">
        <v>126</v>
      </c>
      <c r="CL408" s="192"/>
      <c r="CM408" s="54"/>
      <c r="CN408" s="54"/>
    </row>
    <row r="409" spans="2:92" x14ac:dyDescent="0.25">
      <c r="B409" s="185"/>
      <c r="AA409"/>
      <c r="AB409"/>
      <c r="AC409"/>
      <c r="CI409" s="57">
        <v>39461</v>
      </c>
      <c r="CJ409" s="53" t="s">
        <v>75</v>
      </c>
      <c r="CK409" s="53" t="s">
        <v>126</v>
      </c>
      <c r="CL409" s="192"/>
      <c r="CM409" s="54"/>
      <c r="CN409" s="54"/>
    </row>
    <row r="410" spans="2:92" x14ac:dyDescent="0.25">
      <c r="B410" s="185"/>
      <c r="AA410"/>
      <c r="AB410"/>
      <c r="AC410"/>
      <c r="CI410" s="57">
        <v>39462</v>
      </c>
      <c r="CJ410" s="53" t="s">
        <v>75</v>
      </c>
      <c r="CK410" s="53" t="s">
        <v>126</v>
      </c>
      <c r="CL410" s="192"/>
      <c r="CM410" s="54"/>
      <c r="CN410" s="54"/>
    </row>
    <row r="411" spans="2:92" x14ac:dyDescent="0.25">
      <c r="B411" s="185"/>
      <c r="AA411"/>
      <c r="AB411"/>
      <c r="AC411"/>
      <c r="CI411" s="57">
        <v>39463</v>
      </c>
      <c r="CJ411" s="53" t="s">
        <v>75</v>
      </c>
      <c r="CK411" s="53" t="s">
        <v>126</v>
      </c>
      <c r="CL411" s="192"/>
      <c r="CM411" s="54"/>
      <c r="CN411" s="54"/>
    </row>
    <row r="412" spans="2:92" x14ac:dyDescent="0.25">
      <c r="B412" s="185"/>
      <c r="AA412"/>
      <c r="AB412"/>
      <c r="AC412"/>
      <c r="CI412" s="57">
        <v>39464</v>
      </c>
      <c r="CJ412" s="53" t="s">
        <v>75</v>
      </c>
      <c r="CK412" s="53" t="s">
        <v>126</v>
      </c>
      <c r="CL412" s="192"/>
      <c r="CM412" s="54"/>
      <c r="CN412" s="54"/>
    </row>
    <row r="413" spans="2:92" x14ac:dyDescent="0.25">
      <c r="B413" s="185"/>
      <c r="AA413"/>
      <c r="AB413"/>
      <c r="AC413"/>
      <c r="CI413" s="57">
        <v>39468</v>
      </c>
      <c r="CJ413" s="53" t="s">
        <v>75</v>
      </c>
      <c r="CK413" s="53" t="s">
        <v>126</v>
      </c>
      <c r="CL413" s="192"/>
      <c r="CM413" s="54"/>
      <c r="CN413" s="54"/>
    </row>
    <row r="414" spans="2:92" x14ac:dyDescent="0.25">
      <c r="B414" s="185"/>
      <c r="AA414"/>
      <c r="AB414"/>
      <c r="AC414"/>
      <c r="CI414" s="57">
        <v>39470</v>
      </c>
      <c r="CJ414" s="53" t="s">
        <v>75</v>
      </c>
      <c r="CK414" s="53" t="s">
        <v>126</v>
      </c>
      <c r="CL414" s="192"/>
      <c r="CM414" s="54"/>
      <c r="CN414" s="54"/>
    </row>
    <row r="415" spans="2:92" x14ac:dyDescent="0.25">
      <c r="B415" s="185"/>
      <c r="AA415"/>
      <c r="AB415"/>
      <c r="AC415"/>
      <c r="CI415" s="57">
        <v>39491</v>
      </c>
      <c r="CJ415" s="53" t="s">
        <v>75</v>
      </c>
      <c r="CK415" s="53" t="s">
        <v>126</v>
      </c>
      <c r="CL415" s="192"/>
      <c r="CM415" s="54"/>
      <c r="CN415" s="54"/>
    </row>
    <row r="416" spans="2:92" x14ac:dyDescent="0.25">
      <c r="B416" s="185"/>
      <c r="AA416"/>
      <c r="AB416"/>
      <c r="AC416"/>
      <c r="CI416" s="57">
        <v>39492</v>
      </c>
      <c r="CJ416" s="53" t="s">
        <v>75</v>
      </c>
      <c r="CK416" s="53" t="s">
        <v>126</v>
      </c>
      <c r="CL416" s="192"/>
      <c r="CM416" s="54"/>
      <c r="CN416" s="54"/>
    </row>
    <row r="417" spans="2:92" x14ac:dyDescent="0.25">
      <c r="B417" s="185"/>
      <c r="AA417"/>
      <c r="AB417"/>
      <c r="AC417"/>
      <c r="CI417" s="57">
        <v>39493</v>
      </c>
      <c r="CJ417" s="53" t="s">
        <v>75</v>
      </c>
      <c r="CK417" s="53" t="s">
        <v>126</v>
      </c>
      <c r="CL417" s="192"/>
      <c r="CM417" s="54"/>
      <c r="CN417" s="54"/>
    </row>
    <row r="418" spans="2:92" x14ac:dyDescent="0.25">
      <c r="B418" s="185"/>
      <c r="AA418"/>
      <c r="AB418"/>
      <c r="AC418"/>
      <c r="CI418" s="57">
        <v>39494</v>
      </c>
      <c r="CJ418" s="53" t="s">
        <v>75</v>
      </c>
      <c r="CK418" s="53" t="s">
        <v>126</v>
      </c>
      <c r="CL418" s="192"/>
      <c r="CM418" s="54"/>
      <c r="CN418" s="54"/>
    </row>
    <row r="419" spans="2:92" x14ac:dyDescent="0.25">
      <c r="B419" s="185"/>
      <c r="AA419"/>
      <c r="AB419"/>
      <c r="AC419"/>
      <c r="CI419" s="57">
        <v>39495</v>
      </c>
      <c r="CJ419" s="53" t="s">
        <v>75</v>
      </c>
      <c r="CK419" s="53" t="s">
        <v>126</v>
      </c>
      <c r="CL419" s="192"/>
      <c r="CM419" s="54"/>
      <c r="CN419" s="54"/>
    </row>
    <row r="420" spans="2:92" x14ac:dyDescent="0.25">
      <c r="B420" s="185"/>
      <c r="AA420"/>
      <c r="AB420"/>
      <c r="AC420"/>
      <c r="CI420" s="57">
        <v>39496</v>
      </c>
      <c r="CJ420" s="53" t="s">
        <v>75</v>
      </c>
      <c r="CK420" s="53" t="s">
        <v>126</v>
      </c>
      <c r="CL420" s="192"/>
      <c r="CM420" s="54"/>
      <c r="CN420" s="54"/>
    </row>
    <row r="421" spans="2:92" x14ac:dyDescent="0.25">
      <c r="B421" s="185"/>
      <c r="AA421"/>
      <c r="AB421"/>
      <c r="AC421"/>
      <c r="CI421" s="57">
        <v>39501</v>
      </c>
      <c r="CJ421" s="53" t="s">
        <v>75</v>
      </c>
      <c r="CK421" s="53" t="s">
        <v>126</v>
      </c>
      <c r="CL421" s="192"/>
      <c r="CM421" s="54"/>
      <c r="CN421" s="54"/>
    </row>
    <row r="422" spans="2:92" x14ac:dyDescent="0.25">
      <c r="B422" s="185"/>
      <c r="AA422"/>
      <c r="AB422"/>
      <c r="AC422"/>
      <c r="CI422" s="57">
        <v>39601</v>
      </c>
      <c r="CJ422" s="53" t="s">
        <v>75</v>
      </c>
      <c r="CK422" s="53" t="s">
        <v>126</v>
      </c>
      <c r="CL422" s="192"/>
      <c r="CM422" s="54"/>
      <c r="CN422" s="54"/>
    </row>
    <row r="423" spans="2:92" x14ac:dyDescent="0.25">
      <c r="B423" s="185"/>
      <c r="AA423"/>
      <c r="AB423"/>
      <c r="AC423"/>
      <c r="CI423" s="57">
        <v>39701</v>
      </c>
      <c r="CJ423" s="53" t="s">
        <v>76</v>
      </c>
      <c r="CK423" s="53" t="s">
        <v>125</v>
      </c>
      <c r="CL423" s="192"/>
      <c r="CM423" s="54"/>
      <c r="CN423" s="54"/>
    </row>
    <row r="424" spans="2:92" x14ac:dyDescent="0.25">
      <c r="B424" s="185"/>
      <c r="AA424"/>
      <c r="AB424"/>
      <c r="AC424"/>
      <c r="CI424" s="57">
        <v>39801</v>
      </c>
      <c r="CJ424" s="53" t="s">
        <v>76</v>
      </c>
      <c r="CK424" s="53" t="s">
        <v>125</v>
      </c>
      <c r="CL424" s="192"/>
      <c r="CM424" s="54"/>
      <c r="CN424" s="54"/>
    </row>
    <row r="425" spans="2:92" x14ac:dyDescent="0.25">
      <c r="B425" s="185"/>
      <c r="AA425"/>
      <c r="AB425"/>
      <c r="AC425"/>
      <c r="CI425" s="57">
        <v>39804</v>
      </c>
      <c r="CJ425" s="53" t="s">
        <v>76</v>
      </c>
      <c r="CK425" s="53" t="s">
        <v>125</v>
      </c>
      <c r="CL425" s="192"/>
      <c r="CM425" s="54"/>
      <c r="CN425" s="54"/>
    </row>
    <row r="426" spans="2:92" x14ac:dyDescent="0.25">
      <c r="B426" s="185"/>
      <c r="AA426"/>
      <c r="AB426"/>
      <c r="AC426"/>
      <c r="CI426" s="57">
        <v>39806</v>
      </c>
      <c r="CJ426" s="53" t="s">
        <v>76</v>
      </c>
      <c r="CK426" s="53" t="s">
        <v>125</v>
      </c>
      <c r="CL426" s="192"/>
      <c r="CM426" s="54"/>
      <c r="CN426" s="54"/>
    </row>
    <row r="427" spans="2:92" x14ac:dyDescent="0.25">
      <c r="B427" s="185"/>
      <c r="AA427"/>
      <c r="AB427"/>
      <c r="AC427"/>
      <c r="CI427" s="57">
        <v>39807</v>
      </c>
      <c r="CJ427" s="53" t="s">
        <v>76</v>
      </c>
      <c r="CK427" s="53" t="s">
        <v>125</v>
      </c>
      <c r="CL427" s="192"/>
      <c r="CM427" s="54"/>
      <c r="CN427" s="54"/>
    </row>
    <row r="428" spans="2:92" x14ac:dyDescent="0.25">
      <c r="B428" s="185"/>
      <c r="AA428"/>
      <c r="AB428"/>
      <c r="AC428"/>
      <c r="CI428" s="57">
        <v>39811</v>
      </c>
      <c r="CJ428" s="53" t="s">
        <v>76</v>
      </c>
      <c r="CK428" s="53" t="s">
        <v>125</v>
      </c>
      <c r="CL428" s="192"/>
      <c r="CM428" s="54"/>
      <c r="CN428" s="54"/>
    </row>
    <row r="429" spans="2:92" x14ac:dyDescent="0.25">
      <c r="B429" s="185"/>
      <c r="AA429"/>
      <c r="AB429"/>
      <c r="AC429"/>
      <c r="CI429" s="57">
        <v>39815</v>
      </c>
      <c r="CJ429" s="53" t="s">
        <v>76</v>
      </c>
      <c r="CK429" s="53" t="s">
        <v>125</v>
      </c>
      <c r="CL429" s="192"/>
      <c r="CM429" s="54"/>
      <c r="CN429" s="54"/>
    </row>
    <row r="430" spans="2:92" x14ac:dyDescent="0.25">
      <c r="B430" s="185"/>
      <c r="AA430"/>
      <c r="AB430"/>
      <c r="AC430"/>
      <c r="CI430" s="57">
        <v>39816</v>
      </c>
      <c r="CJ430" s="53" t="s">
        <v>76</v>
      </c>
      <c r="CK430" s="53" t="s">
        <v>125</v>
      </c>
      <c r="CL430" s="192"/>
      <c r="CM430" s="54"/>
      <c r="CN430" s="54"/>
    </row>
    <row r="431" spans="2:92" x14ac:dyDescent="0.25">
      <c r="B431" s="185"/>
      <c r="AA431"/>
      <c r="AB431"/>
      <c r="AC431"/>
      <c r="CI431" s="57">
        <v>39817</v>
      </c>
      <c r="CJ431" s="53" t="s">
        <v>76</v>
      </c>
      <c r="CK431" s="53" t="s">
        <v>125</v>
      </c>
      <c r="CL431" s="192"/>
      <c r="CM431" s="54"/>
      <c r="CN431" s="54"/>
    </row>
    <row r="432" spans="2:92" x14ac:dyDescent="0.25">
      <c r="B432" s="185"/>
      <c r="AA432"/>
      <c r="AB432"/>
      <c r="AC432"/>
      <c r="CI432" s="57">
        <v>39818</v>
      </c>
      <c r="CJ432" s="53" t="s">
        <v>76</v>
      </c>
      <c r="CK432" s="53" t="s">
        <v>125</v>
      </c>
      <c r="CL432" s="192"/>
      <c r="CM432" s="54"/>
      <c r="CN432" s="54"/>
    </row>
    <row r="433" spans="2:92" x14ac:dyDescent="0.25">
      <c r="B433" s="185"/>
      <c r="AA433"/>
      <c r="AB433"/>
      <c r="AC433"/>
      <c r="CI433" s="57">
        <v>39819</v>
      </c>
      <c r="CJ433" s="53" t="s">
        <v>76</v>
      </c>
      <c r="CK433" s="53" t="s">
        <v>125</v>
      </c>
      <c r="CL433" s="192"/>
      <c r="CM433" s="54"/>
      <c r="CN433" s="54"/>
    </row>
    <row r="434" spans="2:92" x14ac:dyDescent="0.25">
      <c r="B434" s="185"/>
      <c r="AA434"/>
      <c r="AB434"/>
      <c r="AC434"/>
      <c r="CI434" s="57">
        <v>39821</v>
      </c>
      <c r="CJ434" s="53" t="s">
        <v>76</v>
      </c>
      <c r="CK434" s="53" t="s">
        <v>125</v>
      </c>
      <c r="CL434" s="192"/>
      <c r="CM434" s="54"/>
      <c r="CN434" s="54"/>
    </row>
    <row r="435" spans="2:92" x14ac:dyDescent="0.25">
      <c r="B435" s="185"/>
      <c r="AA435"/>
      <c r="AB435"/>
      <c r="AC435"/>
      <c r="CI435" s="57">
        <v>39822</v>
      </c>
      <c r="CJ435" s="53" t="s">
        <v>76</v>
      </c>
      <c r="CK435" s="53" t="s">
        <v>125</v>
      </c>
      <c r="CL435" s="192"/>
      <c r="CM435" s="54"/>
      <c r="CN435" s="54"/>
    </row>
    <row r="436" spans="2:92" x14ac:dyDescent="0.25">
      <c r="B436" s="185"/>
      <c r="AA436"/>
      <c r="AB436"/>
      <c r="AC436"/>
      <c r="CI436" s="57">
        <v>39831</v>
      </c>
      <c r="CJ436" s="53" t="s">
        <v>76</v>
      </c>
      <c r="CK436" s="53" t="s">
        <v>125</v>
      </c>
      <c r="CL436" s="192"/>
      <c r="CM436" s="54"/>
      <c r="CN436" s="54"/>
    </row>
    <row r="437" spans="2:92" x14ac:dyDescent="0.25">
      <c r="B437" s="185"/>
      <c r="AA437"/>
      <c r="AB437"/>
      <c r="AC437"/>
      <c r="CI437" s="57">
        <v>39832</v>
      </c>
      <c r="CJ437" s="53" t="s">
        <v>76</v>
      </c>
      <c r="CK437" s="53" t="s">
        <v>125</v>
      </c>
      <c r="CL437" s="192"/>
      <c r="CM437" s="54"/>
      <c r="CN437" s="54"/>
    </row>
    <row r="438" spans="2:92" x14ac:dyDescent="0.25">
      <c r="B438" s="185"/>
      <c r="AA438"/>
      <c r="AB438"/>
      <c r="AC438"/>
      <c r="CI438" s="57">
        <v>39833</v>
      </c>
      <c r="CJ438" s="53" t="s">
        <v>76</v>
      </c>
      <c r="CK438" s="53" t="s">
        <v>125</v>
      </c>
      <c r="CL438" s="192"/>
      <c r="CM438" s="54"/>
      <c r="CN438" s="54"/>
    </row>
    <row r="439" spans="2:92" x14ac:dyDescent="0.25">
      <c r="B439" s="185"/>
      <c r="AA439"/>
      <c r="AB439"/>
      <c r="AC439"/>
      <c r="CI439" s="57">
        <v>39834</v>
      </c>
      <c r="CJ439" s="53" t="s">
        <v>76</v>
      </c>
      <c r="CK439" s="53" t="s">
        <v>125</v>
      </c>
      <c r="CL439" s="192"/>
      <c r="CM439" s="54"/>
      <c r="CN439" s="54"/>
    </row>
    <row r="440" spans="2:92" x14ac:dyDescent="0.25">
      <c r="B440" s="185"/>
      <c r="AA440"/>
      <c r="AB440"/>
      <c r="AC440"/>
      <c r="CI440" s="57">
        <v>39835</v>
      </c>
      <c r="CJ440" s="53" t="s">
        <v>76</v>
      </c>
      <c r="CK440" s="53" t="s">
        <v>125</v>
      </c>
      <c r="CL440" s="192"/>
      <c r="CM440" s="54"/>
      <c r="CN440" s="54"/>
    </row>
    <row r="441" spans="2:92" x14ac:dyDescent="0.25">
      <c r="B441" s="185"/>
      <c r="AA441"/>
      <c r="AB441"/>
      <c r="AC441"/>
      <c r="CI441" s="57">
        <v>39842</v>
      </c>
      <c r="CJ441" s="53" t="s">
        <v>76</v>
      </c>
      <c r="CK441" s="53" t="s">
        <v>125</v>
      </c>
      <c r="CL441" s="192"/>
      <c r="CM441" s="54"/>
      <c r="CN441" s="54"/>
    </row>
    <row r="442" spans="2:92" x14ac:dyDescent="0.25">
      <c r="B442" s="185"/>
      <c r="AA442"/>
      <c r="AB442"/>
      <c r="AC442"/>
      <c r="CI442" s="57">
        <v>39843</v>
      </c>
      <c r="CJ442" s="53" t="s">
        <v>76</v>
      </c>
      <c r="CK442" s="53" t="s">
        <v>125</v>
      </c>
      <c r="CL442" s="192"/>
      <c r="CM442" s="54"/>
      <c r="CN442" s="54"/>
    </row>
    <row r="443" spans="2:92" x14ac:dyDescent="0.25">
      <c r="B443" s="185"/>
      <c r="AA443"/>
      <c r="AB443"/>
      <c r="AC443"/>
      <c r="CI443" s="57">
        <v>39847</v>
      </c>
      <c r="CJ443" s="53" t="s">
        <v>76</v>
      </c>
      <c r="CK443" s="53" t="s">
        <v>125</v>
      </c>
      <c r="CL443" s="192"/>
      <c r="CM443" s="54"/>
      <c r="CN443" s="54"/>
    </row>
    <row r="444" spans="2:92" x14ac:dyDescent="0.25">
      <c r="B444" s="185"/>
      <c r="AA444"/>
      <c r="AB444"/>
      <c r="AC444"/>
      <c r="CI444" s="57">
        <v>39848</v>
      </c>
      <c r="CJ444" s="53" t="s">
        <v>76</v>
      </c>
      <c r="CK444" s="53" t="s">
        <v>125</v>
      </c>
      <c r="CL444" s="192"/>
      <c r="CM444" s="54"/>
      <c r="CN444" s="54"/>
    </row>
    <row r="445" spans="2:92" x14ac:dyDescent="0.25">
      <c r="B445" s="185"/>
      <c r="AA445"/>
      <c r="AB445"/>
      <c r="AC445"/>
      <c r="CI445" s="57">
        <v>39851</v>
      </c>
      <c r="CJ445" s="53" t="s">
        <v>76</v>
      </c>
      <c r="CK445" s="53" t="s">
        <v>125</v>
      </c>
      <c r="CL445" s="192"/>
      <c r="CM445" s="54"/>
      <c r="CN445" s="54"/>
    </row>
    <row r="446" spans="2:92" x14ac:dyDescent="0.25">
      <c r="B446" s="185"/>
      <c r="AA446"/>
      <c r="AB446"/>
      <c r="AC446"/>
      <c r="CI446" s="57">
        <v>39852</v>
      </c>
      <c r="CJ446" s="53" t="s">
        <v>71</v>
      </c>
      <c r="CK446" s="53" t="s">
        <v>125</v>
      </c>
      <c r="CL446" s="192"/>
      <c r="CM446" s="54"/>
      <c r="CN446" s="54"/>
    </row>
    <row r="447" spans="2:92" x14ac:dyDescent="0.25">
      <c r="B447" s="185"/>
      <c r="AA447"/>
      <c r="AB447"/>
      <c r="AC447"/>
      <c r="CI447" s="57">
        <v>39853</v>
      </c>
      <c r="CJ447" s="53" t="s">
        <v>76</v>
      </c>
      <c r="CK447" s="53" t="s">
        <v>125</v>
      </c>
      <c r="CL447" s="192"/>
      <c r="CM447" s="54"/>
      <c r="CN447" s="54"/>
    </row>
    <row r="448" spans="2:92" x14ac:dyDescent="0.25">
      <c r="B448" s="185"/>
      <c r="AA448"/>
      <c r="AB448"/>
      <c r="AC448"/>
      <c r="CI448" s="57">
        <v>39855</v>
      </c>
      <c r="CJ448" s="53" t="s">
        <v>76</v>
      </c>
      <c r="CK448" s="53" t="s">
        <v>125</v>
      </c>
      <c r="CL448" s="192"/>
      <c r="CM448" s="54"/>
      <c r="CN448" s="54"/>
    </row>
    <row r="449" spans="2:92" x14ac:dyDescent="0.25">
      <c r="B449" s="185"/>
      <c r="AA449"/>
      <c r="AB449"/>
      <c r="AC449"/>
      <c r="CI449" s="57">
        <v>39858</v>
      </c>
      <c r="CJ449" s="53" t="s">
        <v>76</v>
      </c>
      <c r="CK449" s="53" t="s">
        <v>125</v>
      </c>
      <c r="CL449" s="192"/>
      <c r="CM449" s="54"/>
      <c r="CN449" s="54"/>
    </row>
    <row r="450" spans="2:92" x14ac:dyDescent="0.25">
      <c r="B450" s="185"/>
      <c r="AA450"/>
      <c r="AB450"/>
      <c r="AC450"/>
      <c r="CI450" s="57">
        <v>39859</v>
      </c>
      <c r="CJ450" s="53" t="s">
        <v>76</v>
      </c>
      <c r="CK450" s="53" t="s">
        <v>125</v>
      </c>
      <c r="CL450" s="192"/>
      <c r="CM450" s="54"/>
      <c r="CN450" s="54"/>
    </row>
    <row r="451" spans="2:92" x14ac:dyDescent="0.25">
      <c r="B451" s="185"/>
      <c r="AA451"/>
      <c r="AB451"/>
      <c r="AC451"/>
      <c r="CI451" s="57">
        <v>39901</v>
      </c>
      <c r="CJ451" s="53" t="s">
        <v>76</v>
      </c>
      <c r="CK451" s="53" t="s">
        <v>125</v>
      </c>
      <c r="CL451" s="192"/>
      <c r="CM451" s="54"/>
      <c r="CN451" s="54"/>
    </row>
    <row r="452" spans="2:92" x14ac:dyDescent="0.25">
      <c r="B452" s="185"/>
      <c r="AA452"/>
      <c r="AB452"/>
      <c r="AC452"/>
      <c r="CI452" s="57">
        <v>40001</v>
      </c>
      <c r="CJ452" s="53" t="s">
        <v>77</v>
      </c>
      <c r="CK452" s="53" t="s">
        <v>127</v>
      </c>
      <c r="CL452" s="192"/>
      <c r="CM452" s="54"/>
      <c r="CN452" s="54"/>
    </row>
    <row r="453" spans="2:92" x14ac:dyDescent="0.25">
      <c r="B453" s="185"/>
      <c r="AA453"/>
      <c r="AB453"/>
      <c r="AC453"/>
      <c r="CI453" s="57">
        <v>40002</v>
      </c>
      <c r="CJ453" s="53" t="s">
        <v>77</v>
      </c>
      <c r="CK453" s="53" t="s">
        <v>127</v>
      </c>
      <c r="CL453" s="192"/>
      <c r="CM453" s="54"/>
      <c r="CN453" s="54"/>
    </row>
    <row r="454" spans="2:92" x14ac:dyDescent="0.25">
      <c r="B454" s="185"/>
      <c r="AA454"/>
      <c r="AB454"/>
      <c r="AC454"/>
      <c r="CI454" s="57">
        <v>40003</v>
      </c>
      <c r="CJ454" s="53" t="s">
        <v>77</v>
      </c>
      <c r="CK454" s="53" t="s">
        <v>127</v>
      </c>
      <c r="CL454" s="192"/>
      <c r="CM454" s="54"/>
      <c r="CN454" s="54"/>
    </row>
    <row r="455" spans="2:92" x14ac:dyDescent="0.25">
      <c r="B455" s="185"/>
      <c r="AA455"/>
      <c r="AB455"/>
      <c r="AC455"/>
      <c r="CI455" s="57">
        <v>40004</v>
      </c>
      <c r="CJ455" s="53" t="s">
        <v>77</v>
      </c>
      <c r="CK455" s="53" t="s">
        <v>127</v>
      </c>
      <c r="CL455" s="192"/>
      <c r="CM455" s="54"/>
      <c r="CN455" s="54"/>
    </row>
    <row r="456" spans="2:92" x14ac:dyDescent="0.25">
      <c r="B456" s="185"/>
      <c r="AA456"/>
      <c r="AB456"/>
      <c r="AC456"/>
      <c r="CI456" s="57">
        <v>40007</v>
      </c>
      <c r="CJ456" s="53" t="s">
        <v>77</v>
      </c>
      <c r="CK456" s="53" t="s">
        <v>127</v>
      </c>
      <c r="CL456" s="192"/>
      <c r="CM456" s="54"/>
      <c r="CN456" s="54"/>
    </row>
    <row r="457" spans="2:92" x14ac:dyDescent="0.25">
      <c r="B457" s="185"/>
      <c r="AA457"/>
      <c r="AB457"/>
      <c r="AC457"/>
      <c r="CI457" s="57">
        <v>40010</v>
      </c>
      <c r="CJ457" s="53" t="s">
        <v>77</v>
      </c>
      <c r="CK457" s="53" t="s">
        <v>127</v>
      </c>
      <c r="CL457" s="192"/>
      <c r="CM457" s="54"/>
      <c r="CN457" s="54"/>
    </row>
    <row r="458" spans="2:92" x14ac:dyDescent="0.25">
      <c r="B458" s="185"/>
      <c r="AA458"/>
      <c r="AB458"/>
      <c r="AC458"/>
      <c r="CI458" s="57">
        <v>40011</v>
      </c>
      <c r="CJ458" s="53" t="s">
        <v>77</v>
      </c>
      <c r="CK458" s="53" t="s">
        <v>127</v>
      </c>
      <c r="CL458" s="192"/>
      <c r="CM458" s="54"/>
      <c r="CN458" s="54"/>
    </row>
    <row r="459" spans="2:92" x14ac:dyDescent="0.25">
      <c r="B459" s="185"/>
      <c r="AA459"/>
      <c r="AB459"/>
      <c r="AC459"/>
      <c r="CI459" s="57">
        <v>40301</v>
      </c>
      <c r="CJ459" s="53" t="s">
        <v>77</v>
      </c>
      <c r="CK459" s="53" t="s">
        <v>127</v>
      </c>
      <c r="CL459" s="192"/>
      <c r="CM459" s="54"/>
      <c r="CN459" s="54"/>
    </row>
    <row r="460" spans="2:92" x14ac:dyDescent="0.25">
      <c r="B460" s="185"/>
      <c r="AA460"/>
      <c r="AB460"/>
      <c r="AC460"/>
      <c r="CI460" s="57">
        <v>40302</v>
      </c>
      <c r="CJ460" s="53" t="s">
        <v>77</v>
      </c>
      <c r="CK460" s="53" t="s">
        <v>127</v>
      </c>
      <c r="CL460" s="192"/>
      <c r="CM460" s="54"/>
      <c r="CN460" s="54"/>
    </row>
    <row r="461" spans="2:92" x14ac:dyDescent="0.25">
      <c r="B461" s="185"/>
      <c r="AA461"/>
      <c r="AB461"/>
      <c r="AC461"/>
      <c r="CI461" s="57">
        <v>40313</v>
      </c>
      <c r="CJ461" s="53" t="s">
        <v>77</v>
      </c>
      <c r="CK461" s="53" t="s">
        <v>127</v>
      </c>
      <c r="CL461" s="192"/>
      <c r="CM461" s="54"/>
      <c r="CN461" s="54"/>
    </row>
    <row r="462" spans="2:92" x14ac:dyDescent="0.25">
      <c r="B462" s="185"/>
      <c r="AA462"/>
      <c r="AB462"/>
      <c r="AC462"/>
      <c r="CI462" s="57">
        <v>40317</v>
      </c>
      <c r="CJ462" s="53" t="s">
        <v>77</v>
      </c>
      <c r="CK462" s="53" t="s">
        <v>127</v>
      </c>
      <c r="CL462" s="192"/>
      <c r="CM462" s="54"/>
      <c r="CN462" s="54"/>
    </row>
    <row r="463" spans="2:92" x14ac:dyDescent="0.25">
      <c r="B463" s="185"/>
      <c r="AA463"/>
      <c r="AB463"/>
      <c r="AC463"/>
      <c r="CI463" s="57">
        <v>40321</v>
      </c>
      <c r="CJ463" s="53" t="s">
        <v>77</v>
      </c>
      <c r="CK463" s="53" t="s">
        <v>127</v>
      </c>
      <c r="CL463" s="192"/>
      <c r="CM463" s="54"/>
      <c r="CN463" s="54"/>
    </row>
    <row r="464" spans="2:92" x14ac:dyDescent="0.25">
      <c r="B464" s="185"/>
      <c r="AA464"/>
      <c r="AB464"/>
      <c r="AC464"/>
      <c r="CI464" s="57">
        <v>40322</v>
      </c>
      <c r="CJ464" s="53" t="s">
        <v>77</v>
      </c>
      <c r="CK464" s="53" t="s">
        <v>127</v>
      </c>
      <c r="CL464" s="192"/>
      <c r="CM464" s="54"/>
      <c r="CN464" s="54"/>
    </row>
    <row r="465" spans="2:92" x14ac:dyDescent="0.25">
      <c r="B465" s="185"/>
      <c r="AA465"/>
      <c r="AB465"/>
      <c r="AC465"/>
      <c r="CI465" s="57">
        <v>40323</v>
      </c>
      <c r="CJ465" s="53" t="s">
        <v>77</v>
      </c>
      <c r="CK465" s="53" t="s">
        <v>127</v>
      </c>
      <c r="CL465" s="192"/>
      <c r="CM465" s="54"/>
      <c r="CN465" s="54"/>
    </row>
    <row r="466" spans="2:92" x14ac:dyDescent="0.25">
      <c r="B466" s="185"/>
      <c r="AA466"/>
      <c r="AB466"/>
      <c r="AC466"/>
      <c r="CI466" s="57">
        <v>40327</v>
      </c>
      <c r="CJ466" s="53" t="s">
        <v>77</v>
      </c>
      <c r="CK466" s="53" t="s">
        <v>127</v>
      </c>
      <c r="CL466" s="192"/>
      <c r="CM466" s="54"/>
      <c r="CN466" s="54"/>
    </row>
    <row r="467" spans="2:92" x14ac:dyDescent="0.25">
      <c r="B467" s="185"/>
      <c r="AA467"/>
      <c r="AB467"/>
      <c r="AC467"/>
      <c r="CI467" s="57">
        <v>40331</v>
      </c>
      <c r="CJ467" s="53" t="s">
        <v>77</v>
      </c>
      <c r="CK467" s="53" t="s">
        <v>127</v>
      </c>
      <c r="CL467" s="192"/>
      <c r="CM467" s="54"/>
      <c r="CN467" s="54"/>
    </row>
    <row r="468" spans="2:92" x14ac:dyDescent="0.25">
      <c r="B468" s="185"/>
      <c r="AA468"/>
      <c r="AB468"/>
      <c r="AC468"/>
      <c r="CI468" s="57">
        <v>40332</v>
      </c>
      <c r="CJ468" s="53" t="s">
        <v>77</v>
      </c>
      <c r="CK468" s="53" t="s">
        <v>127</v>
      </c>
      <c r="CL468" s="192"/>
      <c r="CM468" s="54"/>
      <c r="CN468" s="54"/>
    </row>
    <row r="469" spans="2:92" x14ac:dyDescent="0.25">
      <c r="B469" s="185"/>
      <c r="AA469"/>
      <c r="AB469"/>
      <c r="AC469"/>
      <c r="CI469" s="57">
        <v>40334</v>
      </c>
      <c r="CJ469" s="53" t="s">
        <v>77</v>
      </c>
      <c r="CK469" s="53" t="s">
        <v>127</v>
      </c>
      <c r="CL469" s="192"/>
      <c r="CM469" s="54"/>
      <c r="CN469" s="54"/>
    </row>
    <row r="470" spans="2:92" x14ac:dyDescent="0.25">
      <c r="B470" s="185"/>
      <c r="AA470"/>
      <c r="AB470"/>
      <c r="AC470"/>
      <c r="CI470" s="57">
        <v>40335</v>
      </c>
      <c r="CJ470" s="53" t="s">
        <v>77</v>
      </c>
      <c r="CK470" s="53" t="s">
        <v>127</v>
      </c>
      <c r="CL470" s="192"/>
      <c r="CM470" s="54"/>
      <c r="CN470" s="54"/>
    </row>
    <row r="471" spans="2:92" x14ac:dyDescent="0.25">
      <c r="B471" s="185"/>
      <c r="AA471"/>
      <c r="AB471"/>
      <c r="AC471"/>
      <c r="CI471" s="57">
        <v>40336</v>
      </c>
      <c r="CJ471" s="53" t="s">
        <v>77</v>
      </c>
      <c r="CK471" s="53" t="s">
        <v>127</v>
      </c>
      <c r="CL471" s="192"/>
      <c r="CM471" s="54"/>
      <c r="CN471" s="54"/>
    </row>
    <row r="472" spans="2:92" x14ac:dyDescent="0.25">
      <c r="B472" s="185"/>
      <c r="AA472"/>
      <c r="AB472"/>
      <c r="AC472"/>
      <c r="CI472" s="57">
        <v>40337</v>
      </c>
      <c r="CJ472" s="53" t="s">
        <v>77</v>
      </c>
      <c r="CK472" s="53" t="s">
        <v>127</v>
      </c>
      <c r="CL472" s="192"/>
      <c r="CM472" s="54"/>
      <c r="CN472" s="54"/>
    </row>
    <row r="473" spans="2:92" x14ac:dyDescent="0.25">
      <c r="B473" s="185"/>
      <c r="AA473"/>
      <c r="AB473"/>
      <c r="AC473"/>
      <c r="CI473" s="57">
        <v>40338</v>
      </c>
      <c r="CJ473" s="53" t="s">
        <v>77</v>
      </c>
      <c r="CK473" s="53" t="s">
        <v>127</v>
      </c>
      <c r="CL473" s="192"/>
      <c r="CM473" s="54"/>
      <c r="CN473" s="54"/>
    </row>
    <row r="474" spans="2:92" x14ac:dyDescent="0.25">
      <c r="B474" s="185"/>
      <c r="AA474"/>
      <c r="AB474"/>
      <c r="AC474"/>
      <c r="CI474" s="57">
        <v>40339</v>
      </c>
      <c r="CJ474" s="53" t="s">
        <v>77</v>
      </c>
      <c r="CK474" s="53" t="s">
        <v>127</v>
      </c>
      <c r="CL474" s="192"/>
      <c r="CM474" s="54"/>
      <c r="CN474" s="54"/>
    </row>
    <row r="475" spans="2:92" x14ac:dyDescent="0.25">
      <c r="B475" s="185"/>
      <c r="AA475"/>
      <c r="AB475"/>
      <c r="AC475"/>
      <c r="CI475" s="57">
        <v>40340</v>
      </c>
      <c r="CJ475" s="53" t="s">
        <v>77</v>
      </c>
      <c r="CK475" s="53" t="s">
        <v>127</v>
      </c>
      <c r="CL475" s="192"/>
      <c r="CM475" s="54"/>
      <c r="CN475" s="54"/>
    </row>
    <row r="476" spans="2:92" x14ac:dyDescent="0.25">
      <c r="B476" s="185"/>
      <c r="AA476"/>
      <c r="AB476"/>
      <c r="AC476"/>
      <c r="CI476" s="57">
        <v>40502</v>
      </c>
      <c r="CJ476" s="53" t="s">
        <v>78</v>
      </c>
      <c r="CK476" s="53" t="s">
        <v>127</v>
      </c>
      <c r="CL476" s="192"/>
      <c r="CM476" s="54"/>
      <c r="CN476" s="54"/>
    </row>
    <row r="477" spans="2:92" x14ac:dyDescent="0.25">
      <c r="B477" s="185"/>
      <c r="AA477"/>
      <c r="AB477"/>
      <c r="AC477"/>
      <c r="CI477" s="57">
        <v>40505</v>
      </c>
      <c r="CJ477" s="53" t="s">
        <v>78</v>
      </c>
      <c r="CK477" s="53" t="s">
        <v>127</v>
      </c>
      <c r="CL477" s="192"/>
      <c r="CM477" s="54"/>
      <c r="CN477" s="54"/>
    </row>
    <row r="478" spans="2:92" x14ac:dyDescent="0.25">
      <c r="B478" s="185"/>
      <c r="AA478"/>
      <c r="AB478"/>
      <c r="AC478"/>
      <c r="CI478" s="57">
        <v>40701</v>
      </c>
      <c r="CJ478" s="53" t="s">
        <v>78</v>
      </c>
      <c r="CK478" s="53" t="s">
        <v>127</v>
      </c>
      <c r="CL478" s="192"/>
      <c r="CM478" s="54"/>
      <c r="CN478" s="54"/>
    </row>
    <row r="479" spans="2:92" x14ac:dyDescent="0.25">
      <c r="B479" s="185"/>
      <c r="AA479"/>
      <c r="AB479"/>
      <c r="AC479"/>
      <c r="CI479" s="57">
        <v>40702</v>
      </c>
      <c r="CJ479" s="53" t="s">
        <v>78</v>
      </c>
      <c r="CK479" s="53" t="s">
        <v>127</v>
      </c>
      <c r="CL479" s="192"/>
      <c r="CM479" s="54"/>
      <c r="CN479" s="54"/>
    </row>
    <row r="480" spans="2:92" x14ac:dyDescent="0.25">
      <c r="B480" s="185"/>
      <c r="AA480"/>
      <c r="AB480"/>
      <c r="AC480"/>
      <c r="CI480" s="57">
        <v>40703</v>
      </c>
      <c r="CJ480" s="53" t="s">
        <v>78</v>
      </c>
      <c r="CK480" s="53" t="s">
        <v>127</v>
      </c>
      <c r="CL480" s="192"/>
      <c r="CM480" s="54"/>
      <c r="CN480" s="54"/>
    </row>
    <row r="481" spans="2:92" x14ac:dyDescent="0.25">
      <c r="B481" s="185"/>
      <c r="AA481"/>
      <c r="AB481"/>
      <c r="AC481"/>
      <c r="CI481" s="57">
        <v>40711</v>
      </c>
      <c r="CJ481" s="53" t="s">
        <v>78</v>
      </c>
      <c r="CK481" s="53" t="s">
        <v>127</v>
      </c>
      <c r="CL481" s="192"/>
      <c r="CM481" s="54"/>
      <c r="CN481" s="54"/>
    </row>
    <row r="482" spans="2:92" x14ac:dyDescent="0.25">
      <c r="B482" s="185"/>
      <c r="AA482"/>
      <c r="AB482"/>
      <c r="AC482"/>
      <c r="CI482" s="57">
        <v>40713</v>
      </c>
      <c r="CJ482" s="53" t="s">
        <v>78</v>
      </c>
      <c r="CK482" s="53" t="s">
        <v>127</v>
      </c>
      <c r="CL482" s="192"/>
      <c r="CM482" s="54"/>
      <c r="CN482" s="54"/>
    </row>
    <row r="483" spans="2:92" x14ac:dyDescent="0.25">
      <c r="B483" s="185"/>
      <c r="AA483"/>
      <c r="AB483"/>
      <c r="AC483"/>
      <c r="CI483" s="57">
        <v>40714</v>
      </c>
      <c r="CJ483" s="53" t="s">
        <v>78</v>
      </c>
      <c r="CK483" s="53" t="s">
        <v>127</v>
      </c>
      <c r="CL483" s="192"/>
      <c r="CM483" s="54"/>
      <c r="CN483" s="54"/>
    </row>
    <row r="484" spans="2:92" x14ac:dyDescent="0.25">
      <c r="B484" s="185"/>
      <c r="AA484"/>
      <c r="AB484"/>
      <c r="AC484"/>
      <c r="CI484" s="57">
        <v>40715</v>
      </c>
      <c r="CJ484" s="53" t="s">
        <v>78</v>
      </c>
      <c r="CK484" s="53" t="s">
        <v>127</v>
      </c>
      <c r="CL484" s="192"/>
      <c r="CM484" s="54"/>
      <c r="CN484" s="54"/>
    </row>
    <row r="485" spans="2:92" x14ac:dyDescent="0.25">
      <c r="B485" s="185"/>
      <c r="AA485"/>
      <c r="AB485"/>
      <c r="AC485"/>
      <c r="CI485" s="57">
        <v>40716</v>
      </c>
      <c r="CJ485" s="53" t="s">
        <v>78</v>
      </c>
      <c r="CK485" s="53" t="s">
        <v>127</v>
      </c>
      <c r="CL485" s="192"/>
      <c r="CM485" s="54"/>
      <c r="CN485" s="54"/>
    </row>
    <row r="486" spans="2:92" x14ac:dyDescent="0.25">
      <c r="B486" s="185"/>
      <c r="AA486"/>
      <c r="AB486"/>
      <c r="AC486"/>
      <c r="CI486" s="57">
        <v>40717</v>
      </c>
      <c r="CJ486" s="53" t="s">
        <v>78</v>
      </c>
      <c r="CK486" s="53" t="s">
        <v>127</v>
      </c>
      <c r="CL486" s="192"/>
      <c r="CM486" s="54"/>
      <c r="CN486" s="54"/>
    </row>
    <row r="487" spans="2:92" x14ac:dyDescent="0.25">
      <c r="B487" s="185"/>
      <c r="AA487"/>
      <c r="AB487"/>
      <c r="AC487"/>
      <c r="CI487" s="57">
        <v>40721</v>
      </c>
      <c r="CJ487" s="53" t="s">
        <v>78</v>
      </c>
      <c r="CK487" s="53" t="s">
        <v>127</v>
      </c>
      <c r="CL487" s="192"/>
      <c r="CM487" s="54"/>
      <c r="CN487" s="54"/>
    </row>
    <row r="488" spans="2:92" x14ac:dyDescent="0.25">
      <c r="B488" s="185"/>
      <c r="AA488"/>
      <c r="AB488"/>
      <c r="AC488"/>
      <c r="CI488" s="57">
        <v>40722</v>
      </c>
      <c r="CJ488" s="53" t="s">
        <v>78</v>
      </c>
      <c r="CK488" s="53" t="s">
        <v>127</v>
      </c>
      <c r="CL488" s="192"/>
      <c r="CM488" s="54"/>
      <c r="CN488" s="54"/>
    </row>
    <row r="489" spans="2:92" x14ac:dyDescent="0.25">
      <c r="B489" s="185"/>
      <c r="AA489"/>
      <c r="AB489"/>
      <c r="AC489"/>
      <c r="CI489" s="57">
        <v>40723</v>
      </c>
      <c r="CJ489" s="53" t="s">
        <v>78</v>
      </c>
      <c r="CK489" s="53" t="s">
        <v>127</v>
      </c>
      <c r="CL489" s="192"/>
      <c r="CM489" s="54"/>
      <c r="CN489" s="54"/>
    </row>
    <row r="490" spans="2:92" x14ac:dyDescent="0.25">
      <c r="B490" s="185"/>
      <c r="AA490"/>
      <c r="AB490"/>
      <c r="AC490"/>
      <c r="CI490" s="57">
        <v>40724</v>
      </c>
      <c r="CJ490" s="53" t="s">
        <v>78</v>
      </c>
      <c r="CK490" s="53" t="s">
        <v>127</v>
      </c>
      <c r="CL490" s="192"/>
      <c r="CM490" s="54"/>
      <c r="CN490" s="54"/>
    </row>
    <row r="491" spans="2:92" x14ac:dyDescent="0.25">
      <c r="B491" s="185"/>
      <c r="AA491"/>
      <c r="AB491"/>
      <c r="AC491"/>
      <c r="CI491" s="57">
        <v>40725</v>
      </c>
      <c r="CJ491" s="53" t="s">
        <v>78</v>
      </c>
      <c r="CK491" s="53" t="s">
        <v>127</v>
      </c>
      <c r="CL491" s="192"/>
      <c r="CM491" s="54"/>
      <c r="CN491" s="54"/>
    </row>
    <row r="492" spans="2:92" x14ac:dyDescent="0.25">
      <c r="B492" s="185"/>
      <c r="AA492"/>
      <c r="AB492"/>
      <c r="AC492"/>
      <c r="CI492" s="57">
        <v>40729</v>
      </c>
      <c r="CJ492" s="53" t="s">
        <v>78</v>
      </c>
      <c r="CK492" s="53" t="s">
        <v>127</v>
      </c>
      <c r="CL492" s="192"/>
      <c r="CM492" s="54"/>
      <c r="CN492" s="54"/>
    </row>
    <row r="493" spans="2:92" x14ac:dyDescent="0.25">
      <c r="B493" s="185"/>
      <c r="AA493"/>
      <c r="AB493"/>
      <c r="AC493"/>
      <c r="CI493" s="57">
        <v>40741</v>
      </c>
      <c r="CJ493" s="53" t="s">
        <v>78</v>
      </c>
      <c r="CK493" s="53" t="s">
        <v>127</v>
      </c>
      <c r="CL493" s="192"/>
      <c r="CM493" s="54"/>
      <c r="CN493" s="54"/>
    </row>
    <row r="494" spans="2:92" x14ac:dyDescent="0.25">
      <c r="B494" s="185"/>
      <c r="AA494"/>
      <c r="AB494"/>
      <c r="AC494"/>
      <c r="CI494" s="57">
        <v>40742</v>
      </c>
      <c r="CJ494" s="53" t="s">
        <v>78</v>
      </c>
      <c r="CK494" s="53" t="s">
        <v>127</v>
      </c>
      <c r="CL494" s="192"/>
      <c r="CM494" s="54"/>
      <c r="CN494" s="54"/>
    </row>
    <row r="495" spans="2:92" x14ac:dyDescent="0.25">
      <c r="B495" s="185"/>
      <c r="AA495"/>
      <c r="AB495"/>
      <c r="AC495"/>
      <c r="CI495" s="57">
        <v>40744</v>
      </c>
      <c r="CJ495" s="53" t="s">
        <v>78</v>
      </c>
      <c r="CK495" s="53" t="s">
        <v>127</v>
      </c>
      <c r="CL495" s="192"/>
      <c r="CM495" s="54"/>
      <c r="CN495" s="54"/>
    </row>
    <row r="496" spans="2:92" x14ac:dyDescent="0.25">
      <c r="B496" s="185"/>
      <c r="AA496"/>
      <c r="AB496"/>
      <c r="AC496"/>
      <c r="CI496" s="57">
        <v>40745</v>
      </c>
      <c r="CJ496" s="53" t="s">
        <v>78</v>
      </c>
      <c r="CK496" s="53" t="s">
        <v>127</v>
      </c>
      <c r="CL496" s="192"/>
      <c r="CM496" s="54"/>
      <c r="CN496" s="54"/>
    </row>
    <row r="497" spans="2:92" x14ac:dyDescent="0.25">
      <c r="B497" s="185"/>
      <c r="AA497"/>
      <c r="AB497"/>
      <c r="AC497"/>
      <c r="CI497" s="57">
        <v>40746</v>
      </c>
      <c r="CJ497" s="53" t="s">
        <v>78</v>
      </c>
      <c r="CK497" s="53" t="s">
        <v>127</v>
      </c>
      <c r="CL497" s="192"/>
      <c r="CM497" s="54"/>
      <c r="CN497" s="54"/>
    </row>
    <row r="498" spans="2:92" x14ac:dyDescent="0.25">
      <c r="B498" s="185"/>
      <c r="AA498"/>
      <c r="AB498"/>
      <c r="AC498"/>
      <c r="CI498" s="57">
        <v>40747</v>
      </c>
      <c r="CJ498" s="53" t="s">
        <v>78</v>
      </c>
      <c r="CK498" s="53" t="s">
        <v>127</v>
      </c>
      <c r="CL498" s="192"/>
      <c r="CM498" s="54"/>
      <c r="CN498" s="54"/>
    </row>
    <row r="499" spans="2:92" x14ac:dyDescent="0.25">
      <c r="B499" s="185"/>
      <c r="AA499"/>
      <c r="AB499"/>
      <c r="AC499"/>
      <c r="CI499" s="57">
        <v>40751</v>
      </c>
      <c r="CJ499" s="53" t="s">
        <v>78</v>
      </c>
      <c r="CK499" s="53" t="s">
        <v>127</v>
      </c>
      <c r="CL499" s="192"/>
      <c r="CM499" s="54"/>
      <c r="CN499" s="54"/>
    </row>
    <row r="500" spans="2:92" x14ac:dyDescent="0.25">
      <c r="B500" s="185"/>
      <c r="AA500"/>
      <c r="AB500"/>
      <c r="AC500"/>
      <c r="CI500" s="57">
        <v>40752</v>
      </c>
      <c r="CJ500" s="53" t="s">
        <v>78</v>
      </c>
      <c r="CK500" s="53" t="s">
        <v>127</v>
      </c>
      <c r="CL500" s="192"/>
      <c r="CM500" s="54"/>
      <c r="CN500" s="54"/>
    </row>
    <row r="501" spans="2:92" x14ac:dyDescent="0.25">
      <c r="B501" s="185"/>
      <c r="AA501"/>
      <c r="AB501"/>
      <c r="AC501"/>
      <c r="CI501" s="57">
        <v>40753</v>
      </c>
      <c r="CJ501" s="53" t="s">
        <v>78</v>
      </c>
      <c r="CK501" s="53" t="s">
        <v>127</v>
      </c>
      <c r="CL501" s="192"/>
      <c r="CM501" s="54"/>
      <c r="CN501" s="54"/>
    </row>
    <row r="502" spans="2:92" x14ac:dyDescent="0.25">
      <c r="B502" s="185"/>
      <c r="AA502"/>
      <c r="AB502"/>
      <c r="AC502"/>
      <c r="CI502" s="57">
        <v>40755</v>
      </c>
      <c r="CJ502" s="53" t="s">
        <v>78</v>
      </c>
      <c r="CK502" s="53" t="s">
        <v>127</v>
      </c>
      <c r="CL502" s="192"/>
      <c r="CM502" s="54"/>
      <c r="CN502" s="54"/>
    </row>
    <row r="503" spans="2:92" x14ac:dyDescent="0.25">
      <c r="B503" s="185"/>
      <c r="AA503"/>
      <c r="AB503"/>
      <c r="AC503"/>
      <c r="CI503" s="57">
        <v>40756</v>
      </c>
      <c r="CJ503" s="53" t="s">
        <v>78</v>
      </c>
      <c r="CK503" s="53" t="s">
        <v>127</v>
      </c>
      <c r="CL503" s="192"/>
      <c r="CM503" s="54"/>
      <c r="CN503" s="54"/>
    </row>
    <row r="504" spans="2:92" x14ac:dyDescent="0.25">
      <c r="B504" s="185"/>
      <c r="AA504"/>
      <c r="AB504"/>
      <c r="AC504"/>
      <c r="CI504" s="57">
        <v>40757</v>
      </c>
      <c r="CJ504" s="53" t="s">
        <v>78</v>
      </c>
      <c r="CK504" s="53" t="s">
        <v>127</v>
      </c>
      <c r="CL504" s="192"/>
      <c r="CM504" s="54"/>
      <c r="CN504" s="54"/>
    </row>
    <row r="505" spans="2:92" x14ac:dyDescent="0.25">
      <c r="B505" s="185"/>
      <c r="AA505"/>
      <c r="AB505"/>
      <c r="AC505"/>
      <c r="CI505" s="57">
        <v>40760</v>
      </c>
      <c r="CJ505" s="53" t="s">
        <v>78</v>
      </c>
      <c r="CK505" s="53" t="s">
        <v>127</v>
      </c>
      <c r="CL505" s="192"/>
      <c r="CM505" s="54"/>
      <c r="CN505" s="54"/>
    </row>
    <row r="506" spans="2:92" x14ac:dyDescent="0.25">
      <c r="B506" s="185"/>
      <c r="AA506"/>
      <c r="AB506"/>
      <c r="AC506"/>
      <c r="CI506" s="57">
        <v>40761</v>
      </c>
      <c r="CJ506" s="53" t="s">
        <v>78</v>
      </c>
      <c r="CK506" s="53" t="s">
        <v>127</v>
      </c>
      <c r="CL506" s="192"/>
      <c r="CM506" s="54"/>
      <c r="CN506" s="54"/>
    </row>
    <row r="507" spans="2:92" x14ac:dyDescent="0.25">
      <c r="B507" s="185"/>
      <c r="AA507"/>
      <c r="AB507"/>
      <c r="AC507"/>
      <c r="CI507" s="57">
        <v>40777</v>
      </c>
      <c r="CJ507" s="53" t="s">
        <v>78</v>
      </c>
      <c r="CK507" s="53" t="s">
        <v>127</v>
      </c>
      <c r="CL507" s="192"/>
      <c r="CM507" s="54"/>
      <c r="CN507" s="54"/>
    </row>
    <row r="508" spans="2:92" x14ac:dyDescent="0.25">
      <c r="B508" s="185"/>
      <c r="AA508"/>
      <c r="AB508"/>
      <c r="AC508"/>
      <c r="CI508" s="57">
        <v>40778</v>
      </c>
      <c r="CJ508" s="53" t="s">
        <v>78</v>
      </c>
      <c r="CK508" s="53" t="s">
        <v>127</v>
      </c>
      <c r="CL508" s="192"/>
      <c r="CM508" s="54"/>
      <c r="CN508" s="54"/>
    </row>
    <row r="509" spans="2:92" x14ac:dyDescent="0.25">
      <c r="B509" s="185"/>
      <c r="AA509"/>
      <c r="AB509"/>
      <c r="AC509"/>
      <c r="CI509" s="57">
        <v>40779</v>
      </c>
      <c r="CJ509" s="53" t="s">
        <v>78</v>
      </c>
      <c r="CK509" s="53" t="s">
        <v>127</v>
      </c>
      <c r="CL509" s="192"/>
      <c r="CM509" s="54"/>
      <c r="CN509" s="54"/>
    </row>
    <row r="510" spans="2:92" x14ac:dyDescent="0.25">
      <c r="B510" s="185"/>
      <c r="AA510"/>
      <c r="AB510"/>
      <c r="AC510"/>
      <c r="CI510" s="57">
        <v>40780</v>
      </c>
      <c r="CJ510" s="53" t="s">
        <v>78</v>
      </c>
      <c r="CK510" s="53" t="s">
        <v>127</v>
      </c>
      <c r="CL510" s="192"/>
      <c r="CM510" s="54"/>
      <c r="CN510" s="54"/>
    </row>
    <row r="511" spans="2:92" x14ac:dyDescent="0.25">
      <c r="B511" s="185"/>
      <c r="AA511"/>
      <c r="AB511"/>
      <c r="AC511"/>
      <c r="CI511" s="57">
        <v>40781</v>
      </c>
      <c r="CJ511" s="53" t="s">
        <v>78</v>
      </c>
      <c r="CK511" s="53" t="s">
        <v>127</v>
      </c>
      <c r="CL511" s="192"/>
      <c r="CM511" s="54"/>
      <c r="CN511" s="54"/>
    </row>
    <row r="512" spans="2:92" x14ac:dyDescent="0.25">
      <c r="B512" s="185"/>
      <c r="AA512"/>
      <c r="AB512"/>
      <c r="AC512"/>
      <c r="CI512" s="57">
        <v>40782</v>
      </c>
      <c r="CJ512" s="53" t="s">
        <v>78</v>
      </c>
      <c r="CK512" s="53" t="s">
        <v>127</v>
      </c>
      <c r="CL512" s="192"/>
      <c r="CM512" s="54"/>
      <c r="CN512" s="54"/>
    </row>
    <row r="513" spans="2:92" x14ac:dyDescent="0.25">
      <c r="B513" s="185"/>
      <c r="AA513"/>
      <c r="AB513"/>
      <c r="AC513"/>
      <c r="CI513" s="57">
        <v>40784</v>
      </c>
      <c r="CJ513" s="53" t="s">
        <v>78</v>
      </c>
      <c r="CK513" s="53" t="s">
        <v>127</v>
      </c>
      <c r="CL513" s="192"/>
      <c r="CM513" s="54"/>
      <c r="CN513" s="54"/>
    </row>
    <row r="514" spans="2:92" x14ac:dyDescent="0.25">
      <c r="B514" s="185"/>
      <c r="AA514"/>
      <c r="AB514"/>
      <c r="AC514"/>
      <c r="CI514" s="57">
        <v>40801</v>
      </c>
      <c r="CJ514" s="53" t="s">
        <v>78</v>
      </c>
      <c r="CK514" s="53" t="s">
        <v>127</v>
      </c>
      <c r="CL514" s="192"/>
      <c r="CM514" s="54"/>
      <c r="CN514" s="54"/>
    </row>
    <row r="515" spans="2:92" x14ac:dyDescent="0.25">
      <c r="B515" s="185"/>
      <c r="AA515"/>
      <c r="AB515"/>
      <c r="AC515"/>
      <c r="CI515" s="57">
        <v>41002</v>
      </c>
      <c r="CJ515" s="53" t="s">
        <v>79</v>
      </c>
      <c r="CK515" s="53" t="s">
        <v>127</v>
      </c>
      <c r="CL515" s="192"/>
      <c r="CM515" s="54"/>
      <c r="CN515" s="54"/>
    </row>
    <row r="516" spans="2:92" x14ac:dyDescent="0.25">
      <c r="B516" s="185"/>
      <c r="AA516"/>
      <c r="AB516"/>
      <c r="AC516"/>
      <c r="CI516" s="57">
        <v>41101</v>
      </c>
      <c r="CJ516" s="53" t="s">
        <v>79</v>
      </c>
      <c r="CK516" s="53" t="s">
        <v>127</v>
      </c>
      <c r="CL516" s="192"/>
      <c r="CM516" s="54"/>
      <c r="CN516" s="54"/>
    </row>
    <row r="517" spans="2:92" x14ac:dyDescent="0.25">
      <c r="B517" s="185"/>
      <c r="AA517"/>
      <c r="AB517"/>
      <c r="AC517"/>
      <c r="CI517" s="57">
        <v>41103</v>
      </c>
      <c r="CJ517" s="53" t="s">
        <v>79</v>
      </c>
      <c r="CK517" s="53" t="s">
        <v>127</v>
      </c>
      <c r="CL517" s="192"/>
      <c r="CM517" s="54"/>
      <c r="CN517" s="54"/>
    </row>
    <row r="518" spans="2:92" x14ac:dyDescent="0.25">
      <c r="B518" s="185"/>
      <c r="AA518"/>
      <c r="AB518"/>
      <c r="AC518"/>
      <c r="CI518" s="57">
        <v>41108</v>
      </c>
      <c r="CJ518" s="53" t="s">
        <v>79</v>
      </c>
      <c r="CK518" s="53" t="s">
        <v>127</v>
      </c>
      <c r="CL518" s="192"/>
      <c r="CM518" s="54"/>
      <c r="CN518" s="54"/>
    </row>
    <row r="519" spans="2:92" x14ac:dyDescent="0.25">
      <c r="B519" s="185"/>
      <c r="AA519"/>
      <c r="AB519"/>
      <c r="AC519"/>
      <c r="CI519" s="57">
        <v>41111</v>
      </c>
      <c r="CJ519" s="53" t="s">
        <v>79</v>
      </c>
      <c r="CK519" s="53" t="s">
        <v>127</v>
      </c>
      <c r="CL519" s="192"/>
      <c r="CM519" s="54"/>
      <c r="CN519" s="54"/>
    </row>
    <row r="520" spans="2:92" x14ac:dyDescent="0.25">
      <c r="B520" s="185"/>
      <c r="AA520"/>
      <c r="AB520"/>
      <c r="AC520"/>
      <c r="CI520" s="57">
        <v>41112</v>
      </c>
      <c r="CJ520" s="53" t="s">
        <v>79</v>
      </c>
      <c r="CK520" s="53" t="s">
        <v>127</v>
      </c>
      <c r="CL520" s="192"/>
      <c r="CM520" s="54"/>
      <c r="CN520" s="54"/>
    </row>
    <row r="521" spans="2:92" x14ac:dyDescent="0.25">
      <c r="B521" s="185"/>
      <c r="AA521"/>
      <c r="AB521"/>
      <c r="AC521"/>
      <c r="CI521" s="57">
        <v>41113</v>
      </c>
      <c r="CJ521" s="53" t="s">
        <v>79</v>
      </c>
      <c r="CK521" s="53" t="s">
        <v>127</v>
      </c>
      <c r="CL521" s="192"/>
      <c r="CM521" s="54"/>
      <c r="CN521" s="54"/>
    </row>
    <row r="522" spans="2:92" x14ac:dyDescent="0.25">
      <c r="B522" s="185"/>
      <c r="AA522"/>
      <c r="AB522"/>
      <c r="AC522"/>
      <c r="CI522" s="57">
        <v>41114</v>
      </c>
      <c r="CJ522" s="53" t="s">
        <v>79</v>
      </c>
      <c r="CK522" s="53" t="s">
        <v>127</v>
      </c>
      <c r="CL522" s="192"/>
      <c r="CM522" s="54"/>
      <c r="CN522" s="54"/>
    </row>
    <row r="523" spans="2:92" x14ac:dyDescent="0.25">
      <c r="B523" s="185"/>
      <c r="AA523"/>
      <c r="AB523"/>
      <c r="AC523"/>
      <c r="CI523" s="57">
        <v>41115</v>
      </c>
      <c r="CJ523" s="53" t="s">
        <v>79</v>
      </c>
      <c r="CK523" s="53" t="s">
        <v>127</v>
      </c>
      <c r="CL523" s="192"/>
      <c r="CM523" s="54"/>
      <c r="CN523" s="54"/>
    </row>
    <row r="524" spans="2:92" x14ac:dyDescent="0.25">
      <c r="B524" s="185"/>
      <c r="AA524"/>
      <c r="AB524"/>
      <c r="AC524"/>
      <c r="CI524" s="57">
        <v>41116</v>
      </c>
      <c r="CJ524" s="53" t="s">
        <v>79</v>
      </c>
      <c r="CK524" s="53" t="s">
        <v>127</v>
      </c>
      <c r="CL524" s="192"/>
      <c r="CM524" s="54"/>
      <c r="CN524" s="54"/>
    </row>
    <row r="525" spans="2:92" x14ac:dyDescent="0.25">
      <c r="B525" s="185"/>
      <c r="AA525"/>
      <c r="AB525"/>
      <c r="AC525"/>
      <c r="CI525" s="57">
        <v>41117</v>
      </c>
      <c r="CJ525" s="53" t="s">
        <v>79</v>
      </c>
      <c r="CK525" s="53" t="s">
        <v>127</v>
      </c>
      <c r="CL525" s="192"/>
      <c r="CM525" s="54"/>
      <c r="CN525" s="54"/>
    </row>
    <row r="526" spans="2:92" x14ac:dyDescent="0.25">
      <c r="B526" s="185"/>
      <c r="AA526"/>
      <c r="AB526"/>
      <c r="AC526"/>
      <c r="CI526" s="57">
        <v>41118</v>
      </c>
      <c r="CJ526" s="53" t="s">
        <v>79</v>
      </c>
      <c r="CK526" s="53" t="s">
        <v>127</v>
      </c>
      <c r="CL526" s="192"/>
      <c r="CM526" s="54"/>
      <c r="CN526" s="54"/>
    </row>
    <row r="527" spans="2:92" x14ac:dyDescent="0.25">
      <c r="B527" s="185"/>
      <c r="AA527"/>
      <c r="AB527"/>
      <c r="AC527"/>
      <c r="CI527" s="57">
        <v>41119</v>
      </c>
      <c r="CJ527" s="53" t="s">
        <v>79</v>
      </c>
      <c r="CK527" s="53" t="s">
        <v>127</v>
      </c>
      <c r="CL527" s="192"/>
      <c r="CM527" s="54"/>
      <c r="CN527" s="54"/>
    </row>
    <row r="528" spans="2:92" x14ac:dyDescent="0.25">
      <c r="B528" s="185"/>
      <c r="AA528"/>
      <c r="AB528"/>
      <c r="AC528"/>
      <c r="CI528" s="57">
        <v>41120</v>
      </c>
      <c r="CJ528" s="53" t="s">
        <v>79</v>
      </c>
      <c r="CK528" s="53" t="s">
        <v>127</v>
      </c>
      <c r="CL528" s="192"/>
      <c r="CM528" s="54"/>
      <c r="CN528" s="54"/>
    </row>
    <row r="529" spans="2:92" x14ac:dyDescent="0.25">
      <c r="B529" s="185"/>
      <c r="AA529"/>
      <c r="AB529"/>
      <c r="AC529"/>
      <c r="CI529" s="57">
        <v>41121</v>
      </c>
      <c r="CJ529" s="53" t="s">
        <v>79</v>
      </c>
      <c r="CK529" s="53" t="s">
        <v>127</v>
      </c>
      <c r="CL529" s="192"/>
      <c r="CM529" s="54"/>
      <c r="CN529" s="54"/>
    </row>
    <row r="530" spans="2:92" x14ac:dyDescent="0.25">
      <c r="B530" s="185"/>
      <c r="AA530"/>
      <c r="AB530"/>
      <c r="AC530"/>
      <c r="CI530" s="57">
        <v>41131</v>
      </c>
      <c r="CJ530" s="53" t="s">
        <v>79</v>
      </c>
      <c r="CK530" s="53" t="s">
        <v>127</v>
      </c>
      <c r="CL530" s="192"/>
      <c r="CM530" s="54"/>
      <c r="CN530" s="54"/>
    </row>
    <row r="531" spans="2:92" x14ac:dyDescent="0.25">
      <c r="B531" s="185"/>
      <c r="AA531"/>
      <c r="AB531"/>
      <c r="AC531"/>
      <c r="CI531" s="57">
        <v>41132</v>
      </c>
      <c r="CJ531" s="53" t="s">
        <v>79</v>
      </c>
      <c r="CK531" s="53" t="s">
        <v>127</v>
      </c>
      <c r="CL531" s="192"/>
      <c r="CM531" s="54"/>
      <c r="CN531" s="54"/>
    </row>
    <row r="532" spans="2:92" x14ac:dyDescent="0.25">
      <c r="B532" s="185"/>
      <c r="AA532"/>
      <c r="AB532"/>
      <c r="AC532"/>
      <c r="CI532" s="57">
        <v>41133</v>
      </c>
      <c r="CJ532" s="53" t="s">
        <v>79</v>
      </c>
      <c r="CK532" s="53" t="s">
        <v>127</v>
      </c>
      <c r="CL532" s="192"/>
      <c r="CM532" s="54"/>
      <c r="CN532" s="54"/>
    </row>
    <row r="533" spans="2:92" x14ac:dyDescent="0.25">
      <c r="B533" s="185"/>
      <c r="AA533"/>
      <c r="AB533"/>
      <c r="AC533"/>
      <c r="CI533" s="57">
        <v>41141</v>
      </c>
      <c r="CJ533" s="53" t="s">
        <v>79</v>
      </c>
      <c r="CK533" s="53" t="s">
        <v>127</v>
      </c>
      <c r="CL533" s="192"/>
      <c r="CM533" s="54"/>
      <c r="CN533" s="54"/>
    </row>
    <row r="534" spans="2:92" x14ac:dyDescent="0.25">
      <c r="B534" s="185"/>
      <c r="AA534"/>
      <c r="AB534"/>
      <c r="AC534"/>
      <c r="CI534" s="57">
        <v>41142</v>
      </c>
      <c r="CJ534" s="53" t="s">
        <v>79</v>
      </c>
      <c r="CK534" s="53" t="s">
        <v>127</v>
      </c>
      <c r="CL534" s="192"/>
      <c r="CM534" s="54"/>
      <c r="CN534" s="54"/>
    </row>
    <row r="535" spans="2:92" x14ac:dyDescent="0.25">
      <c r="B535" s="185"/>
      <c r="AA535"/>
      <c r="AB535"/>
      <c r="AC535"/>
      <c r="CI535" s="57">
        <v>41145</v>
      </c>
      <c r="CJ535" s="53" t="s">
        <v>79</v>
      </c>
      <c r="CK535" s="53" t="s">
        <v>127</v>
      </c>
      <c r="CL535" s="192"/>
      <c r="CM535" s="54"/>
      <c r="CN535" s="54"/>
    </row>
    <row r="536" spans="2:92" x14ac:dyDescent="0.25">
      <c r="B536" s="185"/>
      <c r="AA536"/>
      <c r="AB536"/>
      <c r="AC536"/>
      <c r="CI536" s="57">
        <v>41146</v>
      </c>
      <c r="CJ536" s="53" t="s">
        <v>79</v>
      </c>
      <c r="CK536" s="53" t="s">
        <v>127</v>
      </c>
      <c r="CL536" s="192"/>
      <c r="CM536" s="54"/>
      <c r="CN536" s="54"/>
    </row>
    <row r="537" spans="2:92" x14ac:dyDescent="0.25">
      <c r="B537" s="185"/>
      <c r="AA537"/>
      <c r="AB537"/>
      <c r="AC537"/>
      <c r="CI537" s="57">
        <v>41147</v>
      </c>
      <c r="CJ537" s="53" t="s">
        <v>79</v>
      </c>
      <c r="CK537" s="53" t="s">
        <v>127</v>
      </c>
      <c r="CL537" s="192"/>
      <c r="CM537" s="54"/>
      <c r="CN537" s="54"/>
    </row>
    <row r="538" spans="2:92" x14ac:dyDescent="0.25">
      <c r="B538" s="185"/>
      <c r="AA538"/>
      <c r="AB538"/>
      <c r="AC538"/>
      <c r="CI538" s="57">
        <v>41148</v>
      </c>
      <c r="CJ538" s="53" t="s">
        <v>79</v>
      </c>
      <c r="CK538" s="53" t="s">
        <v>127</v>
      </c>
      <c r="CL538" s="192"/>
      <c r="CM538" s="54"/>
      <c r="CN538" s="54"/>
    </row>
    <row r="539" spans="2:92" x14ac:dyDescent="0.25">
      <c r="B539" s="185"/>
      <c r="AA539"/>
      <c r="AB539"/>
      <c r="AC539"/>
      <c r="CI539" s="57">
        <v>41155</v>
      </c>
      <c r="CJ539" s="53" t="s">
        <v>79</v>
      </c>
      <c r="CK539" s="53" t="s">
        <v>127</v>
      </c>
      <c r="CL539" s="192"/>
      <c r="CM539" s="54"/>
      <c r="CN539" s="54"/>
    </row>
    <row r="540" spans="2:92" x14ac:dyDescent="0.25">
      <c r="B540" s="185"/>
      <c r="AA540"/>
      <c r="AB540"/>
      <c r="AC540"/>
      <c r="CI540" s="57">
        <v>41156</v>
      </c>
      <c r="CJ540" s="53" t="s">
        <v>79</v>
      </c>
      <c r="CK540" s="53" t="s">
        <v>127</v>
      </c>
      <c r="CL540" s="192"/>
      <c r="CM540" s="54"/>
      <c r="CN540" s="54"/>
    </row>
    <row r="541" spans="2:92" x14ac:dyDescent="0.25">
      <c r="B541" s="185"/>
      <c r="AA541"/>
      <c r="AB541"/>
      <c r="AC541"/>
      <c r="CI541" s="57">
        <v>41162</v>
      </c>
      <c r="CJ541" s="53" t="s">
        <v>79</v>
      </c>
      <c r="CK541" s="53" t="s">
        <v>127</v>
      </c>
      <c r="CL541" s="192"/>
      <c r="CM541" s="54"/>
      <c r="CN541" s="54"/>
    </row>
    <row r="542" spans="2:92" x14ac:dyDescent="0.25">
      <c r="B542" s="185"/>
      <c r="AA542"/>
      <c r="AB542"/>
      <c r="AC542"/>
      <c r="CI542" s="57">
        <v>41164</v>
      </c>
      <c r="CJ542" s="53" t="s">
        <v>79</v>
      </c>
      <c r="CK542" s="53" t="s">
        <v>127</v>
      </c>
      <c r="CL542" s="192"/>
      <c r="CM542" s="54"/>
      <c r="CN542" s="54"/>
    </row>
    <row r="543" spans="2:92" x14ac:dyDescent="0.25">
      <c r="B543" s="185"/>
      <c r="AA543"/>
      <c r="AB543"/>
      <c r="AC543"/>
      <c r="CI543" s="57">
        <v>41171</v>
      </c>
      <c r="CJ543" s="53" t="s">
        <v>79</v>
      </c>
      <c r="CK543" s="53" t="s">
        <v>127</v>
      </c>
      <c r="CL543" s="192"/>
      <c r="CM543" s="54"/>
      <c r="CN543" s="54"/>
    </row>
    <row r="544" spans="2:92" x14ac:dyDescent="0.25">
      <c r="B544" s="185"/>
      <c r="AA544"/>
      <c r="AB544"/>
      <c r="AC544"/>
      <c r="CI544" s="57">
        <v>41172</v>
      </c>
      <c r="CJ544" s="53" t="s">
        <v>79</v>
      </c>
      <c r="CK544" s="53" t="s">
        <v>127</v>
      </c>
      <c r="CL544" s="192"/>
      <c r="CM544" s="54"/>
      <c r="CN544" s="54"/>
    </row>
    <row r="545" spans="2:92" x14ac:dyDescent="0.25">
      <c r="B545" s="185"/>
      <c r="AA545"/>
      <c r="AB545"/>
      <c r="AC545"/>
      <c r="CI545" s="57">
        <v>41173</v>
      </c>
      <c r="CJ545" s="53" t="s">
        <v>79</v>
      </c>
      <c r="CK545" s="53" t="s">
        <v>127</v>
      </c>
      <c r="CL545" s="192"/>
      <c r="CM545" s="54"/>
      <c r="CN545" s="54"/>
    </row>
    <row r="546" spans="2:92" x14ac:dyDescent="0.25">
      <c r="B546" s="185"/>
      <c r="AA546"/>
      <c r="AB546"/>
      <c r="AC546"/>
      <c r="CI546" s="57">
        <v>41174</v>
      </c>
      <c r="CJ546" s="53" t="s">
        <v>79</v>
      </c>
      <c r="CK546" s="53" t="s">
        <v>127</v>
      </c>
      <c r="CL546" s="192"/>
      <c r="CM546" s="54"/>
      <c r="CN546" s="54"/>
    </row>
    <row r="547" spans="2:92" x14ac:dyDescent="0.25">
      <c r="B547" s="185"/>
      <c r="AA547"/>
      <c r="AB547"/>
      <c r="AC547"/>
      <c r="CI547" s="57">
        <v>41181</v>
      </c>
      <c r="CJ547" s="53" t="s">
        <v>79</v>
      </c>
      <c r="CK547" s="53" t="s">
        <v>127</v>
      </c>
      <c r="CL547" s="192"/>
      <c r="CM547" s="54"/>
      <c r="CN547" s="54"/>
    </row>
    <row r="548" spans="2:92" x14ac:dyDescent="0.25">
      <c r="B548" s="185"/>
      <c r="AA548"/>
      <c r="AB548"/>
      <c r="AC548"/>
      <c r="CI548" s="57">
        <v>41182</v>
      </c>
      <c r="CJ548" s="53" t="s">
        <v>79</v>
      </c>
      <c r="CK548" s="53" t="s">
        <v>127</v>
      </c>
      <c r="CL548" s="192"/>
      <c r="CM548" s="54"/>
      <c r="CN548" s="54"/>
    </row>
    <row r="549" spans="2:92" x14ac:dyDescent="0.25">
      <c r="B549" s="185"/>
      <c r="AA549"/>
      <c r="AB549"/>
      <c r="AC549"/>
      <c r="CI549" s="57">
        <v>41183</v>
      </c>
      <c r="CJ549" s="53" t="s">
        <v>79</v>
      </c>
      <c r="CK549" s="53" t="s">
        <v>127</v>
      </c>
      <c r="CL549" s="192"/>
      <c r="CM549" s="54"/>
      <c r="CN549" s="54"/>
    </row>
    <row r="550" spans="2:92" x14ac:dyDescent="0.25">
      <c r="B550" s="185"/>
      <c r="AA550"/>
      <c r="AB550"/>
      <c r="AC550"/>
      <c r="CI550" s="57">
        <v>41184</v>
      </c>
      <c r="CJ550" s="53" t="s">
        <v>79</v>
      </c>
      <c r="CK550" s="53" t="s">
        <v>127</v>
      </c>
      <c r="CL550" s="192"/>
      <c r="CM550" s="54"/>
      <c r="CN550" s="54"/>
    </row>
    <row r="551" spans="2:92" x14ac:dyDescent="0.25">
      <c r="B551" s="185"/>
      <c r="AA551"/>
      <c r="AB551"/>
      <c r="AC551"/>
      <c r="CI551" s="57">
        <v>41185</v>
      </c>
      <c r="CJ551" s="53" t="s">
        <v>79</v>
      </c>
      <c r="CK551" s="53" t="s">
        <v>127</v>
      </c>
      <c r="CL551" s="192"/>
      <c r="CM551" s="54"/>
      <c r="CN551" s="54"/>
    </row>
    <row r="552" spans="2:92" x14ac:dyDescent="0.25">
      <c r="B552" s="185"/>
      <c r="AA552"/>
      <c r="AB552"/>
      <c r="AC552"/>
      <c r="CI552" s="57">
        <v>41186</v>
      </c>
      <c r="CJ552" s="53" t="s">
        <v>79</v>
      </c>
      <c r="CK552" s="53" t="s">
        <v>127</v>
      </c>
      <c r="CL552" s="192"/>
      <c r="CM552" s="54"/>
      <c r="CN552" s="54"/>
    </row>
    <row r="553" spans="2:92" x14ac:dyDescent="0.25">
      <c r="B553" s="185"/>
      <c r="AA553"/>
      <c r="AB553"/>
      <c r="AC553"/>
      <c r="CI553" s="57">
        <v>41187</v>
      </c>
      <c r="CJ553" s="53" t="s">
        <v>79</v>
      </c>
      <c r="CK553" s="53" t="s">
        <v>127</v>
      </c>
      <c r="CL553" s="192"/>
      <c r="CM553" s="54"/>
      <c r="CN553" s="54"/>
    </row>
    <row r="554" spans="2:92" x14ac:dyDescent="0.25">
      <c r="B554" s="185"/>
      <c r="AA554"/>
      <c r="AB554"/>
      <c r="AC554"/>
      <c r="CI554" s="57">
        <v>41201</v>
      </c>
      <c r="CJ554" s="53" t="s">
        <v>79</v>
      </c>
      <c r="CK554" s="53" t="s">
        <v>127</v>
      </c>
      <c r="CL554" s="192"/>
      <c r="CM554" s="54"/>
      <c r="CN554" s="54"/>
    </row>
    <row r="555" spans="2:92" x14ac:dyDescent="0.25">
      <c r="B555" s="185"/>
      <c r="AA555"/>
      <c r="AB555"/>
      <c r="AC555"/>
      <c r="CI555" s="57">
        <v>41301</v>
      </c>
      <c r="CJ555" s="53" t="s">
        <v>79</v>
      </c>
      <c r="CK555" s="53" t="s">
        <v>127</v>
      </c>
      <c r="CL555" s="192"/>
      <c r="CM555" s="54"/>
      <c r="CN555" s="54"/>
    </row>
    <row r="556" spans="2:92" x14ac:dyDescent="0.25">
      <c r="B556" s="185"/>
      <c r="AA556"/>
      <c r="AB556"/>
      <c r="AC556"/>
      <c r="CI556" s="57">
        <v>41501</v>
      </c>
      <c r="CJ556" s="53" t="s">
        <v>80</v>
      </c>
      <c r="CK556" s="53" t="s">
        <v>127</v>
      </c>
      <c r="CL556" s="192"/>
      <c r="CM556" s="54"/>
      <c r="CN556" s="54"/>
    </row>
    <row r="557" spans="2:92" x14ac:dyDescent="0.25">
      <c r="B557" s="185"/>
      <c r="AA557"/>
      <c r="AB557"/>
      <c r="AC557"/>
      <c r="CI557" s="57">
        <v>41503</v>
      </c>
      <c r="CJ557" s="53" t="s">
        <v>80</v>
      </c>
      <c r="CK557" s="53" t="s">
        <v>127</v>
      </c>
      <c r="CL557" s="192"/>
      <c r="CM557" s="54"/>
      <c r="CN557" s="54"/>
    </row>
    <row r="558" spans="2:92" x14ac:dyDescent="0.25">
      <c r="B558" s="185"/>
      <c r="AA558"/>
      <c r="AB558"/>
      <c r="AC558"/>
      <c r="CI558" s="57">
        <v>41510</v>
      </c>
      <c r="CJ558" s="53" t="s">
        <v>80</v>
      </c>
      <c r="CK558" s="53" t="s">
        <v>127</v>
      </c>
      <c r="CL558" s="192"/>
      <c r="CM558" s="54"/>
      <c r="CN558" s="54"/>
    </row>
    <row r="559" spans="2:92" x14ac:dyDescent="0.25">
      <c r="B559" s="185"/>
      <c r="AA559"/>
      <c r="AB559"/>
      <c r="AC559"/>
      <c r="CI559" s="57">
        <v>41701</v>
      </c>
      <c r="CJ559" s="53" t="s">
        <v>80</v>
      </c>
      <c r="CK559" s="53" t="s">
        <v>127</v>
      </c>
      <c r="CL559" s="192"/>
      <c r="CM559" s="54"/>
      <c r="CN559" s="54"/>
    </row>
    <row r="560" spans="2:92" x14ac:dyDescent="0.25">
      <c r="B560" s="185"/>
      <c r="AA560"/>
      <c r="AB560"/>
      <c r="AC560"/>
      <c r="CI560" s="57">
        <v>41702</v>
      </c>
      <c r="CJ560" s="53" t="s">
        <v>80</v>
      </c>
      <c r="CK560" s="53" t="s">
        <v>127</v>
      </c>
      <c r="CL560" s="192"/>
      <c r="CM560" s="54"/>
      <c r="CN560" s="54"/>
    </row>
    <row r="561" spans="2:92" x14ac:dyDescent="0.25">
      <c r="B561" s="185"/>
      <c r="AA561"/>
      <c r="AB561"/>
      <c r="AC561"/>
      <c r="CI561" s="57">
        <v>41703</v>
      </c>
      <c r="CJ561" s="53" t="s">
        <v>80</v>
      </c>
      <c r="CK561" s="53" t="s">
        <v>127</v>
      </c>
      <c r="CL561" s="192"/>
      <c r="CM561" s="54"/>
      <c r="CN561" s="54"/>
    </row>
    <row r="562" spans="2:92" x14ac:dyDescent="0.25">
      <c r="B562" s="185"/>
      <c r="AA562"/>
      <c r="AB562"/>
      <c r="AC562"/>
      <c r="CI562" s="57">
        <v>41704</v>
      </c>
      <c r="CJ562" s="53" t="s">
        <v>80</v>
      </c>
      <c r="CK562" s="53" t="s">
        <v>127</v>
      </c>
      <c r="CL562" s="192"/>
      <c r="CM562" s="54"/>
      <c r="CN562" s="54"/>
    </row>
    <row r="563" spans="2:92" x14ac:dyDescent="0.25">
      <c r="B563" s="185"/>
      <c r="AA563"/>
      <c r="AB563"/>
      <c r="AC563"/>
      <c r="CI563" s="57">
        <v>41705</v>
      </c>
      <c r="CJ563" s="53" t="s">
        <v>80</v>
      </c>
      <c r="CK563" s="53" t="s">
        <v>127</v>
      </c>
      <c r="CL563" s="192"/>
      <c r="CM563" s="54"/>
      <c r="CN563" s="54"/>
    </row>
    <row r="564" spans="2:92" x14ac:dyDescent="0.25">
      <c r="B564" s="185"/>
      <c r="AA564"/>
      <c r="AB564"/>
      <c r="AC564"/>
      <c r="CI564" s="57">
        <v>41712</v>
      </c>
      <c r="CJ564" s="53" t="s">
        <v>80</v>
      </c>
      <c r="CK564" s="53" t="s">
        <v>127</v>
      </c>
      <c r="CL564" s="192"/>
      <c r="CM564" s="54"/>
      <c r="CN564" s="54"/>
    </row>
    <row r="565" spans="2:92" x14ac:dyDescent="0.25">
      <c r="B565" s="185"/>
      <c r="AA565"/>
      <c r="AB565"/>
      <c r="AC565"/>
      <c r="CI565" s="57">
        <v>41713</v>
      </c>
      <c r="CJ565" s="53" t="s">
        <v>80</v>
      </c>
      <c r="CK565" s="53" t="s">
        <v>127</v>
      </c>
      <c r="CL565" s="192"/>
      <c r="CM565" s="54"/>
      <c r="CN565" s="54"/>
    </row>
    <row r="566" spans="2:92" x14ac:dyDescent="0.25">
      <c r="B566" s="185"/>
      <c r="AA566"/>
      <c r="AB566"/>
      <c r="AC566"/>
      <c r="CI566" s="57">
        <v>41722</v>
      </c>
      <c r="CJ566" s="53" t="s">
        <v>80</v>
      </c>
      <c r="CK566" s="53" t="s">
        <v>127</v>
      </c>
      <c r="CL566" s="192"/>
      <c r="CM566" s="54"/>
      <c r="CN566" s="54"/>
    </row>
    <row r="567" spans="2:92" x14ac:dyDescent="0.25">
      <c r="B567" s="185"/>
      <c r="AA567"/>
      <c r="AB567"/>
      <c r="AC567"/>
      <c r="CI567" s="57">
        <v>41723</v>
      </c>
      <c r="CJ567" s="53" t="s">
        <v>80</v>
      </c>
      <c r="CK567" s="53" t="s">
        <v>127</v>
      </c>
      <c r="CL567" s="192"/>
      <c r="CM567" s="54"/>
      <c r="CN567" s="54"/>
    </row>
    <row r="568" spans="2:92" x14ac:dyDescent="0.25">
      <c r="B568" s="185"/>
      <c r="AA568"/>
      <c r="AB568"/>
      <c r="AC568"/>
      <c r="CI568" s="57">
        <v>41724</v>
      </c>
      <c r="CJ568" s="53" t="s">
        <v>80</v>
      </c>
      <c r="CK568" s="53" t="s">
        <v>127</v>
      </c>
      <c r="CL568" s="192"/>
      <c r="CM568" s="54"/>
      <c r="CN568" s="54"/>
    </row>
    <row r="569" spans="2:92" x14ac:dyDescent="0.25">
      <c r="B569" s="185"/>
      <c r="AA569"/>
      <c r="AB569"/>
      <c r="AC569"/>
      <c r="CI569" s="57">
        <v>41725</v>
      </c>
      <c r="CJ569" s="53" t="s">
        <v>80</v>
      </c>
      <c r="CK569" s="53" t="s">
        <v>127</v>
      </c>
      <c r="CL569" s="192"/>
      <c r="CM569" s="54"/>
      <c r="CN569" s="54"/>
    </row>
    <row r="570" spans="2:92" x14ac:dyDescent="0.25">
      <c r="B570" s="185"/>
      <c r="AA570"/>
      <c r="AB570"/>
      <c r="AC570"/>
      <c r="CI570" s="57">
        <v>41731</v>
      </c>
      <c r="CJ570" s="53" t="s">
        <v>80</v>
      </c>
      <c r="CK570" s="53" t="s">
        <v>127</v>
      </c>
      <c r="CL570" s="192"/>
      <c r="CM570" s="54"/>
      <c r="CN570" s="54"/>
    </row>
    <row r="571" spans="2:92" x14ac:dyDescent="0.25">
      <c r="B571" s="185"/>
      <c r="AA571"/>
      <c r="AB571"/>
      <c r="AC571"/>
      <c r="CI571" s="57">
        <v>41741</v>
      </c>
      <c r="CJ571" s="53" t="s">
        <v>80</v>
      </c>
      <c r="CK571" s="53" t="s">
        <v>127</v>
      </c>
      <c r="CL571" s="192"/>
      <c r="CM571" s="54"/>
      <c r="CN571" s="54"/>
    </row>
    <row r="572" spans="2:92" x14ac:dyDescent="0.25">
      <c r="B572" s="185"/>
      <c r="AA572"/>
      <c r="AB572"/>
      <c r="AC572"/>
      <c r="CI572" s="57">
        <v>41742</v>
      </c>
      <c r="CJ572" s="53" t="s">
        <v>80</v>
      </c>
      <c r="CK572" s="53" t="s">
        <v>127</v>
      </c>
      <c r="CL572" s="192"/>
      <c r="CM572" s="54"/>
      <c r="CN572" s="54"/>
    </row>
    <row r="573" spans="2:92" x14ac:dyDescent="0.25">
      <c r="B573" s="185"/>
      <c r="AA573"/>
      <c r="AB573"/>
      <c r="AC573"/>
      <c r="CI573" s="57">
        <v>41752</v>
      </c>
      <c r="CJ573" s="53" t="s">
        <v>80</v>
      </c>
      <c r="CK573" s="53" t="s">
        <v>127</v>
      </c>
      <c r="CL573" s="192"/>
      <c r="CM573" s="54"/>
      <c r="CN573" s="54"/>
    </row>
    <row r="574" spans="2:92" x14ac:dyDescent="0.25">
      <c r="B574" s="185"/>
      <c r="AA574"/>
      <c r="AB574"/>
      <c r="AC574"/>
      <c r="CI574" s="57">
        <v>41753</v>
      </c>
      <c r="CJ574" s="53" t="s">
        <v>80</v>
      </c>
      <c r="CK574" s="53" t="s">
        <v>127</v>
      </c>
      <c r="CL574" s="192"/>
      <c r="CM574" s="54"/>
      <c r="CN574" s="54"/>
    </row>
    <row r="575" spans="2:92" x14ac:dyDescent="0.25">
      <c r="B575" s="185"/>
      <c r="AA575"/>
      <c r="AB575"/>
      <c r="AC575"/>
      <c r="CI575" s="57">
        <v>41754</v>
      </c>
      <c r="CJ575" s="53" t="s">
        <v>80</v>
      </c>
      <c r="CK575" s="53" t="s">
        <v>127</v>
      </c>
      <c r="CL575" s="192"/>
      <c r="CM575" s="54"/>
      <c r="CN575" s="54"/>
    </row>
    <row r="576" spans="2:92" x14ac:dyDescent="0.25">
      <c r="B576" s="185"/>
      <c r="AA576"/>
      <c r="AB576"/>
      <c r="AC576"/>
      <c r="CI576" s="57">
        <v>41757</v>
      </c>
      <c r="CJ576" s="53" t="s">
        <v>80</v>
      </c>
      <c r="CK576" s="53" t="s">
        <v>127</v>
      </c>
      <c r="CL576" s="192"/>
      <c r="CM576" s="54"/>
      <c r="CN576" s="54"/>
    </row>
    <row r="577" spans="2:92" x14ac:dyDescent="0.25">
      <c r="B577" s="185"/>
      <c r="AA577"/>
      <c r="AB577"/>
      <c r="AC577"/>
      <c r="CI577" s="57">
        <v>41761</v>
      </c>
      <c r="CJ577" s="53" t="s">
        <v>80</v>
      </c>
      <c r="CK577" s="53" t="s">
        <v>127</v>
      </c>
      <c r="CL577" s="192"/>
      <c r="CM577" s="54"/>
      <c r="CN577" s="54"/>
    </row>
    <row r="578" spans="2:92" x14ac:dyDescent="0.25">
      <c r="B578" s="185"/>
      <c r="AA578"/>
      <c r="AB578"/>
      <c r="AC578"/>
      <c r="CI578" s="57">
        <v>41762</v>
      </c>
      <c r="CJ578" s="53" t="s">
        <v>80</v>
      </c>
      <c r="CK578" s="53" t="s">
        <v>127</v>
      </c>
      <c r="CL578" s="192"/>
      <c r="CM578" s="54"/>
      <c r="CN578" s="54"/>
    </row>
    <row r="579" spans="2:92" x14ac:dyDescent="0.25">
      <c r="B579" s="185"/>
      <c r="AA579"/>
      <c r="AB579"/>
      <c r="AC579"/>
      <c r="CI579" s="57">
        <v>41763</v>
      </c>
      <c r="CJ579" s="53" t="s">
        <v>80</v>
      </c>
      <c r="CK579" s="53" t="s">
        <v>127</v>
      </c>
      <c r="CL579" s="192"/>
      <c r="CM579" s="54"/>
      <c r="CN579" s="54"/>
    </row>
    <row r="580" spans="2:92" x14ac:dyDescent="0.25">
      <c r="B580" s="185"/>
      <c r="AA580"/>
      <c r="AB580"/>
      <c r="AC580"/>
      <c r="CI580" s="57">
        <v>41765</v>
      </c>
      <c r="CJ580" s="53" t="s">
        <v>80</v>
      </c>
      <c r="CK580" s="53" t="s">
        <v>127</v>
      </c>
      <c r="CL580" s="192"/>
      <c r="CM580" s="54"/>
      <c r="CN580" s="54"/>
    </row>
    <row r="581" spans="2:92" x14ac:dyDescent="0.25">
      <c r="B581" s="185"/>
      <c r="AA581"/>
      <c r="AB581"/>
      <c r="AC581"/>
      <c r="CI581" s="57">
        <v>41771</v>
      </c>
      <c r="CJ581" s="53" t="s">
        <v>80</v>
      </c>
      <c r="CK581" s="53" t="s">
        <v>127</v>
      </c>
      <c r="CL581" s="192"/>
      <c r="CM581" s="54"/>
      <c r="CN581" s="54"/>
    </row>
    <row r="582" spans="2:92" x14ac:dyDescent="0.25">
      <c r="B582" s="185"/>
      <c r="AA582"/>
      <c r="AB582"/>
      <c r="AC582"/>
      <c r="CI582" s="57">
        <v>41772</v>
      </c>
      <c r="CJ582" s="53" t="s">
        <v>80</v>
      </c>
      <c r="CK582" s="53" t="s">
        <v>127</v>
      </c>
      <c r="CL582" s="192"/>
      <c r="CM582" s="54"/>
      <c r="CN582" s="54"/>
    </row>
    <row r="583" spans="2:92" x14ac:dyDescent="0.25">
      <c r="B583" s="185"/>
      <c r="AA583"/>
      <c r="AB583"/>
      <c r="AC583"/>
      <c r="CI583" s="57">
        <v>41781</v>
      </c>
      <c r="CJ583" s="53" t="s">
        <v>80</v>
      </c>
      <c r="CK583" s="53" t="s">
        <v>127</v>
      </c>
      <c r="CL583" s="192"/>
      <c r="CM583" s="54"/>
      <c r="CN583" s="54"/>
    </row>
    <row r="584" spans="2:92" x14ac:dyDescent="0.25">
      <c r="B584" s="185"/>
      <c r="AA584"/>
      <c r="AB584"/>
      <c r="AC584"/>
      <c r="CI584" s="57">
        <v>41801</v>
      </c>
      <c r="CJ584" s="53" t="s">
        <v>80</v>
      </c>
      <c r="CK584" s="53" t="s">
        <v>127</v>
      </c>
      <c r="CL584" s="192"/>
      <c r="CM584" s="54"/>
      <c r="CN584" s="54"/>
    </row>
    <row r="585" spans="2:92" x14ac:dyDescent="0.25">
      <c r="B585" s="185"/>
      <c r="AA585"/>
      <c r="AB585"/>
      <c r="AC585"/>
      <c r="CI585" s="57">
        <v>41804</v>
      </c>
      <c r="CJ585" s="53" t="s">
        <v>80</v>
      </c>
      <c r="CK585" s="53" t="s">
        <v>127</v>
      </c>
      <c r="CL585" s="192"/>
      <c r="CM585" s="54"/>
      <c r="CN585" s="54"/>
    </row>
    <row r="586" spans="2:92" x14ac:dyDescent="0.25">
      <c r="B586" s="185"/>
      <c r="AA586"/>
      <c r="AB586"/>
      <c r="AC586"/>
      <c r="CI586" s="57">
        <v>41901</v>
      </c>
      <c r="CJ586" s="53" t="s">
        <v>80</v>
      </c>
      <c r="CK586" s="53" t="s">
        <v>127</v>
      </c>
      <c r="CL586" s="192"/>
      <c r="CM586" s="54"/>
      <c r="CN586" s="54"/>
    </row>
    <row r="587" spans="2:92" x14ac:dyDescent="0.25">
      <c r="B587" s="185"/>
      <c r="AA587"/>
      <c r="AB587"/>
      <c r="AC587"/>
      <c r="CI587" s="57">
        <v>43001</v>
      </c>
      <c r="CJ587" s="53" t="s">
        <v>81</v>
      </c>
      <c r="CK587" s="53" t="s">
        <v>127</v>
      </c>
      <c r="CL587" s="192"/>
      <c r="CM587" s="54"/>
      <c r="CN587" s="54"/>
    </row>
    <row r="588" spans="2:92" x14ac:dyDescent="0.25">
      <c r="B588" s="185"/>
      <c r="AA588"/>
      <c r="AB588"/>
      <c r="AC588"/>
      <c r="CI588" s="57">
        <v>43003</v>
      </c>
      <c r="CJ588" s="53" t="s">
        <v>81</v>
      </c>
      <c r="CK588" s="53" t="s">
        <v>127</v>
      </c>
      <c r="CL588" s="192"/>
      <c r="CM588" s="54"/>
      <c r="CN588" s="54"/>
    </row>
    <row r="589" spans="2:92" x14ac:dyDescent="0.25">
      <c r="B589" s="185"/>
      <c r="AA589"/>
      <c r="AB589"/>
      <c r="AC589"/>
      <c r="CI589" s="57">
        <v>43004</v>
      </c>
      <c r="CJ589" s="53" t="s">
        <v>81</v>
      </c>
      <c r="CK589" s="53" t="s">
        <v>127</v>
      </c>
      <c r="CL589" s="192"/>
      <c r="CM589" s="54"/>
      <c r="CN589" s="54"/>
    </row>
    <row r="590" spans="2:92" x14ac:dyDescent="0.25">
      <c r="AA590"/>
      <c r="AB590"/>
      <c r="AC590"/>
      <c r="CI590" s="57">
        <v>43101</v>
      </c>
      <c r="CJ590" s="53" t="s">
        <v>81</v>
      </c>
      <c r="CK590" s="53" t="s">
        <v>127</v>
      </c>
      <c r="CL590" s="192"/>
      <c r="CM590" s="54"/>
      <c r="CN590" s="54"/>
    </row>
    <row r="591" spans="2:92" x14ac:dyDescent="0.25">
      <c r="AA591"/>
      <c r="AB591"/>
      <c r="AC591"/>
      <c r="CI591" s="57">
        <v>43102</v>
      </c>
      <c r="CJ591" s="53" t="s">
        <v>81</v>
      </c>
      <c r="CK591" s="53" t="s">
        <v>127</v>
      </c>
      <c r="CL591" s="192"/>
      <c r="CM591" s="54"/>
      <c r="CN591" s="54"/>
    </row>
    <row r="592" spans="2:92" x14ac:dyDescent="0.25">
      <c r="AA592"/>
      <c r="AB592"/>
      <c r="AC592"/>
      <c r="CI592" s="57">
        <v>43111</v>
      </c>
      <c r="CJ592" s="53" t="s">
        <v>81</v>
      </c>
      <c r="CK592" s="53" t="s">
        <v>127</v>
      </c>
      <c r="CL592" s="192"/>
      <c r="CM592" s="54"/>
      <c r="CN592" s="54"/>
    </row>
    <row r="593" spans="27:92" x14ac:dyDescent="0.25">
      <c r="AA593"/>
      <c r="AB593"/>
      <c r="AC593"/>
      <c r="CI593" s="57">
        <v>43114</v>
      </c>
      <c r="CJ593" s="53" t="s">
        <v>81</v>
      </c>
      <c r="CK593" s="53" t="s">
        <v>127</v>
      </c>
      <c r="CL593" s="192"/>
      <c r="CM593" s="54"/>
      <c r="CN593" s="54"/>
    </row>
    <row r="594" spans="27:92" x14ac:dyDescent="0.25">
      <c r="AA594"/>
      <c r="AB594"/>
      <c r="AC594"/>
      <c r="CI594" s="57">
        <v>43115</v>
      </c>
      <c r="CJ594" s="53" t="s">
        <v>81</v>
      </c>
      <c r="CK594" s="53" t="s">
        <v>127</v>
      </c>
      <c r="CL594" s="192"/>
      <c r="CM594" s="54"/>
      <c r="CN594" s="54"/>
    </row>
    <row r="595" spans="27:92" x14ac:dyDescent="0.25">
      <c r="AA595"/>
      <c r="AB595"/>
      <c r="AC595"/>
      <c r="CI595" s="57">
        <v>43121</v>
      </c>
      <c r="CJ595" s="53" t="s">
        <v>81</v>
      </c>
      <c r="CK595" s="53" t="s">
        <v>127</v>
      </c>
      <c r="CL595" s="192"/>
      <c r="CM595" s="54"/>
      <c r="CN595" s="54"/>
    </row>
    <row r="596" spans="27:92" x14ac:dyDescent="0.25">
      <c r="AA596"/>
      <c r="AB596"/>
      <c r="AC596"/>
      <c r="CI596" s="57">
        <v>43132</v>
      </c>
      <c r="CJ596" s="53" t="s">
        <v>81</v>
      </c>
      <c r="CK596" s="53" t="s">
        <v>127</v>
      </c>
      <c r="CL596" s="192"/>
      <c r="CM596" s="54"/>
      <c r="CN596" s="54"/>
    </row>
    <row r="597" spans="27:92" x14ac:dyDescent="0.25">
      <c r="AA597"/>
      <c r="AB597"/>
      <c r="AC597"/>
      <c r="CI597" s="57">
        <v>43141</v>
      </c>
      <c r="CJ597" s="53" t="s">
        <v>81</v>
      </c>
      <c r="CK597" s="53" t="s">
        <v>127</v>
      </c>
      <c r="CL597" s="192"/>
      <c r="CM597" s="54"/>
      <c r="CN597" s="54"/>
    </row>
    <row r="598" spans="27:92" x14ac:dyDescent="0.25">
      <c r="AA598"/>
      <c r="AB598"/>
      <c r="AC598"/>
      <c r="CI598" s="57">
        <v>43143</v>
      </c>
      <c r="CJ598" s="53" t="s">
        <v>81</v>
      </c>
      <c r="CK598" s="53" t="s">
        <v>127</v>
      </c>
      <c r="CL598" s="192"/>
      <c r="CM598" s="54"/>
      <c r="CN598" s="54"/>
    </row>
    <row r="599" spans="27:92" x14ac:dyDescent="0.25">
      <c r="AA599"/>
      <c r="AB599"/>
      <c r="AC599"/>
      <c r="CI599" s="57">
        <v>43144</v>
      </c>
      <c r="CJ599" s="53" t="s">
        <v>81</v>
      </c>
      <c r="CK599" s="53" t="s">
        <v>127</v>
      </c>
      <c r="CL599" s="192"/>
      <c r="CM599" s="54"/>
      <c r="CN599" s="54"/>
    </row>
    <row r="600" spans="27:92" x14ac:dyDescent="0.25">
      <c r="AA600"/>
      <c r="AB600"/>
      <c r="AC600"/>
      <c r="CI600" s="57">
        <v>43145</v>
      </c>
      <c r="CJ600" s="53" t="s">
        <v>81</v>
      </c>
      <c r="CK600" s="53" t="s">
        <v>127</v>
      </c>
      <c r="CL600" s="192"/>
      <c r="CM600" s="54"/>
      <c r="CN600" s="54"/>
    </row>
    <row r="601" spans="27:92" x14ac:dyDescent="0.25">
      <c r="AA601"/>
      <c r="AB601"/>
      <c r="AC601"/>
      <c r="CI601" s="57">
        <v>43151</v>
      </c>
      <c r="CJ601" s="53" t="s">
        <v>81</v>
      </c>
      <c r="CK601" s="53" t="s">
        <v>127</v>
      </c>
      <c r="CL601" s="192"/>
      <c r="CM601" s="54"/>
      <c r="CN601" s="54"/>
    </row>
    <row r="602" spans="27:92" x14ac:dyDescent="0.25">
      <c r="AA602"/>
      <c r="AB602"/>
      <c r="AC602"/>
      <c r="CI602" s="57">
        <v>43153</v>
      </c>
      <c r="CJ602" s="53" t="s">
        <v>81</v>
      </c>
      <c r="CK602" s="53" t="s">
        <v>127</v>
      </c>
      <c r="CL602" s="192"/>
      <c r="CM602" s="54"/>
      <c r="CN602" s="54"/>
    </row>
    <row r="603" spans="27:92" x14ac:dyDescent="0.25">
      <c r="AA603"/>
      <c r="AB603"/>
      <c r="AC603"/>
      <c r="CI603" s="57">
        <v>43154</v>
      </c>
      <c r="CJ603" s="53" t="s">
        <v>81</v>
      </c>
      <c r="CK603" s="53" t="s">
        <v>127</v>
      </c>
      <c r="CL603" s="192"/>
      <c r="CM603" s="54"/>
      <c r="CN603" s="54"/>
    </row>
    <row r="604" spans="27:92" x14ac:dyDescent="0.25">
      <c r="AA604"/>
      <c r="AB604"/>
      <c r="AC604"/>
      <c r="CI604" s="57">
        <v>43155</v>
      </c>
      <c r="CJ604" s="53" t="s">
        <v>81</v>
      </c>
      <c r="CK604" s="53" t="s">
        <v>127</v>
      </c>
      <c r="CL604" s="192"/>
      <c r="CM604" s="54"/>
      <c r="CN604" s="54"/>
    </row>
    <row r="605" spans="27:92" x14ac:dyDescent="0.25">
      <c r="AA605"/>
      <c r="AB605"/>
      <c r="AC605"/>
      <c r="CI605" s="57">
        <v>43156</v>
      </c>
      <c r="CJ605" s="53" t="s">
        <v>81</v>
      </c>
      <c r="CK605" s="53" t="s">
        <v>127</v>
      </c>
      <c r="CL605" s="192"/>
      <c r="CM605" s="54"/>
      <c r="CN605" s="54"/>
    </row>
    <row r="606" spans="27:92" x14ac:dyDescent="0.25">
      <c r="AA606"/>
      <c r="AB606"/>
      <c r="AC606"/>
      <c r="CI606" s="57">
        <v>43157</v>
      </c>
      <c r="CJ606" s="53" t="s">
        <v>81</v>
      </c>
      <c r="CK606" s="53" t="s">
        <v>127</v>
      </c>
      <c r="CL606" s="192"/>
      <c r="CM606" s="54"/>
      <c r="CN606" s="54"/>
    </row>
    <row r="607" spans="27:92" x14ac:dyDescent="0.25">
      <c r="AA607"/>
      <c r="AB607"/>
      <c r="AC607"/>
      <c r="CI607" s="57">
        <v>43158</v>
      </c>
      <c r="CJ607" s="53" t="s">
        <v>81</v>
      </c>
      <c r="CK607" s="53" t="s">
        <v>127</v>
      </c>
      <c r="CL607" s="192"/>
      <c r="CM607" s="54"/>
      <c r="CN607" s="54"/>
    </row>
    <row r="608" spans="27:92" x14ac:dyDescent="0.25">
      <c r="AA608"/>
      <c r="AB608"/>
      <c r="AC608"/>
      <c r="CI608" s="57">
        <v>43159</v>
      </c>
      <c r="CJ608" s="53" t="s">
        <v>81</v>
      </c>
      <c r="CK608" s="53" t="s">
        <v>127</v>
      </c>
      <c r="CL608" s="192"/>
      <c r="CM608" s="54"/>
      <c r="CN608" s="54"/>
    </row>
    <row r="609" spans="27:92" x14ac:dyDescent="0.25">
      <c r="AA609"/>
      <c r="AB609"/>
      <c r="AC609"/>
      <c r="CI609" s="57">
        <v>43163</v>
      </c>
      <c r="CJ609" s="53" t="s">
        <v>81</v>
      </c>
      <c r="CK609" s="53" t="s">
        <v>127</v>
      </c>
      <c r="CL609" s="192"/>
      <c r="CM609" s="54"/>
      <c r="CN609" s="54"/>
    </row>
    <row r="610" spans="27:92" x14ac:dyDescent="0.25">
      <c r="AA610"/>
      <c r="AB610"/>
      <c r="AC610"/>
      <c r="CI610" s="57">
        <v>43182</v>
      </c>
      <c r="CJ610" s="53" t="s">
        <v>81</v>
      </c>
      <c r="CK610" s="53" t="s">
        <v>127</v>
      </c>
      <c r="CL610" s="192"/>
      <c r="CM610" s="54"/>
      <c r="CN610" s="54"/>
    </row>
    <row r="611" spans="27:92" x14ac:dyDescent="0.25">
      <c r="AA611"/>
      <c r="AB611"/>
      <c r="AC611"/>
      <c r="CI611" s="57">
        <v>43183</v>
      </c>
      <c r="CJ611" s="53" t="s">
        <v>81</v>
      </c>
      <c r="CK611" s="53" t="s">
        <v>127</v>
      </c>
      <c r="CL611" s="192"/>
      <c r="CM611" s="54"/>
      <c r="CN611" s="54"/>
    </row>
    <row r="612" spans="27:92" x14ac:dyDescent="0.25">
      <c r="AA612"/>
      <c r="AB612"/>
      <c r="AC612"/>
      <c r="CI612" s="57">
        <v>43184</v>
      </c>
      <c r="CJ612" s="53" t="s">
        <v>81</v>
      </c>
      <c r="CK612" s="53" t="s">
        <v>127</v>
      </c>
      <c r="CL612" s="192"/>
      <c r="CM612" s="54"/>
      <c r="CN612" s="54"/>
    </row>
    <row r="613" spans="27:92" x14ac:dyDescent="0.25">
      <c r="AA613"/>
      <c r="AB613"/>
      <c r="AC613"/>
      <c r="CI613" s="57">
        <v>43186</v>
      </c>
      <c r="CJ613" s="53" t="s">
        <v>81</v>
      </c>
      <c r="CK613" s="53" t="s">
        <v>127</v>
      </c>
      <c r="CL613" s="192"/>
      <c r="CM613" s="54"/>
      <c r="CN613" s="54"/>
    </row>
    <row r="614" spans="27:92" x14ac:dyDescent="0.25">
      <c r="AA614"/>
      <c r="AB614"/>
      <c r="AC614"/>
      <c r="CI614" s="57">
        <v>43191</v>
      </c>
      <c r="CJ614" s="53" t="s">
        <v>81</v>
      </c>
      <c r="CK614" s="53" t="s">
        <v>127</v>
      </c>
      <c r="CL614" s="192"/>
      <c r="CM614" s="54"/>
      <c r="CN614" s="54"/>
    </row>
    <row r="615" spans="27:92" x14ac:dyDescent="0.25">
      <c r="AA615"/>
      <c r="AB615"/>
      <c r="AC615"/>
      <c r="CI615" s="57">
        <v>43201</v>
      </c>
      <c r="CJ615" s="53" t="s">
        <v>81</v>
      </c>
      <c r="CK615" s="53" t="s">
        <v>127</v>
      </c>
      <c r="CL615" s="192"/>
      <c r="CM615" s="54"/>
      <c r="CN615" s="54"/>
    </row>
    <row r="616" spans="27:92" x14ac:dyDescent="0.25">
      <c r="AA616"/>
      <c r="AB616"/>
      <c r="AC616"/>
      <c r="CI616" s="57">
        <v>43401</v>
      </c>
      <c r="CJ616" s="53" t="s">
        <v>82</v>
      </c>
      <c r="CK616" s="53" t="s">
        <v>127</v>
      </c>
      <c r="CL616" s="192"/>
      <c r="CM616" s="54"/>
      <c r="CN616" s="54"/>
    </row>
    <row r="617" spans="27:92" x14ac:dyDescent="0.25">
      <c r="AA617"/>
      <c r="AB617"/>
      <c r="AC617"/>
      <c r="CI617" s="57">
        <v>43501</v>
      </c>
      <c r="CJ617" s="53" t="s">
        <v>82</v>
      </c>
      <c r="CK617" s="53" t="s">
        <v>127</v>
      </c>
      <c r="CL617" s="192"/>
      <c r="CM617" s="54"/>
      <c r="CN617" s="54"/>
    </row>
    <row r="618" spans="27:92" x14ac:dyDescent="0.25">
      <c r="AA618"/>
      <c r="AB618"/>
      <c r="AC618"/>
      <c r="CI618" s="57">
        <v>43502</v>
      </c>
      <c r="CJ618" s="53" t="s">
        <v>82</v>
      </c>
      <c r="CK618" s="53" t="s">
        <v>127</v>
      </c>
      <c r="CL618" s="192"/>
      <c r="CM618" s="54"/>
      <c r="CN618" s="54"/>
    </row>
    <row r="619" spans="27:92" x14ac:dyDescent="0.25">
      <c r="AA619"/>
      <c r="AB619"/>
      <c r="AC619"/>
      <c r="CI619" s="57">
        <v>43511</v>
      </c>
      <c r="CJ619" s="53" t="s">
        <v>82</v>
      </c>
      <c r="CK619" s="53" t="s">
        <v>127</v>
      </c>
      <c r="CL619" s="192"/>
      <c r="CM619" s="54"/>
      <c r="CN619" s="54"/>
    </row>
    <row r="620" spans="27:92" x14ac:dyDescent="0.25">
      <c r="AA620"/>
      <c r="AB620"/>
      <c r="AC620"/>
      <c r="CI620" s="57">
        <v>43513</v>
      </c>
      <c r="CJ620" s="53" t="s">
        <v>82</v>
      </c>
      <c r="CK620" s="53" t="s">
        <v>127</v>
      </c>
      <c r="CL620" s="192"/>
      <c r="CM620" s="54"/>
      <c r="CN620" s="54"/>
    </row>
    <row r="621" spans="27:92" x14ac:dyDescent="0.25">
      <c r="AA621"/>
      <c r="AB621"/>
      <c r="AC621"/>
      <c r="CI621" s="57">
        <v>43521</v>
      </c>
      <c r="CJ621" s="53" t="s">
        <v>82</v>
      </c>
      <c r="CK621" s="53" t="s">
        <v>127</v>
      </c>
      <c r="CL621" s="192"/>
      <c r="CM621" s="54"/>
      <c r="CN621" s="54"/>
    </row>
    <row r="622" spans="27:92" x14ac:dyDescent="0.25">
      <c r="AA622"/>
      <c r="AB622"/>
      <c r="AC622"/>
      <c r="CI622" s="57">
        <v>43522</v>
      </c>
      <c r="CJ622" s="53" t="s">
        <v>82</v>
      </c>
      <c r="CK622" s="53" t="s">
        <v>127</v>
      </c>
      <c r="CL622" s="192"/>
      <c r="CM622" s="54"/>
      <c r="CN622" s="54"/>
    </row>
    <row r="623" spans="27:92" x14ac:dyDescent="0.25">
      <c r="AA623"/>
      <c r="AB623"/>
      <c r="AC623"/>
      <c r="CI623" s="57">
        <v>43524</v>
      </c>
      <c r="CJ623" s="53" t="s">
        <v>82</v>
      </c>
      <c r="CK623" s="53" t="s">
        <v>127</v>
      </c>
      <c r="CL623" s="192"/>
      <c r="CM623" s="54"/>
      <c r="CN623" s="54"/>
    </row>
    <row r="624" spans="27:92" x14ac:dyDescent="0.25">
      <c r="AA624"/>
      <c r="AB624"/>
      <c r="AC624"/>
      <c r="CI624" s="57">
        <v>43526</v>
      </c>
      <c r="CJ624" s="53" t="s">
        <v>82</v>
      </c>
      <c r="CK624" s="53" t="s">
        <v>127</v>
      </c>
      <c r="CL624" s="192"/>
      <c r="CM624" s="54"/>
      <c r="CN624" s="54"/>
    </row>
    <row r="625" spans="27:92" x14ac:dyDescent="0.25">
      <c r="AA625"/>
      <c r="AB625"/>
      <c r="AC625"/>
      <c r="CI625" s="57">
        <v>43532</v>
      </c>
      <c r="CJ625" s="53" t="s">
        <v>82</v>
      </c>
      <c r="CK625" s="53" t="s">
        <v>127</v>
      </c>
      <c r="CL625" s="192"/>
      <c r="CM625" s="54"/>
      <c r="CN625" s="54"/>
    </row>
    <row r="626" spans="27:92" x14ac:dyDescent="0.25">
      <c r="AA626"/>
      <c r="AB626"/>
      <c r="AC626"/>
      <c r="CI626" s="57">
        <v>43533</v>
      </c>
      <c r="CJ626" s="53" t="s">
        <v>82</v>
      </c>
      <c r="CK626" s="53" t="s">
        <v>127</v>
      </c>
      <c r="CL626" s="192"/>
      <c r="CM626" s="54"/>
      <c r="CN626" s="54"/>
    </row>
    <row r="627" spans="27:92" x14ac:dyDescent="0.25">
      <c r="AA627"/>
      <c r="AB627"/>
      <c r="AC627"/>
      <c r="CI627" s="57">
        <v>43542</v>
      </c>
      <c r="CJ627" s="53" t="s">
        <v>82</v>
      </c>
      <c r="CK627" s="53" t="s">
        <v>127</v>
      </c>
      <c r="CL627" s="192"/>
      <c r="CM627" s="54"/>
      <c r="CN627" s="54"/>
    </row>
    <row r="628" spans="27:92" x14ac:dyDescent="0.25">
      <c r="AA628"/>
      <c r="AB628"/>
      <c r="AC628"/>
      <c r="CI628" s="57">
        <v>43543</v>
      </c>
      <c r="CJ628" s="53" t="s">
        <v>82</v>
      </c>
      <c r="CK628" s="53" t="s">
        <v>127</v>
      </c>
      <c r="CL628" s="192"/>
      <c r="CM628" s="54"/>
      <c r="CN628" s="54"/>
    </row>
    <row r="629" spans="27:92" x14ac:dyDescent="0.25">
      <c r="AA629"/>
      <c r="AB629"/>
      <c r="AC629"/>
      <c r="CI629" s="57">
        <v>43545</v>
      </c>
      <c r="CJ629" s="53" t="s">
        <v>82</v>
      </c>
      <c r="CK629" s="53" t="s">
        <v>127</v>
      </c>
      <c r="CL629" s="192"/>
      <c r="CM629" s="54"/>
      <c r="CN629" s="54"/>
    </row>
    <row r="630" spans="27:92" x14ac:dyDescent="0.25">
      <c r="AA630"/>
      <c r="AB630"/>
      <c r="AC630"/>
      <c r="CI630" s="57">
        <v>43546</v>
      </c>
      <c r="CJ630" s="53" t="s">
        <v>82</v>
      </c>
      <c r="CK630" s="53" t="s">
        <v>127</v>
      </c>
      <c r="CL630" s="192"/>
      <c r="CM630" s="54"/>
      <c r="CN630" s="54"/>
    </row>
    <row r="631" spans="27:92" x14ac:dyDescent="0.25">
      <c r="AA631"/>
      <c r="AB631"/>
      <c r="AC631"/>
      <c r="CI631" s="57">
        <v>43547</v>
      </c>
      <c r="CJ631" s="53" t="s">
        <v>82</v>
      </c>
      <c r="CK631" s="53" t="s">
        <v>127</v>
      </c>
      <c r="CL631" s="192"/>
      <c r="CM631" s="54"/>
      <c r="CN631" s="54"/>
    </row>
    <row r="632" spans="27:92" x14ac:dyDescent="0.25">
      <c r="AA632"/>
      <c r="AB632"/>
      <c r="AC632"/>
      <c r="CI632" s="57">
        <v>43601</v>
      </c>
      <c r="CJ632" s="53" t="s">
        <v>82</v>
      </c>
      <c r="CK632" s="53" t="s">
        <v>127</v>
      </c>
      <c r="CL632" s="192"/>
      <c r="CM632" s="54"/>
      <c r="CN632" s="54"/>
    </row>
    <row r="633" spans="27:92" x14ac:dyDescent="0.25">
      <c r="AA633"/>
      <c r="AB633"/>
      <c r="AC633"/>
      <c r="CI633" s="57">
        <v>43603</v>
      </c>
      <c r="CJ633" s="53" t="s">
        <v>82</v>
      </c>
      <c r="CK633" s="53" t="s">
        <v>127</v>
      </c>
      <c r="CL633" s="192"/>
      <c r="CM633" s="54"/>
      <c r="CN633" s="54"/>
    </row>
    <row r="634" spans="27:92" x14ac:dyDescent="0.25">
      <c r="AA634"/>
      <c r="AB634"/>
      <c r="AC634"/>
      <c r="CI634" s="57">
        <v>43801</v>
      </c>
      <c r="CJ634" s="53" t="s">
        <v>83</v>
      </c>
      <c r="CK634" s="53" t="s">
        <v>127</v>
      </c>
      <c r="CL634" s="192"/>
      <c r="CM634" s="54"/>
      <c r="CN634" s="54"/>
    </row>
    <row r="635" spans="27:92" x14ac:dyDescent="0.25">
      <c r="AA635"/>
      <c r="AB635"/>
      <c r="AC635"/>
      <c r="CI635" s="57">
        <v>43901</v>
      </c>
      <c r="CJ635" s="53" t="s">
        <v>83</v>
      </c>
      <c r="CK635" s="53" t="s">
        <v>127</v>
      </c>
      <c r="CL635" s="192"/>
      <c r="CM635" s="54"/>
      <c r="CN635" s="54"/>
    </row>
    <row r="636" spans="27:92" x14ac:dyDescent="0.25">
      <c r="AA636"/>
      <c r="AB636"/>
      <c r="AC636"/>
      <c r="CI636" s="57">
        <v>43902</v>
      </c>
      <c r="CJ636" s="53" t="s">
        <v>83</v>
      </c>
      <c r="CK636" s="53" t="s">
        <v>127</v>
      </c>
      <c r="CL636" s="192"/>
      <c r="CM636" s="54"/>
      <c r="CN636" s="54"/>
    </row>
    <row r="637" spans="27:92" x14ac:dyDescent="0.25">
      <c r="AA637"/>
      <c r="AB637"/>
      <c r="AC637"/>
      <c r="CI637" s="57">
        <v>43903</v>
      </c>
      <c r="CJ637" s="53" t="s">
        <v>83</v>
      </c>
      <c r="CK637" s="53" t="s">
        <v>127</v>
      </c>
      <c r="CL637" s="192"/>
      <c r="CM637" s="54"/>
      <c r="CN637" s="54"/>
    </row>
    <row r="638" spans="27:92" x14ac:dyDescent="0.25">
      <c r="AA638"/>
      <c r="AB638"/>
      <c r="AC638"/>
      <c r="CI638" s="57">
        <v>43904</v>
      </c>
      <c r="CJ638" s="53" t="s">
        <v>83</v>
      </c>
      <c r="CK638" s="53" t="s">
        <v>127</v>
      </c>
      <c r="CL638" s="192"/>
      <c r="CM638" s="54"/>
      <c r="CN638" s="54"/>
    </row>
    <row r="639" spans="27:92" x14ac:dyDescent="0.25">
      <c r="AA639"/>
      <c r="AB639"/>
      <c r="AC639"/>
      <c r="CI639" s="57">
        <v>43905</v>
      </c>
      <c r="CJ639" s="53" t="s">
        <v>83</v>
      </c>
      <c r="CK639" s="53" t="s">
        <v>127</v>
      </c>
      <c r="CL639" s="192"/>
      <c r="CM639" s="54"/>
      <c r="CN639" s="54"/>
    </row>
    <row r="640" spans="27:92" x14ac:dyDescent="0.25">
      <c r="AA640"/>
      <c r="AB640"/>
      <c r="AC640"/>
      <c r="CI640" s="57">
        <v>43906</v>
      </c>
      <c r="CJ640" s="53" t="s">
        <v>83</v>
      </c>
      <c r="CK640" s="53" t="s">
        <v>127</v>
      </c>
      <c r="CL640" s="192"/>
      <c r="CM640" s="54"/>
      <c r="CN640" s="54"/>
    </row>
    <row r="641" spans="27:92" x14ac:dyDescent="0.25">
      <c r="AA641"/>
      <c r="AB641"/>
      <c r="AC641"/>
      <c r="CI641" s="57">
        <v>43907</v>
      </c>
      <c r="CJ641" s="53" t="s">
        <v>83</v>
      </c>
      <c r="CK641" s="53" t="s">
        <v>127</v>
      </c>
      <c r="CL641" s="192"/>
      <c r="CM641" s="54"/>
      <c r="CN641" s="54"/>
    </row>
    <row r="642" spans="27:92" x14ac:dyDescent="0.25">
      <c r="AA642"/>
      <c r="AB642"/>
      <c r="AC642"/>
      <c r="CI642" s="57">
        <v>43908</v>
      </c>
      <c r="CJ642" s="53" t="s">
        <v>83</v>
      </c>
      <c r="CK642" s="53" t="s">
        <v>127</v>
      </c>
      <c r="CL642" s="192"/>
      <c r="CM642" s="54"/>
      <c r="CN642" s="54"/>
    </row>
    <row r="643" spans="27:92" x14ac:dyDescent="0.25">
      <c r="AA643"/>
      <c r="AB643"/>
      <c r="AC643"/>
      <c r="CI643" s="57">
        <v>43909</v>
      </c>
      <c r="CJ643" s="53" t="s">
        <v>83</v>
      </c>
      <c r="CK643" s="53" t="s">
        <v>127</v>
      </c>
      <c r="CL643" s="192"/>
      <c r="CM643" s="54"/>
      <c r="CN643" s="54"/>
    </row>
    <row r="644" spans="27:92" x14ac:dyDescent="0.25">
      <c r="AA644"/>
      <c r="AB644"/>
      <c r="AC644"/>
      <c r="CI644" s="57">
        <v>43914</v>
      </c>
      <c r="CJ644" s="53" t="s">
        <v>83</v>
      </c>
      <c r="CK644" s="53" t="s">
        <v>127</v>
      </c>
      <c r="CL644" s="192"/>
      <c r="CM644" s="54"/>
      <c r="CN644" s="54"/>
    </row>
    <row r="645" spans="27:92" x14ac:dyDescent="0.25">
      <c r="AA645"/>
      <c r="AB645"/>
      <c r="AC645"/>
      <c r="CI645" s="57">
        <v>43915</v>
      </c>
      <c r="CJ645" s="53" t="s">
        <v>83</v>
      </c>
      <c r="CK645" s="53" t="s">
        <v>127</v>
      </c>
      <c r="CL645" s="192"/>
      <c r="CM645" s="54"/>
      <c r="CN645" s="54"/>
    </row>
    <row r="646" spans="27:92" x14ac:dyDescent="0.25">
      <c r="AA646"/>
      <c r="AB646"/>
      <c r="AC646"/>
      <c r="CI646" s="57">
        <v>43921</v>
      </c>
      <c r="CJ646" s="53" t="s">
        <v>83</v>
      </c>
      <c r="CK646" s="53" t="s">
        <v>127</v>
      </c>
      <c r="CL646" s="192"/>
      <c r="CM646" s="54"/>
      <c r="CN646" s="54"/>
    </row>
    <row r="647" spans="27:92" x14ac:dyDescent="0.25">
      <c r="AA647"/>
      <c r="AB647"/>
      <c r="AC647"/>
      <c r="CI647" s="57">
        <v>43922</v>
      </c>
      <c r="CJ647" s="53" t="s">
        <v>83</v>
      </c>
      <c r="CK647" s="53" t="s">
        <v>127</v>
      </c>
      <c r="CL647" s="192"/>
      <c r="CM647" s="54"/>
      <c r="CN647" s="54"/>
    </row>
    <row r="648" spans="27:92" x14ac:dyDescent="0.25">
      <c r="AA648"/>
      <c r="AB648"/>
      <c r="AC648"/>
      <c r="CI648" s="57">
        <v>43923</v>
      </c>
      <c r="CJ648" s="53" t="s">
        <v>83</v>
      </c>
      <c r="CK648" s="53" t="s">
        <v>127</v>
      </c>
      <c r="CL648" s="192"/>
      <c r="CM648" s="54"/>
      <c r="CN648" s="54"/>
    </row>
    <row r="649" spans="27:92" x14ac:dyDescent="0.25">
      <c r="AA649"/>
      <c r="AB649"/>
      <c r="AC649"/>
      <c r="CI649" s="57">
        <v>43924</v>
      </c>
      <c r="CJ649" s="53" t="s">
        <v>83</v>
      </c>
      <c r="CK649" s="53" t="s">
        <v>127</v>
      </c>
      <c r="CL649" s="192"/>
      <c r="CM649" s="54"/>
      <c r="CN649" s="54"/>
    </row>
    <row r="650" spans="27:92" x14ac:dyDescent="0.25">
      <c r="AA650"/>
      <c r="AB650"/>
      <c r="AC650"/>
      <c r="CI650" s="57">
        <v>43926</v>
      </c>
      <c r="CJ650" s="53" t="s">
        <v>83</v>
      </c>
      <c r="CK650" s="53" t="s">
        <v>127</v>
      </c>
      <c r="CL650" s="192"/>
      <c r="CM650" s="54"/>
      <c r="CN650" s="54"/>
    </row>
    <row r="651" spans="27:92" x14ac:dyDescent="0.25">
      <c r="AA651"/>
      <c r="AB651"/>
      <c r="AC651"/>
      <c r="CI651" s="57">
        <v>43931</v>
      </c>
      <c r="CJ651" s="53" t="s">
        <v>83</v>
      </c>
      <c r="CK651" s="53" t="s">
        <v>127</v>
      </c>
      <c r="CL651" s="192"/>
      <c r="CM651" s="54"/>
      <c r="CN651" s="54"/>
    </row>
    <row r="652" spans="27:92" x14ac:dyDescent="0.25">
      <c r="AA652"/>
      <c r="AB652"/>
      <c r="AC652"/>
      <c r="CI652" s="57">
        <v>43942</v>
      </c>
      <c r="CJ652" s="53" t="s">
        <v>83</v>
      </c>
      <c r="CK652" s="53" t="s">
        <v>127</v>
      </c>
      <c r="CL652" s="192"/>
      <c r="CM652" s="54"/>
      <c r="CN652" s="54"/>
    </row>
    <row r="653" spans="27:92" x14ac:dyDescent="0.25">
      <c r="AA653"/>
      <c r="AB653"/>
      <c r="AC653"/>
      <c r="CI653" s="57">
        <v>43949</v>
      </c>
      <c r="CJ653" s="53" t="s">
        <v>83</v>
      </c>
      <c r="CK653" s="53" t="s">
        <v>127</v>
      </c>
      <c r="CL653" s="192"/>
      <c r="CM653" s="54"/>
      <c r="CN653" s="54"/>
    </row>
    <row r="654" spans="27:92" x14ac:dyDescent="0.25">
      <c r="AA654"/>
      <c r="AB654"/>
      <c r="AC654"/>
      <c r="CI654" s="57">
        <v>43963</v>
      </c>
      <c r="CJ654" s="53" t="s">
        <v>83</v>
      </c>
      <c r="CK654" s="53" t="s">
        <v>127</v>
      </c>
      <c r="CL654" s="192"/>
      <c r="CM654" s="54"/>
      <c r="CN654" s="54"/>
    </row>
    <row r="655" spans="27:92" x14ac:dyDescent="0.25">
      <c r="AA655"/>
      <c r="AB655"/>
      <c r="AC655"/>
      <c r="CI655" s="57">
        <v>43965</v>
      </c>
      <c r="CJ655" s="53" t="s">
        <v>83</v>
      </c>
      <c r="CK655" s="53" t="s">
        <v>127</v>
      </c>
      <c r="CL655" s="192"/>
      <c r="CM655" s="54"/>
      <c r="CN655" s="54"/>
    </row>
    <row r="656" spans="27:92" x14ac:dyDescent="0.25">
      <c r="AA656"/>
      <c r="AB656"/>
      <c r="AC656"/>
      <c r="CI656" s="57">
        <v>43967</v>
      </c>
      <c r="CJ656" s="53" t="s">
        <v>83</v>
      </c>
      <c r="CK656" s="53" t="s">
        <v>127</v>
      </c>
      <c r="CL656" s="192"/>
      <c r="CM656" s="54"/>
      <c r="CN656" s="54"/>
    </row>
    <row r="657" spans="27:92" x14ac:dyDescent="0.25">
      <c r="AA657"/>
      <c r="AB657"/>
      <c r="AC657"/>
      <c r="CI657" s="57">
        <v>43968</v>
      </c>
      <c r="CJ657" s="53" t="s">
        <v>83</v>
      </c>
      <c r="CK657" s="53" t="s">
        <v>127</v>
      </c>
      <c r="CL657" s="192"/>
      <c r="CM657" s="54"/>
      <c r="CN657" s="54"/>
    </row>
    <row r="658" spans="27:92" x14ac:dyDescent="0.25">
      <c r="AA658"/>
      <c r="AB658"/>
      <c r="AC658"/>
      <c r="CI658" s="57">
        <v>43969</v>
      </c>
      <c r="CJ658" s="53" t="s">
        <v>83</v>
      </c>
      <c r="CK658" s="53" t="s">
        <v>127</v>
      </c>
      <c r="CL658" s="192"/>
      <c r="CM658" s="54"/>
      <c r="CN658" s="54"/>
    </row>
    <row r="659" spans="27:92" x14ac:dyDescent="0.25">
      <c r="AA659"/>
      <c r="AB659"/>
      <c r="AC659"/>
      <c r="CI659" s="57">
        <v>43971</v>
      </c>
      <c r="CJ659" s="53" t="s">
        <v>83</v>
      </c>
      <c r="CK659" s="53" t="s">
        <v>127</v>
      </c>
      <c r="CL659" s="192"/>
      <c r="CM659" s="54"/>
      <c r="CN659" s="54"/>
    </row>
    <row r="660" spans="27:92" x14ac:dyDescent="0.25">
      <c r="AA660"/>
      <c r="AB660"/>
      <c r="AC660"/>
      <c r="CI660" s="57">
        <v>43972</v>
      </c>
      <c r="CJ660" s="53" t="s">
        <v>83</v>
      </c>
      <c r="CK660" s="53" t="s">
        <v>127</v>
      </c>
      <c r="CL660" s="192"/>
      <c r="CM660" s="54"/>
      <c r="CN660" s="54"/>
    </row>
    <row r="661" spans="27:92" x14ac:dyDescent="0.25">
      <c r="AA661"/>
      <c r="AB661"/>
      <c r="AC661"/>
      <c r="CI661" s="57">
        <v>43975</v>
      </c>
      <c r="CJ661" s="53" t="s">
        <v>83</v>
      </c>
      <c r="CK661" s="53" t="s">
        <v>127</v>
      </c>
      <c r="CL661" s="192"/>
      <c r="CM661" s="54"/>
      <c r="CN661" s="54"/>
    </row>
    <row r="662" spans="27:92" x14ac:dyDescent="0.25">
      <c r="AA662"/>
      <c r="AB662"/>
      <c r="AC662"/>
      <c r="CI662" s="57">
        <v>43981</v>
      </c>
      <c r="CJ662" s="53" t="s">
        <v>83</v>
      </c>
      <c r="CK662" s="53" t="s">
        <v>127</v>
      </c>
      <c r="CL662" s="192"/>
      <c r="CM662" s="54"/>
      <c r="CN662" s="54"/>
    </row>
    <row r="663" spans="27:92" x14ac:dyDescent="0.25">
      <c r="AA663"/>
      <c r="AB663"/>
      <c r="AC663"/>
      <c r="CI663" s="57">
        <v>43982</v>
      </c>
      <c r="CJ663" s="53" t="s">
        <v>83</v>
      </c>
      <c r="CK663" s="53" t="s">
        <v>127</v>
      </c>
      <c r="CL663" s="192"/>
      <c r="CM663" s="54"/>
      <c r="CN663" s="54"/>
    </row>
    <row r="664" spans="27:92" x14ac:dyDescent="0.25">
      <c r="AA664"/>
      <c r="AB664"/>
      <c r="AC664"/>
      <c r="CI664" s="57">
        <v>43983</v>
      </c>
      <c r="CJ664" s="53" t="s">
        <v>83</v>
      </c>
      <c r="CK664" s="53" t="s">
        <v>127</v>
      </c>
      <c r="CL664" s="192"/>
      <c r="CM664" s="54"/>
      <c r="CN664" s="54"/>
    </row>
    <row r="665" spans="27:92" x14ac:dyDescent="0.25">
      <c r="AA665"/>
      <c r="AB665"/>
      <c r="AC665"/>
      <c r="CI665" s="57">
        <v>43984</v>
      </c>
      <c r="CJ665" s="53" t="s">
        <v>83</v>
      </c>
      <c r="CK665" s="53" t="s">
        <v>127</v>
      </c>
      <c r="CL665" s="192"/>
      <c r="CM665" s="54"/>
      <c r="CN665" s="54"/>
    </row>
    <row r="666" spans="27:92" x14ac:dyDescent="0.25">
      <c r="AA666"/>
      <c r="AB666"/>
      <c r="AC666"/>
      <c r="CI666" s="57">
        <v>43985</v>
      </c>
      <c r="CJ666" s="53" t="s">
        <v>83</v>
      </c>
      <c r="CK666" s="53" t="s">
        <v>127</v>
      </c>
      <c r="CL666" s="192"/>
      <c r="CM666" s="54"/>
      <c r="CN666" s="54"/>
    </row>
    <row r="667" spans="27:92" x14ac:dyDescent="0.25">
      <c r="AA667"/>
      <c r="AB667"/>
      <c r="AC667"/>
      <c r="CI667" s="57">
        <v>43986</v>
      </c>
      <c r="CJ667" s="53" t="s">
        <v>83</v>
      </c>
      <c r="CK667" s="53" t="s">
        <v>127</v>
      </c>
      <c r="CL667" s="192"/>
      <c r="CM667" s="54"/>
      <c r="CN667" s="54"/>
    </row>
    <row r="668" spans="27:92" x14ac:dyDescent="0.25">
      <c r="AA668"/>
      <c r="AB668"/>
      <c r="AC668"/>
      <c r="CI668" s="57">
        <v>43987</v>
      </c>
      <c r="CJ668" s="53" t="s">
        <v>83</v>
      </c>
      <c r="CK668" s="53" t="s">
        <v>127</v>
      </c>
      <c r="CL668" s="192"/>
      <c r="CM668" s="54"/>
      <c r="CN668" s="54"/>
    </row>
    <row r="669" spans="27:92" x14ac:dyDescent="0.25">
      <c r="AA669"/>
      <c r="AB669"/>
      <c r="AC669"/>
      <c r="CI669" s="57">
        <v>43988</v>
      </c>
      <c r="CJ669" s="53" t="s">
        <v>83</v>
      </c>
      <c r="CK669" s="53" t="s">
        <v>127</v>
      </c>
      <c r="CL669" s="192"/>
      <c r="CM669" s="54"/>
      <c r="CN669" s="54"/>
    </row>
    <row r="670" spans="27:92" x14ac:dyDescent="0.25">
      <c r="AA670"/>
      <c r="AB670"/>
      <c r="AC670"/>
      <c r="CI670" s="57">
        <v>44001</v>
      </c>
      <c r="CJ670" s="53" t="s">
        <v>83</v>
      </c>
      <c r="CK670" s="53" t="s">
        <v>127</v>
      </c>
      <c r="CL670" s="192"/>
      <c r="CM670" s="54"/>
      <c r="CN670" s="54"/>
    </row>
    <row r="671" spans="27:92" x14ac:dyDescent="0.25">
      <c r="AA671"/>
      <c r="AB671"/>
      <c r="AC671"/>
      <c r="CI671" s="57">
        <v>44101</v>
      </c>
      <c r="CJ671" s="53" t="s">
        <v>83</v>
      </c>
      <c r="CK671" s="53" t="s">
        <v>127</v>
      </c>
      <c r="CL671" s="192"/>
      <c r="CM671" s="54"/>
      <c r="CN671" s="54"/>
    </row>
    <row r="672" spans="27:92" x14ac:dyDescent="0.25">
      <c r="AA672"/>
      <c r="AB672"/>
      <c r="AC672"/>
      <c r="CI672" s="57">
        <v>46001</v>
      </c>
      <c r="CJ672" s="53" t="s">
        <v>84</v>
      </c>
      <c r="CK672" s="53" t="s">
        <v>128</v>
      </c>
      <c r="CL672" s="192"/>
      <c r="CM672" s="54"/>
      <c r="CN672" s="54"/>
    </row>
    <row r="673" spans="27:92" x14ac:dyDescent="0.25">
      <c r="AA673"/>
      <c r="AB673"/>
      <c r="AC673"/>
      <c r="CI673" s="57">
        <v>46005</v>
      </c>
      <c r="CJ673" s="53" t="s">
        <v>84</v>
      </c>
      <c r="CK673" s="53" t="s">
        <v>128</v>
      </c>
      <c r="CL673" s="192"/>
      <c r="CM673" s="54"/>
      <c r="CN673" s="54"/>
    </row>
    <row r="674" spans="27:92" x14ac:dyDescent="0.25">
      <c r="AA674"/>
      <c r="AB674"/>
      <c r="AC674"/>
      <c r="CI674" s="57">
        <v>46006</v>
      </c>
      <c r="CJ674" s="53" t="s">
        <v>84</v>
      </c>
      <c r="CK674" s="53" t="s">
        <v>128</v>
      </c>
      <c r="CL674" s="192"/>
      <c r="CM674" s="54"/>
      <c r="CN674" s="54"/>
    </row>
    <row r="675" spans="27:92" x14ac:dyDescent="0.25">
      <c r="AA675"/>
      <c r="AB675"/>
      <c r="AC675"/>
      <c r="CI675" s="57">
        <v>46007</v>
      </c>
      <c r="CJ675" s="53" t="s">
        <v>84</v>
      </c>
      <c r="CK675" s="53" t="s">
        <v>128</v>
      </c>
      <c r="CL675" s="192"/>
      <c r="CM675" s="54"/>
      <c r="CN675" s="54"/>
    </row>
    <row r="676" spans="27:92" x14ac:dyDescent="0.25">
      <c r="AA676"/>
      <c r="AB676"/>
      <c r="AC676"/>
      <c r="CI676" s="57">
        <v>46008</v>
      </c>
      <c r="CJ676" s="53" t="s">
        <v>84</v>
      </c>
      <c r="CK676" s="53" t="s">
        <v>128</v>
      </c>
      <c r="CL676" s="192"/>
      <c r="CM676" s="54"/>
      <c r="CN676" s="54"/>
    </row>
    <row r="677" spans="27:92" x14ac:dyDescent="0.25">
      <c r="AA677"/>
      <c r="AB677"/>
      <c r="AC677"/>
      <c r="CI677" s="57">
        <v>46010</v>
      </c>
      <c r="CJ677" s="53" t="s">
        <v>84</v>
      </c>
      <c r="CK677" s="53" t="s">
        <v>128</v>
      </c>
      <c r="CL677" s="192"/>
      <c r="CM677" s="54"/>
      <c r="CN677" s="54"/>
    </row>
    <row r="678" spans="27:92" x14ac:dyDescent="0.25">
      <c r="AA678"/>
      <c r="AB678"/>
      <c r="AC678"/>
      <c r="CI678" s="57">
        <v>46014</v>
      </c>
      <c r="CJ678" s="53" t="s">
        <v>84</v>
      </c>
      <c r="CK678" s="53" t="s">
        <v>128</v>
      </c>
      <c r="CL678" s="192"/>
      <c r="CM678" s="54"/>
      <c r="CN678" s="54"/>
    </row>
    <row r="679" spans="27:92" x14ac:dyDescent="0.25">
      <c r="AA679"/>
      <c r="AB679"/>
      <c r="AC679"/>
      <c r="CI679" s="57">
        <v>46015</v>
      </c>
      <c r="CJ679" s="53" t="s">
        <v>84</v>
      </c>
      <c r="CK679" s="53" t="s">
        <v>128</v>
      </c>
      <c r="CL679" s="192"/>
      <c r="CM679" s="54"/>
      <c r="CN679" s="54"/>
    </row>
    <row r="680" spans="27:92" x14ac:dyDescent="0.25">
      <c r="AA680"/>
      <c r="AB680"/>
      <c r="AC680"/>
      <c r="CI680" s="57">
        <v>46303</v>
      </c>
      <c r="CJ680" s="53" t="s">
        <v>84</v>
      </c>
      <c r="CK680" s="53" t="s">
        <v>128</v>
      </c>
      <c r="CL680" s="192"/>
      <c r="CM680" s="54"/>
      <c r="CN680" s="54"/>
    </row>
    <row r="681" spans="27:92" x14ac:dyDescent="0.25">
      <c r="AA681"/>
      <c r="AB681"/>
      <c r="AC681"/>
      <c r="CI681" s="57">
        <v>46311</v>
      </c>
      <c r="CJ681" s="53" t="s">
        <v>84</v>
      </c>
      <c r="CK681" s="53" t="s">
        <v>128</v>
      </c>
      <c r="CL681" s="192"/>
      <c r="CM681" s="54"/>
      <c r="CN681" s="54"/>
    </row>
    <row r="682" spans="27:92" x14ac:dyDescent="0.25">
      <c r="AA682"/>
      <c r="AB682"/>
      <c r="AC682"/>
      <c r="CI682" s="57">
        <v>46312</v>
      </c>
      <c r="CJ682" s="53" t="s">
        <v>84</v>
      </c>
      <c r="CK682" s="53" t="s">
        <v>128</v>
      </c>
      <c r="CL682" s="192"/>
      <c r="CM682" s="54"/>
      <c r="CN682" s="54"/>
    </row>
    <row r="683" spans="27:92" x14ac:dyDescent="0.25">
      <c r="AA683"/>
      <c r="AB683"/>
      <c r="AC683"/>
      <c r="CI683" s="57">
        <v>46331</v>
      </c>
      <c r="CJ683" s="53" t="s">
        <v>84</v>
      </c>
      <c r="CK683" s="53" t="s">
        <v>128</v>
      </c>
      <c r="CL683" s="192"/>
      <c r="CM683" s="54"/>
      <c r="CN683" s="54"/>
    </row>
    <row r="684" spans="27:92" x14ac:dyDescent="0.25">
      <c r="AA684"/>
      <c r="AB684"/>
      <c r="AC684"/>
      <c r="CI684" s="57">
        <v>46334</v>
      </c>
      <c r="CJ684" s="53" t="s">
        <v>84</v>
      </c>
      <c r="CK684" s="53" t="s">
        <v>128</v>
      </c>
      <c r="CL684" s="192"/>
      <c r="CM684" s="54"/>
      <c r="CN684" s="54"/>
    </row>
    <row r="685" spans="27:92" x14ac:dyDescent="0.25">
      <c r="AA685"/>
      <c r="AB685"/>
      <c r="AC685"/>
      <c r="CI685" s="57">
        <v>46342</v>
      </c>
      <c r="CJ685" s="53" t="s">
        <v>84</v>
      </c>
      <c r="CK685" s="53" t="s">
        <v>128</v>
      </c>
      <c r="CL685" s="192"/>
      <c r="CM685" s="54"/>
      <c r="CN685" s="54"/>
    </row>
    <row r="686" spans="27:92" x14ac:dyDescent="0.25">
      <c r="AA686"/>
      <c r="AB686"/>
      <c r="AC686"/>
      <c r="CI686" s="57">
        <v>46343</v>
      </c>
      <c r="CJ686" s="53" t="s">
        <v>84</v>
      </c>
      <c r="CK686" s="53" t="s">
        <v>128</v>
      </c>
      <c r="CL686" s="192"/>
      <c r="CM686" s="54"/>
      <c r="CN686" s="54"/>
    </row>
    <row r="687" spans="27:92" x14ac:dyDescent="0.25">
      <c r="AA687"/>
      <c r="AB687"/>
      <c r="AC687"/>
      <c r="CI687" s="57">
        <v>46344</v>
      </c>
      <c r="CJ687" s="53" t="s">
        <v>84</v>
      </c>
      <c r="CK687" s="53" t="s">
        <v>128</v>
      </c>
      <c r="CL687" s="192"/>
      <c r="CM687" s="54"/>
      <c r="CN687" s="54"/>
    </row>
    <row r="688" spans="27:92" x14ac:dyDescent="0.25">
      <c r="AA688"/>
      <c r="AB688"/>
      <c r="AC688"/>
      <c r="CI688" s="57">
        <v>46345</v>
      </c>
      <c r="CJ688" s="53" t="s">
        <v>84</v>
      </c>
      <c r="CK688" s="53" t="s">
        <v>128</v>
      </c>
      <c r="CL688" s="192"/>
      <c r="CM688" s="54"/>
      <c r="CN688" s="54"/>
    </row>
    <row r="689" spans="27:92" x14ac:dyDescent="0.25">
      <c r="AA689"/>
      <c r="AB689"/>
      <c r="AC689"/>
      <c r="CI689" s="57">
        <v>46346</v>
      </c>
      <c r="CJ689" s="53" t="s">
        <v>84</v>
      </c>
      <c r="CK689" s="53" t="s">
        <v>128</v>
      </c>
      <c r="CL689" s="192"/>
      <c r="CM689" s="54"/>
      <c r="CN689" s="54"/>
    </row>
    <row r="690" spans="27:92" x14ac:dyDescent="0.25">
      <c r="AA690"/>
      <c r="AB690"/>
      <c r="AC690"/>
      <c r="CI690" s="57">
        <v>46348</v>
      </c>
      <c r="CJ690" s="53" t="s">
        <v>84</v>
      </c>
      <c r="CK690" s="53" t="s">
        <v>128</v>
      </c>
      <c r="CL690" s="192"/>
      <c r="CM690" s="54"/>
      <c r="CN690" s="54"/>
    </row>
    <row r="691" spans="27:92" x14ac:dyDescent="0.25">
      <c r="AA691"/>
      <c r="AB691"/>
      <c r="AC691"/>
      <c r="CI691" s="57">
        <v>46352</v>
      </c>
      <c r="CJ691" s="53" t="s">
        <v>84</v>
      </c>
      <c r="CK691" s="53" t="s">
        <v>128</v>
      </c>
      <c r="CL691" s="192"/>
      <c r="CM691" s="54"/>
      <c r="CN691" s="54"/>
    </row>
    <row r="692" spans="27:92" x14ac:dyDescent="0.25">
      <c r="AA692"/>
      <c r="AB692"/>
      <c r="AC692"/>
      <c r="CI692" s="57">
        <v>46353</v>
      </c>
      <c r="CJ692" s="53" t="s">
        <v>84</v>
      </c>
      <c r="CK692" s="53" t="s">
        <v>128</v>
      </c>
      <c r="CL692" s="192"/>
      <c r="CM692" s="54"/>
      <c r="CN692" s="54"/>
    </row>
    <row r="693" spans="27:92" x14ac:dyDescent="0.25">
      <c r="AA693"/>
      <c r="AB693"/>
      <c r="AC693"/>
      <c r="CI693" s="57">
        <v>46362</v>
      </c>
      <c r="CJ693" s="53" t="s">
        <v>84</v>
      </c>
      <c r="CK693" s="53" t="s">
        <v>128</v>
      </c>
      <c r="CL693" s="192"/>
      <c r="CM693" s="54"/>
      <c r="CN693" s="54"/>
    </row>
    <row r="694" spans="27:92" x14ac:dyDescent="0.25">
      <c r="AA694"/>
      <c r="AB694"/>
      <c r="AC694"/>
      <c r="CI694" s="57">
        <v>46365</v>
      </c>
      <c r="CJ694" s="53" t="s">
        <v>84</v>
      </c>
      <c r="CK694" s="53" t="s">
        <v>128</v>
      </c>
      <c r="CL694" s="192"/>
      <c r="CM694" s="54"/>
      <c r="CN694" s="54"/>
    </row>
    <row r="695" spans="27:92" x14ac:dyDescent="0.25">
      <c r="AA695"/>
      <c r="AB695"/>
      <c r="AC695"/>
      <c r="CI695" s="57">
        <v>46373</v>
      </c>
      <c r="CJ695" s="53" t="s">
        <v>84</v>
      </c>
      <c r="CK695" s="53" t="s">
        <v>128</v>
      </c>
      <c r="CL695" s="192"/>
      <c r="CM695" s="54"/>
      <c r="CN695" s="54"/>
    </row>
    <row r="696" spans="27:92" x14ac:dyDescent="0.25">
      <c r="AA696"/>
      <c r="AB696"/>
      <c r="AC696"/>
      <c r="CI696" s="57">
        <v>46401</v>
      </c>
      <c r="CJ696" s="53" t="s">
        <v>84</v>
      </c>
      <c r="CK696" s="53" t="s">
        <v>128</v>
      </c>
      <c r="CL696" s="192"/>
      <c r="CM696" s="54"/>
      <c r="CN696" s="54"/>
    </row>
    <row r="697" spans="27:92" x14ac:dyDescent="0.25">
      <c r="AA697"/>
      <c r="AB697"/>
      <c r="AC697"/>
      <c r="CI697" s="57">
        <v>46601</v>
      </c>
      <c r="CJ697" s="53" t="s">
        <v>85</v>
      </c>
      <c r="CK697" s="53" t="s">
        <v>128</v>
      </c>
      <c r="CL697" s="192"/>
      <c r="CM697" s="54"/>
      <c r="CN697" s="54"/>
    </row>
    <row r="698" spans="27:92" x14ac:dyDescent="0.25">
      <c r="AA698"/>
      <c r="AB698"/>
      <c r="AC698"/>
      <c r="CI698" s="57">
        <v>46602</v>
      </c>
      <c r="CJ698" s="53" t="s">
        <v>85</v>
      </c>
      <c r="CK698" s="53" t="s">
        <v>128</v>
      </c>
      <c r="CL698" s="192"/>
      <c r="CM698" s="54"/>
      <c r="CN698" s="54"/>
    </row>
    <row r="699" spans="27:92" x14ac:dyDescent="0.25">
      <c r="AA699"/>
      <c r="AB699"/>
      <c r="AC699"/>
      <c r="CI699" s="57">
        <v>46604</v>
      </c>
      <c r="CJ699" s="53" t="s">
        <v>85</v>
      </c>
      <c r="CK699" s="53" t="s">
        <v>128</v>
      </c>
      <c r="CL699" s="192"/>
      <c r="CM699" s="54"/>
      <c r="CN699" s="54"/>
    </row>
    <row r="700" spans="27:92" x14ac:dyDescent="0.25">
      <c r="AA700"/>
      <c r="AB700"/>
      <c r="AC700"/>
      <c r="CI700" s="57">
        <v>46605</v>
      </c>
      <c r="CJ700" s="53" t="s">
        <v>85</v>
      </c>
      <c r="CK700" s="53" t="s">
        <v>128</v>
      </c>
      <c r="CL700" s="192"/>
      <c r="CM700" s="54"/>
      <c r="CN700" s="54"/>
    </row>
    <row r="701" spans="27:92" x14ac:dyDescent="0.25">
      <c r="AA701"/>
      <c r="AB701"/>
      <c r="AC701"/>
      <c r="CI701" s="57">
        <v>46606</v>
      </c>
      <c r="CJ701" s="53" t="s">
        <v>85</v>
      </c>
      <c r="CK701" s="53" t="s">
        <v>128</v>
      </c>
      <c r="CL701" s="192"/>
      <c r="CM701" s="54"/>
      <c r="CN701" s="54"/>
    </row>
    <row r="702" spans="27:92" x14ac:dyDescent="0.25">
      <c r="AA702"/>
      <c r="AB702"/>
      <c r="AC702"/>
      <c r="CI702" s="57">
        <v>46801</v>
      </c>
      <c r="CJ702" s="53" t="s">
        <v>85</v>
      </c>
      <c r="CK702" s="53" t="s">
        <v>128</v>
      </c>
      <c r="CL702" s="192"/>
      <c r="CM702" s="54"/>
      <c r="CN702" s="54"/>
    </row>
    <row r="703" spans="27:92" x14ac:dyDescent="0.25">
      <c r="AA703"/>
      <c r="AB703"/>
      <c r="AC703"/>
      <c r="CI703" s="57">
        <v>46802</v>
      </c>
      <c r="CJ703" s="53" t="s">
        <v>85</v>
      </c>
      <c r="CK703" s="53" t="s">
        <v>128</v>
      </c>
      <c r="CL703" s="192"/>
      <c r="CM703" s="54"/>
      <c r="CN703" s="54"/>
    </row>
    <row r="704" spans="27:92" x14ac:dyDescent="0.25">
      <c r="AA704"/>
      <c r="AB704"/>
      <c r="AC704"/>
      <c r="CI704" s="57">
        <v>46803</v>
      </c>
      <c r="CJ704" s="53" t="s">
        <v>85</v>
      </c>
      <c r="CK704" s="53" t="s">
        <v>128</v>
      </c>
      <c r="CL704" s="192"/>
      <c r="CM704" s="54"/>
      <c r="CN704" s="54"/>
    </row>
    <row r="705" spans="27:92" x14ac:dyDescent="0.25">
      <c r="AA705"/>
      <c r="AB705"/>
      <c r="AC705"/>
      <c r="CI705" s="57">
        <v>46804</v>
      </c>
      <c r="CJ705" s="53" t="s">
        <v>85</v>
      </c>
      <c r="CK705" s="53" t="s">
        <v>128</v>
      </c>
      <c r="CL705" s="192"/>
      <c r="CM705" s="54"/>
      <c r="CN705" s="54"/>
    </row>
    <row r="706" spans="27:92" x14ac:dyDescent="0.25">
      <c r="AA706"/>
      <c r="AB706"/>
      <c r="AC706"/>
      <c r="CI706" s="57">
        <v>46811</v>
      </c>
      <c r="CJ706" s="53" t="s">
        <v>85</v>
      </c>
      <c r="CK706" s="53" t="s">
        <v>128</v>
      </c>
      <c r="CL706" s="192"/>
      <c r="CM706" s="54"/>
      <c r="CN706" s="54"/>
    </row>
    <row r="707" spans="27:92" x14ac:dyDescent="0.25">
      <c r="AA707"/>
      <c r="AB707"/>
      <c r="AC707"/>
      <c r="CI707" s="57">
        <v>46812</v>
      </c>
      <c r="CJ707" s="53" t="s">
        <v>85</v>
      </c>
      <c r="CK707" s="53" t="s">
        <v>128</v>
      </c>
      <c r="CL707" s="192"/>
      <c r="CM707" s="54"/>
      <c r="CN707" s="54"/>
    </row>
    <row r="708" spans="27:92" x14ac:dyDescent="0.25">
      <c r="AA708"/>
      <c r="AB708"/>
      <c r="AC708"/>
      <c r="CI708" s="57">
        <v>46821</v>
      </c>
      <c r="CJ708" s="53" t="s">
        <v>85</v>
      </c>
      <c r="CK708" s="53" t="s">
        <v>128</v>
      </c>
      <c r="CL708" s="192"/>
      <c r="CM708" s="54"/>
      <c r="CN708" s="54"/>
    </row>
    <row r="709" spans="27:92" x14ac:dyDescent="0.25">
      <c r="AA709"/>
      <c r="AB709"/>
      <c r="AC709"/>
      <c r="CI709" s="57">
        <v>46822</v>
      </c>
      <c r="CJ709" s="53" t="s">
        <v>85</v>
      </c>
      <c r="CK709" s="53" t="s">
        <v>128</v>
      </c>
      <c r="CL709" s="192"/>
      <c r="CM709" s="54"/>
      <c r="CN709" s="54"/>
    </row>
    <row r="710" spans="27:92" x14ac:dyDescent="0.25">
      <c r="AA710"/>
      <c r="AB710"/>
      <c r="AC710"/>
      <c r="CI710" s="57">
        <v>46824</v>
      </c>
      <c r="CJ710" s="53" t="s">
        <v>85</v>
      </c>
      <c r="CK710" s="53" t="s">
        <v>128</v>
      </c>
      <c r="CL710" s="192"/>
      <c r="CM710" s="54"/>
      <c r="CN710" s="54"/>
    </row>
    <row r="711" spans="27:92" x14ac:dyDescent="0.25">
      <c r="AA711"/>
      <c r="AB711"/>
      <c r="AC711"/>
      <c r="CI711" s="57">
        <v>46825</v>
      </c>
      <c r="CJ711" s="53" t="s">
        <v>85</v>
      </c>
      <c r="CK711" s="53" t="s">
        <v>128</v>
      </c>
      <c r="CL711" s="192"/>
      <c r="CM711" s="54"/>
      <c r="CN711" s="54"/>
    </row>
    <row r="712" spans="27:92" x14ac:dyDescent="0.25">
      <c r="AA712"/>
      <c r="AB712"/>
      <c r="AC712"/>
      <c r="CI712" s="57">
        <v>46826</v>
      </c>
      <c r="CJ712" s="53" t="s">
        <v>85</v>
      </c>
      <c r="CK712" s="53" t="s">
        <v>128</v>
      </c>
      <c r="CL712" s="192"/>
      <c r="CM712" s="54"/>
      <c r="CN712" s="54"/>
    </row>
    <row r="713" spans="27:92" x14ac:dyDescent="0.25">
      <c r="AA713"/>
      <c r="AB713"/>
      <c r="AC713"/>
      <c r="CI713" s="57">
        <v>46827</v>
      </c>
      <c r="CJ713" s="53" t="s">
        <v>85</v>
      </c>
      <c r="CK713" s="53" t="s">
        <v>128</v>
      </c>
      <c r="CL713" s="192"/>
      <c r="CM713" s="54"/>
      <c r="CN713" s="54"/>
    </row>
    <row r="714" spans="27:92" x14ac:dyDescent="0.25">
      <c r="AA714"/>
      <c r="AB714"/>
      <c r="AC714"/>
      <c r="CI714" s="57">
        <v>46833</v>
      </c>
      <c r="CJ714" s="53" t="s">
        <v>85</v>
      </c>
      <c r="CK714" s="53" t="s">
        <v>128</v>
      </c>
      <c r="CL714" s="192"/>
      <c r="CM714" s="54"/>
      <c r="CN714" s="54"/>
    </row>
    <row r="715" spans="27:92" x14ac:dyDescent="0.25">
      <c r="AA715"/>
      <c r="AB715"/>
      <c r="AC715"/>
      <c r="CI715" s="57">
        <v>46841</v>
      </c>
      <c r="CJ715" s="53" t="s">
        <v>85</v>
      </c>
      <c r="CK715" s="53" t="s">
        <v>128</v>
      </c>
      <c r="CL715" s="192"/>
      <c r="CM715" s="54"/>
      <c r="CN715" s="54"/>
    </row>
    <row r="716" spans="27:92" x14ac:dyDescent="0.25">
      <c r="AA716"/>
      <c r="AB716"/>
      <c r="AC716"/>
      <c r="CI716" s="57">
        <v>46843</v>
      </c>
      <c r="CJ716" s="53" t="s">
        <v>85</v>
      </c>
      <c r="CK716" s="53" t="s">
        <v>128</v>
      </c>
      <c r="CL716" s="192"/>
      <c r="CM716" s="54"/>
      <c r="CN716" s="54"/>
    </row>
    <row r="717" spans="27:92" x14ac:dyDescent="0.25">
      <c r="AA717"/>
      <c r="AB717"/>
      <c r="AC717"/>
      <c r="CI717" s="57">
        <v>46844</v>
      </c>
      <c r="CJ717" s="53" t="s">
        <v>85</v>
      </c>
      <c r="CK717" s="53" t="s">
        <v>128</v>
      </c>
      <c r="CL717" s="192"/>
      <c r="CM717" s="54"/>
      <c r="CN717" s="54"/>
    </row>
    <row r="718" spans="27:92" x14ac:dyDescent="0.25">
      <c r="AA718"/>
      <c r="AB718"/>
      <c r="AC718"/>
      <c r="CI718" s="57">
        <v>46845</v>
      </c>
      <c r="CJ718" s="53" t="s">
        <v>85</v>
      </c>
      <c r="CK718" s="53" t="s">
        <v>128</v>
      </c>
      <c r="CL718" s="192"/>
      <c r="CM718" s="54"/>
      <c r="CN718" s="54"/>
    </row>
    <row r="719" spans="27:92" x14ac:dyDescent="0.25">
      <c r="AA719"/>
      <c r="AB719"/>
      <c r="AC719"/>
      <c r="CI719" s="57">
        <v>46846</v>
      </c>
      <c r="CJ719" s="53" t="s">
        <v>85</v>
      </c>
      <c r="CK719" s="53" t="s">
        <v>128</v>
      </c>
      <c r="CL719" s="192"/>
      <c r="CM719" s="54"/>
      <c r="CN719" s="54"/>
    </row>
    <row r="720" spans="27:92" x14ac:dyDescent="0.25">
      <c r="AA720"/>
      <c r="AB720"/>
      <c r="AC720"/>
      <c r="CI720" s="57">
        <v>46847</v>
      </c>
      <c r="CJ720" s="53" t="s">
        <v>85</v>
      </c>
      <c r="CK720" s="53" t="s">
        <v>128</v>
      </c>
      <c r="CL720" s="192"/>
      <c r="CM720" s="54"/>
      <c r="CN720" s="54"/>
    </row>
    <row r="721" spans="27:92" x14ac:dyDescent="0.25">
      <c r="AA721"/>
      <c r="AB721"/>
      <c r="AC721"/>
      <c r="CI721" s="57">
        <v>46848</v>
      </c>
      <c r="CJ721" s="53" t="s">
        <v>85</v>
      </c>
      <c r="CK721" s="53" t="s">
        <v>128</v>
      </c>
      <c r="CL721" s="192"/>
      <c r="CM721" s="54"/>
      <c r="CN721" s="54"/>
    </row>
    <row r="722" spans="27:92" x14ac:dyDescent="0.25">
      <c r="AA722"/>
      <c r="AB722"/>
      <c r="AC722"/>
      <c r="CI722" s="57">
        <v>46849</v>
      </c>
      <c r="CJ722" s="53" t="s">
        <v>85</v>
      </c>
      <c r="CK722" s="53" t="s">
        <v>128</v>
      </c>
      <c r="CL722" s="192"/>
      <c r="CM722" s="54"/>
      <c r="CN722" s="54"/>
    </row>
    <row r="723" spans="27:92" x14ac:dyDescent="0.25">
      <c r="AA723"/>
      <c r="AB723"/>
      <c r="AC723"/>
      <c r="CI723" s="57">
        <v>46850</v>
      </c>
      <c r="CJ723" s="53" t="s">
        <v>85</v>
      </c>
      <c r="CK723" s="53" t="s">
        <v>128</v>
      </c>
      <c r="CL723" s="192"/>
      <c r="CM723" s="54"/>
      <c r="CN723" s="54"/>
    </row>
    <row r="724" spans="27:92" x14ac:dyDescent="0.25">
      <c r="AA724"/>
      <c r="AB724"/>
      <c r="AC724"/>
      <c r="CI724" s="57">
        <v>46851</v>
      </c>
      <c r="CJ724" s="53" t="s">
        <v>85</v>
      </c>
      <c r="CK724" s="53" t="s">
        <v>128</v>
      </c>
      <c r="CL724" s="192"/>
      <c r="CM724" s="54"/>
      <c r="CN724" s="54"/>
    </row>
    <row r="725" spans="27:92" x14ac:dyDescent="0.25">
      <c r="AA725"/>
      <c r="AB725"/>
      <c r="AC725"/>
      <c r="CI725" s="57">
        <v>46861</v>
      </c>
      <c r="CJ725" s="53" t="s">
        <v>85</v>
      </c>
      <c r="CK725" s="53" t="s">
        <v>128</v>
      </c>
      <c r="CL725" s="192"/>
      <c r="CM725" s="54"/>
      <c r="CN725" s="54"/>
    </row>
    <row r="726" spans="27:92" x14ac:dyDescent="0.25">
      <c r="AA726"/>
      <c r="AB726"/>
      <c r="AC726"/>
      <c r="CI726" s="57">
        <v>46871</v>
      </c>
      <c r="CJ726" s="53" t="s">
        <v>85</v>
      </c>
      <c r="CK726" s="53" t="s">
        <v>128</v>
      </c>
      <c r="CL726" s="192"/>
      <c r="CM726" s="54"/>
      <c r="CN726" s="54"/>
    </row>
    <row r="727" spans="27:92" x14ac:dyDescent="0.25">
      <c r="AA727"/>
      <c r="AB727"/>
      <c r="AC727"/>
      <c r="CI727" s="57">
        <v>47001</v>
      </c>
      <c r="CJ727" s="53" t="s">
        <v>86</v>
      </c>
      <c r="CK727" s="53" t="s">
        <v>128</v>
      </c>
      <c r="CL727" s="192"/>
      <c r="CM727" s="54"/>
      <c r="CN727" s="54"/>
    </row>
    <row r="728" spans="27:92" x14ac:dyDescent="0.25">
      <c r="AA728"/>
      <c r="AB728"/>
      <c r="AC728"/>
      <c r="CI728" s="57">
        <v>47002</v>
      </c>
      <c r="CJ728" s="53" t="s">
        <v>86</v>
      </c>
      <c r="CK728" s="53" t="s">
        <v>128</v>
      </c>
      <c r="CL728" s="192"/>
      <c r="CM728" s="54"/>
      <c r="CN728" s="54"/>
    </row>
    <row r="729" spans="27:92" x14ac:dyDescent="0.25">
      <c r="AA729"/>
      <c r="AB729"/>
      <c r="AC729"/>
      <c r="CI729" s="57">
        <v>47006</v>
      </c>
      <c r="CJ729" s="53" t="s">
        <v>86</v>
      </c>
      <c r="CK729" s="53" t="s">
        <v>128</v>
      </c>
      <c r="CL729" s="192"/>
      <c r="CM729" s="54"/>
      <c r="CN729" s="54"/>
    </row>
    <row r="730" spans="27:92" x14ac:dyDescent="0.25">
      <c r="AA730"/>
      <c r="AB730"/>
      <c r="AC730"/>
      <c r="CI730" s="57">
        <v>47101</v>
      </c>
      <c r="CJ730" s="53" t="s">
        <v>86</v>
      </c>
      <c r="CK730" s="53" t="s">
        <v>128</v>
      </c>
      <c r="CL730" s="192"/>
      <c r="CM730" s="54"/>
      <c r="CN730" s="54"/>
    </row>
    <row r="731" spans="27:92" x14ac:dyDescent="0.25">
      <c r="AA731"/>
      <c r="AB731"/>
      <c r="AC731"/>
      <c r="CI731" s="57">
        <v>47102</v>
      </c>
      <c r="CJ731" s="53" t="s">
        <v>86</v>
      </c>
      <c r="CK731" s="53" t="s">
        <v>128</v>
      </c>
      <c r="CL731" s="192"/>
      <c r="CM731" s="54"/>
      <c r="CN731" s="54"/>
    </row>
    <row r="732" spans="27:92" x14ac:dyDescent="0.25">
      <c r="AA732"/>
      <c r="AB732"/>
      <c r="AC732"/>
      <c r="CI732" s="57">
        <v>47103</v>
      </c>
      <c r="CJ732" s="53" t="s">
        <v>86</v>
      </c>
      <c r="CK732" s="53" t="s">
        <v>128</v>
      </c>
      <c r="CL732" s="192"/>
      <c r="CM732" s="54"/>
      <c r="CN732" s="54"/>
    </row>
    <row r="733" spans="27:92" x14ac:dyDescent="0.25">
      <c r="AA733"/>
      <c r="AB733"/>
      <c r="AC733"/>
      <c r="CI733" s="57">
        <v>47104</v>
      </c>
      <c r="CJ733" s="53" t="s">
        <v>86</v>
      </c>
      <c r="CK733" s="53" t="s">
        <v>128</v>
      </c>
      <c r="CL733" s="192"/>
      <c r="CM733" s="54"/>
      <c r="CN733" s="54"/>
    </row>
    <row r="734" spans="27:92" x14ac:dyDescent="0.25">
      <c r="AA734"/>
      <c r="AB734"/>
      <c r="AC734"/>
      <c r="CI734" s="57">
        <v>47105</v>
      </c>
      <c r="CJ734" s="53" t="s">
        <v>86</v>
      </c>
      <c r="CK734" s="53" t="s">
        <v>128</v>
      </c>
      <c r="CL734" s="192"/>
      <c r="CM734" s="54"/>
      <c r="CN734" s="54"/>
    </row>
    <row r="735" spans="27:92" x14ac:dyDescent="0.25">
      <c r="AA735"/>
      <c r="AB735"/>
      <c r="AC735"/>
      <c r="CI735" s="57">
        <v>47106</v>
      </c>
      <c r="CJ735" s="53" t="s">
        <v>86</v>
      </c>
      <c r="CK735" s="53" t="s">
        <v>128</v>
      </c>
      <c r="CL735" s="192"/>
      <c r="CM735" s="54"/>
      <c r="CN735" s="54"/>
    </row>
    <row r="736" spans="27:92" x14ac:dyDescent="0.25">
      <c r="AA736"/>
      <c r="AB736"/>
      <c r="AC736"/>
      <c r="CI736" s="57">
        <v>47107</v>
      </c>
      <c r="CJ736" s="53" t="s">
        <v>86</v>
      </c>
      <c r="CK736" s="53" t="s">
        <v>128</v>
      </c>
      <c r="CL736" s="192"/>
      <c r="CM736" s="54"/>
      <c r="CN736" s="54"/>
    </row>
    <row r="737" spans="27:92" x14ac:dyDescent="0.25">
      <c r="AA737"/>
      <c r="AB737"/>
      <c r="AC737"/>
      <c r="CI737" s="57">
        <v>47108</v>
      </c>
      <c r="CJ737" s="53" t="s">
        <v>86</v>
      </c>
      <c r="CK737" s="53" t="s">
        <v>128</v>
      </c>
      <c r="CL737" s="192"/>
      <c r="CM737" s="54"/>
      <c r="CN737" s="54"/>
    </row>
    <row r="738" spans="27:92" x14ac:dyDescent="0.25">
      <c r="AA738"/>
      <c r="AB738"/>
      <c r="AC738"/>
      <c r="CI738" s="57">
        <v>47111</v>
      </c>
      <c r="CJ738" s="53" t="s">
        <v>86</v>
      </c>
      <c r="CK738" s="53" t="s">
        <v>128</v>
      </c>
      <c r="CL738" s="192"/>
      <c r="CM738" s="54"/>
      <c r="CN738" s="54"/>
    </row>
    <row r="739" spans="27:92" x14ac:dyDescent="0.25">
      <c r="AA739"/>
      <c r="AB739"/>
      <c r="AC739"/>
      <c r="CI739" s="57">
        <v>47112</v>
      </c>
      <c r="CJ739" s="53" t="s">
        <v>86</v>
      </c>
      <c r="CK739" s="53" t="s">
        <v>128</v>
      </c>
      <c r="CL739" s="192"/>
      <c r="CM739" s="54"/>
      <c r="CN739" s="54"/>
    </row>
    <row r="740" spans="27:92" x14ac:dyDescent="0.25">
      <c r="AA740"/>
      <c r="AB740"/>
      <c r="AC740"/>
      <c r="CI740" s="57">
        <v>47113</v>
      </c>
      <c r="CJ740" s="53" t="s">
        <v>86</v>
      </c>
      <c r="CK740" s="53" t="s">
        <v>128</v>
      </c>
      <c r="CL740" s="192"/>
      <c r="CM740" s="54"/>
      <c r="CN740" s="54"/>
    </row>
    <row r="741" spans="27:92" x14ac:dyDescent="0.25">
      <c r="AA741"/>
      <c r="AB741"/>
      <c r="AC741"/>
      <c r="CI741" s="57">
        <v>47114</v>
      </c>
      <c r="CJ741" s="53" t="s">
        <v>86</v>
      </c>
      <c r="CK741" s="53" t="s">
        <v>128</v>
      </c>
      <c r="CL741" s="192"/>
      <c r="CM741" s="54"/>
      <c r="CN741" s="54"/>
    </row>
    <row r="742" spans="27:92" x14ac:dyDescent="0.25">
      <c r="AA742"/>
      <c r="AB742"/>
      <c r="AC742"/>
      <c r="CI742" s="57">
        <v>47115</v>
      </c>
      <c r="CJ742" s="53" t="s">
        <v>86</v>
      </c>
      <c r="CK742" s="53" t="s">
        <v>128</v>
      </c>
      <c r="CL742" s="192"/>
      <c r="CM742" s="54"/>
      <c r="CN742" s="54"/>
    </row>
    <row r="743" spans="27:92" x14ac:dyDescent="0.25">
      <c r="AA743"/>
      <c r="AB743"/>
      <c r="AC743"/>
      <c r="CI743" s="57">
        <v>47116</v>
      </c>
      <c r="CJ743" s="53" t="s">
        <v>86</v>
      </c>
      <c r="CK743" s="53" t="s">
        <v>128</v>
      </c>
      <c r="CL743" s="192"/>
      <c r="CM743" s="54"/>
      <c r="CN743" s="54"/>
    </row>
    <row r="744" spans="27:92" x14ac:dyDescent="0.25">
      <c r="AA744"/>
      <c r="AB744"/>
      <c r="AC744"/>
      <c r="CI744" s="57">
        <v>47117</v>
      </c>
      <c r="CJ744" s="53" t="s">
        <v>86</v>
      </c>
      <c r="CK744" s="53" t="s">
        <v>128</v>
      </c>
      <c r="CL744" s="192"/>
      <c r="CM744" s="54"/>
      <c r="CN744" s="54"/>
    </row>
    <row r="745" spans="27:92" x14ac:dyDescent="0.25">
      <c r="AA745"/>
      <c r="AB745"/>
      <c r="AC745"/>
      <c r="CI745" s="57">
        <v>47118</v>
      </c>
      <c r="CJ745" s="53" t="s">
        <v>86</v>
      </c>
      <c r="CK745" s="53" t="s">
        <v>128</v>
      </c>
      <c r="CL745" s="192"/>
      <c r="CM745" s="54"/>
      <c r="CN745" s="54"/>
    </row>
    <row r="746" spans="27:92" x14ac:dyDescent="0.25">
      <c r="AA746"/>
      <c r="AB746"/>
      <c r="AC746"/>
      <c r="CI746" s="57">
        <v>47121</v>
      </c>
      <c r="CJ746" s="53" t="s">
        <v>86</v>
      </c>
      <c r="CK746" s="53" t="s">
        <v>128</v>
      </c>
      <c r="CL746" s="192"/>
      <c r="CM746" s="54"/>
      <c r="CN746" s="54"/>
    </row>
    <row r="747" spans="27:92" x14ac:dyDescent="0.25">
      <c r="AA747"/>
      <c r="AB747"/>
      <c r="AC747"/>
      <c r="CI747" s="57">
        <v>47123</v>
      </c>
      <c r="CJ747" s="53" t="s">
        <v>86</v>
      </c>
      <c r="CK747" s="53" t="s">
        <v>128</v>
      </c>
      <c r="CL747" s="192"/>
      <c r="CM747" s="54"/>
      <c r="CN747" s="54"/>
    </row>
    <row r="748" spans="27:92" x14ac:dyDescent="0.25">
      <c r="AA748"/>
      <c r="AB748"/>
      <c r="AC748"/>
      <c r="CI748" s="57">
        <v>47124</v>
      </c>
      <c r="CJ748" s="53" t="s">
        <v>86</v>
      </c>
      <c r="CK748" s="53" t="s">
        <v>128</v>
      </c>
      <c r="CL748" s="192"/>
      <c r="CM748" s="54"/>
      <c r="CN748" s="54"/>
    </row>
    <row r="749" spans="27:92" x14ac:dyDescent="0.25">
      <c r="AA749"/>
      <c r="AB749"/>
      <c r="AC749"/>
      <c r="CI749" s="57">
        <v>47125</v>
      </c>
      <c r="CJ749" s="53" t="s">
        <v>86</v>
      </c>
      <c r="CK749" s="53" t="s">
        <v>128</v>
      </c>
      <c r="CL749" s="192"/>
      <c r="CM749" s="54"/>
      <c r="CN749" s="54"/>
    </row>
    <row r="750" spans="27:92" x14ac:dyDescent="0.25">
      <c r="AA750"/>
      <c r="AB750"/>
      <c r="AC750"/>
      <c r="CI750" s="57">
        <v>47126</v>
      </c>
      <c r="CJ750" s="53" t="s">
        <v>86</v>
      </c>
      <c r="CK750" s="53" t="s">
        <v>128</v>
      </c>
      <c r="CL750" s="192"/>
      <c r="CM750" s="54"/>
      <c r="CN750" s="54"/>
    </row>
    <row r="751" spans="27:92" x14ac:dyDescent="0.25">
      <c r="AA751"/>
      <c r="AB751"/>
      <c r="AC751"/>
      <c r="CI751" s="57">
        <v>47127</v>
      </c>
      <c r="CJ751" s="53" t="s">
        <v>86</v>
      </c>
      <c r="CK751" s="53" t="s">
        <v>128</v>
      </c>
      <c r="CL751" s="192"/>
      <c r="CM751" s="54"/>
      <c r="CN751" s="54"/>
    </row>
    <row r="752" spans="27:92" x14ac:dyDescent="0.25">
      <c r="AA752"/>
      <c r="AB752"/>
      <c r="AC752"/>
      <c r="CI752" s="57">
        <v>47128</v>
      </c>
      <c r="CJ752" s="53" t="s">
        <v>86</v>
      </c>
      <c r="CK752" s="53" t="s">
        <v>128</v>
      </c>
      <c r="CL752" s="192"/>
      <c r="CM752" s="54"/>
      <c r="CN752" s="54"/>
    </row>
    <row r="753" spans="27:92" x14ac:dyDescent="0.25">
      <c r="AA753"/>
      <c r="AB753"/>
      <c r="AC753"/>
      <c r="CI753" s="57">
        <v>47129</v>
      </c>
      <c r="CJ753" s="53" t="s">
        <v>86</v>
      </c>
      <c r="CK753" s="53" t="s">
        <v>128</v>
      </c>
      <c r="CL753" s="192"/>
      <c r="CM753" s="54"/>
      <c r="CN753" s="54"/>
    </row>
    <row r="754" spans="27:92" x14ac:dyDescent="0.25">
      <c r="AA754"/>
      <c r="AB754"/>
      <c r="AC754"/>
      <c r="CI754" s="57">
        <v>47141</v>
      </c>
      <c r="CJ754" s="53" t="s">
        <v>86</v>
      </c>
      <c r="CK754" s="53" t="s">
        <v>128</v>
      </c>
      <c r="CL754" s="192"/>
      <c r="CM754" s="54"/>
      <c r="CN754" s="54"/>
    </row>
    <row r="755" spans="27:92" x14ac:dyDescent="0.25">
      <c r="AA755"/>
      <c r="AB755"/>
      <c r="AC755"/>
      <c r="CI755" s="57">
        <v>47151</v>
      </c>
      <c r="CJ755" s="53" t="s">
        <v>86</v>
      </c>
      <c r="CK755" s="53" t="s">
        <v>128</v>
      </c>
      <c r="CL755" s="192"/>
      <c r="CM755" s="54"/>
      <c r="CN755" s="54"/>
    </row>
    <row r="756" spans="27:92" x14ac:dyDescent="0.25">
      <c r="AA756"/>
      <c r="AB756"/>
      <c r="AC756"/>
      <c r="CI756" s="57">
        <v>47152</v>
      </c>
      <c r="CJ756" s="53" t="s">
        <v>86</v>
      </c>
      <c r="CK756" s="53" t="s">
        <v>128</v>
      </c>
      <c r="CL756" s="192"/>
      <c r="CM756" s="54"/>
      <c r="CN756" s="54"/>
    </row>
    <row r="757" spans="27:92" x14ac:dyDescent="0.25">
      <c r="AA757"/>
      <c r="AB757"/>
      <c r="AC757"/>
      <c r="CI757" s="57">
        <v>47153</v>
      </c>
      <c r="CJ757" s="53" t="s">
        <v>86</v>
      </c>
      <c r="CK757" s="53" t="s">
        <v>128</v>
      </c>
      <c r="CL757" s="192"/>
      <c r="CM757" s="54"/>
      <c r="CN757" s="54"/>
    </row>
    <row r="758" spans="27:92" x14ac:dyDescent="0.25">
      <c r="AA758"/>
      <c r="AB758"/>
      <c r="AC758"/>
      <c r="CI758" s="57">
        <v>47154</v>
      </c>
      <c r="CJ758" s="53" t="s">
        <v>86</v>
      </c>
      <c r="CK758" s="53" t="s">
        <v>128</v>
      </c>
      <c r="CL758" s="192"/>
      <c r="CM758" s="54"/>
      <c r="CN758" s="54"/>
    </row>
    <row r="759" spans="27:92" x14ac:dyDescent="0.25">
      <c r="AA759"/>
      <c r="AB759"/>
      <c r="AC759"/>
      <c r="CI759" s="57">
        <v>47155</v>
      </c>
      <c r="CJ759" s="53" t="s">
        <v>86</v>
      </c>
      <c r="CK759" s="53" t="s">
        <v>128</v>
      </c>
      <c r="CL759" s="192"/>
      <c r="CM759" s="54"/>
      <c r="CN759" s="54"/>
    </row>
    <row r="760" spans="27:92" x14ac:dyDescent="0.25">
      <c r="AA760"/>
      <c r="AB760"/>
      <c r="AC760"/>
      <c r="CI760" s="57">
        <v>47156</v>
      </c>
      <c r="CJ760" s="53" t="s">
        <v>86</v>
      </c>
      <c r="CK760" s="53" t="s">
        <v>128</v>
      </c>
      <c r="CL760" s="192"/>
      <c r="CM760" s="54"/>
      <c r="CN760" s="54"/>
    </row>
    <row r="761" spans="27:92" x14ac:dyDescent="0.25">
      <c r="AA761"/>
      <c r="AB761"/>
      <c r="AC761"/>
      <c r="CI761" s="57">
        <v>47157</v>
      </c>
      <c r="CJ761" s="53" t="s">
        <v>86</v>
      </c>
      <c r="CK761" s="53" t="s">
        <v>128</v>
      </c>
      <c r="CL761" s="192"/>
      <c r="CM761" s="54"/>
      <c r="CN761" s="54"/>
    </row>
    <row r="762" spans="27:92" x14ac:dyDescent="0.25">
      <c r="AA762"/>
      <c r="AB762"/>
      <c r="AC762"/>
      <c r="CI762" s="57">
        <v>47158</v>
      </c>
      <c r="CJ762" s="53" t="s">
        <v>86</v>
      </c>
      <c r="CK762" s="53" t="s">
        <v>128</v>
      </c>
      <c r="CL762" s="192"/>
      <c r="CM762" s="54"/>
      <c r="CN762" s="54"/>
    </row>
    <row r="763" spans="27:92" x14ac:dyDescent="0.25">
      <c r="AA763"/>
      <c r="AB763"/>
      <c r="AC763"/>
      <c r="CI763" s="57">
        <v>47161</v>
      </c>
      <c r="CJ763" s="53" t="s">
        <v>86</v>
      </c>
      <c r="CK763" s="53" t="s">
        <v>128</v>
      </c>
      <c r="CL763" s="192"/>
      <c r="CM763" s="54"/>
      <c r="CN763" s="54"/>
    </row>
    <row r="764" spans="27:92" x14ac:dyDescent="0.25">
      <c r="AA764"/>
      <c r="AB764"/>
      <c r="AC764"/>
      <c r="CI764" s="57">
        <v>47162</v>
      </c>
      <c r="CJ764" s="53" t="s">
        <v>86</v>
      </c>
      <c r="CK764" s="53" t="s">
        <v>128</v>
      </c>
      <c r="CL764" s="192"/>
      <c r="CM764" s="54"/>
      <c r="CN764" s="54"/>
    </row>
    <row r="765" spans="27:92" x14ac:dyDescent="0.25">
      <c r="AA765"/>
      <c r="AB765"/>
      <c r="AC765"/>
      <c r="CI765" s="57">
        <v>47163</v>
      </c>
      <c r="CJ765" s="53" t="s">
        <v>86</v>
      </c>
      <c r="CK765" s="53" t="s">
        <v>128</v>
      </c>
      <c r="CL765" s="192"/>
      <c r="CM765" s="54"/>
      <c r="CN765" s="54"/>
    </row>
    <row r="766" spans="27:92" x14ac:dyDescent="0.25">
      <c r="AA766"/>
      <c r="AB766"/>
      <c r="AC766"/>
      <c r="CI766" s="57">
        <v>47167</v>
      </c>
      <c r="CJ766" s="53" t="s">
        <v>86</v>
      </c>
      <c r="CK766" s="53" t="s">
        <v>128</v>
      </c>
      <c r="CL766" s="192"/>
      <c r="CM766" s="54"/>
      <c r="CN766" s="54"/>
    </row>
    <row r="767" spans="27:92" x14ac:dyDescent="0.25">
      <c r="AA767"/>
      <c r="AB767"/>
      <c r="AC767"/>
      <c r="CI767" s="57">
        <v>47201</v>
      </c>
      <c r="CJ767" s="53" t="s">
        <v>86</v>
      </c>
      <c r="CK767" s="53" t="s">
        <v>128</v>
      </c>
      <c r="CL767" s="192"/>
      <c r="CM767" s="54"/>
      <c r="CN767" s="54"/>
    </row>
    <row r="768" spans="27:92" x14ac:dyDescent="0.25">
      <c r="AA768"/>
      <c r="AB768"/>
      <c r="AC768"/>
      <c r="CI768" s="57">
        <v>47301</v>
      </c>
      <c r="CJ768" s="53" t="s">
        <v>86</v>
      </c>
      <c r="CK768" s="53" t="s">
        <v>128</v>
      </c>
      <c r="CL768" s="192"/>
      <c r="CM768" s="54"/>
      <c r="CN768" s="54"/>
    </row>
    <row r="769" spans="27:92" x14ac:dyDescent="0.25">
      <c r="AA769"/>
      <c r="AB769"/>
      <c r="AC769"/>
      <c r="CI769" s="57">
        <v>50002</v>
      </c>
      <c r="CJ769" s="53" t="s">
        <v>87</v>
      </c>
      <c r="CK769" s="53" t="s">
        <v>122</v>
      </c>
      <c r="CL769" s="192"/>
      <c r="CM769" s="54"/>
      <c r="CN769" s="54"/>
    </row>
    <row r="770" spans="27:92" x14ac:dyDescent="0.25">
      <c r="AA770"/>
      <c r="AB770"/>
      <c r="AC770"/>
      <c r="CI770" s="57">
        <v>50003</v>
      </c>
      <c r="CJ770" s="53" t="s">
        <v>87</v>
      </c>
      <c r="CK770" s="53" t="s">
        <v>122</v>
      </c>
      <c r="CL770" s="192"/>
      <c r="CM770" s="54"/>
      <c r="CN770" s="54"/>
    </row>
    <row r="771" spans="27:92" x14ac:dyDescent="0.25">
      <c r="AA771"/>
      <c r="AB771"/>
      <c r="AC771"/>
      <c r="CI771" s="57">
        <v>50004</v>
      </c>
      <c r="CJ771" s="53" t="s">
        <v>87</v>
      </c>
      <c r="CK771" s="53" t="s">
        <v>122</v>
      </c>
      <c r="CL771" s="192"/>
      <c r="CM771" s="54"/>
      <c r="CN771" s="54"/>
    </row>
    <row r="772" spans="27:92" x14ac:dyDescent="0.25">
      <c r="AA772"/>
      <c r="AB772"/>
      <c r="AC772"/>
      <c r="CI772" s="57">
        <v>50006</v>
      </c>
      <c r="CJ772" s="53" t="s">
        <v>87</v>
      </c>
      <c r="CK772" s="53" t="s">
        <v>122</v>
      </c>
      <c r="CL772" s="192"/>
      <c r="CM772" s="54"/>
      <c r="CN772" s="54"/>
    </row>
    <row r="773" spans="27:92" x14ac:dyDescent="0.25">
      <c r="AA773"/>
      <c r="AB773"/>
      <c r="AC773"/>
      <c r="CI773" s="57">
        <v>50008</v>
      </c>
      <c r="CJ773" s="53" t="s">
        <v>87</v>
      </c>
      <c r="CK773" s="53" t="s">
        <v>122</v>
      </c>
      <c r="CL773" s="192"/>
      <c r="CM773" s="54"/>
      <c r="CN773" s="54"/>
    </row>
    <row r="774" spans="27:92" x14ac:dyDescent="0.25">
      <c r="AA774"/>
      <c r="AB774"/>
      <c r="AC774"/>
      <c r="CI774" s="57">
        <v>50009</v>
      </c>
      <c r="CJ774" s="53" t="s">
        <v>87</v>
      </c>
      <c r="CK774" s="53" t="s">
        <v>122</v>
      </c>
      <c r="CL774" s="192"/>
      <c r="CM774" s="54"/>
      <c r="CN774" s="54"/>
    </row>
    <row r="775" spans="27:92" x14ac:dyDescent="0.25">
      <c r="AA775"/>
      <c r="AB775"/>
      <c r="AC775"/>
      <c r="CI775" s="57">
        <v>50011</v>
      </c>
      <c r="CJ775" s="53" t="s">
        <v>87</v>
      </c>
      <c r="CK775" s="53" t="s">
        <v>122</v>
      </c>
      <c r="CL775" s="192"/>
      <c r="CM775" s="54"/>
      <c r="CN775" s="54"/>
    </row>
    <row r="776" spans="27:92" x14ac:dyDescent="0.25">
      <c r="AA776"/>
      <c r="AB776"/>
      <c r="AC776"/>
      <c r="CI776" s="57">
        <v>50012</v>
      </c>
      <c r="CJ776" s="53" t="s">
        <v>87</v>
      </c>
      <c r="CK776" s="53" t="s">
        <v>122</v>
      </c>
      <c r="CL776" s="192"/>
      <c r="CM776" s="54"/>
      <c r="CN776" s="54"/>
    </row>
    <row r="777" spans="27:92" x14ac:dyDescent="0.25">
      <c r="AA777"/>
      <c r="AB777"/>
      <c r="AC777"/>
      <c r="CI777" s="57">
        <v>50301</v>
      </c>
      <c r="CJ777" s="53" t="s">
        <v>87</v>
      </c>
      <c r="CK777" s="53" t="s">
        <v>122</v>
      </c>
      <c r="CL777" s="192"/>
      <c r="CM777" s="54"/>
      <c r="CN777" s="54"/>
    </row>
    <row r="778" spans="27:92" x14ac:dyDescent="0.25">
      <c r="AA778"/>
      <c r="AB778"/>
      <c r="AC778"/>
      <c r="CI778" s="57">
        <v>50302</v>
      </c>
      <c r="CJ778" s="53" t="s">
        <v>87</v>
      </c>
      <c r="CK778" s="53" t="s">
        <v>122</v>
      </c>
      <c r="CL778" s="192"/>
      <c r="CM778" s="54"/>
      <c r="CN778" s="54"/>
    </row>
    <row r="779" spans="27:92" x14ac:dyDescent="0.25">
      <c r="AA779"/>
      <c r="AB779"/>
      <c r="AC779"/>
      <c r="CI779" s="57">
        <v>50303</v>
      </c>
      <c r="CJ779" s="53" t="s">
        <v>87</v>
      </c>
      <c r="CK779" s="53" t="s">
        <v>122</v>
      </c>
      <c r="CL779" s="192"/>
      <c r="CM779" s="54"/>
      <c r="CN779" s="54"/>
    </row>
    <row r="780" spans="27:92" x14ac:dyDescent="0.25">
      <c r="AA780"/>
      <c r="AB780"/>
      <c r="AC780"/>
      <c r="CI780" s="57">
        <v>50304</v>
      </c>
      <c r="CJ780" s="53" t="s">
        <v>87</v>
      </c>
      <c r="CK780" s="53" t="s">
        <v>122</v>
      </c>
      <c r="CL780" s="192"/>
      <c r="CM780" s="54"/>
      <c r="CN780" s="54"/>
    </row>
    <row r="781" spans="27:92" x14ac:dyDescent="0.25">
      <c r="AA781"/>
      <c r="AB781"/>
      <c r="AC781"/>
      <c r="CI781" s="57">
        <v>50305</v>
      </c>
      <c r="CJ781" s="53" t="s">
        <v>87</v>
      </c>
      <c r="CK781" s="53" t="s">
        <v>122</v>
      </c>
      <c r="CL781" s="192"/>
      <c r="CM781" s="54"/>
      <c r="CN781" s="54"/>
    </row>
    <row r="782" spans="27:92" x14ac:dyDescent="0.25">
      <c r="AA782"/>
      <c r="AB782"/>
      <c r="AC782"/>
      <c r="CI782" s="57">
        <v>50306</v>
      </c>
      <c r="CJ782" s="53" t="s">
        <v>87</v>
      </c>
      <c r="CK782" s="53" t="s">
        <v>122</v>
      </c>
      <c r="CL782" s="192"/>
      <c r="CM782" s="54"/>
      <c r="CN782" s="54"/>
    </row>
    <row r="783" spans="27:92" x14ac:dyDescent="0.25">
      <c r="AA783"/>
      <c r="AB783"/>
      <c r="AC783"/>
      <c r="CI783" s="57">
        <v>50311</v>
      </c>
      <c r="CJ783" s="53" t="s">
        <v>87</v>
      </c>
      <c r="CK783" s="53" t="s">
        <v>122</v>
      </c>
      <c r="CL783" s="192"/>
      <c r="CM783" s="54"/>
      <c r="CN783" s="54"/>
    </row>
    <row r="784" spans="27:92" x14ac:dyDescent="0.25">
      <c r="AA784"/>
      <c r="AB784"/>
      <c r="AC784"/>
      <c r="CI784" s="57">
        <v>50312</v>
      </c>
      <c r="CJ784" s="53" t="s">
        <v>87</v>
      </c>
      <c r="CK784" s="53" t="s">
        <v>122</v>
      </c>
      <c r="CL784" s="192"/>
      <c r="CM784" s="54"/>
      <c r="CN784" s="54"/>
    </row>
    <row r="785" spans="27:92" x14ac:dyDescent="0.25">
      <c r="AA785"/>
      <c r="AB785"/>
      <c r="AC785"/>
      <c r="CI785" s="57">
        <v>50313</v>
      </c>
      <c r="CJ785" s="53" t="s">
        <v>87</v>
      </c>
      <c r="CK785" s="53" t="s">
        <v>122</v>
      </c>
      <c r="CL785" s="192"/>
      <c r="CM785" s="54"/>
      <c r="CN785" s="54"/>
    </row>
    <row r="786" spans="27:92" x14ac:dyDescent="0.25">
      <c r="AA786"/>
      <c r="AB786"/>
      <c r="AC786"/>
      <c r="CI786" s="57">
        <v>50314</v>
      </c>
      <c r="CJ786" s="53" t="s">
        <v>87</v>
      </c>
      <c r="CK786" s="53" t="s">
        <v>122</v>
      </c>
      <c r="CL786" s="192"/>
      <c r="CM786" s="54"/>
      <c r="CN786" s="54"/>
    </row>
    <row r="787" spans="27:92" x14ac:dyDescent="0.25">
      <c r="AA787"/>
      <c r="AB787"/>
      <c r="AC787"/>
      <c r="CI787" s="57">
        <v>50315</v>
      </c>
      <c r="CJ787" s="53" t="s">
        <v>87</v>
      </c>
      <c r="CK787" s="53" t="s">
        <v>122</v>
      </c>
      <c r="CL787" s="192"/>
      <c r="CM787" s="54"/>
      <c r="CN787" s="54"/>
    </row>
    <row r="788" spans="27:92" x14ac:dyDescent="0.25">
      <c r="AA788"/>
      <c r="AB788"/>
      <c r="AC788"/>
      <c r="CI788" s="57">
        <v>50316</v>
      </c>
      <c r="CJ788" s="53" t="s">
        <v>87</v>
      </c>
      <c r="CK788" s="53" t="s">
        <v>122</v>
      </c>
      <c r="CL788" s="192"/>
      <c r="CM788" s="54"/>
      <c r="CN788" s="54"/>
    </row>
    <row r="789" spans="27:92" x14ac:dyDescent="0.25">
      <c r="AA789"/>
      <c r="AB789"/>
      <c r="AC789"/>
      <c r="CI789" s="57">
        <v>50321</v>
      </c>
      <c r="CJ789" s="53" t="s">
        <v>87</v>
      </c>
      <c r="CK789" s="53" t="s">
        <v>122</v>
      </c>
      <c r="CL789" s="192"/>
      <c r="CM789" s="54"/>
      <c r="CN789" s="54"/>
    </row>
    <row r="790" spans="27:92" x14ac:dyDescent="0.25">
      <c r="AA790"/>
      <c r="AB790"/>
      <c r="AC790"/>
      <c r="CI790" s="57">
        <v>50322</v>
      </c>
      <c r="CJ790" s="53" t="s">
        <v>87</v>
      </c>
      <c r="CK790" s="53" t="s">
        <v>122</v>
      </c>
      <c r="CL790" s="192"/>
      <c r="CM790" s="54"/>
      <c r="CN790" s="54"/>
    </row>
    <row r="791" spans="27:92" x14ac:dyDescent="0.25">
      <c r="AA791"/>
      <c r="AB791"/>
      <c r="AC791"/>
      <c r="CI791" s="57">
        <v>50323</v>
      </c>
      <c r="CJ791" s="53" t="s">
        <v>87</v>
      </c>
      <c r="CK791" s="53" t="s">
        <v>122</v>
      </c>
      <c r="CL791" s="192"/>
      <c r="CM791" s="54"/>
      <c r="CN791" s="54"/>
    </row>
    <row r="792" spans="27:92" x14ac:dyDescent="0.25">
      <c r="AA792"/>
      <c r="AB792"/>
      <c r="AC792"/>
      <c r="CI792" s="57">
        <v>50324</v>
      </c>
      <c r="CJ792" s="53" t="s">
        <v>87</v>
      </c>
      <c r="CK792" s="53" t="s">
        <v>122</v>
      </c>
      <c r="CL792" s="192"/>
      <c r="CM792" s="54"/>
      <c r="CN792" s="54"/>
    </row>
    <row r="793" spans="27:92" x14ac:dyDescent="0.25">
      <c r="AA793"/>
      <c r="AB793"/>
      <c r="AC793"/>
      <c r="CI793" s="57">
        <v>50325</v>
      </c>
      <c r="CJ793" s="53" t="s">
        <v>87</v>
      </c>
      <c r="CK793" s="53" t="s">
        <v>122</v>
      </c>
      <c r="CL793" s="192"/>
      <c r="CM793" s="54"/>
      <c r="CN793" s="54"/>
    </row>
    <row r="794" spans="27:92" x14ac:dyDescent="0.25">
      <c r="AA794"/>
      <c r="AB794"/>
      <c r="AC794"/>
      <c r="CI794" s="57">
        <v>50326</v>
      </c>
      <c r="CJ794" s="53" t="s">
        <v>87</v>
      </c>
      <c r="CK794" s="53" t="s">
        <v>122</v>
      </c>
      <c r="CL794" s="192"/>
      <c r="CM794" s="54"/>
      <c r="CN794" s="54"/>
    </row>
    <row r="795" spans="27:92" x14ac:dyDescent="0.25">
      <c r="AA795"/>
      <c r="AB795"/>
      <c r="AC795"/>
      <c r="CI795" s="57">
        <v>50327</v>
      </c>
      <c r="CJ795" s="53" t="s">
        <v>87</v>
      </c>
      <c r="CK795" s="53" t="s">
        <v>122</v>
      </c>
      <c r="CL795" s="192"/>
      <c r="CM795" s="54"/>
      <c r="CN795" s="54"/>
    </row>
    <row r="796" spans="27:92" x14ac:dyDescent="0.25">
      <c r="AA796"/>
      <c r="AB796"/>
      <c r="AC796"/>
      <c r="CI796" s="57">
        <v>50331</v>
      </c>
      <c r="CJ796" s="53" t="s">
        <v>87</v>
      </c>
      <c r="CK796" s="53" t="s">
        <v>122</v>
      </c>
      <c r="CL796" s="192"/>
      <c r="CM796" s="54"/>
      <c r="CN796" s="54"/>
    </row>
    <row r="797" spans="27:92" x14ac:dyDescent="0.25">
      <c r="AA797"/>
      <c r="AB797"/>
      <c r="AC797"/>
      <c r="CI797" s="57">
        <v>50332</v>
      </c>
      <c r="CJ797" s="53" t="s">
        <v>87</v>
      </c>
      <c r="CK797" s="53" t="s">
        <v>122</v>
      </c>
      <c r="CL797" s="192"/>
      <c r="CM797" s="54"/>
      <c r="CN797" s="54"/>
    </row>
    <row r="798" spans="27:92" x14ac:dyDescent="0.25">
      <c r="AA798"/>
      <c r="AB798"/>
      <c r="AC798"/>
      <c r="CI798" s="57">
        <v>50333</v>
      </c>
      <c r="CJ798" s="53" t="s">
        <v>87</v>
      </c>
      <c r="CK798" s="53" t="s">
        <v>122</v>
      </c>
      <c r="CL798" s="192"/>
      <c r="CM798" s="54"/>
      <c r="CN798" s="54"/>
    </row>
    <row r="799" spans="27:92" x14ac:dyDescent="0.25">
      <c r="AA799"/>
      <c r="AB799"/>
      <c r="AC799"/>
      <c r="CI799" s="57">
        <v>50341</v>
      </c>
      <c r="CJ799" s="53" t="s">
        <v>87</v>
      </c>
      <c r="CK799" s="53" t="s">
        <v>122</v>
      </c>
      <c r="CL799" s="192"/>
      <c r="CM799" s="54"/>
      <c r="CN799" s="54"/>
    </row>
    <row r="800" spans="27:92" x14ac:dyDescent="0.25">
      <c r="AA800"/>
      <c r="AB800"/>
      <c r="AC800"/>
      <c r="CI800" s="57">
        <v>50343</v>
      </c>
      <c r="CJ800" s="53" t="s">
        <v>87</v>
      </c>
      <c r="CK800" s="53" t="s">
        <v>122</v>
      </c>
      <c r="CL800" s="192"/>
      <c r="CM800" s="54"/>
      <c r="CN800" s="54"/>
    </row>
    <row r="801" spans="27:92" x14ac:dyDescent="0.25">
      <c r="AA801"/>
      <c r="AB801"/>
      <c r="AC801"/>
      <c r="CI801" s="57">
        <v>50344</v>
      </c>
      <c r="CJ801" s="53" t="s">
        <v>87</v>
      </c>
      <c r="CK801" s="53" t="s">
        <v>122</v>
      </c>
      <c r="CL801" s="192"/>
      <c r="CM801" s="54"/>
      <c r="CN801" s="54"/>
    </row>
    <row r="802" spans="27:92" x14ac:dyDescent="0.25">
      <c r="AA802"/>
      <c r="AB802"/>
      <c r="AC802"/>
      <c r="CI802" s="57">
        <v>50346</v>
      </c>
      <c r="CJ802" s="53" t="s">
        <v>88</v>
      </c>
      <c r="CK802" s="53" t="s">
        <v>122</v>
      </c>
      <c r="CL802" s="192"/>
      <c r="CM802" s="54"/>
      <c r="CN802" s="54"/>
    </row>
    <row r="803" spans="27:92" x14ac:dyDescent="0.25">
      <c r="AA803"/>
      <c r="AB803"/>
      <c r="AC803"/>
      <c r="CI803" s="57">
        <v>50351</v>
      </c>
      <c r="CJ803" s="53" t="s">
        <v>87</v>
      </c>
      <c r="CK803" s="53" t="s">
        <v>122</v>
      </c>
      <c r="CL803" s="192"/>
      <c r="CM803" s="54"/>
      <c r="CN803" s="54"/>
    </row>
    <row r="804" spans="27:92" x14ac:dyDescent="0.25">
      <c r="AA804"/>
      <c r="AB804"/>
      <c r="AC804"/>
      <c r="CI804" s="57">
        <v>50352</v>
      </c>
      <c r="CJ804" s="53" t="s">
        <v>87</v>
      </c>
      <c r="CK804" s="53" t="s">
        <v>122</v>
      </c>
      <c r="CL804" s="192"/>
      <c r="CM804" s="54"/>
      <c r="CN804" s="54"/>
    </row>
    <row r="805" spans="27:92" x14ac:dyDescent="0.25">
      <c r="AA805"/>
      <c r="AB805"/>
      <c r="AC805"/>
      <c r="CI805" s="57">
        <v>50353</v>
      </c>
      <c r="CJ805" s="53" t="s">
        <v>87</v>
      </c>
      <c r="CK805" s="53" t="s">
        <v>122</v>
      </c>
      <c r="CL805" s="192"/>
      <c r="CM805" s="54"/>
      <c r="CN805" s="54"/>
    </row>
    <row r="806" spans="27:92" x14ac:dyDescent="0.25">
      <c r="AA806"/>
      <c r="AB806"/>
      <c r="AC806"/>
      <c r="CI806" s="57">
        <v>50354</v>
      </c>
      <c r="CJ806" s="53" t="s">
        <v>87</v>
      </c>
      <c r="CK806" s="53" t="s">
        <v>122</v>
      </c>
      <c r="CL806" s="192"/>
      <c r="CM806" s="54"/>
      <c r="CN806" s="54"/>
    </row>
    <row r="807" spans="27:92" x14ac:dyDescent="0.25">
      <c r="AA807"/>
      <c r="AB807"/>
      <c r="AC807"/>
      <c r="CI807" s="57">
        <v>50355</v>
      </c>
      <c r="CJ807" s="53" t="s">
        <v>87</v>
      </c>
      <c r="CK807" s="53" t="s">
        <v>122</v>
      </c>
      <c r="CL807" s="192"/>
      <c r="CM807" s="54"/>
      <c r="CN807" s="54"/>
    </row>
    <row r="808" spans="27:92" x14ac:dyDescent="0.25">
      <c r="AA808"/>
      <c r="AB808"/>
      <c r="AC808"/>
      <c r="CI808" s="57">
        <v>50356</v>
      </c>
      <c r="CJ808" s="53" t="s">
        <v>87</v>
      </c>
      <c r="CK808" s="53" t="s">
        <v>122</v>
      </c>
      <c r="CL808" s="192"/>
      <c r="CM808" s="54"/>
      <c r="CN808" s="54"/>
    </row>
    <row r="809" spans="27:92" x14ac:dyDescent="0.25">
      <c r="AA809"/>
      <c r="AB809"/>
      <c r="AC809"/>
      <c r="CI809" s="57">
        <v>50357</v>
      </c>
      <c r="CJ809" s="53" t="s">
        <v>87</v>
      </c>
      <c r="CK809" s="53" t="s">
        <v>122</v>
      </c>
      <c r="CL809" s="192"/>
      <c r="CM809" s="54"/>
      <c r="CN809" s="54"/>
    </row>
    <row r="810" spans="27:92" x14ac:dyDescent="0.25">
      <c r="AA810"/>
      <c r="AB810"/>
      <c r="AC810"/>
      <c r="CI810" s="57">
        <v>50361</v>
      </c>
      <c r="CJ810" s="53" t="s">
        <v>87</v>
      </c>
      <c r="CK810" s="53" t="s">
        <v>122</v>
      </c>
      <c r="CL810" s="192"/>
      <c r="CM810" s="54"/>
      <c r="CN810" s="54"/>
    </row>
    <row r="811" spans="27:92" x14ac:dyDescent="0.25">
      <c r="AA811"/>
      <c r="AB811"/>
      <c r="AC811"/>
      <c r="CI811" s="57">
        <v>50362</v>
      </c>
      <c r="CJ811" s="53" t="s">
        <v>87</v>
      </c>
      <c r="CK811" s="53" t="s">
        <v>122</v>
      </c>
      <c r="CL811" s="192"/>
      <c r="CM811" s="54"/>
      <c r="CN811" s="54"/>
    </row>
    <row r="812" spans="27:92" x14ac:dyDescent="0.25">
      <c r="AA812"/>
      <c r="AB812"/>
      <c r="AC812"/>
      <c r="CI812" s="57">
        <v>50363</v>
      </c>
      <c r="CJ812" s="53" t="s">
        <v>87</v>
      </c>
      <c r="CK812" s="53" t="s">
        <v>122</v>
      </c>
      <c r="CL812" s="192"/>
      <c r="CM812" s="54"/>
      <c r="CN812" s="54"/>
    </row>
    <row r="813" spans="27:92" x14ac:dyDescent="0.25">
      <c r="AA813"/>
      <c r="AB813"/>
      <c r="AC813"/>
      <c r="CI813" s="57">
        <v>50364</v>
      </c>
      <c r="CJ813" s="53" t="s">
        <v>87</v>
      </c>
      <c r="CK813" s="53" t="s">
        <v>122</v>
      </c>
      <c r="CL813" s="192"/>
      <c r="CM813" s="54"/>
      <c r="CN813" s="54"/>
    </row>
    <row r="814" spans="27:92" x14ac:dyDescent="0.25">
      <c r="AA814"/>
      <c r="AB814"/>
      <c r="AC814"/>
      <c r="CI814" s="57">
        <v>50365</v>
      </c>
      <c r="CJ814" s="53" t="s">
        <v>87</v>
      </c>
      <c r="CK814" s="53" t="s">
        <v>122</v>
      </c>
      <c r="CL814" s="192"/>
      <c r="CM814" s="54"/>
      <c r="CN814" s="54"/>
    </row>
    <row r="815" spans="27:92" x14ac:dyDescent="0.25">
      <c r="AA815"/>
      <c r="AB815"/>
      <c r="AC815"/>
      <c r="CI815" s="57">
        <v>50366</v>
      </c>
      <c r="CJ815" s="53" t="s">
        <v>87</v>
      </c>
      <c r="CK815" s="53" t="s">
        <v>122</v>
      </c>
      <c r="CL815" s="192"/>
      <c r="CM815" s="54"/>
      <c r="CN815" s="54"/>
    </row>
    <row r="816" spans="27:92" x14ac:dyDescent="0.25">
      <c r="AA816"/>
      <c r="AB816"/>
      <c r="AC816"/>
      <c r="CI816" s="57">
        <v>50401</v>
      </c>
      <c r="CJ816" s="53" t="s">
        <v>87</v>
      </c>
      <c r="CK816" s="53" t="s">
        <v>122</v>
      </c>
      <c r="CL816" s="192"/>
      <c r="CM816" s="54"/>
      <c r="CN816" s="54"/>
    </row>
    <row r="817" spans="27:92" x14ac:dyDescent="0.25">
      <c r="AA817"/>
      <c r="AB817"/>
      <c r="AC817"/>
      <c r="CI817" s="57">
        <v>50601</v>
      </c>
      <c r="CJ817" s="53" t="s">
        <v>89</v>
      </c>
      <c r="CK817" s="53" t="s">
        <v>128</v>
      </c>
      <c r="CL817" s="192"/>
      <c r="CM817" s="54"/>
      <c r="CN817" s="54"/>
    </row>
    <row r="818" spans="27:92" x14ac:dyDescent="0.25">
      <c r="AA818"/>
      <c r="AB818"/>
      <c r="AC818"/>
      <c r="CI818" s="57">
        <v>50702</v>
      </c>
      <c r="CJ818" s="53" t="s">
        <v>58</v>
      </c>
      <c r="CK818" s="53" t="s">
        <v>122</v>
      </c>
      <c r="CL818" s="192"/>
      <c r="CM818" s="54"/>
      <c r="CN818" s="54"/>
    </row>
    <row r="819" spans="27:92" x14ac:dyDescent="0.25">
      <c r="AA819"/>
      <c r="AB819"/>
      <c r="AC819"/>
      <c r="CI819" s="57">
        <v>50703</v>
      </c>
      <c r="CJ819" s="53" t="s">
        <v>58</v>
      </c>
      <c r="CK819" s="53" t="s">
        <v>122</v>
      </c>
      <c r="CL819" s="192"/>
      <c r="CM819" s="54"/>
      <c r="CN819" s="54"/>
    </row>
    <row r="820" spans="27:92" x14ac:dyDescent="0.25">
      <c r="AA820"/>
      <c r="AB820"/>
      <c r="AC820"/>
      <c r="CI820" s="57">
        <v>50704</v>
      </c>
      <c r="CJ820" s="53" t="s">
        <v>58</v>
      </c>
      <c r="CK820" s="53" t="s">
        <v>122</v>
      </c>
      <c r="CL820" s="192"/>
      <c r="CM820" s="54"/>
      <c r="CN820" s="54"/>
    </row>
    <row r="821" spans="27:92" x14ac:dyDescent="0.25">
      <c r="AA821"/>
      <c r="AB821"/>
      <c r="AC821"/>
      <c r="CI821" s="57">
        <v>50705</v>
      </c>
      <c r="CJ821" s="53" t="s">
        <v>58</v>
      </c>
      <c r="CK821" s="53" t="s">
        <v>122</v>
      </c>
      <c r="CL821" s="192"/>
      <c r="CM821" s="54"/>
      <c r="CN821" s="54"/>
    </row>
    <row r="822" spans="27:92" x14ac:dyDescent="0.25">
      <c r="AA822"/>
      <c r="AB822"/>
      <c r="AC822"/>
      <c r="CI822" s="57">
        <v>50706</v>
      </c>
      <c r="CJ822" s="53" t="s">
        <v>58</v>
      </c>
      <c r="CK822" s="53" t="s">
        <v>122</v>
      </c>
      <c r="CL822" s="192"/>
      <c r="CM822" s="54"/>
      <c r="CN822" s="54"/>
    </row>
    <row r="823" spans="27:92" x14ac:dyDescent="0.25">
      <c r="AA823"/>
      <c r="AB823"/>
      <c r="AC823"/>
      <c r="CI823" s="57">
        <v>50707</v>
      </c>
      <c r="CJ823" s="53" t="s">
        <v>58</v>
      </c>
      <c r="CK823" s="53" t="s">
        <v>122</v>
      </c>
      <c r="CL823" s="192"/>
      <c r="CM823" s="54"/>
      <c r="CN823" s="54"/>
    </row>
    <row r="824" spans="27:92" x14ac:dyDescent="0.25">
      <c r="AA824"/>
      <c r="AB824"/>
      <c r="AC824"/>
      <c r="CI824" s="57">
        <v>50711</v>
      </c>
      <c r="CJ824" s="53" t="s">
        <v>58</v>
      </c>
      <c r="CK824" s="53" t="s">
        <v>122</v>
      </c>
      <c r="CL824" s="192"/>
      <c r="CM824" s="54"/>
      <c r="CN824" s="54"/>
    </row>
    <row r="825" spans="27:92" x14ac:dyDescent="0.25">
      <c r="AA825"/>
      <c r="AB825"/>
      <c r="AC825"/>
      <c r="CI825" s="57">
        <v>50712</v>
      </c>
      <c r="CJ825" s="53" t="s">
        <v>58</v>
      </c>
      <c r="CK825" s="53" t="s">
        <v>122</v>
      </c>
      <c r="CL825" s="192"/>
      <c r="CM825" s="54"/>
      <c r="CN825" s="54"/>
    </row>
    <row r="826" spans="27:92" x14ac:dyDescent="0.25">
      <c r="AA826"/>
      <c r="AB826"/>
      <c r="AC826"/>
      <c r="CI826" s="57">
        <v>50713</v>
      </c>
      <c r="CJ826" s="53" t="s">
        <v>89</v>
      </c>
      <c r="CK826" s="53" t="s">
        <v>128</v>
      </c>
      <c r="CL826" s="192"/>
      <c r="CM826" s="54"/>
      <c r="CN826" s="54"/>
    </row>
    <row r="827" spans="27:92" x14ac:dyDescent="0.25">
      <c r="AA827"/>
      <c r="AB827"/>
      <c r="AC827"/>
      <c r="CI827" s="57">
        <v>50715</v>
      </c>
      <c r="CJ827" s="53" t="s">
        <v>58</v>
      </c>
      <c r="CK827" s="53" t="s">
        <v>122</v>
      </c>
      <c r="CL827" s="192"/>
      <c r="CM827" s="54"/>
      <c r="CN827" s="54"/>
    </row>
    <row r="828" spans="27:92" x14ac:dyDescent="0.25">
      <c r="AA828"/>
      <c r="AB828"/>
      <c r="AC828"/>
      <c r="CI828" s="57">
        <v>50721</v>
      </c>
      <c r="CJ828" s="53" t="s">
        <v>58</v>
      </c>
      <c r="CK828" s="53" t="s">
        <v>122</v>
      </c>
      <c r="CL828" s="192"/>
      <c r="CM828" s="54"/>
      <c r="CN828" s="54"/>
    </row>
    <row r="829" spans="27:92" x14ac:dyDescent="0.25">
      <c r="AA829"/>
      <c r="AB829"/>
      <c r="AC829"/>
      <c r="CI829" s="57">
        <v>50722</v>
      </c>
      <c r="CJ829" s="53" t="s">
        <v>58</v>
      </c>
      <c r="CK829" s="53" t="s">
        <v>122</v>
      </c>
      <c r="CL829" s="192"/>
      <c r="CM829" s="54"/>
      <c r="CN829" s="54"/>
    </row>
    <row r="830" spans="27:92" x14ac:dyDescent="0.25">
      <c r="AA830"/>
      <c r="AB830"/>
      <c r="AC830"/>
      <c r="CI830" s="57">
        <v>50723</v>
      </c>
      <c r="CJ830" s="53" t="s">
        <v>58</v>
      </c>
      <c r="CK830" s="53" t="s">
        <v>122</v>
      </c>
      <c r="CL830" s="192"/>
      <c r="CM830" s="54"/>
      <c r="CN830" s="54"/>
    </row>
    <row r="831" spans="27:92" x14ac:dyDescent="0.25">
      <c r="AA831"/>
      <c r="AB831"/>
      <c r="AC831"/>
      <c r="CI831" s="57">
        <v>50724</v>
      </c>
      <c r="CJ831" s="53" t="s">
        <v>58</v>
      </c>
      <c r="CK831" s="53" t="s">
        <v>122</v>
      </c>
      <c r="CL831" s="192"/>
      <c r="CM831" s="54"/>
      <c r="CN831" s="54"/>
    </row>
    <row r="832" spans="27:92" x14ac:dyDescent="0.25">
      <c r="AA832"/>
      <c r="AB832"/>
      <c r="AC832"/>
      <c r="CI832" s="57">
        <v>50731</v>
      </c>
      <c r="CJ832" s="53" t="s">
        <v>58</v>
      </c>
      <c r="CK832" s="53" t="s">
        <v>122</v>
      </c>
      <c r="CL832" s="192"/>
      <c r="CM832" s="54"/>
      <c r="CN832" s="54"/>
    </row>
    <row r="833" spans="27:92" x14ac:dyDescent="0.25">
      <c r="AA833"/>
      <c r="AB833"/>
      <c r="AC833"/>
      <c r="CI833" s="57">
        <v>50732</v>
      </c>
      <c r="CJ833" s="53" t="s">
        <v>58</v>
      </c>
      <c r="CK833" s="53" t="s">
        <v>122</v>
      </c>
      <c r="CL833" s="192"/>
      <c r="CM833" s="54"/>
      <c r="CN833" s="54"/>
    </row>
    <row r="834" spans="27:92" x14ac:dyDescent="0.25">
      <c r="AA834"/>
      <c r="AB834"/>
      <c r="AC834"/>
      <c r="CI834" s="57">
        <v>50733</v>
      </c>
      <c r="CJ834" s="53" t="s">
        <v>58</v>
      </c>
      <c r="CK834" s="53" t="s">
        <v>122</v>
      </c>
      <c r="CL834" s="192"/>
      <c r="CM834" s="54"/>
      <c r="CN834" s="54"/>
    </row>
    <row r="835" spans="27:92" x14ac:dyDescent="0.25">
      <c r="AA835"/>
      <c r="AB835"/>
      <c r="AC835"/>
      <c r="CI835" s="57">
        <v>50734</v>
      </c>
      <c r="CJ835" s="53" t="s">
        <v>58</v>
      </c>
      <c r="CK835" s="53" t="s">
        <v>122</v>
      </c>
      <c r="CL835" s="192"/>
      <c r="CM835" s="54"/>
      <c r="CN835" s="54"/>
    </row>
    <row r="836" spans="27:92" x14ac:dyDescent="0.25">
      <c r="AA836"/>
      <c r="AB836"/>
      <c r="AC836"/>
      <c r="CI836" s="57">
        <v>50742</v>
      </c>
      <c r="CJ836" s="53" t="s">
        <v>58</v>
      </c>
      <c r="CK836" s="53" t="s">
        <v>122</v>
      </c>
      <c r="CL836" s="192"/>
      <c r="CM836" s="54"/>
      <c r="CN836" s="54"/>
    </row>
    <row r="837" spans="27:92" x14ac:dyDescent="0.25">
      <c r="AA837"/>
      <c r="AB837"/>
      <c r="AC837"/>
      <c r="CI837" s="57">
        <v>50743</v>
      </c>
      <c r="CJ837" s="53" t="s">
        <v>58</v>
      </c>
      <c r="CK837" s="53" t="s">
        <v>122</v>
      </c>
      <c r="CL837" s="192"/>
      <c r="CM837" s="54"/>
      <c r="CN837" s="54"/>
    </row>
    <row r="838" spans="27:92" x14ac:dyDescent="0.25">
      <c r="AA838"/>
      <c r="AB838"/>
      <c r="AC838"/>
      <c r="CI838" s="57">
        <v>50744</v>
      </c>
      <c r="CJ838" s="53" t="s">
        <v>58</v>
      </c>
      <c r="CK838" s="53" t="s">
        <v>122</v>
      </c>
      <c r="CL838" s="192"/>
      <c r="CM838" s="54"/>
      <c r="CN838" s="54"/>
    </row>
    <row r="839" spans="27:92" x14ac:dyDescent="0.25">
      <c r="AA839"/>
      <c r="AB839"/>
      <c r="AC839"/>
      <c r="CI839" s="57">
        <v>50745</v>
      </c>
      <c r="CJ839" s="53" t="s">
        <v>58</v>
      </c>
      <c r="CK839" s="53" t="s">
        <v>122</v>
      </c>
      <c r="CL839" s="192"/>
      <c r="CM839" s="54"/>
      <c r="CN839" s="54"/>
    </row>
    <row r="840" spans="27:92" x14ac:dyDescent="0.25">
      <c r="AA840"/>
      <c r="AB840"/>
      <c r="AC840"/>
      <c r="CI840" s="57">
        <v>50752</v>
      </c>
      <c r="CJ840" s="53" t="s">
        <v>58</v>
      </c>
      <c r="CK840" s="53" t="s">
        <v>122</v>
      </c>
      <c r="CL840" s="192"/>
      <c r="CM840" s="54"/>
      <c r="CN840" s="54"/>
    </row>
    <row r="841" spans="27:92" x14ac:dyDescent="0.25">
      <c r="AA841"/>
      <c r="AB841"/>
      <c r="AC841"/>
      <c r="CI841" s="57">
        <v>50753</v>
      </c>
      <c r="CJ841" s="53" t="s">
        <v>58</v>
      </c>
      <c r="CK841" s="53" t="s">
        <v>122</v>
      </c>
      <c r="CL841" s="192"/>
      <c r="CM841" s="54"/>
      <c r="CN841" s="54"/>
    </row>
    <row r="842" spans="27:92" x14ac:dyDescent="0.25">
      <c r="AA842"/>
      <c r="AB842"/>
      <c r="AC842"/>
      <c r="CI842" s="57">
        <v>50754</v>
      </c>
      <c r="CJ842" s="53" t="s">
        <v>58</v>
      </c>
      <c r="CK842" s="53" t="s">
        <v>122</v>
      </c>
      <c r="CL842" s="192"/>
      <c r="CM842" s="54"/>
      <c r="CN842" s="54"/>
    </row>
    <row r="843" spans="27:92" x14ac:dyDescent="0.25">
      <c r="AA843"/>
      <c r="AB843"/>
      <c r="AC843"/>
      <c r="CI843" s="57">
        <v>50758</v>
      </c>
      <c r="CJ843" s="53" t="s">
        <v>58</v>
      </c>
      <c r="CK843" s="53" t="s">
        <v>122</v>
      </c>
      <c r="CL843" s="192"/>
      <c r="CM843" s="54"/>
      <c r="CN843" s="54"/>
    </row>
    <row r="844" spans="27:92" x14ac:dyDescent="0.25">
      <c r="AA844"/>
      <c r="AB844"/>
      <c r="AC844"/>
      <c r="CI844" s="57">
        <v>50759</v>
      </c>
      <c r="CJ844" s="53" t="s">
        <v>58</v>
      </c>
      <c r="CK844" s="53" t="s">
        <v>122</v>
      </c>
      <c r="CL844" s="192"/>
      <c r="CM844" s="54"/>
      <c r="CN844" s="54"/>
    </row>
    <row r="845" spans="27:92" x14ac:dyDescent="0.25">
      <c r="AA845"/>
      <c r="AB845"/>
      <c r="AC845"/>
      <c r="CI845" s="57">
        <v>50771</v>
      </c>
      <c r="CJ845" s="53" t="s">
        <v>58</v>
      </c>
      <c r="CK845" s="53" t="s">
        <v>122</v>
      </c>
      <c r="CL845" s="192"/>
      <c r="CM845" s="54"/>
      <c r="CN845" s="54"/>
    </row>
    <row r="846" spans="27:92" x14ac:dyDescent="0.25">
      <c r="AA846"/>
      <c r="AB846"/>
      <c r="AC846"/>
      <c r="CI846" s="57">
        <v>50773</v>
      </c>
      <c r="CJ846" s="53" t="s">
        <v>58</v>
      </c>
      <c r="CK846" s="53" t="s">
        <v>122</v>
      </c>
      <c r="CL846" s="192"/>
      <c r="CM846" s="54"/>
      <c r="CN846" s="54"/>
    </row>
    <row r="847" spans="27:92" x14ac:dyDescent="0.25">
      <c r="AA847"/>
      <c r="AB847"/>
      <c r="AC847"/>
      <c r="CI847" s="57">
        <v>50777</v>
      </c>
      <c r="CJ847" s="53" t="s">
        <v>58</v>
      </c>
      <c r="CK847" s="53" t="s">
        <v>122</v>
      </c>
      <c r="CL847" s="192"/>
      <c r="CM847" s="54"/>
      <c r="CN847" s="54"/>
    </row>
    <row r="848" spans="27:92" x14ac:dyDescent="0.25">
      <c r="AA848"/>
      <c r="AB848"/>
      <c r="AC848"/>
      <c r="CI848" s="57">
        <v>50781</v>
      </c>
      <c r="CJ848" s="53" t="s">
        <v>58</v>
      </c>
      <c r="CK848" s="53" t="s">
        <v>122</v>
      </c>
      <c r="CL848" s="192"/>
      <c r="CM848" s="54"/>
      <c r="CN848" s="54"/>
    </row>
    <row r="849" spans="27:92" x14ac:dyDescent="0.25">
      <c r="AA849"/>
      <c r="AB849"/>
      <c r="AC849"/>
      <c r="CI849" s="57">
        <v>50782</v>
      </c>
      <c r="CJ849" s="53" t="s">
        <v>58</v>
      </c>
      <c r="CK849" s="53" t="s">
        <v>122</v>
      </c>
      <c r="CL849" s="192"/>
      <c r="CM849" s="54"/>
      <c r="CN849" s="54"/>
    </row>
    <row r="850" spans="27:92" x14ac:dyDescent="0.25">
      <c r="AA850"/>
      <c r="AB850"/>
      <c r="AC850"/>
      <c r="CI850" s="57">
        <v>50791</v>
      </c>
      <c r="CJ850" s="53" t="s">
        <v>89</v>
      </c>
      <c r="CK850" s="53" t="s">
        <v>128</v>
      </c>
      <c r="CL850" s="192"/>
      <c r="CM850" s="54"/>
      <c r="CN850" s="54"/>
    </row>
    <row r="851" spans="27:92" x14ac:dyDescent="0.25">
      <c r="AA851"/>
      <c r="AB851"/>
      <c r="AC851"/>
      <c r="CI851" s="57">
        <v>50792</v>
      </c>
      <c r="CJ851" s="53" t="s">
        <v>58</v>
      </c>
      <c r="CK851" s="53" t="s">
        <v>122</v>
      </c>
      <c r="CL851" s="192"/>
      <c r="CM851" s="54"/>
      <c r="CN851" s="54"/>
    </row>
    <row r="852" spans="27:92" x14ac:dyDescent="0.25">
      <c r="AA852"/>
      <c r="AB852"/>
      <c r="AC852"/>
      <c r="CI852" s="57">
        <v>50801</v>
      </c>
      <c r="CJ852" s="53" t="s">
        <v>58</v>
      </c>
      <c r="CK852" s="53" t="s">
        <v>122</v>
      </c>
      <c r="CL852" s="192"/>
      <c r="CM852" s="54"/>
      <c r="CN852" s="54"/>
    </row>
    <row r="853" spans="27:92" x14ac:dyDescent="0.25">
      <c r="AA853"/>
      <c r="AB853"/>
      <c r="AC853"/>
      <c r="CI853" s="57">
        <v>50901</v>
      </c>
      <c r="CJ853" s="53" t="s">
        <v>58</v>
      </c>
      <c r="CK853" s="53" t="s">
        <v>122</v>
      </c>
      <c r="CL853" s="192"/>
      <c r="CM853" s="54"/>
      <c r="CN853" s="54"/>
    </row>
    <row r="854" spans="27:92" x14ac:dyDescent="0.25">
      <c r="AA854"/>
      <c r="AB854"/>
      <c r="AC854"/>
      <c r="CI854" s="57">
        <v>51101</v>
      </c>
      <c r="CJ854" s="53" t="s">
        <v>89</v>
      </c>
      <c r="CK854" s="53" t="s">
        <v>128</v>
      </c>
      <c r="CL854" s="192"/>
      <c r="CM854" s="54"/>
      <c r="CN854" s="54"/>
    </row>
    <row r="855" spans="27:92" x14ac:dyDescent="0.25">
      <c r="AA855"/>
      <c r="AB855"/>
      <c r="AC855"/>
      <c r="CI855" s="57">
        <v>51201</v>
      </c>
      <c r="CJ855" s="53" t="s">
        <v>89</v>
      </c>
      <c r="CK855" s="53" t="s">
        <v>128</v>
      </c>
      <c r="CL855" s="192"/>
      <c r="CM855" s="54"/>
      <c r="CN855" s="54"/>
    </row>
    <row r="856" spans="27:92" x14ac:dyDescent="0.25">
      <c r="AA856"/>
      <c r="AB856"/>
      <c r="AC856"/>
      <c r="CI856" s="57">
        <v>51202</v>
      </c>
      <c r="CJ856" s="53" t="s">
        <v>89</v>
      </c>
      <c r="CK856" s="53" t="s">
        <v>128</v>
      </c>
      <c r="CL856" s="192"/>
      <c r="CM856" s="54"/>
      <c r="CN856" s="54"/>
    </row>
    <row r="857" spans="27:92" x14ac:dyDescent="0.25">
      <c r="AA857"/>
      <c r="AB857"/>
      <c r="AC857"/>
      <c r="CI857" s="57">
        <v>51203</v>
      </c>
      <c r="CJ857" s="53" t="s">
        <v>89</v>
      </c>
      <c r="CK857" s="53" t="s">
        <v>128</v>
      </c>
      <c r="CL857" s="192"/>
      <c r="CM857" s="54"/>
      <c r="CN857" s="54"/>
    </row>
    <row r="858" spans="27:92" x14ac:dyDescent="0.25">
      <c r="AA858"/>
      <c r="AB858"/>
      <c r="AC858"/>
      <c r="CI858" s="57">
        <v>51204</v>
      </c>
      <c r="CJ858" s="53" t="s">
        <v>89</v>
      </c>
      <c r="CK858" s="53" t="s">
        <v>128</v>
      </c>
      <c r="CL858" s="192"/>
      <c r="CM858" s="54"/>
      <c r="CN858" s="54"/>
    </row>
    <row r="859" spans="27:92" x14ac:dyDescent="0.25">
      <c r="AA859"/>
      <c r="AB859"/>
      <c r="AC859"/>
      <c r="CI859" s="57">
        <v>51206</v>
      </c>
      <c r="CJ859" s="53" t="s">
        <v>89</v>
      </c>
      <c r="CK859" s="53" t="s">
        <v>128</v>
      </c>
      <c r="CL859" s="192"/>
      <c r="CM859" s="54"/>
      <c r="CN859" s="54"/>
    </row>
    <row r="860" spans="27:92" x14ac:dyDescent="0.25">
      <c r="AA860"/>
      <c r="AB860"/>
      <c r="AC860"/>
      <c r="CI860" s="57">
        <v>51211</v>
      </c>
      <c r="CJ860" s="53" t="s">
        <v>89</v>
      </c>
      <c r="CK860" s="53" t="s">
        <v>128</v>
      </c>
      <c r="CL860" s="192"/>
      <c r="CM860" s="54"/>
      <c r="CN860" s="54"/>
    </row>
    <row r="861" spans="27:92" x14ac:dyDescent="0.25">
      <c r="AA861"/>
      <c r="AB861"/>
      <c r="AC861"/>
      <c r="CI861" s="57">
        <v>51212</v>
      </c>
      <c r="CJ861" s="53" t="s">
        <v>89</v>
      </c>
      <c r="CK861" s="53" t="s">
        <v>128</v>
      </c>
      <c r="CL861" s="192"/>
      <c r="CM861" s="54"/>
      <c r="CN861" s="54"/>
    </row>
    <row r="862" spans="27:92" x14ac:dyDescent="0.25">
      <c r="AA862"/>
      <c r="AB862"/>
      <c r="AC862"/>
      <c r="CI862" s="57">
        <v>51213</v>
      </c>
      <c r="CJ862" s="53" t="s">
        <v>89</v>
      </c>
      <c r="CK862" s="53" t="s">
        <v>128</v>
      </c>
      <c r="CL862" s="192"/>
      <c r="CM862" s="54"/>
      <c r="CN862" s="54"/>
    </row>
    <row r="863" spans="27:92" x14ac:dyDescent="0.25">
      <c r="AA863"/>
      <c r="AB863"/>
      <c r="AC863"/>
      <c r="CI863" s="57">
        <v>51231</v>
      </c>
      <c r="CJ863" s="53" t="s">
        <v>89</v>
      </c>
      <c r="CK863" s="53" t="s">
        <v>128</v>
      </c>
      <c r="CL863" s="192"/>
      <c r="CM863" s="54"/>
      <c r="CN863" s="54"/>
    </row>
    <row r="864" spans="27:92" x14ac:dyDescent="0.25">
      <c r="AA864"/>
      <c r="AB864"/>
      <c r="AC864"/>
      <c r="CI864" s="57">
        <v>51232</v>
      </c>
      <c r="CJ864" s="53" t="s">
        <v>89</v>
      </c>
      <c r="CK864" s="53" t="s">
        <v>128</v>
      </c>
      <c r="CL864" s="192"/>
      <c r="CM864" s="54"/>
      <c r="CN864" s="54"/>
    </row>
    <row r="865" spans="27:92" x14ac:dyDescent="0.25">
      <c r="AA865"/>
      <c r="AB865"/>
      <c r="AC865"/>
      <c r="CI865" s="57">
        <v>51233</v>
      </c>
      <c r="CJ865" s="53" t="s">
        <v>89</v>
      </c>
      <c r="CK865" s="53" t="s">
        <v>128</v>
      </c>
      <c r="CL865" s="192"/>
      <c r="CM865" s="54"/>
      <c r="CN865" s="54"/>
    </row>
    <row r="866" spans="27:92" x14ac:dyDescent="0.25">
      <c r="AA866"/>
      <c r="AB866"/>
      <c r="AC866"/>
      <c r="CI866" s="57">
        <v>51234</v>
      </c>
      <c r="CJ866" s="53" t="s">
        <v>89</v>
      </c>
      <c r="CK866" s="53" t="s">
        <v>128</v>
      </c>
      <c r="CL866" s="192"/>
      <c r="CM866" s="54"/>
      <c r="CN866" s="54"/>
    </row>
    <row r="867" spans="27:92" x14ac:dyDescent="0.25">
      <c r="AA867"/>
      <c r="AB867"/>
      <c r="AC867"/>
      <c r="CI867" s="57">
        <v>51235</v>
      </c>
      <c r="CJ867" s="53" t="s">
        <v>89</v>
      </c>
      <c r="CK867" s="53" t="s">
        <v>128</v>
      </c>
      <c r="CL867" s="192"/>
      <c r="CM867" s="54"/>
      <c r="CN867" s="54"/>
    </row>
    <row r="868" spans="27:92" x14ac:dyDescent="0.25">
      <c r="AA868"/>
      <c r="AB868"/>
      <c r="AC868"/>
      <c r="CI868" s="57">
        <v>51236</v>
      </c>
      <c r="CJ868" s="53" t="s">
        <v>89</v>
      </c>
      <c r="CK868" s="53" t="s">
        <v>128</v>
      </c>
      <c r="CL868" s="192"/>
      <c r="CM868" s="54"/>
      <c r="CN868" s="54"/>
    </row>
    <row r="869" spans="27:92" x14ac:dyDescent="0.25">
      <c r="AA869"/>
      <c r="AB869"/>
      <c r="AC869"/>
      <c r="CI869" s="57">
        <v>51237</v>
      </c>
      <c r="CJ869" s="53" t="s">
        <v>89</v>
      </c>
      <c r="CK869" s="53" t="s">
        <v>128</v>
      </c>
      <c r="CL869" s="192"/>
      <c r="CM869" s="54"/>
      <c r="CN869" s="54"/>
    </row>
    <row r="870" spans="27:92" x14ac:dyDescent="0.25">
      <c r="AA870"/>
      <c r="AB870"/>
      <c r="AC870"/>
      <c r="CI870" s="57">
        <v>51238</v>
      </c>
      <c r="CJ870" s="53" t="s">
        <v>89</v>
      </c>
      <c r="CK870" s="53" t="s">
        <v>128</v>
      </c>
      <c r="CL870" s="192"/>
      <c r="CM870" s="54"/>
      <c r="CN870" s="54"/>
    </row>
    <row r="871" spans="27:92" x14ac:dyDescent="0.25">
      <c r="AA871"/>
      <c r="AB871"/>
      <c r="AC871"/>
      <c r="CI871" s="57">
        <v>51241</v>
      </c>
      <c r="CJ871" s="53" t="s">
        <v>89</v>
      </c>
      <c r="CK871" s="53" t="s">
        <v>128</v>
      </c>
      <c r="CL871" s="192"/>
      <c r="CM871" s="54"/>
      <c r="CN871" s="54"/>
    </row>
    <row r="872" spans="27:92" x14ac:dyDescent="0.25">
      <c r="AA872"/>
      <c r="AB872"/>
      <c r="AC872"/>
      <c r="CI872" s="57">
        <v>51242</v>
      </c>
      <c r="CJ872" s="53" t="s">
        <v>89</v>
      </c>
      <c r="CK872" s="53" t="s">
        <v>128</v>
      </c>
      <c r="CL872" s="192"/>
      <c r="CM872" s="54"/>
      <c r="CN872" s="54"/>
    </row>
    <row r="873" spans="27:92" x14ac:dyDescent="0.25">
      <c r="AA873"/>
      <c r="AB873"/>
      <c r="AC873"/>
      <c r="CI873" s="57">
        <v>51243</v>
      </c>
      <c r="CJ873" s="53" t="s">
        <v>89</v>
      </c>
      <c r="CK873" s="53" t="s">
        <v>128</v>
      </c>
      <c r="CL873" s="192"/>
      <c r="CM873" s="54"/>
      <c r="CN873" s="54"/>
    </row>
    <row r="874" spans="27:92" x14ac:dyDescent="0.25">
      <c r="AA874"/>
      <c r="AB874"/>
      <c r="AC874"/>
      <c r="CI874" s="57">
        <v>51244</v>
      </c>
      <c r="CJ874" s="53" t="s">
        <v>89</v>
      </c>
      <c r="CK874" s="53" t="s">
        <v>128</v>
      </c>
      <c r="CL874" s="192"/>
      <c r="CM874" s="54"/>
      <c r="CN874" s="54"/>
    </row>
    <row r="875" spans="27:92" x14ac:dyDescent="0.25">
      <c r="AA875"/>
      <c r="AB875"/>
      <c r="AC875"/>
      <c r="CI875" s="57">
        <v>51245</v>
      </c>
      <c r="CJ875" s="53" t="s">
        <v>89</v>
      </c>
      <c r="CK875" s="53" t="s">
        <v>128</v>
      </c>
      <c r="CL875" s="192"/>
      <c r="CM875" s="54"/>
      <c r="CN875" s="54"/>
    </row>
    <row r="876" spans="27:92" x14ac:dyDescent="0.25">
      <c r="AA876"/>
      <c r="AB876"/>
      <c r="AC876"/>
      <c r="CI876" s="57">
        <v>51246</v>
      </c>
      <c r="CJ876" s="53" t="s">
        <v>85</v>
      </c>
      <c r="CK876" s="53" t="s">
        <v>128</v>
      </c>
      <c r="CL876" s="192"/>
      <c r="CM876" s="54"/>
      <c r="CN876" s="54"/>
    </row>
    <row r="877" spans="27:92" x14ac:dyDescent="0.25">
      <c r="AA877"/>
      <c r="AB877"/>
      <c r="AC877"/>
      <c r="CI877" s="57">
        <v>51247</v>
      </c>
      <c r="CJ877" s="53" t="s">
        <v>89</v>
      </c>
      <c r="CK877" s="53" t="s">
        <v>128</v>
      </c>
      <c r="CL877" s="192"/>
      <c r="CM877" s="54"/>
      <c r="CN877" s="54"/>
    </row>
    <row r="878" spans="27:92" x14ac:dyDescent="0.25">
      <c r="AA878"/>
      <c r="AB878"/>
      <c r="AC878"/>
      <c r="CI878" s="57">
        <v>51251</v>
      </c>
      <c r="CJ878" s="53" t="s">
        <v>89</v>
      </c>
      <c r="CK878" s="53" t="s">
        <v>128</v>
      </c>
      <c r="CL878" s="192"/>
      <c r="CM878" s="54"/>
      <c r="CN878" s="54"/>
    </row>
    <row r="879" spans="27:92" x14ac:dyDescent="0.25">
      <c r="AA879"/>
      <c r="AB879"/>
      <c r="AC879"/>
      <c r="CI879" s="57">
        <v>51252</v>
      </c>
      <c r="CJ879" s="53" t="s">
        <v>89</v>
      </c>
      <c r="CK879" s="53" t="s">
        <v>128</v>
      </c>
      <c r="CL879" s="192"/>
      <c r="CM879" s="54"/>
      <c r="CN879" s="54"/>
    </row>
    <row r="880" spans="27:92" x14ac:dyDescent="0.25">
      <c r="AA880"/>
      <c r="AB880"/>
      <c r="AC880"/>
      <c r="CI880" s="57">
        <v>51253</v>
      </c>
      <c r="CJ880" s="53" t="s">
        <v>89</v>
      </c>
      <c r="CK880" s="53" t="s">
        <v>128</v>
      </c>
      <c r="CL880" s="192"/>
      <c r="CM880" s="54"/>
      <c r="CN880" s="54"/>
    </row>
    <row r="881" spans="27:92" x14ac:dyDescent="0.25">
      <c r="AA881"/>
      <c r="AB881"/>
      <c r="AC881"/>
      <c r="CI881" s="57">
        <v>51261</v>
      </c>
      <c r="CJ881" s="53" t="s">
        <v>89</v>
      </c>
      <c r="CK881" s="53" t="s">
        <v>128</v>
      </c>
      <c r="CL881" s="192"/>
      <c r="CM881" s="54"/>
      <c r="CN881" s="54"/>
    </row>
    <row r="882" spans="27:92" x14ac:dyDescent="0.25">
      <c r="AA882"/>
      <c r="AB882"/>
      <c r="AC882"/>
      <c r="CI882" s="57">
        <v>51263</v>
      </c>
      <c r="CJ882" s="53" t="s">
        <v>89</v>
      </c>
      <c r="CK882" s="53" t="s">
        <v>128</v>
      </c>
      <c r="CL882" s="192"/>
      <c r="CM882" s="54"/>
      <c r="CN882" s="54"/>
    </row>
    <row r="883" spans="27:92" x14ac:dyDescent="0.25">
      <c r="AA883"/>
      <c r="AB883"/>
      <c r="AC883"/>
      <c r="CI883" s="57">
        <v>51264</v>
      </c>
      <c r="CJ883" s="53" t="s">
        <v>89</v>
      </c>
      <c r="CK883" s="53" t="s">
        <v>128</v>
      </c>
      <c r="CL883" s="192"/>
      <c r="CM883" s="54"/>
      <c r="CN883" s="54"/>
    </row>
    <row r="884" spans="27:92" x14ac:dyDescent="0.25">
      <c r="AA884"/>
      <c r="AB884"/>
      <c r="AC884"/>
      <c r="CI884" s="57">
        <v>51265</v>
      </c>
      <c r="CJ884" s="53" t="s">
        <v>89</v>
      </c>
      <c r="CK884" s="53" t="s">
        <v>128</v>
      </c>
      <c r="CL884" s="192"/>
      <c r="CM884" s="54"/>
      <c r="CN884" s="54"/>
    </row>
    <row r="885" spans="27:92" x14ac:dyDescent="0.25">
      <c r="AA885"/>
      <c r="AB885"/>
      <c r="AC885"/>
      <c r="CI885" s="57">
        <v>51271</v>
      </c>
      <c r="CJ885" s="53" t="s">
        <v>89</v>
      </c>
      <c r="CK885" s="53" t="s">
        <v>128</v>
      </c>
      <c r="CL885" s="192"/>
      <c r="CM885" s="54"/>
      <c r="CN885" s="54"/>
    </row>
    <row r="886" spans="27:92" x14ac:dyDescent="0.25">
      <c r="AA886"/>
      <c r="AB886"/>
      <c r="AC886"/>
      <c r="CI886" s="57">
        <v>51301</v>
      </c>
      <c r="CJ886" s="53" t="s">
        <v>89</v>
      </c>
      <c r="CK886" s="53" t="s">
        <v>128</v>
      </c>
      <c r="CL886" s="192"/>
      <c r="CM886" s="54"/>
      <c r="CN886" s="54"/>
    </row>
    <row r="887" spans="27:92" x14ac:dyDescent="0.25">
      <c r="AA887"/>
      <c r="AB887"/>
      <c r="AC887"/>
      <c r="CI887" s="57">
        <v>51401</v>
      </c>
      <c r="CJ887" s="53" t="s">
        <v>89</v>
      </c>
      <c r="CK887" s="53" t="s">
        <v>128</v>
      </c>
      <c r="CL887" s="192"/>
      <c r="CM887" s="54"/>
      <c r="CN887" s="54"/>
    </row>
    <row r="888" spans="27:92" x14ac:dyDescent="0.25">
      <c r="AA888"/>
      <c r="AB888"/>
      <c r="AC888"/>
      <c r="CI888" s="57">
        <v>51601</v>
      </c>
      <c r="CJ888" s="53" t="s">
        <v>88</v>
      </c>
      <c r="CK888" s="53" t="s">
        <v>122</v>
      </c>
      <c r="CL888" s="192"/>
      <c r="CM888" s="54"/>
      <c r="CN888" s="54"/>
    </row>
    <row r="889" spans="27:92" x14ac:dyDescent="0.25">
      <c r="AA889"/>
      <c r="AB889"/>
      <c r="AC889"/>
      <c r="CI889" s="57">
        <v>51603</v>
      </c>
      <c r="CJ889" s="53" t="s">
        <v>88</v>
      </c>
      <c r="CK889" s="53" t="s">
        <v>122</v>
      </c>
      <c r="CL889" s="192"/>
      <c r="CM889" s="54"/>
      <c r="CN889" s="54"/>
    </row>
    <row r="890" spans="27:92" x14ac:dyDescent="0.25">
      <c r="AA890"/>
      <c r="AB890"/>
      <c r="AC890"/>
      <c r="CI890" s="57">
        <v>51701</v>
      </c>
      <c r="CJ890" s="53" t="s">
        <v>88</v>
      </c>
      <c r="CK890" s="53" t="s">
        <v>122</v>
      </c>
      <c r="CL890" s="192"/>
      <c r="CM890" s="54"/>
      <c r="CN890" s="54"/>
    </row>
    <row r="891" spans="27:92" x14ac:dyDescent="0.25">
      <c r="AA891"/>
      <c r="AB891"/>
      <c r="AC891"/>
      <c r="CI891" s="57">
        <v>51702</v>
      </c>
      <c r="CJ891" s="53" t="s">
        <v>88</v>
      </c>
      <c r="CK891" s="53" t="s">
        <v>122</v>
      </c>
      <c r="CL891" s="192"/>
      <c r="CM891" s="54"/>
      <c r="CN891" s="54"/>
    </row>
    <row r="892" spans="27:92" x14ac:dyDescent="0.25">
      <c r="AA892"/>
      <c r="AB892"/>
      <c r="AC892"/>
      <c r="CI892" s="57">
        <v>51703</v>
      </c>
      <c r="CJ892" s="53" t="s">
        <v>88</v>
      </c>
      <c r="CK892" s="53" t="s">
        <v>122</v>
      </c>
      <c r="CL892" s="192"/>
      <c r="CM892" s="54"/>
      <c r="CN892" s="54"/>
    </row>
    <row r="893" spans="27:92" x14ac:dyDescent="0.25">
      <c r="AA893"/>
      <c r="AB893"/>
      <c r="AC893"/>
      <c r="CI893" s="57">
        <v>51704</v>
      </c>
      <c r="CJ893" s="53" t="s">
        <v>88</v>
      </c>
      <c r="CK893" s="53" t="s">
        <v>122</v>
      </c>
      <c r="CL893" s="192"/>
      <c r="CM893" s="54"/>
      <c r="CN893" s="54"/>
    </row>
    <row r="894" spans="27:92" x14ac:dyDescent="0.25">
      <c r="AA894"/>
      <c r="AB894"/>
      <c r="AC894"/>
      <c r="CI894" s="57">
        <v>51711</v>
      </c>
      <c r="CJ894" s="53" t="s">
        <v>88</v>
      </c>
      <c r="CK894" s="53" t="s">
        <v>122</v>
      </c>
      <c r="CL894" s="192"/>
      <c r="CM894" s="54"/>
      <c r="CN894" s="54"/>
    </row>
    <row r="895" spans="27:92" x14ac:dyDescent="0.25">
      <c r="AA895"/>
      <c r="AB895"/>
      <c r="AC895"/>
      <c r="CI895" s="57">
        <v>51712</v>
      </c>
      <c r="CJ895" s="53" t="s">
        <v>88</v>
      </c>
      <c r="CK895" s="53" t="s">
        <v>122</v>
      </c>
      <c r="CL895" s="192"/>
      <c r="CM895" s="54"/>
      <c r="CN895" s="54"/>
    </row>
    <row r="896" spans="27:92" x14ac:dyDescent="0.25">
      <c r="AA896"/>
      <c r="AB896"/>
      <c r="AC896"/>
      <c r="CI896" s="57">
        <v>51721</v>
      </c>
      <c r="CJ896" s="53" t="s">
        <v>88</v>
      </c>
      <c r="CK896" s="53" t="s">
        <v>122</v>
      </c>
      <c r="CL896" s="192"/>
      <c r="CM896" s="54"/>
      <c r="CN896" s="54"/>
    </row>
    <row r="897" spans="27:92" x14ac:dyDescent="0.25">
      <c r="AA897"/>
      <c r="AB897"/>
      <c r="AC897"/>
      <c r="CI897" s="57">
        <v>51722</v>
      </c>
      <c r="CJ897" s="53" t="s">
        <v>88</v>
      </c>
      <c r="CK897" s="53" t="s">
        <v>122</v>
      </c>
      <c r="CL897" s="192"/>
      <c r="CM897" s="54"/>
      <c r="CN897" s="54"/>
    </row>
    <row r="898" spans="27:92" x14ac:dyDescent="0.25">
      <c r="AA898"/>
      <c r="AB898"/>
      <c r="AC898"/>
      <c r="CI898" s="57">
        <v>51723</v>
      </c>
      <c r="CJ898" s="53" t="s">
        <v>88</v>
      </c>
      <c r="CK898" s="53" t="s">
        <v>122</v>
      </c>
      <c r="CL898" s="192"/>
      <c r="CM898" s="54"/>
      <c r="CN898" s="54"/>
    </row>
    <row r="899" spans="27:92" x14ac:dyDescent="0.25">
      <c r="AA899"/>
      <c r="AB899"/>
      <c r="AC899"/>
      <c r="CI899" s="57">
        <v>51724</v>
      </c>
      <c r="CJ899" s="53" t="s">
        <v>88</v>
      </c>
      <c r="CK899" s="53" t="s">
        <v>122</v>
      </c>
      <c r="CL899" s="192"/>
      <c r="CM899" s="54"/>
      <c r="CN899" s="54"/>
    </row>
    <row r="900" spans="27:92" x14ac:dyDescent="0.25">
      <c r="AA900"/>
      <c r="AB900"/>
      <c r="AC900"/>
      <c r="CI900" s="57">
        <v>51725</v>
      </c>
      <c r="CJ900" s="53" t="s">
        <v>88</v>
      </c>
      <c r="CK900" s="53" t="s">
        <v>122</v>
      </c>
      <c r="CL900" s="192"/>
      <c r="CM900" s="54"/>
      <c r="CN900" s="54"/>
    </row>
    <row r="901" spans="27:92" x14ac:dyDescent="0.25">
      <c r="AA901"/>
      <c r="AB901"/>
      <c r="AC901"/>
      <c r="CI901" s="57">
        <v>51731</v>
      </c>
      <c r="CJ901" s="53" t="s">
        <v>88</v>
      </c>
      <c r="CK901" s="53" t="s">
        <v>122</v>
      </c>
      <c r="CL901" s="192"/>
      <c r="CM901" s="54"/>
      <c r="CN901" s="54"/>
    </row>
    <row r="902" spans="27:92" x14ac:dyDescent="0.25">
      <c r="AA902"/>
      <c r="AB902"/>
      <c r="AC902"/>
      <c r="CI902" s="57">
        <v>51732</v>
      </c>
      <c r="CJ902" s="53" t="s">
        <v>88</v>
      </c>
      <c r="CK902" s="53" t="s">
        <v>122</v>
      </c>
      <c r="CL902" s="192"/>
      <c r="CM902" s="54"/>
      <c r="CN902" s="54"/>
    </row>
    <row r="903" spans="27:92" x14ac:dyDescent="0.25">
      <c r="AA903"/>
      <c r="AB903"/>
      <c r="AC903"/>
      <c r="CI903" s="57">
        <v>51733</v>
      </c>
      <c r="CJ903" s="53" t="s">
        <v>88</v>
      </c>
      <c r="CK903" s="53" t="s">
        <v>122</v>
      </c>
      <c r="CL903" s="192"/>
      <c r="CM903" s="54"/>
      <c r="CN903" s="54"/>
    </row>
    <row r="904" spans="27:92" x14ac:dyDescent="0.25">
      <c r="AA904"/>
      <c r="AB904"/>
      <c r="AC904"/>
      <c r="CI904" s="57">
        <v>51734</v>
      </c>
      <c r="CJ904" s="53" t="s">
        <v>88</v>
      </c>
      <c r="CK904" s="53" t="s">
        <v>122</v>
      </c>
      <c r="CL904" s="192"/>
      <c r="CM904" s="54"/>
      <c r="CN904" s="54"/>
    </row>
    <row r="905" spans="27:92" x14ac:dyDescent="0.25">
      <c r="AA905"/>
      <c r="AB905"/>
      <c r="AC905"/>
      <c r="CI905" s="57">
        <v>51735</v>
      </c>
      <c r="CJ905" s="53" t="s">
        <v>88</v>
      </c>
      <c r="CK905" s="53" t="s">
        <v>122</v>
      </c>
      <c r="CL905" s="192"/>
      <c r="CM905" s="54"/>
      <c r="CN905" s="54"/>
    </row>
    <row r="906" spans="27:92" x14ac:dyDescent="0.25">
      <c r="AA906"/>
      <c r="AB906"/>
      <c r="AC906"/>
      <c r="CI906" s="57">
        <v>51736</v>
      </c>
      <c r="CJ906" s="53" t="s">
        <v>88</v>
      </c>
      <c r="CK906" s="53" t="s">
        <v>122</v>
      </c>
      <c r="CL906" s="192"/>
      <c r="CM906" s="54"/>
      <c r="CN906" s="54"/>
    </row>
    <row r="907" spans="27:92" x14ac:dyDescent="0.25">
      <c r="AA907"/>
      <c r="AB907"/>
      <c r="AC907"/>
      <c r="CI907" s="57">
        <v>51741</v>
      </c>
      <c r="CJ907" s="53" t="s">
        <v>90</v>
      </c>
      <c r="CK907" s="53" t="s">
        <v>121</v>
      </c>
      <c r="CL907" s="192"/>
      <c r="CM907" s="54"/>
      <c r="CN907" s="54"/>
    </row>
    <row r="908" spans="27:92" x14ac:dyDescent="0.25">
      <c r="AA908"/>
      <c r="AB908"/>
      <c r="AC908"/>
      <c r="CI908" s="57">
        <v>51742</v>
      </c>
      <c r="CJ908" s="53" t="s">
        <v>88</v>
      </c>
      <c r="CK908" s="53" t="s">
        <v>122</v>
      </c>
      <c r="CL908" s="192"/>
      <c r="CM908" s="54"/>
      <c r="CN908" s="54"/>
    </row>
    <row r="909" spans="27:92" x14ac:dyDescent="0.25">
      <c r="AA909"/>
      <c r="AB909"/>
      <c r="AC909"/>
      <c r="CI909" s="57">
        <v>51743</v>
      </c>
      <c r="CJ909" s="53" t="s">
        <v>88</v>
      </c>
      <c r="CK909" s="53" t="s">
        <v>122</v>
      </c>
      <c r="CL909" s="192"/>
      <c r="CM909" s="54"/>
      <c r="CN909" s="54"/>
    </row>
    <row r="910" spans="27:92" x14ac:dyDescent="0.25">
      <c r="AA910"/>
      <c r="AB910"/>
      <c r="AC910"/>
      <c r="CI910" s="57">
        <v>51745</v>
      </c>
      <c r="CJ910" s="53" t="s">
        <v>88</v>
      </c>
      <c r="CK910" s="53" t="s">
        <v>122</v>
      </c>
      <c r="CL910" s="192"/>
      <c r="CM910" s="54"/>
      <c r="CN910" s="54"/>
    </row>
    <row r="911" spans="27:92" x14ac:dyDescent="0.25">
      <c r="AA911"/>
      <c r="AB911"/>
      <c r="AC911"/>
      <c r="CI911" s="57">
        <v>51750</v>
      </c>
      <c r="CJ911" s="53" t="s">
        <v>88</v>
      </c>
      <c r="CK911" s="53" t="s">
        <v>122</v>
      </c>
      <c r="CL911" s="192"/>
      <c r="CM911" s="54"/>
      <c r="CN911" s="54"/>
    </row>
    <row r="912" spans="27:92" x14ac:dyDescent="0.25">
      <c r="AA912"/>
      <c r="AB912"/>
      <c r="AC912"/>
      <c r="CI912" s="57">
        <v>51754</v>
      </c>
      <c r="CJ912" s="53" t="s">
        <v>88</v>
      </c>
      <c r="CK912" s="53" t="s">
        <v>122</v>
      </c>
      <c r="CL912" s="192"/>
      <c r="CM912" s="54"/>
      <c r="CN912" s="54"/>
    </row>
    <row r="913" spans="27:92" x14ac:dyDescent="0.25">
      <c r="AA913"/>
      <c r="AB913"/>
      <c r="AC913"/>
      <c r="CI913" s="57">
        <v>51755</v>
      </c>
      <c r="CJ913" s="53" t="s">
        <v>88</v>
      </c>
      <c r="CK913" s="53" t="s">
        <v>122</v>
      </c>
      <c r="CL913" s="192"/>
      <c r="CM913" s="54"/>
      <c r="CN913" s="54"/>
    </row>
    <row r="914" spans="27:92" x14ac:dyDescent="0.25">
      <c r="AA914"/>
      <c r="AB914"/>
      <c r="AC914"/>
      <c r="CI914" s="57">
        <v>51756</v>
      </c>
      <c r="CJ914" s="53" t="s">
        <v>88</v>
      </c>
      <c r="CK914" s="53" t="s">
        <v>122</v>
      </c>
      <c r="CL914" s="192"/>
      <c r="CM914" s="54"/>
      <c r="CN914" s="54"/>
    </row>
    <row r="915" spans="27:92" x14ac:dyDescent="0.25">
      <c r="AA915"/>
      <c r="AB915"/>
      <c r="AC915"/>
      <c r="CI915" s="57">
        <v>51757</v>
      </c>
      <c r="CJ915" s="53" t="s">
        <v>88</v>
      </c>
      <c r="CK915" s="53" t="s">
        <v>122</v>
      </c>
      <c r="CL915" s="192"/>
      <c r="CM915" s="54"/>
      <c r="CN915" s="54"/>
    </row>
    <row r="916" spans="27:92" x14ac:dyDescent="0.25">
      <c r="AA916"/>
      <c r="AB916"/>
      <c r="AC916"/>
      <c r="CI916" s="57">
        <v>51761</v>
      </c>
      <c r="CJ916" s="53" t="s">
        <v>90</v>
      </c>
      <c r="CK916" s="53" t="s">
        <v>121</v>
      </c>
      <c r="CL916" s="192"/>
      <c r="CM916" s="54"/>
      <c r="CN916" s="54"/>
    </row>
    <row r="917" spans="27:92" x14ac:dyDescent="0.25">
      <c r="AA917"/>
      <c r="AB917"/>
      <c r="AC917"/>
      <c r="CI917" s="57">
        <v>51764</v>
      </c>
      <c r="CJ917" s="53" t="s">
        <v>88</v>
      </c>
      <c r="CK917" s="53" t="s">
        <v>122</v>
      </c>
      <c r="CL917" s="192"/>
      <c r="CM917" s="54"/>
      <c r="CN917" s="54"/>
    </row>
    <row r="918" spans="27:92" x14ac:dyDescent="0.25">
      <c r="AA918"/>
      <c r="AB918"/>
      <c r="AC918"/>
      <c r="CI918" s="57">
        <v>51771</v>
      </c>
      <c r="CJ918" s="53" t="s">
        <v>88</v>
      </c>
      <c r="CK918" s="53" t="s">
        <v>122</v>
      </c>
      <c r="CL918" s="192"/>
      <c r="CM918" s="54"/>
      <c r="CN918" s="54"/>
    </row>
    <row r="919" spans="27:92" x14ac:dyDescent="0.25">
      <c r="AA919"/>
      <c r="AB919"/>
      <c r="AC919"/>
      <c r="CI919" s="57">
        <v>51772</v>
      </c>
      <c r="CJ919" s="53" t="s">
        <v>87</v>
      </c>
      <c r="CK919" s="53" t="s">
        <v>122</v>
      </c>
      <c r="CL919" s="192"/>
      <c r="CM919" s="54"/>
      <c r="CN919" s="54"/>
    </row>
    <row r="920" spans="27:92" x14ac:dyDescent="0.25">
      <c r="AA920"/>
      <c r="AB920"/>
      <c r="AC920"/>
      <c r="CI920" s="57">
        <v>51773</v>
      </c>
      <c r="CJ920" s="53" t="s">
        <v>88</v>
      </c>
      <c r="CK920" s="53" t="s">
        <v>122</v>
      </c>
      <c r="CL920" s="192"/>
      <c r="CM920" s="54"/>
      <c r="CN920" s="54"/>
    </row>
    <row r="921" spans="27:92" x14ac:dyDescent="0.25">
      <c r="AA921"/>
      <c r="AB921"/>
      <c r="AC921"/>
      <c r="CI921" s="57">
        <v>51783</v>
      </c>
      <c r="CJ921" s="53" t="s">
        <v>88</v>
      </c>
      <c r="CK921" s="53" t="s">
        <v>122</v>
      </c>
      <c r="CL921" s="192"/>
      <c r="CM921" s="54"/>
      <c r="CN921" s="54"/>
    </row>
    <row r="922" spans="27:92" x14ac:dyDescent="0.25">
      <c r="AA922"/>
      <c r="AB922"/>
      <c r="AC922"/>
      <c r="CI922" s="57">
        <v>51784</v>
      </c>
      <c r="CJ922" s="53" t="s">
        <v>88</v>
      </c>
      <c r="CK922" s="53" t="s">
        <v>122</v>
      </c>
      <c r="CL922" s="192"/>
      <c r="CM922" s="54"/>
      <c r="CN922" s="54"/>
    </row>
    <row r="923" spans="27:92" x14ac:dyDescent="0.25">
      <c r="AA923"/>
      <c r="AB923"/>
      <c r="AC923"/>
      <c r="CI923" s="57">
        <v>51791</v>
      </c>
      <c r="CJ923" s="53" t="s">
        <v>88</v>
      </c>
      <c r="CK923" s="53" t="s">
        <v>122</v>
      </c>
      <c r="CL923" s="192"/>
      <c r="CM923" s="54"/>
      <c r="CN923" s="54"/>
    </row>
    <row r="924" spans="27:92" x14ac:dyDescent="0.25">
      <c r="AA924"/>
      <c r="AB924"/>
      <c r="AC924"/>
      <c r="CI924" s="57">
        <v>51792</v>
      </c>
      <c r="CJ924" s="53" t="s">
        <v>88</v>
      </c>
      <c r="CK924" s="53" t="s">
        <v>122</v>
      </c>
      <c r="CL924" s="192"/>
      <c r="CM924" s="54"/>
      <c r="CN924" s="54"/>
    </row>
    <row r="925" spans="27:92" x14ac:dyDescent="0.25">
      <c r="AA925"/>
      <c r="AB925"/>
      <c r="AC925"/>
      <c r="CI925" s="57">
        <v>51793</v>
      </c>
      <c r="CJ925" s="53" t="s">
        <v>88</v>
      </c>
      <c r="CK925" s="53" t="s">
        <v>122</v>
      </c>
      <c r="CL925" s="192"/>
      <c r="CM925" s="54"/>
      <c r="CN925" s="54"/>
    </row>
    <row r="926" spans="27:92" x14ac:dyDescent="0.25">
      <c r="AA926"/>
      <c r="AB926"/>
      <c r="AC926"/>
      <c r="CI926" s="57">
        <v>51801</v>
      </c>
      <c r="CJ926" s="53" t="s">
        <v>88</v>
      </c>
      <c r="CK926" s="53" t="s">
        <v>122</v>
      </c>
      <c r="CL926" s="192"/>
      <c r="CM926" s="54"/>
      <c r="CN926" s="54"/>
    </row>
    <row r="927" spans="27:92" x14ac:dyDescent="0.25">
      <c r="AA927"/>
      <c r="AB927"/>
      <c r="AC927"/>
      <c r="CI927" s="57">
        <v>51803</v>
      </c>
      <c r="CJ927" s="53" t="s">
        <v>88</v>
      </c>
      <c r="CK927" s="53" t="s">
        <v>122</v>
      </c>
      <c r="CL927" s="192"/>
      <c r="CM927" s="54"/>
      <c r="CN927" s="54"/>
    </row>
    <row r="928" spans="27:92" x14ac:dyDescent="0.25">
      <c r="AA928"/>
      <c r="AB928"/>
      <c r="AC928"/>
      <c r="CI928" s="57">
        <v>53002</v>
      </c>
      <c r="CJ928" s="53" t="s">
        <v>57</v>
      </c>
      <c r="CK928" s="53" t="s">
        <v>121</v>
      </c>
      <c r="CL928" s="192"/>
      <c r="CM928" s="54"/>
      <c r="CN928" s="54"/>
    </row>
    <row r="929" spans="27:92" x14ac:dyDescent="0.25">
      <c r="AA929"/>
      <c r="AB929"/>
      <c r="AC929"/>
      <c r="CI929" s="57">
        <v>53003</v>
      </c>
      <c r="CJ929" s="53" t="s">
        <v>57</v>
      </c>
      <c r="CK929" s="53" t="s">
        <v>121</v>
      </c>
      <c r="CL929" s="192"/>
      <c r="CM929" s="54"/>
      <c r="CN929" s="54"/>
    </row>
    <row r="930" spans="27:92" x14ac:dyDescent="0.25">
      <c r="AA930"/>
      <c r="AB930"/>
      <c r="AC930"/>
      <c r="CI930" s="57">
        <v>53006</v>
      </c>
      <c r="CJ930" s="53" t="s">
        <v>57</v>
      </c>
      <c r="CK930" s="53" t="s">
        <v>121</v>
      </c>
      <c r="CL930" s="192"/>
      <c r="CM930" s="54"/>
      <c r="CN930" s="54"/>
    </row>
    <row r="931" spans="27:92" x14ac:dyDescent="0.25">
      <c r="AA931"/>
      <c r="AB931"/>
      <c r="AC931"/>
      <c r="CI931" s="57">
        <v>53009</v>
      </c>
      <c r="CJ931" s="53" t="s">
        <v>57</v>
      </c>
      <c r="CK931" s="53" t="s">
        <v>121</v>
      </c>
      <c r="CL931" s="192"/>
      <c r="CM931" s="54"/>
      <c r="CN931" s="54"/>
    </row>
    <row r="932" spans="27:92" x14ac:dyDescent="0.25">
      <c r="AA932"/>
      <c r="AB932"/>
      <c r="AC932"/>
      <c r="CI932" s="57">
        <v>53012</v>
      </c>
      <c r="CJ932" s="53" t="s">
        <v>57</v>
      </c>
      <c r="CK932" s="53" t="s">
        <v>121</v>
      </c>
      <c r="CL932" s="192"/>
      <c r="CM932" s="54"/>
      <c r="CN932" s="54"/>
    </row>
    <row r="933" spans="27:92" x14ac:dyDescent="0.25">
      <c r="AA933"/>
      <c r="AB933"/>
      <c r="AC933"/>
      <c r="CI933" s="57">
        <v>53301</v>
      </c>
      <c r="CJ933" s="53" t="s">
        <v>57</v>
      </c>
      <c r="CK933" s="53" t="s">
        <v>121</v>
      </c>
      <c r="CL933" s="192"/>
      <c r="CM933" s="54"/>
      <c r="CN933" s="54"/>
    </row>
    <row r="934" spans="27:92" x14ac:dyDescent="0.25">
      <c r="AA934"/>
      <c r="AB934"/>
      <c r="AC934"/>
      <c r="CI934" s="57">
        <v>53303</v>
      </c>
      <c r="CJ934" s="53" t="s">
        <v>57</v>
      </c>
      <c r="CK934" s="53" t="s">
        <v>121</v>
      </c>
      <c r="CL934" s="192"/>
      <c r="CM934" s="54"/>
      <c r="CN934" s="54"/>
    </row>
    <row r="935" spans="27:92" x14ac:dyDescent="0.25">
      <c r="AA935"/>
      <c r="AB935"/>
      <c r="AC935"/>
      <c r="CI935" s="57">
        <v>53304</v>
      </c>
      <c r="CJ935" s="53" t="s">
        <v>57</v>
      </c>
      <c r="CK935" s="53" t="s">
        <v>121</v>
      </c>
      <c r="CL935" s="192"/>
      <c r="CM935" s="54"/>
      <c r="CN935" s="54"/>
    </row>
    <row r="936" spans="27:92" x14ac:dyDescent="0.25">
      <c r="AA936"/>
      <c r="AB936"/>
      <c r="AC936"/>
      <c r="CI936" s="57">
        <v>53305</v>
      </c>
      <c r="CJ936" s="53" t="s">
        <v>57</v>
      </c>
      <c r="CK936" s="53" t="s">
        <v>121</v>
      </c>
      <c r="CL936" s="192"/>
      <c r="CM936" s="54"/>
      <c r="CN936" s="54"/>
    </row>
    <row r="937" spans="27:92" x14ac:dyDescent="0.25">
      <c r="AA937"/>
      <c r="AB937"/>
      <c r="AC937"/>
      <c r="CI937" s="57">
        <v>53311</v>
      </c>
      <c r="CJ937" s="53" t="s">
        <v>57</v>
      </c>
      <c r="CK937" s="53" t="s">
        <v>121</v>
      </c>
      <c r="CL937" s="192"/>
      <c r="CM937" s="54"/>
      <c r="CN937" s="54"/>
    </row>
    <row r="938" spans="27:92" x14ac:dyDescent="0.25">
      <c r="AA938"/>
      <c r="AB938"/>
      <c r="AC938"/>
      <c r="CI938" s="57">
        <v>53312</v>
      </c>
      <c r="CJ938" s="53" t="s">
        <v>57</v>
      </c>
      <c r="CK938" s="53" t="s">
        <v>121</v>
      </c>
      <c r="CL938" s="192"/>
      <c r="CM938" s="54"/>
      <c r="CN938" s="54"/>
    </row>
    <row r="939" spans="27:92" x14ac:dyDescent="0.25">
      <c r="AA939"/>
      <c r="AB939"/>
      <c r="AC939"/>
      <c r="CI939" s="57">
        <v>53313</v>
      </c>
      <c r="CJ939" s="53" t="s">
        <v>57</v>
      </c>
      <c r="CK939" s="53" t="s">
        <v>121</v>
      </c>
      <c r="CL939" s="192"/>
      <c r="CM939" s="54"/>
      <c r="CN939" s="54"/>
    </row>
    <row r="940" spans="27:92" x14ac:dyDescent="0.25">
      <c r="AA940"/>
      <c r="AB940"/>
      <c r="AC940"/>
      <c r="CI940" s="57">
        <v>53314</v>
      </c>
      <c r="CJ940" s="53" t="s">
        <v>57</v>
      </c>
      <c r="CK940" s="53" t="s">
        <v>121</v>
      </c>
      <c r="CL940" s="192"/>
      <c r="CM940" s="54"/>
      <c r="CN940" s="54"/>
    </row>
    <row r="941" spans="27:92" x14ac:dyDescent="0.25">
      <c r="AA941"/>
      <c r="AB941"/>
      <c r="AC941"/>
      <c r="CI941" s="57">
        <v>53315</v>
      </c>
      <c r="CJ941" s="53" t="s">
        <v>57</v>
      </c>
      <c r="CK941" s="53" t="s">
        <v>121</v>
      </c>
      <c r="CL941" s="192"/>
      <c r="CM941" s="54"/>
      <c r="CN941" s="54"/>
    </row>
    <row r="942" spans="27:92" x14ac:dyDescent="0.25">
      <c r="AA942"/>
      <c r="AB942"/>
      <c r="AC942"/>
      <c r="CI942" s="57">
        <v>53316</v>
      </c>
      <c r="CJ942" s="53" t="s">
        <v>57</v>
      </c>
      <c r="CK942" s="53" t="s">
        <v>121</v>
      </c>
      <c r="CL942" s="192"/>
      <c r="CM942" s="54"/>
      <c r="CN942" s="54"/>
    </row>
    <row r="943" spans="27:92" x14ac:dyDescent="0.25">
      <c r="AA943"/>
      <c r="AB943"/>
      <c r="AC943"/>
      <c r="CI943" s="57">
        <v>53321</v>
      </c>
      <c r="CJ943" s="53" t="s">
        <v>57</v>
      </c>
      <c r="CK943" s="53" t="s">
        <v>121</v>
      </c>
      <c r="CL943" s="192"/>
      <c r="CM943" s="54"/>
      <c r="CN943" s="54"/>
    </row>
    <row r="944" spans="27:92" x14ac:dyDescent="0.25">
      <c r="AA944"/>
      <c r="AB944"/>
      <c r="AC944"/>
      <c r="CI944" s="57">
        <v>53322</v>
      </c>
      <c r="CJ944" s="53" t="s">
        <v>57</v>
      </c>
      <c r="CK944" s="53" t="s">
        <v>121</v>
      </c>
      <c r="CL944" s="192"/>
      <c r="CM944" s="54"/>
      <c r="CN944" s="54"/>
    </row>
    <row r="945" spans="27:92" x14ac:dyDescent="0.25">
      <c r="AA945"/>
      <c r="AB945"/>
      <c r="AC945"/>
      <c r="CI945" s="57">
        <v>53332</v>
      </c>
      <c r="CJ945" s="53" t="s">
        <v>57</v>
      </c>
      <c r="CK945" s="53" t="s">
        <v>121</v>
      </c>
      <c r="CL945" s="192"/>
      <c r="CM945" s="54"/>
      <c r="CN945" s="54"/>
    </row>
    <row r="946" spans="27:92" x14ac:dyDescent="0.25">
      <c r="AA946"/>
      <c r="AB946"/>
      <c r="AC946"/>
      <c r="CI946" s="57">
        <v>53333</v>
      </c>
      <c r="CJ946" s="53" t="s">
        <v>57</v>
      </c>
      <c r="CK946" s="53" t="s">
        <v>121</v>
      </c>
      <c r="CL946" s="192"/>
      <c r="CM946" s="54"/>
      <c r="CN946" s="54"/>
    </row>
    <row r="947" spans="27:92" x14ac:dyDescent="0.25">
      <c r="AA947"/>
      <c r="AB947"/>
      <c r="AC947"/>
      <c r="CI947" s="57">
        <v>53341</v>
      </c>
      <c r="CJ947" s="53" t="s">
        <v>57</v>
      </c>
      <c r="CK947" s="53" t="s">
        <v>121</v>
      </c>
      <c r="CL947" s="192"/>
      <c r="CM947" s="54"/>
      <c r="CN947" s="54"/>
    </row>
    <row r="948" spans="27:92" x14ac:dyDescent="0.25">
      <c r="AA948"/>
      <c r="AB948"/>
      <c r="AC948"/>
      <c r="CI948" s="57">
        <v>53342</v>
      </c>
      <c r="CJ948" s="53" t="s">
        <v>57</v>
      </c>
      <c r="CK948" s="53" t="s">
        <v>121</v>
      </c>
      <c r="CL948" s="192"/>
      <c r="CM948" s="54"/>
      <c r="CN948" s="54"/>
    </row>
    <row r="949" spans="27:92" x14ac:dyDescent="0.25">
      <c r="AA949"/>
      <c r="AB949"/>
      <c r="AC949"/>
      <c r="CI949" s="57">
        <v>53343</v>
      </c>
      <c r="CJ949" s="53" t="s">
        <v>57</v>
      </c>
      <c r="CK949" s="53" t="s">
        <v>121</v>
      </c>
      <c r="CL949" s="192"/>
      <c r="CM949" s="54"/>
      <c r="CN949" s="54"/>
    </row>
    <row r="950" spans="27:92" x14ac:dyDescent="0.25">
      <c r="AA950"/>
      <c r="AB950"/>
      <c r="AC950"/>
      <c r="CI950" s="57">
        <v>53344</v>
      </c>
      <c r="CJ950" s="53" t="s">
        <v>57</v>
      </c>
      <c r="CK950" s="53" t="s">
        <v>121</v>
      </c>
      <c r="CL950" s="192"/>
      <c r="CM950" s="54"/>
      <c r="CN950" s="54"/>
    </row>
    <row r="951" spans="27:92" x14ac:dyDescent="0.25">
      <c r="AA951"/>
      <c r="AB951"/>
      <c r="AC951"/>
      <c r="CI951" s="57">
        <v>53345</v>
      </c>
      <c r="CJ951" s="53" t="s">
        <v>57</v>
      </c>
      <c r="CK951" s="53" t="s">
        <v>121</v>
      </c>
      <c r="CL951" s="192"/>
      <c r="CM951" s="54"/>
      <c r="CN951" s="54"/>
    </row>
    <row r="952" spans="27:92" x14ac:dyDescent="0.25">
      <c r="AA952"/>
      <c r="AB952"/>
      <c r="AC952"/>
      <c r="CI952" s="57">
        <v>53351</v>
      </c>
      <c r="CJ952" s="53" t="s">
        <v>57</v>
      </c>
      <c r="CK952" s="53" t="s">
        <v>121</v>
      </c>
      <c r="CL952" s="192"/>
      <c r="CM952" s="54"/>
      <c r="CN952" s="54"/>
    </row>
    <row r="953" spans="27:92" x14ac:dyDescent="0.25">
      <c r="AA953"/>
      <c r="AB953"/>
      <c r="AC953"/>
      <c r="CI953" s="57">
        <v>53352</v>
      </c>
      <c r="CJ953" s="53" t="s">
        <v>57</v>
      </c>
      <c r="CK953" s="53" t="s">
        <v>121</v>
      </c>
      <c r="CL953" s="192"/>
      <c r="CM953" s="54"/>
      <c r="CN953" s="54"/>
    </row>
    <row r="954" spans="27:92" x14ac:dyDescent="0.25">
      <c r="AA954"/>
      <c r="AB954"/>
      <c r="AC954"/>
      <c r="CI954" s="57">
        <v>53353</v>
      </c>
      <c r="CJ954" s="53" t="s">
        <v>57</v>
      </c>
      <c r="CK954" s="53" t="s">
        <v>121</v>
      </c>
      <c r="CL954" s="192"/>
      <c r="CM954" s="54"/>
      <c r="CN954" s="54"/>
    </row>
    <row r="955" spans="27:92" x14ac:dyDescent="0.25">
      <c r="AA955"/>
      <c r="AB955"/>
      <c r="AC955"/>
      <c r="CI955" s="57">
        <v>53354</v>
      </c>
      <c r="CJ955" s="53" t="s">
        <v>57</v>
      </c>
      <c r="CK955" s="53" t="s">
        <v>121</v>
      </c>
      <c r="CL955" s="192"/>
      <c r="CM955" s="54"/>
      <c r="CN955" s="54"/>
    </row>
    <row r="956" spans="27:92" x14ac:dyDescent="0.25">
      <c r="AA956"/>
      <c r="AB956"/>
      <c r="AC956"/>
      <c r="CI956" s="57">
        <v>53361</v>
      </c>
      <c r="CJ956" s="53" t="s">
        <v>57</v>
      </c>
      <c r="CK956" s="53" t="s">
        <v>121</v>
      </c>
      <c r="CL956" s="192"/>
      <c r="CM956" s="54"/>
      <c r="CN956" s="54"/>
    </row>
    <row r="957" spans="27:92" x14ac:dyDescent="0.25">
      <c r="AA957"/>
      <c r="AB957"/>
      <c r="AC957"/>
      <c r="CI957" s="57">
        <v>53362</v>
      </c>
      <c r="CJ957" s="53" t="s">
        <v>57</v>
      </c>
      <c r="CK957" s="53" t="s">
        <v>121</v>
      </c>
      <c r="CL957" s="192"/>
      <c r="CM957" s="54"/>
      <c r="CN957" s="54"/>
    </row>
    <row r="958" spans="27:92" x14ac:dyDescent="0.25">
      <c r="AA958"/>
      <c r="AB958"/>
      <c r="AC958"/>
      <c r="CI958" s="57">
        <v>53363</v>
      </c>
      <c r="CJ958" s="53" t="s">
        <v>57</v>
      </c>
      <c r="CK958" s="53" t="s">
        <v>121</v>
      </c>
      <c r="CL958" s="192"/>
      <c r="CM958" s="54"/>
      <c r="CN958" s="54"/>
    </row>
    <row r="959" spans="27:92" x14ac:dyDescent="0.25">
      <c r="AA959"/>
      <c r="AB959"/>
      <c r="AC959"/>
      <c r="CI959" s="57">
        <v>53364</v>
      </c>
      <c r="CJ959" s="53" t="s">
        <v>57</v>
      </c>
      <c r="CK959" s="53" t="s">
        <v>121</v>
      </c>
      <c r="CL959" s="192"/>
      <c r="CM959" s="54"/>
      <c r="CN959" s="54"/>
    </row>
    <row r="960" spans="27:92" x14ac:dyDescent="0.25">
      <c r="AA960"/>
      <c r="AB960"/>
      <c r="AC960"/>
      <c r="CI960" s="57">
        <v>53371</v>
      </c>
      <c r="CJ960" s="53" t="s">
        <v>57</v>
      </c>
      <c r="CK960" s="53" t="s">
        <v>121</v>
      </c>
      <c r="CL960" s="192"/>
      <c r="CM960" s="54"/>
      <c r="CN960" s="54"/>
    </row>
    <row r="961" spans="27:92" x14ac:dyDescent="0.25">
      <c r="AA961"/>
      <c r="AB961"/>
      <c r="AC961"/>
      <c r="CI961" s="57">
        <v>53372</v>
      </c>
      <c r="CJ961" s="53" t="s">
        <v>57</v>
      </c>
      <c r="CK961" s="53" t="s">
        <v>121</v>
      </c>
      <c r="CL961" s="192"/>
      <c r="CM961" s="54"/>
      <c r="CN961" s="54"/>
    </row>
    <row r="962" spans="27:92" x14ac:dyDescent="0.25">
      <c r="AA962"/>
      <c r="AB962"/>
      <c r="AC962"/>
      <c r="CI962" s="57">
        <v>53373</v>
      </c>
      <c r="CJ962" s="53" t="s">
        <v>57</v>
      </c>
      <c r="CK962" s="53" t="s">
        <v>121</v>
      </c>
      <c r="CL962" s="192"/>
      <c r="CM962" s="54"/>
      <c r="CN962" s="54"/>
    </row>
    <row r="963" spans="27:92" x14ac:dyDescent="0.25">
      <c r="AA963"/>
      <c r="AB963"/>
      <c r="AC963"/>
      <c r="CI963" s="57">
        <v>53374</v>
      </c>
      <c r="CJ963" s="53" t="s">
        <v>57</v>
      </c>
      <c r="CK963" s="53" t="s">
        <v>121</v>
      </c>
      <c r="CL963" s="192"/>
      <c r="CM963" s="54"/>
      <c r="CN963" s="54"/>
    </row>
    <row r="964" spans="27:92" x14ac:dyDescent="0.25">
      <c r="AA964"/>
      <c r="AB964"/>
      <c r="AC964"/>
      <c r="CI964" s="57">
        <v>53375</v>
      </c>
      <c r="CJ964" s="53" t="s">
        <v>57</v>
      </c>
      <c r="CK964" s="53" t="s">
        <v>121</v>
      </c>
      <c r="CL964" s="192"/>
      <c r="CM964" s="54"/>
      <c r="CN964" s="54"/>
    </row>
    <row r="965" spans="27:92" x14ac:dyDescent="0.25">
      <c r="AA965"/>
      <c r="AB965"/>
      <c r="AC965"/>
      <c r="CI965" s="57">
        <v>53401</v>
      </c>
      <c r="CJ965" s="53" t="s">
        <v>57</v>
      </c>
      <c r="CK965" s="53" t="s">
        <v>121</v>
      </c>
      <c r="CL965" s="192"/>
      <c r="CM965" s="54"/>
      <c r="CN965" s="54"/>
    </row>
    <row r="966" spans="27:92" x14ac:dyDescent="0.25">
      <c r="AA966"/>
      <c r="AB966"/>
      <c r="AC966"/>
      <c r="CI966" s="57">
        <v>53501</v>
      </c>
      <c r="CJ966" s="53" t="s">
        <v>57</v>
      </c>
      <c r="CK966" s="53" t="s">
        <v>121</v>
      </c>
      <c r="CL966" s="192"/>
      <c r="CM966" s="54"/>
      <c r="CN966" s="54"/>
    </row>
    <row r="967" spans="27:92" x14ac:dyDescent="0.25">
      <c r="AA967"/>
      <c r="AB967"/>
      <c r="AC967"/>
      <c r="CI967" s="57">
        <v>53701</v>
      </c>
      <c r="CJ967" s="53" t="s">
        <v>91</v>
      </c>
      <c r="CK967" s="53" t="s">
        <v>121</v>
      </c>
      <c r="CL967" s="192"/>
      <c r="CM967" s="54"/>
      <c r="CN967" s="54"/>
    </row>
    <row r="968" spans="27:92" x14ac:dyDescent="0.25">
      <c r="AA968"/>
      <c r="AB968"/>
      <c r="AC968"/>
      <c r="CI968" s="57">
        <v>53703</v>
      </c>
      <c r="CJ968" s="53" t="s">
        <v>91</v>
      </c>
      <c r="CK968" s="53" t="s">
        <v>121</v>
      </c>
      <c r="CL968" s="192"/>
      <c r="CM968" s="54"/>
      <c r="CN968" s="54"/>
    </row>
    <row r="969" spans="27:92" x14ac:dyDescent="0.25">
      <c r="AA969"/>
      <c r="AB969"/>
      <c r="AC969"/>
      <c r="CI969" s="57">
        <v>53705</v>
      </c>
      <c r="CJ969" s="53" t="s">
        <v>91</v>
      </c>
      <c r="CK969" s="53" t="s">
        <v>121</v>
      </c>
      <c r="CL969" s="192"/>
      <c r="CM969" s="54"/>
      <c r="CN969" s="54"/>
    </row>
    <row r="970" spans="27:92" x14ac:dyDescent="0.25">
      <c r="AA970"/>
      <c r="AB970"/>
      <c r="AC970"/>
      <c r="CI970" s="57">
        <v>53801</v>
      </c>
      <c r="CJ970" s="53" t="s">
        <v>91</v>
      </c>
      <c r="CK970" s="53" t="s">
        <v>121</v>
      </c>
      <c r="CL970" s="192"/>
      <c r="CM970" s="54"/>
      <c r="CN970" s="54"/>
    </row>
    <row r="971" spans="27:92" x14ac:dyDescent="0.25">
      <c r="AA971"/>
      <c r="AB971"/>
      <c r="AC971"/>
      <c r="CI971" s="57">
        <v>53802</v>
      </c>
      <c r="CJ971" s="53" t="s">
        <v>91</v>
      </c>
      <c r="CK971" s="53" t="s">
        <v>121</v>
      </c>
      <c r="CL971" s="192"/>
      <c r="CM971" s="54"/>
      <c r="CN971" s="54"/>
    </row>
    <row r="972" spans="27:92" x14ac:dyDescent="0.25">
      <c r="AA972"/>
      <c r="AB972"/>
      <c r="AC972"/>
      <c r="CI972" s="57">
        <v>53803</v>
      </c>
      <c r="CJ972" s="53" t="s">
        <v>91</v>
      </c>
      <c r="CK972" s="53" t="s">
        <v>121</v>
      </c>
      <c r="CL972" s="192"/>
      <c r="CM972" s="54"/>
      <c r="CN972" s="54"/>
    </row>
    <row r="973" spans="27:92" x14ac:dyDescent="0.25">
      <c r="AA973"/>
      <c r="AB973"/>
      <c r="AC973"/>
      <c r="CI973" s="57">
        <v>53804</v>
      </c>
      <c r="CJ973" s="53" t="s">
        <v>91</v>
      </c>
      <c r="CK973" s="53" t="s">
        <v>121</v>
      </c>
      <c r="CL973" s="192"/>
      <c r="CM973" s="54"/>
      <c r="CN973" s="54"/>
    </row>
    <row r="974" spans="27:92" x14ac:dyDescent="0.25">
      <c r="AA974"/>
      <c r="AB974"/>
      <c r="AC974"/>
      <c r="CI974" s="57">
        <v>53805</v>
      </c>
      <c r="CJ974" s="53" t="s">
        <v>91</v>
      </c>
      <c r="CK974" s="53" t="s">
        <v>121</v>
      </c>
      <c r="CL974" s="192"/>
      <c r="CM974" s="54"/>
      <c r="CN974" s="54"/>
    </row>
    <row r="975" spans="27:92" x14ac:dyDescent="0.25">
      <c r="AA975"/>
      <c r="AB975"/>
      <c r="AC975"/>
      <c r="CI975" s="57">
        <v>53807</v>
      </c>
      <c r="CJ975" s="53" t="s">
        <v>91</v>
      </c>
      <c r="CK975" s="53" t="s">
        <v>121</v>
      </c>
      <c r="CL975" s="192"/>
      <c r="CM975" s="54"/>
      <c r="CN975" s="54"/>
    </row>
    <row r="976" spans="27:92" x14ac:dyDescent="0.25">
      <c r="AA976"/>
      <c r="AB976"/>
      <c r="AC976"/>
      <c r="CI976" s="57">
        <v>53821</v>
      </c>
      <c r="CJ976" s="53" t="s">
        <v>91</v>
      </c>
      <c r="CK976" s="53" t="s">
        <v>121</v>
      </c>
      <c r="CL976" s="192"/>
      <c r="CM976" s="54"/>
      <c r="CN976" s="54"/>
    </row>
    <row r="977" spans="27:92" x14ac:dyDescent="0.25">
      <c r="AA977"/>
      <c r="AB977"/>
      <c r="AC977"/>
      <c r="CI977" s="57">
        <v>53823</v>
      </c>
      <c r="CJ977" s="53" t="s">
        <v>91</v>
      </c>
      <c r="CK977" s="53" t="s">
        <v>121</v>
      </c>
      <c r="CL977" s="192"/>
      <c r="CM977" s="54"/>
      <c r="CN977" s="54"/>
    </row>
    <row r="978" spans="27:92" x14ac:dyDescent="0.25">
      <c r="AA978"/>
      <c r="AB978"/>
      <c r="AC978"/>
      <c r="CI978" s="57">
        <v>53824</v>
      </c>
      <c r="CJ978" s="53" t="s">
        <v>91</v>
      </c>
      <c r="CK978" s="53" t="s">
        <v>121</v>
      </c>
      <c r="CL978" s="192"/>
      <c r="CM978" s="54"/>
      <c r="CN978" s="54"/>
    </row>
    <row r="979" spans="27:92" x14ac:dyDescent="0.25">
      <c r="AA979"/>
      <c r="AB979"/>
      <c r="AC979"/>
      <c r="CI979" s="57">
        <v>53825</v>
      </c>
      <c r="CJ979" s="53" t="s">
        <v>91</v>
      </c>
      <c r="CK979" s="53" t="s">
        <v>121</v>
      </c>
      <c r="CL979" s="192"/>
      <c r="CM979" s="54"/>
      <c r="CN979" s="54"/>
    </row>
    <row r="980" spans="27:92" x14ac:dyDescent="0.25">
      <c r="AA980"/>
      <c r="AB980"/>
      <c r="AC980"/>
      <c r="CI980" s="57">
        <v>53826</v>
      </c>
      <c r="CJ980" s="53" t="s">
        <v>91</v>
      </c>
      <c r="CK980" s="53" t="s">
        <v>121</v>
      </c>
      <c r="CL980" s="192"/>
      <c r="CM980" s="54"/>
      <c r="CN980" s="54"/>
    </row>
    <row r="981" spans="27:92" x14ac:dyDescent="0.25">
      <c r="AA981"/>
      <c r="AB981"/>
      <c r="AC981"/>
      <c r="CI981" s="57">
        <v>53831</v>
      </c>
      <c r="CJ981" s="53" t="s">
        <v>91</v>
      </c>
      <c r="CK981" s="53" t="s">
        <v>121</v>
      </c>
      <c r="CL981" s="192"/>
      <c r="CM981" s="54"/>
      <c r="CN981" s="54"/>
    </row>
    <row r="982" spans="27:92" x14ac:dyDescent="0.25">
      <c r="AA982"/>
      <c r="AB982"/>
      <c r="AC982"/>
      <c r="CI982" s="57">
        <v>53832</v>
      </c>
      <c r="CJ982" s="53" t="s">
        <v>91</v>
      </c>
      <c r="CK982" s="53" t="s">
        <v>121</v>
      </c>
      <c r="CL982" s="192"/>
      <c r="CM982" s="54"/>
      <c r="CN982" s="54"/>
    </row>
    <row r="983" spans="27:92" x14ac:dyDescent="0.25">
      <c r="AA983"/>
      <c r="AB983"/>
      <c r="AC983"/>
      <c r="CI983" s="57">
        <v>53833</v>
      </c>
      <c r="CJ983" s="53" t="s">
        <v>91</v>
      </c>
      <c r="CK983" s="53" t="s">
        <v>121</v>
      </c>
      <c r="CL983" s="192"/>
      <c r="CM983" s="54"/>
      <c r="CN983" s="54"/>
    </row>
    <row r="984" spans="27:92" x14ac:dyDescent="0.25">
      <c r="AA984"/>
      <c r="AB984"/>
      <c r="AC984"/>
      <c r="CI984" s="57">
        <v>53834</v>
      </c>
      <c r="CJ984" s="53" t="s">
        <v>91</v>
      </c>
      <c r="CK984" s="53" t="s">
        <v>121</v>
      </c>
      <c r="CL984" s="192"/>
      <c r="CM984" s="54"/>
      <c r="CN984" s="54"/>
    </row>
    <row r="985" spans="27:92" x14ac:dyDescent="0.25">
      <c r="AA985"/>
      <c r="AB985"/>
      <c r="AC985"/>
      <c r="CI985" s="57">
        <v>53835</v>
      </c>
      <c r="CJ985" s="53" t="s">
        <v>91</v>
      </c>
      <c r="CK985" s="53" t="s">
        <v>121</v>
      </c>
      <c r="CL985" s="192"/>
      <c r="CM985" s="54"/>
      <c r="CN985" s="54"/>
    </row>
    <row r="986" spans="27:92" x14ac:dyDescent="0.25">
      <c r="AA986"/>
      <c r="AB986"/>
      <c r="AC986"/>
      <c r="CI986" s="57">
        <v>53836</v>
      </c>
      <c r="CJ986" s="53" t="s">
        <v>91</v>
      </c>
      <c r="CK986" s="53" t="s">
        <v>121</v>
      </c>
      <c r="CL986" s="192"/>
      <c r="CM986" s="54"/>
      <c r="CN986" s="54"/>
    </row>
    <row r="987" spans="27:92" x14ac:dyDescent="0.25">
      <c r="AA987"/>
      <c r="AB987"/>
      <c r="AC987"/>
      <c r="CI987" s="57">
        <v>53841</v>
      </c>
      <c r="CJ987" s="53" t="s">
        <v>91</v>
      </c>
      <c r="CK987" s="53" t="s">
        <v>121</v>
      </c>
      <c r="CL987" s="192"/>
      <c r="CM987" s="54"/>
      <c r="CN987" s="54"/>
    </row>
    <row r="988" spans="27:92" x14ac:dyDescent="0.25">
      <c r="AA988"/>
      <c r="AB988"/>
      <c r="AC988"/>
      <c r="CI988" s="57">
        <v>53842</v>
      </c>
      <c r="CJ988" s="53" t="s">
        <v>91</v>
      </c>
      <c r="CK988" s="53" t="s">
        <v>121</v>
      </c>
      <c r="CL988" s="192"/>
      <c r="CM988" s="54"/>
      <c r="CN988" s="54"/>
    </row>
    <row r="989" spans="27:92" x14ac:dyDescent="0.25">
      <c r="AA989"/>
      <c r="AB989"/>
      <c r="AC989"/>
      <c r="CI989" s="57">
        <v>53843</v>
      </c>
      <c r="CJ989" s="53" t="s">
        <v>91</v>
      </c>
      <c r="CK989" s="53" t="s">
        <v>121</v>
      </c>
      <c r="CL989" s="192"/>
      <c r="CM989" s="54"/>
      <c r="CN989" s="54"/>
    </row>
    <row r="990" spans="27:92" x14ac:dyDescent="0.25">
      <c r="AA990"/>
      <c r="AB990"/>
      <c r="AC990"/>
      <c r="CI990" s="57">
        <v>53845</v>
      </c>
      <c r="CJ990" s="53" t="s">
        <v>91</v>
      </c>
      <c r="CK990" s="53" t="s">
        <v>121</v>
      </c>
      <c r="CL990" s="192"/>
      <c r="CM990" s="54"/>
      <c r="CN990" s="54"/>
    </row>
    <row r="991" spans="27:92" x14ac:dyDescent="0.25">
      <c r="AA991"/>
      <c r="AB991"/>
      <c r="AC991"/>
      <c r="CI991" s="57">
        <v>53851</v>
      </c>
      <c r="CJ991" s="53" t="s">
        <v>91</v>
      </c>
      <c r="CK991" s="53" t="s">
        <v>121</v>
      </c>
      <c r="CL991" s="192"/>
      <c r="CM991" s="54"/>
      <c r="CN991" s="54"/>
    </row>
    <row r="992" spans="27:92" x14ac:dyDescent="0.25">
      <c r="AA992"/>
      <c r="AB992"/>
      <c r="AC992"/>
      <c r="CI992" s="57">
        <v>53854</v>
      </c>
      <c r="CJ992" s="53" t="s">
        <v>91</v>
      </c>
      <c r="CK992" s="53" t="s">
        <v>121</v>
      </c>
      <c r="CL992" s="192"/>
      <c r="CM992" s="54"/>
      <c r="CN992" s="54"/>
    </row>
    <row r="993" spans="27:92" x14ac:dyDescent="0.25">
      <c r="AA993"/>
      <c r="AB993"/>
      <c r="AC993"/>
      <c r="CI993" s="57">
        <v>53861</v>
      </c>
      <c r="CJ993" s="53" t="s">
        <v>91</v>
      </c>
      <c r="CK993" s="53" t="s">
        <v>121</v>
      </c>
      <c r="CL993" s="192"/>
      <c r="CM993" s="54"/>
      <c r="CN993" s="54"/>
    </row>
    <row r="994" spans="27:92" x14ac:dyDescent="0.25">
      <c r="AA994"/>
      <c r="AB994"/>
      <c r="AC994"/>
      <c r="CI994" s="57">
        <v>53862</v>
      </c>
      <c r="CJ994" s="53" t="s">
        <v>91</v>
      </c>
      <c r="CK994" s="53" t="s">
        <v>121</v>
      </c>
      <c r="CL994" s="192"/>
      <c r="CM994" s="54"/>
      <c r="CN994" s="54"/>
    </row>
    <row r="995" spans="27:92" x14ac:dyDescent="0.25">
      <c r="AA995"/>
      <c r="AB995"/>
      <c r="AC995"/>
      <c r="CI995" s="57">
        <v>53863</v>
      </c>
      <c r="CJ995" s="53" t="s">
        <v>91</v>
      </c>
      <c r="CK995" s="53" t="s">
        <v>121</v>
      </c>
      <c r="CL995" s="192"/>
      <c r="CM995" s="54"/>
      <c r="CN995" s="54"/>
    </row>
    <row r="996" spans="27:92" x14ac:dyDescent="0.25">
      <c r="AA996"/>
      <c r="AB996"/>
      <c r="AC996"/>
      <c r="CI996" s="57">
        <v>53864</v>
      </c>
      <c r="CJ996" s="53" t="s">
        <v>91</v>
      </c>
      <c r="CK996" s="53" t="s">
        <v>121</v>
      </c>
      <c r="CL996" s="192"/>
      <c r="CM996" s="54"/>
      <c r="CN996" s="54"/>
    </row>
    <row r="997" spans="27:92" x14ac:dyDescent="0.25">
      <c r="AA997"/>
      <c r="AB997"/>
      <c r="AC997"/>
      <c r="CI997" s="57">
        <v>53865</v>
      </c>
      <c r="CJ997" s="53" t="s">
        <v>90</v>
      </c>
      <c r="CK997" s="53" t="s">
        <v>121</v>
      </c>
      <c r="CL997" s="192"/>
      <c r="CM997" s="54"/>
      <c r="CN997" s="54"/>
    </row>
    <row r="998" spans="27:92" x14ac:dyDescent="0.25">
      <c r="AA998"/>
      <c r="AB998"/>
      <c r="AC998"/>
      <c r="CI998" s="57">
        <v>53901</v>
      </c>
      <c r="CJ998" s="53" t="s">
        <v>91</v>
      </c>
      <c r="CK998" s="53" t="s">
        <v>121</v>
      </c>
      <c r="CL998" s="192"/>
      <c r="CM998" s="54"/>
      <c r="CN998" s="54"/>
    </row>
    <row r="999" spans="27:92" x14ac:dyDescent="0.25">
      <c r="AA999"/>
      <c r="AB999"/>
      <c r="AC999"/>
      <c r="CI999" s="57">
        <v>53941</v>
      </c>
      <c r="CJ999" s="53" t="s">
        <v>91</v>
      </c>
      <c r="CK999" s="53" t="s">
        <v>121</v>
      </c>
      <c r="CL999" s="192"/>
      <c r="CM999" s="54"/>
      <c r="CN999" s="54"/>
    </row>
    <row r="1000" spans="27:92" x14ac:dyDescent="0.25">
      <c r="AA1000"/>
      <c r="AB1000"/>
      <c r="AC1000"/>
      <c r="CI1000" s="57">
        <v>53942</v>
      </c>
      <c r="CJ1000" s="53" t="s">
        <v>91</v>
      </c>
      <c r="CK1000" s="53" t="s">
        <v>121</v>
      </c>
      <c r="CL1000" s="192"/>
      <c r="CM1000" s="54"/>
      <c r="CN1000" s="54"/>
    </row>
    <row r="1001" spans="27:92" x14ac:dyDescent="0.25">
      <c r="AA1001"/>
      <c r="AB1001"/>
      <c r="AC1001"/>
      <c r="CI1001" s="57">
        <v>53943</v>
      </c>
      <c r="CJ1001" s="53" t="s">
        <v>91</v>
      </c>
      <c r="CK1001" s="53" t="s">
        <v>121</v>
      </c>
      <c r="CL1001" s="192"/>
      <c r="CM1001" s="54"/>
      <c r="CN1001" s="54"/>
    </row>
    <row r="1002" spans="27:92" x14ac:dyDescent="0.25">
      <c r="AA1002"/>
      <c r="AB1002"/>
      <c r="AC1002"/>
      <c r="CI1002" s="57">
        <v>53944</v>
      </c>
      <c r="CJ1002" s="53" t="s">
        <v>92</v>
      </c>
      <c r="CK1002" s="53" t="s">
        <v>121</v>
      </c>
      <c r="CL1002" s="192"/>
      <c r="CM1002" s="54"/>
      <c r="CN1002" s="54"/>
    </row>
    <row r="1003" spans="27:92" x14ac:dyDescent="0.25">
      <c r="AA1003"/>
      <c r="AB1003"/>
      <c r="AC1003"/>
      <c r="CI1003" s="57">
        <v>53945</v>
      </c>
      <c r="CJ1003" s="53" t="s">
        <v>90</v>
      </c>
      <c r="CK1003" s="53" t="s">
        <v>121</v>
      </c>
      <c r="CL1003" s="192"/>
      <c r="CM1003" s="54"/>
      <c r="CN1003" s="54"/>
    </row>
    <row r="1004" spans="27:92" x14ac:dyDescent="0.25">
      <c r="AA1004"/>
      <c r="AB1004"/>
      <c r="AC1004"/>
      <c r="CI1004" s="57">
        <v>53952</v>
      </c>
      <c r="CJ1004" s="53" t="s">
        <v>91</v>
      </c>
      <c r="CK1004" s="53" t="s">
        <v>121</v>
      </c>
      <c r="CL1004" s="192"/>
      <c r="CM1004" s="54"/>
      <c r="CN1004" s="54"/>
    </row>
    <row r="1005" spans="27:92" x14ac:dyDescent="0.25">
      <c r="AA1005"/>
      <c r="AB1005"/>
      <c r="AC1005"/>
      <c r="CI1005" s="57">
        <v>53953</v>
      </c>
      <c r="CJ1005" s="53" t="s">
        <v>91</v>
      </c>
      <c r="CK1005" s="53" t="s">
        <v>121</v>
      </c>
      <c r="CL1005" s="192"/>
      <c r="CM1005" s="54"/>
      <c r="CN1005" s="54"/>
    </row>
    <row r="1006" spans="27:92" x14ac:dyDescent="0.25">
      <c r="AA1006"/>
      <c r="AB1006"/>
      <c r="AC1006"/>
      <c r="CI1006" s="57">
        <v>53955</v>
      </c>
      <c r="CJ1006" s="53" t="s">
        <v>91</v>
      </c>
      <c r="CK1006" s="53" t="s">
        <v>121</v>
      </c>
      <c r="CL1006" s="192"/>
      <c r="CM1006" s="54"/>
      <c r="CN1006" s="54"/>
    </row>
    <row r="1007" spans="27:92" x14ac:dyDescent="0.25">
      <c r="AA1007"/>
      <c r="AB1007"/>
      <c r="AC1007"/>
      <c r="CI1007" s="57">
        <v>53956</v>
      </c>
      <c r="CJ1007" s="53" t="s">
        <v>91</v>
      </c>
      <c r="CK1007" s="53" t="s">
        <v>121</v>
      </c>
      <c r="CL1007" s="192"/>
      <c r="CM1007" s="54"/>
      <c r="CN1007" s="54"/>
    </row>
    <row r="1008" spans="27:92" x14ac:dyDescent="0.25">
      <c r="AA1008"/>
      <c r="AB1008"/>
      <c r="AC1008"/>
      <c r="CI1008" s="57">
        <v>53957</v>
      </c>
      <c r="CJ1008" s="53" t="s">
        <v>91</v>
      </c>
      <c r="CK1008" s="53" t="s">
        <v>121</v>
      </c>
      <c r="CL1008" s="192"/>
      <c r="CM1008" s="54"/>
      <c r="CN1008" s="54"/>
    </row>
    <row r="1009" spans="27:92" x14ac:dyDescent="0.25">
      <c r="AA1009"/>
      <c r="AB1009"/>
      <c r="AC1009"/>
      <c r="CI1009" s="57">
        <v>53961</v>
      </c>
      <c r="CJ1009" s="53" t="s">
        <v>91</v>
      </c>
      <c r="CK1009" s="53" t="s">
        <v>121</v>
      </c>
      <c r="CL1009" s="192"/>
      <c r="CM1009" s="54"/>
      <c r="CN1009" s="54"/>
    </row>
    <row r="1010" spans="27:92" x14ac:dyDescent="0.25">
      <c r="AA1010"/>
      <c r="AB1010"/>
      <c r="AC1010"/>
      <c r="CI1010" s="57">
        <v>53962</v>
      </c>
      <c r="CJ1010" s="53" t="s">
        <v>91</v>
      </c>
      <c r="CK1010" s="53" t="s">
        <v>121</v>
      </c>
      <c r="CL1010" s="192"/>
      <c r="CM1010" s="54"/>
      <c r="CN1010" s="54"/>
    </row>
    <row r="1011" spans="27:92" x14ac:dyDescent="0.25">
      <c r="AA1011"/>
      <c r="AB1011"/>
      <c r="AC1011"/>
      <c r="CI1011" s="57">
        <v>53971</v>
      </c>
      <c r="CJ1011" s="53" t="s">
        <v>91</v>
      </c>
      <c r="CK1011" s="53" t="s">
        <v>121</v>
      </c>
      <c r="CL1011" s="192"/>
      <c r="CM1011" s="54"/>
      <c r="CN1011" s="54"/>
    </row>
    <row r="1012" spans="27:92" x14ac:dyDescent="0.25">
      <c r="AA1012"/>
      <c r="AB1012"/>
      <c r="AC1012"/>
      <c r="CI1012" s="57">
        <v>53972</v>
      </c>
      <c r="CJ1012" s="53" t="s">
        <v>91</v>
      </c>
      <c r="CK1012" s="53" t="s">
        <v>121</v>
      </c>
      <c r="CL1012" s="192"/>
      <c r="CM1012" s="54"/>
      <c r="CN1012" s="54"/>
    </row>
    <row r="1013" spans="27:92" x14ac:dyDescent="0.25">
      <c r="AA1013"/>
      <c r="AB1013"/>
      <c r="AC1013"/>
      <c r="CI1013" s="57">
        <v>53973</v>
      </c>
      <c r="CJ1013" s="53" t="s">
        <v>91</v>
      </c>
      <c r="CK1013" s="53" t="s">
        <v>121</v>
      </c>
      <c r="CL1013" s="192"/>
      <c r="CM1013" s="54"/>
      <c r="CN1013" s="54"/>
    </row>
    <row r="1014" spans="27:92" x14ac:dyDescent="0.25">
      <c r="AA1014"/>
      <c r="AB1014"/>
      <c r="AC1014"/>
      <c r="CI1014" s="57">
        <v>53974</v>
      </c>
      <c r="CJ1014" s="53" t="s">
        <v>91</v>
      </c>
      <c r="CK1014" s="53" t="s">
        <v>121</v>
      </c>
      <c r="CL1014" s="192"/>
      <c r="CM1014" s="54"/>
      <c r="CN1014" s="54"/>
    </row>
    <row r="1015" spans="27:92" x14ac:dyDescent="0.25">
      <c r="AA1015"/>
      <c r="AB1015"/>
      <c r="AC1015"/>
      <c r="CI1015" s="57">
        <v>53976</v>
      </c>
      <c r="CJ1015" s="53" t="s">
        <v>91</v>
      </c>
      <c r="CK1015" s="53" t="s">
        <v>121</v>
      </c>
      <c r="CL1015" s="192"/>
      <c r="CM1015" s="54"/>
      <c r="CN1015" s="54"/>
    </row>
    <row r="1016" spans="27:92" x14ac:dyDescent="0.25">
      <c r="AA1016"/>
      <c r="AB1016"/>
      <c r="AC1016"/>
      <c r="CI1016" s="57">
        <v>54101</v>
      </c>
      <c r="CJ1016" s="53" t="s">
        <v>93</v>
      </c>
      <c r="CK1016" s="53" t="s">
        <v>122</v>
      </c>
      <c r="CL1016" s="192"/>
      <c r="CM1016" s="54"/>
      <c r="CN1016" s="54"/>
    </row>
    <row r="1017" spans="27:92" x14ac:dyDescent="0.25">
      <c r="AA1017"/>
      <c r="AB1017"/>
      <c r="AC1017"/>
      <c r="CI1017" s="57">
        <v>54102</v>
      </c>
      <c r="CJ1017" s="53" t="s">
        <v>93</v>
      </c>
      <c r="CK1017" s="53" t="s">
        <v>122</v>
      </c>
      <c r="CL1017" s="192"/>
      <c r="CM1017" s="54"/>
      <c r="CN1017" s="54"/>
    </row>
    <row r="1018" spans="27:92" x14ac:dyDescent="0.25">
      <c r="AA1018"/>
      <c r="AB1018"/>
      <c r="AC1018"/>
      <c r="CI1018" s="57">
        <v>54103</v>
      </c>
      <c r="CJ1018" s="53" t="s">
        <v>93</v>
      </c>
      <c r="CK1018" s="53" t="s">
        <v>122</v>
      </c>
      <c r="CL1018" s="192"/>
      <c r="CM1018" s="54"/>
      <c r="CN1018" s="54"/>
    </row>
    <row r="1019" spans="27:92" x14ac:dyDescent="0.25">
      <c r="AA1019"/>
      <c r="AB1019"/>
      <c r="AC1019"/>
      <c r="CI1019" s="57">
        <v>54201</v>
      </c>
      <c r="CJ1019" s="53" t="s">
        <v>93</v>
      </c>
      <c r="CK1019" s="53" t="s">
        <v>122</v>
      </c>
      <c r="CL1019" s="192"/>
      <c r="CM1019" s="54"/>
      <c r="CN1019" s="54"/>
    </row>
    <row r="1020" spans="27:92" x14ac:dyDescent="0.25">
      <c r="AA1020"/>
      <c r="AB1020"/>
      <c r="AC1020"/>
      <c r="CI1020" s="57">
        <v>54203</v>
      </c>
      <c r="CJ1020" s="53" t="s">
        <v>93</v>
      </c>
      <c r="CK1020" s="53" t="s">
        <v>122</v>
      </c>
      <c r="CL1020" s="192"/>
      <c r="CM1020" s="54"/>
      <c r="CN1020" s="54"/>
    </row>
    <row r="1021" spans="27:92" x14ac:dyDescent="0.25">
      <c r="AA1021"/>
      <c r="AB1021"/>
      <c r="AC1021"/>
      <c r="CI1021" s="57">
        <v>54204</v>
      </c>
      <c r="CJ1021" s="53" t="s">
        <v>93</v>
      </c>
      <c r="CK1021" s="53" t="s">
        <v>122</v>
      </c>
      <c r="CL1021" s="192"/>
      <c r="CM1021" s="54"/>
      <c r="CN1021" s="54"/>
    </row>
    <row r="1022" spans="27:92" x14ac:dyDescent="0.25">
      <c r="AA1022"/>
      <c r="AB1022"/>
      <c r="AC1022"/>
      <c r="CI1022" s="57">
        <v>54211</v>
      </c>
      <c r="CJ1022" s="53" t="s">
        <v>93</v>
      </c>
      <c r="CK1022" s="53" t="s">
        <v>122</v>
      </c>
      <c r="CL1022" s="192"/>
      <c r="CM1022" s="54"/>
      <c r="CN1022" s="54"/>
    </row>
    <row r="1023" spans="27:92" x14ac:dyDescent="0.25">
      <c r="AA1023"/>
      <c r="AB1023"/>
      <c r="AC1023"/>
      <c r="CI1023" s="57">
        <v>54212</v>
      </c>
      <c r="CJ1023" s="53" t="s">
        <v>93</v>
      </c>
      <c r="CK1023" s="53" t="s">
        <v>122</v>
      </c>
      <c r="CL1023" s="192"/>
      <c r="CM1023" s="54"/>
      <c r="CN1023" s="54"/>
    </row>
    <row r="1024" spans="27:92" x14ac:dyDescent="0.25">
      <c r="AA1024"/>
      <c r="AB1024"/>
      <c r="AC1024"/>
      <c r="CI1024" s="57">
        <v>54213</v>
      </c>
      <c r="CJ1024" s="53" t="s">
        <v>93</v>
      </c>
      <c r="CK1024" s="53" t="s">
        <v>122</v>
      </c>
      <c r="CL1024" s="192"/>
      <c r="CM1024" s="54"/>
      <c r="CN1024" s="54"/>
    </row>
    <row r="1025" spans="27:92" x14ac:dyDescent="0.25">
      <c r="AA1025"/>
      <c r="AB1025"/>
      <c r="AC1025"/>
      <c r="CI1025" s="57">
        <v>54221</v>
      </c>
      <c r="CJ1025" s="53" t="s">
        <v>93</v>
      </c>
      <c r="CK1025" s="53" t="s">
        <v>122</v>
      </c>
      <c r="CL1025" s="192"/>
      <c r="CM1025" s="54"/>
      <c r="CN1025" s="54"/>
    </row>
    <row r="1026" spans="27:92" x14ac:dyDescent="0.25">
      <c r="AA1026"/>
      <c r="AB1026"/>
      <c r="AC1026"/>
      <c r="CI1026" s="57">
        <v>54223</v>
      </c>
      <c r="CJ1026" s="53" t="s">
        <v>93</v>
      </c>
      <c r="CK1026" s="53" t="s">
        <v>122</v>
      </c>
      <c r="CL1026" s="192"/>
      <c r="CM1026" s="54"/>
      <c r="CN1026" s="54"/>
    </row>
    <row r="1027" spans="27:92" x14ac:dyDescent="0.25">
      <c r="AA1027"/>
      <c r="AB1027"/>
      <c r="AC1027"/>
      <c r="CI1027" s="57">
        <v>54224</v>
      </c>
      <c r="CJ1027" s="53" t="s">
        <v>93</v>
      </c>
      <c r="CK1027" s="53" t="s">
        <v>122</v>
      </c>
      <c r="CL1027" s="192"/>
      <c r="CM1027" s="54"/>
      <c r="CN1027" s="54"/>
    </row>
    <row r="1028" spans="27:92" x14ac:dyDescent="0.25">
      <c r="AA1028"/>
      <c r="AB1028"/>
      <c r="AC1028"/>
      <c r="CI1028" s="57">
        <v>54225</v>
      </c>
      <c r="CJ1028" s="53" t="s">
        <v>93</v>
      </c>
      <c r="CK1028" s="53" t="s">
        <v>122</v>
      </c>
      <c r="CL1028" s="192"/>
      <c r="CM1028" s="54"/>
      <c r="CN1028" s="54"/>
    </row>
    <row r="1029" spans="27:92" x14ac:dyDescent="0.25">
      <c r="AA1029"/>
      <c r="AB1029"/>
      <c r="AC1029"/>
      <c r="CI1029" s="57">
        <v>54226</v>
      </c>
      <c r="CJ1029" s="53" t="s">
        <v>93</v>
      </c>
      <c r="CK1029" s="53" t="s">
        <v>122</v>
      </c>
      <c r="CL1029" s="192"/>
      <c r="CM1029" s="54"/>
      <c r="CN1029" s="54"/>
    </row>
    <row r="1030" spans="27:92" x14ac:dyDescent="0.25">
      <c r="AA1030"/>
      <c r="AB1030"/>
      <c r="AC1030"/>
      <c r="CI1030" s="57">
        <v>54227</v>
      </c>
      <c r="CJ1030" s="53" t="s">
        <v>93</v>
      </c>
      <c r="CK1030" s="53" t="s">
        <v>122</v>
      </c>
      <c r="CL1030" s="192"/>
      <c r="CM1030" s="54"/>
      <c r="CN1030" s="54"/>
    </row>
    <row r="1031" spans="27:92" x14ac:dyDescent="0.25">
      <c r="AA1031"/>
      <c r="AB1031"/>
      <c r="AC1031"/>
      <c r="CI1031" s="57">
        <v>54232</v>
      </c>
      <c r="CJ1031" s="53" t="s">
        <v>93</v>
      </c>
      <c r="CK1031" s="53" t="s">
        <v>122</v>
      </c>
      <c r="CL1031" s="192"/>
      <c r="CM1031" s="54"/>
      <c r="CN1031" s="54"/>
    </row>
    <row r="1032" spans="27:92" x14ac:dyDescent="0.25">
      <c r="AA1032"/>
      <c r="AB1032"/>
      <c r="AC1032"/>
      <c r="CI1032" s="57">
        <v>54233</v>
      </c>
      <c r="CJ1032" s="53" t="s">
        <v>93</v>
      </c>
      <c r="CK1032" s="53" t="s">
        <v>122</v>
      </c>
      <c r="CL1032" s="192"/>
      <c r="CM1032" s="54"/>
      <c r="CN1032" s="54"/>
    </row>
    <row r="1033" spans="27:92" x14ac:dyDescent="0.25">
      <c r="AA1033"/>
      <c r="AB1033"/>
      <c r="AC1033"/>
      <c r="CI1033" s="57">
        <v>54234</v>
      </c>
      <c r="CJ1033" s="53" t="s">
        <v>93</v>
      </c>
      <c r="CK1033" s="53" t="s">
        <v>122</v>
      </c>
      <c r="CL1033" s="192"/>
      <c r="CM1033" s="54"/>
      <c r="CN1033" s="54"/>
    </row>
    <row r="1034" spans="27:92" x14ac:dyDescent="0.25">
      <c r="AA1034"/>
      <c r="AB1034"/>
      <c r="AC1034"/>
      <c r="CI1034" s="57">
        <v>54235</v>
      </c>
      <c r="CJ1034" s="53" t="s">
        <v>93</v>
      </c>
      <c r="CK1034" s="53" t="s">
        <v>122</v>
      </c>
      <c r="CL1034" s="192"/>
      <c r="CM1034" s="54"/>
      <c r="CN1034" s="54"/>
    </row>
    <row r="1035" spans="27:92" x14ac:dyDescent="0.25">
      <c r="AA1035"/>
      <c r="AB1035"/>
      <c r="AC1035"/>
      <c r="CI1035" s="57">
        <v>54236</v>
      </c>
      <c r="CJ1035" s="53" t="s">
        <v>93</v>
      </c>
      <c r="CK1035" s="53" t="s">
        <v>122</v>
      </c>
      <c r="CL1035" s="192"/>
      <c r="CM1035" s="54"/>
      <c r="CN1035" s="54"/>
    </row>
    <row r="1036" spans="27:92" x14ac:dyDescent="0.25">
      <c r="AA1036"/>
      <c r="AB1036"/>
      <c r="AC1036"/>
      <c r="CI1036" s="57">
        <v>54237</v>
      </c>
      <c r="CJ1036" s="53" t="s">
        <v>93</v>
      </c>
      <c r="CK1036" s="53" t="s">
        <v>122</v>
      </c>
      <c r="CL1036" s="192"/>
      <c r="CM1036" s="54"/>
      <c r="CN1036" s="54"/>
    </row>
    <row r="1037" spans="27:92" x14ac:dyDescent="0.25">
      <c r="AA1037"/>
      <c r="AB1037"/>
      <c r="AC1037"/>
      <c r="CI1037" s="57">
        <v>54242</v>
      </c>
      <c r="CJ1037" s="53" t="s">
        <v>93</v>
      </c>
      <c r="CK1037" s="53" t="s">
        <v>122</v>
      </c>
      <c r="CL1037" s="192"/>
      <c r="CM1037" s="54"/>
      <c r="CN1037" s="54"/>
    </row>
    <row r="1038" spans="27:92" x14ac:dyDescent="0.25">
      <c r="AA1038"/>
      <c r="AB1038"/>
      <c r="AC1038"/>
      <c r="CI1038" s="57">
        <v>54301</v>
      </c>
      <c r="CJ1038" s="53" t="s">
        <v>93</v>
      </c>
      <c r="CK1038" s="53" t="s">
        <v>122</v>
      </c>
      <c r="CL1038" s="192"/>
      <c r="CM1038" s="54"/>
      <c r="CN1038" s="54"/>
    </row>
    <row r="1039" spans="27:92" x14ac:dyDescent="0.25">
      <c r="AA1039"/>
      <c r="AB1039"/>
      <c r="AC1039"/>
      <c r="CI1039" s="57">
        <v>54302</v>
      </c>
      <c r="CJ1039" s="53" t="s">
        <v>93</v>
      </c>
      <c r="CK1039" s="53" t="s">
        <v>122</v>
      </c>
      <c r="CL1039" s="192"/>
      <c r="CM1039" s="54"/>
      <c r="CN1039" s="54"/>
    </row>
    <row r="1040" spans="27:92" x14ac:dyDescent="0.25">
      <c r="AA1040"/>
      <c r="AB1040"/>
      <c r="AC1040"/>
      <c r="CI1040" s="57">
        <v>54303</v>
      </c>
      <c r="CJ1040" s="53" t="s">
        <v>93</v>
      </c>
      <c r="CK1040" s="53" t="s">
        <v>122</v>
      </c>
      <c r="CL1040" s="192"/>
      <c r="CM1040" s="54"/>
      <c r="CN1040" s="54"/>
    </row>
    <row r="1041" spans="27:92" x14ac:dyDescent="0.25">
      <c r="AA1041"/>
      <c r="AB1041"/>
      <c r="AC1041"/>
      <c r="CI1041" s="57">
        <v>54341</v>
      </c>
      <c r="CJ1041" s="53" t="s">
        <v>93</v>
      </c>
      <c r="CK1041" s="53" t="s">
        <v>122</v>
      </c>
      <c r="CL1041" s="192"/>
      <c r="CM1041" s="54"/>
      <c r="CN1041" s="54"/>
    </row>
    <row r="1042" spans="27:92" x14ac:dyDescent="0.25">
      <c r="AA1042"/>
      <c r="AB1042"/>
      <c r="AC1042"/>
      <c r="CI1042" s="57">
        <v>54342</v>
      </c>
      <c r="CJ1042" s="53" t="s">
        <v>93</v>
      </c>
      <c r="CK1042" s="53" t="s">
        <v>122</v>
      </c>
      <c r="CL1042" s="192"/>
      <c r="CM1042" s="54"/>
      <c r="CN1042" s="54"/>
    </row>
    <row r="1043" spans="27:92" x14ac:dyDescent="0.25">
      <c r="AA1043"/>
      <c r="AB1043"/>
      <c r="AC1043"/>
      <c r="CI1043" s="57">
        <v>54344</v>
      </c>
      <c r="CJ1043" s="53" t="s">
        <v>93</v>
      </c>
      <c r="CK1043" s="53" t="s">
        <v>122</v>
      </c>
      <c r="CL1043" s="192"/>
      <c r="CM1043" s="54"/>
      <c r="CN1043" s="54"/>
    </row>
    <row r="1044" spans="27:92" x14ac:dyDescent="0.25">
      <c r="AA1044"/>
      <c r="AB1044"/>
      <c r="AC1044"/>
      <c r="CI1044" s="57">
        <v>54351</v>
      </c>
      <c r="CJ1044" s="53" t="s">
        <v>93</v>
      </c>
      <c r="CK1044" s="53" t="s">
        <v>122</v>
      </c>
      <c r="CL1044" s="192"/>
      <c r="CM1044" s="54"/>
      <c r="CN1044" s="54"/>
    </row>
    <row r="1045" spans="27:92" x14ac:dyDescent="0.25">
      <c r="AA1045"/>
      <c r="AB1045"/>
      <c r="AC1045"/>
      <c r="CI1045" s="57">
        <v>54352</v>
      </c>
      <c r="CJ1045" s="53" t="s">
        <v>93</v>
      </c>
      <c r="CK1045" s="53" t="s">
        <v>122</v>
      </c>
      <c r="CL1045" s="192"/>
      <c r="CM1045" s="54"/>
      <c r="CN1045" s="54"/>
    </row>
    <row r="1046" spans="27:92" x14ac:dyDescent="0.25">
      <c r="AA1046"/>
      <c r="AB1046"/>
      <c r="AC1046"/>
      <c r="CI1046" s="57">
        <v>54361</v>
      </c>
      <c r="CJ1046" s="53" t="s">
        <v>93</v>
      </c>
      <c r="CK1046" s="53" t="s">
        <v>122</v>
      </c>
      <c r="CL1046" s="192"/>
      <c r="CM1046" s="54"/>
      <c r="CN1046" s="54"/>
    </row>
    <row r="1047" spans="27:92" x14ac:dyDescent="0.25">
      <c r="AA1047"/>
      <c r="AB1047"/>
      <c r="AC1047"/>
      <c r="CI1047" s="57">
        <v>54362</v>
      </c>
      <c r="CJ1047" s="53" t="s">
        <v>93</v>
      </c>
      <c r="CK1047" s="53" t="s">
        <v>122</v>
      </c>
      <c r="CL1047" s="192"/>
      <c r="CM1047" s="54"/>
      <c r="CN1047" s="54"/>
    </row>
    <row r="1048" spans="27:92" x14ac:dyDescent="0.25">
      <c r="AA1048"/>
      <c r="AB1048"/>
      <c r="AC1048"/>
      <c r="CI1048" s="57">
        <v>54371</v>
      </c>
      <c r="CJ1048" s="53" t="s">
        <v>93</v>
      </c>
      <c r="CK1048" s="53" t="s">
        <v>122</v>
      </c>
      <c r="CL1048" s="192"/>
      <c r="CM1048" s="54"/>
      <c r="CN1048" s="54"/>
    </row>
    <row r="1049" spans="27:92" x14ac:dyDescent="0.25">
      <c r="AA1049"/>
      <c r="AB1049"/>
      <c r="AC1049"/>
      <c r="CI1049" s="57">
        <v>54372</v>
      </c>
      <c r="CJ1049" s="53" t="s">
        <v>93</v>
      </c>
      <c r="CK1049" s="53" t="s">
        <v>122</v>
      </c>
      <c r="CL1049" s="192"/>
      <c r="CM1049" s="54"/>
      <c r="CN1049" s="54"/>
    </row>
    <row r="1050" spans="27:92" x14ac:dyDescent="0.25">
      <c r="AA1050"/>
      <c r="AB1050"/>
      <c r="AC1050"/>
      <c r="CI1050" s="57">
        <v>54373</v>
      </c>
      <c r="CJ1050" s="53" t="s">
        <v>93</v>
      </c>
      <c r="CK1050" s="53" t="s">
        <v>122</v>
      </c>
      <c r="CL1050" s="192"/>
      <c r="CM1050" s="54"/>
      <c r="CN1050" s="54"/>
    </row>
    <row r="1051" spans="27:92" x14ac:dyDescent="0.25">
      <c r="AA1051"/>
      <c r="AB1051"/>
      <c r="AC1051"/>
      <c r="CI1051" s="57">
        <v>54374</v>
      </c>
      <c r="CJ1051" s="53" t="s">
        <v>93</v>
      </c>
      <c r="CK1051" s="53" t="s">
        <v>122</v>
      </c>
      <c r="CL1051" s="192"/>
      <c r="CM1051" s="54"/>
      <c r="CN1051" s="54"/>
    </row>
    <row r="1052" spans="27:92" x14ac:dyDescent="0.25">
      <c r="AA1052"/>
      <c r="AB1052"/>
      <c r="AC1052"/>
      <c r="CI1052" s="57">
        <v>54375</v>
      </c>
      <c r="CJ1052" s="53" t="s">
        <v>93</v>
      </c>
      <c r="CK1052" s="53" t="s">
        <v>122</v>
      </c>
      <c r="CL1052" s="192"/>
      <c r="CM1052" s="54"/>
      <c r="CN1052" s="54"/>
    </row>
    <row r="1053" spans="27:92" x14ac:dyDescent="0.25">
      <c r="AA1053"/>
      <c r="AB1053"/>
      <c r="AC1053"/>
      <c r="CI1053" s="57">
        <v>54376</v>
      </c>
      <c r="CJ1053" s="53" t="s">
        <v>93</v>
      </c>
      <c r="CK1053" s="53" t="s">
        <v>122</v>
      </c>
      <c r="CL1053" s="192"/>
      <c r="CM1053" s="54"/>
      <c r="CN1053" s="54"/>
    </row>
    <row r="1054" spans="27:92" x14ac:dyDescent="0.25">
      <c r="AA1054"/>
      <c r="AB1054"/>
      <c r="AC1054"/>
      <c r="CI1054" s="57">
        <v>54377</v>
      </c>
      <c r="CJ1054" s="53" t="s">
        <v>93</v>
      </c>
      <c r="CK1054" s="53" t="s">
        <v>122</v>
      </c>
      <c r="CL1054" s="192"/>
      <c r="CM1054" s="54"/>
      <c r="CN1054" s="54"/>
    </row>
    <row r="1055" spans="27:92" x14ac:dyDescent="0.25">
      <c r="AA1055"/>
      <c r="AB1055"/>
      <c r="AC1055"/>
      <c r="CI1055" s="57">
        <v>54401</v>
      </c>
      <c r="CJ1055" s="53" t="s">
        <v>93</v>
      </c>
      <c r="CK1055" s="53" t="s">
        <v>122</v>
      </c>
      <c r="CL1055" s="192"/>
      <c r="CM1055" s="54"/>
      <c r="CN1055" s="54"/>
    </row>
    <row r="1056" spans="27:92" x14ac:dyDescent="0.25">
      <c r="AA1056"/>
      <c r="AB1056"/>
      <c r="AC1056"/>
      <c r="CI1056" s="57">
        <v>54404</v>
      </c>
      <c r="CJ1056" s="53" t="s">
        <v>93</v>
      </c>
      <c r="CK1056" s="53" t="s">
        <v>122</v>
      </c>
      <c r="CL1056" s="192"/>
      <c r="CM1056" s="54"/>
      <c r="CN1056" s="54"/>
    </row>
    <row r="1057" spans="27:92" x14ac:dyDescent="0.25">
      <c r="AA1057"/>
      <c r="AB1057"/>
      <c r="AC1057"/>
      <c r="CI1057" s="57">
        <v>54442</v>
      </c>
      <c r="CJ1057" s="53" t="s">
        <v>93</v>
      </c>
      <c r="CK1057" s="53" t="s">
        <v>122</v>
      </c>
      <c r="CL1057" s="192"/>
      <c r="CM1057" s="54"/>
      <c r="CN1057" s="54"/>
    </row>
    <row r="1058" spans="27:92" x14ac:dyDescent="0.25">
      <c r="AA1058"/>
      <c r="AB1058"/>
      <c r="AC1058"/>
      <c r="CI1058" s="57">
        <v>54443</v>
      </c>
      <c r="CJ1058" s="53" t="s">
        <v>93</v>
      </c>
      <c r="CK1058" s="53" t="s">
        <v>122</v>
      </c>
      <c r="CL1058" s="192"/>
      <c r="CM1058" s="54"/>
      <c r="CN1058" s="54"/>
    </row>
    <row r="1059" spans="27:92" x14ac:dyDescent="0.25">
      <c r="AA1059"/>
      <c r="AB1059"/>
      <c r="AC1059"/>
      <c r="CI1059" s="57">
        <v>54451</v>
      </c>
      <c r="CJ1059" s="53" t="s">
        <v>93</v>
      </c>
      <c r="CK1059" s="53" t="s">
        <v>122</v>
      </c>
      <c r="CL1059" s="192"/>
      <c r="CM1059" s="54"/>
      <c r="CN1059" s="54"/>
    </row>
    <row r="1060" spans="27:92" x14ac:dyDescent="0.25">
      <c r="AA1060"/>
      <c r="AB1060"/>
      <c r="AC1060"/>
      <c r="CI1060" s="57">
        <v>54452</v>
      </c>
      <c r="CJ1060" s="53" t="s">
        <v>93</v>
      </c>
      <c r="CK1060" s="53" t="s">
        <v>122</v>
      </c>
      <c r="CL1060" s="192"/>
      <c r="CM1060" s="54"/>
      <c r="CN1060" s="54"/>
    </row>
    <row r="1061" spans="27:92" x14ac:dyDescent="0.25">
      <c r="AA1061"/>
      <c r="AB1061"/>
      <c r="AC1061"/>
      <c r="CI1061" s="57">
        <v>54454</v>
      </c>
      <c r="CJ1061" s="53" t="s">
        <v>93</v>
      </c>
      <c r="CK1061" s="53" t="s">
        <v>122</v>
      </c>
      <c r="CL1061" s="192"/>
      <c r="CM1061" s="54"/>
      <c r="CN1061" s="54"/>
    </row>
    <row r="1062" spans="27:92" x14ac:dyDescent="0.25">
      <c r="AA1062"/>
      <c r="AB1062"/>
      <c r="AC1062"/>
      <c r="CI1062" s="57">
        <v>54455</v>
      </c>
      <c r="CJ1062" s="53" t="s">
        <v>93</v>
      </c>
      <c r="CK1062" s="53" t="s">
        <v>122</v>
      </c>
      <c r="CL1062" s="192"/>
      <c r="CM1062" s="54"/>
      <c r="CN1062" s="54"/>
    </row>
    <row r="1063" spans="27:92" x14ac:dyDescent="0.25">
      <c r="AA1063"/>
      <c r="AB1063"/>
      <c r="AC1063"/>
      <c r="CI1063" s="57">
        <v>54461</v>
      </c>
      <c r="CJ1063" s="53" t="s">
        <v>93</v>
      </c>
      <c r="CK1063" s="53" t="s">
        <v>122</v>
      </c>
      <c r="CL1063" s="192"/>
      <c r="CM1063" s="54"/>
      <c r="CN1063" s="54"/>
    </row>
    <row r="1064" spans="27:92" x14ac:dyDescent="0.25">
      <c r="AA1064"/>
      <c r="AB1064"/>
      <c r="AC1064"/>
      <c r="CI1064" s="57">
        <v>54462</v>
      </c>
      <c r="CJ1064" s="53" t="s">
        <v>93</v>
      </c>
      <c r="CK1064" s="53" t="s">
        <v>122</v>
      </c>
      <c r="CL1064" s="192"/>
      <c r="CM1064" s="54"/>
      <c r="CN1064" s="54"/>
    </row>
    <row r="1065" spans="27:92" x14ac:dyDescent="0.25">
      <c r="AA1065"/>
      <c r="AB1065"/>
      <c r="AC1065"/>
      <c r="CI1065" s="57">
        <v>54464</v>
      </c>
      <c r="CJ1065" s="53" t="s">
        <v>93</v>
      </c>
      <c r="CK1065" s="53" t="s">
        <v>122</v>
      </c>
      <c r="CL1065" s="192"/>
      <c r="CM1065" s="54"/>
      <c r="CN1065" s="54"/>
    </row>
    <row r="1066" spans="27:92" x14ac:dyDescent="0.25">
      <c r="AA1066"/>
      <c r="AB1066"/>
      <c r="AC1066"/>
      <c r="CI1066" s="57">
        <v>54466</v>
      </c>
      <c r="CJ1066" s="53" t="s">
        <v>93</v>
      </c>
      <c r="CK1066" s="53" t="s">
        <v>122</v>
      </c>
      <c r="CL1066" s="192"/>
      <c r="CM1066" s="54"/>
      <c r="CN1066" s="54"/>
    </row>
    <row r="1067" spans="27:92" x14ac:dyDescent="0.25">
      <c r="AA1067"/>
      <c r="AB1067"/>
      <c r="AC1067"/>
      <c r="CI1067" s="57">
        <v>54472</v>
      </c>
      <c r="CJ1067" s="53" t="s">
        <v>93</v>
      </c>
      <c r="CK1067" s="53" t="s">
        <v>122</v>
      </c>
      <c r="CL1067" s="192"/>
      <c r="CM1067" s="54"/>
      <c r="CN1067" s="54"/>
    </row>
    <row r="1068" spans="27:92" x14ac:dyDescent="0.25">
      <c r="AA1068"/>
      <c r="AB1068"/>
      <c r="AC1068"/>
      <c r="CI1068" s="57">
        <v>54474</v>
      </c>
      <c r="CJ1068" s="53" t="s">
        <v>93</v>
      </c>
      <c r="CK1068" s="53" t="s">
        <v>122</v>
      </c>
      <c r="CL1068" s="192"/>
      <c r="CM1068" s="54"/>
      <c r="CN1068" s="54"/>
    </row>
    <row r="1069" spans="27:92" x14ac:dyDescent="0.25">
      <c r="AA1069"/>
      <c r="AB1069"/>
      <c r="AC1069"/>
      <c r="CI1069" s="57">
        <v>54475</v>
      </c>
      <c r="CJ1069" s="53" t="s">
        <v>93</v>
      </c>
      <c r="CK1069" s="53" t="s">
        <v>122</v>
      </c>
      <c r="CL1069" s="192"/>
      <c r="CM1069" s="54"/>
      <c r="CN1069" s="54"/>
    </row>
    <row r="1070" spans="27:92" x14ac:dyDescent="0.25">
      <c r="AA1070"/>
      <c r="AB1070"/>
      <c r="AC1070"/>
      <c r="CI1070" s="57">
        <v>54477</v>
      </c>
      <c r="CJ1070" s="53" t="s">
        <v>93</v>
      </c>
      <c r="CK1070" s="53" t="s">
        <v>122</v>
      </c>
      <c r="CL1070" s="192"/>
      <c r="CM1070" s="54"/>
      <c r="CN1070" s="54"/>
    </row>
    <row r="1071" spans="27:92" x14ac:dyDescent="0.25">
      <c r="AA1071"/>
      <c r="AB1071"/>
      <c r="AC1071"/>
      <c r="CI1071" s="57">
        <v>54701</v>
      </c>
      <c r="CJ1071" s="53" t="s">
        <v>94</v>
      </c>
      <c r="CK1071" s="53" t="s">
        <v>122</v>
      </c>
      <c r="CL1071" s="192"/>
      <c r="CM1071" s="54"/>
      <c r="CN1071" s="54"/>
    </row>
    <row r="1072" spans="27:92" x14ac:dyDescent="0.25">
      <c r="AA1072"/>
      <c r="AB1072"/>
      <c r="AC1072"/>
      <c r="CI1072" s="57">
        <v>54901</v>
      </c>
      <c r="CJ1072" s="53" t="s">
        <v>88</v>
      </c>
      <c r="CK1072" s="53" t="s">
        <v>122</v>
      </c>
      <c r="CL1072" s="192"/>
      <c r="CM1072" s="54"/>
      <c r="CN1072" s="54"/>
    </row>
    <row r="1073" spans="27:92" x14ac:dyDescent="0.25">
      <c r="AA1073"/>
      <c r="AB1073"/>
      <c r="AC1073"/>
      <c r="CI1073" s="57">
        <v>54906</v>
      </c>
      <c r="CJ1073" s="53" t="s">
        <v>94</v>
      </c>
      <c r="CK1073" s="53" t="s">
        <v>122</v>
      </c>
      <c r="CL1073" s="192"/>
      <c r="CM1073" s="54"/>
      <c r="CN1073" s="54"/>
    </row>
    <row r="1074" spans="27:92" x14ac:dyDescent="0.25">
      <c r="AA1074"/>
      <c r="AB1074"/>
      <c r="AC1074"/>
      <c r="CI1074" s="57">
        <v>54907</v>
      </c>
      <c r="CJ1074" s="53" t="s">
        <v>94</v>
      </c>
      <c r="CK1074" s="53" t="s">
        <v>122</v>
      </c>
      <c r="CL1074" s="192"/>
      <c r="CM1074" s="54"/>
      <c r="CN1074" s="54"/>
    </row>
    <row r="1075" spans="27:92" x14ac:dyDescent="0.25">
      <c r="AA1075"/>
      <c r="AB1075"/>
      <c r="AC1075"/>
      <c r="CI1075" s="57">
        <v>54908</v>
      </c>
      <c r="CJ1075" s="53" t="s">
        <v>94</v>
      </c>
      <c r="CK1075" s="53" t="s">
        <v>122</v>
      </c>
      <c r="CL1075" s="192"/>
      <c r="CM1075" s="54"/>
      <c r="CN1075" s="54"/>
    </row>
    <row r="1076" spans="27:92" x14ac:dyDescent="0.25">
      <c r="AA1076"/>
      <c r="AB1076"/>
      <c r="AC1076"/>
      <c r="CI1076" s="57">
        <v>54911</v>
      </c>
      <c r="CJ1076" s="53" t="s">
        <v>94</v>
      </c>
      <c r="CK1076" s="53" t="s">
        <v>122</v>
      </c>
      <c r="CL1076" s="192"/>
      <c r="CM1076" s="54"/>
      <c r="CN1076" s="54"/>
    </row>
    <row r="1077" spans="27:92" x14ac:dyDescent="0.25">
      <c r="AA1077"/>
      <c r="AB1077"/>
      <c r="AC1077"/>
      <c r="CI1077" s="57">
        <v>54912</v>
      </c>
      <c r="CJ1077" s="53" t="s">
        <v>94</v>
      </c>
      <c r="CK1077" s="53" t="s">
        <v>122</v>
      </c>
      <c r="CL1077" s="192"/>
      <c r="CM1077" s="54"/>
      <c r="CN1077" s="54"/>
    </row>
    <row r="1078" spans="27:92" x14ac:dyDescent="0.25">
      <c r="AA1078"/>
      <c r="AB1078"/>
      <c r="AC1078"/>
      <c r="CI1078" s="57">
        <v>54921</v>
      </c>
      <c r="CJ1078" s="53" t="s">
        <v>94</v>
      </c>
      <c r="CK1078" s="53" t="s">
        <v>122</v>
      </c>
      <c r="CL1078" s="192"/>
      <c r="CM1078" s="54"/>
      <c r="CN1078" s="54"/>
    </row>
    <row r="1079" spans="27:92" x14ac:dyDescent="0.25">
      <c r="AA1079"/>
      <c r="AB1079"/>
      <c r="AC1079"/>
      <c r="CI1079" s="57">
        <v>54922</v>
      </c>
      <c r="CJ1079" s="53" t="s">
        <v>94</v>
      </c>
      <c r="CK1079" s="53" t="s">
        <v>122</v>
      </c>
      <c r="CL1079" s="192"/>
      <c r="CM1079" s="54"/>
      <c r="CN1079" s="54"/>
    </row>
    <row r="1080" spans="27:92" x14ac:dyDescent="0.25">
      <c r="AA1080"/>
      <c r="AB1080"/>
      <c r="AC1080"/>
      <c r="CI1080" s="57">
        <v>54923</v>
      </c>
      <c r="CJ1080" s="53" t="s">
        <v>94</v>
      </c>
      <c r="CK1080" s="53" t="s">
        <v>122</v>
      </c>
      <c r="CL1080" s="192"/>
      <c r="CM1080" s="54"/>
      <c r="CN1080" s="54"/>
    </row>
    <row r="1081" spans="27:92" x14ac:dyDescent="0.25">
      <c r="AA1081"/>
      <c r="AB1081"/>
      <c r="AC1081"/>
      <c r="CI1081" s="57">
        <v>54931</v>
      </c>
      <c r="CJ1081" s="53" t="s">
        <v>94</v>
      </c>
      <c r="CK1081" s="53" t="s">
        <v>122</v>
      </c>
      <c r="CL1081" s="192"/>
      <c r="CM1081" s="54"/>
      <c r="CN1081" s="54"/>
    </row>
    <row r="1082" spans="27:92" x14ac:dyDescent="0.25">
      <c r="AA1082"/>
      <c r="AB1082"/>
      <c r="AC1082"/>
      <c r="CI1082" s="57">
        <v>54932</v>
      </c>
      <c r="CJ1082" s="53" t="s">
        <v>94</v>
      </c>
      <c r="CK1082" s="53" t="s">
        <v>122</v>
      </c>
      <c r="CL1082" s="192"/>
      <c r="CM1082" s="54"/>
      <c r="CN1082" s="54"/>
    </row>
    <row r="1083" spans="27:92" x14ac:dyDescent="0.25">
      <c r="AA1083"/>
      <c r="AB1083"/>
      <c r="AC1083"/>
      <c r="CI1083" s="57">
        <v>54934</v>
      </c>
      <c r="CJ1083" s="53" t="s">
        <v>94</v>
      </c>
      <c r="CK1083" s="53" t="s">
        <v>122</v>
      </c>
      <c r="CL1083" s="192"/>
      <c r="CM1083" s="54"/>
      <c r="CN1083" s="54"/>
    </row>
    <row r="1084" spans="27:92" x14ac:dyDescent="0.25">
      <c r="AA1084"/>
      <c r="AB1084"/>
      <c r="AC1084"/>
      <c r="CI1084" s="57">
        <v>54936</v>
      </c>
      <c r="CJ1084" s="53" t="s">
        <v>94</v>
      </c>
      <c r="CK1084" s="53" t="s">
        <v>122</v>
      </c>
      <c r="CL1084" s="192"/>
      <c r="CM1084" s="54"/>
      <c r="CN1084" s="54"/>
    </row>
    <row r="1085" spans="27:92" x14ac:dyDescent="0.25">
      <c r="AA1085"/>
      <c r="AB1085"/>
      <c r="AC1085"/>
      <c r="CI1085" s="57">
        <v>54937</v>
      </c>
      <c r="CJ1085" s="53" t="s">
        <v>94</v>
      </c>
      <c r="CK1085" s="53" t="s">
        <v>122</v>
      </c>
      <c r="CL1085" s="192"/>
      <c r="CM1085" s="54"/>
      <c r="CN1085" s="54"/>
    </row>
    <row r="1086" spans="27:92" x14ac:dyDescent="0.25">
      <c r="AA1086"/>
      <c r="AB1086"/>
      <c r="AC1086"/>
      <c r="CI1086" s="57">
        <v>54941</v>
      </c>
      <c r="CJ1086" s="53" t="s">
        <v>93</v>
      </c>
      <c r="CK1086" s="53" t="s">
        <v>122</v>
      </c>
      <c r="CL1086" s="192"/>
      <c r="CM1086" s="54"/>
      <c r="CN1086" s="54"/>
    </row>
    <row r="1087" spans="27:92" x14ac:dyDescent="0.25">
      <c r="AA1087"/>
      <c r="AB1087"/>
      <c r="AC1087"/>
      <c r="CI1087" s="57">
        <v>54946</v>
      </c>
      <c r="CJ1087" s="53" t="s">
        <v>94</v>
      </c>
      <c r="CK1087" s="53" t="s">
        <v>122</v>
      </c>
      <c r="CL1087" s="192"/>
      <c r="CM1087" s="54"/>
      <c r="CN1087" s="54"/>
    </row>
    <row r="1088" spans="27:92" x14ac:dyDescent="0.25">
      <c r="AA1088"/>
      <c r="AB1088"/>
      <c r="AC1088"/>
      <c r="CI1088" s="57">
        <v>54947</v>
      </c>
      <c r="CJ1088" s="53" t="s">
        <v>94</v>
      </c>
      <c r="CK1088" s="53" t="s">
        <v>122</v>
      </c>
      <c r="CL1088" s="192"/>
      <c r="CM1088" s="54"/>
      <c r="CN1088" s="54"/>
    </row>
    <row r="1089" spans="27:92" x14ac:dyDescent="0.25">
      <c r="AA1089"/>
      <c r="AB1089"/>
      <c r="AC1089"/>
      <c r="CI1089" s="57">
        <v>54948</v>
      </c>
      <c r="CJ1089" s="53" t="s">
        <v>94</v>
      </c>
      <c r="CK1089" s="53" t="s">
        <v>122</v>
      </c>
      <c r="CL1089" s="192"/>
      <c r="CM1089" s="54"/>
      <c r="CN1089" s="54"/>
    </row>
    <row r="1090" spans="27:92" x14ac:dyDescent="0.25">
      <c r="AA1090"/>
      <c r="AB1090"/>
      <c r="AC1090"/>
      <c r="CI1090" s="57">
        <v>54952</v>
      </c>
      <c r="CJ1090" s="53" t="s">
        <v>94</v>
      </c>
      <c r="CK1090" s="53" t="s">
        <v>122</v>
      </c>
      <c r="CL1090" s="192"/>
      <c r="CM1090" s="54"/>
      <c r="CN1090" s="54"/>
    </row>
    <row r="1091" spans="27:92" x14ac:dyDescent="0.25">
      <c r="AA1091"/>
      <c r="AB1091"/>
      <c r="AC1091"/>
      <c r="CI1091" s="57">
        <v>54954</v>
      </c>
      <c r="CJ1091" s="53" t="s">
        <v>94</v>
      </c>
      <c r="CK1091" s="53" t="s">
        <v>122</v>
      </c>
      <c r="CL1091" s="192"/>
      <c r="CM1091" s="54"/>
      <c r="CN1091" s="54"/>
    </row>
    <row r="1092" spans="27:92" x14ac:dyDescent="0.25">
      <c r="AA1092"/>
      <c r="AB1092"/>
      <c r="AC1092"/>
      <c r="CI1092" s="57">
        <v>54955</v>
      </c>
      <c r="CJ1092" s="53" t="s">
        <v>94</v>
      </c>
      <c r="CK1092" s="53" t="s">
        <v>122</v>
      </c>
      <c r="CL1092" s="192"/>
      <c r="CM1092" s="54"/>
      <c r="CN1092" s="54"/>
    </row>
    <row r="1093" spans="27:92" x14ac:dyDescent="0.25">
      <c r="AA1093"/>
      <c r="AB1093"/>
      <c r="AC1093"/>
      <c r="CI1093" s="57">
        <v>54956</v>
      </c>
      <c r="CJ1093" s="53" t="s">
        <v>94</v>
      </c>
      <c r="CK1093" s="53" t="s">
        <v>122</v>
      </c>
      <c r="CL1093" s="192"/>
      <c r="CM1093" s="54"/>
      <c r="CN1093" s="54"/>
    </row>
    <row r="1094" spans="27:92" x14ac:dyDescent="0.25">
      <c r="AA1094"/>
      <c r="AB1094"/>
      <c r="AC1094"/>
      <c r="CI1094" s="57">
        <v>54957</v>
      </c>
      <c r="CJ1094" s="53" t="s">
        <v>94</v>
      </c>
      <c r="CK1094" s="53" t="s">
        <v>122</v>
      </c>
      <c r="CL1094" s="192"/>
      <c r="CM1094" s="54"/>
      <c r="CN1094" s="54"/>
    </row>
    <row r="1095" spans="27:92" x14ac:dyDescent="0.25">
      <c r="AA1095"/>
      <c r="AB1095"/>
      <c r="AC1095"/>
      <c r="CI1095" s="57">
        <v>54962</v>
      </c>
      <c r="CJ1095" s="53" t="s">
        <v>94</v>
      </c>
      <c r="CK1095" s="53" t="s">
        <v>122</v>
      </c>
      <c r="CL1095" s="192"/>
      <c r="CM1095" s="54"/>
      <c r="CN1095" s="54"/>
    </row>
    <row r="1096" spans="27:92" x14ac:dyDescent="0.25">
      <c r="AA1096"/>
      <c r="AB1096"/>
      <c r="AC1096"/>
      <c r="CI1096" s="57">
        <v>54963</v>
      </c>
      <c r="CJ1096" s="53" t="s">
        <v>94</v>
      </c>
      <c r="CK1096" s="53" t="s">
        <v>122</v>
      </c>
      <c r="CL1096" s="192"/>
      <c r="CM1096" s="54"/>
      <c r="CN1096" s="54"/>
    </row>
    <row r="1097" spans="27:92" x14ac:dyDescent="0.25">
      <c r="AA1097"/>
      <c r="AB1097"/>
      <c r="AC1097"/>
      <c r="CI1097" s="57">
        <v>54964</v>
      </c>
      <c r="CJ1097" s="53" t="s">
        <v>94</v>
      </c>
      <c r="CK1097" s="53" t="s">
        <v>122</v>
      </c>
      <c r="CL1097" s="192"/>
      <c r="CM1097" s="54"/>
      <c r="CN1097" s="54"/>
    </row>
    <row r="1098" spans="27:92" x14ac:dyDescent="0.25">
      <c r="AA1098"/>
      <c r="AB1098"/>
      <c r="AC1098"/>
      <c r="CI1098" s="57">
        <v>54971</v>
      </c>
      <c r="CJ1098" s="53" t="s">
        <v>94</v>
      </c>
      <c r="CK1098" s="53" t="s">
        <v>122</v>
      </c>
      <c r="CL1098" s="192"/>
      <c r="CM1098" s="54"/>
      <c r="CN1098" s="54"/>
    </row>
    <row r="1099" spans="27:92" x14ac:dyDescent="0.25">
      <c r="AA1099"/>
      <c r="AB1099"/>
      <c r="AC1099"/>
      <c r="CI1099" s="57">
        <v>54972</v>
      </c>
      <c r="CJ1099" s="53" t="s">
        <v>94</v>
      </c>
      <c r="CK1099" s="53" t="s">
        <v>122</v>
      </c>
      <c r="CL1099" s="192"/>
      <c r="CM1099" s="54"/>
      <c r="CN1099" s="54"/>
    </row>
    <row r="1100" spans="27:92" x14ac:dyDescent="0.25">
      <c r="AA1100"/>
      <c r="AB1100"/>
      <c r="AC1100"/>
      <c r="CI1100" s="57">
        <v>54973</v>
      </c>
      <c r="CJ1100" s="53" t="s">
        <v>94</v>
      </c>
      <c r="CK1100" s="53" t="s">
        <v>122</v>
      </c>
      <c r="CL1100" s="192"/>
      <c r="CM1100" s="54"/>
      <c r="CN1100" s="54"/>
    </row>
    <row r="1101" spans="27:92" x14ac:dyDescent="0.25">
      <c r="AA1101"/>
      <c r="AB1101"/>
      <c r="AC1101"/>
      <c r="CI1101" s="57">
        <v>54974</v>
      </c>
      <c r="CJ1101" s="53" t="s">
        <v>94</v>
      </c>
      <c r="CK1101" s="53" t="s">
        <v>122</v>
      </c>
      <c r="CL1101" s="192"/>
      <c r="CM1101" s="54"/>
      <c r="CN1101" s="54"/>
    </row>
    <row r="1102" spans="27:92" x14ac:dyDescent="0.25">
      <c r="AA1102"/>
      <c r="AB1102"/>
      <c r="AC1102"/>
      <c r="CI1102" s="57">
        <v>54981</v>
      </c>
      <c r="CJ1102" s="53" t="s">
        <v>94</v>
      </c>
      <c r="CK1102" s="53" t="s">
        <v>122</v>
      </c>
      <c r="CL1102" s="192"/>
      <c r="CM1102" s="54"/>
      <c r="CN1102" s="54"/>
    </row>
    <row r="1103" spans="27:92" x14ac:dyDescent="0.25">
      <c r="AA1103"/>
      <c r="AB1103"/>
      <c r="AC1103"/>
      <c r="CI1103" s="57">
        <v>54982</v>
      </c>
      <c r="CJ1103" s="53" t="s">
        <v>94</v>
      </c>
      <c r="CK1103" s="53" t="s">
        <v>122</v>
      </c>
      <c r="CL1103" s="192"/>
      <c r="CM1103" s="54"/>
      <c r="CN1103" s="54"/>
    </row>
    <row r="1104" spans="27:92" x14ac:dyDescent="0.25">
      <c r="AA1104"/>
      <c r="AB1104"/>
      <c r="AC1104"/>
      <c r="CI1104" s="57">
        <v>54983</v>
      </c>
      <c r="CJ1104" s="53" t="s">
        <v>94</v>
      </c>
      <c r="CK1104" s="53" t="s">
        <v>122</v>
      </c>
      <c r="CL1104" s="192"/>
      <c r="CM1104" s="54"/>
      <c r="CN1104" s="54"/>
    </row>
    <row r="1105" spans="27:92" x14ac:dyDescent="0.25">
      <c r="AA1105"/>
      <c r="AB1105"/>
      <c r="AC1105"/>
      <c r="CI1105" s="57">
        <v>54984</v>
      </c>
      <c r="CJ1105" s="53" t="s">
        <v>94</v>
      </c>
      <c r="CK1105" s="53" t="s">
        <v>122</v>
      </c>
      <c r="CL1105" s="192"/>
      <c r="CM1105" s="54"/>
      <c r="CN1105" s="54"/>
    </row>
    <row r="1106" spans="27:92" x14ac:dyDescent="0.25">
      <c r="AA1106"/>
      <c r="AB1106"/>
      <c r="AC1106"/>
      <c r="CI1106" s="57">
        <v>55001</v>
      </c>
      <c r="CJ1106" s="53" t="s">
        <v>94</v>
      </c>
      <c r="CK1106" s="53" t="s">
        <v>122</v>
      </c>
      <c r="CL1106" s="192"/>
      <c r="CM1106" s="54"/>
      <c r="CN1106" s="54"/>
    </row>
    <row r="1107" spans="27:92" x14ac:dyDescent="0.25">
      <c r="AA1107"/>
      <c r="AB1107"/>
      <c r="AC1107"/>
      <c r="CI1107" s="57">
        <v>55101</v>
      </c>
      <c r="CJ1107" s="53" t="s">
        <v>94</v>
      </c>
      <c r="CK1107" s="53" t="s">
        <v>122</v>
      </c>
      <c r="CL1107" s="192"/>
      <c r="CM1107" s="54"/>
      <c r="CN1107" s="54"/>
    </row>
    <row r="1108" spans="27:92" x14ac:dyDescent="0.25">
      <c r="AA1108"/>
      <c r="AB1108"/>
      <c r="AC1108"/>
      <c r="CI1108" s="57">
        <v>55102</v>
      </c>
      <c r="CJ1108" s="53" t="s">
        <v>94</v>
      </c>
      <c r="CK1108" s="53" t="s">
        <v>122</v>
      </c>
      <c r="CL1108" s="192"/>
      <c r="CM1108" s="54"/>
      <c r="CN1108" s="54"/>
    </row>
    <row r="1109" spans="27:92" x14ac:dyDescent="0.25">
      <c r="AA1109"/>
      <c r="AB1109"/>
      <c r="AC1109"/>
      <c r="CI1109" s="57">
        <v>55203</v>
      </c>
      <c r="CJ1109" s="53" t="s">
        <v>94</v>
      </c>
      <c r="CK1109" s="53" t="s">
        <v>122</v>
      </c>
      <c r="CL1109" s="192"/>
      <c r="CM1109" s="54"/>
      <c r="CN1109" s="54"/>
    </row>
    <row r="1110" spans="27:92" x14ac:dyDescent="0.25">
      <c r="AA1110"/>
      <c r="AB1110"/>
      <c r="AC1110"/>
      <c r="CI1110" s="57">
        <v>55204</v>
      </c>
      <c r="CJ1110" s="53" t="s">
        <v>94</v>
      </c>
      <c r="CK1110" s="53" t="s">
        <v>122</v>
      </c>
      <c r="CL1110" s="192"/>
      <c r="CM1110" s="54"/>
      <c r="CN1110" s="54"/>
    </row>
    <row r="1111" spans="27:92" x14ac:dyDescent="0.25">
      <c r="AA1111"/>
      <c r="AB1111"/>
      <c r="AC1111"/>
      <c r="CI1111" s="57">
        <v>55205</v>
      </c>
      <c r="CJ1111" s="53" t="s">
        <v>94</v>
      </c>
      <c r="CK1111" s="53" t="s">
        <v>122</v>
      </c>
      <c r="CL1111" s="192"/>
      <c r="CM1111" s="54"/>
      <c r="CN1111" s="54"/>
    </row>
    <row r="1112" spans="27:92" x14ac:dyDescent="0.25">
      <c r="AA1112"/>
      <c r="AB1112"/>
      <c r="AC1112"/>
      <c r="CI1112" s="57">
        <v>55211</v>
      </c>
      <c r="CJ1112" s="53" t="s">
        <v>94</v>
      </c>
      <c r="CK1112" s="53" t="s">
        <v>122</v>
      </c>
      <c r="CL1112" s="192"/>
      <c r="CM1112" s="54"/>
      <c r="CN1112" s="54"/>
    </row>
    <row r="1113" spans="27:92" x14ac:dyDescent="0.25">
      <c r="AA1113"/>
      <c r="AB1113"/>
      <c r="AC1113"/>
      <c r="CI1113" s="57">
        <v>55212</v>
      </c>
      <c r="CJ1113" s="53" t="s">
        <v>94</v>
      </c>
      <c r="CK1113" s="53" t="s">
        <v>122</v>
      </c>
      <c r="CL1113" s="192"/>
      <c r="CM1113" s="54"/>
      <c r="CN1113" s="54"/>
    </row>
    <row r="1114" spans="27:92" x14ac:dyDescent="0.25">
      <c r="AA1114"/>
      <c r="AB1114"/>
      <c r="AC1114"/>
      <c r="CI1114" s="57">
        <v>55221</v>
      </c>
      <c r="CJ1114" s="53" t="s">
        <v>94</v>
      </c>
      <c r="CK1114" s="53" t="s">
        <v>122</v>
      </c>
      <c r="CL1114" s="192"/>
      <c r="CM1114" s="54"/>
      <c r="CN1114" s="54"/>
    </row>
    <row r="1115" spans="27:92" x14ac:dyDescent="0.25">
      <c r="AA1115"/>
      <c r="AB1115"/>
      <c r="AC1115"/>
      <c r="CI1115" s="57">
        <v>55222</v>
      </c>
      <c r="CJ1115" s="53" t="s">
        <v>94</v>
      </c>
      <c r="CK1115" s="53" t="s">
        <v>122</v>
      </c>
      <c r="CL1115" s="192"/>
      <c r="CM1115" s="54"/>
      <c r="CN1115" s="54"/>
    </row>
    <row r="1116" spans="27:92" x14ac:dyDescent="0.25">
      <c r="AA1116"/>
      <c r="AB1116"/>
      <c r="AC1116"/>
      <c r="CI1116" s="57">
        <v>55224</v>
      </c>
      <c r="CJ1116" s="53" t="s">
        <v>94</v>
      </c>
      <c r="CK1116" s="53" t="s">
        <v>122</v>
      </c>
      <c r="CL1116" s="192"/>
      <c r="CM1116" s="54"/>
      <c r="CN1116" s="54"/>
    </row>
    <row r="1117" spans="27:92" x14ac:dyDescent="0.25">
      <c r="AA1117"/>
      <c r="AB1117"/>
      <c r="AC1117"/>
      <c r="CI1117" s="57">
        <v>55225</v>
      </c>
      <c r="CJ1117" s="53" t="s">
        <v>94</v>
      </c>
      <c r="CK1117" s="53" t="s">
        <v>122</v>
      </c>
      <c r="CL1117" s="192"/>
      <c r="CM1117" s="54"/>
      <c r="CN1117" s="54"/>
    </row>
    <row r="1118" spans="27:92" x14ac:dyDescent="0.25">
      <c r="AA1118"/>
      <c r="AB1118"/>
      <c r="AC1118"/>
      <c r="CI1118" s="57">
        <v>56002</v>
      </c>
      <c r="CJ1118" s="53" t="s">
        <v>92</v>
      </c>
      <c r="CK1118" s="53" t="s">
        <v>121</v>
      </c>
      <c r="CL1118" s="192"/>
      <c r="CM1118" s="54"/>
      <c r="CN1118" s="54"/>
    </row>
    <row r="1119" spans="27:92" x14ac:dyDescent="0.25">
      <c r="AA1119"/>
      <c r="AB1119"/>
      <c r="AC1119"/>
      <c r="CI1119" s="57">
        <v>56101</v>
      </c>
      <c r="CJ1119" s="53" t="s">
        <v>90</v>
      </c>
      <c r="CK1119" s="53" t="s">
        <v>121</v>
      </c>
      <c r="CL1119" s="192"/>
      <c r="CM1119" s="54"/>
      <c r="CN1119" s="54"/>
    </row>
    <row r="1120" spans="27:92" x14ac:dyDescent="0.25">
      <c r="AA1120"/>
      <c r="AB1120"/>
      <c r="AC1120"/>
      <c r="CI1120" s="57">
        <v>56102</v>
      </c>
      <c r="CJ1120" s="53" t="s">
        <v>90</v>
      </c>
      <c r="CK1120" s="53" t="s">
        <v>121</v>
      </c>
      <c r="CL1120" s="192"/>
      <c r="CM1120" s="54"/>
      <c r="CN1120" s="54"/>
    </row>
    <row r="1121" spans="27:92" x14ac:dyDescent="0.25">
      <c r="AA1121"/>
      <c r="AB1121"/>
      <c r="AC1121"/>
      <c r="CI1121" s="57">
        <v>56112</v>
      </c>
      <c r="CJ1121" s="53" t="s">
        <v>90</v>
      </c>
      <c r="CK1121" s="53" t="s">
        <v>121</v>
      </c>
      <c r="CL1121" s="192"/>
      <c r="CM1121" s="54"/>
      <c r="CN1121" s="54"/>
    </row>
    <row r="1122" spans="27:92" x14ac:dyDescent="0.25">
      <c r="AA1122"/>
      <c r="AB1122"/>
      <c r="AC1122"/>
      <c r="CI1122" s="57">
        <v>56113</v>
      </c>
      <c r="CJ1122" s="53" t="s">
        <v>90</v>
      </c>
      <c r="CK1122" s="53" t="s">
        <v>121</v>
      </c>
      <c r="CL1122" s="192"/>
      <c r="CM1122" s="54"/>
      <c r="CN1122" s="54"/>
    </row>
    <row r="1123" spans="27:92" x14ac:dyDescent="0.25">
      <c r="AA1123"/>
      <c r="AB1123"/>
      <c r="AC1123"/>
      <c r="CI1123" s="57">
        <v>56114</v>
      </c>
      <c r="CJ1123" s="53" t="s">
        <v>90</v>
      </c>
      <c r="CK1123" s="53" t="s">
        <v>121</v>
      </c>
      <c r="CL1123" s="192"/>
      <c r="CM1123" s="54"/>
      <c r="CN1123" s="54"/>
    </row>
    <row r="1124" spans="27:92" x14ac:dyDescent="0.25">
      <c r="AA1124"/>
      <c r="AB1124"/>
      <c r="AC1124"/>
      <c r="CI1124" s="57">
        <v>56115</v>
      </c>
      <c r="CJ1124" s="53" t="s">
        <v>90</v>
      </c>
      <c r="CK1124" s="53" t="s">
        <v>121</v>
      </c>
      <c r="CL1124" s="192"/>
      <c r="CM1124" s="54"/>
      <c r="CN1124" s="54"/>
    </row>
    <row r="1125" spans="27:92" x14ac:dyDescent="0.25">
      <c r="AA1125"/>
      <c r="AB1125"/>
      <c r="AC1125"/>
      <c r="CI1125" s="57">
        <v>56116</v>
      </c>
      <c r="CJ1125" s="53" t="s">
        <v>90</v>
      </c>
      <c r="CK1125" s="53" t="s">
        <v>121</v>
      </c>
      <c r="CL1125" s="192"/>
      <c r="CM1125" s="54"/>
      <c r="CN1125" s="54"/>
    </row>
    <row r="1126" spans="27:92" x14ac:dyDescent="0.25">
      <c r="AA1126"/>
      <c r="AB1126"/>
      <c r="AC1126"/>
      <c r="CI1126" s="57">
        <v>56117</v>
      </c>
      <c r="CJ1126" s="53" t="s">
        <v>90</v>
      </c>
      <c r="CK1126" s="53" t="s">
        <v>121</v>
      </c>
      <c r="CL1126" s="192"/>
      <c r="CM1126" s="54"/>
      <c r="CN1126" s="54"/>
    </row>
    <row r="1127" spans="27:92" x14ac:dyDescent="0.25">
      <c r="AA1127"/>
      <c r="AB1127"/>
      <c r="AC1127"/>
      <c r="CI1127" s="57">
        <v>56118</v>
      </c>
      <c r="CJ1127" s="53" t="s">
        <v>92</v>
      </c>
      <c r="CK1127" s="53" t="s">
        <v>121</v>
      </c>
      <c r="CL1127" s="192"/>
      <c r="CM1127" s="54"/>
      <c r="CN1127" s="54"/>
    </row>
    <row r="1128" spans="27:92" x14ac:dyDescent="0.25">
      <c r="AA1128"/>
      <c r="AB1128"/>
      <c r="AC1128"/>
      <c r="CI1128" s="57">
        <v>56122</v>
      </c>
      <c r="CJ1128" s="53" t="s">
        <v>90</v>
      </c>
      <c r="CK1128" s="53" t="s">
        <v>121</v>
      </c>
      <c r="CL1128" s="192"/>
      <c r="CM1128" s="54"/>
      <c r="CN1128" s="54"/>
    </row>
    <row r="1129" spans="27:92" x14ac:dyDescent="0.25">
      <c r="AA1129"/>
      <c r="AB1129"/>
      <c r="AC1129"/>
      <c r="CI1129" s="57">
        <v>56123</v>
      </c>
      <c r="CJ1129" s="53" t="s">
        <v>90</v>
      </c>
      <c r="CK1129" s="53" t="s">
        <v>121</v>
      </c>
      <c r="CL1129" s="192"/>
      <c r="CM1129" s="54"/>
      <c r="CN1129" s="54"/>
    </row>
    <row r="1130" spans="27:92" x14ac:dyDescent="0.25">
      <c r="AA1130"/>
      <c r="AB1130"/>
      <c r="AC1130"/>
      <c r="CI1130" s="57">
        <v>56124</v>
      </c>
      <c r="CJ1130" s="53" t="s">
        <v>90</v>
      </c>
      <c r="CK1130" s="53" t="s">
        <v>121</v>
      </c>
      <c r="CL1130" s="192"/>
      <c r="CM1130" s="54"/>
      <c r="CN1130" s="54"/>
    </row>
    <row r="1131" spans="27:92" x14ac:dyDescent="0.25">
      <c r="AA1131"/>
      <c r="AB1131"/>
      <c r="AC1131"/>
      <c r="CI1131" s="57">
        <v>56125</v>
      </c>
      <c r="CJ1131" s="53" t="s">
        <v>90</v>
      </c>
      <c r="CK1131" s="53" t="s">
        <v>121</v>
      </c>
      <c r="CL1131" s="192"/>
      <c r="CM1131" s="54"/>
      <c r="CN1131" s="54"/>
    </row>
    <row r="1132" spans="27:92" x14ac:dyDescent="0.25">
      <c r="AA1132"/>
      <c r="AB1132"/>
      <c r="AC1132"/>
      <c r="CI1132" s="57">
        <v>56131</v>
      </c>
      <c r="CJ1132" s="53" t="s">
        <v>90</v>
      </c>
      <c r="CK1132" s="53" t="s">
        <v>121</v>
      </c>
      <c r="CL1132" s="192"/>
      <c r="CM1132" s="54"/>
      <c r="CN1132" s="54"/>
    </row>
    <row r="1133" spans="27:92" x14ac:dyDescent="0.25">
      <c r="AA1133"/>
      <c r="AB1133"/>
      <c r="AC1133"/>
      <c r="CI1133" s="57">
        <v>56132</v>
      </c>
      <c r="CJ1133" s="53" t="s">
        <v>90</v>
      </c>
      <c r="CK1133" s="53" t="s">
        <v>121</v>
      </c>
      <c r="CL1133" s="192"/>
      <c r="CM1133" s="54"/>
      <c r="CN1133" s="54"/>
    </row>
    <row r="1134" spans="27:92" x14ac:dyDescent="0.25">
      <c r="AA1134"/>
      <c r="AB1134"/>
      <c r="AC1134"/>
      <c r="CI1134" s="57">
        <v>56133</v>
      </c>
      <c r="CJ1134" s="53" t="s">
        <v>90</v>
      </c>
      <c r="CK1134" s="53" t="s">
        <v>121</v>
      </c>
      <c r="CL1134" s="192"/>
      <c r="CM1134" s="54"/>
      <c r="CN1134" s="54"/>
    </row>
    <row r="1135" spans="27:92" x14ac:dyDescent="0.25">
      <c r="AA1135"/>
      <c r="AB1135"/>
      <c r="AC1135"/>
      <c r="CI1135" s="57">
        <v>56134</v>
      </c>
      <c r="CJ1135" s="53" t="s">
        <v>90</v>
      </c>
      <c r="CK1135" s="53" t="s">
        <v>121</v>
      </c>
      <c r="CL1135" s="192"/>
      <c r="CM1135" s="54"/>
      <c r="CN1135" s="54"/>
    </row>
    <row r="1136" spans="27:92" x14ac:dyDescent="0.25">
      <c r="AA1136"/>
      <c r="AB1136"/>
      <c r="AC1136"/>
      <c r="CI1136" s="57">
        <v>56141</v>
      </c>
      <c r="CJ1136" s="53" t="s">
        <v>90</v>
      </c>
      <c r="CK1136" s="53" t="s">
        <v>121</v>
      </c>
      <c r="CL1136" s="192"/>
      <c r="CM1136" s="54"/>
      <c r="CN1136" s="54"/>
    </row>
    <row r="1137" spans="27:92" x14ac:dyDescent="0.25">
      <c r="AA1137"/>
      <c r="AB1137"/>
      <c r="AC1137"/>
      <c r="CI1137" s="57">
        <v>56151</v>
      </c>
      <c r="CJ1137" s="53" t="s">
        <v>90</v>
      </c>
      <c r="CK1137" s="53" t="s">
        <v>121</v>
      </c>
      <c r="CL1137" s="192"/>
      <c r="CM1137" s="54"/>
      <c r="CN1137" s="54"/>
    </row>
    <row r="1138" spans="27:92" x14ac:dyDescent="0.25">
      <c r="AA1138"/>
      <c r="AB1138"/>
      <c r="AC1138"/>
      <c r="CI1138" s="57">
        <v>56152</v>
      </c>
      <c r="CJ1138" s="53" t="s">
        <v>90</v>
      </c>
      <c r="CK1138" s="53" t="s">
        <v>121</v>
      </c>
      <c r="CL1138" s="192"/>
      <c r="CM1138" s="54"/>
      <c r="CN1138" s="54"/>
    </row>
    <row r="1139" spans="27:92" x14ac:dyDescent="0.25">
      <c r="AA1139"/>
      <c r="AB1139"/>
      <c r="AC1139"/>
      <c r="CI1139" s="57">
        <v>56153</v>
      </c>
      <c r="CJ1139" s="53" t="s">
        <v>90</v>
      </c>
      <c r="CK1139" s="53" t="s">
        <v>121</v>
      </c>
      <c r="CL1139" s="192"/>
      <c r="CM1139" s="54"/>
      <c r="CN1139" s="54"/>
    </row>
    <row r="1140" spans="27:92" x14ac:dyDescent="0.25">
      <c r="AA1140"/>
      <c r="AB1140"/>
      <c r="AC1140"/>
      <c r="CI1140" s="57">
        <v>56154</v>
      </c>
      <c r="CJ1140" s="53" t="s">
        <v>90</v>
      </c>
      <c r="CK1140" s="53" t="s">
        <v>121</v>
      </c>
      <c r="CL1140" s="192"/>
      <c r="CM1140" s="54"/>
      <c r="CN1140" s="54"/>
    </row>
    <row r="1141" spans="27:92" x14ac:dyDescent="0.25">
      <c r="AA1141"/>
      <c r="AB1141"/>
      <c r="AC1141"/>
      <c r="CI1141" s="57">
        <v>56155</v>
      </c>
      <c r="CJ1141" s="53" t="s">
        <v>90</v>
      </c>
      <c r="CK1141" s="53" t="s">
        <v>121</v>
      </c>
      <c r="CL1141" s="192"/>
      <c r="CM1141" s="54"/>
      <c r="CN1141" s="54"/>
    </row>
    <row r="1142" spans="27:92" x14ac:dyDescent="0.25">
      <c r="AA1142"/>
      <c r="AB1142"/>
      <c r="AC1142"/>
      <c r="CI1142" s="57">
        <v>56156</v>
      </c>
      <c r="CJ1142" s="53" t="s">
        <v>90</v>
      </c>
      <c r="CK1142" s="53" t="s">
        <v>121</v>
      </c>
      <c r="CL1142" s="192"/>
      <c r="CM1142" s="54"/>
      <c r="CN1142" s="54"/>
    </row>
    <row r="1143" spans="27:92" x14ac:dyDescent="0.25">
      <c r="AA1143"/>
      <c r="AB1143"/>
      <c r="AC1143"/>
      <c r="CI1143" s="57">
        <v>56161</v>
      </c>
      <c r="CJ1143" s="53" t="s">
        <v>90</v>
      </c>
      <c r="CK1143" s="53" t="s">
        <v>121</v>
      </c>
      <c r="CL1143" s="192"/>
      <c r="CM1143" s="54"/>
      <c r="CN1143" s="54"/>
    </row>
    <row r="1144" spans="27:92" x14ac:dyDescent="0.25">
      <c r="AA1144"/>
      <c r="AB1144"/>
      <c r="AC1144"/>
      <c r="CI1144" s="57">
        <v>56162</v>
      </c>
      <c r="CJ1144" s="53" t="s">
        <v>90</v>
      </c>
      <c r="CK1144" s="53" t="s">
        <v>121</v>
      </c>
      <c r="CL1144" s="192"/>
      <c r="CM1144" s="54"/>
      <c r="CN1144" s="54"/>
    </row>
    <row r="1145" spans="27:92" x14ac:dyDescent="0.25">
      <c r="AA1145"/>
      <c r="AB1145"/>
      <c r="AC1145"/>
      <c r="CI1145" s="57">
        <v>56163</v>
      </c>
      <c r="CJ1145" s="53" t="s">
        <v>90</v>
      </c>
      <c r="CK1145" s="53" t="s">
        <v>121</v>
      </c>
      <c r="CL1145" s="192"/>
      <c r="CM1145" s="54"/>
      <c r="CN1145" s="54"/>
    </row>
    <row r="1146" spans="27:92" x14ac:dyDescent="0.25">
      <c r="AA1146"/>
      <c r="AB1146"/>
      <c r="AC1146"/>
      <c r="CI1146" s="57">
        <v>56164</v>
      </c>
      <c r="CJ1146" s="53" t="s">
        <v>90</v>
      </c>
      <c r="CK1146" s="53" t="s">
        <v>121</v>
      </c>
      <c r="CL1146" s="192"/>
      <c r="CM1146" s="54"/>
      <c r="CN1146" s="54"/>
    </row>
    <row r="1147" spans="27:92" x14ac:dyDescent="0.25">
      <c r="AA1147"/>
      <c r="AB1147"/>
      <c r="AC1147"/>
      <c r="CI1147" s="57">
        <v>56165</v>
      </c>
      <c r="CJ1147" s="53" t="s">
        <v>90</v>
      </c>
      <c r="CK1147" s="53" t="s">
        <v>121</v>
      </c>
      <c r="CL1147" s="192"/>
      <c r="CM1147" s="54"/>
      <c r="CN1147" s="54"/>
    </row>
    <row r="1148" spans="27:92" x14ac:dyDescent="0.25">
      <c r="AA1148"/>
      <c r="AB1148"/>
      <c r="AC1148"/>
      <c r="CI1148" s="57">
        <v>56166</v>
      </c>
      <c r="CJ1148" s="53" t="s">
        <v>90</v>
      </c>
      <c r="CK1148" s="53" t="s">
        <v>121</v>
      </c>
      <c r="CL1148" s="192"/>
      <c r="CM1148" s="54"/>
      <c r="CN1148" s="54"/>
    </row>
    <row r="1149" spans="27:92" x14ac:dyDescent="0.25">
      <c r="AA1149"/>
      <c r="AB1149"/>
      <c r="AC1149"/>
      <c r="CI1149" s="57">
        <v>56167</v>
      </c>
      <c r="CJ1149" s="53" t="s">
        <v>90</v>
      </c>
      <c r="CK1149" s="53" t="s">
        <v>121</v>
      </c>
      <c r="CL1149" s="192"/>
      <c r="CM1149" s="54"/>
      <c r="CN1149" s="54"/>
    </row>
    <row r="1150" spans="27:92" x14ac:dyDescent="0.25">
      <c r="AA1150"/>
      <c r="AB1150"/>
      <c r="AC1150"/>
      <c r="CI1150" s="57">
        <v>56168</v>
      </c>
      <c r="CJ1150" s="53" t="s">
        <v>90</v>
      </c>
      <c r="CK1150" s="53" t="s">
        <v>121</v>
      </c>
      <c r="CL1150" s="192"/>
      <c r="CM1150" s="54"/>
      <c r="CN1150" s="54"/>
    </row>
    <row r="1151" spans="27:92" x14ac:dyDescent="0.25">
      <c r="AA1151"/>
      <c r="AB1151"/>
      <c r="AC1151"/>
      <c r="CI1151" s="57">
        <v>56169</v>
      </c>
      <c r="CJ1151" s="53" t="s">
        <v>90</v>
      </c>
      <c r="CK1151" s="53" t="s">
        <v>121</v>
      </c>
      <c r="CL1151" s="192"/>
      <c r="CM1151" s="54"/>
      <c r="CN1151" s="54"/>
    </row>
    <row r="1152" spans="27:92" x14ac:dyDescent="0.25">
      <c r="AA1152"/>
      <c r="AB1152"/>
      <c r="AC1152"/>
      <c r="CI1152" s="57">
        <v>56170</v>
      </c>
      <c r="CJ1152" s="53" t="s">
        <v>90</v>
      </c>
      <c r="CK1152" s="53" t="s">
        <v>121</v>
      </c>
      <c r="CL1152" s="192"/>
      <c r="CM1152" s="54"/>
      <c r="CN1152" s="54"/>
    </row>
    <row r="1153" spans="27:92" x14ac:dyDescent="0.25">
      <c r="AA1153"/>
      <c r="AB1153"/>
      <c r="AC1153"/>
      <c r="CI1153" s="57">
        <v>56181</v>
      </c>
      <c r="CJ1153" s="53" t="s">
        <v>90</v>
      </c>
      <c r="CK1153" s="53" t="s">
        <v>121</v>
      </c>
      <c r="CL1153" s="192"/>
      <c r="CM1153" s="54"/>
      <c r="CN1153" s="54"/>
    </row>
    <row r="1154" spans="27:92" x14ac:dyDescent="0.25">
      <c r="AA1154"/>
      <c r="AB1154"/>
      <c r="AC1154"/>
      <c r="CI1154" s="57">
        <v>56182</v>
      </c>
      <c r="CJ1154" s="53" t="s">
        <v>90</v>
      </c>
      <c r="CK1154" s="53" t="s">
        <v>121</v>
      </c>
      <c r="CL1154" s="192"/>
      <c r="CM1154" s="54"/>
      <c r="CN1154" s="54"/>
    </row>
    <row r="1155" spans="27:92" x14ac:dyDescent="0.25">
      <c r="AA1155"/>
      <c r="AB1155"/>
      <c r="AC1155"/>
      <c r="CI1155" s="57">
        <v>56184</v>
      </c>
      <c r="CJ1155" s="53" t="s">
        <v>90</v>
      </c>
      <c r="CK1155" s="53" t="s">
        <v>121</v>
      </c>
      <c r="CL1155" s="192"/>
      <c r="CM1155" s="54"/>
      <c r="CN1155" s="54"/>
    </row>
    <row r="1156" spans="27:92" x14ac:dyDescent="0.25">
      <c r="AA1156"/>
      <c r="AB1156"/>
      <c r="AC1156"/>
      <c r="CI1156" s="57">
        <v>56185</v>
      </c>
      <c r="CJ1156" s="53" t="s">
        <v>90</v>
      </c>
      <c r="CK1156" s="53" t="s">
        <v>121</v>
      </c>
      <c r="CL1156" s="192"/>
      <c r="CM1156" s="54"/>
      <c r="CN1156" s="54"/>
    </row>
    <row r="1157" spans="27:92" x14ac:dyDescent="0.25">
      <c r="AA1157"/>
      <c r="AB1157"/>
      <c r="AC1157"/>
      <c r="CI1157" s="57">
        <v>56186</v>
      </c>
      <c r="CJ1157" s="53" t="s">
        <v>90</v>
      </c>
      <c r="CK1157" s="53" t="s">
        <v>121</v>
      </c>
      <c r="CL1157" s="192"/>
      <c r="CM1157" s="54"/>
      <c r="CN1157" s="54"/>
    </row>
    <row r="1158" spans="27:92" x14ac:dyDescent="0.25">
      <c r="AA1158"/>
      <c r="AB1158"/>
      <c r="AC1158"/>
      <c r="CI1158" s="57">
        <v>56201</v>
      </c>
      <c r="CJ1158" s="53" t="s">
        <v>90</v>
      </c>
      <c r="CK1158" s="53" t="s">
        <v>121</v>
      </c>
      <c r="CL1158" s="192"/>
      <c r="CM1158" s="54"/>
      <c r="CN1158" s="54"/>
    </row>
    <row r="1159" spans="27:92" x14ac:dyDescent="0.25">
      <c r="AA1159"/>
      <c r="AB1159"/>
      <c r="AC1159"/>
      <c r="CI1159" s="57">
        <v>56203</v>
      </c>
      <c r="CJ1159" s="53" t="s">
        <v>90</v>
      </c>
      <c r="CK1159" s="53" t="s">
        <v>121</v>
      </c>
      <c r="CL1159" s="192"/>
      <c r="CM1159" s="54"/>
      <c r="CN1159" s="54"/>
    </row>
    <row r="1160" spans="27:92" x14ac:dyDescent="0.25">
      <c r="AA1160"/>
      <c r="AB1160"/>
      <c r="AC1160"/>
      <c r="CI1160" s="57">
        <v>56204</v>
      </c>
      <c r="CJ1160" s="53" t="s">
        <v>90</v>
      </c>
      <c r="CK1160" s="53" t="s">
        <v>121</v>
      </c>
      <c r="CL1160" s="192"/>
      <c r="CM1160" s="54"/>
      <c r="CN1160" s="54"/>
    </row>
    <row r="1161" spans="27:92" x14ac:dyDescent="0.25">
      <c r="AA1161"/>
      <c r="AB1161"/>
      <c r="AC1161"/>
      <c r="CI1161" s="57">
        <v>56206</v>
      </c>
      <c r="CJ1161" s="53" t="s">
        <v>90</v>
      </c>
      <c r="CK1161" s="53" t="s">
        <v>121</v>
      </c>
      <c r="CL1161" s="192"/>
      <c r="CM1161" s="54"/>
      <c r="CN1161" s="54"/>
    </row>
    <row r="1162" spans="27:92" x14ac:dyDescent="0.25">
      <c r="AA1162"/>
      <c r="AB1162"/>
      <c r="AC1162"/>
      <c r="CI1162" s="57">
        <v>56301</v>
      </c>
      <c r="CJ1162" s="53" t="s">
        <v>90</v>
      </c>
      <c r="CK1162" s="53" t="s">
        <v>121</v>
      </c>
      <c r="CL1162" s="192"/>
      <c r="CM1162" s="54"/>
      <c r="CN1162" s="54"/>
    </row>
    <row r="1163" spans="27:92" x14ac:dyDescent="0.25">
      <c r="AA1163"/>
      <c r="AB1163"/>
      <c r="AC1163"/>
      <c r="CI1163" s="57">
        <v>56401</v>
      </c>
      <c r="CJ1163" s="53" t="s">
        <v>90</v>
      </c>
      <c r="CK1163" s="53" t="s">
        <v>121</v>
      </c>
      <c r="CL1163" s="192"/>
      <c r="CM1163" s="54"/>
      <c r="CN1163" s="54"/>
    </row>
    <row r="1164" spans="27:92" x14ac:dyDescent="0.25">
      <c r="AA1164"/>
      <c r="AB1164"/>
      <c r="AC1164"/>
      <c r="CI1164" s="57">
        <v>56501</v>
      </c>
      <c r="CJ1164" s="53" t="s">
        <v>90</v>
      </c>
      <c r="CK1164" s="53" t="s">
        <v>121</v>
      </c>
      <c r="CL1164" s="192"/>
      <c r="CM1164" s="54"/>
      <c r="CN1164" s="54"/>
    </row>
    <row r="1165" spans="27:92" x14ac:dyDescent="0.25">
      <c r="AA1165"/>
      <c r="AB1165"/>
      <c r="AC1165"/>
      <c r="CI1165" s="57">
        <v>56542</v>
      </c>
      <c r="CJ1165" s="53" t="s">
        <v>90</v>
      </c>
      <c r="CK1165" s="53" t="s">
        <v>121</v>
      </c>
      <c r="CL1165" s="192"/>
      <c r="CM1165" s="54"/>
      <c r="CN1165" s="54"/>
    </row>
    <row r="1166" spans="27:92" x14ac:dyDescent="0.25">
      <c r="AA1166"/>
      <c r="AB1166"/>
      <c r="AC1166"/>
      <c r="CI1166" s="57">
        <v>56543</v>
      </c>
      <c r="CJ1166" s="53" t="s">
        <v>90</v>
      </c>
      <c r="CK1166" s="53" t="s">
        <v>121</v>
      </c>
      <c r="CL1166" s="192"/>
      <c r="CM1166" s="54"/>
      <c r="CN1166" s="54"/>
    </row>
    <row r="1167" spans="27:92" x14ac:dyDescent="0.25">
      <c r="AA1167"/>
      <c r="AB1167"/>
      <c r="AC1167"/>
      <c r="CI1167" s="57">
        <v>56544</v>
      </c>
      <c r="CJ1167" s="53" t="s">
        <v>90</v>
      </c>
      <c r="CK1167" s="53" t="s">
        <v>121</v>
      </c>
      <c r="CL1167" s="192"/>
      <c r="CM1167" s="54"/>
      <c r="CN1167" s="54"/>
    </row>
    <row r="1168" spans="27:92" x14ac:dyDescent="0.25">
      <c r="AA1168"/>
      <c r="AB1168"/>
      <c r="AC1168"/>
      <c r="CI1168" s="57">
        <v>56552</v>
      </c>
      <c r="CJ1168" s="53" t="s">
        <v>90</v>
      </c>
      <c r="CK1168" s="53" t="s">
        <v>121</v>
      </c>
      <c r="CL1168" s="192"/>
      <c r="CM1168" s="54"/>
      <c r="CN1168" s="54"/>
    </row>
    <row r="1169" spans="27:92" x14ac:dyDescent="0.25">
      <c r="AA1169"/>
      <c r="AB1169"/>
      <c r="AC1169"/>
      <c r="CI1169" s="57">
        <v>56553</v>
      </c>
      <c r="CJ1169" s="53" t="s">
        <v>92</v>
      </c>
      <c r="CK1169" s="53" t="s">
        <v>121</v>
      </c>
      <c r="CL1169" s="192"/>
      <c r="CM1169" s="54"/>
      <c r="CN1169" s="54"/>
    </row>
    <row r="1170" spans="27:92" x14ac:dyDescent="0.25">
      <c r="AA1170"/>
      <c r="AB1170"/>
      <c r="AC1170"/>
      <c r="CI1170" s="57">
        <v>56555</v>
      </c>
      <c r="CJ1170" s="53" t="s">
        <v>90</v>
      </c>
      <c r="CK1170" s="53" t="s">
        <v>121</v>
      </c>
      <c r="CL1170" s="192"/>
      <c r="CM1170" s="54"/>
      <c r="CN1170" s="54"/>
    </row>
    <row r="1171" spans="27:92" x14ac:dyDescent="0.25">
      <c r="AA1171"/>
      <c r="AB1171"/>
      <c r="AC1171"/>
      <c r="CI1171" s="57">
        <v>56601</v>
      </c>
      <c r="CJ1171" s="53" t="s">
        <v>90</v>
      </c>
      <c r="CK1171" s="53" t="s">
        <v>121</v>
      </c>
      <c r="CL1171" s="192"/>
      <c r="CM1171" s="54"/>
      <c r="CN1171" s="54"/>
    </row>
    <row r="1172" spans="27:92" x14ac:dyDescent="0.25">
      <c r="AA1172"/>
      <c r="AB1172"/>
      <c r="AC1172"/>
      <c r="CI1172" s="57">
        <v>56802</v>
      </c>
      <c r="CJ1172" s="53" t="s">
        <v>92</v>
      </c>
      <c r="CK1172" s="53" t="s">
        <v>121</v>
      </c>
      <c r="CL1172" s="192"/>
      <c r="CM1172" s="54"/>
      <c r="CN1172" s="54"/>
    </row>
    <row r="1173" spans="27:92" x14ac:dyDescent="0.25">
      <c r="AA1173"/>
      <c r="AB1173"/>
      <c r="AC1173"/>
      <c r="CI1173" s="57">
        <v>56901</v>
      </c>
      <c r="CJ1173" s="53" t="s">
        <v>92</v>
      </c>
      <c r="CK1173" s="53" t="s">
        <v>121</v>
      </c>
      <c r="CL1173" s="192"/>
      <c r="CM1173" s="54"/>
      <c r="CN1173" s="54"/>
    </row>
    <row r="1174" spans="27:92" x14ac:dyDescent="0.25">
      <c r="AA1174"/>
      <c r="AB1174"/>
      <c r="AC1174"/>
      <c r="CI1174" s="57">
        <v>56902</v>
      </c>
      <c r="CJ1174" s="53" t="s">
        <v>92</v>
      </c>
      <c r="CK1174" s="53" t="s">
        <v>121</v>
      </c>
      <c r="CL1174" s="192"/>
      <c r="CM1174" s="54"/>
      <c r="CN1174" s="54"/>
    </row>
    <row r="1175" spans="27:92" x14ac:dyDescent="0.25">
      <c r="AA1175"/>
      <c r="AB1175"/>
      <c r="AC1175"/>
      <c r="CI1175" s="57">
        <v>56903</v>
      </c>
      <c r="CJ1175" s="53" t="s">
        <v>92</v>
      </c>
      <c r="CK1175" s="53" t="s">
        <v>121</v>
      </c>
      <c r="CL1175" s="192"/>
      <c r="CM1175" s="54"/>
      <c r="CN1175" s="54"/>
    </row>
    <row r="1176" spans="27:92" x14ac:dyDescent="0.25">
      <c r="AA1176"/>
      <c r="AB1176"/>
      <c r="AC1176"/>
      <c r="CI1176" s="57">
        <v>56904</v>
      </c>
      <c r="CJ1176" s="53" t="s">
        <v>92</v>
      </c>
      <c r="CK1176" s="53" t="s">
        <v>121</v>
      </c>
      <c r="CL1176" s="192"/>
      <c r="CM1176" s="54"/>
      <c r="CN1176" s="54"/>
    </row>
    <row r="1177" spans="27:92" x14ac:dyDescent="0.25">
      <c r="AA1177"/>
      <c r="AB1177"/>
      <c r="AC1177"/>
      <c r="CI1177" s="57">
        <v>56905</v>
      </c>
      <c r="CJ1177" s="53" t="s">
        <v>92</v>
      </c>
      <c r="CK1177" s="53" t="s">
        <v>121</v>
      </c>
      <c r="CL1177" s="192"/>
      <c r="CM1177" s="54"/>
      <c r="CN1177" s="54"/>
    </row>
    <row r="1178" spans="27:92" x14ac:dyDescent="0.25">
      <c r="AA1178"/>
      <c r="AB1178"/>
      <c r="AC1178"/>
      <c r="CI1178" s="57">
        <v>56906</v>
      </c>
      <c r="CJ1178" s="53" t="s">
        <v>92</v>
      </c>
      <c r="CK1178" s="53" t="s">
        <v>121</v>
      </c>
      <c r="CL1178" s="192"/>
      <c r="CM1178" s="54"/>
      <c r="CN1178" s="54"/>
    </row>
    <row r="1179" spans="27:92" x14ac:dyDescent="0.25">
      <c r="AA1179"/>
      <c r="AB1179"/>
      <c r="AC1179"/>
      <c r="CI1179" s="57">
        <v>56907</v>
      </c>
      <c r="CJ1179" s="53" t="s">
        <v>92</v>
      </c>
      <c r="CK1179" s="53" t="s">
        <v>121</v>
      </c>
      <c r="CL1179" s="192"/>
      <c r="CM1179" s="54"/>
      <c r="CN1179" s="54"/>
    </row>
    <row r="1180" spans="27:92" x14ac:dyDescent="0.25">
      <c r="AA1180"/>
      <c r="AB1180"/>
      <c r="AC1180"/>
      <c r="CI1180" s="57">
        <v>56911</v>
      </c>
      <c r="CJ1180" s="53" t="s">
        <v>92</v>
      </c>
      <c r="CK1180" s="53" t="s">
        <v>121</v>
      </c>
      <c r="CL1180" s="192"/>
      <c r="CM1180" s="54"/>
      <c r="CN1180" s="54"/>
    </row>
    <row r="1181" spans="27:92" x14ac:dyDescent="0.25">
      <c r="AA1181"/>
      <c r="AB1181"/>
      <c r="AC1181"/>
      <c r="CI1181" s="57">
        <v>56912</v>
      </c>
      <c r="CJ1181" s="53" t="s">
        <v>92</v>
      </c>
      <c r="CK1181" s="53" t="s">
        <v>121</v>
      </c>
      <c r="CL1181" s="192"/>
      <c r="CM1181" s="54"/>
      <c r="CN1181" s="54"/>
    </row>
    <row r="1182" spans="27:92" x14ac:dyDescent="0.25">
      <c r="AA1182"/>
      <c r="AB1182"/>
      <c r="AC1182"/>
      <c r="CI1182" s="57">
        <v>56914</v>
      </c>
      <c r="CJ1182" s="53" t="s">
        <v>92</v>
      </c>
      <c r="CK1182" s="53" t="s">
        <v>121</v>
      </c>
      <c r="CL1182" s="192"/>
      <c r="CM1182" s="54"/>
      <c r="CN1182" s="54"/>
    </row>
    <row r="1183" spans="27:92" x14ac:dyDescent="0.25">
      <c r="AA1183"/>
      <c r="AB1183"/>
      <c r="AC1183"/>
      <c r="CI1183" s="57">
        <v>56921</v>
      </c>
      <c r="CJ1183" s="53" t="s">
        <v>92</v>
      </c>
      <c r="CK1183" s="53" t="s">
        <v>121</v>
      </c>
      <c r="CL1183" s="192"/>
      <c r="CM1183" s="54"/>
      <c r="CN1183" s="54"/>
    </row>
    <row r="1184" spans="27:92" x14ac:dyDescent="0.25">
      <c r="AA1184"/>
      <c r="AB1184"/>
      <c r="AC1184"/>
      <c r="CI1184" s="57">
        <v>56922</v>
      </c>
      <c r="CJ1184" s="53" t="s">
        <v>92</v>
      </c>
      <c r="CK1184" s="53" t="s">
        <v>121</v>
      </c>
      <c r="CL1184" s="192"/>
      <c r="CM1184" s="54"/>
      <c r="CN1184" s="54"/>
    </row>
    <row r="1185" spans="27:92" x14ac:dyDescent="0.25">
      <c r="AA1185"/>
      <c r="AB1185"/>
      <c r="AC1185"/>
      <c r="CI1185" s="57">
        <v>56923</v>
      </c>
      <c r="CJ1185" s="53" t="s">
        <v>92</v>
      </c>
      <c r="CK1185" s="53" t="s">
        <v>121</v>
      </c>
      <c r="CL1185" s="192"/>
      <c r="CM1185" s="54"/>
      <c r="CN1185" s="54"/>
    </row>
    <row r="1186" spans="27:92" x14ac:dyDescent="0.25">
      <c r="AA1186"/>
      <c r="AB1186"/>
      <c r="AC1186"/>
      <c r="CI1186" s="57">
        <v>56924</v>
      </c>
      <c r="CJ1186" s="53" t="s">
        <v>92</v>
      </c>
      <c r="CK1186" s="53" t="s">
        <v>121</v>
      </c>
      <c r="CL1186" s="192"/>
      <c r="CM1186" s="54"/>
      <c r="CN1186" s="54"/>
    </row>
    <row r="1187" spans="27:92" x14ac:dyDescent="0.25">
      <c r="AA1187"/>
      <c r="AB1187"/>
      <c r="AC1187"/>
      <c r="CI1187" s="57">
        <v>56932</v>
      </c>
      <c r="CJ1187" s="53" t="s">
        <v>92</v>
      </c>
      <c r="CK1187" s="53" t="s">
        <v>121</v>
      </c>
      <c r="CL1187" s="192"/>
      <c r="CM1187" s="54"/>
      <c r="CN1187" s="54"/>
    </row>
    <row r="1188" spans="27:92" x14ac:dyDescent="0.25">
      <c r="AA1188"/>
      <c r="AB1188"/>
      <c r="AC1188"/>
      <c r="CI1188" s="57">
        <v>56933</v>
      </c>
      <c r="CJ1188" s="53" t="s">
        <v>92</v>
      </c>
      <c r="CK1188" s="53" t="s">
        <v>121</v>
      </c>
      <c r="CL1188" s="192"/>
      <c r="CM1188" s="54"/>
      <c r="CN1188" s="54"/>
    </row>
    <row r="1189" spans="27:92" x14ac:dyDescent="0.25">
      <c r="AA1189"/>
      <c r="AB1189"/>
      <c r="AC1189"/>
      <c r="CI1189" s="57">
        <v>56934</v>
      </c>
      <c r="CJ1189" s="53" t="s">
        <v>92</v>
      </c>
      <c r="CK1189" s="53" t="s">
        <v>121</v>
      </c>
      <c r="CL1189" s="192"/>
      <c r="CM1189" s="54"/>
      <c r="CN1189" s="54"/>
    </row>
    <row r="1190" spans="27:92" x14ac:dyDescent="0.25">
      <c r="AA1190"/>
      <c r="AB1190"/>
      <c r="AC1190"/>
      <c r="CI1190" s="57">
        <v>56935</v>
      </c>
      <c r="CJ1190" s="53" t="s">
        <v>92</v>
      </c>
      <c r="CK1190" s="53" t="s">
        <v>121</v>
      </c>
      <c r="CL1190" s="192"/>
      <c r="CM1190" s="54"/>
      <c r="CN1190" s="54"/>
    </row>
    <row r="1191" spans="27:92" x14ac:dyDescent="0.25">
      <c r="AA1191"/>
      <c r="AB1191"/>
      <c r="AC1191"/>
      <c r="CI1191" s="57">
        <v>56941</v>
      </c>
      <c r="CJ1191" s="53" t="s">
        <v>92</v>
      </c>
      <c r="CK1191" s="53" t="s">
        <v>121</v>
      </c>
      <c r="CL1191" s="192"/>
      <c r="CM1191" s="54"/>
      <c r="CN1191" s="54"/>
    </row>
    <row r="1192" spans="27:92" x14ac:dyDescent="0.25">
      <c r="AA1192"/>
      <c r="AB1192"/>
      <c r="AC1192"/>
      <c r="CI1192" s="57">
        <v>56942</v>
      </c>
      <c r="CJ1192" s="53" t="s">
        <v>92</v>
      </c>
      <c r="CK1192" s="53" t="s">
        <v>121</v>
      </c>
      <c r="CL1192" s="192"/>
      <c r="CM1192" s="54"/>
      <c r="CN1192" s="54"/>
    </row>
    <row r="1193" spans="27:92" x14ac:dyDescent="0.25">
      <c r="AA1193"/>
      <c r="AB1193"/>
      <c r="AC1193"/>
      <c r="CI1193" s="57">
        <v>56943</v>
      </c>
      <c r="CJ1193" s="53" t="s">
        <v>92</v>
      </c>
      <c r="CK1193" s="53" t="s">
        <v>121</v>
      </c>
      <c r="CL1193" s="192"/>
      <c r="CM1193" s="54"/>
      <c r="CN1193" s="54"/>
    </row>
    <row r="1194" spans="27:92" x14ac:dyDescent="0.25">
      <c r="AA1194"/>
      <c r="AB1194"/>
      <c r="AC1194"/>
      <c r="CI1194" s="57">
        <v>56944</v>
      </c>
      <c r="CJ1194" s="53" t="s">
        <v>92</v>
      </c>
      <c r="CK1194" s="53" t="s">
        <v>121</v>
      </c>
      <c r="CL1194" s="192"/>
      <c r="CM1194" s="54"/>
      <c r="CN1194" s="54"/>
    </row>
    <row r="1195" spans="27:92" x14ac:dyDescent="0.25">
      <c r="AA1195"/>
      <c r="AB1195"/>
      <c r="AC1195"/>
      <c r="CI1195" s="57">
        <v>56951</v>
      </c>
      <c r="CJ1195" s="53" t="s">
        <v>92</v>
      </c>
      <c r="CK1195" s="53" t="s">
        <v>121</v>
      </c>
      <c r="CL1195" s="192"/>
      <c r="CM1195" s="54"/>
      <c r="CN1195" s="54"/>
    </row>
    <row r="1196" spans="27:92" x14ac:dyDescent="0.25">
      <c r="AA1196"/>
      <c r="AB1196"/>
      <c r="AC1196"/>
      <c r="CI1196" s="57">
        <v>56953</v>
      </c>
      <c r="CJ1196" s="53" t="s">
        <v>92</v>
      </c>
      <c r="CK1196" s="53" t="s">
        <v>121</v>
      </c>
      <c r="CL1196" s="192"/>
      <c r="CM1196" s="54"/>
      <c r="CN1196" s="54"/>
    </row>
    <row r="1197" spans="27:92" x14ac:dyDescent="0.25">
      <c r="AA1197"/>
      <c r="AB1197"/>
      <c r="AC1197"/>
      <c r="CI1197" s="57">
        <v>56955</v>
      </c>
      <c r="CJ1197" s="53" t="s">
        <v>92</v>
      </c>
      <c r="CK1197" s="53" t="s">
        <v>121</v>
      </c>
      <c r="CL1197" s="192"/>
      <c r="CM1197" s="54"/>
      <c r="CN1197" s="54"/>
    </row>
    <row r="1198" spans="27:92" x14ac:dyDescent="0.25">
      <c r="AA1198"/>
      <c r="AB1198"/>
      <c r="AC1198"/>
      <c r="CI1198" s="57">
        <v>56956</v>
      </c>
      <c r="CJ1198" s="53" t="s">
        <v>92</v>
      </c>
      <c r="CK1198" s="53" t="s">
        <v>121</v>
      </c>
      <c r="CL1198" s="192"/>
      <c r="CM1198" s="54"/>
      <c r="CN1198" s="54"/>
    </row>
    <row r="1199" spans="27:92" x14ac:dyDescent="0.25">
      <c r="AA1199"/>
      <c r="AB1199"/>
      <c r="AC1199"/>
      <c r="CI1199" s="57">
        <v>56957</v>
      </c>
      <c r="CJ1199" s="53" t="s">
        <v>92</v>
      </c>
      <c r="CK1199" s="53" t="s">
        <v>121</v>
      </c>
      <c r="CL1199" s="192"/>
      <c r="CM1199" s="54"/>
      <c r="CN1199" s="54"/>
    </row>
    <row r="1200" spans="27:92" x14ac:dyDescent="0.25">
      <c r="AA1200"/>
      <c r="AB1200"/>
      <c r="AC1200"/>
      <c r="CI1200" s="57">
        <v>56961</v>
      </c>
      <c r="CJ1200" s="53" t="s">
        <v>92</v>
      </c>
      <c r="CK1200" s="53" t="s">
        <v>121</v>
      </c>
      <c r="CL1200" s="192"/>
      <c r="CM1200" s="54"/>
      <c r="CN1200" s="54"/>
    </row>
    <row r="1201" spans="27:92" x14ac:dyDescent="0.25">
      <c r="AA1201"/>
      <c r="AB1201"/>
      <c r="AC1201"/>
      <c r="CI1201" s="57">
        <v>56962</v>
      </c>
      <c r="CJ1201" s="53" t="s">
        <v>92</v>
      </c>
      <c r="CK1201" s="53" t="s">
        <v>121</v>
      </c>
      <c r="CL1201" s="192"/>
      <c r="CM1201" s="54"/>
      <c r="CN1201" s="54"/>
    </row>
    <row r="1202" spans="27:92" x14ac:dyDescent="0.25">
      <c r="AA1202"/>
      <c r="AB1202"/>
      <c r="AC1202"/>
      <c r="CI1202" s="57">
        <v>56963</v>
      </c>
      <c r="CJ1202" s="53" t="s">
        <v>92</v>
      </c>
      <c r="CK1202" s="53" t="s">
        <v>121</v>
      </c>
      <c r="CL1202" s="192"/>
      <c r="CM1202" s="54"/>
      <c r="CN1202" s="54"/>
    </row>
    <row r="1203" spans="27:92" x14ac:dyDescent="0.25">
      <c r="AA1203"/>
      <c r="AB1203"/>
      <c r="AC1203"/>
      <c r="CI1203" s="57">
        <v>56965</v>
      </c>
      <c r="CJ1203" s="53" t="s">
        <v>92</v>
      </c>
      <c r="CK1203" s="53" t="s">
        <v>121</v>
      </c>
      <c r="CL1203" s="192"/>
      <c r="CM1203" s="54"/>
      <c r="CN1203" s="54"/>
    </row>
    <row r="1204" spans="27:92" x14ac:dyDescent="0.25">
      <c r="AA1204"/>
      <c r="AB1204"/>
      <c r="AC1204"/>
      <c r="CI1204" s="57">
        <v>56966</v>
      </c>
      <c r="CJ1204" s="53" t="s">
        <v>92</v>
      </c>
      <c r="CK1204" s="53" t="s">
        <v>121</v>
      </c>
      <c r="CL1204" s="192"/>
      <c r="CM1204" s="54"/>
      <c r="CN1204" s="54"/>
    </row>
    <row r="1205" spans="27:92" x14ac:dyDescent="0.25">
      <c r="AA1205"/>
      <c r="AB1205"/>
      <c r="AC1205"/>
      <c r="CI1205" s="57">
        <v>56967</v>
      </c>
      <c r="CJ1205" s="53" t="s">
        <v>92</v>
      </c>
      <c r="CK1205" s="53" t="s">
        <v>121</v>
      </c>
      <c r="CL1205" s="192"/>
      <c r="CM1205" s="54"/>
      <c r="CN1205" s="54"/>
    </row>
    <row r="1206" spans="27:92" x14ac:dyDescent="0.25">
      <c r="AA1206"/>
      <c r="AB1206"/>
      <c r="AC1206"/>
      <c r="CI1206" s="57">
        <v>56971</v>
      </c>
      <c r="CJ1206" s="53" t="s">
        <v>92</v>
      </c>
      <c r="CK1206" s="53" t="s">
        <v>121</v>
      </c>
      <c r="CL1206" s="192"/>
      <c r="CM1206" s="54"/>
      <c r="CN1206" s="54"/>
    </row>
    <row r="1207" spans="27:92" x14ac:dyDescent="0.25">
      <c r="AA1207"/>
      <c r="AB1207"/>
      <c r="AC1207"/>
      <c r="CI1207" s="57">
        <v>56972</v>
      </c>
      <c r="CJ1207" s="53" t="s">
        <v>92</v>
      </c>
      <c r="CK1207" s="53" t="s">
        <v>121</v>
      </c>
      <c r="CL1207" s="192"/>
      <c r="CM1207" s="54"/>
      <c r="CN1207" s="54"/>
    </row>
    <row r="1208" spans="27:92" x14ac:dyDescent="0.25">
      <c r="AA1208"/>
      <c r="AB1208"/>
      <c r="AC1208"/>
      <c r="CI1208" s="57">
        <v>56973</v>
      </c>
      <c r="CJ1208" s="53" t="s">
        <v>92</v>
      </c>
      <c r="CK1208" s="53" t="s">
        <v>121</v>
      </c>
      <c r="CL1208" s="192"/>
      <c r="CM1208" s="54"/>
      <c r="CN1208" s="54"/>
    </row>
    <row r="1209" spans="27:92" x14ac:dyDescent="0.25">
      <c r="AA1209"/>
      <c r="AB1209"/>
      <c r="AC1209"/>
      <c r="CI1209" s="57">
        <v>56974</v>
      </c>
      <c r="CJ1209" s="53" t="s">
        <v>92</v>
      </c>
      <c r="CK1209" s="53" t="s">
        <v>121</v>
      </c>
      <c r="CL1209" s="192"/>
      <c r="CM1209" s="54"/>
      <c r="CN1209" s="54"/>
    </row>
    <row r="1210" spans="27:92" x14ac:dyDescent="0.25">
      <c r="AA1210"/>
      <c r="AB1210"/>
      <c r="AC1210"/>
      <c r="CI1210" s="57">
        <v>56982</v>
      </c>
      <c r="CJ1210" s="53" t="s">
        <v>92</v>
      </c>
      <c r="CK1210" s="53" t="s">
        <v>121</v>
      </c>
      <c r="CL1210" s="192"/>
      <c r="CM1210" s="54"/>
      <c r="CN1210" s="54"/>
    </row>
    <row r="1211" spans="27:92" x14ac:dyDescent="0.25">
      <c r="AA1211"/>
      <c r="AB1211"/>
      <c r="AC1211"/>
      <c r="CI1211" s="57">
        <v>56991</v>
      </c>
      <c r="CJ1211" s="53" t="s">
        <v>92</v>
      </c>
      <c r="CK1211" s="53" t="s">
        <v>121</v>
      </c>
      <c r="CL1211" s="192"/>
      <c r="CM1211" s="54"/>
      <c r="CN1211" s="54"/>
    </row>
    <row r="1212" spans="27:92" x14ac:dyDescent="0.25">
      <c r="AA1212"/>
      <c r="AB1212"/>
      <c r="AC1212"/>
      <c r="CI1212" s="57">
        <v>56992</v>
      </c>
      <c r="CJ1212" s="53" t="s">
        <v>92</v>
      </c>
      <c r="CK1212" s="53" t="s">
        <v>121</v>
      </c>
      <c r="CL1212" s="192"/>
      <c r="CM1212" s="54"/>
      <c r="CN1212" s="54"/>
    </row>
    <row r="1213" spans="27:92" x14ac:dyDescent="0.25">
      <c r="AA1213"/>
      <c r="AB1213"/>
      <c r="AC1213"/>
      <c r="CI1213" s="57">
        <v>56993</v>
      </c>
      <c r="CJ1213" s="53" t="s">
        <v>92</v>
      </c>
      <c r="CK1213" s="53" t="s">
        <v>121</v>
      </c>
      <c r="CL1213" s="192"/>
      <c r="CM1213" s="54"/>
      <c r="CN1213" s="54"/>
    </row>
    <row r="1214" spans="27:92" x14ac:dyDescent="0.25">
      <c r="AA1214"/>
      <c r="AB1214"/>
      <c r="AC1214"/>
      <c r="CI1214" s="57">
        <v>56994</v>
      </c>
      <c r="CJ1214" s="53" t="s">
        <v>92</v>
      </c>
      <c r="CK1214" s="53" t="s">
        <v>121</v>
      </c>
      <c r="CL1214" s="192"/>
      <c r="CM1214" s="54"/>
      <c r="CN1214" s="54"/>
    </row>
    <row r="1215" spans="27:92" x14ac:dyDescent="0.25">
      <c r="AA1215"/>
      <c r="AB1215"/>
      <c r="AC1215"/>
      <c r="CI1215" s="57">
        <v>57001</v>
      </c>
      <c r="CJ1215" s="53" t="s">
        <v>92</v>
      </c>
      <c r="CK1215" s="53" t="s">
        <v>121</v>
      </c>
      <c r="CL1215" s="192"/>
      <c r="CM1215" s="54"/>
      <c r="CN1215" s="54"/>
    </row>
    <row r="1216" spans="27:92" x14ac:dyDescent="0.25">
      <c r="AA1216"/>
      <c r="AB1216"/>
      <c r="AC1216"/>
      <c r="CI1216" s="57">
        <v>57101</v>
      </c>
      <c r="CJ1216" s="53" t="s">
        <v>92</v>
      </c>
      <c r="CK1216" s="53" t="s">
        <v>121</v>
      </c>
      <c r="CL1216" s="192"/>
      <c r="CM1216" s="54"/>
      <c r="CN1216" s="54"/>
    </row>
    <row r="1217" spans="27:92" x14ac:dyDescent="0.25">
      <c r="AA1217"/>
      <c r="AB1217"/>
      <c r="AC1217"/>
      <c r="CI1217" s="57">
        <v>57201</v>
      </c>
      <c r="CJ1217" s="53" t="s">
        <v>92</v>
      </c>
      <c r="CK1217" s="53" t="s">
        <v>121</v>
      </c>
      <c r="CL1217" s="192"/>
      <c r="CM1217" s="54"/>
      <c r="CN1217" s="54"/>
    </row>
    <row r="1218" spans="27:92" x14ac:dyDescent="0.25">
      <c r="AA1218"/>
      <c r="AB1218"/>
      <c r="AC1218"/>
      <c r="CI1218" s="57">
        <v>58001</v>
      </c>
      <c r="CJ1218" s="53" t="s">
        <v>95</v>
      </c>
      <c r="CK1218" s="53" t="s">
        <v>126</v>
      </c>
      <c r="CL1218" s="192"/>
      <c r="CM1218" s="54"/>
      <c r="CN1218" s="54"/>
    </row>
    <row r="1219" spans="27:92" x14ac:dyDescent="0.25">
      <c r="AA1219"/>
      <c r="AB1219"/>
      <c r="AC1219"/>
      <c r="CI1219" s="57">
        <v>58221</v>
      </c>
      <c r="CJ1219" s="53" t="s">
        <v>95</v>
      </c>
      <c r="CK1219" s="53" t="s">
        <v>126</v>
      </c>
      <c r="CL1219" s="192"/>
      <c r="CM1219" s="54"/>
      <c r="CN1219" s="54"/>
    </row>
    <row r="1220" spans="27:92" x14ac:dyDescent="0.25">
      <c r="AA1220"/>
      <c r="AB1220"/>
      <c r="AC1220"/>
      <c r="CI1220" s="57">
        <v>58222</v>
      </c>
      <c r="CJ1220" s="53" t="s">
        <v>95</v>
      </c>
      <c r="CK1220" s="53" t="s">
        <v>126</v>
      </c>
      <c r="CL1220" s="192"/>
      <c r="CM1220" s="54"/>
      <c r="CN1220" s="54"/>
    </row>
    <row r="1221" spans="27:92" x14ac:dyDescent="0.25">
      <c r="AA1221"/>
      <c r="AB1221"/>
      <c r="AC1221"/>
      <c r="CI1221" s="57">
        <v>58223</v>
      </c>
      <c r="CJ1221" s="53" t="s">
        <v>95</v>
      </c>
      <c r="CK1221" s="53" t="s">
        <v>126</v>
      </c>
      <c r="CL1221" s="192"/>
      <c r="CM1221" s="54"/>
      <c r="CN1221" s="54"/>
    </row>
    <row r="1222" spans="27:92" x14ac:dyDescent="0.25">
      <c r="AA1222"/>
      <c r="AB1222"/>
      <c r="AC1222"/>
      <c r="CI1222" s="57">
        <v>58224</v>
      </c>
      <c r="CJ1222" s="53" t="s">
        <v>95</v>
      </c>
      <c r="CK1222" s="53" t="s">
        <v>126</v>
      </c>
      <c r="CL1222" s="192"/>
      <c r="CM1222" s="54"/>
      <c r="CN1222" s="54"/>
    </row>
    <row r="1223" spans="27:92" x14ac:dyDescent="0.25">
      <c r="AA1223"/>
      <c r="AB1223"/>
      <c r="AC1223"/>
      <c r="CI1223" s="57">
        <v>58231</v>
      </c>
      <c r="CJ1223" s="53" t="s">
        <v>95</v>
      </c>
      <c r="CK1223" s="53" t="s">
        <v>126</v>
      </c>
      <c r="CL1223" s="192"/>
      <c r="CM1223" s="54"/>
      <c r="CN1223" s="54"/>
    </row>
    <row r="1224" spans="27:92" x14ac:dyDescent="0.25">
      <c r="AA1224"/>
      <c r="AB1224"/>
      <c r="AC1224"/>
      <c r="CI1224" s="57">
        <v>58232</v>
      </c>
      <c r="CJ1224" s="53" t="s">
        <v>95</v>
      </c>
      <c r="CK1224" s="53" t="s">
        <v>126</v>
      </c>
      <c r="CL1224" s="192"/>
      <c r="CM1224" s="54"/>
      <c r="CN1224" s="54"/>
    </row>
    <row r="1225" spans="27:92" x14ac:dyDescent="0.25">
      <c r="AA1225"/>
      <c r="AB1225"/>
      <c r="AC1225"/>
      <c r="CI1225" s="57">
        <v>58233</v>
      </c>
      <c r="CJ1225" s="53" t="s">
        <v>95</v>
      </c>
      <c r="CK1225" s="53" t="s">
        <v>126</v>
      </c>
      <c r="CL1225" s="192"/>
      <c r="CM1225" s="54"/>
      <c r="CN1225" s="54"/>
    </row>
    <row r="1226" spans="27:92" x14ac:dyDescent="0.25">
      <c r="AA1226"/>
      <c r="AB1226"/>
      <c r="AC1226"/>
      <c r="CI1226" s="57">
        <v>58234</v>
      </c>
      <c r="CJ1226" s="53" t="s">
        <v>95</v>
      </c>
      <c r="CK1226" s="53" t="s">
        <v>126</v>
      </c>
      <c r="CL1226" s="192"/>
      <c r="CM1226" s="54"/>
      <c r="CN1226" s="54"/>
    </row>
    <row r="1227" spans="27:92" x14ac:dyDescent="0.25">
      <c r="AA1227"/>
      <c r="AB1227"/>
      <c r="AC1227"/>
      <c r="CI1227" s="57">
        <v>58235</v>
      </c>
      <c r="CJ1227" s="53" t="s">
        <v>95</v>
      </c>
      <c r="CK1227" s="53" t="s">
        <v>126</v>
      </c>
      <c r="CL1227" s="192"/>
      <c r="CM1227" s="54"/>
      <c r="CN1227" s="54"/>
    </row>
    <row r="1228" spans="27:92" x14ac:dyDescent="0.25">
      <c r="AA1228"/>
      <c r="AB1228"/>
      <c r="AC1228"/>
      <c r="CI1228" s="57">
        <v>58241</v>
      </c>
      <c r="CJ1228" s="53" t="s">
        <v>95</v>
      </c>
      <c r="CK1228" s="53" t="s">
        <v>126</v>
      </c>
      <c r="CL1228" s="192"/>
      <c r="CM1228" s="54"/>
      <c r="CN1228" s="54"/>
    </row>
    <row r="1229" spans="27:92" x14ac:dyDescent="0.25">
      <c r="AA1229"/>
      <c r="AB1229"/>
      <c r="AC1229"/>
      <c r="CI1229" s="57">
        <v>58242</v>
      </c>
      <c r="CJ1229" s="53" t="s">
        <v>95</v>
      </c>
      <c r="CK1229" s="53" t="s">
        <v>126</v>
      </c>
      <c r="CL1229" s="192"/>
      <c r="CM1229" s="54"/>
      <c r="CN1229" s="54"/>
    </row>
    <row r="1230" spans="27:92" x14ac:dyDescent="0.25">
      <c r="AA1230"/>
      <c r="AB1230"/>
      <c r="AC1230"/>
      <c r="CI1230" s="57">
        <v>58243</v>
      </c>
      <c r="CJ1230" s="53" t="s">
        <v>95</v>
      </c>
      <c r="CK1230" s="53" t="s">
        <v>126</v>
      </c>
      <c r="CL1230" s="192"/>
      <c r="CM1230" s="54"/>
      <c r="CN1230" s="54"/>
    </row>
    <row r="1231" spans="27:92" x14ac:dyDescent="0.25">
      <c r="AA1231"/>
      <c r="AB1231"/>
      <c r="AC1231"/>
      <c r="CI1231" s="57">
        <v>58244</v>
      </c>
      <c r="CJ1231" s="53" t="s">
        <v>95</v>
      </c>
      <c r="CK1231" s="53" t="s">
        <v>126</v>
      </c>
      <c r="CL1231" s="192"/>
      <c r="CM1231" s="54"/>
      <c r="CN1231" s="54"/>
    </row>
    <row r="1232" spans="27:92" x14ac:dyDescent="0.25">
      <c r="AA1232"/>
      <c r="AB1232"/>
      <c r="AC1232"/>
      <c r="CI1232" s="57">
        <v>58245</v>
      </c>
      <c r="CJ1232" s="53" t="s">
        <v>95</v>
      </c>
      <c r="CK1232" s="53" t="s">
        <v>126</v>
      </c>
      <c r="CL1232" s="192"/>
      <c r="CM1232" s="54"/>
      <c r="CN1232" s="54"/>
    </row>
    <row r="1233" spans="27:92" x14ac:dyDescent="0.25">
      <c r="AA1233"/>
      <c r="AB1233"/>
      <c r="AC1233"/>
      <c r="CI1233" s="57">
        <v>58251</v>
      </c>
      <c r="CJ1233" s="53" t="s">
        <v>95</v>
      </c>
      <c r="CK1233" s="53" t="s">
        <v>126</v>
      </c>
      <c r="CL1233" s="192"/>
      <c r="CM1233" s="54"/>
      <c r="CN1233" s="54"/>
    </row>
    <row r="1234" spans="27:92" x14ac:dyDescent="0.25">
      <c r="AA1234"/>
      <c r="AB1234"/>
      <c r="AC1234"/>
      <c r="CI1234" s="57">
        <v>58252</v>
      </c>
      <c r="CJ1234" s="53" t="s">
        <v>95</v>
      </c>
      <c r="CK1234" s="53" t="s">
        <v>126</v>
      </c>
      <c r="CL1234" s="192"/>
      <c r="CM1234" s="54"/>
      <c r="CN1234" s="54"/>
    </row>
    <row r="1235" spans="27:92" x14ac:dyDescent="0.25">
      <c r="AA1235"/>
      <c r="AB1235"/>
      <c r="AC1235"/>
      <c r="CI1235" s="57">
        <v>58253</v>
      </c>
      <c r="CJ1235" s="53" t="s">
        <v>95</v>
      </c>
      <c r="CK1235" s="53" t="s">
        <v>126</v>
      </c>
      <c r="CL1235" s="192"/>
      <c r="CM1235" s="54"/>
      <c r="CN1235" s="54"/>
    </row>
    <row r="1236" spans="27:92" x14ac:dyDescent="0.25">
      <c r="AA1236"/>
      <c r="AB1236"/>
      <c r="AC1236"/>
      <c r="CI1236" s="57">
        <v>58254</v>
      </c>
      <c r="CJ1236" s="53" t="s">
        <v>95</v>
      </c>
      <c r="CK1236" s="53" t="s">
        <v>126</v>
      </c>
      <c r="CL1236" s="192"/>
      <c r="CM1236" s="54"/>
      <c r="CN1236" s="54"/>
    </row>
    <row r="1237" spans="27:92" x14ac:dyDescent="0.25">
      <c r="AA1237"/>
      <c r="AB1237"/>
      <c r="AC1237"/>
      <c r="CI1237" s="57">
        <v>58255</v>
      </c>
      <c r="CJ1237" s="53" t="s">
        <v>95</v>
      </c>
      <c r="CK1237" s="53" t="s">
        <v>126</v>
      </c>
      <c r="CL1237" s="192"/>
      <c r="CM1237" s="54"/>
      <c r="CN1237" s="54"/>
    </row>
    <row r="1238" spans="27:92" x14ac:dyDescent="0.25">
      <c r="AA1238"/>
      <c r="AB1238"/>
      <c r="AC1238"/>
      <c r="CI1238" s="57">
        <v>58256</v>
      </c>
      <c r="CJ1238" s="53" t="s">
        <v>95</v>
      </c>
      <c r="CK1238" s="53" t="s">
        <v>126</v>
      </c>
      <c r="CL1238" s="192"/>
      <c r="CM1238" s="54"/>
      <c r="CN1238" s="54"/>
    </row>
    <row r="1239" spans="27:92" x14ac:dyDescent="0.25">
      <c r="AA1239"/>
      <c r="AB1239"/>
      <c r="AC1239"/>
      <c r="CI1239" s="57">
        <v>58257</v>
      </c>
      <c r="CJ1239" s="53" t="s">
        <v>95</v>
      </c>
      <c r="CK1239" s="53" t="s">
        <v>126</v>
      </c>
      <c r="CL1239" s="192"/>
      <c r="CM1239" s="54"/>
      <c r="CN1239" s="54"/>
    </row>
    <row r="1240" spans="27:92" x14ac:dyDescent="0.25">
      <c r="AA1240"/>
      <c r="AB1240"/>
      <c r="AC1240"/>
      <c r="CI1240" s="57">
        <v>58261</v>
      </c>
      <c r="CJ1240" s="53" t="s">
        <v>95</v>
      </c>
      <c r="CK1240" s="53" t="s">
        <v>126</v>
      </c>
      <c r="CL1240" s="192"/>
      <c r="CM1240" s="54"/>
      <c r="CN1240" s="54"/>
    </row>
    <row r="1241" spans="27:92" x14ac:dyDescent="0.25">
      <c r="AA1241"/>
      <c r="AB1241"/>
      <c r="AC1241"/>
      <c r="CI1241" s="57">
        <v>58262</v>
      </c>
      <c r="CJ1241" s="53" t="s">
        <v>95</v>
      </c>
      <c r="CK1241" s="53" t="s">
        <v>126</v>
      </c>
      <c r="CL1241" s="192"/>
      <c r="CM1241" s="54"/>
      <c r="CN1241" s="54"/>
    </row>
    <row r="1242" spans="27:92" x14ac:dyDescent="0.25">
      <c r="AA1242"/>
      <c r="AB1242"/>
      <c r="AC1242"/>
      <c r="CI1242" s="57">
        <v>58263</v>
      </c>
      <c r="CJ1242" s="53" t="s">
        <v>95</v>
      </c>
      <c r="CK1242" s="53" t="s">
        <v>126</v>
      </c>
      <c r="CL1242" s="192"/>
      <c r="CM1242" s="54"/>
      <c r="CN1242" s="54"/>
    </row>
    <row r="1243" spans="27:92" x14ac:dyDescent="0.25">
      <c r="AA1243"/>
      <c r="AB1243"/>
      <c r="AC1243"/>
      <c r="CI1243" s="57">
        <v>58264</v>
      </c>
      <c r="CJ1243" s="53" t="s">
        <v>95</v>
      </c>
      <c r="CK1243" s="53" t="s">
        <v>126</v>
      </c>
      <c r="CL1243" s="192"/>
      <c r="CM1243" s="54"/>
      <c r="CN1243" s="54"/>
    </row>
    <row r="1244" spans="27:92" x14ac:dyDescent="0.25">
      <c r="AA1244"/>
      <c r="AB1244"/>
      <c r="AC1244"/>
      <c r="CI1244" s="57">
        <v>58265</v>
      </c>
      <c r="CJ1244" s="53" t="s">
        <v>95</v>
      </c>
      <c r="CK1244" s="53" t="s">
        <v>126</v>
      </c>
      <c r="CL1244" s="192"/>
      <c r="CM1244" s="54"/>
      <c r="CN1244" s="54"/>
    </row>
    <row r="1245" spans="27:92" x14ac:dyDescent="0.25">
      <c r="AA1245"/>
      <c r="AB1245"/>
      <c r="AC1245"/>
      <c r="CI1245" s="57">
        <v>58266</v>
      </c>
      <c r="CJ1245" s="53" t="s">
        <v>95</v>
      </c>
      <c r="CK1245" s="53" t="s">
        <v>126</v>
      </c>
      <c r="CL1245" s="192"/>
      <c r="CM1245" s="54"/>
      <c r="CN1245" s="54"/>
    </row>
    <row r="1246" spans="27:92" x14ac:dyDescent="0.25">
      <c r="AA1246"/>
      <c r="AB1246"/>
      <c r="AC1246"/>
      <c r="CI1246" s="57">
        <v>58271</v>
      </c>
      <c r="CJ1246" s="53" t="s">
        <v>95</v>
      </c>
      <c r="CK1246" s="53" t="s">
        <v>126</v>
      </c>
      <c r="CL1246" s="192"/>
      <c r="CM1246" s="54"/>
      <c r="CN1246" s="54"/>
    </row>
    <row r="1247" spans="27:92" x14ac:dyDescent="0.25">
      <c r="AA1247"/>
      <c r="AB1247"/>
      <c r="AC1247"/>
      <c r="CI1247" s="57">
        <v>58272</v>
      </c>
      <c r="CJ1247" s="53" t="s">
        <v>95</v>
      </c>
      <c r="CK1247" s="53" t="s">
        <v>126</v>
      </c>
      <c r="CL1247" s="192"/>
      <c r="CM1247" s="54"/>
      <c r="CN1247" s="54"/>
    </row>
    <row r="1248" spans="27:92" x14ac:dyDescent="0.25">
      <c r="AA1248"/>
      <c r="AB1248"/>
      <c r="AC1248"/>
      <c r="CI1248" s="57">
        <v>58273</v>
      </c>
      <c r="CJ1248" s="53" t="s">
        <v>95</v>
      </c>
      <c r="CK1248" s="53" t="s">
        <v>126</v>
      </c>
      <c r="CL1248" s="192"/>
      <c r="CM1248" s="54"/>
      <c r="CN1248" s="54"/>
    </row>
    <row r="1249" spans="27:92" x14ac:dyDescent="0.25">
      <c r="AA1249"/>
      <c r="AB1249"/>
      <c r="AC1249"/>
      <c r="CI1249" s="57">
        <v>58274</v>
      </c>
      <c r="CJ1249" s="53" t="s">
        <v>95</v>
      </c>
      <c r="CK1249" s="53" t="s">
        <v>126</v>
      </c>
      <c r="CL1249" s="192"/>
      <c r="CM1249" s="54"/>
      <c r="CN1249" s="54"/>
    </row>
    <row r="1250" spans="27:92" x14ac:dyDescent="0.25">
      <c r="AA1250"/>
      <c r="AB1250"/>
      <c r="AC1250"/>
      <c r="CI1250" s="57">
        <v>58276</v>
      </c>
      <c r="CJ1250" s="53" t="s">
        <v>95</v>
      </c>
      <c r="CK1250" s="53" t="s">
        <v>126</v>
      </c>
      <c r="CL1250" s="192"/>
      <c r="CM1250" s="54"/>
      <c r="CN1250" s="54"/>
    </row>
    <row r="1251" spans="27:92" x14ac:dyDescent="0.25">
      <c r="AA1251"/>
      <c r="AB1251"/>
      <c r="AC1251"/>
      <c r="CI1251" s="57">
        <v>58277</v>
      </c>
      <c r="CJ1251" s="53" t="s">
        <v>95</v>
      </c>
      <c r="CK1251" s="53" t="s">
        <v>126</v>
      </c>
      <c r="CL1251" s="192"/>
      <c r="CM1251" s="54"/>
      <c r="CN1251" s="54"/>
    </row>
    <row r="1252" spans="27:92" x14ac:dyDescent="0.25">
      <c r="AA1252"/>
      <c r="AB1252"/>
      <c r="AC1252"/>
      <c r="CI1252" s="57">
        <v>58281</v>
      </c>
      <c r="CJ1252" s="53" t="s">
        <v>95</v>
      </c>
      <c r="CK1252" s="53" t="s">
        <v>126</v>
      </c>
      <c r="CL1252" s="192"/>
      <c r="CM1252" s="54"/>
      <c r="CN1252" s="54"/>
    </row>
    <row r="1253" spans="27:92" x14ac:dyDescent="0.25">
      <c r="AA1253"/>
      <c r="AB1253"/>
      <c r="AC1253"/>
      <c r="CI1253" s="57">
        <v>58282</v>
      </c>
      <c r="CJ1253" s="53" t="s">
        <v>95</v>
      </c>
      <c r="CK1253" s="53" t="s">
        <v>126</v>
      </c>
      <c r="CL1253" s="192"/>
      <c r="CM1253" s="54"/>
      <c r="CN1253" s="54"/>
    </row>
    <row r="1254" spans="27:92" x14ac:dyDescent="0.25">
      <c r="AA1254"/>
      <c r="AB1254"/>
      <c r="AC1254"/>
      <c r="CI1254" s="57">
        <v>58283</v>
      </c>
      <c r="CJ1254" s="53" t="s">
        <v>95</v>
      </c>
      <c r="CK1254" s="53" t="s">
        <v>126</v>
      </c>
      <c r="CL1254" s="192"/>
      <c r="CM1254" s="54"/>
      <c r="CN1254" s="54"/>
    </row>
    <row r="1255" spans="27:92" x14ac:dyDescent="0.25">
      <c r="AA1255"/>
      <c r="AB1255"/>
      <c r="AC1255"/>
      <c r="CI1255" s="57">
        <v>58286</v>
      </c>
      <c r="CJ1255" s="53" t="s">
        <v>95</v>
      </c>
      <c r="CK1255" s="53" t="s">
        <v>126</v>
      </c>
      <c r="CL1255" s="192"/>
      <c r="CM1255" s="54"/>
      <c r="CN1255" s="54"/>
    </row>
    <row r="1256" spans="27:92" x14ac:dyDescent="0.25">
      <c r="AA1256"/>
      <c r="AB1256"/>
      <c r="AC1256"/>
      <c r="CI1256" s="57">
        <v>58287</v>
      </c>
      <c r="CJ1256" s="53" t="s">
        <v>95</v>
      </c>
      <c r="CK1256" s="53" t="s">
        <v>126</v>
      </c>
      <c r="CL1256" s="192"/>
      <c r="CM1256" s="54"/>
      <c r="CN1256" s="54"/>
    </row>
    <row r="1257" spans="27:92" x14ac:dyDescent="0.25">
      <c r="AA1257"/>
      <c r="AB1257"/>
      <c r="AC1257"/>
      <c r="CI1257" s="57">
        <v>58291</v>
      </c>
      <c r="CJ1257" s="53" t="s">
        <v>95</v>
      </c>
      <c r="CK1257" s="53" t="s">
        <v>126</v>
      </c>
      <c r="CL1257" s="192"/>
      <c r="CM1257" s="54"/>
      <c r="CN1257" s="54"/>
    </row>
    <row r="1258" spans="27:92" x14ac:dyDescent="0.25">
      <c r="AA1258"/>
      <c r="AB1258"/>
      <c r="AC1258"/>
      <c r="CI1258" s="57">
        <v>58292</v>
      </c>
      <c r="CJ1258" s="53" t="s">
        <v>95</v>
      </c>
      <c r="CK1258" s="53" t="s">
        <v>126</v>
      </c>
      <c r="CL1258" s="192"/>
      <c r="CM1258" s="54"/>
      <c r="CN1258" s="54"/>
    </row>
    <row r="1259" spans="27:92" x14ac:dyDescent="0.25">
      <c r="AA1259"/>
      <c r="AB1259"/>
      <c r="AC1259"/>
      <c r="CI1259" s="57">
        <v>58293</v>
      </c>
      <c r="CJ1259" s="53" t="s">
        <v>95</v>
      </c>
      <c r="CK1259" s="53" t="s">
        <v>126</v>
      </c>
      <c r="CL1259" s="192"/>
      <c r="CM1259" s="54"/>
      <c r="CN1259" s="54"/>
    </row>
    <row r="1260" spans="27:92" x14ac:dyDescent="0.25">
      <c r="AA1260"/>
      <c r="AB1260"/>
      <c r="AC1260"/>
      <c r="CI1260" s="57">
        <v>58294</v>
      </c>
      <c r="CJ1260" s="53" t="s">
        <v>95</v>
      </c>
      <c r="CK1260" s="53" t="s">
        <v>126</v>
      </c>
      <c r="CL1260" s="192"/>
      <c r="CM1260" s="54"/>
      <c r="CN1260" s="54"/>
    </row>
    <row r="1261" spans="27:92" x14ac:dyDescent="0.25">
      <c r="AA1261"/>
      <c r="AB1261"/>
      <c r="AC1261"/>
      <c r="CI1261" s="57">
        <v>58301</v>
      </c>
      <c r="CJ1261" s="53" t="s">
        <v>95</v>
      </c>
      <c r="CK1261" s="53" t="s">
        <v>126</v>
      </c>
      <c r="CL1261" s="192"/>
      <c r="CM1261" s="54"/>
      <c r="CN1261" s="54"/>
    </row>
    <row r="1262" spans="27:92" x14ac:dyDescent="0.25">
      <c r="AA1262"/>
      <c r="AB1262"/>
      <c r="AC1262"/>
      <c r="CI1262" s="57">
        <v>58401</v>
      </c>
      <c r="CJ1262" s="53" t="s">
        <v>95</v>
      </c>
      <c r="CK1262" s="53" t="s">
        <v>126</v>
      </c>
      <c r="CL1262" s="192"/>
      <c r="CM1262" s="54"/>
      <c r="CN1262" s="54"/>
    </row>
    <row r="1263" spans="27:92" x14ac:dyDescent="0.25">
      <c r="AA1263"/>
      <c r="AB1263"/>
      <c r="AC1263"/>
      <c r="CI1263" s="57">
        <v>58601</v>
      </c>
      <c r="CJ1263" s="53" t="s">
        <v>96</v>
      </c>
      <c r="CK1263" s="53" t="s">
        <v>126</v>
      </c>
      <c r="CL1263" s="192"/>
      <c r="CM1263" s="54"/>
      <c r="CN1263" s="54"/>
    </row>
    <row r="1264" spans="27:92" x14ac:dyDescent="0.25">
      <c r="AA1264"/>
      <c r="AB1264"/>
      <c r="AC1264"/>
      <c r="CI1264" s="57">
        <v>58603</v>
      </c>
      <c r="CJ1264" s="53" t="s">
        <v>96</v>
      </c>
      <c r="CK1264" s="53" t="s">
        <v>126</v>
      </c>
      <c r="CL1264" s="192"/>
      <c r="CM1264" s="54"/>
      <c r="CN1264" s="54"/>
    </row>
    <row r="1265" spans="27:92" x14ac:dyDescent="0.25">
      <c r="AA1265"/>
      <c r="AB1265"/>
      <c r="AC1265"/>
      <c r="CI1265" s="57">
        <v>58801</v>
      </c>
      <c r="CJ1265" s="53" t="s">
        <v>96</v>
      </c>
      <c r="CK1265" s="53" t="s">
        <v>126</v>
      </c>
      <c r="CL1265" s="192"/>
      <c r="CM1265" s="54"/>
      <c r="CN1265" s="54"/>
    </row>
    <row r="1266" spans="27:92" x14ac:dyDescent="0.25">
      <c r="AA1266"/>
      <c r="AB1266"/>
      <c r="AC1266"/>
      <c r="CI1266" s="57">
        <v>58805</v>
      </c>
      <c r="CJ1266" s="53" t="s">
        <v>96</v>
      </c>
      <c r="CK1266" s="53" t="s">
        <v>126</v>
      </c>
      <c r="CL1266" s="192"/>
      <c r="CM1266" s="54"/>
      <c r="CN1266" s="54"/>
    </row>
    <row r="1267" spans="27:92" x14ac:dyDescent="0.25">
      <c r="AA1267"/>
      <c r="AB1267"/>
      <c r="AC1267"/>
      <c r="CI1267" s="57">
        <v>58811</v>
      </c>
      <c r="CJ1267" s="53" t="s">
        <v>96</v>
      </c>
      <c r="CK1267" s="53" t="s">
        <v>126</v>
      </c>
      <c r="CL1267" s="192"/>
      <c r="CM1267" s="54"/>
      <c r="CN1267" s="54"/>
    </row>
    <row r="1268" spans="27:92" x14ac:dyDescent="0.25">
      <c r="AA1268"/>
      <c r="AB1268"/>
      <c r="AC1268"/>
      <c r="CI1268" s="57">
        <v>58812</v>
      </c>
      <c r="CJ1268" s="53" t="s">
        <v>96</v>
      </c>
      <c r="CK1268" s="53" t="s">
        <v>126</v>
      </c>
      <c r="CL1268" s="192"/>
      <c r="CM1268" s="54"/>
      <c r="CN1268" s="54"/>
    </row>
    <row r="1269" spans="27:92" x14ac:dyDescent="0.25">
      <c r="AA1269"/>
      <c r="AB1269"/>
      <c r="AC1269"/>
      <c r="CI1269" s="57">
        <v>58813</v>
      </c>
      <c r="CJ1269" s="53" t="s">
        <v>96</v>
      </c>
      <c r="CK1269" s="53" t="s">
        <v>126</v>
      </c>
      <c r="CL1269" s="192"/>
      <c r="CM1269" s="54"/>
      <c r="CN1269" s="54"/>
    </row>
    <row r="1270" spans="27:92" x14ac:dyDescent="0.25">
      <c r="AA1270"/>
      <c r="AB1270"/>
      <c r="AC1270"/>
      <c r="CI1270" s="57">
        <v>58821</v>
      </c>
      <c r="CJ1270" s="53" t="s">
        <v>96</v>
      </c>
      <c r="CK1270" s="53" t="s">
        <v>126</v>
      </c>
      <c r="CL1270" s="192"/>
      <c r="CM1270" s="54"/>
      <c r="CN1270" s="54"/>
    </row>
    <row r="1271" spans="27:92" x14ac:dyDescent="0.25">
      <c r="AA1271"/>
      <c r="AB1271"/>
      <c r="AC1271"/>
      <c r="CI1271" s="57">
        <v>58822</v>
      </c>
      <c r="CJ1271" s="53" t="s">
        <v>96</v>
      </c>
      <c r="CK1271" s="53" t="s">
        <v>126</v>
      </c>
      <c r="CL1271" s="192"/>
      <c r="CM1271" s="54"/>
      <c r="CN1271" s="54"/>
    </row>
    <row r="1272" spans="27:92" x14ac:dyDescent="0.25">
      <c r="AA1272"/>
      <c r="AB1272"/>
      <c r="AC1272"/>
      <c r="CI1272" s="57">
        <v>58823</v>
      </c>
      <c r="CJ1272" s="53" t="s">
        <v>96</v>
      </c>
      <c r="CK1272" s="53" t="s">
        <v>126</v>
      </c>
      <c r="CL1272" s="192"/>
      <c r="CM1272" s="54"/>
      <c r="CN1272" s="54"/>
    </row>
    <row r="1273" spans="27:92" x14ac:dyDescent="0.25">
      <c r="AA1273"/>
      <c r="AB1273"/>
      <c r="AC1273"/>
      <c r="CI1273" s="57">
        <v>58824</v>
      </c>
      <c r="CJ1273" s="53" t="s">
        <v>96</v>
      </c>
      <c r="CK1273" s="53" t="s">
        <v>126</v>
      </c>
      <c r="CL1273" s="192"/>
      <c r="CM1273" s="54"/>
      <c r="CN1273" s="54"/>
    </row>
    <row r="1274" spans="27:92" x14ac:dyDescent="0.25">
      <c r="AA1274"/>
      <c r="AB1274"/>
      <c r="AC1274"/>
      <c r="CI1274" s="57">
        <v>58825</v>
      </c>
      <c r="CJ1274" s="53" t="s">
        <v>96</v>
      </c>
      <c r="CK1274" s="53" t="s">
        <v>126</v>
      </c>
      <c r="CL1274" s="192"/>
      <c r="CM1274" s="54"/>
      <c r="CN1274" s="54"/>
    </row>
    <row r="1275" spans="27:92" x14ac:dyDescent="0.25">
      <c r="AA1275"/>
      <c r="AB1275"/>
      <c r="AC1275"/>
      <c r="CI1275" s="57">
        <v>58826</v>
      </c>
      <c r="CJ1275" s="53" t="s">
        <v>96</v>
      </c>
      <c r="CK1275" s="53" t="s">
        <v>126</v>
      </c>
      <c r="CL1275" s="192"/>
      <c r="CM1275" s="54"/>
      <c r="CN1275" s="54"/>
    </row>
    <row r="1276" spans="27:92" x14ac:dyDescent="0.25">
      <c r="AA1276"/>
      <c r="AB1276"/>
      <c r="AC1276"/>
      <c r="CI1276" s="57">
        <v>58827</v>
      </c>
      <c r="CJ1276" s="53" t="s">
        <v>96</v>
      </c>
      <c r="CK1276" s="53" t="s">
        <v>126</v>
      </c>
      <c r="CL1276" s="192"/>
      <c r="CM1276" s="54"/>
      <c r="CN1276" s="54"/>
    </row>
    <row r="1277" spans="27:92" x14ac:dyDescent="0.25">
      <c r="AA1277"/>
      <c r="AB1277"/>
      <c r="AC1277"/>
      <c r="CI1277" s="57">
        <v>58831</v>
      </c>
      <c r="CJ1277" s="53" t="s">
        <v>96</v>
      </c>
      <c r="CK1277" s="53" t="s">
        <v>126</v>
      </c>
      <c r="CL1277" s="192"/>
      <c r="CM1277" s="54"/>
      <c r="CN1277" s="54"/>
    </row>
    <row r="1278" spans="27:92" x14ac:dyDescent="0.25">
      <c r="AA1278"/>
      <c r="AB1278"/>
      <c r="AC1278"/>
      <c r="CI1278" s="57">
        <v>58832</v>
      </c>
      <c r="CJ1278" s="53" t="s">
        <v>96</v>
      </c>
      <c r="CK1278" s="53" t="s">
        <v>126</v>
      </c>
      <c r="CL1278" s="192"/>
      <c r="CM1278" s="54"/>
      <c r="CN1278" s="54"/>
    </row>
    <row r="1279" spans="27:92" x14ac:dyDescent="0.25">
      <c r="AA1279"/>
      <c r="AB1279"/>
      <c r="AC1279"/>
      <c r="CI1279" s="57">
        <v>58833</v>
      </c>
      <c r="CJ1279" s="53" t="s">
        <v>96</v>
      </c>
      <c r="CK1279" s="53" t="s">
        <v>126</v>
      </c>
      <c r="CL1279" s="192"/>
      <c r="CM1279" s="54"/>
      <c r="CN1279" s="54"/>
    </row>
    <row r="1280" spans="27:92" x14ac:dyDescent="0.25">
      <c r="AA1280"/>
      <c r="AB1280"/>
      <c r="AC1280"/>
      <c r="CI1280" s="57">
        <v>58834</v>
      </c>
      <c r="CJ1280" s="53" t="s">
        <v>96</v>
      </c>
      <c r="CK1280" s="53" t="s">
        <v>126</v>
      </c>
      <c r="CL1280" s="192"/>
      <c r="CM1280" s="54"/>
      <c r="CN1280" s="54"/>
    </row>
    <row r="1281" spans="27:92" x14ac:dyDescent="0.25">
      <c r="AA1281"/>
      <c r="AB1281"/>
      <c r="AC1281"/>
      <c r="CI1281" s="57">
        <v>58835</v>
      </c>
      <c r="CJ1281" s="53" t="s">
        <v>96</v>
      </c>
      <c r="CK1281" s="53" t="s">
        <v>126</v>
      </c>
      <c r="CL1281" s="192"/>
      <c r="CM1281" s="54"/>
      <c r="CN1281" s="54"/>
    </row>
    <row r="1282" spans="27:92" x14ac:dyDescent="0.25">
      <c r="AA1282"/>
      <c r="AB1282"/>
      <c r="AC1282"/>
      <c r="CI1282" s="57">
        <v>58841</v>
      </c>
      <c r="CJ1282" s="53" t="s">
        <v>96</v>
      </c>
      <c r="CK1282" s="53" t="s">
        <v>126</v>
      </c>
      <c r="CL1282" s="192"/>
      <c r="CM1282" s="54"/>
      <c r="CN1282" s="54"/>
    </row>
    <row r="1283" spans="27:92" x14ac:dyDescent="0.25">
      <c r="AA1283"/>
      <c r="AB1283"/>
      <c r="AC1283"/>
      <c r="CI1283" s="57">
        <v>58842</v>
      </c>
      <c r="CJ1283" s="53" t="s">
        <v>96</v>
      </c>
      <c r="CK1283" s="53" t="s">
        <v>126</v>
      </c>
      <c r="CL1283" s="192"/>
      <c r="CM1283" s="54"/>
      <c r="CN1283" s="54"/>
    </row>
    <row r="1284" spans="27:92" x14ac:dyDescent="0.25">
      <c r="AA1284"/>
      <c r="AB1284"/>
      <c r="AC1284"/>
      <c r="CI1284" s="57">
        <v>58844</v>
      </c>
      <c r="CJ1284" s="53" t="s">
        <v>96</v>
      </c>
      <c r="CK1284" s="53" t="s">
        <v>126</v>
      </c>
      <c r="CL1284" s="192"/>
      <c r="CM1284" s="54"/>
      <c r="CN1284" s="54"/>
    </row>
    <row r="1285" spans="27:92" x14ac:dyDescent="0.25">
      <c r="AA1285"/>
      <c r="AB1285"/>
      <c r="AC1285"/>
      <c r="CI1285" s="57">
        <v>58845</v>
      </c>
      <c r="CJ1285" s="53" t="s">
        <v>96</v>
      </c>
      <c r="CK1285" s="53" t="s">
        <v>126</v>
      </c>
      <c r="CL1285" s="192"/>
      <c r="CM1285" s="54"/>
      <c r="CN1285" s="54"/>
    </row>
    <row r="1286" spans="27:92" x14ac:dyDescent="0.25">
      <c r="AA1286"/>
      <c r="AB1286"/>
      <c r="AC1286"/>
      <c r="CI1286" s="57">
        <v>58851</v>
      </c>
      <c r="CJ1286" s="53" t="s">
        <v>96</v>
      </c>
      <c r="CK1286" s="53" t="s">
        <v>126</v>
      </c>
      <c r="CL1286" s="192"/>
      <c r="CM1286" s="54"/>
      <c r="CN1286" s="54"/>
    </row>
    <row r="1287" spans="27:92" x14ac:dyDescent="0.25">
      <c r="AA1287"/>
      <c r="AB1287"/>
      <c r="AC1287"/>
      <c r="CI1287" s="57">
        <v>58852</v>
      </c>
      <c r="CJ1287" s="53" t="s">
        <v>96</v>
      </c>
      <c r="CK1287" s="53" t="s">
        <v>126</v>
      </c>
      <c r="CL1287" s="192"/>
      <c r="CM1287" s="54"/>
      <c r="CN1287" s="54"/>
    </row>
    <row r="1288" spans="27:92" x14ac:dyDescent="0.25">
      <c r="AA1288"/>
      <c r="AB1288"/>
      <c r="AC1288"/>
      <c r="CI1288" s="57">
        <v>58854</v>
      </c>
      <c r="CJ1288" s="53" t="s">
        <v>96</v>
      </c>
      <c r="CK1288" s="53" t="s">
        <v>126</v>
      </c>
      <c r="CL1288" s="192"/>
      <c r="CM1288" s="54"/>
      <c r="CN1288" s="54"/>
    </row>
    <row r="1289" spans="27:92" x14ac:dyDescent="0.25">
      <c r="AA1289"/>
      <c r="AB1289"/>
      <c r="AC1289"/>
      <c r="CI1289" s="57">
        <v>58856</v>
      </c>
      <c r="CJ1289" s="53" t="s">
        <v>96</v>
      </c>
      <c r="CK1289" s="53" t="s">
        <v>126</v>
      </c>
      <c r="CL1289" s="192"/>
      <c r="CM1289" s="54"/>
      <c r="CN1289" s="54"/>
    </row>
    <row r="1290" spans="27:92" x14ac:dyDescent="0.25">
      <c r="AA1290"/>
      <c r="AB1290"/>
      <c r="AC1290"/>
      <c r="CI1290" s="57">
        <v>58861</v>
      </c>
      <c r="CJ1290" s="53" t="s">
        <v>96</v>
      </c>
      <c r="CK1290" s="53" t="s">
        <v>126</v>
      </c>
      <c r="CL1290" s="192"/>
      <c r="CM1290" s="54"/>
      <c r="CN1290" s="54"/>
    </row>
    <row r="1291" spans="27:92" x14ac:dyDescent="0.25">
      <c r="AA1291"/>
      <c r="AB1291"/>
      <c r="AC1291"/>
      <c r="CI1291" s="57">
        <v>58862</v>
      </c>
      <c r="CJ1291" s="53" t="s">
        <v>96</v>
      </c>
      <c r="CK1291" s="53" t="s">
        <v>126</v>
      </c>
      <c r="CL1291" s="192"/>
      <c r="CM1291" s="54"/>
      <c r="CN1291" s="54"/>
    </row>
    <row r="1292" spans="27:92" x14ac:dyDescent="0.25">
      <c r="AA1292"/>
      <c r="AB1292"/>
      <c r="AC1292"/>
      <c r="CI1292" s="57">
        <v>58864</v>
      </c>
      <c r="CJ1292" s="53" t="s">
        <v>96</v>
      </c>
      <c r="CK1292" s="53" t="s">
        <v>126</v>
      </c>
      <c r="CL1292" s="192"/>
      <c r="CM1292" s="54"/>
      <c r="CN1292" s="54"/>
    </row>
    <row r="1293" spans="27:92" x14ac:dyDescent="0.25">
      <c r="AA1293"/>
      <c r="AB1293"/>
      <c r="AC1293"/>
      <c r="CI1293" s="57">
        <v>58865</v>
      </c>
      <c r="CJ1293" s="53" t="s">
        <v>96</v>
      </c>
      <c r="CK1293" s="53" t="s">
        <v>126</v>
      </c>
      <c r="CL1293" s="192"/>
      <c r="CM1293" s="54"/>
      <c r="CN1293" s="54"/>
    </row>
    <row r="1294" spans="27:92" x14ac:dyDescent="0.25">
      <c r="AA1294"/>
      <c r="AB1294"/>
      <c r="AC1294"/>
      <c r="CI1294" s="57">
        <v>58866</v>
      </c>
      <c r="CJ1294" s="53" t="s">
        <v>96</v>
      </c>
      <c r="CK1294" s="53" t="s">
        <v>126</v>
      </c>
      <c r="CL1294" s="192"/>
      <c r="CM1294" s="54"/>
      <c r="CN1294" s="54"/>
    </row>
    <row r="1295" spans="27:92" x14ac:dyDescent="0.25">
      <c r="AA1295"/>
      <c r="AB1295"/>
      <c r="AC1295"/>
      <c r="CI1295" s="57">
        <v>58867</v>
      </c>
      <c r="CJ1295" s="53" t="s">
        <v>96</v>
      </c>
      <c r="CK1295" s="53" t="s">
        <v>126</v>
      </c>
      <c r="CL1295" s="192"/>
      <c r="CM1295" s="54"/>
      <c r="CN1295" s="54"/>
    </row>
    <row r="1296" spans="27:92" x14ac:dyDescent="0.25">
      <c r="AA1296"/>
      <c r="AB1296"/>
      <c r="AC1296"/>
      <c r="CI1296" s="57">
        <v>58901</v>
      </c>
      <c r="CJ1296" s="53" t="s">
        <v>96</v>
      </c>
      <c r="CK1296" s="53" t="s">
        <v>126</v>
      </c>
      <c r="CL1296" s="192"/>
      <c r="CM1296" s="54"/>
      <c r="CN1296" s="54"/>
    </row>
    <row r="1297" spans="27:92" x14ac:dyDescent="0.25">
      <c r="AA1297"/>
      <c r="AB1297"/>
      <c r="AC1297"/>
      <c r="CI1297" s="57">
        <v>59101</v>
      </c>
      <c r="CJ1297" s="53" t="s">
        <v>97</v>
      </c>
      <c r="CK1297" s="53" t="s">
        <v>126</v>
      </c>
      <c r="CL1297" s="192"/>
      <c r="CM1297" s="54"/>
      <c r="CN1297" s="54"/>
    </row>
    <row r="1298" spans="27:92" x14ac:dyDescent="0.25">
      <c r="AA1298"/>
      <c r="AB1298"/>
      <c r="AC1298"/>
      <c r="CI1298" s="57">
        <v>59102</v>
      </c>
      <c r="CJ1298" s="53" t="s">
        <v>97</v>
      </c>
      <c r="CK1298" s="53" t="s">
        <v>126</v>
      </c>
      <c r="CL1298" s="192"/>
      <c r="CM1298" s="54"/>
      <c r="CN1298" s="54"/>
    </row>
    <row r="1299" spans="27:92" x14ac:dyDescent="0.25">
      <c r="AA1299"/>
      <c r="AB1299"/>
      <c r="AC1299"/>
      <c r="CI1299" s="57">
        <v>59201</v>
      </c>
      <c r="CJ1299" s="53" t="s">
        <v>97</v>
      </c>
      <c r="CK1299" s="53" t="s">
        <v>126</v>
      </c>
      <c r="CL1299" s="192"/>
      <c r="CM1299" s="54"/>
      <c r="CN1299" s="54"/>
    </row>
    <row r="1300" spans="27:92" x14ac:dyDescent="0.25">
      <c r="AA1300"/>
      <c r="AB1300"/>
      <c r="AC1300"/>
      <c r="CI1300" s="57">
        <v>59202</v>
      </c>
      <c r="CJ1300" s="53" t="s">
        <v>97</v>
      </c>
      <c r="CK1300" s="53" t="s">
        <v>126</v>
      </c>
      <c r="CL1300" s="192"/>
      <c r="CM1300" s="54"/>
      <c r="CN1300" s="54"/>
    </row>
    <row r="1301" spans="27:92" x14ac:dyDescent="0.25">
      <c r="AA1301"/>
      <c r="AB1301"/>
      <c r="AC1301"/>
      <c r="CI1301" s="57">
        <v>59203</v>
      </c>
      <c r="CJ1301" s="53" t="s">
        <v>97</v>
      </c>
      <c r="CK1301" s="53" t="s">
        <v>126</v>
      </c>
      <c r="CL1301" s="192"/>
      <c r="CM1301" s="54"/>
      <c r="CN1301" s="54"/>
    </row>
    <row r="1302" spans="27:92" x14ac:dyDescent="0.25">
      <c r="AA1302"/>
      <c r="AB1302"/>
      <c r="AC1302"/>
      <c r="CI1302" s="57">
        <v>59204</v>
      </c>
      <c r="CJ1302" s="53" t="s">
        <v>97</v>
      </c>
      <c r="CK1302" s="53" t="s">
        <v>126</v>
      </c>
      <c r="CL1302" s="192"/>
      <c r="CM1302" s="54"/>
      <c r="CN1302" s="54"/>
    </row>
    <row r="1303" spans="27:92" x14ac:dyDescent="0.25">
      <c r="AA1303"/>
      <c r="AB1303"/>
      <c r="AC1303"/>
      <c r="CI1303" s="57">
        <v>59211</v>
      </c>
      <c r="CJ1303" s="53" t="s">
        <v>97</v>
      </c>
      <c r="CK1303" s="53" t="s">
        <v>126</v>
      </c>
      <c r="CL1303" s="192"/>
      <c r="CM1303" s="54"/>
      <c r="CN1303" s="54"/>
    </row>
    <row r="1304" spans="27:92" x14ac:dyDescent="0.25">
      <c r="AA1304"/>
      <c r="AB1304"/>
      <c r="AC1304"/>
      <c r="CI1304" s="57">
        <v>59212</v>
      </c>
      <c r="CJ1304" s="53" t="s">
        <v>97</v>
      </c>
      <c r="CK1304" s="53" t="s">
        <v>126</v>
      </c>
      <c r="CL1304" s="192"/>
      <c r="CM1304" s="54"/>
      <c r="CN1304" s="54"/>
    </row>
    <row r="1305" spans="27:92" x14ac:dyDescent="0.25">
      <c r="AA1305"/>
      <c r="AB1305"/>
      <c r="AC1305"/>
      <c r="CI1305" s="57">
        <v>59213</v>
      </c>
      <c r="CJ1305" s="53" t="s">
        <v>97</v>
      </c>
      <c r="CK1305" s="53" t="s">
        <v>126</v>
      </c>
      <c r="CL1305" s="192"/>
      <c r="CM1305" s="54"/>
      <c r="CN1305" s="54"/>
    </row>
    <row r="1306" spans="27:92" x14ac:dyDescent="0.25">
      <c r="AA1306"/>
      <c r="AB1306"/>
      <c r="AC1306"/>
      <c r="CI1306" s="57">
        <v>59214</v>
      </c>
      <c r="CJ1306" s="53" t="s">
        <v>97</v>
      </c>
      <c r="CK1306" s="53" t="s">
        <v>126</v>
      </c>
      <c r="CL1306" s="192"/>
      <c r="CM1306" s="54"/>
      <c r="CN1306" s="54"/>
    </row>
    <row r="1307" spans="27:92" x14ac:dyDescent="0.25">
      <c r="AA1307"/>
      <c r="AB1307"/>
      <c r="AC1307"/>
      <c r="CI1307" s="57">
        <v>59221</v>
      </c>
      <c r="CJ1307" s="53" t="s">
        <v>97</v>
      </c>
      <c r="CK1307" s="53" t="s">
        <v>126</v>
      </c>
      <c r="CL1307" s="192"/>
      <c r="CM1307" s="54"/>
      <c r="CN1307" s="54"/>
    </row>
    <row r="1308" spans="27:92" x14ac:dyDescent="0.25">
      <c r="AA1308"/>
      <c r="AB1308"/>
      <c r="AC1308"/>
      <c r="CI1308" s="57">
        <v>59231</v>
      </c>
      <c r="CJ1308" s="53" t="s">
        <v>97</v>
      </c>
      <c r="CK1308" s="53" t="s">
        <v>126</v>
      </c>
      <c r="CL1308" s="192"/>
      <c r="CM1308" s="54"/>
      <c r="CN1308" s="54"/>
    </row>
    <row r="1309" spans="27:92" x14ac:dyDescent="0.25">
      <c r="AA1309"/>
      <c r="AB1309"/>
      <c r="AC1309"/>
      <c r="CI1309" s="57">
        <v>59232</v>
      </c>
      <c r="CJ1309" s="53" t="s">
        <v>97</v>
      </c>
      <c r="CK1309" s="53" t="s">
        <v>126</v>
      </c>
      <c r="CL1309" s="192"/>
      <c r="CM1309" s="54"/>
      <c r="CN1309" s="54"/>
    </row>
    <row r="1310" spans="27:92" x14ac:dyDescent="0.25">
      <c r="AA1310"/>
      <c r="AB1310"/>
      <c r="AC1310"/>
      <c r="CI1310" s="57">
        <v>59233</v>
      </c>
      <c r="CJ1310" s="53" t="s">
        <v>97</v>
      </c>
      <c r="CK1310" s="53" t="s">
        <v>126</v>
      </c>
      <c r="CL1310" s="192"/>
      <c r="CM1310" s="54"/>
      <c r="CN1310" s="54"/>
    </row>
    <row r="1311" spans="27:92" x14ac:dyDescent="0.25">
      <c r="AA1311"/>
      <c r="AB1311"/>
      <c r="AC1311"/>
      <c r="CI1311" s="57">
        <v>59241</v>
      </c>
      <c r="CJ1311" s="53" t="s">
        <v>97</v>
      </c>
      <c r="CK1311" s="53" t="s">
        <v>126</v>
      </c>
      <c r="CL1311" s="192"/>
      <c r="CM1311" s="54"/>
      <c r="CN1311" s="54"/>
    </row>
    <row r="1312" spans="27:92" x14ac:dyDescent="0.25">
      <c r="AA1312"/>
      <c r="AB1312"/>
      <c r="AC1312"/>
      <c r="CI1312" s="57">
        <v>59242</v>
      </c>
      <c r="CJ1312" s="53" t="s">
        <v>97</v>
      </c>
      <c r="CK1312" s="53" t="s">
        <v>126</v>
      </c>
      <c r="CL1312" s="192"/>
      <c r="CM1312" s="54"/>
      <c r="CN1312" s="54"/>
    </row>
    <row r="1313" spans="27:92" x14ac:dyDescent="0.25">
      <c r="AA1313"/>
      <c r="AB1313"/>
      <c r="AC1313"/>
      <c r="CI1313" s="57">
        <v>59244</v>
      </c>
      <c r="CJ1313" s="53" t="s">
        <v>97</v>
      </c>
      <c r="CK1313" s="53" t="s">
        <v>126</v>
      </c>
      <c r="CL1313" s="192"/>
      <c r="CM1313" s="54"/>
      <c r="CN1313" s="54"/>
    </row>
    <row r="1314" spans="27:92" x14ac:dyDescent="0.25">
      <c r="AA1314"/>
      <c r="AB1314"/>
      <c r="AC1314"/>
      <c r="CI1314" s="57">
        <v>59245</v>
      </c>
      <c r="CJ1314" s="53" t="s">
        <v>97</v>
      </c>
      <c r="CK1314" s="53" t="s">
        <v>126</v>
      </c>
      <c r="CL1314" s="192"/>
      <c r="CM1314" s="54"/>
      <c r="CN1314" s="54"/>
    </row>
    <row r="1315" spans="27:92" x14ac:dyDescent="0.25">
      <c r="AA1315"/>
      <c r="AB1315"/>
      <c r="AC1315"/>
      <c r="CI1315" s="57">
        <v>59251</v>
      </c>
      <c r="CJ1315" s="53" t="s">
        <v>97</v>
      </c>
      <c r="CK1315" s="53" t="s">
        <v>126</v>
      </c>
      <c r="CL1315" s="192"/>
      <c r="CM1315" s="54"/>
      <c r="CN1315" s="54"/>
    </row>
    <row r="1316" spans="27:92" x14ac:dyDescent="0.25">
      <c r="AA1316"/>
      <c r="AB1316"/>
      <c r="AC1316"/>
      <c r="CI1316" s="57">
        <v>59252</v>
      </c>
      <c r="CJ1316" s="53" t="s">
        <v>97</v>
      </c>
      <c r="CK1316" s="53" t="s">
        <v>126</v>
      </c>
      <c r="CL1316" s="192"/>
      <c r="CM1316" s="54"/>
      <c r="CN1316" s="54"/>
    </row>
    <row r="1317" spans="27:92" x14ac:dyDescent="0.25">
      <c r="AA1317"/>
      <c r="AB1317"/>
      <c r="AC1317"/>
      <c r="CI1317" s="57">
        <v>59253</v>
      </c>
      <c r="CJ1317" s="53" t="s">
        <v>97</v>
      </c>
      <c r="CK1317" s="53" t="s">
        <v>126</v>
      </c>
      <c r="CL1317" s="192"/>
      <c r="CM1317" s="54"/>
      <c r="CN1317" s="54"/>
    </row>
    <row r="1318" spans="27:92" x14ac:dyDescent="0.25">
      <c r="AA1318"/>
      <c r="AB1318"/>
      <c r="AC1318"/>
      <c r="CI1318" s="57">
        <v>59254</v>
      </c>
      <c r="CJ1318" s="53" t="s">
        <v>97</v>
      </c>
      <c r="CK1318" s="53" t="s">
        <v>126</v>
      </c>
      <c r="CL1318" s="192"/>
      <c r="CM1318" s="54"/>
      <c r="CN1318" s="54"/>
    </row>
    <row r="1319" spans="27:92" x14ac:dyDescent="0.25">
      <c r="AA1319"/>
      <c r="AB1319"/>
      <c r="AC1319"/>
      <c r="CI1319" s="57">
        <v>59255</v>
      </c>
      <c r="CJ1319" s="53" t="s">
        <v>97</v>
      </c>
      <c r="CK1319" s="53" t="s">
        <v>126</v>
      </c>
      <c r="CL1319" s="192"/>
      <c r="CM1319" s="54"/>
      <c r="CN1319" s="54"/>
    </row>
    <row r="1320" spans="27:92" x14ac:dyDescent="0.25">
      <c r="AA1320"/>
      <c r="AB1320"/>
      <c r="AC1320"/>
      <c r="CI1320" s="57">
        <v>59256</v>
      </c>
      <c r="CJ1320" s="53" t="s">
        <v>97</v>
      </c>
      <c r="CK1320" s="53" t="s">
        <v>126</v>
      </c>
      <c r="CL1320" s="192"/>
      <c r="CM1320" s="54"/>
      <c r="CN1320" s="54"/>
    </row>
    <row r="1321" spans="27:92" x14ac:dyDescent="0.25">
      <c r="AA1321"/>
      <c r="AB1321"/>
      <c r="AC1321"/>
      <c r="CI1321" s="57">
        <v>59257</v>
      </c>
      <c r="CJ1321" s="53" t="s">
        <v>97</v>
      </c>
      <c r="CK1321" s="53" t="s">
        <v>126</v>
      </c>
      <c r="CL1321" s="192"/>
      <c r="CM1321" s="54"/>
      <c r="CN1321" s="54"/>
    </row>
    <row r="1322" spans="27:92" x14ac:dyDescent="0.25">
      <c r="AA1322"/>
      <c r="AB1322"/>
      <c r="AC1322"/>
      <c r="CI1322" s="57">
        <v>59261</v>
      </c>
      <c r="CJ1322" s="53" t="s">
        <v>98</v>
      </c>
      <c r="CK1322" s="53" t="s">
        <v>129</v>
      </c>
      <c r="CL1322" s="192"/>
      <c r="CM1322" s="54"/>
      <c r="CN1322" s="54"/>
    </row>
    <row r="1323" spans="27:92" x14ac:dyDescent="0.25">
      <c r="AA1323"/>
      <c r="AB1323"/>
      <c r="AC1323"/>
      <c r="CI1323" s="57">
        <v>59262</v>
      </c>
      <c r="CJ1323" s="53" t="s">
        <v>97</v>
      </c>
      <c r="CK1323" s="53" t="s">
        <v>126</v>
      </c>
      <c r="CL1323" s="192"/>
      <c r="CM1323" s="54"/>
      <c r="CN1323" s="54"/>
    </row>
    <row r="1324" spans="27:92" x14ac:dyDescent="0.25">
      <c r="AA1324"/>
      <c r="AB1324"/>
      <c r="AC1324"/>
      <c r="CI1324" s="57">
        <v>59263</v>
      </c>
      <c r="CJ1324" s="53" t="s">
        <v>97</v>
      </c>
      <c r="CK1324" s="53" t="s">
        <v>126</v>
      </c>
      <c r="CL1324" s="192"/>
      <c r="CM1324" s="54"/>
      <c r="CN1324" s="54"/>
    </row>
    <row r="1325" spans="27:92" x14ac:dyDescent="0.25">
      <c r="AA1325"/>
      <c r="AB1325"/>
      <c r="AC1325"/>
      <c r="CI1325" s="57">
        <v>59264</v>
      </c>
      <c r="CJ1325" s="53" t="s">
        <v>97</v>
      </c>
      <c r="CK1325" s="53" t="s">
        <v>126</v>
      </c>
      <c r="CL1325" s="192"/>
      <c r="CM1325" s="54"/>
      <c r="CN1325" s="54"/>
    </row>
    <row r="1326" spans="27:92" x14ac:dyDescent="0.25">
      <c r="AA1326"/>
      <c r="AB1326"/>
      <c r="AC1326"/>
      <c r="CI1326" s="57">
        <v>59265</v>
      </c>
      <c r="CJ1326" s="53" t="s">
        <v>97</v>
      </c>
      <c r="CK1326" s="53" t="s">
        <v>126</v>
      </c>
      <c r="CL1326" s="192"/>
      <c r="CM1326" s="54"/>
      <c r="CN1326" s="54"/>
    </row>
    <row r="1327" spans="27:92" x14ac:dyDescent="0.25">
      <c r="AA1327"/>
      <c r="AB1327"/>
      <c r="AC1327"/>
      <c r="CI1327" s="57">
        <v>59266</v>
      </c>
      <c r="CJ1327" s="53" t="s">
        <v>97</v>
      </c>
      <c r="CK1327" s="53" t="s">
        <v>126</v>
      </c>
      <c r="CL1327" s="192"/>
      <c r="CM1327" s="54"/>
      <c r="CN1327" s="54"/>
    </row>
    <row r="1328" spans="27:92" x14ac:dyDescent="0.25">
      <c r="AA1328"/>
      <c r="AB1328"/>
      <c r="AC1328"/>
      <c r="CI1328" s="57">
        <v>59301</v>
      </c>
      <c r="CJ1328" s="53" t="s">
        <v>97</v>
      </c>
      <c r="CK1328" s="53" t="s">
        <v>126</v>
      </c>
      <c r="CL1328" s="192"/>
      <c r="CM1328" s="54"/>
      <c r="CN1328" s="54"/>
    </row>
    <row r="1329" spans="27:92" x14ac:dyDescent="0.25">
      <c r="AA1329"/>
      <c r="AB1329"/>
      <c r="AC1329"/>
      <c r="CI1329" s="57">
        <v>59401</v>
      </c>
      <c r="CJ1329" s="53" t="s">
        <v>97</v>
      </c>
      <c r="CK1329" s="53" t="s">
        <v>126</v>
      </c>
      <c r="CL1329" s="192"/>
      <c r="CM1329" s="54"/>
      <c r="CN1329" s="54"/>
    </row>
    <row r="1330" spans="27:92" x14ac:dyDescent="0.25">
      <c r="AA1330"/>
      <c r="AB1330"/>
      <c r="AC1330"/>
      <c r="CI1330" s="57">
        <v>59441</v>
      </c>
      <c r="CJ1330" s="53" t="s">
        <v>97</v>
      </c>
      <c r="CK1330" s="53" t="s">
        <v>126</v>
      </c>
      <c r="CL1330" s="192"/>
      <c r="CM1330" s="54"/>
      <c r="CN1330" s="54"/>
    </row>
    <row r="1331" spans="27:92" x14ac:dyDescent="0.25">
      <c r="AA1331"/>
      <c r="AB1331"/>
      <c r="AC1331"/>
      <c r="CI1331" s="57">
        <v>59442</v>
      </c>
      <c r="CJ1331" s="53" t="s">
        <v>97</v>
      </c>
      <c r="CK1331" s="53" t="s">
        <v>126</v>
      </c>
      <c r="CL1331" s="192"/>
      <c r="CM1331" s="54"/>
      <c r="CN1331" s="54"/>
    </row>
    <row r="1332" spans="27:92" x14ac:dyDescent="0.25">
      <c r="AA1332"/>
      <c r="AB1332"/>
      <c r="AC1332"/>
      <c r="CI1332" s="57">
        <v>59444</v>
      </c>
      <c r="CJ1332" s="53" t="s">
        <v>97</v>
      </c>
      <c r="CK1332" s="53" t="s">
        <v>126</v>
      </c>
      <c r="CL1332" s="192"/>
      <c r="CM1332" s="54"/>
      <c r="CN1332" s="54"/>
    </row>
    <row r="1333" spans="27:92" x14ac:dyDescent="0.25">
      <c r="AA1333"/>
      <c r="AB1333"/>
      <c r="AC1333"/>
      <c r="CI1333" s="57">
        <v>59445</v>
      </c>
      <c r="CJ1333" s="53" t="s">
        <v>97</v>
      </c>
      <c r="CK1333" s="53" t="s">
        <v>126</v>
      </c>
      <c r="CL1333" s="192"/>
      <c r="CM1333" s="54"/>
      <c r="CN1333" s="54"/>
    </row>
    <row r="1334" spans="27:92" x14ac:dyDescent="0.25">
      <c r="AA1334"/>
      <c r="AB1334"/>
      <c r="AC1334"/>
      <c r="CI1334" s="57">
        <v>59451</v>
      </c>
      <c r="CJ1334" s="53" t="s">
        <v>98</v>
      </c>
      <c r="CK1334" s="53" t="s">
        <v>129</v>
      </c>
      <c r="CL1334" s="192"/>
      <c r="CM1334" s="54"/>
      <c r="CN1334" s="54"/>
    </row>
    <row r="1335" spans="27:92" x14ac:dyDescent="0.25">
      <c r="AA1335"/>
      <c r="AB1335"/>
      <c r="AC1335"/>
      <c r="CI1335" s="57">
        <v>59452</v>
      </c>
      <c r="CJ1335" s="53" t="s">
        <v>97</v>
      </c>
      <c r="CK1335" s="53" t="s">
        <v>126</v>
      </c>
      <c r="CL1335" s="192"/>
      <c r="CM1335" s="54"/>
      <c r="CN1335" s="54"/>
    </row>
    <row r="1336" spans="27:92" x14ac:dyDescent="0.25">
      <c r="AA1336"/>
      <c r="AB1336"/>
      <c r="AC1336"/>
      <c r="CI1336" s="57">
        <v>59453</v>
      </c>
      <c r="CJ1336" s="53" t="s">
        <v>97</v>
      </c>
      <c r="CK1336" s="53" t="s">
        <v>126</v>
      </c>
      <c r="CL1336" s="192"/>
      <c r="CM1336" s="54"/>
      <c r="CN1336" s="54"/>
    </row>
    <row r="1337" spans="27:92" x14ac:dyDescent="0.25">
      <c r="AA1337"/>
      <c r="AB1337"/>
      <c r="AC1337"/>
      <c r="CI1337" s="57">
        <v>59454</v>
      </c>
      <c r="CJ1337" s="53" t="s">
        <v>97</v>
      </c>
      <c r="CK1337" s="53" t="s">
        <v>126</v>
      </c>
      <c r="CL1337" s="192"/>
      <c r="CM1337" s="54"/>
      <c r="CN1337" s="54"/>
    </row>
    <row r="1338" spans="27:92" x14ac:dyDescent="0.25">
      <c r="AA1338"/>
      <c r="AB1338"/>
      <c r="AC1338"/>
      <c r="CI1338" s="57">
        <v>59455</v>
      </c>
      <c r="CJ1338" s="53" t="s">
        <v>98</v>
      </c>
      <c r="CK1338" s="53" t="s">
        <v>129</v>
      </c>
      <c r="CL1338" s="192"/>
      <c r="CM1338" s="54"/>
      <c r="CN1338" s="54"/>
    </row>
    <row r="1339" spans="27:92" x14ac:dyDescent="0.25">
      <c r="AA1339"/>
      <c r="AB1339"/>
      <c r="AC1339"/>
      <c r="CI1339" s="57">
        <v>59456</v>
      </c>
      <c r="CJ1339" s="53" t="s">
        <v>98</v>
      </c>
      <c r="CK1339" s="53" t="s">
        <v>129</v>
      </c>
      <c r="CL1339" s="192"/>
      <c r="CM1339" s="54"/>
      <c r="CN1339" s="54"/>
    </row>
    <row r="1340" spans="27:92" x14ac:dyDescent="0.25">
      <c r="AA1340"/>
      <c r="AB1340"/>
      <c r="AC1340"/>
      <c r="CI1340" s="57">
        <v>59457</v>
      </c>
      <c r="CJ1340" s="53" t="s">
        <v>97</v>
      </c>
      <c r="CK1340" s="53" t="s">
        <v>126</v>
      </c>
      <c r="CL1340" s="192"/>
      <c r="CM1340" s="54"/>
      <c r="CN1340" s="54"/>
    </row>
    <row r="1341" spans="27:92" x14ac:dyDescent="0.25">
      <c r="AA1341"/>
      <c r="AB1341"/>
      <c r="AC1341"/>
      <c r="CI1341" s="57">
        <v>59458</v>
      </c>
      <c r="CJ1341" s="53" t="s">
        <v>97</v>
      </c>
      <c r="CK1341" s="53" t="s">
        <v>126</v>
      </c>
      <c r="CL1341" s="192"/>
      <c r="CM1341" s="54"/>
      <c r="CN1341" s="54"/>
    </row>
    <row r="1342" spans="27:92" x14ac:dyDescent="0.25">
      <c r="AA1342"/>
      <c r="AB1342"/>
      <c r="AC1342"/>
      <c r="CI1342" s="57">
        <v>59461</v>
      </c>
      <c r="CJ1342" s="53" t="s">
        <v>97</v>
      </c>
      <c r="CK1342" s="53" t="s">
        <v>126</v>
      </c>
      <c r="CL1342" s="192"/>
      <c r="CM1342" s="54"/>
      <c r="CN1342" s="54"/>
    </row>
    <row r="1343" spans="27:92" x14ac:dyDescent="0.25">
      <c r="AA1343"/>
      <c r="AB1343"/>
      <c r="AC1343"/>
      <c r="CI1343" s="57">
        <v>59501</v>
      </c>
      <c r="CJ1343" s="53" t="s">
        <v>97</v>
      </c>
      <c r="CK1343" s="53" t="s">
        <v>126</v>
      </c>
      <c r="CL1343" s="192"/>
      <c r="CM1343" s="54"/>
      <c r="CN1343" s="54"/>
    </row>
    <row r="1344" spans="27:92" x14ac:dyDescent="0.25">
      <c r="AA1344"/>
      <c r="AB1344"/>
      <c r="AC1344"/>
      <c r="CI1344" s="57">
        <v>60200</v>
      </c>
      <c r="CJ1344" s="53" t="s">
        <v>99</v>
      </c>
      <c r="CK1344" s="53" t="s">
        <v>129</v>
      </c>
      <c r="CL1344" s="192"/>
      <c r="CM1344" s="54"/>
      <c r="CN1344" s="54"/>
    </row>
    <row r="1345" spans="27:92" x14ac:dyDescent="0.25">
      <c r="AA1345"/>
      <c r="AB1345"/>
      <c r="AC1345"/>
      <c r="CI1345" s="57">
        <v>60300</v>
      </c>
      <c r="CJ1345" s="53" t="s">
        <v>99</v>
      </c>
      <c r="CK1345" s="53" t="s">
        <v>129</v>
      </c>
      <c r="CL1345" s="192"/>
      <c r="CM1345" s="54"/>
      <c r="CN1345" s="54"/>
    </row>
    <row r="1346" spans="27:92" x14ac:dyDescent="0.25">
      <c r="AA1346"/>
      <c r="AB1346"/>
      <c r="AC1346"/>
      <c r="CI1346" s="57">
        <v>61200</v>
      </c>
      <c r="CJ1346" s="53" t="s">
        <v>99</v>
      </c>
      <c r="CK1346" s="53" t="s">
        <v>129</v>
      </c>
      <c r="CL1346" s="192"/>
      <c r="CM1346" s="54"/>
      <c r="CN1346" s="54"/>
    </row>
    <row r="1347" spans="27:92" x14ac:dyDescent="0.25">
      <c r="AA1347"/>
      <c r="AB1347"/>
      <c r="AC1347"/>
      <c r="CI1347" s="57">
        <v>61300</v>
      </c>
      <c r="CJ1347" s="53" t="s">
        <v>99</v>
      </c>
      <c r="CK1347" s="53" t="s">
        <v>129</v>
      </c>
      <c r="CL1347" s="192"/>
      <c r="CM1347" s="54"/>
      <c r="CN1347" s="54"/>
    </row>
    <row r="1348" spans="27:92" x14ac:dyDescent="0.25">
      <c r="AA1348"/>
      <c r="AB1348"/>
      <c r="AC1348"/>
      <c r="CI1348" s="57">
        <v>61400</v>
      </c>
      <c r="CJ1348" s="53" t="s">
        <v>99</v>
      </c>
      <c r="CK1348" s="53" t="s">
        <v>129</v>
      </c>
      <c r="CL1348" s="192"/>
      <c r="CM1348" s="54"/>
      <c r="CN1348" s="54"/>
    </row>
    <row r="1349" spans="27:92" x14ac:dyDescent="0.25">
      <c r="AA1349"/>
      <c r="AB1349"/>
      <c r="AC1349"/>
      <c r="CI1349" s="57">
        <v>61500</v>
      </c>
      <c r="CJ1349" s="53" t="s">
        <v>99</v>
      </c>
      <c r="CK1349" s="53" t="s">
        <v>129</v>
      </c>
      <c r="CL1349" s="192"/>
      <c r="CM1349" s="54"/>
      <c r="CN1349" s="54"/>
    </row>
    <row r="1350" spans="27:92" x14ac:dyDescent="0.25">
      <c r="AA1350"/>
      <c r="AB1350"/>
      <c r="AC1350"/>
      <c r="CI1350" s="57">
        <v>61600</v>
      </c>
      <c r="CJ1350" s="53" t="s">
        <v>99</v>
      </c>
      <c r="CK1350" s="53" t="s">
        <v>129</v>
      </c>
      <c r="CL1350" s="192"/>
      <c r="CM1350" s="54"/>
      <c r="CN1350" s="54"/>
    </row>
    <row r="1351" spans="27:92" x14ac:dyDescent="0.25">
      <c r="AA1351"/>
      <c r="AB1351"/>
      <c r="AC1351"/>
      <c r="CI1351" s="57">
        <v>61700</v>
      </c>
      <c r="CJ1351" s="53" t="s">
        <v>99</v>
      </c>
      <c r="CK1351" s="53" t="s">
        <v>129</v>
      </c>
      <c r="CL1351" s="192"/>
      <c r="CM1351" s="54"/>
      <c r="CN1351" s="54"/>
    </row>
    <row r="1352" spans="27:92" x14ac:dyDescent="0.25">
      <c r="AA1352"/>
      <c r="AB1352"/>
      <c r="AC1352"/>
      <c r="CI1352" s="57">
        <v>61800</v>
      </c>
      <c r="CJ1352" s="53" t="s">
        <v>99</v>
      </c>
      <c r="CK1352" s="53" t="s">
        <v>129</v>
      </c>
      <c r="CL1352" s="192"/>
      <c r="CM1352" s="54"/>
      <c r="CN1352" s="54"/>
    </row>
    <row r="1353" spans="27:92" x14ac:dyDescent="0.25">
      <c r="AA1353"/>
      <c r="AB1353"/>
      <c r="AC1353"/>
      <c r="CI1353" s="57">
        <v>61900</v>
      </c>
      <c r="CJ1353" s="53" t="s">
        <v>99</v>
      </c>
      <c r="CK1353" s="53" t="s">
        <v>129</v>
      </c>
      <c r="CL1353" s="192"/>
      <c r="CM1353" s="54"/>
      <c r="CN1353" s="54"/>
    </row>
    <row r="1354" spans="27:92" x14ac:dyDescent="0.25">
      <c r="AA1354"/>
      <c r="AB1354"/>
      <c r="AC1354"/>
      <c r="CI1354" s="57">
        <v>62000</v>
      </c>
      <c r="CJ1354" s="53" t="s">
        <v>99</v>
      </c>
      <c r="CK1354" s="53" t="s">
        <v>129</v>
      </c>
      <c r="CL1354" s="192"/>
      <c r="CM1354" s="54"/>
      <c r="CN1354" s="54"/>
    </row>
    <row r="1355" spans="27:92" x14ac:dyDescent="0.25">
      <c r="AA1355"/>
      <c r="AB1355"/>
      <c r="AC1355"/>
      <c r="CI1355" s="57">
        <v>62100</v>
      </c>
      <c r="CJ1355" s="53" t="s">
        <v>99</v>
      </c>
      <c r="CK1355" s="53" t="s">
        <v>129</v>
      </c>
      <c r="CL1355" s="192"/>
      <c r="CM1355" s="54"/>
      <c r="CN1355" s="54"/>
    </row>
    <row r="1356" spans="27:92" x14ac:dyDescent="0.25">
      <c r="AA1356"/>
      <c r="AB1356"/>
      <c r="AC1356"/>
      <c r="CI1356" s="57">
        <v>62300</v>
      </c>
      <c r="CJ1356" s="53" t="s">
        <v>99</v>
      </c>
      <c r="CK1356" s="53" t="s">
        <v>129</v>
      </c>
      <c r="CL1356" s="192"/>
      <c r="CM1356" s="54"/>
      <c r="CN1356" s="54"/>
    </row>
    <row r="1357" spans="27:92" x14ac:dyDescent="0.25">
      <c r="AA1357"/>
      <c r="AB1357"/>
      <c r="AC1357"/>
      <c r="CI1357" s="57">
        <v>62400</v>
      </c>
      <c r="CJ1357" s="53" t="s">
        <v>99</v>
      </c>
      <c r="CK1357" s="53" t="s">
        <v>129</v>
      </c>
      <c r="CL1357" s="192"/>
      <c r="CM1357" s="54"/>
      <c r="CN1357" s="54"/>
    </row>
    <row r="1358" spans="27:92" x14ac:dyDescent="0.25">
      <c r="AA1358"/>
      <c r="AB1358"/>
      <c r="AC1358"/>
      <c r="CI1358" s="57">
        <v>62500</v>
      </c>
      <c r="CJ1358" s="53" t="s">
        <v>99</v>
      </c>
      <c r="CK1358" s="53" t="s">
        <v>129</v>
      </c>
      <c r="CL1358" s="192"/>
      <c r="CM1358" s="54"/>
      <c r="CN1358" s="54"/>
    </row>
    <row r="1359" spans="27:92" x14ac:dyDescent="0.25">
      <c r="AA1359"/>
      <c r="AB1359"/>
      <c r="AC1359"/>
      <c r="CI1359" s="57">
        <v>62700</v>
      </c>
      <c r="CJ1359" s="53" t="s">
        <v>98</v>
      </c>
      <c r="CK1359" s="53" t="s">
        <v>129</v>
      </c>
      <c r="CL1359" s="192"/>
      <c r="CM1359" s="54"/>
      <c r="CN1359" s="54"/>
    </row>
    <row r="1360" spans="27:92" x14ac:dyDescent="0.25">
      <c r="AA1360"/>
      <c r="AB1360"/>
      <c r="AC1360"/>
      <c r="CI1360" s="57">
        <v>62800</v>
      </c>
      <c r="CJ1360" s="53" t="s">
        <v>99</v>
      </c>
      <c r="CK1360" s="53" t="s">
        <v>129</v>
      </c>
      <c r="CL1360" s="192"/>
      <c r="CM1360" s="54"/>
      <c r="CN1360" s="54"/>
    </row>
    <row r="1361" spans="27:92" x14ac:dyDescent="0.25">
      <c r="AA1361"/>
      <c r="AB1361"/>
      <c r="AC1361"/>
      <c r="CI1361" s="57">
        <v>63400</v>
      </c>
      <c r="CJ1361" s="53" t="s">
        <v>99</v>
      </c>
      <c r="CK1361" s="53" t="s">
        <v>129</v>
      </c>
      <c r="CL1361" s="192"/>
      <c r="CM1361" s="54"/>
      <c r="CN1361" s="54"/>
    </row>
    <row r="1362" spans="27:92" x14ac:dyDescent="0.25">
      <c r="AA1362"/>
      <c r="AB1362"/>
      <c r="AC1362"/>
      <c r="CI1362" s="57">
        <v>63500</v>
      </c>
      <c r="CJ1362" s="53" t="s">
        <v>99</v>
      </c>
      <c r="CK1362" s="53" t="s">
        <v>129</v>
      </c>
      <c r="CL1362" s="192"/>
      <c r="CM1362" s="54"/>
      <c r="CN1362" s="54"/>
    </row>
    <row r="1363" spans="27:92" x14ac:dyDescent="0.25">
      <c r="AA1363"/>
      <c r="AB1363"/>
      <c r="AC1363"/>
      <c r="CI1363" s="57">
        <v>63600</v>
      </c>
      <c r="CJ1363" s="53" t="s">
        <v>99</v>
      </c>
      <c r="CK1363" s="53" t="s">
        <v>129</v>
      </c>
      <c r="CL1363" s="192"/>
      <c r="CM1363" s="54"/>
      <c r="CN1363" s="54"/>
    </row>
    <row r="1364" spans="27:92" x14ac:dyDescent="0.25">
      <c r="AA1364"/>
      <c r="AB1364"/>
      <c r="AC1364"/>
      <c r="CI1364" s="57">
        <v>63700</v>
      </c>
      <c r="CJ1364" s="53" t="s">
        <v>99</v>
      </c>
      <c r="CK1364" s="53" t="s">
        <v>129</v>
      </c>
      <c r="CL1364" s="192"/>
      <c r="CM1364" s="54"/>
      <c r="CN1364" s="54"/>
    </row>
    <row r="1365" spans="27:92" x14ac:dyDescent="0.25">
      <c r="AA1365"/>
      <c r="AB1365"/>
      <c r="AC1365"/>
      <c r="CI1365" s="57">
        <v>63800</v>
      </c>
      <c r="CJ1365" s="53" t="s">
        <v>99</v>
      </c>
      <c r="CK1365" s="53" t="s">
        <v>129</v>
      </c>
      <c r="CL1365" s="192"/>
      <c r="CM1365" s="54"/>
      <c r="CN1365" s="54"/>
    </row>
    <row r="1366" spans="27:92" x14ac:dyDescent="0.25">
      <c r="AA1366"/>
      <c r="AB1366"/>
      <c r="AC1366"/>
      <c r="CI1366" s="57">
        <v>63900</v>
      </c>
      <c r="CJ1366" s="53" t="s">
        <v>99</v>
      </c>
      <c r="CK1366" s="53" t="s">
        <v>129</v>
      </c>
      <c r="CL1366" s="192"/>
      <c r="CM1366" s="54"/>
      <c r="CN1366" s="54"/>
    </row>
    <row r="1367" spans="27:92" x14ac:dyDescent="0.25">
      <c r="AA1367"/>
      <c r="AB1367"/>
      <c r="AC1367"/>
      <c r="CI1367" s="57">
        <v>64100</v>
      </c>
      <c r="CJ1367" s="53" t="s">
        <v>99</v>
      </c>
      <c r="CK1367" s="53" t="s">
        <v>129</v>
      </c>
      <c r="CL1367" s="192"/>
      <c r="CM1367" s="54"/>
      <c r="CN1367" s="54"/>
    </row>
    <row r="1368" spans="27:92" x14ac:dyDescent="0.25">
      <c r="AA1368"/>
      <c r="AB1368"/>
      <c r="AC1368"/>
      <c r="CI1368" s="57">
        <v>64200</v>
      </c>
      <c r="CJ1368" s="53" t="s">
        <v>99</v>
      </c>
      <c r="CK1368" s="53" t="s">
        <v>129</v>
      </c>
      <c r="CL1368" s="192"/>
      <c r="CM1368" s="54"/>
      <c r="CN1368" s="54"/>
    </row>
    <row r="1369" spans="27:92" x14ac:dyDescent="0.25">
      <c r="AA1369"/>
      <c r="AB1369"/>
      <c r="AC1369"/>
      <c r="CI1369" s="57">
        <v>64300</v>
      </c>
      <c r="CJ1369" s="53" t="s">
        <v>99</v>
      </c>
      <c r="CK1369" s="53" t="s">
        <v>129</v>
      </c>
      <c r="CL1369" s="192"/>
      <c r="CM1369" s="54"/>
      <c r="CN1369" s="54"/>
    </row>
    <row r="1370" spans="27:92" x14ac:dyDescent="0.25">
      <c r="AA1370"/>
      <c r="AB1370"/>
      <c r="AC1370"/>
      <c r="CI1370" s="57">
        <v>64400</v>
      </c>
      <c r="CJ1370" s="53" t="s">
        <v>99</v>
      </c>
      <c r="CK1370" s="53" t="s">
        <v>129</v>
      </c>
      <c r="CL1370" s="192"/>
      <c r="CM1370" s="54"/>
      <c r="CN1370" s="54"/>
    </row>
    <row r="1371" spans="27:92" x14ac:dyDescent="0.25">
      <c r="AA1371"/>
      <c r="AB1371"/>
      <c r="AC1371"/>
      <c r="CI1371" s="57">
        <v>66401</v>
      </c>
      <c r="CJ1371" s="53" t="s">
        <v>98</v>
      </c>
      <c r="CK1371" s="53" t="s">
        <v>129</v>
      </c>
      <c r="CL1371" s="192"/>
      <c r="CM1371" s="54"/>
      <c r="CN1371" s="54"/>
    </row>
    <row r="1372" spans="27:92" x14ac:dyDescent="0.25">
      <c r="AA1372"/>
      <c r="AB1372"/>
      <c r="AC1372"/>
      <c r="CI1372" s="57">
        <v>66402</v>
      </c>
      <c r="CJ1372" s="53" t="s">
        <v>98</v>
      </c>
      <c r="CK1372" s="53" t="s">
        <v>129</v>
      </c>
      <c r="CL1372" s="192"/>
      <c r="CM1372" s="54"/>
      <c r="CN1372" s="54"/>
    </row>
    <row r="1373" spans="27:92" x14ac:dyDescent="0.25">
      <c r="AA1373"/>
      <c r="AB1373"/>
      <c r="AC1373"/>
      <c r="CI1373" s="57">
        <v>66403</v>
      </c>
      <c r="CJ1373" s="53" t="s">
        <v>98</v>
      </c>
      <c r="CK1373" s="53" t="s">
        <v>129</v>
      </c>
      <c r="CL1373" s="192"/>
      <c r="CM1373" s="54"/>
      <c r="CN1373" s="54"/>
    </row>
    <row r="1374" spans="27:92" x14ac:dyDescent="0.25">
      <c r="AA1374"/>
      <c r="AB1374"/>
      <c r="AC1374"/>
      <c r="CI1374" s="57">
        <v>66404</v>
      </c>
      <c r="CJ1374" s="53" t="s">
        <v>98</v>
      </c>
      <c r="CK1374" s="53" t="s">
        <v>129</v>
      </c>
      <c r="CL1374" s="192"/>
      <c r="CM1374" s="54"/>
      <c r="CN1374" s="54"/>
    </row>
    <row r="1375" spans="27:92" x14ac:dyDescent="0.25">
      <c r="AA1375"/>
      <c r="AB1375"/>
      <c r="AC1375"/>
      <c r="CI1375" s="57">
        <v>66405</v>
      </c>
      <c r="CJ1375" s="53" t="s">
        <v>98</v>
      </c>
      <c r="CK1375" s="53" t="s">
        <v>129</v>
      </c>
      <c r="CL1375" s="192"/>
      <c r="CM1375" s="54"/>
      <c r="CN1375" s="54"/>
    </row>
    <row r="1376" spans="27:92" x14ac:dyDescent="0.25">
      <c r="AA1376"/>
      <c r="AB1376"/>
      <c r="AC1376"/>
      <c r="CI1376" s="57">
        <v>66406</v>
      </c>
      <c r="CJ1376" s="53" t="s">
        <v>98</v>
      </c>
      <c r="CK1376" s="53" t="s">
        <v>129</v>
      </c>
      <c r="CL1376" s="192"/>
      <c r="CM1376" s="54"/>
      <c r="CN1376" s="54"/>
    </row>
    <row r="1377" spans="27:92" x14ac:dyDescent="0.25">
      <c r="AA1377"/>
      <c r="AB1377"/>
      <c r="AC1377"/>
      <c r="CI1377" s="57">
        <v>66407</v>
      </c>
      <c r="CJ1377" s="53" t="s">
        <v>98</v>
      </c>
      <c r="CK1377" s="53" t="s">
        <v>129</v>
      </c>
      <c r="CL1377" s="192"/>
      <c r="CM1377" s="54"/>
      <c r="CN1377" s="54"/>
    </row>
    <row r="1378" spans="27:92" x14ac:dyDescent="0.25">
      <c r="AA1378"/>
      <c r="AB1378"/>
      <c r="AC1378"/>
      <c r="CI1378" s="57">
        <v>66408</v>
      </c>
      <c r="CJ1378" s="53" t="s">
        <v>98</v>
      </c>
      <c r="CK1378" s="53" t="s">
        <v>129</v>
      </c>
      <c r="CL1378" s="192"/>
      <c r="CM1378" s="54"/>
      <c r="CN1378" s="54"/>
    </row>
    <row r="1379" spans="27:92" x14ac:dyDescent="0.25">
      <c r="AA1379"/>
      <c r="AB1379"/>
      <c r="AC1379"/>
      <c r="CI1379" s="57">
        <v>66411</v>
      </c>
      <c r="CJ1379" s="53" t="s">
        <v>98</v>
      </c>
      <c r="CK1379" s="53" t="s">
        <v>129</v>
      </c>
      <c r="CL1379" s="192"/>
      <c r="CM1379" s="54"/>
      <c r="CN1379" s="54"/>
    </row>
    <row r="1380" spans="27:92" x14ac:dyDescent="0.25">
      <c r="AA1380"/>
      <c r="AB1380"/>
      <c r="AC1380"/>
      <c r="CI1380" s="57">
        <v>66412</v>
      </c>
      <c r="CJ1380" s="53" t="s">
        <v>98</v>
      </c>
      <c r="CK1380" s="53" t="s">
        <v>129</v>
      </c>
      <c r="CL1380" s="192"/>
      <c r="CM1380" s="54"/>
      <c r="CN1380" s="54"/>
    </row>
    <row r="1381" spans="27:92" x14ac:dyDescent="0.25">
      <c r="AA1381"/>
      <c r="AB1381"/>
      <c r="AC1381"/>
      <c r="CI1381" s="57">
        <v>66417</v>
      </c>
      <c r="CJ1381" s="53" t="s">
        <v>98</v>
      </c>
      <c r="CK1381" s="53" t="s">
        <v>129</v>
      </c>
      <c r="CL1381" s="192"/>
      <c r="CM1381" s="54"/>
      <c r="CN1381" s="54"/>
    </row>
    <row r="1382" spans="27:92" x14ac:dyDescent="0.25">
      <c r="AA1382"/>
      <c r="AB1382"/>
      <c r="AC1382"/>
      <c r="CI1382" s="57">
        <v>66423</v>
      </c>
      <c r="CJ1382" s="53" t="s">
        <v>98</v>
      </c>
      <c r="CK1382" s="53" t="s">
        <v>129</v>
      </c>
      <c r="CL1382" s="192"/>
      <c r="CM1382" s="54"/>
      <c r="CN1382" s="54"/>
    </row>
    <row r="1383" spans="27:92" x14ac:dyDescent="0.25">
      <c r="AA1383"/>
      <c r="AB1383"/>
      <c r="AC1383"/>
      <c r="CI1383" s="57">
        <v>66424</v>
      </c>
      <c r="CJ1383" s="53" t="s">
        <v>98</v>
      </c>
      <c r="CK1383" s="53" t="s">
        <v>129</v>
      </c>
      <c r="CL1383" s="192"/>
      <c r="CM1383" s="54"/>
      <c r="CN1383" s="54"/>
    </row>
    <row r="1384" spans="27:92" x14ac:dyDescent="0.25">
      <c r="AA1384"/>
      <c r="AB1384"/>
      <c r="AC1384"/>
      <c r="CI1384" s="57">
        <v>66431</v>
      </c>
      <c r="CJ1384" s="53" t="s">
        <v>98</v>
      </c>
      <c r="CK1384" s="53" t="s">
        <v>129</v>
      </c>
      <c r="CL1384" s="192"/>
      <c r="CM1384" s="54"/>
      <c r="CN1384" s="54"/>
    </row>
    <row r="1385" spans="27:92" x14ac:dyDescent="0.25">
      <c r="AA1385"/>
      <c r="AB1385"/>
      <c r="AC1385"/>
      <c r="CI1385" s="57">
        <v>66432</v>
      </c>
      <c r="CJ1385" s="53" t="s">
        <v>98</v>
      </c>
      <c r="CK1385" s="53" t="s">
        <v>129</v>
      </c>
      <c r="CL1385" s="192"/>
      <c r="CM1385" s="54"/>
      <c r="CN1385" s="54"/>
    </row>
    <row r="1386" spans="27:92" x14ac:dyDescent="0.25">
      <c r="AA1386"/>
      <c r="AB1386"/>
      <c r="AC1386"/>
      <c r="CI1386" s="57">
        <v>66434</v>
      </c>
      <c r="CJ1386" s="53" t="s">
        <v>98</v>
      </c>
      <c r="CK1386" s="53" t="s">
        <v>129</v>
      </c>
      <c r="CL1386" s="192"/>
      <c r="CM1386" s="54"/>
      <c r="CN1386" s="54"/>
    </row>
    <row r="1387" spans="27:92" x14ac:dyDescent="0.25">
      <c r="AA1387"/>
      <c r="AB1387"/>
      <c r="AC1387"/>
      <c r="CI1387" s="57">
        <v>66441</v>
      </c>
      <c r="CJ1387" s="53" t="s">
        <v>98</v>
      </c>
      <c r="CK1387" s="53" t="s">
        <v>129</v>
      </c>
      <c r="CL1387" s="192"/>
      <c r="CM1387" s="54"/>
      <c r="CN1387" s="54"/>
    </row>
    <row r="1388" spans="27:92" x14ac:dyDescent="0.25">
      <c r="AA1388"/>
      <c r="AB1388"/>
      <c r="AC1388"/>
      <c r="CI1388" s="57">
        <v>66442</v>
      </c>
      <c r="CJ1388" s="53" t="s">
        <v>98</v>
      </c>
      <c r="CK1388" s="53" t="s">
        <v>129</v>
      </c>
      <c r="CL1388" s="192"/>
      <c r="CM1388" s="54"/>
      <c r="CN1388" s="54"/>
    </row>
    <row r="1389" spans="27:92" x14ac:dyDescent="0.25">
      <c r="AA1389"/>
      <c r="AB1389"/>
      <c r="AC1389"/>
      <c r="CI1389" s="57">
        <v>66443</v>
      </c>
      <c r="CJ1389" s="53" t="s">
        <v>98</v>
      </c>
      <c r="CK1389" s="53" t="s">
        <v>129</v>
      </c>
      <c r="CL1389" s="192"/>
      <c r="CM1389" s="54"/>
      <c r="CN1389" s="54"/>
    </row>
    <row r="1390" spans="27:92" x14ac:dyDescent="0.25">
      <c r="AA1390"/>
      <c r="AB1390"/>
      <c r="AC1390"/>
      <c r="CI1390" s="57">
        <v>66444</v>
      </c>
      <c r="CJ1390" s="53" t="s">
        <v>98</v>
      </c>
      <c r="CK1390" s="53" t="s">
        <v>129</v>
      </c>
      <c r="CL1390" s="192"/>
      <c r="CM1390" s="54"/>
      <c r="CN1390" s="54"/>
    </row>
    <row r="1391" spans="27:92" x14ac:dyDescent="0.25">
      <c r="AA1391"/>
      <c r="AB1391"/>
      <c r="AC1391"/>
      <c r="CI1391" s="57">
        <v>66446</v>
      </c>
      <c r="CJ1391" s="53" t="s">
        <v>98</v>
      </c>
      <c r="CK1391" s="53" t="s">
        <v>129</v>
      </c>
      <c r="CL1391" s="192"/>
      <c r="CM1391" s="54"/>
      <c r="CN1391" s="54"/>
    </row>
    <row r="1392" spans="27:92" x14ac:dyDescent="0.25">
      <c r="AA1392"/>
      <c r="AB1392"/>
      <c r="AC1392"/>
      <c r="CI1392" s="57">
        <v>66447</v>
      </c>
      <c r="CJ1392" s="53" t="s">
        <v>98</v>
      </c>
      <c r="CK1392" s="53" t="s">
        <v>129</v>
      </c>
      <c r="CL1392" s="192"/>
      <c r="CM1392" s="54"/>
      <c r="CN1392" s="54"/>
    </row>
    <row r="1393" spans="27:92" x14ac:dyDescent="0.25">
      <c r="AA1393"/>
      <c r="AB1393"/>
      <c r="AC1393"/>
      <c r="CI1393" s="57">
        <v>66448</v>
      </c>
      <c r="CJ1393" s="53" t="s">
        <v>98</v>
      </c>
      <c r="CK1393" s="53" t="s">
        <v>129</v>
      </c>
      <c r="CL1393" s="192"/>
      <c r="CM1393" s="54"/>
      <c r="CN1393" s="54"/>
    </row>
    <row r="1394" spans="27:92" x14ac:dyDescent="0.25">
      <c r="AA1394"/>
      <c r="AB1394"/>
      <c r="AC1394"/>
      <c r="CI1394" s="57">
        <v>66449</v>
      </c>
      <c r="CJ1394" s="53" t="s">
        <v>98</v>
      </c>
      <c r="CK1394" s="53" t="s">
        <v>129</v>
      </c>
      <c r="CL1394" s="192"/>
      <c r="CM1394" s="54"/>
      <c r="CN1394" s="54"/>
    </row>
    <row r="1395" spans="27:92" x14ac:dyDescent="0.25">
      <c r="AA1395"/>
      <c r="AB1395"/>
      <c r="AC1395"/>
      <c r="CI1395" s="57">
        <v>66451</v>
      </c>
      <c r="CJ1395" s="53" t="s">
        <v>98</v>
      </c>
      <c r="CK1395" s="53" t="s">
        <v>129</v>
      </c>
      <c r="CL1395" s="192"/>
      <c r="CM1395" s="54"/>
      <c r="CN1395" s="54"/>
    </row>
    <row r="1396" spans="27:92" x14ac:dyDescent="0.25">
      <c r="AA1396"/>
      <c r="AB1396"/>
      <c r="AC1396"/>
      <c r="CI1396" s="57">
        <v>66452</v>
      </c>
      <c r="CJ1396" s="53" t="s">
        <v>98</v>
      </c>
      <c r="CK1396" s="53" t="s">
        <v>129</v>
      </c>
      <c r="CL1396" s="192"/>
      <c r="CM1396" s="54"/>
      <c r="CN1396" s="54"/>
    </row>
    <row r="1397" spans="27:92" x14ac:dyDescent="0.25">
      <c r="AA1397"/>
      <c r="AB1397"/>
      <c r="AC1397"/>
      <c r="CI1397" s="57">
        <v>66453</v>
      </c>
      <c r="CJ1397" s="53" t="s">
        <v>98</v>
      </c>
      <c r="CK1397" s="53" t="s">
        <v>129</v>
      </c>
      <c r="CL1397" s="192"/>
      <c r="CM1397" s="54"/>
      <c r="CN1397" s="54"/>
    </row>
    <row r="1398" spans="27:92" x14ac:dyDescent="0.25">
      <c r="AA1398"/>
      <c r="AB1398"/>
      <c r="AC1398"/>
      <c r="CI1398" s="57">
        <v>66454</v>
      </c>
      <c r="CJ1398" s="53" t="s">
        <v>98</v>
      </c>
      <c r="CK1398" s="53" t="s">
        <v>129</v>
      </c>
      <c r="CL1398" s="192"/>
      <c r="CM1398" s="54"/>
      <c r="CN1398" s="54"/>
    </row>
    <row r="1399" spans="27:92" x14ac:dyDescent="0.25">
      <c r="AA1399"/>
      <c r="AB1399"/>
      <c r="AC1399"/>
      <c r="CI1399" s="57">
        <v>66455</v>
      </c>
      <c r="CJ1399" s="53" t="s">
        <v>98</v>
      </c>
      <c r="CK1399" s="53" t="s">
        <v>129</v>
      </c>
      <c r="CL1399" s="192"/>
      <c r="CM1399" s="54"/>
      <c r="CN1399" s="54"/>
    </row>
    <row r="1400" spans="27:92" x14ac:dyDescent="0.25">
      <c r="AA1400"/>
      <c r="AB1400"/>
      <c r="AC1400"/>
      <c r="CI1400" s="57">
        <v>66456</v>
      </c>
      <c r="CJ1400" s="53" t="s">
        <v>98</v>
      </c>
      <c r="CK1400" s="53" t="s">
        <v>129</v>
      </c>
      <c r="CL1400" s="192"/>
      <c r="CM1400" s="54"/>
      <c r="CN1400" s="54"/>
    </row>
    <row r="1401" spans="27:92" x14ac:dyDescent="0.25">
      <c r="AA1401"/>
      <c r="AB1401"/>
      <c r="AC1401"/>
      <c r="CI1401" s="57">
        <v>66457</v>
      </c>
      <c r="CJ1401" s="53" t="s">
        <v>98</v>
      </c>
      <c r="CK1401" s="53" t="s">
        <v>129</v>
      </c>
      <c r="CL1401" s="192"/>
      <c r="CM1401" s="54"/>
      <c r="CN1401" s="54"/>
    </row>
    <row r="1402" spans="27:92" x14ac:dyDescent="0.25">
      <c r="AA1402"/>
      <c r="AB1402"/>
      <c r="AC1402"/>
      <c r="CI1402" s="57">
        <v>66458</v>
      </c>
      <c r="CJ1402" s="53" t="s">
        <v>98</v>
      </c>
      <c r="CK1402" s="53" t="s">
        <v>129</v>
      </c>
      <c r="CL1402" s="192"/>
      <c r="CM1402" s="54"/>
      <c r="CN1402" s="54"/>
    </row>
    <row r="1403" spans="27:92" x14ac:dyDescent="0.25">
      <c r="AA1403"/>
      <c r="AB1403"/>
      <c r="AC1403"/>
      <c r="CI1403" s="57">
        <v>66459</v>
      </c>
      <c r="CJ1403" s="53" t="s">
        <v>98</v>
      </c>
      <c r="CK1403" s="53" t="s">
        <v>129</v>
      </c>
      <c r="CL1403" s="192"/>
      <c r="CM1403" s="54"/>
      <c r="CN1403" s="54"/>
    </row>
    <row r="1404" spans="27:92" x14ac:dyDescent="0.25">
      <c r="AA1404"/>
      <c r="AB1404"/>
      <c r="AC1404"/>
      <c r="CI1404" s="57">
        <v>66461</v>
      </c>
      <c r="CJ1404" s="53" t="s">
        <v>98</v>
      </c>
      <c r="CK1404" s="53" t="s">
        <v>129</v>
      </c>
      <c r="CL1404" s="192"/>
      <c r="CM1404" s="54"/>
      <c r="CN1404" s="54"/>
    </row>
    <row r="1405" spans="27:92" x14ac:dyDescent="0.25">
      <c r="AA1405"/>
      <c r="AB1405"/>
      <c r="AC1405"/>
      <c r="CI1405" s="57">
        <v>66462</v>
      </c>
      <c r="CJ1405" s="53" t="s">
        <v>98</v>
      </c>
      <c r="CK1405" s="53" t="s">
        <v>129</v>
      </c>
      <c r="CL1405" s="192"/>
      <c r="CM1405" s="54"/>
      <c r="CN1405" s="54"/>
    </row>
    <row r="1406" spans="27:92" x14ac:dyDescent="0.25">
      <c r="AA1406"/>
      <c r="AB1406"/>
      <c r="AC1406"/>
      <c r="CI1406" s="57">
        <v>66463</v>
      </c>
      <c r="CJ1406" s="53" t="s">
        <v>98</v>
      </c>
      <c r="CK1406" s="53" t="s">
        <v>129</v>
      </c>
      <c r="CL1406" s="192"/>
      <c r="CM1406" s="54"/>
      <c r="CN1406" s="54"/>
    </row>
    <row r="1407" spans="27:92" x14ac:dyDescent="0.25">
      <c r="AA1407"/>
      <c r="AB1407"/>
      <c r="AC1407"/>
      <c r="CI1407" s="57">
        <v>66464</v>
      </c>
      <c r="CJ1407" s="53" t="s">
        <v>98</v>
      </c>
      <c r="CK1407" s="53" t="s">
        <v>129</v>
      </c>
      <c r="CL1407" s="192"/>
      <c r="CM1407" s="54"/>
      <c r="CN1407" s="54"/>
    </row>
    <row r="1408" spans="27:92" x14ac:dyDescent="0.25">
      <c r="AA1408"/>
      <c r="AB1408"/>
      <c r="AC1408"/>
      <c r="CI1408" s="57">
        <v>66465</v>
      </c>
      <c r="CJ1408" s="53" t="s">
        <v>98</v>
      </c>
      <c r="CK1408" s="53" t="s">
        <v>129</v>
      </c>
      <c r="CL1408" s="192"/>
      <c r="CM1408" s="54"/>
      <c r="CN1408" s="54"/>
    </row>
    <row r="1409" spans="27:92" x14ac:dyDescent="0.25">
      <c r="AA1409"/>
      <c r="AB1409"/>
      <c r="AC1409"/>
      <c r="CI1409" s="57">
        <v>66466</v>
      </c>
      <c r="CJ1409" s="53" t="s">
        <v>98</v>
      </c>
      <c r="CK1409" s="53" t="s">
        <v>129</v>
      </c>
      <c r="CL1409" s="192"/>
      <c r="CM1409" s="54"/>
      <c r="CN1409" s="54"/>
    </row>
    <row r="1410" spans="27:92" x14ac:dyDescent="0.25">
      <c r="AA1410"/>
      <c r="AB1410"/>
      <c r="AC1410"/>
      <c r="CI1410" s="57">
        <v>66467</v>
      </c>
      <c r="CJ1410" s="53" t="s">
        <v>98</v>
      </c>
      <c r="CK1410" s="53" t="s">
        <v>129</v>
      </c>
      <c r="CL1410" s="192"/>
      <c r="CM1410" s="54"/>
      <c r="CN1410" s="54"/>
    </row>
    <row r="1411" spans="27:92" x14ac:dyDescent="0.25">
      <c r="AA1411"/>
      <c r="AB1411"/>
      <c r="AC1411"/>
      <c r="CI1411" s="57">
        <v>66471</v>
      </c>
      <c r="CJ1411" s="53" t="s">
        <v>98</v>
      </c>
      <c r="CK1411" s="53" t="s">
        <v>129</v>
      </c>
      <c r="CL1411" s="192"/>
      <c r="CM1411" s="54"/>
      <c r="CN1411" s="54"/>
    </row>
    <row r="1412" spans="27:92" x14ac:dyDescent="0.25">
      <c r="AA1412"/>
      <c r="AB1412"/>
      <c r="AC1412"/>
      <c r="CI1412" s="57">
        <v>66475</v>
      </c>
      <c r="CJ1412" s="53" t="s">
        <v>98</v>
      </c>
      <c r="CK1412" s="53" t="s">
        <v>129</v>
      </c>
      <c r="CL1412" s="192"/>
      <c r="CM1412" s="54"/>
      <c r="CN1412" s="54"/>
    </row>
    <row r="1413" spans="27:92" x14ac:dyDescent="0.25">
      <c r="AA1413"/>
      <c r="AB1413"/>
      <c r="AC1413"/>
      <c r="CI1413" s="57">
        <v>66481</v>
      </c>
      <c r="CJ1413" s="53" t="s">
        <v>98</v>
      </c>
      <c r="CK1413" s="53" t="s">
        <v>129</v>
      </c>
      <c r="CL1413" s="192"/>
      <c r="CM1413" s="54"/>
      <c r="CN1413" s="54"/>
    </row>
    <row r="1414" spans="27:92" x14ac:dyDescent="0.25">
      <c r="AA1414"/>
      <c r="AB1414"/>
      <c r="AC1414"/>
      <c r="CI1414" s="57">
        <v>66482</v>
      </c>
      <c r="CJ1414" s="53" t="s">
        <v>98</v>
      </c>
      <c r="CK1414" s="53" t="s">
        <v>129</v>
      </c>
      <c r="CL1414" s="192"/>
      <c r="CM1414" s="54"/>
      <c r="CN1414" s="54"/>
    </row>
    <row r="1415" spans="27:92" x14ac:dyDescent="0.25">
      <c r="AA1415"/>
      <c r="AB1415"/>
      <c r="AC1415"/>
      <c r="CI1415" s="57">
        <v>66483</v>
      </c>
      <c r="CJ1415" s="53" t="s">
        <v>98</v>
      </c>
      <c r="CK1415" s="53" t="s">
        <v>129</v>
      </c>
      <c r="CL1415" s="192"/>
      <c r="CM1415" s="54"/>
      <c r="CN1415" s="54"/>
    </row>
    <row r="1416" spans="27:92" x14ac:dyDescent="0.25">
      <c r="AA1416"/>
      <c r="AB1416"/>
      <c r="AC1416"/>
      <c r="CI1416" s="57">
        <v>66484</v>
      </c>
      <c r="CJ1416" s="53" t="s">
        <v>98</v>
      </c>
      <c r="CK1416" s="53" t="s">
        <v>129</v>
      </c>
      <c r="CL1416" s="192"/>
      <c r="CM1416" s="54"/>
      <c r="CN1416" s="54"/>
    </row>
    <row r="1417" spans="27:92" x14ac:dyDescent="0.25">
      <c r="AA1417"/>
      <c r="AB1417"/>
      <c r="AC1417"/>
      <c r="CI1417" s="57">
        <v>66488</v>
      </c>
      <c r="CJ1417" s="53" t="s">
        <v>98</v>
      </c>
      <c r="CK1417" s="53" t="s">
        <v>129</v>
      </c>
      <c r="CL1417" s="192"/>
      <c r="CM1417" s="54"/>
      <c r="CN1417" s="54"/>
    </row>
    <row r="1418" spans="27:92" x14ac:dyDescent="0.25">
      <c r="AA1418"/>
      <c r="AB1418"/>
      <c r="AC1418"/>
      <c r="CI1418" s="57">
        <v>66491</v>
      </c>
      <c r="CJ1418" s="53" t="s">
        <v>98</v>
      </c>
      <c r="CK1418" s="53" t="s">
        <v>129</v>
      </c>
      <c r="CL1418" s="192"/>
      <c r="CM1418" s="54"/>
      <c r="CN1418" s="54"/>
    </row>
    <row r="1419" spans="27:92" x14ac:dyDescent="0.25">
      <c r="AA1419"/>
      <c r="AB1419"/>
      <c r="AC1419"/>
      <c r="CI1419" s="57">
        <v>66501</v>
      </c>
      <c r="CJ1419" s="53" t="s">
        <v>98</v>
      </c>
      <c r="CK1419" s="53" t="s">
        <v>129</v>
      </c>
      <c r="CL1419" s="192"/>
      <c r="CM1419" s="54"/>
      <c r="CN1419" s="54"/>
    </row>
    <row r="1420" spans="27:92" x14ac:dyDescent="0.25">
      <c r="AA1420"/>
      <c r="AB1420"/>
      <c r="AC1420"/>
      <c r="CI1420" s="57">
        <v>66601</v>
      </c>
      <c r="CJ1420" s="53" t="s">
        <v>98</v>
      </c>
      <c r="CK1420" s="53" t="s">
        <v>129</v>
      </c>
      <c r="CL1420" s="192"/>
      <c r="CM1420" s="54"/>
      <c r="CN1420" s="54"/>
    </row>
    <row r="1421" spans="27:92" x14ac:dyDescent="0.25">
      <c r="AA1421"/>
      <c r="AB1421"/>
      <c r="AC1421"/>
      <c r="CI1421" s="57">
        <v>66602</v>
      </c>
      <c r="CJ1421" s="53" t="s">
        <v>98</v>
      </c>
      <c r="CK1421" s="53" t="s">
        <v>129</v>
      </c>
      <c r="CL1421" s="192"/>
      <c r="CM1421" s="54"/>
      <c r="CN1421" s="54"/>
    </row>
    <row r="1422" spans="27:92" x14ac:dyDescent="0.25">
      <c r="AA1422"/>
      <c r="AB1422"/>
      <c r="AC1422"/>
      <c r="CI1422" s="57">
        <v>66603</v>
      </c>
      <c r="CJ1422" s="53" t="s">
        <v>98</v>
      </c>
      <c r="CK1422" s="53" t="s">
        <v>129</v>
      </c>
      <c r="CL1422" s="192"/>
      <c r="CM1422" s="54"/>
      <c r="CN1422" s="54"/>
    </row>
    <row r="1423" spans="27:92" x14ac:dyDescent="0.25">
      <c r="AA1423"/>
      <c r="AB1423"/>
      <c r="AC1423"/>
      <c r="CI1423" s="57">
        <v>66701</v>
      </c>
      <c r="CJ1423" s="53" t="s">
        <v>98</v>
      </c>
      <c r="CK1423" s="53" t="s">
        <v>129</v>
      </c>
      <c r="CL1423" s="192"/>
      <c r="CM1423" s="54"/>
      <c r="CN1423" s="54"/>
    </row>
    <row r="1424" spans="27:92" x14ac:dyDescent="0.25">
      <c r="AA1424"/>
      <c r="AB1424"/>
      <c r="AC1424"/>
      <c r="CI1424" s="57">
        <v>66902</v>
      </c>
      <c r="CJ1424" s="53" t="s">
        <v>100</v>
      </c>
      <c r="CK1424" s="53" t="s">
        <v>129</v>
      </c>
      <c r="CL1424" s="192"/>
      <c r="CM1424" s="54"/>
      <c r="CN1424" s="54"/>
    </row>
    <row r="1425" spans="27:92" x14ac:dyDescent="0.25">
      <c r="AA1425"/>
      <c r="AB1425"/>
      <c r="AC1425"/>
      <c r="CI1425" s="57">
        <v>66904</v>
      </c>
      <c r="CJ1425" s="53" t="s">
        <v>100</v>
      </c>
      <c r="CK1425" s="53" t="s">
        <v>129</v>
      </c>
      <c r="CL1425" s="192"/>
      <c r="CM1425" s="54"/>
      <c r="CN1425" s="54"/>
    </row>
    <row r="1426" spans="27:92" x14ac:dyDescent="0.25">
      <c r="AA1426"/>
      <c r="AB1426"/>
      <c r="AC1426"/>
      <c r="CI1426" s="57">
        <v>67101</v>
      </c>
      <c r="CJ1426" s="53" t="s">
        <v>100</v>
      </c>
      <c r="CK1426" s="53" t="s">
        <v>129</v>
      </c>
      <c r="CL1426" s="192"/>
      <c r="CM1426" s="54"/>
      <c r="CN1426" s="54"/>
    </row>
    <row r="1427" spans="27:92" x14ac:dyDescent="0.25">
      <c r="AA1427"/>
      <c r="AB1427"/>
      <c r="AC1427"/>
      <c r="CI1427" s="57">
        <v>67102</v>
      </c>
      <c r="CJ1427" s="53" t="s">
        <v>100</v>
      </c>
      <c r="CK1427" s="53" t="s">
        <v>129</v>
      </c>
      <c r="CL1427" s="192"/>
      <c r="CM1427" s="54"/>
      <c r="CN1427" s="54"/>
    </row>
    <row r="1428" spans="27:92" x14ac:dyDescent="0.25">
      <c r="AA1428"/>
      <c r="AB1428"/>
      <c r="AC1428"/>
      <c r="CI1428" s="57">
        <v>67103</v>
      </c>
      <c r="CJ1428" s="53" t="s">
        <v>100</v>
      </c>
      <c r="CK1428" s="53" t="s">
        <v>129</v>
      </c>
      <c r="CL1428" s="192"/>
      <c r="CM1428" s="54"/>
      <c r="CN1428" s="54"/>
    </row>
    <row r="1429" spans="27:92" x14ac:dyDescent="0.25">
      <c r="AA1429"/>
      <c r="AB1429"/>
      <c r="AC1429"/>
      <c r="CI1429" s="57">
        <v>67106</v>
      </c>
      <c r="CJ1429" s="53" t="s">
        <v>100</v>
      </c>
      <c r="CK1429" s="53" t="s">
        <v>129</v>
      </c>
      <c r="CL1429" s="192"/>
      <c r="CM1429" s="54"/>
      <c r="CN1429" s="54"/>
    </row>
    <row r="1430" spans="27:92" x14ac:dyDescent="0.25">
      <c r="AA1430"/>
      <c r="AB1430"/>
      <c r="AC1430"/>
      <c r="CI1430" s="57">
        <v>67107</v>
      </c>
      <c r="CJ1430" s="53" t="s">
        <v>100</v>
      </c>
      <c r="CK1430" s="53" t="s">
        <v>129</v>
      </c>
      <c r="CL1430" s="192"/>
      <c r="CM1430" s="54"/>
      <c r="CN1430" s="54"/>
    </row>
    <row r="1431" spans="27:92" x14ac:dyDescent="0.25">
      <c r="AA1431"/>
      <c r="AB1431"/>
      <c r="AC1431"/>
      <c r="CI1431" s="57">
        <v>67110</v>
      </c>
      <c r="CJ1431" s="53" t="s">
        <v>100</v>
      </c>
      <c r="CK1431" s="53" t="s">
        <v>129</v>
      </c>
      <c r="CL1431" s="192"/>
      <c r="CM1431" s="54"/>
      <c r="CN1431" s="54"/>
    </row>
    <row r="1432" spans="27:92" x14ac:dyDescent="0.25">
      <c r="AA1432"/>
      <c r="AB1432"/>
      <c r="AC1432"/>
      <c r="CI1432" s="57">
        <v>67122</v>
      </c>
      <c r="CJ1432" s="53" t="s">
        <v>100</v>
      </c>
      <c r="CK1432" s="53" t="s">
        <v>129</v>
      </c>
      <c r="CL1432" s="192"/>
      <c r="CM1432" s="54"/>
      <c r="CN1432" s="54"/>
    </row>
    <row r="1433" spans="27:92" x14ac:dyDescent="0.25">
      <c r="AA1433"/>
      <c r="AB1433"/>
      <c r="AC1433"/>
      <c r="CI1433" s="57">
        <v>67124</v>
      </c>
      <c r="CJ1433" s="53" t="s">
        <v>100</v>
      </c>
      <c r="CK1433" s="53" t="s">
        <v>129</v>
      </c>
      <c r="CL1433" s="192"/>
      <c r="CM1433" s="54"/>
      <c r="CN1433" s="54"/>
    </row>
    <row r="1434" spans="27:92" x14ac:dyDescent="0.25">
      <c r="AA1434"/>
      <c r="AB1434"/>
      <c r="AC1434"/>
      <c r="CI1434" s="57">
        <v>67125</v>
      </c>
      <c r="CJ1434" s="53" t="s">
        <v>100</v>
      </c>
      <c r="CK1434" s="53" t="s">
        <v>129</v>
      </c>
      <c r="CL1434" s="192"/>
      <c r="CM1434" s="54"/>
      <c r="CN1434" s="54"/>
    </row>
    <row r="1435" spans="27:92" x14ac:dyDescent="0.25">
      <c r="AA1435"/>
      <c r="AB1435"/>
      <c r="AC1435"/>
      <c r="CI1435" s="57">
        <v>67126</v>
      </c>
      <c r="CJ1435" s="53" t="s">
        <v>100</v>
      </c>
      <c r="CK1435" s="53" t="s">
        <v>129</v>
      </c>
      <c r="CL1435" s="192"/>
      <c r="CM1435" s="54"/>
      <c r="CN1435" s="54"/>
    </row>
    <row r="1436" spans="27:92" x14ac:dyDescent="0.25">
      <c r="AA1436"/>
      <c r="AB1436"/>
      <c r="AC1436"/>
      <c r="CI1436" s="57">
        <v>67127</v>
      </c>
      <c r="CJ1436" s="53" t="s">
        <v>100</v>
      </c>
      <c r="CK1436" s="53" t="s">
        <v>129</v>
      </c>
      <c r="CL1436" s="192"/>
      <c r="CM1436" s="54"/>
      <c r="CN1436" s="54"/>
    </row>
    <row r="1437" spans="27:92" x14ac:dyDescent="0.25">
      <c r="AA1437"/>
      <c r="AB1437"/>
      <c r="AC1437"/>
      <c r="CI1437" s="57">
        <v>67128</v>
      </c>
      <c r="CJ1437" s="53" t="s">
        <v>100</v>
      </c>
      <c r="CK1437" s="53" t="s">
        <v>129</v>
      </c>
      <c r="CL1437" s="192"/>
      <c r="CM1437" s="54"/>
      <c r="CN1437" s="54"/>
    </row>
    <row r="1438" spans="27:92" x14ac:dyDescent="0.25">
      <c r="AA1438"/>
      <c r="AB1438"/>
      <c r="AC1438"/>
      <c r="CI1438" s="57">
        <v>67129</v>
      </c>
      <c r="CJ1438" s="53" t="s">
        <v>100</v>
      </c>
      <c r="CK1438" s="53" t="s">
        <v>129</v>
      </c>
      <c r="CL1438" s="192"/>
      <c r="CM1438" s="54"/>
      <c r="CN1438" s="54"/>
    </row>
    <row r="1439" spans="27:92" x14ac:dyDescent="0.25">
      <c r="AA1439"/>
      <c r="AB1439"/>
      <c r="AC1439"/>
      <c r="CI1439" s="57">
        <v>67131</v>
      </c>
      <c r="CJ1439" s="53" t="s">
        <v>100</v>
      </c>
      <c r="CK1439" s="53" t="s">
        <v>129</v>
      </c>
      <c r="CL1439" s="192"/>
      <c r="CM1439" s="54"/>
      <c r="CN1439" s="54"/>
    </row>
    <row r="1440" spans="27:92" x14ac:dyDescent="0.25">
      <c r="AA1440"/>
      <c r="AB1440"/>
      <c r="AC1440"/>
      <c r="CI1440" s="57">
        <v>67132</v>
      </c>
      <c r="CJ1440" s="53" t="s">
        <v>100</v>
      </c>
      <c r="CK1440" s="53" t="s">
        <v>129</v>
      </c>
      <c r="CL1440" s="192"/>
      <c r="CM1440" s="54"/>
      <c r="CN1440" s="54"/>
    </row>
    <row r="1441" spans="27:92" x14ac:dyDescent="0.25">
      <c r="AA1441"/>
      <c r="AB1441"/>
      <c r="AC1441"/>
      <c r="CI1441" s="57">
        <v>67133</v>
      </c>
      <c r="CJ1441" s="53" t="s">
        <v>100</v>
      </c>
      <c r="CK1441" s="53" t="s">
        <v>129</v>
      </c>
      <c r="CL1441" s="192"/>
      <c r="CM1441" s="54"/>
      <c r="CN1441" s="54"/>
    </row>
    <row r="1442" spans="27:92" x14ac:dyDescent="0.25">
      <c r="AA1442"/>
      <c r="AB1442"/>
      <c r="AC1442"/>
      <c r="CI1442" s="57">
        <v>67134</v>
      </c>
      <c r="CJ1442" s="53" t="s">
        <v>100</v>
      </c>
      <c r="CK1442" s="53" t="s">
        <v>129</v>
      </c>
      <c r="CL1442" s="192"/>
      <c r="CM1442" s="54"/>
      <c r="CN1442" s="54"/>
    </row>
    <row r="1443" spans="27:92" x14ac:dyDescent="0.25">
      <c r="AA1443"/>
      <c r="AB1443"/>
      <c r="AC1443"/>
      <c r="CI1443" s="57">
        <v>67138</v>
      </c>
      <c r="CJ1443" s="53" t="s">
        <v>100</v>
      </c>
      <c r="CK1443" s="53" t="s">
        <v>129</v>
      </c>
      <c r="CL1443" s="192"/>
      <c r="CM1443" s="54"/>
      <c r="CN1443" s="54"/>
    </row>
    <row r="1444" spans="27:92" x14ac:dyDescent="0.25">
      <c r="AA1444"/>
      <c r="AB1444"/>
      <c r="AC1444"/>
      <c r="CI1444" s="57">
        <v>67139</v>
      </c>
      <c r="CJ1444" s="53" t="s">
        <v>100</v>
      </c>
      <c r="CK1444" s="53" t="s">
        <v>129</v>
      </c>
      <c r="CL1444" s="192"/>
      <c r="CM1444" s="54"/>
      <c r="CN1444" s="54"/>
    </row>
    <row r="1445" spans="27:92" x14ac:dyDescent="0.25">
      <c r="AA1445"/>
      <c r="AB1445"/>
      <c r="AC1445"/>
      <c r="CI1445" s="57">
        <v>67140</v>
      </c>
      <c r="CJ1445" s="53" t="s">
        <v>100</v>
      </c>
      <c r="CK1445" s="53" t="s">
        <v>129</v>
      </c>
      <c r="CL1445" s="192"/>
      <c r="CM1445" s="54"/>
      <c r="CN1445" s="54"/>
    </row>
    <row r="1446" spans="27:92" x14ac:dyDescent="0.25">
      <c r="AA1446"/>
      <c r="AB1446"/>
      <c r="AC1446"/>
      <c r="CI1446" s="57">
        <v>67142</v>
      </c>
      <c r="CJ1446" s="53" t="s">
        <v>100</v>
      </c>
      <c r="CK1446" s="53" t="s">
        <v>129</v>
      </c>
      <c r="CL1446" s="192"/>
      <c r="CM1446" s="54"/>
      <c r="CN1446" s="54"/>
    </row>
    <row r="1447" spans="27:92" x14ac:dyDescent="0.25">
      <c r="AA1447"/>
      <c r="AB1447"/>
      <c r="AC1447"/>
      <c r="CI1447" s="57">
        <v>67151</v>
      </c>
      <c r="CJ1447" s="53" t="s">
        <v>100</v>
      </c>
      <c r="CK1447" s="53" t="s">
        <v>129</v>
      </c>
      <c r="CL1447" s="192"/>
      <c r="CM1447" s="54"/>
      <c r="CN1447" s="54"/>
    </row>
    <row r="1448" spans="27:92" x14ac:dyDescent="0.25">
      <c r="AA1448"/>
      <c r="AB1448"/>
      <c r="AC1448"/>
      <c r="CI1448" s="57">
        <v>67152</v>
      </c>
      <c r="CJ1448" s="53" t="s">
        <v>100</v>
      </c>
      <c r="CK1448" s="53" t="s">
        <v>129</v>
      </c>
      <c r="CL1448" s="192"/>
      <c r="CM1448" s="54"/>
      <c r="CN1448" s="54"/>
    </row>
    <row r="1449" spans="27:92" x14ac:dyDescent="0.25">
      <c r="AA1449"/>
      <c r="AB1449"/>
      <c r="AC1449"/>
      <c r="CI1449" s="57">
        <v>67153</v>
      </c>
      <c r="CJ1449" s="53" t="s">
        <v>100</v>
      </c>
      <c r="CK1449" s="53" t="s">
        <v>129</v>
      </c>
      <c r="CL1449" s="192"/>
      <c r="CM1449" s="54"/>
      <c r="CN1449" s="54"/>
    </row>
    <row r="1450" spans="27:92" x14ac:dyDescent="0.25">
      <c r="AA1450"/>
      <c r="AB1450"/>
      <c r="AC1450"/>
      <c r="CI1450" s="57">
        <v>67154</v>
      </c>
      <c r="CJ1450" s="53" t="s">
        <v>100</v>
      </c>
      <c r="CK1450" s="53" t="s">
        <v>129</v>
      </c>
      <c r="CL1450" s="192"/>
      <c r="CM1450" s="54"/>
      <c r="CN1450" s="54"/>
    </row>
    <row r="1451" spans="27:92" x14ac:dyDescent="0.25">
      <c r="AA1451"/>
      <c r="AB1451"/>
      <c r="AC1451"/>
      <c r="CI1451" s="57">
        <v>67155</v>
      </c>
      <c r="CJ1451" s="53" t="s">
        <v>100</v>
      </c>
      <c r="CK1451" s="53" t="s">
        <v>129</v>
      </c>
      <c r="CL1451" s="192"/>
      <c r="CM1451" s="54"/>
      <c r="CN1451" s="54"/>
    </row>
    <row r="1452" spans="27:92" x14ac:dyDescent="0.25">
      <c r="AA1452"/>
      <c r="AB1452"/>
      <c r="AC1452"/>
      <c r="CI1452" s="57">
        <v>67156</v>
      </c>
      <c r="CJ1452" s="53" t="s">
        <v>100</v>
      </c>
      <c r="CK1452" s="53" t="s">
        <v>129</v>
      </c>
      <c r="CL1452" s="192"/>
      <c r="CM1452" s="54"/>
      <c r="CN1452" s="54"/>
    </row>
    <row r="1453" spans="27:92" x14ac:dyDescent="0.25">
      <c r="AA1453"/>
      <c r="AB1453"/>
      <c r="AC1453"/>
      <c r="CI1453" s="57">
        <v>67161</v>
      </c>
      <c r="CJ1453" s="53" t="s">
        <v>100</v>
      </c>
      <c r="CK1453" s="53" t="s">
        <v>129</v>
      </c>
      <c r="CL1453" s="192"/>
      <c r="CM1453" s="54"/>
      <c r="CN1453" s="54"/>
    </row>
    <row r="1454" spans="27:92" x14ac:dyDescent="0.25">
      <c r="AA1454"/>
      <c r="AB1454"/>
      <c r="AC1454"/>
      <c r="CI1454" s="57">
        <v>67162</v>
      </c>
      <c r="CJ1454" s="53" t="s">
        <v>100</v>
      </c>
      <c r="CK1454" s="53" t="s">
        <v>129</v>
      </c>
      <c r="CL1454" s="192"/>
      <c r="CM1454" s="54"/>
      <c r="CN1454" s="54"/>
    </row>
    <row r="1455" spans="27:92" x14ac:dyDescent="0.25">
      <c r="AA1455"/>
      <c r="AB1455"/>
      <c r="AC1455"/>
      <c r="CI1455" s="57">
        <v>67163</v>
      </c>
      <c r="CJ1455" s="53" t="s">
        <v>100</v>
      </c>
      <c r="CK1455" s="53" t="s">
        <v>129</v>
      </c>
      <c r="CL1455" s="192"/>
      <c r="CM1455" s="54"/>
      <c r="CN1455" s="54"/>
    </row>
    <row r="1456" spans="27:92" x14ac:dyDescent="0.25">
      <c r="AA1456"/>
      <c r="AB1456"/>
      <c r="AC1456"/>
      <c r="CI1456" s="57">
        <v>67164</v>
      </c>
      <c r="CJ1456" s="53" t="s">
        <v>100</v>
      </c>
      <c r="CK1456" s="53" t="s">
        <v>129</v>
      </c>
      <c r="CL1456" s="192"/>
      <c r="CM1456" s="54"/>
      <c r="CN1456" s="54"/>
    </row>
    <row r="1457" spans="27:92" x14ac:dyDescent="0.25">
      <c r="AA1457"/>
      <c r="AB1457"/>
      <c r="AC1457"/>
      <c r="CI1457" s="57">
        <v>67165</v>
      </c>
      <c r="CJ1457" s="53" t="s">
        <v>100</v>
      </c>
      <c r="CK1457" s="53" t="s">
        <v>129</v>
      </c>
      <c r="CL1457" s="192"/>
      <c r="CM1457" s="54"/>
      <c r="CN1457" s="54"/>
    </row>
    <row r="1458" spans="27:92" x14ac:dyDescent="0.25">
      <c r="AA1458"/>
      <c r="AB1458"/>
      <c r="AC1458"/>
      <c r="CI1458" s="57">
        <v>67167</v>
      </c>
      <c r="CJ1458" s="53" t="s">
        <v>100</v>
      </c>
      <c r="CK1458" s="53" t="s">
        <v>129</v>
      </c>
      <c r="CL1458" s="192"/>
      <c r="CM1458" s="54"/>
      <c r="CN1458" s="54"/>
    </row>
    <row r="1459" spans="27:92" x14ac:dyDescent="0.25">
      <c r="AA1459"/>
      <c r="AB1459"/>
      <c r="AC1459"/>
      <c r="CI1459" s="57">
        <v>67168</v>
      </c>
      <c r="CJ1459" s="53" t="s">
        <v>100</v>
      </c>
      <c r="CK1459" s="53" t="s">
        <v>129</v>
      </c>
      <c r="CL1459" s="192"/>
      <c r="CM1459" s="54"/>
      <c r="CN1459" s="54"/>
    </row>
    <row r="1460" spans="27:92" x14ac:dyDescent="0.25">
      <c r="AA1460"/>
      <c r="AB1460"/>
      <c r="AC1460"/>
      <c r="CI1460" s="57">
        <v>67169</v>
      </c>
      <c r="CJ1460" s="53" t="s">
        <v>100</v>
      </c>
      <c r="CK1460" s="53" t="s">
        <v>129</v>
      </c>
      <c r="CL1460" s="192"/>
      <c r="CM1460" s="54"/>
      <c r="CN1460" s="54"/>
    </row>
    <row r="1461" spans="27:92" x14ac:dyDescent="0.25">
      <c r="AA1461"/>
      <c r="AB1461"/>
      <c r="AC1461"/>
      <c r="CI1461" s="57">
        <v>67171</v>
      </c>
      <c r="CJ1461" s="53" t="s">
        <v>100</v>
      </c>
      <c r="CK1461" s="53" t="s">
        <v>129</v>
      </c>
      <c r="CL1461" s="192"/>
      <c r="CM1461" s="54"/>
      <c r="CN1461" s="54"/>
    </row>
    <row r="1462" spans="27:92" x14ac:dyDescent="0.25">
      <c r="AA1462"/>
      <c r="AB1462"/>
      <c r="AC1462"/>
      <c r="CI1462" s="57">
        <v>67172</v>
      </c>
      <c r="CJ1462" s="53" t="s">
        <v>100</v>
      </c>
      <c r="CK1462" s="53" t="s">
        <v>129</v>
      </c>
      <c r="CL1462" s="192"/>
      <c r="CM1462" s="54"/>
      <c r="CN1462" s="54"/>
    </row>
    <row r="1463" spans="27:92" x14ac:dyDescent="0.25">
      <c r="AA1463"/>
      <c r="AB1463"/>
      <c r="AC1463"/>
      <c r="CI1463" s="57">
        <v>67173</v>
      </c>
      <c r="CJ1463" s="53" t="s">
        <v>100</v>
      </c>
      <c r="CK1463" s="53" t="s">
        <v>129</v>
      </c>
      <c r="CL1463" s="192"/>
      <c r="CM1463" s="54"/>
      <c r="CN1463" s="54"/>
    </row>
    <row r="1464" spans="27:92" x14ac:dyDescent="0.25">
      <c r="AA1464"/>
      <c r="AB1464"/>
      <c r="AC1464"/>
      <c r="CI1464" s="57">
        <v>67175</v>
      </c>
      <c r="CJ1464" s="53" t="s">
        <v>100</v>
      </c>
      <c r="CK1464" s="53" t="s">
        <v>129</v>
      </c>
      <c r="CL1464" s="192"/>
      <c r="CM1464" s="54"/>
      <c r="CN1464" s="54"/>
    </row>
    <row r="1465" spans="27:92" x14ac:dyDescent="0.25">
      <c r="AA1465"/>
      <c r="AB1465"/>
      <c r="AC1465"/>
      <c r="CI1465" s="57">
        <v>67176</v>
      </c>
      <c r="CJ1465" s="53" t="s">
        <v>100</v>
      </c>
      <c r="CK1465" s="53" t="s">
        <v>129</v>
      </c>
      <c r="CL1465" s="192"/>
      <c r="CM1465" s="54"/>
      <c r="CN1465" s="54"/>
    </row>
    <row r="1466" spans="27:92" x14ac:dyDescent="0.25">
      <c r="AA1466"/>
      <c r="AB1466"/>
      <c r="AC1466"/>
      <c r="CI1466" s="57">
        <v>67177</v>
      </c>
      <c r="CJ1466" s="53" t="s">
        <v>98</v>
      </c>
      <c r="CK1466" s="53" t="s">
        <v>129</v>
      </c>
      <c r="CL1466" s="192"/>
      <c r="CM1466" s="54"/>
      <c r="CN1466" s="54"/>
    </row>
    <row r="1467" spans="27:92" x14ac:dyDescent="0.25">
      <c r="AA1467"/>
      <c r="AB1467"/>
      <c r="AC1467"/>
      <c r="CI1467" s="57">
        <v>67178</v>
      </c>
      <c r="CJ1467" s="53" t="s">
        <v>98</v>
      </c>
      <c r="CK1467" s="53" t="s">
        <v>129</v>
      </c>
      <c r="CL1467" s="192"/>
      <c r="CM1467" s="54"/>
      <c r="CN1467" s="54"/>
    </row>
    <row r="1468" spans="27:92" x14ac:dyDescent="0.25">
      <c r="AA1468"/>
      <c r="AB1468"/>
      <c r="AC1468"/>
      <c r="CI1468" s="57">
        <v>67181</v>
      </c>
      <c r="CJ1468" s="53" t="s">
        <v>100</v>
      </c>
      <c r="CK1468" s="53" t="s">
        <v>129</v>
      </c>
      <c r="CL1468" s="192"/>
      <c r="CM1468" s="54"/>
      <c r="CN1468" s="54"/>
    </row>
    <row r="1469" spans="27:92" x14ac:dyDescent="0.25">
      <c r="AA1469"/>
      <c r="AB1469"/>
      <c r="AC1469"/>
      <c r="CI1469" s="57">
        <v>67182</v>
      </c>
      <c r="CJ1469" s="53" t="s">
        <v>100</v>
      </c>
      <c r="CK1469" s="53" t="s">
        <v>129</v>
      </c>
      <c r="CL1469" s="192"/>
      <c r="CM1469" s="54"/>
      <c r="CN1469" s="54"/>
    </row>
    <row r="1470" spans="27:92" x14ac:dyDescent="0.25">
      <c r="AA1470"/>
      <c r="AB1470"/>
      <c r="AC1470"/>
      <c r="CI1470" s="57">
        <v>67201</v>
      </c>
      <c r="CJ1470" s="53" t="s">
        <v>100</v>
      </c>
      <c r="CK1470" s="53" t="s">
        <v>129</v>
      </c>
      <c r="CL1470" s="192"/>
      <c r="CM1470" s="54"/>
      <c r="CN1470" s="54"/>
    </row>
    <row r="1471" spans="27:92" x14ac:dyDescent="0.25">
      <c r="AA1471"/>
      <c r="AB1471"/>
      <c r="AC1471"/>
      <c r="CI1471" s="57">
        <v>67401</v>
      </c>
      <c r="CJ1471" s="53" t="s">
        <v>101</v>
      </c>
      <c r="CK1471" s="53" t="s">
        <v>126</v>
      </c>
      <c r="CL1471" s="192"/>
      <c r="CM1471" s="54"/>
      <c r="CN1471" s="54"/>
    </row>
    <row r="1472" spans="27:92" x14ac:dyDescent="0.25">
      <c r="AA1472"/>
      <c r="AB1472"/>
      <c r="AC1472"/>
      <c r="CI1472" s="57">
        <v>67501</v>
      </c>
      <c r="CJ1472" s="53" t="s">
        <v>101</v>
      </c>
      <c r="CK1472" s="53" t="s">
        <v>126</v>
      </c>
      <c r="CL1472" s="192"/>
      <c r="CM1472" s="54"/>
      <c r="CN1472" s="54"/>
    </row>
    <row r="1473" spans="27:92" x14ac:dyDescent="0.25">
      <c r="AA1473"/>
      <c r="AB1473"/>
      <c r="AC1473"/>
      <c r="CI1473" s="57">
        <v>67502</v>
      </c>
      <c r="CJ1473" s="53" t="s">
        <v>101</v>
      </c>
      <c r="CK1473" s="53" t="s">
        <v>126</v>
      </c>
      <c r="CL1473" s="192"/>
      <c r="CM1473" s="54"/>
      <c r="CN1473" s="54"/>
    </row>
    <row r="1474" spans="27:92" x14ac:dyDescent="0.25">
      <c r="AA1474"/>
      <c r="AB1474"/>
      <c r="AC1474"/>
      <c r="CI1474" s="57">
        <v>67503</v>
      </c>
      <c r="CJ1474" s="53" t="s">
        <v>101</v>
      </c>
      <c r="CK1474" s="53" t="s">
        <v>126</v>
      </c>
      <c r="CL1474" s="192"/>
      <c r="CM1474" s="54"/>
      <c r="CN1474" s="54"/>
    </row>
    <row r="1475" spans="27:92" x14ac:dyDescent="0.25">
      <c r="AA1475"/>
      <c r="AB1475"/>
      <c r="AC1475"/>
      <c r="CI1475" s="57">
        <v>67504</v>
      </c>
      <c r="CJ1475" s="53" t="s">
        <v>101</v>
      </c>
      <c r="CK1475" s="53" t="s">
        <v>126</v>
      </c>
      <c r="CL1475" s="192"/>
      <c r="CM1475" s="54"/>
      <c r="CN1475" s="54"/>
    </row>
    <row r="1476" spans="27:92" x14ac:dyDescent="0.25">
      <c r="AA1476"/>
      <c r="AB1476"/>
      <c r="AC1476"/>
      <c r="CI1476" s="57">
        <v>67505</v>
      </c>
      <c r="CJ1476" s="53" t="s">
        <v>101</v>
      </c>
      <c r="CK1476" s="53" t="s">
        <v>126</v>
      </c>
      <c r="CL1476" s="192"/>
      <c r="CM1476" s="54"/>
      <c r="CN1476" s="54"/>
    </row>
    <row r="1477" spans="27:92" x14ac:dyDescent="0.25">
      <c r="AA1477"/>
      <c r="AB1477"/>
      <c r="AC1477"/>
      <c r="CI1477" s="57">
        <v>67506</v>
      </c>
      <c r="CJ1477" s="53" t="s">
        <v>101</v>
      </c>
      <c r="CK1477" s="53" t="s">
        <v>126</v>
      </c>
      <c r="CL1477" s="192"/>
      <c r="CM1477" s="54"/>
      <c r="CN1477" s="54"/>
    </row>
    <row r="1478" spans="27:92" x14ac:dyDescent="0.25">
      <c r="AA1478"/>
      <c r="AB1478"/>
      <c r="AC1478"/>
      <c r="CI1478" s="57">
        <v>67507</v>
      </c>
      <c r="CJ1478" s="53" t="s">
        <v>101</v>
      </c>
      <c r="CK1478" s="53" t="s">
        <v>126</v>
      </c>
      <c r="CL1478" s="192"/>
      <c r="CM1478" s="54"/>
      <c r="CN1478" s="54"/>
    </row>
    <row r="1479" spans="27:92" x14ac:dyDescent="0.25">
      <c r="AA1479"/>
      <c r="AB1479"/>
      <c r="AC1479"/>
      <c r="CI1479" s="57">
        <v>67508</v>
      </c>
      <c r="CJ1479" s="53" t="s">
        <v>101</v>
      </c>
      <c r="CK1479" s="53" t="s">
        <v>126</v>
      </c>
      <c r="CL1479" s="192"/>
      <c r="CM1479" s="54"/>
      <c r="CN1479" s="54"/>
    </row>
    <row r="1480" spans="27:92" x14ac:dyDescent="0.25">
      <c r="AA1480"/>
      <c r="AB1480"/>
      <c r="AC1480"/>
      <c r="CI1480" s="57">
        <v>67521</v>
      </c>
      <c r="CJ1480" s="53" t="s">
        <v>101</v>
      </c>
      <c r="CK1480" s="53" t="s">
        <v>126</v>
      </c>
      <c r="CL1480" s="192"/>
      <c r="CM1480" s="54"/>
      <c r="CN1480" s="54"/>
    </row>
    <row r="1481" spans="27:92" x14ac:dyDescent="0.25">
      <c r="AA1481"/>
      <c r="AB1481"/>
      <c r="AC1481"/>
      <c r="CI1481" s="57">
        <v>67522</v>
      </c>
      <c r="CJ1481" s="53" t="s">
        <v>101</v>
      </c>
      <c r="CK1481" s="53" t="s">
        <v>126</v>
      </c>
      <c r="CL1481" s="192"/>
      <c r="CM1481" s="54"/>
      <c r="CN1481" s="54"/>
    </row>
    <row r="1482" spans="27:92" x14ac:dyDescent="0.25">
      <c r="AA1482"/>
      <c r="AB1482"/>
      <c r="AC1482"/>
      <c r="CI1482" s="57">
        <v>67523</v>
      </c>
      <c r="CJ1482" s="53" t="s">
        <v>101</v>
      </c>
      <c r="CK1482" s="53" t="s">
        <v>126</v>
      </c>
      <c r="CL1482" s="192"/>
      <c r="CM1482" s="54"/>
      <c r="CN1482" s="54"/>
    </row>
    <row r="1483" spans="27:92" x14ac:dyDescent="0.25">
      <c r="AA1483"/>
      <c r="AB1483"/>
      <c r="AC1483"/>
      <c r="CI1483" s="57">
        <v>67524</v>
      </c>
      <c r="CJ1483" s="53" t="s">
        <v>101</v>
      </c>
      <c r="CK1483" s="53" t="s">
        <v>126</v>
      </c>
      <c r="CL1483" s="192"/>
      <c r="CM1483" s="54"/>
      <c r="CN1483" s="54"/>
    </row>
    <row r="1484" spans="27:92" x14ac:dyDescent="0.25">
      <c r="AA1484"/>
      <c r="AB1484"/>
      <c r="AC1484"/>
      <c r="CI1484" s="57">
        <v>67525</v>
      </c>
      <c r="CJ1484" s="53" t="s">
        <v>101</v>
      </c>
      <c r="CK1484" s="53" t="s">
        <v>126</v>
      </c>
      <c r="CL1484" s="192"/>
      <c r="CM1484" s="54"/>
      <c r="CN1484" s="54"/>
    </row>
    <row r="1485" spans="27:92" x14ac:dyDescent="0.25">
      <c r="AA1485"/>
      <c r="AB1485"/>
      <c r="AC1485"/>
      <c r="CI1485" s="57">
        <v>67526</v>
      </c>
      <c r="CJ1485" s="53" t="s">
        <v>101</v>
      </c>
      <c r="CK1485" s="53" t="s">
        <v>126</v>
      </c>
      <c r="CL1485" s="192"/>
      <c r="CM1485" s="54"/>
      <c r="CN1485" s="54"/>
    </row>
    <row r="1486" spans="27:92" x14ac:dyDescent="0.25">
      <c r="AA1486"/>
      <c r="AB1486"/>
      <c r="AC1486"/>
      <c r="CI1486" s="57">
        <v>67527</v>
      </c>
      <c r="CJ1486" s="53" t="s">
        <v>101</v>
      </c>
      <c r="CK1486" s="53" t="s">
        <v>126</v>
      </c>
      <c r="CL1486" s="192"/>
      <c r="CM1486" s="54"/>
      <c r="CN1486" s="54"/>
    </row>
    <row r="1487" spans="27:92" x14ac:dyDescent="0.25">
      <c r="AA1487"/>
      <c r="AB1487"/>
      <c r="AC1487"/>
      <c r="CI1487" s="57">
        <v>67528</v>
      </c>
      <c r="CJ1487" s="53" t="s">
        <v>101</v>
      </c>
      <c r="CK1487" s="53" t="s">
        <v>126</v>
      </c>
      <c r="CL1487" s="192"/>
      <c r="CM1487" s="54"/>
      <c r="CN1487" s="54"/>
    </row>
    <row r="1488" spans="27:92" x14ac:dyDescent="0.25">
      <c r="AA1488"/>
      <c r="AB1488"/>
      <c r="AC1488"/>
      <c r="CI1488" s="57">
        <v>67529</v>
      </c>
      <c r="CJ1488" s="53" t="s">
        <v>96</v>
      </c>
      <c r="CK1488" s="53" t="s">
        <v>126</v>
      </c>
      <c r="CL1488" s="192"/>
      <c r="CM1488" s="54"/>
      <c r="CN1488" s="54"/>
    </row>
    <row r="1489" spans="27:92" x14ac:dyDescent="0.25">
      <c r="AA1489"/>
      <c r="AB1489"/>
      <c r="AC1489"/>
      <c r="CI1489" s="57">
        <v>67531</v>
      </c>
      <c r="CJ1489" s="53" t="s">
        <v>101</v>
      </c>
      <c r="CK1489" s="53" t="s">
        <v>126</v>
      </c>
      <c r="CL1489" s="192"/>
      <c r="CM1489" s="54"/>
      <c r="CN1489" s="54"/>
    </row>
    <row r="1490" spans="27:92" x14ac:dyDescent="0.25">
      <c r="AA1490"/>
      <c r="AB1490"/>
      <c r="AC1490"/>
      <c r="CI1490" s="57">
        <v>67532</v>
      </c>
      <c r="CJ1490" s="53" t="s">
        <v>101</v>
      </c>
      <c r="CK1490" s="53" t="s">
        <v>126</v>
      </c>
      <c r="CL1490" s="192"/>
      <c r="CM1490" s="54"/>
      <c r="CN1490" s="54"/>
    </row>
    <row r="1491" spans="27:92" x14ac:dyDescent="0.25">
      <c r="AA1491"/>
      <c r="AB1491"/>
      <c r="AC1491"/>
      <c r="CI1491" s="57">
        <v>67533</v>
      </c>
      <c r="CJ1491" s="53" t="s">
        <v>101</v>
      </c>
      <c r="CK1491" s="53" t="s">
        <v>126</v>
      </c>
      <c r="CL1491" s="192"/>
      <c r="CM1491" s="54"/>
      <c r="CN1491" s="54"/>
    </row>
    <row r="1492" spans="27:92" x14ac:dyDescent="0.25">
      <c r="AA1492"/>
      <c r="AB1492"/>
      <c r="AC1492"/>
      <c r="CI1492" s="57">
        <v>67534</v>
      </c>
      <c r="CJ1492" s="53" t="s">
        <v>101</v>
      </c>
      <c r="CK1492" s="53" t="s">
        <v>126</v>
      </c>
      <c r="CL1492" s="192"/>
      <c r="CM1492" s="54"/>
      <c r="CN1492" s="54"/>
    </row>
    <row r="1493" spans="27:92" x14ac:dyDescent="0.25">
      <c r="AA1493"/>
      <c r="AB1493"/>
      <c r="AC1493"/>
      <c r="CI1493" s="57">
        <v>67541</v>
      </c>
      <c r="CJ1493" s="53" t="s">
        <v>101</v>
      </c>
      <c r="CK1493" s="53" t="s">
        <v>126</v>
      </c>
      <c r="CL1493" s="192"/>
      <c r="CM1493" s="54"/>
      <c r="CN1493" s="54"/>
    </row>
    <row r="1494" spans="27:92" x14ac:dyDescent="0.25">
      <c r="AA1494"/>
      <c r="AB1494"/>
      <c r="AC1494"/>
      <c r="CI1494" s="57">
        <v>67542</v>
      </c>
      <c r="CJ1494" s="53" t="s">
        <v>101</v>
      </c>
      <c r="CK1494" s="53" t="s">
        <v>126</v>
      </c>
      <c r="CL1494" s="192"/>
      <c r="CM1494" s="54"/>
      <c r="CN1494" s="54"/>
    </row>
    <row r="1495" spans="27:92" x14ac:dyDescent="0.25">
      <c r="AA1495"/>
      <c r="AB1495"/>
      <c r="AC1495"/>
      <c r="CI1495" s="57">
        <v>67543</v>
      </c>
      <c r="CJ1495" s="53" t="s">
        <v>101</v>
      </c>
      <c r="CK1495" s="53" t="s">
        <v>126</v>
      </c>
      <c r="CL1495" s="192"/>
      <c r="CM1495" s="54"/>
      <c r="CN1495" s="54"/>
    </row>
    <row r="1496" spans="27:92" x14ac:dyDescent="0.25">
      <c r="AA1496"/>
      <c r="AB1496"/>
      <c r="AC1496"/>
      <c r="CI1496" s="57">
        <v>67544</v>
      </c>
      <c r="CJ1496" s="53" t="s">
        <v>101</v>
      </c>
      <c r="CK1496" s="53" t="s">
        <v>126</v>
      </c>
      <c r="CL1496" s="192"/>
      <c r="CM1496" s="54"/>
      <c r="CN1496" s="54"/>
    </row>
    <row r="1497" spans="27:92" x14ac:dyDescent="0.25">
      <c r="AA1497"/>
      <c r="AB1497"/>
      <c r="AC1497"/>
      <c r="CI1497" s="57">
        <v>67545</v>
      </c>
      <c r="CJ1497" s="53" t="s">
        <v>101</v>
      </c>
      <c r="CK1497" s="53" t="s">
        <v>126</v>
      </c>
      <c r="CL1497" s="192"/>
      <c r="CM1497" s="54"/>
      <c r="CN1497" s="54"/>
    </row>
    <row r="1498" spans="27:92" x14ac:dyDescent="0.25">
      <c r="AA1498"/>
      <c r="AB1498"/>
      <c r="AC1498"/>
      <c r="CI1498" s="57">
        <v>67550</v>
      </c>
      <c r="CJ1498" s="53" t="s">
        <v>101</v>
      </c>
      <c r="CK1498" s="53" t="s">
        <v>126</v>
      </c>
      <c r="CL1498" s="192"/>
      <c r="CM1498" s="54"/>
      <c r="CN1498" s="54"/>
    </row>
    <row r="1499" spans="27:92" x14ac:dyDescent="0.25">
      <c r="AA1499"/>
      <c r="AB1499"/>
      <c r="AC1499"/>
      <c r="CI1499" s="57">
        <v>67551</v>
      </c>
      <c r="CJ1499" s="53" t="s">
        <v>101</v>
      </c>
      <c r="CK1499" s="53" t="s">
        <v>126</v>
      </c>
      <c r="CL1499" s="192"/>
      <c r="CM1499" s="54"/>
      <c r="CN1499" s="54"/>
    </row>
    <row r="1500" spans="27:92" x14ac:dyDescent="0.25">
      <c r="AA1500"/>
      <c r="AB1500"/>
      <c r="AC1500"/>
      <c r="CI1500" s="57">
        <v>67552</v>
      </c>
      <c r="CJ1500" s="53" t="s">
        <v>101</v>
      </c>
      <c r="CK1500" s="53" t="s">
        <v>126</v>
      </c>
      <c r="CL1500" s="192"/>
      <c r="CM1500" s="54"/>
      <c r="CN1500" s="54"/>
    </row>
    <row r="1501" spans="27:92" x14ac:dyDescent="0.25">
      <c r="AA1501"/>
      <c r="AB1501"/>
      <c r="AC1501"/>
      <c r="CI1501" s="57">
        <v>67553</v>
      </c>
      <c r="CJ1501" s="53" t="s">
        <v>101</v>
      </c>
      <c r="CK1501" s="53" t="s">
        <v>126</v>
      </c>
      <c r="CL1501" s="192"/>
      <c r="CM1501" s="54"/>
      <c r="CN1501" s="54"/>
    </row>
    <row r="1502" spans="27:92" x14ac:dyDescent="0.25">
      <c r="AA1502"/>
      <c r="AB1502"/>
      <c r="AC1502"/>
      <c r="CI1502" s="57">
        <v>67554</v>
      </c>
      <c r="CJ1502" s="53" t="s">
        <v>101</v>
      </c>
      <c r="CK1502" s="53" t="s">
        <v>126</v>
      </c>
      <c r="CL1502" s="192"/>
      <c r="CM1502" s="54"/>
      <c r="CN1502" s="54"/>
    </row>
    <row r="1503" spans="27:92" x14ac:dyDescent="0.25">
      <c r="AA1503"/>
      <c r="AB1503"/>
      <c r="AC1503"/>
      <c r="CI1503" s="57">
        <v>67555</v>
      </c>
      <c r="CJ1503" s="53" t="s">
        <v>101</v>
      </c>
      <c r="CK1503" s="53" t="s">
        <v>126</v>
      </c>
      <c r="CL1503" s="192"/>
      <c r="CM1503" s="54"/>
      <c r="CN1503" s="54"/>
    </row>
    <row r="1504" spans="27:92" x14ac:dyDescent="0.25">
      <c r="AA1504"/>
      <c r="AB1504"/>
      <c r="AC1504"/>
      <c r="CI1504" s="57">
        <v>67556</v>
      </c>
      <c r="CJ1504" s="53" t="s">
        <v>101</v>
      </c>
      <c r="CK1504" s="53" t="s">
        <v>126</v>
      </c>
      <c r="CL1504" s="192"/>
      <c r="CM1504" s="54"/>
      <c r="CN1504" s="54"/>
    </row>
    <row r="1505" spans="27:92" x14ac:dyDescent="0.25">
      <c r="AA1505"/>
      <c r="AB1505"/>
      <c r="AC1505"/>
      <c r="CI1505" s="57">
        <v>67557</v>
      </c>
      <c r="CJ1505" s="53" t="s">
        <v>101</v>
      </c>
      <c r="CK1505" s="53" t="s">
        <v>126</v>
      </c>
      <c r="CL1505" s="192"/>
      <c r="CM1505" s="54"/>
      <c r="CN1505" s="54"/>
    </row>
    <row r="1506" spans="27:92" x14ac:dyDescent="0.25">
      <c r="AA1506"/>
      <c r="AB1506"/>
      <c r="AC1506"/>
      <c r="CI1506" s="57">
        <v>67559</v>
      </c>
      <c r="CJ1506" s="53" t="s">
        <v>101</v>
      </c>
      <c r="CK1506" s="53" t="s">
        <v>126</v>
      </c>
      <c r="CL1506" s="192"/>
      <c r="CM1506" s="54"/>
      <c r="CN1506" s="54"/>
    </row>
    <row r="1507" spans="27:92" x14ac:dyDescent="0.25">
      <c r="AA1507"/>
      <c r="AB1507"/>
      <c r="AC1507"/>
      <c r="CI1507" s="57">
        <v>67560</v>
      </c>
      <c r="CJ1507" s="53" t="s">
        <v>101</v>
      </c>
      <c r="CK1507" s="53" t="s">
        <v>126</v>
      </c>
      <c r="CL1507" s="192"/>
      <c r="CM1507" s="54"/>
      <c r="CN1507" s="54"/>
    </row>
    <row r="1508" spans="27:92" x14ac:dyDescent="0.25">
      <c r="AA1508"/>
      <c r="AB1508"/>
      <c r="AC1508"/>
      <c r="CI1508" s="57">
        <v>67571</v>
      </c>
      <c r="CJ1508" s="53" t="s">
        <v>101</v>
      </c>
      <c r="CK1508" s="53" t="s">
        <v>126</v>
      </c>
      <c r="CL1508" s="192"/>
      <c r="CM1508" s="54"/>
      <c r="CN1508" s="54"/>
    </row>
    <row r="1509" spans="27:92" x14ac:dyDescent="0.25">
      <c r="AA1509"/>
      <c r="AB1509"/>
      <c r="AC1509"/>
      <c r="CI1509" s="57">
        <v>67573</v>
      </c>
      <c r="CJ1509" s="53" t="s">
        <v>101</v>
      </c>
      <c r="CK1509" s="53" t="s">
        <v>126</v>
      </c>
      <c r="CL1509" s="192"/>
      <c r="CM1509" s="54"/>
      <c r="CN1509" s="54"/>
    </row>
    <row r="1510" spans="27:92" x14ac:dyDescent="0.25">
      <c r="AA1510"/>
      <c r="AB1510"/>
      <c r="AC1510"/>
      <c r="CI1510" s="57">
        <v>67574</v>
      </c>
      <c r="CJ1510" s="53" t="s">
        <v>101</v>
      </c>
      <c r="CK1510" s="53" t="s">
        <v>126</v>
      </c>
      <c r="CL1510" s="192"/>
      <c r="CM1510" s="54"/>
      <c r="CN1510" s="54"/>
    </row>
    <row r="1511" spans="27:92" x14ac:dyDescent="0.25">
      <c r="AA1511"/>
      <c r="AB1511"/>
      <c r="AC1511"/>
      <c r="CI1511" s="57">
        <v>67575</v>
      </c>
      <c r="CJ1511" s="53" t="s">
        <v>98</v>
      </c>
      <c r="CK1511" s="53" t="s">
        <v>129</v>
      </c>
      <c r="CL1511" s="192"/>
      <c r="CM1511" s="54"/>
      <c r="CN1511" s="54"/>
    </row>
    <row r="1512" spans="27:92" x14ac:dyDescent="0.25">
      <c r="AA1512"/>
      <c r="AB1512"/>
      <c r="AC1512"/>
      <c r="CI1512" s="57">
        <v>67576</v>
      </c>
      <c r="CJ1512" s="53" t="s">
        <v>101</v>
      </c>
      <c r="CK1512" s="53" t="s">
        <v>126</v>
      </c>
      <c r="CL1512" s="192"/>
      <c r="CM1512" s="54"/>
      <c r="CN1512" s="54"/>
    </row>
    <row r="1513" spans="27:92" x14ac:dyDescent="0.25">
      <c r="AA1513"/>
      <c r="AB1513"/>
      <c r="AC1513"/>
      <c r="CI1513" s="57">
        <v>67577</v>
      </c>
      <c r="CJ1513" s="53" t="s">
        <v>101</v>
      </c>
      <c r="CK1513" s="53" t="s">
        <v>126</v>
      </c>
      <c r="CL1513" s="192"/>
      <c r="CM1513" s="54"/>
      <c r="CN1513" s="54"/>
    </row>
    <row r="1514" spans="27:92" x14ac:dyDescent="0.25">
      <c r="AA1514"/>
      <c r="AB1514"/>
      <c r="AC1514"/>
      <c r="CI1514" s="57">
        <v>67578</v>
      </c>
      <c r="CJ1514" s="53" t="s">
        <v>101</v>
      </c>
      <c r="CK1514" s="53" t="s">
        <v>126</v>
      </c>
      <c r="CL1514" s="192"/>
      <c r="CM1514" s="54"/>
      <c r="CN1514" s="54"/>
    </row>
    <row r="1515" spans="27:92" x14ac:dyDescent="0.25">
      <c r="AA1515"/>
      <c r="AB1515"/>
      <c r="AC1515"/>
      <c r="CI1515" s="57">
        <v>67579</v>
      </c>
      <c r="CJ1515" s="53" t="s">
        <v>97</v>
      </c>
      <c r="CK1515" s="53" t="s">
        <v>126</v>
      </c>
      <c r="CL1515" s="192"/>
      <c r="CM1515" s="54"/>
      <c r="CN1515" s="54"/>
    </row>
    <row r="1516" spans="27:92" x14ac:dyDescent="0.25">
      <c r="AA1516"/>
      <c r="AB1516"/>
      <c r="AC1516"/>
      <c r="CI1516" s="57">
        <v>67602</v>
      </c>
      <c r="CJ1516" s="53" t="s">
        <v>101</v>
      </c>
      <c r="CK1516" s="53" t="s">
        <v>126</v>
      </c>
      <c r="CL1516" s="192"/>
      <c r="CM1516" s="54"/>
      <c r="CN1516" s="54"/>
    </row>
    <row r="1517" spans="27:92" x14ac:dyDescent="0.25">
      <c r="AA1517"/>
      <c r="AB1517"/>
      <c r="AC1517"/>
      <c r="CI1517" s="57">
        <v>67801</v>
      </c>
      <c r="CJ1517" s="53" t="s">
        <v>102</v>
      </c>
      <c r="CK1517" s="53" t="s">
        <v>129</v>
      </c>
      <c r="CL1517" s="192"/>
      <c r="CM1517" s="54"/>
      <c r="CN1517" s="54"/>
    </row>
    <row r="1518" spans="27:92" x14ac:dyDescent="0.25">
      <c r="AA1518"/>
      <c r="AB1518"/>
      <c r="AC1518"/>
      <c r="CI1518" s="57">
        <v>67901</v>
      </c>
      <c r="CJ1518" s="53" t="s">
        <v>102</v>
      </c>
      <c r="CK1518" s="53" t="s">
        <v>129</v>
      </c>
      <c r="CL1518" s="192"/>
      <c r="CM1518" s="54"/>
      <c r="CN1518" s="54"/>
    </row>
    <row r="1519" spans="27:92" x14ac:dyDescent="0.25">
      <c r="AA1519"/>
      <c r="AB1519"/>
      <c r="AC1519"/>
      <c r="CI1519" s="57">
        <v>67902</v>
      </c>
      <c r="CJ1519" s="53" t="s">
        <v>102</v>
      </c>
      <c r="CK1519" s="53" t="s">
        <v>129</v>
      </c>
      <c r="CL1519" s="192"/>
      <c r="CM1519" s="54"/>
      <c r="CN1519" s="54"/>
    </row>
    <row r="1520" spans="27:92" x14ac:dyDescent="0.25">
      <c r="AA1520"/>
      <c r="AB1520"/>
      <c r="AC1520"/>
      <c r="CI1520" s="57">
        <v>67903</v>
      </c>
      <c r="CJ1520" s="53" t="s">
        <v>102</v>
      </c>
      <c r="CK1520" s="53" t="s">
        <v>129</v>
      </c>
      <c r="CL1520" s="192"/>
      <c r="CM1520" s="54"/>
      <c r="CN1520" s="54"/>
    </row>
    <row r="1521" spans="27:92" x14ac:dyDescent="0.25">
      <c r="AA1521"/>
      <c r="AB1521"/>
      <c r="AC1521"/>
      <c r="CI1521" s="57">
        <v>67904</v>
      </c>
      <c r="CJ1521" s="53" t="s">
        <v>102</v>
      </c>
      <c r="CK1521" s="53" t="s">
        <v>129</v>
      </c>
      <c r="CL1521" s="192"/>
      <c r="CM1521" s="54"/>
      <c r="CN1521" s="54"/>
    </row>
    <row r="1522" spans="27:92" x14ac:dyDescent="0.25">
      <c r="AA1522"/>
      <c r="AB1522"/>
      <c r="AC1522"/>
      <c r="CI1522" s="57">
        <v>67905</v>
      </c>
      <c r="CJ1522" s="53" t="s">
        <v>98</v>
      </c>
      <c r="CK1522" s="53" t="s">
        <v>129</v>
      </c>
      <c r="CL1522" s="192"/>
      <c r="CM1522" s="54"/>
      <c r="CN1522" s="54"/>
    </row>
    <row r="1523" spans="27:92" x14ac:dyDescent="0.25">
      <c r="AA1523"/>
      <c r="AB1523"/>
      <c r="AC1523"/>
      <c r="CI1523" s="57">
        <v>67906</v>
      </c>
      <c r="CJ1523" s="53" t="s">
        <v>102</v>
      </c>
      <c r="CK1523" s="53" t="s">
        <v>129</v>
      </c>
      <c r="CL1523" s="192"/>
      <c r="CM1523" s="54"/>
      <c r="CN1523" s="54"/>
    </row>
    <row r="1524" spans="27:92" x14ac:dyDescent="0.25">
      <c r="AA1524"/>
      <c r="AB1524"/>
      <c r="AC1524"/>
      <c r="CI1524" s="57">
        <v>67907</v>
      </c>
      <c r="CJ1524" s="53" t="s">
        <v>102</v>
      </c>
      <c r="CK1524" s="53" t="s">
        <v>129</v>
      </c>
      <c r="CL1524" s="192"/>
      <c r="CM1524" s="54"/>
      <c r="CN1524" s="54"/>
    </row>
    <row r="1525" spans="27:92" x14ac:dyDescent="0.25">
      <c r="AA1525"/>
      <c r="AB1525"/>
      <c r="AC1525"/>
      <c r="CI1525" s="57">
        <v>67911</v>
      </c>
      <c r="CJ1525" s="53" t="s">
        <v>102</v>
      </c>
      <c r="CK1525" s="53" t="s">
        <v>129</v>
      </c>
      <c r="CL1525" s="192"/>
      <c r="CM1525" s="54"/>
      <c r="CN1525" s="54"/>
    </row>
    <row r="1526" spans="27:92" x14ac:dyDescent="0.25">
      <c r="AA1526"/>
      <c r="AB1526"/>
      <c r="AC1526"/>
      <c r="CI1526" s="57">
        <v>67913</v>
      </c>
      <c r="CJ1526" s="53" t="s">
        <v>102</v>
      </c>
      <c r="CK1526" s="53" t="s">
        <v>129</v>
      </c>
      <c r="CL1526" s="192"/>
      <c r="CM1526" s="54"/>
      <c r="CN1526" s="54"/>
    </row>
    <row r="1527" spans="27:92" x14ac:dyDescent="0.25">
      <c r="AA1527"/>
      <c r="AB1527"/>
      <c r="AC1527"/>
      <c r="CI1527" s="57">
        <v>67914</v>
      </c>
      <c r="CJ1527" s="53" t="s">
        <v>102</v>
      </c>
      <c r="CK1527" s="53" t="s">
        <v>129</v>
      </c>
      <c r="CL1527" s="192"/>
      <c r="CM1527" s="54"/>
      <c r="CN1527" s="54"/>
    </row>
    <row r="1528" spans="27:92" x14ac:dyDescent="0.25">
      <c r="AA1528"/>
      <c r="AB1528"/>
      <c r="AC1528"/>
      <c r="CI1528" s="57">
        <v>67915</v>
      </c>
      <c r="CJ1528" s="53" t="s">
        <v>102</v>
      </c>
      <c r="CK1528" s="53" t="s">
        <v>129</v>
      </c>
      <c r="CL1528" s="192"/>
      <c r="CM1528" s="54"/>
      <c r="CN1528" s="54"/>
    </row>
    <row r="1529" spans="27:92" x14ac:dyDescent="0.25">
      <c r="AA1529"/>
      <c r="AB1529"/>
      <c r="AC1529"/>
      <c r="CI1529" s="57">
        <v>67921</v>
      </c>
      <c r="CJ1529" s="53" t="s">
        <v>102</v>
      </c>
      <c r="CK1529" s="53" t="s">
        <v>129</v>
      </c>
      <c r="CL1529" s="192"/>
      <c r="CM1529" s="54"/>
      <c r="CN1529" s="54"/>
    </row>
    <row r="1530" spans="27:92" x14ac:dyDescent="0.25">
      <c r="AA1530"/>
      <c r="AB1530"/>
      <c r="AC1530"/>
      <c r="CI1530" s="57">
        <v>67922</v>
      </c>
      <c r="CJ1530" s="53" t="s">
        <v>102</v>
      </c>
      <c r="CK1530" s="53" t="s">
        <v>129</v>
      </c>
      <c r="CL1530" s="192"/>
      <c r="CM1530" s="54"/>
      <c r="CN1530" s="54"/>
    </row>
    <row r="1531" spans="27:92" x14ac:dyDescent="0.25">
      <c r="AA1531"/>
      <c r="AB1531"/>
      <c r="AC1531"/>
      <c r="CI1531" s="57">
        <v>67923</v>
      </c>
      <c r="CJ1531" s="53" t="s">
        <v>98</v>
      </c>
      <c r="CK1531" s="53" t="s">
        <v>129</v>
      </c>
      <c r="CL1531" s="192"/>
      <c r="CM1531" s="54"/>
      <c r="CN1531" s="54"/>
    </row>
    <row r="1532" spans="27:92" x14ac:dyDescent="0.25">
      <c r="AA1532"/>
      <c r="AB1532"/>
      <c r="AC1532"/>
      <c r="CI1532" s="57">
        <v>67924</v>
      </c>
      <c r="CJ1532" s="53" t="s">
        <v>98</v>
      </c>
      <c r="CK1532" s="53" t="s">
        <v>129</v>
      </c>
      <c r="CL1532" s="192"/>
      <c r="CM1532" s="54"/>
      <c r="CN1532" s="54"/>
    </row>
    <row r="1533" spans="27:92" x14ac:dyDescent="0.25">
      <c r="AA1533"/>
      <c r="AB1533"/>
      <c r="AC1533"/>
      <c r="CI1533" s="57">
        <v>67931</v>
      </c>
      <c r="CJ1533" s="53" t="s">
        <v>102</v>
      </c>
      <c r="CK1533" s="53" t="s">
        <v>129</v>
      </c>
      <c r="CL1533" s="192"/>
      <c r="CM1533" s="54"/>
      <c r="CN1533" s="54"/>
    </row>
    <row r="1534" spans="27:92" x14ac:dyDescent="0.25">
      <c r="AA1534"/>
      <c r="AB1534"/>
      <c r="AC1534"/>
      <c r="CI1534" s="57">
        <v>67932</v>
      </c>
      <c r="CJ1534" s="53" t="s">
        <v>102</v>
      </c>
      <c r="CK1534" s="53" t="s">
        <v>129</v>
      </c>
      <c r="CL1534" s="192"/>
      <c r="CM1534" s="54"/>
      <c r="CN1534" s="54"/>
    </row>
    <row r="1535" spans="27:92" x14ac:dyDescent="0.25">
      <c r="AA1535"/>
      <c r="AB1535"/>
      <c r="AC1535"/>
      <c r="CI1535" s="57">
        <v>67933</v>
      </c>
      <c r="CJ1535" s="53" t="s">
        <v>102</v>
      </c>
      <c r="CK1535" s="53" t="s">
        <v>129</v>
      </c>
      <c r="CL1535" s="192"/>
      <c r="CM1535" s="54"/>
      <c r="CN1535" s="54"/>
    </row>
    <row r="1536" spans="27:92" x14ac:dyDescent="0.25">
      <c r="AA1536"/>
      <c r="AB1536"/>
      <c r="AC1536"/>
      <c r="CI1536" s="57">
        <v>67934</v>
      </c>
      <c r="CJ1536" s="53" t="s">
        <v>102</v>
      </c>
      <c r="CK1536" s="53" t="s">
        <v>129</v>
      </c>
      <c r="CL1536" s="192"/>
      <c r="CM1536" s="54"/>
      <c r="CN1536" s="54"/>
    </row>
    <row r="1537" spans="27:92" x14ac:dyDescent="0.25">
      <c r="AA1537"/>
      <c r="AB1537"/>
      <c r="AC1537"/>
      <c r="CI1537" s="57">
        <v>67935</v>
      </c>
      <c r="CJ1537" s="53" t="s">
        <v>102</v>
      </c>
      <c r="CK1537" s="53" t="s">
        <v>129</v>
      </c>
      <c r="CL1537" s="192"/>
      <c r="CM1537" s="54"/>
      <c r="CN1537" s="54"/>
    </row>
    <row r="1538" spans="27:92" x14ac:dyDescent="0.25">
      <c r="AA1538"/>
      <c r="AB1538"/>
      <c r="AC1538"/>
      <c r="CI1538" s="57">
        <v>67936</v>
      </c>
      <c r="CJ1538" s="53" t="s">
        <v>102</v>
      </c>
      <c r="CK1538" s="53" t="s">
        <v>129</v>
      </c>
      <c r="CL1538" s="192"/>
      <c r="CM1538" s="54"/>
      <c r="CN1538" s="54"/>
    </row>
    <row r="1539" spans="27:92" x14ac:dyDescent="0.25">
      <c r="AA1539"/>
      <c r="AB1539"/>
      <c r="AC1539"/>
      <c r="CI1539" s="57">
        <v>67937</v>
      </c>
      <c r="CJ1539" s="53" t="s">
        <v>102</v>
      </c>
      <c r="CK1539" s="53" t="s">
        <v>129</v>
      </c>
      <c r="CL1539" s="192"/>
      <c r="CM1539" s="54"/>
      <c r="CN1539" s="54"/>
    </row>
    <row r="1540" spans="27:92" x14ac:dyDescent="0.25">
      <c r="AA1540"/>
      <c r="AB1540"/>
      <c r="AC1540"/>
      <c r="CI1540" s="57">
        <v>67938</v>
      </c>
      <c r="CJ1540" s="53" t="s">
        <v>102</v>
      </c>
      <c r="CK1540" s="53" t="s">
        <v>129</v>
      </c>
      <c r="CL1540" s="192"/>
      <c r="CM1540" s="54"/>
      <c r="CN1540" s="54"/>
    </row>
    <row r="1541" spans="27:92" x14ac:dyDescent="0.25">
      <c r="AA1541"/>
      <c r="AB1541"/>
      <c r="AC1541"/>
      <c r="CI1541" s="57">
        <v>67939</v>
      </c>
      <c r="CJ1541" s="53" t="s">
        <v>102</v>
      </c>
      <c r="CK1541" s="53" t="s">
        <v>129</v>
      </c>
      <c r="CL1541" s="192"/>
      <c r="CM1541" s="54"/>
      <c r="CN1541" s="54"/>
    </row>
    <row r="1542" spans="27:92" x14ac:dyDescent="0.25">
      <c r="AA1542"/>
      <c r="AB1542"/>
      <c r="AC1542"/>
      <c r="CI1542" s="57">
        <v>67951</v>
      </c>
      <c r="CJ1542" s="53" t="s">
        <v>102</v>
      </c>
      <c r="CK1542" s="53" t="s">
        <v>129</v>
      </c>
      <c r="CL1542" s="192"/>
      <c r="CM1542" s="54"/>
      <c r="CN1542" s="54"/>
    </row>
    <row r="1543" spans="27:92" x14ac:dyDescent="0.25">
      <c r="AA1543"/>
      <c r="AB1543"/>
      <c r="AC1543"/>
      <c r="CI1543" s="57">
        <v>67952</v>
      </c>
      <c r="CJ1543" s="53" t="s">
        <v>102</v>
      </c>
      <c r="CK1543" s="53" t="s">
        <v>129</v>
      </c>
      <c r="CL1543" s="192"/>
      <c r="CM1543" s="54"/>
      <c r="CN1543" s="54"/>
    </row>
    <row r="1544" spans="27:92" x14ac:dyDescent="0.25">
      <c r="AA1544"/>
      <c r="AB1544"/>
      <c r="AC1544"/>
      <c r="CI1544" s="57">
        <v>67953</v>
      </c>
      <c r="CJ1544" s="53" t="s">
        <v>102</v>
      </c>
      <c r="CK1544" s="53" t="s">
        <v>129</v>
      </c>
      <c r="CL1544" s="192"/>
      <c r="CM1544" s="54"/>
      <c r="CN1544" s="54"/>
    </row>
    <row r="1545" spans="27:92" x14ac:dyDescent="0.25">
      <c r="AA1545"/>
      <c r="AB1545"/>
      <c r="AC1545"/>
      <c r="CI1545" s="57">
        <v>67961</v>
      </c>
      <c r="CJ1545" s="53" t="s">
        <v>102</v>
      </c>
      <c r="CK1545" s="53" t="s">
        <v>129</v>
      </c>
      <c r="CL1545" s="192"/>
      <c r="CM1545" s="54"/>
      <c r="CN1545" s="54"/>
    </row>
    <row r="1546" spans="27:92" x14ac:dyDescent="0.25">
      <c r="AA1546"/>
      <c r="AB1546"/>
      <c r="AC1546"/>
      <c r="CI1546" s="57">
        <v>67962</v>
      </c>
      <c r="CJ1546" s="53" t="s">
        <v>102</v>
      </c>
      <c r="CK1546" s="53" t="s">
        <v>129</v>
      </c>
      <c r="CL1546" s="192"/>
      <c r="CM1546" s="54"/>
      <c r="CN1546" s="54"/>
    </row>
    <row r="1547" spans="27:92" x14ac:dyDescent="0.25">
      <c r="AA1547"/>
      <c r="AB1547"/>
      <c r="AC1547"/>
      <c r="CI1547" s="57">
        <v>67963</v>
      </c>
      <c r="CJ1547" s="53" t="s">
        <v>102</v>
      </c>
      <c r="CK1547" s="53" t="s">
        <v>129</v>
      </c>
      <c r="CL1547" s="192"/>
      <c r="CM1547" s="54"/>
      <c r="CN1547" s="54"/>
    </row>
    <row r="1548" spans="27:92" x14ac:dyDescent="0.25">
      <c r="AA1548"/>
      <c r="AB1548"/>
      <c r="AC1548"/>
      <c r="CI1548" s="57">
        <v>67971</v>
      </c>
      <c r="CJ1548" s="53" t="s">
        <v>102</v>
      </c>
      <c r="CK1548" s="53" t="s">
        <v>129</v>
      </c>
      <c r="CL1548" s="192"/>
      <c r="CM1548" s="54"/>
      <c r="CN1548" s="54"/>
    </row>
    <row r="1549" spans="27:92" x14ac:dyDescent="0.25">
      <c r="AA1549"/>
      <c r="AB1549"/>
      <c r="AC1549"/>
      <c r="CI1549" s="57">
        <v>67972</v>
      </c>
      <c r="CJ1549" s="53" t="s">
        <v>102</v>
      </c>
      <c r="CK1549" s="53" t="s">
        <v>129</v>
      </c>
      <c r="CL1549" s="192"/>
      <c r="CM1549" s="54"/>
      <c r="CN1549" s="54"/>
    </row>
    <row r="1550" spans="27:92" x14ac:dyDescent="0.25">
      <c r="AA1550"/>
      <c r="AB1550"/>
      <c r="AC1550"/>
      <c r="CI1550" s="57">
        <v>67973</v>
      </c>
      <c r="CJ1550" s="53" t="s">
        <v>102</v>
      </c>
      <c r="CK1550" s="53" t="s">
        <v>129</v>
      </c>
      <c r="CL1550" s="192"/>
      <c r="CM1550" s="54"/>
      <c r="CN1550" s="54"/>
    </row>
    <row r="1551" spans="27:92" x14ac:dyDescent="0.25">
      <c r="AA1551"/>
      <c r="AB1551"/>
      <c r="AC1551"/>
      <c r="CI1551" s="57">
        <v>67974</v>
      </c>
      <c r="CJ1551" s="53" t="s">
        <v>102</v>
      </c>
      <c r="CK1551" s="53" t="s">
        <v>129</v>
      </c>
      <c r="CL1551" s="192"/>
      <c r="CM1551" s="54"/>
      <c r="CN1551" s="54"/>
    </row>
    <row r="1552" spans="27:92" x14ac:dyDescent="0.25">
      <c r="AA1552"/>
      <c r="AB1552"/>
      <c r="AC1552"/>
      <c r="CI1552" s="57">
        <v>67975</v>
      </c>
      <c r="CJ1552" s="53" t="s">
        <v>102</v>
      </c>
      <c r="CK1552" s="53" t="s">
        <v>129</v>
      </c>
      <c r="CL1552" s="192"/>
      <c r="CM1552" s="54"/>
      <c r="CN1552" s="54"/>
    </row>
    <row r="1553" spans="27:92" x14ac:dyDescent="0.25">
      <c r="AA1553"/>
      <c r="AB1553"/>
      <c r="AC1553"/>
      <c r="CI1553" s="57">
        <v>67976</v>
      </c>
      <c r="CJ1553" s="53" t="s">
        <v>102</v>
      </c>
      <c r="CK1553" s="53" t="s">
        <v>129</v>
      </c>
      <c r="CL1553" s="192"/>
      <c r="CM1553" s="54"/>
      <c r="CN1553" s="54"/>
    </row>
    <row r="1554" spans="27:92" x14ac:dyDescent="0.25">
      <c r="AA1554"/>
      <c r="AB1554"/>
      <c r="AC1554"/>
      <c r="CI1554" s="57">
        <v>68001</v>
      </c>
      <c r="CJ1554" s="53" t="s">
        <v>102</v>
      </c>
      <c r="CK1554" s="53" t="s">
        <v>129</v>
      </c>
      <c r="CL1554" s="192"/>
      <c r="CM1554" s="54"/>
      <c r="CN1554" s="54"/>
    </row>
    <row r="1555" spans="27:92" x14ac:dyDescent="0.25">
      <c r="AA1555"/>
      <c r="AB1555"/>
      <c r="AC1555"/>
      <c r="CI1555" s="57">
        <v>68201</v>
      </c>
      <c r="CJ1555" s="53" t="s">
        <v>103</v>
      </c>
      <c r="CK1555" s="53" t="s">
        <v>129</v>
      </c>
      <c r="CL1555" s="192"/>
      <c r="CM1555" s="54"/>
      <c r="CN1555" s="54"/>
    </row>
    <row r="1556" spans="27:92" x14ac:dyDescent="0.25">
      <c r="AA1556"/>
      <c r="AB1556"/>
      <c r="AC1556"/>
      <c r="CI1556" s="57">
        <v>68301</v>
      </c>
      <c r="CJ1556" s="53" t="s">
        <v>103</v>
      </c>
      <c r="CK1556" s="53" t="s">
        <v>129</v>
      </c>
      <c r="CL1556" s="192"/>
      <c r="CM1556" s="54"/>
      <c r="CN1556" s="54"/>
    </row>
    <row r="1557" spans="27:92" x14ac:dyDescent="0.25">
      <c r="AA1557"/>
      <c r="AB1557"/>
      <c r="AC1557"/>
      <c r="CI1557" s="57">
        <v>68303</v>
      </c>
      <c r="CJ1557" s="53" t="s">
        <v>103</v>
      </c>
      <c r="CK1557" s="53" t="s">
        <v>129</v>
      </c>
      <c r="CL1557" s="192"/>
      <c r="CM1557" s="54"/>
      <c r="CN1557" s="54"/>
    </row>
    <row r="1558" spans="27:92" x14ac:dyDescent="0.25">
      <c r="AA1558"/>
      <c r="AB1558"/>
      <c r="AC1558"/>
      <c r="CI1558" s="57">
        <v>68304</v>
      </c>
      <c r="CJ1558" s="53" t="s">
        <v>103</v>
      </c>
      <c r="CK1558" s="53" t="s">
        <v>129</v>
      </c>
      <c r="CL1558" s="192"/>
      <c r="CM1558" s="54"/>
      <c r="CN1558" s="54"/>
    </row>
    <row r="1559" spans="27:92" x14ac:dyDescent="0.25">
      <c r="AA1559"/>
      <c r="AB1559"/>
      <c r="AC1559"/>
      <c r="CI1559" s="57">
        <v>68305</v>
      </c>
      <c r="CJ1559" s="53" t="s">
        <v>103</v>
      </c>
      <c r="CK1559" s="53" t="s">
        <v>129</v>
      </c>
      <c r="CL1559" s="192"/>
      <c r="CM1559" s="54"/>
      <c r="CN1559" s="54"/>
    </row>
    <row r="1560" spans="27:92" x14ac:dyDescent="0.25">
      <c r="AA1560"/>
      <c r="AB1560"/>
      <c r="AC1560"/>
      <c r="CI1560" s="57">
        <v>68308</v>
      </c>
      <c r="CJ1560" s="53" t="s">
        <v>103</v>
      </c>
      <c r="CK1560" s="53" t="s">
        <v>129</v>
      </c>
      <c r="CL1560" s="192"/>
      <c r="CM1560" s="54"/>
      <c r="CN1560" s="54"/>
    </row>
    <row r="1561" spans="27:92" x14ac:dyDescent="0.25">
      <c r="AA1561"/>
      <c r="AB1561"/>
      <c r="AC1561"/>
      <c r="CI1561" s="57">
        <v>68321</v>
      </c>
      <c r="CJ1561" s="53" t="s">
        <v>103</v>
      </c>
      <c r="CK1561" s="53" t="s">
        <v>129</v>
      </c>
      <c r="CL1561" s="192"/>
      <c r="CM1561" s="54"/>
      <c r="CN1561" s="54"/>
    </row>
    <row r="1562" spans="27:92" x14ac:dyDescent="0.25">
      <c r="AA1562"/>
      <c r="AB1562"/>
      <c r="AC1562"/>
      <c r="CI1562" s="57">
        <v>68323</v>
      </c>
      <c r="CJ1562" s="53" t="s">
        <v>103</v>
      </c>
      <c r="CK1562" s="53" t="s">
        <v>129</v>
      </c>
      <c r="CL1562" s="192"/>
      <c r="CM1562" s="54"/>
      <c r="CN1562" s="54"/>
    </row>
    <row r="1563" spans="27:92" x14ac:dyDescent="0.25">
      <c r="AA1563"/>
      <c r="AB1563"/>
      <c r="AC1563"/>
      <c r="CI1563" s="57">
        <v>68333</v>
      </c>
      <c r="CJ1563" s="53" t="s">
        <v>103</v>
      </c>
      <c r="CK1563" s="53" t="s">
        <v>129</v>
      </c>
      <c r="CL1563" s="192"/>
      <c r="CM1563" s="54"/>
      <c r="CN1563" s="54"/>
    </row>
    <row r="1564" spans="27:92" x14ac:dyDescent="0.25">
      <c r="AA1564"/>
      <c r="AB1564"/>
      <c r="AC1564"/>
      <c r="CI1564" s="57">
        <v>68335</v>
      </c>
      <c r="CJ1564" s="53" t="s">
        <v>103</v>
      </c>
      <c r="CK1564" s="53" t="s">
        <v>129</v>
      </c>
      <c r="CL1564" s="192"/>
      <c r="CM1564" s="54"/>
      <c r="CN1564" s="54"/>
    </row>
    <row r="1565" spans="27:92" x14ac:dyDescent="0.25">
      <c r="AA1565"/>
      <c r="AB1565"/>
      <c r="AC1565"/>
      <c r="CI1565" s="57">
        <v>68341</v>
      </c>
      <c r="CJ1565" s="53" t="s">
        <v>103</v>
      </c>
      <c r="CK1565" s="53" t="s">
        <v>129</v>
      </c>
      <c r="CL1565" s="192"/>
      <c r="CM1565" s="54"/>
      <c r="CN1565" s="54"/>
    </row>
    <row r="1566" spans="27:92" x14ac:dyDescent="0.25">
      <c r="AA1566"/>
      <c r="AB1566"/>
      <c r="AC1566"/>
      <c r="CI1566" s="57">
        <v>68351</v>
      </c>
      <c r="CJ1566" s="53" t="s">
        <v>103</v>
      </c>
      <c r="CK1566" s="53" t="s">
        <v>129</v>
      </c>
      <c r="CL1566" s="192"/>
      <c r="CM1566" s="54"/>
      <c r="CN1566" s="54"/>
    </row>
    <row r="1567" spans="27:92" x14ac:dyDescent="0.25">
      <c r="AA1567"/>
      <c r="AB1567"/>
      <c r="AC1567"/>
      <c r="CI1567" s="57">
        <v>68352</v>
      </c>
      <c r="CJ1567" s="53" t="s">
        <v>103</v>
      </c>
      <c r="CK1567" s="53" t="s">
        <v>129</v>
      </c>
      <c r="CL1567" s="192"/>
      <c r="CM1567" s="54"/>
      <c r="CN1567" s="54"/>
    </row>
    <row r="1568" spans="27:92" x14ac:dyDescent="0.25">
      <c r="AA1568"/>
      <c r="AB1568"/>
      <c r="AC1568"/>
      <c r="CI1568" s="57">
        <v>68354</v>
      </c>
      <c r="CJ1568" s="53" t="s">
        <v>103</v>
      </c>
      <c r="CK1568" s="53" t="s">
        <v>129</v>
      </c>
      <c r="CL1568" s="192"/>
      <c r="CM1568" s="54"/>
      <c r="CN1568" s="54"/>
    </row>
    <row r="1569" spans="27:92" x14ac:dyDescent="0.25">
      <c r="AA1569"/>
      <c r="AB1569"/>
      <c r="AC1569"/>
      <c r="CI1569" s="57">
        <v>68401</v>
      </c>
      <c r="CJ1569" s="53" t="s">
        <v>103</v>
      </c>
      <c r="CK1569" s="53" t="s">
        <v>129</v>
      </c>
      <c r="CL1569" s="192"/>
      <c r="CM1569" s="54"/>
      <c r="CN1569" s="54"/>
    </row>
    <row r="1570" spans="27:92" x14ac:dyDescent="0.25">
      <c r="AA1570"/>
      <c r="AB1570"/>
      <c r="AC1570"/>
      <c r="CI1570" s="57">
        <v>68501</v>
      </c>
      <c r="CJ1570" s="53" t="s">
        <v>103</v>
      </c>
      <c r="CK1570" s="53" t="s">
        <v>129</v>
      </c>
      <c r="CL1570" s="192"/>
      <c r="CM1570" s="54"/>
      <c r="CN1570" s="54"/>
    </row>
    <row r="1571" spans="27:92" x14ac:dyDescent="0.25">
      <c r="AA1571"/>
      <c r="AB1571"/>
      <c r="AC1571"/>
      <c r="CI1571" s="57">
        <v>68601</v>
      </c>
      <c r="CJ1571" s="53" t="s">
        <v>104</v>
      </c>
      <c r="CK1571" s="53" t="s">
        <v>130</v>
      </c>
      <c r="CL1571" s="192"/>
      <c r="CM1571" s="54"/>
      <c r="CN1571" s="54"/>
    </row>
    <row r="1572" spans="27:92" x14ac:dyDescent="0.25">
      <c r="AA1572"/>
      <c r="AB1572"/>
      <c r="AC1572"/>
      <c r="CI1572" s="57">
        <v>68603</v>
      </c>
      <c r="CJ1572" s="53" t="s">
        <v>104</v>
      </c>
      <c r="CK1572" s="53" t="s">
        <v>130</v>
      </c>
      <c r="CL1572" s="192"/>
      <c r="CM1572" s="54"/>
      <c r="CN1572" s="54"/>
    </row>
    <row r="1573" spans="27:92" x14ac:dyDescent="0.25">
      <c r="AA1573"/>
      <c r="AB1573"/>
      <c r="AC1573"/>
      <c r="CI1573" s="57">
        <v>68604</v>
      </c>
      <c r="CJ1573" s="53" t="s">
        <v>104</v>
      </c>
      <c r="CK1573" s="53" t="s">
        <v>130</v>
      </c>
      <c r="CL1573" s="192"/>
      <c r="CM1573" s="54"/>
      <c r="CN1573" s="54"/>
    </row>
    <row r="1574" spans="27:92" x14ac:dyDescent="0.25">
      <c r="AA1574"/>
      <c r="AB1574"/>
      <c r="AC1574"/>
      <c r="CI1574" s="57">
        <v>68605</v>
      </c>
      <c r="CJ1574" s="53" t="s">
        <v>104</v>
      </c>
      <c r="CK1574" s="53" t="s">
        <v>130</v>
      </c>
      <c r="CL1574" s="192"/>
      <c r="CM1574" s="54"/>
      <c r="CN1574" s="54"/>
    </row>
    <row r="1575" spans="27:92" x14ac:dyDescent="0.25">
      <c r="AA1575"/>
      <c r="AB1575"/>
      <c r="AC1575"/>
      <c r="CI1575" s="57">
        <v>68606</v>
      </c>
      <c r="CJ1575" s="53" t="s">
        <v>104</v>
      </c>
      <c r="CK1575" s="53" t="s">
        <v>130</v>
      </c>
      <c r="CL1575" s="192"/>
      <c r="CM1575" s="54"/>
      <c r="CN1575" s="54"/>
    </row>
    <row r="1576" spans="27:92" x14ac:dyDescent="0.25">
      <c r="AA1576"/>
      <c r="AB1576"/>
      <c r="AC1576"/>
      <c r="CI1576" s="57">
        <v>68609</v>
      </c>
      <c r="CJ1576" s="53" t="s">
        <v>104</v>
      </c>
      <c r="CK1576" s="53" t="s">
        <v>130</v>
      </c>
      <c r="CL1576" s="192"/>
      <c r="CM1576" s="54"/>
      <c r="CN1576" s="54"/>
    </row>
    <row r="1577" spans="27:92" x14ac:dyDescent="0.25">
      <c r="AA1577"/>
      <c r="AB1577"/>
      <c r="AC1577"/>
      <c r="CI1577" s="57">
        <v>68703</v>
      </c>
      <c r="CJ1577" s="53" t="s">
        <v>104</v>
      </c>
      <c r="CK1577" s="53" t="s">
        <v>130</v>
      </c>
      <c r="CL1577" s="192"/>
      <c r="CM1577" s="54"/>
      <c r="CN1577" s="54"/>
    </row>
    <row r="1578" spans="27:92" x14ac:dyDescent="0.25">
      <c r="AA1578"/>
      <c r="AB1578"/>
      <c r="AC1578"/>
      <c r="CI1578" s="57">
        <v>68704</v>
      </c>
      <c r="CJ1578" s="53" t="s">
        <v>104</v>
      </c>
      <c r="CK1578" s="53" t="s">
        <v>130</v>
      </c>
      <c r="CL1578" s="192"/>
      <c r="CM1578" s="54"/>
      <c r="CN1578" s="54"/>
    </row>
    <row r="1579" spans="27:92" x14ac:dyDescent="0.25">
      <c r="AA1579"/>
      <c r="AB1579"/>
      <c r="AC1579"/>
      <c r="CI1579" s="57">
        <v>68705</v>
      </c>
      <c r="CJ1579" s="53" t="s">
        <v>104</v>
      </c>
      <c r="CK1579" s="53" t="s">
        <v>130</v>
      </c>
      <c r="CL1579" s="192"/>
      <c r="CM1579" s="54"/>
      <c r="CN1579" s="54"/>
    </row>
    <row r="1580" spans="27:92" x14ac:dyDescent="0.25">
      <c r="AA1580"/>
      <c r="AB1580"/>
      <c r="AC1580"/>
      <c r="CI1580" s="57">
        <v>68706</v>
      </c>
      <c r="CJ1580" s="53" t="s">
        <v>104</v>
      </c>
      <c r="CK1580" s="53" t="s">
        <v>130</v>
      </c>
      <c r="CL1580" s="192"/>
      <c r="CM1580" s="54"/>
      <c r="CN1580" s="54"/>
    </row>
    <row r="1581" spans="27:92" x14ac:dyDescent="0.25">
      <c r="AA1581"/>
      <c r="AB1581"/>
      <c r="AC1581"/>
      <c r="CI1581" s="57">
        <v>68707</v>
      </c>
      <c r="CJ1581" s="53" t="s">
        <v>104</v>
      </c>
      <c r="CK1581" s="53" t="s">
        <v>130</v>
      </c>
      <c r="CL1581" s="192"/>
      <c r="CM1581" s="54"/>
      <c r="CN1581" s="54"/>
    </row>
    <row r="1582" spans="27:92" x14ac:dyDescent="0.25">
      <c r="AA1582"/>
      <c r="AB1582"/>
      <c r="AC1582"/>
      <c r="CI1582" s="57">
        <v>68708</v>
      </c>
      <c r="CJ1582" s="53" t="s">
        <v>104</v>
      </c>
      <c r="CK1582" s="53" t="s">
        <v>130</v>
      </c>
      <c r="CL1582" s="192"/>
      <c r="CM1582" s="54"/>
      <c r="CN1582" s="54"/>
    </row>
    <row r="1583" spans="27:92" x14ac:dyDescent="0.25">
      <c r="AA1583"/>
      <c r="AB1583"/>
      <c r="AC1583"/>
      <c r="CI1583" s="57">
        <v>68709</v>
      </c>
      <c r="CJ1583" s="53" t="s">
        <v>104</v>
      </c>
      <c r="CK1583" s="53" t="s">
        <v>130</v>
      </c>
      <c r="CL1583" s="192"/>
      <c r="CM1583" s="54"/>
      <c r="CN1583" s="54"/>
    </row>
    <row r="1584" spans="27:92" x14ac:dyDescent="0.25">
      <c r="AA1584"/>
      <c r="AB1584"/>
      <c r="AC1584"/>
      <c r="CI1584" s="57">
        <v>68710</v>
      </c>
      <c r="CJ1584" s="53" t="s">
        <v>104</v>
      </c>
      <c r="CK1584" s="53" t="s">
        <v>130</v>
      </c>
      <c r="CL1584" s="192"/>
      <c r="CM1584" s="54"/>
      <c r="CN1584" s="54"/>
    </row>
    <row r="1585" spans="27:92" x14ac:dyDescent="0.25">
      <c r="AA1585"/>
      <c r="AB1585"/>
      <c r="AC1585"/>
      <c r="CI1585" s="57">
        <v>68711</v>
      </c>
      <c r="CJ1585" s="53" t="s">
        <v>104</v>
      </c>
      <c r="CK1585" s="53" t="s">
        <v>130</v>
      </c>
      <c r="CL1585" s="192"/>
      <c r="CM1585" s="54"/>
      <c r="CN1585" s="54"/>
    </row>
    <row r="1586" spans="27:92" x14ac:dyDescent="0.25">
      <c r="AA1586"/>
      <c r="AB1586"/>
      <c r="AC1586"/>
      <c r="CI1586" s="57">
        <v>68712</v>
      </c>
      <c r="CJ1586" s="53" t="s">
        <v>104</v>
      </c>
      <c r="CK1586" s="53" t="s">
        <v>130</v>
      </c>
      <c r="CL1586" s="192"/>
      <c r="CM1586" s="54"/>
      <c r="CN1586" s="54"/>
    </row>
    <row r="1587" spans="27:92" x14ac:dyDescent="0.25">
      <c r="AA1587"/>
      <c r="AB1587"/>
      <c r="AC1587"/>
      <c r="CI1587" s="57">
        <v>68713</v>
      </c>
      <c r="CJ1587" s="53" t="s">
        <v>104</v>
      </c>
      <c r="CK1587" s="53" t="s">
        <v>130</v>
      </c>
      <c r="CL1587" s="192"/>
      <c r="CM1587" s="54"/>
      <c r="CN1587" s="54"/>
    </row>
    <row r="1588" spans="27:92" x14ac:dyDescent="0.25">
      <c r="AA1588"/>
      <c r="AB1588"/>
      <c r="AC1588"/>
      <c r="CI1588" s="57">
        <v>68722</v>
      </c>
      <c r="CJ1588" s="53" t="s">
        <v>104</v>
      </c>
      <c r="CK1588" s="53" t="s">
        <v>130</v>
      </c>
      <c r="CL1588" s="192"/>
      <c r="CM1588" s="54"/>
      <c r="CN1588" s="54"/>
    </row>
    <row r="1589" spans="27:92" x14ac:dyDescent="0.25">
      <c r="AA1589"/>
      <c r="AB1589"/>
      <c r="AC1589"/>
      <c r="CI1589" s="57">
        <v>68723</v>
      </c>
      <c r="CJ1589" s="53" t="s">
        <v>104</v>
      </c>
      <c r="CK1589" s="53" t="s">
        <v>130</v>
      </c>
      <c r="CL1589" s="192"/>
      <c r="CM1589" s="54"/>
      <c r="CN1589" s="54"/>
    </row>
    <row r="1590" spans="27:92" x14ac:dyDescent="0.25">
      <c r="AA1590"/>
      <c r="AB1590"/>
      <c r="AC1590"/>
      <c r="CI1590" s="57">
        <v>68724</v>
      </c>
      <c r="CJ1590" s="53" t="s">
        <v>104</v>
      </c>
      <c r="CK1590" s="53" t="s">
        <v>130</v>
      </c>
      <c r="CL1590" s="192"/>
      <c r="CM1590" s="54"/>
      <c r="CN1590" s="54"/>
    </row>
    <row r="1591" spans="27:92" x14ac:dyDescent="0.25">
      <c r="AA1591"/>
      <c r="AB1591"/>
      <c r="AC1591"/>
      <c r="CI1591" s="57">
        <v>68725</v>
      </c>
      <c r="CJ1591" s="53" t="s">
        <v>104</v>
      </c>
      <c r="CK1591" s="53" t="s">
        <v>130</v>
      </c>
      <c r="CL1591" s="192"/>
      <c r="CM1591" s="54"/>
      <c r="CN1591" s="54"/>
    </row>
    <row r="1592" spans="27:92" x14ac:dyDescent="0.25">
      <c r="AA1592"/>
      <c r="AB1592"/>
      <c r="AC1592"/>
      <c r="CI1592" s="57">
        <v>68731</v>
      </c>
      <c r="CJ1592" s="53" t="s">
        <v>104</v>
      </c>
      <c r="CK1592" s="53" t="s">
        <v>130</v>
      </c>
      <c r="CL1592" s="192"/>
      <c r="CM1592" s="54"/>
      <c r="CN1592" s="54"/>
    </row>
    <row r="1593" spans="27:92" x14ac:dyDescent="0.25">
      <c r="AA1593"/>
      <c r="AB1593"/>
      <c r="AC1593"/>
      <c r="CI1593" s="57">
        <v>68732</v>
      </c>
      <c r="CJ1593" s="53" t="s">
        <v>104</v>
      </c>
      <c r="CK1593" s="53" t="s">
        <v>130</v>
      </c>
      <c r="CL1593" s="192"/>
      <c r="CM1593" s="54"/>
      <c r="CN1593" s="54"/>
    </row>
    <row r="1594" spans="27:92" x14ac:dyDescent="0.25">
      <c r="AA1594"/>
      <c r="AB1594"/>
      <c r="AC1594"/>
      <c r="CI1594" s="57">
        <v>68733</v>
      </c>
      <c r="CJ1594" s="53" t="s">
        <v>104</v>
      </c>
      <c r="CK1594" s="53" t="s">
        <v>130</v>
      </c>
      <c r="CL1594" s="192"/>
      <c r="CM1594" s="54"/>
      <c r="CN1594" s="54"/>
    </row>
    <row r="1595" spans="27:92" x14ac:dyDescent="0.25">
      <c r="AA1595"/>
      <c r="AB1595"/>
      <c r="AC1595"/>
      <c r="CI1595" s="57">
        <v>68734</v>
      </c>
      <c r="CJ1595" s="53" t="s">
        <v>104</v>
      </c>
      <c r="CK1595" s="53" t="s">
        <v>130</v>
      </c>
      <c r="CL1595" s="192"/>
      <c r="CM1595" s="54"/>
      <c r="CN1595" s="54"/>
    </row>
    <row r="1596" spans="27:92" x14ac:dyDescent="0.25">
      <c r="AA1596"/>
      <c r="AB1596"/>
      <c r="AC1596"/>
      <c r="CI1596" s="57">
        <v>68737</v>
      </c>
      <c r="CJ1596" s="53" t="s">
        <v>104</v>
      </c>
      <c r="CK1596" s="53" t="s">
        <v>130</v>
      </c>
      <c r="CL1596" s="192"/>
      <c r="CM1596" s="54"/>
      <c r="CN1596" s="54"/>
    </row>
    <row r="1597" spans="27:92" x14ac:dyDescent="0.25">
      <c r="AA1597"/>
      <c r="AB1597"/>
      <c r="AC1597"/>
      <c r="CI1597" s="57">
        <v>68738</v>
      </c>
      <c r="CJ1597" s="53" t="s">
        <v>104</v>
      </c>
      <c r="CK1597" s="53" t="s">
        <v>130</v>
      </c>
      <c r="CL1597" s="192"/>
      <c r="CM1597" s="54"/>
      <c r="CN1597" s="54"/>
    </row>
    <row r="1598" spans="27:92" x14ac:dyDescent="0.25">
      <c r="AA1598"/>
      <c r="AB1598"/>
      <c r="AC1598"/>
      <c r="CI1598" s="57">
        <v>68741</v>
      </c>
      <c r="CJ1598" s="53" t="s">
        <v>104</v>
      </c>
      <c r="CK1598" s="53" t="s">
        <v>130</v>
      </c>
      <c r="CL1598" s="192"/>
      <c r="CM1598" s="54"/>
      <c r="CN1598" s="54"/>
    </row>
    <row r="1599" spans="27:92" x14ac:dyDescent="0.25">
      <c r="AA1599"/>
      <c r="AB1599"/>
      <c r="AC1599"/>
      <c r="CI1599" s="57">
        <v>68742</v>
      </c>
      <c r="CJ1599" s="53" t="s">
        <v>104</v>
      </c>
      <c r="CK1599" s="53" t="s">
        <v>130</v>
      </c>
      <c r="CL1599" s="192"/>
      <c r="CM1599" s="54"/>
      <c r="CN1599" s="54"/>
    </row>
    <row r="1600" spans="27:92" x14ac:dyDescent="0.25">
      <c r="AA1600"/>
      <c r="AB1600"/>
      <c r="AC1600"/>
      <c r="CI1600" s="57">
        <v>68751</v>
      </c>
      <c r="CJ1600" s="53" t="s">
        <v>104</v>
      </c>
      <c r="CK1600" s="53" t="s">
        <v>130</v>
      </c>
      <c r="CL1600" s="192"/>
      <c r="CM1600" s="54"/>
      <c r="CN1600" s="54"/>
    </row>
    <row r="1601" spans="27:92" x14ac:dyDescent="0.25">
      <c r="AA1601"/>
      <c r="AB1601"/>
      <c r="AC1601"/>
      <c r="CI1601" s="57">
        <v>68752</v>
      </c>
      <c r="CJ1601" s="53" t="s">
        <v>104</v>
      </c>
      <c r="CK1601" s="53" t="s">
        <v>130</v>
      </c>
      <c r="CL1601" s="192"/>
      <c r="CM1601" s="54"/>
      <c r="CN1601" s="54"/>
    </row>
    <row r="1602" spans="27:92" x14ac:dyDescent="0.25">
      <c r="AA1602"/>
      <c r="AB1602"/>
      <c r="AC1602"/>
      <c r="CI1602" s="57">
        <v>68753</v>
      </c>
      <c r="CJ1602" s="53" t="s">
        <v>104</v>
      </c>
      <c r="CK1602" s="53" t="s">
        <v>130</v>
      </c>
      <c r="CL1602" s="192"/>
      <c r="CM1602" s="54"/>
      <c r="CN1602" s="54"/>
    </row>
    <row r="1603" spans="27:92" x14ac:dyDescent="0.25">
      <c r="AA1603"/>
      <c r="AB1603"/>
      <c r="AC1603"/>
      <c r="CI1603" s="57">
        <v>68754</v>
      </c>
      <c r="CJ1603" s="53" t="s">
        <v>104</v>
      </c>
      <c r="CK1603" s="53" t="s">
        <v>130</v>
      </c>
      <c r="CL1603" s="192"/>
      <c r="CM1603" s="54"/>
      <c r="CN1603" s="54"/>
    </row>
    <row r="1604" spans="27:92" x14ac:dyDescent="0.25">
      <c r="AA1604"/>
      <c r="AB1604"/>
      <c r="AC1604"/>
      <c r="CI1604" s="57">
        <v>68755</v>
      </c>
      <c r="CJ1604" s="53" t="s">
        <v>104</v>
      </c>
      <c r="CK1604" s="53" t="s">
        <v>130</v>
      </c>
      <c r="CL1604" s="192"/>
      <c r="CM1604" s="54"/>
      <c r="CN1604" s="54"/>
    </row>
    <row r="1605" spans="27:92" x14ac:dyDescent="0.25">
      <c r="AA1605"/>
      <c r="AB1605"/>
      <c r="AC1605"/>
      <c r="CI1605" s="57">
        <v>68756</v>
      </c>
      <c r="CJ1605" s="53" t="s">
        <v>104</v>
      </c>
      <c r="CK1605" s="53" t="s">
        <v>130</v>
      </c>
      <c r="CL1605" s="192"/>
      <c r="CM1605" s="54"/>
      <c r="CN1605" s="54"/>
    </row>
    <row r="1606" spans="27:92" x14ac:dyDescent="0.25">
      <c r="AA1606"/>
      <c r="AB1606"/>
      <c r="AC1606"/>
      <c r="CI1606" s="57">
        <v>68761</v>
      </c>
      <c r="CJ1606" s="53" t="s">
        <v>104</v>
      </c>
      <c r="CK1606" s="53" t="s">
        <v>130</v>
      </c>
      <c r="CL1606" s="192"/>
      <c r="CM1606" s="54"/>
      <c r="CN1606" s="54"/>
    </row>
    <row r="1607" spans="27:92" x14ac:dyDescent="0.25">
      <c r="AA1607"/>
      <c r="AB1607"/>
      <c r="AC1607"/>
      <c r="CI1607" s="57">
        <v>68762</v>
      </c>
      <c r="CJ1607" s="53" t="s">
        <v>104</v>
      </c>
      <c r="CK1607" s="53" t="s">
        <v>130</v>
      </c>
      <c r="CL1607" s="192"/>
      <c r="CM1607" s="54"/>
      <c r="CN1607" s="54"/>
    </row>
    <row r="1608" spans="27:92" x14ac:dyDescent="0.25">
      <c r="AA1608"/>
      <c r="AB1608"/>
      <c r="AC1608"/>
      <c r="CI1608" s="57">
        <v>68763</v>
      </c>
      <c r="CJ1608" s="53" t="s">
        <v>104</v>
      </c>
      <c r="CK1608" s="53" t="s">
        <v>130</v>
      </c>
      <c r="CL1608" s="192"/>
      <c r="CM1608" s="54"/>
      <c r="CN1608" s="54"/>
    </row>
    <row r="1609" spans="27:92" x14ac:dyDescent="0.25">
      <c r="AA1609"/>
      <c r="AB1609"/>
      <c r="AC1609"/>
      <c r="CI1609" s="57">
        <v>68764</v>
      </c>
      <c r="CJ1609" s="53" t="s">
        <v>104</v>
      </c>
      <c r="CK1609" s="53" t="s">
        <v>130</v>
      </c>
      <c r="CL1609" s="192"/>
      <c r="CM1609" s="54"/>
      <c r="CN1609" s="54"/>
    </row>
    <row r="1610" spans="27:92" x14ac:dyDescent="0.25">
      <c r="AA1610"/>
      <c r="AB1610"/>
      <c r="AC1610"/>
      <c r="CI1610" s="57">
        <v>68765</v>
      </c>
      <c r="CJ1610" s="53" t="s">
        <v>104</v>
      </c>
      <c r="CK1610" s="53" t="s">
        <v>130</v>
      </c>
      <c r="CL1610" s="192"/>
      <c r="CM1610" s="54"/>
      <c r="CN1610" s="54"/>
    </row>
    <row r="1611" spans="27:92" x14ac:dyDescent="0.25">
      <c r="AA1611"/>
      <c r="AB1611"/>
      <c r="AC1611"/>
      <c r="CI1611" s="57">
        <v>68766</v>
      </c>
      <c r="CJ1611" s="53" t="s">
        <v>104</v>
      </c>
      <c r="CK1611" s="53" t="s">
        <v>130</v>
      </c>
      <c r="CL1611" s="192"/>
      <c r="CM1611" s="54"/>
      <c r="CN1611" s="54"/>
    </row>
    <row r="1612" spans="27:92" x14ac:dyDescent="0.25">
      <c r="AA1612"/>
      <c r="AB1612"/>
      <c r="AC1612"/>
      <c r="CI1612" s="57">
        <v>68767</v>
      </c>
      <c r="CJ1612" s="53" t="s">
        <v>104</v>
      </c>
      <c r="CK1612" s="53" t="s">
        <v>130</v>
      </c>
      <c r="CL1612" s="192"/>
      <c r="CM1612" s="54"/>
      <c r="CN1612" s="54"/>
    </row>
    <row r="1613" spans="27:92" x14ac:dyDescent="0.25">
      <c r="AA1613"/>
      <c r="AB1613"/>
      <c r="AC1613"/>
      <c r="CI1613" s="57">
        <v>68771</v>
      </c>
      <c r="CJ1613" s="53" t="s">
        <v>104</v>
      </c>
      <c r="CK1613" s="53" t="s">
        <v>130</v>
      </c>
      <c r="CL1613" s="192"/>
      <c r="CM1613" s="54"/>
      <c r="CN1613" s="54"/>
    </row>
    <row r="1614" spans="27:92" x14ac:dyDescent="0.25">
      <c r="AA1614"/>
      <c r="AB1614"/>
      <c r="AC1614"/>
      <c r="CI1614" s="57">
        <v>68774</v>
      </c>
      <c r="CJ1614" s="53" t="s">
        <v>104</v>
      </c>
      <c r="CK1614" s="53" t="s">
        <v>130</v>
      </c>
      <c r="CL1614" s="192"/>
      <c r="CM1614" s="54"/>
      <c r="CN1614" s="54"/>
    </row>
    <row r="1615" spans="27:92" x14ac:dyDescent="0.25">
      <c r="AA1615"/>
      <c r="AB1615"/>
      <c r="AC1615"/>
      <c r="CI1615" s="57">
        <v>68801</v>
      </c>
      <c r="CJ1615" s="53" t="s">
        <v>104</v>
      </c>
      <c r="CK1615" s="53" t="s">
        <v>130</v>
      </c>
      <c r="CL1615" s="192"/>
      <c r="CM1615" s="54"/>
      <c r="CN1615" s="54"/>
    </row>
    <row r="1616" spans="27:92" x14ac:dyDescent="0.25">
      <c r="AA1616"/>
      <c r="AB1616"/>
      <c r="AC1616"/>
      <c r="CI1616" s="57">
        <v>69002</v>
      </c>
      <c r="CJ1616" s="53" t="s">
        <v>105</v>
      </c>
      <c r="CK1616" s="53" t="s">
        <v>129</v>
      </c>
      <c r="CL1616" s="192"/>
      <c r="CM1616" s="54"/>
      <c r="CN1616" s="54"/>
    </row>
    <row r="1617" spans="27:92" x14ac:dyDescent="0.25">
      <c r="AA1617"/>
      <c r="AB1617"/>
      <c r="AC1617"/>
      <c r="CI1617" s="57">
        <v>69003</v>
      </c>
      <c r="CJ1617" s="53" t="s">
        <v>105</v>
      </c>
      <c r="CK1617" s="53" t="s">
        <v>129</v>
      </c>
      <c r="CL1617" s="192"/>
      <c r="CM1617" s="54"/>
      <c r="CN1617" s="54"/>
    </row>
    <row r="1618" spans="27:92" x14ac:dyDescent="0.25">
      <c r="AA1618"/>
      <c r="AB1618"/>
      <c r="AC1618"/>
      <c r="CI1618" s="57">
        <v>69006</v>
      </c>
      <c r="CJ1618" s="53" t="s">
        <v>105</v>
      </c>
      <c r="CK1618" s="53" t="s">
        <v>129</v>
      </c>
      <c r="CL1618" s="192"/>
      <c r="CM1618" s="54"/>
      <c r="CN1618" s="54"/>
    </row>
    <row r="1619" spans="27:92" x14ac:dyDescent="0.25">
      <c r="AA1619"/>
      <c r="AB1619"/>
      <c r="AC1619"/>
      <c r="CI1619" s="57">
        <v>69101</v>
      </c>
      <c r="CJ1619" s="53" t="s">
        <v>105</v>
      </c>
      <c r="CK1619" s="53" t="s">
        <v>129</v>
      </c>
      <c r="CL1619" s="192"/>
      <c r="CM1619" s="54"/>
      <c r="CN1619" s="54"/>
    </row>
    <row r="1620" spans="27:92" x14ac:dyDescent="0.25">
      <c r="AA1620"/>
      <c r="AB1620"/>
      <c r="AC1620"/>
      <c r="CI1620" s="57">
        <v>69102</v>
      </c>
      <c r="CJ1620" s="53" t="s">
        <v>105</v>
      </c>
      <c r="CK1620" s="53" t="s">
        <v>129</v>
      </c>
      <c r="CL1620" s="192"/>
      <c r="CM1620" s="54"/>
      <c r="CN1620" s="54"/>
    </row>
    <row r="1621" spans="27:92" x14ac:dyDescent="0.25">
      <c r="AA1621"/>
      <c r="AB1621"/>
      <c r="AC1621"/>
      <c r="CI1621" s="57">
        <v>69103</v>
      </c>
      <c r="CJ1621" s="53" t="s">
        <v>105</v>
      </c>
      <c r="CK1621" s="53" t="s">
        <v>129</v>
      </c>
      <c r="CL1621" s="192"/>
      <c r="CM1621" s="54"/>
      <c r="CN1621" s="54"/>
    </row>
    <row r="1622" spans="27:92" x14ac:dyDescent="0.25">
      <c r="AA1622"/>
      <c r="AB1622"/>
      <c r="AC1622"/>
      <c r="CI1622" s="57">
        <v>69104</v>
      </c>
      <c r="CJ1622" s="53" t="s">
        <v>105</v>
      </c>
      <c r="CK1622" s="53" t="s">
        <v>129</v>
      </c>
      <c r="CL1622" s="192"/>
      <c r="CM1622" s="54"/>
      <c r="CN1622" s="54"/>
    </row>
    <row r="1623" spans="27:92" x14ac:dyDescent="0.25">
      <c r="AA1623"/>
      <c r="AB1623"/>
      <c r="AC1623"/>
      <c r="CI1623" s="57">
        <v>69105</v>
      </c>
      <c r="CJ1623" s="53" t="s">
        <v>105</v>
      </c>
      <c r="CK1623" s="53" t="s">
        <v>129</v>
      </c>
      <c r="CL1623" s="192"/>
      <c r="CM1623" s="54"/>
      <c r="CN1623" s="54"/>
    </row>
    <row r="1624" spans="27:92" x14ac:dyDescent="0.25">
      <c r="AA1624"/>
      <c r="AB1624"/>
      <c r="AC1624"/>
      <c r="CI1624" s="57">
        <v>69106</v>
      </c>
      <c r="CJ1624" s="53" t="s">
        <v>105</v>
      </c>
      <c r="CK1624" s="53" t="s">
        <v>129</v>
      </c>
      <c r="CL1624" s="192"/>
      <c r="CM1624" s="54"/>
      <c r="CN1624" s="54"/>
    </row>
    <row r="1625" spans="27:92" x14ac:dyDescent="0.25">
      <c r="AA1625"/>
      <c r="AB1625"/>
      <c r="AC1625"/>
      <c r="CI1625" s="57">
        <v>69107</v>
      </c>
      <c r="CJ1625" s="53" t="s">
        <v>105</v>
      </c>
      <c r="CK1625" s="53" t="s">
        <v>129</v>
      </c>
      <c r="CL1625" s="192"/>
      <c r="CM1625" s="54"/>
      <c r="CN1625" s="54"/>
    </row>
    <row r="1626" spans="27:92" x14ac:dyDescent="0.25">
      <c r="AA1626"/>
      <c r="AB1626"/>
      <c r="AC1626"/>
      <c r="CI1626" s="57">
        <v>69108</v>
      </c>
      <c r="CJ1626" s="53" t="s">
        <v>105</v>
      </c>
      <c r="CK1626" s="53" t="s">
        <v>129</v>
      </c>
      <c r="CL1626" s="192"/>
      <c r="CM1626" s="54"/>
      <c r="CN1626" s="54"/>
    </row>
    <row r="1627" spans="27:92" x14ac:dyDescent="0.25">
      <c r="AA1627"/>
      <c r="AB1627"/>
      <c r="AC1627"/>
      <c r="CI1627" s="57">
        <v>69109</v>
      </c>
      <c r="CJ1627" s="53" t="s">
        <v>105</v>
      </c>
      <c r="CK1627" s="53" t="s">
        <v>129</v>
      </c>
      <c r="CL1627" s="192"/>
      <c r="CM1627" s="54"/>
      <c r="CN1627" s="54"/>
    </row>
    <row r="1628" spans="27:92" x14ac:dyDescent="0.25">
      <c r="AA1628"/>
      <c r="AB1628"/>
      <c r="AC1628"/>
      <c r="CI1628" s="57">
        <v>69110</v>
      </c>
      <c r="CJ1628" s="53" t="s">
        <v>105</v>
      </c>
      <c r="CK1628" s="53" t="s">
        <v>129</v>
      </c>
      <c r="CL1628" s="192"/>
      <c r="CM1628" s="54"/>
      <c r="CN1628" s="54"/>
    </row>
    <row r="1629" spans="27:92" x14ac:dyDescent="0.25">
      <c r="AA1629"/>
      <c r="AB1629"/>
      <c r="AC1629"/>
      <c r="CI1629" s="57">
        <v>69111</v>
      </c>
      <c r="CJ1629" s="53" t="s">
        <v>105</v>
      </c>
      <c r="CK1629" s="53" t="s">
        <v>129</v>
      </c>
      <c r="CL1629" s="192"/>
      <c r="CM1629" s="54"/>
      <c r="CN1629" s="54"/>
    </row>
    <row r="1630" spans="27:92" x14ac:dyDescent="0.25">
      <c r="AA1630"/>
      <c r="AB1630"/>
      <c r="AC1630"/>
      <c r="CI1630" s="57">
        <v>69112</v>
      </c>
      <c r="CJ1630" s="53" t="s">
        <v>105</v>
      </c>
      <c r="CK1630" s="53" t="s">
        <v>129</v>
      </c>
      <c r="CL1630" s="192"/>
      <c r="CM1630" s="54"/>
      <c r="CN1630" s="54"/>
    </row>
    <row r="1631" spans="27:92" x14ac:dyDescent="0.25">
      <c r="AA1631"/>
      <c r="AB1631"/>
      <c r="AC1631"/>
      <c r="CI1631" s="57">
        <v>69121</v>
      </c>
      <c r="CJ1631" s="53" t="s">
        <v>105</v>
      </c>
      <c r="CK1631" s="53" t="s">
        <v>129</v>
      </c>
      <c r="CL1631" s="192"/>
      <c r="CM1631" s="54"/>
      <c r="CN1631" s="54"/>
    </row>
    <row r="1632" spans="27:92" x14ac:dyDescent="0.25">
      <c r="AA1632"/>
      <c r="AB1632"/>
      <c r="AC1632"/>
      <c r="CI1632" s="57">
        <v>69122</v>
      </c>
      <c r="CJ1632" s="53" t="s">
        <v>98</v>
      </c>
      <c r="CK1632" s="53" t="s">
        <v>129</v>
      </c>
      <c r="CL1632" s="192"/>
      <c r="CM1632" s="54"/>
      <c r="CN1632" s="54"/>
    </row>
    <row r="1633" spans="27:92" x14ac:dyDescent="0.25">
      <c r="AA1633"/>
      <c r="AB1633"/>
      <c r="AC1633"/>
      <c r="CI1633" s="57">
        <v>69123</v>
      </c>
      <c r="CJ1633" s="53" t="s">
        <v>98</v>
      </c>
      <c r="CK1633" s="53" t="s">
        <v>129</v>
      </c>
      <c r="CL1633" s="192"/>
      <c r="CM1633" s="54"/>
      <c r="CN1633" s="54"/>
    </row>
    <row r="1634" spans="27:92" x14ac:dyDescent="0.25">
      <c r="AA1634"/>
      <c r="AB1634"/>
      <c r="AC1634"/>
      <c r="CI1634" s="57">
        <v>69124</v>
      </c>
      <c r="CJ1634" s="53" t="s">
        <v>98</v>
      </c>
      <c r="CK1634" s="53" t="s">
        <v>129</v>
      </c>
      <c r="CL1634" s="192"/>
      <c r="CM1634" s="54"/>
      <c r="CN1634" s="54"/>
    </row>
    <row r="1635" spans="27:92" x14ac:dyDescent="0.25">
      <c r="AA1635"/>
      <c r="AB1635"/>
      <c r="AC1635"/>
      <c r="CI1635" s="57">
        <v>69125</v>
      </c>
      <c r="CJ1635" s="53" t="s">
        <v>98</v>
      </c>
      <c r="CK1635" s="53" t="s">
        <v>129</v>
      </c>
      <c r="CL1635" s="192"/>
      <c r="CM1635" s="54"/>
      <c r="CN1635" s="54"/>
    </row>
    <row r="1636" spans="27:92" x14ac:dyDescent="0.25">
      <c r="AA1636"/>
      <c r="AB1636"/>
      <c r="AC1636"/>
      <c r="CI1636" s="57">
        <v>69126</v>
      </c>
      <c r="CJ1636" s="53" t="s">
        <v>105</v>
      </c>
      <c r="CK1636" s="53" t="s">
        <v>129</v>
      </c>
      <c r="CL1636" s="192"/>
      <c r="CM1636" s="54"/>
      <c r="CN1636" s="54"/>
    </row>
    <row r="1637" spans="27:92" x14ac:dyDescent="0.25">
      <c r="AA1637"/>
      <c r="AB1637"/>
      <c r="AC1637"/>
      <c r="CI1637" s="57">
        <v>69127</v>
      </c>
      <c r="CJ1637" s="53" t="s">
        <v>105</v>
      </c>
      <c r="CK1637" s="53" t="s">
        <v>129</v>
      </c>
      <c r="CL1637" s="192"/>
      <c r="CM1637" s="54"/>
      <c r="CN1637" s="54"/>
    </row>
    <row r="1638" spans="27:92" x14ac:dyDescent="0.25">
      <c r="AA1638"/>
      <c r="AB1638"/>
      <c r="AC1638"/>
      <c r="CI1638" s="57">
        <v>69129</v>
      </c>
      <c r="CJ1638" s="53" t="s">
        <v>105</v>
      </c>
      <c r="CK1638" s="53" t="s">
        <v>129</v>
      </c>
      <c r="CL1638" s="192"/>
      <c r="CM1638" s="54"/>
      <c r="CN1638" s="54"/>
    </row>
    <row r="1639" spans="27:92" x14ac:dyDescent="0.25">
      <c r="AA1639"/>
      <c r="AB1639"/>
      <c r="AC1639"/>
      <c r="CI1639" s="57">
        <v>69130</v>
      </c>
      <c r="CJ1639" s="53" t="s">
        <v>98</v>
      </c>
      <c r="CK1639" s="53" t="s">
        <v>129</v>
      </c>
      <c r="CL1639" s="192"/>
      <c r="CM1639" s="54"/>
      <c r="CN1639" s="54"/>
    </row>
    <row r="1640" spans="27:92" x14ac:dyDescent="0.25">
      <c r="AA1640"/>
      <c r="AB1640"/>
      <c r="AC1640"/>
      <c r="CI1640" s="57">
        <v>69141</v>
      </c>
      <c r="CJ1640" s="53" t="s">
        <v>105</v>
      </c>
      <c r="CK1640" s="53" t="s">
        <v>129</v>
      </c>
      <c r="CL1640" s="192"/>
      <c r="CM1640" s="54"/>
      <c r="CN1640" s="54"/>
    </row>
    <row r="1641" spans="27:92" x14ac:dyDescent="0.25">
      <c r="AA1641"/>
      <c r="AB1641"/>
      <c r="AC1641"/>
      <c r="CI1641" s="57">
        <v>69142</v>
      </c>
      <c r="CJ1641" s="53" t="s">
        <v>105</v>
      </c>
      <c r="CK1641" s="53" t="s">
        <v>129</v>
      </c>
      <c r="CL1641" s="192"/>
      <c r="CM1641" s="54"/>
      <c r="CN1641" s="54"/>
    </row>
    <row r="1642" spans="27:92" x14ac:dyDescent="0.25">
      <c r="AA1642"/>
      <c r="AB1642"/>
      <c r="AC1642"/>
      <c r="CI1642" s="57">
        <v>69143</v>
      </c>
      <c r="CJ1642" s="53" t="s">
        <v>105</v>
      </c>
      <c r="CK1642" s="53" t="s">
        <v>129</v>
      </c>
      <c r="CL1642" s="192"/>
      <c r="CM1642" s="54"/>
      <c r="CN1642" s="54"/>
    </row>
    <row r="1643" spans="27:92" x14ac:dyDescent="0.25">
      <c r="AA1643"/>
      <c r="AB1643"/>
      <c r="AC1643"/>
      <c r="CI1643" s="57">
        <v>69144</v>
      </c>
      <c r="CJ1643" s="53" t="s">
        <v>105</v>
      </c>
      <c r="CK1643" s="53" t="s">
        <v>129</v>
      </c>
      <c r="CL1643" s="192"/>
      <c r="CM1643" s="54"/>
      <c r="CN1643" s="54"/>
    </row>
    <row r="1644" spans="27:92" x14ac:dyDescent="0.25">
      <c r="AA1644"/>
      <c r="AB1644"/>
      <c r="AC1644"/>
      <c r="CI1644" s="57">
        <v>69145</v>
      </c>
      <c r="CJ1644" s="53" t="s">
        <v>105</v>
      </c>
      <c r="CK1644" s="53" t="s">
        <v>129</v>
      </c>
      <c r="CL1644" s="192"/>
      <c r="CM1644" s="54"/>
      <c r="CN1644" s="54"/>
    </row>
    <row r="1645" spans="27:92" x14ac:dyDescent="0.25">
      <c r="AA1645"/>
      <c r="AB1645"/>
      <c r="AC1645"/>
      <c r="CI1645" s="57">
        <v>69146</v>
      </c>
      <c r="CJ1645" s="53" t="s">
        <v>105</v>
      </c>
      <c r="CK1645" s="53" t="s">
        <v>129</v>
      </c>
      <c r="CL1645" s="192"/>
      <c r="CM1645" s="54"/>
      <c r="CN1645" s="54"/>
    </row>
    <row r="1646" spans="27:92" x14ac:dyDescent="0.25">
      <c r="AA1646"/>
      <c r="AB1646"/>
      <c r="AC1646"/>
      <c r="CI1646" s="57">
        <v>69151</v>
      </c>
      <c r="CJ1646" s="53" t="s">
        <v>105</v>
      </c>
      <c r="CK1646" s="53" t="s">
        <v>129</v>
      </c>
      <c r="CL1646" s="192"/>
      <c r="CM1646" s="54"/>
      <c r="CN1646" s="54"/>
    </row>
    <row r="1647" spans="27:92" x14ac:dyDescent="0.25">
      <c r="AA1647"/>
      <c r="AB1647"/>
      <c r="AC1647"/>
      <c r="CI1647" s="57">
        <v>69152</v>
      </c>
      <c r="CJ1647" s="53" t="s">
        <v>105</v>
      </c>
      <c r="CK1647" s="53" t="s">
        <v>129</v>
      </c>
      <c r="CL1647" s="192"/>
      <c r="CM1647" s="54"/>
      <c r="CN1647" s="54"/>
    </row>
    <row r="1648" spans="27:92" x14ac:dyDescent="0.25">
      <c r="AA1648"/>
      <c r="AB1648"/>
      <c r="AC1648"/>
      <c r="CI1648" s="57">
        <v>69153</v>
      </c>
      <c r="CJ1648" s="53" t="s">
        <v>105</v>
      </c>
      <c r="CK1648" s="53" t="s">
        <v>129</v>
      </c>
      <c r="CL1648" s="192"/>
      <c r="CM1648" s="54"/>
      <c r="CN1648" s="54"/>
    </row>
    <row r="1649" spans="27:92" x14ac:dyDescent="0.25">
      <c r="AA1649"/>
      <c r="AB1649"/>
      <c r="AC1649"/>
      <c r="CI1649" s="57">
        <v>69154</v>
      </c>
      <c r="CJ1649" s="53" t="s">
        <v>105</v>
      </c>
      <c r="CK1649" s="53" t="s">
        <v>129</v>
      </c>
      <c r="CL1649" s="192"/>
      <c r="CM1649" s="54"/>
      <c r="CN1649" s="54"/>
    </row>
    <row r="1650" spans="27:92" x14ac:dyDescent="0.25">
      <c r="AA1650"/>
      <c r="AB1650"/>
      <c r="AC1650"/>
      <c r="CI1650" s="57">
        <v>69155</v>
      </c>
      <c r="CJ1650" s="53" t="s">
        <v>105</v>
      </c>
      <c r="CK1650" s="53" t="s">
        <v>129</v>
      </c>
      <c r="CL1650" s="192"/>
      <c r="CM1650" s="54"/>
      <c r="CN1650" s="54"/>
    </row>
    <row r="1651" spans="27:92" x14ac:dyDescent="0.25">
      <c r="AA1651"/>
      <c r="AB1651"/>
      <c r="AC1651"/>
      <c r="CI1651" s="57">
        <v>69156</v>
      </c>
      <c r="CJ1651" s="53" t="s">
        <v>105</v>
      </c>
      <c r="CK1651" s="53" t="s">
        <v>129</v>
      </c>
      <c r="CL1651" s="192"/>
      <c r="CM1651" s="54"/>
      <c r="CN1651" s="54"/>
    </row>
    <row r="1652" spans="27:92" x14ac:dyDescent="0.25">
      <c r="AA1652"/>
      <c r="AB1652"/>
      <c r="AC1652"/>
      <c r="CI1652" s="57">
        <v>69162</v>
      </c>
      <c r="CJ1652" s="53" t="s">
        <v>105</v>
      </c>
      <c r="CK1652" s="53" t="s">
        <v>129</v>
      </c>
      <c r="CL1652" s="192"/>
      <c r="CM1652" s="54"/>
      <c r="CN1652" s="54"/>
    </row>
    <row r="1653" spans="27:92" x14ac:dyDescent="0.25">
      <c r="AA1653"/>
      <c r="AB1653"/>
      <c r="AC1653"/>
      <c r="CI1653" s="57">
        <v>69163</v>
      </c>
      <c r="CJ1653" s="53" t="s">
        <v>105</v>
      </c>
      <c r="CK1653" s="53" t="s">
        <v>129</v>
      </c>
      <c r="CL1653" s="192"/>
      <c r="CM1653" s="54"/>
      <c r="CN1653" s="54"/>
    </row>
    <row r="1654" spans="27:92" x14ac:dyDescent="0.25">
      <c r="AA1654"/>
      <c r="AB1654"/>
      <c r="AC1654"/>
      <c r="CI1654" s="57">
        <v>69164</v>
      </c>
      <c r="CJ1654" s="53" t="s">
        <v>105</v>
      </c>
      <c r="CK1654" s="53" t="s">
        <v>129</v>
      </c>
      <c r="CL1654" s="192"/>
      <c r="CM1654" s="54"/>
      <c r="CN1654" s="54"/>
    </row>
    <row r="1655" spans="27:92" x14ac:dyDescent="0.25">
      <c r="AA1655"/>
      <c r="AB1655"/>
      <c r="AC1655"/>
      <c r="CI1655" s="57">
        <v>69165</v>
      </c>
      <c r="CJ1655" s="53" t="s">
        <v>105</v>
      </c>
      <c r="CK1655" s="53" t="s">
        <v>129</v>
      </c>
      <c r="CL1655" s="192"/>
      <c r="CM1655" s="54"/>
      <c r="CN1655" s="54"/>
    </row>
    <row r="1656" spans="27:92" x14ac:dyDescent="0.25">
      <c r="AA1656"/>
      <c r="AB1656"/>
      <c r="AC1656"/>
      <c r="CI1656" s="57">
        <v>69167</v>
      </c>
      <c r="CJ1656" s="53" t="s">
        <v>105</v>
      </c>
      <c r="CK1656" s="53" t="s">
        <v>129</v>
      </c>
      <c r="CL1656" s="192"/>
      <c r="CM1656" s="54"/>
      <c r="CN1656" s="54"/>
    </row>
    <row r="1657" spans="27:92" x14ac:dyDescent="0.25">
      <c r="AA1657"/>
      <c r="AB1657"/>
      <c r="AC1657"/>
      <c r="CI1657" s="57">
        <v>69168</v>
      </c>
      <c r="CJ1657" s="53" t="s">
        <v>105</v>
      </c>
      <c r="CK1657" s="53" t="s">
        <v>129</v>
      </c>
      <c r="CL1657" s="192"/>
      <c r="CM1657" s="54"/>
      <c r="CN1657" s="54"/>
    </row>
    <row r="1658" spans="27:92" x14ac:dyDescent="0.25">
      <c r="AA1658"/>
      <c r="AB1658"/>
      <c r="AC1658"/>
      <c r="CI1658" s="57">
        <v>69171</v>
      </c>
      <c r="CJ1658" s="53" t="s">
        <v>105</v>
      </c>
      <c r="CK1658" s="53" t="s">
        <v>129</v>
      </c>
      <c r="CL1658" s="192"/>
      <c r="CM1658" s="54"/>
      <c r="CN1658" s="54"/>
    </row>
    <row r="1659" spans="27:92" x14ac:dyDescent="0.25">
      <c r="AA1659"/>
      <c r="AB1659"/>
      <c r="AC1659"/>
      <c r="CI1659" s="57">
        <v>69172</v>
      </c>
      <c r="CJ1659" s="53" t="s">
        <v>105</v>
      </c>
      <c r="CK1659" s="53" t="s">
        <v>129</v>
      </c>
      <c r="CL1659" s="192"/>
      <c r="CM1659" s="54"/>
      <c r="CN1659" s="54"/>
    </row>
    <row r="1660" spans="27:92" x14ac:dyDescent="0.25">
      <c r="AA1660"/>
      <c r="AB1660"/>
      <c r="AC1660"/>
      <c r="CI1660" s="57">
        <v>69173</v>
      </c>
      <c r="CJ1660" s="53" t="s">
        <v>106</v>
      </c>
      <c r="CK1660" s="53" t="s">
        <v>129</v>
      </c>
      <c r="CL1660" s="192"/>
      <c r="CM1660" s="54"/>
      <c r="CN1660" s="54"/>
    </row>
    <row r="1661" spans="27:92" x14ac:dyDescent="0.25">
      <c r="AA1661"/>
      <c r="AB1661"/>
      <c r="AC1661"/>
      <c r="CI1661" s="57">
        <v>69174</v>
      </c>
      <c r="CJ1661" s="53" t="s">
        <v>105</v>
      </c>
      <c r="CK1661" s="53" t="s">
        <v>129</v>
      </c>
      <c r="CL1661" s="192"/>
      <c r="CM1661" s="54"/>
      <c r="CN1661" s="54"/>
    </row>
    <row r="1662" spans="27:92" x14ac:dyDescent="0.25">
      <c r="AA1662"/>
      <c r="AB1662"/>
      <c r="AC1662"/>
      <c r="CI1662" s="57">
        <v>69175</v>
      </c>
      <c r="CJ1662" s="53" t="s">
        <v>105</v>
      </c>
      <c r="CK1662" s="53" t="s">
        <v>129</v>
      </c>
      <c r="CL1662" s="192"/>
      <c r="CM1662" s="54"/>
      <c r="CN1662" s="54"/>
    </row>
    <row r="1663" spans="27:92" x14ac:dyDescent="0.25">
      <c r="AA1663"/>
      <c r="AB1663"/>
      <c r="AC1663"/>
      <c r="CI1663" s="57">
        <v>69176</v>
      </c>
      <c r="CJ1663" s="53" t="s">
        <v>105</v>
      </c>
      <c r="CK1663" s="53" t="s">
        <v>129</v>
      </c>
      <c r="CL1663" s="192"/>
      <c r="CM1663" s="54"/>
      <c r="CN1663" s="54"/>
    </row>
    <row r="1664" spans="27:92" x14ac:dyDescent="0.25">
      <c r="AA1664"/>
      <c r="AB1664"/>
      <c r="AC1664"/>
      <c r="CI1664" s="57">
        <v>69181</v>
      </c>
      <c r="CJ1664" s="53" t="s">
        <v>105</v>
      </c>
      <c r="CK1664" s="53" t="s">
        <v>129</v>
      </c>
      <c r="CL1664" s="192"/>
      <c r="CM1664" s="54"/>
      <c r="CN1664" s="54"/>
    </row>
    <row r="1665" spans="27:92" x14ac:dyDescent="0.25">
      <c r="AA1665"/>
      <c r="AB1665"/>
      <c r="AC1665"/>
      <c r="CI1665" s="57">
        <v>69182</v>
      </c>
      <c r="CJ1665" s="53" t="s">
        <v>105</v>
      </c>
      <c r="CK1665" s="53" t="s">
        <v>129</v>
      </c>
      <c r="CL1665" s="192"/>
      <c r="CM1665" s="54"/>
      <c r="CN1665" s="54"/>
    </row>
    <row r="1666" spans="27:92" x14ac:dyDescent="0.25">
      <c r="AA1666"/>
      <c r="AB1666"/>
      <c r="AC1666"/>
      <c r="CI1666" s="57">
        <v>69183</v>
      </c>
      <c r="CJ1666" s="53" t="s">
        <v>105</v>
      </c>
      <c r="CK1666" s="53" t="s">
        <v>129</v>
      </c>
      <c r="CL1666" s="192"/>
      <c r="CM1666" s="54"/>
      <c r="CN1666" s="54"/>
    </row>
    <row r="1667" spans="27:92" x14ac:dyDescent="0.25">
      <c r="AA1667"/>
      <c r="AB1667"/>
      <c r="AC1667"/>
      <c r="CI1667" s="57">
        <v>69185</v>
      </c>
      <c r="CJ1667" s="53" t="s">
        <v>105</v>
      </c>
      <c r="CK1667" s="53" t="s">
        <v>129</v>
      </c>
      <c r="CL1667" s="192"/>
      <c r="CM1667" s="54"/>
      <c r="CN1667" s="54"/>
    </row>
    <row r="1668" spans="27:92" x14ac:dyDescent="0.25">
      <c r="AA1668"/>
      <c r="AB1668"/>
      <c r="AC1668"/>
      <c r="CI1668" s="57">
        <v>69186</v>
      </c>
      <c r="CJ1668" s="53" t="s">
        <v>105</v>
      </c>
      <c r="CK1668" s="53" t="s">
        <v>129</v>
      </c>
      <c r="CL1668" s="192"/>
      <c r="CM1668" s="54"/>
      <c r="CN1668" s="54"/>
    </row>
    <row r="1669" spans="27:92" x14ac:dyDescent="0.25">
      <c r="AA1669"/>
      <c r="AB1669"/>
      <c r="AC1669"/>
      <c r="CI1669" s="57">
        <v>69188</v>
      </c>
      <c r="CJ1669" s="53" t="s">
        <v>105</v>
      </c>
      <c r="CK1669" s="53" t="s">
        <v>129</v>
      </c>
      <c r="CL1669" s="192"/>
      <c r="CM1669" s="54"/>
      <c r="CN1669" s="54"/>
    </row>
    <row r="1670" spans="27:92" x14ac:dyDescent="0.25">
      <c r="AA1670"/>
      <c r="AB1670"/>
      <c r="AC1670"/>
      <c r="CI1670" s="57">
        <v>69189</v>
      </c>
      <c r="CJ1670" s="53" t="s">
        <v>105</v>
      </c>
      <c r="CK1670" s="53" t="s">
        <v>129</v>
      </c>
      <c r="CL1670" s="192"/>
      <c r="CM1670" s="54"/>
      <c r="CN1670" s="54"/>
    </row>
    <row r="1671" spans="27:92" x14ac:dyDescent="0.25">
      <c r="AA1671"/>
      <c r="AB1671"/>
      <c r="AC1671"/>
      <c r="CI1671" s="57">
        <v>69201</v>
      </c>
      <c r="CJ1671" s="53" t="s">
        <v>105</v>
      </c>
      <c r="CK1671" s="53" t="s">
        <v>129</v>
      </c>
      <c r="CL1671" s="192"/>
      <c r="CM1671" s="54"/>
      <c r="CN1671" s="54"/>
    </row>
    <row r="1672" spans="27:92" x14ac:dyDescent="0.25">
      <c r="AA1672"/>
      <c r="AB1672"/>
      <c r="AC1672"/>
      <c r="CI1672" s="57">
        <v>69301</v>
      </c>
      <c r="CJ1672" s="53" t="s">
        <v>105</v>
      </c>
      <c r="CK1672" s="53" t="s">
        <v>129</v>
      </c>
      <c r="CL1672" s="192"/>
      <c r="CM1672" s="54"/>
      <c r="CN1672" s="54"/>
    </row>
    <row r="1673" spans="27:92" x14ac:dyDescent="0.25">
      <c r="AA1673"/>
      <c r="AB1673"/>
      <c r="AC1673"/>
      <c r="CI1673" s="57">
        <v>69501</v>
      </c>
      <c r="CJ1673" s="53" t="s">
        <v>106</v>
      </c>
      <c r="CK1673" s="53" t="s">
        <v>129</v>
      </c>
      <c r="CL1673" s="192"/>
      <c r="CM1673" s="54"/>
      <c r="CN1673" s="54"/>
    </row>
    <row r="1674" spans="27:92" x14ac:dyDescent="0.25">
      <c r="AA1674"/>
      <c r="AB1674"/>
      <c r="AC1674"/>
      <c r="CI1674" s="57">
        <v>69601</v>
      </c>
      <c r="CJ1674" s="53" t="s">
        <v>106</v>
      </c>
      <c r="CK1674" s="53" t="s">
        <v>129</v>
      </c>
      <c r="CL1674" s="192"/>
      <c r="CM1674" s="54"/>
      <c r="CN1674" s="54"/>
    </row>
    <row r="1675" spans="27:92" x14ac:dyDescent="0.25">
      <c r="AA1675"/>
      <c r="AB1675"/>
      <c r="AC1675"/>
      <c r="CI1675" s="57">
        <v>69602</v>
      </c>
      <c r="CJ1675" s="53" t="s">
        <v>106</v>
      </c>
      <c r="CK1675" s="53" t="s">
        <v>129</v>
      </c>
      <c r="CL1675" s="192"/>
      <c r="CM1675" s="54"/>
      <c r="CN1675" s="54"/>
    </row>
    <row r="1676" spans="27:92" x14ac:dyDescent="0.25">
      <c r="AA1676"/>
      <c r="AB1676"/>
      <c r="AC1676"/>
      <c r="CI1676" s="57">
        <v>69603</v>
      </c>
      <c r="CJ1676" s="53" t="s">
        <v>106</v>
      </c>
      <c r="CK1676" s="53" t="s">
        <v>129</v>
      </c>
      <c r="CL1676" s="192"/>
      <c r="CM1676" s="54"/>
      <c r="CN1676" s="54"/>
    </row>
    <row r="1677" spans="27:92" x14ac:dyDescent="0.25">
      <c r="AA1677"/>
      <c r="AB1677"/>
      <c r="AC1677"/>
      <c r="CI1677" s="57">
        <v>69604</v>
      </c>
      <c r="CJ1677" s="53" t="s">
        <v>106</v>
      </c>
      <c r="CK1677" s="53" t="s">
        <v>129</v>
      </c>
      <c r="CL1677" s="192"/>
      <c r="CM1677" s="54"/>
      <c r="CN1677" s="54"/>
    </row>
    <row r="1678" spans="27:92" x14ac:dyDescent="0.25">
      <c r="AA1678"/>
      <c r="AB1678"/>
      <c r="AC1678"/>
      <c r="CI1678" s="57">
        <v>69605</v>
      </c>
      <c r="CJ1678" s="53" t="s">
        <v>106</v>
      </c>
      <c r="CK1678" s="53" t="s">
        <v>129</v>
      </c>
      <c r="CL1678" s="192"/>
      <c r="CM1678" s="54"/>
      <c r="CN1678" s="54"/>
    </row>
    <row r="1679" spans="27:92" x14ac:dyDescent="0.25">
      <c r="AA1679"/>
      <c r="AB1679"/>
      <c r="AC1679"/>
      <c r="CI1679" s="57">
        <v>69606</v>
      </c>
      <c r="CJ1679" s="53" t="s">
        <v>106</v>
      </c>
      <c r="CK1679" s="53" t="s">
        <v>129</v>
      </c>
      <c r="CL1679" s="192"/>
      <c r="CM1679" s="54"/>
      <c r="CN1679" s="54"/>
    </row>
    <row r="1680" spans="27:92" x14ac:dyDescent="0.25">
      <c r="AA1680"/>
      <c r="AB1680"/>
      <c r="AC1680"/>
      <c r="CI1680" s="57">
        <v>69611</v>
      </c>
      <c r="CJ1680" s="53" t="s">
        <v>106</v>
      </c>
      <c r="CK1680" s="53" t="s">
        <v>129</v>
      </c>
      <c r="CL1680" s="192"/>
      <c r="CM1680" s="54"/>
      <c r="CN1680" s="54"/>
    </row>
    <row r="1681" spans="27:92" x14ac:dyDescent="0.25">
      <c r="AA1681"/>
      <c r="AB1681"/>
      <c r="AC1681"/>
      <c r="CI1681" s="57">
        <v>69612</v>
      </c>
      <c r="CJ1681" s="53" t="s">
        <v>106</v>
      </c>
      <c r="CK1681" s="53" t="s">
        <v>129</v>
      </c>
      <c r="CL1681" s="192"/>
      <c r="CM1681" s="54"/>
      <c r="CN1681" s="54"/>
    </row>
    <row r="1682" spans="27:92" x14ac:dyDescent="0.25">
      <c r="AA1682"/>
      <c r="AB1682"/>
      <c r="AC1682"/>
      <c r="CI1682" s="57">
        <v>69613</v>
      </c>
      <c r="CJ1682" s="53" t="s">
        <v>106</v>
      </c>
      <c r="CK1682" s="53" t="s">
        <v>129</v>
      </c>
      <c r="CL1682" s="192"/>
      <c r="CM1682" s="54"/>
      <c r="CN1682" s="54"/>
    </row>
    <row r="1683" spans="27:92" x14ac:dyDescent="0.25">
      <c r="AA1683"/>
      <c r="AB1683"/>
      <c r="AC1683"/>
      <c r="CI1683" s="57">
        <v>69614</v>
      </c>
      <c r="CJ1683" s="53" t="s">
        <v>106</v>
      </c>
      <c r="CK1683" s="53" t="s">
        <v>129</v>
      </c>
      <c r="CL1683" s="192"/>
      <c r="CM1683" s="54"/>
      <c r="CN1683" s="54"/>
    </row>
    <row r="1684" spans="27:92" x14ac:dyDescent="0.25">
      <c r="AA1684"/>
      <c r="AB1684"/>
      <c r="AC1684"/>
      <c r="CI1684" s="57">
        <v>69615</v>
      </c>
      <c r="CJ1684" s="53" t="s">
        <v>106</v>
      </c>
      <c r="CK1684" s="53" t="s">
        <v>129</v>
      </c>
      <c r="CL1684" s="192"/>
      <c r="CM1684" s="54"/>
      <c r="CN1684" s="54"/>
    </row>
    <row r="1685" spans="27:92" x14ac:dyDescent="0.25">
      <c r="AA1685"/>
      <c r="AB1685"/>
      <c r="AC1685"/>
      <c r="CI1685" s="57">
        <v>69616</v>
      </c>
      <c r="CJ1685" s="53" t="s">
        <v>106</v>
      </c>
      <c r="CK1685" s="53" t="s">
        <v>129</v>
      </c>
      <c r="CL1685" s="192"/>
      <c r="CM1685" s="54"/>
      <c r="CN1685" s="54"/>
    </row>
    <row r="1686" spans="27:92" x14ac:dyDescent="0.25">
      <c r="AA1686"/>
      <c r="AB1686"/>
      <c r="AC1686"/>
      <c r="CI1686" s="57">
        <v>69617</v>
      </c>
      <c r="CJ1686" s="53" t="s">
        <v>106</v>
      </c>
      <c r="CK1686" s="53" t="s">
        <v>129</v>
      </c>
      <c r="CL1686" s="192"/>
      <c r="CM1686" s="54"/>
      <c r="CN1686" s="54"/>
    </row>
    <row r="1687" spans="27:92" x14ac:dyDescent="0.25">
      <c r="AA1687"/>
      <c r="AB1687"/>
      <c r="AC1687"/>
      <c r="CI1687" s="57">
        <v>69618</v>
      </c>
      <c r="CJ1687" s="53" t="s">
        <v>106</v>
      </c>
      <c r="CK1687" s="53" t="s">
        <v>129</v>
      </c>
      <c r="CL1687" s="192"/>
      <c r="CM1687" s="54"/>
      <c r="CN1687" s="54"/>
    </row>
    <row r="1688" spans="27:92" x14ac:dyDescent="0.25">
      <c r="AA1688"/>
      <c r="AB1688"/>
      <c r="AC1688"/>
      <c r="CI1688" s="57">
        <v>69619</v>
      </c>
      <c r="CJ1688" s="53" t="s">
        <v>106</v>
      </c>
      <c r="CK1688" s="53" t="s">
        <v>129</v>
      </c>
      <c r="CL1688" s="192"/>
      <c r="CM1688" s="54"/>
      <c r="CN1688" s="54"/>
    </row>
    <row r="1689" spans="27:92" x14ac:dyDescent="0.25">
      <c r="AA1689"/>
      <c r="AB1689"/>
      <c r="AC1689"/>
      <c r="CI1689" s="57">
        <v>69621</v>
      </c>
      <c r="CJ1689" s="53" t="s">
        <v>106</v>
      </c>
      <c r="CK1689" s="53" t="s">
        <v>129</v>
      </c>
      <c r="CL1689" s="192"/>
      <c r="CM1689" s="54"/>
      <c r="CN1689" s="54"/>
    </row>
    <row r="1690" spans="27:92" x14ac:dyDescent="0.25">
      <c r="AA1690"/>
      <c r="AB1690"/>
      <c r="AC1690"/>
      <c r="CI1690" s="57">
        <v>69631</v>
      </c>
      <c r="CJ1690" s="53" t="s">
        <v>106</v>
      </c>
      <c r="CK1690" s="53" t="s">
        <v>129</v>
      </c>
      <c r="CL1690" s="192"/>
      <c r="CM1690" s="54"/>
      <c r="CN1690" s="54"/>
    </row>
    <row r="1691" spans="27:92" x14ac:dyDescent="0.25">
      <c r="AA1691"/>
      <c r="AB1691"/>
      <c r="AC1691"/>
      <c r="CI1691" s="57">
        <v>69632</v>
      </c>
      <c r="CJ1691" s="53" t="s">
        <v>106</v>
      </c>
      <c r="CK1691" s="53" t="s">
        <v>129</v>
      </c>
      <c r="CL1691" s="192"/>
      <c r="CM1691" s="54"/>
      <c r="CN1691" s="54"/>
    </row>
    <row r="1692" spans="27:92" x14ac:dyDescent="0.25">
      <c r="AA1692"/>
      <c r="AB1692"/>
      <c r="AC1692"/>
      <c r="CI1692" s="57">
        <v>69633</v>
      </c>
      <c r="CJ1692" s="53" t="s">
        <v>106</v>
      </c>
      <c r="CK1692" s="53" t="s">
        <v>129</v>
      </c>
      <c r="CL1692" s="192"/>
      <c r="CM1692" s="54"/>
      <c r="CN1692" s="54"/>
    </row>
    <row r="1693" spans="27:92" x14ac:dyDescent="0.25">
      <c r="AA1693"/>
      <c r="AB1693"/>
      <c r="AC1693"/>
      <c r="CI1693" s="57">
        <v>69634</v>
      </c>
      <c r="CJ1693" s="53" t="s">
        <v>106</v>
      </c>
      <c r="CK1693" s="53" t="s">
        <v>129</v>
      </c>
      <c r="CL1693" s="192"/>
      <c r="CM1693" s="54"/>
      <c r="CN1693" s="54"/>
    </row>
    <row r="1694" spans="27:92" x14ac:dyDescent="0.25">
      <c r="AA1694"/>
      <c r="AB1694"/>
      <c r="AC1694"/>
      <c r="CI1694" s="57">
        <v>69635</v>
      </c>
      <c r="CJ1694" s="53" t="s">
        <v>106</v>
      </c>
      <c r="CK1694" s="53" t="s">
        <v>129</v>
      </c>
      <c r="CL1694" s="192"/>
      <c r="CM1694" s="54"/>
      <c r="CN1694" s="54"/>
    </row>
    <row r="1695" spans="27:92" x14ac:dyDescent="0.25">
      <c r="AA1695"/>
      <c r="AB1695"/>
      <c r="AC1695"/>
      <c r="CI1695" s="57">
        <v>69636</v>
      </c>
      <c r="CJ1695" s="53" t="s">
        <v>106</v>
      </c>
      <c r="CK1695" s="53" t="s">
        <v>129</v>
      </c>
      <c r="CL1695" s="192"/>
      <c r="CM1695" s="54"/>
      <c r="CN1695" s="54"/>
    </row>
    <row r="1696" spans="27:92" x14ac:dyDescent="0.25">
      <c r="AA1696"/>
      <c r="AB1696"/>
      <c r="AC1696"/>
      <c r="CI1696" s="57">
        <v>69637</v>
      </c>
      <c r="CJ1696" s="53" t="s">
        <v>106</v>
      </c>
      <c r="CK1696" s="53" t="s">
        <v>129</v>
      </c>
      <c r="CL1696" s="192"/>
      <c r="CM1696" s="54"/>
      <c r="CN1696" s="54"/>
    </row>
    <row r="1697" spans="27:92" x14ac:dyDescent="0.25">
      <c r="AA1697"/>
      <c r="AB1697"/>
      <c r="AC1697"/>
      <c r="CI1697" s="57">
        <v>69638</v>
      </c>
      <c r="CJ1697" s="53" t="s">
        <v>106</v>
      </c>
      <c r="CK1697" s="53" t="s">
        <v>129</v>
      </c>
      <c r="CL1697" s="192"/>
      <c r="CM1697" s="54"/>
      <c r="CN1697" s="54"/>
    </row>
    <row r="1698" spans="27:92" x14ac:dyDescent="0.25">
      <c r="AA1698"/>
      <c r="AB1698"/>
      <c r="AC1698"/>
      <c r="CI1698" s="57">
        <v>69639</v>
      </c>
      <c r="CJ1698" s="53" t="s">
        <v>106</v>
      </c>
      <c r="CK1698" s="53" t="s">
        <v>129</v>
      </c>
      <c r="CL1698" s="192"/>
      <c r="CM1698" s="54"/>
      <c r="CN1698" s="54"/>
    </row>
    <row r="1699" spans="27:92" x14ac:dyDescent="0.25">
      <c r="AA1699"/>
      <c r="AB1699"/>
      <c r="AC1699"/>
      <c r="CI1699" s="57">
        <v>69641</v>
      </c>
      <c r="CJ1699" s="53" t="s">
        <v>106</v>
      </c>
      <c r="CK1699" s="53" t="s">
        <v>129</v>
      </c>
      <c r="CL1699" s="192"/>
      <c r="CM1699" s="54"/>
      <c r="CN1699" s="54"/>
    </row>
    <row r="1700" spans="27:92" x14ac:dyDescent="0.25">
      <c r="AA1700"/>
      <c r="AB1700"/>
      <c r="AC1700"/>
      <c r="CI1700" s="57">
        <v>69642</v>
      </c>
      <c r="CJ1700" s="53" t="s">
        <v>106</v>
      </c>
      <c r="CK1700" s="53" t="s">
        <v>129</v>
      </c>
      <c r="CL1700" s="192"/>
      <c r="CM1700" s="54"/>
      <c r="CN1700" s="54"/>
    </row>
    <row r="1701" spans="27:92" x14ac:dyDescent="0.25">
      <c r="AA1701"/>
      <c r="AB1701"/>
      <c r="AC1701"/>
      <c r="CI1701" s="57">
        <v>69647</v>
      </c>
      <c r="CJ1701" s="53" t="s">
        <v>106</v>
      </c>
      <c r="CK1701" s="53" t="s">
        <v>129</v>
      </c>
      <c r="CL1701" s="192"/>
      <c r="CM1701" s="54"/>
      <c r="CN1701" s="54"/>
    </row>
    <row r="1702" spans="27:92" x14ac:dyDescent="0.25">
      <c r="AA1702"/>
      <c r="AB1702"/>
      <c r="AC1702"/>
      <c r="CI1702" s="57">
        <v>69648</v>
      </c>
      <c r="CJ1702" s="53" t="s">
        <v>106</v>
      </c>
      <c r="CK1702" s="53" t="s">
        <v>129</v>
      </c>
      <c r="CL1702" s="192"/>
      <c r="CM1702" s="54"/>
      <c r="CN1702" s="54"/>
    </row>
    <row r="1703" spans="27:92" x14ac:dyDescent="0.25">
      <c r="AA1703"/>
      <c r="AB1703"/>
      <c r="AC1703"/>
      <c r="CI1703" s="57">
        <v>69649</v>
      </c>
      <c r="CJ1703" s="53" t="s">
        <v>106</v>
      </c>
      <c r="CK1703" s="53" t="s">
        <v>129</v>
      </c>
      <c r="CL1703" s="192"/>
      <c r="CM1703" s="54"/>
      <c r="CN1703" s="54"/>
    </row>
    <row r="1704" spans="27:92" x14ac:dyDescent="0.25">
      <c r="AA1704"/>
      <c r="AB1704"/>
      <c r="AC1704"/>
      <c r="CI1704" s="57">
        <v>69650</v>
      </c>
      <c r="CJ1704" s="53" t="s">
        <v>106</v>
      </c>
      <c r="CK1704" s="53" t="s">
        <v>129</v>
      </c>
      <c r="CL1704" s="192"/>
      <c r="CM1704" s="54"/>
      <c r="CN1704" s="54"/>
    </row>
    <row r="1705" spans="27:92" x14ac:dyDescent="0.25">
      <c r="AA1705"/>
      <c r="AB1705"/>
      <c r="AC1705"/>
      <c r="CI1705" s="57">
        <v>69651</v>
      </c>
      <c r="CJ1705" s="53" t="s">
        <v>106</v>
      </c>
      <c r="CK1705" s="53" t="s">
        <v>129</v>
      </c>
      <c r="CL1705" s="192"/>
      <c r="CM1705" s="54"/>
      <c r="CN1705" s="54"/>
    </row>
    <row r="1706" spans="27:92" x14ac:dyDescent="0.25">
      <c r="AA1706"/>
      <c r="AB1706"/>
      <c r="AC1706"/>
      <c r="CI1706" s="57">
        <v>69655</v>
      </c>
      <c r="CJ1706" s="53" t="s">
        <v>106</v>
      </c>
      <c r="CK1706" s="53" t="s">
        <v>129</v>
      </c>
      <c r="CL1706" s="192"/>
      <c r="CM1706" s="54"/>
      <c r="CN1706" s="54"/>
    </row>
    <row r="1707" spans="27:92" x14ac:dyDescent="0.25">
      <c r="AA1707"/>
      <c r="AB1707"/>
      <c r="AC1707"/>
      <c r="CI1707" s="57">
        <v>69661</v>
      </c>
      <c r="CJ1707" s="53" t="s">
        <v>106</v>
      </c>
      <c r="CK1707" s="53" t="s">
        <v>129</v>
      </c>
      <c r="CL1707" s="192"/>
      <c r="CM1707" s="54"/>
      <c r="CN1707" s="54"/>
    </row>
    <row r="1708" spans="27:92" x14ac:dyDescent="0.25">
      <c r="AA1708"/>
      <c r="AB1708"/>
      <c r="AC1708"/>
      <c r="CI1708" s="57">
        <v>69662</v>
      </c>
      <c r="CJ1708" s="53" t="s">
        <v>106</v>
      </c>
      <c r="CK1708" s="53" t="s">
        <v>129</v>
      </c>
      <c r="CL1708" s="192"/>
      <c r="CM1708" s="54"/>
      <c r="CN1708" s="54"/>
    </row>
    <row r="1709" spans="27:92" x14ac:dyDescent="0.25">
      <c r="AA1709"/>
      <c r="AB1709"/>
      <c r="AC1709"/>
      <c r="CI1709" s="57">
        <v>69663</v>
      </c>
      <c r="CJ1709" s="53" t="s">
        <v>106</v>
      </c>
      <c r="CK1709" s="53" t="s">
        <v>129</v>
      </c>
      <c r="CL1709" s="192"/>
      <c r="CM1709" s="54"/>
      <c r="CN1709" s="54"/>
    </row>
    <row r="1710" spans="27:92" x14ac:dyDescent="0.25">
      <c r="AA1710"/>
      <c r="AB1710"/>
      <c r="AC1710"/>
      <c r="CI1710" s="57">
        <v>69664</v>
      </c>
      <c r="CJ1710" s="53" t="s">
        <v>106</v>
      </c>
      <c r="CK1710" s="53" t="s">
        <v>129</v>
      </c>
      <c r="CL1710" s="192"/>
      <c r="CM1710" s="54"/>
      <c r="CN1710" s="54"/>
    </row>
    <row r="1711" spans="27:92" x14ac:dyDescent="0.25">
      <c r="AA1711"/>
      <c r="AB1711"/>
      <c r="AC1711"/>
      <c r="CI1711" s="57">
        <v>69665</v>
      </c>
      <c r="CJ1711" s="53" t="s">
        <v>106</v>
      </c>
      <c r="CK1711" s="53" t="s">
        <v>129</v>
      </c>
      <c r="CL1711" s="192"/>
      <c r="CM1711" s="54"/>
      <c r="CN1711" s="54"/>
    </row>
    <row r="1712" spans="27:92" x14ac:dyDescent="0.25">
      <c r="AA1712"/>
      <c r="AB1712"/>
      <c r="AC1712"/>
      <c r="CI1712" s="57">
        <v>69666</v>
      </c>
      <c r="CJ1712" s="53" t="s">
        <v>106</v>
      </c>
      <c r="CK1712" s="53" t="s">
        <v>129</v>
      </c>
      <c r="CL1712" s="192"/>
      <c r="CM1712" s="54"/>
      <c r="CN1712" s="54"/>
    </row>
    <row r="1713" spans="27:92" x14ac:dyDescent="0.25">
      <c r="AA1713"/>
      <c r="AB1713"/>
      <c r="AC1713"/>
      <c r="CI1713" s="57">
        <v>69667</v>
      </c>
      <c r="CJ1713" s="53" t="s">
        <v>106</v>
      </c>
      <c r="CK1713" s="53" t="s">
        <v>129</v>
      </c>
      <c r="CL1713" s="192"/>
      <c r="CM1713" s="54"/>
      <c r="CN1713" s="54"/>
    </row>
    <row r="1714" spans="27:92" x14ac:dyDescent="0.25">
      <c r="AA1714"/>
      <c r="AB1714"/>
      <c r="AC1714"/>
      <c r="CI1714" s="57">
        <v>69671</v>
      </c>
      <c r="CJ1714" s="53" t="s">
        <v>106</v>
      </c>
      <c r="CK1714" s="53" t="s">
        <v>129</v>
      </c>
      <c r="CL1714" s="192"/>
      <c r="CM1714" s="54"/>
      <c r="CN1714" s="54"/>
    </row>
    <row r="1715" spans="27:92" x14ac:dyDescent="0.25">
      <c r="AA1715"/>
      <c r="AB1715"/>
      <c r="AC1715"/>
      <c r="CI1715" s="57">
        <v>69672</v>
      </c>
      <c r="CJ1715" s="53" t="s">
        <v>106</v>
      </c>
      <c r="CK1715" s="53" t="s">
        <v>129</v>
      </c>
      <c r="CL1715" s="192"/>
      <c r="CM1715" s="54"/>
      <c r="CN1715" s="54"/>
    </row>
    <row r="1716" spans="27:92" x14ac:dyDescent="0.25">
      <c r="AA1716"/>
      <c r="AB1716"/>
      <c r="AC1716"/>
      <c r="CI1716" s="57">
        <v>69673</v>
      </c>
      <c r="CJ1716" s="53" t="s">
        <v>106</v>
      </c>
      <c r="CK1716" s="53" t="s">
        <v>129</v>
      </c>
      <c r="CL1716" s="192"/>
      <c r="CM1716" s="54"/>
      <c r="CN1716" s="54"/>
    </row>
    <row r="1717" spans="27:92" x14ac:dyDescent="0.25">
      <c r="AA1717"/>
      <c r="AB1717"/>
      <c r="AC1717"/>
      <c r="CI1717" s="57">
        <v>69674</v>
      </c>
      <c r="CJ1717" s="53" t="s">
        <v>106</v>
      </c>
      <c r="CK1717" s="53" t="s">
        <v>129</v>
      </c>
      <c r="CL1717" s="192"/>
      <c r="CM1717" s="54"/>
      <c r="CN1717" s="54"/>
    </row>
    <row r="1718" spans="27:92" x14ac:dyDescent="0.25">
      <c r="AA1718"/>
      <c r="AB1718"/>
      <c r="AC1718"/>
      <c r="CI1718" s="57">
        <v>69676</v>
      </c>
      <c r="CJ1718" s="53" t="s">
        <v>106</v>
      </c>
      <c r="CK1718" s="53" t="s">
        <v>129</v>
      </c>
      <c r="CL1718" s="192"/>
      <c r="CM1718" s="54"/>
      <c r="CN1718" s="54"/>
    </row>
    <row r="1719" spans="27:92" x14ac:dyDescent="0.25">
      <c r="AA1719"/>
      <c r="AB1719"/>
      <c r="AC1719"/>
      <c r="CI1719" s="57">
        <v>69681</v>
      </c>
      <c r="CJ1719" s="53" t="s">
        <v>106</v>
      </c>
      <c r="CK1719" s="53" t="s">
        <v>129</v>
      </c>
      <c r="CL1719" s="192"/>
      <c r="CM1719" s="54"/>
      <c r="CN1719" s="54"/>
    </row>
    <row r="1720" spans="27:92" x14ac:dyDescent="0.25">
      <c r="AA1720"/>
      <c r="AB1720"/>
      <c r="AC1720"/>
      <c r="CI1720" s="57">
        <v>69683</v>
      </c>
      <c r="CJ1720" s="53" t="s">
        <v>106</v>
      </c>
      <c r="CK1720" s="53" t="s">
        <v>129</v>
      </c>
      <c r="CL1720" s="192"/>
      <c r="CM1720" s="54"/>
      <c r="CN1720" s="54"/>
    </row>
    <row r="1721" spans="27:92" x14ac:dyDescent="0.25">
      <c r="AA1721"/>
      <c r="AB1721"/>
      <c r="AC1721"/>
      <c r="CI1721" s="57">
        <v>69684</v>
      </c>
      <c r="CJ1721" s="53" t="s">
        <v>106</v>
      </c>
      <c r="CK1721" s="53" t="s">
        <v>129</v>
      </c>
      <c r="CL1721" s="192"/>
      <c r="CM1721" s="54"/>
      <c r="CN1721" s="54"/>
    </row>
    <row r="1722" spans="27:92" x14ac:dyDescent="0.25">
      <c r="AA1722"/>
      <c r="AB1722"/>
      <c r="AC1722"/>
      <c r="CI1722" s="57">
        <v>69685</v>
      </c>
      <c r="CJ1722" s="53" t="s">
        <v>106</v>
      </c>
      <c r="CK1722" s="53" t="s">
        <v>129</v>
      </c>
      <c r="CL1722" s="192"/>
      <c r="CM1722" s="54"/>
      <c r="CN1722" s="54"/>
    </row>
    <row r="1723" spans="27:92" x14ac:dyDescent="0.25">
      <c r="AA1723"/>
      <c r="AB1723"/>
      <c r="AC1723"/>
      <c r="CI1723" s="57">
        <v>69701</v>
      </c>
      <c r="CJ1723" s="53" t="s">
        <v>106</v>
      </c>
      <c r="CK1723" s="53" t="s">
        <v>129</v>
      </c>
      <c r="CL1723" s="192"/>
      <c r="CM1723" s="54"/>
      <c r="CN1723" s="54"/>
    </row>
    <row r="1724" spans="27:92" x14ac:dyDescent="0.25">
      <c r="AA1724"/>
      <c r="AB1724"/>
      <c r="AC1724"/>
      <c r="CI1724" s="57">
        <v>69801</v>
      </c>
      <c r="CJ1724" s="53" t="s">
        <v>106</v>
      </c>
      <c r="CK1724" s="53" t="s">
        <v>129</v>
      </c>
      <c r="CL1724" s="192"/>
      <c r="CM1724" s="54"/>
      <c r="CN1724" s="54"/>
    </row>
    <row r="1725" spans="27:92" x14ac:dyDescent="0.25">
      <c r="AA1725"/>
      <c r="AB1725"/>
      <c r="AC1725"/>
      <c r="CI1725" s="57">
        <v>70030</v>
      </c>
      <c r="CJ1725" s="53" t="s">
        <v>107</v>
      </c>
      <c r="CK1725" s="53" t="s">
        <v>131</v>
      </c>
      <c r="CL1725" s="192"/>
      <c r="CM1725" s="54"/>
      <c r="CN1725" s="54"/>
    </row>
    <row r="1726" spans="27:92" x14ac:dyDescent="0.25">
      <c r="AA1726"/>
      <c r="AB1726"/>
      <c r="AC1726"/>
      <c r="CI1726" s="57">
        <v>70200</v>
      </c>
      <c r="CJ1726" s="53" t="s">
        <v>107</v>
      </c>
      <c r="CK1726" s="53" t="s">
        <v>131</v>
      </c>
      <c r="CL1726" s="192"/>
      <c r="CM1726" s="54"/>
      <c r="CN1726" s="54"/>
    </row>
    <row r="1727" spans="27:92" x14ac:dyDescent="0.25">
      <c r="AA1727"/>
      <c r="AB1727"/>
      <c r="AC1727"/>
      <c r="CI1727" s="57">
        <v>70300</v>
      </c>
      <c r="CJ1727" s="53" t="s">
        <v>107</v>
      </c>
      <c r="CK1727" s="53" t="s">
        <v>131</v>
      </c>
      <c r="CL1727" s="192"/>
      <c r="CM1727" s="54"/>
      <c r="CN1727" s="54"/>
    </row>
    <row r="1728" spans="27:92" x14ac:dyDescent="0.25">
      <c r="AA1728"/>
      <c r="AB1728"/>
      <c r="AC1728"/>
      <c r="CI1728" s="57">
        <v>70800</v>
      </c>
      <c r="CJ1728" s="53" t="s">
        <v>107</v>
      </c>
      <c r="CK1728" s="53" t="s">
        <v>131</v>
      </c>
      <c r="CL1728" s="192"/>
      <c r="CM1728" s="54"/>
      <c r="CN1728" s="54"/>
    </row>
    <row r="1729" spans="27:92" x14ac:dyDescent="0.25">
      <c r="AA1729"/>
      <c r="AB1729"/>
      <c r="AC1729"/>
      <c r="CI1729" s="57">
        <v>70900</v>
      </c>
      <c r="CJ1729" s="53" t="s">
        <v>107</v>
      </c>
      <c r="CK1729" s="53" t="s">
        <v>131</v>
      </c>
      <c r="CL1729" s="192"/>
      <c r="CM1729" s="54"/>
      <c r="CN1729" s="54"/>
    </row>
    <row r="1730" spans="27:92" x14ac:dyDescent="0.25">
      <c r="AA1730"/>
      <c r="AB1730"/>
      <c r="AC1730"/>
      <c r="CI1730" s="57">
        <v>71000</v>
      </c>
      <c r="CJ1730" s="53" t="s">
        <v>107</v>
      </c>
      <c r="CK1730" s="53" t="s">
        <v>131</v>
      </c>
      <c r="CL1730" s="192"/>
      <c r="CM1730" s="54"/>
      <c r="CN1730" s="54"/>
    </row>
    <row r="1731" spans="27:92" x14ac:dyDescent="0.25">
      <c r="AA1731"/>
      <c r="AB1731"/>
      <c r="AC1731"/>
      <c r="CI1731" s="57">
        <v>71100</v>
      </c>
      <c r="CJ1731" s="53" t="s">
        <v>107</v>
      </c>
      <c r="CK1731" s="53" t="s">
        <v>131</v>
      </c>
      <c r="CL1731" s="192"/>
      <c r="CM1731" s="54"/>
      <c r="CN1731" s="54"/>
    </row>
    <row r="1732" spans="27:92" x14ac:dyDescent="0.25">
      <c r="AA1732"/>
      <c r="AB1732"/>
      <c r="AC1732"/>
      <c r="CI1732" s="57">
        <v>71200</v>
      </c>
      <c r="CJ1732" s="53" t="s">
        <v>107</v>
      </c>
      <c r="CK1732" s="53" t="s">
        <v>131</v>
      </c>
      <c r="CL1732" s="192"/>
      <c r="CM1732" s="54"/>
      <c r="CN1732" s="54"/>
    </row>
    <row r="1733" spans="27:92" x14ac:dyDescent="0.25">
      <c r="AA1733"/>
      <c r="AB1733"/>
      <c r="AC1733"/>
      <c r="CI1733" s="57">
        <v>71300</v>
      </c>
      <c r="CJ1733" s="53" t="s">
        <v>107</v>
      </c>
      <c r="CK1733" s="53" t="s">
        <v>131</v>
      </c>
      <c r="CL1733" s="192"/>
      <c r="CM1733" s="54"/>
      <c r="CN1733" s="54"/>
    </row>
    <row r="1734" spans="27:92" x14ac:dyDescent="0.25">
      <c r="AA1734"/>
      <c r="AB1734"/>
      <c r="AC1734"/>
      <c r="CI1734" s="57">
        <v>71500</v>
      </c>
      <c r="CJ1734" s="53" t="s">
        <v>107</v>
      </c>
      <c r="CK1734" s="53" t="s">
        <v>131</v>
      </c>
      <c r="CL1734" s="192"/>
      <c r="CM1734" s="54"/>
      <c r="CN1734" s="54"/>
    </row>
    <row r="1735" spans="27:92" x14ac:dyDescent="0.25">
      <c r="AA1735"/>
      <c r="AB1735"/>
      <c r="AC1735"/>
      <c r="CI1735" s="57">
        <v>71600</v>
      </c>
      <c r="CJ1735" s="53" t="s">
        <v>107</v>
      </c>
      <c r="CK1735" s="53" t="s">
        <v>131</v>
      </c>
      <c r="CL1735" s="192"/>
      <c r="CM1735" s="54"/>
      <c r="CN1735" s="54"/>
    </row>
    <row r="1736" spans="27:92" x14ac:dyDescent="0.25">
      <c r="AA1736"/>
      <c r="AB1736"/>
      <c r="AC1736"/>
      <c r="CI1736" s="57">
        <v>71700</v>
      </c>
      <c r="CJ1736" s="53" t="s">
        <v>107</v>
      </c>
      <c r="CK1736" s="53" t="s">
        <v>131</v>
      </c>
      <c r="CL1736" s="192"/>
      <c r="CM1736" s="54"/>
      <c r="CN1736" s="54"/>
    </row>
    <row r="1737" spans="27:92" x14ac:dyDescent="0.25">
      <c r="AA1737"/>
      <c r="AB1737"/>
      <c r="AC1737"/>
      <c r="CI1737" s="57">
        <v>71800</v>
      </c>
      <c r="CJ1737" s="53" t="s">
        <v>107</v>
      </c>
      <c r="CK1737" s="53" t="s">
        <v>131</v>
      </c>
      <c r="CL1737" s="192"/>
      <c r="CM1737" s="54"/>
      <c r="CN1737" s="54"/>
    </row>
    <row r="1738" spans="27:92" x14ac:dyDescent="0.25">
      <c r="AA1738"/>
      <c r="AB1738"/>
      <c r="AC1738"/>
      <c r="CI1738" s="57">
        <v>71900</v>
      </c>
      <c r="CJ1738" s="53" t="s">
        <v>107</v>
      </c>
      <c r="CK1738" s="53" t="s">
        <v>131</v>
      </c>
      <c r="CL1738" s="192"/>
      <c r="CM1738" s="54"/>
      <c r="CN1738" s="54"/>
    </row>
    <row r="1739" spans="27:92" x14ac:dyDescent="0.25">
      <c r="AA1739"/>
      <c r="AB1739"/>
      <c r="AC1739"/>
      <c r="CI1739" s="57">
        <v>72000</v>
      </c>
      <c r="CJ1739" s="53" t="s">
        <v>107</v>
      </c>
      <c r="CK1739" s="53" t="s">
        <v>131</v>
      </c>
      <c r="CL1739" s="192"/>
      <c r="CM1739" s="54"/>
      <c r="CN1739" s="54"/>
    </row>
    <row r="1740" spans="27:92" x14ac:dyDescent="0.25">
      <c r="AA1740"/>
      <c r="AB1740"/>
      <c r="AC1740"/>
      <c r="CI1740" s="57">
        <v>72100</v>
      </c>
      <c r="CJ1740" s="53" t="s">
        <v>107</v>
      </c>
      <c r="CK1740" s="53" t="s">
        <v>131</v>
      </c>
      <c r="CL1740" s="192"/>
      <c r="CM1740" s="54"/>
      <c r="CN1740" s="54"/>
    </row>
    <row r="1741" spans="27:92" x14ac:dyDescent="0.25">
      <c r="AA1741"/>
      <c r="AB1741"/>
      <c r="AC1741"/>
      <c r="CI1741" s="57">
        <v>72200</v>
      </c>
      <c r="CJ1741" s="53" t="s">
        <v>107</v>
      </c>
      <c r="CK1741" s="53" t="s">
        <v>131</v>
      </c>
      <c r="CL1741" s="192"/>
      <c r="CM1741" s="54"/>
      <c r="CN1741" s="54"/>
    </row>
    <row r="1742" spans="27:92" x14ac:dyDescent="0.25">
      <c r="AA1742"/>
      <c r="AB1742"/>
      <c r="AC1742"/>
      <c r="CI1742" s="57">
        <v>72300</v>
      </c>
      <c r="CJ1742" s="53" t="s">
        <v>107</v>
      </c>
      <c r="CK1742" s="53" t="s">
        <v>131</v>
      </c>
      <c r="CL1742" s="192"/>
      <c r="CM1742" s="54"/>
      <c r="CN1742" s="54"/>
    </row>
    <row r="1743" spans="27:92" x14ac:dyDescent="0.25">
      <c r="AA1743"/>
      <c r="AB1743"/>
      <c r="AC1743"/>
      <c r="CI1743" s="57">
        <v>72400</v>
      </c>
      <c r="CJ1743" s="53" t="s">
        <v>107</v>
      </c>
      <c r="CK1743" s="53" t="s">
        <v>131</v>
      </c>
      <c r="CL1743" s="192"/>
      <c r="CM1743" s="54"/>
      <c r="CN1743" s="54"/>
    </row>
    <row r="1744" spans="27:92" x14ac:dyDescent="0.25">
      <c r="AA1744"/>
      <c r="AB1744"/>
      <c r="AC1744"/>
      <c r="CI1744" s="57">
        <v>72525</v>
      </c>
      <c r="CJ1744" s="53" t="s">
        <v>107</v>
      </c>
      <c r="CK1744" s="53" t="s">
        <v>131</v>
      </c>
      <c r="CL1744" s="192"/>
      <c r="CM1744" s="54"/>
      <c r="CN1744" s="54"/>
    </row>
    <row r="1745" spans="27:92" x14ac:dyDescent="0.25">
      <c r="AA1745"/>
      <c r="AB1745"/>
      <c r="AC1745"/>
      <c r="CI1745" s="57">
        <v>72526</v>
      </c>
      <c r="CJ1745" s="53" t="s">
        <v>107</v>
      </c>
      <c r="CK1745" s="53" t="s">
        <v>131</v>
      </c>
      <c r="CL1745" s="192"/>
      <c r="CM1745" s="54"/>
      <c r="CN1745" s="54"/>
    </row>
    <row r="1746" spans="27:92" x14ac:dyDescent="0.25">
      <c r="AA1746"/>
      <c r="AB1746"/>
      <c r="AC1746"/>
      <c r="CI1746" s="57">
        <v>72527</v>
      </c>
      <c r="CJ1746" s="53" t="s">
        <v>107</v>
      </c>
      <c r="CK1746" s="53" t="s">
        <v>131</v>
      </c>
      <c r="CL1746" s="192"/>
      <c r="CM1746" s="54"/>
      <c r="CN1746" s="54"/>
    </row>
    <row r="1747" spans="27:92" x14ac:dyDescent="0.25">
      <c r="AA1747"/>
      <c r="AB1747"/>
      <c r="AC1747"/>
      <c r="CI1747" s="57">
        <v>72528</v>
      </c>
      <c r="CJ1747" s="53" t="s">
        <v>107</v>
      </c>
      <c r="CK1747" s="53" t="s">
        <v>131</v>
      </c>
      <c r="CL1747" s="192"/>
      <c r="CM1747" s="54"/>
      <c r="CN1747" s="54"/>
    </row>
    <row r="1748" spans="27:92" x14ac:dyDescent="0.25">
      <c r="AA1748"/>
      <c r="AB1748"/>
      <c r="AC1748"/>
      <c r="CI1748" s="57">
        <v>72529</v>
      </c>
      <c r="CJ1748" s="53" t="s">
        <v>107</v>
      </c>
      <c r="CK1748" s="53" t="s">
        <v>131</v>
      </c>
      <c r="CL1748" s="192"/>
      <c r="CM1748" s="54"/>
      <c r="CN1748" s="54"/>
    </row>
    <row r="1749" spans="27:92" x14ac:dyDescent="0.25">
      <c r="AA1749"/>
      <c r="AB1749"/>
      <c r="AC1749"/>
      <c r="CI1749" s="57">
        <v>73301</v>
      </c>
      <c r="CJ1749" s="53" t="s">
        <v>108</v>
      </c>
      <c r="CK1749" s="53" t="s">
        <v>131</v>
      </c>
      <c r="CL1749" s="192"/>
      <c r="CM1749" s="54"/>
      <c r="CN1749" s="54"/>
    </row>
    <row r="1750" spans="27:92" x14ac:dyDescent="0.25">
      <c r="AA1750"/>
      <c r="AB1750"/>
      <c r="AC1750"/>
      <c r="CI1750" s="57">
        <v>73401</v>
      </c>
      <c r="CJ1750" s="53" t="s">
        <v>108</v>
      </c>
      <c r="CK1750" s="53" t="s">
        <v>131</v>
      </c>
      <c r="CL1750" s="192"/>
      <c r="CM1750" s="54"/>
      <c r="CN1750" s="54"/>
    </row>
    <row r="1751" spans="27:92" x14ac:dyDescent="0.25">
      <c r="AA1751"/>
      <c r="AB1751"/>
      <c r="AC1751"/>
      <c r="CI1751" s="57">
        <v>73503</v>
      </c>
      <c r="CJ1751" s="53" t="s">
        <v>108</v>
      </c>
      <c r="CK1751" s="53" t="s">
        <v>131</v>
      </c>
      <c r="CL1751" s="192"/>
      <c r="CM1751" s="54"/>
      <c r="CN1751" s="54"/>
    </row>
    <row r="1752" spans="27:92" x14ac:dyDescent="0.25">
      <c r="AA1752"/>
      <c r="AB1752"/>
      <c r="AC1752"/>
      <c r="CI1752" s="57">
        <v>73506</v>
      </c>
      <c r="CJ1752" s="53" t="s">
        <v>108</v>
      </c>
      <c r="CK1752" s="53" t="s">
        <v>131</v>
      </c>
      <c r="CL1752" s="192"/>
      <c r="CM1752" s="54"/>
      <c r="CN1752" s="54"/>
    </row>
    <row r="1753" spans="27:92" x14ac:dyDescent="0.25">
      <c r="AA1753"/>
      <c r="AB1753"/>
      <c r="AC1753"/>
      <c r="CI1753" s="57">
        <v>73511</v>
      </c>
      <c r="CJ1753" s="53" t="s">
        <v>108</v>
      </c>
      <c r="CK1753" s="53" t="s">
        <v>131</v>
      </c>
      <c r="CL1753" s="192"/>
      <c r="CM1753" s="54"/>
      <c r="CN1753" s="54"/>
    </row>
    <row r="1754" spans="27:92" x14ac:dyDescent="0.25">
      <c r="AA1754"/>
      <c r="AB1754"/>
      <c r="AC1754"/>
      <c r="CI1754" s="57">
        <v>73514</v>
      </c>
      <c r="CJ1754" s="53" t="s">
        <v>108</v>
      </c>
      <c r="CK1754" s="53" t="s">
        <v>131</v>
      </c>
      <c r="CL1754" s="192"/>
      <c r="CM1754" s="54"/>
      <c r="CN1754" s="54"/>
    </row>
    <row r="1755" spans="27:92" x14ac:dyDescent="0.25">
      <c r="AA1755"/>
      <c r="AB1755"/>
      <c r="AC1755"/>
      <c r="CI1755" s="57">
        <v>73531</v>
      </c>
      <c r="CJ1755" s="53" t="s">
        <v>108</v>
      </c>
      <c r="CK1755" s="53" t="s">
        <v>131</v>
      </c>
      <c r="CL1755" s="192"/>
      <c r="CM1755" s="54"/>
      <c r="CN1755" s="54"/>
    </row>
    <row r="1756" spans="27:92" x14ac:dyDescent="0.25">
      <c r="AA1756"/>
      <c r="AB1756"/>
      <c r="AC1756"/>
      <c r="CI1756" s="57">
        <v>73532</v>
      </c>
      <c r="CJ1756" s="53" t="s">
        <v>108</v>
      </c>
      <c r="CK1756" s="53" t="s">
        <v>131</v>
      </c>
      <c r="CL1756" s="192"/>
      <c r="CM1756" s="54"/>
      <c r="CN1756" s="54"/>
    </row>
    <row r="1757" spans="27:92" x14ac:dyDescent="0.25">
      <c r="AA1757"/>
      <c r="AB1757"/>
      <c r="AC1757"/>
      <c r="CI1757" s="57">
        <v>73533</v>
      </c>
      <c r="CJ1757" s="53" t="s">
        <v>108</v>
      </c>
      <c r="CK1757" s="53" t="s">
        <v>131</v>
      </c>
      <c r="CL1757" s="192"/>
      <c r="CM1757" s="54"/>
      <c r="CN1757" s="54"/>
    </row>
    <row r="1758" spans="27:92" x14ac:dyDescent="0.25">
      <c r="AA1758"/>
      <c r="AB1758"/>
      <c r="AC1758"/>
      <c r="CI1758" s="57">
        <v>73534</v>
      </c>
      <c r="CJ1758" s="53" t="s">
        <v>108</v>
      </c>
      <c r="CK1758" s="53" t="s">
        <v>131</v>
      </c>
      <c r="CL1758" s="192"/>
      <c r="CM1758" s="54"/>
      <c r="CN1758" s="54"/>
    </row>
    <row r="1759" spans="27:92" x14ac:dyDescent="0.25">
      <c r="AA1759"/>
      <c r="AB1759"/>
      <c r="AC1759"/>
      <c r="CI1759" s="57">
        <v>73535</v>
      </c>
      <c r="CJ1759" s="53" t="s">
        <v>108</v>
      </c>
      <c r="CK1759" s="53" t="s">
        <v>131</v>
      </c>
      <c r="CL1759" s="192"/>
      <c r="CM1759" s="54"/>
      <c r="CN1759" s="54"/>
    </row>
    <row r="1760" spans="27:92" x14ac:dyDescent="0.25">
      <c r="AA1760"/>
      <c r="AB1760"/>
      <c r="AC1760"/>
      <c r="CI1760" s="57">
        <v>73541</v>
      </c>
      <c r="CJ1760" s="53" t="s">
        <v>108</v>
      </c>
      <c r="CK1760" s="53" t="s">
        <v>131</v>
      </c>
      <c r="CL1760" s="192"/>
      <c r="CM1760" s="54"/>
      <c r="CN1760" s="54"/>
    </row>
    <row r="1761" spans="27:92" x14ac:dyDescent="0.25">
      <c r="AA1761"/>
      <c r="AB1761"/>
      <c r="AC1761"/>
      <c r="CI1761" s="57">
        <v>73542</v>
      </c>
      <c r="CJ1761" s="53" t="s">
        <v>108</v>
      </c>
      <c r="CK1761" s="53" t="s">
        <v>131</v>
      </c>
      <c r="CL1761" s="192"/>
      <c r="CM1761" s="54"/>
      <c r="CN1761" s="54"/>
    </row>
    <row r="1762" spans="27:92" x14ac:dyDescent="0.25">
      <c r="AA1762"/>
      <c r="AB1762"/>
      <c r="AC1762"/>
      <c r="CI1762" s="57">
        <v>73543</v>
      </c>
      <c r="CJ1762" s="53" t="s">
        <v>108</v>
      </c>
      <c r="CK1762" s="53" t="s">
        <v>131</v>
      </c>
      <c r="CL1762" s="192"/>
      <c r="CM1762" s="54"/>
      <c r="CN1762" s="54"/>
    </row>
    <row r="1763" spans="27:92" x14ac:dyDescent="0.25">
      <c r="AA1763"/>
      <c r="AB1763"/>
      <c r="AC1763"/>
      <c r="CI1763" s="57">
        <v>73551</v>
      </c>
      <c r="CJ1763" s="53" t="s">
        <v>108</v>
      </c>
      <c r="CK1763" s="53" t="s">
        <v>131</v>
      </c>
      <c r="CL1763" s="192"/>
      <c r="CM1763" s="54"/>
      <c r="CN1763" s="54"/>
    </row>
    <row r="1764" spans="27:92" x14ac:dyDescent="0.25">
      <c r="AA1764"/>
      <c r="AB1764"/>
      <c r="AC1764"/>
      <c r="CI1764" s="57">
        <v>73552</v>
      </c>
      <c r="CJ1764" s="53" t="s">
        <v>108</v>
      </c>
      <c r="CK1764" s="53" t="s">
        <v>131</v>
      </c>
      <c r="CL1764" s="192"/>
      <c r="CM1764" s="54"/>
      <c r="CN1764" s="54"/>
    </row>
    <row r="1765" spans="27:92" x14ac:dyDescent="0.25">
      <c r="AA1765"/>
      <c r="AB1765"/>
      <c r="AC1765"/>
      <c r="CI1765" s="57">
        <v>73553</v>
      </c>
      <c r="CJ1765" s="53" t="s">
        <v>108</v>
      </c>
      <c r="CK1765" s="53" t="s">
        <v>131</v>
      </c>
      <c r="CL1765" s="192"/>
      <c r="CM1765" s="54"/>
      <c r="CN1765" s="54"/>
    </row>
    <row r="1766" spans="27:92" x14ac:dyDescent="0.25">
      <c r="AA1766"/>
      <c r="AB1766"/>
      <c r="AC1766"/>
      <c r="CI1766" s="57">
        <v>73561</v>
      </c>
      <c r="CJ1766" s="53" t="s">
        <v>108</v>
      </c>
      <c r="CK1766" s="53" t="s">
        <v>131</v>
      </c>
      <c r="CL1766" s="192"/>
      <c r="CM1766" s="54"/>
      <c r="CN1766" s="54"/>
    </row>
    <row r="1767" spans="27:92" x14ac:dyDescent="0.25">
      <c r="AA1767"/>
      <c r="AB1767"/>
      <c r="AC1767"/>
      <c r="CI1767" s="57">
        <v>73562</v>
      </c>
      <c r="CJ1767" s="53" t="s">
        <v>108</v>
      </c>
      <c r="CK1767" s="53" t="s">
        <v>131</v>
      </c>
      <c r="CL1767" s="192"/>
      <c r="CM1767" s="54"/>
      <c r="CN1767" s="54"/>
    </row>
    <row r="1768" spans="27:92" x14ac:dyDescent="0.25">
      <c r="AA1768"/>
      <c r="AB1768"/>
      <c r="AC1768"/>
      <c r="CI1768" s="57">
        <v>73564</v>
      </c>
      <c r="CJ1768" s="53" t="s">
        <v>108</v>
      </c>
      <c r="CK1768" s="53" t="s">
        <v>131</v>
      </c>
      <c r="CL1768" s="192"/>
      <c r="CM1768" s="54"/>
      <c r="CN1768" s="54"/>
    </row>
    <row r="1769" spans="27:92" x14ac:dyDescent="0.25">
      <c r="AA1769"/>
      <c r="AB1769"/>
      <c r="AC1769"/>
      <c r="CI1769" s="57">
        <v>73571</v>
      </c>
      <c r="CJ1769" s="53" t="s">
        <v>108</v>
      </c>
      <c r="CK1769" s="53" t="s">
        <v>131</v>
      </c>
      <c r="CL1769" s="192"/>
      <c r="CM1769" s="54"/>
      <c r="CN1769" s="54"/>
    </row>
    <row r="1770" spans="27:92" x14ac:dyDescent="0.25">
      <c r="AA1770"/>
      <c r="AB1770"/>
      <c r="AC1770"/>
      <c r="CI1770" s="57">
        <v>73572</v>
      </c>
      <c r="CJ1770" s="53" t="s">
        <v>108</v>
      </c>
      <c r="CK1770" s="53" t="s">
        <v>131</v>
      </c>
      <c r="CL1770" s="192"/>
      <c r="CM1770" s="54"/>
      <c r="CN1770" s="54"/>
    </row>
    <row r="1771" spans="27:92" x14ac:dyDescent="0.25">
      <c r="AA1771"/>
      <c r="AB1771"/>
      <c r="AC1771"/>
      <c r="CI1771" s="57">
        <v>73581</v>
      </c>
      <c r="CJ1771" s="53" t="s">
        <v>108</v>
      </c>
      <c r="CK1771" s="53" t="s">
        <v>131</v>
      </c>
      <c r="CL1771" s="192"/>
      <c r="CM1771" s="54"/>
      <c r="CN1771" s="54"/>
    </row>
    <row r="1772" spans="27:92" x14ac:dyDescent="0.25">
      <c r="AA1772"/>
      <c r="AB1772"/>
      <c r="AC1772"/>
      <c r="CI1772" s="57">
        <v>73601</v>
      </c>
      <c r="CJ1772" s="53" t="s">
        <v>109</v>
      </c>
      <c r="CK1772" s="53" t="s">
        <v>131</v>
      </c>
      <c r="CL1772" s="192"/>
      <c r="CM1772" s="54"/>
      <c r="CN1772" s="54"/>
    </row>
    <row r="1773" spans="27:92" x14ac:dyDescent="0.25">
      <c r="AA1773"/>
      <c r="AB1773"/>
      <c r="AC1773"/>
      <c r="CI1773" s="57">
        <v>73701</v>
      </c>
      <c r="CJ1773" s="53" t="s">
        <v>108</v>
      </c>
      <c r="CK1773" s="53" t="s">
        <v>131</v>
      </c>
      <c r="CL1773" s="192"/>
      <c r="CM1773" s="54"/>
      <c r="CN1773" s="54"/>
    </row>
    <row r="1774" spans="27:92" x14ac:dyDescent="0.25">
      <c r="AA1774"/>
      <c r="AB1774"/>
      <c r="AC1774"/>
      <c r="CI1774" s="57">
        <v>73801</v>
      </c>
      <c r="CJ1774" s="53" t="s">
        <v>109</v>
      </c>
      <c r="CK1774" s="53" t="s">
        <v>131</v>
      </c>
      <c r="CL1774" s="192"/>
      <c r="CM1774" s="54"/>
      <c r="CN1774" s="54"/>
    </row>
    <row r="1775" spans="27:92" x14ac:dyDescent="0.25">
      <c r="AA1775"/>
      <c r="AB1775"/>
      <c r="AC1775"/>
      <c r="CI1775" s="57">
        <v>73901</v>
      </c>
      <c r="CJ1775" s="53" t="s">
        <v>109</v>
      </c>
      <c r="CK1775" s="53" t="s">
        <v>131</v>
      </c>
      <c r="CL1775" s="192"/>
      <c r="CM1775" s="54"/>
      <c r="CN1775" s="54"/>
    </row>
    <row r="1776" spans="27:92" x14ac:dyDescent="0.25">
      <c r="AA1776"/>
      <c r="AB1776"/>
      <c r="AC1776"/>
      <c r="CI1776" s="57">
        <v>73904</v>
      </c>
      <c r="CJ1776" s="53" t="s">
        <v>109</v>
      </c>
      <c r="CK1776" s="53" t="s">
        <v>131</v>
      </c>
      <c r="CL1776" s="192"/>
      <c r="CM1776" s="54"/>
      <c r="CN1776" s="54"/>
    </row>
    <row r="1777" spans="27:92" x14ac:dyDescent="0.25">
      <c r="AA1777"/>
      <c r="AB1777"/>
      <c r="AC1777"/>
      <c r="CI1777" s="57">
        <v>73911</v>
      </c>
      <c r="CJ1777" s="53" t="s">
        <v>109</v>
      </c>
      <c r="CK1777" s="53" t="s">
        <v>131</v>
      </c>
      <c r="CL1777" s="192"/>
      <c r="CM1777" s="54"/>
      <c r="CN1777" s="54"/>
    </row>
    <row r="1778" spans="27:92" x14ac:dyDescent="0.25">
      <c r="AA1778"/>
      <c r="AB1778"/>
      <c r="AC1778"/>
      <c r="CI1778" s="57">
        <v>73912</v>
      </c>
      <c r="CJ1778" s="53" t="s">
        <v>109</v>
      </c>
      <c r="CK1778" s="53" t="s">
        <v>131</v>
      </c>
      <c r="CL1778" s="192"/>
      <c r="CM1778" s="54"/>
      <c r="CN1778" s="54"/>
    </row>
    <row r="1779" spans="27:92" x14ac:dyDescent="0.25">
      <c r="AA1779"/>
      <c r="AB1779"/>
      <c r="AC1779"/>
      <c r="CI1779" s="57">
        <v>73913</v>
      </c>
      <c r="CJ1779" s="53" t="s">
        <v>109</v>
      </c>
      <c r="CK1779" s="53" t="s">
        <v>131</v>
      </c>
      <c r="CL1779" s="192"/>
      <c r="CM1779" s="54"/>
      <c r="CN1779" s="54"/>
    </row>
    <row r="1780" spans="27:92" x14ac:dyDescent="0.25">
      <c r="AA1780"/>
      <c r="AB1780"/>
      <c r="AC1780"/>
      <c r="CI1780" s="57">
        <v>73914</v>
      </c>
      <c r="CJ1780" s="53" t="s">
        <v>109</v>
      </c>
      <c r="CK1780" s="53" t="s">
        <v>131</v>
      </c>
      <c r="CL1780" s="192"/>
      <c r="CM1780" s="54"/>
      <c r="CN1780" s="54"/>
    </row>
    <row r="1781" spans="27:92" x14ac:dyDescent="0.25">
      <c r="AA1781"/>
      <c r="AB1781"/>
      <c r="AC1781"/>
      <c r="CI1781" s="57">
        <v>73915</v>
      </c>
      <c r="CJ1781" s="53" t="s">
        <v>109</v>
      </c>
      <c r="CK1781" s="53" t="s">
        <v>131</v>
      </c>
      <c r="CL1781" s="192"/>
      <c r="CM1781" s="54"/>
      <c r="CN1781" s="54"/>
    </row>
    <row r="1782" spans="27:92" x14ac:dyDescent="0.25">
      <c r="AA1782"/>
      <c r="AB1782"/>
      <c r="AC1782"/>
      <c r="CI1782" s="57">
        <v>73921</v>
      </c>
      <c r="CJ1782" s="53" t="s">
        <v>109</v>
      </c>
      <c r="CK1782" s="53" t="s">
        <v>131</v>
      </c>
      <c r="CL1782" s="192"/>
      <c r="CM1782" s="54"/>
      <c r="CN1782" s="54"/>
    </row>
    <row r="1783" spans="27:92" x14ac:dyDescent="0.25">
      <c r="AA1783"/>
      <c r="AB1783"/>
      <c r="AC1783"/>
      <c r="CI1783" s="57">
        <v>73923</v>
      </c>
      <c r="CJ1783" s="53" t="s">
        <v>107</v>
      </c>
      <c r="CK1783" s="53" t="s">
        <v>131</v>
      </c>
      <c r="CL1783" s="192"/>
      <c r="CM1783" s="54"/>
      <c r="CN1783" s="54"/>
    </row>
    <row r="1784" spans="27:92" x14ac:dyDescent="0.25">
      <c r="AA1784"/>
      <c r="AB1784"/>
      <c r="AC1784"/>
      <c r="CI1784" s="57">
        <v>73924</v>
      </c>
      <c r="CJ1784" s="53" t="s">
        <v>107</v>
      </c>
      <c r="CK1784" s="53" t="s">
        <v>131</v>
      </c>
      <c r="CL1784" s="192"/>
      <c r="CM1784" s="54"/>
      <c r="CN1784" s="54"/>
    </row>
    <row r="1785" spans="27:92" x14ac:dyDescent="0.25">
      <c r="AA1785"/>
      <c r="AB1785"/>
      <c r="AC1785"/>
      <c r="CI1785" s="57">
        <v>73925</v>
      </c>
      <c r="CJ1785" s="53" t="s">
        <v>109</v>
      </c>
      <c r="CK1785" s="53" t="s">
        <v>131</v>
      </c>
      <c r="CL1785" s="192"/>
      <c r="CM1785" s="54"/>
      <c r="CN1785" s="54"/>
    </row>
    <row r="1786" spans="27:92" x14ac:dyDescent="0.25">
      <c r="AA1786"/>
      <c r="AB1786"/>
      <c r="AC1786"/>
      <c r="CI1786" s="57">
        <v>73932</v>
      </c>
      <c r="CJ1786" s="53" t="s">
        <v>107</v>
      </c>
      <c r="CK1786" s="53" t="s">
        <v>131</v>
      </c>
      <c r="CL1786" s="192"/>
      <c r="CM1786" s="54"/>
      <c r="CN1786" s="54"/>
    </row>
    <row r="1787" spans="27:92" x14ac:dyDescent="0.25">
      <c r="AA1787"/>
      <c r="AB1787"/>
      <c r="AC1787"/>
      <c r="CI1787" s="57">
        <v>73934</v>
      </c>
      <c r="CJ1787" s="53" t="s">
        <v>107</v>
      </c>
      <c r="CK1787" s="53" t="s">
        <v>131</v>
      </c>
      <c r="CL1787" s="192"/>
      <c r="CM1787" s="54"/>
      <c r="CN1787" s="54"/>
    </row>
    <row r="1788" spans="27:92" x14ac:dyDescent="0.25">
      <c r="AA1788"/>
      <c r="AB1788"/>
      <c r="AC1788"/>
      <c r="CI1788" s="57">
        <v>73936</v>
      </c>
      <c r="CJ1788" s="53" t="s">
        <v>109</v>
      </c>
      <c r="CK1788" s="53" t="s">
        <v>131</v>
      </c>
      <c r="CL1788" s="192"/>
      <c r="CM1788" s="54"/>
      <c r="CN1788" s="54"/>
    </row>
    <row r="1789" spans="27:92" x14ac:dyDescent="0.25">
      <c r="AA1789"/>
      <c r="AB1789"/>
      <c r="AC1789"/>
      <c r="CI1789" s="57">
        <v>73937</v>
      </c>
      <c r="CJ1789" s="53" t="s">
        <v>108</v>
      </c>
      <c r="CK1789" s="53" t="s">
        <v>131</v>
      </c>
      <c r="CL1789" s="192"/>
      <c r="CM1789" s="54"/>
      <c r="CN1789" s="54"/>
    </row>
    <row r="1790" spans="27:92" x14ac:dyDescent="0.25">
      <c r="AA1790"/>
      <c r="AB1790"/>
      <c r="AC1790"/>
      <c r="CI1790" s="57">
        <v>73938</v>
      </c>
      <c r="CJ1790" s="53" t="s">
        <v>109</v>
      </c>
      <c r="CK1790" s="53" t="s">
        <v>131</v>
      </c>
      <c r="CL1790" s="192"/>
      <c r="CM1790" s="54"/>
      <c r="CN1790" s="54"/>
    </row>
    <row r="1791" spans="27:92" x14ac:dyDescent="0.25">
      <c r="AA1791"/>
      <c r="AB1791"/>
      <c r="AC1791"/>
      <c r="CI1791" s="57">
        <v>73939</v>
      </c>
      <c r="CJ1791" s="53" t="s">
        <v>109</v>
      </c>
      <c r="CK1791" s="53" t="s">
        <v>131</v>
      </c>
      <c r="CL1791" s="192"/>
      <c r="CM1791" s="54"/>
      <c r="CN1791" s="54"/>
    </row>
    <row r="1792" spans="27:92" x14ac:dyDescent="0.25">
      <c r="AA1792"/>
      <c r="AB1792"/>
      <c r="AC1792"/>
      <c r="CI1792" s="57">
        <v>73941</v>
      </c>
      <c r="CJ1792" s="53" t="s">
        <v>109</v>
      </c>
      <c r="CK1792" s="53" t="s">
        <v>131</v>
      </c>
      <c r="CL1792" s="192"/>
      <c r="CM1792" s="54"/>
      <c r="CN1792" s="54"/>
    </row>
    <row r="1793" spans="27:92" x14ac:dyDescent="0.25">
      <c r="AA1793"/>
      <c r="AB1793"/>
      <c r="AC1793"/>
      <c r="CI1793" s="57">
        <v>73942</v>
      </c>
      <c r="CJ1793" s="53" t="s">
        <v>109</v>
      </c>
      <c r="CK1793" s="53" t="s">
        <v>131</v>
      </c>
      <c r="CL1793" s="192"/>
      <c r="CM1793" s="54"/>
      <c r="CN1793" s="54"/>
    </row>
    <row r="1794" spans="27:92" x14ac:dyDescent="0.25">
      <c r="AA1794"/>
      <c r="AB1794"/>
      <c r="AC1794"/>
      <c r="CI1794" s="57">
        <v>73943</v>
      </c>
      <c r="CJ1794" s="53" t="s">
        <v>109</v>
      </c>
      <c r="CK1794" s="53" t="s">
        <v>131</v>
      </c>
      <c r="CL1794" s="192"/>
      <c r="CM1794" s="54"/>
      <c r="CN1794" s="54"/>
    </row>
    <row r="1795" spans="27:92" x14ac:dyDescent="0.25">
      <c r="AA1795"/>
      <c r="AB1795"/>
      <c r="AC1795"/>
      <c r="CI1795" s="57">
        <v>73944</v>
      </c>
      <c r="CJ1795" s="53" t="s">
        <v>109</v>
      </c>
      <c r="CK1795" s="53" t="s">
        <v>131</v>
      </c>
      <c r="CL1795" s="192"/>
      <c r="CM1795" s="54"/>
      <c r="CN1795" s="54"/>
    </row>
    <row r="1796" spans="27:92" x14ac:dyDescent="0.25">
      <c r="AA1796"/>
      <c r="AB1796"/>
      <c r="AC1796"/>
      <c r="CI1796" s="57">
        <v>73945</v>
      </c>
      <c r="CJ1796" s="53" t="s">
        <v>109</v>
      </c>
      <c r="CK1796" s="53" t="s">
        <v>131</v>
      </c>
      <c r="CL1796" s="192"/>
      <c r="CM1796" s="54"/>
      <c r="CN1796" s="54"/>
    </row>
    <row r="1797" spans="27:92" x14ac:dyDescent="0.25">
      <c r="AA1797"/>
      <c r="AB1797"/>
      <c r="AC1797"/>
      <c r="CI1797" s="57">
        <v>73946</v>
      </c>
      <c r="CJ1797" s="53" t="s">
        <v>109</v>
      </c>
      <c r="CK1797" s="53" t="s">
        <v>131</v>
      </c>
      <c r="CL1797" s="192"/>
      <c r="CM1797" s="54"/>
      <c r="CN1797" s="54"/>
    </row>
    <row r="1798" spans="27:92" x14ac:dyDescent="0.25">
      <c r="AA1798"/>
      <c r="AB1798"/>
      <c r="AC1798"/>
      <c r="CI1798" s="57">
        <v>73947</v>
      </c>
      <c r="CJ1798" s="53" t="s">
        <v>109</v>
      </c>
      <c r="CK1798" s="53" t="s">
        <v>131</v>
      </c>
      <c r="CL1798" s="192"/>
      <c r="CM1798" s="54"/>
      <c r="CN1798" s="54"/>
    </row>
    <row r="1799" spans="27:92" x14ac:dyDescent="0.25">
      <c r="AA1799"/>
      <c r="AB1799"/>
      <c r="AC1799"/>
      <c r="CI1799" s="57">
        <v>73949</v>
      </c>
      <c r="CJ1799" s="53" t="s">
        <v>109</v>
      </c>
      <c r="CK1799" s="53" t="s">
        <v>131</v>
      </c>
      <c r="CL1799" s="192"/>
      <c r="CM1799" s="54"/>
      <c r="CN1799" s="54"/>
    </row>
    <row r="1800" spans="27:92" x14ac:dyDescent="0.25">
      <c r="AA1800"/>
      <c r="AB1800"/>
      <c r="AC1800"/>
      <c r="CI1800" s="57">
        <v>73951</v>
      </c>
      <c r="CJ1800" s="53" t="s">
        <v>109</v>
      </c>
      <c r="CK1800" s="53" t="s">
        <v>131</v>
      </c>
      <c r="CL1800" s="192"/>
      <c r="CM1800" s="54"/>
      <c r="CN1800" s="54"/>
    </row>
    <row r="1801" spans="27:92" x14ac:dyDescent="0.25">
      <c r="AA1801"/>
      <c r="AB1801"/>
      <c r="AC1801"/>
      <c r="CI1801" s="57">
        <v>73953</v>
      </c>
      <c r="CJ1801" s="53" t="s">
        <v>109</v>
      </c>
      <c r="CK1801" s="53" t="s">
        <v>131</v>
      </c>
      <c r="CL1801" s="192"/>
      <c r="CM1801" s="54"/>
      <c r="CN1801" s="54"/>
    </row>
    <row r="1802" spans="27:92" x14ac:dyDescent="0.25">
      <c r="AA1802"/>
      <c r="AB1802"/>
      <c r="AC1802"/>
      <c r="CI1802" s="57">
        <v>73955</v>
      </c>
      <c r="CJ1802" s="53" t="s">
        <v>109</v>
      </c>
      <c r="CK1802" s="53" t="s">
        <v>131</v>
      </c>
      <c r="CL1802" s="192"/>
      <c r="CM1802" s="54"/>
      <c r="CN1802" s="54"/>
    </row>
    <row r="1803" spans="27:92" x14ac:dyDescent="0.25">
      <c r="AA1803"/>
      <c r="AB1803"/>
      <c r="AC1803"/>
      <c r="CI1803" s="57">
        <v>73959</v>
      </c>
      <c r="CJ1803" s="53" t="s">
        <v>109</v>
      </c>
      <c r="CK1803" s="53" t="s">
        <v>131</v>
      </c>
      <c r="CL1803" s="192"/>
      <c r="CM1803" s="54"/>
      <c r="CN1803" s="54"/>
    </row>
    <row r="1804" spans="27:92" x14ac:dyDescent="0.25">
      <c r="AA1804"/>
      <c r="AB1804"/>
      <c r="AC1804"/>
      <c r="CI1804" s="57">
        <v>73961</v>
      </c>
      <c r="CJ1804" s="53" t="s">
        <v>109</v>
      </c>
      <c r="CK1804" s="53" t="s">
        <v>131</v>
      </c>
      <c r="CL1804" s="192"/>
      <c r="CM1804" s="54"/>
      <c r="CN1804" s="54"/>
    </row>
    <row r="1805" spans="27:92" x14ac:dyDescent="0.25">
      <c r="AA1805"/>
      <c r="AB1805"/>
      <c r="AC1805"/>
      <c r="CI1805" s="57">
        <v>73981</v>
      </c>
      <c r="CJ1805" s="53" t="s">
        <v>109</v>
      </c>
      <c r="CK1805" s="53" t="s">
        <v>131</v>
      </c>
      <c r="CL1805" s="192"/>
      <c r="CM1805" s="54"/>
      <c r="CN1805" s="54"/>
    </row>
    <row r="1806" spans="27:92" x14ac:dyDescent="0.25">
      <c r="AA1806"/>
      <c r="AB1806"/>
      <c r="AC1806"/>
      <c r="CI1806" s="57">
        <v>73984</v>
      </c>
      <c r="CJ1806" s="53" t="s">
        <v>109</v>
      </c>
      <c r="CK1806" s="53" t="s">
        <v>131</v>
      </c>
      <c r="CL1806" s="192"/>
      <c r="CM1806" s="54"/>
      <c r="CN1806" s="54"/>
    </row>
    <row r="1807" spans="27:92" x14ac:dyDescent="0.25">
      <c r="AA1807"/>
      <c r="AB1807"/>
      <c r="AC1807"/>
      <c r="CI1807" s="57">
        <v>73985</v>
      </c>
      <c r="CJ1807" s="53" t="s">
        <v>109</v>
      </c>
      <c r="CK1807" s="53" t="s">
        <v>131</v>
      </c>
      <c r="CL1807" s="192"/>
      <c r="CM1807" s="54"/>
      <c r="CN1807" s="54"/>
    </row>
    <row r="1808" spans="27:92" x14ac:dyDescent="0.25">
      <c r="AA1808"/>
      <c r="AB1808"/>
      <c r="AC1808"/>
      <c r="CI1808" s="57">
        <v>73991</v>
      </c>
      <c r="CJ1808" s="53" t="s">
        <v>109</v>
      </c>
      <c r="CK1808" s="53" t="s">
        <v>131</v>
      </c>
      <c r="CL1808" s="192"/>
      <c r="CM1808" s="54"/>
      <c r="CN1808" s="54"/>
    </row>
    <row r="1809" spans="27:92" x14ac:dyDescent="0.25">
      <c r="AA1809"/>
      <c r="AB1809"/>
      <c r="AC1809"/>
      <c r="CI1809" s="57">
        <v>73992</v>
      </c>
      <c r="CJ1809" s="53" t="s">
        <v>109</v>
      </c>
      <c r="CK1809" s="53" t="s">
        <v>131</v>
      </c>
      <c r="CL1809" s="192"/>
      <c r="CM1809" s="54"/>
      <c r="CN1809" s="54"/>
    </row>
    <row r="1810" spans="27:92" x14ac:dyDescent="0.25">
      <c r="AA1810"/>
      <c r="AB1810"/>
      <c r="AC1810"/>
      <c r="CI1810" s="57">
        <v>73994</v>
      </c>
      <c r="CJ1810" s="53" t="s">
        <v>109</v>
      </c>
      <c r="CK1810" s="53" t="s">
        <v>131</v>
      </c>
      <c r="CL1810" s="192"/>
      <c r="CM1810" s="54"/>
      <c r="CN1810" s="54"/>
    </row>
    <row r="1811" spans="27:92" x14ac:dyDescent="0.25">
      <c r="AA1811"/>
      <c r="AB1811"/>
      <c r="AC1811"/>
      <c r="CI1811" s="57">
        <v>73995</v>
      </c>
      <c r="CJ1811" s="53" t="s">
        <v>109</v>
      </c>
      <c r="CK1811" s="53" t="s">
        <v>131</v>
      </c>
      <c r="CL1811" s="192"/>
      <c r="CM1811" s="54"/>
      <c r="CN1811" s="54"/>
    </row>
    <row r="1812" spans="27:92" x14ac:dyDescent="0.25">
      <c r="AA1812"/>
      <c r="AB1812"/>
      <c r="AC1812"/>
      <c r="CI1812" s="57">
        <v>73997</v>
      </c>
      <c r="CJ1812" s="53" t="s">
        <v>109</v>
      </c>
      <c r="CK1812" s="53" t="s">
        <v>131</v>
      </c>
      <c r="CL1812" s="192"/>
      <c r="CM1812" s="54"/>
      <c r="CN1812" s="54"/>
    </row>
    <row r="1813" spans="27:92" x14ac:dyDescent="0.25">
      <c r="AA1813"/>
      <c r="AB1813"/>
      <c r="AC1813"/>
      <c r="CI1813" s="57">
        <v>73998</v>
      </c>
      <c r="CJ1813" s="53" t="s">
        <v>109</v>
      </c>
      <c r="CK1813" s="53" t="s">
        <v>131</v>
      </c>
      <c r="CL1813" s="192"/>
      <c r="CM1813" s="54"/>
      <c r="CN1813" s="54"/>
    </row>
    <row r="1814" spans="27:92" x14ac:dyDescent="0.25">
      <c r="AA1814"/>
      <c r="AB1814"/>
      <c r="AC1814"/>
      <c r="CI1814" s="57">
        <v>74101</v>
      </c>
      <c r="CJ1814" s="53" t="s">
        <v>110</v>
      </c>
      <c r="CK1814" s="53" t="s">
        <v>131</v>
      </c>
      <c r="CL1814" s="192"/>
      <c r="CM1814" s="54"/>
      <c r="CN1814" s="54"/>
    </row>
    <row r="1815" spans="27:92" x14ac:dyDescent="0.25">
      <c r="AA1815"/>
      <c r="AB1815"/>
      <c r="AC1815"/>
      <c r="CI1815" s="57">
        <v>74201</v>
      </c>
      <c r="CJ1815" s="53" t="s">
        <v>110</v>
      </c>
      <c r="CK1815" s="53" t="s">
        <v>131</v>
      </c>
      <c r="CL1815" s="192"/>
      <c r="CM1815" s="54"/>
      <c r="CN1815" s="54"/>
    </row>
    <row r="1816" spans="27:92" x14ac:dyDescent="0.25">
      <c r="AA1816"/>
      <c r="AB1816"/>
      <c r="AC1816"/>
      <c r="CI1816" s="57">
        <v>74213</v>
      </c>
      <c r="CJ1816" s="53" t="s">
        <v>110</v>
      </c>
      <c r="CK1816" s="53" t="s">
        <v>131</v>
      </c>
      <c r="CL1816" s="192"/>
      <c r="CM1816" s="54"/>
      <c r="CN1816" s="54"/>
    </row>
    <row r="1817" spans="27:92" x14ac:dyDescent="0.25">
      <c r="AA1817"/>
      <c r="AB1817"/>
      <c r="AC1817"/>
      <c r="CI1817" s="57">
        <v>74221</v>
      </c>
      <c r="CJ1817" s="53" t="s">
        <v>110</v>
      </c>
      <c r="CK1817" s="53" t="s">
        <v>131</v>
      </c>
      <c r="CL1817" s="192"/>
      <c r="CM1817" s="54"/>
      <c r="CN1817" s="54"/>
    </row>
    <row r="1818" spans="27:92" x14ac:dyDescent="0.25">
      <c r="AA1818"/>
      <c r="AB1818"/>
      <c r="AC1818"/>
      <c r="CI1818" s="57">
        <v>74231</v>
      </c>
      <c r="CJ1818" s="53" t="s">
        <v>110</v>
      </c>
      <c r="CK1818" s="53" t="s">
        <v>131</v>
      </c>
      <c r="CL1818" s="192"/>
      <c r="CM1818" s="54"/>
      <c r="CN1818" s="54"/>
    </row>
    <row r="1819" spans="27:92" x14ac:dyDescent="0.25">
      <c r="AA1819"/>
      <c r="AB1819"/>
      <c r="AC1819"/>
      <c r="CI1819" s="57">
        <v>74233</v>
      </c>
      <c r="CJ1819" s="53" t="s">
        <v>110</v>
      </c>
      <c r="CK1819" s="53" t="s">
        <v>131</v>
      </c>
      <c r="CL1819" s="192"/>
      <c r="CM1819" s="54"/>
      <c r="CN1819" s="54"/>
    </row>
    <row r="1820" spans="27:92" x14ac:dyDescent="0.25">
      <c r="AA1820"/>
      <c r="AB1820"/>
      <c r="AC1820"/>
      <c r="CI1820" s="57">
        <v>74235</v>
      </c>
      <c r="CJ1820" s="53" t="s">
        <v>110</v>
      </c>
      <c r="CK1820" s="53" t="s">
        <v>131</v>
      </c>
      <c r="CL1820" s="192"/>
      <c r="CM1820" s="54"/>
      <c r="CN1820" s="54"/>
    </row>
    <row r="1821" spans="27:92" x14ac:dyDescent="0.25">
      <c r="AA1821"/>
      <c r="AB1821"/>
      <c r="AC1821"/>
      <c r="CI1821" s="57">
        <v>74236</v>
      </c>
      <c r="CJ1821" s="53" t="s">
        <v>110</v>
      </c>
      <c r="CK1821" s="53" t="s">
        <v>131</v>
      </c>
      <c r="CL1821" s="192"/>
      <c r="CM1821" s="54"/>
      <c r="CN1821" s="54"/>
    </row>
    <row r="1822" spans="27:92" x14ac:dyDescent="0.25">
      <c r="AA1822"/>
      <c r="AB1822"/>
      <c r="AC1822"/>
      <c r="CI1822" s="57">
        <v>74237</v>
      </c>
      <c r="CJ1822" s="53" t="s">
        <v>110</v>
      </c>
      <c r="CK1822" s="53" t="s">
        <v>131</v>
      </c>
      <c r="CL1822" s="192"/>
      <c r="CM1822" s="54"/>
      <c r="CN1822" s="54"/>
    </row>
    <row r="1823" spans="27:92" x14ac:dyDescent="0.25">
      <c r="AA1823"/>
      <c r="AB1823"/>
      <c r="AC1823"/>
      <c r="CI1823" s="57">
        <v>74242</v>
      </c>
      <c r="CJ1823" s="53" t="s">
        <v>110</v>
      </c>
      <c r="CK1823" s="53" t="s">
        <v>131</v>
      </c>
      <c r="CL1823" s="192"/>
      <c r="CM1823" s="54"/>
      <c r="CN1823" s="54"/>
    </row>
    <row r="1824" spans="27:92" x14ac:dyDescent="0.25">
      <c r="AA1824"/>
      <c r="AB1824"/>
      <c r="AC1824"/>
      <c r="CI1824" s="57">
        <v>74243</v>
      </c>
      <c r="CJ1824" s="53" t="s">
        <v>110</v>
      </c>
      <c r="CK1824" s="53" t="s">
        <v>131</v>
      </c>
      <c r="CL1824" s="192"/>
      <c r="CM1824" s="54"/>
      <c r="CN1824" s="54"/>
    </row>
    <row r="1825" spans="27:92" x14ac:dyDescent="0.25">
      <c r="AA1825"/>
      <c r="AB1825"/>
      <c r="AC1825"/>
      <c r="CI1825" s="57">
        <v>74245</v>
      </c>
      <c r="CJ1825" s="53" t="s">
        <v>110</v>
      </c>
      <c r="CK1825" s="53" t="s">
        <v>131</v>
      </c>
      <c r="CL1825" s="192"/>
      <c r="CM1825" s="54"/>
      <c r="CN1825" s="54"/>
    </row>
    <row r="1826" spans="27:92" x14ac:dyDescent="0.25">
      <c r="AA1826"/>
      <c r="AB1826"/>
      <c r="AC1826"/>
      <c r="CI1826" s="57">
        <v>74247</v>
      </c>
      <c r="CJ1826" s="53" t="s">
        <v>110</v>
      </c>
      <c r="CK1826" s="53" t="s">
        <v>131</v>
      </c>
      <c r="CL1826" s="192"/>
      <c r="CM1826" s="54"/>
      <c r="CN1826" s="54"/>
    </row>
    <row r="1827" spans="27:92" x14ac:dyDescent="0.25">
      <c r="AA1827"/>
      <c r="AB1827"/>
      <c r="AC1827"/>
      <c r="CI1827" s="57">
        <v>74251</v>
      </c>
      <c r="CJ1827" s="53" t="s">
        <v>110</v>
      </c>
      <c r="CK1827" s="53" t="s">
        <v>131</v>
      </c>
      <c r="CL1827" s="192"/>
      <c r="CM1827" s="54"/>
      <c r="CN1827" s="54"/>
    </row>
    <row r="1828" spans="27:92" x14ac:dyDescent="0.25">
      <c r="AA1828"/>
      <c r="AB1828"/>
      <c r="AC1828"/>
      <c r="CI1828" s="57">
        <v>74253</v>
      </c>
      <c r="CJ1828" s="53" t="s">
        <v>110</v>
      </c>
      <c r="CK1828" s="53" t="s">
        <v>131</v>
      </c>
      <c r="CL1828" s="192"/>
      <c r="CM1828" s="54"/>
      <c r="CN1828" s="54"/>
    </row>
    <row r="1829" spans="27:92" x14ac:dyDescent="0.25">
      <c r="AA1829"/>
      <c r="AB1829"/>
      <c r="AC1829"/>
      <c r="CI1829" s="57">
        <v>74254</v>
      </c>
      <c r="CJ1829" s="53" t="s">
        <v>110</v>
      </c>
      <c r="CK1829" s="53" t="s">
        <v>131</v>
      </c>
      <c r="CL1829" s="192"/>
      <c r="CM1829" s="54"/>
      <c r="CN1829" s="54"/>
    </row>
    <row r="1830" spans="27:92" x14ac:dyDescent="0.25">
      <c r="AA1830"/>
      <c r="AB1830"/>
      <c r="AC1830"/>
      <c r="CI1830" s="57">
        <v>74255</v>
      </c>
      <c r="CJ1830" s="53" t="s">
        <v>110</v>
      </c>
      <c r="CK1830" s="53" t="s">
        <v>131</v>
      </c>
      <c r="CL1830" s="192"/>
      <c r="CM1830" s="54"/>
      <c r="CN1830" s="54"/>
    </row>
    <row r="1831" spans="27:92" x14ac:dyDescent="0.25">
      <c r="AA1831"/>
      <c r="AB1831"/>
      <c r="AC1831"/>
      <c r="CI1831" s="57">
        <v>74256</v>
      </c>
      <c r="CJ1831" s="53" t="s">
        <v>110</v>
      </c>
      <c r="CK1831" s="53" t="s">
        <v>131</v>
      </c>
      <c r="CL1831" s="192"/>
      <c r="CM1831" s="54"/>
      <c r="CN1831" s="54"/>
    </row>
    <row r="1832" spans="27:92" x14ac:dyDescent="0.25">
      <c r="AA1832"/>
      <c r="AB1832"/>
      <c r="AC1832"/>
      <c r="CI1832" s="57">
        <v>74257</v>
      </c>
      <c r="CJ1832" s="53" t="s">
        <v>110</v>
      </c>
      <c r="CK1832" s="53" t="s">
        <v>131</v>
      </c>
      <c r="CL1832" s="192"/>
      <c r="CM1832" s="54"/>
      <c r="CN1832" s="54"/>
    </row>
    <row r="1833" spans="27:92" x14ac:dyDescent="0.25">
      <c r="AA1833"/>
      <c r="AB1833"/>
      <c r="AC1833"/>
      <c r="CI1833" s="57">
        <v>74258</v>
      </c>
      <c r="CJ1833" s="53" t="s">
        <v>110</v>
      </c>
      <c r="CK1833" s="53" t="s">
        <v>131</v>
      </c>
      <c r="CL1833" s="192"/>
      <c r="CM1833" s="54"/>
      <c r="CN1833" s="54"/>
    </row>
    <row r="1834" spans="27:92" x14ac:dyDescent="0.25">
      <c r="AA1834"/>
      <c r="AB1834"/>
      <c r="AC1834"/>
      <c r="CI1834" s="57">
        <v>74260</v>
      </c>
      <c r="CJ1834" s="53" t="s">
        <v>110</v>
      </c>
      <c r="CK1834" s="53" t="s">
        <v>131</v>
      </c>
      <c r="CL1834" s="192"/>
      <c r="CM1834" s="54"/>
      <c r="CN1834" s="54"/>
    </row>
    <row r="1835" spans="27:92" x14ac:dyDescent="0.25">
      <c r="AA1835"/>
      <c r="AB1835"/>
      <c r="AC1835"/>
      <c r="CI1835" s="57">
        <v>74265</v>
      </c>
      <c r="CJ1835" s="53" t="s">
        <v>110</v>
      </c>
      <c r="CK1835" s="53" t="s">
        <v>131</v>
      </c>
      <c r="CL1835" s="192"/>
      <c r="CM1835" s="54"/>
      <c r="CN1835" s="54"/>
    </row>
    <row r="1836" spans="27:92" x14ac:dyDescent="0.25">
      <c r="AA1836"/>
      <c r="AB1836"/>
      <c r="AC1836"/>
      <c r="CI1836" s="57">
        <v>74266</v>
      </c>
      <c r="CJ1836" s="53" t="s">
        <v>110</v>
      </c>
      <c r="CK1836" s="53" t="s">
        <v>131</v>
      </c>
      <c r="CL1836" s="192"/>
      <c r="CM1836" s="54"/>
      <c r="CN1836" s="54"/>
    </row>
    <row r="1837" spans="27:92" x14ac:dyDescent="0.25">
      <c r="AA1837"/>
      <c r="AB1837"/>
      <c r="AC1837"/>
      <c r="CI1837" s="57">
        <v>74267</v>
      </c>
      <c r="CJ1837" s="53" t="s">
        <v>110</v>
      </c>
      <c r="CK1837" s="53" t="s">
        <v>131</v>
      </c>
      <c r="CL1837" s="192"/>
      <c r="CM1837" s="54"/>
      <c r="CN1837" s="54"/>
    </row>
    <row r="1838" spans="27:92" x14ac:dyDescent="0.25">
      <c r="AA1838"/>
      <c r="AB1838"/>
      <c r="AC1838"/>
      <c r="CI1838" s="57">
        <v>74271</v>
      </c>
      <c r="CJ1838" s="53" t="s">
        <v>110</v>
      </c>
      <c r="CK1838" s="53" t="s">
        <v>131</v>
      </c>
      <c r="CL1838" s="192"/>
      <c r="CM1838" s="54"/>
      <c r="CN1838" s="54"/>
    </row>
    <row r="1839" spans="27:92" x14ac:dyDescent="0.25">
      <c r="AA1839"/>
      <c r="AB1839"/>
      <c r="AC1839"/>
      <c r="CI1839" s="57">
        <v>74272</v>
      </c>
      <c r="CJ1839" s="53" t="s">
        <v>110</v>
      </c>
      <c r="CK1839" s="53" t="s">
        <v>131</v>
      </c>
      <c r="CL1839" s="192"/>
      <c r="CM1839" s="54"/>
      <c r="CN1839" s="54"/>
    </row>
    <row r="1840" spans="27:92" x14ac:dyDescent="0.25">
      <c r="AA1840"/>
      <c r="AB1840"/>
      <c r="AC1840"/>
      <c r="CI1840" s="57">
        <v>74273</v>
      </c>
      <c r="CJ1840" s="53" t="s">
        <v>110</v>
      </c>
      <c r="CK1840" s="53" t="s">
        <v>131</v>
      </c>
      <c r="CL1840" s="192"/>
      <c r="CM1840" s="54"/>
      <c r="CN1840" s="54"/>
    </row>
    <row r="1841" spans="27:92" x14ac:dyDescent="0.25">
      <c r="AA1841"/>
      <c r="AB1841"/>
      <c r="AC1841"/>
      <c r="CI1841" s="57">
        <v>74274</v>
      </c>
      <c r="CJ1841" s="53" t="s">
        <v>110</v>
      </c>
      <c r="CK1841" s="53" t="s">
        <v>131</v>
      </c>
      <c r="CL1841" s="192"/>
      <c r="CM1841" s="54"/>
      <c r="CN1841" s="54"/>
    </row>
    <row r="1842" spans="27:92" x14ac:dyDescent="0.25">
      <c r="AA1842"/>
      <c r="AB1842"/>
      <c r="AC1842"/>
      <c r="CI1842" s="57">
        <v>74275</v>
      </c>
      <c r="CJ1842" s="53" t="s">
        <v>110</v>
      </c>
      <c r="CK1842" s="53" t="s">
        <v>131</v>
      </c>
      <c r="CL1842" s="192"/>
      <c r="CM1842" s="54"/>
      <c r="CN1842" s="54"/>
    </row>
    <row r="1843" spans="27:92" x14ac:dyDescent="0.25">
      <c r="AA1843"/>
      <c r="AB1843"/>
      <c r="AC1843"/>
      <c r="CI1843" s="57">
        <v>74281</v>
      </c>
      <c r="CJ1843" s="53" t="s">
        <v>110</v>
      </c>
      <c r="CK1843" s="53" t="s">
        <v>131</v>
      </c>
      <c r="CL1843" s="192"/>
      <c r="CM1843" s="54"/>
      <c r="CN1843" s="54"/>
    </row>
    <row r="1844" spans="27:92" x14ac:dyDescent="0.25">
      <c r="AA1844"/>
      <c r="AB1844"/>
      <c r="AC1844"/>
      <c r="CI1844" s="57">
        <v>74282</v>
      </c>
      <c r="CJ1844" s="53" t="s">
        <v>110</v>
      </c>
      <c r="CK1844" s="53" t="s">
        <v>131</v>
      </c>
      <c r="CL1844" s="192"/>
      <c r="CM1844" s="54"/>
      <c r="CN1844" s="54"/>
    </row>
    <row r="1845" spans="27:92" x14ac:dyDescent="0.25">
      <c r="AA1845"/>
      <c r="AB1845"/>
      <c r="AC1845"/>
      <c r="CI1845" s="57">
        <v>74283</v>
      </c>
      <c r="CJ1845" s="53" t="s">
        <v>107</v>
      </c>
      <c r="CK1845" s="53" t="s">
        <v>131</v>
      </c>
      <c r="CL1845" s="192"/>
      <c r="CM1845" s="54"/>
      <c r="CN1845" s="54"/>
    </row>
    <row r="1846" spans="27:92" x14ac:dyDescent="0.25">
      <c r="AA1846"/>
      <c r="AB1846"/>
      <c r="AC1846"/>
      <c r="CI1846" s="57">
        <v>74285</v>
      </c>
      <c r="CJ1846" s="53" t="s">
        <v>107</v>
      </c>
      <c r="CK1846" s="53" t="s">
        <v>131</v>
      </c>
      <c r="CL1846" s="192"/>
      <c r="CM1846" s="54"/>
      <c r="CN1846" s="54"/>
    </row>
    <row r="1847" spans="27:92" x14ac:dyDescent="0.25">
      <c r="AA1847"/>
      <c r="AB1847"/>
      <c r="AC1847"/>
      <c r="CI1847" s="57">
        <v>74291</v>
      </c>
      <c r="CJ1847" s="53" t="s">
        <v>110</v>
      </c>
      <c r="CK1847" s="53" t="s">
        <v>131</v>
      </c>
      <c r="CL1847" s="192"/>
      <c r="CM1847" s="54"/>
      <c r="CN1847" s="54"/>
    </row>
    <row r="1848" spans="27:92" x14ac:dyDescent="0.25">
      <c r="AA1848"/>
      <c r="AB1848"/>
      <c r="AC1848"/>
      <c r="CI1848" s="57">
        <v>74292</v>
      </c>
      <c r="CJ1848" s="53" t="s">
        <v>110</v>
      </c>
      <c r="CK1848" s="53" t="s">
        <v>131</v>
      </c>
      <c r="CL1848" s="192"/>
      <c r="CM1848" s="54"/>
      <c r="CN1848" s="54"/>
    </row>
    <row r="1849" spans="27:92" x14ac:dyDescent="0.25">
      <c r="AA1849"/>
      <c r="AB1849"/>
      <c r="AC1849"/>
      <c r="CI1849" s="57">
        <v>74293</v>
      </c>
      <c r="CJ1849" s="53" t="s">
        <v>110</v>
      </c>
      <c r="CK1849" s="53" t="s">
        <v>131</v>
      </c>
      <c r="CL1849" s="192"/>
      <c r="CM1849" s="54"/>
      <c r="CN1849" s="54"/>
    </row>
    <row r="1850" spans="27:92" x14ac:dyDescent="0.25">
      <c r="AA1850"/>
      <c r="AB1850"/>
      <c r="AC1850"/>
      <c r="CI1850" s="57">
        <v>74301</v>
      </c>
      <c r="CJ1850" s="53" t="s">
        <v>110</v>
      </c>
      <c r="CK1850" s="53" t="s">
        <v>131</v>
      </c>
      <c r="CL1850" s="192"/>
      <c r="CM1850" s="54"/>
      <c r="CN1850" s="54"/>
    </row>
    <row r="1851" spans="27:92" x14ac:dyDescent="0.25">
      <c r="AA1851"/>
      <c r="AB1851"/>
      <c r="AC1851"/>
      <c r="CI1851" s="57">
        <v>74401</v>
      </c>
      <c r="CJ1851" s="53" t="s">
        <v>110</v>
      </c>
      <c r="CK1851" s="53" t="s">
        <v>131</v>
      </c>
      <c r="CL1851" s="192"/>
      <c r="CM1851" s="54"/>
      <c r="CN1851" s="54"/>
    </row>
    <row r="1852" spans="27:92" x14ac:dyDescent="0.25">
      <c r="AA1852"/>
      <c r="AB1852"/>
      <c r="AC1852"/>
      <c r="CI1852" s="57">
        <v>74601</v>
      </c>
      <c r="CJ1852" s="53" t="s">
        <v>111</v>
      </c>
      <c r="CK1852" s="53" t="s">
        <v>131</v>
      </c>
      <c r="CL1852" s="192"/>
      <c r="CM1852" s="54"/>
      <c r="CN1852" s="54"/>
    </row>
    <row r="1853" spans="27:92" x14ac:dyDescent="0.25">
      <c r="AA1853"/>
      <c r="AB1853"/>
      <c r="AC1853"/>
      <c r="CI1853" s="57">
        <v>74705</v>
      </c>
      <c r="CJ1853" s="53" t="s">
        <v>111</v>
      </c>
      <c r="CK1853" s="53" t="s">
        <v>131</v>
      </c>
      <c r="CL1853" s="192"/>
      <c r="CM1853" s="54"/>
      <c r="CN1853" s="54"/>
    </row>
    <row r="1854" spans="27:92" x14ac:dyDescent="0.25">
      <c r="AA1854"/>
      <c r="AB1854"/>
      <c r="AC1854"/>
      <c r="CI1854" s="57">
        <v>74706</v>
      </c>
      <c r="CJ1854" s="53" t="s">
        <v>111</v>
      </c>
      <c r="CK1854" s="53" t="s">
        <v>131</v>
      </c>
      <c r="CL1854" s="192"/>
      <c r="CM1854" s="54"/>
      <c r="CN1854" s="54"/>
    </row>
    <row r="1855" spans="27:92" x14ac:dyDescent="0.25">
      <c r="AA1855"/>
      <c r="AB1855"/>
      <c r="AC1855"/>
      <c r="CI1855" s="57">
        <v>74707</v>
      </c>
      <c r="CJ1855" s="53" t="s">
        <v>111</v>
      </c>
      <c r="CK1855" s="53" t="s">
        <v>131</v>
      </c>
      <c r="CL1855" s="192"/>
      <c r="CM1855" s="54"/>
      <c r="CN1855" s="54"/>
    </row>
    <row r="1856" spans="27:92" x14ac:dyDescent="0.25">
      <c r="AA1856"/>
      <c r="AB1856"/>
      <c r="AC1856"/>
      <c r="CI1856" s="57">
        <v>74711</v>
      </c>
      <c r="CJ1856" s="53" t="s">
        <v>111</v>
      </c>
      <c r="CK1856" s="53" t="s">
        <v>131</v>
      </c>
      <c r="CL1856" s="192"/>
      <c r="CM1856" s="54"/>
      <c r="CN1856" s="54"/>
    </row>
    <row r="1857" spans="27:92" x14ac:dyDescent="0.25">
      <c r="AA1857"/>
      <c r="AB1857"/>
      <c r="AC1857"/>
      <c r="CI1857" s="57">
        <v>74714</v>
      </c>
      <c r="CJ1857" s="53" t="s">
        <v>111</v>
      </c>
      <c r="CK1857" s="53" t="s">
        <v>131</v>
      </c>
      <c r="CL1857" s="192"/>
      <c r="CM1857" s="54"/>
      <c r="CN1857" s="54"/>
    </row>
    <row r="1858" spans="27:92" x14ac:dyDescent="0.25">
      <c r="AA1858"/>
      <c r="AB1858"/>
      <c r="AC1858"/>
      <c r="CI1858" s="57">
        <v>74715</v>
      </c>
      <c r="CJ1858" s="53" t="s">
        <v>111</v>
      </c>
      <c r="CK1858" s="53" t="s">
        <v>131</v>
      </c>
      <c r="CL1858" s="192"/>
      <c r="CM1858" s="54"/>
      <c r="CN1858" s="54"/>
    </row>
    <row r="1859" spans="27:92" x14ac:dyDescent="0.25">
      <c r="AA1859"/>
      <c r="AB1859"/>
      <c r="AC1859"/>
      <c r="CI1859" s="57">
        <v>74716</v>
      </c>
      <c r="CJ1859" s="53" t="s">
        <v>111</v>
      </c>
      <c r="CK1859" s="53" t="s">
        <v>131</v>
      </c>
      <c r="CL1859" s="192"/>
      <c r="CM1859" s="54"/>
      <c r="CN1859" s="54"/>
    </row>
    <row r="1860" spans="27:92" x14ac:dyDescent="0.25">
      <c r="AA1860"/>
      <c r="AB1860"/>
      <c r="AC1860"/>
      <c r="CI1860" s="57">
        <v>74717</v>
      </c>
      <c r="CJ1860" s="53" t="s">
        <v>111</v>
      </c>
      <c r="CK1860" s="53" t="s">
        <v>131</v>
      </c>
      <c r="CL1860" s="192"/>
      <c r="CM1860" s="54"/>
      <c r="CN1860" s="54"/>
    </row>
    <row r="1861" spans="27:92" x14ac:dyDescent="0.25">
      <c r="AA1861"/>
      <c r="AB1861"/>
      <c r="AC1861"/>
      <c r="CI1861" s="57">
        <v>74718</v>
      </c>
      <c r="CJ1861" s="53" t="s">
        <v>111</v>
      </c>
      <c r="CK1861" s="53" t="s">
        <v>131</v>
      </c>
      <c r="CL1861" s="192"/>
      <c r="CM1861" s="54"/>
      <c r="CN1861" s="54"/>
    </row>
    <row r="1862" spans="27:92" x14ac:dyDescent="0.25">
      <c r="AA1862"/>
      <c r="AB1862"/>
      <c r="AC1862"/>
      <c r="CI1862" s="57">
        <v>74719</v>
      </c>
      <c r="CJ1862" s="53" t="s">
        <v>111</v>
      </c>
      <c r="CK1862" s="53" t="s">
        <v>131</v>
      </c>
      <c r="CL1862" s="192"/>
      <c r="CM1862" s="54"/>
      <c r="CN1862" s="54"/>
    </row>
    <row r="1863" spans="27:92" x14ac:dyDescent="0.25">
      <c r="AA1863"/>
      <c r="AB1863"/>
      <c r="AC1863"/>
      <c r="CI1863" s="57">
        <v>74720</v>
      </c>
      <c r="CJ1863" s="53" t="s">
        <v>111</v>
      </c>
      <c r="CK1863" s="53" t="s">
        <v>131</v>
      </c>
      <c r="CL1863" s="192"/>
      <c r="CM1863" s="54"/>
      <c r="CN1863" s="54"/>
    </row>
    <row r="1864" spans="27:92" x14ac:dyDescent="0.25">
      <c r="AA1864"/>
      <c r="AB1864"/>
      <c r="AC1864"/>
      <c r="CI1864" s="57">
        <v>74721</v>
      </c>
      <c r="CJ1864" s="53" t="s">
        <v>111</v>
      </c>
      <c r="CK1864" s="53" t="s">
        <v>131</v>
      </c>
      <c r="CL1864" s="192"/>
      <c r="CM1864" s="54"/>
      <c r="CN1864" s="54"/>
    </row>
    <row r="1865" spans="27:92" x14ac:dyDescent="0.25">
      <c r="AA1865"/>
      <c r="AB1865"/>
      <c r="AC1865"/>
      <c r="CI1865" s="57">
        <v>74722</v>
      </c>
      <c r="CJ1865" s="53" t="s">
        <v>111</v>
      </c>
      <c r="CK1865" s="53" t="s">
        <v>131</v>
      </c>
      <c r="CL1865" s="192"/>
      <c r="CM1865" s="54"/>
      <c r="CN1865" s="54"/>
    </row>
    <row r="1866" spans="27:92" x14ac:dyDescent="0.25">
      <c r="AA1866"/>
      <c r="AB1866"/>
      <c r="AC1866"/>
      <c r="CI1866" s="57">
        <v>74723</v>
      </c>
      <c r="CJ1866" s="53" t="s">
        <v>111</v>
      </c>
      <c r="CK1866" s="53" t="s">
        <v>131</v>
      </c>
      <c r="CL1866" s="192"/>
      <c r="CM1866" s="54"/>
      <c r="CN1866" s="54"/>
    </row>
    <row r="1867" spans="27:92" x14ac:dyDescent="0.25">
      <c r="AA1867"/>
      <c r="AB1867"/>
      <c r="AC1867"/>
      <c r="CI1867" s="57">
        <v>74724</v>
      </c>
      <c r="CJ1867" s="53" t="s">
        <v>111</v>
      </c>
      <c r="CK1867" s="53" t="s">
        <v>131</v>
      </c>
      <c r="CL1867" s="192"/>
      <c r="CM1867" s="54"/>
      <c r="CN1867" s="54"/>
    </row>
    <row r="1868" spans="27:92" x14ac:dyDescent="0.25">
      <c r="AA1868"/>
      <c r="AB1868"/>
      <c r="AC1868"/>
      <c r="CI1868" s="57">
        <v>74725</v>
      </c>
      <c r="CJ1868" s="53" t="s">
        <v>111</v>
      </c>
      <c r="CK1868" s="53" t="s">
        <v>131</v>
      </c>
      <c r="CL1868" s="192"/>
      <c r="CM1868" s="54"/>
      <c r="CN1868" s="54"/>
    </row>
    <row r="1869" spans="27:92" x14ac:dyDescent="0.25">
      <c r="AA1869"/>
      <c r="AB1869"/>
      <c r="AC1869"/>
      <c r="CI1869" s="57">
        <v>74727</v>
      </c>
      <c r="CJ1869" s="53" t="s">
        <v>111</v>
      </c>
      <c r="CK1869" s="53" t="s">
        <v>131</v>
      </c>
      <c r="CL1869" s="192"/>
      <c r="CM1869" s="54"/>
      <c r="CN1869" s="54"/>
    </row>
    <row r="1870" spans="27:92" x14ac:dyDescent="0.25">
      <c r="AA1870"/>
      <c r="AB1870"/>
      <c r="AC1870"/>
      <c r="CI1870" s="57">
        <v>74728</v>
      </c>
      <c r="CJ1870" s="53" t="s">
        <v>111</v>
      </c>
      <c r="CK1870" s="53" t="s">
        <v>131</v>
      </c>
      <c r="CL1870" s="192"/>
      <c r="CM1870" s="54"/>
      <c r="CN1870" s="54"/>
    </row>
    <row r="1871" spans="27:92" x14ac:dyDescent="0.25">
      <c r="AA1871"/>
      <c r="AB1871"/>
      <c r="AC1871"/>
      <c r="CI1871" s="57">
        <v>74731</v>
      </c>
      <c r="CJ1871" s="53" t="s">
        <v>111</v>
      </c>
      <c r="CK1871" s="53" t="s">
        <v>131</v>
      </c>
      <c r="CL1871" s="192"/>
      <c r="CM1871" s="54"/>
      <c r="CN1871" s="54"/>
    </row>
    <row r="1872" spans="27:92" x14ac:dyDescent="0.25">
      <c r="AA1872"/>
      <c r="AB1872"/>
      <c r="AC1872"/>
      <c r="CI1872" s="57">
        <v>74733</v>
      </c>
      <c r="CJ1872" s="53" t="s">
        <v>111</v>
      </c>
      <c r="CK1872" s="53" t="s">
        <v>131</v>
      </c>
      <c r="CL1872" s="192"/>
      <c r="CM1872" s="54"/>
      <c r="CN1872" s="54"/>
    </row>
    <row r="1873" spans="27:92" x14ac:dyDescent="0.25">
      <c r="AA1873"/>
      <c r="AB1873"/>
      <c r="AC1873"/>
      <c r="CI1873" s="57">
        <v>74735</v>
      </c>
      <c r="CJ1873" s="53" t="s">
        <v>111</v>
      </c>
      <c r="CK1873" s="53" t="s">
        <v>131</v>
      </c>
      <c r="CL1873" s="192"/>
      <c r="CM1873" s="54"/>
      <c r="CN1873" s="54"/>
    </row>
    <row r="1874" spans="27:92" x14ac:dyDescent="0.25">
      <c r="AA1874"/>
      <c r="AB1874"/>
      <c r="AC1874"/>
      <c r="CI1874" s="57">
        <v>74741</v>
      </c>
      <c r="CJ1874" s="53" t="s">
        <v>111</v>
      </c>
      <c r="CK1874" s="53" t="s">
        <v>131</v>
      </c>
      <c r="CL1874" s="192"/>
      <c r="CM1874" s="54"/>
      <c r="CN1874" s="54"/>
    </row>
    <row r="1875" spans="27:92" x14ac:dyDescent="0.25">
      <c r="AA1875"/>
      <c r="AB1875"/>
      <c r="AC1875"/>
      <c r="CI1875" s="57">
        <v>74743</v>
      </c>
      <c r="CJ1875" s="53" t="s">
        <v>111</v>
      </c>
      <c r="CK1875" s="53" t="s">
        <v>131</v>
      </c>
      <c r="CL1875" s="192"/>
      <c r="CM1875" s="54"/>
      <c r="CN1875" s="54"/>
    </row>
    <row r="1876" spans="27:92" x14ac:dyDescent="0.25">
      <c r="AA1876"/>
      <c r="AB1876"/>
      <c r="AC1876"/>
      <c r="CI1876" s="57">
        <v>74744</v>
      </c>
      <c r="CJ1876" s="53" t="s">
        <v>111</v>
      </c>
      <c r="CK1876" s="53" t="s">
        <v>131</v>
      </c>
      <c r="CL1876" s="192"/>
      <c r="CM1876" s="54"/>
      <c r="CN1876" s="54"/>
    </row>
    <row r="1877" spans="27:92" x14ac:dyDescent="0.25">
      <c r="AA1877"/>
      <c r="AB1877"/>
      <c r="AC1877"/>
      <c r="CI1877" s="57">
        <v>74745</v>
      </c>
      <c r="CJ1877" s="53" t="s">
        <v>111</v>
      </c>
      <c r="CK1877" s="53" t="s">
        <v>131</v>
      </c>
      <c r="CL1877" s="192"/>
      <c r="CM1877" s="54"/>
      <c r="CN1877" s="54"/>
    </row>
    <row r="1878" spans="27:92" x14ac:dyDescent="0.25">
      <c r="AA1878"/>
      <c r="AB1878"/>
      <c r="AC1878"/>
      <c r="CI1878" s="57">
        <v>74747</v>
      </c>
      <c r="CJ1878" s="53" t="s">
        <v>111</v>
      </c>
      <c r="CK1878" s="53" t="s">
        <v>131</v>
      </c>
      <c r="CL1878" s="192"/>
      <c r="CM1878" s="54"/>
      <c r="CN1878" s="54"/>
    </row>
    <row r="1879" spans="27:92" x14ac:dyDescent="0.25">
      <c r="AA1879"/>
      <c r="AB1879"/>
      <c r="AC1879"/>
      <c r="CI1879" s="57">
        <v>74751</v>
      </c>
      <c r="CJ1879" s="53" t="s">
        <v>111</v>
      </c>
      <c r="CK1879" s="53" t="s">
        <v>131</v>
      </c>
      <c r="CL1879" s="192"/>
      <c r="CM1879" s="54"/>
      <c r="CN1879" s="54"/>
    </row>
    <row r="1880" spans="27:92" x14ac:dyDescent="0.25">
      <c r="AA1880"/>
      <c r="AB1880"/>
      <c r="AC1880"/>
      <c r="CI1880" s="57">
        <v>74752</v>
      </c>
      <c r="CJ1880" s="53" t="s">
        <v>111</v>
      </c>
      <c r="CK1880" s="53" t="s">
        <v>131</v>
      </c>
      <c r="CL1880" s="192"/>
      <c r="CM1880" s="54"/>
      <c r="CN1880" s="54"/>
    </row>
    <row r="1881" spans="27:92" x14ac:dyDescent="0.25">
      <c r="AA1881"/>
      <c r="AB1881"/>
      <c r="AC1881"/>
      <c r="CI1881" s="57">
        <v>74753</v>
      </c>
      <c r="CJ1881" s="53" t="s">
        <v>111</v>
      </c>
      <c r="CK1881" s="53" t="s">
        <v>131</v>
      </c>
      <c r="CL1881" s="192"/>
      <c r="CM1881" s="54"/>
      <c r="CN1881" s="54"/>
    </row>
    <row r="1882" spans="27:92" x14ac:dyDescent="0.25">
      <c r="AA1882"/>
      <c r="AB1882"/>
      <c r="AC1882"/>
      <c r="CI1882" s="57">
        <v>74754</v>
      </c>
      <c r="CJ1882" s="53" t="s">
        <v>111</v>
      </c>
      <c r="CK1882" s="53" t="s">
        <v>131</v>
      </c>
      <c r="CL1882" s="192"/>
      <c r="CM1882" s="54"/>
      <c r="CN1882" s="54"/>
    </row>
    <row r="1883" spans="27:92" x14ac:dyDescent="0.25">
      <c r="AA1883"/>
      <c r="AB1883"/>
      <c r="AC1883"/>
      <c r="CI1883" s="57">
        <v>74755</v>
      </c>
      <c r="CJ1883" s="53" t="s">
        <v>111</v>
      </c>
      <c r="CK1883" s="53" t="s">
        <v>131</v>
      </c>
      <c r="CL1883" s="192"/>
      <c r="CM1883" s="54"/>
      <c r="CN1883" s="54"/>
    </row>
    <row r="1884" spans="27:92" x14ac:dyDescent="0.25">
      <c r="AA1884"/>
      <c r="AB1884"/>
      <c r="AC1884"/>
      <c r="CI1884" s="57">
        <v>74756</v>
      </c>
      <c r="CJ1884" s="53" t="s">
        <v>111</v>
      </c>
      <c r="CK1884" s="53" t="s">
        <v>131</v>
      </c>
      <c r="CL1884" s="192"/>
      <c r="CM1884" s="54"/>
      <c r="CN1884" s="54"/>
    </row>
    <row r="1885" spans="27:92" x14ac:dyDescent="0.25">
      <c r="AA1885"/>
      <c r="AB1885"/>
      <c r="AC1885"/>
      <c r="CI1885" s="57">
        <v>74757</v>
      </c>
      <c r="CJ1885" s="53" t="s">
        <v>111</v>
      </c>
      <c r="CK1885" s="53" t="s">
        <v>131</v>
      </c>
      <c r="CL1885" s="192"/>
      <c r="CM1885" s="54"/>
      <c r="CN1885" s="54"/>
    </row>
    <row r="1886" spans="27:92" x14ac:dyDescent="0.25">
      <c r="AA1886"/>
      <c r="AB1886"/>
      <c r="AC1886"/>
      <c r="CI1886" s="57">
        <v>74761</v>
      </c>
      <c r="CJ1886" s="53" t="s">
        <v>111</v>
      </c>
      <c r="CK1886" s="53" t="s">
        <v>131</v>
      </c>
      <c r="CL1886" s="192"/>
      <c r="CM1886" s="54"/>
      <c r="CN1886" s="54"/>
    </row>
    <row r="1887" spans="27:92" x14ac:dyDescent="0.25">
      <c r="AA1887"/>
      <c r="AB1887"/>
      <c r="AC1887"/>
      <c r="CI1887" s="57">
        <v>74762</v>
      </c>
      <c r="CJ1887" s="53" t="s">
        <v>111</v>
      </c>
      <c r="CK1887" s="53" t="s">
        <v>131</v>
      </c>
      <c r="CL1887" s="192"/>
      <c r="CM1887" s="54"/>
      <c r="CN1887" s="54"/>
    </row>
    <row r="1888" spans="27:92" x14ac:dyDescent="0.25">
      <c r="AA1888"/>
      <c r="AB1888"/>
      <c r="AC1888"/>
      <c r="CI1888" s="57">
        <v>74763</v>
      </c>
      <c r="CJ1888" s="53" t="s">
        <v>111</v>
      </c>
      <c r="CK1888" s="53" t="s">
        <v>131</v>
      </c>
      <c r="CL1888" s="192"/>
      <c r="CM1888" s="54"/>
      <c r="CN1888" s="54"/>
    </row>
    <row r="1889" spans="27:92" x14ac:dyDescent="0.25">
      <c r="AA1889"/>
      <c r="AB1889"/>
      <c r="AC1889"/>
      <c r="CI1889" s="57">
        <v>74764</v>
      </c>
      <c r="CJ1889" s="53" t="s">
        <v>107</v>
      </c>
      <c r="CK1889" s="53" t="s">
        <v>131</v>
      </c>
      <c r="CL1889" s="192"/>
      <c r="CM1889" s="54"/>
      <c r="CN1889" s="54"/>
    </row>
    <row r="1890" spans="27:92" x14ac:dyDescent="0.25">
      <c r="AA1890"/>
      <c r="AB1890"/>
      <c r="AC1890"/>
      <c r="CI1890" s="57">
        <v>74766</v>
      </c>
      <c r="CJ1890" s="53" t="s">
        <v>107</v>
      </c>
      <c r="CK1890" s="53" t="s">
        <v>131</v>
      </c>
      <c r="CL1890" s="192"/>
      <c r="CM1890" s="54"/>
      <c r="CN1890" s="54"/>
    </row>
    <row r="1891" spans="27:92" x14ac:dyDescent="0.25">
      <c r="AA1891"/>
      <c r="AB1891"/>
      <c r="AC1891"/>
      <c r="CI1891" s="57">
        <v>74767</v>
      </c>
      <c r="CJ1891" s="53" t="s">
        <v>111</v>
      </c>
      <c r="CK1891" s="53" t="s">
        <v>131</v>
      </c>
      <c r="CL1891" s="192"/>
      <c r="CM1891" s="54"/>
      <c r="CN1891" s="54"/>
    </row>
    <row r="1892" spans="27:92" x14ac:dyDescent="0.25">
      <c r="AA1892"/>
      <c r="AB1892"/>
      <c r="AC1892"/>
      <c r="CI1892" s="57">
        <v>74768</v>
      </c>
      <c r="CJ1892" s="53" t="s">
        <v>111</v>
      </c>
      <c r="CK1892" s="53" t="s">
        <v>131</v>
      </c>
      <c r="CL1892" s="192"/>
      <c r="CM1892" s="54"/>
      <c r="CN1892" s="54"/>
    </row>
    <row r="1893" spans="27:92" x14ac:dyDescent="0.25">
      <c r="AA1893"/>
      <c r="AB1893"/>
      <c r="AC1893"/>
      <c r="CI1893" s="57">
        <v>74769</v>
      </c>
      <c r="CJ1893" s="53" t="s">
        <v>111</v>
      </c>
      <c r="CK1893" s="53" t="s">
        <v>131</v>
      </c>
      <c r="CL1893" s="192"/>
      <c r="CM1893" s="54"/>
      <c r="CN1893" s="54"/>
    </row>
    <row r="1894" spans="27:92" x14ac:dyDescent="0.25">
      <c r="AA1894"/>
      <c r="AB1894"/>
      <c r="AC1894"/>
      <c r="CI1894" s="57">
        <v>74770</v>
      </c>
      <c r="CJ1894" s="53" t="s">
        <v>111</v>
      </c>
      <c r="CK1894" s="53" t="s">
        <v>131</v>
      </c>
      <c r="CL1894" s="192"/>
      <c r="CM1894" s="54"/>
      <c r="CN1894" s="54"/>
    </row>
    <row r="1895" spans="27:92" x14ac:dyDescent="0.25">
      <c r="AA1895"/>
      <c r="AB1895"/>
      <c r="AC1895"/>
      <c r="CI1895" s="57">
        <v>74771</v>
      </c>
      <c r="CJ1895" s="53" t="s">
        <v>111</v>
      </c>
      <c r="CK1895" s="53" t="s">
        <v>131</v>
      </c>
      <c r="CL1895" s="192"/>
      <c r="CM1895" s="54"/>
      <c r="CN1895" s="54"/>
    </row>
    <row r="1896" spans="27:92" x14ac:dyDescent="0.25">
      <c r="AA1896"/>
      <c r="AB1896"/>
      <c r="AC1896"/>
      <c r="CI1896" s="57">
        <v>74773</v>
      </c>
      <c r="CJ1896" s="53" t="s">
        <v>111</v>
      </c>
      <c r="CK1896" s="53" t="s">
        <v>131</v>
      </c>
      <c r="CL1896" s="192"/>
      <c r="CM1896" s="54"/>
      <c r="CN1896" s="54"/>
    </row>
    <row r="1897" spans="27:92" x14ac:dyDescent="0.25">
      <c r="AA1897"/>
      <c r="AB1897"/>
      <c r="AC1897"/>
      <c r="CI1897" s="57">
        <v>74774</v>
      </c>
      <c r="CJ1897" s="53" t="s">
        <v>111</v>
      </c>
      <c r="CK1897" s="53" t="s">
        <v>131</v>
      </c>
      <c r="CL1897" s="192"/>
      <c r="CM1897" s="54"/>
      <c r="CN1897" s="54"/>
    </row>
    <row r="1898" spans="27:92" x14ac:dyDescent="0.25">
      <c r="AA1898"/>
      <c r="AB1898"/>
      <c r="AC1898"/>
      <c r="CI1898" s="57">
        <v>74775</v>
      </c>
      <c r="CJ1898" s="53" t="s">
        <v>111</v>
      </c>
      <c r="CK1898" s="53" t="s">
        <v>131</v>
      </c>
      <c r="CL1898" s="192"/>
      <c r="CM1898" s="54"/>
      <c r="CN1898" s="54"/>
    </row>
    <row r="1899" spans="27:92" x14ac:dyDescent="0.25">
      <c r="AA1899"/>
      <c r="AB1899"/>
      <c r="AC1899"/>
      <c r="CI1899" s="57">
        <v>74781</v>
      </c>
      <c r="CJ1899" s="53" t="s">
        <v>111</v>
      </c>
      <c r="CK1899" s="53" t="s">
        <v>131</v>
      </c>
      <c r="CL1899" s="192"/>
      <c r="CM1899" s="54"/>
      <c r="CN1899" s="54"/>
    </row>
    <row r="1900" spans="27:92" x14ac:dyDescent="0.25">
      <c r="AA1900"/>
      <c r="AB1900"/>
      <c r="AC1900"/>
      <c r="CI1900" s="57">
        <v>74782</v>
      </c>
      <c r="CJ1900" s="53" t="s">
        <v>111</v>
      </c>
      <c r="CK1900" s="53" t="s">
        <v>131</v>
      </c>
      <c r="CL1900" s="192"/>
      <c r="CM1900" s="54"/>
      <c r="CN1900" s="54"/>
    </row>
    <row r="1901" spans="27:92" x14ac:dyDescent="0.25">
      <c r="AA1901"/>
      <c r="AB1901"/>
      <c r="AC1901"/>
      <c r="CI1901" s="57">
        <v>74784</v>
      </c>
      <c r="CJ1901" s="53" t="s">
        <v>111</v>
      </c>
      <c r="CK1901" s="53" t="s">
        <v>131</v>
      </c>
      <c r="CL1901" s="192"/>
      <c r="CM1901" s="54"/>
      <c r="CN1901" s="54"/>
    </row>
    <row r="1902" spans="27:92" x14ac:dyDescent="0.25">
      <c r="AA1902"/>
      <c r="AB1902"/>
      <c r="AC1902"/>
      <c r="CI1902" s="57">
        <v>74786</v>
      </c>
      <c r="CJ1902" s="53" t="s">
        <v>111</v>
      </c>
      <c r="CK1902" s="53" t="s">
        <v>131</v>
      </c>
      <c r="CL1902" s="192"/>
      <c r="CM1902" s="54"/>
      <c r="CN1902" s="54"/>
    </row>
    <row r="1903" spans="27:92" x14ac:dyDescent="0.25">
      <c r="AA1903"/>
      <c r="AB1903"/>
      <c r="AC1903"/>
      <c r="CI1903" s="57">
        <v>74787</v>
      </c>
      <c r="CJ1903" s="53" t="s">
        <v>111</v>
      </c>
      <c r="CK1903" s="53" t="s">
        <v>131</v>
      </c>
      <c r="CL1903" s="192"/>
      <c r="CM1903" s="54"/>
      <c r="CN1903" s="54"/>
    </row>
    <row r="1904" spans="27:92" x14ac:dyDescent="0.25">
      <c r="AA1904"/>
      <c r="AB1904"/>
      <c r="AC1904"/>
      <c r="CI1904" s="57">
        <v>74791</v>
      </c>
      <c r="CJ1904" s="53" t="s">
        <v>111</v>
      </c>
      <c r="CK1904" s="53" t="s">
        <v>131</v>
      </c>
      <c r="CL1904" s="192"/>
      <c r="CM1904" s="54"/>
      <c r="CN1904" s="54"/>
    </row>
    <row r="1905" spans="27:92" x14ac:dyDescent="0.25">
      <c r="AA1905"/>
      <c r="AB1905"/>
      <c r="AC1905"/>
      <c r="CI1905" s="57">
        <v>74792</v>
      </c>
      <c r="CJ1905" s="53" t="s">
        <v>111</v>
      </c>
      <c r="CK1905" s="53" t="s">
        <v>131</v>
      </c>
      <c r="CL1905" s="192"/>
      <c r="CM1905" s="54"/>
      <c r="CN1905" s="54"/>
    </row>
    <row r="1906" spans="27:92" x14ac:dyDescent="0.25">
      <c r="AA1906"/>
      <c r="AB1906"/>
      <c r="AC1906"/>
      <c r="CI1906" s="57">
        <v>74794</v>
      </c>
      <c r="CJ1906" s="53" t="s">
        <v>111</v>
      </c>
      <c r="CK1906" s="53" t="s">
        <v>131</v>
      </c>
      <c r="CL1906" s="192"/>
      <c r="CM1906" s="54"/>
      <c r="CN1906" s="54"/>
    </row>
    <row r="1907" spans="27:92" x14ac:dyDescent="0.25">
      <c r="AA1907"/>
      <c r="AB1907"/>
      <c r="AC1907"/>
      <c r="CI1907" s="57">
        <v>74795</v>
      </c>
      <c r="CJ1907" s="53" t="s">
        <v>111</v>
      </c>
      <c r="CK1907" s="53" t="s">
        <v>131</v>
      </c>
      <c r="CL1907" s="192"/>
      <c r="CM1907" s="54"/>
      <c r="CN1907" s="54"/>
    </row>
    <row r="1908" spans="27:92" x14ac:dyDescent="0.25">
      <c r="AA1908"/>
      <c r="AB1908"/>
      <c r="AC1908"/>
      <c r="CI1908" s="57">
        <v>74801</v>
      </c>
      <c r="CJ1908" s="53" t="s">
        <v>111</v>
      </c>
      <c r="CK1908" s="53" t="s">
        <v>131</v>
      </c>
      <c r="CL1908" s="192"/>
      <c r="CM1908" s="54"/>
      <c r="CN1908" s="54"/>
    </row>
    <row r="1909" spans="27:92" x14ac:dyDescent="0.25">
      <c r="AA1909"/>
      <c r="AB1909"/>
      <c r="AC1909"/>
      <c r="CI1909" s="57">
        <v>74901</v>
      </c>
      <c r="CJ1909" s="53" t="s">
        <v>111</v>
      </c>
      <c r="CK1909" s="53" t="s">
        <v>131</v>
      </c>
      <c r="CL1909" s="192"/>
      <c r="CM1909" s="54"/>
      <c r="CN1909" s="54"/>
    </row>
    <row r="1910" spans="27:92" x14ac:dyDescent="0.25">
      <c r="AA1910"/>
      <c r="AB1910"/>
      <c r="AC1910"/>
      <c r="CI1910" s="57">
        <v>75002</v>
      </c>
      <c r="CJ1910" s="53" t="s">
        <v>37</v>
      </c>
      <c r="CK1910" s="53" t="s">
        <v>132</v>
      </c>
      <c r="CL1910" s="192"/>
      <c r="CM1910" s="54"/>
      <c r="CN1910" s="54"/>
    </row>
    <row r="1911" spans="27:92" x14ac:dyDescent="0.25">
      <c r="AA1911"/>
      <c r="AB1911"/>
      <c r="AC1911"/>
      <c r="CI1911" s="57">
        <v>75101</v>
      </c>
      <c r="CJ1911" s="53" t="s">
        <v>37</v>
      </c>
      <c r="CK1911" s="53" t="s">
        <v>132</v>
      </c>
      <c r="CL1911" s="192"/>
      <c r="CM1911" s="54"/>
      <c r="CN1911" s="54"/>
    </row>
    <row r="1912" spans="27:92" x14ac:dyDescent="0.25">
      <c r="AA1912"/>
      <c r="AB1912"/>
      <c r="AC1912"/>
      <c r="CI1912" s="57">
        <v>75102</v>
      </c>
      <c r="CJ1912" s="53" t="s">
        <v>37</v>
      </c>
      <c r="CK1912" s="53" t="s">
        <v>132</v>
      </c>
      <c r="CL1912" s="192"/>
      <c r="CM1912" s="54"/>
      <c r="CN1912" s="54"/>
    </row>
    <row r="1913" spans="27:92" x14ac:dyDescent="0.25">
      <c r="AA1913"/>
      <c r="AB1913"/>
      <c r="AC1913"/>
      <c r="CI1913" s="57">
        <v>75103</v>
      </c>
      <c r="CJ1913" s="53" t="s">
        <v>37</v>
      </c>
      <c r="CK1913" s="53" t="s">
        <v>132</v>
      </c>
      <c r="CL1913" s="192"/>
      <c r="CM1913" s="54"/>
      <c r="CN1913" s="54"/>
    </row>
    <row r="1914" spans="27:92" x14ac:dyDescent="0.25">
      <c r="AA1914"/>
      <c r="AB1914"/>
      <c r="AC1914"/>
      <c r="CI1914" s="57">
        <v>75104</v>
      </c>
      <c r="CJ1914" s="53" t="s">
        <v>37</v>
      </c>
      <c r="CK1914" s="53" t="s">
        <v>132</v>
      </c>
      <c r="CL1914" s="192"/>
      <c r="CM1914" s="54"/>
      <c r="CN1914" s="54"/>
    </row>
    <row r="1915" spans="27:92" x14ac:dyDescent="0.25">
      <c r="AA1915"/>
      <c r="AB1915"/>
      <c r="AC1915"/>
      <c r="CI1915" s="57">
        <v>75105</v>
      </c>
      <c r="CJ1915" s="53" t="s">
        <v>37</v>
      </c>
      <c r="CK1915" s="53" t="s">
        <v>132</v>
      </c>
      <c r="CL1915" s="192"/>
      <c r="CM1915" s="54"/>
      <c r="CN1915" s="54"/>
    </row>
    <row r="1916" spans="27:92" x14ac:dyDescent="0.25">
      <c r="AA1916"/>
      <c r="AB1916"/>
      <c r="AC1916"/>
      <c r="CI1916" s="57">
        <v>75111</v>
      </c>
      <c r="CJ1916" s="53" t="s">
        <v>37</v>
      </c>
      <c r="CK1916" s="53" t="s">
        <v>132</v>
      </c>
      <c r="CL1916" s="192"/>
      <c r="CM1916" s="54"/>
      <c r="CN1916" s="54"/>
    </row>
    <row r="1917" spans="27:92" x14ac:dyDescent="0.25">
      <c r="AA1917"/>
      <c r="AB1917"/>
      <c r="AC1917"/>
      <c r="CI1917" s="57">
        <v>75114</v>
      </c>
      <c r="CJ1917" s="53" t="s">
        <v>37</v>
      </c>
      <c r="CK1917" s="53" t="s">
        <v>132</v>
      </c>
      <c r="CL1917" s="192"/>
      <c r="CM1917" s="54"/>
      <c r="CN1917" s="54"/>
    </row>
    <row r="1918" spans="27:92" x14ac:dyDescent="0.25">
      <c r="AA1918"/>
      <c r="AB1918"/>
      <c r="AC1918"/>
      <c r="CI1918" s="57">
        <v>75115</v>
      </c>
      <c r="CJ1918" s="53" t="s">
        <v>37</v>
      </c>
      <c r="CK1918" s="53" t="s">
        <v>132</v>
      </c>
      <c r="CL1918" s="192"/>
      <c r="CM1918" s="54"/>
      <c r="CN1918" s="54"/>
    </row>
    <row r="1919" spans="27:92" x14ac:dyDescent="0.25">
      <c r="AA1919"/>
      <c r="AB1919"/>
      <c r="AC1919"/>
      <c r="CI1919" s="57">
        <v>75116</v>
      </c>
      <c r="CJ1919" s="53" t="s">
        <v>37</v>
      </c>
      <c r="CK1919" s="53" t="s">
        <v>132</v>
      </c>
      <c r="CL1919" s="192"/>
      <c r="CM1919" s="54"/>
      <c r="CN1919" s="54"/>
    </row>
    <row r="1920" spans="27:92" x14ac:dyDescent="0.25">
      <c r="AA1920"/>
      <c r="AB1920"/>
      <c r="AC1920"/>
      <c r="CI1920" s="57">
        <v>75117</v>
      </c>
      <c r="CJ1920" s="53" t="s">
        <v>37</v>
      </c>
      <c r="CK1920" s="53" t="s">
        <v>132</v>
      </c>
      <c r="CL1920" s="192"/>
      <c r="CM1920" s="54"/>
      <c r="CN1920" s="54"/>
    </row>
    <row r="1921" spans="27:92" x14ac:dyDescent="0.25">
      <c r="AA1921"/>
      <c r="AB1921"/>
      <c r="AC1921"/>
      <c r="CI1921" s="57">
        <v>75118</v>
      </c>
      <c r="CJ1921" s="53" t="s">
        <v>37</v>
      </c>
      <c r="CK1921" s="53" t="s">
        <v>132</v>
      </c>
      <c r="CL1921" s="192"/>
      <c r="CM1921" s="54"/>
      <c r="CN1921" s="54"/>
    </row>
    <row r="1922" spans="27:92" x14ac:dyDescent="0.25">
      <c r="AA1922"/>
      <c r="AB1922"/>
      <c r="AC1922"/>
      <c r="CI1922" s="57">
        <v>75119</v>
      </c>
      <c r="CJ1922" s="53" t="s">
        <v>37</v>
      </c>
      <c r="CK1922" s="53" t="s">
        <v>132</v>
      </c>
      <c r="CL1922" s="192"/>
      <c r="CM1922" s="54"/>
      <c r="CN1922" s="54"/>
    </row>
    <row r="1923" spans="27:92" x14ac:dyDescent="0.25">
      <c r="AA1923"/>
      <c r="AB1923"/>
      <c r="AC1923"/>
      <c r="CI1923" s="57">
        <v>75121</v>
      </c>
      <c r="CJ1923" s="53" t="s">
        <v>37</v>
      </c>
      <c r="CK1923" s="53" t="s">
        <v>132</v>
      </c>
      <c r="CL1923" s="192"/>
      <c r="CM1923" s="54"/>
      <c r="CN1923" s="54"/>
    </row>
    <row r="1924" spans="27:92" x14ac:dyDescent="0.25">
      <c r="AA1924"/>
      <c r="AB1924"/>
      <c r="AC1924"/>
      <c r="CI1924" s="57">
        <v>75122</v>
      </c>
      <c r="CJ1924" s="53" t="s">
        <v>37</v>
      </c>
      <c r="CK1924" s="53" t="s">
        <v>132</v>
      </c>
      <c r="CL1924" s="192"/>
      <c r="CM1924" s="54"/>
      <c r="CN1924" s="54"/>
    </row>
    <row r="1925" spans="27:92" x14ac:dyDescent="0.25">
      <c r="AA1925"/>
      <c r="AB1925"/>
      <c r="AC1925"/>
      <c r="CI1925" s="57">
        <v>75123</v>
      </c>
      <c r="CJ1925" s="53" t="s">
        <v>37</v>
      </c>
      <c r="CK1925" s="53" t="s">
        <v>132</v>
      </c>
      <c r="CL1925" s="192"/>
      <c r="CM1925" s="54"/>
      <c r="CN1925" s="54"/>
    </row>
    <row r="1926" spans="27:92" x14ac:dyDescent="0.25">
      <c r="AA1926"/>
      <c r="AB1926"/>
      <c r="AC1926"/>
      <c r="CI1926" s="57">
        <v>75124</v>
      </c>
      <c r="CJ1926" s="53" t="s">
        <v>37</v>
      </c>
      <c r="CK1926" s="53" t="s">
        <v>132</v>
      </c>
      <c r="CL1926" s="192"/>
      <c r="CM1926" s="54"/>
      <c r="CN1926" s="54"/>
    </row>
    <row r="1927" spans="27:92" x14ac:dyDescent="0.25">
      <c r="AA1927"/>
      <c r="AB1927"/>
      <c r="AC1927"/>
      <c r="CI1927" s="57">
        <v>75125</v>
      </c>
      <c r="CJ1927" s="53" t="s">
        <v>37</v>
      </c>
      <c r="CK1927" s="53" t="s">
        <v>132</v>
      </c>
      <c r="CL1927" s="192"/>
      <c r="CM1927" s="54"/>
      <c r="CN1927" s="54"/>
    </row>
    <row r="1928" spans="27:92" x14ac:dyDescent="0.25">
      <c r="AA1928"/>
      <c r="AB1928"/>
      <c r="AC1928"/>
      <c r="CI1928" s="57">
        <v>75127</v>
      </c>
      <c r="CJ1928" s="53" t="s">
        <v>37</v>
      </c>
      <c r="CK1928" s="53" t="s">
        <v>132</v>
      </c>
      <c r="CL1928" s="192"/>
      <c r="CM1928" s="54"/>
      <c r="CN1928" s="54"/>
    </row>
    <row r="1929" spans="27:92" x14ac:dyDescent="0.25">
      <c r="AA1929"/>
      <c r="AB1929"/>
      <c r="AC1929"/>
      <c r="CI1929" s="57">
        <v>75131</v>
      </c>
      <c r="CJ1929" s="53" t="s">
        <v>37</v>
      </c>
      <c r="CK1929" s="53" t="s">
        <v>132</v>
      </c>
      <c r="CL1929" s="192"/>
      <c r="CM1929" s="54"/>
      <c r="CN1929" s="54"/>
    </row>
    <row r="1930" spans="27:92" x14ac:dyDescent="0.25">
      <c r="AA1930"/>
      <c r="AB1930"/>
      <c r="AC1930"/>
      <c r="CI1930" s="57">
        <v>75144</v>
      </c>
      <c r="CJ1930" s="53" t="s">
        <v>37</v>
      </c>
      <c r="CK1930" s="53" t="s">
        <v>132</v>
      </c>
      <c r="CL1930" s="192"/>
      <c r="CM1930" s="54"/>
      <c r="CN1930" s="54"/>
    </row>
    <row r="1931" spans="27:92" x14ac:dyDescent="0.25">
      <c r="AA1931"/>
      <c r="AB1931"/>
      <c r="AC1931"/>
      <c r="CI1931" s="57">
        <v>75201</v>
      </c>
      <c r="CJ1931" s="53" t="s">
        <v>37</v>
      </c>
      <c r="CK1931" s="53" t="s">
        <v>132</v>
      </c>
      <c r="CL1931" s="192"/>
      <c r="CM1931" s="54"/>
      <c r="CN1931" s="54"/>
    </row>
    <row r="1932" spans="27:92" x14ac:dyDescent="0.25">
      <c r="AA1932"/>
      <c r="AB1932"/>
      <c r="AC1932"/>
      <c r="CI1932" s="57">
        <v>75301</v>
      </c>
      <c r="CJ1932" s="53" t="s">
        <v>37</v>
      </c>
      <c r="CK1932" s="53" t="s">
        <v>132</v>
      </c>
      <c r="CL1932" s="192"/>
      <c r="CM1932" s="54"/>
      <c r="CN1932" s="54"/>
    </row>
    <row r="1933" spans="27:92" x14ac:dyDescent="0.25">
      <c r="AA1933"/>
      <c r="AB1933"/>
      <c r="AC1933"/>
      <c r="CI1933" s="57">
        <v>75352</v>
      </c>
      <c r="CJ1933" s="53" t="s">
        <v>37</v>
      </c>
      <c r="CK1933" s="53" t="s">
        <v>132</v>
      </c>
      <c r="CL1933" s="192"/>
      <c r="CM1933" s="54"/>
      <c r="CN1933" s="54"/>
    </row>
    <row r="1934" spans="27:92" x14ac:dyDescent="0.25">
      <c r="AA1934"/>
      <c r="AB1934"/>
      <c r="AC1934"/>
      <c r="CI1934" s="57">
        <v>75353</v>
      </c>
      <c r="CJ1934" s="53" t="s">
        <v>37</v>
      </c>
      <c r="CK1934" s="53" t="s">
        <v>132</v>
      </c>
      <c r="CL1934" s="192"/>
      <c r="CM1934" s="54"/>
      <c r="CN1934" s="54"/>
    </row>
    <row r="1935" spans="27:92" x14ac:dyDescent="0.25">
      <c r="AA1935"/>
      <c r="AB1935"/>
      <c r="AC1935"/>
      <c r="CI1935" s="57">
        <v>75354</v>
      </c>
      <c r="CJ1935" s="53" t="s">
        <v>37</v>
      </c>
      <c r="CK1935" s="53" t="s">
        <v>132</v>
      </c>
      <c r="CL1935" s="192"/>
      <c r="CM1935" s="54"/>
      <c r="CN1935" s="54"/>
    </row>
    <row r="1936" spans="27:92" x14ac:dyDescent="0.25">
      <c r="AA1936"/>
      <c r="AB1936"/>
      <c r="AC1936"/>
      <c r="CI1936" s="57">
        <v>75355</v>
      </c>
      <c r="CJ1936" s="53" t="s">
        <v>37</v>
      </c>
      <c r="CK1936" s="53" t="s">
        <v>132</v>
      </c>
      <c r="CL1936" s="192"/>
      <c r="CM1936" s="54"/>
      <c r="CN1936" s="54"/>
    </row>
    <row r="1937" spans="27:92" x14ac:dyDescent="0.25">
      <c r="AA1937"/>
      <c r="AB1937"/>
      <c r="AC1937"/>
      <c r="CI1937" s="57">
        <v>75356</v>
      </c>
      <c r="CJ1937" s="53" t="s">
        <v>37</v>
      </c>
      <c r="CK1937" s="53" t="s">
        <v>132</v>
      </c>
      <c r="CL1937" s="192"/>
      <c r="CM1937" s="54"/>
      <c r="CN1937" s="54"/>
    </row>
    <row r="1938" spans="27:92" x14ac:dyDescent="0.25">
      <c r="AA1938"/>
      <c r="AB1938"/>
      <c r="AC1938"/>
      <c r="CI1938" s="57">
        <v>75361</v>
      </c>
      <c r="CJ1938" s="53" t="s">
        <v>37</v>
      </c>
      <c r="CK1938" s="53" t="s">
        <v>132</v>
      </c>
      <c r="CL1938" s="192"/>
      <c r="CM1938" s="54"/>
      <c r="CN1938" s="54"/>
    </row>
    <row r="1939" spans="27:92" x14ac:dyDescent="0.25">
      <c r="AA1939"/>
      <c r="AB1939"/>
      <c r="AC1939"/>
      <c r="CI1939" s="57">
        <v>75362</v>
      </c>
      <c r="CJ1939" s="53" t="s">
        <v>37</v>
      </c>
      <c r="CK1939" s="53" t="s">
        <v>132</v>
      </c>
      <c r="CL1939" s="192"/>
      <c r="CM1939" s="54"/>
      <c r="CN1939" s="54"/>
    </row>
    <row r="1940" spans="27:92" x14ac:dyDescent="0.25">
      <c r="AA1940"/>
      <c r="AB1940"/>
      <c r="AC1940"/>
      <c r="CI1940" s="57">
        <v>75363</v>
      </c>
      <c r="CJ1940" s="53" t="s">
        <v>37</v>
      </c>
      <c r="CK1940" s="53" t="s">
        <v>132</v>
      </c>
      <c r="CL1940" s="192"/>
      <c r="CM1940" s="54"/>
      <c r="CN1940" s="54"/>
    </row>
    <row r="1941" spans="27:92" x14ac:dyDescent="0.25">
      <c r="AA1941"/>
      <c r="AB1941"/>
      <c r="AC1941"/>
      <c r="CI1941" s="57">
        <v>75364</v>
      </c>
      <c r="CJ1941" s="53" t="s">
        <v>37</v>
      </c>
      <c r="CK1941" s="53" t="s">
        <v>132</v>
      </c>
      <c r="CL1941" s="192"/>
      <c r="CM1941" s="54"/>
      <c r="CN1941" s="54"/>
    </row>
    <row r="1942" spans="27:92" x14ac:dyDescent="0.25">
      <c r="AA1942"/>
      <c r="AB1942"/>
      <c r="AC1942"/>
      <c r="CI1942" s="57">
        <v>75365</v>
      </c>
      <c r="CJ1942" s="53" t="s">
        <v>37</v>
      </c>
      <c r="CK1942" s="53" t="s">
        <v>132</v>
      </c>
      <c r="CL1942" s="192"/>
      <c r="CM1942" s="54"/>
      <c r="CN1942" s="54"/>
    </row>
    <row r="1943" spans="27:92" x14ac:dyDescent="0.25">
      <c r="AA1943"/>
      <c r="AB1943"/>
      <c r="AC1943"/>
      <c r="CI1943" s="57">
        <v>75366</v>
      </c>
      <c r="CJ1943" s="53" t="s">
        <v>37</v>
      </c>
      <c r="CK1943" s="53" t="s">
        <v>132</v>
      </c>
      <c r="CL1943" s="192"/>
      <c r="CM1943" s="54"/>
      <c r="CN1943" s="54"/>
    </row>
    <row r="1944" spans="27:92" x14ac:dyDescent="0.25">
      <c r="AA1944"/>
      <c r="AB1944"/>
      <c r="AC1944"/>
      <c r="CI1944" s="57">
        <v>75367</v>
      </c>
      <c r="CJ1944" s="53" t="s">
        <v>37</v>
      </c>
      <c r="CK1944" s="53" t="s">
        <v>132</v>
      </c>
      <c r="CL1944" s="192"/>
      <c r="CM1944" s="54"/>
      <c r="CN1944" s="54"/>
    </row>
    <row r="1945" spans="27:92" x14ac:dyDescent="0.25">
      <c r="AA1945"/>
      <c r="AB1945"/>
      <c r="AC1945"/>
      <c r="CI1945" s="57">
        <v>75368</v>
      </c>
      <c r="CJ1945" s="53" t="s">
        <v>37</v>
      </c>
      <c r="CK1945" s="53" t="s">
        <v>132</v>
      </c>
      <c r="CL1945" s="192"/>
      <c r="CM1945" s="54"/>
      <c r="CN1945" s="54"/>
    </row>
    <row r="1946" spans="27:92" x14ac:dyDescent="0.25">
      <c r="AA1946"/>
      <c r="AB1946"/>
      <c r="AC1946"/>
      <c r="CI1946" s="57">
        <v>75501</v>
      </c>
      <c r="CJ1946" s="53" t="s">
        <v>112</v>
      </c>
      <c r="CK1946" s="53" t="s">
        <v>130</v>
      </c>
      <c r="CL1946" s="192"/>
      <c r="CM1946" s="54"/>
      <c r="CN1946" s="54"/>
    </row>
    <row r="1947" spans="27:92" x14ac:dyDescent="0.25">
      <c r="AA1947"/>
      <c r="AB1947"/>
      <c r="AC1947"/>
      <c r="CI1947" s="57">
        <v>75601</v>
      </c>
      <c r="CJ1947" s="53" t="s">
        <v>112</v>
      </c>
      <c r="CK1947" s="53" t="s">
        <v>130</v>
      </c>
      <c r="CL1947" s="192"/>
      <c r="CM1947" s="54"/>
      <c r="CN1947" s="54"/>
    </row>
    <row r="1948" spans="27:92" x14ac:dyDescent="0.25">
      <c r="AA1948"/>
      <c r="AB1948"/>
      <c r="AC1948"/>
      <c r="CI1948" s="57">
        <v>75602</v>
      </c>
      <c r="CJ1948" s="53" t="s">
        <v>112</v>
      </c>
      <c r="CK1948" s="53" t="s">
        <v>130</v>
      </c>
      <c r="CL1948" s="192"/>
      <c r="CM1948" s="54"/>
      <c r="CN1948" s="54"/>
    </row>
    <row r="1949" spans="27:92" x14ac:dyDescent="0.25">
      <c r="AA1949"/>
      <c r="AB1949"/>
      <c r="AC1949"/>
      <c r="CI1949" s="57">
        <v>75603</v>
      </c>
      <c r="CJ1949" s="53" t="s">
        <v>112</v>
      </c>
      <c r="CK1949" s="53" t="s">
        <v>130</v>
      </c>
      <c r="CL1949" s="192"/>
      <c r="CM1949" s="54"/>
      <c r="CN1949" s="54"/>
    </row>
    <row r="1950" spans="27:92" x14ac:dyDescent="0.25">
      <c r="AA1950"/>
      <c r="AB1950"/>
      <c r="AC1950"/>
      <c r="CI1950" s="57">
        <v>75604</v>
      </c>
      <c r="CJ1950" s="53" t="s">
        <v>112</v>
      </c>
      <c r="CK1950" s="53" t="s">
        <v>130</v>
      </c>
      <c r="CL1950" s="192"/>
      <c r="CM1950" s="54"/>
      <c r="CN1950" s="54"/>
    </row>
    <row r="1951" spans="27:92" x14ac:dyDescent="0.25">
      <c r="AA1951"/>
      <c r="AB1951"/>
      <c r="AC1951"/>
      <c r="CI1951" s="57">
        <v>75605</v>
      </c>
      <c r="CJ1951" s="53" t="s">
        <v>112</v>
      </c>
      <c r="CK1951" s="53" t="s">
        <v>130</v>
      </c>
      <c r="CL1951" s="192"/>
      <c r="CM1951" s="54"/>
      <c r="CN1951" s="54"/>
    </row>
    <row r="1952" spans="27:92" x14ac:dyDescent="0.25">
      <c r="AA1952"/>
      <c r="AB1952"/>
      <c r="AC1952"/>
      <c r="CI1952" s="57">
        <v>75606</v>
      </c>
      <c r="CJ1952" s="53" t="s">
        <v>112</v>
      </c>
      <c r="CK1952" s="53" t="s">
        <v>130</v>
      </c>
      <c r="CL1952" s="192"/>
      <c r="CM1952" s="54"/>
      <c r="CN1952" s="54"/>
    </row>
    <row r="1953" spans="27:92" x14ac:dyDescent="0.25">
      <c r="AA1953"/>
      <c r="AB1953"/>
      <c r="AC1953"/>
      <c r="CI1953" s="57">
        <v>75607</v>
      </c>
      <c r="CJ1953" s="53" t="s">
        <v>112</v>
      </c>
      <c r="CK1953" s="53" t="s">
        <v>130</v>
      </c>
      <c r="CL1953" s="192"/>
      <c r="CM1953" s="54"/>
      <c r="CN1953" s="54"/>
    </row>
    <row r="1954" spans="27:92" x14ac:dyDescent="0.25">
      <c r="AA1954"/>
      <c r="AB1954"/>
      <c r="AC1954"/>
      <c r="CI1954" s="57">
        <v>75611</v>
      </c>
      <c r="CJ1954" s="53" t="s">
        <v>112</v>
      </c>
      <c r="CK1954" s="53" t="s">
        <v>130</v>
      </c>
      <c r="CL1954" s="192"/>
      <c r="CM1954" s="54"/>
      <c r="CN1954" s="54"/>
    </row>
    <row r="1955" spans="27:92" x14ac:dyDescent="0.25">
      <c r="AA1955"/>
      <c r="AB1955"/>
      <c r="AC1955"/>
      <c r="CI1955" s="57">
        <v>75612</v>
      </c>
      <c r="CJ1955" s="53" t="s">
        <v>113</v>
      </c>
      <c r="CK1955" s="53" t="s">
        <v>130</v>
      </c>
      <c r="CL1955" s="192"/>
      <c r="CM1955" s="54"/>
      <c r="CN1955" s="54"/>
    </row>
    <row r="1956" spans="27:92" x14ac:dyDescent="0.25">
      <c r="AA1956"/>
      <c r="AB1956"/>
      <c r="AC1956"/>
      <c r="CI1956" s="57">
        <v>75614</v>
      </c>
      <c r="CJ1956" s="53" t="s">
        <v>112</v>
      </c>
      <c r="CK1956" s="53" t="s">
        <v>130</v>
      </c>
      <c r="CL1956" s="192"/>
      <c r="CM1956" s="54"/>
      <c r="CN1956" s="54"/>
    </row>
    <row r="1957" spans="27:92" x14ac:dyDescent="0.25">
      <c r="AA1957"/>
      <c r="AB1957"/>
      <c r="AC1957"/>
      <c r="CI1957" s="57">
        <v>75621</v>
      </c>
      <c r="CJ1957" s="53" t="s">
        <v>112</v>
      </c>
      <c r="CK1957" s="53" t="s">
        <v>130</v>
      </c>
      <c r="CL1957" s="192"/>
      <c r="CM1957" s="54"/>
      <c r="CN1957" s="54"/>
    </row>
    <row r="1958" spans="27:92" x14ac:dyDescent="0.25">
      <c r="AA1958"/>
      <c r="AB1958"/>
      <c r="AC1958"/>
      <c r="CI1958" s="57">
        <v>75622</v>
      </c>
      <c r="CJ1958" s="53" t="s">
        <v>112</v>
      </c>
      <c r="CK1958" s="53" t="s">
        <v>130</v>
      </c>
      <c r="CL1958" s="192"/>
      <c r="CM1958" s="54"/>
      <c r="CN1958" s="54"/>
    </row>
    <row r="1959" spans="27:92" x14ac:dyDescent="0.25">
      <c r="AA1959"/>
      <c r="AB1959"/>
      <c r="AC1959"/>
      <c r="CI1959" s="57">
        <v>75623</v>
      </c>
      <c r="CJ1959" s="53" t="s">
        <v>112</v>
      </c>
      <c r="CK1959" s="53" t="s">
        <v>130</v>
      </c>
      <c r="CL1959" s="192"/>
      <c r="CM1959" s="54"/>
      <c r="CN1959" s="54"/>
    </row>
    <row r="1960" spans="27:92" x14ac:dyDescent="0.25">
      <c r="AA1960"/>
      <c r="AB1960"/>
      <c r="AC1960"/>
      <c r="CI1960" s="57">
        <v>75624</v>
      </c>
      <c r="CJ1960" s="53" t="s">
        <v>112</v>
      </c>
      <c r="CK1960" s="53" t="s">
        <v>130</v>
      </c>
      <c r="CL1960" s="192"/>
      <c r="CM1960" s="54"/>
      <c r="CN1960" s="54"/>
    </row>
    <row r="1961" spans="27:92" x14ac:dyDescent="0.25">
      <c r="AA1961"/>
      <c r="AB1961"/>
      <c r="AC1961"/>
      <c r="CI1961" s="57">
        <v>75625</v>
      </c>
      <c r="CJ1961" s="53" t="s">
        <v>112</v>
      </c>
      <c r="CK1961" s="53" t="s">
        <v>130</v>
      </c>
      <c r="CL1961" s="192"/>
      <c r="CM1961" s="54"/>
      <c r="CN1961" s="54"/>
    </row>
    <row r="1962" spans="27:92" x14ac:dyDescent="0.25">
      <c r="AA1962"/>
      <c r="AB1962"/>
      <c r="AC1962"/>
      <c r="CI1962" s="57">
        <v>75627</v>
      </c>
      <c r="CJ1962" s="53" t="s">
        <v>112</v>
      </c>
      <c r="CK1962" s="53" t="s">
        <v>130</v>
      </c>
      <c r="CL1962" s="192"/>
      <c r="CM1962" s="54"/>
      <c r="CN1962" s="54"/>
    </row>
    <row r="1963" spans="27:92" x14ac:dyDescent="0.25">
      <c r="AA1963"/>
      <c r="AB1963"/>
      <c r="AC1963"/>
      <c r="CI1963" s="57">
        <v>75631</v>
      </c>
      <c r="CJ1963" s="53" t="s">
        <v>112</v>
      </c>
      <c r="CK1963" s="53" t="s">
        <v>130</v>
      </c>
      <c r="CL1963" s="192"/>
      <c r="CM1963" s="54"/>
      <c r="CN1963" s="54"/>
    </row>
    <row r="1964" spans="27:92" x14ac:dyDescent="0.25">
      <c r="AA1964"/>
      <c r="AB1964"/>
      <c r="AC1964"/>
      <c r="CI1964" s="57">
        <v>75641</v>
      </c>
      <c r="CJ1964" s="53" t="s">
        <v>112</v>
      </c>
      <c r="CK1964" s="53" t="s">
        <v>130</v>
      </c>
      <c r="CL1964" s="192"/>
      <c r="CM1964" s="54"/>
      <c r="CN1964" s="54"/>
    </row>
    <row r="1965" spans="27:92" x14ac:dyDescent="0.25">
      <c r="AA1965"/>
      <c r="AB1965"/>
      <c r="AC1965"/>
      <c r="CI1965" s="57">
        <v>75642</v>
      </c>
      <c r="CJ1965" s="53" t="s">
        <v>112</v>
      </c>
      <c r="CK1965" s="53" t="s">
        <v>130</v>
      </c>
      <c r="CL1965" s="192"/>
      <c r="CM1965" s="54"/>
      <c r="CN1965" s="54"/>
    </row>
    <row r="1966" spans="27:92" x14ac:dyDescent="0.25">
      <c r="AA1966"/>
      <c r="AB1966"/>
      <c r="AC1966"/>
      <c r="CI1966" s="57">
        <v>75643</v>
      </c>
      <c r="CJ1966" s="53" t="s">
        <v>112</v>
      </c>
      <c r="CK1966" s="53" t="s">
        <v>130</v>
      </c>
      <c r="CL1966" s="192"/>
      <c r="CM1966" s="54"/>
      <c r="CN1966" s="54"/>
    </row>
    <row r="1967" spans="27:92" x14ac:dyDescent="0.25">
      <c r="AA1967"/>
      <c r="AB1967"/>
      <c r="AC1967"/>
      <c r="CI1967" s="57">
        <v>75644</v>
      </c>
      <c r="CJ1967" s="53" t="s">
        <v>112</v>
      </c>
      <c r="CK1967" s="53" t="s">
        <v>130</v>
      </c>
      <c r="CL1967" s="192"/>
      <c r="CM1967" s="54"/>
      <c r="CN1967" s="54"/>
    </row>
    <row r="1968" spans="27:92" x14ac:dyDescent="0.25">
      <c r="AA1968"/>
      <c r="AB1968"/>
      <c r="AC1968"/>
      <c r="CI1968" s="57">
        <v>75645</v>
      </c>
      <c r="CJ1968" s="53" t="s">
        <v>112</v>
      </c>
      <c r="CK1968" s="53" t="s">
        <v>130</v>
      </c>
      <c r="CL1968" s="192"/>
      <c r="CM1968" s="54"/>
      <c r="CN1968" s="54"/>
    </row>
    <row r="1969" spans="27:92" x14ac:dyDescent="0.25">
      <c r="AA1969"/>
      <c r="AB1969"/>
      <c r="AC1969"/>
      <c r="CI1969" s="57">
        <v>75651</v>
      </c>
      <c r="CJ1969" s="53" t="s">
        <v>112</v>
      </c>
      <c r="CK1969" s="53" t="s">
        <v>130</v>
      </c>
      <c r="CL1969" s="192"/>
      <c r="CM1969" s="54"/>
      <c r="CN1969" s="54"/>
    </row>
    <row r="1970" spans="27:92" x14ac:dyDescent="0.25">
      <c r="AA1970"/>
      <c r="AB1970"/>
      <c r="AC1970"/>
      <c r="CI1970" s="57">
        <v>75652</v>
      </c>
      <c r="CJ1970" s="53" t="s">
        <v>112</v>
      </c>
      <c r="CK1970" s="53" t="s">
        <v>130</v>
      </c>
      <c r="CL1970" s="192"/>
      <c r="CM1970" s="54"/>
      <c r="CN1970" s="54"/>
    </row>
    <row r="1971" spans="27:92" x14ac:dyDescent="0.25">
      <c r="AA1971"/>
      <c r="AB1971"/>
      <c r="AC1971"/>
      <c r="CI1971" s="57">
        <v>75653</v>
      </c>
      <c r="CJ1971" s="53" t="s">
        <v>112</v>
      </c>
      <c r="CK1971" s="53" t="s">
        <v>130</v>
      </c>
      <c r="CL1971" s="192"/>
      <c r="CM1971" s="54"/>
      <c r="CN1971" s="54"/>
    </row>
    <row r="1972" spans="27:92" x14ac:dyDescent="0.25">
      <c r="AA1972"/>
      <c r="AB1972"/>
      <c r="AC1972"/>
      <c r="CI1972" s="57">
        <v>75654</v>
      </c>
      <c r="CJ1972" s="53" t="s">
        <v>112</v>
      </c>
      <c r="CK1972" s="53" t="s">
        <v>130</v>
      </c>
      <c r="CL1972" s="192"/>
      <c r="CM1972" s="54"/>
      <c r="CN1972" s="54"/>
    </row>
    <row r="1973" spans="27:92" x14ac:dyDescent="0.25">
      <c r="AA1973"/>
      <c r="AB1973"/>
      <c r="AC1973"/>
      <c r="CI1973" s="57">
        <v>75655</v>
      </c>
      <c r="CJ1973" s="53" t="s">
        <v>112</v>
      </c>
      <c r="CK1973" s="53" t="s">
        <v>130</v>
      </c>
      <c r="CL1973" s="192"/>
      <c r="CM1973" s="54"/>
      <c r="CN1973" s="54"/>
    </row>
    <row r="1974" spans="27:92" x14ac:dyDescent="0.25">
      <c r="AA1974"/>
      <c r="AB1974"/>
      <c r="AC1974"/>
      <c r="CI1974" s="57">
        <v>75656</v>
      </c>
      <c r="CJ1974" s="53" t="s">
        <v>112</v>
      </c>
      <c r="CK1974" s="53" t="s">
        <v>130</v>
      </c>
      <c r="CL1974" s="192"/>
      <c r="CM1974" s="54"/>
      <c r="CN1974" s="54"/>
    </row>
    <row r="1975" spans="27:92" x14ac:dyDescent="0.25">
      <c r="AA1975"/>
      <c r="AB1975"/>
      <c r="AC1975"/>
      <c r="CI1975" s="57">
        <v>75657</v>
      </c>
      <c r="CJ1975" s="53" t="s">
        <v>112</v>
      </c>
      <c r="CK1975" s="53" t="s">
        <v>130</v>
      </c>
      <c r="CL1975" s="192"/>
      <c r="CM1975" s="54"/>
      <c r="CN1975" s="54"/>
    </row>
    <row r="1976" spans="27:92" x14ac:dyDescent="0.25">
      <c r="AA1976"/>
      <c r="AB1976"/>
      <c r="AC1976"/>
      <c r="CI1976" s="57">
        <v>75661</v>
      </c>
      <c r="CJ1976" s="53" t="s">
        <v>112</v>
      </c>
      <c r="CK1976" s="53" t="s">
        <v>130</v>
      </c>
      <c r="CL1976" s="192"/>
      <c r="CM1976" s="54"/>
      <c r="CN1976" s="54"/>
    </row>
    <row r="1977" spans="27:92" x14ac:dyDescent="0.25">
      <c r="AA1977"/>
      <c r="AB1977"/>
      <c r="AC1977"/>
      <c r="CI1977" s="57">
        <v>75662</v>
      </c>
      <c r="CJ1977" s="53" t="s">
        <v>112</v>
      </c>
      <c r="CK1977" s="53" t="s">
        <v>130</v>
      </c>
      <c r="CL1977" s="192"/>
      <c r="CM1977" s="54"/>
      <c r="CN1977" s="54"/>
    </row>
    <row r="1978" spans="27:92" x14ac:dyDescent="0.25">
      <c r="AA1978"/>
      <c r="AB1978"/>
      <c r="AC1978"/>
      <c r="CI1978" s="57">
        <v>75663</v>
      </c>
      <c r="CJ1978" s="53" t="s">
        <v>112</v>
      </c>
      <c r="CK1978" s="53" t="s">
        <v>130</v>
      </c>
      <c r="CL1978" s="192"/>
      <c r="CM1978" s="54"/>
      <c r="CN1978" s="54"/>
    </row>
    <row r="1979" spans="27:92" x14ac:dyDescent="0.25">
      <c r="AA1979"/>
      <c r="AB1979"/>
      <c r="AC1979"/>
      <c r="CI1979" s="57">
        <v>75701</v>
      </c>
      <c r="CJ1979" s="53" t="s">
        <v>112</v>
      </c>
      <c r="CK1979" s="53" t="s">
        <v>130</v>
      </c>
      <c r="CL1979" s="192"/>
      <c r="CM1979" s="54"/>
      <c r="CN1979" s="54"/>
    </row>
    <row r="1980" spans="27:92" x14ac:dyDescent="0.25">
      <c r="AA1980"/>
      <c r="AB1980"/>
      <c r="AC1980"/>
      <c r="CI1980" s="57">
        <v>76001</v>
      </c>
      <c r="CJ1980" s="53" t="s">
        <v>113</v>
      </c>
      <c r="CK1980" s="53" t="s">
        <v>130</v>
      </c>
      <c r="CL1980" s="192"/>
      <c r="CM1980" s="54"/>
      <c r="CN1980" s="54"/>
    </row>
    <row r="1981" spans="27:92" x14ac:dyDescent="0.25">
      <c r="AA1981"/>
      <c r="AB1981"/>
      <c r="AC1981"/>
      <c r="CI1981" s="57">
        <v>76005</v>
      </c>
      <c r="CJ1981" s="53" t="s">
        <v>113</v>
      </c>
      <c r="CK1981" s="53" t="s">
        <v>130</v>
      </c>
      <c r="CL1981" s="192"/>
      <c r="CM1981" s="54"/>
      <c r="CN1981" s="54"/>
    </row>
    <row r="1982" spans="27:92" x14ac:dyDescent="0.25">
      <c r="AA1982"/>
      <c r="AB1982"/>
      <c r="AC1982"/>
      <c r="CI1982" s="57">
        <v>76301</v>
      </c>
      <c r="CJ1982" s="53" t="s">
        <v>113</v>
      </c>
      <c r="CK1982" s="53" t="s">
        <v>130</v>
      </c>
      <c r="CL1982" s="192"/>
      <c r="CM1982" s="54"/>
      <c r="CN1982" s="54"/>
    </row>
    <row r="1983" spans="27:92" x14ac:dyDescent="0.25">
      <c r="AA1983"/>
      <c r="AB1983"/>
      <c r="AC1983"/>
      <c r="CI1983" s="57">
        <v>76302</v>
      </c>
      <c r="CJ1983" s="53" t="s">
        <v>113</v>
      </c>
      <c r="CK1983" s="53" t="s">
        <v>130</v>
      </c>
      <c r="CL1983" s="192"/>
      <c r="CM1983" s="54"/>
      <c r="CN1983" s="54"/>
    </row>
    <row r="1984" spans="27:92" x14ac:dyDescent="0.25">
      <c r="AA1984"/>
      <c r="AB1984"/>
      <c r="AC1984"/>
      <c r="CI1984" s="57">
        <v>76307</v>
      </c>
      <c r="CJ1984" s="53" t="s">
        <v>113</v>
      </c>
      <c r="CK1984" s="53" t="s">
        <v>130</v>
      </c>
      <c r="CL1984" s="192"/>
      <c r="CM1984" s="54"/>
      <c r="CN1984" s="54"/>
    </row>
    <row r="1985" spans="27:92" x14ac:dyDescent="0.25">
      <c r="AA1985"/>
      <c r="AB1985"/>
      <c r="AC1985"/>
      <c r="CI1985" s="57">
        <v>76310</v>
      </c>
      <c r="CJ1985" s="53" t="s">
        <v>113</v>
      </c>
      <c r="CK1985" s="53" t="s">
        <v>130</v>
      </c>
      <c r="CL1985" s="192"/>
      <c r="CM1985" s="54"/>
      <c r="CN1985" s="54"/>
    </row>
    <row r="1986" spans="27:92" x14ac:dyDescent="0.25">
      <c r="AA1986"/>
      <c r="AB1986"/>
      <c r="AC1986"/>
      <c r="CI1986" s="57">
        <v>76311</v>
      </c>
      <c r="CJ1986" s="53" t="s">
        <v>113</v>
      </c>
      <c r="CK1986" s="53" t="s">
        <v>130</v>
      </c>
      <c r="CL1986" s="192"/>
      <c r="CM1986" s="54"/>
      <c r="CN1986" s="54"/>
    </row>
    <row r="1987" spans="27:92" x14ac:dyDescent="0.25">
      <c r="AA1987"/>
      <c r="AB1987"/>
      <c r="AC1987"/>
      <c r="CI1987" s="57">
        <v>76312</v>
      </c>
      <c r="CJ1987" s="53" t="s">
        <v>113</v>
      </c>
      <c r="CK1987" s="53" t="s">
        <v>130</v>
      </c>
      <c r="CL1987" s="192"/>
      <c r="CM1987" s="54"/>
      <c r="CN1987" s="54"/>
    </row>
    <row r="1988" spans="27:92" x14ac:dyDescent="0.25">
      <c r="AA1988"/>
      <c r="AB1988"/>
      <c r="AC1988"/>
      <c r="CI1988" s="57">
        <v>76313</v>
      </c>
      <c r="CJ1988" s="53" t="s">
        <v>113</v>
      </c>
      <c r="CK1988" s="53" t="s">
        <v>130</v>
      </c>
      <c r="CL1988" s="192"/>
      <c r="CM1988" s="54"/>
      <c r="CN1988" s="54"/>
    </row>
    <row r="1989" spans="27:92" x14ac:dyDescent="0.25">
      <c r="AA1989"/>
      <c r="AB1989"/>
      <c r="AC1989"/>
      <c r="CI1989" s="57">
        <v>76314</v>
      </c>
      <c r="CJ1989" s="53" t="s">
        <v>113</v>
      </c>
      <c r="CK1989" s="53" t="s">
        <v>130</v>
      </c>
      <c r="CL1989" s="192"/>
      <c r="CM1989" s="54"/>
      <c r="CN1989" s="54"/>
    </row>
    <row r="1990" spans="27:92" x14ac:dyDescent="0.25">
      <c r="AA1990"/>
      <c r="AB1990"/>
      <c r="AC1990"/>
      <c r="CI1990" s="57">
        <v>76315</v>
      </c>
      <c r="CJ1990" s="53" t="s">
        <v>113</v>
      </c>
      <c r="CK1990" s="53" t="s">
        <v>130</v>
      </c>
      <c r="CL1990" s="192"/>
      <c r="CM1990" s="54"/>
      <c r="CN1990" s="54"/>
    </row>
    <row r="1991" spans="27:92" x14ac:dyDescent="0.25">
      <c r="AA1991"/>
      <c r="AB1991"/>
      <c r="AC1991"/>
      <c r="CI1991" s="57">
        <v>76316</v>
      </c>
      <c r="CJ1991" s="53" t="s">
        <v>113</v>
      </c>
      <c r="CK1991" s="53" t="s">
        <v>130</v>
      </c>
      <c r="CL1991" s="192"/>
      <c r="CM1991" s="54"/>
      <c r="CN1991" s="54"/>
    </row>
    <row r="1992" spans="27:92" x14ac:dyDescent="0.25">
      <c r="AA1992"/>
      <c r="AB1992"/>
      <c r="AC1992"/>
      <c r="CI1992" s="57">
        <v>76317</v>
      </c>
      <c r="CJ1992" s="53" t="s">
        <v>113</v>
      </c>
      <c r="CK1992" s="53" t="s">
        <v>130</v>
      </c>
      <c r="CL1992" s="192"/>
      <c r="CM1992" s="54"/>
      <c r="CN1992" s="54"/>
    </row>
    <row r="1993" spans="27:92" x14ac:dyDescent="0.25">
      <c r="AA1993"/>
      <c r="AB1993"/>
      <c r="AC1993"/>
      <c r="CI1993" s="57">
        <v>76318</v>
      </c>
      <c r="CJ1993" s="53" t="s">
        <v>113</v>
      </c>
      <c r="CK1993" s="53" t="s">
        <v>130</v>
      </c>
      <c r="CL1993" s="192"/>
      <c r="CM1993" s="54"/>
      <c r="CN1993" s="54"/>
    </row>
    <row r="1994" spans="27:92" x14ac:dyDescent="0.25">
      <c r="AA1994"/>
      <c r="AB1994"/>
      <c r="AC1994"/>
      <c r="CI1994" s="57">
        <v>76319</v>
      </c>
      <c r="CJ1994" s="53" t="s">
        <v>113</v>
      </c>
      <c r="CK1994" s="53" t="s">
        <v>130</v>
      </c>
      <c r="CL1994" s="192"/>
      <c r="CM1994" s="54"/>
      <c r="CN1994" s="54"/>
    </row>
    <row r="1995" spans="27:92" x14ac:dyDescent="0.25">
      <c r="AA1995"/>
      <c r="AB1995"/>
      <c r="AC1995"/>
      <c r="CI1995" s="57">
        <v>76321</v>
      </c>
      <c r="CJ1995" s="53" t="s">
        <v>113</v>
      </c>
      <c r="CK1995" s="53" t="s">
        <v>130</v>
      </c>
      <c r="CL1995" s="192"/>
      <c r="CM1995" s="54"/>
      <c r="CN1995" s="54"/>
    </row>
    <row r="1996" spans="27:92" x14ac:dyDescent="0.25">
      <c r="AA1996"/>
      <c r="AB1996"/>
      <c r="AC1996"/>
      <c r="CI1996" s="57">
        <v>76323</v>
      </c>
      <c r="CJ1996" s="53" t="s">
        <v>113</v>
      </c>
      <c r="CK1996" s="53" t="s">
        <v>130</v>
      </c>
      <c r="CL1996" s="192"/>
      <c r="CM1996" s="54"/>
      <c r="CN1996" s="54"/>
    </row>
    <row r="1997" spans="27:92" x14ac:dyDescent="0.25">
      <c r="AA1997"/>
      <c r="AB1997"/>
      <c r="AC1997"/>
      <c r="CI1997" s="57">
        <v>76324</v>
      </c>
      <c r="CJ1997" s="53" t="s">
        <v>113</v>
      </c>
      <c r="CK1997" s="53" t="s">
        <v>130</v>
      </c>
      <c r="CL1997" s="192"/>
      <c r="CM1997" s="54"/>
      <c r="CN1997" s="54"/>
    </row>
    <row r="1998" spans="27:92" x14ac:dyDescent="0.25">
      <c r="AA1998"/>
      <c r="AB1998"/>
      <c r="AC1998"/>
      <c r="CI1998" s="57">
        <v>76325</v>
      </c>
      <c r="CJ1998" s="53" t="s">
        <v>113</v>
      </c>
      <c r="CK1998" s="53" t="s">
        <v>130</v>
      </c>
      <c r="CL1998" s="192"/>
      <c r="CM1998" s="54"/>
      <c r="CN1998" s="54"/>
    </row>
    <row r="1999" spans="27:92" x14ac:dyDescent="0.25">
      <c r="AA1999"/>
      <c r="AB1999"/>
      <c r="AC1999"/>
      <c r="CI1999" s="57">
        <v>76326</v>
      </c>
      <c r="CJ1999" s="53" t="s">
        <v>113</v>
      </c>
      <c r="CK1999" s="53" t="s">
        <v>130</v>
      </c>
      <c r="CL1999" s="192"/>
      <c r="CM1999" s="54"/>
      <c r="CN1999" s="54"/>
    </row>
    <row r="2000" spans="27:92" x14ac:dyDescent="0.25">
      <c r="AA2000"/>
      <c r="AB2000"/>
      <c r="AC2000"/>
      <c r="CI2000" s="57">
        <v>76331</v>
      </c>
      <c r="CJ2000" s="53" t="s">
        <v>113</v>
      </c>
      <c r="CK2000" s="53" t="s">
        <v>130</v>
      </c>
      <c r="CL2000" s="192"/>
      <c r="CM2000" s="54"/>
      <c r="CN2000" s="54"/>
    </row>
    <row r="2001" spans="27:92" x14ac:dyDescent="0.25">
      <c r="AA2001"/>
      <c r="AB2001"/>
      <c r="AC2001"/>
      <c r="CI2001" s="57">
        <v>76332</v>
      </c>
      <c r="CJ2001" s="53" t="s">
        <v>113</v>
      </c>
      <c r="CK2001" s="53" t="s">
        <v>130</v>
      </c>
      <c r="CL2001" s="192"/>
      <c r="CM2001" s="54"/>
      <c r="CN2001" s="54"/>
    </row>
    <row r="2002" spans="27:92" x14ac:dyDescent="0.25">
      <c r="AA2002"/>
      <c r="AB2002"/>
      <c r="AC2002"/>
      <c r="CI2002" s="57">
        <v>76333</v>
      </c>
      <c r="CJ2002" s="53" t="s">
        <v>113</v>
      </c>
      <c r="CK2002" s="53" t="s">
        <v>130</v>
      </c>
      <c r="CL2002" s="192"/>
      <c r="CM2002" s="54"/>
      <c r="CN2002" s="54"/>
    </row>
    <row r="2003" spans="27:92" x14ac:dyDescent="0.25">
      <c r="AA2003"/>
      <c r="AB2003"/>
      <c r="AC2003"/>
      <c r="CI2003" s="57">
        <v>76334</v>
      </c>
      <c r="CJ2003" s="53" t="s">
        <v>113</v>
      </c>
      <c r="CK2003" s="53" t="s">
        <v>130</v>
      </c>
      <c r="CL2003" s="192"/>
      <c r="CM2003" s="54"/>
      <c r="CN2003" s="54"/>
    </row>
    <row r="2004" spans="27:92" x14ac:dyDescent="0.25">
      <c r="AA2004"/>
      <c r="AB2004"/>
      <c r="AC2004"/>
      <c r="CI2004" s="57">
        <v>76341</v>
      </c>
      <c r="CJ2004" s="53" t="s">
        <v>113</v>
      </c>
      <c r="CK2004" s="53" t="s">
        <v>130</v>
      </c>
      <c r="CL2004" s="192"/>
      <c r="CM2004" s="54"/>
      <c r="CN2004" s="54"/>
    </row>
    <row r="2005" spans="27:92" x14ac:dyDescent="0.25">
      <c r="AA2005"/>
      <c r="AB2005"/>
      <c r="AC2005"/>
      <c r="CI2005" s="57">
        <v>76345</v>
      </c>
      <c r="CJ2005" s="53" t="s">
        <v>113</v>
      </c>
      <c r="CK2005" s="53" t="s">
        <v>130</v>
      </c>
      <c r="CL2005" s="192"/>
      <c r="CM2005" s="54"/>
      <c r="CN2005" s="54"/>
    </row>
    <row r="2006" spans="27:92" x14ac:dyDescent="0.25">
      <c r="AA2006"/>
      <c r="AB2006"/>
      <c r="AC2006"/>
      <c r="CI2006" s="57">
        <v>76351</v>
      </c>
      <c r="CJ2006" s="53" t="s">
        <v>113</v>
      </c>
      <c r="CK2006" s="53" t="s">
        <v>130</v>
      </c>
      <c r="CL2006" s="192"/>
      <c r="CM2006" s="54"/>
      <c r="CN2006" s="54"/>
    </row>
    <row r="2007" spans="27:92" x14ac:dyDescent="0.25">
      <c r="AA2007"/>
      <c r="AB2007"/>
      <c r="AC2007"/>
      <c r="CI2007" s="57">
        <v>76361</v>
      </c>
      <c r="CJ2007" s="53" t="s">
        <v>113</v>
      </c>
      <c r="CK2007" s="53" t="s">
        <v>130</v>
      </c>
      <c r="CL2007" s="192"/>
      <c r="CM2007" s="54"/>
      <c r="CN2007" s="54"/>
    </row>
    <row r="2008" spans="27:92" x14ac:dyDescent="0.25">
      <c r="AA2008"/>
      <c r="AB2008"/>
      <c r="AC2008"/>
      <c r="CI2008" s="57">
        <v>76362</v>
      </c>
      <c r="CJ2008" s="53" t="s">
        <v>113</v>
      </c>
      <c r="CK2008" s="53" t="s">
        <v>130</v>
      </c>
      <c r="CL2008" s="192"/>
      <c r="CM2008" s="54"/>
      <c r="CN2008" s="54"/>
    </row>
    <row r="2009" spans="27:92" x14ac:dyDescent="0.25">
      <c r="AA2009"/>
      <c r="AB2009"/>
      <c r="AC2009"/>
      <c r="CI2009" s="57">
        <v>76363</v>
      </c>
      <c r="CJ2009" s="53" t="s">
        <v>113</v>
      </c>
      <c r="CK2009" s="53" t="s">
        <v>130</v>
      </c>
      <c r="CL2009" s="192"/>
      <c r="CM2009" s="54"/>
      <c r="CN2009" s="54"/>
    </row>
    <row r="2010" spans="27:92" x14ac:dyDescent="0.25">
      <c r="AA2010"/>
      <c r="AB2010"/>
      <c r="AC2010"/>
      <c r="CI2010" s="57">
        <v>76364</v>
      </c>
      <c r="CJ2010" s="53" t="s">
        <v>113</v>
      </c>
      <c r="CK2010" s="53" t="s">
        <v>130</v>
      </c>
      <c r="CL2010" s="192"/>
      <c r="CM2010" s="54"/>
      <c r="CN2010" s="54"/>
    </row>
    <row r="2011" spans="27:92" x14ac:dyDescent="0.25">
      <c r="AA2011"/>
      <c r="AB2011"/>
      <c r="AC2011"/>
      <c r="CI2011" s="57">
        <v>76502</v>
      </c>
      <c r="CJ2011" s="53" t="s">
        <v>113</v>
      </c>
      <c r="CK2011" s="53" t="s">
        <v>130</v>
      </c>
      <c r="CL2011" s="192"/>
      <c r="CM2011" s="54"/>
      <c r="CN2011" s="54"/>
    </row>
    <row r="2012" spans="27:92" x14ac:dyDescent="0.25">
      <c r="AA2012"/>
      <c r="AB2012"/>
      <c r="AC2012"/>
      <c r="CI2012" s="57">
        <v>76601</v>
      </c>
      <c r="CJ2012" s="53" t="s">
        <v>113</v>
      </c>
      <c r="CK2012" s="53" t="s">
        <v>130</v>
      </c>
      <c r="CL2012" s="192"/>
      <c r="CM2012" s="54"/>
      <c r="CN2012" s="54"/>
    </row>
    <row r="2013" spans="27:92" x14ac:dyDescent="0.25">
      <c r="AA2013"/>
      <c r="AB2013"/>
      <c r="AC2013"/>
      <c r="CI2013" s="57">
        <v>76701</v>
      </c>
      <c r="CJ2013" s="53" t="s">
        <v>114</v>
      </c>
      <c r="CK2013" s="53" t="s">
        <v>130</v>
      </c>
      <c r="CL2013" s="192"/>
      <c r="CM2013" s="54"/>
      <c r="CN2013" s="54"/>
    </row>
    <row r="2014" spans="27:92" x14ac:dyDescent="0.25">
      <c r="AA2014"/>
      <c r="AB2014"/>
      <c r="AC2014"/>
      <c r="CI2014" s="57">
        <v>76801</v>
      </c>
      <c r="CJ2014" s="53" t="s">
        <v>114</v>
      </c>
      <c r="CK2014" s="53" t="s">
        <v>130</v>
      </c>
      <c r="CL2014" s="192"/>
      <c r="CM2014" s="54"/>
      <c r="CN2014" s="54"/>
    </row>
    <row r="2015" spans="27:92" x14ac:dyDescent="0.25">
      <c r="AA2015"/>
      <c r="AB2015"/>
      <c r="AC2015"/>
      <c r="CI2015" s="57">
        <v>76802</v>
      </c>
      <c r="CJ2015" s="53" t="s">
        <v>114</v>
      </c>
      <c r="CK2015" s="53" t="s">
        <v>130</v>
      </c>
      <c r="CL2015" s="192"/>
      <c r="CM2015" s="54"/>
      <c r="CN2015" s="54"/>
    </row>
    <row r="2016" spans="27:92" x14ac:dyDescent="0.25">
      <c r="AA2016"/>
      <c r="AB2016"/>
      <c r="AC2016"/>
      <c r="CI2016" s="57">
        <v>76803</v>
      </c>
      <c r="CJ2016" s="53" t="s">
        <v>114</v>
      </c>
      <c r="CK2016" s="53" t="s">
        <v>130</v>
      </c>
      <c r="CL2016" s="192"/>
      <c r="CM2016" s="54"/>
      <c r="CN2016" s="54"/>
    </row>
    <row r="2017" spans="27:92" x14ac:dyDescent="0.25">
      <c r="AA2017"/>
      <c r="AB2017"/>
      <c r="AC2017"/>
      <c r="CI2017" s="57">
        <v>76804</v>
      </c>
      <c r="CJ2017" s="53" t="s">
        <v>114</v>
      </c>
      <c r="CK2017" s="53" t="s">
        <v>130</v>
      </c>
      <c r="CL2017" s="192"/>
      <c r="CM2017" s="54"/>
      <c r="CN2017" s="54"/>
    </row>
    <row r="2018" spans="27:92" x14ac:dyDescent="0.25">
      <c r="AA2018"/>
      <c r="AB2018"/>
      <c r="AC2018"/>
      <c r="CI2018" s="57">
        <v>76805</v>
      </c>
      <c r="CJ2018" s="53" t="s">
        <v>114</v>
      </c>
      <c r="CK2018" s="53" t="s">
        <v>130</v>
      </c>
      <c r="CL2018" s="192"/>
      <c r="CM2018" s="54"/>
      <c r="CN2018" s="54"/>
    </row>
    <row r="2019" spans="27:92" x14ac:dyDescent="0.25">
      <c r="AA2019"/>
      <c r="AB2019"/>
      <c r="AC2019"/>
      <c r="CI2019" s="57">
        <v>76811</v>
      </c>
      <c r="CJ2019" s="53" t="s">
        <v>114</v>
      </c>
      <c r="CK2019" s="53" t="s">
        <v>130</v>
      </c>
      <c r="CL2019" s="192"/>
      <c r="CM2019" s="54"/>
      <c r="CN2019" s="54"/>
    </row>
    <row r="2020" spans="27:92" x14ac:dyDescent="0.25">
      <c r="AA2020"/>
      <c r="AB2020"/>
      <c r="AC2020"/>
      <c r="CI2020" s="57">
        <v>76812</v>
      </c>
      <c r="CJ2020" s="53" t="s">
        <v>114</v>
      </c>
      <c r="CK2020" s="53" t="s">
        <v>130</v>
      </c>
      <c r="CL2020" s="192"/>
      <c r="CM2020" s="54"/>
      <c r="CN2020" s="54"/>
    </row>
    <row r="2021" spans="27:92" x14ac:dyDescent="0.25">
      <c r="AA2021"/>
      <c r="AB2021"/>
      <c r="AC2021"/>
      <c r="CI2021" s="57">
        <v>76813</v>
      </c>
      <c r="CJ2021" s="53" t="s">
        <v>114</v>
      </c>
      <c r="CK2021" s="53" t="s">
        <v>130</v>
      </c>
      <c r="CL2021" s="192"/>
      <c r="CM2021" s="54"/>
      <c r="CN2021" s="54"/>
    </row>
    <row r="2022" spans="27:92" x14ac:dyDescent="0.25">
      <c r="AA2022"/>
      <c r="AB2022"/>
      <c r="AC2022"/>
      <c r="CI2022" s="57">
        <v>76821</v>
      </c>
      <c r="CJ2022" s="53" t="s">
        <v>114</v>
      </c>
      <c r="CK2022" s="53" t="s">
        <v>130</v>
      </c>
      <c r="CL2022" s="192"/>
      <c r="CM2022" s="54"/>
      <c r="CN2022" s="54"/>
    </row>
    <row r="2023" spans="27:92" x14ac:dyDescent="0.25">
      <c r="AA2023"/>
      <c r="AB2023"/>
      <c r="AC2023"/>
      <c r="CI2023" s="57">
        <v>76823</v>
      </c>
      <c r="CJ2023" s="53" t="s">
        <v>114</v>
      </c>
      <c r="CK2023" s="53" t="s">
        <v>130</v>
      </c>
      <c r="CL2023" s="192"/>
      <c r="CM2023" s="54"/>
      <c r="CN2023" s="54"/>
    </row>
    <row r="2024" spans="27:92" x14ac:dyDescent="0.25">
      <c r="AA2024"/>
      <c r="AB2024"/>
      <c r="AC2024"/>
      <c r="CI2024" s="57">
        <v>76824</v>
      </c>
      <c r="CJ2024" s="53" t="s">
        <v>114</v>
      </c>
      <c r="CK2024" s="53" t="s">
        <v>130</v>
      </c>
      <c r="CL2024" s="192"/>
      <c r="CM2024" s="54"/>
      <c r="CN2024" s="54"/>
    </row>
    <row r="2025" spans="27:92" x14ac:dyDescent="0.25">
      <c r="AA2025"/>
      <c r="AB2025"/>
      <c r="AC2025"/>
      <c r="CI2025" s="57">
        <v>76831</v>
      </c>
      <c r="CJ2025" s="53" t="s">
        <v>114</v>
      </c>
      <c r="CK2025" s="53" t="s">
        <v>130</v>
      </c>
      <c r="CL2025" s="192"/>
      <c r="CM2025" s="54"/>
      <c r="CN2025" s="54"/>
    </row>
    <row r="2026" spans="27:92" x14ac:dyDescent="0.25">
      <c r="AA2026"/>
      <c r="AB2026"/>
      <c r="AC2026"/>
      <c r="CI2026" s="57">
        <v>76832</v>
      </c>
      <c r="CJ2026" s="53" t="s">
        <v>114</v>
      </c>
      <c r="CK2026" s="53" t="s">
        <v>130</v>
      </c>
      <c r="CL2026" s="192"/>
      <c r="CM2026" s="54"/>
      <c r="CN2026" s="54"/>
    </row>
    <row r="2027" spans="27:92" x14ac:dyDescent="0.25">
      <c r="AA2027"/>
      <c r="AB2027"/>
      <c r="AC2027"/>
      <c r="CI2027" s="57">
        <v>76833</v>
      </c>
      <c r="CJ2027" s="53" t="s">
        <v>114</v>
      </c>
      <c r="CK2027" s="53" t="s">
        <v>130</v>
      </c>
      <c r="CL2027" s="192"/>
      <c r="CM2027" s="54"/>
      <c r="CN2027" s="54"/>
    </row>
    <row r="2028" spans="27:92" x14ac:dyDescent="0.25">
      <c r="AA2028"/>
      <c r="AB2028"/>
      <c r="AC2028"/>
      <c r="CI2028" s="57">
        <v>76834</v>
      </c>
      <c r="CJ2028" s="53" t="s">
        <v>114</v>
      </c>
      <c r="CK2028" s="53" t="s">
        <v>130</v>
      </c>
      <c r="CL2028" s="192"/>
      <c r="CM2028" s="54"/>
      <c r="CN2028" s="54"/>
    </row>
    <row r="2029" spans="27:92" x14ac:dyDescent="0.25">
      <c r="AA2029"/>
      <c r="AB2029"/>
      <c r="AC2029"/>
      <c r="CI2029" s="57">
        <v>76841</v>
      </c>
      <c r="CJ2029" s="53" t="s">
        <v>114</v>
      </c>
      <c r="CK2029" s="53" t="s">
        <v>130</v>
      </c>
      <c r="CL2029" s="192"/>
      <c r="CM2029" s="54"/>
      <c r="CN2029" s="54"/>
    </row>
    <row r="2030" spans="27:92" x14ac:dyDescent="0.25">
      <c r="AA2030"/>
      <c r="AB2030"/>
      <c r="AC2030"/>
      <c r="CI2030" s="57">
        <v>76842</v>
      </c>
      <c r="CJ2030" s="53" t="s">
        <v>114</v>
      </c>
      <c r="CK2030" s="53" t="s">
        <v>130</v>
      </c>
      <c r="CL2030" s="192"/>
      <c r="CM2030" s="54"/>
      <c r="CN2030" s="54"/>
    </row>
    <row r="2031" spans="27:92" x14ac:dyDescent="0.25">
      <c r="AA2031"/>
      <c r="AB2031"/>
      <c r="AC2031"/>
      <c r="CI2031" s="57">
        <v>76843</v>
      </c>
      <c r="CJ2031" s="53" t="s">
        <v>114</v>
      </c>
      <c r="CK2031" s="53" t="s">
        <v>130</v>
      </c>
      <c r="CL2031" s="192"/>
      <c r="CM2031" s="54"/>
      <c r="CN2031" s="54"/>
    </row>
    <row r="2032" spans="27:92" x14ac:dyDescent="0.25">
      <c r="AA2032"/>
      <c r="AB2032"/>
      <c r="AC2032"/>
      <c r="CI2032" s="57">
        <v>76852</v>
      </c>
      <c r="CJ2032" s="53" t="s">
        <v>114</v>
      </c>
      <c r="CK2032" s="53" t="s">
        <v>130</v>
      </c>
      <c r="CL2032" s="192"/>
      <c r="CM2032" s="54"/>
      <c r="CN2032" s="54"/>
    </row>
    <row r="2033" spans="27:92" x14ac:dyDescent="0.25">
      <c r="AA2033"/>
      <c r="AB2033"/>
      <c r="AC2033"/>
      <c r="CI2033" s="57">
        <v>76861</v>
      </c>
      <c r="CJ2033" s="53" t="s">
        <v>114</v>
      </c>
      <c r="CK2033" s="53" t="s">
        <v>130</v>
      </c>
      <c r="CL2033" s="192"/>
      <c r="CM2033" s="54"/>
      <c r="CN2033" s="54"/>
    </row>
    <row r="2034" spans="27:92" x14ac:dyDescent="0.25">
      <c r="AA2034"/>
      <c r="AB2034"/>
      <c r="AC2034"/>
      <c r="CI2034" s="57">
        <v>76871</v>
      </c>
      <c r="CJ2034" s="53" t="s">
        <v>114</v>
      </c>
      <c r="CK2034" s="53" t="s">
        <v>130</v>
      </c>
      <c r="CL2034" s="192"/>
      <c r="CM2034" s="54"/>
      <c r="CN2034" s="54"/>
    </row>
    <row r="2035" spans="27:92" x14ac:dyDescent="0.25">
      <c r="AA2035"/>
      <c r="AB2035"/>
      <c r="AC2035"/>
      <c r="CI2035" s="57">
        <v>76872</v>
      </c>
      <c r="CJ2035" s="53" t="s">
        <v>114</v>
      </c>
      <c r="CK2035" s="53" t="s">
        <v>130</v>
      </c>
      <c r="CL2035" s="192"/>
      <c r="CM2035" s="54"/>
      <c r="CN2035" s="54"/>
    </row>
    <row r="2036" spans="27:92" x14ac:dyDescent="0.25">
      <c r="AA2036"/>
      <c r="AB2036"/>
      <c r="AC2036"/>
      <c r="CI2036" s="57">
        <v>76875</v>
      </c>
      <c r="CJ2036" s="53" t="s">
        <v>114</v>
      </c>
      <c r="CK2036" s="53" t="s">
        <v>130</v>
      </c>
      <c r="CL2036" s="192"/>
      <c r="CM2036" s="54"/>
      <c r="CN2036" s="54"/>
    </row>
    <row r="2037" spans="27:92" x14ac:dyDescent="0.25">
      <c r="AA2037"/>
      <c r="AB2037"/>
      <c r="AC2037"/>
      <c r="CI2037" s="57">
        <v>76901</v>
      </c>
      <c r="CJ2037" s="53" t="s">
        <v>114</v>
      </c>
      <c r="CK2037" s="53" t="s">
        <v>130</v>
      </c>
      <c r="CL2037" s="192"/>
      <c r="CM2037" s="54"/>
      <c r="CN2037" s="54"/>
    </row>
    <row r="2038" spans="27:92" x14ac:dyDescent="0.25">
      <c r="AA2038"/>
      <c r="AB2038"/>
      <c r="AC2038"/>
      <c r="CI2038" s="57">
        <v>77900</v>
      </c>
      <c r="CJ2038" s="53" t="s">
        <v>115</v>
      </c>
      <c r="CK2038" s="53" t="s">
        <v>132</v>
      </c>
      <c r="CL2038" s="192"/>
      <c r="CM2038" s="54"/>
      <c r="CN2038" s="54"/>
    </row>
    <row r="2039" spans="27:92" x14ac:dyDescent="0.25">
      <c r="AA2039"/>
      <c r="AB2039"/>
      <c r="AC2039"/>
      <c r="CI2039" s="57">
        <v>78301</v>
      </c>
      <c r="CJ2039" s="53" t="s">
        <v>115</v>
      </c>
      <c r="CK2039" s="53" t="s">
        <v>132</v>
      </c>
      <c r="CL2039" s="192"/>
      <c r="CM2039" s="54"/>
      <c r="CN2039" s="54"/>
    </row>
    <row r="2040" spans="27:92" x14ac:dyDescent="0.25">
      <c r="AA2040"/>
      <c r="AB2040"/>
      <c r="AC2040"/>
      <c r="CI2040" s="57">
        <v>78305</v>
      </c>
      <c r="CJ2040" s="53" t="s">
        <v>115</v>
      </c>
      <c r="CK2040" s="53" t="s">
        <v>132</v>
      </c>
      <c r="CL2040" s="192"/>
      <c r="CM2040" s="54"/>
      <c r="CN2040" s="54"/>
    </row>
    <row r="2041" spans="27:92" x14ac:dyDescent="0.25">
      <c r="AA2041"/>
      <c r="AB2041"/>
      <c r="AC2041"/>
      <c r="CI2041" s="57">
        <v>78306</v>
      </c>
      <c r="CJ2041" s="53" t="s">
        <v>115</v>
      </c>
      <c r="CK2041" s="53" t="s">
        <v>132</v>
      </c>
      <c r="CL2041" s="192"/>
      <c r="CM2041" s="54"/>
      <c r="CN2041" s="54"/>
    </row>
    <row r="2042" spans="27:92" x14ac:dyDescent="0.25">
      <c r="AA2042"/>
      <c r="AB2042"/>
      <c r="AC2042"/>
      <c r="CI2042" s="57">
        <v>78307</v>
      </c>
      <c r="CJ2042" s="53" t="s">
        <v>115</v>
      </c>
      <c r="CK2042" s="53" t="s">
        <v>132</v>
      </c>
      <c r="CL2042" s="192"/>
      <c r="CM2042" s="54"/>
      <c r="CN2042" s="54"/>
    </row>
    <row r="2043" spans="27:92" x14ac:dyDescent="0.25">
      <c r="AA2043"/>
      <c r="AB2043"/>
      <c r="AC2043"/>
      <c r="CI2043" s="57">
        <v>78313</v>
      </c>
      <c r="CJ2043" s="53" t="s">
        <v>115</v>
      </c>
      <c r="CK2043" s="53" t="s">
        <v>132</v>
      </c>
      <c r="CL2043" s="192"/>
      <c r="CM2043" s="54"/>
      <c r="CN2043" s="54"/>
    </row>
    <row r="2044" spans="27:92" x14ac:dyDescent="0.25">
      <c r="AA2044"/>
      <c r="AB2044"/>
      <c r="AC2044"/>
      <c r="CI2044" s="57">
        <v>78314</v>
      </c>
      <c r="CJ2044" s="53" t="s">
        <v>115</v>
      </c>
      <c r="CK2044" s="53" t="s">
        <v>132</v>
      </c>
      <c r="CL2044" s="192"/>
      <c r="CM2044" s="54"/>
      <c r="CN2044" s="54"/>
    </row>
    <row r="2045" spans="27:92" x14ac:dyDescent="0.25">
      <c r="AA2045"/>
      <c r="AB2045"/>
      <c r="AC2045"/>
      <c r="CI2045" s="57">
        <v>78316</v>
      </c>
      <c r="CJ2045" s="53" t="s">
        <v>115</v>
      </c>
      <c r="CK2045" s="53" t="s">
        <v>132</v>
      </c>
      <c r="CL2045" s="192"/>
      <c r="CM2045" s="54"/>
      <c r="CN2045" s="54"/>
    </row>
    <row r="2046" spans="27:92" x14ac:dyDescent="0.25">
      <c r="AA2046"/>
      <c r="AB2046"/>
      <c r="AC2046"/>
      <c r="CI2046" s="57">
        <v>78321</v>
      </c>
      <c r="CJ2046" s="53" t="s">
        <v>115</v>
      </c>
      <c r="CK2046" s="53" t="s">
        <v>132</v>
      </c>
      <c r="CL2046" s="192"/>
      <c r="CM2046" s="54"/>
      <c r="CN2046" s="54"/>
    </row>
    <row r="2047" spans="27:92" x14ac:dyDescent="0.25">
      <c r="AA2047"/>
      <c r="AB2047"/>
      <c r="AC2047"/>
      <c r="CI2047" s="57">
        <v>78322</v>
      </c>
      <c r="CJ2047" s="53" t="s">
        <v>115</v>
      </c>
      <c r="CK2047" s="53" t="s">
        <v>132</v>
      </c>
      <c r="CL2047" s="192"/>
      <c r="CM2047" s="54"/>
      <c r="CN2047" s="54"/>
    </row>
    <row r="2048" spans="27:92" x14ac:dyDescent="0.25">
      <c r="AA2048"/>
      <c r="AB2048"/>
      <c r="AC2048"/>
      <c r="CI2048" s="57">
        <v>78324</v>
      </c>
      <c r="CJ2048" s="53" t="s">
        <v>115</v>
      </c>
      <c r="CK2048" s="53" t="s">
        <v>132</v>
      </c>
      <c r="CL2048" s="192"/>
      <c r="CM2048" s="54"/>
      <c r="CN2048" s="54"/>
    </row>
    <row r="2049" spans="27:92" x14ac:dyDescent="0.25">
      <c r="AA2049"/>
      <c r="AB2049"/>
      <c r="AC2049"/>
      <c r="CI2049" s="57">
        <v>78325</v>
      </c>
      <c r="CJ2049" s="53" t="s">
        <v>115</v>
      </c>
      <c r="CK2049" s="53" t="s">
        <v>132</v>
      </c>
      <c r="CL2049" s="192"/>
      <c r="CM2049" s="54"/>
      <c r="CN2049" s="54"/>
    </row>
    <row r="2050" spans="27:92" x14ac:dyDescent="0.25">
      <c r="AA2050"/>
      <c r="AB2050"/>
      <c r="AC2050"/>
      <c r="CI2050" s="57">
        <v>78332</v>
      </c>
      <c r="CJ2050" s="53" t="s">
        <v>115</v>
      </c>
      <c r="CK2050" s="53" t="s">
        <v>132</v>
      </c>
      <c r="CL2050" s="192"/>
      <c r="CM2050" s="54"/>
      <c r="CN2050" s="54"/>
    </row>
    <row r="2051" spans="27:92" x14ac:dyDescent="0.25">
      <c r="AA2051"/>
      <c r="AB2051"/>
      <c r="AC2051"/>
      <c r="CI2051" s="57">
        <v>78333</v>
      </c>
      <c r="CJ2051" s="53" t="s">
        <v>115</v>
      </c>
      <c r="CK2051" s="53" t="s">
        <v>132</v>
      </c>
      <c r="CL2051" s="192"/>
      <c r="CM2051" s="54"/>
      <c r="CN2051" s="54"/>
    </row>
    <row r="2052" spans="27:92" x14ac:dyDescent="0.25">
      <c r="AA2052"/>
      <c r="AB2052"/>
      <c r="AC2052"/>
      <c r="CI2052" s="57">
        <v>78335</v>
      </c>
      <c r="CJ2052" s="53" t="s">
        <v>115</v>
      </c>
      <c r="CK2052" s="53" t="s">
        <v>132</v>
      </c>
      <c r="CL2052" s="192"/>
      <c r="CM2052" s="54"/>
      <c r="CN2052" s="54"/>
    </row>
    <row r="2053" spans="27:92" x14ac:dyDescent="0.25">
      <c r="AA2053"/>
      <c r="AB2053"/>
      <c r="AC2053"/>
      <c r="CI2053" s="57">
        <v>78336</v>
      </c>
      <c r="CJ2053" s="53" t="s">
        <v>115</v>
      </c>
      <c r="CK2053" s="53" t="s">
        <v>132</v>
      </c>
      <c r="CL2053" s="192"/>
      <c r="CM2053" s="54"/>
      <c r="CN2053" s="54"/>
    </row>
    <row r="2054" spans="27:92" x14ac:dyDescent="0.25">
      <c r="AA2054"/>
      <c r="AB2054"/>
      <c r="AC2054"/>
      <c r="CI2054" s="57">
        <v>78342</v>
      </c>
      <c r="CJ2054" s="53" t="s">
        <v>116</v>
      </c>
      <c r="CK2054" s="53" t="s">
        <v>132</v>
      </c>
      <c r="CL2054" s="192"/>
      <c r="CM2054" s="54"/>
      <c r="CN2054" s="54"/>
    </row>
    <row r="2055" spans="27:92" x14ac:dyDescent="0.25">
      <c r="AA2055"/>
      <c r="AB2055"/>
      <c r="AC2055"/>
      <c r="CI2055" s="57">
        <v>78344</v>
      </c>
      <c r="CJ2055" s="53" t="s">
        <v>115</v>
      </c>
      <c r="CK2055" s="53" t="s">
        <v>132</v>
      </c>
      <c r="CL2055" s="192"/>
      <c r="CM2055" s="54"/>
      <c r="CN2055" s="54"/>
    </row>
    <row r="2056" spans="27:92" x14ac:dyDescent="0.25">
      <c r="AA2056"/>
      <c r="AB2056"/>
      <c r="AC2056"/>
      <c r="CI2056" s="57">
        <v>78345</v>
      </c>
      <c r="CJ2056" s="53" t="s">
        <v>115</v>
      </c>
      <c r="CK2056" s="53" t="s">
        <v>132</v>
      </c>
      <c r="CL2056" s="192"/>
      <c r="CM2056" s="54"/>
      <c r="CN2056" s="54"/>
    </row>
    <row r="2057" spans="27:92" x14ac:dyDescent="0.25">
      <c r="AA2057"/>
      <c r="AB2057"/>
      <c r="AC2057"/>
      <c r="CI2057" s="57">
        <v>78346</v>
      </c>
      <c r="CJ2057" s="53" t="s">
        <v>115</v>
      </c>
      <c r="CK2057" s="53" t="s">
        <v>132</v>
      </c>
      <c r="CL2057" s="192"/>
      <c r="CM2057" s="54"/>
      <c r="CN2057" s="54"/>
    </row>
    <row r="2058" spans="27:92" x14ac:dyDescent="0.25">
      <c r="AA2058"/>
      <c r="AB2058"/>
      <c r="AC2058"/>
      <c r="CI2058" s="57">
        <v>78347</v>
      </c>
      <c r="CJ2058" s="53" t="s">
        <v>115</v>
      </c>
      <c r="CK2058" s="53" t="s">
        <v>132</v>
      </c>
      <c r="CL2058" s="192"/>
      <c r="CM2058" s="54"/>
      <c r="CN2058" s="54"/>
    </row>
    <row r="2059" spans="27:92" x14ac:dyDescent="0.25">
      <c r="AA2059"/>
      <c r="AB2059"/>
      <c r="AC2059"/>
      <c r="CI2059" s="57">
        <v>78349</v>
      </c>
      <c r="CJ2059" s="53" t="s">
        <v>115</v>
      </c>
      <c r="CK2059" s="53" t="s">
        <v>132</v>
      </c>
      <c r="CL2059" s="192"/>
      <c r="CM2059" s="54"/>
      <c r="CN2059" s="54"/>
    </row>
    <row r="2060" spans="27:92" x14ac:dyDescent="0.25">
      <c r="AA2060"/>
      <c r="AB2060"/>
      <c r="AC2060"/>
      <c r="CI2060" s="57">
        <v>78353</v>
      </c>
      <c r="CJ2060" s="53" t="s">
        <v>115</v>
      </c>
      <c r="CK2060" s="53" t="s">
        <v>132</v>
      </c>
      <c r="CL2060" s="192"/>
      <c r="CM2060" s="54"/>
      <c r="CN2060" s="54"/>
    </row>
    <row r="2061" spans="27:92" x14ac:dyDescent="0.25">
      <c r="AA2061"/>
      <c r="AB2061"/>
      <c r="AC2061"/>
      <c r="CI2061" s="57">
        <v>78354</v>
      </c>
      <c r="CJ2061" s="53" t="s">
        <v>115</v>
      </c>
      <c r="CK2061" s="53" t="s">
        <v>132</v>
      </c>
      <c r="CL2061" s="192"/>
      <c r="CM2061" s="54"/>
      <c r="CN2061" s="54"/>
    </row>
    <row r="2062" spans="27:92" x14ac:dyDescent="0.25">
      <c r="AA2062"/>
      <c r="AB2062"/>
      <c r="AC2062"/>
      <c r="CI2062" s="57">
        <v>78355</v>
      </c>
      <c r="CJ2062" s="53" t="s">
        <v>115</v>
      </c>
      <c r="CK2062" s="53" t="s">
        <v>132</v>
      </c>
      <c r="CL2062" s="192"/>
      <c r="CM2062" s="54"/>
      <c r="CN2062" s="54"/>
    </row>
    <row r="2063" spans="27:92" x14ac:dyDescent="0.25">
      <c r="AA2063"/>
      <c r="AB2063"/>
      <c r="AC2063"/>
      <c r="CI2063" s="57">
        <v>78356</v>
      </c>
      <c r="CJ2063" s="53" t="s">
        <v>115</v>
      </c>
      <c r="CK2063" s="53" t="s">
        <v>132</v>
      </c>
      <c r="CL2063" s="192"/>
      <c r="CM2063" s="54"/>
      <c r="CN2063" s="54"/>
    </row>
    <row r="2064" spans="27:92" x14ac:dyDescent="0.25">
      <c r="AA2064"/>
      <c r="AB2064"/>
      <c r="AC2064"/>
      <c r="CI2064" s="57">
        <v>78357</v>
      </c>
      <c r="CJ2064" s="53" t="s">
        <v>115</v>
      </c>
      <c r="CK2064" s="53" t="s">
        <v>132</v>
      </c>
      <c r="CL2064" s="192"/>
      <c r="CM2064" s="54"/>
      <c r="CN2064" s="54"/>
    </row>
    <row r="2065" spans="27:92" x14ac:dyDescent="0.25">
      <c r="AA2065"/>
      <c r="AB2065"/>
      <c r="AC2065"/>
      <c r="CI2065" s="57">
        <v>78361</v>
      </c>
      <c r="CJ2065" s="53" t="s">
        <v>115</v>
      </c>
      <c r="CK2065" s="53" t="s">
        <v>132</v>
      </c>
      <c r="CL2065" s="192"/>
      <c r="CM2065" s="54"/>
      <c r="CN2065" s="54"/>
    </row>
    <row r="2066" spans="27:92" x14ac:dyDescent="0.25">
      <c r="AA2066"/>
      <c r="AB2066"/>
      <c r="AC2066"/>
      <c r="CI2066" s="57">
        <v>78365</v>
      </c>
      <c r="CJ2066" s="53" t="s">
        <v>115</v>
      </c>
      <c r="CK2066" s="53" t="s">
        <v>132</v>
      </c>
      <c r="CL2066" s="192"/>
      <c r="CM2066" s="54"/>
      <c r="CN2066" s="54"/>
    </row>
    <row r="2067" spans="27:92" x14ac:dyDescent="0.25">
      <c r="AA2067"/>
      <c r="AB2067"/>
      <c r="AC2067"/>
      <c r="CI2067" s="57">
        <v>78372</v>
      </c>
      <c r="CJ2067" s="53" t="s">
        <v>115</v>
      </c>
      <c r="CK2067" s="53" t="s">
        <v>132</v>
      </c>
      <c r="CL2067" s="192"/>
      <c r="CM2067" s="54"/>
      <c r="CN2067" s="54"/>
    </row>
    <row r="2068" spans="27:92" x14ac:dyDescent="0.25">
      <c r="AA2068"/>
      <c r="AB2068"/>
      <c r="AC2068"/>
      <c r="CI2068" s="57">
        <v>78373</v>
      </c>
      <c r="CJ2068" s="53" t="s">
        <v>115</v>
      </c>
      <c r="CK2068" s="53" t="s">
        <v>132</v>
      </c>
      <c r="CL2068" s="192"/>
      <c r="CM2068" s="54"/>
      <c r="CN2068" s="54"/>
    </row>
    <row r="2069" spans="27:92" x14ac:dyDescent="0.25">
      <c r="AA2069"/>
      <c r="AB2069"/>
      <c r="AC2069"/>
      <c r="CI2069" s="57">
        <v>78375</v>
      </c>
      <c r="CJ2069" s="53" t="s">
        <v>115</v>
      </c>
      <c r="CK2069" s="53" t="s">
        <v>132</v>
      </c>
      <c r="CL2069" s="192"/>
      <c r="CM2069" s="54"/>
      <c r="CN2069" s="54"/>
    </row>
    <row r="2070" spans="27:92" x14ac:dyDescent="0.25">
      <c r="AA2070"/>
      <c r="AB2070"/>
      <c r="AC2070"/>
      <c r="CI2070" s="57">
        <v>78383</v>
      </c>
      <c r="CJ2070" s="53" t="s">
        <v>115</v>
      </c>
      <c r="CK2070" s="53" t="s">
        <v>132</v>
      </c>
      <c r="CL2070" s="192"/>
      <c r="CM2070" s="54"/>
      <c r="CN2070" s="54"/>
    </row>
    <row r="2071" spans="27:92" x14ac:dyDescent="0.25">
      <c r="AA2071"/>
      <c r="AB2071"/>
      <c r="AC2071"/>
      <c r="CI2071" s="57">
        <v>78385</v>
      </c>
      <c r="CJ2071" s="53" t="s">
        <v>115</v>
      </c>
      <c r="CK2071" s="53" t="s">
        <v>132</v>
      </c>
      <c r="CL2071" s="192"/>
      <c r="CM2071" s="54"/>
      <c r="CN2071" s="54"/>
    </row>
    <row r="2072" spans="27:92" x14ac:dyDescent="0.25">
      <c r="AA2072"/>
      <c r="AB2072"/>
      <c r="AC2072"/>
      <c r="CI2072" s="57">
        <v>78386</v>
      </c>
      <c r="CJ2072" s="53" t="s">
        <v>115</v>
      </c>
      <c r="CK2072" s="53" t="s">
        <v>132</v>
      </c>
      <c r="CL2072" s="192"/>
      <c r="CM2072" s="54"/>
      <c r="CN2072" s="54"/>
    </row>
    <row r="2073" spans="27:92" x14ac:dyDescent="0.25">
      <c r="AA2073"/>
      <c r="AB2073"/>
      <c r="AC2073"/>
      <c r="CI2073" s="57">
        <v>78391</v>
      </c>
      <c r="CJ2073" s="53" t="s">
        <v>115</v>
      </c>
      <c r="CK2073" s="53" t="s">
        <v>132</v>
      </c>
      <c r="CL2073" s="192"/>
      <c r="CM2073" s="54"/>
      <c r="CN2073" s="54"/>
    </row>
    <row r="2074" spans="27:92" x14ac:dyDescent="0.25">
      <c r="AA2074"/>
      <c r="AB2074"/>
      <c r="AC2074"/>
      <c r="CI2074" s="57">
        <v>78396</v>
      </c>
      <c r="CJ2074" s="53" t="s">
        <v>115</v>
      </c>
      <c r="CK2074" s="53" t="s">
        <v>132</v>
      </c>
      <c r="CL2074" s="192"/>
      <c r="CM2074" s="54"/>
      <c r="CN2074" s="54"/>
    </row>
    <row r="2075" spans="27:92" x14ac:dyDescent="0.25">
      <c r="AA2075"/>
      <c r="AB2075"/>
      <c r="AC2075"/>
      <c r="CI2075" s="57">
        <v>78397</v>
      </c>
      <c r="CJ2075" s="53" t="s">
        <v>115</v>
      </c>
      <c r="CK2075" s="53" t="s">
        <v>132</v>
      </c>
      <c r="CL2075" s="192"/>
      <c r="CM2075" s="54"/>
      <c r="CN2075" s="54"/>
    </row>
    <row r="2076" spans="27:92" x14ac:dyDescent="0.25">
      <c r="AA2076"/>
      <c r="AB2076"/>
      <c r="AC2076"/>
      <c r="CI2076" s="57">
        <v>78401</v>
      </c>
      <c r="CJ2076" s="53" t="s">
        <v>115</v>
      </c>
      <c r="CK2076" s="53" t="s">
        <v>132</v>
      </c>
      <c r="CL2076" s="192"/>
      <c r="CM2076" s="54"/>
      <c r="CN2076" s="54"/>
    </row>
    <row r="2077" spans="27:92" x14ac:dyDescent="0.25">
      <c r="AA2077"/>
      <c r="AB2077"/>
      <c r="AC2077"/>
      <c r="CI2077" s="57">
        <v>78501</v>
      </c>
      <c r="CJ2077" s="53" t="s">
        <v>115</v>
      </c>
      <c r="CK2077" s="53" t="s">
        <v>132</v>
      </c>
      <c r="CL2077" s="192"/>
      <c r="CM2077" s="54"/>
      <c r="CN2077" s="54"/>
    </row>
    <row r="2078" spans="27:92" x14ac:dyDescent="0.25">
      <c r="AA2078"/>
      <c r="AB2078"/>
      <c r="AC2078"/>
      <c r="CI2078" s="57">
        <v>78701</v>
      </c>
      <c r="CJ2078" s="53" t="s">
        <v>118</v>
      </c>
      <c r="CK2078" s="53" t="s">
        <v>132</v>
      </c>
      <c r="CL2078" s="192"/>
      <c r="CM2078" s="54"/>
      <c r="CN2078" s="54"/>
    </row>
    <row r="2079" spans="27:92" x14ac:dyDescent="0.25">
      <c r="AA2079"/>
      <c r="AB2079"/>
      <c r="AC2079"/>
      <c r="CI2079" s="57">
        <v>78801</v>
      </c>
      <c r="CJ2079" s="53" t="s">
        <v>118</v>
      </c>
      <c r="CK2079" s="53" t="s">
        <v>132</v>
      </c>
      <c r="CL2079" s="192"/>
      <c r="CM2079" s="54"/>
      <c r="CN2079" s="54"/>
    </row>
    <row r="2080" spans="27:92" x14ac:dyDescent="0.25">
      <c r="AA2080"/>
      <c r="AB2080"/>
      <c r="AC2080"/>
      <c r="CI2080" s="57">
        <v>78803</v>
      </c>
      <c r="CJ2080" s="53" t="s">
        <v>118</v>
      </c>
      <c r="CK2080" s="53" t="s">
        <v>132</v>
      </c>
      <c r="CL2080" s="192"/>
      <c r="CM2080" s="54"/>
      <c r="CN2080" s="54"/>
    </row>
    <row r="2081" spans="27:92" x14ac:dyDescent="0.25">
      <c r="AA2081"/>
      <c r="AB2081"/>
      <c r="AC2081"/>
      <c r="CI2081" s="57">
        <v>78804</v>
      </c>
      <c r="CJ2081" s="53" t="s">
        <v>118</v>
      </c>
      <c r="CK2081" s="53" t="s">
        <v>132</v>
      </c>
      <c r="CL2081" s="192"/>
      <c r="CM2081" s="54"/>
      <c r="CN2081" s="54"/>
    </row>
    <row r="2082" spans="27:92" x14ac:dyDescent="0.25">
      <c r="AA2082"/>
      <c r="AB2082"/>
      <c r="AC2082"/>
      <c r="CI2082" s="57">
        <v>78805</v>
      </c>
      <c r="CJ2082" s="53" t="s">
        <v>118</v>
      </c>
      <c r="CK2082" s="53" t="s">
        <v>132</v>
      </c>
      <c r="CL2082" s="192"/>
      <c r="CM2082" s="54"/>
      <c r="CN2082" s="54"/>
    </row>
    <row r="2083" spans="27:92" x14ac:dyDescent="0.25">
      <c r="AA2083"/>
      <c r="AB2083"/>
      <c r="AC2083"/>
      <c r="CI2083" s="57">
        <v>78811</v>
      </c>
      <c r="CJ2083" s="53" t="s">
        <v>118</v>
      </c>
      <c r="CK2083" s="53" t="s">
        <v>132</v>
      </c>
      <c r="CL2083" s="192"/>
      <c r="CM2083" s="54"/>
      <c r="CN2083" s="54"/>
    </row>
    <row r="2084" spans="27:92" x14ac:dyDescent="0.25">
      <c r="AA2084"/>
      <c r="AB2084"/>
      <c r="AC2084"/>
      <c r="CI2084" s="57">
        <v>78813</v>
      </c>
      <c r="CJ2084" s="53" t="s">
        <v>118</v>
      </c>
      <c r="CK2084" s="53" t="s">
        <v>132</v>
      </c>
      <c r="CL2084" s="192"/>
      <c r="CM2084" s="54"/>
      <c r="CN2084" s="54"/>
    </row>
    <row r="2085" spans="27:92" x14ac:dyDescent="0.25">
      <c r="AA2085"/>
      <c r="AB2085"/>
      <c r="AC2085"/>
      <c r="CI2085" s="57">
        <v>78814</v>
      </c>
      <c r="CJ2085" s="53" t="s">
        <v>118</v>
      </c>
      <c r="CK2085" s="53" t="s">
        <v>132</v>
      </c>
      <c r="CL2085" s="192"/>
      <c r="CM2085" s="54"/>
      <c r="CN2085" s="54"/>
    </row>
    <row r="2086" spans="27:92" x14ac:dyDescent="0.25">
      <c r="AA2086"/>
      <c r="AB2086"/>
      <c r="AC2086"/>
      <c r="CI2086" s="57">
        <v>78815</v>
      </c>
      <c r="CJ2086" s="53" t="s">
        <v>118</v>
      </c>
      <c r="CK2086" s="53" t="s">
        <v>132</v>
      </c>
      <c r="CL2086" s="192"/>
      <c r="CM2086" s="54"/>
      <c r="CN2086" s="54"/>
    </row>
    <row r="2087" spans="27:92" x14ac:dyDescent="0.25">
      <c r="AA2087"/>
      <c r="AB2087"/>
      <c r="AC2087"/>
      <c r="CI2087" s="57">
        <v>78816</v>
      </c>
      <c r="CJ2087" s="53" t="s">
        <v>118</v>
      </c>
      <c r="CK2087" s="53" t="s">
        <v>132</v>
      </c>
      <c r="CL2087" s="192"/>
      <c r="CM2087" s="54"/>
      <c r="CN2087" s="54"/>
    </row>
    <row r="2088" spans="27:92" x14ac:dyDescent="0.25">
      <c r="AA2088"/>
      <c r="AB2088"/>
      <c r="AC2088"/>
      <c r="CI2088" s="57">
        <v>78820</v>
      </c>
      <c r="CJ2088" s="53" t="s">
        <v>118</v>
      </c>
      <c r="CK2088" s="53" t="s">
        <v>132</v>
      </c>
      <c r="CL2088" s="192"/>
      <c r="CM2088" s="54"/>
      <c r="CN2088" s="54"/>
    </row>
    <row r="2089" spans="27:92" x14ac:dyDescent="0.25">
      <c r="AA2089"/>
      <c r="AB2089"/>
      <c r="AC2089"/>
      <c r="CI2089" s="57">
        <v>78821</v>
      </c>
      <c r="CJ2089" s="53" t="s">
        <v>118</v>
      </c>
      <c r="CK2089" s="53" t="s">
        <v>132</v>
      </c>
      <c r="CL2089" s="192"/>
      <c r="CM2089" s="54"/>
      <c r="CN2089" s="54"/>
    </row>
    <row r="2090" spans="27:92" x14ac:dyDescent="0.25">
      <c r="AA2090"/>
      <c r="AB2090"/>
      <c r="AC2090"/>
      <c r="CI2090" s="57">
        <v>78823</v>
      </c>
      <c r="CJ2090" s="53" t="s">
        <v>118</v>
      </c>
      <c r="CK2090" s="53" t="s">
        <v>132</v>
      </c>
      <c r="CL2090" s="192"/>
      <c r="CM2090" s="54"/>
      <c r="CN2090" s="54"/>
    </row>
    <row r="2091" spans="27:92" x14ac:dyDescent="0.25">
      <c r="AA2091"/>
      <c r="AB2091"/>
      <c r="AC2091"/>
      <c r="CI2091" s="57">
        <v>78825</v>
      </c>
      <c r="CJ2091" s="53" t="s">
        <v>118</v>
      </c>
      <c r="CK2091" s="53" t="s">
        <v>132</v>
      </c>
      <c r="CL2091" s="192"/>
      <c r="CM2091" s="54"/>
      <c r="CN2091" s="54"/>
    </row>
    <row r="2092" spans="27:92" x14ac:dyDescent="0.25">
      <c r="AA2092"/>
      <c r="AB2092"/>
      <c r="AC2092"/>
      <c r="CI2092" s="57">
        <v>78832</v>
      </c>
      <c r="CJ2092" s="53" t="s">
        <v>118</v>
      </c>
      <c r="CK2092" s="53" t="s">
        <v>132</v>
      </c>
      <c r="CL2092" s="192"/>
      <c r="CM2092" s="54"/>
      <c r="CN2092" s="54"/>
    </row>
    <row r="2093" spans="27:92" x14ac:dyDescent="0.25">
      <c r="AA2093"/>
      <c r="AB2093"/>
      <c r="AC2093"/>
      <c r="CI2093" s="57">
        <v>78833</v>
      </c>
      <c r="CJ2093" s="53" t="s">
        <v>118</v>
      </c>
      <c r="CK2093" s="53" t="s">
        <v>132</v>
      </c>
      <c r="CL2093" s="192"/>
      <c r="CM2093" s="54"/>
      <c r="CN2093" s="54"/>
    </row>
    <row r="2094" spans="27:92" x14ac:dyDescent="0.25">
      <c r="AA2094"/>
      <c r="AB2094"/>
      <c r="AC2094"/>
      <c r="CI2094" s="57">
        <v>78901</v>
      </c>
      <c r="CJ2094" s="53" t="s">
        <v>118</v>
      </c>
      <c r="CK2094" s="53" t="s">
        <v>132</v>
      </c>
      <c r="CL2094" s="192"/>
      <c r="CM2094" s="54"/>
      <c r="CN2094" s="54"/>
    </row>
    <row r="2095" spans="27:92" x14ac:dyDescent="0.25">
      <c r="AA2095"/>
      <c r="AB2095"/>
      <c r="AC2095"/>
      <c r="CI2095" s="57">
        <v>78961</v>
      </c>
      <c r="CJ2095" s="53" t="s">
        <v>118</v>
      </c>
      <c r="CK2095" s="53" t="s">
        <v>132</v>
      </c>
      <c r="CL2095" s="192"/>
      <c r="CM2095" s="54"/>
      <c r="CN2095" s="54"/>
    </row>
    <row r="2096" spans="27:92" x14ac:dyDescent="0.25">
      <c r="AA2096"/>
      <c r="AB2096"/>
      <c r="AC2096"/>
      <c r="CI2096" s="57">
        <v>78962</v>
      </c>
      <c r="CJ2096" s="53" t="s">
        <v>118</v>
      </c>
      <c r="CK2096" s="53" t="s">
        <v>132</v>
      </c>
      <c r="CL2096" s="192"/>
      <c r="CM2096" s="54"/>
      <c r="CN2096" s="54"/>
    </row>
    <row r="2097" spans="27:92" x14ac:dyDescent="0.25">
      <c r="AA2097"/>
      <c r="AB2097"/>
      <c r="AC2097"/>
      <c r="CI2097" s="57">
        <v>78963</v>
      </c>
      <c r="CJ2097" s="53" t="s">
        <v>118</v>
      </c>
      <c r="CK2097" s="53" t="s">
        <v>132</v>
      </c>
      <c r="CL2097" s="192"/>
      <c r="CM2097" s="54"/>
      <c r="CN2097" s="54"/>
    </row>
    <row r="2098" spans="27:92" x14ac:dyDescent="0.25">
      <c r="AA2098"/>
      <c r="AB2098"/>
      <c r="AC2098"/>
      <c r="CI2098" s="57">
        <v>78964</v>
      </c>
      <c r="CJ2098" s="53" t="s">
        <v>118</v>
      </c>
      <c r="CK2098" s="53" t="s">
        <v>132</v>
      </c>
      <c r="CL2098" s="192"/>
      <c r="CM2098" s="54"/>
      <c r="CN2098" s="54"/>
    </row>
    <row r="2099" spans="27:92" x14ac:dyDescent="0.25">
      <c r="AA2099"/>
      <c r="AB2099"/>
      <c r="AC2099"/>
      <c r="CI2099" s="57">
        <v>78969</v>
      </c>
      <c r="CJ2099" s="53" t="s">
        <v>118</v>
      </c>
      <c r="CK2099" s="53" t="s">
        <v>132</v>
      </c>
      <c r="CL2099" s="192"/>
      <c r="CM2099" s="54"/>
      <c r="CN2099" s="54"/>
    </row>
    <row r="2100" spans="27:92" x14ac:dyDescent="0.25">
      <c r="AA2100"/>
      <c r="AB2100"/>
      <c r="AC2100"/>
      <c r="CI2100" s="57">
        <v>78971</v>
      </c>
      <c r="CJ2100" s="53" t="s">
        <v>118</v>
      </c>
      <c r="CK2100" s="53" t="s">
        <v>132</v>
      </c>
      <c r="CL2100" s="192"/>
      <c r="CM2100" s="54"/>
      <c r="CN2100" s="54"/>
    </row>
    <row r="2101" spans="27:92" x14ac:dyDescent="0.25">
      <c r="AA2101"/>
      <c r="AB2101"/>
      <c r="AC2101"/>
      <c r="CI2101" s="57">
        <v>78972</v>
      </c>
      <c r="CJ2101" s="53" t="s">
        <v>118</v>
      </c>
      <c r="CK2101" s="53" t="s">
        <v>132</v>
      </c>
      <c r="CL2101" s="192"/>
      <c r="CM2101" s="54"/>
      <c r="CN2101" s="54"/>
    </row>
    <row r="2102" spans="27:92" x14ac:dyDescent="0.25">
      <c r="AA2102"/>
      <c r="AB2102"/>
      <c r="AC2102"/>
      <c r="CI2102" s="57">
        <v>78973</v>
      </c>
      <c r="CJ2102" s="53" t="s">
        <v>118</v>
      </c>
      <c r="CK2102" s="53" t="s">
        <v>132</v>
      </c>
      <c r="CL2102" s="192"/>
      <c r="CM2102" s="54"/>
      <c r="CN2102" s="54"/>
    </row>
    <row r="2103" spans="27:92" x14ac:dyDescent="0.25">
      <c r="AA2103"/>
      <c r="AB2103"/>
      <c r="AC2103"/>
      <c r="CI2103" s="57">
        <v>78974</v>
      </c>
      <c r="CJ2103" s="53" t="s">
        <v>118</v>
      </c>
      <c r="CK2103" s="53" t="s">
        <v>132</v>
      </c>
      <c r="CL2103" s="192"/>
      <c r="CM2103" s="54"/>
      <c r="CN2103" s="54"/>
    </row>
    <row r="2104" spans="27:92" x14ac:dyDescent="0.25">
      <c r="AA2104"/>
      <c r="AB2104"/>
      <c r="AC2104"/>
      <c r="CI2104" s="57">
        <v>78975</v>
      </c>
      <c r="CJ2104" s="53" t="s">
        <v>118</v>
      </c>
      <c r="CK2104" s="53" t="s">
        <v>132</v>
      </c>
      <c r="CL2104" s="192"/>
      <c r="CM2104" s="54"/>
      <c r="CN2104" s="54"/>
    </row>
    <row r="2105" spans="27:92" x14ac:dyDescent="0.25">
      <c r="AA2105"/>
      <c r="AB2105"/>
      <c r="AC2105"/>
      <c r="CI2105" s="57">
        <v>78982</v>
      </c>
      <c r="CJ2105" s="53" t="s">
        <v>118</v>
      </c>
      <c r="CK2105" s="53" t="s">
        <v>132</v>
      </c>
      <c r="CL2105" s="192"/>
      <c r="CM2105" s="54"/>
      <c r="CN2105" s="54"/>
    </row>
    <row r="2106" spans="27:92" x14ac:dyDescent="0.25">
      <c r="AA2106"/>
      <c r="AB2106"/>
      <c r="AC2106"/>
      <c r="CI2106" s="57">
        <v>78983</v>
      </c>
      <c r="CJ2106" s="53" t="s">
        <v>118</v>
      </c>
      <c r="CK2106" s="53" t="s">
        <v>132</v>
      </c>
      <c r="CL2106" s="192"/>
      <c r="CM2106" s="54"/>
      <c r="CN2106" s="54"/>
    </row>
    <row r="2107" spans="27:92" x14ac:dyDescent="0.25">
      <c r="AA2107"/>
      <c r="AB2107"/>
      <c r="AC2107"/>
      <c r="CI2107" s="57">
        <v>78985</v>
      </c>
      <c r="CJ2107" s="53" t="s">
        <v>118</v>
      </c>
      <c r="CK2107" s="53" t="s">
        <v>132</v>
      </c>
      <c r="CL2107" s="192"/>
      <c r="CM2107" s="54"/>
      <c r="CN2107" s="54"/>
    </row>
    <row r="2108" spans="27:92" x14ac:dyDescent="0.25">
      <c r="AA2108"/>
      <c r="AB2108"/>
      <c r="AC2108"/>
      <c r="CI2108" s="57">
        <v>78991</v>
      </c>
      <c r="CJ2108" s="53" t="s">
        <v>118</v>
      </c>
      <c r="CK2108" s="53" t="s">
        <v>132</v>
      </c>
      <c r="CL2108" s="192"/>
      <c r="CM2108" s="54"/>
      <c r="CN2108" s="54"/>
    </row>
    <row r="2109" spans="27:92" x14ac:dyDescent="0.25">
      <c r="AA2109"/>
      <c r="AB2109"/>
      <c r="AC2109"/>
      <c r="CI2109" s="57">
        <v>79001</v>
      </c>
      <c r="CJ2109" s="53" t="s">
        <v>119</v>
      </c>
      <c r="CK2109" s="53" t="s">
        <v>132</v>
      </c>
      <c r="CL2109" s="192"/>
      <c r="CM2109" s="54"/>
      <c r="CN2109" s="54"/>
    </row>
    <row r="2110" spans="27:92" x14ac:dyDescent="0.25">
      <c r="AA2110"/>
      <c r="AB2110"/>
      <c r="AC2110"/>
      <c r="CI2110" s="57">
        <v>79051</v>
      </c>
      <c r="CJ2110" s="53" t="s">
        <v>119</v>
      </c>
      <c r="CK2110" s="53" t="s">
        <v>132</v>
      </c>
      <c r="CL2110" s="192"/>
      <c r="CM2110" s="54"/>
      <c r="CN2110" s="54"/>
    </row>
    <row r="2111" spans="27:92" x14ac:dyDescent="0.25">
      <c r="AA2111"/>
      <c r="AB2111"/>
      <c r="AC2111"/>
      <c r="CI2111" s="57">
        <v>79052</v>
      </c>
      <c r="CJ2111" s="53" t="s">
        <v>119</v>
      </c>
      <c r="CK2111" s="53" t="s">
        <v>132</v>
      </c>
      <c r="CL2111" s="192"/>
      <c r="CM2111" s="54"/>
      <c r="CN2111" s="54"/>
    </row>
    <row r="2112" spans="27:92" x14ac:dyDescent="0.25">
      <c r="AA2112"/>
      <c r="AB2112"/>
      <c r="AC2112"/>
      <c r="CI2112" s="57">
        <v>79053</v>
      </c>
      <c r="CJ2112" s="53" t="s">
        <v>119</v>
      </c>
      <c r="CK2112" s="53" t="s">
        <v>132</v>
      </c>
      <c r="CL2112" s="192"/>
      <c r="CM2112" s="54"/>
      <c r="CN2112" s="54"/>
    </row>
    <row r="2113" spans="27:92" x14ac:dyDescent="0.25">
      <c r="AA2113"/>
      <c r="AB2113"/>
      <c r="AC2113"/>
      <c r="CI2113" s="57">
        <v>79054</v>
      </c>
      <c r="CJ2113" s="53" t="s">
        <v>119</v>
      </c>
      <c r="CK2113" s="53" t="s">
        <v>132</v>
      </c>
      <c r="CL2113" s="192"/>
      <c r="CM2113" s="54"/>
      <c r="CN2113" s="54"/>
    </row>
    <row r="2114" spans="27:92" x14ac:dyDescent="0.25">
      <c r="AA2114"/>
      <c r="AB2114"/>
      <c r="AC2114"/>
      <c r="CI2114" s="57">
        <v>79055</v>
      </c>
      <c r="CJ2114" s="53" t="s">
        <v>119</v>
      </c>
      <c r="CK2114" s="53" t="s">
        <v>132</v>
      </c>
      <c r="CL2114" s="192"/>
      <c r="CM2114" s="54"/>
      <c r="CN2114" s="54"/>
    </row>
    <row r="2115" spans="27:92" x14ac:dyDescent="0.25">
      <c r="AA2115"/>
      <c r="AB2115"/>
      <c r="AC2115"/>
      <c r="CI2115" s="57">
        <v>79057</v>
      </c>
      <c r="CJ2115" s="53" t="s">
        <v>119</v>
      </c>
      <c r="CK2115" s="53" t="s">
        <v>132</v>
      </c>
      <c r="CL2115" s="192"/>
      <c r="CM2115" s="54"/>
      <c r="CN2115" s="54"/>
    </row>
    <row r="2116" spans="27:92" x14ac:dyDescent="0.25">
      <c r="AA2116"/>
      <c r="AB2116"/>
      <c r="AC2116"/>
      <c r="CI2116" s="57">
        <v>79058</v>
      </c>
      <c r="CJ2116" s="53" t="s">
        <v>119</v>
      </c>
      <c r="CK2116" s="53" t="s">
        <v>132</v>
      </c>
      <c r="CL2116" s="192"/>
      <c r="CM2116" s="54"/>
      <c r="CN2116" s="54"/>
    </row>
    <row r="2117" spans="27:92" x14ac:dyDescent="0.25">
      <c r="AA2117"/>
      <c r="AB2117"/>
      <c r="AC2117"/>
      <c r="CI2117" s="57">
        <v>79061</v>
      </c>
      <c r="CJ2117" s="53" t="s">
        <v>119</v>
      </c>
      <c r="CK2117" s="53" t="s">
        <v>132</v>
      </c>
      <c r="CL2117" s="192"/>
      <c r="CM2117" s="54"/>
      <c r="CN2117" s="54"/>
    </row>
    <row r="2118" spans="27:92" x14ac:dyDescent="0.25">
      <c r="AA2118"/>
      <c r="AB2118"/>
      <c r="AC2118"/>
      <c r="CI2118" s="57">
        <v>79063</v>
      </c>
      <c r="CJ2118" s="53" t="s">
        <v>119</v>
      </c>
      <c r="CK2118" s="53" t="s">
        <v>132</v>
      </c>
      <c r="CL2118" s="192"/>
      <c r="CM2118" s="54"/>
      <c r="CN2118" s="54"/>
    </row>
    <row r="2119" spans="27:92" x14ac:dyDescent="0.25">
      <c r="AA2119"/>
      <c r="AB2119"/>
      <c r="AC2119"/>
      <c r="CI2119" s="57">
        <v>79064</v>
      </c>
      <c r="CJ2119" s="53" t="s">
        <v>119</v>
      </c>
      <c r="CK2119" s="53" t="s">
        <v>132</v>
      </c>
      <c r="CL2119" s="192"/>
      <c r="CM2119" s="54"/>
      <c r="CN2119" s="54"/>
    </row>
    <row r="2120" spans="27:92" x14ac:dyDescent="0.25">
      <c r="AA2120"/>
      <c r="AB2120"/>
      <c r="AC2120"/>
      <c r="CI2120" s="57">
        <v>79065</v>
      </c>
      <c r="CJ2120" s="53" t="s">
        <v>119</v>
      </c>
      <c r="CK2120" s="53" t="s">
        <v>132</v>
      </c>
      <c r="CL2120" s="192"/>
      <c r="CM2120" s="54"/>
      <c r="CN2120" s="54"/>
    </row>
    <row r="2121" spans="27:92" x14ac:dyDescent="0.25">
      <c r="AA2121"/>
      <c r="AB2121"/>
      <c r="AC2121"/>
      <c r="CI2121" s="57">
        <v>79069</v>
      </c>
      <c r="CJ2121" s="53" t="s">
        <v>119</v>
      </c>
      <c r="CK2121" s="53" t="s">
        <v>132</v>
      </c>
      <c r="CL2121" s="192"/>
      <c r="CM2121" s="54"/>
      <c r="CN2121" s="54"/>
    </row>
    <row r="2122" spans="27:92" x14ac:dyDescent="0.25">
      <c r="AA2122"/>
      <c r="AB2122"/>
      <c r="AC2122"/>
      <c r="CI2122" s="57">
        <v>79070</v>
      </c>
      <c r="CJ2122" s="53" t="s">
        <v>119</v>
      </c>
      <c r="CK2122" s="53" t="s">
        <v>132</v>
      </c>
      <c r="CL2122" s="192"/>
      <c r="CM2122" s="54"/>
      <c r="CN2122" s="54"/>
    </row>
    <row r="2123" spans="27:92" x14ac:dyDescent="0.25">
      <c r="AA2123"/>
      <c r="AB2123"/>
      <c r="AC2123"/>
      <c r="CI2123" s="57">
        <v>79081</v>
      </c>
      <c r="CJ2123" s="53" t="s">
        <v>119</v>
      </c>
      <c r="CK2123" s="53" t="s">
        <v>132</v>
      </c>
      <c r="CL2123" s="192"/>
      <c r="CM2123" s="54"/>
      <c r="CN2123" s="54"/>
    </row>
    <row r="2124" spans="27:92" x14ac:dyDescent="0.25">
      <c r="AA2124"/>
      <c r="AB2124"/>
      <c r="AC2124"/>
      <c r="CI2124" s="57">
        <v>79082</v>
      </c>
      <c r="CJ2124" s="53" t="s">
        <v>119</v>
      </c>
      <c r="CK2124" s="53" t="s">
        <v>132</v>
      </c>
      <c r="CL2124" s="192"/>
      <c r="CM2124" s="54"/>
      <c r="CN2124" s="54"/>
    </row>
    <row r="2125" spans="27:92" x14ac:dyDescent="0.25">
      <c r="AA2125"/>
      <c r="AB2125"/>
      <c r="AC2125"/>
      <c r="CI2125" s="57">
        <v>79084</v>
      </c>
      <c r="CJ2125" s="53" t="s">
        <v>119</v>
      </c>
      <c r="CK2125" s="53" t="s">
        <v>132</v>
      </c>
      <c r="CL2125" s="192"/>
      <c r="CM2125" s="54"/>
      <c r="CN2125" s="54"/>
    </row>
    <row r="2126" spans="27:92" x14ac:dyDescent="0.25">
      <c r="AA2126"/>
      <c r="AB2126"/>
      <c r="AC2126"/>
      <c r="CI2126" s="57">
        <v>79201</v>
      </c>
      <c r="CJ2126" s="53" t="s">
        <v>117</v>
      </c>
      <c r="CK2126" s="53" t="s">
        <v>131</v>
      </c>
      <c r="CL2126" s="192"/>
      <c r="CM2126" s="54"/>
      <c r="CN2126" s="54"/>
    </row>
    <row r="2127" spans="27:92" x14ac:dyDescent="0.25">
      <c r="AA2127"/>
      <c r="AB2127"/>
      <c r="AC2127"/>
      <c r="CI2127" s="57">
        <v>79302</v>
      </c>
      <c r="CJ2127" s="53" t="s">
        <v>117</v>
      </c>
      <c r="CK2127" s="53" t="s">
        <v>131</v>
      </c>
      <c r="CL2127" s="192"/>
      <c r="CM2127" s="54"/>
      <c r="CN2127" s="54"/>
    </row>
    <row r="2128" spans="27:92" x14ac:dyDescent="0.25">
      <c r="AA2128"/>
      <c r="AB2128"/>
      <c r="AC2128"/>
      <c r="CI2128" s="57">
        <v>79303</v>
      </c>
      <c r="CJ2128" s="53" t="s">
        <v>117</v>
      </c>
      <c r="CK2128" s="53" t="s">
        <v>131</v>
      </c>
      <c r="CL2128" s="192"/>
      <c r="CM2128" s="54"/>
      <c r="CN2128" s="54"/>
    </row>
    <row r="2129" spans="27:92" x14ac:dyDescent="0.25">
      <c r="AA2129"/>
      <c r="AB2129"/>
      <c r="AC2129"/>
      <c r="CI2129" s="57">
        <v>79305</v>
      </c>
      <c r="CJ2129" s="53" t="s">
        <v>117</v>
      </c>
      <c r="CK2129" s="53" t="s">
        <v>131</v>
      </c>
      <c r="CL2129" s="192"/>
      <c r="CM2129" s="54"/>
      <c r="CN2129" s="54"/>
    </row>
    <row r="2130" spans="27:92" x14ac:dyDescent="0.25">
      <c r="AA2130"/>
      <c r="AB2130"/>
      <c r="AC2130"/>
      <c r="CI2130" s="57">
        <v>79312</v>
      </c>
      <c r="CJ2130" s="53" t="s">
        <v>117</v>
      </c>
      <c r="CK2130" s="53" t="s">
        <v>131</v>
      </c>
      <c r="CL2130" s="192"/>
      <c r="CM2130" s="54"/>
      <c r="CN2130" s="54"/>
    </row>
    <row r="2131" spans="27:92" x14ac:dyDescent="0.25">
      <c r="AA2131"/>
      <c r="AB2131"/>
      <c r="AC2131"/>
      <c r="CI2131" s="57">
        <v>79315</v>
      </c>
      <c r="CJ2131" s="53" t="s">
        <v>117</v>
      </c>
      <c r="CK2131" s="53" t="s">
        <v>131</v>
      </c>
      <c r="CL2131" s="192"/>
      <c r="CM2131" s="54"/>
      <c r="CN2131" s="54"/>
    </row>
    <row r="2132" spans="27:92" x14ac:dyDescent="0.25">
      <c r="AA2132"/>
      <c r="AB2132"/>
      <c r="AC2132"/>
      <c r="CI2132" s="57">
        <v>79316</v>
      </c>
      <c r="CJ2132" s="53" t="s">
        <v>117</v>
      </c>
      <c r="CK2132" s="53" t="s">
        <v>131</v>
      </c>
      <c r="CL2132" s="192"/>
      <c r="CM2132" s="54"/>
      <c r="CN2132" s="54"/>
    </row>
    <row r="2133" spans="27:92" x14ac:dyDescent="0.25">
      <c r="AA2133"/>
      <c r="AB2133"/>
      <c r="AC2133"/>
      <c r="CI2133" s="57">
        <v>79323</v>
      </c>
      <c r="CJ2133" s="53" t="s">
        <v>117</v>
      </c>
      <c r="CK2133" s="53" t="s">
        <v>131</v>
      </c>
      <c r="CL2133" s="192"/>
      <c r="CM2133" s="54"/>
      <c r="CN2133" s="54"/>
    </row>
    <row r="2134" spans="27:92" x14ac:dyDescent="0.25">
      <c r="AA2134"/>
      <c r="AB2134"/>
      <c r="AC2134"/>
      <c r="CI2134" s="57">
        <v>79324</v>
      </c>
      <c r="CJ2134" s="53" t="s">
        <v>117</v>
      </c>
      <c r="CK2134" s="53" t="s">
        <v>131</v>
      </c>
      <c r="CL2134" s="192"/>
      <c r="CM2134" s="54"/>
      <c r="CN2134" s="54"/>
    </row>
    <row r="2135" spans="27:92" x14ac:dyDescent="0.25">
      <c r="AA2135"/>
      <c r="AB2135"/>
      <c r="AC2135"/>
      <c r="CI2135" s="57">
        <v>79326</v>
      </c>
      <c r="CJ2135" s="53" t="s">
        <v>117</v>
      </c>
      <c r="CK2135" s="53" t="s">
        <v>131</v>
      </c>
      <c r="CL2135" s="192"/>
      <c r="CM2135" s="54"/>
      <c r="CN2135" s="54"/>
    </row>
    <row r="2136" spans="27:92" x14ac:dyDescent="0.25">
      <c r="AA2136"/>
      <c r="AB2136"/>
      <c r="AC2136"/>
      <c r="CI2136" s="57">
        <v>79331</v>
      </c>
      <c r="CJ2136" s="53" t="s">
        <v>117</v>
      </c>
      <c r="CK2136" s="53" t="s">
        <v>131</v>
      </c>
      <c r="CL2136" s="192"/>
      <c r="CM2136" s="54"/>
      <c r="CN2136" s="54"/>
    </row>
    <row r="2137" spans="27:92" x14ac:dyDescent="0.25">
      <c r="AA2137"/>
      <c r="AB2137"/>
      <c r="AC2137"/>
      <c r="CI2137" s="57">
        <v>79336</v>
      </c>
      <c r="CJ2137" s="53" t="s">
        <v>117</v>
      </c>
      <c r="CK2137" s="53" t="s">
        <v>131</v>
      </c>
      <c r="CL2137" s="192"/>
      <c r="CM2137" s="54"/>
      <c r="CN2137" s="54"/>
    </row>
    <row r="2138" spans="27:92" x14ac:dyDescent="0.25">
      <c r="AA2138"/>
      <c r="AB2138"/>
      <c r="AC2138"/>
      <c r="CI2138" s="57">
        <v>79342</v>
      </c>
      <c r="CJ2138" s="53" t="s">
        <v>117</v>
      </c>
      <c r="CK2138" s="53" t="s">
        <v>131</v>
      </c>
      <c r="CL2138" s="192"/>
      <c r="CM2138" s="54"/>
      <c r="CN2138" s="54"/>
    </row>
    <row r="2139" spans="27:92" x14ac:dyDescent="0.25">
      <c r="AA2139"/>
      <c r="AB2139"/>
      <c r="AC2139"/>
      <c r="CI2139" s="57">
        <v>79344</v>
      </c>
      <c r="CJ2139" s="53" t="s">
        <v>117</v>
      </c>
      <c r="CK2139" s="53" t="s">
        <v>131</v>
      </c>
      <c r="CL2139" s="192"/>
      <c r="CM2139" s="54"/>
      <c r="CN2139" s="54"/>
    </row>
    <row r="2140" spans="27:92" x14ac:dyDescent="0.25">
      <c r="AA2140"/>
      <c r="AB2140"/>
      <c r="AC2140"/>
      <c r="CI2140" s="57">
        <v>79351</v>
      </c>
      <c r="CJ2140" s="53" t="s">
        <v>117</v>
      </c>
      <c r="CK2140" s="53" t="s">
        <v>131</v>
      </c>
      <c r="CL2140" s="192"/>
      <c r="CM2140" s="54"/>
      <c r="CN2140" s="54"/>
    </row>
    <row r="2141" spans="27:92" x14ac:dyDescent="0.25">
      <c r="AA2141"/>
      <c r="AB2141"/>
      <c r="AC2141"/>
      <c r="CI2141" s="57">
        <v>79356</v>
      </c>
      <c r="CJ2141" s="53" t="s">
        <v>117</v>
      </c>
      <c r="CK2141" s="53" t="s">
        <v>131</v>
      </c>
      <c r="CL2141" s="192"/>
      <c r="CM2141" s="54"/>
      <c r="CN2141" s="54"/>
    </row>
    <row r="2142" spans="27:92" x14ac:dyDescent="0.25">
      <c r="AA2142"/>
      <c r="AB2142"/>
      <c r="AC2142"/>
      <c r="CI2142" s="57">
        <v>79368</v>
      </c>
      <c r="CJ2142" s="53" t="s">
        <v>117</v>
      </c>
      <c r="CK2142" s="53" t="s">
        <v>131</v>
      </c>
      <c r="CL2142" s="192"/>
      <c r="CM2142" s="54"/>
      <c r="CN2142" s="54"/>
    </row>
    <row r="2143" spans="27:92" x14ac:dyDescent="0.25">
      <c r="AA2143"/>
      <c r="AB2143"/>
      <c r="AC2143"/>
      <c r="CI2143" s="57">
        <v>79371</v>
      </c>
      <c r="CJ2143" s="53" t="s">
        <v>117</v>
      </c>
      <c r="CK2143" s="53" t="s">
        <v>131</v>
      </c>
      <c r="CL2143" s="192"/>
      <c r="CM2143" s="54"/>
      <c r="CN2143" s="54"/>
    </row>
    <row r="2144" spans="27:92" x14ac:dyDescent="0.25">
      <c r="AA2144"/>
      <c r="AB2144"/>
      <c r="AC2144"/>
      <c r="CI2144" s="57">
        <v>79374</v>
      </c>
      <c r="CJ2144" s="53" t="s">
        <v>117</v>
      </c>
      <c r="CK2144" s="53" t="s">
        <v>131</v>
      </c>
      <c r="CL2144" s="192"/>
      <c r="CM2144" s="54"/>
      <c r="CN2144" s="54"/>
    </row>
    <row r="2145" spans="27:92" x14ac:dyDescent="0.25">
      <c r="AA2145"/>
      <c r="AB2145"/>
      <c r="AC2145"/>
      <c r="CI2145" s="57">
        <v>79376</v>
      </c>
      <c r="CJ2145" s="53" t="s">
        <v>119</v>
      </c>
      <c r="CK2145" s="53" t="s">
        <v>132</v>
      </c>
      <c r="CL2145" s="192"/>
      <c r="CM2145" s="54"/>
      <c r="CN2145" s="54"/>
    </row>
    <row r="2146" spans="27:92" x14ac:dyDescent="0.25">
      <c r="AA2146"/>
      <c r="AB2146"/>
      <c r="AC2146"/>
      <c r="CI2146" s="57">
        <v>79382</v>
      </c>
      <c r="CJ2146" s="53" t="s">
        <v>117</v>
      </c>
      <c r="CK2146" s="53" t="s">
        <v>131</v>
      </c>
      <c r="CL2146" s="192"/>
      <c r="CM2146" s="54"/>
      <c r="CN2146" s="54"/>
    </row>
    <row r="2147" spans="27:92" x14ac:dyDescent="0.25">
      <c r="AA2147"/>
      <c r="AB2147"/>
      <c r="AC2147"/>
      <c r="CI2147" s="57">
        <v>79383</v>
      </c>
      <c r="CJ2147" s="53" t="s">
        <v>117</v>
      </c>
      <c r="CK2147" s="53" t="s">
        <v>131</v>
      </c>
      <c r="CL2147" s="192"/>
      <c r="CM2147" s="54"/>
      <c r="CN2147" s="54"/>
    </row>
    <row r="2148" spans="27:92" x14ac:dyDescent="0.25">
      <c r="AA2148"/>
      <c r="AB2148"/>
      <c r="AC2148"/>
      <c r="CI2148" s="57">
        <v>79384</v>
      </c>
      <c r="CJ2148" s="53" t="s">
        <v>117</v>
      </c>
      <c r="CK2148" s="53" t="s">
        <v>131</v>
      </c>
      <c r="CL2148" s="192"/>
      <c r="CM2148" s="54"/>
      <c r="CN2148" s="54"/>
    </row>
    <row r="2149" spans="27:92" x14ac:dyDescent="0.25">
      <c r="AA2149"/>
      <c r="AB2149"/>
      <c r="AC2149"/>
      <c r="CI2149" s="57">
        <v>79391</v>
      </c>
      <c r="CJ2149" s="53" t="s">
        <v>117</v>
      </c>
      <c r="CK2149" s="53" t="s">
        <v>131</v>
      </c>
      <c r="CL2149" s="192"/>
      <c r="CM2149" s="54"/>
      <c r="CN2149" s="54"/>
    </row>
    <row r="2150" spans="27:92" x14ac:dyDescent="0.25">
      <c r="AA2150"/>
      <c r="AB2150"/>
      <c r="AC2150"/>
      <c r="CI2150" s="57">
        <v>79393</v>
      </c>
      <c r="CJ2150" s="53" t="s">
        <v>117</v>
      </c>
      <c r="CK2150" s="53" t="s">
        <v>131</v>
      </c>
      <c r="CL2150" s="192"/>
      <c r="CM2150" s="54"/>
      <c r="CN2150" s="54"/>
    </row>
    <row r="2151" spans="27:92" x14ac:dyDescent="0.25">
      <c r="AA2151"/>
      <c r="AB2151"/>
      <c r="AC2151"/>
      <c r="CI2151" s="57">
        <v>79395</v>
      </c>
      <c r="CJ2151" s="53" t="s">
        <v>117</v>
      </c>
      <c r="CK2151" s="53" t="s">
        <v>131</v>
      </c>
      <c r="CL2151" s="192"/>
      <c r="CM2151" s="54"/>
      <c r="CN2151" s="54"/>
    </row>
    <row r="2152" spans="27:92" x14ac:dyDescent="0.25">
      <c r="AA2152"/>
      <c r="AB2152"/>
      <c r="AC2152"/>
      <c r="CI2152" s="57">
        <v>79397</v>
      </c>
      <c r="CJ2152" s="53" t="s">
        <v>117</v>
      </c>
      <c r="CK2152" s="53" t="s">
        <v>131</v>
      </c>
      <c r="CL2152" s="192"/>
      <c r="CM2152" s="54"/>
      <c r="CN2152" s="54"/>
    </row>
    <row r="2153" spans="27:92" x14ac:dyDescent="0.25">
      <c r="AA2153"/>
      <c r="AB2153"/>
      <c r="AC2153"/>
      <c r="CI2153" s="57">
        <v>79399</v>
      </c>
      <c r="CJ2153" s="53" t="s">
        <v>117</v>
      </c>
      <c r="CK2153" s="53" t="s">
        <v>131</v>
      </c>
      <c r="CL2153" s="192"/>
      <c r="CM2153" s="54"/>
      <c r="CN2153" s="54"/>
    </row>
    <row r="2154" spans="27:92" x14ac:dyDescent="0.25">
      <c r="AA2154"/>
      <c r="AB2154"/>
      <c r="AC2154"/>
      <c r="CI2154" s="57">
        <v>79401</v>
      </c>
      <c r="CJ2154" s="53" t="s">
        <v>117</v>
      </c>
      <c r="CK2154" s="53" t="s">
        <v>131</v>
      </c>
      <c r="CL2154" s="192"/>
      <c r="CM2154" s="54"/>
      <c r="CN2154" s="54"/>
    </row>
    <row r="2155" spans="27:92" x14ac:dyDescent="0.25">
      <c r="AA2155"/>
      <c r="AB2155"/>
      <c r="AC2155"/>
      <c r="CI2155" s="57">
        <v>79501</v>
      </c>
      <c r="CJ2155" s="53" t="s">
        <v>117</v>
      </c>
      <c r="CK2155" s="53" t="s">
        <v>131</v>
      </c>
      <c r="CL2155" s="192"/>
      <c r="CM2155" s="54"/>
      <c r="CN2155" s="54"/>
    </row>
    <row r="2156" spans="27:92" x14ac:dyDescent="0.25">
      <c r="AA2156"/>
      <c r="AB2156"/>
      <c r="AC2156"/>
      <c r="CI2156" s="57">
        <v>79601</v>
      </c>
      <c r="CJ2156" s="53" t="s">
        <v>116</v>
      </c>
      <c r="CK2156" s="53" t="s">
        <v>132</v>
      </c>
      <c r="CL2156" s="192"/>
      <c r="CM2156" s="54"/>
      <c r="CN2156" s="54"/>
    </row>
    <row r="2157" spans="27:92" x14ac:dyDescent="0.25">
      <c r="AA2157"/>
      <c r="AB2157"/>
      <c r="AC2157"/>
      <c r="CI2157" s="57">
        <v>79603</v>
      </c>
      <c r="CJ2157" s="53" t="s">
        <v>116</v>
      </c>
      <c r="CK2157" s="53" t="s">
        <v>132</v>
      </c>
      <c r="CL2157" s="192"/>
      <c r="CM2157" s="54"/>
      <c r="CN2157" s="54"/>
    </row>
    <row r="2158" spans="27:92" x14ac:dyDescent="0.25">
      <c r="AA2158"/>
      <c r="AB2158"/>
      <c r="AC2158"/>
      <c r="CI2158" s="57">
        <v>79604</v>
      </c>
      <c r="CJ2158" s="53" t="s">
        <v>116</v>
      </c>
      <c r="CK2158" s="53" t="s">
        <v>132</v>
      </c>
      <c r="CL2158" s="192"/>
      <c r="CM2158" s="54"/>
      <c r="CN2158" s="54"/>
    </row>
    <row r="2159" spans="27:92" x14ac:dyDescent="0.25">
      <c r="AA2159"/>
      <c r="AB2159"/>
      <c r="AC2159"/>
      <c r="CI2159" s="57">
        <v>79607</v>
      </c>
      <c r="CJ2159" s="53" t="s">
        <v>116</v>
      </c>
      <c r="CK2159" s="53" t="s">
        <v>132</v>
      </c>
      <c r="CL2159" s="192"/>
      <c r="CM2159" s="54"/>
      <c r="CN2159" s="54"/>
    </row>
    <row r="2160" spans="27:92" x14ac:dyDescent="0.25">
      <c r="AA2160"/>
      <c r="AB2160"/>
      <c r="AC2160"/>
      <c r="CI2160" s="57">
        <v>79802</v>
      </c>
      <c r="CJ2160" s="53" t="s">
        <v>116</v>
      </c>
      <c r="CK2160" s="53" t="s">
        <v>132</v>
      </c>
      <c r="CL2160" s="192"/>
      <c r="CM2160" s="54"/>
      <c r="CN2160" s="54"/>
    </row>
    <row r="2161" spans="27:92" x14ac:dyDescent="0.25">
      <c r="AA2161"/>
      <c r="AB2161"/>
      <c r="AC2161"/>
      <c r="CI2161" s="57">
        <v>79803</v>
      </c>
      <c r="CJ2161" s="53" t="s">
        <v>116</v>
      </c>
      <c r="CK2161" s="53" t="s">
        <v>132</v>
      </c>
      <c r="CL2161" s="192"/>
      <c r="CM2161" s="54"/>
      <c r="CN2161" s="54"/>
    </row>
    <row r="2162" spans="27:92" x14ac:dyDescent="0.25">
      <c r="AA2162"/>
      <c r="AB2162"/>
      <c r="AC2162"/>
      <c r="CI2162" s="57">
        <v>79804</v>
      </c>
      <c r="CJ2162" s="53" t="s">
        <v>116</v>
      </c>
      <c r="CK2162" s="53" t="s">
        <v>132</v>
      </c>
      <c r="CL2162" s="192"/>
      <c r="CM2162" s="54"/>
      <c r="CN2162" s="54"/>
    </row>
    <row r="2163" spans="27:92" x14ac:dyDescent="0.25">
      <c r="AA2163"/>
      <c r="AB2163"/>
      <c r="AC2163"/>
      <c r="CI2163" s="57">
        <v>79805</v>
      </c>
      <c r="CJ2163" s="53" t="s">
        <v>116</v>
      </c>
      <c r="CK2163" s="53" t="s">
        <v>132</v>
      </c>
      <c r="CL2163" s="192"/>
      <c r="CM2163" s="54"/>
      <c r="CN2163" s="54"/>
    </row>
    <row r="2164" spans="27:92" x14ac:dyDescent="0.25">
      <c r="AA2164"/>
      <c r="AB2164"/>
      <c r="AC2164"/>
      <c r="CI2164" s="57">
        <v>79806</v>
      </c>
      <c r="CJ2164" s="53" t="s">
        <v>116</v>
      </c>
      <c r="CK2164" s="53" t="s">
        <v>132</v>
      </c>
      <c r="CL2164" s="192"/>
      <c r="CM2164" s="54"/>
      <c r="CN2164" s="54"/>
    </row>
    <row r="2165" spans="27:92" x14ac:dyDescent="0.25">
      <c r="AA2165"/>
      <c r="AB2165"/>
      <c r="AC2165"/>
      <c r="CI2165" s="57">
        <v>79807</v>
      </c>
      <c r="CJ2165" s="53" t="s">
        <v>116</v>
      </c>
      <c r="CK2165" s="53" t="s">
        <v>132</v>
      </c>
      <c r="CL2165" s="192"/>
      <c r="CM2165" s="54"/>
      <c r="CN2165" s="54"/>
    </row>
    <row r="2166" spans="27:92" x14ac:dyDescent="0.25">
      <c r="AA2166"/>
      <c r="AB2166"/>
      <c r="AC2166"/>
      <c r="CI2166" s="57">
        <v>79808</v>
      </c>
      <c r="CJ2166" s="53" t="s">
        <v>116</v>
      </c>
      <c r="CK2166" s="53" t="s">
        <v>132</v>
      </c>
      <c r="CL2166" s="192"/>
      <c r="CM2166" s="54"/>
      <c r="CN2166" s="54"/>
    </row>
    <row r="2167" spans="27:92" x14ac:dyDescent="0.25">
      <c r="AA2167"/>
      <c r="AB2167"/>
      <c r="AC2167"/>
      <c r="CI2167" s="57">
        <v>79809</v>
      </c>
      <c r="CJ2167" s="53" t="s">
        <v>116</v>
      </c>
      <c r="CK2167" s="53" t="s">
        <v>132</v>
      </c>
      <c r="CL2167" s="192"/>
      <c r="CM2167" s="54"/>
      <c r="CN2167" s="54"/>
    </row>
    <row r="2168" spans="27:92" x14ac:dyDescent="0.25">
      <c r="AA2168"/>
      <c r="AB2168"/>
      <c r="AC2168"/>
      <c r="CI2168" s="57">
        <v>79811</v>
      </c>
      <c r="CJ2168" s="53" t="s">
        <v>116</v>
      </c>
      <c r="CK2168" s="53" t="s">
        <v>132</v>
      </c>
      <c r="CL2168" s="192"/>
      <c r="CM2168" s="54"/>
      <c r="CN2168" s="54"/>
    </row>
    <row r="2169" spans="27:92" x14ac:dyDescent="0.25">
      <c r="AA2169"/>
      <c r="AB2169"/>
      <c r="AC2169"/>
      <c r="CI2169" s="57">
        <v>79812</v>
      </c>
      <c r="CJ2169" s="53" t="s">
        <v>116</v>
      </c>
      <c r="CK2169" s="53" t="s">
        <v>132</v>
      </c>
      <c r="CL2169" s="192"/>
      <c r="CM2169" s="54"/>
      <c r="CN2169" s="54"/>
    </row>
    <row r="2170" spans="27:92" x14ac:dyDescent="0.25">
      <c r="AA2170"/>
      <c r="AB2170"/>
      <c r="AC2170"/>
      <c r="CI2170" s="57">
        <v>79813</v>
      </c>
      <c r="CJ2170" s="53" t="s">
        <v>116</v>
      </c>
      <c r="CK2170" s="53" t="s">
        <v>132</v>
      </c>
      <c r="CL2170" s="192"/>
      <c r="CM2170" s="54"/>
      <c r="CN2170" s="54"/>
    </row>
    <row r="2171" spans="27:92" x14ac:dyDescent="0.25">
      <c r="AA2171"/>
      <c r="AB2171"/>
      <c r="AC2171"/>
      <c r="CI2171" s="57">
        <v>79814</v>
      </c>
      <c r="CJ2171" s="53" t="s">
        <v>116</v>
      </c>
      <c r="CK2171" s="53" t="s">
        <v>132</v>
      </c>
      <c r="CL2171" s="192"/>
      <c r="CM2171" s="54"/>
      <c r="CN2171" s="54"/>
    </row>
    <row r="2172" spans="27:92" x14ac:dyDescent="0.25">
      <c r="AA2172"/>
      <c r="AB2172"/>
      <c r="AC2172"/>
      <c r="CI2172" s="57">
        <v>79816</v>
      </c>
      <c r="CJ2172" s="53" t="s">
        <v>116</v>
      </c>
      <c r="CK2172" s="53" t="s">
        <v>132</v>
      </c>
      <c r="CL2172" s="192"/>
      <c r="CM2172" s="54"/>
      <c r="CN2172" s="54"/>
    </row>
    <row r="2173" spans="27:92" x14ac:dyDescent="0.25">
      <c r="AA2173"/>
      <c r="AB2173"/>
      <c r="AC2173"/>
      <c r="CI2173" s="57">
        <v>79817</v>
      </c>
      <c r="CJ2173" s="53" t="s">
        <v>116</v>
      </c>
      <c r="CK2173" s="53" t="s">
        <v>132</v>
      </c>
      <c r="CL2173" s="192"/>
      <c r="CM2173" s="54"/>
      <c r="CN2173" s="54"/>
    </row>
    <row r="2174" spans="27:92" x14ac:dyDescent="0.25">
      <c r="AA2174"/>
      <c r="AB2174"/>
      <c r="AC2174"/>
      <c r="CI2174" s="57">
        <v>79821</v>
      </c>
      <c r="CJ2174" s="53" t="s">
        <v>116</v>
      </c>
      <c r="CK2174" s="53" t="s">
        <v>132</v>
      </c>
      <c r="CL2174" s="192"/>
      <c r="CM2174" s="54"/>
      <c r="CN2174" s="54"/>
    </row>
    <row r="2175" spans="27:92" x14ac:dyDescent="0.25">
      <c r="AA2175"/>
      <c r="AB2175"/>
      <c r="AC2175"/>
      <c r="CI2175" s="57">
        <v>79823</v>
      </c>
      <c r="CJ2175" s="53" t="s">
        <v>116</v>
      </c>
      <c r="CK2175" s="53" t="s">
        <v>132</v>
      </c>
      <c r="CL2175" s="192"/>
      <c r="CM2175" s="54"/>
      <c r="CN2175" s="54"/>
    </row>
    <row r="2176" spans="27:92" x14ac:dyDescent="0.25">
      <c r="AA2176"/>
      <c r="AB2176"/>
      <c r="AC2176"/>
      <c r="CI2176" s="57">
        <v>79824</v>
      </c>
      <c r="CJ2176" s="53" t="s">
        <v>116</v>
      </c>
      <c r="CK2176" s="53" t="s">
        <v>132</v>
      </c>
      <c r="CL2176" s="192"/>
      <c r="CM2176" s="54"/>
      <c r="CN2176" s="54"/>
    </row>
    <row r="2177" spans="27:92" x14ac:dyDescent="0.25">
      <c r="AA2177"/>
      <c r="AB2177"/>
      <c r="AC2177"/>
      <c r="CI2177" s="57">
        <v>79825</v>
      </c>
      <c r="CJ2177" s="53" t="s">
        <v>116</v>
      </c>
      <c r="CK2177" s="53" t="s">
        <v>132</v>
      </c>
      <c r="CL2177" s="192"/>
      <c r="CM2177" s="54"/>
      <c r="CN2177" s="54"/>
    </row>
    <row r="2178" spans="27:92" x14ac:dyDescent="0.25">
      <c r="AA2178"/>
      <c r="AB2178"/>
      <c r="AC2178"/>
      <c r="CI2178" s="57">
        <v>79826</v>
      </c>
      <c r="CJ2178" s="53" t="s">
        <v>116</v>
      </c>
      <c r="CK2178" s="53" t="s">
        <v>132</v>
      </c>
      <c r="CL2178" s="192"/>
      <c r="CM2178" s="54"/>
      <c r="CN2178" s="54"/>
    </row>
    <row r="2179" spans="27:92" x14ac:dyDescent="0.25">
      <c r="AA2179"/>
      <c r="AB2179"/>
      <c r="AC2179"/>
      <c r="CI2179" s="57">
        <v>79827</v>
      </c>
      <c r="CJ2179" s="53" t="s">
        <v>116</v>
      </c>
      <c r="CK2179" s="53" t="s">
        <v>132</v>
      </c>
      <c r="CL2179" s="192"/>
      <c r="CM2179" s="54"/>
      <c r="CN2179" s="54"/>
    </row>
    <row r="2180" spans="27:92" x14ac:dyDescent="0.25">
      <c r="AA2180"/>
      <c r="AB2180"/>
      <c r="AC2180"/>
      <c r="CI2180" s="57">
        <v>79828</v>
      </c>
      <c r="CJ2180" s="53" t="s">
        <v>116</v>
      </c>
      <c r="CK2180" s="53" t="s">
        <v>132</v>
      </c>
      <c r="CL2180" s="192"/>
      <c r="CM2180" s="54"/>
      <c r="CN2180" s="54"/>
    </row>
    <row r="2181" spans="27:92" x14ac:dyDescent="0.25">
      <c r="AA2181"/>
      <c r="AB2181"/>
      <c r="AC2181"/>
      <c r="CI2181" s="57">
        <v>79829</v>
      </c>
      <c r="CJ2181" s="53" t="s">
        <v>116</v>
      </c>
      <c r="CK2181" s="53" t="s">
        <v>132</v>
      </c>
      <c r="CL2181" s="192"/>
      <c r="CM2181" s="54"/>
      <c r="CN2181" s="54"/>
    </row>
    <row r="2182" spans="27:92" x14ac:dyDescent="0.25">
      <c r="AA2182"/>
      <c r="AB2182"/>
      <c r="AC2182"/>
      <c r="CI2182" s="57">
        <v>79830</v>
      </c>
      <c r="CJ2182" s="53" t="s">
        <v>116</v>
      </c>
      <c r="CK2182" s="53" t="s">
        <v>132</v>
      </c>
      <c r="CL2182" s="192"/>
      <c r="CM2182" s="54"/>
      <c r="CN2182" s="54"/>
    </row>
    <row r="2183" spans="27:92" x14ac:dyDescent="0.25">
      <c r="AA2183"/>
      <c r="AB2183"/>
      <c r="AC2183"/>
      <c r="CI2183" s="57">
        <v>79841</v>
      </c>
      <c r="CJ2183" s="53" t="s">
        <v>116</v>
      </c>
      <c r="CK2183" s="53" t="s">
        <v>132</v>
      </c>
      <c r="CL2183" s="192"/>
      <c r="CM2183" s="54"/>
      <c r="CN2183" s="54"/>
    </row>
    <row r="2184" spans="27:92" x14ac:dyDescent="0.25">
      <c r="AA2184"/>
      <c r="AB2184"/>
      <c r="AC2184"/>
      <c r="CI2184" s="57">
        <v>79842</v>
      </c>
      <c r="CJ2184" s="53" t="s">
        <v>116</v>
      </c>
      <c r="CK2184" s="53" t="s">
        <v>132</v>
      </c>
      <c r="CL2184" s="192"/>
      <c r="CM2184" s="54"/>
      <c r="CN2184" s="54"/>
    </row>
    <row r="2185" spans="27:92" x14ac:dyDescent="0.25">
      <c r="AA2185"/>
      <c r="AB2185"/>
      <c r="AC2185"/>
      <c r="CI2185" s="57">
        <v>79843</v>
      </c>
      <c r="CJ2185" s="53" t="s">
        <v>116</v>
      </c>
      <c r="CK2185" s="53" t="s">
        <v>132</v>
      </c>
      <c r="CL2185" s="192"/>
      <c r="CM2185" s="54"/>
      <c r="CN2185" s="54"/>
    </row>
    <row r="2186" spans="27:92" x14ac:dyDescent="0.25">
      <c r="AA2186"/>
      <c r="AB2186"/>
      <c r="AC2186"/>
      <c r="CI2186" s="57">
        <v>79844</v>
      </c>
      <c r="CJ2186" s="53" t="s">
        <v>116</v>
      </c>
      <c r="CK2186" s="53" t="s">
        <v>132</v>
      </c>
      <c r="CL2186" s="192"/>
      <c r="CM2186" s="54"/>
      <c r="CN2186" s="54"/>
    </row>
    <row r="2187" spans="27:92" x14ac:dyDescent="0.25">
      <c r="AA2187"/>
      <c r="AB2187"/>
      <c r="AC2187"/>
      <c r="CI2187" s="57">
        <v>79845</v>
      </c>
      <c r="CJ2187" s="53" t="s">
        <v>116</v>
      </c>
      <c r="CK2187" s="53" t="s">
        <v>132</v>
      </c>
      <c r="CL2187" s="192"/>
      <c r="CM2187" s="54"/>
      <c r="CN2187" s="54"/>
    </row>
    <row r="2188" spans="27:92" x14ac:dyDescent="0.25">
      <c r="AA2188"/>
      <c r="AB2188"/>
      <c r="AC2188"/>
      <c r="CI2188" s="57">
        <v>79846</v>
      </c>
      <c r="CJ2188" s="53" t="s">
        <v>116</v>
      </c>
      <c r="CK2188" s="53" t="s">
        <v>132</v>
      </c>
      <c r="CL2188" s="192"/>
      <c r="CM2188" s="54"/>
      <c r="CN2188" s="54"/>
    </row>
    <row r="2189" spans="27:92" x14ac:dyDescent="0.25">
      <c r="AA2189"/>
      <c r="AB2189"/>
      <c r="AC2189"/>
      <c r="CI2189" s="57">
        <v>79847</v>
      </c>
      <c r="CJ2189" s="53" t="s">
        <v>116</v>
      </c>
      <c r="CK2189" s="53" t="s">
        <v>132</v>
      </c>
      <c r="CL2189" s="192"/>
      <c r="CM2189" s="54"/>
      <c r="CN2189" s="54"/>
    </row>
    <row r="2190" spans="27:92" x14ac:dyDescent="0.25">
      <c r="AA2190"/>
      <c r="AB2190"/>
      <c r="AC2190"/>
      <c r="CI2190" s="57">
        <v>79848</v>
      </c>
      <c r="CJ2190" s="53" t="s">
        <v>116</v>
      </c>
      <c r="CK2190" s="53" t="s">
        <v>132</v>
      </c>
      <c r="CL2190" s="192"/>
      <c r="CM2190" s="54"/>
      <c r="CN2190" s="54"/>
    </row>
    <row r="2191" spans="27:92" x14ac:dyDescent="0.25">
      <c r="AA2191"/>
      <c r="AB2191"/>
      <c r="AC2191"/>
      <c r="CI2191" s="57">
        <v>79849</v>
      </c>
      <c r="CJ2191" s="53" t="s">
        <v>116</v>
      </c>
      <c r="CK2191" s="53" t="s">
        <v>132</v>
      </c>
      <c r="CL2191" s="192"/>
      <c r="CM2191" s="54"/>
      <c r="CN2191" s="54"/>
    </row>
    <row r="2192" spans="27:92" x14ac:dyDescent="0.25">
      <c r="AA2192"/>
      <c r="AB2192"/>
      <c r="AC2192"/>
      <c r="CI2192" s="57">
        <v>79851</v>
      </c>
      <c r="CJ2192" s="53" t="s">
        <v>116</v>
      </c>
      <c r="CK2192" s="53" t="s">
        <v>132</v>
      </c>
      <c r="CL2192" s="192"/>
      <c r="CM2192" s="54"/>
      <c r="CN2192" s="54"/>
    </row>
    <row r="2193" spans="27:92" x14ac:dyDescent="0.25">
      <c r="AA2193"/>
      <c r="AB2193"/>
      <c r="AC2193"/>
      <c r="CI2193" s="57">
        <v>79852</v>
      </c>
      <c r="CJ2193" s="53" t="s">
        <v>116</v>
      </c>
      <c r="CK2193" s="53" t="s">
        <v>132</v>
      </c>
      <c r="CL2193" s="192"/>
      <c r="CM2193" s="54"/>
      <c r="CN2193" s="54"/>
    </row>
    <row r="2194" spans="27:92" x14ac:dyDescent="0.25">
      <c r="AA2194"/>
      <c r="AB2194"/>
      <c r="AC2194"/>
      <c r="CI2194" s="57">
        <v>79853</v>
      </c>
      <c r="CJ2194" s="53" t="s">
        <v>116</v>
      </c>
      <c r="CK2194" s="53" t="s">
        <v>132</v>
      </c>
      <c r="CL2194" s="192"/>
      <c r="CM2194" s="54"/>
      <c r="CN2194" s="54"/>
    </row>
    <row r="2195" spans="27:92" x14ac:dyDescent="0.25">
      <c r="AA2195"/>
      <c r="AB2195"/>
      <c r="AC2195"/>
      <c r="CI2195" s="57">
        <v>79854</v>
      </c>
      <c r="CJ2195" s="53" t="s">
        <v>116</v>
      </c>
      <c r="CK2195" s="53" t="s">
        <v>132</v>
      </c>
      <c r="CL2195" s="192"/>
      <c r="CM2195" s="54"/>
      <c r="CN2195" s="54"/>
    </row>
    <row r="2196" spans="27:92" x14ac:dyDescent="0.25">
      <c r="AA2196"/>
      <c r="AB2196"/>
      <c r="AC2196"/>
      <c r="CI2196" s="57">
        <v>79855</v>
      </c>
      <c r="CJ2196" s="53" t="s">
        <v>116</v>
      </c>
      <c r="CK2196" s="53" t="s">
        <v>132</v>
      </c>
      <c r="CL2196" s="192"/>
      <c r="CM2196" s="54"/>
      <c r="CN2196" s="54"/>
    </row>
    <row r="2197" spans="27:92" x14ac:dyDescent="0.25">
      <c r="AA2197"/>
      <c r="AB2197"/>
      <c r="AC2197"/>
      <c r="CI2197" s="57">
        <v>79856</v>
      </c>
      <c r="CJ2197" s="53" t="s">
        <v>116</v>
      </c>
      <c r="CK2197" s="53" t="s">
        <v>132</v>
      </c>
      <c r="CL2197" s="192"/>
      <c r="CM2197" s="54"/>
      <c r="CN2197" s="54"/>
    </row>
    <row r="2198" spans="27:92" x14ac:dyDescent="0.25">
      <c r="AA2198"/>
      <c r="AB2198"/>
      <c r="AC2198"/>
      <c r="CI2198" s="57">
        <v>79857</v>
      </c>
      <c r="CJ2198" s="53" t="s">
        <v>116</v>
      </c>
      <c r="CK2198" s="53" t="s">
        <v>132</v>
      </c>
      <c r="CL2198" s="192"/>
      <c r="CM2198" s="54"/>
      <c r="CN2198" s="54"/>
    </row>
    <row r="2199" spans="27:92" x14ac:dyDescent="0.25">
      <c r="AA2199"/>
      <c r="AB2199"/>
      <c r="AC2199"/>
      <c r="CI2199" s="57">
        <v>79858</v>
      </c>
      <c r="CJ2199" s="53" t="s">
        <v>116</v>
      </c>
      <c r="CK2199" s="53" t="s">
        <v>132</v>
      </c>
      <c r="CL2199" s="192"/>
      <c r="CM2199" s="54"/>
      <c r="CN2199" s="54"/>
    </row>
    <row r="2200" spans="27:92" x14ac:dyDescent="0.25">
      <c r="AA2200"/>
      <c r="AB2200"/>
      <c r="AC2200"/>
      <c r="CI2200" s="57">
        <v>79861</v>
      </c>
      <c r="CJ2200" s="53" t="s">
        <v>116</v>
      </c>
      <c r="CK2200" s="53" t="s">
        <v>132</v>
      </c>
      <c r="CL2200" s="192"/>
      <c r="CM2200" s="54"/>
      <c r="CN2200" s="54"/>
    </row>
    <row r="2201" spans="27:92" x14ac:dyDescent="0.25">
      <c r="AA2201"/>
      <c r="AB2201"/>
      <c r="AC2201"/>
      <c r="CI2201" s="57">
        <v>79862</v>
      </c>
      <c r="CJ2201" s="53" t="s">
        <v>116</v>
      </c>
      <c r="CK2201" s="53" t="s">
        <v>132</v>
      </c>
      <c r="CL2201" s="192"/>
      <c r="CM2201" s="54"/>
      <c r="CN2201" s="54"/>
    </row>
    <row r="2202" spans="27:92" x14ac:dyDescent="0.25">
      <c r="AA2202"/>
      <c r="AB2202"/>
      <c r="AC2202"/>
      <c r="CI2202" s="54"/>
      <c r="CJ2202" s="54"/>
      <c r="CK2202" s="54"/>
      <c r="CL2202" s="54"/>
      <c r="CM2202" s="54"/>
      <c r="CN2202" s="54"/>
    </row>
    <row r="2203" spans="27:92" x14ac:dyDescent="0.25">
      <c r="AA2203"/>
      <c r="AB2203"/>
      <c r="AC2203"/>
    </row>
    <row r="2204" spans="27:92" x14ac:dyDescent="0.25">
      <c r="AA2204"/>
      <c r="AB2204"/>
      <c r="AC2204"/>
    </row>
    <row r="2205" spans="27:92" x14ac:dyDescent="0.25">
      <c r="AA2205"/>
      <c r="AB2205"/>
      <c r="AC2205"/>
    </row>
    <row r="2206" spans="27:92" x14ac:dyDescent="0.25">
      <c r="AA2206"/>
      <c r="AB2206"/>
      <c r="AC2206"/>
    </row>
    <row r="2207" spans="27:92" x14ac:dyDescent="0.25">
      <c r="AA2207"/>
      <c r="AB2207"/>
      <c r="AC2207"/>
    </row>
    <row r="2208" spans="27:92" x14ac:dyDescent="0.25">
      <c r="AA2208"/>
      <c r="AB2208"/>
      <c r="AC2208"/>
    </row>
    <row r="2209" spans="27:29" x14ac:dyDescent="0.25">
      <c r="AA2209"/>
      <c r="AB2209"/>
      <c r="AC2209"/>
    </row>
    <row r="2210" spans="27:29" x14ac:dyDescent="0.25">
      <c r="AA2210"/>
      <c r="AB2210"/>
      <c r="AC2210"/>
    </row>
    <row r="2211" spans="27:29" x14ac:dyDescent="0.25">
      <c r="AA2211"/>
      <c r="AB2211"/>
      <c r="AC2211"/>
    </row>
    <row r="2212" spans="27:29" x14ac:dyDescent="0.25">
      <c r="AA2212"/>
      <c r="AB2212"/>
      <c r="AC2212"/>
    </row>
    <row r="2213" spans="27:29" x14ac:dyDescent="0.25">
      <c r="AA2213"/>
      <c r="AB2213"/>
      <c r="AC2213"/>
    </row>
    <row r="2214" spans="27:29" x14ac:dyDescent="0.25">
      <c r="AA2214"/>
      <c r="AB2214"/>
      <c r="AC2214"/>
    </row>
    <row r="2215" spans="27:29" x14ac:dyDescent="0.25">
      <c r="AA2215"/>
      <c r="AB2215"/>
      <c r="AC2215"/>
    </row>
    <row r="2216" spans="27:29" x14ac:dyDescent="0.25">
      <c r="AA2216"/>
      <c r="AB2216"/>
      <c r="AC2216"/>
    </row>
    <row r="2217" spans="27:29" x14ac:dyDescent="0.25">
      <c r="AA2217"/>
      <c r="AB2217"/>
      <c r="AC2217"/>
    </row>
    <row r="2218" spans="27:29" x14ac:dyDescent="0.25">
      <c r="AA2218"/>
      <c r="AB2218"/>
      <c r="AC2218"/>
    </row>
    <row r="2219" spans="27:29" x14ac:dyDescent="0.25">
      <c r="AA2219"/>
      <c r="AB2219"/>
      <c r="AC2219"/>
    </row>
    <row r="2220" spans="27:29" x14ac:dyDescent="0.25">
      <c r="AA2220"/>
      <c r="AB2220"/>
      <c r="AC2220"/>
    </row>
    <row r="2221" spans="27:29" x14ac:dyDescent="0.25">
      <c r="AA2221"/>
      <c r="AB2221"/>
      <c r="AC2221"/>
    </row>
    <row r="2222" spans="27:29" x14ac:dyDescent="0.25">
      <c r="AA2222"/>
      <c r="AB2222"/>
      <c r="AC2222"/>
    </row>
    <row r="2223" spans="27:29" x14ac:dyDescent="0.25">
      <c r="AA2223"/>
      <c r="AB2223"/>
      <c r="AC2223"/>
    </row>
    <row r="2224" spans="27:29" x14ac:dyDescent="0.25">
      <c r="AA2224"/>
      <c r="AB2224"/>
      <c r="AC2224"/>
    </row>
    <row r="2225" spans="27:29" x14ac:dyDescent="0.25">
      <c r="AA2225"/>
      <c r="AB2225"/>
      <c r="AC2225"/>
    </row>
    <row r="2226" spans="27:29" x14ac:dyDescent="0.25">
      <c r="AA2226"/>
      <c r="AB2226"/>
      <c r="AC2226"/>
    </row>
    <row r="2227" spans="27:29" x14ac:dyDescent="0.25">
      <c r="AA2227"/>
      <c r="AB2227"/>
      <c r="AC2227"/>
    </row>
    <row r="2228" spans="27:29" x14ac:dyDescent="0.25">
      <c r="AA2228"/>
      <c r="AB2228"/>
      <c r="AC2228"/>
    </row>
    <row r="2229" spans="27:29" x14ac:dyDescent="0.25">
      <c r="AA2229"/>
      <c r="AB2229"/>
      <c r="AC2229"/>
    </row>
    <row r="2230" spans="27:29" x14ac:dyDescent="0.25">
      <c r="AA2230"/>
      <c r="AB2230"/>
      <c r="AC2230"/>
    </row>
    <row r="2231" spans="27:29" x14ac:dyDescent="0.25">
      <c r="AA2231"/>
      <c r="AB2231"/>
      <c r="AC2231"/>
    </row>
    <row r="2232" spans="27:29" x14ac:dyDescent="0.25">
      <c r="AA2232"/>
      <c r="AB2232"/>
      <c r="AC2232"/>
    </row>
    <row r="2233" spans="27:29" x14ac:dyDescent="0.25">
      <c r="AA2233"/>
      <c r="AB2233"/>
      <c r="AC2233"/>
    </row>
    <row r="2234" spans="27:29" x14ac:dyDescent="0.25">
      <c r="AA2234"/>
      <c r="AB2234"/>
      <c r="AC2234"/>
    </row>
    <row r="2235" spans="27:29" x14ac:dyDescent="0.25">
      <c r="AA2235"/>
      <c r="AB2235"/>
      <c r="AC2235"/>
    </row>
    <row r="2236" spans="27:29" x14ac:dyDescent="0.25">
      <c r="AA2236"/>
      <c r="AB2236"/>
      <c r="AC2236"/>
    </row>
    <row r="2237" spans="27:29" x14ac:dyDescent="0.25">
      <c r="AA2237"/>
      <c r="AB2237"/>
      <c r="AC2237"/>
    </row>
    <row r="2238" spans="27:29" x14ac:dyDescent="0.25">
      <c r="AA2238"/>
      <c r="AB2238"/>
      <c r="AC2238"/>
    </row>
    <row r="2239" spans="27:29" x14ac:dyDescent="0.25">
      <c r="AA2239"/>
      <c r="AB2239"/>
      <c r="AC2239"/>
    </row>
    <row r="2240" spans="27:29" x14ac:dyDescent="0.25">
      <c r="AA2240"/>
      <c r="AB2240"/>
      <c r="AC2240"/>
    </row>
    <row r="2241" spans="27:29" x14ac:dyDescent="0.25">
      <c r="AA2241"/>
      <c r="AB2241"/>
      <c r="AC2241"/>
    </row>
    <row r="2242" spans="27:29" x14ac:dyDescent="0.25">
      <c r="AA2242"/>
      <c r="AB2242"/>
      <c r="AC2242"/>
    </row>
    <row r="2243" spans="27:29" x14ac:dyDescent="0.25">
      <c r="AA2243"/>
      <c r="AB2243"/>
      <c r="AC2243"/>
    </row>
    <row r="2244" spans="27:29" x14ac:dyDescent="0.25">
      <c r="AA2244"/>
      <c r="AB2244"/>
      <c r="AC2244"/>
    </row>
    <row r="2245" spans="27:29" x14ac:dyDescent="0.25">
      <c r="AA2245"/>
      <c r="AB2245"/>
      <c r="AC2245"/>
    </row>
    <row r="2246" spans="27:29" x14ac:dyDescent="0.25">
      <c r="AA2246"/>
      <c r="AB2246"/>
      <c r="AC2246"/>
    </row>
    <row r="2247" spans="27:29" x14ac:dyDescent="0.25">
      <c r="AA2247"/>
      <c r="AB2247"/>
      <c r="AC2247"/>
    </row>
    <row r="2248" spans="27:29" x14ac:dyDescent="0.25">
      <c r="AA2248"/>
      <c r="AB2248"/>
      <c r="AC2248"/>
    </row>
    <row r="2249" spans="27:29" x14ac:dyDescent="0.25">
      <c r="AA2249"/>
      <c r="AB2249"/>
      <c r="AC2249"/>
    </row>
    <row r="2250" spans="27:29" x14ac:dyDescent="0.25">
      <c r="AA2250"/>
      <c r="AB2250"/>
      <c r="AC2250"/>
    </row>
    <row r="2251" spans="27:29" x14ac:dyDescent="0.25">
      <c r="AA2251"/>
      <c r="AB2251"/>
      <c r="AC2251"/>
    </row>
    <row r="2252" spans="27:29" x14ac:dyDescent="0.25">
      <c r="AA2252"/>
      <c r="AB2252"/>
      <c r="AC2252"/>
    </row>
    <row r="2253" spans="27:29" x14ac:dyDescent="0.25">
      <c r="AA2253"/>
      <c r="AB2253"/>
      <c r="AC2253"/>
    </row>
    <row r="2254" spans="27:29" x14ac:dyDescent="0.25">
      <c r="AA2254"/>
      <c r="AB2254"/>
      <c r="AC2254"/>
    </row>
    <row r="2255" spans="27:29" x14ac:dyDescent="0.25">
      <c r="AA2255"/>
      <c r="AB2255"/>
      <c r="AC2255"/>
    </row>
    <row r="2256" spans="27:29" x14ac:dyDescent="0.25">
      <c r="AA2256"/>
      <c r="AB2256"/>
      <c r="AC2256"/>
    </row>
    <row r="2257" spans="27:29" x14ac:dyDescent="0.25">
      <c r="AA2257"/>
      <c r="AB2257"/>
      <c r="AC2257"/>
    </row>
    <row r="2258" spans="27:29" x14ac:dyDescent="0.25">
      <c r="AA2258"/>
      <c r="AB2258"/>
      <c r="AC2258"/>
    </row>
    <row r="2259" spans="27:29" x14ac:dyDescent="0.25">
      <c r="AA2259"/>
      <c r="AB2259"/>
      <c r="AC2259"/>
    </row>
    <row r="2260" spans="27:29" x14ac:dyDescent="0.25">
      <c r="AA2260"/>
      <c r="AB2260"/>
      <c r="AC2260"/>
    </row>
    <row r="2261" spans="27:29" x14ac:dyDescent="0.25">
      <c r="AA2261"/>
      <c r="AB2261"/>
      <c r="AC2261"/>
    </row>
    <row r="2262" spans="27:29" x14ac:dyDescent="0.25">
      <c r="AA2262"/>
      <c r="AB2262"/>
      <c r="AC2262"/>
    </row>
    <row r="2263" spans="27:29" x14ac:dyDescent="0.25">
      <c r="AA2263"/>
      <c r="AB2263"/>
      <c r="AC2263"/>
    </row>
    <row r="2264" spans="27:29" x14ac:dyDescent="0.25">
      <c r="AA2264"/>
      <c r="AB2264"/>
      <c r="AC2264"/>
    </row>
    <row r="2265" spans="27:29" x14ac:dyDescent="0.25">
      <c r="AA2265"/>
      <c r="AB2265"/>
      <c r="AC2265"/>
    </row>
    <row r="2266" spans="27:29" x14ac:dyDescent="0.25">
      <c r="AA2266"/>
      <c r="AB2266"/>
      <c r="AC2266"/>
    </row>
    <row r="2267" spans="27:29" x14ac:dyDescent="0.25">
      <c r="AA2267"/>
      <c r="AB2267"/>
      <c r="AC2267"/>
    </row>
    <row r="2268" spans="27:29" x14ac:dyDescent="0.25">
      <c r="AA2268"/>
      <c r="AB2268"/>
      <c r="AC2268"/>
    </row>
    <row r="2269" spans="27:29" x14ac:dyDescent="0.25">
      <c r="AA2269"/>
      <c r="AB2269"/>
      <c r="AC2269"/>
    </row>
    <row r="2270" spans="27:29" x14ac:dyDescent="0.25">
      <c r="AA2270"/>
      <c r="AB2270"/>
      <c r="AC2270"/>
    </row>
    <row r="2271" spans="27:29" x14ac:dyDescent="0.25">
      <c r="AA2271"/>
      <c r="AB2271"/>
      <c r="AC2271"/>
    </row>
    <row r="2272" spans="27:29" x14ac:dyDescent="0.25">
      <c r="AA2272"/>
      <c r="AB2272"/>
      <c r="AC2272"/>
    </row>
    <row r="2273" spans="27:29" x14ac:dyDescent="0.25">
      <c r="AA2273"/>
      <c r="AB2273"/>
      <c r="AC2273"/>
    </row>
    <row r="2274" spans="27:29" x14ac:dyDescent="0.25">
      <c r="AA2274"/>
      <c r="AB2274"/>
      <c r="AC2274"/>
    </row>
    <row r="2275" spans="27:29" x14ac:dyDescent="0.25">
      <c r="AA2275"/>
      <c r="AB2275"/>
      <c r="AC2275"/>
    </row>
    <row r="2276" spans="27:29" x14ac:dyDescent="0.25">
      <c r="AA2276"/>
      <c r="AB2276"/>
      <c r="AC2276"/>
    </row>
    <row r="2277" spans="27:29" x14ac:dyDescent="0.25">
      <c r="AA2277"/>
      <c r="AB2277"/>
      <c r="AC2277"/>
    </row>
    <row r="2278" spans="27:29" x14ac:dyDescent="0.25">
      <c r="AA2278"/>
      <c r="AB2278"/>
      <c r="AC2278"/>
    </row>
    <row r="2279" spans="27:29" x14ac:dyDescent="0.25">
      <c r="AA2279"/>
      <c r="AB2279"/>
      <c r="AC2279"/>
    </row>
    <row r="2280" spans="27:29" x14ac:dyDescent="0.25">
      <c r="AA2280"/>
      <c r="AB2280"/>
      <c r="AC2280"/>
    </row>
    <row r="2281" spans="27:29" x14ac:dyDescent="0.25">
      <c r="AA2281"/>
      <c r="AB2281"/>
      <c r="AC2281"/>
    </row>
    <row r="2282" spans="27:29" x14ac:dyDescent="0.25">
      <c r="AA2282"/>
      <c r="AB2282"/>
      <c r="AC2282"/>
    </row>
    <row r="2283" spans="27:29" x14ac:dyDescent="0.25">
      <c r="AA2283"/>
      <c r="AB2283"/>
      <c r="AC2283"/>
    </row>
    <row r="2284" spans="27:29" x14ac:dyDescent="0.25">
      <c r="AA2284"/>
      <c r="AB2284"/>
      <c r="AC2284"/>
    </row>
    <row r="2285" spans="27:29" x14ac:dyDescent="0.25">
      <c r="AA2285"/>
      <c r="AB2285"/>
      <c r="AC2285"/>
    </row>
    <row r="2286" spans="27:29" x14ac:dyDescent="0.25">
      <c r="AA2286"/>
      <c r="AB2286"/>
      <c r="AC2286"/>
    </row>
    <row r="2287" spans="27:29" x14ac:dyDescent="0.25">
      <c r="AA2287"/>
      <c r="AB2287"/>
      <c r="AC2287"/>
    </row>
    <row r="2288" spans="27:29" x14ac:dyDescent="0.25">
      <c r="AA2288"/>
      <c r="AB2288"/>
      <c r="AC2288"/>
    </row>
    <row r="2289" spans="27:29" x14ac:dyDescent="0.25">
      <c r="AA2289"/>
      <c r="AB2289"/>
      <c r="AC2289"/>
    </row>
    <row r="2290" spans="27:29" x14ac:dyDescent="0.25">
      <c r="AA2290"/>
      <c r="AB2290"/>
      <c r="AC2290"/>
    </row>
    <row r="2291" spans="27:29" x14ac:dyDescent="0.25">
      <c r="AA2291"/>
      <c r="AB2291"/>
      <c r="AC2291"/>
    </row>
    <row r="2292" spans="27:29" x14ac:dyDescent="0.25">
      <c r="AA2292"/>
      <c r="AB2292"/>
      <c r="AC2292"/>
    </row>
    <row r="2293" spans="27:29" x14ac:dyDescent="0.25">
      <c r="AA2293"/>
      <c r="AB2293"/>
      <c r="AC2293"/>
    </row>
    <row r="2294" spans="27:29" x14ac:dyDescent="0.25">
      <c r="AA2294"/>
      <c r="AB2294"/>
      <c r="AC2294"/>
    </row>
    <row r="2295" spans="27:29" x14ac:dyDescent="0.25">
      <c r="AA2295"/>
      <c r="AB2295"/>
      <c r="AC2295"/>
    </row>
    <row r="2296" spans="27:29" x14ac:dyDescent="0.25">
      <c r="AA2296"/>
      <c r="AB2296"/>
      <c r="AC2296"/>
    </row>
    <row r="2297" spans="27:29" x14ac:dyDescent="0.25">
      <c r="AA2297"/>
      <c r="AB2297"/>
      <c r="AC2297"/>
    </row>
    <row r="2298" spans="27:29" x14ac:dyDescent="0.25">
      <c r="AA2298"/>
      <c r="AB2298"/>
      <c r="AC2298"/>
    </row>
    <row r="2299" spans="27:29" x14ac:dyDescent="0.25">
      <c r="AA2299"/>
      <c r="AB2299"/>
      <c r="AC2299"/>
    </row>
    <row r="2300" spans="27:29" x14ac:dyDescent="0.25">
      <c r="AA2300"/>
      <c r="AB2300"/>
      <c r="AC2300"/>
    </row>
    <row r="2301" spans="27:29" x14ac:dyDescent="0.25">
      <c r="AA2301"/>
      <c r="AB2301"/>
      <c r="AC2301"/>
    </row>
    <row r="2302" spans="27:29" x14ac:dyDescent="0.25">
      <c r="AA2302"/>
      <c r="AB2302"/>
      <c r="AC2302"/>
    </row>
    <row r="2303" spans="27:29" x14ac:dyDescent="0.25">
      <c r="AA2303"/>
      <c r="AB2303"/>
      <c r="AC2303"/>
    </row>
    <row r="2304" spans="27:29" x14ac:dyDescent="0.25">
      <c r="AA2304"/>
      <c r="AB2304"/>
      <c r="AC2304"/>
    </row>
    <row r="2305" spans="27:29" x14ac:dyDescent="0.25">
      <c r="AA2305"/>
      <c r="AB2305"/>
      <c r="AC2305"/>
    </row>
    <row r="2306" spans="27:29" x14ac:dyDescent="0.25">
      <c r="AA2306"/>
      <c r="AB2306"/>
      <c r="AC2306"/>
    </row>
    <row r="2307" spans="27:29" x14ac:dyDescent="0.25">
      <c r="AA2307"/>
      <c r="AB2307"/>
      <c r="AC2307"/>
    </row>
    <row r="2308" spans="27:29" x14ac:dyDescent="0.25">
      <c r="AA2308"/>
      <c r="AB2308"/>
      <c r="AC2308"/>
    </row>
    <row r="2309" spans="27:29" x14ac:dyDescent="0.25">
      <c r="AA2309"/>
      <c r="AB2309"/>
      <c r="AC2309"/>
    </row>
    <row r="2310" spans="27:29" x14ac:dyDescent="0.25">
      <c r="AA2310"/>
      <c r="AB2310"/>
      <c r="AC2310"/>
    </row>
    <row r="2311" spans="27:29" x14ac:dyDescent="0.25">
      <c r="AA2311"/>
      <c r="AB2311"/>
      <c r="AC2311"/>
    </row>
    <row r="2312" spans="27:29" x14ac:dyDescent="0.25">
      <c r="AA2312"/>
      <c r="AB2312"/>
      <c r="AC2312"/>
    </row>
    <row r="2313" spans="27:29" x14ac:dyDescent="0.25">
      <c r="AA2313"/>
      <c r="AB2313"/>
      <c r="AC2313"/>
    </row>
    <row r="2314" spans="27:29" x14ac:dyDescent="0.25">
      <c r="AA2314"/>
      <c r="AB2314"/>
      <c r="AC2314"/>
    </row>
    <row r="2315" spans="27:29" x14ac:dyDescent="0.25">
      <c r="AA2315"/>
      <c r="AB2315"/>
      <c r="AC2315"/>
    </row>
    <row r="2316" spans="27:29" x14ac:dyDescent="0.25">
      <c r="AA2316"/>
      <c r="AB2316"/>
      <c r="AC2316"/>
    </row>
    <row r="2317" spans="27:29" x14ac:dyDescent="0.25">
      <c r="AA2317"/>
      <c r="AB2317"/>
      <c r="AC2317"/>
    </row>
    <row r="2318" spans="27:29" x14ac:dyDescent="0.25">
      <c r="AA2318"/>
      <c r="AB2318"/>
      <c r="AC2318"/>
    </row>
    <row r="2319" spans="27:29" x14ac:dyDescent="0.25">
      <c r="AA2319"/>
      <c r="AB2319"/>
      <c r="AC2319"/>
    </row>
    <row r="2320" spans="27:29" x14ac:dyDescent="0.25">
      <c r="AA2320"/>
      <c r="AB2320"/>
      <c r="AC2320"/>
    </row>
    <row r="2321" spans="27:29" x14ac:dyDescent="0.25">
      <c r="AA2321"/>
      <c r="AB2321"/>
      <c r="AC2321"/>
    </row>
    <row r="2322" spans="27:29" x14ac:dyDescent="0.25">
      <c r="AA2322"/>
      <c r="AB2322"/>
      <c r="AC2322"/>
    </row>
    <row r="2323" spans="27:29" x14ac:dyDescent="0.25">
      <c r="AA2323"/>
      <c r="AB2323"/>
      <c r="AC2323"/>
    </row>
    <row r="2324" spans="27:29" x14ac:dyDescent="0.25">
      <c r="AA2324"/>
      <c r="AB2324"/>
      <c r="AC2324"/>
    </row>
    <row r="2325" spans="27:29" x14ac:dyDescent="0.25">
      <c r="AA2325"/>
      <c r="AB2325"/>
      <c r="AC2325"/>
    </row>
    <row r="2326" spans="27:29" x14ac:dyDescent="0.25">
      <c r="AA2326"/>
      <c r="AB2326"/>
      <c r="AC2326"/>
    </row>
    <row r="2327" spans="27:29" x14ac:dyDescent="0.25">
      <c r="AA2327"/>
      <c r="AB2327"/>
      <c r="AC2327"/>
    </row>
    <row r="2328" spans="27:29" x14ac:dyDescent="0.25">
      <c r="AA2328"/>
      <c r="AB2328"/>
      <c r="AC2328"/>
    </row>
    <row r="2329" spans="27:29" x14ac:dyDescent="0.25">
      <c r="AA2329"/>
      <c r="AB2329"/>
      <c r="AC2329"/>
    </row>
    <row r="2330" spans="27:29" x14ac:dyDescent="0.25">
      <c r="AA2330"/>
      <c r="AB2330"/>
      <c r="AC2330"/>
    </row>
    <row r="2331" spans="27:29" x14ac:dyDescent="0.25">
      <c r="AA2331"/>
      <c r="AB2331"/>
      <c r="AC2331"/>
    </row>
    <row r="2332" spans="27:29" x14ac:dyDescent="0.25">
      <c r="AA2332"/>
      <c r="AB2332"/>
      <c r="AC2332"/>
    </row>
    <row r="2333" spans="27:29" x14ac:dyDescent="0.25">
      <c r="AA2333"/>
      <c r="AB2333"/>
      <c r="AC2333"/>
    </row>
    <row r="2334" spans="27:29" x14ac:dyDescent="0.25">
      <c r="AA2334"/>
      <c r="AB2334"/>
      <c r="AC2334"/>
    </row>
    <row r="2335" spans="27:29" x14ac:dyDescent="0.25">
      <c r="AA2335"/>
      <c r="AB2335"/>
      <c r="AC2335"/>
    </row>
    <row r="2336" spans="27:29" x14ac:dyDescent="0.25">
      <c r="AA2336"/>
      <c r="AB2336"/>
      <c r="AC2336"/>
    </row>
    <row r="2337" spans="27:29" x14ac:dyDescent="0.25">
      <c r="AA2337"/>
      <c r="AB2337"/>
      <c r="AC2337"/>
    </row>
    <row r="2338" spans="27:29" x14ac:dyDescent="0.25">
      <c r="AA2338"/>
      <c r="AB2338"/>
      <c r="AC2338"/>
    </row>
    <row r="2339" spans="27:29" x14ac:dyDescent="0.25">
      <c r="AA2339"/>
      <c r="AB2339"/>
      <c r="AC2339"/>
    </row>
    <row r="2340" spans="27:29" x14ac:dyDescent="0.25">
      <c r="AA2340"/>
      <c r="AB2340"/>
      <c r="AC2340"/>
    </row>
    <row r="2341" spans="27:29" x14ac:dyDescent="0.25">
      <c r="AA2341"/>
      <c r="AB2341"/>
      <c r="AC2341"/>
    </row>
    <row r="2342" spans="27:29" x14ac:dyDescent="0.25">
      <c r="AA2342"/>
      <c r="AB2342"/>
      <c r="AC2342"/>
    </row>
    <row r="2343" spans="27:29" x14ac:dyDescent="0.25">
      <c r="AA2343"/>
      <c r="AB2343"/>
      <c r="AC2343"/>
    </row>
    <row r="2344" spans="27:29" x14ac:dyDescent="0.25">
      <c r="AA2344"/>
      <c r="AB2344"/>
      <c r="AC2344"/>
    </row>
    <row r="2345" spans="27:29" x14ac:dyDescent="0.25">
      <c r="AA2345"/>
      <c r="AB2345"/>
      <c r="AC2345"/>
    </row>
    <row r="2346" spans="27:29" x14ac:dyDescent="0.25">
      <c r="AA2346"/>
      <c r="AB2346"/>
      <c r="AC2346"/>
    </row>
    <row r="2347" spans="27:29" x14ac:dyDescent="0.25">
      <c r="AA2347"/>
      <c r="AB2347"/>
      <c r="AC2347"/>
    </row>
    <row r="2348" spans="27:29" x14ac:dyDescent="0.25">
      <c r="AA2348"/>
      <c r="AB2348"/>
      <c r="AC2348"/>
    </row>
    <row r="2349" spans="27:29" x14ac:dyDescent="0.25">
      <c r="AA2349"/>
      <c r="AB2349"/>
      <c r="AC2349"/>
    </row>
    <row r="2350" spans="27:29" x14ac:dyDescent="0.25">
      <c r="AA2350"/>
      <c r="AB2350"/>
      <c r="AC2350"/>
    </row>
    <row r="2351" spans="27:29" x14ac:dyDescent="0.25">
      <c r="AA2351"/>
      <c r="AB2351"/>
      <c r="AC2351"/>
    </row>
    <row r="2352" spans="27:29" x14ac:dyDescent="0.25">
      <c r="AA2352"/>
      <c r="AB2352"/>
      <c r="AC2352"/>
    </row>
    <row r="2353" spans="27:29" x14ac:dyDescent="0.25">
      <c r="AA2353"/>
      <c r="AB2353"/>
      <c r="AC2353"/>
    </row>
    <row r="2354" spans="27:29" x14ac:dyDescent="0.25">
      <c r="AA2354"/>
      <c r="AB2354"/>
      <c r="AC2354"/>
    </row>
    <row r="2355" spans="27:29" x14ac:dyDescent="0.25">
      <c r="AA2355"/>
      <c r="AB2355"/>
      <c r="AC2355"/>
    </row>
    <row r="2356" spans="27:29" x14ac:dyDescent="0.25">
      <c r="AA2356"/>
      <c r="AB2356"/>
      <c r="AC2356"/>
    </row>
    <row r="2357" spans="27:29" x14ac:dyDescent="0.25">
      <c r="AA2357"/>
      <c r="AB2357"/>
      <c r="AC2357"/>
    </row>
    <row r="2358" spans="27:29" x14ac:dyDescent="0.25">
      <c r="AA2358"/>
      <c r="AB2358"/>
      <c r="AC2358"/>
    </row>
    <row r="2359" spans="27:29" x14ac:dyDescent="0.25">
      <c r="AA2359"/>
      <c r="AB2359"/>
      <c r="AC2359"/>
    </row>
    <row r="2360" spans="27:29" x14ac:dyDescent="0.25">
      <c r="AA2360"/>
      <c r="AB2360"/>
      <c r="AC2360"/>
    </row>
    <row r="2361" spans="27:29" x14ac:dyDescent="0.25">
      <c r="AA2361"/>
      <c r="AB2361"/>
      <c r="AC2361"/>
    </row>
    <row r="2362" spans="27:29" x14ac:dyDescent="0.25">
      <c r="AA2362"/>
      <c r="AB2362"/>
      <c r="AC2362"/>
    </row>
    <row r="2363" spans="27:29" x14ac:dyDescent="0.25">
      <c r="AA2363"/>
      <c r="AB2363"/>
      <c r="AC2363"/>
    </row>
    <row r="2364" spans="27:29" x14ac:dyDescent="0.25">
      <c r="AA2364"/>
      <c r="AB2364"/>
      <c r="AC2364"/>
    </row>
    <row r="2365" spans="27:29" x14ac:dyDescent="0.25">
      <c r="AA2365"/>
      <c r="AB2365"/>
      <c r="AC2365"/>
    </row>
    <row r="2366" spans="27:29" x14ac:dyDescent="0.25">
      <c r="AA2366"/>
      <c r="AB2366"/>
      <c r="AC2366"/>
    </row>
    <row r="2367" spans="27:29" x14ac:dyDescent="0.25">
      <c r="AA2367"/>
      <c r="AB2367"/>
      <c r="AC2367"/>
    </row>
    <row r="2368" spans="27:29" x14ac:dyDescent="0.25">
      <c r="AA2368"/>
      <c r="AB2368"/>
      <c r="AC2368"/>
    </row>
    <row r="2369" spans="27:29" x14ac:dyDescent="0.25">
      <c r="AA2369"/>
      <c r="AB2369"/>
      <c r="AC2369"/>
    </row>
    <row r="2370" spans="27:29" x14ac:dyDescent="0.25">
      <c r="AA2370"/>
      <c r="AB2370"/>
      <c r="AC2370"/>
    </row>
    <row r="2371" spans="27:29" x14ac:dyDescent="0.25">
      <c r="AA2371"/>
      <c r="AB2371"/>
      <c r="AC2371"/>
    </row>
    <row r="2372" spans="27:29" x14ac:dyDescent="0.25">
      <c r="AA2372"/>
      <c r="AB2372"/>
      <c r="AC2372"/>
    </row>
    <row r="2373" spans="27:29" x14ac:dyDescent="0.25">
      <c r="AA2373"/>
      <c r="AB2373"/>
      <c r="AC2373"/>
    </row>
    <row r="2374" spans="27:29" x14ac:dyDescent="0.25">
      <c r="AA2374"/>
      <c r="AB2374"/>
      <c r="AC2374"/>
    </row>
    <row r="2375" spans="27:29" x14ac:dyDescent="0.25">
      <c r="AA2375"/>
      <c r="AB2375"/>
      <c r="AC2375"/>
    </row>
    <row r="2376" spans="27:29" x14ac:dyDescent="0.25">
      <c r="AA2376"/>
      <c r="AB2376"/>
      <c r="AC2376"/>
    </row>
    <row r="2377" spans="27:29" x14ac:dyDescent="0.25">
      <c r="AA2377"/>
      <c r="AB2377"/>
      <c r="AC2377"/>
    </row>
    <row r="2378" spans="27:29" x14ac:dyDescent="0.25">
      <c r="AA2378"/>
      <c r="AB2378"/>
      <c r="AC2378"/>
    </row>
    <row r="2379" spans="27:29" x14ac:dyDescent="0.25">
      <c r="AA2379"/>
      <c r="AB2379"/>
      <c r="AC2379"/>
    </row>
    <row r="2380" spans="27:29" x14ac:dyDescent="0.25">
      <c r="AA2380"/>
      <c r="AB2380"/>
      <c r="AC2380"/>
    </row>
    <row r="2381" spans="27:29" x14ac:dyDescent="0.25">
      <c r="AA2381"/>
      <c r="AB2381"/>
      <c r="AC2381"/>
    </row>
    <row r="2382" spans="27:29" x14ac:dyDescent="0.25">
      <c r="AA2382"/>
      <c r="AB2382"/>
      <c r="AC2382"/>
    </row>
    <row r="2383" spans="27:29" x14ac:dyDescent="0.25">
      <c r="AA2383"/>
      <c r="AB2383"/>
      <c r="AC2383"/>
    </row>
    <row r="2384" spans="27:29" x14ac:dyDescent="0.25">
      <c r="AA2384"/>
      <c r="AB2384"/>
      <c r="AC2384"/>
    </row>
    <row r="2385" spans="27:29" x14ac:dyDescent="0.25">
      <c r="AA2385"/>
      <c r="AB2385"/>
      <c r="AC2385"/>
    </row>
    <row r="2386" spans="27:29" x14ac:dyDescent="0.25">
      <c r="AA2386"/>
      <c r="AB2386"/>
      <c r="AC2386"/>
    </row>
    <row r="2387" spans="27:29" x14ac:dyDescent="0.25">
      <c r="AA2387"/>
      <c r="AB2387"/>
      <c r="AC2387"/>
    </row>
    <row r="2388" spans="27:29" x14ac:dyDescent="0.25">
      <c r="AA2388"/>
      <c r="AB2388"/>
      <c r="AC2388"/>
    </row>
    <row r="2389" spans="27:29" x14ac:dyDescent="0.25">
      <c r="AA2389"/>
      <c r="AB2389"/>
      <c r="AC2389"/>
    </row>
    <row r="2390" spans="27:29" x14ac:dyDescent="0.25">
      <c r="AA2390"/>
      <c r="AB2390"/>
      <c r="AC2390"/>
    </row>
    <row r="2391" spans="27:29" x14ac:dyDescent="0.25">
      <c r="AA2391"/>
      <c r="AB2391"/>
      <c r="AC2391"/>
    </row>
    <row r="2392" spans="27:29" x14ac:dyDescent="0.25">
      <c r="AA2392"/>
      <c r="AB2392"/>
      <c r="AC2392"/>
    </row>
    <row r="2393" spans="27:29" x14ac:dyDescent="0.25">
      <c r="AA2393"/>
      <c r="AB2393"/>
      <c r="AC2393"/>
    </row>
    <row r="2394" spans="27:29" x14ac:dyDescent="0.25">
      <c r="AA2394"/>
      <c r="AB2394"/>
      <c r="AC2394"/>
    </row>
    <row r="2395" spans="27:29" x14ac:dyDescent="0.25">
      <c r="AA2395"/>
      <c r="AB2395"/>
      <c r="AC2395"/>
    </row>
    <row r="2396" spans="27:29" x14ac:dyDescent="0.25">
      <c r="AA2396"/>
      <c r="AB2396"/>
      <c r="AC2396"/>
    </row>
    <row r="2397" spans="27:29" x14ac:dyDescent="0.25">
      <c r="AA2397"/>
      <c r="AB2397"/>
      <c r="AC2397"/>
    </row>
    <row r="2398" spans="27:29" x14ac:dyDescent="0.25">
      <c r="AA2398"/>
      <c r="AB2398"/>
      <c r="AC2398"/>
    </row>
    <row r="2399" spans="27:29" x14ac:dyDescent="0.25">
      <c r="AA2399"/>
      <c r="AB2399"/>
      <c r="AC2399"/>
    </row>
    <row r="2400" spans="27:29" x14ac:dyDescent="0.25">
      <c r="AA2400"/>
      <c r="AB2400"/>
      <c r="AC2400"/>
    </row>
    <row r="2401" spans="27:29" x14ac:dyDescent="0.25">
      <c r="AA2401"/>
      <c r="AB2401"/>
      <c r="AC2401"/>
    </row>
    <row r="2402" spans="27:29" x14ac:dyDescent="0.25">
      <c r="AA2402"/>
      <c r="AB2402"/>
      <c r="AC2402"/>
    </row>
    <row r="2403" spans="27:29" x14ac:dyDescent="0.25">
      <c r="AA2403"/>
      <c r="AB2403"/>
      <c r="AC2403"/>
    </row>
    <row r="2404" spans="27:29" x14ac:dyDescent="0.25">
      <c r="AA2404"/>
      <c r="AB2404"/>
      <c r="AC2404"/>
    </row>
    <row r="2405" spans="27:29" x14ac:dyDescent="0.25">
      <c r="AA2405"/>
      <c r="AB2405"/>
      <c r="AC2405"/>
    </row>
    <row r="2406" spans="27:29" x14ac:dyDescent="0.25">
      <c r="AA2406"/>
      <c r="AB2406"/>
      <c r="AC2406"/>
    </row>
    <row r="2407" spans="27:29" x14ac:dyDescent="0.25">
      <c r="AA2407"/>
      <c r="AB2407"/>
      <c r="AC2407"/>
    </row>
    <row r="2408" spans="27:29" x14ac:dyDescent="0.25">
      <c r="AA2408"/>
      <c r="AB2408"/>
      <c r="AC2408"/>
    </row>
    <row r="2409" spans="27:29" x14ac:dyDescent="0.25">
      <c r="AA2409"/>
      <c r="AB2409"/>
      <c r="AC2409"/>
    </row>
    <row r="2410" spans="27:29" x14ac:dyDescent="0.25">
      <c r="AA2410"/>
      <c r="AB2410"/>
      <c r="AC2410"/>
    </row>
    <row r="2411" spans="27:29" x14ac:dyDescent="0.25">
      <c r="AA2411"/>
      <c r="AB2411"/>
      <c r="AC2411"/>
    </row>
    <row r="2412" spans="27:29" x14ac:dyDescent="0.25">
      <c r="AA2412"/>
      <c r="AB2412"/>
      <c r="AC2412"/>
    </row>
    <row r="2413" spans="27:29" x14ac:dyDescent="0.25">
      <c r="AA2413"/>
      <c r="AB2413"/>
      <c r="AC2413"/>
    </row>
    <row r="2414" spans="27:29" x14ac:dyDescent="0.25">
      <c r="AA2414"/>
      <c r="AB2414"/>
      <c r="AC2414"/>
    </row>
    <row r="2415" spans="27:29" x14ac:dyDescent="0.25">
      <c r="AA2415"/>
      <c r="AB2415"/>
      <c r="AC2415"/>
    </row>
    <row r="2416" spans="27:29" x14ac:dyDescent="0.25">
      <c r="AA2416"/>
      <c r="AB2416"/>
      <c r="AC2416"/>
    </row>
    <row r="2417" spans="27:29" x14ac:dyDescent="0.25">
      <c r="AA2417"/>
      <c r="AB2417"/>
      <c r="AC2417"/>
    </row>
    <row r="2418" spans="27:29" x14ac:dyDescent="0.25">
      <c r="AA2418"/>
      <c r="AB2418"/>
      <c r="AC2418"/>
    </row>
    <row r="2419" spans="27:29" x14ac:dyDescent="0.25">
      <c r="AA2419"/>
      <c r="AB2419"/>
      <c r="AC2419"/>
    </row>
    <row r="2420" spans="27:29" x14ac:dyDescent="0.25">
      <c r="AA2420"/>
      <c r="AB2420"/>
      <c r="AC2420"/>
    </row>
    <row r="2421" spans="27:29" x14ac:dyDescent="0.25">
      <c r="AA2421"/>
      <c r="AB2421"/>
      <c r="AC2421"/>
    </row>
    <row r="2422" spans="27:29" x14ac:dyDescent="0.25">
      <c r="AA2422"/>
      <c r="AB2422"/>
      <c r="AC2422"/>
    </row>
    <row r="2423" spans="27:29" x14ac:dyDescent="0.25">
      <c r="AA2423"/>
      <c r="AB2423"/>
      <c r="AC2423"/>
    </row>
    <row r="2424" spans="27:29" x14ac:dyDescent="0.25">
      <c r="AA2424"/>
      <c r="AB2424"/>
      <c r="AC2424"/>
    </row>
    <row r="2425" spans="27:29" x14ac:dyDescent="0.25">
      <c r="AA2425"/>
      <c r="AB2425"/>
      <c r="AC2425"/>
    </row>
    <row r="2426" spans="27:29" x14ac:dyDescent="0.25">
      <c r="AA2426"/>
      <c r="AB2426"/>
      <c r="AC2426"/>
    </row>
    <row r="2427" spans="27:29" x14ac:dyDescent="0.25">
      <c r="AA2427"/>
      <c r="AB2427"/>
      <c r="AC2427"/>
    </row>
    <row r="2428" spans="27:29" x14ac:dyDescent="0.25">
      <c r="AA2428"/>
      <c r="AB2428"/>
      <c r="AC2428"/>
    </row>
    <row r="2429" spans="27:29" x14ac:dyDescent="0.25">
      <c r="AA2429"/>
      <c r="AB2429"/>
      <c r="AC2429"/>
    </row>
    <row r="2430" spans="27:29" x14ac:dyDescent="0.25">
      <c r="AA2430"/>
      <c r="AB2430"/>
      <c r="AC2430"/>
    </row>
    <row r="2431" spans="27:29" x14ac:dyDescent="0.25">
      <c r="AA2431"/>
      <c r="AB2431"/>
      <c r="AC2431"/>
    </row>
    <row r="2432" spans="27:29" x14ac:dyDescent="0.25">
      <c r="AA2432"/>
      <c r="AB2432"/>
      <c r="AC2432"/>
    </row>
    <row r="2433" spans="27:29" x14ac:dyDescent="0.25">
      <c r="AA2433"/>
      <c r="AB2433"/>
      <c r="AC2433"/>
    </row>
    <row r="2434" spans="27:29" x14ac:dyDescent="0.25">
      <c r="AA2434"/>
      <c r="AB2434"/>
      <c r="AC2434"/>
    </row>
    <row r="2435" spans="27:29" x14ac:dyDescent="0.25">
      <c r="AA2435"/>
      <c r="AB2435"/>
      <c r="AC2435"/>
    </row>
    <row r="2436" spans="27:29" x14ac:dyDescent="0.25">
      <c r="AA2436"/>
      <c r="AB2436"/>
      <c r="AC2436"/>
    </row>
    <row r="2437" spans="27:29" x14ac:dyDescent="0.25">
      <c r="AA2437"/>
      <c r="AB2437"/>
      <c r="AC2437"/>
    </row>
    <row r="2438" spans="27:29" x14ac:dyDescent="0.25">
      <c r="AA2438"/>
      <c r="AB2438"/>
      <c r="AC2438"/>
    </row>
    <row r="2439" spans="27:29" x14ac:dyDescent="0.25">
      <c r="AA2439"/>
      <c r="AB2439"/>
      <c r="AC2439"/>
    </row>
    <row r="2440" spans="27:29" x14ac:dyDescent="0.25">
      <c r="AA2440"/>
      <c r="AB2440"/>
      <c r="AC2440"/>
    </row>
    <row r="2441" spans="27:29" x14ac:dyDescent="0.25">
      <c r="AA2441"/>
      <c r="AB2441"/>
      <c r="AC2441"/>
    </row>
    <row r="2442" spans="27:29" x14ac:dyDescent="0.25">
      <c r="AA2442"/>
      <c r="AB2442"/>
      <c r="AC2442"/>
    </row>
    <row r="2443" spans="27:29" x14ac:dyDescent="0.25">
      <c r="AA2443"/>
      <c r="AB2443"/>
      <c r="AC2443"/>
    </row>
    <row r="2444" spans="27:29" x14ac:dyDescent="0.25">
      <c r="AA2444"/>
      <c r="AB2444"/>
      <c r="AC2444"/>
    </row>
    <row r="2445" spans="27:29" x14ac:dyDescent="0.25">
      <c r="AA2445"/>
      <c r="AB2445"/>
      <c r="AC2445"/>
    </row>
    <row r="2446" spans="27:29" x14ac:dyDescent="0.25">
      <c r="AA2446"/>
      <c r="AB2446"/>
      <c r="AC2446"/>
    </row>
    <row r="2447" spans="27:29" x14ac:dyDescent="0.25">
      <c r="AA2447"/>
      <c r="AB2447"/>
      <c r="AC2447"/>
    </row>
    <row r="2448" spans="27:29" x14ac:dyDescent="0.25">
      <c r="AA2448"/>
      <c r="AB2448"/>
      <c r="AC2448"/>
    </row>
    <row r="2449" spans="27:29" x14ac:dyDescent="0.25">
      <c r="AA2449"/>
      <c r="AB2449"/>
      <c r="AC2449"/>
    </row>
    <row r="2450" spans="27:29" x14ac:dyDescent="0.25">
      <c r="AA2450"/>
      <c r="AB2450"/>
      <c r="AC2450"/>
    </row>
    <row r="2451" spans="27:29" x14ac:dyDescent="0.25">
      <c r="AA2451"/>
      <c r="AB2451"/>
      <c r="AC2451"/>
    </row>
    <row r="2452" spans="27:29" x14ac:dyDescent="0.25">
      <c r="AA2452"/>
      <c r="AB2452"/>
      <c r="AC2452"/>
    </row>
    <row r="2453" spans="27:29" x14ac:dyDescent="0.25">
      <c r="AA2453"/>
      <c r="AB2453"/>
      <c r="AC2453"/>
    </row>
    <row r="2454" spans="27:29" x14ac:dyDescent="0.25">
      <c r="AA2454"/>
      <c r="AB2454"/>
      <c r="AC2454"/>
    </row>
    <row r="2455" spans="27:29" x14ac:dyDescent="0.25">
      <c r="AA2455"/>
      <c r="AB2455"/>
      <c r="AC2455"/>
    </row>
    <row r="2456" spans="27:29" x14ac:dyDescent="0.25">
      <c r="AA2456"/>
      <c r="AB2456"/>
      <c r="AC2456"/>
    </row>
    <row r="2457" spans="27:29" x14ac:dyDescent="0.25">
      <c r="AA2457"/>
      <c r="AB2457"/>
      <c r="AC2457"/>
    </row>
    <row r="2458" spans="27:29" x14ac:dyDescent="0.25">
      <c r="AA2458"/>
      <c r="AB2458"/>
      <c r="AC2458"/>
    </row>
    <row r="2459" spans="27:29" x14ac:dyDescent="0.25">
      <c r="AA2459"/>
      <c r="AB2459"/>
      <c r="AC2459"/>
    </row>
    <row r="2460" spans="27:29" x14ac:dyDescent="0.25">
      <c r="AA2460"/>
      <c r="AB2460"/>
      <c r="AC2460"/>
    </row>
    <row r="2461" spans="27:29" x14ac:dyDescent="0.25">
      <c r="AA2461"/>
      <c r="AB2461"/>
      <c r="AC2461"/>
    </row>
    <row r="2462" spans="27:29" x14ac:dyDescent="0.25">
      <c r="AA2462"/>
      <c r="AB2462"/>
      <c r="AC2462"/>
    </row>
    <row r="2463" spans="27:29" x14ac:dyDescent="0.25">
      <c r="AA2463"/>
      <c r="AB2463"/>
      <c r="AC2463"/>
    </row>
    <row r="2464" spans="27:29" x14ac:dyDescent="0.25">
      <c r="AA2464"/>
      <c r="AB2464"/>
      <c r="AC2464"/>
    </row>
    <row r="2465" spans="27:29" x14ac:dyDescent="0.25">
      <c r="AA2465"/>
      <c r="AB2465"/>
      <c r="AC2465"/>
    </row>
    <row r="2466" spans="27:29" x14ac:dyDescent="0.25">
      <c r="AA2466"/>
      <c r="AB2466"/>
      <c r="AC2466"/>
    </row>
    <row r="2467" spans="27:29" x14ac:dyDescent="0.25">
      <c r="AA2467"/>
      <c r="AB2467"/>
      <c r="AC2467"/>
    </row>
    <row r="2468" spans="27:29" x14ac:dyDescent="0.25">
      <c r="AA2468"/>
      <c r="AB2468"/>
      <c r="AC2468"/>
    </row>
    <row r="2469" spans="27:29" x14ac:dyDescent="0.25">
      <c r="AA2469"/>
      <c r="AB2469"/>
      <c r="AC2469"/>
    </row>
    <row r="2470" spans="27:29" x14ac:dyDescent="0.25">
      <c r="AA2470"/>
      <c r="AB2470"/>
      <c r="AC2470"/>
    </row>
    <row r="2471" spans="27:29" x14ac:dyDescent="0.25">
      <c r="AA2471"/>
      <c r="AB2471"/>
      <c r="AC2471"/>
    </row>
    <row r="2472" spans="27:29" x14ac:dyDescent="0.25">
      <c r="AA2472"/>
      <c r="AB2472"/>
      <c r="AC2472"/>
    </row>
    <row r="2473" spans="27:29" x14ac:dyDescent="0.25">
      <c r="AA2473"/>
      <c r="AB2473"/>
      <c r="AC2473"/>
    </row>
    <row r="2474" spans="27:29" x14ac:dyDescent="0.25">
      <c r="AA2474"/>
      <c r="AB2474"/>
      <c r="AC2474"/>
    </row>
    <row r="2475" spans="27:29" x14ac:dyDescent="0.25">
      <c r="AA2475"/>
      <c r="AB2475"/>
      <c r="AC2475"/>
    </row>
    <row r="2476" spans="27:29" x14ac:dyDescent="0.25">
      <c r="AA2476"/>
      <c r="AB2476"/>
      <c r="AC2476"/>
    </row>
    <row r="2477" spans="27:29" x14ac:dyDescent="0.25">
      <c r="AA2477"/>
      <c r="AB2477"/>
      <c r="AC2477"/>
    </row>
    <row r="2478" spans="27:29" x14ac:dyDescent="0.25">
      <c r="AA2478"/>
      <c r="AB2478"/>
      <c r="AC2478"/>
    </row>
    <row r="2479" spans="27:29" x14ac:dyDescent="0.25">
      <c r="AA2479"/>
      <c r="AB2479"/>
      <c r="AC2479"/>
    </row>
    <row r="2480" spans="27:29" x14ac:dyDescent="0.25">
      <c r="AA2480"/>
      <c r="AB2480"/>
      <c r="AC2480"/>
    </row>
    <row r="2481" spans="27:29" x14ac:dyDescent="0.25">
      <c r="AA2481"/>
      <c r="AB2481"/>
      <c r="AC2481"/>
    </row>
    <row r="2482" spans="27:29" x14ac:dyDescent="0.25">
      <c r="AA2482"/>
      <c r="AB2482"/>
      <c r="AC2482"/>
    </row>
    <row r="2483" spans="27:29" x14ac:dyDescent="0.25">
      <c r="AA2483"/>
      <c r="AB2483"/>
      <c r="AC2483"/>
    </row>
    <row r="2484" spans="27:29" x14ac:dyDescent="0.25">
      <c r="AA2484"/>
      <c r="AB2484"/>
      <c r="AC2484"/>
    </row>
    <row r="2485" spans="27:29" x14ac:dyDescent="0.25">
      <c r="AA2485"/>
      <c r="AB2485"/>
      <c r="AC2485"/>
    </row>
    <row r="2486" spans="27:29" x14ac:dyDescent="0.25">
      <c r="AA2486"/>
      <c r="AB2486"/>
      <c r="AC2486"/>
    </row>
    <row r="2487" spans="27:29" x14ac:dyDescent="0.25">
      <c r="AA2487"/>
      <c r="AB2487"/>
      <c r="AC2487"/>
    </row>
    <row r="2488" spans="27:29" x14ac:dyDescent="0.25">
      <c r="AA2488"/>
      <c r="AB2488"/>
      <c r="AC2488"/>
    </row>
    <row r="2489" spans="27:29" x14ac:dyDescent="0.25">
      <c r="AA2489"/>
      <c r="AB2489"/>
      <c r="AC2489"/>
    </row>
    <row r="2490" spans="27:29" x14ac:dyDescent="0.25">
      <c r="AA2490"/>
      <c r="AB2490"/>
      <c r="AC2490"/>
    </row>
    <row r="2491" spans="27:29" x14ac:dyDescent="0.25">
      <c r="AA2491"/>
      <c r="AB2491"/>
      <c r="AC2491"/>
    </row>
    <row r="2492" spans="27:29" x14ac:dyDescent="0.25">
      <c r="AA2492"/>
      <c r="AB2492"/>
      <c r="AC2492"/>
    </row>
    <row r="2493" spans="27:29" x14ac:dyDescent="0.25">
      <c r="AA2493"/>
      <c r="AB2493"/>
      <c r="AC2493"/>
    </row>
    <row r="2494" spans="27:29" x14ac:dyDescent="0.25">
      <c r="AA2494"/>
      <c r="AB2494"/>
      <c r="AC2494"/>
    </row>
    <row r="2495" spans="27:29" x14ac:dyDescent="0.25">
      <c r="AA2495"/>
      <c r="AB2495"/>
      <c r="AC2495"/>
    </row>
    <row r="2496" spans="27:29" x14ac:dyDescent="0.25">
      <c r="AA2496"/>
      <c r="AB2496"/>
      <c r="AC2496"/>
    </row>
    <row r="2497" spans="27:29" x14ac:dyDescent="0.25">
      <c r="AA2497"/>
      <c r="AB2497"/>
      <c r="AC2497"/>
    </row>
    <row r="2498" spans="27:29" x14ac:dyDescent="0.25">
      <c r="AA2498"/>
      <c r="AB2498"/>
      <c r="AC2498"/>
    </row>
    <row r="2499" spans="27:29" x14ac:dyDescent="0.25">
      <c r="AA2499"/>
      <c r="AB2499"/>
      <c r="AC2499"/>
    </row>
    <row r="2500" spans="27:29" x14ac:dyDescent="0.25">
      <c r="AA2500"/>
      <c r="AB2500"/>
      <c r="AC2500"/>
    </row>
    <row r="2501" spans="27:29" x14ac:dyDescent="0.25">
      <c r="AA2501"/>
      <c r="AB2501"/>
      <c r="AC2501"/>
    </row>
    <row r="2502" spans="27:29" x14ac:dyDescent="0.25">
      <c r="AA2502"/>
      <c r="AB2502"/>
      <c r="AC2502"/>
    </row>
    <row r="2503" spans="27:29" x14ac:dyDescent="0.25">
      <c r="AA2503"/>
      <c r="AB2503"/>
      <c r="AC2503"/>
    </row>
    <row r="2504" spans="27:29" x14ac:dyDescent="0.25">
      <c r="AA2504"/>
      <c r="AB2504"/>
      <c r="AC2504"/>
    </row>
    <row r="2505" spans="27:29" x14ac:dyDescent="0.25">
      <c r="AA2505"/>
      <c r="AB2505"/>
      <c r="AC2505"/>
    </row>
    <row r="2506" spans="27:29" x14ac:dyDescent="0.25">
      <c r="AA2506"/>
      <c r="AB2506"/>
      <c r="AC2506"/>
    </row>
    <row r="2507" spans="27:29" x14ac:dyDescent="0.25">
      <c r="AA2507"/>
      <c r="AB2507"/>
      <c r="AC2507"/>
    </row>
    <row r="2508" spans="27:29" x14ac:dyDescent="0.25">
      <c r="AA2508"/>
      <c r="AB2508"/>
      <c r="AC2508"/>
    </row>
    <row r="2509" spans="27:29" x14ac:dyDescent="0.25">
      <c r="AA2509"/>
      <c r="AB2509"/>
      <c r="AC2509"/>
    </row>
    <row r="2510" spans="27:29" x14ac:dyDescent="0.25">
      <c r="AA2510"/>
      <c r="AB2510"/>
      <c r="AC2510"/>
    </row>
    <row r="2511" spans="27:29" x14ac:dyDescent="0.25">
      <c r="AA2511"/>
      <c r="AB2511"/>
      <c r="AC2511"/>
    </row>
    <row r="2512" spans="27:29" x14ac:dyDescent="0.25">
      <c r="AA2512"/>
      <c r="AB2512"/>
      <c r="AC2512"/>
    </row>
    <row r="2513" spans="27:29" x14ac:dyDescent="0.25">
      <c r="AA2513"/>
      <c r="AB2513"/>
      <c r="AC2513"/>
    </row>
    <row r="2514" spans="27:29" x14ac:dyDescent="0.25">
      <c r="AA2514"/>
      <c r="AB2514"/>
      <c r="AC2514"/>
    </row>
    <row r="2515" spans="27:29" x14ac:dyDescent="0.25">
      <c r="AA2515"/>
      <c r="AB2515"/>
      <c r="AC2515"/>
    </row>
    <row r="2516" spans="27:29" x14ac:dyDescent="0.25">
      <c r="AA2516"/>
      <c r="AB2516"/>
      <c r="AC2516"/>
    </row>
    <row r="2517" spans="27:29" x14ac:dyDescent="0.25">
      <c r="AA2517"/>
      <c r="AB2517"/>
      <c r="AC2517"/>
    </row>
    <row r="2518" spans="27:29" x14ac:dyDescent="0.25">
      <c r="AA2518"/>
      <c r="AB2518"/>
      <c r="AC2518"/>
    </row>
    <row r="2519" spans="27:29" x14ac:dyDescent="0.25">
      <c r="AA2519"/>
      <c r="AB2519"/>
      <c r="AC2519"/>
    </row>
    <row r="2520" spans="27:29" x14ac:dyDescent="0.25">
      <c r="AA2520"/>
      <c r="AB2520"/>
      <c r="AC2520"/>
    </row>
    <row r="2521" spans="27:29" x14ac:dyDescent="0.25">
      <c r="AA2521"/>
      <c r="AB2521"/>
      <c r="AC2521"/>
    </row>
    <row r="2522" spans="27:29" x14ac:dyDescent="0.25">
      <c r="AA2522"/>
      <c r="AB2522"/>
      <c r="AC2522"/>
    </row>
    <row r="2523" spans="27:29" x14ac:dyDescent="0.25">
      <c r="AA2523"/>
      <c r="AB2523"/>
      <c r="AC2523"/>
    </row>
    <row r="2524" spans="27:29" x14ac:dyDescent="0.25">
      <c r="AA2524"/>
      <c r="AB2524"/>
      <c r="AC2524"/>
    </row>
    <row r="2525" spans="27:29" x14ac:dyDescent="0.25">
      <c r="AA2525"/>
      <c r="AB2525"/>
      <c r="AC2525"/>
    </row>
    <row r="2526" spans="27:29" x14ac:dyDescent="0.25">
      <c r="AA2526"/>
      <c r="AB2526"/>
      <c r="AC2526"/>
    </row>
    <row r="2527" spans="27:29" x14ac:dyDescent="0.25">
      <c r="AA2527"/>
      <c r="AB2527"/>
      <c r="AC2527"/>
    </row>
    <row r="2528" spans="27:29" x14ac:dyDescent="0.25">
      <c r="AA2528"/>
      <c r="AB2528"/>
      <c r="AC2528"/>
    </row>
    <row r="2529" spans="27:29" x14ac:dyDescent="0.25">
      <c r="AA2529"/>
      <c r="AB2529"/>
      <c r="AC2529"/>
    </row>
    <row r="2530" spans="27:29" x14ac:dyDescent="0.25">
      <c r="AA2530"/>
      <c r="AB2530"/>
      <c r="AC2530"/>
    </row>
    <row r="2531" spans="27:29" x14ac:dyDescent="0.25">
      <c r="AA2531"/>
      <c r="AB2531"/>
      <c r="AC2531"/>
    </row>
    <row r="2532" spans="27:29" x14ac:dyDescent="0.25">
      <c r="AA2532"/>
      <c r="AB2532"/>
      <c r="AC2532"/>
    </row>
    <row r="2533" spans="27:29" x14ac:dyDescent="0.25">
      <c r="AA2533"/>
      <c r="AB2533"/>
      <c r="AC2533"/>
    </row>
    <row r="2534" spans="27:29" x14ac:dyDescent="0.25">
      <c r="AA2534"/>
      <c r="AB2534"/>
      <c r="AC2534"/>
    </row>
    <row r="2535" spans="27:29" x14ac:dyDescent="0.25">
      <c r="AA2535"/>
      <c r="AB2535"/>
      <c r="AC2535"/>
    </row>
    <row r="2536" spans="27:29" x14ac:dyDescent="0.25">
      <c r="AA2536"/>
      <c r="AB2536"/>
      <c r="AC2536"/>
    </row>
    <row r="2537" spans="27:29" x14ac:dyDescent="0.25">
      <c r="AA2537"/>
      <c r="AB2537"/>
      <c r="AC2537"/>
    </row>
    <row r="2538" spans="27:29" x14ac:dyDescent="0.25">
      <c r="AA2538"/>
      <c r="AB2538"/>
      <c r="AC2538"/>
    </row>
    <row r="2539" spans="27:29" x14ac:dyDescent="0.25">
      <c r="AA2539"/>
      <c r="AB2539"/>
      <c r="AC2539"/>
    </row>
    <row r="2540" spans="27:29" x14ac:dyDescent="0.25">
      <c r="AA2540"/>
      <c r="AB2540"/>
      <c r="AC2540"/>
    </row>
    <row r="2541" spans="27:29" x14ac:dyDescent="0.25">
      <c r="AA2541"/>
      <c r="AB2541"/>
      <c r="AC2541"/>
    </row>
    <row r="2542" spans="27:29" x14ac:dyDescent="0.25">
      <c r="AA2542"/>
      <c r="AB2542"/>
      <c r="AC2542"/>
    </row>
    <row r="2543" spans="27:29" x14ac:dyDescent="0.25">
      <c r="AA2543"/>
      <c r="AB2543"/>
      <c r="AC2543"/>
    </row>
    <row r="2544" spans="27:29" x14ac:dyDescent="0.25">
      <c r="AA2544"/>
      <c r="AB2544"/>
      <c r="AC2544"/>
    </row>
    <row r="2545" spans="27:29" x14ac:dyDescent="0.25">
      <c r="AA2545"/>
      <c r="AB2545"/>
      <c r="AC2545"/>
    </row>
    <row r="2546" spans="27:29" x14ac:dyDescent="0.25">
      <c r="AA2546"/>
      <c r="AB2546"/>
      <c r="AC2546"/>
    </row>
    <row r="2547" spans="27:29" x14ac:dyDescent="0.25">
      <c r="AA2547"/>
      <c r="AB2547"/>
      <c r="AC2547"/>
    </row>
    <row r="2548" spans="27:29" x14ac:dyDescent="0.25">
      <c r="AA2548"/>
      <c r="AB2548"/>
      <c r="AC2548"/>
    </row>
    <row r="2549" spans="27:29" x14ac:dyDescent="0.25">
      <c r="AA2549"/>
      <c r="AB2549"/>
      <c r="AC2549"/>
    </row>
    <row r="2550" spans="27:29" x14ac:dyDescent="0.25">
      <c r="AA2550"/>
      <c r="AB2550"/>
      <c r="AC2550"/>
    </row>
    <row r="2551" spans="27:29" x14ac:dyDescent="0.25">
      <c r="AA2551"/>
      <c r="AB2551"/>
      <c r="AC2551"/>
    </row>
    <row r="2552" spans="27:29" x14ac:dyDescent="0.25">
      <c r="AA2552"/>
      <c r="AB2552"/>
      <c r="AC2552"/>
    </row>
    <row r="2553" spans="27:29" x14ac:dyDescent="0.25">
      <c r="AA2553"/>
      <c r="AB2553"/>
      <c r="AC2553"/>
    </row>
    <row r="2554" spans="27:29" x14ac:dyDescent="0.25">
      <c r="AA2554"/>
      <c r="AB2554"/>
      <c r="AC2554"/>
    </row>
    <row r="2555" spans="27:29" x14ac:dyDescent="0.25">
      <c r="AA2555"/>
      <c r="AB2555"/>
      <c r="AC2555"/>
    </row>
    <row r="2556" spans="27:29" x14ac:dyDescent="0.25">
      <c r="AA2556"/>
      <c r="AB2556"/>
      <c r="AC2556"/>
    </row>
    <row r="2557" spans="27:29" x14ac:dyDescent="0.25">
      <c r="AA2557"/>
      <c r="AB2557"/>
      <c r="AC2557"/>
    </row>
    <row r="2558" spans="27:29" x14ac:dyDescent="0.25">
      <c r="AA2558"/>
      <c r="AB2558"/>
      <c r="AC2558"/>
    </row>
    <row r="2559" spans="27:29" x14ac:dyDescent="0.25">
      <c r="AA2559"/>
      <c r="AB2559"/>
      <c r="AC2559"/>
    </row>
    <row r="2560" spans="27:29" x14ac:dyDescent="0.25">
      <c r="AA2560"/>
      <c r="AB2560"/>
      <c r="AC2560"/>
    </row>
    <row r="2561" spans="27:29" x14ac:dyDescent="0.25">
      <c r="AA2561"/>
      <c r="AB2561"/>
      <c r="AC2561"/>
    </row>
    <row r="2562" spans="27:29" x14ac:dyDescent="0.25">
      <c r="AA2562"/>
      <c r="AB2562"/>
      <c r="AC2562"/>
    </row>
    <row r="2563" spans="27:29" x14ac:dyDescent="0.25">
      <c r="AA2563"/>
      <c r="AB2563"/>
      <c r="AC2563"/>
    </row>
    <row r="2564" spans="27:29" x14ac:dyDescent="0.25">
      <c r="AA2564"/>
      <c r="AB2564"/>
      <c r="AC2564"/>
    </row>
    <row r="2565" spans="27:29" x14ac:dyDescent="0.25">
      <c r="AA2565"/>
      <c r="AB2565"/>
      <c r="AC2565"/>
    </row>
    <row r="2566" spans="27:29" x14ac:dyDescent="0.25">
      <c r="AA2566"/>
      <c r="AB2566"/>
      <c r="AC2566"/>
    </row>
    <row r="2567" spans="27:29" x14ac:dyDescent="0.25">
      <c r="AA2567"/>
      <c r="AB2567"/>
      <c r="AC2567"/>
    </row>
    <row r="2568" spans="27:29" x14ac:dyDescent="0.25">
      <c r="AA2568"/>
      <c r="AB2568"/>
      <c r="AC2568"/>
    </row>
    <row r="2569" spans="27:29" x14ac:dyDescent="0.25">
      <c r="AA2569"/>
      <c r="AB2569"/>
      <c r="AC2569"/>
    </row>
    <row r="2570" spans="27:29" x14ac:dyDescent="0.25">
      <c r="AA2570"/>
      <c r="AB2570"/>
      <c r="AC2570"/>
    </row>
    <row r="2571" spans="27:29" x14ac:dyDescent="0.25">
      <c r="AA2571"/>
      <c r="AB2571"/>
      <c r="AC2571"/>
    </row>
    <row r="2572" spans="27:29" x14ac:dyDescent="0.25">
      <c r="AA2572"/>
      <c r="AB2572"/>
      <c r="AC2572"/>
    </row>
    <row r="2573" spans="27:29" x14ac:dyDescent="0.25">
      <c r="AA2573"/>
      <c r="AB2573"/>
      <c r="AC2573"/>
    </row>
    <row r="2574" spans="27:29" x14ac:dyDescent="0.25">
      <c r="AA2574"/>
      <c r="AB2574"/>
      <c r="AC2574"/>
    </row>
    <row r="2575" spans="27:29" x14ac:dyDescent="0.25">
      <c r="AA2575"/>
      <c r="AB2575"/>
      <c r="AC2575"/>
    </row>
    <row r="2576" spans="27:29" x14ac:dyDescent="0.25">
      <c r="AA2576"/>
      <c r="AB2576"/>
      <c r="AC2576"/>
    </row>
    <row r="2577" spans="27:29" x14ac:dyDescent="0.25">
      <c r="AA2577"/>
      <c r="AB2577"/>
      <c r="AC2577"/>
    </row>
    <row r="2578" spans="27:29" x14ac:dyDescent="0.25">
      <c r="AA2578"/>
      <c r="AB2578"/>
      <c r="AC2578"/>
    </row>
    <row r="2579" spans="27:29" x14ac:dyDescent="0.25">
      <c r="AA2579"/>
      <c r="AB2579"/>
      <c r="AC2579"/>
    </row>
    <row r="2580" spans="27:29" x14ac:dyDescent="0.25">
      <c r="AA2580"/>
      <c r="AB2580"/>
      <c r="AC2580"/>
    </row>
    <row r="2581" spans="27:29" x14ac:dyDescent="0.25">
      <c r="AA2581"/>
      <c r="AB2581"/>
      <c r="AC2581"/>
    </row>
    <row r="2582" spans="27:29" x14ac:dyDescent="0.25">
      <c r="AA2582"/>
      <c r="AB2582"/>
      <c r="AC2582"/>
    </row>
    <row r="2583" spans="27:29" x14ac:dyDescent="0.25">
      <c r="AA2583"/>
      <c r="AB2583"/>
      <c r="AC2583"/>
    </row>
    <row r="2584" spans="27:29" x14ac:dyDescent="0.25">
      <c r="AA2584"/>
      <c r="AB2584"/>
      <c r="AC2584"/>
    </row>
    <row r="2585" spans="27:29" x14ac:dyDescent="0.25">
      <c r="AA2585"/>
      <c r="AB2585"/>
      <c r="AC2585"/>
    </row>
    <row r="2586" spans="27:29" x14ac:dyDescent="0.25">
      <c r="AA2586"/>
      <c r="AB2586"/>
      <c r="AC2586"/>
    </row>
    <row r="2587" spans="27:29" x14ac:dyDescent="0.25">
      <c r="AA2587"/>
      <c r="AB2587"/>
      <c r="AC2587"/>
    </row>
    <row r="2588" spans="27:29" x14ac:dyDescent="0.25">
      <c r="AA2588"/>
      <c r="AB2588"/>
      <c r="AC2588"/>
    </row>
    <row r="2589" spans="27:29" x14ac:dyDescent="0.25">
      <c r="AA2589"/>
      <c r="AB2589"/>
      <c r="AC2589"/>
    </row>
    <row r="2590" spans="27:29" x14ac:dyDescent="0.25">
      <c r="AA2590"/>
      <c r="AB2590"/>
      <c r="AC2590"/>
    </row>
    <row r="2591" spans="27:29" x14ac:dyDescent="0.25">
      <c r="AA2591"/>
      <c r="AB2591"/>
      <c r="AC2591"/>
    </row>
    <row r="2592" spans="27:29" x14ac:dyDescent="0.25">
      <c r="AA2592"/>
      <c r="AB2592"/>
      <c r="AC2592"/>
    </row>
    <row r="2593" spans="27:29" x14ac:dyDescent="0.25">
      <c r="AA2593"/>
      <c r="AB2593"/>
      <c r="AC2593"/>
    </row>
    <row r="2594" spans="27:29" x14ac:dyDescent="0.25">
      <c r="AA2594"/>
      <c r="AB2594"/>
      <c r="AC2594"/>
    </row>
    <row r="2595" spans="27:29" x14ac:dyDescent="0.25">
      <c r="AA2595"/>
      <c r="AB2595"/>
      <c r="AC2595"/>
    </row>
    <row r="2596" spans="27:29" x14ac:dyDescent="0.25">
      <c r="AA2596"/>
      <c r="AB2596"/>
      <c r="AC2596"/>
    </row>
    <row r="2597" spans="27:29" x14ac:dyDescent="0.25">
      <c r="AA2597"/>
      <c r="AB2597"/>
      <c r="AC2597"/>
    </row>
    <row r="2598" spans="27:29" x14ac:dyDescent="0.25">
      <c r="AA2598"/>
      <c r="AB2598"/>
      <c r="AC2598"/>
    </row>
    <row r="2599" spans="27:29" x14ac:dyDescent="0.25">
      <c r="AA2599"/>
      <c r="AB2599"/>
      <c r="AC2599"/>
    </row>
    <row r="2600" spans="27:29" x14ac:dyDescent="0.25">
      <c r="AA2600"/>
      <c r="AB2600"/>
      <c r="AC2600"/>
    </row>
    <row r="2601" spans="27:29" x14ac:dyDescent="0.25">
      <c r="AA2601"/>
      <c r="AB2601"/>
      <c r="AC2601"/>
    </row>
    <row r="2602" spans="27:29" x14ac:dyDescent="0.25">
      <c r="AA2602"/>
      <c r="AB2602"/>
      <c r="AC2602"/>
    </row>
    <row r="2603" spans="27:29" x14ac:dyDescent="0.25">
      <c r="AA2603"/>
      <c r="AB2603"/>
      <c r="AC2603"/>
    </row>
    <row r="2604" spans="27:29" x14ac:dyDescent="0.25">
      <c r="AA2604"/>
      <c r="AB2604"/>
      <c r="AC2604"/>
    </row>
    <row r="2605" spans="27:29" x14ac:dyDescent="0.25">
      <c r="AA2605"/>
      <c r="AB2605"/>
      <c r="AC2605"/>
    </row>
    <row r="2606" spans="27:29" x14ac:dyDescent="0.25">
      <c r="AA2606"/>
      <c r="AB2606"/>
      <c r="AC2606"/>
    </row>
    <row r="2607" spans="27:29" x14ac:dyDescent="0.25">
      <c r="AA2607"/>
      <c r="AB2607"/>
      <c r="AC2607"/>
    </row>
    <row r="2608" spans="27:29" x14ac:dyDescent="0.25">
      <c r="AA2608"/>
      <c r="AB2608"/>
      <c r="AC2608"/>
    </row>
    <row r="2609" spans="27:29" x14ac:dyDescent="0.25">
      <c r="AA2609"/>
      <c r="AB2609"/>
      <c r="AC2609"/>
    </row>
    <row r="2610" spans="27:29" x14ac:dyDescent="0.25">
      <c r="AA2610"/>
      <c r="AB2610"/>
      <c r="AC2610"/>
    </row>
    <row r="2611" spans="27:29" x14ac:dyDescent="0.25">
      <c r="AA2611"/>
      <c r="AB2611"/>
      <c r="AC2611"/>
    </row>
    <row r="2612" spans="27:29" x14ac:dyDescent="0.25">
      <c r="AA2612"/>
      <c r="AB2612"/>
      <c r="AC2612"/>
    </row>
    <row r="2613" spans="27:29" x14ac:dyDescent="0.25">
      <c r="AA2613"/>
      <c r="AB2613"/>
      <c r="AC2613"/>
    </row>
    <row r="2614" spans="27:29" x14ac:dyDescent="0.25">
      <c r="AA2614"/>
      <c r="AB2614"/>
      <c r="AC2614"/>
    </row>
    <row r="2615" spans="27:29" x14ac:dyDescent="0.25">
      <c r="AA2615"/>
      <c r="AB2615"/>
      <c r="AC2615"/>
    </row>
    <row r="2616" spans="27:29" x14ac:dyDescent="0.25">
      <c r="AA2616"/>
      <c r="AB2616"/>
      <c r="AC2616"/>
    </row>
    <row r="2617" spans="27:29" x14ac:dyDescent="0.25">
      <c r="AA2617"/>
      <c r="AB2617"/>
      <c r="AC2617"/>
    </row>
    <row r="2618" spans="27:29" x14ac:dyDescent="0.25">
      <c r="AA2618"/>
      <c r="AB2618"/>
      <c r="AC2618"/>
    </row>
    <row r="2619" spans="27:29" x14ac:dyDescent="0.25">
      <c r="AA2619"/>
      <c r="AB2619"/>
      <c r="AC2619"/>
    </row>
    <row r="2620" spans="27:29" x14ac:dyDescent="0.25">
      <c r="AA2620"/>
      <c r="AB2620"/>
      <c r="AC2620"/>
    </row>
    <row r="2621" spans="27:29" x14ac:dyDescent="0.25">
      <c r="AA2621"/>
      <c r="AB2621"/>
      <c r="AC2621"/>
    </row>
    <row r="2622" spans="27:29" x14ac:dyDescent="0.25">
      <c r="AA2622"/>
      <c r="AB2622"/>
      <c r="AC2622"/>
    </row>
    <row r="2623" spans="27:29" x14ac:dyDescent="0.25">
      <c r="AA2623"/>
      <c r="AB2623"/>
      <c r="AC2623"/>
    </row>
    <row r="2624" spans="27:29" x14ac:dyDescent="0.25">
      <c r="AA2624"/>
      <c r="AB2624"/>
      <c r="AC2624"/>
    </row>
    <row r="2625" spans="27:29" x14ac:dyDescent="0.25">
      <c r="AA2625"/>
      <c r="AB2625"/>
      <c r="AC2625"/>
    </row>
    <row r="2626" spans="27:29" x14ac:dyDescent="0.25">
      <c r="AA2626"/>
      <c r="AB2626"/>
      <c r="AC2626"/>
    </row>
    <row r="2627" spans="27:29" x14ac:dyDescent="0.25">
      <c r="AA2627"/>
      <c r="AB2627"/>
      <c r="AC2627"/>
    </row>
    <row r="2628" spans="27:29" x14ac:dyDescent="0.25">
      <c r="AA2628"/>
      <c r="AB2628"/>
      <c r="AC2628"/>
    </row>
    <row r="2629" spans="27:29" x14ac:dyDescent="0.25">
      <c r="AA2629"/>
      <c r="AB2629"/>
      <c r="AC2629"/>
    </row>
    <row r="2630" spans="27:29" x14ac:dyDescent="0.25">
      <c r="AA2630"/>
      <c r="AB2630"/>
      <c r="AC2630"/>
    </row>
    <row r="2631" spans="27:29" x14ac:dyDescent="0.25">
      <c r="AA2631"/>
      <c r="AB2631"/>
      <c r="AC2631"/>
    </row>
    <row r="2632" spans="27:29" x14ac:dyDescent="0.25">
      <c r="AA2632"/>
      <c r="AB2632"/>
      <c r="AC2632"/>
    </row>
    <row r="2633" spans="27:29" x14ac:dyDescent="0.25">
      <c r="AA2633"/>
      <c r="AB2633"/>
      <c r="AC2633"/>
    </row>
    <row r="2634" spans="27:29" x14ac:dyDescent="0.25">
      <c r="AA2634"/>
      <c r="AB2634"/>
      <c r="AC2634"/>
    </row>
    <row r="2635" spans="27:29" x14ac:dyDescent="0.25">
      <c r="AA2635"/>
      <c r="AB2635"/>
      <c r="AC2635"/>
    </row>
    <row r="2636" spans="27:29" x14ac:dyDescent="0.25">
      <c r="AA2636"/>
      <c r="AB2636"/>
      <c r="AC2636"/>
    </row>
    <row r="2637" spans="27:29" x14ac:dyDescent="0.25">
      <c r="AA2637"/>
      <c r="AB2637"/>
      <c r="AC2637"/>
    </row>
    <row r="2638" spans="27:29" x14ac:dyDescent="0.25">
      <c r="AA2638"/>
      <c r="AB2638"/>
      <c r="AC2638"/>
    </row>
    <row r="2639" spans="27:29" x14ac:dyDescent="0.25">
      <c r="AA2639"/>
      <c r="AB2639"/>
      <c r="AC2639"/>
    </row>
    <row r="2640" spans="27:29" x14ac:dyDescent="0.25">
      <c r="AA2640"/>
      <c r="AB2640"/>
      <c r="AC2640"/>
    </row>
    <row r="2641" spans="27:29" x14ac:dyDescent="0.25">
      <c r="AA2641"/>
      <c r="AB2641"/>
      <c r="AC2641"/>
    </row>
    <row r="2642" spans="27:29" x14ac:dyDescent="0.25">
      <c r="AA2642"/>
      <c r="AB2642"/>
      <c r="AC2642"/>
    </row>
    <row r="2643" spans="27:29" x14ac:dyDescent="0.25">
      <c r="AA2643"/>
      <c r="AB2643"/>
      <c r="AC2643"/>
    </row>
    <row r="2644" spans="27:29" x14ac:dyDescent="0.25">
      <c r="AA2644"/>
      <c r="AB2644"/>
      <c r="AC2644"/>
    </row>
    <row r="2645" spans="27:29" x14ac:dyDescent="0.25">
      <c r="AA2645"/>
      <c r="AB2645"/>
      <c r="AC2645"/>
    </row>
    <row r="2646" spans="27:29" x14ac:dyDescent="0.25">
      <c r="AA2646"/>
      <c r="AB2646"/>
      <c r="AC2646"/>
    </row>
    <row r="2647" spans="27:29" x14ac:dyDescent="0.25">
      <c r="AA2647"/>
      <c r="AB2647"/>
      <c r="AC2647"/>
    </row>
    <row r="2648" spans="27:29" x14ac:dyDescent="0.25">
      <c r="AA2648"/>
      <c r="AB2648"/>
      <c r="AC2648"/>
    </row>
    <row r="2649" spans="27:29" x14ac:dyDescent="0.25">
      <c r="AA2649"/>
      <c r="AB2649"/>
      <c r="AC2649"/>
    </row>
    <row r="2650" spans="27:29" x14ac:dyDescent="0.25">
      <c r="AA2650"/>
      <c r="AB2650"/>
      <c r="AC2650"/>
    </row>
    <row r="2651" spans="27:29" x14ac:dyDescent="0.25">
      <c r="AA2651"/>
      <c r="AB2651"/>
      <c r="AC2651"/>
    </row>
    <row r="2652" spans="27:29" x14ac:dyDescent="0.25">
      <c r="AA2652"/>
      <c r="AB2652"/>
      <c r="AC2652"/>
    </row>
    <row r="2653" spans="27:29" x14ac:dyDescent="0.25">
      <c r="AA2653"/>
      <c r="AB2653"/>
      <c r="AC2653"/>
    </row>
    <row r="2654" spans="27:29" x14ac:dyDescent="0.25">
      <c r="AA2654"/>
      <c r="AB2654"/>
      <c r="AC2654"/>
    </row>
    <row r="2655" spans="27:29" x14ac:dyDescent="0.25">
      <c r="AA2655"/>
      <c r="AB2655"/>
      <c r="AC2655"/>
    </row>
    <row r="2656" spans="27:29" x14ac:dyDescent="0.25">
      <c r="AA2656"/>
      <c r="AB2656"/>
      <c r="AC2656"/>
    </row>
    <row r="2657" spans="27:29" x14ac:dyDescent="0.25">
      <c r="AA2657"/>
      <c r="AB2657"/>
      <c r="AC2657"/>
    </row>
    <row r="2658" spans="27:29" x14ac:dyDescent="0.25">
      <c r="AA2658"/>
      <c r="AB2658"/>
      <c r="AC2658"/>
    </row>
    <row r="2659" spans="27:29" x14ac:dyDescent="0.25">
      <c r="AA2659"/>
      <c r="AB2659"/>
      <c r="AC2659"/>
    </row>
    <row r="2660" spans="27:29" x14ac:dyDescent="0.25">
      <c r="AA2660"/>
      <c r="AB2660"/>
      <c r="AC2660"/>
    </row>
    <row r="2661" spans="27:29" x14ac:dyDescent="0.25">
      <c r="AA2661"/>
      <c r="AB2661"/>
      <c r="AC2661"/>
    </row>
    <row r="2662" spans="27:29" x14ac:dyDescent="0.25">
      <c r="AA2662"/>
      <c r="AB2662"/>
      <c r="AC2662"/>
    </row>
    <row r="2663" spans="27:29" x14ac:dyDescent="0.25">
      <c r="AA2663"/>
      <c r="AB2663"/>
      <c r="AC2663"/>
    </row>
    <row r="2664" spans="27:29" x14ac:dyDescent="0.25">
      <c r="AA2664"/>
      <c r="AB2664"/>
      <c r="AC2664"/>
    </row>
    <row r="2665" spans="27:29" x14ac:dyDescent="0.25">
      <c r="AA2665"/>
      <c r="AB2665"/>
      <c r="AC2665"/>
    </row>
    <row r="2666" spans="27:29" x14ac:dyDescent="0.25">
      <c r="AA2666"/>
      <c r="AB2666"/>
      <c r="AC2666"/>
    </row>
    <row r="2667" spans="27:29" x14ac:dyDescent="0.25">
      <c r="AA2667"/>
      <c r="AB2667"/>
      <c r="AC2667"/>
    </row>
    <row r="2668" spans="27:29" x14ac:dyDescent="0.25">
      <c r="AA2668"/>
      <c r="AB2668"/>
      <c r="AC2668"/>
    </row>
    <row r="2669" spans="27:29" x14ac:dyDescent="0.25">
      <c r="AA2669"/>
      <c r="AB2669"/>
      <c r="AC2669"/>
    </row>
    <row r="2670" spans="27:29" x14ac:dyDescent="0.25">
      <c r="AA2670"/>
      <c r="AB2670"/>
      <c r="AC2670"/>
    </row>
    <row r="2671" spans="27:29" x14ac:dyDescent="0.25">
      <c r="AA2671"/>
      <c r="AB2671"/>
      <c r="AC2671"/>
    </row>
    <row r="2672" spans="27:29" x14ac:dyDescent="0.25">
      <c r="AA2672"/>
      <c r="AB2672"/>
      <c r="AC2672"/>
    </row>
    <row r="2673" spans="27:29" x14ac:dyDescent="0.25">
      <c r="AA2673"/>
      <c r="AB2673"/>
      <c r="AC2673"/>
    </row>
    <row r="2674" spans="27:29" x14ac:dyDescent="0.25">
      <c r="AA2674"/>
      <c r="AB2674"/>
      <c r="AC2674"/>
    </row>
    <row r="2675" spans="27:29" x14ac:dyDescent="0.25">
      <c r="AA2675"/>
      <c r="AB2675"/>
      <c r="AC2675"/>
    </row>
    <row r="2676" spans="27:29" x14ac:dyDescent="0.25">
      <c r="AA2676"/>
      <c r="AB2676"/>
      <c r="AC2676"/>
    </row>
    <row r="2677" spans="27:29" x14ac:dyDescent="0.25">
      <c r="AA2677"/>
      <c r="AB2677"/>
      <c r="AC2677"/>
    </row>
    <row r="2678" spans="27:29" x14ac:dyDescent="0.25">
      <c r="AA2678"/>
      <c r="AB2678"/>
      <c r="AC2678"/>
    </row>
    <row r="2679" spans="27:29" x14ac:dyDescent="0.25">
      <c r="AA2679"/>
      <c r="AB2679"/>
      <c r="AC2679"/>
    </row>
    <row r="2680" spans="27:29" x14ac:dyDescent="0.25">
      <c r="AA2680"/>
      <c r="AB2680"/>
      <c r="AC2680"/>
    </row>
    <row r="2681" spans="27:29" x14ac:dyDescent="0.25">
      <c r="AA2681"/>
      <c r="AB2681"/>
      <c r="AC2681"/>
    </row>
    <row r="2682" spans="27:29" x14ac:dyDescent="0.25">
      <c r="AA2682"/>
      <c r="AB2682"/>
      <c r="AC2682"/>
    </row>
    <row r="2683" spans="27:29" x14ac:dyDescent="0.25">
      <c r="AA2683"/>
      <c r="AB2683"/>
      <c r="AC2683"/>
    </row>
    <row r="2684" spans="27:29" x14ac:dyDescent="0.25">
      <c r="AA2684"/>
      <c r="AB2684"/>
      <c r="AC2684"/>
    </row>
    <row r="2685" spans="27:29" x14ac:dyDescent="0.25">
      <c r="AA2685"/>
      <c r="AB2685"/>
      <c r="AC2685"/>
    </row>
    <row r="2686" spans="27:29" x14ac:dyDescent="0.25">
      <c r="AA2686"/>
      <c r="AB2686"/>
      <c r="AC2686"/>
    </row>
    <row r="2687" spans="27:29" x14ac:dyDescent="0.25">
      <c r="AA2687"/>
      <c r="AB2687"/>
      <c r="AC2687"/>
    </row>
    <row r="2688" spans="27:29" x14ac:dyDescent="0.25">
      <c r="AA2688"/>
      <c r="AB2688"/>
      <c r="AC2688"/>
    </row>
    <row r="2689" spans="27:29" x14ac:dyDescent="0.25">
      <c r="AA2689"/>
      <c r="AB2689"/>
      <c r="AC2689"/>
    </row>
    <row r="2690" spans="27:29" x14ac:dyDescent="0.25">
      <c r="AA2690"/>
      <c r="AB2690"/>
      <c r="AC2690"/>
    </row>
    <row r="2691" spans="27:29" x14ac:dyDescent="0.25">
      <c r="AA2691"/>
      <c r="AB2691"/>
      <c r="AC2691"/>
    </row>
    <row r="2692" spans="27:29" x14ac:dyDescent="0.25">
      <c r="AA2692"/>
      <c r="AB2692"/>
      <c r="AC2692"/>
    </row>
    <row r="2693" spans="27:29" x14ac:dyDescent="0.25">
      <c r="AA2693"/>
      <c r="AB2693"/>
      <c r="AC2693"/>
    </row>
    <row r="2694" spans="27:29" x14ac:dyDescent="0.25">
      <c r="AA2694"/>
      <c r="AB2694"/>
      <c r="AC2694"/>
    </row>
    <row r="2695" spans="27:29" x14ac:dyDescent="0.25">
      <c r="AA2695"/>
      <c r="AB2695"/>
      <c r="AC2695"/>
    </row>
    <row r="2696" spans="27:29" x14ac:dyDescent="0.25">
      <c r="AA2696"/>
      <c r="AB2696"/>
      <c r="AC2696"/>
    </row>
    <row r="2697" spans="27:29" x14ac:dyDescent="0.25">
      <c r="AA2697"/>
      <c r="AB2697"/>
      <c r="AC2697"/>
    </row>
    <row r="2698" spans="27:29" x14ac:dyDescent="0.25">
      <c r="AA2698"/>
      <c r="AB2698"/>
      <c r="AC2698"/>
    </row>
    <row r="2699" spans="27:29" x14ac:dyDescent="0.25">
      <c r="AA2699"/>
      <c r="AB2699"/>
      <c r="AC2699"/>
    </row>
    <row r="2700" spans="27:29" x14ac:dyDescent="0.25">
      <c r="AA2700"/>
      <c r="AB2700"/>
      <c r="AC2700"/>
    </row>
    <row r="2701" spans="27:29" x14ac:dyDescent="0.25">
      <c r="AA2701"/>
      <c r="AB2701"/>
      <c r="AC2701"/>
    </row>
    <row r="2702" spans="27:29" x14ac:dyDescent="0.25">
      <c r="AA2702"/>
      <c r="AB2702"/>
      <c r="AC2702"/>
    </row>
    <row r="2703" spans="27:29" x14ac:dyDescent="0.25">
      <c r="AA2703"/>
      <c r="AB2703"/>
      <c r="AC2703"/>
    </row>
    <row r="2704" spans="27:29" x14ac:dyDescent="0.25">
      <c r="AA2704"/>
      <c r="AB2704"/>
      <c r="AC2704"/>
    </row>
    <row r="2705" spans="27:29" x14ac:dyDescent="0.25">
      <c r="AA2705"/>
      <c r="AB2705"/>
      <c r="AC2705"/>
    </row>
    <row r="2706" spans="27:29" x14ac:dyDescent="0.25">
      <c r="AA2706"/>
      <c r="AB2706"/>
      <c r="AC2706"/>
    </row>
    <row r="2707" spans="27:29" x14ac:dyDescent="0.25">
      <c r="AA2707"/>
      <c r="AB2707"/>
      <c r="AC2707"/>
    </row>
    <row r="2708" spans="27:29" x14ac:dyDescent="0.25">
      <c r="AA2708"/>
      <c r="AB2708"/>
      <c r="AC2708"/>
    </row>
    <row r="2709" spans="27:29" x14ac:dyDescent="0.25">
      <c r="AA2709"/>
      <c r="AB2709"/>
      <c r="AC2709"/>
    </row>
    <row r="2710" spans="27:29" x14ac:dyDescent="0.25">
      <c r="AA2710"/>
      <c r="AB2710"/>
      <c r="AC2710"/>
    </row>
    <row r="2711" spans="27:29" x14ac:dyDescent="0.25">
      <c r="AA2711"/>
      <c r="AB2711"/>
      <c r="AC2711"/>
    </row>
    <row r="2712" spans="27:29" x14ac:dyDescent="0.25">
      <c r="AA2712"/>
      <c r="AB2712"/>
      <c r="AC2712"/>
    </row>
    <row r="2713" spans="27:29" x14ac:dyDescent="0.25">
      <c r="AA2713"/>
      <c r="AB2713"/>
      <c r="AC2713"/>
    </row>
    <row r="2714" spans="27:29" x14ac:dyDescent="0.25">
      <c r="AA2714"/>
      <c r="AB2714"/>
      <c r="AC2714"/>
    </row>
    <row r="2715" spans="27:29" x14ac:dyDescent="0.25">
      <c r="AA2715"/>
      <c r="AB2715"/>
      <c r="AC2715"/>
    </row>
    <row r="2716" spans="27:29" x14ac:dyDescent="0.25">
      <c r="AA2716"/>
      <c r="AB2716"/>
      <c r="AC2716"/>
    </row>
    <row r="2717" spans="27:29" x14ac:dyDescent="0.25">
      <c r="AA2717"/>
      <c r="AB2717"/>
      <c r="AC2717"/>
    </row>
    <row r="2718" spans="27:29" x14ac:dyDescent="0.25">
      <c r="AA2718"/>
      <c r="AB2718"/>
      <c r="AC2718"/>
    </row>
    <row r="2719" spans="27:29" x14ac:dyDescent="0.25">
      <c r="AA2719"/>
      <c r="AB2719"/>
      <c r="AC2719"/>
    </row>
    <row r="2720" spans="27:29" x14ac:dyDescent="0.25">
      <c r="AA2720"/>
      <c r="AB2720"/>
      <c r="AC2720"/>
    </row>
    <row r="2721" spans="27:29" x14ac:dyDescent="0.25">
      <c r="AA2721"/>
      <c r="AB2721"/>
      <c r="AC2721"/>
    </row>
    <row r="2722" spans="27:29" x14ac:dyDescent="0.25">
      <c r="AA2722"/>
      <c r="AB2722"/>
      <c r="AC2722"/>
    </row>
    <row r="2723" spans="27:29" x14ac:dyDescent="0.25">
      <c r="AA2723"/>
      <c r="AB2723"/>
      <c r="AC2723"/>
    </row>
    <row r="2724" spans="27:29" x14ac:dyDescent="0.25">
      <c r="AA2724"/>
      <c r="AB2724"/>
      <c r="AC2724"/>
    </row>
    <row r="2725" spans="27:29" x14ac:dyDescent="0.25">
      <c r="AA2725"/>
      <c r="AB2725"/>
      <c r="AC2725"/>
    </row>
    <row r="2726" spans="27:29" x14ac:dyDescent="0.25">
      <c r="AA2726"/>
      <c r="AB2726"/>
      <c r="AC2726"/>
    </row>
    <row r="2727" spans="27:29" x14ac:dyDescent="0.25">
      <c r="AA2727"/>
      <c r="AB2727"/>
      <c r="AC2727"/>
    </row>
    <row r="2728" spans="27:29" x14ac:dyDescent="0.25">
      <c r="AA2728"/>
      <c r="AB2728"/>
      <c r="AC2728"/>
    </row>
    <row r="2729" spans="27:29" x14ac:dyDescent="0.25">
      <c r="AA2729"/>
      <c r="AB2729"/>
      <c r="AC2729"/>
    </row>
    <row r="2730" spans="27:29" x14ac:dyDescent="0.25">
      <c r="AA2730"/>
      <c r="AB2730"/>
      <c r="AC2730"/>
    </row>
    <row r="2731" spans="27:29" x14ac:dyDescent="0.25">
      <c r="AA2731"/>
      <c r="AB2731"/>
      <c r="AC2731"/>
    </row>
    <row r="2732" spans="27:29" x14ac:dyDescent="0.25">
      <c r="AA2732"/>
      <c r="AB2732"/>
      <c r="AC2732"/>
    </row>
    <row r="2733" spans="27:29" x14ac:dyDescent="0.25">
      <c r="AA2733"/>
      <c r="AB2733"/>
      <c r="AC2733"/>
    </row>
    <row r="2734" spans="27:29" x14ac:dyDescent="0.25">
      <c r="AA2734"/>
      <c r="AB2734"/>
      <c r="AC2734"/>
    </row>
    <row r="2735" spans="27:29" x14ac:dyDescent="0.25">
      <c r="AA2735"/>
      <c r="AB2735"/>
      <c r="AC2735"/>
    </row>
    <row r="2736" spans="27:29" x14ac:dyDescent="0.25">
      <c r="AA2736"/>
      <c r="AB2736"/>
      <c r="AC2736"/>
    </row>
    <row r="2737" spans="27:29" x14ac:dyDescent="0.25">
      <c r="AA2737"/>
      <c r="AB2737"/>
      <c r="AC2737"/>
    </row>
    <row r="2738" spans="27:29" x14ac:dyDescent="0.25">
      <c r="AA2738"/>
      <c r="AB2738"/>
      <c r="AC2738"/>
    </row>
    <row r="2739" spans="27:29" x14ac:dyDescent="0.25">
      <c r="AA2739"/>
      <c r="AB2739"/>
      <c r="AC2739"/>
    </row>
    <row r="2740" spans="27:29" x14ac:dyDescent="0.25">
      <c r="AA2740"/>
      <c r="AB2740"/>
      <c r="AC2740"/>
    </row>
    <row r="2741" spans="27:29" x14ac:dyDescent="0.25">
      <c r="AA2741"/>
      <c r="AB2741"/>
      <c r="AC2741"/>
    </row>
    <row r="2742" spans="27:29" x14ac:dyDescent="0.25">
      <c r="AA2742"/>
      <c r="AB2742"/>
      <c r="AC2742"/>
    </row>
    <row r="2743" spans="27:29" x14ac:dyDescent="0.25">
      <c r="AA2743"/>
      <c r="AB2743"/>
      <c r="AC2743"/>
    </row>
    <row r="2744" spans="27:29" x14ac:dyDescent="0.25">
      <c r="AA2744"/>
      <c r="AB2744"/>
      <c r="AC2744"/>
    </row>
    <row r="2745" spans="27:29" x14ac:dyDescent="0.25">
      <c r="AA2745"/>
      <c r="AB2745"/>
      <c r="AC2745"/>
    </row>
    <row r="2746" spans="27:29" x14ac:dyDescent="0.25">
      <c r="AA2746"/>
      <c r="AB2746"/>
      <c r="AC2746"/>
    </row>
    <row r="2747" spans="27:29" x14ac:dyDescent="0.25">
      <c r="AA2747"/>
      <c r="AB2747"/>
      <c r="AC2747"/>
    </row>
    <row r="2748" spans="27:29" x14ac:dyDescent="0.25">
      <c r="AA2748"/>
      <c r="AB2748"/>
      <c r="AC2748"/>
    </row>
    <row r="2749" spans="27:29" x14ac:dyDescent="0.25">
      <c r="AA2749"/>
      <c r="AB2749"/>
      <c r="AC2749"/>
    </row>
    <row r="2750" spans="27:29" x14ac:dyDescent="0.25">
      <c r="AA2750"/>
      <c r="AB2750"/>
      <c r="AC2750"/>
    </row>
    <row r="2751" spans="27:29" x14ac:dyDescent="0.25">
      <c r="AA2751"/>
      <c r="AB2751"/>
      <c r="AC2751"/>
    </row>
    <row r="2752" spans="27:29" x14ac:dyDescent="0.25">
      <c r="AA2752"/>
      <c r="AB2752"/>
      <c r="AC2752"/>
    </row>
    <row r="2753" spans="27:29" x14ac:dyDescent="0.25">
      <c r="AA2753"/>
      <c r="AB2753"/>
      <c r="AC2753"/>
    </row>
    <row r="2754" spans="27:29" x14ac:dyDescent="0.25">
      <c r="AA2754"/>
      <c r="AB2754"/>
      <c r="AC2754"/>
    </row>
    <row r="2755" spans="27:29" x14ac:dyDescent="0.25">
      <c r="AA2755"/>
      <c r="AB2755"/>
      <c r="AC2755"/>
    </row>
    <row r="2756" spans="27:29" x14ac:dyDescent="0.25">
      <c r="AA2756"/>
      <c r="AB2756"/>
      <c r="AC2756"/>
    </row>
    <row r="2757" spans="27:29" x14ac:dyDescent="0.25">
      <c r="AA2757"/>
      <c r="AB2757"/>
      <c r="AC2757"/>
    </row>
    <row r="2758" spans="27:29" x14ac:dyDescent="0.25">
      <c r="AA2758"/>
      <c r="AB2758"/>
      <c r="AC2758"/>
    </row>
    <row r="2759" spans="27:29" x14ac:dyDescent="0.25">
      <c r="AA2759"/>
      <c r="AB2759"/>
      <c r="AC2759"/>
    </row>
    <row r="2760" spans="27:29" x14ac:dyDescent="0.25">
      <c r="AA2760"/>
      <c r="AB2760"/>
      <c r="AC2760"/>
    </row>
    <row r="2761" spans="27:29" x14ac:dyDescent="0.25">
      <c r="AA2761"/>
      <c r="AB2761"/>
      <c r="AC2761"/>
    </row>
    <row r="2762" spans="27:29" x14ac:dyDescent="0.25">
      <c r="AA2762"/>
      <c r="AB2762"/>
      <c r="AC2762"/>
    </row>
    <row r="2763" spans="27:29" x14ac:dyDescent="0.25">
      <c r="AA2763"/>
      <c r="AB2763"/>
      <c r="AC2763"/>
    </row>
    <row r="2764" spans="27:29" x14ac:dyDescent="0.25">
      <c r="AA2764"/>
      <c r="AB2764"/>
      <c r="AC2764"/>
    </row>
    <row r="2765" spans="27:29" x14ac:dyDescent="0.25">
      <c r="AA2765"/>
      <c r="AB2765"/>
      <c r="AC2765"/>
    </row>
    <row r="2766" spans="27:29" x14ac:dyDescent="0.25">
      <c r="AA2766"/>
      <c r="AB2766"/>
      <c r="AC2766"/>
    </row>
    <row r="2767" spans="27:29" x14ac:dyDescent="0.25">
      <c r="AA2767"/>
      <c r="AB2767"/>
      <c r="AC2767"/>
    </row>
    <row r="2768" spans="27:29" x14ac:dyDescent="0.25">
      <c r="AA2768"/>
      <c r="AB2768"/>
      <c r="AC2768"/>
    </row>
    <row r="2769" spans="27:29" x14ac:dyDescent="0.25">
      <c r="AA2769"/>
      <c r="AB2769"/>
      <c r="AC2769"/>
    </row>
    <row r="2770" spans="27:29" x14ac:dyDescent="0.25">
      <c r="AA2770"/>
      <c r="AB2770"/>
      <c r="AC2770"/>
    </row>
    <row r="2771" spans="27:29" x14ac:dyDescent="0.25">
      <c r="AA2771"/>
      <c r="AB2771"/>
      <c r="AC2771"/>
    </row>
    <row r="2772" spans="27:29" x14ac:dyDescent="0.25">
      <c r="AA2772"/>
      <c r="AB2772"/>
      <c r="AC2772"/>
    </row>
    <row r="2773" spans="27:29" x14ac:dyDescent="0.25">
      <c r="AA2773"/>
      <c r="AB2773"/>
      <c r="AC2773"/>
    </row>
    <row r="2774" spans="27:29" x14ac:dyDescent="0.25">
      <c r="AA2774"/>
      <c r="AB2774"/>
      <c r="AC2774"/>
    </row>
    <row r="2775" spans="27:29" x14ac:dyDescent="0.25">
      <c r="AA2775"/>
      <c r="AB2775"/>
      <c r="AC2775"/>
    </row>
    <row r="2776" spans="27:29" x14ac:dyDescent="0.25">
      <c r="AA2776"/>
      <c r="AB2776"/>
      <c r="AC2776"/>
    </row>
    <row r="2777" spans="27:29" x14ac:dyDescent="0.25">
      <c r="AA2777"/>
      <c r="AB2777"/>
      <c r="AC2777"/>
    </row>
    <row r="2778" spans="27:29" x14ac:dyDescent="0.25">
      <c r="AA2778"/>
      <c r="AB2778"/>
      <c r="AC2778"/>
    </row>
    <row r="2779" spans="27:29" x14ac:dyDescent="0.25">
      <c r="AA2779"/>
      <c r="AB2779"/>
      <c r="AC2779"/>
    </row>
    <row r="2780" spans="27:29" x14ac:dyDescent="0.25">
      <c r="AA2780"/>
      <c r="AB2780"/>
      <c r="AC2780"/>
    </row>
    <row r="2781" spans="27:29" x14ac:dyDescent="0.25">
      <c r="AA2781"/>
      <c r="AB2781"/>
      <c r="AC2781"/>
    </row>
    <row r="2782" spans="27:29" x14ac:dyDescent="0.25">
      <c r="AA2782"/>
      <c r="AB2782"/>
      <c r="AC2782"/>
    </row>
    <row r="2783" spans="27:29" x14ac:dyDescent="0.25">
      <c r="AA2783"/>
      <c r="AB2783"/>
      <c r="AC2783"/>
    </row>
    <row r="2784" spans="27:29" x14ac:dyDescent="0.25">
      <c r="AA2784"/>
      <c r="AB2784"/>
      <c r="AC2784"/>
    </row>
    <row r="2785" spans="27:29" x14ac:dyDescent="0.25">
      <c r="AA2785"/>
      <c r="AB2785"/>
      <c r="AC2785"/>
    </row>
    <row r="2786" spans="27:29" x14ac:dyDescent="0.25">
      <c r="AA2786"/>
      <c r="AB2786"/>
      <c r="AC2786"/>
    </row>
    <row r="2787" spans="27:29" x14ac:dyDescent="0.25">
      <c r="AA2787"/>
      <c r="AB2787"/>
      <c r="AC2787"/>
    </row>
    <row r="2788" spans="27:29" x14ac:dyDescent="0.25">
      <c r="AA2788"/>
      <c r="AB2788"/>
      <c r="AC2788"/>
    </row>
    <row r="2789" spans="27:29" x14ac:dyDescent="0.25">
      <c r="AA2789"/>
      <c r="AB2789"/>
      <c r="AC2789"/>
    </row>
    <row r="2790" spans="27:29" x14ac:dyDescent="0.25">
      <c r="AA2790"/>
      <c r="AB2790"/>
      <c r="AC2790"/>
    </row>
    <row r="2791" spans="27:29" x14ac:dyDescent="0.25">
      <c r="AA2791"/>
      <c r="AB2791"/>
      <c r="AC2791"/>
    </row>
    <row r="2792" spans="27:29" x14ac:dyDescent="0.25">
      <c r="AA2792"/>
      <c r="AB2792"/>
      <c r="AC2792"/>
    </row>
    <row r="2793" spans="27:29" x14ac:dyDescent="0.25">
      <c r="AA2793"/>
      <c r="AB2793"/>
      <c r="AC2793"/>
    </row>
    <row r="2794" spans="27:29" x14ac:dyDescent="0.25">
      <c r="AA2794"/>
      <c r="AB2794"/>
      <c r="AC2794"/>
    </row>
    <row r="2795" spans="27:29" x14ac:dyDescent="0.25">
      <c r="AA2795"/>
      <c r="AB2795"/>
      <c r="AC2795"/>
    </row>
    <row r="2796" spans="27:29" x14ac:dyDescent="0.25">
      <c r="AA2796"/>
      <c r="AB2796"/>
      <c r="AC2796"/>
    </row>
    <row r="2797" spans="27:29" x14ac:dyDescent="0.25">
      <c r="AA2797"/>
      <c r="AB2797"/>
      <c r="AC2797"/>
    </row>
    <row r="2798" spans="27:29" x14ac:dyDescent="0.25">
      <c r="AA2798"/>
      <c r="AB2798"/>
      <c r="AC2798"/>
    </row>
    <row r="2799" spans="27:29" x14ac:dyDescent="0.25">
      <c r="AA2799"/>
      <c r="AB2799"/>
      <c r="AC2799"/>
    </row>
    <row r="2800" spans="27:29" x14ac:dyDescent="0.25">
      <c r="AA2800"/>
      <c r="AB2800"/>
      <c r="AC2800"/>
    </row>
    <row r="2801" spans="27:29" x14ac:dyDescent="0.25">
      <c r="AA2801"/>
      <c r="AB2801"/>
      <c r="AC2801"/>
    </row>
    <row r="2802" spans="27:29" x14ac:dyDescent="0.25">
      <c r="AA2802"/>
      <c r="AB2802"/>
      <c r="AC2802"/>
    </row>
    <row r="2803" spans="27:29" x14ac:dyDescent="0.25">
      <c r="AA2803"/>
      <c r="AB2803"/>
      <c r="AC2803"/>
    </row>
    <row r="2804" spans="27:29" x14ac:dyDescent="0.25">
      <c r="AA2804"/>
      <c r="AB2804"/>
      <c r="AC2804"/>
    </row>
    <row r="2805" spans="27:29" x14ac:dyDescent="0.25">
      <c r="AA2805"/>
      <c r="AB2805"/>
      <c r="AC2805"/>
    </row>
    <row r="2806" spans="27:29" x14ac:dyDescent="0.25">
      <c r="AA2806"/>
      <c r="AB2806"/>
      <c r="AC2806"/>
    </row>
    <row r="2807" spans="27:29" x14ac:dyDescent="0.25">
      <c r="AA2807"/>
      <c r="AB2807"/>
      <c r="AC2807"/>
    </row>
    <row r="2808" spans="27:29" x14ac:dyDescent="0.25">
      <c r="AA2808"/>
      <c r="AB2808"/>
      <c r="AC2808"/>
    </row>
    <row r="2809" spans="27:29" x14ac:dyDescent="0.25">
      <c r="AA2809"/>
      <c r="AB2809"/>
      <c r="AC2809"/>
    </row>
    <row r="2810" spans="27:29" x14ac:dyDescent="0.25">
      <c r="AA2810"/>
      <c r="AB2810"/>
      <c r="AC2810"/>
    </row>
    <row r="2811" spans="27:29" x14ac:dyDescent="0.25">
      <c r="AA2811"/>
      <c r="AB2811"/>
      <c r="AC2811"/>
    </row>
    <row r="2812" spans="27:29" x14ac:dyDescent="0.25">
      <c r="AA2812"/>
      <c r="AB2812"/>
      <c r="AC2812"/>
    </row>
    <row r="2813" spans="27:29" x14ac:dyDescent="0.25">
      <c r="AA2813"/>
      <c r="AB2813"/>
      <c r="AC2813"/>
    </row>
    <row r="2814" spans="27:29" x14ac:dyDescent="0.25">
      <c r="AA2814"/>
      <c r="AB2814"/>
      <c r="AC2814"/>
    </row>
    <row r="2815" spans="27:29" x14ac:dyDescent="0.25">
      <c r="AA2815"/>
      <c r="AB2815"/>
      <c r="AC2815"/>
    </row>
    <row r="2816" spans="27:29" x14ac:dyDescent="0.25">
      <c r="AA2816"/>
      <c r="AB2816"/>
      <c r="AC2816"/>
    </row>
    <row r="2817" spans="27:29" x14ac:dyDescent="0.25">
      <c r="AA2817"/>
      <c r="AB2817"/>
      <c r="AC2817"/>
    </row>
    <row r="2818" spans="27:29" x14ac:dyDescent="0.25">
      <c r="AA2818"/>
      <c r="AB2818"/>
      <c r="AC2818"/>
    </row>
    <row r="2819" spans="27:29" x14ac:dyDescent="0.25">
      <c r="AA2819"/>
      <c r="AB2819"/>
      <c r="AC2819"/>
    </row>
    <row r="2820" spans="27:29" x14ac:dyDescent="0.25">
      <c r="AA2820"/>
      <c r="AB2820"/>
      <c r="AC2820"/>
    </row>
    <row r="2821" spans="27:29" x14ac:dyDescent="0.25">
      <c r="AA2821"/>
      <c r="AB2821"/>
      <c r="AC2821"/>
    </row>
    <row r="2822" spans="27:29" x14ac:dyDescent="0.25">
      <c r="AA2822"/>
      <c r="AB2822"/>
      <c r="AC2822"/>
    </row>
    <row r="2823" spans="27:29" x14ac:dyDescent="0.25">
      <c r="AA2823"/>
      <c r="AB2823"/>
      <c r="AC2823"/>
    </row>
    <row r="2824" spans="27:29" x14ac:dyDescent="0.25">
      <c r="AA2824"/>
      <c r="AB2824"/>
      <c r="AC2824"/>
    </row>
    <row r="2825" spans="27:29" x14ac:dyDescent="0.25">
      <c r="AA2825"/>
      <c r="AB2825"/>
      <c r="AC2825"/>
    </row>
    <row r="2826" spans="27:29" x14ac:dyDescent="0.25">
      <c r="AA2826"/>
      <c r="AB2826"/>
      <c r="AC2826"/>
    </row>
    <row r="2827" spans="27:29" x14ac:dyDescent="0.25">
      <c r="AA2827"/>
      <c r="AB2827"/>
      <c r="AC2827"/>
    </row>
    <row r="2828" spans="27:29" x14ac:dyDescent="0.25">
      <c r="AA2828"/>
      <c r="AB2828"/>
      <c r="AC2828"/>
    </row>
    <row r="2829" spans="27:29" x14ac:dyDescent="0.25">
      <c r="AA2829"/>
      <c r="AB2829"/>
      <c r="AC2829"/>
    </row>
    <row r="2830" spans="27:29" x14ac:dyDescent="0.25">
      <c r="AA2830"/>
      <c r="AB2830"/>
      <c r="AC2830"/>
    </row>
    <row r="2831" spans="27:29" x14ac:dyDescent="0.25">
      <c r="AA2831"/>
      <c r="AB2831"/>
      <c r="AC2831"/>
    </row>
    <row r="2832" spans="27:29" x14ac:dyDescent="0.25">
      <c r="AA2832"/>
      <c r="AB2832"/>
      <c r="AC2832"/>
    </row>
    <row r="2833" spans="27:29" x14ac:dyDescent="0.25">
      <c r="AA2833"/>
      <c r="AB2833"/>
      <c r="AC2833"/>
    </row>
    <row r="2834" spans="27:29" x14ac:dyDescent="0.25">
      <c r="AA2834"/>
      <c r="AB2834"/>
      <c r="AC2834"/>
    </row>
    <row r="2835" spans="27:29" x14ac:dyDescent="0.25">
      <c r="AA2835"/>
      <c r="AB2835"/>
      <c r="AC2835"/>
    </row>
    <row r="2836" spans="27:29" x14ac:dyDescent="0.25">
      <c r="AA2836"/>
      <c r="AB2836"/>
      <c r="AC2836"/>
    </row>
    <row r="2837" spans="27:29" x14ac:dyDescent="0.25">
      <c r="AA2837"/>
      <c r="AB2837"/>
      <c r="AC2837"/>
    </row>
    <row r="2838" spans="27:29" x14ac:dyDescent="0.25">
      <c r="AA2838"/>
      <c r="AB2838"/>
      <c r="AC2838"/>
    </row>
    <row r="2839" spans="27:29" x14ac:dyDescent="0.25">
      <c r="AA2839"/>
      <c r="AB2839"/>
      <c r="AC2839"/>
    </row>
    <row r="2840" spans="27:29" x14ac:dyDescent="0.25">
      <c r="AA2840"/>
      <c r="AB2840"/>
      <c r="AC2840"/>
    </row>
    <row r="2841" spans="27:29" x14ac:dyDescent="0.25">
      <c r="AA2841"/>
      <c r="AB2841"/>
      <c r="AC2841"/>
    </row>
    <row r="2842" spans="27:29" x14ac:dyDescent="0.25">
      <c r="AA2842"/>
      <c r="AB2842"/>
      <c r="AC2842"/>
    </row>
    <row r="2843" spans="27:29" x14ac:dyDescent="0.25">
      <c r="AA2843"/>
      <c r="AB2843"/>
      <c r="AC2843"/>
    </row>
    <row r="2844" spans="27:29" x14ac:dyDescent="0.25">
      <c r="AA2844"/>
      <c r="AB2844"/>
      <c r="AC2844"/>
    </row>
    <row r="2845" spans="27:29" x14ac:dyDescent="0.25">
      <c r="AA2845"/>
      <c r="AB2845"/>
      <c r="AC2845"/>
    </row>
    <row r="2846" spans="27:29" x14ac:dyDescent="0.25">
      <c r="AA2846"/>
      <c r="AB2846"/>
      <c r="AC2846"/>
    </row>
    <row r="2847" spans="27:29" x14ac:dyDescent="0.25">
      <c r="AA2847"/>
      <c r="AB2847"/>
      <c r="AC2847"/>
    </row>
    <row r="2848" spans="27:29" x14ac:dyDescent="0.25">
      <c r="AA2848"/>
      <c r="AB2848"/>
      <c r="AC2848"/>
    </row>
    <row r="2849" spans="27:29" x14ac:dyDescent="0.25">
      <c r="AA2849"/>
      <c r="AB2849"/>
      <c r="AC2849"/>
    </row>
    <row r="2850" spans="27:29" x14ac:dyDescent="0.25">
      <c r="AA2850"/>
      <c r="AB2850"/>
      <c r="AC2850"/>
    </row>
    <row r="2851" spans="27:29" x14ac:dyDescent="0.25">
      <c r="AA2851"/>
      <c r="AB2851"/>
      <c r="AC2851"/>
    </row>
    <row r="2852" spans="27:29" x14ac:dyDescent="0.25">
      <c r="AA2852"/>
      <c r="AB2852"/>
      <c r="AC2852"/>
    </row>
    <row r="2853" spans="27:29" x14ac:dyDescent="0.25">
      <c r="AA2853"/>
      <c r="AB2853"/>
      <c r="AC2853"/>
    </row>
    <row r="2854" spans="27:29" x14ac:dyDescent="0.25">
      <c r="AA2854"/>
      <c r="AB2854"/>
      <c r="AC2854"/>
    </row>
    <row r="2855" spans="27:29" x14ac:dyDescent="0.25">
      <c r="AA2855"/>
      <c r="AB2855"/>
      <c r="AC2855"/>
    </row>
    <row r="2856" spans="27:29" x14ac:dyDescent="0.25">
      <c r="AA2856"/>
      <c r="AB2856"/>
      <c r="AC2856"/>
    </row>
    <row r="2857" spans="27:29" x14ac:dyDescent="0.25">
      <c r="AA2857"/>
      <c r="AB2857"/>
      <c r="AC2857"/>
    </row>
    <row r="2858" spans="27:29" x14ac:dyDescent="0.25">
      <c r="AA2858"/>
      <c r="AB2858"/>
      <c r="AC2858"/>
    </row>
    <row r="2859" spans="27:29" x14ac:dyDescent="0.25">
      <c r="AA2859"/>
      <c r="AB2859"/>
      <c r="AC2859"/>
    </row>
    <row r="2860" spans="27:29" x14ac:dyDescent="0.25">
      <c r="AA2860"/>
      <c r="AB2860"/>
      <c r="AC2860"/>
    </row>
    <row r="2861" spans="27:29" x14ac:dyDescent="0.25">
      <c r="AA2861"/>
      <c r="AB2861"/>
      <c r="AC2861"/>
    </row>
    <row r="2862" spans="27:29" x14ac:dyDescent="0.25">
      <c r="AA2862"/>
      <c r="AB2862"/>
      <c r="AC2862"/>
    </row>
    <row r="2863" spans="27:29" x14ac:dyDescent="0.25">
      <c r="AA2863"/>
      <c r="AB2863"/>
      <c r="AC2863"/>
    </row>
    <row r="2864" spans="27:29" x14ac:dyDescent="0.25">
      <c r="AA2864"/>
      <c r="AB2864"/>
      <c r="AC2864"/>
    </row>
    <row r="2865" spans="27:29" x14ac:dyDescent="0.25">
      <c r="AA2865"/>
      <c r="AB2865"/>
      <c r="AC2865"/>
    </row>
    <row r="2866" spans="27:29" x14ac:dyDescent="0.25">
      <c r="AA2866"/>
      <c r="AB2866"/>
      <c r="AC2866"/>
    </row>
    <row r="2867" spans="27:29" x14ac:dyDescent="0.25">
      <c r="AA2867"/>
      <c r="AB2867"/>
      <c r="AC2867"/>
    </row>
    <row r="2868" spans="27:29" x14ac:dyDescent="0.25">
      <c r="AA2868"/>
      <c r="AB2868"/>
      <c r="AC2868"/>
    </row>
    <row r="2869" spans="27:29" x14ac:dyDescent="0.25">
      <c r="AA2869"/>
      <c r="AB2869"/>
      <c r="AC2869"/>
    </row>
    <row r="2870" spans="27:29" x14ac:dyDescent="0.25">
      <c r="AA2870"/>
      <c r="AB2870"/>
      <c r="AC2870"/>
    </row>
    <row r="2871" spans="27:29" x14ac:dyDescent="0.25">
      <c r="AA2871"/>
      <c r="AB2871"/>
      <c r="AC2871"/>
    </row>
    <row r="2872" spans="27:29" x14ac:dyDescent="0.25">
      <c r="AA2872"/>
      <c r="AB2872"/>
      <c r="AC2872"/>
    </row>
    <row r="2873" spans="27:29" x14ac:dyDescent="0.25">
      <c r="AA2873"/>
      <c r="AB2873"/>
      <c r="AC2873"/>
    </row>
    <row r="2874" spans="27:29" x14ac:dyDescent="0.25">
      <c r="AA2874"/>
      <c r="AB2874"/>
      <c r="AC2874"/>
    </row>
    <row r="2875" spans="27:29" x14ac:dyDescent="0.25">
      <c r="AA2875"/>
      <c r="AB2875"/>
      <c r="AC2875"/>
    </row>
    <row r="2876" spans="27:29" x14ac:dyDescent="0.25">
      <c r="AA2876"/>
      <c r="AB2876"/>
      <c r="AC2876"/>
    </row>
    <row r="2877" spans="27:29" x14ac:dyDescent="0.25">
      <c r="AA2877"/>
      <c r="AB2877"/>
      <c r="AC2877"/>
    </row>
    <row r="2878" spans="27:29" x14ac:dyDescent="0.25">
      <c r="AA2878"/>
      <c r="AB2878"/>
      <c r="AC2878"/>
    </row>
    <row r="2879" spans="27:29" x14ac:dyDescent="0.25">
      <c r="AA2879"/>
      <c r="AB2879"/>
      <c r="AC2879"/>
    </row>
    <row r="2880" spans="27:29" x14ac:dyDescent="0.25">
      <c r="AA2880"/>
      <c r="AB2880"/>
      <c r="AC2880"/>
    </row>
    <row r="2881" spans="27:29" x14ac:dyDescent="0.25">
      <c r="AA2881"/>
      <c r="AB2881"/>
      <c r="AC2881"/>
    </row>
    <row r="2882" spans="27:29" x14ac:dyDescent="0.25">
      <c r="AA2882"/>
      <c r="AB2882"/>
      <c r="AC2882"/>
    </row>
    <row r="2883" spans="27:29" x14ac:dyDescent="0.25">
      <c r="AA2883"/>
      <c r="AB2883"/>
      <c r="AC2883"/>
    </row>
    <row r="2884" spans="27:29" x14ac:dyDescent="0.25">
      <c r="AA2884"/>
      <c r="AB2884"/>
      <c r="AC2884"/>
    </row>
    <row r="2885" spans="27:29" x14ac:dyDescent="0.25">
      <c r="AA2885"/>
      <c r="AB2885"/>
      <c r="AC2885"/>
    </row>
    <row r="2886" spans="27:29" x14ac:dyDescent="0.25">
      <c r="AA2886"/>
      <c r="AB2886"/>
      <c r="AC2886"/>
    </row>
    <row r="2887" spans="27:29" x14ac:dyDescent="0.25">
      <c r="AA2887"/>
      <c r="AB2887"/>
      <c r="AC2887"/>
    </row>
    <row r="2888" spans="27:29" x14ac:dyDescent="0.25">
      <c r="AA2888"/>
      <c r="AB2888"/>
      <c r="AC2888"/>
    </row>
    <row r="2889" spans="27:29" x14ac:dyDescent="0.25">
      <c r="AA2889"/>
      <c r="AB2889"/>
      <c r="AC2889"/>
    </row>
    <row r="2890" spans="27:29" x14ac:dyDescent="0.25">
      <c r="AA2890"/>
      <c r="AB2890"/>
      <c r="AC2890"/>
    </row>
    <row r="2891" spans="27:29" x14ac:dyDescent="0.25">
      <c r="AA2891"/>
      <c r="AB2891"/>
      <c r="AC2891"/>
    </row>
    <row r="2892" spans="27:29" x14ac:dyDescent="0.25">
      <c r="AA2892"/>
      <c r="AB2892"/>
      <c r="AC2892"/>
    </row>
    <row r="2893" spans="27:29" x14ac:dyDescent="0.25">
      <c r="AA2893"/>
      <c r="AB2893"/>
      <c r="AC2893"/>
    </row>
    <row r="2894" spans="27:29" x14ac:dyDescent="0.25">
      <c r="AA2894"/>
      <c r="AB2894"/>
      <c r="AC2894"/>
    </row>
    <row r="2895" spans="27:29" x14ac:dyDescent="0.25">
      <c r="AA2895"/>
      <c r="AB2895"/>
      <c r="AC2895"/>
    </row>
    <row r="2896" spans="27:29" x14ac:dyDescent="0.25">
      <c r="AA2896"/>
      <c r="AB2896"/>
      <c r="AC2896"/>
    </row>
    <row r="2897" spans="27:29" x14ac:dyDescent="0.25">
      <c r="AA2897"/>
      <c r="AB2897"/>
      <c r="AC2897"/>
    </row>
    <row r="2898" spans="27:29" x14ac:dyDescent="0.25">
      <c r="AA2898"/>
      <c r="AB2898"/>
      <c r="AC2898"/>
    </row>
    <row r="2899" spans="27:29" x14ac:dyDescent="0.25">
      <c r="AA2899"/>
      <c r="AB2899"/>
      <c r="AC2899"/>
    </row>
    <row r="2900" spans="27:29" x14ac:dyDescent="0.25">
      <c r="AA2900"/>
      <c r="AB2900"/>
      <c r="AC2900"/>
    </row>
    <row r="2901" spans="27:29" x14ac:dyDescent="0.25">
      <c r="AA2901"/>
      <c r="AB2901"/>
      <c r="AC2901"/>
    </row>
    <row r="2902" spans="27:29" x14ac:dyDescent="0.25">
      <c r="AA2902"/>
      <c r="AB2902"/>
      <c r="AC2902"/>
    </row>
    <row r="2903" spans="27:29" x14ac:dyDescent="0.25">
      <c r="AA2903"/>
      <c r="AB2903"/>
      <c r="AC2903"/>
    </row>
    <row r="2904" spans="27:29" x14ac:dyDescent="0.25">
      <c r="AA2904"/>
      <c r="AB2904"/>
      <c r="AC2904"/>
    </row>
    <row r="2905" spans="27:29" x14ac:dyDescent="0.25">
      <c r="AA2905"/>
      <c r="AB2905"/>
      <c r="AC2905"/>
    </row>
    <row r="2906" spans="27:29" x14ac:dyDescent="0.25">
      <c r="AA2906"/>
      <c r="AB2906"/>
      <c r="AC2906"/>
    </row>
    <row r="2907" spans="27:29" x14ac:dyDescent="0.25">
      <c r="AA2907"/>
      <c r="AB2907"/>
      <c r="AC2907"/>
    </row>
    <row r="2908" spans="27:29" x14ac:dyDescent="0.25">
      <c r="AA2908"/>
      <c r="AB2908"/>
      <c r="AC2908"/>
    </row>
    <row r="2909" spans="27:29" x14ac:dyDescent="0.25">
      <c r="AA2909"/>
      <c r="AB2909"/>
      <c r="AC2909"/>
    </row>
    <row r="2910" spans="27:29" x14ac:dyDescent="0.25">
      <c r="AA2910"/>
      <c r="AB2910"/>
      <c r="AC2910"/>
    </row>
    <row r="2911" spans="27:29" x14ac:dyDescent="0.25">
      <c r="AA2911"/>
      <c r="AB2911"/>
      <c r="AC2911"/>
    </row>
    <row r="2912" spans="27:29" x14ac:dyDescent="0.25">
      <c r="AA2912"/>
      <c r="AB2912"/>
      <c r="AC2912"/>
    </row>
    <row r="2913" spans="27:29" x14ac:dyDescent="0.25">
      <c r="AA2913"/>
      <c r="AB2913"/>
      <c r="AC2913"/>
    </row>
    <row r="2914" spans="27:29" x14ac:dyDescent="0.25">
      <c r="AA2914"/>
      <c r="AB2914"/>
      <c r="AC2914"/>
    </row>
    <row r="2915" spans="27:29" x14ac:dyDescent="0.25">
      <c r="AA2915"/>
      <c r="AB2915"/>
      <c r="AC2915"/>
    </row>
    <row r="2916" spans="27:29" x14ac:dyDescent="0.25">
      <c r="AA2916"/>
      <c r="AB2916"/>
      <c r="AC2916"/>
    </row>
    <row r="2917" spans="27:29" x14ac:dyDescent="0.25">
      <c r="AA2917"/>
      <c r="AB2917"/>
      <c r="AC2917"/>
    </row>
    <row r="2918" spans="27:29" x14ac:dyDescent="0.25">
      <c r="AA2918"/>
      <c r="AB2918"/>
      <c r="AC2918"/>
    </row>
    <row r="2919" spans="27:29" x14ac:dyDescent="0.25">
      <c r="AA2919"/>
      <c r="AB2919"/>
      <c r="AC2919"/>
    </row>
    <row r="2920" spans="27:29" x14ac:dyDescent="0.25">
      <c r="AA2920"/>
      <c r="AB2920"/>
      <c r="AC2920"/>
    </row>
    <row r="2921" spans="27:29" x14ac:dyDescent="0.25">
      <c r="AA2921"/>
      <c r="AB2921"/>
      <c r="AC2921"/>
    </row>
    <row r="2922" spans="27:29" x14ac:dyDescent="0.25">
      <c r="AA2922"/>
      <c r="AB2922"/>
      <c r="AC2922"/>
    </row>
    <row r="2923" spans="27:29" x14ac:dyDescent="0.25">
      <c r="AA2923"/>
      <c r="AB2923"/>
      <c r="AC2923"/>
    </row>
    <row r="2924" spans="27:29" x14ac:dyDescent="0.25">
      <c r="AA2924"/>
      <c r="AB2924"/>
      <c r="AC2924"/>
    </row>
    <row r="2925" spans="27:29" x14ac:dyDescent="0.25">
      <c r="AA2925"/>
      <c r="AB2925"/>
      <c r="AC2925"/>
    </row>
    <row r="2926" spans="27:29" x14ac:dyDescent="0.25">
      <c r="AA2926"/>
      <c r="AB2926"/>
      <c r="AC2926"/>
    </row>
    <row r="2927" spans="27:29" x14ac:dyDescent="0.25">
      <c r="AA2927"/>
      <c r="AB2927"/>
      <c r="AC2927"/>
    </row>
    <row r="2928" spans="27:29" x14ac:dyDescent="0.25">
      <c r="AA2928"/>
      <c r="AB2928"/>
      <c r="AC2928"/>
    </row>
    <row r="2929" spans="27:29" x14ac:dyDescent="0.25">
      <c r="AA2929"/>
      <c r="AB2929"/>
      <c r="AC2929"/>
    </row>
    <row r="2930" spans="27:29" x14ac:dyDescent="0.25">
      <c r="AA2930"/>
      <c r="AB2930"/>
      <c r="AC2930"/>
    </row>
    <row r="2931" spans="27:29" x14ac:dyDescent="0.25">
      <c r="AA2931"/>
      <c r="AB2931"/>
      <c r="AC2931"/>
    </row>
    <row r="2932" spans="27:29" x14ac:dyDescent="0.25">
      <c r="AA2932"/>
      <c r="AB2932"/>
      <c r="AC2932"/>
    </row>
    <row r="2933" spans="27:29" x14ac:dyDescent="0.25">
      <c r="AA2933"/>
      <c r="AB2933"/>
      <c r="AC2933"/>
    </row>
    <row r="2934" spans="27:29" x14ac:dyDescent="0.25">
      <c r="AA2934"/>
      <c r="AB2934"/>
      <c r="AC2934"/>
    </row>
    <row r="2935" spans="27:29" x14ac:dyDescent="0.25">
      <c r="AA2935"/>
      <c r="AB2935"/>
      <c r="AC2935"/>
    </row>
    <row r="2936" spans="27:29" x14ac:dyDescent="0.25">
      <c r="AA2936"/>
      <c r="AB2936"/>
      <c r="AC2936"/>
    </row>
    <row r="2937" spans="27:29" x14ac:dyDescent="0.25">
      <c r="AA2937"/>
      <c r="AB2937"/>
      <c r="AC2937"/>
    </row>
    <row r="2938" spans="27:29" x14ac:dyDescent="0.25">
      <c r="AA2938"/>
      <c r="AB2938"/>
      <c r="AC2938"/>
    </row>
    <row r="2939" spans="27:29" x14ac:dyDescent="0.25">
      <c r="AA2939"/>
      <c r="AB2939"/>
      <c r="AC2939"/>
    </row>
    <row r="2940" spans="27:29" x14ac:dyDescent="0.25">
      <c r="AA2940"/>
      <c r="AB2940"/>
      <c r="AC2940"/>
    </row>
    <row r="2941" spans="27:29" x14ac:dyDescent="0.25">
      <c r="AA2941"/>
      <c r="AB2941"/>
      <c r="AC2941"/>
    </row>
    <row r="2942" spans="27:29" x14ac:dyDescent="0.25">
      <c r="AA2942"/>
      <c r="AB2942"/>
      <c r="AC2942"/>
    </row>
    <row r="2943" spans="27:29" x14ac:dyDescent="0.25">
      <c r="AA2943"/>
      <c r="AB2943"/>
      <c r="AC2943"/>
    </row>
    <row r="2944" spans="27:29" x14ac:dyDescent="0.25">
      <c r="AA2944"/>
      <c r="AB2944"/>
      <c r="AC2944"/>
    </row>
    <row r="2945" spans="27:29" x14ac:dyDescent="0.25">
      <c r="AA2945"/>
      <c r="AB2945"/>
      <c r="AC2945"/>
    </row>
    <row r="2946" spans="27:29" x14ac:dyDescent="0.25">
      <c r="AA2946"/>
      <c r="AB2946"/>
      <c r="AC2946"/>
    </row>
    <row r="2947" spans="27:29" x14ac:dyDescent="0.25">
      <c r="AA2947"/>
      <c r="AB2947"/>
      <c r="AC2947"/>
    </row>
    <row r="2948" spans="27:29" x14ac:dyDescent="0.25">
      <c r="AA2948"/>
      <c r="AB2948"/>
      <c r="AC2948"/>
    </row>
    <row r="2949" spans="27:29" x14ac:dyDescent="0.25">
      <c r="AA2949"/>
      <c r="AB2949"/>
      <c r="AC2949"/>
    </row>
    <row r="2950" spans="27:29" x14ac:dyDescent="0.25">
      <c r="AA2950"/>
      <c r="AB2950"/>
      <c r="AC2950"/>
    </row>
    <row r="2951" spans="27:29" x14ac:dyDescent="0.25">
      <c r="AA2951"/>
      <c r="AB2951"/>
      <c r="AC2951"/>
    </row>
    <row r="2952" spans="27:29" x14ac:dyDescent="0.25">
      <c r="AA2952"/>
      <c r="AB2952"/>
      <c r="AC2952"/>
    </row>
    <row r="2953" spans="27:29" x14ac:dyDescent="0.25">
      <c r="AA2953"/>
      <c r="AB2953"/>
      <c r="AC2953"/>
    </row>
    <row r="2954" spans="27:29" x14ac:dyDescent="0.25">
      <c r="AA2954"/>
      <c r="AB2954"/>
      <c r="AC2954"/>
    </row>
    <row r="2955" spans="27:29" x14ac:dyDescent="0.25">
      <c r="AA2955"/>
      <c r="AB2955"/>
      <c r="AC2955"/>
    </row>
    <row r="2956" spans="27:29" x14ac:dyDescent="0.25">
      <c r="AA2956"/>
      <c r="AB2956"/>
      <c r="AC2956"/>
    </row>
    <row r="2957" spans="27:29" x14ac:dyDescent="0.25">
      <c r="AA2957"/>
      <c r="AB2957"/>
      <c r="AC2957"/>
    </row>
    <row r="2958" spans="27:29" x14ac:dyDescent="0.25">
      <c r="AA2958"/>
      <c r="AB2958"/>
      <c r="AC2958"/>
    </row>
    <row r="2959" spans="27:29" x14ac:dyDescent="0.25">
      <c r="AA2959"/>
      <c r="AB2959"/>
      <c r="AC2959"/>
    </row>
    <row r="2960" spans="27:29" x14ac:dyDescent="0.25">
      <c r="AA2960"/>
      <c r="AB2960"/>
      <c r="AC2960"/>
    </row>
    <row r="2961" spans="27:29" x14ac:dyDescent="0.25">
      <c r="AA2961"/>
      <c r="AB2961"/>
      <c r="AC2961"/>
    </row>
    <row r="2962" spans="27:29" x14ac:dyDescent="0.25">
      <c r="AA2962"/>
      <c r="AB2962"/>
      <c r="AC2962"/>
    </row>
    <row r="2963" spans="27:29" x14ac:dyDescent="0.25">
      <c r="AA2963"/>
      <c r="AB2963"/>
      <c r="AC2963"/>
    </row>
    <row r="2964" spans="27:29" x14ac:dyDescent="0.25">
      <c r="AA2964"/>
      <c r="AB2964"/>
      <c r="AC2964"/>
    </row>
    <row r="2965" spans="27:29" x14ac:dyDescent="0.25">
      <c r="AA2965"/>
      <c r="AB2965"/>
      <c r="AC2965"/>
    </row>
    <row r="2966" spans="27:29" x14ac:dyDescent="0.25">
      <c r="AA2966"/>
      <c r="AB2966"/>
      <c r="AC2966"/>
    </row>
    <row r="2967" spans="27:29" x14ac:dyDescent="0.25">
      <c r="AA2967"/>
      <c r="AB2967"/>
      <c r="AC2967"/>
    </row>
    <row r="2968" spans="27:29" x14ac:dyDescent="0.25">
      <c r="AA2968"/>
      <c r="AB2968"/>
      <c r="AC2968"/>
    </row>
    <row r="2969" spans="27:29" x14ac:dyDescent="0.25">
      <c r="AA2969"/>
      <c r="AB2969"/>
      <c r="AC2969"/>
    </row>
    <row r="2970" spans="27:29" x14ac:dyDescent="0.25">
      <c r="AA2970"/>
      <c r="AB2970"/>
      <c r="AC2970"/>
    </row>
    <row r="2971" spans="27:29" x14ac:dyDescent="0.25">
      <c r="AA2971"/>
      <c r="AB2971"/>
      <c r="AC2971"/>
    </row>
    <row r="2972" spans="27:29" x14ac:dyDescent="0.25">
      <c r="AA2972"/>
      <c r="AB2972"/>
      <c r="AC2972"/>
    </row>
    <row r="2973" spans="27:29" x14ac:dyDescent="0.25">
      <c r="AA2973"/>
      <c r="AB2973"/>
      <c r="AC2973"/>
    </row>
    <row r="2974" spans="27:29" x14ac:dyDescent="0.25">
      <c r="AA2974"/>
      <c r="AB2974"/>
      <c r="AC2974"/>
    </row>
    <row r="2975" spans="27:29" x14ac:dyDescent="0.25">
      <c r="AA2975"/>
      <c r="AB2975"/>
      <c r="AC2975"/>
    </row>
    <row r="2976" spans="27:29" x14ac:dyDescent="0.25">
      <c r="AA2976"/>
      <c r="AB2976"/>
      <c r="AC2976"/>
    </row>
    <row r="2977" spans="27:29" x14ac:dyDescent="0.25">
      <c r="AA2977"/>
      <c r="AB2977"/>
      <c r="AC2977"/>
    </row>
    <row r="2978" spans="27:29" x14ac:dyDescent="0.25">
      <c r="AA2978"/>
      <c r="AB2978"/>
      <c r="AC2978"/>
    </row>
    <row r="2979" spans="27:29" x14ac:dyDescent="0.25">
      <c r="AA2979"/>
      <c r="AB2979"/>
      <c r="AC2979"/>
    </row>
    <row r="2980" spans="27:29" x14ac:dyDescent="0.25">
      <c r="AA2980"/>
      <c r="AB2980"/>
      <c r="AC2980"/>
    </row>
    <row r="2981" spans="27:29" x14ac:dyDescent="0.25">
      <c r="AA2981"/>
      <c r="AB2981"/>
      <c r="AC2981"/>
    </row>
    <row r="2982" spans="27:29" x14ac:dyDescent="0.25">
      <c r="AA2982"/>
      <c r="AB2982"/>
      <c r="AC2982"/>
    </row>
    <row r="2983" spans="27:29" x14ac:dyDescent="0.25">
      <c r="AA2983"/>
      <c r="AB2983"/>
      <c r="AC2983"/>
    </row>
    <row r="2984" spans="27:29" x14ac:dyDescent="0.25">
      <c r="AA2984"/>
      <c r="AB2984"/>
      <c r="AC2984"/>
    </row>
    <row r="2985" spans="27:29" x14ac:dyDescent="0.25">
      <c r="AA2985"/>
      <c r="AB2985"/>
      <c r="AC2985"/>
    </row>
    <row r="2986" spans="27:29" x14ac:dyDescent="0.25">
      <c r="AA2986"/>
      <c r="AB2986"/>
      <c r="AC2986"/>
    </row>
    <row r="2987" spans="27:29" x14ac:dyDescent="0.25">
      <c r="AA2987"/>
      <c r="AB2987"/>
      <c r="AC2987"/>
    </row>
    <row r="2988" spans="27:29" x14ac:dyDescent="0.25">
      <c r="AA2988"/>
      <c r="AB2988"/>
      <c r="AC2988"/>
    </row>
    <row r="2989" spans="27:29" x14ac:dyDescent="0.25">
      <c r="AA2989"/>
      <c r="AB2989"/>
      <c r="AC2989"/>
    </row>
    <row r="2990" spans="27:29" x14ac:dyDescent="0.25">
      <c r="AA2990"/>
      <c r="AB2990"/>
      <c r="AC2990"/>
    </row>
    <row r="2991" spans="27:29" x14ac:dyDescent="0.25">
      <c r="AA2991"/>
      <c r="AB2991"/>
      <c r="AC2991"/>
    </row>
    <row r="2992" spans="27:29" x14ac:dyDescent="0.25">
      <c r="AA2992"/>
      <c r="AB2992"/>
      <c r="AC2992"/>
    </row>
    <row r="2993" spans="27:29" x14ac:dyDescent="0.25">
      <c r="AA2993"/>
      <c r="AB2993"/>
      <c r="AC2993"/>
    </row>
    <row r="2994" spans="27:29" x14ac:dyDescent="0.25">
      <c r="AA2994"/>
      <c r="AB2994"/>
      <c r="AC2994"/>
    </row>
    <row r="2995" spans="27:29" x14ac:dyDescent="0.25">
      <c r="AA2995"/>
      <c r="AB2995"/>
      <c r="AC2995"/>
    </row>
    <row r="2996" spans="27:29" x14ac:dyDescent="0.25">
      <c r="AA2996"/>
      <c r="AB2996"/>
      <c r="AC2996"/>
    </row>
    <row r="2997" spans="27:29" x14ac:dyDescent="0.25">
      <c r="AA2997"/>
      <c r="AB2997"/>
      <c r="AC2997"/>
    </row>
    <row r="2998" spans="27:29" x14ac:dyDescent="0.25">
      <c r="AA2998"/>
      <c r="AB2998"/>
      <c r="AC2998"/>
    </row>
    <row r="2999" spans="27:29" x14ac:dyDescent="0.25">
      <c r="AA2999"/>
      <c r="AB2999"/>
      <c r="AC2999"/>
    </row>
    <row r="3000" spans="27:29" x14ac:dyDescent="0.25">
      <c r="AA3000"/>
      <c r="AB3000"/>
      <c r="AC3000"/>
    </row>
    <row r="3001" spans="27:29" x14ac:dyDescent="0.25">
      <c r="AA3001"/>
      <c r="AB3001"/>
      <c r="AC3001"/>
    </row>
    <row r="3002" spans="27:29" x14ac:dyDescent="0.25">
      <c r="AA3002"/>
      <c r="AB3002"/>
      <c r="AC3002"/>
    </row>
    <row r="3003" spans="27:29" x14ac:dyDescent="0.25">
      <c r="AA3003"/>
      <c r="AB3003"/>
      <c r="AC3003"/>
    </row>
    <row r="3004" spans="27:29" x14ac:dyDescent="0.25">
      <c r="AA3004"/>
      <c r="AB3004"/>
      <c r="AC3004"/>
    </row>
    <row r="3005" spans="27:29" x14ac:dyDescent="0.25">
      <c r="AA3005"/>
      <c r="AB3005"/>
      <c r="AC3005"/>
    </row>
    <row r="3006" spans="27:29" x14ac:dyDescent="0.25">
      <c r="AA3006"/>
      <c r="AB3006"/>
      <c r="AC3006"/>
    </row>
    <row r="3007" spans="27:29" x14ac:dyDescent="0.25">
      <c r="AA3007"/>
      <c r="AB3007"/>
      <c r="AC3007"/>
    </row>
    <row r="3008" spans="27:29" x14ac:dyDescent="0.25">
      <c r="AA3008"/>
      <c r="AB3008"/>
      <c r="AC3008"/>
    </row>
    <row r="3009" spans="27:29" x14ac:dyDescent="0.25">
      <c r="AA3009"/>
      <c r="AB3009"/>
      <c r="AC3009"/>
    </row>
    <row r="3010" spans="27:29" x14ac:dyDescent="0.25">
      <c r="AA3010"/>
      <c r="AB3010"/>
      <c r="AC3010"/>
    </row>
    <row r="3011" spans="27:29" x14ac:dyDescent="0.25">
      <c r="AA3011"/>
      <c r="AB3011"/>
      <c r="AC3011"/>
    </row>
    <row r="3012" spans="27:29" x14ac:dyDescent="0.25">
      <c r="AA3012"/>
      <c r="AB3012"/>
      <c r="AC3012"/>
    </row>
    <row r="3013" spans="27:29" x14ac:dyDescent="0.25">
      <c r="AA3013"/>
      <c r="AB3013"/>
      <c r="AC3013"/>
    </row>
    <row r="3014" spans="27:29" x14ac:dyDescent="0.25">
      <c r="AA3014"/>
      <c r="AB3014"/>
      <c r="AC3014"/>
    </row>
    <row r="3015" spans="27:29" x14ac:dyDescent="0.25">
      <c r="AA3015"/>
      <c r="AB3015"/>
      <c r="AC3015"/>
    </row>
    <row r="3016" spans="27:29" x14ac:dyDescent="0.25">
      <c r="AA3016"/>
      <c r="AB3016"/>
      <c r="AC3016"/>
    </row>
    <row r="3017" spans="27:29" x14ac:dyDescent="0.25">
      <c r="AA3017"/>
      <c r="AB3017"/>
      <c r="AC3017"/>
    </row>
    <row r="3018" spans="27:29" x14ac:dyDescent="0.25">
      <c r="AA3018"/>
      <c r="AB3018"/>
      <c r="AC3018"/>
    </row>
    <row r="3019" spans="27:29" x14ac:dyDescent="0.25">
      <c r="AA3019"/>
      <c r="AB3019"/>
      <c r="AC3019"/>
    </row>
    <row r="3020" spans="27:29" x14ac:dyDescent="0.25">
      <c r="AA3020"/>
      <c r="AB3020"/>
      <c r="AC3020"/>
    </row>
    <row r="3021" spans="27:29" x14ac:dyDescent="0.25">
      <c r="AA3021"/>
      <c r="AB3021"/>
      <c r="AC3021"/>
    </row>
    <row r="3022" spans="27:29" x14ac:dyDescent="0.25">
      <c r="AA3022"/>
      <c r="AB3022"/>
      <c r="AC3022"/>
    </row>
    <row r="3023" spans="27:29" x14ac:dyDescent="0.25">
      <c r="AA3023"/>
      <c r="AB3023"/>
      <c r="AC3023"/>
    </row>
    <row r="3024" spans="27:29" x14ac:dyDescent="0.25">
      <c r="AA3024"/>
      <c r="AB3024"/>
      <c r="AC3024"/>
    </row>
    <row r="3025" spans="27:29" x14ac:dyDescent="0.25">
      <c r="AA3025"/>
      <c r="AB3025"/>
      <c r="AC3025"/>
    </row>
    <row r="3026" spans="27:29" x14ac:dyDescent="0.25">
      <c r="AA3026"/>
      <c r="AB3026"/>
      <c r="AC3026"/>
    </row>
    <row r="3027" spans="27:29" x14ac:dyDescent="0.25">
      <c r="AA3027"/>
      <c r="AB3027"/>
      <c r="AC3027"/>
    </row>
    <row r="3028" spans="27:29" x14ac:dyDescent="0.25">
      <c r="AA3028"/>
      <c r="AB3028"/>
      <c r="AC3028"/>
    </row>
    <row r="3029" spans="27:29" x14ac:dyDescent="0.25">
      <c r="AA3029"/>
      <c r="AB3029"/>
      <c r="AC3029"/>
    </row>
    <row r="3030" spans="27:29" x14ac:dyDescent="0.25">
      <c r="AA3030"/>
      <c r="AB3030"/>
      <c r="AC3030"/>
    </row>
    <row r="3031" spans="27:29" x14ac:dyDescent="0.25">
      <c r="AA3031"/>
      <c r="AB3031"/>
      <c r="AC3031"/>
    </row>
    <row r="3032" spans="27:29" x14ac:dyDescent="0.25">
      <c r="AA3032"/>
      <c r="AB3032"/>
      <c r="AC3032"/>
    </row>
    <row r="3033" spans="27:29" x14ac:dyDescent="0.25">
      <c r="AA3033"/>
      <c r="AB3033"/>
      <c r="AC3033"/>
    </row>
    <row r="3034" spans="27:29" x14ac:dyDescent="0.25">
      <c r="AA3034"/>
      <c r="AB3034"/>
      <c r="AC3034"/>
    </row>
    <row r="3035" spans="27:29" x14ac:dyDescent="0.25">
      <c r="AA3035"/>
      <c r="AB3035"/>
      <c r="AC3035"/>
    </row>
    <row r="3036" spans="27:29" x14ac:dyDescent="0.25">
      <c r="AA3036"/>
      <c r="AB3036"/>
      <c r="AC3036"/>
    </row>
    <row r="3037" spans="27:29" x14ac:dyDescent="0.25">
      <c r="AA3037"/>
      <c r="AB3037"/>
      <c r="AC3037"/>
    </row>
    <row r="3038" spans="27:29" x14ac:dyDescent="0.25">
      <c r="AA3038"/>
      <c r="AB3038"/>
      <c r="AC3038"/>
    </row>
    <row r="3039" spans="27:29" x14ac:dyDescent="0.25">
      <c r="AA3039"/>
      <c r="AB3039"/>
      <c r="AC3039"/>
    </row>
    <row r="3040" spans="27:29" x14ac:dyDescent="0.25">
      <c r="AA3040"/>
      <c r="AB3040"/>
      <c r="AC3040"/>
    </row>
    <row r="3041" spans="27:29" x14ac:dyDescent="0.25">
      <c r="AA3041"/>
      <c r="AB3041"/>
      <c r="AC3041"/>
    </row>
    <row r="3042" spans="27:29" x14ac:dyDescent="0.25">
      <c r="AA3042"/>
      <c r="AB3042"/>
      <c r="AC3042"/>
    </row>
    <row r="3043" spans="27:29" x14ac:dyDescent="0.25">
      <c r="AA3043"/>
      <c r="AB3043"/>
      <c r="AC3043"/>
    </row>
    <row r="3044" spans="27:29" x14ac:dyDescent="0.25">
      <c r="AA3044"/>
      <c r="AB3044"/>
      <c r="AC3044"/>
    </row>
    <row r="3045" spans="27:29" x14ac:dyDescent="0.25">
      <c r="AA3045"/>
      <c r="AB3045"/>
      <c r="AC3045"/>
    </row>
    <row r="3046" spans="27:29" x14ac:dyDescent="0.25">
      <c r="AA3046"/>
      <c r="AB3046"/>
      <c r="AC3046"/>
    </row>
    <row r="3047" spans="27:29" x14ac:dyDescent="0.25">
      <c r="AA3047"/>
      <c r="AB3047"/>
      <c r="AC3047"/>
    </row>
    <row r="3048" spans="27:29" x14ac:dyDescent="0.25">
      <c r="AA3048"/>
      <c r="AB3048"/>
      <c r="AC3048"/>
    </row>
    <row r="3049" spans="27:29" x14ac:dyDescent="0.25">
      <c r="AA3049"/>
      <c r="AB3049"/>
      <c r="AC3049"/>
    </row>
    <row r="3050" spans="27:29" x14ac:dyDescent="0.25">
      <c r="AA3050"/>
      <c r="AB3050"/>
      <c r="AC3050"/>
    </row>
    <row r="3051" spans="27:29" x14ac:dyDescent="0.25">
      <c r="AA3051"/>
      <c r="AB3051"/>
      <c r="AC3051"/>
    </row>
    <row r="3052" spans="27:29" x14ac:dyDescent="0.25">
      <c r="AA3052"/>
      <c r="AB3052"/>
      <c r="AC3052"/>
    </row>
    <row r="3053" spans="27:29" x14ac:dyDescent="0.25">
      <c r="AA3053"/>
      <c r="AB3053"/>
      <c r="AC3053"/>
    </row>
    <row r="3054" spans="27:29" x14ac:dyDescent="0.25">
      <c r="AA3054"/>
      <c r="AB3054"/>
      <c r="AC3054"/>
    </row>
    <row r="3055" spans="27:29" x14ac:dyDescent="0.25">
      <c r="AA3055"/>
      <c r="AB3055"/>
      <c r="AC3055"/>
    </row>
    <row r="3056" spans="27:29" x14ac:dyDescent="0.25">
      <c r="AA3056"/>
      <c r="AB3056"/>
      <c r="AC3056"/>
    </row>
    <row r="3057" spans="27:29" x14ac:dyDescent="0.25">
      <c r="AA3057"/>
      <c r="AB3057"/>
      <c r="AC3057"/>
    </row>
    <row r="3058" spans="27:29" x14ac:dyDescent="0.25">
      <c r="AA3058"/>
      <c r="AB3058"/>
      <c r="AC3058"/>
    </row>
    <row r="3059" spans="27:29" x14ac:dyDescent="0.25">
      <c r="AA3059"/>
      <c r="AB3059"/>
      <c r="AC3059"/>
    </row>
    <row r="3060" spans="27:29" x14ac:dyDescent="0.25">
      <c r="AA3060"/>
      <c r="AB3060"/>
      <c r="AC3060"/>
    </row>
    <row r="3061" spans="27:29" x14ac:dyDescent="0.25">
      <c r="AA3061"/>
      <c r="AB3061"/>
      <c r="AC3061"/>
    </row>
    <row r="3062" spans="27:29" x14ac:dyDescent="0.25">
      <c r="AA3062"/>
      <c r="AB3062"/>
      <c r="AC3062"/>
    </row>
    <row r="3063" spans="27:29" x14ac:dyDescent="0.25">
      <c r="AA3063"/>
      <c r="AB3063"/>
      <c r="AC3063"/>
    </row>
    <row r="3064" spans="27:29" x14ac:dyDescent="0.25">
      <c r="AA3064"/>
      <c r="AB3064"/>
      <c r="AC3064"/>
    </row>
    <row r="3065" spans="27:29" x14ac:dyDescent="0.25">
      <c r="AA3065"/>
      <c r="AB3065"/>
      <c r="AC3065"/>
    </row>
    <row r="3066" spans="27:29" x14ac:dyDescent="0.25">
      <c r="AA3066"/>
      <c r="AB3066"/>
      <c r="AC3066"/>
    </row>
    <row r="3067" spans="27:29" x14ac:dyDescent="0.25">
      <c r="AA3067"/>
      <c r="AB3067"/>
      <c r="AC3067"/>
    </row>
    <row r="3068" spans="27:29" x14ac:dyDescent="0.25">
      <c r="AA3068"/>
      <c r="AB3068"/>
      <c r="AC3068"/>
    </row>
    <row r="3069" spans="27:29" x14ac:dyDescent="0.25">
      <c r="AA3069"/>
      <c r="AB3069"/>
      <c r="AC3069"/>
    </row>
    <row r="3070" spans="27:29" x14ac:dyDescent="0.25">
      <c r="AA3070"/>
      <c r="AB3070"/>
      <c r="AC3070"/>
    </row>
    <row r="3071" spans="27:29" x14ac:dyDescent="0.25">
      <c r="AA3071"/>
      <c r="AB3071"/>
      <c r="AC3071"/>
    </row>
    <row r="3072" spans="27:29" x14ac:dyDescent="0.25">
      <c r="AA3072"/>
      <c r="AB3072"/>
      <c r="AC3072"/>
    </row>
    <row r="3073" spans="27:29" x14ac:dyDescent="0.25">
      <c r="AA3073"/>
      <c r="AB3073"/>
      <c r="AC3073"/>
    </row>
    <row r="3074" spans="27:29" x14ac:dyDescent="0.25">
      <c r="AA3074"/>
      <c r="AB3074"/>
      <c r="AC3074"/>
    </row>
    <row r="3075" spans="27:29" x14ac:dyDescent="0.25">
      <c r="AA3075"/>
      <c r="AB3075"/>
      <c r="AC3075"/>
    </row>
    <row r="3076" spans="27:29" x14ac:dyDescent="0.25">
      <c r="AA3076"/>
      <c r="AB3076"/>
      <c r="AC3076"/>
    </row>
    <row r="3077" spans="27:29" x14ac:dyDescent="0.25">
      <c r="AA3077"/>
      <c r="AB3077"/>
      <c r="AC3077"/>
    </row>
    <row r="3078" spans="27:29" x14ac:dyDescent="0.25">
      <c r="AA3078"/>
      <c r="AB3078"/>
      <c r="AC3078"/>
    </row>
    <row r="3079" spans="27:29" x14ac:dyDescent="0.25">
      <c r="AA3079"/>
      <c r="AB3079"/>
      <c r="AC3079"/>
    </row>
    <row r="3080" spans="27:29" x14ac:dyDescent="0.25">
      <c r="AA3080"/>
      <c r="AB3080"/>
      <c r="AC3080"/>
    </row>
    <row r="3081" spans="27:29" x14ac:dyDescent="0.25">
      <c r="AA3081"/>
      <c r="AB3081"/>
      <c r="AC3081"/>
    </row>
    <row r="3082" spans="27:29" x14ac:dyDescent="0.25">
      <c r="AA3082"/>
      <c r="AB3082"/>
      <c r="AC3082"/>
    </row>
    <row r="3083" spans="27:29" x14ac:dyDescent="0.25">
      <c r="AA3083"/>
      <c r="AB3083"/>
      <c r="AC3083"/>
    </row>
    <row r="3084" spans="27:29" x14ac:dyDescent="0.25">
      <c r="AA3084"/>
      <c r="AB3084"/>
      <c r="AC3084"/>
    </row>
    <row r="3085" spans="27:29" x14ac:dyDescent="0.25">
      <c r="AA3085"/>
      <c r="AB3085"/>
      <c r="AC3085"/>
    </row>
    <row r="3086" spans="27:29" x14ac:dyDescent="0.25">
      <c r="AA3086"/>
      <c r="AB3086"/>
      <c r="AC3086"/>
    </row>
    <row r="3087" spans="27:29" x14ac:dyDescent="0.25">
      <c r="AA3087"/>
      <c r="AB3087"/>
      <c r="AC3087"/>
    </row>
    <row r="3088" spans="27:29" x14ac:dyDescent="0.25">
      <c r="AA3088"/>
      <c r="AB3088"/>
      <c r="AC3088"/>
    </row>
    <row r="3089" spans="27:29" x14ac:dyDescent="0.25">
      <c r="AA3089"/>
      <c r="AB3089"/>
      <c r="AC3089"/>
    </row>
    <row r="3090" spans="27:29" x14ac:dyDescent="0.25">
      <c r="AA3090"/>
      <c r="AB3090"/>
      <c r="AC3090"/>
    </row>
    <row r="3091" spans="27:29" x14ac:dyDescent="0.25">
      <c r="AA3091"/>
      <c r="AB3091"/>
      <c r="AC3091"/>
    </row>
    <row r="3092" spans="27:29" x14ac:dyDescent="0.25">
      <c r="AA3092"/>
      <c r="AB3092"/>
      <c r="AC3092"/>
    </row>
    <row r="3093" spans="27:29" x14ac:dyDescent="0.25">
      <c r="AA3093"/>
      <c r="AB3093"/>
      <c r="AC3093"/>
    </row>
    <row r="3094" spans="27:29" x14ac:dyDescent="0.25">
      <c r="AA3094"/>
      <c r="AB3094"/>
      <c r="AC3094"/>
    </row>
    <row r="3095" spans="27:29" x14ac:dyDescent="0.25">
      <c r="AA3095"/>
      <c r="AB3095"/>
      <c r="AC3095"/>
    </row>
    <row r="3096" spans="27:29" x14ac:dyDescent="0.25">
      <c r="AA3096"/>
      <c r="AB3096"/>
      <c r="AC3096"/>
    </row>
    <row r="3097" spans="27:29" x14ac:dyDescent="0.25">
      <c r="AA3097"/>
      <c r="AB3097"/>
      <c r="AC3097"/>
    </row>
    <row r="3098" spans="27:29" x14ac:dyDescent="0.25">
      <c r="AA3098"/>
      <c r="AB3098"/>
      <c r="AC3098"/>
    </row>
    <row r="3099" spans="27:29" x14ac:dyDescent="0.25">
      <c r="AA3099"/>
      <c r="AB3099"/>
      <c r="AC3099"/>
    </row>
    <row r="3100" spans="27:29" x14ac:dyDescent="0.25">
      <c r="AA3100"/>
      <c r="AB3100"/>
      <c r="AC3100"/>
    </row>
    <row r="3101" spans="27:29" x14ac:dyDescent="0.25">
      <c r="AA3101"/>
      <c r="AB3101"/>
      <c r="AC3101"/>
    </row>
    <row r="3102" spans="27:29" x14ac:dyDescent="0.25">
      <c r="AA3102"/>
      <c r="AB3102"/>
      <c r="AC3102"/>
    </row>
    <row r="3103" spans="27:29" x14ac:dyDescent="0.25">
      <c r="AA3103"/>
      <c r="AB3103"/>
      <c r="AC3103"/>
    </row>
    <row r="3104" spans="27:29" x14ac:dyDescent="0.25">
      <c r="AA3104"/>
      <c r="AB3104"/>
      <c r="AC3104"/>
    </row>
    <row r="3105" spans="27:29" x14ac:dyDescent="0.25">
      <c r="AA3105"/>
      <c r="AB3105"/>
      <c r="AC3105"/>
    </row>
    <row r="3106" spans="27:29" x14ac:dyDescent="0.25">
      <c r="AA3106"/>
      <c r="AB3106"/>
      <c r="AC3106"/>
    </row>
    <row r="3107" spans="27:29" x14ac:dyDescent="0.25">
      <c r="AA3107"/>
      <c r="AB3107"/>
      <c r="AC3107"/>
    </row>
    <row r="3108" spans="27:29" x14ac:dyDescent="0.25">
      <c r="AA3108"/>
      <c r="AB3108"/>
      <c r="AC3108"/>
    </row>
    <row r="3109" spans="27:29" x14ac:dyDescent="0.25">
      <c r="AA3109"/>
      <c r="AB3109"/>
      <c r="AC3109"/>
    </row>
    <row r="3110" spans="27:29" x14ac:dyDescent="0.25">
      <c r="AA3110"/>
      <c r="AB3110"/>
      <c r="AC3110"/>
    </row>
    <row r="3111" spans="27:29" x14ac:dyDescent="0.25">
      <c r="AA3111"/>
      <c r="AB3111"/>
      <c r="AC3111"/>
    </row>
    <row r="3112" spans="27:29" x14ac:dyDescent="0.25">
      <c r="AA3112"/>
      <c r="AB3112"/>
      <c r="AC3112"/>
    </row>
    <row r="3113" spans="27:29" x14ac:dyDescent="0.25">
      <c r="AA3113"/>
      <c r="AB3113"/>
      <c r="AC3113"/>
    </row>
    <row r="3114" spans="27:29" x14ac:dyDescent="0.25">
      <c r="AA3114"/>
      <c r="AB3114"/>
      <c r="AC3114"/>
    </row>
    <row r="3115" spans="27:29" x14ac:dyDescent="0.25">
      <c r="AA3115"/>
      <c r="AB3115"/>
      <c r="AC3115"/>
    </row>
    <row r="3116" spans="27:29" x14ac:dyDescent="0.25">
      <c r="AA3116"/>
      <c r="AB3116"/>
      <c r="AC3116"/>
    </row>
    <row r="3117" spans="27:29" x14ac:dyDescent="0.25">
      <c r="AA3117"/>
      <c r="AB3117"/>
      <c r="AC3117"/>
    </row>
    <row r="3118" spans="27:29" x14ac:dyDescent="0.25">
      <c r="AA3118"/>
      <c r="AB3118"/>
      <c r="AC3118"/>
    </row>
    <row r="3119" spans="27:29" x14ac:dyDescent="0.25">
      <c r="AA3119"/>
      <c r="AB3119"/>
      <c r="AC3119"/>
    </row>
    <row r="3120" spans="27:29" x14ac:dyDescent="0.25">
      <c r="AA3120"/>
      <c r="AB3120"/>
      <c r="AC3120"/>
    </row>
    <row r="3121" spans="27:29" x14ac:dyDescent="0.25">
      <c r="AA3121"/>
      <c r="AB3121"/>
      <c r="AC3121"/>
    </row>
    <row r="3122" spans="27:29" x14ac:dyDescent="0.25">
      <c r="AA3122"/>
      <c r="AB3122"/>
      <c r="AC3122"/>
    </row>
    <row r="3123" spans="27:29" x14ac:dyDescent="0.25">
      <c r="AA3123"/>
      <c r="AB3123"/>
      <c r="AC3123"/>
    </row>
    <row r="3124" spans="27:29" x14ac:dyDescent="0.25">
      <c r="AA3124"/>
      <c r="AB3124"/>
      <c r="AC3124"/>
    </row>
    <row r="3125" spans="27:29" x14ac:dyDescent="0.25">
      <c r="AA3125"/>
      <c r="AB3125"/>
      <c r="AC3125"/>
    </row>
    <row r="3126" spans="27:29" x14ac:dyDescent="0.25">
      <c r="AA3126"/>
      <c r="AB3126"/>
      <c r="AC3126"/>
    </row>
    <row r="3127" spans="27:29" x14ac:dyDescent="0.25">
      <c r="AA3127"/>
      <c r="AB3127"/>
      <c r="AC3127"/>
    </row>
    <row r="3128" spans="27:29" x14ac:dyDescent="0.25">
      <c r="AA3128"/>
      <c r="AB3128"/>
      <c r="AC3128"/>
    </row>
    <row r="3129" spans="27:29" x14ac:dyDescent="0.25">
      <c r="AA3129"/>
      <c r="AB3129"/>
      <c r="AC3129"/>
    </row>
    <row r="3130" spans="27:29" x14ac:dyDescent="0.25">
      <c r="AA3130"/>
      <c r="AB3130"/>
      <c r="AC3130"/>
    </row>
    <row r="3131" spans="27:29" x14ac:dyDescent="0.25">
      <c r="AA3131"/>
      <c r="AB3131"/>
      <c r="AC3131"/>
    </row>
    <row r="3132" spans="27:29" x14ac:dyDescent="0.25">
      <c r="AA3132"/>
      <c r="AB3132"/>
      <c r="AC3132"/>
    </row>
    <row r="3133" spans="27:29" x14ac:dyDescent="0.25">
      <c r="AA3133"/>
      <c r="AB3133"/>
      <c r="AC3133"/>
    </row>
    <row r="3134" spans="27:29" x14ac:dyDescent="0.25">
      <c r="AA3134"/>
      <c r="AB3134"/>
      <c r="AC3134"/>
    </row>
    <row r="3135" spans="27:29" x14ac:dyDescent="0.25">
      <c r="AA3135"/>
      <c r="AB3135"/>
      <c r="AC3135"/>
    </row>
    <row r="3136" spans="27:29" x14ac:dyDescent="0.25">
      <c r="AA3136"/>
      <c r="AB3136"/>
      <c r="AC3136"/>
    </row>
    <row r="3137" spans="27:29" x14ac:dyDescent="0.25">
      <c r="AA3137"/>
      <c r="AB3137"/>
      <c r="AC3137"/>
    </row>
    <row r="3138" spans="27:29" x14ac:dyDescent="0.25">
      <c r="AA3138"/>
      <c r="AB3138"/>
      <c r="AC3138"/>
    </row>
    <row r="3139" spans="27:29" x14ac:dyDescent="0.25">
      <c r="AA3139"/>
      <c r="AB3139"/>
      <c r="AC3139"/>
    </row>
    <row r="3140" spans="27:29" x14ac:dyDescent="0.25">
      <c r="AA3140"/>
      <c r="AB3140"/>
      <c r="AC3140"/>
    </row>
    <row r="3141" spans="27:29" x14ac:dyDescent="0.25">
      <c r="AA3141"/>
      <c r="AB3141"/>
      <c r="AC3141"/>
    </row>
    <row r="3142" spans="27:29" x14ac:dyDescent="0.25">
      <c r="AA3142"/>
      <c r="AB3142"/>
      <c r="AC3142"/>
    </row>
    <row r="3143" spans="27:29" x14ac:dyDescent="0.25">
      <c r="AA3143"/>
      <c r="AB3143"/>
      <c r="AC3143"/>
    </row>
    <row r="3144" spans="27:29" x14ac:dyDescent="0.25">
      <c r="AA3144"/>
      <c r="AB3144"/>
      <c r="AC3144"/>
    </row>
    <row r="3145" spans="27:29" x14ac:dyDescent="0.25">
      <c r="AA3145"/>
      <c r="AB3145"/>
      <c r="AC3145"/>
    </row>
    <row r="3146" spans="27:29" x14ac:dyDescent="0.25">
      <c r="AA3146"/>
      <c r="AB3146"/>
      <c r="AC3146"/>
    </row>
    <row r="3147" spans="27:29" x14ac:dyDescent="0.25">
      <c r="AA3147"/>
      <c r="AB3147"/>
      <c r="AC3147"/>
    </row>
    <row r="3148" spans="27:29" x14ac:dyDescent="0.25">
      <c r="AA3148"/>
      <c r="AB3148"/>
      <c r="AC3148"/>
    </row>
    <row r="3149" spans="27:29" x14ac:dyDescent="0.25">
      <c r="AA3149"/>
      <c r="AB3149"/>
      <c r="AC3149"/>
    </row>
    <row r="3150" spans="27:29" x14ac:dyDescent="0.25">
      <c r="AA3150"/>
      <c r="AB3150"/>
      <c r="AC3150"/>
    </row>
    <row r="3151" spans="27:29" x14ac:dyDescent="0.25">
      <c r="AA3151"/>
      <c r="AB3151"/>
      <c r="AC3151"/>
    </row>
    <row r="3152" spans="27:29" x14ac:dyDescent="0.25">
      <c r="AA3152"/>
      <c r="AB3152"/>
      <c r="AC3152"/>
    </row>
    <row r="3153" spans="27:29" x14ac:dyDescent="0.25">
      <c r="AA3153"/>
      <c r="AB3153"/>
      <c r="AC3153"/>
    </row>
    <row r="3154" spans="27:29" x14ac:dyDescent="0.25">
      <c r="AA3154"/>
      <c r="AB3154"/>
      <c r="AC3154"/>
    </row>
    <row r="3155" spans="27:29" x14ac:dyDescent="0.25">
      <c r="AA3155"/>
      <c r="AB3155"/>
      <c r="AC3155"/>
    </row>
    <row r="3156" spans="27:29" x14ac:dyDescent="0.25">
      <c r="AA3156"/>
      <c r="AB3156"/>
      <c r="AC3156"/>
    </row>
    <row r="3157" spans="27:29" x14ac:dyDescent="0.25">
      <c r="AA3157"/>
      <c r="AB3157"/>
      <c r="AC3157"/>
    </row>
    <row r="3158" spans="27:29" x14ac:dyDescent="0.25">
      <c r="AA3158"/>
      <c r="AB3158"/>
      <c r="AC3158"/>
    </row>
    <row r="3159" spans="27:29" x14ac:dyDescent="0.25">
      <c r="AA3159"/>
      <c r="AB3159"/>
      <c r="AC3159"/>
    </row>
    <row r="3160" spans="27:29" x14ac:dyDescent="0.25">
      <c r="AA3160"/>
      <c r="AB3160"/>
      <c r="AC3160"/>
    </row>
    <row r="3161" spans="27:29" x14ac:dyDescent="0.25">
      <c r="AA3161"/>
      <c r="AB3161"/>
      <c r="AC3161"/>
    </row>
    <row r="3162" spans="27:29" x14ac:dyDescent="0.25">
      <c r="AA3162"/>
      <c r="AB3162"/>
      <c r="AC3162"/>
    </row>
    <row r="3163" spans="27:29" x14ac:dyDescent="0.25">
      <c r="AA3163"/>
      <c r="AB3163"/>
      <c r="AC3163"/>
    </row>
    <row r="3164" spans="27:29" x14ac:dyDescent="0.25">
      <c r="AA3164"/>
      <c r="AB3164"/>
      <c r="AC3164"/>
    </row>
    <row r="3165" spans="27:29" x14ac:dyDescent="0.25">
      <c r="AA3165"/>
      <c r="AB3165"/>
      <c r="AC3165"/>
    </row>
    <row r="3166" spans="27:29" x14ac:dyDescent="0.25">
      <c r="AA3166"/>
      <c r="AB3166"/>
      <c r="AC3166"/>
    </row>
    <row r="3167" spans="27:29" x14ac:dyDescent="0.25">
      <c r="AA3167"/>
      <c r="AB3167"/>
      <c r="AC3167"/>
    </row>
    <row r="3168" spans="27:29" x14ac:dyDescent="0.25">
      <c r="AA3168"/>
      <c r="AB3168"/>
      <c r="AC3168"/>
    </row>
    <row r="3169" spans="27:29" x14ac:dyDescent="0.25">
      <c r="AA3169"/>
      <c r="AB3169"/>
      <c r="AC3169"/>
    </row>
    <row r="3170" spans="27:29" x14ac:dyDescent="0.25">
      <c r="AA3170"/>
      <c r="AB3170"/>
      <c r="AC3170"/>
    </row>
    <row r="3171" spans="27:29" x14ac:dyDescent="0.25">
      <c r="AA3171"/>
      <c r="AB3171"/>
      <c r="AC3171"/>
    </row>
    <row r="3172" spans="27:29" x14ac:dyDescent="0.25">
      <c r="AA3172"/>
      <c r="AB3172"/>
      <c r="AC3172"/>
    </row>
    <row r="3173" spans="27:29" x14ac:dyDescent="0.25">
      <c r="AA3173"/>
      <c r="AB3173"/>
      <c r="AC3173"/>
    </row>
    <row r="3174" spans="27:29" x14ac:dyDescent="0.25">
      <c r="AA3174"/>
      <c r="AB3174"/>
      <c r="AC3174"/>
    </row>
    <row r="3175" spans="27:29" x14ac:dyDescent="0.25">
      <c r="AA3175"/>
      <c r="AB3175"/>
      <c r="AC3175"/>
    </row>
    <row r="3176" spans="27:29" x14ac:dyDescent="0.25">
      <c r="AA3176"/>
      <c r="AB3176"/>
      <c r="AC3176"/>
    </row>
    <row r="3177" spans="27:29" x14ac:dyDescent="0.25">
      <c r="AA3177"/>
      <c r="AB3177"/>
      <c r="AC3177"/>
    </row>
    <row r="3178" spans="27:29" x14ac:dyDescent="0.25">
      <c r="AA3178"/>
      <c r="AB3178"/>
      <c r="AC3178"/>
    </row>
    <row r="3179" spans="27:29" x14ac:dyDescent="0.25">
      <c r="AA3179"/>
      <c r="AB3179"/>
      <c r="AC3179"/>
    </row>
    <row r="3180" spans="27:29" x14ac:dyDescent="0.25">
      <c r="AA3180"/>
      <c r="AB3180"/>
      <c r="AC3180"/>
    </row>
    <row r="3181" spans="27:29" x14ac:dyDescent="0.25">
      <c r="AA3181"/>
      <c r="AB3181"/>
      <c r="AC3181"/>
    </row>
    <row r="3182" spans="27:29" x14ac:dyDescent="0.25">
      <c r="AA3182"/>
      <c r="AB3182"/>
      <c r="AC3182"/>
    </row>
    <row r="3183" spans="27:29" x14ac:dyDescent="0.25">
      <c r="AA3183"/>
      <c r="AB3183"/>
      <c r="AC3183"/>
    </row>
    <row r="3184" spans="27:29" x14ac:dyDescent="0.25">
      <c r="AA3184"/>
      <c r="AB3184"/>
      <c r="AC3184"/>
    </row>
    <row r="3185" spans="27:29" x14ac:dyDescent="0.25">
      <c r="AA3185"/>
      <c r="AB3185"/>
      <c r="AC3185"/>
    </row>
    <row r="3186" spans="27:29" x14ac:dyDescent="0.25">
      <c r="AA3186"/>
      <c r="AB3186"/>
      <c r="AC3186"/>
    </row>
    <row r="3187" spans="27:29" x14ac:dyDescent="0.25">
      <c r="AA3187"/>
      <c r="AB3187"/>
      <c r="AC3187"/>
    </row>
    <row r="3188" spans="27:29" x14ac:dyDescent="0.25">
      <c r="AA3188"/>
      <c r="AB3188"/>
      <c r="AC3188"/>
    </row>
    <row r="3189" spans="27:29" x14ac:dyDescent="0.25">
      <c r="AA3189"/>
      <c r="AB3189"/>
      <c r="AC3189"/>
    </row>
    <row r="3190" spans="27:29" x14ac:dyDescent="0.25">
      <c r="AA3190"/>
      <c r="AB3190"/>
      <c r="AC3190"/>
    </row>
    <row r="3191" spans="27:29" x14ac:dyDescent="0.25">
      <c r="AA3191"/>
      <c r="AB3191"/>
      <c r="AC3191"/>
    </row>
    <row r="3192" spans="27:29" x14ac:dyDescent="0.25">
      <c r="AA3192"/>
      <c r="AB3192"/>
      <c r="AC3192"/>
    </row>
    <row r="3193" spans="27:29" x14ac:dyDescent="0.25">
      <c r="AA3193"/>
      <c r="AB3193"/>
      <c r="AC3193"/>
    </row>
    <row r="3194" spans="27:29" x14ac:dyDescent="0.25">
      <c r="AA3194"/>
      <c r="AB3194"/>
      <c r="AC3194"/>
    </row>
    <row r="3195" spans="27:29" x14ac:dyDescent="0.25">
      <c r="AA3195"/>
      <c r="AB3195"/>
      <c r="AC3195"/>
    </row>
    <row r="3196" spans="27:29" x14ac:dyDescent="0.25">
      <c r="AA3196"/>
      <c r="AB3196"/>
      <c r="AC3196"/>
    </row>
    <row r="3197" spans="27:29" x14ac:dyDescent="0.25">
      <c r="AA3197"/>
      <c r="AB3197"/>
      <c r="AC3197"/>
    </row>
    <row r="3198" spans="27:29" x14ac:dyDescent="0.25">
      <c r="AA3198"/>
      <c r="AB3198"/>
      <c r="AC3198"/>
    </row>
    <row r="3199" spans="27:29" x14ac:dyDescent="0.25">
      <c r="AA3199"/>
      <c r="AB3199"/>
      <c r="AC3199"/>
    </row>
    <row r="3200" spans="27:29" x14ac:dyDescent="0.25">
      <c r="AA3200"/>
      <c r="AB3200"/>
      <c r="AC3200"/>
    </row>
    <row r="3201" spans="27:29" x14ac:dyDescent="0.25">
      <c r="AA3201"/>
      <c r="AB3201"/>
      <c r="AC3201"/>
    </row>
    <row r="3202" spans="27:29" x14ac:dyDescent="0.25">
      <c r="AA3202"/>
      <c r="AB3202"/>
      <c r="AC3202"/>
    </row>
    <row r="3203" spans="27:29" x14ac:dyDescent="0.25">
      <c r="AA3203"/>
      <c r="AB3203"/>
      <c r="AC3203"/>
    </row>
    <row r="3204" spans="27:29" x14ac:dyDescent="0.25">
      <c r="AA3204"/>
      <c r="AB3204"/>
      <c r="AC3204"/>
    </row>
    <row r="3205" spans="27:29" x14ac:dyDescent="0.25">
      <c r="AA3205"/>
      <c r="AB3205"/>
      <c r="AC3205"/>
    </row>
    <row r="3206" spans="27:29" x14ac:dyDescent="0.25">
      <c r="AA3206"/>
      <c r="AB3206"/>
      <c r="AC3206"/>
    </row>
    <row r="3207" spans="27:29" x14ac:dyDescent="0.25">
      <c r="AA3207"/>
      <c r="AB3207"/>
      <c r="AC3207"/>
    </row>
    <row r="3208" spans="27:29" x14ac:dyDescent="0.25">
      <c r="AA3208"/>
      <c r="AB3208"/>
      <c r="AC3208"/>
    </row>
    <row r="3209" spans="27:29" x14ac:dyDescent="0.25">
      <c r="AA3209"/>
      <c r="AB3209"/>
      <c r="AC3209"/>
    </row>
    <row r="3210" spans="27:29" x14ac:dyDescent="0.25">
      <c r="AA3210"/>
      <c r="AB3210"/>
      <c r="AC3210"/>
    </row>
    <row r="3211" spans="27:29" x14ac:dyDescent="0.25">
      <c r="AA3211"/>
      <c r="AB3211"/>
      <c r="AC3211"/>
    </row>
    <row r="3212" spans="27:29" x14ac:dyDescent="0.25">
      <c r="AA3212"/>
      <c r="AB3212"/>
      <c r="AC3212"/>
    </row>
    <row r="3213" spans="27:29" x14ac:dyDescent="0.25">
      <c r="AA3213"/>
      <c r="AB3213"/>
      <c r="AC3213"/>
    </row>
    <row r="3214" spans="27:29" x14ac:dyDescent="0.25">
      <c r="AA3214"/>
      <c r="AB3214"/>
      <c r="AC3214"/>
    </row>
    <row r="3215" spans="27:29" x14ac:dyDescent="0.25">
      <c r="AA3215"/>
      <c r="AB3215"/>
      <c r="AC3215"/>
    </row>
    <row r="3216" spans="27:29" x14ac:dyDescent="0.25">
      <c r="AA3216"/>
      <c r="AB3216"/>
      <c r="AC3216"/>
    </row>
    <row r="3217" spans="27:29" x14ac:dyDescent="0.25">
      <c r="AA3217"/>
      <c r="AB3217"/>
      <c r="AC3217"/>
    </row>
    <row r="3218" spans="27:29" x14ac:dyDescent="0.25">
      <c r="AA3218"/>
      <c r="AB3218"/>
      <c r="AC3218"/>
    </row>
    <row r="3219" spans="27:29" x14ac:dyDescent="0.25">
      <c r="AA3219"/>
      <c r="AB3219"/>
      <c r="AC3219"/>
    </row>
    <row r="3220" spans="27:29" x14ac:dyDescent="0.25">
      <c r="AA3220"/>
      <c r="AB3220"/>
      <c r="AC3220"/>
    </row>
    <row r="3221" spans="27:29" x14ac:dyDescent="0.25">
      <c r="AA3221"/>
      <c r="AB3221"/>
      <c r="AC3221"/>
    </row>
    <row r="3222" spans="27:29" x14ac:dyDescent="0.25">
      <c r="AA3222"/>
      <c r="AB3222"/>
      <c r="AC3222"/>
    </row>
    <row r="3223" spans="27:29" x14ac:dyDescent="0.25">
      <c r="AA3223"/>
      <c r="AB3223"/>
      <c r="AC3223"/>
    </row>
    <row r="3224" spans="27:29" x14ac:dyDescent="0.25">
      <c r="AA3224"/>
      <c r="AB3224"/>
      <c r="AC3224"/>
    </row>
    <row r="3225" spans="27:29" x14ac:dyDescent="0.25">
      <c r="AA3225"/>
      <c r="AB3225"/>
      <c r="AC3225"/>
    </row>
    <row r="3226" spans="27:29" x14ac:dyDescent="0.25">
      <c r="AA3226"/>
      <c r="AB3226"/>
      <c r="AC3226"/>
    </row>
    <row r="3227" spans="27:29" x14ac:dyDescent="0.25">
      <c r="AA3227"/>
      <c r="AB3227"/>
      <c r="AC3227"/>
    </row>
    <row r="3228" spans="27:29" x14ac:dyDescent="0.25">
      <c r="AA3228"/>
      <c r="AB3228"/>
      <c r="AC3228"/>
    </row>
    <row r="3229" spans="27:29" x14ac:dyDescent="0.25">
      <c r="AA3229"/>
      <c r="AB3229"/>
      <c r="AC3229"/>
    </row>
    <row r="3230" spans="27:29" x14ac:dyDescent="0.25">
      <c r="AA3230"/>
      <c r="AB3230"/>
      <c r="AC3230"/>
    </row>
    <row r="3231" spans="27:29" x14ac:dyDescent="0.25">
      <c r="AA3231"/>
      <c r="AB3231"/>
      <c r="AC3231"/>
    </row>
    <row r="3232" spans="27:29" x14ac:dyDescent="0.25">
      <c r="AA3232"/>
      <c r="AB3232"/>
      <c r="AC3232"/>
    </row>
    <row r="3233" spans="27:29" x14ac:dyDescent="0.25">
      <c r="AA3233"/>
      <c r="AB3233"/>
      <c r="AC3233"/>
    </row>
    <row r="3234" spans="27:29" x14ac:dyDescent="0.25">
      <c r="AA3234"/>
      <c r="AB3234"/>
      <c r="AC3234"/>
    </row>
    <row r="3235" spans="27:29" x14ac:dyDescent="0.25">
      <c r="AA3235"/>
      <c r="AB3235"/>
      <c r="AC3235"/>
    </row>
    <row r="3236" spans="27:29" x14ac:dyDescent="0.25">
      <c r="AA3236"/>
      <c r="AB3236"/>
      <c r="AC3236"/>
    </row>
    <row r="3237" spans="27:29" x14ac:dyDescent="0.25">
      <c r="AA3237"/>
      <c r="AB3237"/>
      <c r="AC3237"/>
    </row>
    <row r="3238" spans="27:29" x14ac:dyDescent="0.25">
      <c r="AA3238"/>
      <c r="AB3238"/>
      <c r="AC3238"/>
    </row>
    <row r="3239" spans="27:29" x14ac:dyDescent="0.25">
      <c r="AA3239"/>
      <c r="AB3239"/>
      <c r="AC3239"/>
    </row>
    <row r="3240" spans="27:29" x14ac:dyDescent="0.25">
      <c r="AA3240"/>
      <c r="AB3240"/>
      <c r="AC3240"/>
    </row>
    <row r="3241" spans="27:29" x14ac:dyDescent="0.25">
      <c r="AA3241"/>
      <c r="AB3241"/>
      <c r="AC3241"/>
    </row>
    <row r="3242" spans="27:29" x14ac:dyDescent="0.25">
      <c r="AA3242"/>
      <c r="AB3242"/>
      <c r="AC3242"/>
    </row>
    <row r="3243" spans="27:29" x14ac:dyDescent="0.25">
      <c r="AA3243"/>
      <c r="AB3243"/>
      <c r="AC3243"/>
    </row>
    <row r="3244" spans="27:29" x14ac:dyDescent="0.25">
      <c r="AA3244"/>
      <c r="AB3244"/>
      <c r="AC3244"/>
    </row>
    <row r="3245" spans="27:29" x14ac:dyDescent="0.25">
      <c r="AA3245"/>
      <c r="AB3245"/>
      <c r="AC3245"/>
    </row>
    <row r="3246" spans="27:29" x14ac:dyDescent="0.25">
      <c r="AA3246"/>
      <c r="AB3246"/>
      <c r="AC3246"/>
    </row>
    <row r="3247" spans="27:29" x14ac:dyDescent="0.25">
      <c r="AA3247"/>
      <c r="AB3247"/>
      <c r="AC3247"/>
    </row>
    <row r="3248" spans="27:29" x14ac:dyDescent="0.25">
      <c r="AA3248"/>
      <c r="AB3248"/>
      <c r="AC3248"/>
    </row>
    <row r="3249" spans="27:29" x14ac:dyDescent="0.25">
      <c r="AA3249"/>
      <c r="AB3249"/>
      <c r="AC3249"/>
    </row>
    <row r="3250" spans="27:29" x14ac:dyDescent="0.25">
      <c r="AA3250"/>
      <c r="AB3250"/>
      <c r="AC3250"/>
    </row>
    <row r="3251" spans="27:29" x14ac:dyDescent="0.25">
      <c r="AA3251"/>
      <c r="AB3251"/>
      <c r="AC3251"/>
    </row>
    <row r="3252" spans="27:29" x14ac:dyDescent="0.25">
      <c r="AA3252"/>
      <c r="AB3252"/>
      <c r="AC3252"/>
    </row>
    <row r="3253" spans="27:29" x14ac:dyDescent="0.25">
      <c r="AA3253"/>
      <c r="AB3253"/>
      <c r="AC3253"/>
    </row>
    <row r="3254" spans="27:29" x14ac:dyDescent="0.25">
      <c r="AA3254"/>
      <c r="AB3254"/>
      <c r="AC3254"/>
    </row>
    <row r="3255" spans="27:29" x14ac:dyDescent="0.25">
      <c r="AA3255"/>
      <c r="AB3255"/>
      <c r="AC3255"/>
    </row>
    <row r="3256" spans="27:29" x14ac:dyDescent="0.25">
      <c r="AA3256"/>
      <c r="AB3256"/>
      <c r="AC3256"/>
    </row>
    <row r="3257" spans="27:29" x14ac:dyDescent="0.25">
      <c r="AA3257"/>
      <c r="AB3257"/>
      <c r="AC3257"/>
    </row>
    <row r="3258" spans="27:29" x14ac:dyDescent="0.25">
      <c r="AA3258"/>
      <c r="AB3258"/>
      <c r="AC3258"/>
    </row>
    <row r="3259" spans="27:29" x14ac:dyDescent="0.25">
      <c r="AA3259"/>
      <c r="AB3259"/>
      <c r="AC3259"/>
    </row>
    <row r="3260" spans="27:29" x14ac:dyDescent="0.25">
      <c r="AA3260"/>
      <c r="AB3260"/>
      <c r="AC3260"/>
    </row>
    <row r="3261" spans="27:29" x14ac:dyDescent="0.25">
      <c r="AA3261"/>
      <c r="AB3261"/>
      <c r="AC3261"/>
    </row>
    <row r="3262" spans="27:29" x14ac:dyDescent="0.25">
      <c r="AA3262"/>
      <c r="AB3262"/>
      <c r="AC3262"/>
    </row>
    <row r="3263" spans="27:29" x14ac:dyDescent="0.25">
      <c r="AA3263"/>
      <c r="AB3263"/>
      <c r="AC3263"/>
    </row>
    <row r="3264" spans="27:29" x14ac:dyDescent="0.25">
      <c r="AA3264"/>
      <c r="AB3264"/>
      <c r="AC3264"/>
    </row>
    <row r="3265" spans="27:29" x14ac:dyDescent="0.25">
      <c r="AA3265"/>
      <c r="AB3265"/>
      <c r="AC3265"/>
    </row>
    <row r="3266" spans="27:29" x14ac:dyDescent="0.25">
      <c r="AA3266"/>
      <c r="AB3266"/>
      <c r="AC3266"/>
    </row>
    <row r="3267" spans="27:29" x14ac:dyDescent="0.25">
      <c r="AA3267"/>
      <c r="AB3267"/>
      <c r="AC3267"/>
    </row>
    <row r="3268" spans="27:29" x14ac:dyDescent="0.25">
      <c r="AA3268"/>
      <c r="AB3268"/>
      <c r="AC3268"/>
    </row>
    <row r="3269" spans="27:29" x14ac:dyDescent="0.25">
      <c r="AA3269"/>
      <c r="AB3269"/>
      <c r="AC3269"/>
    </row>
    <row r="3270" spans="27:29" x14ac:dyDescent="0.25">
      <c r="AA3270"/>
      <c r="AB3270"/>
      <c r="AC3270"/>
    </row>
    <row r="3271" spans="27:29" x14ac:dyDescent="0.25">
      <c r="AA3271"/>
      <c r="AB3271"/>
      <c r="AC3271"/>
    </row>
    <row r="3272" spans="27:29" x14ac:dyDescent="0.25">
      <c r="AA3272"/>
      <c r="AB3272"/>
      <c r="AC3272"/>
    </row>
    <row r="3273" spans="27:29" x14ac:dyDescent="0.25">
      <c r="AA3273"/>
      <c r="AB3273"/>
      <c r="AC3273"/>
    </row>
    <row r="3274" spans="27:29" x14ac:dyDescent="0.25">
      <c r="AA3274"/>
      <c r="AB3274"/>
      <c r="AC3274"/>
    </row>
    <row r="3275" spans="27:29" x14ac:dyDescent="0.25">
      <c r="AA3275"/>
      <c r="AB3275"/>
      <c r="AC3275"/>
    </row>
    <row r="3276" spans="27:29" x14ac:dyDescent="0.25">
      <c r="AA3276"/>
      <c r="AB3276"/>
      <c r="AC3276"/>
    </row>
    <row r="3277" spans="27:29" x14ac:dyDescent="0.25">
      <c r="AA3277"/>
      <c r="AB3277"/>
      <c r="AC3277"/>
    </row>
    <row r="3278" spans="27:29" x14ac:dyDescent="0.25">
      <c r="AA3278"/>
      <c r="AB3278"/>
      <c r="AC3278"/>
    </row>
    <row r="3279" spans="27:29" x14ac:dyDescent="0.25">
      <c r="AA3279"/>
      <c r="AB3279"/>
      <c r="AC3279"/>
    </row>
    <row r="3280" spans="27:29" x14ac:dyDescent="0.25">
      <c r="AA3280"/>
      <c r="AB3280"/>
      <c r="AC3280"/>
    </row>
    <row r="3281" spans="27:29" x14ac:dyDescent="0.25">
      <c r="AA3281"/>
      <c r="AB3281"/>
      <c r="AC3281"/>
    </row>
    <row r="3282" spans="27:29" x14ac:dyDescent="0.25">
      <c r="AA3282"/>
      <c r="AB3282"/>
      <c r="AC3282"/>
    </row>
    <row r="3283" spans="27:29" x14ac:dyDescent="0.25">
      <c r="AA3283"/>
      <c r="AB3283"/>
      <c r="AC3283"/>
    </row>
    <row r="3284" spans="27:29" x14ac:dyDescent="0.25">
      <c r="AA3284"/>
      <c r="AB3284"/>
      <c r="AC3284"/>
    </row>
    <row r="3285" spans="27:29" x14ac:dyDescent="0.25">
      <c r="AA3285"/>
      <c r="AB3285"/>
      <c r="AC3285"/>
    </row>
    <row r="3286" spans="27:29" x14ac:dyDescent="0.25">
      <c r="AA3286"/>
      <c r="AB3286"/>
      <c r="AC3286"/>
    </row>
    <row r="3287" spans="27:29" x14ac:dyDescent="0.25">
      <c r="AA3287"/>
      <c r="AB3287"/>
      <c r="AC3287"/>
    </row>
    <row r="3288" spans="27:29" x14ac:dyDescent="0.25">
      <c r="AA3288"/>
      <c r="AB3288"/>
      <c r="AC3288"/>
    </row>
    <row r="3289" spans="27:29" x14ac:dyDescent="0.25">
      <c r="AA3289"/>
      <c r="AB3289"/>
      <c r="AC3289"/>
    </row>
    <row r="3290" spans="27:29" x14ac:dyDescent="0.25">
      <c r="AA3290"/>
      <c r="AB3290"/>
      <c r="AC3290"/>
    </row>
    <row r="3291" spans="27:29" x14ac:dyDescent="0.25">
      <c r="AA3291"/>
      <c r="AB3291"/>
      <c r="AC3291"/>
    </row>
    <row r="3292" spans="27:29" x14ac:dyDescent="0.25">
      <c r="AA3292"/>
      <c r="AB3292"/>
      <c r="AC3292"/>
    </row>
    <row r="3293" spans="27:29" x14ac:dyDescent="0.25">
      <c r="AA3293"/>
      <c r="AB3293"/>
      <c r="AC3293"/>
    </row>
    <row r="3294" spans="27:29" x14ac:dyDescent="0.25">
      <c r="AA3294"/>
      <c r="AB3294"/>
      <c r="AC3294"/>
    </row>
    <row r="3295" spans="27:29" x14ac:dyDescent="0.25">
      <c r="AA3295"/>
      <c r="AB3295"/>
      <c r="AC3295"/>
    </row>
    <row r="3296" spans="27:29" x14ac:dyDescent="0.25">
      <c r="AA3296"/>
      <c r="AB3296"/>
      <c r="AC3296"/>
    </row>
    <row r="3297" spans="27:29" x14ac:dyDescent="0.25">
      <c r="AA3297"/>
      <c r="AB3297"/>
      <c r="AC3297"/>
    </row>
    <row r="3298" spans="27:29" x14ac:dyDescent="0.25">
      <c r="AA3298"/>
      <c r="AB3298"/>
      <c r="AC3298"/>
    </row>
    <row r="3299" spans="27:29" x14ac:dyDescent="0.25">
      <c r="AA3299"/>
      <c r="AB3299"/>
      <c r="AC3299"/>
    </row>
    <row r="3300" spans="27:29" x14ac:dyDescent="0.25">
      <c r="AA3300"/>
      <c r="AB3300"/>
      <c r="AC3300"/>
    </row>
    <row r="3301" spans="27:29" x14ac:dyDescent="0.25">
      <c r="AA3301"/>
      <c r="AB3301"/>
      <c r="AC3301"/>
    </row>
    <row r="3302" spans="27:29" x14ac:dyDescent="0.25">
      <c r="AA3302"/>
      <c r="AB3302"/>
      <c r="AC3302"/>
    </row>
    <row r="3303" spans="27:29" x14ac:dyDescent="0.25">
      <c r="AA3303"/>
      <c r="AB3303"/>
      <c r="AC3303"/>
    </row>
    <row r="3304" spans="27:29" x14ac:dyDescent="0.25">
      <c r="AA3304"/>
      <c r="AB3304"/>
      <c r="AC3304"/>
    </row>
    <row r="3305" spans="27:29" x14ac:dyDescent="0.25">
      <c r="AA3305"/>
      <c r="AB3305"/>
      <c r="AC3305"/>
    </row>
    <row r="3306" spans="27:29" x14ac:dyDescent="0.25">
      <c r="AA3306"/>
      <c r="AB3306"/>
      <c r="AC3306"/>
    </row>
    <row r="3307" spans="27:29" x14ac:dyDescent="0.25">
      <c r="AA3307"/>
      <c r="AB3307"/>
      <c r="AC3307"/>
    </row>
    <row r="3308" spans="27:29" x14ac:dyDescent="0.25">
      <c r="AA3308"/>
      <c r="AB3308"/>
      <c r="AC3308"/>
    </row>
    <row r="3309" spans="27:29" x14ac:dyDescent="0.25">
      <c r="AA3309"/>
      <c r="AB3309"/>
      <c r="AC3309"/>
    </row>
    <row r="3310" spans="27:29" x14ac:dyDescent="0.25">
      <c r="AA3310"/>
      <c r="AB3310"/>
      <c r="AC3310"/>
    </row>
    <row r="3311" spans="27:29" x14ac:dyDescent="0.25">
      <c r="AA3311"/>
      <c r="AB3311"/>
      <c r="AC3311"/>
    </row>
    <row r="3312" spans="27:29" x14ac:dyDescent="0.25">
      <c r="AA3312"/>
      <c r="AB3312"/>
      <c r="AC3312"/>
    </row>
    <row r="3313" spans="27:29" x14ac:dyDescent="0.25">
      <c r="AA3313"/>
      <c r="AB3313"/>
      <c r="AC3313"/>
    </row>
    <row r="3314" spans="27:29" x14ac:dyDescent="0.25">
      <c r="AA3314"/>
      <c r="AB3314"/>
      <c r="AC3314"/>
    </row>
    <row r="3315" spans="27:29" x14ac:dyDescent="0.25">
      <c r="AA3315"/>
      <c r="AB3315"/>
      <c r="AC3315"/>
    </row>
    <row r="3316" spans="27:29" x14ac:dyDescent="0.25">
      <c r="AA3316"/>
      <c r="AB3316"/>
      <c r="AC3316"/>
    </row>
    <row r="3317" spans="27:29" x14ac:dyDescent="0.25">
      <c r="AA3317"/>
      <c r="AB3317"/>
      <c r="AC3317"/>
    </row>
    <row r="3318" spans="27:29" x14ac:dyDescent="0.25">
      <c r="AA3318"/>
      <c r="AB3318"/>
      <c r="AC3318"/>
    </row>
    <row r="3319" spans="27:29" x14ac:dyDescent="0.25">
      <c r="AA3319"/>
      <c r="AB3319"/>
      <c r="AC3319"/>
    </row>
    <row r="3320" spans="27:29" x14ac:dyDescent="0.25">
      <c r="AA3320"/>
      <c r="AB3320"/>
      <c r="AC3320"/>
    </row>
    <row r="3321" spans="27:29" x14ac:dyDescent="0.25">
      <c r="AA3321"/>
      <c r="AB3321"/>
      <c r="AC3321"/>
    </row>
    <row r="3322" spans="27:29" x14ac:dyDescent="0.25">
      <c r="AA3322"/>
      <c r="AB3322"/>
      <c r="AC3322"/>
    </row>
    <row r="3323" spans="27:29" x14ac:dyDescent="0.25">
      <c r="AA3323"/>
      <c r="AB3323"/>
      <c r="AC3323"/>
    </row>
    <row r="3324" spans="27:29" x14ac:dyDescent="0.25">
      <c r="AA3324"/>
      <c r="AB3324"/>
      <c r="AC3324"/>
    </row>
    <row r="3325" spans="27:29" x14ac:dyDescent="0.25">
      <c r="AA3325"/>
      <c r="AB3325"/>
      <c r="AC3325"/>
    </row>
    <row r="3326" spans="27:29" x14ac:dyDescent="0.25">
      <c r="AA3326"/>
      <c r="AB3326"/>
      <c r="AC3326"/>
    </row>
    <row r="3327" spans="27:29" x14ac:dyDescent="0.25">
      <c r="AA3327"/>
      <c r="AB3327"/>
      <c r="AC3327"/>
    </row>
    <row r="3328" spans="27:29" x14ac:dyDescent="0.25">
      <c r="AA3328"/>
      <c r="AB3328"/>
      <c r="AC3328"/>
    </row>
    <row r="3329" spans="27:29" x14ac:dyDescent="0.25">
      <c r="AA3329"/>
      <c r="AB3329"/>
      <c r="AC3329"/>
    </row>
    <row r="3330" spans="27:29" x14ac:dyDescent="0.25">
      <c r="AA3330"/>
      <c r="AB3330"/>
      <c r="AC3330"/>
    </row>
    <row r="3331" spans="27:29" x14ac:dyDescent="0.25">
      <c r="AA3331"/>
      <c r="AB3331"/>
      <c r="AC3331"/>
    </row>
    <row r="3332" spans="27:29" x14ac:dyDescent="0.25">
      <c r="AA3332"/>
      <c r="AB3332"/>
      <c r="AC3332"/>
    </row>
    <row r="3333" spans="27:29" x14ac:dyDescent="0.25">
      <c r="AA3333"/>
      <c r="AB3333"/>
      <c r="AC3333"/>
    </row>
    <row r="3334" spans="27:29" x14ac:dyDescent="0.25">
      <c r="AA3334"/>
      <c r="AB3334"/>
      <c r="AC3334"/>
    </row>
    <row r="3335" spans="27:29" x14ac:dyDescent="0.25">
      <c r="AA3335"/>
      <c r="AB3335"/>
      <c r="AC3335"/>
    </row>
    <row r="3336" spans="27:29" x14ac:dyDescent="0.25">
      <c r="AA3336"/>
      <c r="AB3336"/>
      <c r="AC3336"/>
    </row>
    <row r="3337" spans="27:29" x14ac:dyDescent="0.25">
      <c r="AA3337"/>
      <c r="AB3337"/>
      <c r="AC3337"/>
    </row>
    <row r="3338" spans="27:29" x14ac:dyDescent="0.25">
      <c r="AA3338"/>
      <c r="AB3338"/>
      <c r="AC3338"/>
    </row>
    <row r="3339" spans="27:29" x14ac:dyDescent="0.25">
      <c r="AA3339"/>
      <c r="AB3339"/>
      <c r="AC3339"/>
    </row>
    <row r="3340" spans="27:29" x14ac:dyDescent="0.25">
      <c r="AA3340"/>
      <c r="AB3340"/>
      <c r="AC3340"/>
    </row>
    <row r="3341" spans="27:29" x14ac:dyDescent="0.25">
      <c r="AA3341"/>
      <c r="AB3341"/>
      <c r="AC3341"/>
    </row>
    <row r="3342" spans="27:29" x14ac:dyDescent="0.25">
      <c r="AA3342"/>
      <c r="AB3342"/>
      <c r="AC3342"/>
    </row>
    <row r="3343" spans="27:29" x14ac:dyDescent="0.25">
      <c r="AA3343"/>
      <c r="AB3343"/>
      <c r="AC3343"/>
    </row>
    <row r="3344" spans="27:29" x14ac:dyDescent="0.25">
      <c r="AA3344"/>
      <c r="AB3344"/>
      <c r="AC3344"/>
    </row>
    <row r="3345" spans="27:29" x14ac:dyDescent="0.25">
      <c r="AA3345"/>
      <c r="AB3345"/>
      <c r="AC3345"/>
    </row>
    <row r="3346" spans="27:29" x14ac:dyDescent="0.25">
      <c r="AA3346"/>
      <c r="AB3346"/>
      <c r="AC3346"/>
    </row>
    <row r="3347" spans="27:29" x14ac:dyDescent="0.25">
      <c r="AA3347"/>
      <c r="AB3347"/>
      <c r="AC3347"/>
    </row>
    <row r="3348" spans="27:29" x14ac:dyDescent="0.25">
      <c r="AA3348"/>
      <c r="AB3348"/>
      <c r="AC3348"/>
    </row>
    <row r="3349" spans="27:29" x14ac:dyDescent="0.25">
      <c r="AA3349"/>
      <c r="AB3349"/>
      <c r="AC3349"/>
    </row>
    <row r="3350" spans="27:29" x14ac:dyDescent="0.25">
      <c r="AA3350"/>
      <c r="AB3350"/>
      <c r="AC3350"/>
    </row>
    <row r="3351" spans="27:29" x14ac:dyDescent="0.25">
      <c r="AA3351"/>
      <c r="AB3351"/>
      <c r="AC3351"/>
    </row>
    <row r="3352" spans="27:29" x14ac:dyDescent="0.25">
      <c r="AA3352"/>
      <c r="AB3352"/>
      <c r="AC3352"/>
    </row>
    <row r="3353" spans="27:29" x14ac:dyDescent="0.25">
      <c r="AA3353"/>
      <c r="AB3353"/>
      <c r="AC3353"/>
    </row>
    <row r="3354" spans="27:29" x14ac:dyDescent="0.25">
      <c r="AA3354"/>
      <c r="AB3354"/>
      <c r="AC3354"/>
    </row>
    <row r="3355" spans="27:29" x14ac:dyDescent="0.25">
      <c r="AA3355"/>
      <c r="AB3355"/>
      <c r="AC3355"/>
    </row>
    <row r="3356" spans="27:29" x14ac:dyDescent="0.25">
      <c r="AA3356"/>
      <c r="AB3356"/>
      <c r="AC3356"/>
    </row>
    <row r="3357" spans="27:29" x14ac:dyDescent="0.25">
      <c r="AA3357"/>
      <c r="AB3357"/>
      <c r="AC3357"/>
    </row>
    <row r="3358" spans="27:29" x14ac:dyDescent="0.25">
      <c r="AA3358"/>
      <c r="AB3358"/>
      <c r="AC3358"/>
    </row>
    <row r="3359" spans="27:29" x14ac:dyDescent="0.25">
      <c r="AA3359"/>
      <c r="AB3359"/>
      <c r="AC3359"/>
    </row>
    <row r="3360" spans="27:29" x14ac:dyDescent="0.25">
      <c r="AA3360"/>
      <c r="AB3360"/>
      <c r="AC3360"/>
    </row>
    <row r="3361" spans="27:29" x14ac:dyDescent="0.25">
      <c r="AA3361"/>
      <c r="AB3361"/>
      <c r="AC3361"/>
    </row>
    <row r="3362" spans="27:29" x14ac:dyDescent="0.25">
      <c r="AA3362"/>
      <c r="AB3362"/>
      <c r="AC3362"/>
    </row>
    <row r="3363" spans="27:29" x14ac:dyDescent="0.25">
      <c r="AA3363"/>
      <c r="AB3363"/>
      <c r="AC3363"/>
    </row>
    <row r="3364" spans="27:29" x14ac:dyDescent="0.25">
      <c r="AA3364"/>
      <c r="AB3364"/>
      <c r="AC3364"/>
    </row>
    <row r="3365" spans="27:29" x14ac:dyDescent="0.25">
      <c r="AA3365"/>
      <c r="AB3365"/>
      <c r="AC3365"/>
    </row>
    <row r="3366" spans="27:29" x14ac:dyDescent="0.25">
      <c r="AA3366"/>
      <c r="AB3366"/>
      <c r="AC3366"/>
    </row>
    <row r="3367" spans="27:29" x14ac:dyDescent="0.25">
      <c r="AA3367"/>
      <c r="AB3367"/>
      <c r="AC3367"/>
    </row>
    <row r="3368" spans="27:29" x14ac:dyDescent="0.25">
      <c r="AA3368"/>
      <c r="AB3368"/>
      <c r="AC3368"/>
    </row>
    <row r="3369" spans="27:29" x14ac:dyDescent="0.25">
      <c r="AA3369"/>
      <c r="AB3369"/>
      <c r="AC3369"/>
    </row>
    <row r="3370" spans="27:29" x14ac:dyDescent="0.25">
      <c r="AA3370"/>
      <c r="AB3370"/>
      <c r="AC3370"/>
    </row>
    <row r="3371" spans="27:29" x14ac:dyDescent="0.25">
      <c r="AA3371"/>
      <c r="AB3371"/>
      <c r="AC3371"/>
    </row>
    <row r="3372" spans="27:29" x14ac:dyDescent="0.25">
      <c r="AA3372"/>
      <c r="AB3372"/>
      <c r="AC3372"/>
    </row>
    <row r="3373" spans="27:29" x14ac:dyDescent="0.25">
      <c r="AA3373"/>
      <c r="AB3373"/>
      <c r="AC3373"/>
    </row>
    <row r="3374" spans="27:29" x14ac:dyDescent="0.25">
      <c r="AA3374"/>
      <c r="AB3374"/>
      <c r="AC3374"/>
    </row>
    <row r="3375" spans="27:29" x14ac:dyDescent="0.25">
      <c r="AA3375"/>
      <c r="AB3375"/>
      <c r="AC3375"/>
    </row>
    <row r="3376" spans="27:29" x14ac:dyDescent="0.25">
      <c r="AA3376"/>
      <c r="AB3376"/>
      <c r="AC3376"/>
    </row>
    <row r="3377" spans="27:29" x14ac:dyDescent="0.25">
      <c r="AA3377"/>
      <c r="AB3377"/>
      <c r="AC3377"/>
    </row>
    <row r="3378" spans="27:29" x14ac:dyDescent="0.25">
      <c r="AA3378"/>
      <c r="AB3378"/>
      <c r="AC3378"/>
    </row>
    <row r="3379" spans="27:29" x14ac:dyDescent="0.25">
      <c r="AA3379"/>
      <c r="AB3379"/>
      <c r="AC3379"/>
    </row>
    <row r="3380" spans="27:29" x14ac:dyDescent="0.25">
      <c r="AA3380"/>
      <c r="AB3380"/>
      <c r="AC3380"/>
    </row>
    <row r="3381" spans="27:29" x14ac:dyDescent="0.25">
      <c r="AA3381"/>
      <c r="AB3381"/>
      <c r="AC3381"/>
    </row>
    <row r="3382" spans="27:29" x14ac:dyDescent="0.25">
      <c r="AA3382"/>
      <c r="AB3382"/>
      <c r="AC3382"/>
    </row>
    <row r="3383" spans="27:29" x14ac:dyDescent="0.25">
      <c r="AA3383"/>
      <c r="AB3383"/>
      <c r="AC3383"/>
    </row>
    <row r="3384" spans="27:29" x14ac:dyDescent="0.25">
      <c r="AA3384"/>
      <c r="AB3384"/>
      <c r="AC3384"/>
    </row>
    <row r="3385" spans="27:29" x14ac:dyDescent="0.25">
      <c r="AA3385"/>
      <c r="AB3385"/>
      <c r="AC3385"/>
    </row>
    <row r="3386" spans="27:29" x14ac:dyDescent="0.25">
      <c r="AA3386"/>
      <c r="AB3386"/>
      <c r="AC3386"/>
    </row>
    <row r="3387" spans="27:29" x14ac:dyDescent="0.25">
      <c r="AA3387"/>
      <c r="AB3387"/>
      <c r="AC3387"/>
    </row>
    <row r="3388" spans="27:29" x14ac:dyDescent="0.25">
      <c r="AA3388"/>
      <c r="AB3388"/>
      <c r="AC3388"/>
    </row>
    <row r="3389" spans="27:29" x14ac:dyDescent="0.25">
      <c r="AA3389"/>
      <c r="AB3389"/>
      <c r="AC3389"/>
    </row>
    <row r="3390" spans="27:29" x14ac:dyDescent="0.25">
      <c r="AA3390"/>
      <c r="AB3390"/>
      <c r="AC3390"/>
    </row>
    <row r="3391" spans="27:29" x14ac:dyDescent="0.25">
      <c r="AA3391"/>
      <c r="AB3391"/>
      <c r="AC3391"/>
    </row>
    <row r="3392" spans="27:29" x14ac:dyDescent="0.25">
      <c r="AA3392"/>
      <c r="AB3392"/>
      <c r="AC3392"/>
    </row>
    <row r="3393" spans="27:29" x14ac:dyDescent="0.25">
      <c r="AA3393"/>
      <c r="AB3393"/>
      <c r="AC3393"/>
    </row>
    <row r="3394" spans="27:29" x14ac:dyDescent="0.25">
      <c r="AA3394"/>
      <c r="AB3394"/>
      <c r="AC3394"/>
    </row>
    <row r="3395" spans="27:29" x14ac:dyDescent="0.25">
      <c r="AA3395"/>
      <c r="AB3395"/>
      <c r="AC3395"/>
    </row>
    <row r="3396" spans="27:29" x14ac:dyDescent="0.25">
      <c r="AA3396"/>
      <c r="AB3396"/>
      <c r="AC3396"/>
    </row>
    <row r="3397" spans="27:29" x14ac:dyDescent="0.25">
      <c r="AA3397"/>
      <c r="AB3397"/>
      <c r="AC3397"/>
    </row>
    <row r="3398" spans="27:29" x14ac:dyDescent="0.25">
      <c r="AA3398"/>
      <c r="AB3398"/>
      <c r="AC3398"/>
    </row>
    <row r="3399" spans="27:29" x14ac:dyDescent="0.25">
      <c r="AA3399"/>
      <c r="AB3399"/>
      <c r="AC3399"/>
    </row>
    <row r="3400" spans="27:29" x14ac:dyDescent="0.25">
      <c r="AA3400"/>
      <c r="AB3400"/>
      <c r="AC3400"/>
    </row>
    <row r="3401" spans="27:29" x14ac:dyDescent="0.25">
      <c r="AA3401"/>
      <c r="AB3401"/>
      <c r="AC3401"/>
    </row>
    <row r="3402" spans="27:29" x14ac:dyDescent="0.25">
      <c r="AA3402"/>
      <c r="AB3402"/>
      <c r="AC3402"/>
    </row>
    <row r="3403" spans="27:29" x14ac:dyDescent="0.25">
      <c r="AA3403"/>
      <c r="AB3403"/>
      <c r="AC3403"/>
    </row>
    <row r="3404" spans="27:29" x14ac:dyDescent="0.25">
      <c r="AA3404"/>
      <c r="AB3404"/>
      <c r="AC3404"/>
    </row>
    <row r="3405" spans="27:29" x14ac:dyDescent="0.25">
      <c r="AA3405"/>
      <c r="AB3405"/>
      <c r="AC3405"/>
    </row>
    <row r="3406" spans="27:29" x14ac:dyDescent="0.25">
      <c r="AA3406"/>
      <c r="AB3406"/>
      <c r="AC3406"/>
    </row>
    <row r="3407" spans="27:29" x14ac:dyDescent="0.25">
      <c r="AA3407"/>
      <c r="AB3407"/>
      <c r="AC3407"/>
    </row>
    <row r="3408" spans="27:29" x14ac:dyDescent="0.25">
      <c r="AA3408"/>
      <c r="AB3408"/>
      <c r="AC3408"/>
    </row>
    <row r="3409" spans="27:29" x14ac:dyDescent="0.25">
      <c r="AA3409"/>
      <c r="AB3409"/>
      <c r="AC3409"/>
    </row>
    <row r="3410" spans="27:29" x14ac:dyDescent="0.25">
      <c r="AA3410"/>
      <c r="AB3410"/>
      <c r="AC3410"/>
    </row>
    <row r="3411" spans="27:29" x14ac:dyDescent="0.25">
      <c r="AA3411"/>
      <c r="AB3411"/>
      <c r="AC3411"/>
    </row>
    <row r="3412" spans="27:29" x14ac:dyDescent="0.25">
      <c r="AA3412"/>
      <c r="AB3412"/>
      <c r="AC3412"/>
    </row>
    <row r="3413" spans="27:29" x14ac:dyDescent="0.25">
      <c r="AA3413"/>
      <c r="AB3413"/>
      <c r="AC3413"/>
    </row>
    <row r="3414" spans="27:29" x14ac:dyDescent="0.25">
      <c r="AA3414"/>
      <c r="AB3414"/>
      <c r="AC3414"/>
    </row>
    <row r="3415" spans="27:29" x14ac:dyDescent="0.25">
      <c r="AA3415"/>
      <c r="AB3415"/>
      <c r="AC3415"/>
    </row>
    <row r="3416" spans="27:29" x14ac:dyDescent="0.25">
      <c r="AA3416"/>
      <c r="AB3416"/>
      <c r="AC3416"/>
    </row>
    <row r="3417" spans="27:29" x14ac:dyDescent="0.25">
      <c r="AA3417"/>
      <c r="AB3417"/>
      <c r="AC3417"/>
    </row>
    <row r="3418" spans="27:29" x14ac:dyDescent="0.25">
      <c r="AA3418"/>
      <c r="AB3418"/>
      <c r="AC3418"/>
    </row>
    <row r="3419" spans="27:29" x14ac:dyDescent="0.25">
      <c r="AA3419"/>
      <c r="AB3419"/>
      <c r="AC3419"/>
    </row>
    <row r="3420" spans="27:29" x14ac:dyDescent="0.25">
      <c r="AA3420"/>
      <c r="AB3420"/>
      <c r="AC3420"/>
    </row>
    <row r="3421" spans="27:29" x14ac:dyDescent="0.25">
      <c r="AA3421"/>
      <c r="AB3421"/>
      <c r="AC3421"/>
    </row>
    <row r="3422" spans="27:29" x14ac:dyDescent="0.25">
      <c r="AA3422"/>
      <c r="AB3422"/>
      <c r="AC3422"/>
    </row>
    <row r="3423" spans="27:29" x14ac:dyDescent="0.25">
      <c r="AA3423"/>
      <c r="AB3423"/>
      <c r="AC3423"/>
    </row>
    <row r="3424" spans="27:29" x14ac:dyDescent="0.25">
      <c r="AA3424"/>
      <c r="AB3424"/>
      <c r="AC3424"/>
    </row>
    <row r="3425" spans="27:29" x14ac:dyDescent="0.25">
      <c r="AA3425"/>
      <c r="AB3425"/>
      <c r="AC3425"/>
    </row>
    <row r="3426" spans="27:29" x14ac:dyDescent="0.25">
      <c r="AA3426"/>
      <c r="AB3426"/>
      <c r="AC3426"/>
    </row>
    <row r="3427" spans="27:29" x14ac:dyDescent="0.25">
      <c r="AA3427"/>
      <c r="AB3427"/>
      <c r="AC3427"/>
    </row>
    <row r="3428" spans="27:29" x14ac:dyDescent="0.25">
      <c r="AA3428"/>
      <c r="AB3428"/>
      <c r="AC3428"/>
    </row>
    <row r="3429" spans="27:29" x14ac:dyDescent="0.25">
      <c r="AA3429"/>
      <c r="AB3429"/>
      <c r="AC3429"/>
    </row>
    <row r="3430" spans="27:29" x14ac:dyDescent="0.25">
      <c r="AA3430"/>
      <c r="AB3430"/>
      <c r="AC3430"/>
    </row>
    <row r="3431" spans="27:29" x14ac:dyDescent="0.25">
      <c r="AA3431"/>
      <c r="AB3431"/>
      <c r="AC3431"/>
    </row>
    <row r="3432" spans="27:29" x14ac:dyDescent="0.25">
      <c r="AA3432"/>
      <c r="AB3432"/>
      <c r="AC3432"/>
    </row>
    <row r="3433" spans="27:29" x14ac:dyDescent="0.25">
      <c r="AA3433"/>
      <c r="AB3433"/>
      <c r="AC3433"/>
    </row>
    <row r="3434" spans="27:29" x14ac:dyDescent="0.25">
      <c r="AA3434"/>
      <c r="AB3434"/>
      <c r="AC3434"/>
    </row>
    <row r="3435" spans="27:29" x14ac:dyDescent="0.25">
      <c r="AA3435"/>
      <c r="AB3435"/>
      <c r="AC3435"/>
    </row>
    <row r="3436" spans="27:29" x14ac:dyDescent="0.25">
      <c r="AA3436"/>
      <c r="AB3436"/>
      <c r="AC3436"/>
    </row>
    <row r="3437" spans="27:29" x14ac:dyDescent="0.25">
      <c r="AA3437"/>
      <c r="AB3437"/>
      <c r="AC3437"/>
    </row>
    <row r="3438" spans="27:29" x14ac:dyDescent="0.25">
      <c r="AA3438"/>
      <c r="AB3438"/>
      <c r="AC3438"/>
    </row>
    <row r="3439" spans="27:29" x14ac:dyDescent="0.25">
      <c r="AA3439"/>
      <c r="AB3439"/>
      <c r="AC3439"/>
    </row>
    <row r="3440" spans="27:29" x14ac:dyDescent="0.25">
      <c r="AA3440"/>
      <c r="AB3440"/>
      <c r="AC3440"/>
    </row>
    <row r="3441" spans="27:29" x14ac:dyDescent="0.25">
      <c r="AA3441"/>
      <c r="AB3441"/>
      <c r="AC3441"/>
    </row>
    <row r="3442" spans="27:29" x14ac:dyDescent="0.25">
      <c r="AA3442"/>
      <c r="AB3442"/>
      <c r="AC3442"/>
    </row>
    <row r="3443" spans="27:29" x14ac:dyDescent="0.25">
      <c r="AA3443"/>
      <c r="AB3443"/>
      <c r="AC3443"/>
    </row>
    <row r="3444" spans="27:29" x14ac:dyDescent="0.25">
      <c r="AA3444"/>
      <c r="AB3444"/>
      <c r="AC3444"/>
    </row>
    <row r="3445" spans="27:29" x14ac:dyDescent="0.25">
      <c r="AA3445"/>
      <c r="AB3445"/>
      <c r="AC3445"/>
    </row>
    <row r="3446" spans="27:29" x14ac:dyDescent="0.25">
      <c r="AA3446"/>
      <c r="AB3446"/>
      <c r="AC3446"/>
    </row>
    <row r="3447" spans="27:29" x14ac:dyDescent="0.25">
      <c r="AA3447"/>
      <c r="AB3447"/>
      <c r="AC3447"/>
    </row>
    <row r="3448" spans="27:29" x14ac:dyDescent="0.25">
      <c r="AA3448"/>
      <c r="AB3448"/>
      <c r="AC3448"/>
    </row>
    <row r="3449" spans="27:29" x14ac:dyDescent="0.25">
      <c r="AA3449"/>
      <c r="AB3449"/>
      <c r="AC3449"/>
    </row>
    <row r="3450" spans="27:29" x14ac:dyDescent="0.25">
      <c r="AA3450"/>
      <c r="AB3450"/>
      <c r="AC3450"/>
    </row>
    <row r="3451" spans="27:29" x14ac:dyDescent="0.25">
      <c r="AA3451"/>
      <c r="AB3451"/>
      <c r="AC3451"/>
    </row>
    <row r="3452" spans="27:29" x14ac:dyDescent="0.25">
      <c r="AA3452"/>
      <c r="AB3452"/>
      <c r="AC3452"/>
    </row>
    <row r="3453" spans="27:29" x14ac:dyDescent="0.25">
      <c r="AA3453"/>
      <c r="AB3453"/>
      <c r="AC3453"/>
    </row>
    <row r="3454" spans="27:29" x14ac:dyDescent="0.25">
      <c r="AA3454"/>
      <c r="AB3454"/>
      <c r="AC3454"/>
    </row>
    <row r="3455" spans="27:29" x14ac:dyDescent="0.25">
      <c r="AA3455"/>
      <c r="AB3455"/>
      <c r="AC3455"/>
    </row>
    <row r="3456" spans="27:29" x14ac:dyDescent="0.25">
      <c r="AA3456"/>
      <c r="AB3456"/>
      <c r="AC3456"/>
    </row>
    <row r="3457" spans="27:29" x14ac:dyDescent="0.25">
      <c r="AA3457"/>
      <c r="AB3457"/>
      <c r="AC3457"/>
    </row>
    <row r="3458" spans="27:29" x14ac:dyDescent="0.25">
      <c r="AA3458"/>
      <c r="AB3458"/>
      <c r="AC3458"/>
    </row>
    <row r="3459" spans="27:29" x14ac:dyDescent="0.25">
      <c r="AA3459"/>
      <c r="AB3459"/>
      <c r="AC3459"/>
    </row>
    <row r="3460" spans="27:29" x14ac:dyDescent="0.25">
      <c r="AA3460"/>
      <c r="AB3460"/>
      <c r="AC3460"/>
    </row>
    <row r="3461" spans="27:29" x14ac:dyDescent="0.25">
      <c r="AA3461"/>
      <c r="AB3461"/>
      <c r="AC3461"/>
    </row>
    <row r="3462" spans="27:29" x14ac:dyDescent="0.25">
      <c r="AA3462"/>
      <c r="AB3462"/>
      <c r="AC3462"/>
    </row>
    <row r="3463" spans="27:29" x14ac:dyDescent="0.25">
      <c r="AA3463"/>
      <c r="AB3463"/>
      <c r="AC3463"/>
    </row>
    <row r="3464" spans="27:29" x14ac:dyDescent="0.25">
      <c r="AA3464"/>
      <c r="AB3464"/>
      <c r="AC3464"/>
    </row>
    <row r="3465" spans="27:29" x14ac:dyDescent="0.25">
      <c r="AA3465"/>
      <c r="AB3465"/>
      <c r="AC3465"/>
    </row>
    <row r="3466" spans="27:29" x14ac:dyDescent="0.25">
      <c r="AA3466"/>
      <c r="AB3466"/>
      <c r="AC3466"/>
    </row>
    <row r="3467" spans="27:29" x14ac:dyDescent="0.25">
      <c r="AA3467"/>
      <c r="AB3467"/>
      <c r="AC3467"/>
    </row>
    <row r="3468" spans="27:29" x14ac:dyDescent="0.25">
      <c r="AA3468"/>
      <c r="AB3468"/>
      <c r="AC3468"/>
    </row>
    <row r="3469" spans="27:29" x14ac:dyDescent="0.25">
      <c r="AA3469"/>
      <c r="AB3469"/>
      <c r="AC3469"/>
    </row>
    <row r="3470" spans="27:29" x14ac:dyDescent="0.25">
      <c r="AA3470"/>
      <c r="AB3470"/>
      <c r="AC3470"/>
    </row>
    <row r="3471" spans="27:29" x14ac:dyDescent="0.25">
      <c r="AA3471"/>
      <c r="AB3471"/>
      <c r="AC3471"/>
    </row>
    <row r="3472" spans="27:29" x14ac:dyDescent="0.25">
      <c r="AA3472"/>
      <c r="AB3472"/>
      <c r="AC3472"/>
    </row>
    <row r="3473" spans="27:29" x14ac:dyDescent="0.25">
      <c r="AA3473"/>
      <c r="AB3473"/>
      <c r="AC3473"/>
    </row>
    <row r="3474" spans="27:29" x14ac:dyDescent="0.25">
      <c r="AA3474"/>
      <c r="AB3474"/>
      <c r="AC3474"/>
    </row>
    <row r="3475" spans="27:29" x14ac:dyDescent="0.25">
      <c r="AA3475"/>
      <c r="AB3475"/>
      <c r="AC3475"/>
    </row>
    <row r="3476" spans="27:29" x14ac:dyDescent="0.25">
      <c r="AA3476"/>
      <c r="AB3476"/>
      <c r="AC3476"/>
    </row>
    <row r="3477" spans="27:29" x14ac:dyDescent="0.25">
      <c r="AA3477"/>
      <c r="AB3477"/>
      <c r="AC3477"/>
    </row>
    <row r="3478" spans="27:29" x14ac:dyDescent="0.25">
      <c r="AA3478"/>
      <c r="AB3478"/>
      <c r="AC3478"/>
    </row>
    <row r="3479" spans="27:29" x14ac:dyDescent="0.25">
      <c r="AA3479"/>
      <c r="AB3479"/>
      <c r="AC3479"/>
    </row>
    <row r="3480" spans="27:29" x14ac:dyDescent="0.25">
      <c r="AA3480"/>
      <c r="AB3480"/>
      <c r="AC3480"/>
    </row>
    <row r="3481" spans="27:29" x14ac:dyDescent="0.25">
      <c r="AA3481"/>
      <c r="AB3481"/>
      <c r="AC3481"/>
    </row>
    <row r="3482" spans="27:29" x14ac:dyDescent="0.25">
      <c r="AA3482"/>
      <c r="AB3482"/>
      <c r="AC3482"/>
    </row>
    <row r="3483" spans="27:29" x14ac:dyDescent="0.25">
      <c r="AA3483"/>
      <c r="AB3483"/>
      <c r="AC3483"/>
    </row>
    <row r="3484" spans="27:29" x14ac:dyDescent="0.25">
      <c r="AA3484"/>
      <c r="AB3484"/>
      <c r="AC3484"/>
    </row>
    <row r="3485" spans="27:29" x14ac:dyDescent="0.25">
      <c r="AA3485"/>
      <c r="AB3485"/>
      <c r="AC3485"/>
    </row>
    <row r="3486" spans="27:29" x14ac:dyDescent="0.25">
      <c r="AA3486"/>
      <c r="AB3486"/>
      <c r="AC3486"/>
    </row>
    <row r="3487" spans="27:29" x14ac:dyDescent="0.25">
      <c r="AA3487"/>
      <c r="AB3487"/>
      <c r="AC3487"/>
    </row>
    <row r="3488" spans="27:29" x14ac:dyDescent="0.25">
      <c r="AA3488"/>
      <c r="AB3488"/>
      <c r="AC3488"/>
    </row>
    <row r="3489" spans="27:29" x14ac:dyDescent="0.25">
      <c r="AA3489"/>
      <c r="AB3489"/>
      <c r="AC3489"/>
    </row>
    <row r="3490" spans="27:29" x14ac:dyDescent="0.25">
      <c r="AA3490"/>
      <c r="AB3490"/>
      <c r="AC3490"/>
    </row>
    <row r="3491" spans="27:29" x14ac:dyDescent="0.25">
      <c r="AA3491"/>
      <c r="AB3491"/>
      <c r="AC3491"/>
    </row>
    <row r="3492" spans="27:29" x14ac:dyDescent="0.25">
      <c r="AA3492"/>
      <c r="AB3492"/>
      <c r="AC3492"/>
    </row>
    <row r="3493" spans="27:29" x14ac:dyDescent="0.25">
      <c r="AA3493"/>
      <c r="AB3493"/>
      <c r="AC3493"/>
    </row>
    <row r="3494" spans="27:29" x14ac:dyDescent="0.25">
      <c r="AA3494"/>
      <c r="AB3494"/>
      <c r="AC3494"/>
    </row>
    <row r="3495" spans="27:29" x14ac:dyDescent="0.25">
      <c r="AA3495"/>
      <c r="AB3495"/>
      <c r="AC3495"/>
    </row>
    <row r="3496" spans="27:29" x14ac:dyDescent="0.25">
      <c r="AA3496"/>
      <c r="AB3496"/>
      <c r="AC3496"/>
    </row>
    <row r="3497" spans="27:29" x14ac:dyDescent="0.25">
      <c r="AA3497"/>
      <c r="AB3497"/>
      <c r="AC3497"/>
    </row>
    <row r="3498" spans="27:29" x14ac:dyDescent="0.25">
      <c r="AA3498"/>
      <c r="AB3498"/>
      <c r="AC3498"/>
    </row>
    <row r="3499" spans="27:29" x14ac:dyDescent="0.25">
      <c r="AA3499"/>
      <c r="AB3499"/>
      <c r="AC3499"/>
    </row>
    <row r="3500" spans="27:29" x14ac:dyDescent="0.25">
      <c r="AA3500"/>
      <c r="AB3500"/>
      <c r="AC3500"/>
    </row>
    <row r="3501" spans="27:29" x14ac:dyDescent="0.25">
      <c r="AA3501"/>
      <c r="AB3501"/>
      <c r="AC3501"/>
    </row>
    <row r="3502" spans="27:29" x14ac:dyDescent="0.25">
      <c r="AA3502"/>
      <c r="AB3502"/>
      <c r="AC3502"/>
    </row>
    <row r="3503" spans="27:29" x14ac:dyDescent="0.25">
      <c r="AA3503"/>
      <c r="AB3503"/>
      <c r="AC3503"/>
    </row>
    <row r="3504" spans="27:29" x14ac:dyDescent="0.25">
      <c r="AA3504"/>
      <c r="AB3504"/>
      <c r="AC3504"/>
    </row>
    <row r="3505" spans="27:29" x14ac:dyDescent="0.25">
      <c r="AA3505"/>
      <c r="AB3505"/>
      <c r="AC3505"/>
    </row>
    <row r="3506" spans="27:29" x14ac:dyDescent="0.25">
      <c r="AA3506"/>
      <c r="AB3506"/>
      <c r="AC3506"/>
    </row>
    <row r="3507" spans="27:29" x14ac:dyDescent="0.25">
      <c r="AA3507"/>
      <c r="AB3507"/>
      <c r="AC3507"/>
    </row>
    <row r="3508" spans="27:29" x14ac:dyDescent="0.25">
      <c r="AA3508"/>
      <c r="AB3508"/>
      <c r="AC3508"/>
    </row>
    <row r="3509" spans="27:29" x14ac:dyDescent="0.25">
      <c r="AA3509"/>
      <c r="AB3509"/>
      <c r="AC3509"/>
    </row>
    <row r="3510" spans="27:29" x14ac:dyDescent="0.25">
      <c r="AA3510"/>
      <c r="AB3510"/>
      <c r="AC3510"/>
    </row>
    <row r="3511" spans="27:29" x14ac:dyDescent="0.25">
      <c r="AA3511"/>
      <c r="AB3511"/>
      <c r="AC3511"/>
    </row>
    <row r="3512" spans="27:29" x14ac:dyDescent="0.25">
      <c r="AA3512"/>
      <c r="AB3512"/>
      <c r="AC3512"/>
    </row>
    <row r="3513" spans="27:29" x14ac:dyDescent="0.25">
      <c r="AA3513"/>
      <c r="AB3513"/>
      <c r="AC3513"/>
    </row>
    <row r="3514" spans="27:29" x14ac:dyDescent="0.25">
      <c r="AA3514"/>
      <c r="AB3514"/>
      <c r="AC3514"/>
    </row>
    <row r="3515" spans="27:29" x14ac:dyDescent="0.25">
      <c r="AA3515"/>
      <c r="AB3515"/>
      <c r="AC3515"/>
    </row>
    <row r="3516" spans="27:29" x14ac:dyDescent="0.25">
      <c r="AA3516"/>
      <c r="AB3516"/>
      <c r="AC3516"/>
    </row>
    <row r="3517" spans="27:29" x14ac:dyDescent="0.25">
      <c r="AA3517"/>
      <c r="AB3517"/>
      <c r="AC3517"/>
    </row>
    <row r="3518" spans="27:29" x14ac:dyDescent="0.25">
      <c r="AA3518"/>
      <c r="AB3518"/>
      <c r="AC3518"/>
    </row>
    <row r="3519" spans="27:29" x14ac:dyDescent="0.25">
      <c r="AA3519"/>
      <c r="AB3519"/>
      <c r="AC3519"/>
    </row>
    <row r="3520" spans="27:29" x14ac:dyDescent="0.25">
      <c r="AA3520"/>
      <c r="AB3520"/>
      <c r="AC3520"/>
    </row>
    <row r="3521" spans="27:29" x14ac:dyDescent="0.25">
      <c r="AA3521"/>
      <c r="AB3521"/>
      <c r="AC3521"/>
    </row>
    <row r="3522" spans="27:29" x14ac:dyDescent="0.25">
      <c r="AA3522"/>
      <c r="AB3522"/>
      <c r="AC3522"/>
    </row>
    <row r="3523" spans="27:29" x14ac:dyDescent="0.25">
      <c r="AA3523"/>
      <c r="AB3523"/>
      <c r="AC3523"/>
    </row>
    <row r="3524" spans="27:29" x14ac:dyDescent="0.25">
      <c r="AA3524"/>
      <c r="AB3524"/>
      <c r="AC3524"/>
    </row>
    <row r="3525" spans="27:29" x14ac:dyDescent="0.25">
      <c r="AA3525"/>
      <c r="AB3525"/>
      <c r="AC3525"/>
    </row>
    <row r="3526" spans="27:29" x14ac:dyDescent="0.25">
      <c r="AA3526"/>
      <c r="AB3526"/>
      <c r="AC3526"/>
    </row>
    <row r="3527" spans="27:29" x14ac:dyDescent="0.25">
      <c r="AA3527"/>
      <c r="AB3527"/>
      <c r="AC3527"/>
    </row>
    <row r="3528" spans="27:29" x14ac:dyDescent="0.25">
      <c r="AA3528"/>
      <c r="AB3528"/>
      <c r="AC3528"/>
    </row>
    <row r="3529" spans="27:29" x14ac:dyDescent="0.25">
      <c r="AA3529"/>
      <c r="AB3529"/>
      <c r="AC3529"/>
    </row>
    <row r="3530" spans="27:29" x14ac:dyDescent="0.25">
      <c r="AA3530"/>
      <c r="AB3530"/>
      <c r="AC3530"/>
    </row>
    <row r="3531" spans="27:29" x14ac:dyDescent="0.25">
      <c r="AA3531"/>
      <c r="AB3531"/>
      <c r="AC3531"/>
    </row>
    <row r="3532" spans="27:29" x14ac:dyDescent="0.25">
      <c r="AA3532"/>
      <c r="AB3532"/>
      <c r="AC3532"/>
    </row>
    <row r="3533" spans="27:29" x14ac:dyDescent="0.25">
      <c r="AA3533"/>
      <c r="AB3533"/>
      <c r="AC3533"/>
    </row>
    <row r="3534" spans="27:29" x14ac:dyDescent="0.25">
      <c r="AA3534"/>
      <c r="AB3534"/>
      <c r="AC3534"/>
    </row>
    <row r="3535" spans="27:29" x14ac:dyDescent="0.25">
      <c r="AA3535"/>
      <c r="AB3535"/>
      <c r="AC3535"/>
    </row>
    <row r="3536" spans="27:29" x14ac:dyDescent="0.25">
      <c r="AA3536"/>
      <c r="AB3536"/>
      <c r="AC3536"/>
    </row>
    <row r="3537" spans="27:29" x14ac:dyDescent="0.25">
      <c r="AA3537"/>
      <c r="AB3537"/>
      <c r="AC3537"/>
    </row>
    <row r="3538" spans="27:29" x14ac:dyDescent="0.25">
      <c r="AA3538"/>
      <c r="AB3538"/>
      <c r="AC3538"/>
    </row>
    <row r="3539" spans="27:29" x14ac:dyDescent="0.25">
      <c r="AA3539"/>
      <c r="AB3539"/>
      <c r="AC3539"/>
    </row>
    <row r="3540" spans="27:29" x14ac:dyDescent="0.25">
      <c r="AA3540"/>
      <c r="AB3540"/>
      <c r="AC3540"/>
    </row>
    <row r="3541" spans="27:29" x14ac:dyDescent="0.25">
      <c r="AA3541"/>
      <c r="AB3541"/>
      <c r="AC3541"/>
    </row>
    <row r="3542" spans="27:29" x14ac:dyDescent="0.25">
      <c r="AA3542"/>
      <c r="AB3542"/>
      <c r="AC3542"/>
    </row>
    <row r="3543" spans="27:29" x14ac:dyDescent="0.25">
      <c r="AA3543"/>
      <c r="AB3543"/>
      <c r="AC3543"/>
    </row>
    <row r="3544" spans="27:29" x14ac:dyDescent="0.25">
      <c r="AA3544"/>
      <c r="AB3544"/>
      <c r="AC3544"/>
    </row>
    <row r="3545" spans="27:29" x14ac:dyDescent="0.25">
      <c r="AA3545"/>
      <c r="AB3545"/>
      <c r="AC3545"/>
    </row>
    <row r="3546" spans="27:29" x14ac:dyDescent="0.25">
      <c r="AA3546"/>
      <c r="AB3546"/>
      <c r="AC3546"/>
    </row>
    <row r="3547" spans="27:29" x14ac:dyDescent="0.25">
      <c r="AA3547"/>
      <c r="AB3547"/>
      <c r="AC3547"/>
    </row>
    <row r="3548" spans="27:29" x14ac:dyDescent="0.25">
      <c r="AA3548"/>
      <c r="AB3548"/>
      <c r="AC3548"/>
    </row>
    <row r="3549" spans="27:29" x14ac:dyDescent="0.25">
      <c r="AA3549"/>
      <c r="AB3549"/>
      <c r="AC3549"/>
    </row>
    <row r="3550" spans="27:29" x14ac:dyDescent="0.25">
      <c r="AA3550"/>
      <c r="AB3550"/>
      <c r="AC3550"/>
    </row>
    <row r="3551" spans="27:29" x14ac:dyDescent="0.25">
      <c r="AA3551"/>
      <c r="AB3551"/>
      <c r="AC3551"/>
    </row>
    <row r="3552" spans="27:29" x14ac:dyDescent="0.25">
      <c r="AA3552"/>
      <c r="AB3552"/>
      <c r="AC3552"/>
    </row>
    <row r="3553" spans="27:29" x14ac:dyDescent="0.25">
      <c r="AA3553"/>
      <c r="AB3553"/>
      <c r="AC3553"/>
    </row>
    <row r="3554" spans="27:29" x14ac:dyDescent="0.25">
      <c r="AA3554"/>
      <c r="AB3554"/>
      <c r="AC3554"/>
    </row>
    <row r="3555" spans="27:29" x14ac:dyDescent="0.25">
      <c r="AA3555"/>
      <c r="AB3555"/>
      <c r="AC3555"/>
    </row>
    <row r="3556" spans="27:29" x14ac:dyDescent="0.25">
      <c r="AA3556"/>
      <c r="AB3556"/>
      <c r="AC3556"/>
    </row>
    <row r="3557" spans="27:29" x14ac:dyDescent="0.25">
      <c r="AA3557"/>
      <c r="AB3557"/>
      <c r="AC3557"/>
    </row>
    <row r="3558" spans="27:29" x14ac:dyDescent="0.25">
      <c r="AA3558"/>
      <c r="AB3558"/>
      <c r="AC3558"/>
    </row>
    <row r="3559" spans="27:29" x14ac:dyDescent="0.25">
      <c r="AA3559"/>
      <c r="AB3559"/>
      <c r="AC3559"/>
    </row>
    <row r="3560" spans="27:29" x14ac:dyDescent="0.25">
      <c r="AA3560"/>
      <c r="AB3560"/>
      <c r="AC3560"/>
    </row>
    <row r="3561" spans="27:29" x14ac:dyDescent="0.25">
      <c r="AA3561"/>
      <c r="AB3561"/>
      <c r="AC3561"/>
    </row>
    <row r="3562" spans="27:29" x14ac:dyDescent="0.25">
      <c r="AA3562"/>
      <c r="AB3562"/>
      <c r="AC3562"/>
    </row>
    <row r="3563" spans="27:29" x14ac:dyDescent="0.25">
      <c r="AA3563"/>
      <c r="AB3563"/>
      <c r="AC3563"/>
    </row>
    <row r="3564" spans="27:29" x14ac:dyDescent="0.25">
      <c r="AA3564"/>
      <c r="AB3564"/>
      <c r="AC3564"/>
    </row>
    <row r="3565" spans="27:29" x14ac:dyDescent="0.25">
      <c r="AA3565"/>
      <c r="AB3565"/>
      <c r="AC3565"/>
    </row>
    <row r="3566" spans="27:29" x14ac:dyDescent="0.25">
      <c r="AA3566"/>
      <c r="AB3566"/>
      <c r="AC3566"/>
    </row>
    <row r="3567" spans="27:29" x14ac:dyDescent="0.25">
      <c r="AA3567"/>
      <c r="AB3567"/>
      <c r="AC3567"/>
    </row>
    <row r="3568" spans="27:29" x14ac:dyDescent="0.25">
      <c r="AA3568"/>
      <c r="AB3568"/>
      <c r="AC3568"/>
    </row>
    <row r="3569" spans="27:29" x14ac:dyDescent="0.25">
      <c r="AA3569"/>
      <c r="AB3569"/>
      <c r="AC3569"/>
    </row>
    <row r="3570" spans="27:29" x14ac:dyDescent="0.25">
      <c r="AA3570"/>
      <c r="AB3570"/>
      <c r="AC3570"/>
    </row>
    <row r="3571" spans="27:29" x14ac:dyDescent="0.25">
      <c r="AA3571"/>
      <c r="AB3571"/>
      <c r="AC3571"/>
    </row>
    <row r="3572" spans="27:29" x14ac:dyDescent="0.25">
      <c r="AA3572"/>
      <c r="AB3572"/>
      <c r="AC3572"/>
    </row>
    <row r="3573" spans="27:29" x14ac:dyDescent="0.25">
      <c r="AA3573"/>
      <c r="AB3573"/>
      <c r="AC3573"/>
    </row>
    <row r="3574" spans="27:29" x14ac:dyDescent="0.25">
      <c r="AA3574"/>
      <c r="AB3574"/>
      <c r="AC3574"/>
    </row>
    <row r="3575" spans="27:29" x14ac:dyDescent="0.25">
      <c r="AA3575"/>
      <c r="AB3575"/>
      <c r="AC3575"/>
    </row>
    <row r="3576" spans="27:29" x14ac:dyDescent="0.25">
      <c r="AA3576"/>
      <c r="AB3576"/>
      <c r="AC3576"/>
    </row>
    <row r="3577" spans="27:29" x14ac:dyDescent="0.25">
      <c r="AA3577"/>
      <c r="AB3577"/>
      <c r="AC3577"/>
    </row>
    <row r="3578" spans="27:29" x14ac:dyDescent="0.25">
      <c r="AA3578"/>
      <c r="AB3578"/>
      <c r="AC3578"/>
    </row>
    <row r="3579" spans="27:29" x14ac:dyDescent="0.25">
      <c r="AA3579"/>
      <c r="AB3579"/>
      <c r="AC3579"/>
    </row>
    <row r="3580" spans="27:29" x14ac:dyDescent="0.25">
      <c r="AA3580"/>
      <c r="AB3580"/>
      <c r="AC3580"/>
    </row>
    <row r="3581" spans="27:29" x14ac:dyDescent="0.25">
      <c r="AA3581"/>
      <c r="AB3581"/>
      <c r="AC3581"/>
    </row>
    <row r="3582" spans="27:29" x14ac:dyDescent="0.25">
      <c r="AA3582"/>
      <c r="AB3582"/>
      <c r="AC3582"/>
    </row>
    <row r="3583" spans="27:29" x14ac:dyDescent="0.25">
      <c r="AA3583"/>
      <c r="AB3583"/>
      <c r="AC3583"/>
    </row>
    <row r="3584" spans="27:29" x14ac:dyDescent="0.25">
      <c r="AA3584"/>
      <c r="AB3584"/>
      <c r="AC3584"/>
    </row>
    <row r="3585" spans="27:29" x14ac:dyDescent="0.25">
      <c r="AA3585"/>
      <c r="AB3585"/>
      <c r="AC3585"/>
    </row>
    <row r="3586" spans="27:29" x14ac:dyDescent="0.25">
      <c r="AA3586"/>
      <c r="AB3586"/>
      <c r="AC3586"/>
    </row>
    <row r="3587" spans="27:29" x14ac:dyDescent="0.25">
      <c r="AA3587"/>
      <c r="AB3587"/>
      <c r="AC3587"/>
    </row>
    <row r="3588" spans="27:29" x14ac:dyDescent="0.25">
      <c r="AA3588"/>
      <c r="AB3588"/>
      <c r="AC3588"/>
    </row>
    <row r="3589" spans="27:29" x14ac:dyDescent="0.25">
      <c r="AA3589"/>
      <c r="AB3589"/>
      <c r="AC3589"/>
    </row>
    <row r="3590" spans="27:29" x14ac:dyDescent="0.25">
      <c r="AA3590"/>
      <c r="AB3590"/>
      <c r="AC3590"/>
    </row>
    <row r="3591" spans="27:29" x14ac:dyDescent="0.25">
      <c r="AA3591"/>
      <c r="AB3591"/>
      <c r="AC3591"/>
    </row>
    <row r="3592" spans="27:29" x14ac:dyDescent="0.25">
      <c r="AA3592"/>
      <c r="AB3592"/>
      <c r="AC3592"/>
    </row>
    <row r="3593" spans="27:29" x14ac:dyDescent="0.25">
      <c r="AA3593"/>
      <c r="AB3593"/>
      <c r="AC3593"/>
    </row>
    <row r="3594" spans="27:29" x14ac:dyDescent="0.25">
      <c r="AA3594"/>
      <c r="AB3594"/>
      <c r="AC3594"/>
    </row>
    <row r="3595" spans="27:29" x14ac:dyDescent="0.25">
      <c r="AA3595"/>
      <c r="AB3595"/>
      <c r="AC3595"/>
    </row>
    <row r="3596" spans="27:29" x14ac:dyDescent="0.25">
      <c r="AA3596"/>
      <c r="AB3596"/>
      <c r="AC3596"/>
    </row>
    <row r="3597" spans="27:29" x14ac:dyDescent="0.25">
      <c r="AA3597"/>
      <c r="AB3597"/>
      <c r="AC3597"/>
    </row>
    <row r="3598" spans="27:29" x14ac:dyDescent="0.25">
      <c r="AA3598"/>
      <c r="AB3598"/>
      <c r="AC3598"/>
    </row>
    <row r="3599" spans="27:29" x14ac:dyDescent="0.25">
      <c r="AA3599"/>
      <c r="AB3599"/>
      <c r="AC3599"/>
    </row>
    <row r="3600" spans="27:29" x14ac:dyDescent="0.25">
      <c r="AA3600"/>
      <c r="AB3600"/>
      <c r="AC3600"/>
    </row>
    <row r="3601" spans="27:29" x14ac:dyDescent="0.25">
      <c r="AA3601"/>
      <c r="AB3601"/>
      <c r="AC3601"/>
    </row>
    <row r="3602" spans="27:29" x14ac:dyDescent="0.25">
      <c r="AA3602"/>
      <c r="AB3602"/>
      <c r="AC3602"/>
    </row>
    <row r="3603" spans="27:29" x14ac:dyDescent="0.25">
      <c r="AA3603"/>
      <c r="AB3603"/>
      <c r="AC3603"/>
    </row>
    <row r="3604" spans="27:29" x14ac:dyDescent="0.25">
      <c r="AA3604"/>
      <c r="AB3604"/>
      <c r="AC3604"/>
    </row>
    <row r="3605" spans="27:29" x14ac:dyDescent="0.25">
      <c r="AA3605"/>
      <c r="AB3605"/>
      <c r="AC3605"/>
    </row>
    <row r="3606" spans="27:29" x14ac:dyDescent="0.25">
      <c r="AA3606"/>
      <c r="AB3606"/>
      <c r="AC3606"/>
    </row>
    <row r="3607" spans="27:29" x14ac:dyDescent="0.25">
      <c r="AA3607"/>
      <c r="AB3607"/>
      <c r="AC3607"/>
    </row>
    <row r="3608" spans="27:29" x14ac:dyDescent="0.25">
      <c r="AA3608"/>
      <c r="AB3608"/>
      <c r="AC3608"/>
    </row>
    <row r="3609" spans="27:29" x14ac:dyDescent="0.25">
      <c r="AA3609"/>
      <c r="AB3609"/>
      <c r="AC3609"/>
    </row>
    <row r="3610" spans="27:29" x14ac:dyDescent="0.25">
      <c r="AA3610"/>
      <c r="AB3610"/>
      <c r="AC3610"/>
    </row>
    <row r="3611" spans="27:29" x14ac:dyDescent="0.25">
      <c r="AA3611"/>
      <c r="AB3611"/>
      <c r="AC3611"/>
    </row>
    <row r="3612" spans="27:29" x14ac:dyDescent="0.25">
      <c r="AA3612"/>
      <c r="AB3612"/>
      <c r="AC3612"/>
    </row>
    <row r="3613" spans="27:29" x14ac:dyDescent="0.25">
      <c r="AA3613"/>
      <c r="AB3613"/>
      <c r="AC3613"/>
    </row>
    <row r="3614" spans="27:29" x14ac:dyDescent="0.25">
      <c r="AA3614"/>
      <c r="AB3614"/>
      <c r="AC3614"/>
    </row>
    <row r="3615" spans="27:29" x14ac:dyDescent="0.25">
      <c r="AA3615"/>
      <c r="AB3615"/>
      <c r="AC3615"/>
    </row>
    <row r="3616" spans="27:29" x14ac:dyDescent="0.25">
      <c r="AA3616"/>
      <c r="AB3616"/>
      <c r="AC3616"/>
    </row>
    <row r="3617" spans="27:29" x14ac:dyDescent="0.25">
      <c r="AA3617"/>
      <c r="AB3617"/>
      <c r="AC3617"/>
    </row>
    <row r="3618" spans="27:29" x14ac:dyDescent="0.25">
      <c r="AA3618"/>
      <c r="AB3618"/>
      <c r="AC3618"/>
    </row>
    <row r="3619" spans="27:29" x14ac:dyDescent="0.25">
      <c r="AA3619"/>
      <c r="AB3619"/>
      <c r="AC3619"/>
    </row>
    <row r="3620" spans="27:29" x14ac:dyDescent="0.25">
      <c r="AA3620"/>
      <c r="AB3620"/>
      <c r="AC3620"/>
    </row>
    <row r="3621" spans="27:29" x14ac:dyDescent="0.25">
      <c r="AA3621"/>
      <c r="AB3621"/>
      <c r="AC3621"/>
    </row>
    <row r="3622" spans="27:29" x14ac:dyDescent="0.25">
      <c r="AA3622"/>
      <c r="AB3622"/>
      <c r="AC3622"/>
    </row>
    <row r="3623" spans="27:29" x14ac:dyDescent="0.25">
      <c r="AA3623"/>
      <c r="AB3623"/>
      <c r="AC3623"/>
    </row>
    <row r="3624" spans="27:29" x14ac:dyDescent="0.25">
      <c r="AA3624"/>
      <c r="AB3624"/>
      <c r="AC3624"/>
    </row>
    <row r="3625" spans="27:29" x14ac:dyDescent="0.25">
      <c r="AA3625"/>
      <c r="AB3625"/>
      <c r="AC3625"/>
    </row>
    <row r="3626" spans="27:29" x14ac:dyDescent="0.25">
      <c r="AA3626"/>
      <c r="AB3626"/>
      <c r="AC3626"/>
    </row>
    <row r="3627" spans="27:29" x14ac:dyDescent="0.25">
      <c r="AA3627"/>
      <c r="AB3627"/>
      <c r="AC3627"/>
    </row>
    <row r="3628" spans="27:29" x14ac:dyDescent="0.25">
      <c r="AA3628"/>
      <c r="AB3628"/>
      <c r="AC3628"/>
    </row>
    <row r="3629" spans="27:29" x14ac:dyDescent="0.25">
      <c r="AA3629"/>
      <c r="AB3629"/>
      <c r="AC3629"/>
    </row>
    <row r="3630" spans="27:29" x14ac:dyDescent="0.25">
      <c r="AA3630"/>
      <c r="AB3630"/>
      <c r="AC3630"/>
    </row>
    <row r="3631" spans="27:29" x14ac:dyDescent="0.25">
      <c r="AA3631"/>
      <c r="AB3631"/>
      <c r="AC3631"/>
    </row>
    <row r="3632" spans="27:29" x14ac:dyDescent="0.25">
      <c r="AA3632"/>
      <c r="AB3632"/>
      <c r="AC3632"/>
    </row>
    <row r="3633" spans="27:29" x14ac:dyDescent="0.25">
      <c r="AA3633"/>
      <c r="AB3633"/>
      <c r="AC3633"/>
    </row>
    <row r="3634" spans="27:29" x14ac:dyDescent="0.25">
      <c r="AA3634"/>
      <c r="AB3634"/>
      <c r="AC3634"/>
    </row>
    <row r="3635" spans="27:29" x14ac:dyDescent="0.25">
      <c r="AA3635"/>
      <c r="AB3635"/>
      <c r="AC3635"/>
    </row>
    <row r="3636" spans="27:29" x14ac:dyDescent="0.25">
      <c r="AA3636"/>
      <c r="AB3636"/>
      <c r="AC3636"/>
    </row>
    <row r="3637" spans="27:29" x14ac:dyDescent="0.25">
      <c r="AA3637"/>
      <c r="AB3637"/>
      <c r="AC3637"/>
    </row>
    <row r="3638" spans="27:29" x14ac:dyDescent="0.25">
      <c r="AA3638"/>
      <c r="AB3638"/>
      <c r="AC3638"/>
    </row>
    <row r="3639" spans="27:29" x14ac:dyDescent="0.25">
      <c r="AA3639"/>
      <c r="AB3639"/>
      <c r="AC3639"/>
    </row>
    <row r="3640" spans="27:29" x14ac:dyDescent="0.25">
      <c r="AA3640"/>
      <c r="AB3640"/>
      <c r="AC3640"/>
    </row>
    <row r="3641" spans="27:29" x14ac:dyDescent="0.25">
      <c r="AA3641"/>
      <c r="AB3641"/>
      <c r="AC3641"/>
    </row>
    <row r="3642" spans="27:29" x14ac:dyDescent="0.25">
      <c r="AA3642"/>
      <c r="AB3642"/>
      <c r="AC3642"/>
    </row>
    <row r="3643" spans="27:29" x14ac:dyDescent="0.25">
      <c r="AA3643"/>
      <c r="AB3643"/>
      <c r="AC3643"/>
    </row>
    <row r="3644" spans="27:29" x14ac:dyDescent="0.25">
      <c r="AA3644"/>
      <c r="AB3644"/>
      <c r="AC3644"/>
    </row>
    <row r="3645" spans="27:29" x14ac:dyDescent="0.25">
      <c r="AA3645"/>
      <c r="AB3645"/>
      <c r="AC3645"/>
    </row>
    <row r="3646" spans="27:29" x14ac:dyDescent="0.25">
      <c r="AA3646"/>
      <c r="AB3646"/>
      <c r="AC3646"/>
    </row>
    <row r="3647" spans="27:29" x14ac:dyDescent="0.25">
      <c r="AA3647"/>
      <c r="AB3647"/>
      <c r="AC3647"/>
    </row>
    <row r="3648" spans="27:29" x14ac:dyDescent="0.25">
      <c r="AA3648"/>
      <c r="AB3648"/>
      <c r="AC3648"/>
    </row>
    <row r="3649" spans="27:29" x14ac:dyDescent="0.25">
      <c r="AA3649"/>
      <c r="AB3649"/>
      <c r="AC3649"/>
    </row>
    <row r="3650" spans="27:29" x14ac:dyDescent="0.25">
      <c r="AA3650"/>
      <c r="AB3650"/>
      <c r="AC3650"/>
    </row>
    <row r="3651" spans="27:29" x14ac:dyDescent="0.25">
      <c r="AA3651"/>
      <c r="AB3651"/>
      <c r="AC3651"/>
    </row>
    <row r="3652" spans="27:29" x14ac:dyDescent="0.25">
      <c r="AA3652"/>
      <c r="AB3652"/>
      <c r="AC3652"/>
    </row>
    <row r="3653" spans="27:29" x14ac:dyDescent="0.25">
      <c r="AA3653"/>
      <c r="AB3653"/>
      <c r="AC3653"/>
    </row>
    <row r="3654" spans="27:29" x14ac:dyDescent="0.25">
      <c r="AA3654"/>
      <c r="AB3654"/>
      <c r="AC3654"/>
    </row>
    <row r="3655" spans="27:29" x14ac:dyDescent="0.25">
      <c r="AA3655"/>
      <c r="AB3655"/>
      <c r="AC3655"/>
    </row>
    <row r="3656" spans="27:29" x14ac:dyDescent="0.25">
      <c r="AA3656"/>
      <c r="AB3656"/>
      <c r="AC3656"/>
    </row>
    <row r="3657" spans="27:29" x14ac:dyDescent="0.25">
      <c r="AA3657"/>
      <c r="AB3657"/>
      <c r="AC3657"/>
    </row>
    <row r="3658" spans="27:29" x14ac:dyDescent="0.25">
      <c r="AA3658"/>
      <c r="AB3658"/>
      <c r="AC3658"/>
    </row>
    <row r="3659" spans="27:29" x14ac:dyDescent="0.25">
      <c r="AA3659"/>
      <c r="AB3659"/>
      <c r="AC3659"/>
    </row>
    <row r="3660" spans="27:29" x14ac:dyDescent="0.25">
      <c r="AA3660"/>
      <c r="AB3660"/>
      <c r="AC3660"/>
    </row>
    <row r="3661" spans="27:29" x14ac:dyDescent="0.25">
      <c r="AA3661"/>
      <c r="AB3661"/>
      <c r="AC3661"/>
    </row>
    <row r="3662" spans="27:29" x14ac:dyDescent="0.25">
      <c r="AA3662"/>
      <c r="AB3662"/>
      <c r="AC3662"/>
    </row>
    <row r="3663" spans="27:29" x14ac:dyDescent="0.25">
      <c r="AA3663"/>
      <c r="AB3663"/>
      <c r="AC3663"/>
    </row>
    <row r="3664" spans="27:29" x14ac:dyDescent="0.25">
      <c r="AA3664"/>
      <c r="AB3664"/>
      <c r="AC3664"/>
    </row>
    <row r="3665" spans="27:29" x14ac:dyDescent="0.25">
      <c r="AA3665"/>
      <c r="AB3665"/>
      <c r="AC3665"/>
    </row>
    <row r="3666" spans="27:29" x14ac:dyDescent="0.25">
      <c r="AA3666"/>
      <c r="AB3666"/>
      <c r="AC3666"/>
    </row>
    <row r="3667" spans="27:29" x14ac:dyDescent="0.25">
      <c r="AA3667"/>
      <c r="AB3667"/>
      <c r="AC3667"/>
    </row>
    <row r="3668" spans="27:29" x14ac:dyDescent="0.25">
      <c r="AA3668"/>
      <c r="AB3668"/>
      <c r="AC3668"/>
    </row>
    <row r="3669" spans="27:29" x14ac:dyDescent="0.25">
      <c r="AA3669"/>
      <c r="AB3669"/>
      <c r="AC3669"/>
    </row>
    <row r="3670" spans="27:29" x14ac:dyDescent="0.25">
      <c r="AA3670"/>
      <c r="AB3670"/>
      <c r="AC3670"/>
    </row>
    <row r="3671" spans="27:29" x14ac:dyDescent="0.25">
      <c r="AA3671"/>
      <c r="AB3671"/>
      <c r="AC3671"/>
    </row>
    <row r="3672" spans="27:29" x14ac:dyDescent="0.25">
      <c r="AA3672"/>
      <c r="AB3672"/>
      <c r="AC3672"/>
    </row>
    <row r="3673" spans="27:29" x14ac:dyDescent="0.25">
      <c r="AA3673"/>
      <c r="AB3673"/>
      <c r="AC3673"/>
    </row>
    <row r="3674" spans="27:29" x14ac:dyDescent="0.25">
      <c r="AA3674"/>
      <c r="AB3674"/>
      <c r="AC3674"/>
    </row>
    <row r="3675" spans="27:29" x14ac:dyDescent="0.25">
      <c r="AA3675"/>
      <c r="AB3675"/>
      <c r="AC3675"/>
    </row>
    <row r="3676" spans="27:29" x14ac:dyDescent="0.25">
      <c r="AA3676"/>
      <c r="AB3676"/>
      <c r="AC3676"/>
    </row>
    <row r="3677" spans="27:29" x14ac:dyDescent="0.25">
      <c r="AA3677"/>
      <c r="AB3677"/>
      <c r="AC3677"/>
    </row>
    <row r="3678" spans="27:29" x14ac:dyDescent="0.25">
      <c r="AA3678"/>
      <c r="AB3678"/>
      <c r="AC3678"/>
    </row>
    <row r="3679" spans="27:29" x14ac:dyDescent="0.25">
      <c r="AA3679"/>
      <c r="AB3679"/>
      <c r="AC3679"/>
    </row>
    <row r="3680" spans="27:29" x14ac:dyDescent="0.25">
      <c r="AA3680"/>
      <c r="AB3680"/>
      <c r="AC3680"/>
    </row>
    <row r="3681" spans="27:29" x14ac:dyDescent="0.25">
      <c r="AA3681"/>
      <c r="AB3681"/>
      <c r="AC3681"/>
    </row>
    <row r="3682" spans="27:29" x14ac:dyDescent="0.25">
      <c r="AA3682"/>
      <c r="AB3682"/>
      <c r="AC3682"/>
    </row>
    <row r="3683" spans="27:29" x14ac:dyDescent="0.25">
      <c r="AA3683"/>
      <c r="AB3683"/>
      <c r="AC3683"/>
    </row>
    <row r="3684" spans="27:29" x14ac:dyDescent="0.25">
      <c r="AA3684"/>
      <c r="AB3684"/>
      <c r="AC3684"/>
    </row>
    <row r="3685" spans="27:29" x14ac:dyDescent="0.25">
      <c r="AA3685"/>
      <c r="AB3685"/>
      <c r="AC3685"/>
    </row>
    <row r="3686" spans="27:29" x14ac:dyDescent="0.25">
      <c r="AA3686"/>
      <c r="AB3686"/>
      <c r="AC3686"/>
    </row>
    <row r="3687" spans="27:29" x14ac:dyDescent="0.25">
      <c r="AA3687"/>
      <c r="AB3687"/>
      <c r="AC3687"/>
    </row>
    <row r="3688" spans="27:29" x14ac:dyDescent="0.25">
      <c r="AA3688"/>
      <c r="AB3688"/>
      <c r="AC3688"/>
    </row>
    <row r="3689" spans="27:29" x14ac:dyDescent="0.25">
      <c r="AA3689"/>
      <c r="AB3689"/>
      <c r="AC3689"/>
    </row>
    <row r="3690" spans="27:29" x14ac:dyDescent="0.25">
      <c r="AA3690"/>
      <c r="AB3690"/>
      <c r="AC3690"/>
    </row>
    <row r="3691" spans="27:29" x14ac:dyDescent="0.25">
      <c r="AA3691"/>
      <c r="AB3691"/>
      <c r="AC3691"/>
    </row>
    <row r="3692" spans="27:29" x14ac:dyDescent="0.25">
      <c r="AA3692"/>
      <c r="AB3692"/>
      <c r="AC3692"/>
    </row>
    <row r="3693" spans="27:29" x14ac:dyDescent="0.25">
      <c r="AA3693"/>
      <c r="AB3693"/>
      <c r="AC3693"/>
    </row>
    <row r="3694" spans="27:29" x14ac:dyDescent="0.25">
      <c r="AA3694"/>
      <c r="AB3694"/>
      <c r="AC3694"/>
    </row>
    <row r="3695" spans="27:29" x14ac:dyDescent="0.25">
      <c r="AA3695"/>
      <c r="AB3695"/>
      <c r="AC3695"/>
    </row>
    <row r="3696" spans="27:29" x14ac:dyDescent="0.25">
      <c r="AA3696"/>
      <c r="AB3696"/>
      <c r="AC3696"/>
    </row>
    <row r="3697" spans="27:29" x14ac:dyDescent="0.25">
      <c r="AA3697"/>
      <c r="AB3697"/>
      <c r="AC3697"/>
    </row>
    <row r="3698" spans="27:29" x14ac:dyDescent="0.25">
      <c r="AA3698"/>
      <c r="AB3698"/>
      <c r="AC3698"/>
    </row>
    <row r="3699" spans="27:29" x14ac:dyDescent="0.25">
      <c r="AA3699"/>
      <c r="AB3699"/>
      <c r="AC3699"/>
    </row>
    <row r="3700" spans="27:29" x14ac:dyDescent="0.25">
      <c r="AA3700"/>
      <c r="AB3700"/>
      <c r="AC3700"/>
    </row>
    <row r="3701" spans="27:29" x14ac:dyDescent="0.25">
      <c r="AA3701"/>
      <c r="AB3701"/>
      <c r="AC3701"/>
    </row>
    <row r="3702" spans="27:29" x14ac:dyDescent="0.25">
      <c r="AA3702"/>
      <c r="AB3702"/>
      <c r="AC3702"/>
    </row>
    <row r="3703" spans="27:29" x14ac:dyDescent="0.25">
      <c r="AA3703"/>
      <c r="AB3703"/>
      <c r="AC3703"/>
    </row>
    <row r="3704" spans="27:29" x14ac:dyDescent="0.25">
      <c r="AA3704"/>
      <c r="AB3704"/>
      <c r="AC3704"/>
    </row>
    <row r="3705" spans="27:29" x14ac:dyDescent="0.25">
      <c r="AA3705"/>
      <c r="AB3705"/>
      <c r="AC3705"/>
    </row>
    <row r="3706" spans="27:29" x14ac:dyDescent="0.25">
      <c r="AA3706"/>
      <c r="AB3706"/>
      <c r="AC3706"/>
    </row>
    <row r="3707" spans="27:29" x14ac:dyDescent="0.25">
      <c r="AA3707"/>
      <c r="AB3707"/>
      <c r="AC3707"/>
    </row>
    <row r="3708" spans="27:29" x14ac:dyDescent="0.25">
      <c r="AA3708"/>
      <c r="AB3708"/>
      <c r="AC3708"/>
    </row>
    <row r="3709" spans="27:29" x14ac:dyDescent="0.25">
      <c r="AA3709"/>
      <c r="AB3709"/>
      <c r="AC3709"/>
    </row>
    <row r="3710" spans="27:29" x14ac:dyDescent="0.25">
      <c r="AA3710"/>
      <c r="AB3710"/>
      <c r="AC3710"/>
    </row>
    <row r="3711" spans="27:29" x14ac:dyDescent="0.25">
      <c r="AA3711"/>
      <c r="AB3711"/>
      <c r="AC3711"/>
    </row>
    <row r="3712" spans="27:29" x14ac:dyDescent="0.25">
      <c r="AA3712"/>
      <c r="AB3712"/>
      <c r="AC3712"/>
    </row>
    <row r="3713" spans="27:29" x14ac:dyDescent="0.25">
      <c r="AA3713"/>
      <c r="AB3713"/>
      <c r="AC3713"/>
    </row>
    <row r="3714" spans="27:29" x14ac:dyDescent="0.25">
      <c r="AA3714"/>
      <c r="AB3714"/>
      <c r="AC3714"/>
    </row>
    <row r="3715" spans="27:29" x14ac:dyDescent="0.25">
      <c r="AA3715"/>
      <c r="AB3715"/>
      <c r="AC3715"/>
    </row>
    <row r="3716" spans="27:29" x14ac:dyDescent="0.25">
      <c r="AA3716"/>
      <c r="AB3716"/>
      <c r="AC3716"/>
    </row>
    <row r="3717" spans="27:29" x14ac:dyDescent="0.25">
      <c r="AA3717"/>
      <c r="AB3717"/>
      <c r="AC3717"/>
    </row>
    <row r="3718" spans="27:29" x14ac:dyDescent="0.25">
      <c r="AA3718"/>
      <c r="AB3718"/>
      <c r="AC3718"/>
    </row>
    <row r="3719" spans="27:29" x14ac:dyDescent="0.25">
      <c r="AA3719"/>
      <c r="AB3719"/>
      <c r="AC3719"/>
    </row>
    <row r="3720" spans="27:29" x14ac:dyDescent="0.25">
      <c r="AA3720"/>
      <c r="AB3720"/>
      <c r="AC3720"/>
    </row>
    <row r="3721" spans="27:29" x14ac:dyDescent="0.25">
      <c r="AA3721"/>
      <c r="AB3721"/>
      <c r="AC3721"/>
    </row>
    <row r="3722" spans="27:29" x14ac:dyDescent="0.25">
      <c r="AA3722"/>
      <c r="AB3722"/>
      <c r="AC3722"/>
    </row>
    <row r="3723" spans="27:29" x14ac:dyDescent="0.25">
      <c r="AA3723"/>
      <c r="AB3723"/>
      <c r="AC3723"/>
    </row>
    <row r="3724" spans="27:29" x14ac:dyDescent="0.25">
      <c r="AA3724"/>
      <c r="AB3724"/>
      <c r="AC3724"/>
    </row>
    <row r="3725" spans="27:29" x14ac:dyDescent="0.25">
      <c r="AA3725"/>
      <c r="AB3725"/>
      <c r="AC3725"/>
    </row>
    <row r="3726" spans="27:29" x14ac:dyDescent="0.25">
      <c r="AA3726"/>
      <c r="AB3726"/>
      <c r="AC3726"/>
    </row>
    <row r="3727" spans="27:29" x14ac:dyDescent="0.25">
      <c r="AA3727"/>
      <c r="AB3727"/>
      <c r="AC3727"/>
    </row>
    <row r="3728" spans="27:29" x14ac:dyDescent="0.25">
      <c r="AA3728"/>
      <c r="AB3728"/>
      <c r="AC3728"/>
    </row>
    <row r="3729" spans="27:29" x14ac:dyDescent="0.25">
      <c r="AA3729"/>
      <c r="AB3729"/>
      <c r="AC3729"/>
    </row>
    <row r="3730" spans="27:29" x14ac:dyDescent="0.25">
      <c r="AA3730"/>
      <c r="AB3730"/>
      <c r="AC3730"/>
    </row>
    <row r="3731" spans="27:29" x14ac:dyDescent="0.25">
      <c r="AA3731"/>
      <c r="AB3731"/>
      <c r="AC3731"/>
    </row>
    <row r="3732" spans="27:29" x14ac:dyDescent="0.25">
      <c r="AA3732"/>
      <c r="AB3732"/>
      <c r="AC3732"/>
    </row>
    <row r="3733" spans="27:29" x14ac:dyDescent="0.25">
      <c r="AA3733"/>
      <c r="AB3733"/>
      <c r="AC3733"/>
    </row>
    <row r="3734" spans="27:29" x14ac:dyDescent="0.25">
      <c r="AA3734"/>
      <c r="AB3734"/>
      <c r="AC3734"/>
    </row>
    <row r="3735" spans="27:29" x14ac:dyDescent="0.25">
      <c r="AA3735"/>
      <c r="AB3735"/>
      <c r="AC3735"/>
    </row>
    <row r="3736" spans="27:29" x14ac:dyDescent="0.25">
      <c r="AA3736"/>
      <c r="AB3736"/>
      <c r="AC3736"/>
    </row>
    <row r="3737" spans="27:29" x14ac:dyDescent="0.25">
      <c r="AA3737"/>
      <c r="AB3737"/>
      <c r="AC3737"/>
    </row>
    <row r="3738" spans="27:29" x14ac:dyDescent="0.25">
      <c r="AA3738"/>
      <c r="AB3738"/>
      <c r="AC3738"/>
    </row>
    <row r="3739" spans="27:29" x14ac:dyDescent="0.25">
      <c r="AA3739"/>
      <c r="AB3739"/>
      <c r="AC3739"/>
    </row>
    <row r="3740" spans="27:29" x14ac:dyDescent="0.25">
      <c r="AA3740"/>
      <c r="AB3740"/>
      <c r="AC3740"/>
    </row>
    <row r="3741" spans="27:29" x14ac:dyDescent="0.25">
      <c r="AA3741"/>
      <c r="AB3741"/>
      <c r="AC3741"/>
    </row>
    <row r="3742" spans="27:29" x14ac:dyDescent="0.25">
      <c r="AA3742"/>
      <c r="AB3742"/>
      <c r="AC3742"/>
    </row>
    <row r="3743" spans="27:29" x14ac:dyDescent="0.25">
      <c r="AA3743"/>
      <c r="AB3743"/>
      <c r="AC3743"/>
    </row>
    <row r="3744" spans="27:29" x14ac:dyDescent="0.25">
      <c r="AA3744"/>
      <c r="AB3744"/>
      <c r="AC3744"/>
    </row>
    <row r="3745" spans="27:29" x14ac:dyDescent="0.25">
      <c r="AA3745"/>
      <c r="AB3745"/>
      <c r="AC3745"/>
    </row>
    <row r="3746" spans="27:29" x14ac:dyDescent="0.25">
      <c r="AA3746"/>
      <c r="AB3746"/>
      <c r="AC3746"/>
    </row>
    <row r="3747" spans="27:29" x14ac:dyDescent="0.25">
      <c r="AA3747"/>
      <c r="AB3747"/>
      <c r="AC3747"/>
    </row>
    <row r="3748" spans="27:29" x14ac:dyDescent="0.25">
      <c r="AA3748"/>
      <c r="AB3748"/>
      <c r="AC3748"/>
    </row>
    <row r="3749" spans="27:29" x14ac:dyDescent="0.25">
      <c r="AA3749"/>
      <c r="AB3749"/>
      <c r="AC3749"/>
    </row>
    <row r="3750" spans="27:29" x14ac:dyDescent="0.25">
      <c r="AA3750"/>
      <c r="AB3750"/>
      <c r="AC3750"/>
    </row>
    <row r="3751" spans="27:29" x14ac:dyDescent="0.25">
      <c r="AA3751"/>
      <c r="AB3751"/>
      <c r="AC3751"/>
    </row>
    <row r="3752" spans="27:29" x14ac:dyDescent="0.25">
      <c r="AA3752"/>
      <c r="AB3752"/>
      <c r="AC3752"/>
    </row>
    <row r="3753" spans="27:29" x14ac:dyDescent="0.25">
      <c r="AA3753"/>
      <c r="AB3753"/>
      <c r="AC3753"/>
    </row>
    <row r="3754" spans="27:29" x14ac:dyDescent="0.25">
      <c r="AA3754"/>
      <c r="AB3754"/>
      <c r="AC3754"/>
    </row>
    <row r="3755" spans="27:29" x14ac:dyDescent="0.25">
      <c r="AA3755"/>
      <c r="AB3755"/>
      <c r="AC3755"/>
    </row>
    <row r="3756" spans="27:29" x14ac:dyDescent="0.25">
      <c r="AA3756"/>
      <c r="AB3756"/>
      <c r="AC3756"/>
    </row>
    <row r="3757" spans="27:29" x14ac:dyDescent="0.25">
      <c r="AA3757"/>
      <c r="AB3757"/>
      <c r="AC3757"/>
    </row>
    <row r="3758" spans="27:29" x14ac:dyDescent="0.25">
      <c r="AA3758"/>
      <c r="AB3758"/>
      <c r="AC3758"/>
    </row>
    <row r="3759" spans="27:29" x14ac:dyDescent="0.25">
      <c r="AA3759"/>
      <c r="AB3759"/>
      <c r="AC3759"/>
    </row>
    <row r="3760" spans="27:29" x14ac:dyDescent="0.25">
      <c r="AA3760"/>
      <c r="AB3760"/>
      <c r="AC3760"/>
    </row>
    <row r="3761" spans="27:29" x14ac:dyDescent="0.25">
      <c r="AA3761"/>
      <c r="AB3761"/>
      <c r="AC3761"/>
    </row>
    <row r="3762" spans="27:29" x14ac:dyDescent="0.25">
      <c r="AA3762"/>
      <c r="AB3762"/>
      <c r="AC3762"/>
    </row>
    <row r="3763" spans="27:29" x14ac:dyDescent="0.25">
      <c r="AA3763"/>
      <c r="AB3763"/>
      <c r="AC3763"/>
    </row>
    <row r="3764" spans="27:29" x14ac:dyDescent="0.25">
      <c r="AA3764"/>
      <c r="AB3764"/>
      <c r="AC3764"/>
    </row>
    <row r="3765" spans="27:29" x14ac:dyDescent="0.25">
      <c r="AA3765"/>
      <c r="AB3765"/>
      <c r="AC3765"/>
    </row>
    <row r="3766" spans="27:29" x14ac:dyDescent="0.25">
      <c r="AA3766"/>
      <c r="AB3766"/>
      <c r="AC3766"/>
    </row>
    <row r="3767" spans="27:29" x14ac:dyDescent="0.25">
      <c r="AA3767"/>
      <c r="AB3767"/>
      <c r="AC3767"/>
    </row>
    <row r="3768" spans="27:29" x14ac:dyDescent="0.25">
      <c r="AA3768"/>
      <c r="AB3768"/>
      <c r="AC3768"/>
    </row>
    <row r="3769" spans="27:29" x14ac:dyDescent="0.25">
      <c r="AA3769"/>
      <c r="AB3769"/>
      <c r="AC3769"/>
    </row>
    <row r="3770" spans="27:29" x14ac:dyDescent="0.25">
      <c r="AA3770"/>
      <c r="AB3770"/>
      <c r="AC3770"/>
    </row>
    <row r="3771" spans="27:29" x14ac:dyDescent="0.25">
      <c r="AA3771"/>
      <c r="AB3771"/>
      <c r="AC3771"/>
    </row>
    <row r="3772" spans="27:29" x14ac:dyDescent="0.25">
      <c r="AA3772"/>
      <c r="AB3772"/>
      <c r="AC3772"/>
    </row>
    <row r="3773" spans="27:29" x14ac:dyDescent="0.25">
      <c r="AA3773"/>
      <c r="AB3773"/>
      <c r="AC3773"/>
    </row>
    <row r="3774" spans="27:29" x14ac:dyDescent="0.25">
      <c r="AA3774"/>
      <c r="AB3774"/>
      <c r="AC3774"/>
    </row>
    <row r="3775" spans="27:29" x14ac:dyDescent="0.25">
      <c r="AA3775"/>
      <c r="AB3775"/>
      <c r="AC3775"/>
    </row>
    <row r="3776" spans="27:29" x14ac:dyDescent="0.25">
      <c r="AA3776"/>
      <c r="AB3776"/>
      <c r="AC3776"/>
    </row>
    <row r="3777" spans="27:29" x14ac:dyDescent="0.25">
      <c r="AA3777"/>
      <c r="AB3777"/>
      <c r="AC3777"/>
    </row>
    <row r="3778" spans="27:29" x14ac:dyDescent="0.25">
      <c r="AA3778"/>
      <c r="AB3778"/>
      <c r="AC3778"/>
    </row>
    <row r="3779" spans="27:29" x14ac:dyDescent="0.25">
      <c r="AA3779"/>
      <c r="AB3779"/>
      <c r="AC3779"/>
    </row>
    <row r="3780" spans="27:29" x14ac:dyDescent="0.25">
      <c r="AA3780"/>
      <c r="AB3780"/>
      <c r="AC3780"/>
    </row>
    <row r="3781" spans="27:29" x14ac:dyDescent="0.25">
      <c r="AA3781"/>
      <c r="AB3781"/>
      <c r="AC3781"/>
    </row>
    <row r="3782" spans="27:29" x14ac:dyDescent="0.25">
      <c r="AA3782"/>
      <c r="AB3782"/>
      <c r="AC3782"/>
    </row>
    <row r="3783" spans="27:29" x14ac:dyDescent="0.25">
      <c r="AA3783"/>
      <c r="AB3783"/>
      <c r="AC3783"/>
    </row>
    <row r="3784" spans="27:29" x14ac:dyDescent="0.25">
      <c r="AA3784"/>
      <c r="AB3784"/>
      <c r="AC3784"/>
    </row>
    <row r="3785" spans="27:29" x14ac:dyDescent="0.25">
      <c r="AA3785"/>
      <c r="AB3785"/>
      <c r="AC3785"/>
    </row>
    <row r="3786" spans="27:29" x14ac:dyDescent="0.25">
      <c r="AA3786"/>
      <c r="AB3786"/>
      <c r="AC3786"/>
    </row>
    <row r="3787" spans="27:29" x14ac:dyDescent="0.25">
      <c r="AA3787"/>
      <c r="AB3787"/>
      <c r="AC3787"/>
    </row>
    <row r="3788" spans="27:29" x14ac:dyDescent="0.25">
      <c r="AA3788"/>
      <c r="AB3788"/>
      <c r="AC3788"/>
    </row>
    <row r="3789" spans="27:29" x14ac:dyDescent="0.25">
      <c r="AA3789"/>
      <c r="AB3789"/>
      <c r="AC3789"/>
    </row>
    <row r="3790" spans="27:29" x14ac:dyDescent="0.25">
      <c r="AA3790"/>
      <c r="AB3790"/>
      <c r="AC3790"/>
    </row>
    <row r="3791" spans="27:29" x14ac:dyDescent="0.25">
      <c r="AA3791"/>
      <c r="AB3791"/>
      <c r="AC3791"/>
    </row>
    <row r="3792" spans="27:29" x14ac:dyDescent="0.25">
      <c r="AA3792"/>
      <c r="AB3792"/>
      <c r="AC3792"/>
    </row>
    <row r="3793" spans="27:29" x14ac:dyDescent="0.25">
      <c r="AA3793"/>
      <c r="AB3793"/>
      <c r="AC3793"/>
    </row>
    <row r="3794" spans="27:29" x14ac:dyDescent="0.25">
      <c r="AA3794"/>
      <c r="AB3794"/>
      <c r="AC3794"/>
    </row>
    <row r="3795" spans="27:29" x14ac:dyDescent="0.25">
      <c r="AA3795"/>
      <c r="AB3795"/>
      <c r="AC3795"/>
    </row>
    <row r="3796" spans="27:29" x14ac:dyDescent="0.25">
      <c r="AA3796"/>
      <c r="AB3796"/>
      <c r="AC3796"/>
    </row>
    <row r="3797" spans="27:29" x14ac:dyDescent="0.25">
      <c r="AA3797"/>
      <c r="AB3797"/>
      <c r="AC3797"/>
    </row>
    <row r="3798" spans="27:29" x14ac:dyDescent="0.25">
      <c r="AA3798"/>
      <c r="AB3798"/>
      <c r="AC3798"/>
    </row>
    <row r="3799" spans="27:29" x14ac:dyDescent="0.25">
      <c r="AA3799"/>
      <c r="AB3799"/>
      <c r="AC3799"/>
    </row>
    <row r="3800" spans="27:29" x14ac:dyDescent="0.25">
      <c r="AA3800"/>
      <c r="AB3800"/>
      <c r="AC3800"/>
    </row>
    <row r="3801" spans="27:29" x14ac:dyDescent="0.25">
      <c r="AA3801"/>
      <c r="AB3801"/>
      <c r="AC3801"/>
    </row>
    <row r="3802" spans="27:29" x14ac:dyDescent="0.25">
      <c r="AA3802"/>
      <c r="AB3802"/>
      <c r="AC3802"/>
    </row>
    <row r="3803" spans="27:29" x14ac:dyDescent="0.25">
      <c r="AA3803"/>
      <c r="AB3803"/>
      <c r="AC3803"/>
    </row>
    <row r="3804" spans="27:29" x14ac:dyDescent="0.25">
      <c r="AA3804"/>
      <c r="AB3804"/>
      <c r="AC3804"/>
    </row>
    <row r="3805" spans="27:29" x14ac:dyDescent="0.25">
      <c r="AA3805"/>
      <c r="AB3805"/>
      <c r="AC3805"/>
    </row>
    <row r="3806" spans="27:29" x14ac:dyDescent="0.25">
      <c r="AA3806"/>
      <c r="AB3806"/>
      <c r="AC3806"/>
    </row>
    <row r="3807" spans="27:29" x14ac:dyDescent="0.25">
      <c r="AA3807"/>
      <c r="AB3807"/>
      <c r="AC3807"/>
    </row>
    <row r="3808" spans="27:29" x14ac:dyDescent="0.25">
      <c r="AA3808"/>
      <c r="AB3808"/>
      <c r="AC3808"/>
    </row>
    <row r="3809" spans="27:29" x14ac:dyDescent="0.25">
      <c r="AA3809"/>
      <c r="AB3809"/>
      <c r="AC3809"/>
    </row>
    <row r="3810" spans="27:29" x14ac:dyDescent="0.25">
      <c r="AA3810"/>
      <c r="AB3810"/>
      <c r="AC3810"/>
    </row>
    <row r="3811" spans="27:29" x14ac:dyDescent="0.25">
      <c r="AA3811"/>
      <c r="AB3811"/>
      <c r="AC3811"/>
    </row>
    <row r="3812" spans="27:29" x14ac:dyDescent="0.25">
      <c r="AA3812"/>
      <c r="AB3812"/>
      <c r="AC3812"/>
    </row>
    <row r="3813" spans="27:29" x14ac:dyDescent="0.25">
      <c r="AA3813"/>
      <c r="AB3813"/>
      <c r="AC3813"/>
    </row>
    <row r="3814" spans="27:29" x14ac:dyDescent="0.25">
      <c r="AA3814"/>
      <c r="AB3814"/>
      <c r="AC3814"/>
    </row>
    <row r="3815" spans="27:29" x14ac:dyDescent="0.25">
      <c r="AA3815"/>
      <c r="AB3815"/>
      <c r="AC3815"/>
    </row>
    <row r="3816" spans="27:29" x14ac:dyDescent="0.25">
      <c r="AA3816"/>
      <c r="AB3816"/>
      <c r="AC3816"/>
    </row>
    <row r="3817" spans="27:29" x14ac:dyDescent="0.25">
      <c r="AA3817"/>
      <c r="AB3817"/>
      <c r="AC3817"/>
    </row>
    <row r="3818" spans="27:29" x14ac:dyDescent="0.25">
      <c r="AA3818"/>
      <c r="AB3818"/>
      <c r="AC3818"/>
    </row>
    <row r="3819" spans="27:29" x14ac:dyDescent="0.25">
      <c r="AA3819"/>
      <c r="AB3819"/>
      <c r="AC3819"/>
    </row>
    <row r="3820" spans="27:29" x14ac:dyDescent="0.25">
      <c r="AA3820"/>
      <c r="AB3820"/>
      <c r="AC3820"/>
    </row>
    <row r="3821" spans="27:29" x14ac:dyDescent="0.25">
      <c r="AA3821"/>
      <c r="AB3821"/>
      <c r="AC3821"/>
    </row>
    <row r="3822" spans="27:29" x14ac:dyDescent="0.25">
      <c r="AA3822"/>
      <c r="AB3822"/>
      <c r="AC3822"/>
    </row>
    <row r="3823" spans="27:29" x14ac:dyDescent="0.25">
      <c r="AA3823"/>
      <c r="AB3823"/>
      <c r="AC3823"/>
    </row>
    <row r="3824" spans="27:29" x14ac:dyDescent="0.25">
      <c r="AA3824"/>
      <c r="AB3824"/>
      <c r="AC3824"/>
    </row>
    <row r="3825" spans="27:29" x14ac:dyDescent="0.25">
      <c r="AA3825"/>
      <c r="AB3825"/>
      <c r="AC3825"/>
    </row>
    <row r="3826" spans="27:29" x14ac:dyDescent="0.25">
      <c r="AA3826"/>
      <c r="AB3826"/>
      <c r="AC3826"/>
    </row>
    <row r="3827" spans="27:29" x14ac:dyDescent="0.25">
      <c r="AA3827"/>
      <c r="AB3827"/>
      <c r="AC3827"/>
    </row>
    <row r="3828" spans="27:29" x14ac:dyDescent="0.25">
      <c r="AA3828"/>
      <c r="AB3828"/>
      <c r="AC3828"/>
    </row>
    <row r="3829" spans="27:29" x14ac:dyDescent="0.25">
      <c r="AA3829"/>
      <c r="AB3829"/>
      <c r="AC3829"/>
    </row>
    <row r="3830" spans="27:29" x14ac:dyDescent="0.25">
      <c r="AA3830"/>
      <c r="AB3830"/>
      <c r="AC3830"/>
    </row>
    <row r="3831" spans="27:29" x14ac:dyDescent="0.25">
      <c r="AA3831"/>
      <c r="AB3831"/>
      <c r="AC3831"/>
    </row>
    <row r="3832" spans="27:29" x14ac:dyDescent="0.25">
      <c r="AA3832"/>
      <c r="AB3832"/>
      <c r="AC3832"/>
    </row>
    <row r="3833" spans="27:29" x14ac:dyDescent="0.25">
      <c r="AA3833"/>
      <c r="AB3833"/>
      <c r="AC3833"/>
    </row>
    <row r="3834" spans="27:29" x14ac:dyDescent="0.25">
      <c r="AA3834"/>
      <c r="AB3834"/>
      <c r="AC3834"/>
    </row>
    <row r="3835" spans="27:29" x14ac:dyDescent="0.25">
      <c r="AA3835"/>
      <c r="AB3835"/>
      <c r="AC3835"/>
    </row>
    <row r="3836" spans="27:29" x14ac:dyDescent="0.25">
      <c r="AA3836"/>
      <c r="AB3836"/>
      <c r="AC3836"/>
    </row>
    <row r="3837" spans="27:29" x14ac:dyDescent="0.25">
      <c r="AA3837"/>
      <c r="AB3837"/>
      <c r="AC3837"/>
    </row>
    <row r="3838" spans="27:29" x14ac:dyDescent="0.25">
      <c r="AA3838"/>
      <c r="AB3838"/>
      <c r="AC3838"/>
    </row>
    <row r="3839" spans="27:29" x14ac:dyDescent="0.25">
      <c r="AA3839"/>
      <c r="AB3839"/>
      <c r="AC3839"/>
    </row>
    <row r="3840" spans="27:29" x14ac:dyDescent="0.25">
      <c r="AA3840"/>
      <c r="AB3840"/>
      <c r="AC3840"/>
    </row>
    <row r="3841" spans="27:29" x14ac:dyDescent="0.25">
      <c r="AA3841"/>
      <c r="AB3841"/>
      <c r="AC3841"/>
    </row>
    <row r="3842" spans="27:29" x14ac:dyDescent="0.25">
      <c r="AA3842"/>
      <c r="AB3842"/>
      <c r="AC3842"/>
    </row>
    <row r="3843" spans="27:29" x14ac:dyDescent="0.25">
      <c r="AA3843"/>
      <c r="AB3843"/>
      <c r="AC3843"/>
    </row>
    <row r="3844" spans="27:29" x14ac:dyDescent="0.25">
      <c r="AA3844"/>
      <c r="AB3844"/>
      <c r="AC3844"/>
    </row>
    <row r="3845" spans="27:29" x14ac:dyDescent="0.25">
      <c r="AA3845"/>
      <c r="AB3845"/>
      <c r="AC3845"/>
    </row>
    <row r="3846" spans="27:29" x14ac:dyDescent="0.25">
      <c r="AA3846"/>
      <c r="AB3846"/>
      <c r="AC3846"/>
    </row>
    <row r="3847" spans="27:29" x14ac:dyDescent="0.25">
      <c r="AA3847"/>
      <c r="AB3847"/>
      <c r="AC3847"/>
    </row>
    <row r="3848" spans="27:29" x14ac:dyDescent="0.25">
      <c r="AA3848"/>
      <c r="AB3848"/>
      <c r="AC3848"/>
    </row>
    <row r="3849" spans="27:29" x14ac:dyDescent="0.25">
      <c r="AA3849"/>
      <c r="AB3849"/>
      <c r="AC3849"/>
    </row>
    <row r="3850" spans="27:29" x14ac:dyDescent="0.25">
      <c r="AA3850"/>
      <c r="AB3850"/>
      <c r="AC3850"/>
    </row>
    <row r="3851" spans="27:29" x14ac:dyDescent="0.25">
      <c r="AA3851"/>
      <c r="AB3851"/>
      <c r="AC3851"/>
    </row>
    <row r="3852" spans="27:29" x14ac:dyDescent="0.25">
      <c r="AA3852"/>
      <c r="AB3852"/>
      <c r="AC3852"/>
    </row>
    <row r="3853" spans="27:29" x14ac:dyDescent="0.25">
      <c r="AA3853"/>
      <c r="AB3853"/>
      <c r="AC3853"/>
    </row>
    <row r="3854" spans="27:29" x14ac:dyDescent="0.25">
      <c r="AA3854"/>
      <c r="AB3854"/>
      <c r="AC3854"/>
    </row>
    <row r="3855" spans="27:29" x14ac:dyDescent="0.25">
      <c r="AA3855"/>
      <c r="AB3855"/>
      <c r="AC3855"/>
    </row>
    <row r="3856" spans="27:29" x14ac:dyDescent="0.25">
      <c r="AA3856"/>
      <c r="AB3856"/>
      <c r="AC3856"/>
    </row>
    <row r="3857" spans="27:29" x14ac:dyDescent="0.25">
      <c r="AA3857"/>
      <c r="AB3857"/>
      <c r="AC3857"/>
    </row>
    <row r="3858" spans="27:29" x14ac:dyDescent="0.25">
      <c r="AA3858"/>
      <c r="AB3858"/>
      <c r="AC3858"/>
    </row>
    <row r="3859" spans="27:29" x14ac:dyDescent="0.25">
      <c r="AA3859"/>
      <c r="AB3859"/>
      <c r="AC3859"/>
    </row>
    <row r="3860" spans="27:29" x14ac:dyDescent="0.25">
      <c r="AA3860"/>
      <c r="AB3860"/>
      <c r="AC3860"/>
    </row>
    <row r="3861" spans="27:29" x14ac:dyDescent="0.25">
      <c r="AA3861"/>
      <c r="AB3861"/>
      <c r="AC3861"/>
    </row>
    <row r="3862" spans="27:29" x14ac:dyDescent="0.25">
      <c r="AA3862"/>
      <c r="AB3862"/>
      <c r="AC3862"/>
    </row>
    <row r="3863" spans="27:29" x14ac:dyDescent="0.25">
      <c r="AA3863"/>
      <c r="AB3863"/>
      <c r="AC3863"/>
    </row>
    <row r="3864" spans="27:29" x14ac:dyDescent="0.25">
      <c r="AA3864"/>
      <c r="AB3864"/>
      <c r="AC3864"/>
    </row>
    <row r="3865" spans="27:29" x14ac:dyDescent="0.25">
      <c r="AA3865"/>
      <c r="AB3865"/>
      <c r="AC3865"/>
    </row>
    <row r="3866" spans="27:29" x14ac:dyDescent="0.25">
      <c r="AA3866"/>
      <c r="AB3866"/>
      <c r="AC3866"/>
    </row>
    <row r="3867" spans="27:29" x14ac:dyDescent="0.25">
      <c r="AA3867"/>
      <c r="AB3867"/>
      <c r="AC3867"/>
    </row>
    <row r="3868" spans="27:29" x14ac:dyDescent="0.25">
      <c r="AA3868"/>
      <c r="AB3868"/>
      <c r="AC3868"/>
    </row>
    <row r="3869" spans="27:29" x14ac:dyDescent="0.25">
      <c r="AA3869"/>
      <c r="AB3869"/>
      <c r="AC3869"/>
    </row>
    <row r="3870" spans="27:29" x14ac:dyDescent="0.25">
      <c r="AA3870"/>
      <c r="AB3870"/>
      <c r="AC3870"/>
    </row>
    <row r="3871" spans="27:29" x14ac:dyDescent="0.25">
      <c r="AA3871"/>
      <c r="AB3871"/>
      <c r="AC3871"/>
    </row>
    <row r="3872" spans="27:29" x14ac:dyDescent="0.25">
      <c r="AA3872"/>
      <c r="AB3872"/>
      <c r="AC3872"/>
    </row>
    <row r="3873" spans="27:29" x14ac:dyDescent="0.25">
      <c r="AA3873"/>
      <c r="AB3873"/>
      <c r="AC3873"/>
    </row>
    <row r="3874" spans="27:29" x14ac:dyDescent="0.25">
      <c r="AA3874"/>
      <c r="AB3874"/>
      <c r="AC3874"/>
    </row>
    <row r="3875" spans="27:29" x14ac:dyDescent="0.25">
      <c r="AA3875"/>
      <c r="AB3875"/>
      <c r="AC3875"/>
    </row>
    <row r="3876" spans="27:29" x14ac:dyDescent="0.25">
      <c r="AA3876"/>
      <c r="AB3876"/>
      <c r="AC3876"/>
    </row>
    <row r="3877" spans="27:29" x14ac:dyDescent="0.25">
      <c r="AA3877"/>
      <c r="AB3877"/>
      <c r="AC3877"/>
    </row>
    <row r="3878" spans="27:29" x14ac:dyDescent="0.25">
      <c r="AA3878"/>
      <c r="AB3878"/>
      <c r="AC3878"/>
    </row>
    <row r="3879" spans="27:29" x14ac:dyDescent="0.25">
      <c r="AA3879"/>
      <c r="AB3879"/>
      <c r="AC3879"/>
    </row>
    <row r="3880" spans="27:29" x14ac:dyDescent="0.25">
      <c r="AA3880"/>
      <c r="AB3880"/>
      <c r="AC3880"/>
    </row>
    <row r="3881" spans="27:29" x14ac:dyDescent="0.25">
      <c r="AA3881"/>
      <c r="AB3881"/>
      <c r="AC3881"/>
    </row>
    <row r="3882" spans="27:29" x14ac:dyDescent="0.25">
      <c r="AA3882"/>
      <c r="AB3882"/>
      <c r="AC3882"/>
    </row>
    <row r="3883" spans="27:29" x14ac:dyDescent="0.25">
      <c r="AA3883"/>
      <c r="AB3883"/>
      <c r="AC3883"/>
    </row>
    <row r="3884" spans="27:29" x14ac:dyDescent="0.25">
      <c r="AA3884"/>
      <c r="AB3884"/>
      <c r="AC3884"/>
    </row>
    <row r="3885" spans="27:29" x14ac:dyDescent="0.25">
      <c r="AA3885"/>
      <c r="AB3885"/>
      <c r="AC3885"/>
    </row>
    <row r="3886" spans="27:29" x14ac:dyDescent="0.25">
      <c r="AA3886"/>
      <c r="AB3886"/>
      <c r="AC3886"/>
    </row>
    <row r="3887" spans="27:29" x14ac:dyDescent="0.25">
      <c r="AA3887"/>
      <c r="AB3887"/>
      <c r="AC3887"/>
    </row>
    <row r="3888" spans="27:29" x14ac:dyDescent="0.25">
      <c r="AA3888"/>
      <c r="AB3888"/>
      <c r="AC3888"/>
    </row>
    <row r="3889" spans="27:29" x14ac:dyDescent="0.25">
      <c r="AA3889"/>
      <c r="AB3889"/>
      <c r="AC3889"/>
    </row>
    <row r="3890" spans="27:29" x14ac:dyDescent="0.25">
      <c r="AA3890"/>
      <c r="AB3890"/>
      <c r="AC3890"/>
    </row>
    <row r="3891" spans="27:29" x14ac:dyDescent="0.25">
      <c r="AA3891"/>
      <c r="AB3891"/>
      <c r="AC3891"/>
    </row>
    <row r="3892" spans="27:29" x14ac:dyDescent="0.25">
      <c r="AA3892"/>
      <c r="AB3892"/>
      <c r="AC3892"/>
    </row>
    <row r="3893" spans="27:29" x14ac:dyDescent="0.25">
      <c r="AA3893"/>
      <c r="AB3893"/>
      <c r="AC3893"/>
    </row>
    <row r="3894" spans="27:29" x14ac:dyDescent="0.25">
      <c r="AA3894"/>
      <c r="AB3894"/>
      <c r="AC3894"/>
    </row>
    <row r="3895" spans="27:29" x14ac:dyDescent="0.25">
      <c r="AA3895"/>
      <c r="AB3895"/>
      <c r="AC3895"/>
    </row>
    <row r="3896" spans="27:29" x14ac:dyDescent="0.25">
      <c r="AA3896"/>
      <c r="AB3896"/>
      <c r="AC3896"/>
    </row>
    <row r="3897" spans="27:29" x14ac:dyDescent="0.25">
      <c r="AA3897"/>
      <c r="AB3897"/>
      <c r="AC3897"/>
    </row>
    <row r="3898" spans="27:29" x14ac:dyDescent="0.25">
      <c r="AA3898"/>
      <c r="AB3898"/>
      <c r="AC3898"/>
    </row>
    <row r="3899" spans="27:29" x14ac:dyDescent="0.25">
      <c r="AA3899"/>
      <c r="AB3899"/>
      <c r="AC3899"/>
    </row>
    <row r="3900" spans="27:29" x14ac:dyDescent="0.25">
      <c r="AA3900"/>
      <c r="AB3900"/>
      <c r="AC3900"/>
    </row>
    <row r="3901" spans="27:29" x14ac:dyDescent="0.25">
      <c r="AA3901"/>
      <c r="AB3901"/>
      <c r="AC3901"/>
    </row>
    <row r="3902" spans="27:29" x14ac:dyDescent="0.25">
      <c r="AA3902"/>
      <c r="AB3902"/>
      <c r="AC3902"/>
    </row>
    <row r="3903" spans="27:29" x14ac:dyDescent="0.25">
      <c r="AA3903"/>
      <c r="AB3903"/>
      <c r="AC3903"/>
    </row>
    <row r="3904" spans="27:29" x14ac:dyDescent="0.25">
      <c r="AA3904"/>
      <c r="AB3904"/>
      <c r="AC3904"/>
    </row>
    <row r="3905" spans="27:29" x14ac:dyDescent="0.25">
      <c r="AA3905"/>
      <c r="AB3905"/>
      <c r="AC3905"/>
    </row>
    <row r="3906" spans="27:29" x14ac:dyDescent="0.25">
      <c r="AA3906"/>
      <c r="AB3906"/>
      <c r="AC3906"/>
    </row>
    <row r="3907" spans="27:29" x14ac:dyDescent="0.25">
      <c r="AA3907"/>
      <c r="AB3907"/>
      <c r="AC3907"/>
    </row>
    <row r="3908" spans="27:29" x14ac:dyDescent="0.25">
      <c r="AA3908"/>
      <c r="AB3908"/>
      <c r="AC3908"/>
    </row>
    <row r="3909" spans="27:29" x14ac:dyDescent="0.25">
      <c r="AA3909"/>
      <c r="AB3909"/>
      <c r="AC3909"/>
    </row>
    <row r="3910" spans="27:29" x14ac:dyDescent="0.25">
      <c r="AA3910"/>
      <c r="AB3910"/>
      <c r="AC3910"/>
    </row>
    <row r="3911" spans="27:29" x14ac:dyDescent="0.25">
      <c r="AA3911"/>
      <c r="AB3911"/>
      <c r="AC3911"/>
    </row>
    <row r="3912" spans="27:29" x14ac:dyDescent="0.25">
      <c r="AA3912"/>
      <c r="AB3912"/>
      <c r="AC3912"/>
    </row>
    <row r="3913" spans="27:29" x14ac:dyDescent="0.25">
      <c r="AA3913"/>
      <c r="AB3913"/>
      <c r="AC3913"/>
    </row>
    <row r="3914" spans="27:29" x14ac:dyDescent="0.25">
      <c r="AA3914"/>
      <c r="AB3914"/>
      <c r="AC3914"/>
    </row>
    <row r="3915" spans="27:29" x14ac:dyDescent="0.25">
      <c r="AA3915"/>
      <c r="AB3915"/>
      <c r="AC3915"/>
    </row>
    <row r="3916" spans="27:29" x14ac:dyDescent="0.25">
      <c r="AA3916"/>
      <c r="AB3916"/>
      <c r="AC3916"/>
    </row>
    <row r="3917" spans="27:29" x14ac:dyDescent="0.25">
      <c r="AA3917"/>
      <c r="AB3917"/>
      <c r="AC3917"/>
    </row>
    <row r="3918" spans="27:29" x14ac:dyDescent="0.25">
      <c r="AA3918"/>
      <c r="AB3918"/>
      <c r="AC3918"/>
    </row>
    <row r="3919" spans="27:29" x14ac:dyDescent="0.25">
      <c r="AA3919"/>
      <c r="AB3919"/>
      <c r="AC3919"/>
    </row>
    <row r="3920" spans="27:29" x14ac:dyDescent="0.25">
      <c r="AA3920"/>
      <c r="AB3920"/>
      <c r="AC3920"/>
    </row>
    <row r="3921" spans="27:29" x14ac:dyDescent="0.25">
      <c r="AA3921"/>
      <c r="AB3921"/>
      <c r="AC3921"/>
    </row>
    <row r="3922" spans="27:29" x14ac:dyDescent="0.25">
      <c r="AA3922"/>
      <c r="AB3922"/>
      <c r="AC3922"/>
    </row>
    <row r="3923" spans="27:29" x14ac:dyDescent="0.25">
      <c r="AA3923"/>
      <c r="AB3923"/>
      <c r="AC3923"/>
    </row>
    <row r="3924" spans="27:29" x14ac:dyDescent="0.25">
      <c r="AA3924"/>
      <c r="AB3924"/>
      <c r="AC3924"/>
    </row>
    <row r="3925" spans="27:29" x14ac:dyDescent="0.25">
      <c r="AA3925"/>
      <c r="AB3925"/>
      <c r="AC3925"/>
    </row>
    <row r="3926" spans="27:29" x14ac:dyDescent="0.25">
      <c r="AA3926"/>
      <c r="AB3926"/>
      <c r="AC3926"/>
    </row>
    <row r="3927" spans="27:29" x14ac:dyDescent="0.25">
      <c r="AA3927"/>
      <c r="AB3927"/>
      <c r="AC3927"/>
    </row>
    <row r="3928" spans="27:29" x14ac:dyDescent="0.25">
      <c r="AA3928"/>
      <c r="AB3928"/>
      <c r="AC3928"/>
    </row>
    <row r="3929" spans="27:29" x14ac:dyDescent="0.25">
      <c r="AA3929"/>
      <c r="AB3929"/>
      <c r="AC3929"/>
    </row>
    <row r="3930" spans="27:29" x14ac:dyDescent="0.25">
      <c r="AA3930"/>
      <c r="AB3930"/>
      <c r="AC3930"/>
    </row>
    <row r="3931" spans="27:29" x14ac:dyDescent="0.25">
      <c r="AA3931"/>
      <c r="AB3931"/>
      <c r="AC3931"/>
    </row>
    <row r="3932" spans="27:29" x14ac:dyDescent="0.25">
      <c r="AA3932"/>
      <c r="AB3932"/>
      <c r="AC3932"/>
    </row>
    <row r="3933" spans="27:29" x14ac:dyDescent="0.25">
      <c r="AA3933"/>
      <c r="AB3933"/>
      <c r="AC3933"/>
    </row>
    <row r="3934" spans="27:29" x14ac:dyDescent="0.25">
      <c r="AA3934"/>
      <c r="AB3934"/>
      <c r="AC3934"/>
    </row>
    <row r="3935" spans="27:29" x14ac:dyDescent="0.25">
      <c r="AA3935"/>
      <c r="AB3935"/>
      <c r="AC3935"/>
    </row>
    <row r="3936" spans="27:29" x14ac:dyDescent="0.25">
      <c r="AA3936"/>
      <c r="AB3936"/>
      <c r="AC3936"/>
    </row>
    <row r="3937" spans="27:29" x14ac:dyDescent="0.25">
      <c r="AA3937"/>
      <c r="AB3937"/>
      <c r="AC3937"/>
    </row>
    <row r="3938" spans="27:29" x14ac:dyDescent="0.25">
      <c r="AA3938"/>
      <c r="AB3938"/>
      <c r="AC3938"/>
    </row>
    <row r="3939" spans="27:29" x14ac:dyDescent="0.25">
      <c r="AA3939"/>
      <c r="AB3939"/>
      <c r="AC3939"/>
    </row>
    <row r="3940" spans="27:29" x14ac:dyDescent="0.25">
      <c r="AA3940"/>
      <c r="AB3940"/>
      <c r="AC3940"/>
    </row>
    <row r="3941" spans="27:29" x14ac:dyDescent="0.25">
      <c r="AA3941"/>
      <c r="AB3941"/>
      <c r="AC3941"/>
    </row>
    <row r="3942" spans="27:29" x14ac:dyDescent="0.25">
      <c r="AA3942"/>
      <c r="AB3942"/>
      <c r="AC3942"/>
    </row>
    <row r="3943" spans="27:29" x14ac:dyDescent="0.25">
      <c r="AA3943"/>
      <c r="AB3943"/>
      <c r="AC3943"/>
    </row>
    <row r="3944" spans="27:29" x14ac:dyDescent="0.25">
      <c r="AA3944"/>
      <c r="AB3944"/>
      <c r="AC3944"/>
    </row>
    <row r="3945" spans="27:29" x14ac:dyDescent="0.25">
      <c r="AA3945"/>
      <c r="AB3945"/>
      <c r="AC3945"/>
    </row>
    <row r="3946" spans="27:29" x14ac:dyDescent="0.25">
      <c r="AA3946"/>
      <c r="AB3946"/>
      <c r="AC3946"/>
    </row>
    <row r="3947" spans="27:29" x14ac:dyDescent="0.25">
      <c r="AA3947"/>
      <c r="AB3947"/>
      <c r="AC3947"/>
    </row>
    <row r="3948" spans="27:29" x14ac:dyDescent="0.25">
      <c r="AA3948"/>
      <c r="AB3948"/>
      <c r="AC3948"/>
    </row>
    <row r="3949" spans="27:29" x14ac:dyDescent="0.25">
      <c r="AA3949"/>
      <c r="AB3949"/>
      <c r="AC3949"/>
    </row>
    <row r="3950" spans="27:29" x14ac:dyDescent="0.25">
      <c r="AA3950"/>
      <c r="AB3950"/>
      <c r="AC3950"/>
    </row>
    <row r="3951" spans="27:29" x14ac:dyDescent="0.25">
      <c r="AA3951"/>
      <c r="AB3951"/>
      <c r="AC3951"/>
    </row>
    <row r="3952" spans="27:29" x14ac:dyDescent="0.25">
      <c r="AA3952"/>
      <c r="AB3952"/>
      <c r="AC3952"/>
    </row>
    <row r="3953" spans="27:29" x14ac:dyDescent="0.25">
      <c r="AA3953"/>
      <c r="AB3953"/>
      <c r="AC3953"/>
    </row>
    <row r="3954" spans="27:29" x14ac:dyDescent="0.25">
      <c r="AA3954"/>
      <c r="AB3954"/>
      <c r="AC3954"/>
    </row>
    <row r="3955" spans="27:29" x14ac:dyDescent="0.25">
      <c r="AA3955"/>
      <c r="AB3955"/>
      <c r="AC3955"/>
    </row>
    <row r="3956" spans="27:29" x14ac:dyDescent="0.25">
      <c r="AA3956"/>
      <c r="AB3956"/>
      <c r="AC3956"/>
    </row>
    <row r="3957" spans="27:29" x14ac:dyDescent="0.25">
      <c r="AA3957"/>
      <c r="AB3957"/>
      <c r="AC3957"/>
    </row>
    <row r="3958" spans="27:29" x14ac:dyDescent="0.25">
      <c r="AA3958"/>
      <c r="AB3958"/>
      <c r="AC3958"/>
    </row>
    <row r="3959" spans="27:29" x14ac:dyDescent="0.25">
      <c r="AA3959"/>
      <c r="AB3959"/>
      <c r="AC3959"/>
    </row>
    <row r="3960" spans="27:29" x14ac:dyDescent="0.25">
      <c r="AA3960"/>
      <c r="AB3960"/>
      <c r="AC3960"/>
    </row>
    <row r="3961" spans="27:29" x14ac:dyDescent="0.25">
      <c r="AA3961"/>
      <c r="AB3961"/>
      <c r="AC3961"/>
    </row>
    <row r="3962" spans="27:29" x14ac:dyDescent="0.25">
      <c r="AA3962"/>
      <c r="AB3962"/>
      <c r="AC3962"/>
    </row>
    <row r="3963" spans="27:29" x14ac:dyDescent="0.25">
      <c r="AA3963"/>
      <c r="AB3963"/>
      <c r="AC3963"/>
    </row>
    <row r="3964" spans="27:29" x14ac:dyDescent="0.25">
      <c r="AA3964"/>
      <c r="AB3964"/>
      <c r="AC3964"/>
    </row>
    <row r="3965" spans="27:29" x14ac:dyDescent="0.25">
      <c r="AA3965"/>
      <c r="AB3965"/>
      <c r="AC3965"/>
    </row>
    <row r="3966" spans="27:29" x14ac:dyDescent="0.25">
      <c r="AA3966"/>
      <c r="AB3966"/>
      <c r="AC3966"/>
    </row>
    <row r="3967" spans="27:29" x14ac:dyDescent="0.25">
      <c r="AA3967"/>
      <c r="AB3967"/>
      <c r="AC3967"/>
    </row>
    <row r="3968" spans="27:29" x14ac:dyDescent="0.25">
      <c r="AA3968"/>
      <c r="AB3968"/>
      <c r="AC3968"/>
    </row>
    <row r="3969" spans="27:29" x14ac:dyDescent="0.25">
      <c r="AA3969"/>
      <c r="AB3969"/>
      <c r="AC3969"/>
    </row>
    <row r="3970" spans="27:29" x14ac:dyDescent="0.25">
      <c r="AA3970"/>
      <c r="AB3970"/>
      <c r="AC3970"/>
    </row>
    <row r="3971" spans="27:29" x14ac:dyDescent="0.25">
      <c r="AA3971"/>
      <c r="AB3971"/>
      <c r="AC3971"/>
    </row>
    <row r="3972" spans="27:29" x14ac:dyDescent="0.25">
      <c r="AA3972"/>
      <c r="AB3972"/>
      <c r="AC3972"/>
    </row>
    <row r="3973" spans="27:29" x14ac:dyDescent="0.25">
      <c r="AA3973"/>
      <c r="AB3973"/>
      <c r="AC3973"/>
    </row>
    <row r="3974" spans="27:29" x14ac:dyDescent="0.25">
      <c r="AA3974"/>
      <c r="AB3974"/>
      <c r="AC3974"/>
    </row>
    <row r="3975" spans="27:29" x14ac:dyDescent="0.25">
      <c r="AA3975"/>
      <c r="AB3975"/>
      <c r="AC3975"/>
    </row>
    <row r="3976" spans="27:29" x14ac:dyDescent="0.25">
      <c r="AA3976"/>
      <c r="AB3976"/>
      <c r="AC3976"/>
    </row>
    <row r="3977" spans="27:29" x14ac:dyDescent="0.25">
      <c r="AA3977"/>
      <c r="AB3977"/>
      <c r="AC3977"/>
    </row>
    <row r="3978" spans="27:29" x14ac:dyDescent="0.25">
      <c r="AA3978"/>
      <c r="AB3978"/>
      <c r="AC3978"/>
    </row>
    <row r="3979" spans="27:29" x14ac:dyDescent="0.25">
      <c r="AA3979"/>
      <c r="AB3979"/>
      <c r="AC3979"/>
    </row>
    <row r="3980" spans="27:29" x14ac:dyDescent="0.25">
      <c r="AA3980"/>
      <c r="AB3980"/>
      <c r="AC3980"/>
    </row>
    <row r="3981" spans="27:29" x14ac:dyDescent="0.25">
      <c r="AA3981"/>
      <c r="AB3981"/>
      <c r="AC3981"/>
    </row>
    <row r="3982" spans="27:29" x14ac:dyDescent="0.25">
      <c r="AA3982"/>
      <c r="AB3982"/>
      <c r="AC3982"/>
    </row>
    <row r="3983" spans="27:29" x14ac:dyDescent="0.25">
      <c r="AA3983"/>
      <c r="AB3983"/>
      <c r="AC3983"/>
    </row>
    <row r="3984" spans="27:29" x14ac:dyDescent="0.25">
      <c r="AA3984"/>
      <c r="AB3984"/>
      <c r="AC3984"/>
    </row>
    <row r="3985" spans="27:29" x14ac:dyDescent="0.25">
      <c r="AA3985"/>
      <c r="AB3985"/>
      <c r="AC3985"/>
    </row>
    <row r="3986" spans="27:29" x14ac:dyDescent="0.25">
      <c r="AA3986"/>
      <c r="AB3986"/>
      <c r="AC3986"/>
    </row>
    <row r="3987" spans="27:29" x14ac:dyDescent="0.25">
      <c r="AA3987"/>
      <c r="AB3987"/>
      <c r="AC3987"/>
    </row>
    <row r="3988" spans="27:29" x14ac:dyDescent="0.25">
      <c r="AA3988"/>
      <c r="AB3988"/>
      <c r="AC3988"/>
    </row>
    <row r="3989" spans="27:29" x14ac:dyDescent="0.25">
      <c r="AA3989"/>
      <c r="AB3989"/>
      <c r="AC3989"/>
    </row>
    <row r="3990" spans="27:29" x14ac:dyDescent="0.25">
      <c r="AA3990"/>
      <c r="AB3990"/>
      <c r="AC3990"/>
    </row>
    <row r="3991" spans="27:29" x14ac:dyDescent="0.25">
      <c r="AA3991"/>
      <c r="AB3991"/>
      <c r="AC3991"/>
    </row>
    <row r="3992" spans="27:29" x14ac:dyDescent="0.25">
      <c r="AA3992"/>
      <c r="AB3992"/>
      <c r="AC3992"/>
    </row>
    <row r="3993" spans="27:29" x14ac:dyDescent="0.25">
      <c r="AA3993"/>
      <c r="AB3993"/>
      <c r="AC3993"/>
    </row>
    <row r="3994" spans="27:29" x14ac:dyDescent="0.25">
      <c r="AA3994"/>
      <c r="AB3994"/>
      <c r="AC3994"/>
    </row>
    <row r="3995" spans="27:29" x14ac:dyDescent="0.25">
      <c r="AA3995"/>
      <c r="AB3995"/>
      <c r="AC3995"/>
    </row>
    <row r="3996" spans="27:29" x14ac:dyDescent="0.25">
      <c r="AA3996"/>
      <c r="AB3996"/>
      <c r="AC3996"/>
    </row>
    <row r="3997" spans="27:29" x14ac:dyDescent="0.25">
      <c r="AA3997"/>
      <c r="AB3997"/>
      <c r="AC3997"/>
    </row>
    <row r="3998" spans="27:29" x14ac:dyDescent="0.25">
      <c r="AA3998"/>
      <c r="AB3998"/>
      <c r="AC3998"/>
    </row>
    <row r="3999" spans="27:29" x14ac:dyDescent="0.25">
      <c r="AA3999"/>
      <c r="AB3999"/>
      <c r="AC3999"/>
    </row>
    <row r="4000" spans="27:29" x14ac:dyDescent="0.25">
      <c r="AA4000"/>
      <c r="AB4000"/>
      <c r="AC4000"/>
    </row>
    <row r="4001" spans="27:29" x14ac:dyDescent="0.25">
      <c r="AA4001"/>
      <c r="AB4001"/>
      <c r="AC4001"/>
    </row>
    <row r="4002" spans="27:29" x14ac:dyDescent="0.25">
      <c r="AA4002"/>
      <c r="AB4002"/>
      <c r="AC4002"/>
    </row>
    <row r="4003" spans="27:29" x14ac:dyDescent="0.25">
      <c r="AA4003"/>
      <c r="AB4003"/>
      <c r="AC4003"/>
    </row>
    <row r="4004" spans="27:29" x14ac:dyDescent="0.25">
      <c r="AA4004"/>
      <c r="AB4004"/>
      <c r="AC4004"/>
    </row>
    <row r="4005" spans="27:29" x14ac:dyDescent="0.25">
      <c r="AA4005"/>
      <c r="AB4005"/>
      <c r="AC4005"/>
    </row>
    <row r="4006" spans="27:29" x14ac:dyDescent="0.25">
      <c r="AA4006"/>
      <c r="AB4006"/>
      <c r="AC4006"/>
    </row>
    <row r="4007" spans="27:29" x14ac:dyDescent="0.25">
      <c r="AA4007"/>
      <c r="AB4007"/>
      <c r="AC4007"/>
    </row>
    <row r="4008" spans="27:29" x14ac:dyDescent="0.25">
      <c r="AA4008"/>
      <c r="AB4008"/>
      <c r="AC4008"/>
    </row>
    <row r="4009" spans="27:29" x14ac:dyDescent="0.25">
      <c r="AA4009"/>
      <c r="AB4009"/>
      <c r="AC4009"/>
    </row>
    <row r="4010" spans="27:29" x14ac:dyDescent="0.25">
      <c r="AA4010"/>
      <c r="AB4010"/>
      <c r="AC4010"/>
    </row>
    <row r="4011" spans="27:29" x14ac:dyDescent="0.25">
      <c r="AA4011"/>
      <c r="AB4011"/>
      <c r="AC4011"/>
    </row>
    <row r="4012" spans="27:29" x14ac:dyDescent="0.25">
      <c r="AA4012"/>
      <c r="AB4012"/>
      <c r="AC4012"/>
    </row>
    <row r="4013" spans="27:29" x14ac:dyDescent="0.25">
      <c r="AA4013"/>
      <c r="AB4013"/>
      <c r="AC4013"/>
    </row>
    <row r="4014" spans="27:29" x14ac:dyDescent="0.25">
      <c r="AA4014"/>
      <c r="AB4014"/>
      <c r="AC4014"/>
    </row>
    <row r="4015" spans="27:29" x14ac:dyDescent="0.25">
      <c r="AA4015"/>
      <c r="AB4015"/>
      <c r="AC4015"/>
    </row>
    <row r="4016" spans="27:29" x14ac:dyDescent="0.25">
      <c r="AA4016"/>
      <c r="AB4016"/>
      <c r="AC4016"/>
    </row>
    <row r="4017" spans="27:29" x14ac:dyDescent="0.25">
      <c r="AA4017"/>
      <c r="AB4017"/>
      <c r="AC4017"/>
    </row>
    <row r="4018" spans="27:29" x14ac:dyDescent="0.25">
      <c r="AA4018"/>
      <c r="AB4018"/>
      <c r="AC4018"/>
    </row>
    <row r="4019" spans="27:29" x14ac:dyDescent="0.25">
      <c r="AA4019"/>
      <c r="AB4019"/>
      <c r="AC4019"/>
    </row>
    <row r="4020" spans="27:29" x14ac:dyDescent="0.25">
      <c r="AA4020"/>
      <c r="AB4020"/>
      <c r="AC4020"/>
    </row>
    <row r="4021" spans="27:29" x14ac:dyDescent="0.25">
      <c r="AA4021"/>
      <c r="AB4021"/>
      <c r="AC4021"/>
    </row>
    <row r="4022" spans="27:29" x14ac:dyDescent="0.25">
      <c r="AA4022"/>
      <c r="AB4022"/>
      <c r="AC4022"/>
    </row>
    <row r="4023" spans="27:29" x14ac:dyDescent="0.25">
      <c r="AA4023"/>
      <c r="AB4023"/>
      <c r="AC4023"/>
    </row>
    <row r="4024" spans="27:29" x14ac:dyDescent="0.25">
      <c r="AA4024"/>
      <c r="AB4024"/>
      <c r="AC4024"/>
    </row>
    <row r="4025" spans="27:29" x14ac:dyDescent="0.25">
      <c r="AA4025"/>
      <c r="AB4025"/>
      <c r="AC4025"/>
    </row>
    <row r="4026" spans="27:29" x14ac:dyDescent="0.25">
      <c r="AA4026"/>
      <c r="AB4026"/>
      <c r="AC4026"/>
    </row>
    <row r="4027" spans="27:29" x14ac:dyDescent="0.25">
      <c r="AA4027"/>
      <c r="AB4027"/>
      <c r="AC4027"/>
    </row>
    <row r="4028" spans="27:29" x14ac:dyDescent="0.25">
      <c r="AA4028"/>
      <c r="AB4028"/>
      <c r="AC4028"/>
    </row>
    <row r="4029" spans="27:29" x14ac:dyDescent="0.25">
      <c r="AA4029"/>
      <c r="AB4029"/>
      <c r="AC4029"/>
    </row>
    <row r="4030" spans="27:29" x14ac:dyDescent="0.25">
      <c r="AA4030"/>
      <c r="AB4030"/>
      <c r="AC4030"/>
    </row>
    <row r="4031" spans="27:29" x14ac:dyDescent="0.25">
      <c r="AA4031"/>
      <c r="AB4031"/>
      <c r="AC4031"/>
    </row>
    <row r="4032" spans="27:29" x14ac:dyDescent="0.25">
      <c r="AA4032"/>
      <c r="AB4032"/>
      <c r="AC4032"/>
    </row>
    <row r="4033" spans="27:29" x14ac:dyDescent="0.25">
      <c r="AA4033"/>
      <c r="AB4033"/>
      <c r="AC4033"/>
    </row>
    <row r="4034" spans="27:29" x14ac:dyDescent="0.25">
      <c r="AA4034"/>
      <c r="AB4034"/>
      <c r="AC4034"/>
    </row>
    <row r="4035" spans="27:29" x14ac:dyDescent="0.25">
      <c r="AA4035"/>
      <c r="AB4035"/>
      <c r="AC4035"/>
    </row>
    <row r="4036" spans="27:29" x14ac:dyDescent="0.25">
      <c r="AA4036"/>
      <c r="AB4036"/>
      <c r="AC4036"/>
    </row>
    <row r="4037" spans="27:29" x14ac:dyDescent="0.25">
      <c r="AA4037"/>
      <c r="AB4037"/>
      <c r="AC4037"/>
    </row>
    <row r="4038" spans="27:29" x14ac:dyDescent="0.25">
      <c r="AA4038"/>
      <c r="AB4038"/>
      <c r="AC4038"/>
    </row>
    <row r="4039" spans="27:29" x14ac:dyDescent="0.25">
      <c r="AA4039"/>
      <c r="AB4039"/>
      <c r="AC4039"/>
    </row>
    <row r="4040" spans="27:29" x14ac:dyDescent="0.25">
      <c r="AA4040"/>
      <c r="AB4040"/>
      <c r="AC4040"/>
    </row>
    <row r="4041" spans="27:29" x14ac:dyDescent="0.25">
      <c r="AA4041"/>
      <c r="AB4041"/>
      <c r="AC4041"/>
    </row>
    <row r="4042" spans="27:29" x14ac:dyDescent="0.25">
      <c r="AA4042"/>
      <c r="AB4042"/>
      <c r="AC4042"/>
    </row>
    <row r="4043" spans="27:29" x14ac:dyDescent="0.25">
      <c r="AA4043"/>
      <c r="AB4043"/>
      <c r="AC4043"/>
    </row>
    <row r="4044" spans="27:29" x14ac:dyDescent="0.25">
      <c r="AA4044"/>
      <c r="AB4044"/>
      <c r="AC4044"/>
    </row>
    <row r="4045" spans="27:29" x14ac:dyDescent="0.25">
      <c r="AA4045"/>
      <c r="AB4045"/>
      <c r="AC4045"/>
    </row>
    <row r="4046" spans="27:29" x14ac:dyDescent="0.25">
      <c r="AA4046"/>
      <c r="AB4046"/>
      <c r="AC4046"/>
    </row>
    <row r="4047" spans="27:29" x14ac:dyDescent="0.25">
      <c r="AA4047"/>
      <c r="AB4047"/>
      <c r="AC4047"/>
    </row>
    <row r="4048" spans="27:29" x14ac:dyDescent="0.25">
      <c r="AA4048"/>
      <c r="AB4048"/>
      <c r="AC4048"/>
    </row>
    <row r="4049" spans="27:29" x14ac:dyDescent="0.25">
      <c r="AA4049"/>
      <c r="AB4049"/>
      <c r="AC4049"/>
    </row>
    <row r="4050" spans="27:29" x14ac:dyDescent="0.25">
      <c r="AA4050"/>
      <c r="AB4050"/>
      <c r="AC4050"/>
    </row>
    <row r="4051" spans="27:29" x14ac:dyDescent="0.25">
      <c r="AA4051"/>
      <c r="AB4051"/>
      <c r="AC4051"/>
    </row>
    <row r="4052" spans="27:29" x14ac:dyDescent="0.25">
      <c r="AA4052"/>
      <c r="AB4052"/>
      <c r="AC4052"/>
    </row>
    <row r="4053" spans="27:29" x14ac:dyDescent="0.25">
      <c r="AA4053"/>
      <c r="AB4053"/>
      <c r="AC4053"/>
    </row>
    <row r="4054" spans="27:29" x14ac:dyDescent="0.25">
      <c r="AA4054"/>
      <c r="AB4054"/>
      <c r="AC4054"/>
    </row>
    <row r="4055" spans="27:29" x14ac:dyDescent="0.25">
      <c r="AA4055"/>
      <c r="AB4055"/>
      <c r="AC4055"/>
    </row>
    <row r="4056" spans="27:29" x14ac:dyDescent="0.25">
      <c r="AA4056"/>
      <c r="AB4056"/>
      <c r="AC4056"/>
    </row>
    <row r="4057" spans="27:29" x14ac:dyDescent="0.25">
      <c r="AA4057"/>
      <c r="AB4057"/>
      <c r="AC4057"/>
    </row>
    <row r="4058" spans="27:29" x14ac:dyDescent="0.25">
      <c r="AA4058"/>
      <c r="AB4058"/>
      <c r="AC4058"/>
    </row>
    <row r="4059" spans="27:29" x14ac:dyDescent="0.25">
      <c r="AA4059"/>
      <c r="AB4059"/>
      <c r="AC4059"/>
    </row>
    <row r="4060" spans="27:29" x14ac:dyDescent="0.25">
      <c r="AA4060"/>
      <c r="AB4060"/>
      <c r="AC4060"/>
    </row>
    <row r="4061" spans="27:29" x14ac:dyDescent="0.25">
      <c r="AA4061"/>
      <c r="AB4061"/>
      <c r="AC4061"/>
    </row>
    <row r="4062" spans="27:29" x14ac:dyDescent="0.25">
      <c r="AA4062"/>
      <c r="AB4062"/>
      <c r="AC4062"/>
    </row>
    <row r="4063" spans="27:29" x14ac:dyDescent="0.25">
      <c r="AA4063"/>
      <c r="AB4063"/>
      <c r="AC4063"/>
    </row>
    <row r="4064" spans="27:29" x14ac:dyDescent="0.25">
      <c r="AA4064"/>
      <c r="AB4064"/>
      <c r="AC4064"/>
    </row>
    <row r="4065" spans="27:29" x14ac:dyDescent="0.25">
      <c r="AA4065"/>
      <c r="AB4065"/>
      <c r="AC4065"/>
    </row>
    <row r="4066" spans="27:29" x14ac:dyDescent="0.25">
      <c r="AA4066"/>
      <c r="AB4066"/>
      <c r="AC4066"/>
    </row>
    <row r="4067" spans="27:29" x14ac:dyDescent="0.25">
      <c r="AA4067"/>
      <c r="AB4067"/>
      <c r="AC4067"/>
    </row>
    <row r="4068" spans="27:29" x14ac:dyDescent="0.25">
      <c r="AA4068"/>
      <c r="AB4068"/>
      <c r="AC4068"/>
    </row>
    <row r="4069" spans="27:29" x14ac:dyDescent="0.25">
      <c r="AA4069"/>
      <c r="AB4069"/>
      <c r="AC4069"/>
    </row>
    <row r="4070" spans="27:29" x14ac:dyDescent="0.25">
      <c r="AA4070"/>
      <c r="AB4070"/>
      <c r="AC4070"/>
    </row>
    <row r="4071" spans="27:29" x14ac:dyDescent="0.25">
      <c r="AA4071"/>
      <c r="AB4071"/>
      <c r="AC4071"/>
    </row>
    <row r="4072" spans="27:29" x14ac:dyDescent="0.25">
      <c r="AA4072"/>
      <c r="AB4072"/>
      <c r="AC4072"/>
    </row>
    <row r="4073" spans="27:29" x14ac:dyDescent="0.25">
      <c r="AA4073"/>
      <c r="AB4073"/>
      <c r="AC4073"/>
    </row>
    <row r="4074" spans="27:29" x14ac:dyDescent="0.25">
      <c r="AA4074"/>
      <c r="AB4074"/>
      <c r="AC4074"/>
    </row>
    <row r="4075" spans="27:29" x14ac:dyDescent="0.25">
      <c r="AA4075"/>
      <c r="AB4075"/>
      <c r="AC4075"/>
    </row>
    <row r="4076" spans="27:29" x14ac:dyDescent="0.25">
      <c r="AA4076"/>
      <c r="AB4076"/>
      <c r="AC4076"/>
    </row>
    <row r="4077" spans="27:29" x14ac:dyDescent="0.25">
      <c r="AA4077"/>
      <c r="AB4077"/>
      <c r="AC4077"/>
    </row>
    <row r="4078" spans="27:29" x14ac:dyDescent="0.25">
      <c r="AA4078"/>
      <c r="AB4078"/>
      <c r="AC4078"/>
    </row>
    <row r="4079" spans="27:29" x14ac:dyDescent="0.25">
      <c r="AA4079"/>
      <c r="AB4079"/>
      <c r="AC4079"/>
    </row>
    <row r="4080" spans="27:29" x14ac:dyDescent="0.25">
      <c r="AA4080"/>
      <c r="AB4080"/>
      <c r="AC4080"/>
    </row>
    <row r="4081" spans="27:29" x14ac:dyDescent="0.25">
      <c r="AA4081"/>
      <c r="AB4081"/>
      <c r="AC4081"/>
    </row>
    <row r="4082" spans="27:29" x14ac:dyDescent="0.25">
      <c r="AA4082"/>
      <c r="AB4082"/>
      <c r="AC4082"/>
    </row>
    <row r="4083" spans="27:29" x14ac:dyDescent="0.25">
      <c r="AA4083"/>
      <c r="AB4083"/>
      <c r="AC4083"/>
    </row>
    <row r="4084" spans="27:29" x14ac:dyDescent="0.25">
      <c r="AA4084"/>
      <c r="AB4084"/>
      <c r="AC4084"/>
    </row>
    <row r="4085" spans="27:29" x14ac:dyDescent="0.25">
      <c r="AA4085"/>
      <c r="AB4085"/>
      <c r="AC4085"/>
    </row>
    <row r="4086" spans="27:29" x14ac:dyDescent="0.25">
      <c r="AA4086"/>
      <c r="AB4086"/>
      <c r="AC4086"/>
    </row>
    <row r="4087" spans="27:29" x14ac:dyDescent="0.25">
      <c r="AA4087"/>
      <c r="AB4087"/>
      <c r="AC4087"/>
    </row>
    <row r="4088" spans="27:29" x14ac:dyDescent="0.25">
      <c r="AA4088"/>
      <c r="AB4088"/>
      <c r="AC4088"/>
    </row>
    <row r="4089" spans="27:29" x14ac:dyDescent="0.25">
      <c r="AA4089"/>
      <c r="AB4089"/>
      <c r="AC4089"/>
    </row>
    <row r="4090" spans="27:29" x14ac:dyDescent="0.25">
      <c r="AA4090"/>
      <c r="AB4090"/>
      <c r="AC4090"/>
    </row>
    <row r="4091" spans="27:29" x14ac:dyDescent="0.25">
      <c r="AA4091"/>
      <c r="AB4091"/>
      <c r="AC4091"/>
    </row>
    <row r="4092" spans="27:29" x14ac:dyDescent="0.25">
      <c r="AA4092"/>
      <c r="AB4092"/>
      <c r="AC4092"/>
    </row>
    <row r="4093" spans="27:29" x14ac:dyDescent="0.25">
      <c r="AA4093"/>
      <c r="AB4093"/>
      <c r="AC4093"/>
    </row>
    <row r="4094" spans="27:29" x14ac:dyDescent="0.25">
      <c r="AA4094"/>
      <c r="AB4094"/>
      <c r="AC4094"/>
    </row>
    <row r="4095" spans="27:29" x14ac:dyDescent="0.25">
      <c r="AA4095"/>
      <c r="AB4095"/>
      <c r="AC4095"/>
    </row>
    <row r="4096" spans="27:29" x14ac:dyDescent="0.25">
      <c r="AA4096"/>
      <c r="AB4096"/>
      <c r="AC4096"/>
    </row>
    <row r="4097" spans="27:29" x14ac:dyDescent="0.25">
      <c r="AA4097"/>
      <c r="AB4097"/>
      <c r="AC4097"/>
    </row>
    <row r="4098" spans="27:29" x14ac:dyDescent="0.25">
      <c r="AA4098"/>
      <c r="AB4098"/>
      <c r="AC4098"/>
    </row>
    <row r="4099" spans="27:29" x14ac:dyDescent="0.25">
      <c r="AA4099"/>
      <c r="AB4099"/>
      <c r="AC4099"/>
    </row>
    <row r="4100" spans="27:29" x14ac:dyDescent="0.25">
      <c r="AA4100"/>
      <c r="AB4100"/>
      <c r="AC4100"/>
    </row>
    <row r="4101" spans="27:29" x14ac:dyDescent="0.25">
      <c r="AA4101"/>
      <c r="AB4101"/>
      <c r="AC4101"/>
    </row>
    <row r="4102" spans="27:29" x14ac:dyDescent="0.25">
      <c r="AA4102"/>
      <c r="AB4102"/>
      <c r="AC4102"/>
    </row>
    <row r="4103" spans="27:29" x14ac:dyDescent="0.25">
      <c r="AA4103"/>
      <c r="AB4103"/>
      <c r="AC4103"/>
    </row>
    <row r="4104" spans="27:29" x14ac:dyDescent="0.25">
      <c r="AA4104"/>
      <c r="AB4104"/>
      <c r="AC4104"/>
    </row>
    <row r="4105" spans="27:29" x14ac:dyDescent="0.25">
      <c r="AA4105"/>
      <c r="AB4105"/>
      <c r="AC4105"/>
    </row>
    <row r="4106" spans="27:29" x14ac:dyDescent="0.25">
      <c r="AA4106"/>
      <c r="AB4106"/>
      <c r="AC4106"/>
    </row>
    <row r="4107" spans="27:29" x14ac:dyDescent="0.25">
      <c r="AA4107"/>
      <c r="AB4107"/>
      <c r="AC4107"/>
    </row>
    <row r="4108" spans="27:29" x14ac:dyDescent="0.25">
      <c r="AA4108"/>
      <c r="AB4108"/>
      <c r="AC4108"/>
    </row>
    <row r="4109" spans="27:29" x14ac:dyDescent="0.25">
      <c r="AA4109"/>
      <c r="AB4109"/>
      <c r="AC4109"/>
    </row>
    <row r="4110" spans="27:29" x14ac:dyDescent="0.25">
      <c r="AA4110"/>
      <c r="AB4110"/>
      <c r="AC4110"/>
    </row>
    <row r="4111" spans="27:29" x14ac:dyDescent="0.25">
      <c r="AA4111"/>
      <c r="AB4111"/>
      <c r="AC4111"/>
    </row>
    <row r="4112" spans="27:29" x14ac:dyDescent="0.25">
      <c r="AA4112"/>
      <c r="AB4112"/>
      <c r="AC4112"/>
    </row>
    <row r="4113" spans="27:29" x14ac:dyDescent="0.25">
      <c r="AA4113"/>
      <c r="AB4113"/>
      <c r="AC4113"/>
    </row>
    <row r="4114" spans="27:29" x14ac:dyDescent="0.25">
      <c r="AA4114"/>
      <c r="AB4114"/>
      <c r="AC4114"/>
    </row>
    <row r="4115" spans="27:29" x14ac:dyDescent="0.25">
      <c r="AA4115"/>
      <c r="AB4115"/>
      <c r="AC4115"/>
    </row>
    <row r="4116" spans="27:29" x14ac:dyDescent="0.25">
      <c r="AA4116"/>
      <c r="AB4116"/>
      <c r="AC4116"/>
    </row>
    <row r="4117" spans="27:29" x14ac:dyDescent="0.25">
      <c r="AA4117"/>
      <c r="AB4117"/>
      <c r="AC4117"/>
    </row>
    <row r="4118" spans="27:29" x14ac:dyDescent="0.25">
      <c r="AA4118"/>
      <c r="AB4118"/>
      <c r="AC4118"/>
    </row>
    <row r="4119" spans="27:29" x14ac:dyDescent="0.25">
      <c r="AA4119"/>
      <c r="AB4119"/>
      <c r="AC4119"/>
    </row>
    <row r="4120" spans="27:29" x14ac:dyDescent="0.25">
      <c r="AA4120"/>
      <c r="AB4120"/>
      <c r="AC4120"/>
    </row>
    <row r="4121" spans="27:29" x14ac:dyDescent="0.25">
      <c r="AA4121"/>
      <c r="AB4121"/>
      <c r="AC4121"/>
    </row>
    <row r="4122" spans="27:29" x14ac:dyDescent="0.25">
      <c r="AA4122"/>
      <c r="AB4122"/>
      <c r="AC4122"/>
    </row>
    <row r="4123" spans="27:29" x14ac:dyDescent="0.25">
      <c r="AA4123"/>
      <c r="AB4123"/>
      <c r="AC4123"/>
    </row>
    <row r="4124" spans="27:29" x14ac:dyDescent="0.25">
      <c r="AA4124"/>
      <c r="AB4124"/>
      <c r="AC4124"/>
    </row>
    <row r="4125" spans="27:29" x14ac:dyDescent="0.25">
      <c r="AA4125"/>
      <c r="AB4125"/>
      <c r="AC4125"/>
    </row>
    <row r="4126" spans="27:29" x14ac:dyDescent="0.25">
      <c r="AA4126"/>
      <c r="AB4126"/>
      <c r="AC4126"/>
    </row>
    <row r="4127" spans="27:29" x14ac:dyDescent="0.25">
      <c r="AA4127"/>
      <c r="AB4127"/>
      <c r="AC4127"/>
    </row>
    <row r="4128" spans="27:29" x14ac:dyDescent="0.25">
      <c r="AA4128"/>
      <c r="AB4128"/>
      <c r="AC4128"/>
    </row>
    <row r="4129" spans="27:29" x14ac:dyDescent="0.25">
      <c r="AA4129"/>
      <c r="AB4129"/>
      <c r="AC4129"/>
    </row>
    <row r="4130" spans="27:29" x14ac:dyDescent="0.25">
      <c r="AA4130"/>
      <c r="AB4130"/>
      <c r="AC4130"/>
    </row>
    <row r="4131" spans="27:29" x14ac:dyDescent="0.25">
      <c r="AA4131"/>
      <c r="AB4131"/>
      <c r="AC4131"/>
    </row>
    <row r="4132" spans="27:29" x14ac:dyDescent="0.25">
      <c r="AA4132"/>
      <c r="AB4132"/>
      <c r="AC4132"/>
    </row>
    <row r="4133" spans="27:29" x14ac:dyDescent="0.25">
      <c r="AA4133"/>
      <c r="AB4133"/>
      <c r="AC4133"/>
    </row>
    <row r="4134" spans="27:29" x14ac:dyDescent="0.25">
      <c r="AA4134"/>
      <c r="AB4134"/>
      <c r="AC4134"/>
    </row>
    <row r="4135" spans="27:29" x14ac:dyDescent="0.25">
      <c r="AA4135"/>
      <c r="AB4135"/>
      <c r="AC4135"/>
    </row>
    <row r="4136" spans="27:29" x14ac:dyDescent="0.25">
      <c r="AA4136"/>
      <c r="AB4136"/>
      <c r="AC4136"/>
    </row>
    <row r="4137" spans="27:29" x14ac:dyDescent="0.25">
      <c r="AA4137"/>
      <c r="AB4137"/>
      <c r="AC4137"/>
    </row>
    <row r="4138" spans="27:29" x14ac:dyDescent="0.25">
      <c r="AA4138"/>
      <c r="AB4138"/>
      <c r="AC4138"/>
    </row>
    <row r="4139" spans="27:29" x14ac:dyDescent="0.25">
      <c r="AA4139"/>
      <c r="AB4139"/>
      <c r="AC4139"/>
    </row>
    <row r="4140" spans="27:29" x14ac:dyDescent="0.25">
      <c r="AA4140"/>
      <c r="AB4140"/>
      <c r="AC4140"/>
    </row>
    <row r="4141" spans="27:29" x14ac:dyDescent="0.25">
      <c r="AA4141"/>
      <c r="AB4141"/>
      <c r="AC4141"/>
    </row>
    <row r="4142" spans="27:29" x14ac:dyDescent="0.25">
      <c r="AA4142"/>
      <c r="AB4142"/>
      <c r="AC4142"/>
    </row>
    <row r="4143" spans="27:29" x14ac:dyDescent="0.25">
      <c r="AA4143"/>
      <c r="AB4143"/>
      <c r="AC4143"/>
    </row>
    <row r="4144" spans="27:29" x14ac:dyDescent="0.25">
      <c r="AA4144"/>
      <c r="AB4144"/>
      <c r="AC4144"/>
    </row>
    <row r="4145" spans="27:29" x14ac:dyDescent="0.25">
      <c r="AA4145"/>
      <c r="AB4145"/>
      <c r="AC4145"/>
    </row>
    <row r="4146" spans="27:29" x14ac:dyDescent="0.25">
      <c r="AA4146"/>
      <c r="AB4146"/>
      <c r="AC4146"/>
    </row>
    <row r="4147" spans="27:29" x14ac:dyDescent="0.25">
      <c r="AA4147"/>
      <c r="AB4147"/>
      <c r="AC4147"/>
    </row>
    <row r="4148" spans="27:29" x14ac:dyDescent="0.25">
      <c r="AA4148"/>
      <c r="AB4148"/>
      <c r="AC4148"/>
    </row>
    <row r="4149" spans="27:29" x14ac:dyDescent="0.25">
      <c r="AA4149"/>
      <c r="AB4149"/>
      <c r="AC4149"/>
    </row>
    <row r="4150" spans="27:29" x14ac:dyDescent="0.25">
      <c r="AA4150"/>
      <c r="AB4150"/>
      <c r="AC4150"/>
    </row>
    <row r="4151" spans="27:29" x14ac:dyDescent="0.25">
      <c r="AA4151"/>
      <c r="AB4151"/>
      <c r="AC4151"/>
    </row>
    <row r="4152" spans="27:29" x14ac:dyDescent="0.25">
      <c r="AA4152"/>
      <c r="AB4152"/>
      <c r="AC4152"/>
    </row>
    <row r="4153" spans="27:29" x14ac:dyDescent="0.25">
      <c r="AA4153"/>
      <c r="AB4153"/>
      <c r="AC4153"/>
    </row>
    <row r="4154" spans="27:29" x14ac:dyDescent="0.25">
      <c r="AA4154"/>
      <c r="AB4154"/>
      <c r="AC4154"/>
    </row>
    <row r="4155" spans="27:29" x14ac:dyDescent="0.25">
      <c r="AA4155"/>
      <c r="AB4155"/>
      <c r="AC4155"/>
    </row>
    <row r="4156" spans="27:29" x14ac:dyDescent="0.25">
      <c r="AA4156"/>
      <c r="AB4156"/>
      <c r="AC4156"/>
    </row>
    <row r="4157" spans="27:29" x14ac:dyDescent="0.25">
      <c r="AA4157"/>
      <c r="AB4157"/>
      <c r="AC4157"/>
    </row>
    <row r="4158" spans="27:29" x14ac:dyDescent="0.25">
      <c r="AA4158"/>
      <c r="AB4158"/>
      <c r="AC4158"/>
    </row>
    <row r="4159" spans="27:29" x14ac:dyDescent="0.25">
      <c r="AA4159"/>
      <c r="AB4159"/>
      <c r="AC4159"/>
    </row>
    <row r="4160" spans="27:29" x14ac:dyDescent="0.25">
      <c r="AA4160"/>
      <c r="AB4160"/>
      <c r="AC4160"/>
    </row>
    <row r="4161" spans="27:29" x14ac:dyDescent="0.25">
      <c r="AA4161"/>
      <c r="AB4161"/>
      <c r="AC4161"/>
    </row>
    <row r="4162" spans="27:29" x14ac:dyDescent="0.25">
      <c r="AA4162"/>
      <c r="AB4162"/>
      <c r="AC4162"/>
    </row>
    <row r="4163" spans="27:29" x14ac:dyDescent="0.25">
      <c r="AA4163"/>
      <c r="AB4163"/>
      <c r="AC4163"/>
    </row>
    <row r="4164" spans="27:29" x14ac:dyDescent="0.25">
      <c r="AA4164"/>
      <c r="AB4164"/>
      <c r="AC4164"/>
    </row>
    <row r="4165" spans="27:29" x14ac:dyDescent="0.25">
      <c r="AA4165"/>
      <c r="AB4165"/>
      <c r="AC4165"/>
    </row>
    <row r="4166" spans="27:29" x14ac:dyDescent="0.25">
      <c r="AA4166"/>
      <c r="AB4166"/>
      <c r="AC4166"/>
    </row>
    <row r="4167" spans="27:29" x14ac:dyDescent="0.25">
      <c r="AA4167"/>
      <c r="AB4167"/>
      <c r="AC4167"/>
    </row>
    <row r="4168" spans="27:29" x14ac:dyDescent="0.25">
      <c r="AA4168"/>
      <c r="AB4168"/>
      <c r="AC4168"/>
    </row>
    <row r="4169" spans="27:29" x14ac:dyDescent="0.25">
      <c r="AA4169"/>
      <c r="AB4169"/>
      <c r="AC4169"/>
    </row>
    <row r="4170" spans="27:29" x14ac:dyDescent="0.25">
      <c r="AA4170"/>
      <c r="AB4170"/>
      <c r="AC4170"/>
    </row>
    <row r="4171" spans="27:29" x14ac:dyDescent="0.25">
      <c r="AA4171"/>
      <c r="AB4171"/>
      <c r="AC4171"/>
    </row>
    <row r="4172" spans="27:29" x14ac:dyDescent="0.25">
      <c r="AA4172"/>
      <c r="AB4172"/>
      <c r="AC4172"/>
    </row>
    <row r="4173" spans="27:29" x14ac:dyDescent="0.25">
      <c r="AA4173"/>
      <c r="AB4173"/>
      <c r="AC4173"/>
    </row>
    <row r="4174" spans="27:29" x14ac:dyDescent="0.25">
      <c r="AA4174"/>
      <c r="AB4174"/>
      <c r="AC4174"/>
    </row>
    <row r="4175" spans="27:29" x14ac:dyDescent="0.25">
      <c r="AA4175"/>
      <c r="AB4175"/>
      <c r="AC4175"/>
    </row>
    <row r="4176" spans="27:29" x14ac:dyDescent="0.25">
      <c r="AA4176"/>
      <c r="AB4176"/>
      <c r="AC4176"/>
    </row>
    <row r="4177" spans="27:29" x14ac:dyDescent="0.25">
      <c r="AA4177"/>
      <c r="AB4177"/>
      <c r="AC4177"/>
    </row>
    <row r="4178" spans="27:29" x14ac:dyDescent="0.25">
      <c r="AA4178"/>
      <c r="AB4178"/>
      <c r="AC4178"/>
    </row>
    <row r="4179" spans="27:29" x14ac:dyDescent="0.25">
      <c r="AA4179"/>
      <c r="AB4179"/>
      <c r="AC4179"/>
    </row>
    <row r="4180" spans="27:29" x14ac:dyDescent="0.25">
      <c r="AA4180"/>
      <c r="AB4180"/>
      <c r="AC4180"/>
    </row>
    <row r="4181" spans="27:29" x14ac:dyDescent="0.25">
      <c r="AA4181"/>
      <c r="AB4181"/>
      <c r="AC4181"/>
    </row>
    <row r="4182" spans="27:29" x14ac:dyDescent="0.25">
      <c r="AA4182"/>
      <c r="AB4182"/>
      <c r="AC4182"/>
    </row>
    <row r="4183" spans="27:29" x14ac:dyDescent="0.25">
      <c r="AA4183"/>
      <c r="AB4183"/>
      <c r="AC4183"/>
    </row>
    <row r="4184" spans="27:29" x14ac:dyDescent="0.25">
      <c r="AA4184"/>
      <c r="AB4184"/>
      <c r="AC4184"/>
    </row>
    <row r="4185" spans="27:29" x14ac:dyDescent="0.25">
      <c r="AA4185"/>
      <c r="AB4185"/>
      <c r="AC4185"/>
    </row>
    <row r="4186" spans="27:29" x14ac:dyDescent="0.25">
      <c r="AA4186"/>
      <c r="AB4186"/>
      <c r="AC4186"/>
    </row>
    <row r="4187" spans="27:29" x14ac:dyDescent="0.25">
      <c r="AA4187"/>
      <c r="AB4187"/>
      <c r="AC4187"/>
    </row>
    <row r="4188" spans="27:29" x14ac:dyDescent="0.25">
      <c r="AA4188"/>
      <c r="AB4188"/>
      <c r="AC4188"/>
    </row>
    <row r="4189" spans="27:29" x14ac:dyDescent="0.25">
      <c r="AA4189"/>
      <c r="AB4189"/>
      <c r="AC4189"/>
    </row>
    <row r="4190" spans="27:29" x14ac:dyDescent="0.25">
      <c r="AA4190"/>
      <c r="AB4190"/>
      <c r="AC4190"/>
    </row>
    <row r="4191" spans="27:29" x14ac:dyDescent="0.25">
      <c r="AA4191"/>
      <c r="AB4191"/>
      <c r="AC4191"/>
    </row>
    <row r="4192" spans="27:29" x14ac:dyDescent="0.25">
      <c r="AA4192"/>
      <c r="AB4192"/>
      <c r="AC4192"/>
    </row>
    <row r="4193" spans="27:29" x14ac:dyDescent="0.25">
      <c r="AA4193"/>
      <c r="AB4193"/>
      <c r="AC4193"/>
    </row>
    <row r="4194" spans="27:29" x14ac:dyDescent="0.25">
      <c r="AA4194"/>
      <c r="AB4194"/>
      <c r="AC4194"/>
    </row>
    <row r="4195" spans="27:29" x14ac:dyDescent="0.25">
      <c r="AA4195"/>
      <c r="AB4195"/>
      <c r="AC4195"/>
    </row>
    <row r="4196" spans="27:29" x14ac:dyDescent="0.25">
      <c r="AA4196"/>
      <c r="AB4196"/>
      <c r="AC4196"/>
    </row>
    <row r="4197" spans="27:29" x14ac:dyDescent="0.25">
      <c r="AA4197"/>
      <c r="AB4197"/>
      <c r="AC4197"/>
    </row>
    <row r="4198" spans="27:29" x14ac:dyDescent="0.25">
      <c r="AA4198"/>
      <c r="AB4198"/>
      <c r="AC4198"/>
    </row>
    <row r="4199" spans="27:29" x14ac:dyDescent="0.25">
      <c r="AA4199"/>
      <c r="AB4199"/>
      <c r="AC4199"/>
    </row>
    <row r="4200" spans="27:29" x14ac:dyDescent="0.25">
      <c r="AA4200"/>
      <c r="AB4200"/>
      <c r="AC4200"/>
    </row>
    <row r="4201" spans="27:29" x14ac:dyDescent="0.25">
      <c r="AA4201"/>
      <c r="AB4201"/>
      <c r="AC4201"/>
    </row>
    <row r="4202" spans="27:29" x14ac:dyDescent="0.25">
      <c r="AA4202"/>
      <c r="AB4202"/>
      <c r="AC4202"/>
    </row>
    <row r="4203" spans="27:29" x14ac:dyDescent="0.25">
      <c r="AA4203"/>
      <c r="AB4203"/>
      <c r="AC4203"/>
    </row>
    <row r="4204" spans="27:29" x14ac:dyDescent="0.25">
      <c r="AA4204"/>
      <c r="AB4204"/>
      <c r="AC4204"/>
    </row>
    <row r="4205" spans="27:29" x14ac:dyDescent="0.25">
      <c r="AA4205"/>
      <c r="AB4205"/>
      <c r="AC4205"/>
    </row>
    <row r="4206" spans="27:29" x14ac:dyDescent="0.25">
      <c r="AA4206"/>
      <c r="AB4206"/>
      <c r="AC4206"/>
    </row>
    <row r="4207" spans="27:29" x14ac:dyDescent="0.25">
      <c r="AA4207"/>
      <c r="AB4207"/>
      <c r="AC4207"/>
    </row>
    <row r="4208" spans="27:29" x14ac:dyDescent="0.25">
      <c r="AA4208"/>
      <c r="AB4208"/>
      <c r="AC4208"/>
    </row>
    <row r="4209" spans="27:29" x14ac:dyDescent="0.25">
      <c r="AA4209"/>
      <c r="AB4209"/>
      <c r="AC4209"/>
    </row>
    <row r="4210" spans="27:29" x14ac:dyDescent="0.25">
      <c r="AA4210"/>
      <c r="AB4210"/>
      <c r="AC4210"/>
    </row>
    <row r="4211" spans="27:29" x14ac:dyDescent="0.25">
      <c r="AA4211"/>
      <c r="AB4211"/>
      <c r="AC4211"/>
    </row>
    <row r="4212" spans="27:29" x14ac:dyDescent="0.25">
      <c r="AA4212"/>
      <c r="AB4212"/>
      <c r="AC4212"/>
    </row>
    <row r="4213" spans="27:29" x14ac:dyDescent="0.25">
      <c r="AA4213"/>
      <c r="AB4213"/>
      <c r="AC4213"/>
    </row>
    <row r="4214" spans="27:29" x14ac:dyDescent="0.25">
      <c r="AA4214"/>
      <c r="AB4214"/>
      <c r="AC4214"/>
    </row>
    <row r="4215" spans="27:29" x14ac:dyDescent="0.25">
      <c r="AA4215"/>
      <c r="AB4215"/>
      <c r="AC4215"/>
    </row>
    <row r="4216" spans="27:29" x14ac:dyDescent="0.25">
      <c r="AA4216"/>
      <c r="AB4216"/>
      <c r="AC4216"/>
    </row>
    <row r="4217" spans="27:29" x14ac:dyDescent="0.25">
      <c r="AA4217"/>
      <c r="AB4217"/>
      <c r="AC4217"/>
    </row>
    <row r="4218" spans="27:29" x14ac:dyDescent="0.25">
      <c r="AA4218"/>
      <c r="AB4218"/>
      <c r="AC4218"/>
    </row>
    <row r="4219" spans="27:29" x14ac:dyDescent="0.25">
      <c r="AA4219"/>
      <c r="AB4219"/>
      <c r="AC4219"/>
    </row>
    <row r="4220" spans="27:29" x14ac:dyDescent="0.25">
      <c r="AA4220"/>
      <c r="AB4220"/>
      <c r="AC4220"/>
    </row>
    <row r="4221" spans="27:29" x14ac:dyDescent="0.25">
      <c r="AA4221"/>
      <c r="AB4221"/>
      <c r="AC4221"/>
    </row>
    <row r="4222" spans="27:29" x14ac:dyDescent="0.25">
      <c r="AA4222"/>
      <c r="AB4222"/>
      <c r="AC4222"/>
    </row>
    <row r="4223" spans="27:29" x14ac:dyDescent="0.25">
      <c r="AA4223"/>
      <c r="AB4223"/>
      <c r="AC4223"/>
    </row>
    <row r="4224" spans="27:29" x14ac:dyDescent="0.25">
      <c r="AA4224"/>
      <c r="AB4224"/>
      <c r="AC4224"/>
    </row>
    <row r="4225" spans="27:29" x14ac:dyDescent="0.25">
      <c r="AA4225"/>
      <c r="AB4225"/>
      <c r="AC4225"/>
    </row>
    <row r="4226" spans="27:29" x14ac:dyDescent="0.25">
      <c r="AA4226"/>
      <c r="AB4226"/>
      <c r="AC4226"/>
    </row>
    <row r="4227" spans="27:29" x14ac:dyDescent="0.25">
      <c r="AA4227"/>
      <c r="AB4227"/>
      <c r="AC4227"/>
    </row>
    <row r="4228" spans="27:29" x14ac:dyDescent="0.25">
      <c r="AA4228"/>
      <c r="AB4228"/>
      <c r="AC4228"/>
    </row>
    <row r="4229" spans="27:29" x14ac:dyDescent="0.25">
      <c r="AA4229"/>
      <c r="AB4229"/>
      <c r="AC4229"/>
    </row>
    <row r="4230" spans="27:29" x14ac:dyDescent="0.25">
      <c r="AA4230"/>
      <c r="AB4230"/>
      <c r="AC4230"/>
    </row>
    <row r="4231" spans="27:29" x14ac:dyDescent="0.25">
      <c r="AA4231"/>
      <c r="AB4231"/>
      <c r="AC4231"/>
    </row>
    <row r="4232" spans="27:29" x14ac:dyDescent="0.25">
      <c r="AA4232"/>
      <c r="AB4232"/>
      <c r="AC4232"/>
    </row>
    <row r="4233" spans="27:29" x14ac:dyDescent="0.25">
      <c r="AA4233"/>
      <c r="AB4233"/>
      <c r="AC4233"/>
    </row>
    <row r="4234" spans="27:29" x14ac:dyDescent="0.25">
      <c r="AA4234"/>
      <c r="AB4234"/>
      <c r="AC4234"/>
    </row>
    <row r="4235" spans="27:29" x14ac:dyDescent="0.25">
      <c r="AA4235"/>
      <c r="AB4235"/>
      <c r="AC4235"/>
    </row>
    <row r="4236" spans="27:29" x14ac:dyDescent="0.25">
      <c r="AA4236"/>
      <c r="AB4236"/>
      <c r="AC4236"/>
    </row>
    <row r="4237" spans="27:29" x14ac:dyDescent="0.25">
      <c r="AA4237"/>
      <c r="AB4237"/>
      <c r="AC4237"/>
    </row>
    <row r="4238" spans="27:29" x14ac:dyDescent="0.25">
      <c r="AA4238"/>
      <c r="AB4238"/>
      <c r="AC4238"/>
    </row>
    <row r="4239" spans="27:29" x14ac:dyDescent="0.25">
      <c r="AA4239"/>
      <c r="AB4239"/>
      <c r="AC4239"/>
    </row>
    <row r="4240" spans="27:29" x14ac:dyDescent="0.25">
      <c r="AA4240"/>
      <c r="AB4240"/>
      <c r="AC4240"/>
    </row>
    <row r="4241" spans="27:29" x14ac:dyDescent="0.25">
      <c r="AA4241"/>
      <c r="AB4241"/>
      <c r="AC4241"/>
    </row>
    <row r="4242" spans="27:29" x14ac:dyDescent="0.25">
      <c r="AA4242"/>
      <c r="AB4242"/>
      <c r="AC4242"/>
    </row>
    <row r="4243" spans="27:29" x14ac:dyDescent="0.25">
      <c r="AA4243"/>
      <c r="AB4243"/>
      <c r="AC4243"/>
    </row>
    <row r="4244" spans="27:29" x14ac:dyDescent="0.25">
      <c r="AA4244"/>
      <c r="AB4244"/>
      <c r="AC4244"/>
    </row>
    <row r="4245" spans="27:29" x14ac:dyDescent="0.25">
      <c r="AA4245"/>
      <c r="AB4245"/>
      <c r="AC4245"/>
    </row>
    <row r="4246" spans="27:29" x14ac:dyDescent="0.25">
      <c r="AA4246"/>
      <c r="AB4246"/>
      <c r="AC4246"/>
    </row>
    <row r="4247" spans="27:29" x14ac:dyDescent="0.25">
      <c r="AA4247"/>
      <c r="AB4247"/>
      <c r="AC4247"/>
    </row>
    <row r="4248" spans="27:29" x14ac:dyDescent="0.25">
      <c r="AA4248"/>
      <c r="AB4248"/>
      <c r="AC4248"/>
    </row>
    <row r="4249" spans="27:29" x14ac:dyDescent="0.25">
      <c r="AA4249"/>
      <c r="AB4249"/>
      <c r="AC4249"/>
    </row>
    <row r="4250" spans="27:29" x14ac:dyDescent="0.25">
      <c r="AA4250"/>
      <c r="AB4250"/>
      <c r="AC4250"/>
    </row>
    <row r="4251" spans="27:29" x14ac:dyDescent="0.25">
      <c r="AA4251"/>
      <c r="AB4251"/>
      <c r="AC4251"/>
    </row>
    <row r="4252" spans="27:29" x14ac:dyDescent="0.25">
      <c r="AA4252"/>
      <c r="AB4252"/>
      <c r="AC4252"/>
    </row>
    <row r="4253" spans="27:29" x14ac:dyDescent="0.25">
      <c r="AA4253"/>
      <c r="AB4253"/>
      <c r="AC4253"/>
    </row>
    <row r="4254" spans="27:29" x14ac:dyDescent="0.25">
      <c r="AA4254"/>
      <c r="AB4254"/>
      <c r="AC4254"/>
    </row>
    <row r="4255" spans="27:29" x14ac:dyDescent="0.25">
      <c r="AA4255"/>
      <c r="AB4255"/>
      <c r="AC4255"/>
    </row>
    <row r="4256" spans="27:29" x14ac:dyDescent="0.25">
      <c r="AA4256"/>
      <c r="AB4256"/>
      <c r="AC4256"/>
    </row>
    <row r="4257" spans="27:29" x14ac:dyDescent="0.25">
      <c r="AA4257"/>
      <c r="AB4257"/>
      <c r="AC4257"/>
    </row>
    <row r="4258" spans="27:29" x14ac:dyDescent="0.25">
      <c r="AA4258"/>
      <c r="AB4258"/>
      <c r="AC4258"/>
    </row>
    <row r="4259" spans="27:29" x14ac:dyDescent="0.25">
      <c r="AA4259"/>
      <c r="AB4259"/>
      <c r="AC4259"/>
    </row>
    <row r="4260" spans="27:29" x14ac:dyDescent="0.25">
      <c r="AA4260"/>
      <c r="AB4260"/>
      <c r="AC4260"/>
    </row>
    <row r="4261" spans="27:29" x14ac:dyDescent="0.25">
      <c r="AA4261"/>
      <c r="AB4261"/>
      <c r="AC4261"/>
    </row>
    <row r="4262" spans="27:29" x14ac:dyDescent="0.25">
      <c r="AA4262"/>
      <c r="AB4262"/>
      <c r="AC4262"/>
    </row>
    <row r="4263" spans="27:29" x14ac:dyDescent="0.25">
      <c r="AA4263"/>
      <c r="AB4263"/>
      <c r="AC4263"/>
    </row>
    <row r="4264" spans="27:29" x14ac:dyDescent="0.25">
      <c r="AA4264"/>
      <c r="AB4264"/>
      <c r="AC4264"/>
    </row>
    <row r="4265" spans="27:29" x14ac:dyDescent="0.25">
      <c r="AA4265"/>
      <c r="AB4265"/>
      <c r="AC4265"/>
    </row>
    <row r="4266" spans="27:29" x14ac:dyDescent="0.25">
      <c r="AA4266"/>
      <c r="AB4266"/>
      <c r="AC4266"/>
    </row>
    <row r="4267" spans="27:29" x14ac:dyDescent="0.25">
      <c r="AA4267"/>
      <c r="AB4267"/>
      <c r="AC4267"/>
    </row>
    <row r="4268" spans="27:29" x14ac:dyDescent="0.25">
      <c r="AA4268"/>
      <c r="AB4268"/>
      <c r="AC4268"/>
    </row>
    <row r="4269" spans="27:29" x14ac:dyDescent="0.25">
      <c r="AA4269"/>
      <c r="AB4269"/>
      <c r="AC4269"/>
    </row>
    <row r="4270" spans="27:29" x14ac:dyDescent="0.25">
      <c r="AA4270"/>
      <c r="AB4270"/>
      <c r="AC4270"/>
    </row>
    <row r="4271" spans="27:29" x14ac:dyDescent="0.25">
      <c r="AA4271"/>
      <c r="AB4271"/>
      <c r="AC4271"/>
    </row>
    <row r="4272" spans="27:29" x14ac:dyDescent="0.25">
      <c r="AA4272"/>
      <c r="AB4272"/>
      <c r="AC4272"/>
    </row>
    <row r="4273" spans="27:29" x14ac:dyDescent="0.25">
      <c r="AA4273"/>
      <c r="AB4273"/>
      <c r="AC4273"/>
    </row>
    <row r="4274" spans="27:29" x14ac:dyDescent="0.25">
      <c r="AA4274"/>
      <c r="AB4274"/>
      <c r="AC4274"/>
    </row>
    <row r="4275" spans="27:29" x14ac:dyDescent="0.25">
      <c r="AA4275"/>
      <c r="AB4275"/>
      <c r="AC4275"/>
    </row>
    <row r="4276" spans="27:29" x14ac:dyDescent="0.25">
      <c r="AA4276"/>
      <c r="AB4276"/>
      <c r="AC4276"/>
    </row>
    <row r="4277" spans="27:29" x14ac:dyDescent="0.25">
      <c r="AA4277"/>
      <c r="AB4277"/>
      <c r="AC4277"/>
    </row>
    <row r="4278" spans="27:29" x14ac:dyDescent="0.25">
      <c r="AA4278"/>
      <c r="AB4278"/>
      <c r="AC4278"/>
    </row>
    <row r="4279" spans="27:29" x14ac:dyDescent="0.25">
      <c r="AA4279"/>
      <c r="AB4279"/>
      <c r="AC4279"/>
    </row>
    <row r="4280" spans="27:29" x14ac:dyDescent="0.25">
      <c r="AA4280"/>
      <c r="AB4280"/>
      <c r="AC4280"/>
    </row>
    <row r="4281" spans="27:29" x14ac:dyDescent="0.25">
      <c r="AA4281"/>
      <c r="AB4281"/>
      <c r="AC4281"/>
    </row>
    <row r="4282" spans="27:29" x14ac:dyDescent="0.25">
      <c r="AA4282"/>
      <c r="AB4282"/>
      <c r="AC4282"/>
    </row>
    <row r="4283" spans="27:29" x14ac:dyDescent="0.25">
      <c r="AA4283"/>
      <c r="AB4283"/>
      <c r="AC4283"/>
    </row>
    <row r="4284" spans="27:29" x14ac:dyDescent="0.25">
      <c r="AA4284"/>
      <c r="AB4284"/>
      <c r="AC4284"/>
    </row>
    <row r="4285" spans="27:29" x14ac:dyDescent="0.25">
      <c r="AA4285"/>
      <c r="AB4285"/>
      <c r="AC4285"/>
    </row>
    <row r="4286" spans="27:29" x14ac:dyDescent="0.25">
      <c r="AA4286"/>
      <c r="AB4286"/>
      <c r="AC4286"/>
    </row>
    <row r="4287" spans="27:29" x14ac:dyDescent="0.25">
      <c r="AA4287"/>
      <c r="AB4287"/>
      <c r="AC4287"/>
    </row>
    <row r="4288" spans="27:29" x14ac:dyDescent="0.25">
      <c r="AA4288"/>
      <c r="AB4288"/>
      <c r="AC4288"/>
    </row>
    <row r="4289" spans="27:29" x14ac:dyDescent="0.25">
      <c r="AA4289"/>
      <c r="AB4289"/>
      <c r="AC4289"/>
    </row>
    <row r="4290" spans="27:29" x14ac:dyDescent="0.25">
      <c r="AA4290"/>
      <c r="AB4290"/>
      <c r="AC4290"/>
    </row>
    <row r="4291" spans="27:29" x14ac:dyDescent="0.25">
      <c r="AA4291"/>
      <c r="AB4291"/>
      <c r="AC4291"/>
    </row>
    <row r="4292" spans="27:29" x14ac:dyDescent="0.25">
      <c r="AA4292"/>
      <c r="AB4292"/>
      <c r="AC4292"/>
    </row>
    <row r="4293" spans="27:29" x14ac:dyDescent="0.25">
      <c r="AA4293"/>
      <c r="AB4293"/>
      <c r="AC4293"/>
    </row>
    <row r="4294" spans="27:29" x14ac:dyDescent="0.25">
      <c r="AA4294"/>
      <c r="AB4294"/>
      <c r="AC4294"/>
    </row>
    <row r="4295" spans="27:29" x14ac:dyDescent="0.25">
      <c r="AA4295"/>
      <c r="AB4295"/>
      <c r="AC4295"/>
    </row>
    <row r="4296" spans="27:29" x14ac:dyDescent="0.25">
      <c r="AA4296"/>
      <c r="AB4296"/>
      <c r="AC4296"/>
    </row>
    <row r="4297" spans="27:29" x14ac:dyDescent="0.25">
      <c r="AA4297"/>
      <c r="AB4297"/>
      <c r="AC4297"/>
    </row>
    <row r="4298" spans="27:29" x14ac:dyDescent="0.25">
      <c r="AA4298"/>
      <c r="AB4298"/>
      <c r="AC4298"/>
    </row>
    <row r="4299" spans="27:29" x14ac:dyDescent="0.25">
      <c r="AA4299"/>
      <c r="AB4299"/>
      <c r="AC4299"/>
    </row>
    <row r="4300" spans="27:29" x14ac:dyDescent="0.25">
      <c r="AA4300"/>
      <c r="AB4300"/>
      <c r="AC4300"/>
    </row>
    <row r="4301" spans="27:29" x14ac:dyDescent="0.25">
      <c r="AA4301"/>
      <c r="AB4301"/>
      <c r="AC4301"/>
    </row>
    <row r="4302" spans="27:29" x14ac:dyDescent="0.25">
      <c r="AA4302"/>
      <c r="AB4302"/>
      <c r="AC4302"/>
    </row>
    <row r="4303" spans="27:29" x14ac:dyDescent="0.25">
      <c r="AA4303"/>
      <c r="AB4303"/>
      <c r="AC4303"/>
    </row>
    <row r="4304" spans="27:29" x14ac:dyDescent="0.25">
      <c r="AA4304"/>
      <c r="AB4304"/>
      <c r="AC4304"/>
    </row>
    <row r="4305" spans="27:29" x14ac:dyDescent="0.25">
      <c r="AA4305"/>
      <c r="AB4305"/>
      <c r="AC4305"/>
    </row>
    <row r="4306" spans="27:29" x14ac:dyDescent="0.25">
      <c r="AA4306"/>
      <c r="AB4306"/>
      <c r="AC4306"/>
    </row>
    <row r="4307" spans="27:29" x14ac:dyDescent="0.25">
      <c r="AA4307"/>
      <c r="AB4307"/>
      <c r="AC4307"/>
    </row>
    <row r="4308" spans="27:29" x14ac:dyDescent="0.25">
      <c r="AA4308"/>
      <c r="AB4308"/>
      <c r="AC4308"/>
    </row>
    <row r="4309" spans="27:29" x14ac:dyDescent="0.25">
      <c r="AA4309"/>
      <c r="AB4309"/>
      <c r="AC4309"/>
    </row>
    <row r="4310" spans="27:29" x14ac:dyDescent="0.25">
      <c r="AA4310"/>
      <c r="AB4310"/>
      <c r="AC4310"/>
    </row>
    <row r="4311" spans="27:29" x14ac:dyDescent="0.25">
      <c r="AA4311"/>
      <c r="AB4311"/>
      <c r="AC4311"/>
    </row>
    <row r="4312" spans="27:29" x14ac:dyDescent="0.25">
      <c r="AA4312"/>
      <c r="AB4312"/>
      <c r="AC4312"/>
    </row>
    <row r="4313" spans="27:29" x14ac:dyDescent="0.25">
      <c r="AA4313"/>
      <c r="AB4313"/>
      <c r="AC4313"/>
    </row>
    <row r="4314" spans="27:29" x14ac:dyDescent="0.25">
      <c r="AA4314"/>
      <c r="AB4314"/>
      <c r="AC4314"/>
    </row>
    <row r="4315" spans="27:29" x14ac:dyDescent="0.25">
      <c r="AA4315"/>
      <c r="AB4315"/>
      <c r="AC4315"/>
    </row>
    <row r="4316" spans="27:29" x14ac:dyDescent="0.25">
      <c r="AA4316"/>
      <c r="AB4316"/>
      <c r="AC4316"/>
    </row>
    <row r="4317" spans="27:29" x14ac:dyDescent="0.25">
      <c r="AA4317"/>
      <c r="AB4317"/>
      <c r="AC4317"/>
    </row>
    <row r="4318" spans="27:29" x14ac:dyDescent="0.25">
      <c r="AA4318"/>
      <c r="AB4318"/>
      <c r="AC4318"/>
    </row>
    <row r="4319" spans="27:29" x14ac:dyDescent="0.25">
      <c r="AA4319"/>
      <c r="AB4319"/>
      <c r="AC4319"/>
    </row>
    <row r="4320" spans="27:29" x14ac:dyDescent="0.25">
      <c r="AA4320"/>
      <c r="AB4320"/>
      <c r="AC4320"/>
    </row>
    <row r="4321" spans="27:29" x14ac:dyDescent="0.25">
      <c r="AA4321"/>
      <c r="AB4321"/>
      <c r="AC4321"/>
    </row>
    <row r="4322" spans="27:29" x14ac:dyDescent="0.25">
      <c r="AA4322"/>
      <c r="AB4322"/>
      <c r="AC4322"/>
    </row>
    <row r="4323" spans="27:29" x14ac:dyDescent="0.25">
      <c r="AA4323"/>
      <c r="AB4323"/>
      <c r="AC4323"/>
    </row>
    <row r="4324" spans="27:29" x14ac:dyDescent="0.25">
      <c r="AA4324"/>
      <c r="AB4324"/>
      <c r="AC4324"/>
    </row>
    <row r="4325" spans="27:29" x14ac:dyDescent="0.25">
      <c r="AA4325"/>
      <c r="AB4325"/>
      <c r="AC4325"/>
    </row>
    <row r="4326" spans="27:29" x14ac:dyDescent="0.25">
      <c r="AA4326"/>
      <c r="AB4326"/>
      <c r="AC4326"/>
    </row>
    <row r="4327" spans="27:29" x14ac:dyDescent="0.25">
      <c r="AA4327"/>
      <c r="AB4327"/>
      <c r="AC4327"/>
    </row>
    <row r="4328" spans="27:29" x14ac:dyDescent="0.25">
      <c r="AA4328"/>
      <c r="AB4328"/>
      <c r="AC4328"/>
    </row>
    <row r="4329" spans="27:29" x14ac:dyDescent="0.25">
      <c r="AA4329"/>
      <c r="AB4329"/>
      <c r="AC4329"/>
    </row>
    <row r="4330" spans="27:29" x14ac:dyDescent="0.25">
      <c r="AA4330"/>
      <c r="AB4330"/>
      <c r="AC4330"/>
    </row>
    <row r="4331" spans="27:29" x14ac:dyDescent="0.25">
      <c r="AA4331"/>
      <c r="AB4331"/>
      <c r="AC4331"/>
    </row>
    <row r="4332" spans="27:29" x14ac:dyDescent="0.25">
      <c r="AA4332"/>
      <c r="AB4332"/>
      <c r="AC4332"/>
    </row>
    <row r="4333" spans="27:29" x14ac:dyDescent="0.25">
      <c r="AA4333"/>
      <c r="AB4333"/>
      <c r="AC4333"/>
    </row>
    <row r="4334" spans="27:29" x14ac:dyDescent="0.25">
      <c r="AA4334"/>
      <c r="AB4334"/>
      <c r="AC4334"/>
    </row>
    <row r="4335" spans="27:29" x14ac:dyDescent="0.25">
      <c r="AA4335"/>
      <c r="AB4335"/>
      <c r="AC4335"/>
    </row>
    <row r="4336" spans="27:29" x14ac:dyDescent="0.25">
      <c r="AA4336"/>
      <c r="AB4336"/>
      <c r="AC4336"/>
    </row>
    <row r="4337" spans="27:29" x14ac:dyDescent="0.25">
      <c r="AA4337"/>
      <c r="AB4337"/>
      <c r="AC4337"/>
    </row>
    <row r="4338" spans="27:29" x14ac:dyDescent="0.25">
      <c r="AA4338"/>
      <c r="AB4338"/>
      <c r="AC4338"/>
    </row>
    <row r="4339" spans="27:29" x14ac:dyDescent="0.25">
      <c r="AA4339"/>
      <c r="AB4339"/>
      <c r="AC4339"/>
    </row>
    <row r="4340" spans="27:29" x14ac:dyDescent="0.25">
      <c r="AA4340"/>
      <c r="AB4340"/>
      <c r="AC4340"/>
    </row>
    <row r="4341" spans="27:29" x14ac:dyDescent="0.25">
      <c r="AA4341"/>
      <c r="AB4341"/>
      <c r="AC4341"/>
    </row>
    <row r="4342" spans="27:29" x14ac:dyDescent="0.25">
      <c r="AA4342"/>
      <c r="AB4342"/>
      <c r="AC4342"/>
    </row>
    <row r="4343" spans="27:29" x14ac:dyDescent="0.25">
      <c r="AA4343"/>
      <c r="AB4343"/>
      <c r="AC4343"/>
    </row>
    <row r="4344" spans="27:29" x14ac:dyDescent="0.25">
      <c r="AA4344"/>
      <c r="AB4344"/>
      <c r="AC4344"/>
    </row>
    <row r="4345" spans="27:29" x14ac:dyDescent="0.25">
      <c r="AA4345"/>
      <c r="AB4345"/>
      <c r="AC4345"/>
    </row>
    <row r="4346" spans="27:29" x14ac:dyDescent="0.25">
      <c r="AA4346"/>
      <c r="AB4346"/>
      <c r="AC4346"/>
    </row>
    <row r="4347" spans="27:29" x14ac:dyDescent="0.25">
      <c r="AA4347"/>
      <c r="AB4347"/>
      <c r="AC4347"/>
    </row>
    <row r="4348" spans="27:29" x14ac:dyDescent="0.25">
      <c r="AA4348"/>
      <c r="AB4348"/>
      <c r="AC4348"/>
    </row>
    <row r="4349" spans="27:29" x14ac:dyDescent="0.25">
      <c r="AA4349"/>
      <c r="AB4349"/>
      <c r="AC4349"/>
    </row>
    <row r="4350" spans="27:29" x14ac:dyDescent="0.25">
      <c r="AA4350"/>
      <c r="AB4350"/>
      <c r="AC4350"/>
    </row>
    <row r="4351" spans="27:29" x14ac:dyDescent="0.25">
      <c r="AA4351"/>
      <c r="AB4351"/>
      <c r="AC4351"/>
    </row>
    <row r="4352" spans="27:29" x14ac:dyDescent="0.25">
      <c r="AA4352"/>
      <c r="AB4352"/>
      <c r="AC4352"/>
    </row>
    <row r="4353" spans="27:29" x14ac:dyDescent="0.25">
      <c r="AA4353"/>
      <c r="AB4353"/>
      <c r="AC4353"/>
    </row>
    <row r="4354" spans="27:29" x14ac:dyDescent="0.25">
      <c r="AA4354"/>
      <c r="AB4354"/>
      <c r="AC4354"/>
    </row>
    <row r="4355" spans="27:29" x14ac:dyDescent="0.25">
      <c r="AA4355"/>
      <c r="AB4355"/>
      <c r="AC4355"/>
    </row>
    <row r="4356" spans="27:29" x14ac:dyDescent="0.25">
      <c r="AA4356"/>
      <c r="AB4356"/>
      <c r="AC4356"/>
    </row>
    <row r="4357" spans="27:29" x14ac:dyDescent="0.25">
      <c r="AA4357"/>
      <c r="AB4357"/>
      <c r="AC4357"/>
    </row>
    <row r="4358" spans="27:29" x14ac:dyDescent="0.25">
      <c r="AA4358"/>
      <c r="AB4358"/>
      <c r="AC4358"/>
    </row>
    <row r="4359" spans="27:29" x14ac:dyDescent="0.25">
      <c r="AA4359"/>
      <c r="AB4359"/>
      <c r="AC4359"/>
    </row>
    <row r="4360" spans="27:29" x14ac:dyDescent="0.25">
      <c r="AA4360"/>
      <c r="AB4360"/>
      <c r="AC4360"/>
    </row>
    <row r="4361" spans="27:29" x14ac:dyDescent="0.25">
      <c r="AA4361"/>
      <c r="AB4361"/>
      <c r="AC4361"/>
    </row>
    <row r="4362" spans="27:29" x14ac:dyDescent="0.25">
      <c r="AA4362"/>
      <c r="AB4362"/>
      <c r="AC4362"/>
    </row>
    <row r="4363" spans="27:29" x14ac:dyDescent="0.25">
      <c r="AA4363"/>
      <c r="AB4363"/>
      <c r="AC4363"/>
    </row>
    <row r="4364" spans="27:29" x14ac:dyDescent="0.25">
      <c r="AA4364"/>
      <c r="AB4364"/>
      <c r="AC4364"/>
    </row>
    <row r="4365" spans="27:29" x14ac:dyDescent="0.25">
      <c r="AA4365"/>
      <c r="AB4365"/>
      <c r="AC4365"/>
    </row>
    <row r="4366" spans="27:29" x14ac:dyDescent="0.25">
      <c r="AA4366"/>
      <c r="AB4366"/>
      <c r="AC4366"/>
    </row>
    <row r="4367" spans="27:29" x14ac:dyDescent="0.25">
      <c r="AA4367"/>
      <c r="AB4367"/>
      <c r="AC4367"/>
    </row>
    <row r="4368" spans="27:29" x14ac:dyDescent="0.25">
      <c r="AA4368"/>
      <c r="AB4368"/>
      <c r="AC4368"/>
    </row>
    <row r="4369" spans="27:29" x14ac:dyDescent="0.25">
      <c r="AA4369"/>
      <c r="AB4369"/>
      <c r="AC4369"/>
    </row>
    <row r="4370" spans="27:29" x14ac:dyDescent="0.25">
      <c r="AA4370"/>
      <c r="AB4370"/>
      <c r="AC4370"/>
    </row>
    <row r="4371" spans="27:29" x14ac:dyDescent="0.25">
      <c r="AA4371"/>
      <c r="AB4371"/>
      <c r="AC4371"/>
    </row>
    <row r="4372" spans="27:29" x14ac:dyDescent="0.25">
      <c r="AA4372"/>
      <c r="AB4372"/>
      <c r="AC4372"/>
    </row>
    <row r="4373" spans="27:29" x14ac:dyDescent="0.25">
      <c r="AA4373"/>
      <c r="AB4373"/>
      <c r="AC4373"/>
    </row>
    <row r="4374" spans="27:29" x14ac:dyDescent="0.25">
      <c r="AA4374"/>
      <c r="AB4374"/>
      <c r="AC4374"/>
    </row>
    <row r="4375" spans="27:29" x14ac:dyDescent="0.25">
      <c r="AA4375"/>
      <c r="AB4375"/>
      <c r="AC4375"/>
    </row>
    <row r="4376" spans="27:29" x14ac:dyDescent="0.25">
      <c r="AA4376"/>
      <c r="AB4376"/>
      <c r="AC4376"/>
    </row>
    <row r="4377" spans="27:29" x14ac:dyDescent="0.25">
      <c r="AA4377"/>
      <c r="AB4377"/>
      <c r="AC4377"/>
    </row>
    <row r="4378" spans="27:29" x14ac:dyDescent="0.25">
      <c r="AA4378"/>
      <c r="AB4378"/>
      <c r="AC4378"/>
    </row>
    <row r="4379" spans="27:29" x14ac:dyDescent="0.25">
      <c r="AA4379"/>
      <c r="AB4379"/>
      <c r="AC4379"/>
    </row>
    <row r="4380" spans="27:29" x14ac:dyDescent="0.25">
      <c r="AA4380"/>
      <c r="AB4380"/>
      <c r="AC4380"/>
    </row>
    <row r="4381" spans="27:29" x14ac:dyDescent="0.25">
      <c r="AA4381"/>
      <c r="AB4381"/>
      <c r="AC4381"/>
    </row>
    <row r="4382" spans="27:29" x14ac:dyDescent="0.25">
      <c r="AA4382"/>
      <c r="AB4382"/>
      <c r="AC4382"/>
    </row>
    <row r="4383" spans="27:29" x14ac:dyDescent="0.25">
      <c r="AA4383"/>
      <c r="AB4383"/>
      <c r="AC4383"/>
    </row>
    <row r="4384" spans="27:29" x14ac:dyDescent="0.25">
      <c r="AA4384"/>
      <c r="AB4384"/>
      <c r="AC4384"/>
    </row>
    <row r="4385" spans="27:29" x14ac:dyDescent="0.25">
      <c r="AA4385"/>
      <c r="AB4385"/>
      <c r="AC4385"/>
    </row>
    <row r="4386" spans="27:29" x14ac:dyDescent="0.25">
      <c r="AA4386"/>
      <c r="AB4386"/>
      <c r="AC4386"/>
    </row>
    <row r="4387" spans="27:29" x14ac:dyDescent="0.25">
      <c r="AA4387"/>
      <c r="AB4387"/>
      <c r="AC4387"/>
    </row>
    <row r="4388" spans="27:29" x14ac:dyDescent="0.25">
      <c r="AA4388"/>
      <c r="AB4388"/>
      <c r="AC4388"/>
    </row>
    <row r="4389" spans="27:29" x14ac:dyDescent="0.25">
      <c r="AA4389"/>
      <c r="AB4389"/>
      <c r="AC4389"/>
    </row>
    <row r="4390" spans="27:29" x14ac:dyDescent="0.25">
      <c r="AA4390"/>
      <c r="AB4390"/>
      <c r="AC4390"/>
    </row>
    <row r="4391" spans="27:29" x14ac:dyDescent="0.25">
      <c r="AA4391"/>
      <c r="AB4391"/>
      <c r="AC4391"/>
    </row>
    <row r="4392" spans="27:29" x14ac:dyDescent="0.25">
      <c r="AA4392"/>
      <c r="AB4392"/>
      <c r="AC4392"/>
    </row>
    <row r="4393" spans="27:29" x14ac:dyDescent="0.25">
      <c r="AA4393"/>
      <c r="AB4393"/>
      <c r="AC4393"/>
    </row>
    <row r="4394" spans="27:29" x14ac:dyDescent="0.25">
      <c r="AA4394"/>
      <c r="AB4394"/>
      <c r="AC4394"/>
    </row>
    <row r="4395" spans="27:29" x14ac:dyDescent="0.25">
      <c r="AA4395"/>
      <c r="AB4395"/>
      <c r="AC4395"/>
    </row>
    <row r="4396" spans="27:29" x14ac:dyDescent="0.25">
      <c r="AA4396"/>
      <c r="AB4396"/>
      <c r="AC4396"/>
    </row>
    <row r="4397" spans="27:29" x14ac:dyDescent="0.25">
      <c r="AA4397"/>
      <c r="AB4397"/>
      <c r="AC4397"/>
    </row>
    <row r="4398" spans="27:29" x14ac:dyDescent="0.25">
      <c r="AA4398"/>
      <c r="AB4398"/>
      <c r="AC4398"/>
    </row>
    <row r="4399" spans="27:29" x14ac:dyDescent="0.25">
      <c r="AA4399"/>
      <c r="AB4399"/>
      <c r="AC4399"/>
    </row>
    <row r="4400" spans="27:29" x14ac:dyDescent="0.25">
      <c r="AA4400"/>
      <c r="AB4400"/>
      <c r="AC4400"/>
    </row>
    <row r="4401" spans="27:29" x14ac:dyDescent="0.25">
      <c r="AA4401"/>
      <c r="AB4401"/>
      <c r="AC4401"/>
    </row>
    <row r="4402" spans="27:29" x14ac:dyDescent="0.25">
      <c r="AA4402"/>
      <c r="AB4402"/>
      <c r="AC4402"/>
    </row>
    <row r="4403" spans="27:29" x14ac:dyDescent="0.25">
      <c r="AA4403"/>
      <c r="AB4403"/>
      <c r="AC4403"/>
    </row>
    <row r="4404" spans="27:29" x14ac:dyDescent="0.25">
      <c r="AA4404"/>
      <c r="AB4404"/>
      <c r="AC4404"/>
    </row>
    <row r="4405" spans="27:29" x14ac:dyDescent="0.25">
      <c r="AA4405"/>
      <c r="AB4405"/>
      <c r="AC4405"/>
    </row>
    <row r="4406" spans="27:29" x14ac:dyDescent="0.25">
      <c r="AA4406"/>
      <c r="AB4406"/>
      <c r="AC4406"/>
    </row>
    <row r="4407" spans="27:29" x14ac:dyDescent="0.25">
      <c r="AA4407"/>
      <c r="AB4407"/>
      <c r="AC4407"/>
    </row>
    <row r="4408" spans="27:29" x14ac:dyDescent="0.25">
      <c r="AA4408"/>
      <c r="AB4408"/>
      <c r="AC4408"/>
    </row>
    <row r="4409" spans="27:29" x14ac:dyDescent="0.25">
      <c r="AA4409"/>
      <c r="AB4409"/>
      <c r="AC4409"/>
    </row>
    <row r="4410" spans="27:29" x14ac:dyDescent="0.25">
      <c r="AA4410"/>
      <c r="AB4410"/>
      <c r="AC4410"/>
    </row>
    <row r="4411" spans="27:29" x14ac:dyDescent="0.25">
      <c r="AA4411"/>
      <c r="AB4411"/>
      <c r="AC4411"/>
    </row>
    <row r="4412" spans="27:29" x14ac:dyDescent="0.25">
      <c r="AA4412"/>
      <c r="AB4412"/>
      <c r="AC4412"/>
    </row>
    <row r="4413" spans="27:29" x14ac:dyDescent="0.25">
      <c r="AA4413"/>
      <c r="AB4413"/>
      <c r="AC4413"/>
    </row>
    <row r="4414" spans="27:29" x14ac:dyDescent="0.25">
      <c r="AA4414"/>
      <c r="AB4414"/>
      <c r="AC4414"/>
    </row>
    <row r="4415" spans="27:29" x14ac:dyDescent="0.25">
      <c r="AA4415"/>
      <c r="AB4415"/>
      <c r="AC4415"/>
    </row>
    <row r="4416" spans="27:29" x14ac:dyDescent="0.25">
      <c r="AA4416"/>
      <c r="AB4416"/>
      <c r="AC4416"/>
    </row>
    <row r="4417" spans="27:29" x14ac:dyDescent="0.25">
      <c r="AA4417"/>
      <c r="AB4417"/>
      <c r="AC4417"/>
    </row>
    <row r="4418" spans="27:29" x14ac:dyDescent="0.25">
      <c r="AA4418"/>
      <c r="AB4418"/>
      <c r="AC4418"/>
    </row>
    <row r="4419" spans="27:29" x14ac:dyDescent="0.25">
      <c r="AA4419"/>
      <c r="AB4419"/>
      <c r="AC4419"/>
    </row>
    <row r="4420" spans="27:29" x14ac:dyDescent="0.25">
      <c r="AA4420"/>
      <c r="AB4420"/>
      <c r="AC4420"/>
    </row>
    <row r="4421" spans="27:29" x14ac:dyDescent="0.25">
      <c r="AA4421"/>
      <c r="AB4421"/>
      <c r="AC4421"/>
    </row>
    <row r="4422" spans="27:29" x14ac:dyDescent="0.25">
      <c r="AA4422"/>
      <c r="AB4422"/>
      <c r="AC4422"/>
    </row>
    <row r="4423" spans="27:29" x14ac:dyDescent="0.25">
      <c r="AA4423"/>
      <c r="AB4423"/>
      <c r="AC4423"/>
    </row>
    <row r="4424" spans="27:29" x14ac:dyDescent="0.25">
      <c r="AA4424"/>
      <c r="AB4424"/>
      <c r="AC4424"/>
    </row>
    <row r="4425" spans="27:29" x14ac:dyDescent="0.25">
      <c r="AA4425"/>
      <c r="AB4425"/>
      <c r="AC4425"/>
    </row>
    <row r="4426" spans="27:29" x14ac:dyDescent="0.25">
      <c r="AA4426"/>
      <c r="AB4426"/>
      <c r="AC4426"/>
    </row>
    <row r="4427" spans="27:29" x14ac:dyDescent="0.25">
      <c r="AA4427"/>
      <c r="AB4427"/>
      <c r="AC4427"/>
    </row>
    <row r="4428" spans="27:29" x14ac:dyDescent="0.25">
      <c r="AA4428"/>
      <c r="AB4428"/>
      <c r="AC4428"/>
    </row>
    <row r="4429" spans="27:29" x14ac:dyDescent="0.25">
      <c r="AA4429"/>
      <c r="AB4429"/>
      <c r="AC4429"/>
    </row>
    <row r="4430" spans="27:29" x14ac:dyDescent="0.25">
      <c r="AA4430"/>
      <c r="AB4430"/>
      <c r="AC4430"/>
    </row>
    <row r="4431" spans="27:29" x14ac:dyDescent="0.25">
      <c r="AA4431"/>
      <c r="AB4431"/>
      <c r="AC4431"/>
    </row>
    <row r="4432" spans="27:29" x14ac:dyDescent="0.25">
      <c r="AA4432"/>
      <c r="AB4432"/>
      <c r="AC4432"/>
    </row>
    <row r="4433" spans="27:29" x14ac:dyDescent="0.25">
      <c r="AA4433"/>
      <c r="AB4433"/>
      <c r="AC4433"/>
    </row>
    <row r="4434" spans="27:29" x14ac:dyDescent="0.25">
      <c r="AA4434"/>
      <c r="AB4434"/>
      <c r="AC4434"/>
    </row>
    <row r="4435" spans="27:29" x14ac:dyDescent="0.25">
      <c r="AA4435"/>
      <c r="AB4435"/>
      <c r="AC4435"/>
    </row>
    <row r="4436" spans="27:29" x14ac:dyDescent="0.25">
      <c r="AA4436"/>
      <c r="AB4436"/>
      <c r="AC4436"/>
    </row>
    <row r="4437" spans="27:29" x14ac:dyDescent="0.25">
      <c r="AA4437"/>
      <c r="AB4437"/>
      <c r="AC4437"/>
    </row>
    <row r="4438" spans="27:29" x14ac:dyDescent="0.25">
      <c r="AA4438"/>
      <c r="AB4438"/>
      <c r="AC4438"/>
    </row>
    <row r="4439" spans="27:29" x14ac:dyDescent="0.25">
      <c r="AA4439"/>
      <c r="AB4439"/>
      <c r="AC4439"/>
    </row>
    <row r="4440" spans="27:29" x14ac:dyDescent="0.25">
      <c r="AA4440"/>
      <c r="AB4440"/>
      <c r="AC4440"/>
    </row>
    <row r="4441" spans="27:29" x14ac:dyDescent="0.25">
      <c r="AA4441"/>
      <c r="AB4441"/>
      <c r="AC4441"/>
    </row>
    <row r="4442" spans="27:29" x14ac:dyDescent="0.25">
      <c r="AA4442"/>
      <c r="AB4442"/>
      <c r="AC4442"/>
    </row>
    <row r="4443" spans="27:29" x14ac:dyDescent="0.25">
      <c r="AA4443"/>
      <c r="AB4443"/>
      <c r="AC4443"/>
    </row>
    <row r="4444" spans="27:29" x14ac:dyDescent="0.25">
      <c r="AA4444"/>
      <c r="AB4444"/>
      <c r="AC4444"/>
    </row>
    <row r="4445" spans="27:29" x14ac:dyDescent="0.25">
      <c r="AA4445"/>
      <c r="AB4445"/>
      <c r="AC4445"/>
    </row>
    <row r="4446" spans="27:29" x14ac:dyDescent="0.25">
      <c r="AA4446"/>
      <c r="AB4446"/>
      <c r="AC4446"/>
    </row>
    <row r="4447" spans="27:29" x14ac:dyDescent="0.25">
      <c r="AA4447"/>
      <c r="AB4447"/>
      <c r="AC4447"/>
    </row>
    <row r="4448" spans="27:29" x14ac:dyDescent="0.25">
      <c r="AA4448"/>
      <c r="AB4448"/>
      <c r="AC4448"/>
    </row>
    <row r="4449" spans="27:29" x14ac:dyDescent="0.25">
      <c r="AA4449"/>
      <c r="AB4449"/>
      <c r="AC4449"/>
    </row>
    <row r="4450" spans="27:29" x14ac:dyDescent="0.25">
      <c r="AA4450"/>
      <c r="AB4450"/>
      <c r="AC4450"/>
    </row>
    <row r="4451" spans="27:29" x14ac:dyDescent="0.25">
      <c r="AA4451"/>
      <c r="AB4451"/>
      <c r="AC4451"/>
    </row>
    <row r="4452" spans="27:29" x14ac:dyDescent="0.25">
      <c r="AA4452"/>
      <c r="AB4452"/>
      <c r="AC4452"/>
    </row>
    <row r="4453" spans="27:29" x14ac:dyDescent="0.25">
      <c r="AA4453"/>
      <c r="AB4453"/>
      <c r="AC4453"/>
    </row>
    <row r="4454" spans="27:29" x14ac:dyDescent="0.25">
      <c r="AA4454"/>
      <c r="AB4454"/>
      <c r="AC4454"/>
    </row>
    <row r="4455" spans="27:29" x14ac:dyDescent="0.25">
      <c r="AA4455"/>
      <c r="AB4455"/>
      <c r="AC4455"/>
    </row>
    <row r="4456" spans="27:29" x14ac:dyDescent="0.25">
      <c r="AA4456"/>
      <c r="AB4456"/>
      <c r="AC4456"/>
    </row>
    <row r="4457" spans="27:29" x14ac:dyDescent="0.25">
      <c r="AA4457"/>
      <c r="AB4457"/>
      <c r="AC4457"/>
    </row>
    <row r="4458" spans="27:29" x14ac:dyDescent="0.25">
      <c r="AA4458"/>
      <c r="AB4458"/>
      <c r="AC4458"/>
    </row>
    <row r="4459" spans="27:29" x14ac:dyDescent="0.25">
      <c r="AA4459"/>
      <c r="AB4459"/>
      <c r="AC4459"/>
    </row>
    <row r="4460" spans="27:29" x14ac:dyDescent="0.25">
      <c r="AA4460"/>
      <c r="AB4460"/>
      <c r="AC4460"/>
    </row>
    <row r="4461" spans="27:29" x14ac:dyDescent="0.25">
      <c r="AA4461"/>
      <c r="AB4461"/>
      <c r="AC4461"/>
    </row>
    <row r="4462" spans="27:29" x14ac:dyDescent="0.25">
      <c r="AA4462"/>
      <c r="AB4462"/>
      <c r="AC4462"/>
    </row>
    <row r="4463" spans="27:29" x14ac:dyDescent="0.25">
      <c r="AA4463"/>
      <c r="AB4463"/>
      <c r="AC4463"/>
    </row>
    <row r="4464" spans="27:29" x14ac:dyDescent="0.25">
      <c r="AA4464"/>
      <c r="AB4464"/>
      <c r="AC4464"/>
    </row>
    <row r="4465" spans="27:29" x14ac:dyDescent="0.25">
      <c r="AA4465"/>
      <c r="AB4465"/>
      <c r="AC4465"/>
    </row>
    <row r="4466" spans="27:29" x14ac:dyDescent="0.25">
      <c r="AA4466"/>
      <c r="AB4466"/>
      <c r="AC4466"/>
    </row>
    <row r="4467" spans="27:29" x14ac:dyDescent="0.25">
      <c r="AA4467"/>
      <c r="AB4467"/>
      <c r="AC4467"/>
    </row>
    <row r="4468" spans="27:29" x14ac:dyDescent="0.25">
      <c r="AA4468"/>
      <c r="AB4468"/>
      <c r="AC4468"/>
    </row>
    <row r="4469" spans="27:29" x14ac:dyDescent="0.25">
      <c r="AA4469"/>
      <c r="AB4469"/>
      <c r="AC4469"/>
    </row>
    <row r="4470" spans="27:29" x14ac:dyDescent="0.25">
      <c r="AA4470"/>
      <c r="AB4470"/>
      <c r="AC4470"/>
    </row>
    <row r="4471" spans="27:29" x14ac:dyDescent="0.25">
      <c r="AA4471"/>
      <c r="AB4471"/>
      <c r="AC4471"/>
    </row>
    <row r="4472" spans="27:29" x14ac:dyDescent="0.25">
      <c r="AA4472"/>
      <c r="AB4472"/>
      <c r="AC4472"/>
    </row>
    <row r="4473" spans="27:29" x14ac:dyDescent="0.25">
      <c r="AA4473"/>
      <c r="AB4473"/>
      <c r="AC4473"/>
    </row>
    <row r="4474" spans="27:29" x14ac:dyDescent="0.25">
      <c r="AA4474"/>
      <c r="AB4474"/>
      <c r="AC4474"/>
    </row>
    <row r="4475" spans="27:29" x14ac:dyDescent="0.25">
      <c r="AA4475"/>
      <c r="AB4475"/>
      <c r="AC4475"/>
    </row>
    <row r="4476" spans="27:29" x14ac:dyDescent="0.25">
      <c r="AA4476"/>
      <c r="AB4476"/>
      <c r="AC4476"/>
    </row>
    <row r="4477" spans="27:29" x14ac:dyDescent="0.25">
      <c r="AA4477"/>
      <c r="AB4477"/>
      <c r="AC4477"/>
    </row>
    <row r="4478" spans="27:29" x14ac:dyDescent="0.25">
      <c r="AA4478"/>
      <c r="AB4478"/>
      <c r="AC4478"/>
    </row>
    <row r="4479" spans="27:29" x14ac:dyDescent="0.25">
      <c r="AA4479"/>
      <c r="AB4479"/>
      <c r="AC4479"/>
    </row>
    <row r="4480" spans="27:29" x14ac:dyDescent="0.25">
      <c r="AA4480"/>
      <c r="AB4480"/>
      <c r="AC4480"/>
    </row>
    <row r="4481" spans="27:29" x14ac:dyDescent="0.25">
      <c r="AA4481"/>
      <c r="AB4481"/>
      <c r="AC4481"/>
    </row>
    <row r="4482" spans="27:29" x14ac:dyDescent="0.25">
      <c r="AA4482"/>
      <c r="AB4482"/>
      <c r="AC4482"/>
    </row>
    <row r="4483" spans="27:29" x14ac:dyDescent="0.25">
      <c r="AA4483"/>
      <c r="AB4483"/>
      <c r="AC4483"/>
    </row>
    <row r="4484" spans="27:29" x14ac:dyDescent="0.25">
      <c r="AA4484"/>
      <c r="AB4484"/>
      <c r="AC4484"/>
    </row>
    <row r="4485" spans="27:29" x14ac:dyDescent="0.25">
      <c r="AA4485"/>
      <c r="AB4485"/>
      <c r="AC4485"/>
    </row>
    <row r="4486" spans="27:29" x14ac:dyDescent="0.25">
      <c r="AA4486"/>
      <c r="AB4486"/>
      <c r="AC4486"/>
    </row>
    <row r="4487" spans="27:29" x14ac:dyDescent="0.25">
      <c r="AA4487"/>
      <c r="AB4487"/>
      <c r="AC4487"/>
    </row>
    <row r="4488" spans="27:29" x14ac:dyDescent="0.25">
      <c r="AA4488"/>
      <c r="AB4488"/>
      <c r="AC4488"/>
    </row>
    <row r="4489" spans="27:29" x14ac:dyDescent="0.25">
      <c r="AA4489"/>
      <c r="AB4489"/>
      <c r="AC4489"/>
    </row>
    <row r="4490" spans="27:29" x14ac:dyDescent="0.25">
      <c r="AA4490"/>
      <c r="AB4490"/>
      <c r="AC4490"/>
    </row>
    <row r="4491" spans="27:29" x14ac:dyDescent="0.25">
      <c r="AA4491"/>
      <c r="AB4491"/>
      <c r="AC4491"/>
    </row>
    <row r="4492" spans="27:29" x14ac:dyDescent="0.25">
      <c r="AA4492"/>
      <c r="AB4492"/>
      <c r="AC4492"/>
    </row>
    <row r="4493" spans="27:29" x14ac:dyDescent="0.25">
      <c r="AA4493"/>
      <c r="AB4493"/>
      <c r="AC4493"/>
    </row>
    <row r="4494" spans="27:29" x14ac:dyDescent="0.25">
      <c r="AA4494"/>
      <c r="AB4494"/>
      <c r="AC4494"/>
    </row>
    <row r="4495" spans="27:29" x14ac:dyDescent="0.25">
      <c r="AA4495"/>
      <c r="AB4495"/>
      <c r="AC4495"/>
    </row>
    <row r="4496" spans="27:29" x14ac:dyDescent="0.25">
      <c r="AA4496"/>
      <c r="AB4496"/>
      <c r="AC4496"/>
    </row>
    <row r="4497" spans="27:29" x14ac:dyDescent="0.25">
      <c r="AA4497"/>
      <c r="AB4497"/>
      <c r="AC4497"/>
    </row>
    <row r="4498" spans="27:29" x14ac:dyDescent="0.25">
      <c r="AA4498"/>
      <c r="AB4498"/>
      <c r="AC4498"/>
    </row>
    <row r="4499" spans="27:29" x14ac:dyDescent="0.25">
      <c r="AA4499"/>
      <c r="AB4499"/>
      <c r="AC4499"/>
    </row>
    <row r="4500" spans="27:29" x14ac:dyDescent="0.25">
      <c r="AA4500"/>
      <c r="AB4500"/>
      <c r="AC4500"/>
    </row>
    <row r="4501" spans="27:29" x14ac:dyDescent="0.25">
      <c r="AA4501"/>
      <c r="AB4501"/>
      <c r="AC4501"/>
    </row>
    <row r="4502" spans="27:29" x14ac:dyDescent="0.25">
      <c r="AA4502"/>
      <c r="AB4502"/>
      <c r="AC4502"/>
    </row>
    <row r="4503" spans="27:29" x14ac:dyDescent="0.25">
      <c r="AA4503"/>
      <c r="AB4503"/>
      <c r="AC4503"/>
    </row>
    <row r="4504" spans="27:29" x14ac:dyDescent="0.25">
      <c r="AA4504"/>
      <c r="AB4504"/>
      <c r="AC4504"/>
    </row>
    <row r="4505" spans="27:29" x14ac:dyDescent="0.25">
      <c r="AA4505"/>
      <c r="AB4505"/>
      <c r="AC4505"/>
    </row>
    <row r="4506" spans="27:29" x14ac:dyDescent="0.25">
      <c r="AA4506"/>
      <c r="AB4506"/>
      <c r="AC4506"/>
    </row>
    <row r="4507" spans="27:29" x14ac:dyDescent="0.25">
      <c r="AA4507"/>
      <c r="AB4507"/>
      <c r="AC4507"/>
    </row>
    <row r="4508" spans="27:29" x14ac:dyDescent="0.25">
      <c r="AA4508"/>
      <c r="AB4508"/>
      <c r="AC4508"/>
    </row>
    <row r="4509" spans="27:29" x14ac:dyDescent="0.25">
      <c r="AA4509"/>
      <c r="AB4509"/>
      <c r="AC4509"/>
    </row>
    <row r="4510" spans="27:29" x14ac:dyDescent="0.25">
      <c r="AA4510"/>
      <c r="AB4510"/>
      <c r="AC4510"/>
    </row>
    <row r="4511" spans="27:29" x14ac:dyDescent="0.25">
      <c r="AA4511"/>
      <c r="AB4511"/>
      <c r="AC4511"/>
    </row>
    <row r="4512" spans="27:29" x14ac:dyDescent="0.25">
      <c r="AA4512"/>
      <c r="AB4512"/>
      <c r="AC4512"/>
    </row>
    <row r="4513" spans="27:29" x14ac:dyDescent="0.25">
      <c r="AA4513"/>
      <c r="AB4513"/>
      <c r="AC4513"/>
    </row>
    <row r="4514" spans="27:29" x14ac:dyDescent="0.25">
      <c r="AA4514"/>
      <c r="AB4514"/>
      <c r="AC4514"/>
    </row>
    <row r="4515" spans="27:29" x14ac:dyDescent="0.25">
      <c r="AA4515"/>
      <c r="AB4515"/>
      <c r="AC4515"/>
    </row>
    <row r="4516" spans="27:29" x14ac:dyDescent="0.25">
      <c r="AA4516"/>
      <c r="AB4516"/>
      <c r="AC4516"/>
    </row>
    <row r="4517" spans="27:29" x14ac:dyDescent="0.25">
      <c r="AA4517"/>
      <c r="AB4517"/>
      <c r="AC4517"/>
    </row>
    <row r="4518" spans="27:29" x14ac:dyDescent="0.25">
      <c r="AA4518"/>
      <c r="AB4518"/>
      <c r="AC4518"/>
    </row>
    <row r="4519" spans="27:29" x14ac:dyDescent="0.25">
      <c r="AA4519"/>
      <c r="AB4519"/>
      <c r="AC4519"/>
    </row>
    <row r="4520" spans="27:29" x14ac:dyDescent="0.25">
      <c r="AA4520"/>
      <c r="AB4520"/>
      <c r="AC4520"/>
    </row>
    <row r="4521" spans="27:29" x14ac:dyDescent="0.25">
      <c r="AA4521"/>
      <c r="AB4521"/>
      <c r="AC4521"/>
    </row>
    <row r="4522" spans="27:29" x14ac:dyDescent="0.25">
      <c r="AA4522"/>
      <c r="AB4522"/>
      <c r="AC4522"/>
    </row>
    <row r="4523" spans="27:29" x14ac:dyDescent="0.25">
      <c r="AA4523"/>
      <c r="AB4523"/>
      <c r="AC4523"/>
    </row>
    <row r="4524" spans="27:29" x14ac:dyDescent="0.25">
      <c r="AA4524"/>
      <c r="AB4524"/>
      <c r="AC4524"/>
    </row>
    <row r="4525" spans="27:29" x14ac:dyDescent="0.25">
      <c r="AA4525"/>
      <c r="AB4525"/>
      <c r="AC4525"/>
    </row>
    <row r="4526" spans="27:29" x14ac:dyDescent="0.25">
      <c r="AA4526"/>
      <c r="AB4526"/>
      <c r="AC4526"/>
    </row>
    <row r="4527" spans="27:29" x14ac:dyDescent="0.25">
      <c r="AA4527"/>
      <c r="AB4527"/>
      <c r="AC4527"/>
    </row>
    <row r="4528" spans="27:29" x14ac:dyDescent="0.25">
      <c r="AA4528"/>
      <c r="AB4528"/>
      <c r="AC4528"/>
    </row>
    <row r="4529" spans="27:29" x14ac:dyDescent="0.25">
      <c r="AA4529"/>
      <c r="AB4529"/>
      <c r="AC4529"/>
    </row>
    <row r="4530" spans="27:29" x14ac:dyDescent="0.25">
      <c r="AA4530"/>
      <c r="AB4530"/>
      <c r="AC4530"/>
    </row>
    <row r="4531" spans="27:29" x14ac:dyDescent="0.25">
      <c r="AA4531"/>
      <c r="AB4531"/>
      <c r="AC4531"/>
    </row>
    <row r="4532" spans="27:29" x14ac:dyDescent="0.25">
      <c r="AA4532"/>
      <c r="AB4532"/>
      <c r="AC4532"/>
    </row>
    <row r="4533" spans="27:29" x14ac:dyDescent="0.25">
      <c r="AA4533"/>
      <c r="AB4533"/>
      <c r="AC4533"/>
    </row>
    <row r="4534" spans="27:29" x14ac:dyDescent="0.25">
      <c r="AA4534"/>
      <c r="AB4534"/>
      <c r="AC4534"/>
    </row>
    <row r="4535" spans="27:29" x14ac:dyDescent="0.25">
      <c r="AA4535"/>
      <c r="AB4535"/>
      <c r="AC4535"/>
    </row>
    <row r="4536" spans="27:29" x14ac:dyDescent="0.25">
      <c r="AA4536"/>
      <c r="AB4536"/>
      <c r="AC4536"/>
    </row>
    <row r="4537" spans="27:29" x14ac:dyDescent="0.25">
      <c r="AA4537"/>
      <c r="AB4537"/>
      <c r="AC4537"/>
    </row>
    <row r="4538" spans="27:29" x14ac:dyDescent="0.25">
      <c r="AA4538"/>
      <c r="AB4538"/>
      <c r="AC4538"/>
    </row>
    <row r="4539" spans="27:29" x14ac:dyDescent="0.25">
      <c r="AA4539"/>
      <c r="AB4539"/>
      <c r="AC4539"/>
    </row>
    <row r="4540" spans="27:29" x14ac:dyDescent="0.25">
      <c r="AA4540"/>
      <c r="AB4540"/>
      <c r="AC4540"/>
    </row>
    <row r="4541" spans="27:29" x14ac:dyDescent="0.25">
      <c r="AA4541"/>
      <c r="AB4541"/>
      <c r="AC4541"/>
    </row>
    <row r="4542" spans="27:29" x14ac:dyDescent="0.25">
      <c r="AA4542"/>
      <c r="AB4542"/>
      <c r="AC4542"/>
    </row>
    <row r="4543" spans="27:29" x14ac:dyDescent="0.25">
      <c r="AA4543"/>
      <c r="AB4543"/>
      <c r="AC4543"/>
    </row>
    <row r="4544" spans="27:29" x14ac:dyDescent="0.25">
      <c r="AA4544"/>
      <c r="AB4544"/>
      <c r="AC4544"/>
    </row>
    <row r="4545" spans="27:29" x14ac:dyDescent="0.25">
      <c r="AA4545"/>
      <c r="AB4545"/>
      <c r="AC4545"/>
    </row>
    <row r="4546" spans="27:29" x14ac:dyDescent="0.25">
      <c r="AA4546"/>
      <c r="AB4546"/>
      <c r="AC4546"/>
    </row>
    <row r="4547" spans="27:29" x14ac:dyDescent="0.25">
      <c r="AA4547"/>
      <c r="AB4547"/>
      <c r="AC4547"/>
    </row>
    <row r="4548" spans="27:29" x14ac:dyDescent="0.25">
      <c r="AA4548"/>
      <c r="AB4548"/>
      <c r="AC4548"/>
    </row>
    <row r="4549" spans="27:29" x14ac:dyDescent="0.25">
      <c r="AA4549"/>
      <c r="AB4549"/>
      <c r="AC4549"/>
    </row>
    <row r="4550" spans="27:29" x14ac:dyDescent="0.25">
      <c r="AA4550"/>
      <c r="AB4550"/>
      <c r="AC4550"/>
    </row>
    <row r="4551" spans="27:29" x14ac:dyDescent="0.25">
      <c r="AA4551"/>
      <c r="AB4551"/>
      <c r="AC4551"/>
    </row>
    <row r="4552" spans="27:29" x14ac:dyDescent="0.25">
      <c r="AA4552"/>
      <c r="AB4552"/>
      <c r="AC4552"/>
    </row>
    <row r="4553" spans="27:29" x14ac:dyDescent="0.25">
      <c r="AA4553"/>
      <c r="AB4553"/>
      <c r="AC4553"/>
    </row>
    <row r="4554" spans="27:29" x14ac:dyDescent="0.25">
      <c r="AA4554"/>
      <c r="AB4554"/>
      <c r="AC4554"/>
    </row>
    <row r="4555" spans="27:29" x14ac:dyDescent="0.25">
      <c r="AA4555"/>
      <c r="AB4555"/>
      <c r="AC4555"/>
    </row>
    <row r="4556" spans="27:29" x14ac:dyDescent="0.25">
      <c r="AA4556"/>
      <c r="AB4556"/>
      <c r="AC4556"/>
    </row>
    <row r="4557" spans="27:29" x14ac:dyDescent="0.25">
      <c r="AA4557"/>
      <c r="AB4557"/>
      <c r="AC4557"/>
    </row>
    <row r="4558" spans="27:29" x14ac:dyDescent="0.25">
      <c r="AA4558"/>
      <c r="AB4558"/>
      <c r="AC4558"/>
    </row>
    <row r="4559" spans="27:29" x14ac:dyDescent="0.25">
      <c r="AA4559"/>
      <c r="AB4559"/>
      <c r="AC4559"/>
    </row>
    <row r="4560" spans="27:29" x14ac:dyDescent="0.25">
      <c r="AA4560"/>
      <c r="AB4560"/>
      <c r="AC4560"/>
    </row>
    <row r="4561" spans="27:29" x14ac:dyDescent="0.25">
      <c r="AA4561"/>
      <c r="AB4561"/>
      <c r="AC4561"/>
    </row>
    <row r="4562" spans="27:29" x14ac:dyDescent="0.25">
      <c r="AA4562"/>
      <c r="AB4562"/>
      <c r="AC4562"/>
    </row>
    <row r="4563" spans="27:29" x14ac:dyDescent="0.25">
      <c r="AA4563"/>
      <c r="AB4563"/>
      <c r="AC4563"/>
    </row>
    <row r="4564" spans="27:29" x14ac:dyDescent="0.25">
      <c r="AA4564"/>
      <c r="AB4564"/>
      <c r="AC4564"/>
    </row>
    <row r="4565" spans="27:29" x14ac:dyDescent="0.25">
      <c r="AA4565"/>
      <c r="AB4565"/>
      <c r="AC4565"/>
    </row>
    <row r="4566" spans="27:29" x14ac:dyDescent="0.25">
      <c r="AA4566"/>
      <c r="AB4566"/>
      <c r="AC4566"/>
    </row>
    <row r="4567" spans="27:29" x14ac:dyDescent="0.25">
      <c r="AA4567"/>
      <c r="AB4567"/>
      <c r="AC4567"/>
    </row>
    <row r="4568" spans="27:29" x14ac:dyDescent="0.25">
      <c r="AA4568"/>
      <c r="AB4568"/>
      <c r="AC4568"/>
    </row>
    <row r="4569" spans="27:29" x14ac:dyDescent="0.25">
      <c r="AA4569"/>
      <c r="AB4569"/>
      <c r="AC4569"/>
    </row>
    <row r="4570" spans="27:29" x14ac:dyDescent="0.25">
      <c r="AA4570"/>
      <c r="AB4570"/>
      <c r="AC4570"/>
    </row>
    <row r="4571" spans="27:29" x14ac:dyDescent="0.25">
      <c r="AA4571"/>
      <c r="AB4571"/>
      <c r="AC4571"/>
    </row>
    <row r="4572" spans="27:29" x14ac:dyDescent="0.25">
      <c r="AA4572"/>
      <c r="AB4572"/>
      <c r="AC4572"/>
    </row>
    <row r="4573" spans="27:29" x14ac:dyDescent="0.25">
      <c r="AA4573"/>
      <c r="AB4573"/>
      <c r="AC4573"/>
    </row>
    <row r="4574" spans="27:29" x14ac:dyDescent="0.25">
      <c r="AA4574"/>
      <c r="AB4574"/>
      <c r="AC4574"/>
    </row>
    <row r="4575" spans="27:29" x14ac:dyDescent="0.25">
      <c r="AA4575"/>
      <c r="AB4575"/>
      <c r="AC4575"/>
    </row>
    <row r="4576" spans="27:29" x14ac:dyDescent="0.25">
      <c r="AA4576"/>
      <c r="AB4576"/>
      <c r="AC4576"/>
    </row>
    <row r="4577" spans="27:29" x14ac:dyDescent="0.25">
      <c r="AA4577"/>
      <c r="AB4577"/>
      <c r="AC4577"/>
    </row>
    <row r="4578" spans="27:29" x14ac:dyDescent="0.25">
      <c r="AA4578"/>
      <c r="AB4578"/>
      <c r="AC4578"/>
    </row>
    <row r="4579" spans="27:29" x14ac:dyDescent="0.25">
      <c r="AA4579"/>
      <c r="AB4579"/>
      <c r="AC4579"/>
    </row>
    <row r="4580" spans="27:29" x14ac:dyDescent="0.25">
      <c r="AA4580"/>
      <c r="AB4580"/>
      <c r="AC4580"/>
    </row>
    <row r="4581" spans="27:29" x14ac:dyDescent="0.25">
      <c r="AA4581"/>
      <c r="AB4581"/>
      <c r="AC4581"/>
    </row>
    <row r="4582" spans="27:29" x14ac:dyDescent="0.25">
      <c r="AA4582"/>
      <c r="AB4582"/>
      <c r="AC4582"/>
    </row>
    <row r="4583" spans="27:29" x14ac:dyDescent="0.25">
      <c r="AA4583"/>
      <c r="AB4583"/>
      <c r="AC4583"/>
    </row>
    <row r="4584" spans="27:29" x14ac:dyDescent="0.25">
      <c r="AA4584"/>
      <c r="AB4584"/>
      <c r="AC4584"/>
    </row>
    <row r="4585" spans="27:29" x14ac:dyDescent="0.25">
      <c r="AA4585"/>
      <c r="AB4585"/>
      <c r="AC4585"/>
    </row>
    <row r="4586" spans="27:29" x14ac:dyDescent="0.25">
      <c r="AA4586"/>
      <c r="AB4586"/>
      <c r="AC4586"/>
    </row>
    <row r="4587" spans="27:29" x14ac:dyDescent="0.25">
      <c r="AA4587"/>
      <c r="AB4587"/>
      <c r="AC4587"/>
    </row>
    <row r="4588" spans="27:29" x14ac:dyDescent="0.25">
      <c r="AA4588"/>
      <c r="AB4588"/>
      <c r="AC4588"/>
    </row>
    <row r="4589" spans="27:29" x14ac:dyDescent="0.25">
      <c r="AA4589"/>
      <c r="AB4589"/>
      <c r="AC4589"/>
    </row>
    <row r="4590" spans="27:29" x14ac:dyDescent="0.25">
      <c r="AA4590"/>
      <c r="AB4590"/>
      <c r="AC4590"/>
    </row>
    <row r="4591" spans="27:29" x14ac:dyDescent="0.25">
      <c r="AA4591"/>
      <c r="AB4591"/>
      <c r="AC4591"/>
    </row>
    <row r="4592" spans="27:29" x14ac:dyDescent="0.25">
      <c r="AA4592"/>
      <c r="AB4592"/>
      <c r="AC4592"/>
    </row>
    <row r="4593" spans="27:29" x14ac:dyDescent="0.25">
      <c r="AA4593"/>
      <c r="AB4593"/>
      <c r="AC4593"/>
    </row>
    <row r="4594" spans="27:29" x14ac:dyDescent="0.25">
      <c r="AA4594"/>
      <c r="AB4594"/>
      <c r="AC4594"/>
    </row>
    <row r="4595" spans="27:29" x14ac:dyDescent="0.25">
      <c r="AA4595"/>
      <c r="AB4595"/>
      <c r="AC4595"/>
    </row>
    <row r="4596" spans="27:29" x14ac:dyDescent="0.25">
      <c r="AA4596"/>
      <c r="AB4596"/>
      <c r="AC4596"/>
    </row>
    <row r="4597" spans="27:29" x14ac:dyDescent="0.25">
      <c r="AA4597"/>
      <c r="AB4597"/>
      <c r="AC4597"/>
    </row>
    <row r="4598" spans="27:29" x14ac:dyDescent="0.25">
      <c r="AA4598"/>
      <c r="AB4598"/>
      <c r="AC4598"/>
    </row>
    <row r="4599" spans="27:29" x14ac:dyDescent="0.25">
      <c r="AA4599"/>
      <c r="AB4599"/>
      <c r="AC4599"/>
    </row>
    <row r="4600" spans="27:29" x14ac:dyDescent="0.25">
      <c r="AA4600"/>
      <c r="AB4600"/>
      <c r="AC4600"/>
    </row>
    <row r="4601" spans="27:29" x14ac:dyDescent="0.25">
      <c r="AA4601"/>
      <c r="AB4601"/>
      <c r="AC4601"/>
    </row>
    <row r="4602" spans="27:29" x14ac:dyDescent="0.25">
      <c r="AA4602"/>
      <c r="AB4602"/>
      <c r="AC4602"/>
    </row>
    <row r="4603" spans="27:29" x14ac:dyDescent="0.25">
      <c r="AA4603"/>
      <c r="AB4603"/>
      <c r="AC4603"/>
    </row>
    <row r="4604" spans="27:29" x14ac:dyDescent="0.25">
      <c r="AA4604"/>
      <c r="AB4604"/>
      <c r="AC4604"/>
    </row>
    <row r="4605" spans="27:29" x14ac:dyDescent="0.25">
      <c r="AA4605"/>
      <c r="AB4605"/>
      <c r="AC4605"/>
    </row>
    <row r="4606" spans="27:29" x14ac:dyDescent="0.25">
      <c r="AA4606"/>
      <c r="AB4606"/>
      <c r="AC4606"/>
    </row>
    <row r="4607" spans="27:29" x14ac:dyDescent="0.25">
      <c r="AA4607"/>
      <c r="AB4607"/>
      <c r="AC4607"/>
    </row>
    <row r="4608" spans="27:29" x14ac:dyDescent="0.25">
      <c r="AA4608"/>
      <c r="AB4608"/>
      <c r="AC4608"/>
    </row>
    <row r="4609" spans="27:29" x14ac:dyDescent="0.25">
      <c r="AA4609"/>
      <c r="AB4609"/>
      <c r="AC4609"/>
    </row>
    <row r="4610" spans="27:29" x14ac:dyDescent="0.25">
      <c r="AA4610"/>
      <c r="AB4610"/>
      <c r="AC4610"/>
    </row>
    <row r="4611" spans="27:29" x14ac:dyDescent="0.25">
      <c r="AA4611"/>
      <c r="AB4611"/>
      <c r="AC4611"/>
    </row>
    <row r="4612" spans="27:29" x14ac:dyDescent="0.25">
      <c r="AA4612"/>
      <c r="AB4612"/>
      <c r="AC4612"/>
    </row>
    <row r="4613" spans="27:29" x14ac:dyDescent="0.25">
      <c r="AA4613"/>
      <c r="AB4613"/>
      <c r="AC4613"/>
    </row>
    <row r="4614" spans="27:29" x14ac:dyDescent="0.25">
      <c r="AA4614"/>
      <c r="AB4614"/>
      <c r="AC4614"/>
    </row>
    <row r="4615" spans="27:29" x14ac:dyDescent="0.25">
      <c r="AA4615"/>
      <c r="AB4615"/>
      <c r="AC4615"/>
    </row>
    <row r="4616" spans="27:29" x14ac:dyDescent="0.25">
      <c r="AA4616"/>
      <c r="AB4616"/>
      <c r="AC4616"/>
    </row>
    <row r="4617" spans="27:29" x14ac:dyDescent="0.25">
      <c r="AA4617"/>
      <c r="AB4617"/>
      <c r="AC4617"/>
    </row>
    <row r="4618" spans="27:29" x14ac:dyDescent="0.25">
      <c r="AA4618"/>
      <c r="AB4618"/>
      <c r="AC4618"/>
    </row>
    <row r="4619" spans="27:29" x14ac:dyDescent="0.25">
      <c r="AA4619"/>
      <c r="AB4619"/>
      <c r="AC4619"/>
    </row>
    <row r="4620" spans="27:29" x14ac:dyDescent="0.25">
      <c r="AA4620"/>
      <c r="AB4620"/>
      <c r="AC4620"/>
    </row>
    <row r="4621" spans="27:29" x14ac:dyDescent="0.25">
      <c r="AA4621"/>
      <c r="AB4621"/>
      <c r="AC4621"/>
    </row>
    <row r="4622" spans="27:29" x14ac:dyDescent="0.25">
      <c r="AA4622"/>
      <c r="AB4622"/>
      <c r="AC4622"/>
    </row>
    <row r="4623" spans="27:29" x14ac:dyDescent="0.25">
      <c r="AA4623"/>
      <c r="AB4623"/>
      <c r="AC4623"/>
    </row>
    <row r="4624" spans="27:29" x14ac:dyDescent="0.25">
      <c r="AA4624"/>
      <c r="AB4624"/>
      <c r="AC4624"/>
    </row>
    <row r="4625" spans="27:29" x14ac:dyDescent="0.25">
      <c r="AA4625"/>
      <c r="AB4625"/>
      <c r="AC4625"/>
    </row>
    <row r="4626" spans="27:29" x14ac:dyDescent="0.25">
      <c r="AA4626"/>
      <c r="AB4626"/>
      <c r="AC4626"/>
    </row>
    <row r="4627" spans="27:29" x14ac:dyDescent="0.25">
      <c r="AA4627"/>
      <c r="AB4627"/>
      <c r="AC4627"/>
    </row>
    <row r="4628" spans="27:29" x14ac:dyDescent="0.25">
      <c r="AA4628"/>
      <c r="AB4628"/>
      <c r="AC4628"/>
    </row>
    <row r="4629" spans="27:29" x14ac:dyDescent="0.25">
      <c r="AA4629"/>
      <c r="AB4629"/>
      <c r="AC4629"/>
    </row>
    <row r="4630" spans="27:29" x14ac:dyDescent="0.25">
      <c r="AA4630"/>
      <c r="AB4630"/>
      <c r="AC4630"/>
    </row>
    <row r="4631" spans="27:29" x14ac:dyDescent="0.25">
      <c r="AA4631"/>
      <c r="AB4631"/>
      <c r="AC4631"/>
    </row>
    <row r="4632" spans="27:29" x14ac:dyDescent="0.25">
      <c r="AA4632"/>
      <c r="AB4632"/>
      <c r="AC4632"/>
    </row>
    <row r="4633" spans="27:29" x14ac:dyDescent="0.25">
      <c r="AA4633"/>
      <c r="AB4633"/>
      <c r="AC4633"/>
    </row>
    <row r="4634" spans="27:29" x14ac:dyDescent="0.25">
      <c r="AA4634"/>
      <c r="AB4634"/>
      <c r="AC4634"/>
    </row>
    <row r="4635" spans="27:29" x14ac:dyDescent="0.25">
      <c r="AA4635"/>
      <c r="AB4635"/>
      <c r="AC4635"/>
    </row>
    <row r="4636" spans="27:29" x14ac:dyDescent="0.25">
      <c r="AA4636"/>
      <c r="AB4636"/>
      <c r="AC4636"/>
    </row>
    <row r="4637" spans="27:29" x14ac:dyDescent="0.25">
      <c r="AA4637"/>
      <c r="AB4637"/>
      <c r="AC4637"/>
    </row>
    <row r="4638" spans="27:29" x14ac:dyDescent="0.25">
      <c r="AA4638"/>
      <c r="AB4638"/>
      <c r="AC4638"/>
    </row>
    <row r="4639" spans="27:29" x14ac:dyDescent="0.25">
      <c r="AA4639"/>
      <c r="AB4639"/>
      <c r="AC4639"/>
    </row>
    <row r="4640" spans="27:29" x14ac:dyDescent="0.25">
      <c r="AA4640"/>
      <c r="AB4640"/>
      <c r="AC4640"/>
    </row>
    <row r="4641" spans="27:29" x14ac:dyDescent="0.25">
      <c r="AA4641"/>
      <c r="AB4641"/>
      <c r="AC4641"/>
    </row>
    <row r="4642" spans="27:29" x14ac:dyDescent="0.25">
      <c r="AA4642"/>
      <c r="AB4642"/>
      <c r="AC4642"/>
    </row>
    <row r="4643" spans="27:29" x14ac:dyDescent="0.25">
      <c r="AA4643"/>
      <c r="AB4643"/>
      <c r="AC4643"/>
    </row>
    <row r="4644" spans="27:29" x14ac:dyDescent="0.25">
      <c r="AA4644"/>
      <c r="AB4644"/>
      <c r="AC4644"/>
    </row>
    <row r="4645" spans="27:29" x14ac:dyDescent="0.25">
      <c r="AA4645"/>
      <c r="AB4645"/>
      <c r="AC4645"/>
    </row>
    <row r="4646" spans="27:29" x14ac:dyDescent="0.25">
      <c r="AA4646"/>
      <c r="AB4646"/>
      <c r="AC4646"/>
    </row>
    <row r="4647" spans="27:29" x14ac:dyDescent="0.25">
      <c r="AA4647"/>
      <c r="AB4647"/>
      <c r="AC4647"/>
    </row>
    <row r="4648" spans="27:29" x14ac:dyDescent="0.25">
      <c r="AA4648"/>
      <c r="AB4648"/>
      <c r="AC4648"/>
    </row>
    <row r="4649" spans="27:29" x14ac:dyDescent="0.25">
      <c r="AA4649"/>
      <c r="AB4649"/>
      <c r="AC4649"/>
    </row>
    <row r="4650" spans="27:29" x14ac:dyDescent="0.25">
      <c r="AA4650"/>
      <c r="AB4650"/>
      <c r="AC4650"/>
    </row>
    <row r="4651" spans="27:29" x14ac:dyDescent="0.25">
      <c r="AA4651"/>
      <c r="AB4651"/>
      <c r="AC4651"/>
    </row>
    <row r="4652" spans="27:29" x14ac:dyDescent="0.25">
      <c r="AA4652"/>
      <c r="AB4652"/>
      <c r="AC4652"/>
    </row>
    <row r="4653" spans="27:29" x14ac:dyDescent="0.25">
      <c r="AA4653"/>
      <c r="AB4653"/>
      <c r="AC4653"/>
    </row>
    <row r="4654" spans="27:29" x14ac:dyDescent="0.25">
      <c r="AA4654"/>
      <c r="AB4654"/>
      <c r="AC4654"/>
    </row>
    <row r="4655" spans="27:29" x14ac:dyDescent="0.25">
      <c r="AA4655"/>
      <c r="AB4655"/>
      <c r="AC4655"/>
    </row>
    <row r="4656" spans="27:29" x14ac:dyDescent="0.25">
      <c r="AA4656"/>
      <c r="AB4656"/>
      <c r="AC4656"/>
    </row>
    <row r="4657" spans="27:29" x14ac:dyDescent="0.25">
      <c r="AA4657"/>
      <c r="AB4657"/>
      <c r="AC4657"/>
    </row>
    <row r="4658" spans="27:29" x14ac:dyDescent="0.25">
      <c r="AA4658"/>
      <c r="AB4658"/>
      <c r="AC4658"/>
    </row>
    <row r="4659" spans="27:29" x14ac:dyDescent="0.25">
      <c r="AA4659"/>
      <c r="AB4659"/>
      <c r="AC4659"/>
    </row>
    <row r="4660" spans="27:29" x14ac:dyDescent="0.25">
      <c r="AA4660"/>
      <c r="AB4660"/>
      <c r="AC4660"/>
    </row>
    <row r="4661" spans="27:29" x14ac:dyDescent="0.25">
      <c r="AA4661"/>
      <c r="AB4661"/>
      <c r="AC4661"/>
    </row>
    <row r="4662" spans="27:29" x14ac:dyDescent="0.25">
      <c r="AA4662"/>
      <c r="AB4662"/>
      <c r="AC4662"/>
    </row>
    <row r="4663" spans="27:29" x14ac:dyDescent="0.25">
      <c r="AA4663"/>
      <c r="AB4663"/>
      <c r="AC4663"/>
    </row>
    <row r="4664" spans="27:29" x14ac:dyDescent="0.25">
      <c r="AA4664"/>
      <c r="AB4664"/>
      <c r="AC4664"/>
    </row>
    <row r="4665" spans="27:29" x14ac:dyDescent="0.25">
      <c r="AA4665"/>
      <c r="AB4665"/>
      <c r="AC4665"/>
    </row>
    <row r="4666" spans="27:29" x14ac:dyDescent="0.25">
      <c r="AA4666"/>
      <c r="AB4666"/>
      <c r="AC4666"/>
    </row>
    <row r="4667" spans="27:29" x14ac:dyDescent="0.25">
      <c r="AA4667"/>
      <c r="AB4667"/>
      <c r="AC4667"/>
    </row>
    <row r="4668" spans="27:29" x14ac:dyDescent="0.25">
      <c r="AA4668"/>
      <c r="AB4668"/>
      <c r="AC4668"/>
    </row>
    <row r="4669" spans="27:29" x14ac:dyDescent="0.25">
      <c r="AA4669"/>
      <c r="AB4669"/>
      <c r="AC4669"/>
    </row>
    <row r="4670" spans="27:29" x14ac:dyDescent="0.25">
      <c r="AA4670"/>
      <c r="AB4670"/>
      <c r="AC4670"/>
    </row>
    <row r="4671" spans="27:29" x14ac:dyDescent="0.25">
      <c r="AA4671"/>
      <c r="AB4671"/>
      <c r="AC4671"/>
    </row>
    <row r="4672" spans="27:29" x14ac:dyDescent="0.25">
      <c r="AA4672"/>
      <c r="AB4672"/>
      <c r="AC4672"/>
    </row>
    <row r="4673" spans="27:29" x14ac:dyDescent="0.25">
      <c r="AA4673"/>
      <c r="AB4673"/>
      <c r="AC4673"/>
    </row>
    <row r="4674" spans="27:29" x14ac:dyDescent="0.25">
      <c r="AA4674"/>
      <c r="AB4674"/>
      <c r="AC4674"/>
    </row>
    <row r="4675" spans="27:29" x14ac:dyDescent="0.25">
      <c r="AA4675"/>
      <c r="AB4675"/>
      <c r="AC4675"/>
    </row>
    <row r="4676" spans="27:29" x14ac:dyDescent="0.25">
      <c r="AA4676"/>
      <c r="AB4676"/>
      <c r="AC4676"/>
    </row>
    <row r="4677" spans="27:29" x14ac:dyDescent="0.25">
      <c r="AA4677"/>
      <c r="AB4677"/>
      <c r="AC4677"/>
    </row>
    <row r="4678" spans="27:29" x14ac:dyDescent="0.25">
      <c r="AA4678"/>
      <c r="AB4678"/>
      <c r="AC4678"/>
    </row>
    <row r="4679" spans="27:29" x14ac:dyDescent="0.25">
      <c r="AA4679"/>
      <c r="AB4679"/>
      <c r="AC4679"/>
    </row>
    <row r="4680" spans="27:29" x14ac:dyDescent="0.25">
      <c r="AA4680"/>
      <c r="AB4680"/>
      <c r="AC4680"/>
    </row>
    <row r="4681" spans="27:29" x14ac:dyDescent="0.25">
      <c r="AA4681"/>
      <c r="AB4681"/>
      <c r="AC4681"/>
    </row>
    <row r="4682" spans="27:29" x14ac:dyDescent="0.25">
      <c r="AA4682"/>
      <c r="AB4682"/>
      <c r="AC4682"/>
    </row>
    <row r="4683" spans="27:29" x14ac:dyDescent="0.25">
      <c r="AA4683"/>
      <c r="AB4683"/>
      <c r="AC4683"/>
    </row>
    <row r="4684" spans="27:29" x14ac:dyDescent="0.25">
      <c r="AA4684"/>
      <c r="AB4684"/>
      <c r="AC4684"/>
    </row>
    <row r="4685" spans="27:29" x14ac:dyDescent="0.25">
      <c r="AA4685"/>
      <c r="AB4685"/>
      <c r="AC4685"/>
    </row>
    <row r="4686" spans="27:29" x14ac:dyDescent="0.25">
      <c r="AA4686"/>
      <c r="AB4686"/>
      <c r="AC4686"/>
    </row>
    <row r="4687" spans="27:29" x14ac:dyDescent="0.25">
      <c r="AA4687"/>
      <c r="AB4687"/>
      <c r="AC4687"/>
    </row>
    <row r="4688" spans="27:29" x14ac:dyDescent="0.25">
      <c r="AA4688"/>
      <c r="AB4688"/>
      <c r="AC4688"/>
    </row>
    <row r="4689" spans="27:29" x14ac:dyDescent="0.25">
      <c r="AA4689"/>
      <c r="AB4689"/>
      <c r="AC4689"/>
    </row>
    <row r="4690" spans="27:29" x14ac:dyDescent="0.25">
      <c r="AA4690"/>
      <c r="AB4690"/>
      <c r="AC4690"/>
    </row>
    <row r="4691" spans="27:29" x14ac:dyDescent="0.25">
      <c r="AA4691"/>
      <c r="AB4691"/>
      <c r="AC4691"/>
    </row>
    <row r="4692" spans="27:29" x14ac:dyDescent="0.25">
      <c r="AA4692"/>
      <c r="AB4692"/>
      <c r="AC4692"/>
    </row>
    <row r="4693" spans="27:29" x14ac:dyDescent="0.25">
      <c r="AA4693"/>
      <c r="AB4693"/>
      <c r="AC4693"/>
    </row>
    <row r="4694" spans="27:29" x14ac:dyDescent="0.25">
      <c r="AA4694"/>
      <c r="AB4694"/>
      <c r="AC4694"/>
    </row>
    <row r="4695" spans="27:29" x14ac:dyDescent="0.25">
      <c r="AA4695"/>
      <c r="AB4695"/>
      <c r="AC4695"/>
    </row>
    <row r="4696" spans="27:29" x14ac:dyDescent="0.25">
      <c r="AA4696"/>
      <c r="AB4696"/>
      <c r="AC4696"/>
    </row>
    <row r="4697" spans="27:29" x14ac:dyDescent="0.25">
      <c r="AA4697"/>
      <c r="AB4697"/>
      <c r="AC4697"/>
    </row>
    <row r="4698" spans="27:29" x14ac:dyDescent="0.25">
      <c r="AA4698"/>
      <c r="AB4698"/>
      <c r="AC4698"/>
    </row>
    <row r="4699" spans="27:29" x14ac:dyDescent="0.25">
      <c r="AA4699"/>
      <c r="AB4699"/>
      <c r="AC4699"/>
    </row>
    <row r="4700" spans="27:29" x14ac:dyDescent="0.25">
      <c r="AA4700"/>
      <c r="AB4700"/>
      <c r="AC4700"/>
    </row>
    <row r="4701" spans="27:29" x14ac:dyDescent="0.25">
      <c r="AA4701"/>
      <c r="AB4701"/>
      <c r="AC4701"/>
    </row>
    <row r="4702" spans="27:29" x14ac:dyDescent="0.25">
      <c r="AA4702"/>
      <c r="AB4702"/>
      <c r="AC4702"/>
    </row>
    <row r="4703" spans="27:29" x14ac:dyDescent="0.25">
      <c r="AA4703"/>
      <c r="AB4703"/>
      <c r="AC4703"/>
    </row>
    <row r="4704" spans="27:29" x14ac:dyDescent="0.25">
      <c r="AA4704"/>
      <c r="AB4704"/>
      <c r="AC4704"/>
    </row>
    <row r="4705" spans="27:29" x14ac:dyDescent="0.25">
      <c r="AA4705"/>
      <c r="AB4705"/>
      <c r="AC4705"/>
    </row>
    <row r="4706" spans="27:29" x14ac:dyDescent="0.25">
      <c r="AA4706"/>
      <c r="AB4706"/>
      <c r="AC4706"/>
    </row>
    <row r="4707" spans="27:29" x14ac:dyDescent="0.25">
      <c r="AA4707"/>
      <c r="AB4707"/>
      <c r="AC4707"/>
    </row>
    <row r="4708" spans="27:29" x14ac:dyDescent="0.25">
      <c r="AA4708"/>
      <c r="AB4708"/>
      <c r="AC4708"/>
    </row>
    <row r="4709" spans="27:29" x14ac:dyDescent="0.25">
      <c r="AA4709"/>
      <c r="AB4709"/>
      <c r="AC4709"/>
    </row>
    <row r="4710" spans="27:29" x14ac:dyDescent="0.25">
      <c r="AA4710"/>
      <c r="AB4710"/>
      <c r="AC4710"/>
    </row>
    <row r="4711" spans="27:29" x14ac:dyDescent="0.25">
      <c r="AA4711"/>
      <c r="AB4711"/>
      <c r="AC4711"/>
    </row>
    <row r="4712" spans="27:29" x14ac:dyDescent="0.25">
      <c r="AA4712"/>
      <c r="AB4712"/>
      <c r="AC4712"/>
    </row>
    <row r="4713" spans="27:29" x14ac:dyDescent="0.25">
      <c r="AA4713"/>
      <c r="AB4713"/>
      <c r="AC4713"/>
    </row>
    <row r="4714" spans="27:29" x14ac:dyDescent="0.25">
      <c r="AA4714"/>
      <c r="AB4714"/>
      <c r="AC4714"/>
    </row>
    <row r="4715" spans="27:29" x14ac:dyDescent="0.25">
      <c r="AA4715"/>
      <c r="AB4715"/>
      <c r="AC4715"/>
    </row>
    <row r="4716" spans="27:29" x14ac:dyDescent="0.25">
      <c r="AA4716"/>
      <c r="AB4716"/>
      <c r="AC4716"/>
    </row>
    <row r="4717" spans="27:29" x14ac:dyDescent="0.25">
      <c r="AA4717"/>
      <c r="AB4717"/>
      <c r="AC4717"/>
    </row>
    <row r="4718" spans="27:29" x14ac:dyDescent="0.25">
      <c r="AA4718"/>
      <c r="AB4718"/>
      <c r="AC4718"/>
    </row>
    <row r="4719" spans="27:29" x14ac:dyDescent="0.25">
      <c r="AA4719"/>
      <c r="AB4719"/>
      <c r="AC4719"/>
    </row>
    <row r="4720" spans="27:29" x14ac:dyDescent="0.25">
      <c r="AA4720"/>
      <c r="AB4720"/>
      <c r="AC4720"/>
    </row>
    <row r="4721" spans="27:29" x14ac:dyDescent="0.25">
      <c r="AA4721"/>
      <c r="AB4721"/>
      <c r="AC4721"/>
    </row>
    <row r="4722" spans="27:29" x14ac:dyDescent="0.25">
      <c r="AA4722"/>
      <c r="AB4722"/>
      <c r="AC4722"/>
    </row>
    <row r="4723" spans="27:29" x14ac:dyDescent="0.25">
      <c r="AA4723"/>
      <c r="AB4723"/>
      <c r="AC4723"/>
    </row>
    <row r="4724" spans="27:29" x14ac:dyDescent="0.25">
      <c r="AA4724"/>
      <c r="AB4724"/>
      <c r="AC4724"/>
    </row>
    <row r="4725" spans="27:29" x14ac:dyDescent="0.25">
      <c r="AA4725"/>
      <c r="AB4725"/>
      <c r="AC4725"/>
    </row>
    <row r="4726" spans="27:29" x14ac:dyDescent="0.25">
      <c r="AA4726"/>
      <c r="AB4726"/>
      <c r="AC4726"/>
    </row>
    <row r="4727" spans="27:29" x14ac:dyDescent="0.25">
      <c r="AA4727"/>
      <c r="AB4727"/>
      <c r="AC4727"/>
    </row>
    <row r="4728" spans="27:29" x14ac:dyDescent="0.25">
      <c r="AA4728"/>
      <c r="AB4728"/>
      <c r="AC4728"/>
    </row>
    <row r="4729" spans="27:29" x14ac:dyDescent="0.25">
      <c r="AA4729"/>
      <c r="AB4729"/>
      <c r="AC4729"/>
    </row>
    <row r="4730" spans="27:29" x14ac:dyDescent="0.25">
      <c r="AA4730"/>
      <c r="AB4730"/>
      <c r="AC4730"/>
    </row>
    <row r="4731" spans="27:29" x14ac:dyDescent="0.25">
      <c r="AA4731"/>
      <c r="AB4731"/>
      <c r="AC4731"/>
    </row>
    <row r="4732" spans="27:29" x14ac:dyDescent="0.25">
      <c r="AA4732"/>
      <c r="AB4732"/>
      <c r="AC4732"/>
    </row>
    <row r="4733" spans="27:29" x14ac:dyDescent="0.25">
      <c r="AA4733"/>
      <c r="AB4733"/>
      <c r="AC4733"/>
    </row>
    <row r="4734" spans="27:29" x14ac:dyDescent="0.25">
      <c r="AA4734"/>
      <c r="AB4734"/>
      <c r="AC4734"/>
    </row>
    <row r="4735" spans="27:29" x14ac:dyDescent="0.25">
      <c r="AA4735"/>
      <c r="AB4735"/>
      <c r="AC4735"/>
    </row>
    <row r="4736" spans="27:29" x14ac:dyDescent="0.25">
      <c r="AA4736"/>
      <c r="AB4736"/>
      <c r="AC4736"/>
    </row>
    <row r="4737" spans="27:29" x14ac:dyDescent="0.25">
      <c r="AA4737"/>
      <c r="AB4737"/>
      <c r="AC4737"/>
    </row>
    <row r="4738" spans="27:29" x14ac:dyDescent="0.25">
      <c r="AA4738"/>
      <c r="AB4738"/>
      <c r="AC4738"/>
    </row>
    <row r="4739" spans="27:29" x14ac:dyDescent="0.25">
      <c r="AA4739"/>
      <c r="AB4739"/>
      <c r="AC4739"/>
    </row>
    <row r="4740" spans="27:29" x14ac:dyDescent="0.25">
      <c r="AA4740"/>
      <c r="AB4740"/>
      <c r="AC4740"/>
    </row>
    <row r="4741" spans="27:29" x14ac:dyDescent="0.25">
      <c r="AA4741"/>
      <c r="AB4741"/>
      <c r="AC4741"/>
    </row>
    <row r="4742" spans="27:29" x14ac:dyDescent="0.25">
      <c r="AA4742"/>
      <c r="AB4742"/>
      <c r="AC4742"/>
    </row>
    <row r="4743" spans="27:29" x14ac:dyDescent="0.25">
      <c r="AA4743"/>
      <c r="AB4743"/>
      <c r="AC4743"/>
    </row>
    <row r="4744" spans="27:29" x14ac:dyDescent="0.25">
      <c r="AA4744"/>
      <c r="AB4744"/>
      <c r="AC4744"/>
    </row>
    <row r="4745" spans="27:29" x14ac:dyDescent="0.25">
      <c r="AA4745"/>
      <c r="AB4745"/>
      <c r="AC4745"/>
    </row>
    <row r="4746" spans="27:29" x14ac:dyDescent="0.25">
      <c r="AA4746"/>
      <c r="AB4746"/>
      <c r="AC4746"/>
    </row>
    <row r="4747" spans="27:29" x14ac:dyDescent="0.25">
      <c r="AA4747"/>
      <c r="AB4747"/>
      <c r="AC4747"/>
    </row>
    <row r="4748" spans="27:29" x14ac:dyDescent="0.25">
      <c r="AA4748"/>
      <c r="AB4748"/>
      <c r="AC4748"/>
    </row>
    <row r="4749" spans="27:29" x14ac:dyDescent="0.25">
      <c r="AA4749"/>
      <c r="AB4749"/>
      <c r="AC4749"/>
    </row>
    <row r="4750" spans="27:29" x14ac:dyDescent="0.25">
      <c r="AA4750"/>
      <c r="AB4750"/>
      <c r="AC4750"/>
    </row>
    <row r="4751" spans="27:29" x14ac:dyDescent="0.25">
      <c r="AA4751"/>
      <c r="AB4751"/>
      <c r="AC4751"/>
    </row>
    <row r="4752" spans="27:29" x14ac:dyDescent="0.25">
      <c r="AA4752"/>
      <c r="AB4752"/>
      <c r="AC4752"/>
    </row>
    <row r="4753" spans="27:29" x14ac:dyDescent="0.25">
      <c r="AA4753"/>
      <c r="AB4753"/>
      <c r="AC4753"/>
    </row>
    <row r="4754" spans="27:29" x14ac:dyDescent="0.25">
      <c r="AA4754"/>
      <c r="AB4754"/>
      <c r="AC4754"/>
    </row>
    <row r="4755" spans="27:29" x14ac:dyDescent="0.25">
      <c r="AA4755"/>
      <c r="AB4755"/>
      <c r="AC4755"/>
    </row>
    <row r="4756" spans="27:29" x14ac:dyDescent="0.25">
      <c r="AA4756"/>
      <c r="AB4756"/>
      <c r="AC4756"/>
    </row>
    <row r="4757" spans="27:29" x14ac:dyDescent="0.25">
      <c r="AA4757"/>
      <c r="AB4757"/>
      <c r="AC4757"/>
    </row>
    <row r="4758" spans="27:29" x14ac:dyDescent="0.25">
      <c r="AA4758"/>
      <c r="AB4758"/>
      <c r="AC4758"/>
    </row>
    <row r="4759" spans="27:29" x14ac:dyDescent="0.25">
      <c r="AA4759"/>
      <c r="AB4759"/>
      <c r="AC4759"/>
    </row>
    <row r="4760" spans="27:29" x14ac:dyDescent="0.25">
      <c r="AA4760"/>
      <c r="AB4760"/>
      <c r="AC4760"/>
    </row>
    <row r="4761" spans="27:29" x14ac:dyDescent="0.25">
      <c r="AA4761"/>
      <c r="AB4761"/>
      <c r="AC4761"/>
    </row>
    <row r="4762" spans="27:29" x14ac:dyDescent="0.25">
      <c r="AA4762"/>
      <c r="AB4762"/>
      <c r="AC4762"/>
    </row>
    <row r="4763" spans="27:29" x14ac:dyDescent="0.25">
      <c r="AA4763"/>
      <c r="AB4763"/>
      <c r="AC4763"/>
    </row>
    <row r="4764" spans="27:29" x14ac:dyDescent="0.25">
      <c r="AA4764"/>
      <c r="AB4764"/>
      <c r="AC4764"/>
    </row>
    <row r="4765" spans="27:29" x14ac:dyDescent="0.25">
      <c r="AA4765"/>
      <c r="AB4765"/>
      <c r="AC4765"/>
    </row>
    <row r="4766" spans="27:29" x14ac:dyDescent="0.25">
      <c r="AA4766"/>
      <c r="AB4766"/>
      <c r="AC4766"/>
    </row>
    <row r="4767" spans="27:29" x14ac:dyDescent="0.25">
      <c r="AA4767"/>
      <c r="AB4767"/>
      <c r="AC4767"/>
    </row>
    <row r="4768" spans="27:29" x14ac:dyDescent="0.25">
      <c r="AA4768"/>
      <c r="AB4768"/>
      <c r="AC4768"/>
    </row>
    <row r="4769" spans="27:29" x14ac:dyDescent="0.25">
      <c r="AA4769"/>
      <c r="AB4769"/>
      <c r="AC4769"/>
    </row>
    <row r="4770" spans="27:29" x14ac:dyDescent="0.25">
      <c r="AA4770"/>
      <c r="AB4770"/>
      <c r="AC4770"/>
    </row>
    <row r="4771" spans="27:29" x14ac:dyDescent="0.25">
      <c r="AA4771"/>
      <c r="AB4771"/>
      <c r="AC4771"/>
    </row>
    <row r="4772" spans="27:29" x14ac:dyDescent="0.25">
      <c r="AA4772"/>
      <c r="AB4772"/>
      <c r="AC4772"/>
    </row>
    <row r="4773" spans="27:29" x14ac:dyDescent="0.25">
      <c r="AA4773"/>
      <c r="AB4773"/>
      <c r="AC4773"/>
    </row>
    <row r="4774" spans="27:29" x14ac:dyDescent="0.25">
      <c r="AA4774"/>
      <c r="AB4774"/>
      <c r="AC4774"/>
    </row>
    <row r="4775" spans="27:29" x14ac:dyDescent="0.25">
      <c r="AA4775"/>
      <c r="AB4775"/>
      <c r="AC4775"/>
    </row>
    <row r="4776" spans="27:29" x14ac:dyDescent="0.25">
      <c r="AA4776"/>
      <c r="AB4776"/>
      <c r="AC4776"/>
    </row>
    <row r="4777" spans="27:29" x14ac:dyDescent="0.25">
      <c r="AA4777"/>
      <c r="AB4777"/>
      <c r="AC4777"/>
    </row>
    <row r="4778" spans="27:29" x14ac:dyDescent="0.25">
      <c r="AA4778"/>
      <c r="AB4778"/>
      <c r="AC4778"/>
    </row>
    <row r="4779" spans="27:29" x14ac:dyDescent="0.25">
      <c r="AA4779"/>
      <c r="AB4779"/>
      <c r="AC4779"/>
    </row>
    <row r="4780" spans="27:29" x14ac:dyDescent="0.25">
      <c r="AA4780"/>
      <c r="AB4780"/>
      <c r="AC4780"/>
    </row>
    <row r="4781" spans="27:29" x14ac:dyDescent="0.25">
      <c r="AA4781"/>
      <c r="AB4781"/>
      <c r="AC4781"/>
    </row>
    <row r="4782" spans="27:29" x14ac:dyDescent="0.25">
      <c r="AA4782"/>
      <c r="AB4782"/>
      <c r="AC4782"/>
    </row>
    <row r="4783" spans="27:29" x14ac:dyDescent="0.25">
      <c r="AA4783"/>
      <c r="AB4783"/>
      <c r="AC4783"/>
    </row>
    <row r="4784" spans="27:29" x14ac:dyDescent="0.25">
      <c r="AA4784"/>
      <c r="AB4784"/>
      <c r="AC4784"/>
    </row>
    <row r="4785" spans="27:29" x14ac:dyDescent="0.25">
      <c r="AA4785"/>
      <c r="AB4785"/>
      <c r="AC4785"/>
    </row>
    <row r="4786" spans="27:29" x14ac:dyDescent="0.25">
      <c r="AA4786"/>
      <c r="AB4786"/>
      <c r="AC4786"/>
    </row>
    <row r="4787" spans="27:29" x14ac:dyDescent="0.25">
      <c r="AA4787"/>
      <c r="AB4787"/>
      <c r="AC4787"/>
    </row>
    <row r="4788" spans="27:29" x14ac:dyDescent="0.25">
      <c r="AA4788"/>
      <c r="AB4788"/>
      <c r="AC4788"/>
    </row>
    <row r="4789" spans="27:29" x14ac:dyDescent="0.25">
      <c r="AA4789"/>
      <c r="AB4789"/>
      <c r="AC4789"/>
    </row>
    <row r="4790" spans="27:29" x14ac:dyDescent="0.25">
      <c r="AA4790"/>
      <c r="AB4790"/>
      <c r="AC4790"/>
    </row>
    <row r="4791" spans="27:29" x14ac:dyDescent="0.25">
      <c r="AA4791"/>
      <c r="AB4791"/>
      <c r="AC4791"/>
    </row>
    <row r="4792" spans="27:29" x14ac:dyDescent="0.25">
      <c r="AA4792"/>
      <c r="AB4792"/>
      <c r="AC4792"/>
    </row>
    <row r="4793" spans="27:29" x14ac:dyDescent="0.25">
      <c r="AA4793"/>
      <c r="AB4793"/>
      <c r="AC4793"/>
    </row>
    <row r="4794" spans="27:29" x14ac:dyDescent="0.25">
      <c r="AA4794"/>
      <c r="AB4794"/>
      <c r="AC4794"/>
    </row>
    <row r="4795" spans="27:29" x14ac:dyDescent="0.25">
      <c r="AA4795"/>
      <c r="AB4795"/>
      <c r="AC4795"/>
    </row>
    <row r="4796" spans="27:29" x14ac:dyDescent="0.25">
      <c r="AA4796"/>
      <c r="AB4796"/>
      <c r="AC4796"/>
    </row>
    <row r="4797" spans="27:29" x14ac:dyDescent="0.25">
      <c r="AA4797"/>
      <c r="AB4797"/>
      <c r="AC4797"/>
    </row>
    <row r="4798" spans="27:29" x14ac:dyDescent="0.25">
      <c r="AA4798"/>
      <c r="AB4798"/>
      <c r="AC4798"/>
    </row>
    <row r="4799" spans="27:29" x14ac:dyDescent="0.25">
      <c r="AA4799"/>
      <c r="AB4799"/>
      <c r="AC4799"/>
    </row>
    <row r="4800" spans="27:29" x14ac:dyDescent="0.25">
      <c r="AA4800"/>
      <c r="AB4800"/>
      <c r="AC4800"/>
    </row>
    <row r="4801" spans="27:29" x14ac:dyDescent="0.25">
      <c r="AA4801"/>
      <c r="AB4801"/>
      <c r="AC4801"/>
    </row>
    <row r="4802" spans="27:29" x14ac:dyDescent="0.25">
      <c r="AA4802"/>
      <c r="AB4802"/>
      <c r="AC4802"/>
    </row>
    <row r="4803" spans="27:29" x14ac:dyDescent="0.25">
      <c r="AA4803"/>
      <c r="AB4803"/>
      <c r="AC4803"/>
    </row>
    <row r="4804" spans="27:29" x14ac:dyDescent="0.25">
      <c r="AA4804"/>
      <c r="AB4804"/>
      <c r="AC4804"/>
    </row>
    <row r="4805" spans="27:29" x14ac:dyDescent="0.25">
      <c r="AA4805"/>
      <c r="AB4805"/>
      <c r="AC4805"/>
    </row>
    <row r="4806" spans="27:29" x14ac:dyDescent="0.25">
      <c r="AA4806"/>
      <c r="AB4806"/>
      <c r="AC4806"/>
    </row>
    <row r="4807" spans="27:29" x14ac:dyDescent="0.25">
      <c r="AA4807"/>
      <c r="AB4807"/>
      <c r="AC4807"/>
    </row>
    <row r="4808" spans="27:29" x14ac:dyDescent="0.25">
      <c r="AA4808"/>
      <c r="AB4808"/>
      <c r="AC4808"/>
    </row>
    <row r="4809" spans="27:29" x14ac:dyDescent="0.25">
      <c r="AA4809"/>
      <c r="AB4809"/>
      <c r="AC4809"/>
    </row>
    <row r="4810" spans="27:29" x14ac:dyDescent="0.25">
      <c r="AA4810"/>
      <c r="AB4810"/>
      <c r="AC4810"/>
    </row>
    <row r="4811" spans="27:29" x14ac:dyDescent="0.25">
      <c r="AA4811"/>
      <c r="AB4811"/>
      <c r="AC4811"/>
    </row>
    <row r="4812" spans="27:29" x14ac:dyDescent="0.25">
      <c r="AA4812"/>
      <c r="AB4812"/>
      <c r="AC4812"/>
    </row>
    <row r="4813" spans="27:29" x14ac:dyDescent="0.25">
      <c r="AA4813"/>
      <c r="AB4813"/>
      <c r="AC4813"/>
    </row>
    <row r="4814" spans="27:29" x14ac:dyDescent="0.25">
      <c r="AA4814"/>
      <c r="AB4814"/>
      <c r="AC4814"/>
    </row>
    <row r="4815" spans="27:29" x14ac:dyDescent="0.25">
      <c r="AA4815"/>
      <c r="AB4815"/>
      <c r="AC4815"/>
    </row>
    <row r="4816" spans="27:29" x14ac:dyDescent="0.25">
      <c r="AA4816"/>
      <c r="AB4816"/>
      <c r="AC4816"/>
    </row>
    <row r="4817" spans="27:29" x14ac:dyDescent="0.25">
      <c r="AA4817"/>
      <c r="AB4817"/>
      <c r="AC4817"/>
    </row>
    <row r="4818" spans="27:29" x14ac:dyDescent="0.25">
      <c r="AA4818"/>
      <c r="AB4818"/>
      <c r="AC4818"/>
    </row>
    <row r="4819" spans="27:29" x14ac:dyDescent="0.25">
      <c r="AA4819"/>
      <c r="AB4819"/>
      <c r="AC4819"/>
    </row>
    <row r="4820" spans="27:29" x14ac:dyDescent="0.25">
      <c r="AA4820"/>
      <c r="AB4820"/>
      <c r="AC4820"/>
    </row>
    <row r="4821" spans="27:29" x14ac:dyDescent="0.25">
      <c r="AA4821"/>
      <c r="AB4821"/>
      <c r="AC4821"/>
    </row>
    <row r="4822" spans="27:29" x14ac:dyDescent="0.25">
      <c r="AA4822"/>
      <c r="AB4822"/>
      <c r="AC4822"/>
    </row>
    <row r="4823" spans="27:29" x14ac:dyDescent="0.25">
      <c r="AA4823"/>
      <c r="AB4823"/>
      <c r="AC4823"/>
    </row>
    <row r="4824" spans="27:29" x14ac:dyDescent="0.25">
      <c r="AA4824"/>
      <c r="AB4824"/>
      <c r="AC4824"/>
    </row>
    <row r="4825" spans="27:29" x14ac:dyDescent="0.25">
      <c r="AA4825"/>
      <c r="AB4825"/>
      <c r="AC4825"/>
    </row>
    <row r="4826" spans="27:29" x14ac:dyDescent="0.25">
      <c r="AA4826"/>
      <c r="AB4826"/>
      <c r="AC4826"/>
    </row>
    <row r="4827" spans="27:29" x14ac:dyDescent="0.25">
      <c r="AA4827"/>
      <c r="AB4827"/>
      <c r="AC4827"/>
    </row>
    <row r="4828" spans="27:29" x14ac:dyDescent="0.25">
      <c r="AA4828"/>
      <c r="AB4828"/>
      <c r="AC4828"/>
    </row>
    <row r="4829" spans="27:29" x14ac:dyDescent="0.25">
      <c r="AA4829"/>
      <c r="AB4829"/>
      <c r="AC4829"/>
    </row>
    <row r="4830" spans="27:29" x14ac:dyDescent="0.25">
      <c r="AA4830"/>
      <c r="AB4830"/>
      <c r="AC4830"/>
    </row>
    <row r="4831" spans="27:29" x14ac:dyDescent="0.25">
      <c r="AA4831"/>
      <c r="AB4831"/>
      <c r="AC4831"/>
    </row>
    <row r="4832" spans="27:29" x14ac:dyDescent="0.25">
      <c r="AA4832"/>
      <c r="AB4832"/>
      <c r="AC4832"/>
    </row>
    <row r="4833" spans="27:29" x14ac:dyDescent="0.25">
      <c r="AA4833"/>
      <c r="AB4833"/>
      <c r="AC4833"/>
    </row>
    <row r="4834" spans="27:29" x14ac:dyDescent="0.25">
      <c r="AA4834"/>
      <c r="AB4834"/>
      <c r="AC4834"/>
    </row>
    <row r="4835" spans="27:29" x14ac:dyDescent="0.25">
      <c r="AA4835"/>
      <c r="AB4835"/>
      <c r="AC4835"/>
    </row>
    <row r="4836" spans="27:29" x14ac:dyDescent="0.25">
      <c r="AA4836"/>
      <c r="AB4836"/>
      <c r="AC4836"/>
    </row>
    <row r="4837" spans="27:29" x14ac:dyDescent="0.25">
      <c r="AA4837"/>
      <c r="AB4837"/>
      <c r="AC4837"/>
    </row>
    <row r="4838" spans="27:29" x14ac:dyDescent="0.25">
      <c r="AA4838"/>
      <c r="AB4838"/>
      <c r="AC4838"/>
    </row>
    <row r="4839" spans="27:29" x14ac:dyDescent="0.25">
      <c r="AA4839"/>
      <c r="AB4839"/>
      <c r="AC4839"/>
    </row>
    <row r="4840" spans="27:29" x14ac:dyDescent="0.25">
      <c r="AA4840"/>
      <c r="AB4840"/>
      <c r="AC4840"/>
    </row>
    <row r="4841" spans="27:29" x14ac:dyDescent="0.25">
      <c r="AA4841"/>
      <c r="AB4841"/>
      <c r="AC4841"/>
    </row>
    <row r="4842" spans="27:29" x14ac:dyDescent="0.25">
      <c r="AA4842"/>
      <c r="AB4842"/>
      <c r="AC4842"/>
    </row>
    <row r="4843" spans="27:29" x14ac:dyDescent="0.25">
      <c r="AA4843"/>
      <c r="AB4843"/>
      <c r="AC4843"/>
    </row>
    <row r="4844" spans="27:29" x14ac:dyDescent="0.25">
      <c r="AA4844"/>
      <c r="AB4844"/>
      <c r="AC4844"/>
    </row>
    <row r="4845" spans="27:29" x14ac:dyDescent="0.25">
      <c r="AA4845"/>
      <c r="AB4845"/>
      <c r="AC4845"/>
    </row>
    <row r="4846" spans="27:29" x14ac:dyDescent="0.25">
      <c r="AA4846"/>
      <c r="AB4846"/>
      <c r="AC4846"/>
    </row>
    <row r="4847" spans="27:29" x14ac:dyDescent="0.25">
      <c r="AA4847"/>
      <c r="AB4847"/>
      <c r="AC4847"/>
    </row>
    <row r="4848" spans="27:29" x14ac:dyDescent="0.25">
      <c r="AA4848"/>
      <c r="AB4848"/>
      <c r="AC4848"/>
    </row>
    <row r="4849" spans="27:29" x14ac:dyDescent="0.25">
      <c r="AA4849"/>
      <c r="AB4849"/>
      <c r="AC4849"/>
    </row>
    <row r="4850" spans="27:29" x14ac:dyDescent="0.25">
      <c r="AA4850"/>
      <c r="AB4850"/>
      <c r="AC4850"/>
    </row>
    <row r="4851" spans="27:29" x14ac:dyDescent="0.25">
      <c r="AA4851"/>
      <c r="AB4851"/>
      <c r="AC4851"/>
    </row>
    <row r="4852" spans="27:29" x14ac:dyDescent="0.25">
      <c r="AA4852"/>
      <c r="AB4852"/>
      <c r="AC4852"/>
    </row>
    <row r="4853" spans="27:29" x14ac:dyDescent="0.25">
      <c r="AA4853"/>
      <c r="AB4853"/>
      <c r="AC4853"/>
    </row>
    <row r="4854" spans="27:29" x14ac:dyDescent="0.25">
      <c r="AA4854"/>
      <c r="AB4854"/>
      <c r="AC4854"/>
    </row>
    <row r="4855" spans="27:29" x14ac:dyDescent="0.25">
      <c r="AA4855"/>
      <c r="AB4855"/>
      <c r="AC4855"/>
    </row>
    <row r="4856" spans="27:29" x14ac:dyDescent="0.25">
      <c r="AA4856"/>
      <c r="AB4856"/>
      <c r="AC4856"/>
    </row>
    <row r="4857" spans="27:29" x14ac:dyDescent="0.25">
      <c r="AA4857"/>
      <c r="AB4857"/>
      <c r="AC4857"/>
    </row>
    <row r="4858" spans="27:29" x14ac:dyDescent="0.25">
      <c r="AA4858"/>
      <c r="AB4858"/>
      <c r="AC4858"/>
    </row>
    <row r="4859" spans="27:29" x14ac:dyDescent="0.25">
      <c r="AA4859"/>
      <c r="AB4859"/>
      <c r="AC4859"/>
    </row>
    <row r="4860" spans="27:29" x14ac:dyDescent="0.25">
      <c r="AA4860"/>
      <c r="AB4860"/>
      <c r="AC4860"/>
    </row>
    <row r="4861" spans="27:29" x14ac:dyDescent="0.25">
      <c r="AA4861"/>
      <c r="AB4861"/>
      <c r="AC4861"/>
    </row>
    <row r="4862" spans="27:29" x14ac:dyDescent="0.25">
      <c r="AA4862"/>
      <c r="AB4862"/>
      <c r="AC4862"/>
    </row>
    <row r="4863" spans="27:29" x14ac:dyDescent="0.25">
      <c r="AA4863"/>
      <c r="AB4863"/>
      <c r="AC4863"/>
    </row>
    <row r="4864" spans="27:29" x14ac:dyDescent="0.25">
      <c r="AA4864"/>
      <c r="AB4864"/>
      <c r="AC4864"/>
    </row>
    <row r="4865" spans="27:29" x14ac:dyDescent="0.25">
      <c r="AA4865"/>
      <c r="AB4865"/>
      <c r="AC4865"/>
    </row>
    <row r="4866" spans="27:29" x14ac:dyDescent="0.25">
      <c r="AA4866"/>
      <c r="AB4866"/>
      <c r="AC4866"/>
    </row>
    <row r="4867" spans="27:29" x14ac:dyDescent="0.25">
      <c r="AA4867"/>
      <c r="AB4867"/>
      <c r="AC4867"/>
    </row>
    <row r="4868" spans="27:29" x14ac:dyDescent="0.25">
      <c r="AA4868"/>
      <c r="AB4868"/>
      <c r="AC4868"/>
    </row>
    <row r="4869" spans="27:29" x14ac:dyDescent="0.25">
      <c r="AA4869"/>
      <c r="AB4869"/>
      <c r="AC4869"/>
    </row>
    <row r="4870" spans="27:29" x14ac:dyDescent="0.25">
      <c r="AA4870"/>
      <c r="AB4870"/>
      <c r="AC4870"/>
    </row>
    <row r="4871" spans="27:29" x14ac:dyDescent="0.25">
      <c r="AA4871"/>
      <c r="AB4871"/>
      <c r="AC4871"/>
    </row>
    <row r="4872" spans="27:29" x14ac:dyDescent="0.25">
      <c r="AA4872"/>
      <c r="AB4872"/>
      <c r="AC4872"/>
    </row>
    <row r="4873" spans="27:29" x14ac:dyDescent="0.25">
      <c r="AA4873"/>
      <c r="AB4873"/>
      <c r="AC4873"/>
    </row>
    <row r="4874" spans="27:29" x14ac:dyDescent="0.25">
      <c r="AA4874"/>
      <c r="AB4874"/>
      <c r="AC4874"/>
    </row>
    <row r="4875" spans="27:29" x14ac:dyDescent="0.25">
      <c r="AA4875"/>
      <c r="AB4875"/>
      <c r="AC4875"/>
    </row>
    <row r="4876" spans="27:29" x14ac:dyDescent="0.25">
      <c r="AA4876"/>
      <c r="AB4876"/>
      <c r="AC4876"/>
    </row>
    <row r="4877" spans="27:29" x14ac:dyDescent="0.25">
      <c r="AA4877"/>
      <c r="AB4877"/>
      <c r="AC4877"/>
    </row>
    <row r="4878" spans="27:29" x14ac:dyDescent="0.25">
      <c r="AA4878"/>
      <c r="AB4878"/>
      <c r="AC4878"/>
    </row>
    <row r="4879" spans="27:29" x14ac:dyDescent="0.25">
      <c r="AA4879"/>
      <c r="AB4879"/>
      <c r="AC4879"/>
    </row>
    <row r="4880" spans="27:29" x14ac:dyDescent="0.25">
      <c r="AA4880"/>
      <c r="AB4880"/>
      <c r="AC4880"/>
    </row>
    <row r="4881" spans="27:29" x14ac:dyDescent="0.25">
      <c r="AA4881"/>
      <c r="AB4881"/>
      <c r="AC4881"/>
    </row>
    <row r="4882" spans="27:29" x14ac:dyDescent="0.25">
      <c r="AA4882"/>
      <c r="AB4882"/>
      <c r="AC4882"/>
    </row>
    <row r="4883" spans="27:29" x14ac:dyDescent="0.25">
      <c r="AA4883"/>
      <c r="AB4883"/>
      <c r="AC4883"/>
    </row>
    <row r="4884" spans="27:29" x14ac:dyDescent="0.25">
      <c r="AA4884"/>
      <c r="AB4884"/>
      <c r="AC4884"/>
    </row>
    <row r="4885" spans="27:29" x14ac:dyDescent="0.25">
      <c r="AA4885"/>
      <c r="AB4885"/>
      <c r="AC4885"/>
    </row>
    <row r="4886" spans="27:29" x14ac:dyDescent="0.25">
      <c r="AA4886"/>
      <c r="AB4886"/>
      <c r="AC4886"/>
    </row>
    <row r="4887" spans="27:29" x14ac:dyDescent="0.25">
      <c r="AA4887"/>
      <c r="AB4887"/>
      <c r="AC4887"/>
    </row>
    <row r="4888" spans="27:29" x14ac:dyDescent="0.25">
      <c r="AA4888"/>
      <c r="AB4888"/>
      <c r="AC4888"/>
    </row>
    <row r="4889" spans="27:29" x14ac:dyDescent="0.25">
      <c r="AA4889"/>
      <c r="AB4889"/>
      <c r="AC4889"/>
    </row>
    <row r="4890" spans="27:29" x14ac:dyDescent="0.25">
      <c r="AA4890"/>
      <c r="AB4890"/>
      <c r="AC4890"/>
    </row>
    <row r="4891" spans="27:29" x14ac:dyDescent="0.25">
      <c r="AA4891"/>
      <c r="AB4891"/>
      <c r="AC4891"/>
    </row>
    <row r="4892" spans="27:29" x14ac:dyDescent="0.25">
      <c r="AA4892"/>
      <c r="AB4892"/>
      <c r="AC4892"/>
    </row>
    <row r="4893" spans="27:29" x14ac:dyDescent="0.25">
      <c r="AA4893"/>
      <c r="AB4893"/>
      <c r="AC4893"/>
    </row>
    <row r="4894" spans="27:29" x14ac:dyDescent="0.25">
      <c r="AA4894"/>
      <c r="AB4894"/>
      <c r="AC4894"/>
    </row>
    <row r="4895" spans="27:29" x14ac:dyDescent="0.25">
      <c r="AA4895"/>
      <c r="AB4895"/>
      <c r="AC4895"/>
    </row>
    <row r="4896" spans="27:29" x14ac:dyDescent="0.25">
      <c r="AA4896"/>
      <c r="AB4896"/>
      <c r="AC4896"/>
    </row>
    <row r="4897" spans="27:29" x14ac:dyDescent="0.25">
      <c r="AA4897"/>
      <c r="AB4897"/>
      <c r="AC4897"/>
    </row>
    <row r="4898" spans="27:29" x14ac:dyDescent="0.25">
      <c r="AA4898"/>
      <c r="AB4898"/>
      <c r="AC4898"/>
    </row>
    <row r="4899" spans="27:29" x14ac:dyDescent="0.25">
      <c r="AA4899"/>
      <c r="AB4899"/>
      <c r="AC4899"/>
    </row>
    <row r="4900" spans="27:29" x14ac:dyDescent="0.25">
      <c r="AA4900"/>
      <c r="AB4900"/>
      <c r="AC4900"/>
    </row>
    <row r="4901" spans="27:29" x14ac:dyDescent="0.25">
      <c r="AA4901"/>
      <c r="AB4901"/>
      <c r="AC4901"/>
    </row>
    <row r="4902" spans="27:29" x14ac:dyDescent="0.25">
      <c r="AA4902"/>
      <c r="AB4902"/>
      <c r="AC4902"/>
    </row>
    <row r="4903" spans="27:29" x14ac:dyDescent="0.25">
      <c r="AA4903"/>
      <c r="AB4903"/>
      <c r="AC4903"/>
    </row>
    <row r="4904" spans="27:29" x14ac:dyDescent="0.25">
      <c r="AA4904"/>
      <c r="AB4904"/>
      <c r="AC4904"/>
    </row>
    <row r="4905" spans="27:29" x14ac:dyDescent="0.25">
      <c r="AA4905"/>
      <c r="AB4905"/>
      <c r="AC4905"/>
    </row>
    <row r="4906" spans="27:29" x14ac:dyDescent="0.25">
      <c r="AA4906"/>
      <c r="AB4906"/>
      <c r="AC4906"/>
    </row>
    <row r="4907" spans="27:29" x14ac:dyDescent="0.25">
      <c r="AA4907"/>
      <c r="AB4907"/>
      <c r="AC4907"/>
    </row>
    <row r="4908" spans="27:29" x14ac:dyDescent="0.25">
      <c r="AA4908"/>
      <c r="AB4908"/>
      <c r="AC4908"/>
    </row>
    <row r="4909" spans="27:29" x14ac:dyDescent="0.25">
      <c r="AA4909"/>
      <c r="AB4909"/>
      <c r="AC4909"/>
    </row>
    <row r="4910" spans="27:29" x14ac:dyDescent="0.25">
      <c r="AA4910"/>
      <c r="AB4910"/>
      <c r="AC4910"/>
    </row>
    <row r="4911" spans="27:29" x14ac:dyDescent="0.25">
      <c r="AA4911"/>
      <c r="AB4911"/>
      <c r="AC4911"/>
    </row>
    <row r="4912" spans="27:29" x14ac:dyDescent="0.25">
      <c r="AA4912"/>
      <c r="AB4912"/>
      <c r="AC4912"/>
    </row>
    <row r="4913" spans="27:29" x14ac:dyDescent="0.25">
      <c r="AA4913"/>
      <c r="AB4913"/>
      <c r="AC4913"/>
    </row>
    <row r="4914" spans="27:29" x14ac:dyDescent="0.25">
      <c r="AA4914"/>
      <c r="AB4914"/>
      <c r="AC4914"/>
    </row>
    <row r="4915" spans="27:29" x14ac:dyDescent="0.25">
      <c r="AA4915"/>
      <c r="AB4915"/>
      <c r="AC4915"/>
    </row>
    <row r="4916" spans="27:29" x14ac:dyDescent="0.25">
      <c r="AA4916"/>
      <c r="AB4916"/>
      <c r="AC4916"/>
    </row>
    <row r="4917" spans="27:29" x14ac:dyDescent="0.25">
      <c r="AA4917"/>
      <c r="AB4917"/>
      <c r="AC4917"/>
    </row>
    <row r="4918" spans="27:29" x14ac:dyDescent="0.25">
      <c r="AA4918"/>
      <c r="AB4918"/>
      <c r="AC4918"/>
    </row>
    <row r="4919" spans="27:29" x14ac:dyDescent="0.25">
      <c r="AA4919"/>
      <c r="AB4919"/>
      <c r="AC4919"/>
    </row>
    <row r="4920" spans="27:29" x14ac:dyDescent="0.25">
      <c r="AA4920"/>
      <c r="AB4920"/>
      <c r="AC4920"/>
    </row>
    <row r="4921" spans="27:29" x14ac:dyDescent="0.25">
      <c r="AA4921"/>
      <c r="AB4921"/>
      <c r="AC4921"/>
    </row>
    <row r="4922" spans="27:29" x14ac:dyDescent="0.25">
      <c r="AA4922"/>
      <c r="AB4922"/>
      <c r="AC4922"/>
    </row>
    <row r="4923" spans="27:29" x14ac:dyDescent="0.25">
      <c r="AA4923"/>
      <c r="AB4923"/>
      <c r="AC4923"/>
    </row>
    <row r="4924" spans="27:29" x14ac:dyDescent="0.25">
      <c r="AA4924"/>
      <c r="AB4924"/>
      <c r="AC4924"/>
    </row>
    <row r="4925" spans="27:29" x14ac:dyDescent="0.25">
      <c r="AA4925"/>
      <c r="AB4925"/>
      <c r="AC4925"/>
    </row>
    <row r="4926" spans="27:29" x14ac:dyDescent="0.25">
      <c r="AA4926"/>
      <c r="AB4926"/>
      <c r="AC4926"/>
    </row>
    <row r="4927" spans="27:29" x14ac:dyDescent="0.25">
      <c r="AA4927"/>
      <c r="AB4927"/>
      <c r="AC4927"/>
    </row>
    <row r="4928" spans="27:29" x14ac:dyDescent="0.25">
      <c r="AA4928"/>
      <c r="AB4928"/>
      <c r="AC4928"/>
    </row>
    <row r="4929" spans="27:29" x14ac:dyDescent="0.25">
      <c r="AA4929"/>
      <c r="AB4929"/>
      <c r="AC4929"/>
    </row>
    <row r="4930" spans="27:29" x14ac:dyDescent="0.25">
      <c r="AA4930"/>
      <c r="AB4930"/>
      <c r="AC4930"/>
    </row>
    <row r="4931" spans="27:29" x14ac:dyDescent="0.25">
      <c r="AA4931"/>
      <c r="AB4931"/>
      <c r="AC4931"/>
    </row>
    <row r="4932" spans="27:29" x14ac:dyDescent="0.25">
      <c r="AA4932"/>
      <c r="AB4932"/>
      <c r="AC4932"/>
    </row>
    <row r="4933" spans="27:29" x14ac:dyDescent="0.25">
      <c r="AA4933"/>
      <c r="AB4933"/>
      <c r="AC4933"/>
    </row>
    <row r="4934" spans="27:29" x14ac:dyDescent="0.25">
      <c r="AA4934"/>
      <c r="AB4934"/>
      <c r="AC4934"/>
    </row>
    <row r="4935" spans="27:29" x14ac:dyDescent="0.25">
      <c r="AA4935"/>
      <c r="AB4935"/>
      <c r="AC4935"/>
    </row>
    <row r="4936" spans="27:29" x14ac:dyDescent="0.25">
      <c r="AA4936"/>
      <c r="AB4936"/>
      <c r="AC4936"/>
    </row>
    <row r="4937" spans="27:29" x14ac:dyDescent="0.25">
      <c r="AA4937"/>
      <c r="AB4937"/>
      <c r="AC4937"/>
    </row>
    <row r="4938" spans="27:29" x14ac:dyDescent="0.25">
      <c r="AA4938"/>
      <c r="AB4938"/>
      <c r="AC4938"/>
    </row>
    <row r="4939" spans="27:29" x14ac:dyDescent="0.25">
      <c r="AA4939"/>
      <c r="AB4939"/>
      <c r="AC4939"/>
    </row>
    <row r="4940" spans="27:29" x14ac:dyDescent="0.25">
      <c r="AA4940"/>
      <c r="AB4940"/>
      <c r="AC4940"/>
    </row>
    <row r="4941" spans="27:29" x14ac:dyDescent="0.25">
      <c r="AA4941"/>
      <c r="AB4941"/>
      <c r="AC4941"/>
    </row>
    <row r="4942" spans="27:29" x14ac:dyDescent="0.25">
      <c r="AA4942"/>
      <c r="AB4942"/>
      <c r="AC4942"/>
    </row>
    <row r="4943" spans="27:29" x14ac:dyDescent="0.25">
      <c r="AA4943"/>
      <c r="AB4943"/>
      <c r="AC4943"/>
    </row>
    <row r="4944" spans="27:29" x14ac:dyDescent="0.25">
      <c r="AA4944"/>
      <c r="AB4944"/>
      <c r="AC4944"/>
    </row>
    <row r="4945" spans="27:29" x14ac:dyDescent="0.25">
      <c r="AA4945"/>
      <c r="AB4945"/>
      <c r="AC4945"/>
    </row>
    <row r="4946" spans="27:29" x14ac:dyDescent="0.25">
      <c r="AA4946"/>
      <c r="AB4946"/>
      <c r="AC4946"/>
    </row>
    <row r="4947" spans="27:29" x14ac:dyDescent="0.25">
      <c r="AA4947"/>
      <c r="AB4947"/>
      <c r="AC4947"/>
    </row>
    <row r="4948" spans="27:29" x14ac:dyDescent="0.25">
      <c r="AA4948"/>
      <c r="AB4948"/>
      <c r="AC4948"/>
    </row>
    <row r="4949" spans="27:29" x14ac:dyDescent="0.25">
      <c r="AA4949"/>
      <c r="AB4949"/>
      <c r="AC4949"/>
    </row>
    <row r="4950" spans="27:29" x14ac:dyDescent="0.25">
      <c r="AA4950"/>
      <c r="AB4950"/>
      <c r="AC4950"/>
    </row>
    <row r="4951" spans="27:29" x14ac:dyDescent="0.25">
      <c r="AA4951"/>
      <c r="AB4951"/>
      <c r="AC4951"/>
    </row>
    <row r="4952" spans="27:29" x14ac:dyDescent="0.25">
      <c r="AA4952"/>
      <c r="AB4952"/>
      <c r="AC4952"/>
    </row>
    <row r="4953" spans="27:29" x14ac:dyDescent="0.25">
      <c r="AA4953"/>
      <c r="AB4953"/>
      <c r="AC4953"/>
    </row>
    <row r="4954" spans="27:29" x14ac:dyDescent="0.25">
      <c r="AA4954"/>
      <c r="AB4954"/>
      <c r="AC4954"/>
    </row>
    <row r="4955" spans="27:29" x14ac:dyDescent="0.25">
      <c r="AA4955"/>
      <c r="AB4955"/>
      <c r="AC4955"/>
    </row>
    <row r="4956" spans="27:29" x14ac:dyDescent="0.25">
      <c r="AA4956"/>
      <c r="AB4956"/>
      <c r="AC4956"/>
    </row>
    <row r="4957" spans="27:29" x14ac:dyDescent="0.25">
      <c r="AA4957"/>
      <c r="AB4957"/>
      <c r="AC4957"/>
    </row>
    <row r="4958" spans="27:29" x14ac:dyDescent="0.25">
      <c r="AA4958"/>
      <c r="AB4958"/>
      <c r="AC4958"/>
    </row>
    <row r="4959" spans="27:29" x14ac:dyDescent="0.25">
      <c r="AA4959"/>
      <c r="AB4959"/>
      <c r="AC4959"/>
    </row>
    <row r="4960" spans="27:29" x14ac:dyDescent="0.25">
      <c r="AA4960"/>
      <c r="AB4960"/>
      <c r="AC4960"/>
    </row>
    <row r="4961" spans="27:29" x14ac:dyDescent="0.25">
      <c r="AA4961"/>
      <c r="AB4961"/>
      <c r="AC4961"/>
    </row>
    <row r="4962" spans="27:29" x14ac:dyDescent="0.25">
      <c r="AA4962"/>
      <c r="AB4962"/>
      <c r="AC4962"/>
    </row>
    <row r="4963" spans="27:29" x14ac:dyDescent="0.25">
      <c r="AA4963"/>
      <c r="AB4963"/>
      <c r="AC4963"/>
    </row>
    <row r="4964" spans="27:29" x14ac:dyDescent="0.25">
      <c r="AA4964"/>
      <c r="AB4964"/>
      <c r="AC4964"/>
    </row>
    <row r="4965" spans="27:29" x14ac:dyDescent="0.25">
      <c r="AA4965"/>
      <c r="AB4965"/>
      <c r="AC4965"/>
    </row>
    <row r="4966" spans="27:29" x14ac:dyDescent="0.25">
      <c r="AA4966"/>
      <c r="AB4966"/>
      <c r="AC4966"/>
    </row>
    <row r="4967" spans="27:29" x14ac:dyDescent="0.25">
      <c r="AA4967"/>
      <c r="AB4967"/>
      <c r="AC4967"/>
    </row>
    <row r="4968" spans="27:29" x14ac:dyDescent="0.25">
      <c r="AA4968"/>
      <c r="AB4968"/>
      <c r="AC4968"/>
    </row>
    <row r="4969" spans="27:29" x14ac:dyDescent="0.25">
      <c r="AA4969"/>
      <c r="AB4969"/>
      <c r="AC4969"/>
    </row>
    <row r="4970" spans="27:29" x14ac:dyDescent="0.25">
      <c r="AA4970"/>
      <c r="AB4970"/>
      <c r="AC4970"/>
    </row>
    <row r="4971" spans="27:29" x14ac:dyDescent="0.25">
      <c r="AA4971"/>
      <c r="AB4971"/>
      <c r="AC4971"/>
    </row>
    <row r="4972" spans="27:29" x14ac:dyDescent="0.25">
      <c r="AA4972"/>
      <c r="AB4972"/>
      <c r="AC4972"/>
    </row>
    <row r="4973" spans="27:29" x14ac:dyDescent="0.25">
      <c r="AA4973"/>
      <c r="AB4973"/>
      <c r="AC4973"/>
    </row>
    <row r="4974" spans="27:29" x14ac:dyDescent="0.25">
      <c r="AA4974"/>
      <c r="AB4974"/>
      <c r="AC4974"/>
    </row>
    <row r="4975" spans="27:29" x14ac:dyDescent="0.25">
      <c r="AA4975"/>
      <c r="AB4975"/>
      <c r="AC4975"/>
    </row>
    <row r="4976" spans="27:29" x14ac:dyDescent="0.25">
      <c r="AA4976"/>
      <c r="AB4976"/>
      <c r="AC4976"/>
    </row>
    <row r="4977" spans="27:29" x14ac:dyDescent="0.25">
      <c r="AA4977"/>
      <c r="AB4977"/>
      <c r="AC4977"/>
    </row>
    <row r="4978" spans="27:29" x14ac:dyDescent="0.25">
      <c r="AA4978"/>
      <c r="AB4978"/>
      <c r="AC4978"/>
    </row>
    <row r="4979" spans="27:29" x14ac:dyDescent="0.25">
      <c r="AA4979"/>
      <c r="AB4979"/>
      <c r="AC4979"/>
    </row>
    <row r="4980" spans="27:29" x14ac:dyDescent="0.25">
      <c r="AA4980"/>
      <c r="AB4980"/>
      <c r="AC4980"/>
    </row>
    <row r="4981" spans="27:29" x14ac:dyDescent="0.25">
      <c r="AA4981"/>
      <c r="AB4981"/>
      <c r="AC4981"/>
    </row>
    <row r="4982" spans="27:29" x14ac:dyDescent="0.25">
      <c r="AA4982"/>
      <c r="AB4982"/>
      <c r="AC4982"/>
    </row>
    <row r="4983" spans="27:29" x14ac:dyDescent="0.25">
      <c r="AA4983"/>
      <c r="AB4983"/>
      <c r="AC4983"/>
    </row>
    <row r="4984" spans="27:29" x14ac:dyDescent="0.25">
      <c r="AA4984"/>
      <c r="AB4984"/>
      <c r="AC4984"/>
    </row>
    <row r="4985" spans="27:29" x14ac:dyDescent="0.25">
      <c r="AA4985"/>
      <c r="AB4985"/>
      <c r="AC4985"/>
    </row>
    <row r="4986" spans="27:29" x14ac:dyDescent="0.25">
      <c r="AA4986"/>
      <c r="AB4986"/>
      <c r="AC4986"/>
    </row>
    <row r="4987" spans="27:29" x14ac:dyDescent="0.25">
      <c r="AA4987"/>
      <c r="AB4987"/>
      <c r="AC4987"/>
    </row>
    <row r="4988" spans="27:29" x14ac:dyDescent="0.25">
      <c r="AA4988"/>
      <c r="AB4988"/>
      <c r="AC4988"/>
    </row>
    <row r="4989" spans="27:29" x14ac:dyDescent="0.25">
      <c r="AA4989"/>
      <c r="AB4989"/>
      <c r="AC4989"/>
    </row>
    <row r="4990" spans="27:29" x14ac:dyDescent="0.25">
      <c r="AA4990"/>
      <c r="AB4990"/>
      <c r="AC4990"/>
    </row>
    <row r="4991" spans="27:29" x14ac:dyDescent="0.25">
      <c r="AA4991"/>
      <c r="AB4991"/>
      <c r="AC4991"/>
    </row>
    <row r="4992" spans="27:29" x14ac:dyDescent="0.25">
      <c r="AA4992"/>
      <c r="AB4992"/>
      <c r="AC4992"/>
    </row>
    <row r="4993" spans="27:29" x14ac:dyDescent="0.25">
      <c r="AA4993"/>
      <c r="AB4993"/>
      <c r="AC4993"/>
    </row>
    <row r="4994" spans="27:29" x14ac:dyDescent="0.25">
      <c r="AA4994"/>
      <c r="AB4994"/>
      <c r="AC4994"/>
    </row>
    <row r="4995" spans="27:29" x14ac:dyDescent="0.25">
      <c r="AA4995"/>
      <c r="AB4995"/>
      <c r="AC4995"/>
    </row>
    <row r="4996" spans="27:29" x14ac:dyDescent="0.25">
      <c r="AA4996"/>
      <c r="AB4996"/>
      <c r="AC4996"/>
    </row>
    <row r="4997" spans="27:29" x14ac:dyDescent="0.25">
      <c r="AA4997"/>
      <c r="AB4997"/>
      <c r="AC4997"/>
    </row>
    <row r="4998" spans="27:29" x14ac:dyDescent="0.25">
      <c r="AA4998"/>
      <c r="AB4998"/>
      <c r="AC4998"/>
    </row>
    <row r="4999" spans="27:29" x14ac:dyDescent="0.25">
      <c r="AA4999"/>
      <c r="AB4999"/>
      <c r="AC4999"/>
    </row>
    <row r="5000" spans="27:29" x14ac:dyDescent="0.25">
      <c r="AA5000"/>
      <c r="AB5000"/>
      <c r="AC5000"/>
    </row>
    <row r="5001" spans="27:29" x14ac:dyDescent="0.25">
      <c r="AA5001"/>
      <c r="AB5001"/>
      <c r="AC5001"/>
    </row>
    <row r="5002" spans="27:29" x14ac:dyDescent="0.25">
      <c r="AA5002"/>
      <c r="AB5002"/>
      <c r="AC5002"/>
    </row>
    <row r="5003" spans="27:29" x14ac:dyDescent="0.25">
      <c r="AA5003"/>
      <c r="AB5003"/>
      <c r="AC5003"/>
    </row>
    <row r="5004" spans="27:29" x14ac:dyDescent="0.25">
      <c r="AA5004"/>
      <c r="AB5004"/>
      <c r="AC5004"/>
    </row>
    <row r="5005" spans="27:29" x14ac:dyDescent="0.25">
      <c r="AA5005"/>
      <c r="AB5005"/>
      <c r="AC5005"/>
    </row>
    <row r="5006" spans="27:29" x14ac:dyDescent="0.25">
      <c r="AA5006"/>
      <c r="AB5006"/>
      <c r="AC5006"/>
    </row>
    <row r="5007" spans="27:29" x14ac:dyDescent="0.25">
      <c r="AA5007"/>
      <c r="AB5007"/>
      <c r="AC5007"/>
    </row>
    <row r="5008" spans="27:29" x14ac:dyDescent="0.25">
      <c r="AA5008"/>
      <c r="AB5008"/>
      <c r="AC5008"/>
    </row>
    <row r="5009" spans="27:29" x14ac:dyDescent="0.25">
      <c r="AA5009"/>
      <c r="AB5009"/>
      <c r="AC5009"/>
    </row>
    <row r="5010" spans="27:29" x14ac:dyDescent="0.25">
      <c r="AA5010"/>
      <c r="AB5010"/>
      <c r="AC5010"/>
    </row>
    <row r="5011" spans="27:29" x14ac:dyDescent="0.25">
      <c r="AA5011"/>
      <c r="AB5011"/>
      <c r="AC5011"/>
    </row>
    <row r="5012" spans="27:29" x14ac:dyDescent="0.25">
      <c r="AA5012"/>
      <c r="AB5012"/>
      <c r="AC5012"/>
    </row>
    <row r="5013" spans="27:29" x14ac:dyDescent="0.25">
      <c r="AA5013"/>
      <c r="AB5013"/>
      <c r="AC5013"/>
    </row>
    <row r="5014" spans="27:29" x14ac:dyDescent="0.25">
      <c r="AA5014"/>
      <c r="AB5014"/>
      <c r="AC5014"/>
    </row>
    <row r="5015" spans="27:29" x14ac:dyDescent="0.25">
      <c r="AA5015"/>
      <c r="AB5015"/>
      <c r="AC5015"/>
    </row>
    <row r="5016" spans="27:29" x14ac:dyDescent="0.25">
      <c r="AA5016"/>
      <c r="AB5016"/>
      <c r="AC5016"/>
    </row>
    <row r="5017" spans="27:29" x14ac:dyDescent="0.25">
      <c r="AA5017"/>
      <c r="AB5017"/>
      <c r="AC5017"/>
    </row>
    <row r="5018" spans="27:29" x14ac:dyDescent="0.25">
      <c r="AA5018"/>
      <c r="AB5018"/>
      <c r="AC5018"/>
    </row>
    <row r="5019" spans="27:29" x14ac:dyDescent="0.25">
      <c r="AA5019"/>
      <c r="AB5019"/>
      <c r="AC5019"/>
    </row>
    <row r="5020" spans="27:29" x14ac:dyDescent="0.25">
      <c r="AA5020"/>
      <c r="AB5020"/>
      <c r="AC5020"/>
    </row>
    <row r="5021" spans="27:29" x14ac:dyDescent="0.25">
      <c r="AA5021"/>
      <c r="AB5021"/>
      <c r="AC5021"/>
    </row>
    <row r="5022" spans="27:29" x14ac:dyDescent="0.25">
      <c r="AA5022"/>
      <c r="AB5022"/>
      <c r="AC5022"/>
    </row>
    <row r="5023" spans="27:29" x14ac:dyDescent="0.25">
      <c r="AA5023"/>
      <c r="AB5023"/>
      <c r="AC5023"/>
    </row>
    <row r="5024" spans="27:29" x14ac:dyDescent="0.25">
      <c r="AA5024"/>
      <c r="AB5024"/>
      <c r="AC5024"/>
    </row>
    <row r="5025" spans="27:29" x14ac:dyDescent="0.25">
      <c r="AA5025"/>
      <c r="AB5025"/>
      <c r="AC5025"/>
    </row>
    <row r="5026" spans="27:29" x14ac:dyDescent="0.25">
      <c r="AA5026"/>
      <c r="AB5026"/>
      <c r="AC5026"/>
    </row>
    <row r="5027" spans="27:29" x14ac:dyDescent="0.25">
      <c r="AA5027"/>
      <c r="AB5027"/>
      <c r="AC5027"/>
    </row>
    <row r="5028" spans="27:29" x14ac:dyDescent="0.25">
      <c r="AA5028"/>
      <c r="AB5028"/>
      <c r="AC5028"/>
    </row>
    <row r="5029" spans="27:29" x14ac:dyDescent="0.25">
      <c r="AA5029"/>
      <c r="AB5029"/>
      <c r="AC5029"/>
    </row>
    <row r="5030" spans="27:29" x14ac:dyDescent="0.25">
      <c r="AA5030"/>
      <c r="AB5030"/>
      <c r="AC5030"/>
    </row>
    <row r="5031" spans="27:29" x14ac:dyDescent="0.25">
      <c r="AA5031"/>
      <c r="AB5031"/>
      <c r="AC5031"/>
    </row>
    <row r="5032" spans="27:29" x14ac:dyDescent="0.25">
      <c r="AA5032"/>
      <c r="AB5032"/>
      <c r="AC5032"/>
    </row>
    <row r="5033" spans="27:29" x14ac:dyDescent="0.25">
      <c r="AA5033"/>
      <c r="AB5033"/>
      <c r="AC5033"/>
    </row>
    <row r="5034" spans="27:29" x14ac:dyDescent="0.25">
      <c r="AA5034"/>
      <c r="AB5034"/>
      <c r="AC5034"/>
    </row>
    <row r="5035" spans="27:29" x14ac:dyDescent="0.25">
      <c r="AA5035"/>
      <c r="AB5035"/>
      <c r="AC5035"/>
    </row>
    <row r="5036" spans="27:29" x14ac:dyDescent="0.25">
      <c r="AA5036"/>
      <c r="AB5036"/>
      <c r="AC5036"/>
    </row>
    <row r="5037" spans="27:29" x14ac:dyDescent="0.25">
      <c r="AA5037"/>
      <c r="AB5037"/>
      <c r="AC5037"/>
    </row>
    <row r="5038" spans="27:29" x14ac:dyDescent="0.25">
      <c r="AA5038"/>
      <c r="AB5038"/>
      <c r="AC5038"/>
    </row>
    <row r="5039" spans="27:29" x14ac:dyDescent="0.25">
      <c r="AA5039"/>
      <c r="AB5039"/>
      <c r="AC5039"/>
    </row>
    <row r="5040" spans="27:29" x14ac:dyDescent="0.25">
      <c r="AA5040"/>
      <c r="AB5040"/>
      <c r="AC5040"/>
    </row>
    <row r="5041" spans="27:29" x14ac:dyDescent="0.25">
      <c r="AA5041"/>
      <c r="AB5041"/>
      <c r="AC5041"/>
    </row>
    <row r="5042" spans="27:29" x14ac:dyDescent="0.25">
      <c r="AA5042"/>
      <c r="AB5042"/>
      <c r="AC5042"/>
    </row>
    <row r="5043" spans="27:29" x14ac:dyDescent="0.25">
      <c r="AA5043"/>
      <c r="AB5043"/>
      <c r="AC5043"/>
    </row>
    <row r="5044" spans="27:29" x14ac:dyDescent="0.25">
      <c r="AA5044"/>
      <c r="AB5044"/>
      <c r="AC5044"/>
    </row>
    <row r="5045" spans="27:29" x14ac:dyDescent="0.25">
      <c r="AA5045"/>
      <c r="AB5045"/>
      <c r="AC5045"/>
    </row>
    <row r="5046" spans="27:29" x14ac:dyDescent="0.25">
      <c r="AA5046"/>
      <c r="AB5046"/>
      <c r="AC5046"/>
    </row>
    <row r="5047" spans="27:29" x14ac:dyDescent="0.25">
      <c r="AA5047"/>
      <c r="AB5047"/>
      <c r="AC5047"/>
    </row>
    <row r="5048" spans="27:29" x14ac:dyDescent="0.25">
      <c r="AA5048"/>
      <c r="AB5048"/>
      <c r="AC5048"/>
    </row>
    <row r="5049" spans="27:29" x14ac:dyDescent="0.25">
      <c r="AA5049"/>
      <c r="AB5049"/>
      <c r="AC5049"/>
    </row>
    <row r="5050" spans="27:29" x14ac:dyDescent="0.25">
      <c r="AA5050"/>
      <c r="AB5050"/>
      <c r="AC5050"/>
    </row>
    <row r="5051" spans="27:29" x14ac:dyDescent="0.25">
      <c r="AA5051"/>
      <c r="AB5051"/>
      <c r="AC5051"/>
    </row>
    <row r="5052" spans="27:29" x14ac:dyDescent="0.25">
      <c r="AA5052"/>
      <c r="AB5052"/>
      <c r="AC5052"/>
    </row>
    <row r="5053" spans="27:29" x14ac:dyDescent="0.25">
      <c r="AA5053"/>
      <c r="AB5053"/>
      <c r="AC5053"/>
    </row>
    <row r="5054" spans="27:29" x14ac:dyDescent="0.25">
      <c r="AA5054"/>
      <c r="AB5054"/>
      <c r="AC5054"/>
    </row>
    <row r="5055" spans="27:29" x14ac:dyDescent="0.25">
      <c r="AA5055"/>
      <c r="AB5055"/>
      <c r="AC5055"/>
    </row>
    <row r="5056" spans="27:29" x14ac:dyDescent="0.25">
      <c r="AA5056"/>
      <c r="AB5056"/>
      <c r="AC5056"/>
    </row>
    <row r="5057" spans="27:29" x14ac:dyDescent="0.25">
      <c r="AA5057"/>
      <c r="AB5057"/>
      <c r="AC5057"/>
    </row>
    <row r="5058" spans="27:29" x14ac:dyDescent="0.25">
      <c r="AA5058"/>
      <c r="AB5058"/>
      <c r="AC5058"/>
    </row>
    <row r="5059" spans="27:29" x14ac:dyDescent="0.25">
      <c r="AA5059"/>
      <c r="AB5059"/>
      <c r="AC5059"/>
    </row>
    <row r="5060" spans="27:29" x14ac:dyDescent="0.25">
      <c r="AA5060"/>
      <c r="AB5060"/>
      <c r="AC5060"/>
    </row>
    <row r="5061" spans="27:29" x14ac:dyDescent="0.25">
      <c r="AA5061"/>
      <c r="AB5061"/>
      <c r="AC5061"/>
    </row>
    <row r="5062" spans="27:29" x14ac:dyDescent="0.25">
      <c r="AA5062"/>
      <c r="AB5062"/>
      <c r="AC5062"/>
    </row>
    <row r="5063" spans="27:29" x14ac:dyDescent="0.25">
      <c r="AA5063"/>
      <c r="AB5063"/>
      <c r="AC5063"/>
    </row>
    <row r="5064" spans="27:29" x14ac:dyDescent="0.25">
      <c r="AA5064"/>
      <c r="AB5064"/>
      <c r="AC5064"/>
    </row>
    <row r="5065" spans="27:29" x14ac:dyDescent="0.25">
      <c r="AA5065"/>
      <c r="AB5065"/>
      <c r="AC5065"/>
    </row>
    <row r="5066" spans="27:29" x14ac:dyDescent="0.25">
      <c r="AA5066"/>
      <c r="AB5066"/>
      <c r="AC5066"/>
    </row>
    <row r="5067" spans="27:29" x14ac:dyDescent="0.25">
      <c r="AA5067"/>
      <c r="AB5067"/>
      <c r="AC5067"/>
    </row>
    <row r="5068" spans="27:29" x14ac:dyDescent="0.25">
      <c r="AA5068"/>
      <c r="AB5068"/>
      <c r="AC5068"/>
    </row>
    <row r="5069" spans="27:29" x14ac:dyDescent="0.25">
      <c r="AA5069"/>
      <c r="AB5069"/>
      <c r="AC5069"/>
    </row>
    <row r="5070" spans="27:29" x14ac:dyDescent="0.25">
      <c r="AA5070"/>
      <c r="AB5070"/>
      <c r="AC5070"/>
    </row>
    <row r="5071" spans="27:29" x14ac:dyDescent="0.25">
      <c r="AA5071"/>
      <c r="AB5071"/>
      <c r="AC5071"/>
    </row>
    <row r="5072" spans="27:29" x14ac:dyDescent="0.25">
      <c r="AA5072"/>
      <c r="AB5072"/>
      <c r="AC5072"/>
    </row>
    <row r="5073" spans="27:29" x14ac:dyDescent="0.25">
      <c r="AA5073"/>
      <c r="AB5073"/>
      <c r="AC5073"/>
    </row>
    <row r="5074" spans="27:29" x14ac:dyDescent="0.25">
      <c r="AA5074"/>
      <c r="AB5074"/>
      <c r="AC5074"/>
    </row>
    <row r="5075" spans="27:29" x14ac:dyDescent="0.25">
      <c r="AA5075"/>
      <c r="AB5075"/>
      <c r="AC5075"/>
    </row>
    <row r="5076" spans="27:29" x14ac:dyDescent="0.25">
      <c r="AA5076"/>
      <c r="AB5076"/>
      <c r="AC5076"/>
    </row>
    <row r="5077" spans="27:29" x14ac:dyDescent="0.25">
      <c r="AA5077"/>
      <c r="AB5077"/>
      <c r="AC5077"/>
    </row>
    <row r="5078" spans="27:29" x14ac:dyDescent="0.25">
      <c r="AA5078"/>
      <c r="AB5078"/>
      <c r="AC5078"/>
    </row>
    <row r="5079" spans="27:29" x14ac:dyDescent="0.25">
      <c r="AA5079"/>
      <c r="AB5079"/>
      <c r="AC5079"/>
    </row>
    <row r="5080" spans="27:29" x14ac:dyDescent="0.25">
      <c r="AA5080"/>
      <c r="AB5080"/>
      <c r="AC5080"/>
    </row>
    <row r="5081" spans="27:29" x14ac:dyDescent="0.25">
      <c r="AA5081"/>
      <c r="AB5081"/>
      <c r="AC5081"/>
    </row>
    <row r="5082" spans="27:29" x14ac:dyDescent="0.25">
      <c r="AA5082"/>
      <c r="AB5082"/>
      <c r="AC5082"/>
    </row>
    <row r="5083" spans="27:29" x14ac:dyDescent="0.25">
      <c r="AA5083"/>
      <c r="AB5083"/>
      <c r="AC5083"/>
    </row>
    <row r="5084" spans="27:29" x14ac:dyDescent="0.25">
      <c r="AA5084"/>
      <c r="AB5084"/>
      <c r="AC5084"/>
    </row>
    <row r="5085" spans="27:29" x14ac:dyDescent="0.25">
      <c r="AA5085"/>
      <c r="AB5085"/>
      <c r="AC5085"/>
    </row>
    <row r="5086" spans="27:29" x14ac:dyDescent="0.25">
      <c r="AA5086"/>
      <c r="AB5086"/>
      <c r="AC5086"/>
    </row>
    <row r="5087" spans="27:29" x14ac:dyDescent="0.25">
      <c r="AA5087"/>
      <c r="AB5087"/>
      <c r="AC5087"/>
    </row>
    <row r="5088" spans="27:29" x14ac:dyDescent="0.25">
      <c r="AA5088"/>
      <c r="AB5088"/>
      <c r="AC5088"/>
    </row>
    <row r="5089" spans="27:29" x14ac:dyDescent="0.25">
      <c r="AA5089"/>
      <c r="AB5089"/>
      <c r="AC5089"/>
    </row>
    <row r="5090" spans="27:29" x14ac:dyDescent="0.25">
      <c r="AA5090"/>
      <c r="AB5090"/>
      <c r="AC5090"/>
    </row>
    <row r="5091" spans="27:29" x14ac:dyDescent="0.25">
      <c r="AA5091"/>
      <c r="AB5091"/>
      <c r="AC5091"/>
    </row>
    <row r="5092" spans="27:29" x14ac:dyDescent="0.25">
      <c r="AA5092"/>
      <c r="AB5092"/>
      <c r="AC5092"/>
    </row>
    <row r="5093" spans="27:29" x14ac:dyDescent="0.25">
      <c r="AA5093"/>
      <c r="AB5093"/>
      <c r="AC5093"/>
    </row>
    <row r="5094" spans="27:29" x14ac:dyDescent="0.25">
      <c r="AA5094"/>
      <c r="AB5094"/>
      <c r="AC5094"/>
    </row>
    <row r="5095" spans="27:29" x14ac:dyDescent="0.25">
      <c r="AA5095"/>
      <c r="AB5095"/>
      <c r="AC5095"/>
    </row>
    <row r="5096" spans="27:29" x14ac:dyDescent="0.25">
      <c r="AA5096"/>
      <c r="AB5096"/>
      <c r="AC5096"/>
    </row>
    <row r="5097" spans="27:29" x14ac:dyDescent="0.25">
      <c r="AA5097"/>
      <c r="AB5097"/>
      <c r="AC5097"/>
    </row>
    <row r="5098" spans="27:29" x14ac:dyDescent="0.25">
      <c r="AA5098"/>
      <c r="AB5098"/>
      <c r="AC5098"/>
    </row>
    <row r="5099" spans="27:29" x14ac:dyDescent="0.25">
      <c r="AA5099"/>
      <c r="AB5099"/>
      <c r="AC5099"/>
    </row>
    <row r="5100" spans="27:29" x14ac:dyDescent="0.25">
      <c r="AA5100"/>
      <c r="AB5100"/>
      <c r="AC5100"/>
    </row>
    <row r="5101" spans="27:29" x14ac:dyDescent="0.25">
      <c r="AA5101"/>
      <c r="AB5101"/>
      <c r="AC5101"/>
    </row>
    <row r="5102" spans="27:29" x14ac:dyDescent="0.25">
      <c r="AA5102"/>
      <c r="AB5102"/>
      <c r="AC5102"/>
    </row>
    <row r="5103" spans="27:29" x14ac:dyDescent="0.25">
      <c r="AA5103"/>
      <c r="AB5103"/>
      <c r="AC5103"/>
    </row>
    <row r="5104" spans="27:29" x14ac:dyDescent="0.25">
      <c r="AA5104"/>
      <c r="AB5104"/>
      <c r="AC5104"/>
    </row>
    <row r="5105" spans="27:29" x14ac:dyDescent="0.25">
      <c r="AA5105"/>
      <c r="AB5105"/>
      <c r="AC5105"/>
    </row>
    <row r="5106" spans="27:29" x14ac:dyDescent="0.25">
      <c r="AA5106"/>
      <c r="AB5106"/>
      <c r="AC5106"/>
    </row>
    <row r="5107" spans="27:29" x14ac:dyDescent="0.25">
      <c r="AA5107"/>
      <c r="AB5107"/>
      <c r="AC5107"/>
    </row>
    <row r="5108" spans="27:29" x14ac:dyDescent="0.25">
      <c r="AA5108"/>
      <c r="AB5108"/>
      <c r="AC5108"/>
    </row>
    <row r="5109" spans="27:29" x14ac:dyDescent="0.25">
      <c r="AA5109"/>
      <c r="AB5109"/>
      <c r="AC5109"/>
    </row>
    <row r="5110" spans="27:29" x14ac:dyDescent="0.25">
      <c r="AA5110"/>
      <c r="AB5110"/>
      <c r="AC5110"/>
    </row>
    <row r="5111" spans="27:29" x14ac:dyDescent="0.25">
      <c r="AA5111"/>
      <c r="AB5111"/>
      <c r="AC5111"/>
    </row>
    <row r="5112" spans="27:29" x14ac:dyDescent="0.25">
      <c r="AA5112"/>
      <c r="AB5112"/>
      <c r="AC5112"/>
    </row>
    <row r="5113" spans="27:29" x14ac:dyDescent="0.25">
      <c r="AA5113"/>
      <c r="AB5113"/>
      <c r="AC5113"/>
    </row>
    <row r="5114" spans="27:29" x14ac:dyDescent="0.25">
      <c r="AA5114"/>
      <c r="AB5114"/>
      <c r="AC5114"/>
    </row>
    <row r="5115" spans="27:29" x14ac:dyDescent="0.25">
      <c r="AA5115"/>
      <c r="AB5115"/>
      <c r="AC5115"/>
    </row>
    <row r="5116" spans="27:29" x14ac:dyDescent="0.25">
      <c r="AA5116"/>
      <c r="AB5116"/>
      <c r="AC5116"/>
    </row>
    <row r="5117" spans="27:29" x14ac:dyDescent="0.25">
      <c r="AA5117"/>
      <c r="AB5117"/>
      <c r="AC5117"/>
    </row>
    <row r="5118" spans="27:29" x14ac:dyDescent="0.25">
      <c r="AA5118"/>
      <c r="AB5118"/>
      <c r="AC5118"/>
    </row>
    <row r="5119" spans="27:29" x14ac:dyDescent="0.25">
      <c r="AA5119"/>
      <c r="AB5119"/>
      <c r="AC5119"/>
    </row>
    <row r="5120" spans="27:29" x14ac:dyDescent="0.25">
      <c r="AA5120"/>
      <c r="AB5120"/>
      <c r="AC5120"/>
    </row>
    <row r="5121" spans="27:29" x14ac:dyDescent="0.25">
      <c r="AA5121"/>
      <c r="AB5121"/>
      <c r="AC5121"/>
    </row>
    <row r="5122" spans="27:29" x14ac:dyDescent="0.25">
      <c r="AA5122"/>
      <c r="AB5122"/>
      <c r="AC5122"/>
    </row>
    <row r="5123" spans="27:29" x14ac:dyDescent="0.25">
      <c r="AA5123"/>
      <c r="AB5123"/>
      <c r="AC5123"/>
    </row>
    <row r="5124" spans="27:29" x14ac:dyDescent="0.25">
      <c r="AA5124"/>
      <c r="AB5124"/>
      <c r="AC5124"/>
    </row>
    <row r="5125" spans="27:29" x14ac:dyDescent="0.25">
      <c r="AA5125"/>
      <c r="AB5125"/>
      <c r="AC5125"/>
    </row>
    <row r="5126" spans="27:29" x14ac:dyDescent="0.25">
      <c r="AA5126"/>
      <c r="AB5126"/>
      <c r="AC5126"/>
    </row>
    <row r="5127" spans="27:29" x14ac:dyDescent="0.25">
      <c r="AA5127"/>
      <c r="AB5127"/>
      <c r="AC5127"/>
    </row>
    <row r="5128" spans="27:29" x14ac:dyDescent="0.25">
      <c r="AA5128"/>
      <c r="AB5128"/>
      <c r="AC5128"/>
    </row>
    <row r="5129" spans="27:29" x14ac:dyDescent="0.25">
      <c r="AA5129"/>
      <c r="AB5129"/>
      <c r="AC5129"/>
    </row>
    <row r="5130" spans="27:29" x14ac:dyDescent="0.25">
      <c r="AA5130"/>
      <c r="AB5130"/>
      <c r="AC5130"/>
    </row>
    <row r="5131" spans="27:29" x14ac:dyDescent="0.25">
      <c r="AA5131"/>
      <c r="AB5131"/>
      <c r="AC5131"/>
    </row>
    <row r="5132" spans="27:29" x14ac:dyDescent="0.25">
      <c r="AA5132"/>
      <c r="AB5132"/>
      <c r="AC5132"/>
    </row>
    <row r="5133" spans="27:29" x14ac:dyDescent="0.25">
      <c r="AA5133"/>
      <c r="AB5133"/>
      <c r="AC5133"/>
    </row>
    <row r="5134" spans="27:29" x14ac:dyDescent="0.25">
      <c r="AA5134"/>
      <c r="AB5134"/>
      <c r="AC5134"/>
    </row>
    <row r="5135" spans="27:29" x14ac:dyDescent="0.25">
      <c r="AA5135"/>
      <c r="AB5135"/>
      <c r="AC5135"/>
    </row>
    <row r="5136" spans="27:29" x14ac:dyDescent="0.25">
      <c r="AA5136"/>
      <c r="AB5136"/>
      <c r="AC5136"/>
    </row>
    <row r="5137" spans="27:29" x14ac:dyDescent="0.25">
      <c r="AA5137"/>
      <c r="AB5137"/>
      <c r="AC5137"/>
    </row>
    <row r="5138" spans="27:29" x14ac:dyDescent="0.25">
      <c r="AA5138"/>
      <c r="AB5138"/>
      <c r="AC5138"/>
    </row>
    <row r="5139" spans="27:29" x14ac:dyDescent="0.25">
      <c r="AA5139"/>
      <c r="AB5139"/>
      <c r="AC5139"/>
    </row>
    <row r="5140" spans="27:29" x14ac:dyDescent="0.25">
      <c r="AA5140"/>
      <c r="AB5140"/>
      <c r="AC5140"/>
    </row>
    <row r="5141" spans="27:29" x14ac:dyDescent="0.25">
      <c r="AA5141"/>
      <c r="AB5141"/>
      <c r="AC5141"/>
    </row>
    <row r="5142" spans="27:29" x14ac:dyDescent="0.25">
      <c r="AA5142"/>
      <c r="AB5142"/>
      <c r="AC5142"/>
    </row>
    <row r="5143" spans="27:29" x14ac:dyDescent="0.25">
      <c r="AA5143"/>
      <c r="AB5143"/>
      <c r="AC5143"/>
    </row>
    <row r="5144" spans="27:29" x14ac:dyDescent="0.25">
      <c r="AA5144"/>
      <c r="AB5144"/>
      <c r="AC5144"/>
    </row>
    <row r="5145" spans="27:29" x14ac:dyDescent="0.25">
      <c r="AA5145"/>
      <c r="AB5145"/>
      <c r="AC5145"/>
    </row>
    <row r="5146" spans="27:29" x14ac:dyDescent="0.25">
      <c r="AA5146"/>
      <c r="AB5146"/>
      <c r="AC5146"/>
    </row>
    <row r="5147" spans="27:29" x14ac:dyDescent="0.25">
      <c r="AA5147"/>
      <c r="AB5147"/>
      <c r="AC5147"/>
    </row>
    <row r="5148" spans="27:29" x14ac:dyDescent="0.25">
      <c r="AA5148"/>
      <c r="AB5148"/>
      <c r="AC5148"/>
    </row>
    <row r="5149" spans="27:29" x14ac:dyDescent="0.25">
      <c r="AA5149"/>
      <c r="AB5149"/>
      <c r="AC5149"/>
    </row>
    <row r="5150" spans="27:29" x14ac:dyDescent="0.25">
      <c r="AA5150"/>
      <c r="AB5150"/>
      <c r="AC5150"/>
    </row>
    <row r="5151" spans="27:29" x14ac:dyDescent="0.25">
      <c r="AA5151"/>
      <c r="AB5151"/>
      <c r="AC5151"/>
    </row>
    <row r="5152" spans="27:29" x14ac:dyDescent="0.25">
      <c r="AA5152"/>
      <c r="AB5152"/>
      <c r="AC5152"/>
    </row>
    <row r="5153" spans="27:29" x14ac:dyDescent="0.25">
      <c r="AA5153"/>
      <c r="AB5153"/>
      <c r="AC5153"/>
    </row>
    <row r="5154" spans="27:29" x14ac:dyDescent="0.25">
      <c r="AA5154"/>
      <c r="AB5154"/>
      <c r="AC5154"/>
    </row>
    <row r="5155" spans="27:29" x14ac:dyDescent="0.25">
      <c r="AA5155"/>
      <c r="AB5155"/>
      <c r="AC5155"/>
    </row>
    <row r="5156" spans="27:29" x14ac:dyDescent="0.25">
      <c r="AA5156"/>
      <c r="AB5156"/>
      <c r="AC5156"/>
    </row>
    <row r="5157" spans="27:29" x14ac:dyDescent="0.25">
      <c r="AA5157"/>
      <c r="AB5157"/>
      <c r="AC5157"/>
    </row>
    <row r="5158" spans="27:29" x14ac:dyDescent="0.25">
      <c r="AA5158"/>
      <c r="AB5158"/>
      <c r="AC5158"/>
    </row>
    <row r="5159" spans="27:29" x14ac:dyDescent="0.25">
      <c r="AA5159"/>
      <c r="AB5159"/>
      <c r="AC5159"/>
    </row>
    <row r="5160" spans="27:29" x14ac:dyDescent="0.25">
      <c r="AA5160"/>
      <c r="AB5160"/>
      <c r="AC5160"/>
    </row>
    <row r="5161" spans="27:29" x14ac:dyDescent="0.25">
      <c r="AA5161"/>
      <c r="AB5161"/>
      <c r="AC5161"/>
    </row>
    <row r="5162" spans="27:29" x14ac:dyDescent="0.25">
      <c r="AA5162"/>
      <c r="AB5162"/>
      <c r="AC5162"/>
    </row>
    <row r="5163" spans="27:29" x14ac:dyDescent="0.25">
      <c r="AA5163"/>
      <c r="AB5163"/>
      <c r="AC5163"/>
    </row>
    <row r="5164" spans="27:29" x14ac:dyDescent="0.25">
      <c r="AA5164"/>
      <c r="AB5164"/>
      <c r="AC5164"/>
    </row>
    <row r="5165" spans="27:29" x14ac:dyDescent="0.25">
      <c r="AA5165"/>
      <c r="AB5165"/>
      <c r="AC5165"/>
    </row>
    <row r="5166" spans="27:29" x14ac:dyDescent="0.25">
      <c r="AA5166"/>
      <c r="AB5166"/>
      <c r="AC5166"/>
    </row>
    <row r="5167" spans="27:29" x14ac:dyDescent="0.25">
      <c r="AA5167"/>
      <c r="AB5167"/>
      <c r="AC5167"/>
    </row>
    <row r="5168" spans="27:29" x14ac:dyDescent="0.25">
      <c r="AA5168"/>
      <c r="AB5168"/>
      <c r="AC5168"/>
    </row>
    <row r="5169" spans="27:29" x14ac:dyDescent="0.25">
      <c r="AA5169"/>
      <c r="AB5169"/>
      <c r="AC5169"/>
    </row>
    <row r="5170" spans="27:29" x14ac:dyDescent="0.25">
      <c r="AA5170"/>
      <c r="AB5170"/>
      <c r="AC5170"/>
    </row>
    <row r="5171" spans="27:29" x14ac:dyDescent="0.25">
      <c r="AA5171"/>
      <c r="AB5171"/>
      <c r="AC5171"/>
    </row>
    <row r="5172" spans="27:29" x14ac:dyDescent="0.25">
      <c r="AA5172"/>
      <c r="AB5172"/>
      <c r="AC5172"/>
    </row>
    <row r="5173" spans="27:29" x14ac:dyDescent="0.25">
      <c r="AA5173"/>
      <c r="AB5173"/>
      <c r="AC5173"/>
    </row>
    <row r="5174" spans="27:29" x14ac:dyDescent="0.25">
      <c r="AA5174"/>
      <c r="AB5174"/>
      <c r="AC5174"/>
    </row>
    <row r="5175" spans="27:29" x14ac:dyDescent="0.25">
      <c r="AA5175"/>
      <c r="AB5175"/>
      <c r="AC5175"/>
    </row>
    <row r="5176" spans="27:29" x14ac:dyDescent="0.25">
      <c r="AA5176"/>
      <c r="AB5176"/>
      <c r="AC5176"/>
    </row>
    <row r="5177" spans="27:29" x14ac:dyDescent="0.25">
      <c r="AA5177"/>
      <c r="AB5177"/>
      <c r="AC5177"/>
    </row>
    <row r="5178" spans="27:29" x14ac:dyDescent="0.25">
      <c r="AA5178"/>
      <c r="AB5178"/>
      <c r="AC5178"/>
    </row>
    <row r="5179" spans="27:29" x14ac:dyDescent="0.25">
      <c r="AA5179"/>
      <c r="AB5179"/>
      <c r="AC5179"/>
    </row>
    <row r="5180" spans="27:29" x14ac:dyDescent="0.25">
      <c r="AA5180"/>
      <c r="AB5180"/>
      <c r="AC5180"/>
    </row>
    <row r="5181" spans="27:29" x14ac:dyDescent="0.25">
      <c r="AA5181"/>
      <c r="AB5181"/>
      <c r="AC5181"/>
    </row>
    <row r="5182" spans="27:29" x14ac:dyDescent="0.25">
      <c r="AA5182"/>
      <c r="AB5182"/>
      <c r="AC5182"/>
    </row>
    <row r="5183" spans="27:29" x14ac:dyDescent="0.25">
      <c r="AA5183"/>
      <c r="AB5183"/>
      <c r="AC5183"/>
    </row>
    <row r="5184" spans="27:29" x14ac:dyDescent="0.25">
      <c r="AA5184"/>
      <c r="AB5184"/>
      <c r="AC5184"/>
    </row>
    <row r="5185" spans="27:29" x14ac:dyDescent="0.25">
      <c r="AA5185"/>
      <c r="AB5185"/>
      <c r="AC5185"/>
    </row>
    <row r="5186" spans="27:29" x14ac:dyDescent="0.25">
      <c r="AA5186"/>
      <c r="AB5186"/>
      <c r="AC5186"/>
    </row>
    <row r="5187" spans="27:29" x14ac:dyDescent="0.25">
      <c r="AA5187"/>
      <c r="AB5187"/>
      <c r="AC5187"/>
    </row>
    <row r="5188" spans="27:29" x14ac:dyDescent="0.25">
      <c r="AA5188"/>
      <c r="AB5188"/>
      <c r="AC5188"/>
    </row>
    <row r="5189" spans="27:29" x14ac:dyDescent="0.25">
      <c r="AA5189"/>
      <c r="AB5189"/>
      <c r="AC5189"/>
    </row>
    <row r="5190" spans="27:29" x14ac:dyDescent="0.25">
      <c r="AA5190"/>
      <c r="AB5190"/>
      <c r="AC5190"/>
    </row>
    <row r="5191" spans="27:29" x14ac:dyDescent="0.25">
      <c r="AA5191"/>
      <c r="AB5191"/>
      <c r="AC5191"/>
    </row>
    <row r="5192" spans="27:29" x14ac:dyDescent="0.25">
      <c r="AA5192"/>
      <c r="AB5192"/>
      <c r="AC5192"/>
    </row>
    <row r="5193" spans="27:29" x14ac:dyDescent="0.25">
      <c r="AA5193"/>
      <c r="AB5193"/>
      <c r="AC5193"/>
    </row>
    <row r="5194" spans="27:29" x14ac:dyDescent="0.25">
      <c r="AA5194"/>
      <c r="AB5194"/>
      <c r="AC5194"/>
    </row>
    <row r="5195" spans="27:29" x14ac:dyDescent="0.25">
      <c r="AA5195"/>
      <c r="AB5195"/>
      <c r="AC5195"/>
    </row>
    <row r="5196" spans="27:29" x14ac:dyDescent="0.25">
      <c r="AA5196"/>
      <c r="AB5196"/>
      <c r="AC5196"/>
    </row>
    <row r="5197" spans="27:29" x14ac:dyDescent="0.25">
      <c r="AA5197"/>
      <c r="AB5197"/>
      <c r="AC5197"/>
    </row>
    <row r="5198" spans="27:29" x14ac:dyDescent="0.25">
      <c r="AA5198"/>
      <c r="AB5198"/>
      <c r="AC5198"/>
    </row>
    <row r="5199" spans="27:29" x14ac:dyDescent="0.25">
      <c r="AA5199"/>
      <c r="AB5199"/>
      <c r="AC5199"/>
    </row>
    <row r="5200" spans="27:29" x14ac:dyDescent="0.25">
      <c r="AA5200"/>
      <c r="AB5200"/>
      <c r="AC5200"/>
    </row>
    <row r="5201" spans="27:29" x14ac:dyDescent="0.25">
      <c r="AA5201"/>
      <c r="AB5201"/>
      <c r="AC5201"/>
    </row>
    <row r="5202" spans="27:29" x14ac:dyDescent="0.25">
      <c r="AA5202"/>
      <c r="AB5202"/>
      <c r="AC5202"/>
    </row>
    <row r="5203" spans="27:29" x14ac:dyDescent="0.25">
      <c r="AA5203"/>
      <c r="AB5203"/>
      <c r="AC5203"/>
    </row>
    <row r="5204" spans="27:29" x14ac:dyDescent="0.25">
      <c r="AA5204"/>
      <c r="AB5204"/>
      <c r="AC5204"/>
    </row>
    <row r="5205" spans="27:29" x14ac:dyDescent="0.25">
      <c r="AA5205"/>
      <c r="AB5205"/>
      <c r="AC5205"/>
    </row>
    <row r="5206" spans="27:29" x14ac:dyDescent="0.25">
      <c r="AA5206"/>
      <c r="AB5206"/>
      <c r="AC5206"/>
    </row>
    <row r="5207" spans="27:29" x14ac:dyDescent="0.25">
      <c r="AA5207"/>
      <c r="AB5207"/>
      <c r="AC5207"/>
    </row>
    <row r="5208" spans="27:29" x14ac:dyDescent="0.25">
      <c r="AA5208"/>
      <c r="AB5208"/>
      <c r="AC5208"/>
    </row>
    <row r="5209" spans="27:29" x14ac:dyDescent="0.25">
      <c r="AA5209"/>
      <c r="AB5209"/>
      <c r="AC5209"/>
    </row>
    <row r="5210" spans="27:29" x14ac:dyDescent="0.25">
      <c r="AA5210"/>
      <c r="AB5210"/>
      <c r="AC5210"/>
    </row>
    <row r="5211" spans="27:29" x14ac:dyDescent="0.25">
      <c r="AA5211"/>
      <c r="AB5211"/>
      <c r="AC5211"/>
    </row>
    <row r="5212" spans="27:29" x14ac:dyDescent="0.25">
      <c r="AA5212"/>
      <c r="AB5212"/>
      <c r="AC5212"/>
    </row>
    <row r="5213" spans="27:29" x14ac:dyDescent="0.25">
      <c r="AA5213"/>
      <c r="AB5213"/>
      <c r="AC5213"/>
    </row>
    <row r="5214" spans="27:29" x14ac:dyDescent="0.25">
      <c r="AA5214"/>
      <c r="AB5214"/>
      <c r="AC5214"/>
    </row>
    <row r="5215" spans="27:29" x14ac:dyDescent="0.25">
      <c r="AA5215"/>
      <c r="AB5215"/>
      <c r="AC5215"/>
    </row>
    <row r="5216" spans="27:29" x14ac:dyDescent="0.25">
      <c r="AA5216"/>
      <c r="AB5216"/>
      <c r="AC5216"/>
    </row>
    <row r="5217" spans="27:29" x14ac:dyDescent="0.25">
      <c r="AA5217"/>
      <c r="AB5217"/>
      <c r="AC5217"/>
    </row>
    <row r="5218" spans="27:29" x14ac:dyDescent="0.25">
      <c r="AA5218"/>
      <c r="AB5218"/>
      <c r="AC5218"/>
    </row>
    <row r="5219" spans="27:29" x14ac:dyDescent="0.25">
      <c r="AA5219"/>
      <c r="AB5219"/>
      <c r="AC5219"/>
    </row>
    <row r="5220" spans="27:29" x14ac:dyDescent="0.25">
      <c r="AA5220"/>
      <c r="AB5220"/>
      <c r="AC5220"/>
    </row>
    <row r="5221" spans="27:29" x14ac:dyDescent="0.25">
      <c r="AA5221"/>
      <c r="AB5221"/>
      <c r="AC5221"/>
    </row>
    <row r="5222" spans="27:29" x14ac:dyDescent="0.25">
      <c r="AA5222"/>
      <c r="AB5222"/>
      <c r="AC5222"/>
    </row>
    <row r="5223" spans="27:29" x14ac:dyDescent="0.25">
      <c r="AA5223"/>
      <c r="AB5223"/>
      <c r="AC5223"/>
    </row>
    <row r="5224" spans="27:29" x14ac:dyDescent="0.25">
      <c r="AA5224"/>
      <c r="AB5224"/>
      <c r="AC5224"/>
    </row>
    <row r="5225" spans="27:29" x14ac:dyDescent="0.25">
      <c r="AA5225"/>
      <c r="AB5225"/>
      <c r="AC5225"/>
    </row>
    <row r="5226" spans="27:29" x14ac:dyDescent="0.25">
      <c r="AA5226"/>
      <c r="AB5226"/>
      <c r="AC5226"/>
    </row>
    <row r="5227" spans="27:29" x14ac:dyDescent="0.25">
      <c r="AA5227"/>
      <c r="AB5227"/>
      <c r="AC5227"/>
    </row>
    <row r="5228" spans="27:29" x14ac:dyDescent="0.25">
      <c r="AA5228"/>
      <c r="AB5228"/>
      <c r="AC5228"/>
    </row>
    <row r="5229" spans="27:29" x14ac:dyDescent="0.25">
      <c r="AA5229"/>
      <c r="AB5229"/>
      <c r="AC5229"/>
    </row>
    <row r="5230" spans="27:29" x14ac:dyDescent="0.25">
      <c r="AA5230"/>
      <c r="AB5230"/>
      <c r="AC5230"/>
    </row>
    <row r="5231" spans="27:29" x14ac:dyDescent="0.25">
      <c r="AA5231"/>
      <c r="AB5231"/>
      <c r="AC5231"/>
    </row>
    <row r="5232" spans="27:29" x14ac:dyDescent="0.25">
      <c r="AA5232"/>
      <c r="AB5232"/>
      <c r="AC5232"/>
    </row>
    <row r="5233" spans="27:29" x14ac:dyDescent="0.25">
      <c r="AA5233"/>
      <c r="AB5233"/>
      <c r="AC5233"/>
    </row>
    <row r="5234" spans="27:29" x14ac:dyDescent="0.25">
      <c r="AA5234"/>
      <c r="AB5234"/>
      <c r="AC5234"/>
    </row>
    <row r="5235" spans="27:29" x14ac:dyDescent="0.25">
      <c r="AA5235"/>
      <c r="AB5235"/>
      <c r="AC5235"/>
    </row>
    <row r="5236" spans="27:29" x14ac:dyDescent="0.25">
      <c r="AA5236"/>
      <c r="AB5236"/>
      <c r="AC5236"/>
    </row>
    <row r="5237" spans="27:29" x14ac:dyDescent="0.25">
      <c r="AA5237"/>
      <c r="AB5237"/>
      <c r="AC5237"/>
    </row>
    <row r="5238" spans="27:29" x14ac:dyDescent="0.25">
      <c r="AA5238"/>
      <c r="AB5238"/>
      <c r="AC5238"/>
    </row>
    <row r="5239" spans="27:29" x14ac:dyDescent="0.25">
      <c r="AA5239"/>
      <c r="AB5239"/>
      <c r="AC5239"/>
    </row>
    <row r="5240" spans="27:29" x14ac:dyDescent="0.25">
      <c r="AA5240"/>
      <c r="AB5240"/>
      <c r="AC5240"/>
    </row>
    <row r="5241" spans="27:29" x14ac:dyDescent="0.25">
      <c r="AA5241"/>
      <c r="AB5241"/>
      <c r="AC5241"/>
    </row>
    <row r="5242" spans="27:29" x14ac:dyDescent="0.25">
      <c r="AA5242"/>
      <c r="AB5242"/>
      <c r="AC5242"/>
    </row>
    <row r="5243" spans="27:29" x14ac:dyDescent="0.25">
      <c r="AA5243"/>
      <c r="AB5243"/>
      <c r="AC5243"/>
    </row>
    <row r="5244" spans="27:29" x14ac:dyDescent="0.25">
      <c r="AA5244"/>
      <c r="AB5244"/>
      <c r="AC5244"/>
    </row>
    <row r="5245" spans="27:29" x14ac:dyDescent="0.25">
      <c r="AA5245"/>
      <c r="AB5245"/>
      <c r="AC5245"/>
    </row>
    <row r="5246" spans="27:29" x14ac:dyDescent="0.25">
      <c r="AA5246"/>
      <c r="AB5246"/>
      <c r="AC5246"/>
    </row>
    <row r="5247" spans="27:29" x14ac:dyDescent="0.25">
      <c r="AA5247"/>
      <c r="AB5247"/>
      <c r="AC5247"/>
    </row>
    <row r="5248" spans="27:29" x14ac:dyDescent="0.25">
      <c r="AA5248"/>
      <c r="AB5248"/>
      <c r="AC5248"/>
    </row>
    <row r="5249" spans="27:29" x14ac:dyDescent="0.25">
      <c r="AA5249"/>
      <c r="AB5249"/>
      <c r="AC5249"/>
    </row>
    <row r="5250" spans="27:29" x14ac:dyDescent="0.25">
      <c r="AA5250"/>
      <c r="AB5250"/>
      <c r="AC5250"/>
    </row>
    <row r="5251" spans="27:29" x14ac:dyDescent="0.25">
      <c r="AA5251"/>
      <c r="AB5251"/>
      <c r="AC5251"/>
    </row>
    <row r="5252" spans="27:29" x14ac:dyDescent="0.25">
      <c r="AA5252"/>
      <c r="AB5252"/>
      <c r="AC5252"/>
    </row>
    <row r="5253" spans="27:29" x14ac:dyDescent="0.25">
      <c r="AA5253"/>
      <c r="AB5253"/>
      <c r="AC5253"/>
    </row>
    <row r="5254" spans="27:29" x14ac:dyDescent="0.25">
      <c r="AA5254"/>
      <c r="AB5254"/>
      <c r="AC5254"/>
    </row>
    <row r="5255" spans="27:29" x14ac:dyDescent="0.25">
      <c r="AA5255"/>
      <c r="AB5255"/>
      <c r="AC5255"/>
    </row>
    <row r="5256" spans="27:29" x14ac:dyDescent="0.25">
      <c r="AA5256"/>
      <c r="AB5256"/>
      <c r="AC5256"/>
    </row>
    <row r="5257" spans="27:29" x14ac:dyDescent="0.25">
      <c r="AA5257"/>
      <c r="AB5257"/>
      <c r="AC5257"/>
    </row>
    <row r="5258" spans="27:29" x14ac:dyDescent="0.25">
      <c r="AA5258"/>
      <c r="AB5258"/>
      <c r="AC5258"/>
    </row>
    <row r="5259" spans="27:29" x14ac:dyDescent="0.25">
      <c r="AA5259"/>
      <c r="AB5259"/>
      <c r="AC5259"/>
    </row>
    <row r="5260" spans="27:29" x14ac:dyDescent="0.25">
      <c r="AA5260"/>
      <c r="AB5260"/>
      <c r="AC5260"/>
    </row>
    <row r="5261" spans="27:29" x14ac:dyDescent="0.25">
      <c r="AA5261"/>
      <c r="AB5261"/>
      <c r="AC5261"/>
    </row>
    <row r="5262" spans="27:29" x14ac:dyDescent="0.25">
      <c r="AA5262"/>
      <c r="AB5262"/>
      <c r="AC5262"/>
    </row>
    <row r="5263" spans="27:29" x14ac:dyDescent="0.25">
      <c r="AA5263"/>
      <c r="AB5263"/>
      <c r="AC5263"/>
    </row>
    <row r="5264" spans="27:29" x14ac:dyDescent="0.25">
      <c r="AA5264"/>
      <c r="AB5264"/>
      <c r="AC5264"/>
    </row>
    <row r="5265" spans="27:29" x14ac:dyDescent="0.25">
      <c r="AA5265"/>
      <c r="AB5265"/>
      <c r="AC5265"/>
    </row>
    <row r="5266" spans="27:29" x14ac:dyDescent="0.25">
      <c r="AA5266"/>
      <c r="AB5266"/>
      <c r="AC5266"/>
    </row>
    <row r="5267" spans="27:29" x14ac:dyDescent="0.25">
      <c r="AA5267"/>
      <c r="AB5267"/>
      <c r="AC5267"/>
    </row>
    <row r="5268" spans="27:29" x14ac:dyDescent="0.25">
      <c r="AA5268"/>
      <c r="AB5268"/>
      <c r="AC5268"/>
    </row>
    <row r="5269" spans="27:29" x14ac:dyDescent="0.25">
      <c r="AA5269"/>
      <c r="AB5269"/>
      <c r="AC5269"/>
    </row>
    <row r="5270" spans="27:29" x14ac:dyDescent="0.25">
      <c r="AA5270"/>
      <c r="AB5270"/>
      <c r="AC5270"/>
    </row>
    <row r="5271" spans="27:29" x14ac:dyDescent="0.25">
      <c r="AA5271"/>
      <c r="AB5271"/>
      <c r="AC5271"/>
    </row>
    <row r="5272" spans="27:29" x14ac:dyDescent="0.25">
      <c r="AA5272"/>
      <c r="AB5272"/>
      <c r="AC5272"/>
    </row>
    <row r="5273" spans="27:29" x14ac:dyDescent="0.25">
      <c r="AA5273"/>
      <c r="AB5273"/>
      <c r="AC5273"/>
    </row>
    <row r="5274" spans="27:29" x14ac:dyDescent="0.25">
      <c r="AA5274"/>
      <c r="AB5274"/>
      <c r="AC5274"/>
    </row>
    <row r="5275" spans="27:29" x14ac:dyDescent="0.25">
      <c r="AA5275"/>
      <c r="AB5275"/>
      <c r="AC5275"/>
    </row>
    <row r="5276" spans="27:29" x14ac:dyDescent="0.25">
      <c r="AA5276"/>
      <c r="AB5276"/>
      <c r="AC5276"/>
    </row>
    <row r="5277" spans="27:29" x14ac:dyDescent="0.25">
      <c r="AA5277"/>
      <c r="AB5277"/>
      <c r="AC5277"/>
    </row>
    <row r="5278" spans="27:29" x14ac:dyDescent="0.25">
      <c r="AA5278"/>
      <c r="AB5278"/>
      <c r="AC5278"/>
    </row>
    <row r="5279" spans="27:29" x14ac:dyDescent="0.25">
      <c r="AA5279"/>
      <c r="AB5279"/>
      <c r="AC5279"/>
    </row>
    <row r="5280" spans="27:29" x14ac:dyDescent="0.25">
      <c r="AA5280"/>
      <c r="AB5280"/>
      <c r="AC5280"/>
    </row>
    <row r="5281" spans="27:29" x14ac:dyDescent="0.25">
      <c r="AA5281"/>
      <c r="AB5281"/>
      <c r="AC5281"/>
    </row>
    <row r="5282" spans="27:29" x14ac:dyDescent="0.25">
      <c r="AA5282"/>
      <c r="AB5282"/>
      <c r="AC5282"/>
    </row>
    <row r="5283" spans="27:29" x14ac:dyDescent="0.25">
      <c r="AA5283"/>
      <c r="AB5283"/>
      <c r="AC5283"/>
    </row>
    <row r="5284" spans="27:29" x14ac:dyDescent="0.25">
      <c r="AA5284"/>
      <c r="AB5284"/>
      <c r="AC5284"/>
    </row>
    <row r="5285" spans="27:29" x14ac:dyDescent="0.25">
      <c r="AA5285"/>
      <c r="AB5285"/>
      <c r="AC5285"/>
    </row>
    <row r="5286" spans="27:29" x14ac:dyDescent="0.25">
      <c r="AA5286"/>
      <c r="AB5286"/>
      <c r="AC5286"/>
    </row>
    <row r="5287" spans="27:29" x14ac:dyDescent="0.25">
      <c r="AA5287"/>
      <c r="AB5287"/>
      <c r="AC5287"/>
    </row>
    <row r="5288" spans="27:29" x14ac:dyDescent="0.25">
      <c r="AA5288"/>
      <c r="AB5288"/>
      <c r="AC5288"/>
    </row>
    <row r="5289" spans="27:29" x14ac:dyDescent="0.25">
      <c r="AA5289"/>
      <c r="AB5289"/>
      <c r="AC5289"/>
    </row>
    <row r="5290" spans="27:29" x14ac:dyDescent="0.25">
      <c r="AA5290"/>
      <c r="AB5290"/>
      <c r="AC5290"/>
    </row>
    <row r="5291" spans="27:29" x14ac:dyDescent="0.25">
      <c r="AA5291"/>
      <c r="AB5291"/>
      <c r="AC5291"/>
    </row>
    <row r="5292" spans="27:29" x14ac:dyDescent="0.25">
      <c r="AA5292"/>
      <c r="AB5292"/>
      <c r="AC5292"/>
    </row>
    <row r="5293" spans="27:29" x14ac:dyDescent="0.25">
      <c r="AA5293"/>
      <c r="AB5293"/>
      <c r="AC5293"/>
    </row>
    <row r="5294" spans="27:29" x14ac:dyDescent="0.25">
      <c r="AA5294"/>
      <c r="AB5294"/>
      <c r="AC5294"/>
    </row>
    <row r="5295" spans="27:29" x14ac:dyDescent="0.25">
      <c r="AA5295"/>
      <c r="AB5295"/>
      <c r="AC5295"/>
    </row>
    <row r="5296" spans="27:29" x14ac:dyDescent="0.25">
      <c r="AA5296"/>
      <c r="AB5296"/>
      <c r="AC5296"/>
    </row>
    <row r="5297" spans="27:29" x14ac:dyDescent="0.25">
      <c r="AA5297"/>
      <c r="AB5297"/>
      <c r="AC5297"/>
    </row>
    <row r="5298" spans="27:29" x14ac:dyDescent="0.25">
      <c r="AA5298"/>
      <c r="AB5298"/>
      <c r="AC5298"/>
    </row>
    <row r="5299" spans="27:29" x14ac:dyDescent="0.25">
      <c r="AA5299"/>
      <c r="AB5299"/>
      <c r="AC5299"/>
    </row>
    <row r="5300" spans="27:29" x14ac:dyDescent="0.25">
      <c r="AA5300"/>
      <c r="AB5300"/>
      <c r="AC5300"/>
    </row>
    <row r="5301" spans="27:29" x14ac:dyDescent="0.25">
      <c r="AA5301"/>
      <c r="AB5301"/>
      <c r="AC5301"/>
    </row>
    <row r="5302" spans="27:29" x14ac:dyDescent="0.25">
      <c r="AA5302"/>
      <c r="AB5302"/>
      <c r="AC5302"/>
    </row>
    <row r="5303" spans="27:29" x14ac:dyDescent="0.25">
      <c r="AA5303"/>
      <c r="AB5303"/>
      <c r="AC5303"/>
    </row>
    <row r="5304" spans="27:29" x14ac:dyDescent="0.25">
      <c r="AA5304"/>
      <c r="AB5304"/>
      <c r="AC5304"/>
    </row>
    <row r="5305" spans="27:29" x14ac:dyDescent="0.25">
      <c r="AA5305"/>
      <c r="AB5305"/>
      <c r="AC5305"/>
    </row>
    <row r="5306" spans="27:29" x14ac:dyDescent="0.25">
      <c r="AA5306"/>
      <c r="AB5306"/>
      <c r="AC5306"/>
    </row>
    <row r="5307" spans="27:29" x14ac:dyDescent="0.25">
      <c r="AA5307"/>
      <c r="AB5307"/>
      <c r="AC5307"/>
    </row>
    <row r="5308" spans="27:29" x14ac:dyDescent="0.25">
      <c r="AA5308"/>
      <c r="AB5308"/>
      <c r="AC5308"/>
    </row>
    <row r="5309" spans="27:29" x14ac:dyDescent="0.25">
      <c r="AA5309"/>
      <c r="AB5309"/>
      <c r="AC5309"/>
    </row>
    <row r="5310" spans="27:29" x14ac:dyDescent="0.25">
      <c r="AA5310"/>
      <c r="AB5310"/>
      <c r="AC5310"/>
    </row>
    <row r="5311" spans="27:29" x14ac:dyDescent="0.25">
      <c r="AA5311"/>
      <c r="AB5311"/>
      <c r="AC5311"/>
    </row>
    <row r="5312" spans="27:29" x14ac:dyDescent="0.25">
      <c r="AA5312"/>
      <c r="AB5312"/>
      <c r="AC5312"/>
    </row>
    <row r="5313" spans="27:29" x14ac:dyDescent="0.25">
      <c r="AA5313"/>
      <c r="AB5313"/>
      <c r="AC5313"/>
    </row>
    <row r="5314" spans="27:29" x14ac:dyDescent="0.25">
      <c r="AA5314"/>
      <c r="AB5314"/>
      <c r="AC5314"/>
    </row>
    <row r="5315" spans="27:29" x14ac:dyDescent="0.25">
      <c r="AA5315"/>
      <c r="AB5315"/>
      <c r="AC5315"/>
    </row>
    <row r="5316" spans="27:29" x14ac:dyDescent="0.25">
      <c r="AA5316"/>
      <c r="AB5316"/>
      <c r="AC5316"/>
    </row>
    <row r="5317" spans="27:29" x14ac:dyDescent="0.25">
      <c r="AA5317"/>
      <c r="AB5317"/>
      <c r="AC5317"/>
    </row>
    <row r="5318" spans="27:29" x14ac:dyDescent="0.25">
      <c r="AA5318"/>
      <c r="AB5318"/>
      <c r="AC5318"/>
    </row>
    <row r="5319" spans="27:29" x14ac:dyDescent="0.25">
      <c r="AA5319"/>
      <c r="AB5319"/>
      <c r="AC5319"/>
    </row>
    <row r="5320" spans="27:29" x14ac:dyDescent="0.25">
      <c r="AA5320"/>
      <c r="AB5320"/>
      <c r="AC5320"/>
    </row>
    <row r="5321" spans="27:29" x14ac:dyDescent="0.25">
      <c r="AA5321"/>
      <c r="AB5321"/>
      <c r="AC5321"/>
    </row>
    <row r="5322" spans="27:29" x14ac:dyDescent="0.25">
      <c r="AA5322"/>
      <c r="AB5322"/>
      <c r="AC5322"/>
    </row>
    <row r="5323" spans="27:29" x14ac:dyDescent="0.25">
      <c r="AA5323"/>
      <c r="AB5323"/>
      <c r="AC5323"/>
    </row>
    <row r="5324" spans="27:29" x14ac:dyDescent="0.25">
      <c r="AA5324"/>
      <c r="AB5324"/>
      <c r="AC5324"/>
    </row>
    <row r="5325" spans="27:29" x14ac:dyDescent="0.25">
      <c r="AA5325"/>
      <c r="AB5325"/>
      <c r="AC5325"/>
    </row>
    <row r="5326" spans="27:29" x14ac:dyDescent="0.25">
      <c r="AA5326"/>
      <c r="AB5326"/>
      <c r="AC5326"/>
    </row>
    <row r="5327" spans="27:29" x14ac:dyDescent="0.25">
      <c r="AA5327"/>
      <c r="AB5327"/>
      <c r="AC5327"/>
    </row>
    <row r="5328" spans="27:29" x14ac:dyDescent="0.25">
      <c r="AA5328"/>
      <c r="AB5328"/>
      <c r="AC5328"/>
    </row>
    <row r="5329" spans="27:29" x14ac:dyDescent="0.25">
      <c r="AA5329"/>
      <c r="AB5329"/>
      <c r="AC5329"/>
    </row>
    <row r="5330" spans="27:29" x14ac:dyDescent="0.25">
      <c r="AA5330"/>
      <c r="AB5330"/>
      <c r="AC5330"/>
    </row>
    <row r="5331" spans="27:29" x14ac:dyDescent="0.25">
      <c r="AA5331"/>
      <c r="AB5331"/>
      <c r="AC5331"/>
    </row>
    <row r="5332" spans="27:29" x14ac:dyDescent="0.25">
      <c r="AA5332"/>
      <c r="AB5332"/>
      <c r="AC5332"/>
    </row>
    <row r="5333" spans="27:29" x14ac:dyDescent="0.25">
      <c r="AA5333"/>
      <c r="AB5333"/>
      <c r="AC5333"/>
    </row>
    <row r="5334" spans="27:29" x14ac:dyDescent="0.25">
      <c r="AA5334"/>
      <c r="AB5334"/>
      <c r="AC5334"/>
    </row>
    <row r="5335" spans="27:29" x14ac:dyDescent="0.25">
      <c r="AA5335"/>
      <c r="AB5335"/>
      <c r="AC5335"/>
    </row>
    <row r="5336" spans="27:29" x14ac:dyDescent="0.25">
      <c r="AA5336"/>
      <c r="AB5336"/>
      <c r="AC5336"/>
    </row>
    <row r="5337" spans="27:29" x14ac:dyDescent="0.25">
      <c r="AA5337"/>
      <c r="AB5337"/>
      <c r="AC5337"/>
    </row>
    <row r="5338" spans="27:29" x14ac:dyDescent="0.25">
      <c r="AA5338"/>
      <c r="AB5338"/>
      <c r="AC5338"/>
    </row>
    <row r="5339" spans="27:29" x14ac:dyDescent="0.25">
      <c r="AA5339"/>
      <c r="AB5339"/>
      <c r="AC5339"/>
    </row>
    <row r="5340" spans="27:29" x14ac:dyDescent="0.25">
      <c r="AA5340"/>
      <c r="AB5340"/>
      <c r="AC5340"/>
    </row>
    <row r="5341" spans="27:29" x14ac:dyDescent="0.25">
      <c r="AA5341"/>
      <c r="AB5341"/>
      <c r="AC5341"/>
    </row>
    <row r="5342" spans="27:29" x14ac:dyDescent="0.25">
      <c r="AA5342"/>
      <c r="AB5342"/>
      <c r="AC5342"/>
    </row>
    <row r="5343" spans="27:29" x14ac:dyDescent="0.25">
      <c r="AA5343"/>
      <c r="AB5343"/>
      <c r="AC5343"/>
    </row>
    <row r="5344" spans="27:29" x14ac:dyDescent="0.25">
      <c r="AA5344"/>
      <c r="AB5344"/>
      <c r="AC5344"/>
    </row>
    <row r="5345" spans="27:29" x14ac:dyDescent="0.25">
      <c r="AA5345"/>
      <c r="AB5345"/>
      <c r="AC5345"/>
    </row>
    <row r="5346" spans="27:29" x14ac:dyDescent="0.25">
      <c r="AA5346"/>
      <c r="AB5346"/>
      <c r="AC5346"/>
    </row>
    <row r="5347" spans="27:29" x14ac:dyDescent="0.25">
      <c r="AA5347"/>
      <c r="AB5347"/>
      <c r="AC5347"/>
    </row>
    <row r="5348" spans="27:29" x14ac:dyDescent="0.25">
      <c r="AA5348"/>
      <c r="AB5348"/>
      <c r="AC5348"/>
    </row>
    <row r="5349" spans="27:29" x14ac:dyDescent="0.25">
      <c r="AA5349"/>
      <c r="AB5349"/>
      <c r="AC5349"/>
    </row>
    <row r="5350" spans="27:29" x14ac:dyDescent="0.25">
      <c r="AA5350"/>
      <c r="AB5350"/>
      <c r="AC5350"/>
    </row>
    <row r="5351" spans="27:29" x14ac:dyDescent="0.25">
      <c r="AA5351"/>
      <c r="AB5351"/>
      <c r="AC5351"/>
    </row>
    <row r="5352" spans="27:29" x14ac:dyDescent="0.25">
      <c r="AA5352"/>
      <c r="AB5352"/>
      <c r="AC5352"/>
    </row>
    <row r="5353" spans="27:29" x14ac:dyDescent="0.25">
      <c r="AA5353"/>
      <c r="AB5353"/>
      <c r="AC5353"/>
    </row>
    <row r="5354" spans="27:29" x14ac:dyDescent="0.25">
      <c r="AA5354"/>
      <c r="AB5354"/>
      <c r="AC5354"/>
    </row>
    <row r="5355" spans="27:29" x14ac:dyDescent="0.25">
      <c r="AA5355"/>
      <c r="AB5355"/>
      <c r="AC5355"/>
    </row>
    <row r="5356" spans="27:29" x14ac:dyDescent="0.25">
      <c r="AA5356"/>
      <c r="AB5356"/>
      <c r="AC5356"/>
    </row>
    <row r="5357" spans="27:29" x14ac:dyDescent="0.25">
      <c r="AA5357"/>
      <c r="AB5357"/>
      <c r="AC5357"/>
    </row>
    <row r="5358" spans="27:29" x14ac:dyDescent="0.25">
      <c r="AA5358"/>
      <c r="AB5358"/>
      <c r="AC5358"/>
    </row>
    <row r="5359" spans="27:29" x14ac:dyDescent="0.25">
      <c r="AA5359"/>
      <c r="AB5359"/>
      <c r="AC5359"/>
    </row>
    <row r="5360" spans="27:29" x14ac:dyDescent="0.25">
      <c r="AA5360"/>
      <c r="AB5360"/>
      <c r="AC5360"/>
    </row>
    <row r="5361" spans="27:29" x14ac:dyDescent="0.25">
      <c r="AA5361"/>
      <c r="AB5361"/>
      <c r="AC5361"/>
    </row>
    <row r="5362" spans="27:29" x14ac:dyDescent="0.25">
      <c r="AA5362"/>
      <c r="AB5362"/>
      <c r="AC5362"/>
    </row>
    <row r="5363" spans="27:29" x14ac:dyDescent="0.25">
      <c r="AA5363"/>
      <c r="AB5363"/>
      <c r="AC5363"/>
    </row>
    <row r="5364" spans="27:29" x14ac:dyDescent="0.25">
      <c r="AA5364"/>
      <c r="AB5364"/>
      <c r="AC5364"/>
    </row>
    <row r="5365" spans="27:29" x14ac:dyDescent="0.25">
      <c r="AA5365"/>
      <c r="AB5365"/>
      <c r="AC5365"/>
    </row>
    <row r="5366" spans="27:29" x14ac:dyDescent="0.25">
      <c r="AA5366"/>
      <c r="AB5366"/>
      <c r="AC5366"/>
    </row>
    <row r="5367" spans="27:29" x14ac:dyDescent="0.25">
      <c r="AA5367"/>
      <c r="AB5367"/>
      <c r="AC5367"/>
    </row>
    <row r="5368" spans="27:29" x14ac:dyDescent="0.25">
      <c r="AA5368"/>
      <c r="AB5368"/>
      <c r="AC5368"/>
    </row>
    <row r="5369" spans="27:29" x14ac:dyDescent="0.25">
      <c r="AA5369"/>
      <c r="AB5369"/>
      <c r="AC5369"/>
    </row>
    <row r="5370" spans="27:29" x14ac:dyDescent="0.25">
      <c r="AA5370"/>
      <c r="AB5370"/>
      <c r="AC5370"/>
    </row>
    <row r="5371" spans="27:29" x14ac:dyDescent="0.25">
      <c r="AA5371"/>
      <c r="AB5371"/>
      <c r="AC5371"/>
    </row>
    <row r="5372" spans="27:29" x14ac:dyDescent="0.25">
      <c r="AA5372"/>
      <c r="AB5372"/>
      <c r="AC5372"/>
    </row>
    <row r="5373" spans="27:29" x14ac:dyDescent="0.25">
      <c r="AA5373"/>
      <c r="AB5373"/>
      <c r="AC5373"/>
    </row>
    <row r="5374" spans="27:29" x14ac:dyDescent="0.25">
      <c r="AA5374"/>
      <c r="AB5374"/>
      <c r="AC5374"/>
    </row>
    <row r="5375" spans="27:29" x14ac:dyDescent="0.25">
      <c r="AA5375"/>
      <c r="AB5375"/>
      <c r="AC5375"/>
    </row>
    <row r="5376" spans="27:29" x14ac:dyDescent="0.25">
      <c r="AA5376"/>
      <c r="AB5376"/>
      <c r="AC5376"/>
    </row>
    <row r="5377" spans="27:29" x14ac:dyDescent="0.25">
      <c r="AA5377"/>
      <c r="AB5377"/>
      <c r="AC5377"/>
    </row>
    <row r="5378" spans="27:29" x14ac:dyDescent="0.25">
      <c r="AA5378"/>
      <c r="AB5378"/>
      <c r="AC5378"/>
    </row>
    <row r="5379" spans="27:29" x14ac:dyDescent="0.25">
      <c r="AA5379"/>
      <c r="AB5379"/>
      <c r="AC5379"/>
    </row>
    <row r="5380" spans="27:29" x14ac:dyDescent="0.25">
      <c r="AA5380"/>
      <c r="AB5380"/>
      <c r="AC5380"/>
    </row>
    <row r="5381" spans="27:29" x14ac:dyDescent="0.25">
      <c r="AA5381"/>
      <c r="AB5381"/>
      <c r="AC5381"/>
    </row>
    <row r="5382" spans="27:29" x14ac:dyDescent="0.25">
      <c r="AA5382"/>
      <c r="AB5382"/>
      <c r="AC5382"/>
    </row>
    <row r="5383" spans="27:29" x14ac:dyDescent="0.25">
      <c r="AA5383"/>
      <c r="AB5383"/>
      <c r="AC5383"/>
    </row>
    <row r="5384" spans="27:29" x14ac:dyDescent="0.25">
      <c r="AA5384"/>
      <c r="AB5384"/>
      <c r="AC5384"/>
    </row>
    <row r="5385" spans="27:29" x14ac:dyDescent="0.25">
      <c r="AA5385"/>
      <c r="AB5385"/>
      <c r="AC5385"/>
    </row>
    <row r="5386" spans="27:29" x14ac:dyDescent="0.25">
      <c r="AA5386"/>
      <c r="AB5386"/>
      <c r="AC5386"/>
    </row>
    <row r="5387" spans="27:29" x14ac:dyDescent="0.25">
      <c r="AA5387"/>
      <c r="AB5387"/>
      <c r="AC5387"/>
    </row>
    <row r="5388" spans="27:29" x14ac:dyDescent="0.25">
      <c r="AA5388"/>
      <c r="AB5388"/>
      <c r="AC5388"/>
    </row>
    <row r="5389" spans="27:29" x14ac:dyDescent="0.25">
      <c r="AA5389"/>
      <c r="AB5389"/>
      <c r="AC5389"/>
    </row>
    <row r="5390" spans="27:29" x14ac:dyDescent="0.25">
      <c r="AA5390"/>
      <c r="AB5390"/>
      <c r="AC5390"/>
    </row>
    <row r="5391" spans="27:29" x14ac:dyDescent="0.25">
      <c r="AA5391"/>
      <c r="AB5391"/>
      <c r="AC5391"/>
    </row>
    <row r="5392" spans="27:29" x14ac:dyDescent="0.25">
      <c r="AA5392"/>
      <c r="AB5392"/>
      <c r="AC5392"/>
    </row>
    <row r="5393" spans="27:29" x14ac:dyDescent="0.25">
      <c r="AA5393"/>
      <c r="AB5393"/>
      <c r="AC5393"/>
    </row>
    <row r="5394" spans="27:29" x14ac:dyDescent="0.25">
      <c r="AA5394"/>
      <c r="AB5394"/>
      <c r="AC5394"/>
    </row>
    <row r="5395" spans="27:29" x14ac:dyDescent="0.25">
      <c r="AA5395"/>
      <c r="AB5395"/>
      <c r="AC5395"/>
    </row>
    <row r="5396" spans="27:29" x14ac:dyDescent="0.25">
      <c r="AA5396"/>
      <c r="AB5396"/>
      <c r="AC5396"/>
    </row>
    <row r="5397" spans="27:29" x14ac:dyDescent="0.25">
      <c r="AA5397"/>
      <c r="AB5397"/>
      <c r="AC5397"/>
    </row>
    <row r="5398" spans="27:29" x14ac:dyDescent="0.25">
      <c r="AA5398"/>
      <c r="AB5398"/>
      <c r="AC5398"/>
    </row>
    <row r="5399" spans="27:29" x14ac:dyDescent="0.25">
      <c r="AA5399"/>
      <c r="AB5399"/>
      <c r="AC5399"/>
    </row>
    <row r="5400" spans="27:29" x14ac:dyDescent="0.25">
      <c r="AA5400"/>
      <c r="AB5400"/>
      <c r="AC5400"/>
    </row>
    <row r="5401" spans="27:29" x14ac:dyDescent="0.25">
      <c r="AA5401"/>
      <c r="AB5401"/>
      <c r="AC5401"/>
    </row>
    <row r="5402" spans="27:29" x14ac:dyDescent="0.25">
      <c r="AA5402"/>
      <c r="AB5402"/>
      <c r="AC5402"/>
    </row>
    <row r="5403" spans="27:29" x14ac:dyDescent="0.25">
      <c r="AA5403"/>
      <c r="AB5403"/>
      <c r="AC5403"/>
    </row>
    <row r="5404" spans="27:29" x14ac:dyDescent="0.25">
      <c r="AA5404"/>
      <c r="AB5404"/>
      <c r="AC5404"/>
    </row>
    <row r="5405" spans="27:29" x14ac:dyDescent="0.25">
      <c r="AA5405"/>
      <c r="AB5405"/>
      <c r="AC5405"/>
    </row>
    <row r="5406" spans="27:29" x14ac:dyDescent="0.25">
      <c r="AA5406"/>
      <c r="AB5406"/>
      <c r="AC5406"/>
    </row>
    <row r="5407" spans="27:29" x14ac:dyDescent="0.25">
      <c r="AA5407"/>
      <c r="AB5407"/>
      <c r="AC5407"/>
    </row>
    <row r="5408" spans="27:29" x14ac:dyDescent="0.25">
      <c r="AA5408"/>
      <c r="AB5408"/>
      <c r="AC5408"/>
    </row>
    <row r="5409" spans="27:29" x14ac:dyDescent="0.25">
      <c r="AA5409"/>
      <c r="AB5409"/>
      <c r="AC5409"/>
    </row>
    <row r="5410" spans="27:29" x14ac:dyDescent="0.25">
      <c r="AA5410"/>
      <c r="AB5410"/>
      <c r="AC5410"/>
    </row>
    <row r="5411" spans="27:29" x14ac:dyDescent="0.25">
      <c r="AA5411"/>
      <c r="AB5411"/>
      <c r="AC5411"/>
    </row>
    <row r="5412" spans="27:29" x14ac:dyDescent="0.25">
      <c r="AA5412"/>
      <c r="AB5412"/>
      <c r="AC5412"/>
    </row>
    <row r="5413" spans="27:29" x14ac:dyDescent="0.25">
      <c r="AA5413"/>
      <c r="AB5413"/>
      <c r="AC5413"/>
    </row>
    <row r="5414" spans="27:29" x14ac:dyDescent="0.25">
      <c r="AA5414"/>
      <c r="AB5414"/>
      <c r="AC5414"/>
    </row>
    <row r="5415" spans="27:29" x14ac:dyDescent="0.25">
      <c r="AA5415"/>
      <c r="AB5415"/>
      <c r="AC5415"/>
    </row>
    <row r="5416" spans="27:29" x14ac:dyDescent="0.25">
      <c r="AA5416"/>
      <c r="AB5416"/>
      <c r="AC5416"/>
    </row>
    <row r="5417" spans="27:29" x14ac:dyDescent="0.25">
      <c r="AA5417"/>
      <c r="AB5417"/>
      <c r="AC5417"/>
    </row>
    <row r="5418" spans="27:29" x14ac:dyDescent="0.25">
      <c r="AA5418"/>
      <c r="AB5418"/>
      <c r="AC5418"/>
    </row>
    <row r="5419" spans="27:29" x14ac:dyDescent="0.25">
      <c r="AA5419"/>
      <c r="AB5419"/>
      <c r="AC5419"/>
    </row>
    <row r="5420" spans="27:29" x14ac:dyDescent="0.25">
      <c r="AA5420"/>
      <c r="AB5420"/>
      <c r="AC5420"/>
    </row>
    <row r="5421" spans="27:29" x14ac:dyDescent="0.25">
      <c r="AA5421"/>
      <c r="AB5421"/>
      <c r="AC5421"/>
    </row>
    <row r="5422" spans="27:29" x14ac:dyDescent="0.25">
      <c r="AA5422"/>
      <c r="AB5422"/>
      <c r="AC5422"/>
    </row>
    <row r="5423" spans="27:29" x14ac:dyDescent="0.25">
      <c r="AA5423"/>
      <c r="AB5423"/>
      <c r="AC5423"/>
    </row>
    <row r="5424" spans="27:29" x14ac:dyDescent="0.25">
      <c r="AA5424"/>
      <c r="AB5424"/>
      <c r="AC5424"/>
    </row>
    <row r="5425" spans="27:29" x14ac:dyDescent="0.25">
      <c r="AA5425"/>
      <c r="AB5425"/>
      <c r="AC5425"/>
    </row>
    <row r="5426" spans="27:29" x14ac:dyDescent="0.25">
      <c r="AA5426"/>
      <c r="AB5426"/>
      <c r="AC5426"/>
    </row>
    <row r="5427" spans="27:29" x14ac:dyDescent="0.25">
      <c r="AA5427"/>
      <c r="AB5427"/>
      <c r="AC5427"/>
    </row>
    <row r="5428" spans="27:29" x14ac:dyDescent="0.25">
      <c r="AA5428"/>
      <c r="AB5428"/>
      <c r="AC5428"/>
    </row>
    <row r="5429" spans="27:29" x14ac:dyDescent="0.25">
      <c r="AA5429"/>
      <c r="AB5429"/>
      <c r="AC5429"/>
    </row>
    <row r="5430" spans="27:29" x14ac:dyDescent="0.25">
      <c r="AA5430"/>
      <c r="AB5430"/>
      <c r="AC5430"/>
    </row>
    <row r="5431" spans="27:29" x14ac:dyDescent="0.25">
      <c r="AA5431"/>
      <c r="AB5431"/>
      <c r="AC5431"/>
    </row>
    <row r="5432" spans="27:29" x14ac:dyDescent="0.25">
      <c r="AA5432"/>
      <c r="AB5432"/>
      <c r="AC5432"/>
    </row>
    <row r="5433" spans="27:29" x14ac:dyDescent="0.25">
      <c r="AA5433"/>
      <c r="AB5433"/>
      <c r="AC5433"/>
    </row>
    <row r="5434" spans="27:29" x14ac:dyDescent="0.25">
      <c r="AA5434"/>
      <c r="AB5434"/>
      <c r="AC5434"/>
    </row>
    <row r="5435" spans="27:29" x14ac:dyDescent="0.25">
      <c r="AA5435"/>
      <c r="AB5435"/>
      <c r="AC5435"/>
    </row>
    <row r="5436" spans="27:29" x14ac:dyDescent="0.25">
      <c r="AA5436"/>
      <c r="AB5436"/>
      <c r="AC5436"/>
    </row>
    <row r="5437" spans="27:29" x14ac:dyDescent="0.25">
      <c r="AA5437"/>
      <c r="AB5437"/>
      <c r="AC5437"/>
    </row>
    <row r="5438" spans="27:29" x14ac:dyDescent="0.25">
      <c r="AA5438"/>
      <c r="AB5438"/>
      <c r="AC5438"/>
    </row>
    <row r="5439" spans="27:29" x14ac:dyDescent="0.25">
      <c r="AA5439"/>
      <c r="AB5439"/>
      <c r="AC5439"/>
    </row>
    <row r="5440" spans="27:29" x14ac:dyDescent="0.25">
      <c r="AA5440"/>
      <c r="AB5440"/>
      <c r="AC5440"/>
    </row>
    <row r="5441" spans="27:29" x14ac:dyDescent="0.25">
      <c r="AA5441"/>
      <c r="AB5441"/>
      <c r="AC5441"/>
    </row>
    <row r="5442" spans="27:29" x14ac:dyDescent="0.25">
      <c r="AA5442"/>
      <c r="AB5442"/>
      <c r="AC5442"/>
    </row>
    <row r="5443" spans="27:29" x14ac:dyDescent="0.25">
      <c r="AA5443"/>
      <c r="AB5443"/>
      <c r="AC5443"/>
    </row>
    <row r="5444" spans="27:29" x14ac:dyDescent="0.25">
      <c r="AA5444"/>
      <c r="AB5444"/>
      <c r="AC5444"/>
    </row>
    <row r="5445" spans="27:29" x14ac:dyDescent="0.25">
      <c r="AA5445"/>
      <c r="AB5445"/>
      <c r="AC5445"/>
    </row>
    <row r="5446" spans="27:29" x14ac:dyDescent="0.25">
      <c r="AA5446"/>
      <c r="AB5446"/>
      <c r="AC5446"/>
    </row>
    <row r="5447" spans="27:29" x14ac:dyDescent="0.25">
      <c r="AA5447"/>
      <c r="AB5447"/>
      <c r="AC5447"/>
    </row>
    <row r="5448" spans="27:29" x14ac:dyDescent="0.25">
      <c r="AA5448"/>
      <c r="AB5448"/>
      <c r="AC5448"/>
    </row>
    <row r="5449" spans="27:29" x14ac:dyDescent="0.25">
      <c r="AA5449"/>
      <c r="AB5449"/>
      <c r="AC5449"/>
    </row>
    <row r="5450" spans="27:29" x14ac:dyDescent="0.25">
      <c r="AA5450"/>
      <c r="AB5450"/>
      <c r="AC5450"/>
    </row>
    <row r="5451" spans="27:29" x14ac:dyDescent="0.25">
      <c r="AA5451"/>
      <c r="AB5451"/>
      <c r="AC5451"/>
    </row>
    <row r="5452" spans="27:29" x14ac:dyDescent="0.25">
      <c r="AA5452"/>
      <c r="AB5452"/>
      <c r="AC5452"/>
    </row>
    <row r="5453" spans="27:29" x14ac:dyDescent="0.25">
      <c r="AA5453"/>
      <c r="AB5453"/>
      <c r="AC5453"/>
    </row>
    <row r="5454" spans="27:29" x14ac:dyDescent="0.25">
      <c r="AA5454"/>
      <c r="AB5454"/>
      <c r="AC5454"/>
    </row>
    <row r="5455" spans="27:29" x14ac:dyDescent="0.25">
      <c r="AA5455"/>
      <c r="AB5455"/>
      <c r="AC5455"/>
    </row>
    <row r="5456" spans="27:29" x14ac:dyDescent="0.25">
      <c r="AA5456"/>
      <c r="AB5456"/>
      <c r="AC5456"/>
    </row>
    <row r="5457" spans="27:29" x14ac:dyDescent="0.25">
      <c r="AA5457"/>
      <c r="AB5457"/>
      <c r="AC5457"/>
    </row>
    <row r="5458" spans="27:29" x14ac:dyDescent="0.25">
      <c r="AA5458"/>
      <c r="AB5458"/>
      <c r="AC5458"/>
    </row>
    <row r="5459" spans="27:29" x14ac:dyDescent="0.25">
      <c r="AA5459"/>
      <c r="AB5459"/>
      <c r="AC5459"/>
    </row>
    <row r="5460" spans="27:29" x14ac:dyDescent="0.25">
      <c r="AA5460"/>
      <c r="AB5460"/>
      <c r="AC5460"/>
    </row>
    <row r="5461" spans="27:29" x14ac:dyDescent="0.25">
      <c r="AA5461"/>
      <c r="AB5461"/>
      <c r="AC5461"/>
    </row>
    <row r="5462" spans="27:29" x14ac:dyDescent="0.25">
      <c r="AA5462"/>
      <c r="AB5462"/>
      <c r="AC5462"/>
    </row>
    <row r="5463" spans="27:29" x14ac:dyDescent="0.25">
      <c r="AA5463"/>
      <c r="AB5463"/>
      <c r="AC5463"/>
    </row>
    <row r="5464" spans="27:29" x14ac:dyDescent="0.25">
      <c r="AA5464"/>
      <c r="AB5464"/>
      <c r="AC5464"/>
    </row>
    <row r="5465" spans="27:29" x14ac:dyDescent="0.25">
      <c r="AA5465"/>
      <c r="AB5465"/>
      <c r="AC5465"/>
    </row>
    <row r="5466" spans="27:29" x14ac:dyDescent="0.25">
      <c r="AA5466"/>
      <c r="AB5466"/>
      <c r="AC5466"/>
    </row>
    <row r="5467" spans="27:29" x14ac:dyDescent="0.25">
      <c r="AA5467"/>
      <c r="AB5467"/>
      <c r="AC5467"/>
    </row>
    <row r="5468" spans="27:29" x14ac:dyDescent="0.25">
      <c r="AA5468"/>
      <c r="AB5468"/>
      <c r="AC5468"/>
    </row>
    <row r="5469" spans="27:29" x14ac:dyDescent="0.25">
      <c r="AA5469"/>
      <c r="AB5469"/>
      <c r="AC5469"/>
    </row>
    <row r="5470" spans="27:29" x14ac:dyDescent="0.25">
      <c r="AA5470"/>
      <c r="AB5470"/>
      <c r="AC5470"/>
    </row>
    <row r="5471" spans="27:29" x14ac:dyDescent="0.25">
      <c r="AA5471"/>
      <c r="AB5471"/>
      <c r="AC5471"/>
    </row>
    <row r="5472" spans="27:29" x14ac:dyDescent="0.25">
      <c r="AA5472"/>
      <c r="AB5472"/>
      <c r="AC5472"/>
    </row>
    <row r="5473" spans="27:29" x14ac:dyDescent="0.25">
      <c r="AA5473"/>
      <c r="AB5473"/>
      <c r="AC5473"/>
    </row>
    <row r="5474" spans="27:29" x14ac:dyDescent="0.25">
      <c r="AA5474"/>
      <c r="AB5474"/>
      <c r="AC5474"/>
    </row>
    <row r="5475" spans="27:29" x14ac:dyDescent="0.25">
      <c r="AA5475"/>
      <c r="AB5475"/>
      <c r="AC5475"/>
    </row>
    <row r="5476" spans="27:29" x14ac:dyDescent="0.25">
      <c r="AA5476"/>
      <c r="AB5476"/>
      <c r="AC5476"/>
    </row>
    <row r="5477" spans="27:29" x14ac:dyDescent="0.25">
      <c r="AA5477"/>
      <c r="AB5477"/>
      <c r="AC5477"/>
    </row>
    <row r="5478" spans="27:29" x14ac:dyDescent="0.25">
      <c r="AA5478"/>
      <c r="AB5478"/>
      <c r="AC5478"/>
    </row>
    <row r="5479" spans="27:29" x14ac:dyDescent="0.25">
      <c r="AA5479"/>
      <c r="AB5479"/>
      <c r="AC5479"/>
    </row>
    <row r="5480" spans="27:29" x14ac:dyDescent="0.25">
      <c r="AA5480"/>
      <c r="AB5480"/>
      <c r="AC5480"/>
    </row>
    <row r="5481" spans="27:29" x14ac:dyDescent="0.25">
      <c r="AA5481"/>
      <c r="AB5481"/>
      <c r="AC5481"/>
    </row>
    <row r="5482" spans="27:29" x14ac:dyDescent="0.25">
      <c r="AA5482"/>
      <c r="AB5482"/>
      <c r="AC5482"/>
    </row>
    <row r="5483" spans="27:29" x14ac:dyDescent="0.25">
      <c r="AA5483"/>
      <c r="AB5483"/>
      <c r="AC5483"/>
    </row>
    <row r="5484" spans="27:29" x14ac:dyDescent="0.25">
      <c r="AA5484"/>
      <c r="AB5484"/>
      <c r="AC5484"/>
    </row>
    <row r="5485" spans="27:29" x14ac:dyDescent="0.25">
      <c r="AA5485"/>
      <c r="AB5485"/>
      <c r="AC5485"/>
    </row>
    <row r="5486" spans="27:29" x14ac:dyDescent="0.25">
      <c r="AA5486"/>
      <c r="AB5486"/>
      <c r="AC5486"/>
    </row>
    <row r="5487" spans="27:29" x14ac:dyDescent="0.25">
      <c r="AA5487"/>
      <c r="AB5487"/>
      <c r="AC5487"/>
    </row>
    <row r="5488" spans="27:29" x14ac:dyDescent="0.25">
      <c r="AA5488"/>
      <c r="AB5488"/>
      <c r="AC5488"/>
    </row>
    <row r="5489" spans="27:29" x14ac:dyDescent="0.25">
      <c r="AA5489"/>
      <c r="AB5489"/>
      <c r="AC5489"/>
    </row>
    <row r="5490" spans="27:29" x14ac:dyDescent="0.25">
      <c r="AA5490"/>
      <c r="AB5490"/>
      <c r="AC5490"/>
    </row>
    <row r="5491" spans="27:29" x14ac:dyDescent="0.25">
      <c r="AA5491"/>
      <c r="AB5491"/>
      <c r="AC5491"/>
    </row>
    <row r="5492" spans="27:29" x14ac:dyDescent="0.25">
      <c r="AA5492"/>
      <c r="AB5492"/>
      <c r="AC5492"/>
    </row>
    <row r="5493" spans="27:29" x14ac:dyDescent="0.25">
      <c r="AA5493"/>
      <c r="AB5493"/>
      <c r="AC5493"/>
    </row>
    <row r="5494" spans="27:29" x14ac:dyDescent="0.25">
      <c r="AA5494"/>
      <c r="AB5494"/>
      <c r="AC5494"/>
    </row>
    <row r="5495" spans="27:29" x14ac:dyDescent="0.25">
      <c r="AA5495"/>
      <c r="AB5495"/>
      <c r="AC5495"/>
    </row>
    <row r="5496" spans="27:29" x14ac:dyDescent="0.25">
      <c r="AA5496"/>
      <c r="AB5496"/>
      <c r="AC5496"/>
    </row>
    <row r="5497" spans="27:29" x14ac:dyDescent="0.25">
      <c r="AA5497"/>
      <c r="AB5497"/>
      <c r="AC5497"/>
    </row>
    <row r="5498" spans="27:29" x14ac:dyDescent="0.25">
      <c r="AA5498"/>
      <c r="AB5498"/>
      <c r="AC5498"/>
    </row>
    <row r="5499" spans="27:29" x14ac:dyDescent="0.25">
      <c r="AA5499"/>
      <c r="AB5499"/>
      <c r="AC5499"/>
    </row>
    <row r="5500" spans="27:29" x14ac:dyDescent="0.25">
      <c r="AA5500"/>
      <c r="AB5500"/>
      <c r="AC5500"/>
    </row>
    <row r="5501" spans="27:29" x14ac:dyDescent="0.25">
      <c r="AA5501"/>
      <c r="AB5501"/>
      <c r="AC5501"/>
    </row>
    <row r="5502" spans="27:29" x14ac:dyDescent="0.25">
      <c r="AA5502"/>
      <c r="AB5502"/>
      <c r="AC5502"/>
    </row>
    <row r="5503" spans="27:29" x14ac:dyDescent="0.25">
      <c r="AA5503"/>
      <c r="AB5503"/>
      <c r="AC5503"/>
    </row>
    <row r="5504" spans="27:29" x14ac:dyDescent="0.25">
      <c r="AA5504"/>
      <c r="AB5504"/>
      <c r="AC5504"/>
    </row>
    <row r="5505" spans="27:29" x14ac:dyDescent="0.25">
      <c r="AA5505"/>
      <c r="AB5505"/>
      <c r="AC5505"/>
    </row>
    <row r="5506" spans="27:29" x14ac:dyDescent="0.25">
      <c r="AA5506"/>
      <c r="AB5506"/>
      <c r="AC5506"/>
    </row>
    <row r="5507" spans="27:29" x14ac:dyDescent="0.25">
      <c r="AA5507"/>
      <c r="AB5507"/>
      <c r="AC5507"/>
    </row>
    <row r="5508" spans="27:29" x14ac:dyDescent="0.25">
      <c r="AA5508"/>
      <c r="AB5508"/>
      <c r="AC5508"/>
    </row>
    <row r="5509" spans="27:29" x14ac:dyDescent="0.25">
      <c r="AA5509"/>
      <c r="AB5509"/>
      <c r="AC5509"/>
    </row>
    <row r="5510" spans="27:29" x14ac:dyDescent="0.25">
      <c r="AA5510"/>
      <c r="AB5510"/>
      <c r="AC5510"/>
    </row>
    <row r="5511" spans="27:29" x14ac:dyDescent="0.25">
      <c r="AA5511"/>
      <c r="AB5511"/>
      <c r="AC5511"/>
    </row>
    <row r="5512" spans="27:29" x14ac:dyDescent="0.25">
      <c r="AA5512"/>
      <c r="AB5512"/>
      <c r="AC5512"/>
    </row>
    <row r="5513" spans="27:29" x14ac:dyDescent="0.25">
      <c r="AA5513"/>
      <c r="AB5513"/>
      <c r="AC5513"/>
    </row>
    <row r="5514" spans="27:29" x14ac:dyDescent="0.25">
      <c r="AA5514"/>
      <c r="AB5514"/>
      <c r="AC5514"/>
    </row>
    <row r="5515" spans="27:29" x14ac:dyDescent="0.25">
      <c r="AA5515"/>
      <c r="AB5515"/>
      <c r="AC5515"/>
    </row>
    <row r="5516" spans="27:29" x14ac:dyDescent="0.25">
      <c r="AA5516"/>
      <c r="AB5516"/>
      <c r="AC5516"/>
    </row>
    <row r="5517" spans="27:29" x14ac:dyDescent="0.25">
      <c r="AA5517"/>
      <c r="AB5517"/>
      <c r="AC5517"/>
    </row>
    <row r="5518" spans="27:29" x14ac:dyDescent="0.25">
      <c r="AA5518"/>
      <c r="AB5518"/>
      <c r="AC5518"/>
    </row>
    <row r="5519" spans="27:29" x14ac:dyDescent="0.25">
      <c r="AA5519"/>
      <c r="AB5519"/>
      <c r="AC5519"/>
    </row>
    <row r="5520" spans="27:29" x14ac:dyDescent="0.25">
      <c r="AA5520"/>
      <c r="AB5520"/>
      <c r="AC5520"/>
    </row>
    <row r="5521" spans="27:29" x14ac:dyDescent="0.25">
      <c r="AA5521"/>
      <c r="AB5521"/>
      <c r="AC5521"/>
    </row>
    <row r="5522" spans="27:29" x14ac:dyDescent="0.25">
      <c r="AA5522"/>
      <c r="AB5522"/>
      <c r="AC5522"/>
    </row>
    <row r="5523" spans="27:29" x14ac:dyDescent="0.25">
      <c r="AA5523"/>
      <c r="AB5523"/>
      <c r="AC5523"/>
    </row>
    <row r="5524" spans="27:29" x14ac:dyDescent="0.25">
      <c r="AA5524"/>
      <c r="AB5524"/>
      <c r="AC5524"/>
    </row>
    <row r="5525" spans="27:29" x14ac:dyDescent="0.25">
      <c r="AA5525"/>
      <c r="AB5525"/>
      <c r="AC5525"/>
    </row>
    <row r="5526" spans="27:29" x14ac:dyDescent="0.25">
      <c r="AA5526"/>
      <c r="AB5526"/>
      <c r="AC5526"/>
    </row>
    <row r="5527" spans="27:29" x14ac:dyDescent="0.25">
      <c r="AA5527"/>
      <c r="AB5527"/>
      <c r="AC5527"/>
    </row>
    <row r="5528" spans="27:29" x14ac:dyDescent="0.25">
      <c r="AA5528"/>
      <c r="AB5528"/>
      <c r="AC5528"/>
    </row>
    <row r="5529" spans="27:29" x14ac:dyDescent="0.25">
      <c r="AA5529"/>
      <c r="AB5529"/>
      <c r="AC5529"/>
    </row>
    <row r="5530" spans="27:29" x14ac:dyDescent="0.25">
      <c r="AA5530"/>
      <c r="AB5530"/>
      <c r="AC5530"/>
    </row>
    <row r="5531" spans="27:29" x14ac:dyDescent="0.25">
      <c r="AA5531"/>
      <c r="AB5531"/>
      <c r="AC5531"/>
    </row>
    <row r="5532" spans="27:29" x14ac:dyDescent="0.25">
      <c r="AA5532"/>
      <c r="AB5532"/>
      <c r="AC5532"/>
    </row>
    <row r="5533" spans="27:29" x14ac:dyDescent="0.25">
      <c r="AA5533"/>
      <c r="AB5533"/>
      <c r="AC5533"/>
    </row>
    <row r="5534" spans="27:29" x14ac:dyDescent="0.25">
      <c r="AA5534"/>
      <c r="AB5534"/>
      <c r="AC5534"/>
    </row>
    <row r="5535" spans="27:29" x14ac:dyDescent="0.25">
      <c r="AA5535"/>
      <c r="AB5535"/>
      <c r="AC5535"/>
    </row>
    <row r="5536" spans="27:29" x14ac:dyDescent="0.25">
      <c r="AA5536"/>
      <c r="AB5536"/>
      <c r="AC5536"/>
    </row>
    <row r="5537" spans="27:29" x14ac:dyDescent="0.25">
      <c r="AA5537"/>
      <c r="AB5537"/>
      <c r="AC5537"/>
    </row>
    <row r="5538" spans="27:29" x14ac:dyDescent="0.25">
      <c r="AA5538"/>
      <c r="AB5538"/>
      <c r="AC5538"/>
    </row>
    <row r="5539" spans="27:29" x14ac:dyDescent="0.25">
      <c r="AA5539"/>
      <c r="AB5539"/>
      <c r="AC5539"/>
    </row>
    <row r="5540" spans="27:29" x14ac:dyDescent="0.25">
      <c r="AA5540"/>
      <c r="AB5540"/>
      <c r="AC5540"/>
    </row>
    <row r="5541" spans="27:29" x14ac:dyDescent="0.25">
      <c r="AA5541"/>
      <c r="AB5541"/>
      <c r="AC5541"/>
    </row>
    <row r="5542" spans="27:29" x14ac:dyDescent="0.25">
      <c r="AA5542"/>
      <c r="AB5542"/>
      <c r="AC5542"/>
    </row>
    <row r="5543" spans="27:29" x14ac:dyDescent="0.25">
      <c r="AA5543"/>
      <c r="AB5543"/>
      <c r="AC5543"/>
    </row>
    <row r="5544" spans="27:29" x14ac:dyDescent="0.25">
      <c r="AA5544"/>
      <c r="AB5544"/>
      <c r="AC5544"/>
    </row>
    <row r="5545" spans="27:29" x14ac:dyDescent="0.25">
      <c r="AA5545"/>
      <c r="AB5545"/>
      <c r="AC5545"/>
    </row>
    <row r="5546" spans="27:29" x14ac:dyDescent="0.25">
      <c r="AA5546"/>
      <c r="AB5546"/>
      <c r="AC5546"/>
    </row>
    <row r="5547" spans="27:29" x14ac:dyDescent="0.25">
      <c r="AA5547"/>
      <c r="AB5547"/>
      <c r="AC5547"/>
    </row>
    <row r="5548" spans="27:29" x14ac:dyDescent="0.25">
      <c r="AA5548"/>
      <c r="AB5548"/>
      <c r="AC5548"/>
    </row>
    <row r="5549" spans="27:29" x14ac:dyDescent="0.25">
      <c r="AA5549"/>
      <c r="AB5549"/>
      <c r="AC5549"/>
    </row>
    <row r="5550" spans="27:29" x14ac:dyDescent="0.25">
      <c r="AA5550"/>
      <c r="AB5550"/>
      <c r="AC5550"/>
    </row>
    <row r="5551" spans="27:29" x14ac:dyDescent="0.25">
      <c r="AA5551"/>
      <c r="AB5551"/>
      <c r="AC5551"/>
    </row>
    <row r="5552" spans="27:29" x14ac:dyDescent="0.25">
      <c r="AA5552"/>
      <c r="AB5552"/>
      <c r="AC5552"/>
    </row>
    <row r="5553" spans="27:29" x14ac:dyDescent="0.25">
      <c r="AA5553"/>
      <c r="AB5553"/>
      <c r="AC5553"/>
    </row>
    <row r="5554" spans="27:29" x14ac:dyDescent="0.25">
      <c r="AA5554"/>
      <c r="AB5554"/>
      <c r="AC5554"/>
    </row>
    <row r="5555" spans="27:29" x14ac:dyDescent="0.25">
      <c r="AA5555"/>
      <c r="AB5555"/>
      <c r="AC5555"/>
    </row>
    <row r="5556" spans="27:29" x14ac:dyDescent="0.25">
      <c r="AA5556"/>
      <c r="AB5556"/>
      <c r="AC5556"/>
    </row>
    <row r="5557" spans="27:29" x14ac:dyDescent="0.25">
      <c r="AA5557"/>
      <c r="AB5557"/>
      <c r="AC5557"/>
    </row>
    <row r="5558" spans="27:29" x14ac:dyDescent="0.25">
      <c r="AA5558"/>
      <c r="AB5558"/>
      <c r="AC5558"/>
    </row>
    <row r="5559" spans="27:29" x14ac:dyDescent="0.25">
      <c r="AA5559"/>
      <c r="AB5559"/>
      <c r="AC5559"/>
    </row>
    <row r="5560" spans="27:29" x14ac:dyDescent="0.25">
      <c r="AA5560"/>
      <c r="AB5560"/>
      <c r="AC5560"/>
    </row>
    <row r="5561" spans="27:29" x14ac:dyDescent="0.25">
      <c r="AA5561"/>
      <c r="AB5561"/>
      <c r="AC5561"/>
    </row>
    <row r="5562" spans="27:29" x14ac:dyDescent="0.25">
      <c r="AA5562"/>
      <c r="AB5562"/>
      <c r="AC5562"/>
    </row>
    <row r="5563" spans="27:29" x14ac:dyDescent="0.25">
      <c r="AA5563"/>
      <c r="AB5563"/>
      <c r="AC5563"/>
    </row>
    <row r="5564" spans="27:29" x14ac:dyDescent="0.25">
      <c r="AA5564"/>
      <c r="AB5564"/>
      <c r="AC5564"/>
    </row>
    <row r="5565" spans="27:29" x14ac:dyDescent="0.25">
      <c r="AA5565"/>
      <c r="AB5565"/>
      <c r="AC5565"/>
    </row>
    <row r="5566" spans="27:29" x14ac:dyDescent="0.25">
      <c r="AA5566"/>
      <c r="AB5566"/>
      <c r="AC5566"/>
    </row>
    <row r="5567" spans="27:29" x14ac:dyDescent="0.25">
      <c r="AA5567"/>
      <c r="AB5567"/>
      <c r="AC5567"/>
    </row>
    <row r="5568" spans="27:29" x14ac:dyDescent="0.25">
      <c r="AA5568"/>
      <c r="AB5568"/>
      <c r="AC5568"/>
    </row>
    <row r="5569" spans="27:29" x14ac:dyDescent="0.25">
      <c r="AA5569"/>
      <c r="AB5569"/>
      <c r="AC5569"/>
    </row>
    <row r="5570" spans="27:29" x14ac:dyDescent="0.25">
      <c r="AA5570"/>
      <c r="AB5570"/>
      <c r="AC5570"/>
    </row>
    <row r="5571" spans="27:29" x14ac:dyDescent="0.25">
      <c r="AA5571"/>
      <c r="AB5571"/>
      <c r="AC5571"/>
    </row>
    <row r="5572" spans="27:29" x14ac:dyDescent="0.25">
      <c r="AA5572"/>
      <c r="AB5572"/>
      <c r="AC5572"/>
    </row>
    <row r="5573" spans="27:29" x14ac:dyDescent="0.25">
      <c r="AA5573"/>
      <c r="AB5573"/>
      <c r="AC5573"/>
    </row>
    <row r="5574" spans="27:29" x14ac:dyDescent="0.25">
      <c r="AA5574"/>
      <c r="AB5574"/>
      <c r="AC5574"/>
    </row>
    <row r="5575" spans="27:29" x14ac:dyDescent="0.25">
      <c r="AA5575"/>
      <c r="AB5575"/>
      <c r="AC5575"/>
    </row>
    <row r="5576" spans="27:29" x14ac:dyDescent="0.25">
      <c r="AA5576"/>
      <c r="AB5576"/>
      <c r="AC5576"/>
    </row>
    <row r="5577" spans="27:29" x14ac:dyDescent="0.25">
      <c r="AA5577"/>
      <c r="AB5577"/>
      <c r="AC5577"/>
    </row>
    <row r="5578" spans="27:29" x14ac:dyDescent="0.25">
      <c r="AA5578"/>
      <c r="AB5578"/>
      <c r="AC5578"/>
    </row>
    <row r="5579" spans="27:29" x14ac:dyDescent="0.25">
      <c r="AA5579"/>
      <c r="AB5579"/>
      <c r="AC5579"/>
    </row>
    <row r="5580" spans="27:29" x14ac:dyDescent="0.25">
      <c r="AA5580"/>
      <c r="AB5580"/>
      <c r="AC5580"/>
    </row>
    <row r="5581" spans="27:29" x14ac:dyDescent="0.25">
      <c r="AA5581"/>
      <c r="AB5581"/>
      <c r="AC5581"/>
    </row>
    <row r="5582" spans="27:29" x14ac:dyDescent="0.25">
      <c r="AA5582"/>
      <c r="AB5582"/>
      <c r="AC5582"/>
    </row>
    <row r="5583" spans="27:29" x14ac:dyDescent="0.25">
      <c r="AA5583"/>
      <c r="AB5583"/>
      <c r="AC5583"/>
    </row>
    <row r="5584" spans="27:29" x14ac:dyDescent="0.25">
      <c r="AA5584"/>
      <c r="AB5584"/>
      <c r="AC5584"/>
    </row>
    <row r="5585" spans="27:29" x14ac:dyDescent="0.25">
      <c r="AA5585"/>
      <c r="AB5585"/>
      <c r="AC5585"/>
    </row>
    <row r="5586" spans="27:29" x14ac:dyDescent="0.25">
      <c r="AA5586"/>
      <c r="AB5586"/>
      <c r="AC5586"/>
    </row>
    <row r="5587" spans="27:29" x14ac:dyDescent="0.25">
      <c r="AA5587"/>
      <c r="AB5587"/>
      <c r="AC5587"/>
    </row>
    <row r="5588" spans="27:29" x14ac:dyDescent="0.25">
      <c r="AA5588"/>
      <c r="AB5588"/>
      <c r="AC5588"/>
    </row>
    <row r="5589" spans="27:29" x14ac:dyDescent="0.25">
      <c r="AA5589"/>
      <c r="AB5589"/>
      <c r="AC5589"/>
    </row>
    <row r="5590" spans="27:29" x14ac:dyDescent="0.25">
      <c r="AA5590"/>
      <c r="AB5590"/>
      <c r="AC5590"/>
    </row>
    <row r="5591" spans="27:29" x14ac:dyDescent="0.25">
      <c r="AA5591"/>
      <c r="AB5591"/>
      <c r="AC5591"/>
    </row>
    <row r="5592" spans="27:29" x14ac:dyDescent="0.25">
      <c r="AA5592"/>
      <c r="AB5592"/>
      <c r="AC5592"/>
    </row>
    <row r="5593" spans="27:29" x14ac:dyDescent="0.25">
      <c r="AA5593"/>
      <c r="AB5593"/>
      <c r="AC5593"/>
    </row>
    <row r="5594" spans="27:29" x14ac:dyDescent="0.25">
      <c r="AA5594"/>
      <c r="AB5594"/>
      <c r="AC5594"/>
    </row>
    <row r="5595" spans="27:29" x14ac:dyDescent="0.25">
      <c r="AA5595"/>
      <c r="AB5595"/>
      <c r="AC5595"/>
    </row>
    <row r="5596" spans="27:29" x14ac:dyDescent="0.25">
      <c r="AA5596"/>
      <c r="AB5596"/>
      <c r="AC5596"/>
    </row>
    <row r="5597" spans="27:29" x14ac:dyDescent="0.25">
      <c r="AA5597"/>
      <c r="AB5597"/>
      <c r="AC5597"/>
    </row>
    <row r="5598" spans="27:29" x14ac:dyDescent="0.25">
      <c r="AA5598"/>
      <c r="AB5598"/>
      <c r="AC5598"/>
    </row>
    <row r="5599" spans="27:29" x14ac:dyDescent="0.25">
      <c r="AA5599"/>
      <c r="AB5599"/>
      <c r="AC5599"/>
    </row>
    <row r="5600" spans="27:29" x14ac:dyDescent="0.25">
      <c r="AA5600"/>
      <c r="AB5600"/>
      <c r="AC5600"/>
    </row>
    <row r="5601" spans="27:29" x14ac:dyDescent="0.25">
      <c r="AA5601"/>
      <c r="AB5601"/>
      <c r="AC5601"/>
    </row>
    <row r="5602" spans="27:29" x14ac:dyDescent="0.25">
      <c r="AA5602"/>
      <c r="AB5602"/>
      <c r="AC5602"/>
    </row>
    <row r="5603" spans="27:29" x14ac:dyDescent="0.25">
      <c r="AA5603"/>
      <c r="AB5603"/>
      <c r="AC5603"/>
    </row>
    <row r="5604" spans="27:29" x14ac:dyDescent="0.25">
      <c r="AA5604"/>
      <c r="AB5604"/>
      <c r="AC5604"/>
    </row>
    <row r="5605" spans="27:29" x14ac:dyDescent="0.25">
      <c r="AA5605"/>
      <c r="AB5605"/>
      <c r="AC5605"/>
    </row>
    <row r="5606" spans="27:29" x14ac:dyDescent="0.25">
      <c r="AA5606"/>
      <c r="AB5606"/>
      <c r="AC5606"/>
    </row>
    <row r="5607" spans="27:29" x14ac:dyDescent="0.25">
      <c r="AA5607"/>
      <c r="AB5607"/>
      <c r="AC5607"/>
    </row>
    <row r="5608" spans="27:29" x14ac:dyDescent="0.25">
      <c r="AA5608"/>
      <c r="AB5608"/>
      <c r="AC5608"/>
    </row>
    <row r="5609" spans="27:29" x14ac:dyDescent="0.25">
      <c r="AA5609"/>
      <c r="AB5609"/>
      <c r="AC5609"/>
    </row>
    <row r="5610" spans="27:29" x14ac:dyDescent="0.25">
      <c r="AA5610"/>
      <c r="AB5610"/>
      <c r="AC5610"/>
    </row>
    <row r="5611" spans="27:29" x14ac:dyDescent="0.25">
      <c r="AA5611"/>
      <c r="AB5611"/>
      <c r="AC5611"/>
    </row>
    <row r="5612" spans="27:29" x14ac:dyDescent="0.25">
      <c r="AA5612"/>
      <c r="AB5612"/>
      <c r="AC5612"/>
    </row>
    <row r="5613" spans="27:29" x14ac:dyDescent="0.25">
      <c r="AA5613"/>
      <c r="AB5613"/>
      <c r="AC5613"/>
    </row>
    <row r="5614" spans="27:29" x14ac:dyDescent="0.25">
      <c r="AA5614"/>
      <c r="AB5614"/>
      <c r="AC5614"/>
    </row>
    <row r="5615" spans="27:29" x14ac:dyDescent="0.25">
      <c r="AA5615"/>
      <c r="AB5615"/>
      <c r="AC5615"/>
    </row>
    <row r="5616" spans="27:29" x14ac:dyDescent="0.25">
      <c r="AA5616"/>
      <c r="AB5616"/>
      <c r="AC5616"/>
    </row>
    <row r="5617" spans="27:29" x14ac:dyDescent="0.25">
      <c r="AA5617"/>
      <c r="AB5617"/>
      <c r="AC5617"/>
    </row>
    <row r="5618" spans="27:29" x14ac:dyDescent="0.25">
      <c r="AA5618"/>
      <c r="AB5618"/>
      <c r="AC5618"/>
    </row>
    <row r="5619" spans="27:29" x14ac:dyDescent="0.25">
      <c r="AA5619"/>
      <c r="AB5619"/>
      <c r="AC5619"/>
    </row>
    <row r="5620" spans="27:29" x14ac:dyDescent="0.25">
      <c r="AA5620"/>
      <c r="AB5620"/>
      <c r="AC5620"/>
    </row>
    <row r="5621" spans="27:29" x14ac:dyDescent="0.25">
      <c r="AA5621"/>
      <c r="AB5621"/>
      <c r="AC5621"/>
    </row>
    <row r="5622" spans="27:29" x14ac:dyDescent="0.25">
      <c r="AA5622"/>
      <c r="AB5622"/>
      <c r="AC5622"/>
    </row>
    <row r="5623" spans="27:29" x14ac:dyDescent="0.25">
      <c r="AA5623"/>
      <c r="AB5623"/>
      <c r="AC5623"/>
    </row>
    <row r="5624" spans="27:29" x14ac:dyDescent="0.25">
      <c r="AA5624"/>
      <c r="AB5624"/>
      <c r="AC5624"/>
    </row>
    <row r="5625" spans="27:29" x14ac:dyDescent="0.25">
      <c r="AA5625"/>
      <c r="AB5625"/>
      <c r="AC5625"/>
    </row>
    <row r="5626" spans="27:29" x14ac:dyDescent="0.25">
      <c r="AA5626"/>
      <c r="AB5626"/>
      <c r="AC5626"/>
    </row>
    <row r="5627" spans="27:29" x14ac:dyDescent="0.25">
      <c r="AA5627"/>
      <c r="AB5627"/>
      <c r="AC5627"/>
    </row>
    <row r="5628" spans="27:29" x14ac:dyDescent="0.25">
      <c r="AA5628"/>
      <c r="AB5628"/>
      <c r="AC5628"/>
    </row>
    <row r="5629" spans="27:29" x14ac:dyDescent="0.25">
      <c r="AA5629"/>
      <c r="AB5629"/>
      <c r="AC5629"/>
    </row>
    <row r="5630" spans="27:29" x14ac:dyDescent="0.25">
      <c r="AA5630"/>
      <c r="AB5630"/>
      <c r="AC5630"/>
    </row>
    <row r="5631" spans="27:29" x14ac:dyDescent="0.25">
      <c r="AA5631"/>
      <c r="AB5631"/>
      <c r="AC5631"/>
    </row>
    <row r="5632" spans="27:29" x14ac:dyDescent="0.25">
      <c r="AA5632"/>
      <c r="AB5632"/>
      <c r="AC5632"/>
    </row>
    <row r="5633" spans="27:29" x14ac:dyDescent="0.25">
      <c r="AA5633"/>
      <c r="AB5633"/>
      <c r="AC5633"/>
    </row>
    <row r="5634" spans="27:29" x14ac:dyDescent="0.25">
      <c r="AA5634"/>
      <c r="AB5634"/>
      <c r="AC5634"/>
    </row>
    <row r="5635" spans="27:29" x14ac:dyDescent="0.25">
      <c r="AA5635"/>
      <c r="AB5635"/>
      <c r="AC5635"/>
    </row>
    <row r="5636" spans="27:29" x14ac:dyDescent="0.25">
      <c r="AA5636"/>
      <c r="AB5636"/>
      <c r="AC5636"/>
    </row>
    <row r="5637" spans="27:29" x14ac:dyDescent="0.25">
      <c r="AA5637"/>
      <c r="AB5637"/>
      <c r="AC5637"/>
    </row>
    <row r="5638" spans="27:29" x14ac:dyDescent="0.25">
      <c r="AA5638"/>
      <c r="AB5638"/>
      <c r="AC5638"/>
    </row>
    <row r="5639" spans="27:29" x14ac:dyDescent="0.25">
      <c r="AA5639"/>
      <c r="AB5639"/>
      <c r="AC5639"/>
    </row>
    <row r="5640" spans="27:29" x14ac:dyDescent="0.25">
      <c r="AA5640"/>
      <c r="AB5640"/>
      <c r="AC5640"/>
    </row>
    <row r="5641" spans="27:29" x14ac:dyDescent="0.25">
      <c r="AA5641"/>
      <c r="AB5641"/>
      <c r="AC5641"/>
    </row>
    <row r="5642" spans="27:29" x14ac:dyDescent="0.25">
      <c r="AA5642"/>
      <c r="AB5642"/>
      <c r="AC5642"/>
    </row>
    <row r="5643" spans="27:29" x14ac:dyDescent="0.25">
      <c r="AA5643"/>
      <c r="AB5643"/>
      <c r="AC5643"/>
    </row>
    <row r="5644" spans="27:29" x14ac:dyDescent="0.25">
      <c r="AA5644"/>
      <c r="AB5644"/>
      <c r="AC5644"/>
    </row>
    <row r="5645" spans="27:29" x14ac:dyDescent="0.25">
      <c r="AA5645"/>
      <c r="AB5645"/>
      <c r="AC5645"/>
    </row>
    <row r="5646" spans="27:29" x14ac:dyDescent="0.25">
      <c r="AA5646"/>
      <c r="AB5646"/>
      <c r="AC5646"/>
    </row>
    <row r="5647" spans="27:29" x14ac:dyDescent="0.25">
      <c r="AA5647"/>
      <c r="AB5647"/>
      <c r="AC5647"/>
    </row>
    <row r="5648" spans="27:29" x14ac:dyDescent="0.25">
      <c r="AA5648"/>
      <c r="AB5648"/>
      <c r="AC5648"/>
    </row>
    <row r="5649" spans="27:29" x14ac:dyDescent="0.25">
      <c r="AA5649"/>
      <c r="AB5649"/>
      <c r="AC5649"/>
    </row>
    <row r="5650" spans="27:29" x14ac:dyDescent="0.25">
      <c r="AA5650"/>
      <c r="AB5650"/>
      <c r="AC5650"/>
    </row>
    <row r="5651" spans="27:29" x14ac:dyDescent="0.25">
      <c r="AA5651"/>
      <c r="AB5651"/>
      <c r="AC5651"/>
    </row>
    <row r="5652" spans="27:29" x14ac:dyDescent="0.25">
      <c r="AA5652"/>
      <c r="AB5652"/>
      <c r="AC5652"/>
    </row>
    <row r="5653" spans="27:29" x14ac:dyDescent="0.25">
      <c r="AA5653"/>
      <c r="AB5653"/>
      <c r="AC5653"/>
    </row>
    <row r="5654" spans="27:29" x14ac:dyDescent="0.25">
      <c r="AA5654"/>
      <c r="AB5654"/>
      <c r="AC5654"/>
    </row>
    <row r="5655" spans="27:29" x14ac:dyDescent="0.25">
      <c r="AA5655"/>
      <c r="AB5655"/>
      <c r="AC5655"/>
    </row>
    <row r="5656" spans="27:29" x14ac:dyDescent="0.25">
      <c r="AA5656"/>
      <c r="AB5656"/>
      <c r="AC5656"/>
    </row>
    <row r="5657" spans="27:29" x14ac:dyDescent="0.25">
      <c r="AA5657"/>
      <c r="AB5657"/>
      <c r="AC5657"/>
    </row>
    <row r="5658" spans="27:29" x14ac:dyDescent="0.25">
      <c r="AA5658"/>
      <c r="AB5658"/>
      <c r="AC5658"/>
    </row>
    <row r="5659" spans="27:29" x14ac:dyDescent="0.25">
      <c r="AA5659"/>
      <c r="AB5659"/>
      <c r="AC5659"/>
    </row>
    <row r="5660" spans="27:29" x14ac:dyDescent="0.25">
      <c r="AA5660"/>
      <c r="AB5660"/>
      <c r="AC5660"/>
    </row>
    <row r="5661" spans="27:29" x14ac:dyDescent="0.25">
      <c r="AA5661"/>
      <c r="AB5661"/>
      <c r="AC5661"/>
    </row>
    <row r="5662" spans="27:29" x14ac:dyDescent="0.25">
      <c r="AA5662"/>
      <c r="AB5662"/>
      <c r="AC5662"/>
    </row>
    <row r="5663" spans="27:29" x14ac:dyDescent="0.25">
      <c r="AA5663"/>
      <c r="AB5663"/>
      <c r="AC5663"/>
    </row>
    <row r="5664" spans="27:29" x14ac:dyDescent="0.25">
      <c r="AA5664"/>
      <c r="AB5664"/>
      <c r="AC5664"/>
    </row>
    <row r="5665" spans="27:29" x14ac:dyDescent="0.25">
      <c r="AA5665"/>
      <c r="AB5665"/>
      <c r="AC5665"/>
    </row>
    <row r="5666" spans="27:29" x14ac:dyDescent="0.25">
      <c r="AA5666"/>
      <c r="AB5666"/>
      <c r="AC5666"/>
    </row>
    <row r="5667" spans="27:29" x14ac:dyDescent="0.25">
      <c r="AA5667"/>
      <c r="AB5667"/>
      <c r="AC5667"/>
    </row>
    <row r="5668" spans="27:29" x14ac:dyDescent="0.25">
      <c r="AA5668"/>
      <c r="AB5668"/>
      <c r="AC5668"/>
    </row>
    <row r="5669" spans="27:29" x14ac:dyDescent="0.25">
      <c r="AA5669"/>
      <c r="AB5669"/>
      <c r="AC5669"/>
    </row>
    <row r="5670" spans="27:29" x14ac:dyDescent="0.25">
      <c r="AA5670"/>
      <c r="AB5670"/>
      <c r="AC5670"/>
    </row>
    <row r="5671" spans="27:29" x14ac:dyDescent="0.25">
      <c r="AA5671"/>
      <c r="AB5671"/>
      <c r="AC5671"/>
    </row>
    <row r="5672" spans="27:29" x14ac:dyDescent="0.25">
      <c r="AA5672"/>
      <c r="AB5672"/>
      <c r="AC5672"/>
    </row>
    <row r="5673" spans="27:29" x14ac:dyDescent="0.25">
      <c r="AA5673"/>
      <c r="AB5673"/>
      <c r="AC5673"/>
    </row>
    <row r="5674" spans="27:29" x14ac:dyDescent="0.25">
      <c r="AA5674"/>
      <c r="AB5674"/>
      <c r="AC5674"/>
    </row>
    <row r="5675" spans="27:29" x14ac:dyDescent="0.25">
      <c r="AA5675"/>
      <c r="AB5675"/>
      <c r="AC5675"/>
    </row>
    <row r="5676" spans="27:29" x14ac:dyDescent="0.25">
      <c r="AA5676"/>
      <c r="AB5676"/>
      <c r="AC5676"/>
    </row>
    <row r="5677" spans="27:29" x14ac:dyDescent="0.25">
      <c r="AA5677"/>
      <c r="AB5677"/>
      <c r="AC5677"/>
    </row>
    <row r="5678" spans="27:29" x14ac:dyDescent="0.25">
      <c r="AA5678"/>
      <c r="AB5678"/>
      <c r="AC5678"/>
    </row>
    <row r="5679" spans="27:29" x14ac:dyDescent="0.25">
      <c r="AA5679"/>
      <c r="AB5679"/>
      <c r="AC5679"/>
    </row>
    <row r="5680" spans="27:29" x14ac:dyDescent="0.25">
      <c r="AA5680"/>
      <c r="AB5680"/>
      <c r="AC5680"/>
    </row>
    <row r="5681" spans="27:29" x14ac:dyDescent="0.25">
      <c r="AA5681"/>
      <c r="AB5681"/>
      <c r="AC5681"/>
    </row>
    <row r="5682" spans="27:29" x14ac:dyDescent="0.25">
      <c r="AA5682"/>
      <c r="AB5682"/>
      <c r="AC5682"/>
    </row>
    <row r="5683" spans="27:29" x14ac:dyDescent="0.25">
      <c r="AA5683"/>
      <c r="AB5683"/>
      <c r="AC5683"/>
    </row>
    <row r="5684" spans="27:29" x14ac:dyDescent="0.25">
      <c r="AA5684"/>
      <c r="AB5684"/>
      <c r="AC5684"/>
    </row>
    <row r="5685" spans="27:29" x14ac:dyDescent="0.25">
      <c r="AA5685"/>
      <c r="AB5685"/>
      <c r="AC5685"/>
    </row>
    <row r="5686" spans="27:29" x14ac:dyDescent="0.25">
      <c r="AA5686"/>
      <c r="AB5686"/>
      <c r="AC5686"/>
    </row>
    <row r="5687" spans="27:29" x14ac:dyDescent="0.25">
      <c r="AA5687"/>
      <c r="AB5687"/>
      <c r="AC5687"/>
    </row>
    <row r="5688" spans="27:29" x14ac:dyDescent="0.25">
      <c r="AA5688"/>
      <c r="AB5688"/>
      <c r="AC5688"/>
    </row>
    <row r="5689" spans="27:29" x14ac:dyDescent="0.25">
      <c r="AA5689"/>
      <c r="AB5689"/>
      <c r="AC5689"/>
    </row>
    <row r="5690" spans="27:29" x14ac:dyDescent="0.25">
      <c r="AA5690"/>
      <c r="AB5690"/>
      <c r="AC5690"/>
    </row>
    <row r="5691" spans="27:29" x14ac:dyDescent="0.25">
      <c r="AA5691"/>
      <c r="AB5691"/>
      <c r="AC5691"/>
    </row>
    <row r="5692" spans="27:29" x14ac:dyDescent="0.25">
      <c r="AA5692"/>
      <c r="AB5692"/>
      <c r="AC5692"/>
    </row>
    <row r="5693" spans="27:29" x14ac:dyDescent="0.25">
      <c r="AA5693"/>
      <c r="AB5693"/>
      <c r="AC5693"/>
    </row>
    <row r="5694" spans="27:29" x14ac:dyDescent="0.25">
      <c r="AA5694"/>
      <c r="AB5694"/>
      <c r="AC5694"/>
    </row>
    <row r="5695" spans="27:29" x14ac:dyDescent="0.25">
      <c r="AA5695"/>
      <c r="AB5695"/>
      <c r="AC5695"/>
    </row>
    <row r="5696" spans="27:29" x14ac:dyDescent="0.25">
      <c r="AA5696"/>
      <c r="AB5696"/>
      <c r="AC5696"/>
    </row>
    <row r="5697" spans="27:29" x14ac:dyDescent="0.25">
      <c r="AA5697"/>
      <c r="AB5697"/>
      <c r="AC5697"/>
    </row>
    <row r="5698" spans="27:29" x14ac:dyDescent="0.25">
      <c r="AA5698"/>
      <c r="AB5698"/>
      <c r="AC5698"/>
    </row>
    <row r="5699" spans="27:29" x14ac:dyDescent="0.25">
      <c r="AA5699"/>
      <c r="AB5699"/>
      <c r="AC5699"/>
    </row>
    <row r="5700" spans="27:29" x14ac:dyDescent="0.25">
      <c r="AA5700"/>
      <c r="AB5700"/>
      <c r="AC5700"/>
    </row>
    <row r="5701" spans="27:29" x14ac:dyDescent="0.25">
      <c r="AA5701"/>
      <c r="AB5701"/>
      <c r="AC5701"/>
    </row>
    <row r="5702" spans="27:29" x14ac:dyDescent="0.25">
      <c r="AA5702"/>
      <c r="AB5702"/>
      <c r="AC5702"/>
    </row>
    <row r="5703" spans="27:29" x14ac:dyDescent="0.25">
      <c r="AA5703"/>
      <c r="AB5703"/>
      <c r="AC5703"/>
    </row>
    <row r="5704" spans="27:29" x14ac:dyDescent="0.25">
      <c r="AA5704"/>
      <c r="AB5704"/>
      <c r="AC5704"/>
    </row>
    <row r="5705" spans="27:29" x14ac:dyDescent="0.25">
      <c r="AA5705"/>
      <c r="AB5705"/>
      <c r="AC5705"/>
    </row>
    <row r="5706" spans="27:29" x14ac:dyDescent="0.25">
      <c r="AA5706"/>
      <c r="AB5706"/>
      <c r="AC5706"/>
    </row>
    <row r="5707" spans="27:29" x14ac:dyDescent="0.25">
      <c r="AA5707"/>
      <c r="AB5707"/>
      <c r="AC5707"/>
    </row>
    <row r="5708" spans="27:29" x14ac:dyDescent="0.25">
      <c r="AA5708"/>
      <c r="AB5708"/>
      <c r="AC5708"/>
    </row>
    <row r="5709" spans="27:29" x14ac:dyDescent="0.25">
      <c r="AA5709"/>
      <c r="AB5709"/>
      <c r="AC5709"/>
    </row>
    <row r="5710" spans="27:29" x14ac:dyDescent="0.25">
      <c r="AA5710"/>
      <c r="AB5710"/>
      <c r="AC5710"/>
    </row>
    <row r="5711" spans="27:29" x14ac:dyDescent="0.25">
      <c r="AA5711"/>
      <c r="AB5711"/>
      <c r="AC5711"/>
    </row>
    <row r="5712" spans="27:29" x14ac:dyDescent="0.25">
      <c r="AA5712"/>
      <c r="AB5712"/>
      <c r="AC5712"/>
    </row>
    <row r="5713" spans="27:29" x14ac:dyDescent="0.25">
      <c r="AA5713"/>
      <c r="AB5713"/>
      <c r="AC5713"/>
    </row>
    <row r="5714" spans="27:29" x14ac:dyDescent="0.25">
      <c r="AA5714"/>
      <c r="AB5714"/>
      <c r="AC5714"/>
    </row>
    <row r="5715" spans="27:29" x14ac:dyDescent="0.25">
      <c r="AA5715"/>
      <c r="AB5715"/>
      <c r="AC5715"/>
    </row>
    <row r="5716" spans="27:29" x14ac:dyDescent="0.25">
      <c r="AA5716"/>
      <c r="AB5716"/>
      <c r="AC5716"/>
    </row>
    <row r="5717" spans="27:29" x14ac:dyDescent="0.25">
      <c r="AA5717"/>
      <c r="AB5717"/>
      <c r="AC5717"/>
    </row>
    <row r="5718" spans="27:29" x14ac:dyDescent="0.25">
      <c r="AA5718"/>
      <c r="AB5718"/>
      <c r="AC5718"/>
    </row>
    <row r="5719" spans="27:29" x14ac:dyDescent="0.25">
      <c r="AA5719"/>
      <c r="AB5719"/>
      <c r="AC5719"/>
    </row>
    <row r="5720" spans="27:29" x14ac:dyDescent="0.25">
      <c r="AA5720"/>
      <c r="AB5720"/>
      <c r="AC5720"/>
    </row>
    <row r="5721" spans="27:29" x14ac:dyDescent="0.25">
      <c r="AA5721"/>
      <c r="AB5721"/>
      <c r="AC5721"/>
    </row>
    <row r="5722" spans="27:29" x14ac:dyDescent="0.25">
      <c r="AA5722"/>
      <c r="AB5722"/>
      <c r="AC5722"/>
    </row>
    <row r="5723" spans="27:29" x14ac:dyDescent="0.25">
      <c r="AA5723"/>
      <c r="AB5723"/>
      <c r="AC5723"/>
    </row>
    <row r="5724" spans="27:29" x14ac:dyDescent="0.25">
      <c r="AA5724"/>
      <c r="AB5724"/>
      <c r="AC5724"/>
    </row>
    <row r="5725" spans="27:29" x14ac:dyDescent="0.25">
      <c r="AA5725"/>
      <c r="AB5725"/>
      <c r="AC5725"/>
    </row>
    <row r="5726" spans="27:29" x14ac:dyDescent="0.25">
      <c r="AA5726"/>
      <c r="AB5726"/>
      <c r="AC5726"/>
    </row>
    <row r="5727" spans="27:29" x14ac:dyDescent="0.25">
      <c r="AA5727"/>
      <c r="AB5727"/>
      <c r="AC5727"/>
    </row>
    <row r="5728" spans="27:29" x14ac:dyDescent="0.25">
      <c r="AA5728"/>
      <c r="AB5728"/>
      <c r="AC5728"/>
    </row>
    <row r="5729" spans="27:29" x14ac:dyDescent="0.25">
      <c r="AA5729"/>
      <c r="AB5729"/>
      <c r="AC5729"/>
    </row>
    <row r="5730" spans="27:29" x14ac:dyDescent="0.25">
      <c r="AA5730"/>
      <c r="AB5730"/>
      <c r="AC5730"/>
    </row>
    <row r="5731" spans="27:29" x14ac:dyDescent="0.25">
      <c r="AA5731"/>
      <c r="AB5731"/>
      <c r="AC5731"/>
    </row>
    <row r="5732" spans="27:29" x14ac:dyDescent="0.25">
      <c r="AA5732"/>
      <c r="AB5732"/>
      <c r="AC5732"/>
    </row>
    <row r="5733" spans="27:29" x14ac:dyDescent="0.25">
      <c r="AA5733"/>
      <c r="AB5733"/>
      <c r="AC5733"/>
    </row>
    <row r="5734" spans="27:29" x14ac:dyDescent="0.25">
      <c r="AA5734"/>
      <c r="AB5734"/>
      <c r="AC5734"/>
    </row>
    <row r="5735" spans="27:29" x14ac:dyDescent="0.25">
      <c r="AA5735"/>
      <c r="AB5735"/>
      <c r="AC5735"/>
    </row>
    <row r="5736" spans="27:29" x14ac:dyDescent="0.25">
      <c r="AA5736"/>
      <c r="AB5736"/>
      <c r="AC5736"/>
    </row>
    <row r="5737" spans="27:29" x14ac:dyDescent="0.25">
      <c r="AA5737"/>
      <c r="AB5737"/>
      <c r="AC5737"/>
    </row>
    <row r="5738" spans="27:29" x14ac:dyDescent="0.25">
      <c r="AA5738"/>
      <c r="AB5738"/>
      <c r="AC5738"/>
    </row>
    <row r="5739" spans="27:29" x14ac:dyDescent="0.25">
      <c r="AA5739"/>
      <c r="AB5739"/>
      <c r="AC5739"/>
    </row>
    <row r="5740" spans="27:29" x14ac:dyDescent="0.25">
      <c r="AA5740"/>
      <c r="AB5740"/>
      <c r="AC5740"/>
    </row>
    <row r="5741" spans="27:29" x14ac:dyDescent="0.25">
      <c r="AA5741"/>
      <c r="AB5741"/>
      <c r="AC5741"/>
    </row>
    <row r="5742" spans="27:29" x14ac:dyDescent="0.25">
      <c r="AA5742"/>
      <c r="AB5742"/>
      <c r="AC5742"/>
    </row>
    <row r="5743" spans="27:29" x14ac:dyDescent="0.25">
      <c r="AA5743"/>
      <c r="AB5743"/>
      <c r="AC5743"/>
    </row>
    <row r="5744" spans="27:29" x14ac:dyDescent="0.25">
      <c r="AA5744"/>
      <c r="AB5744"/>
      <c r="AC5744"/>
    </row>
    <row r="5745" spans="27:29" x14ac:dyDescent="0.25">
      <c r="AA5745"/>
      <c r="AB5745"/>
      <c r="AC5745"/>
    </row>
    <row r="5746" spans="27:29" x14ac:dyDescent="0.25">
      <c r="AA5746"/>
      <c r="AB5746"/>
      <c r="AC5746"/>
    </row>
    <row r="5747" spans="27:29" x14ac:dyDescent="0.25">
      <c r="AA5747"/>
      <c r="AB5747"/>
      <c r="AC5747"/>
    </row>
    <row r="5748" spans="27:29" x14ac:dyDescent="0.25">
      <c r="AA5748"/>
      <c r="AB5748"/>
      <c r="AC5748"/>
    </row>
    <row r="5749" spans="27:29" x14ac:dyDescent="0.25">
      <c r="AA5749"/>
      <c r="AB5749"/>
      <c r="AC5749"/>
    </row>
    <row r="5750" spans="27:29" x14ac:dyDescent="0.25">
      <c r="AA5750"/>
      <c r="AB5750"/>
      <c r="AC5750"/>
    </row>
    <row r="5751" spans="27:29" x14ac:dyDescent="0.25">
      <c r="AA5751"/>
      <c r="AB5751"/>
      <c r="AC5751"/>
    </row>
    <row r="5752" spans="27:29" x14ac:dyDescent="0.25">
      <c r="AA5752"/>
      <c r="AB5752"/>
      <c r="AC5752"/>
    </row>
    <row r="5753" spans="27:29" x14ac:dyDescent="0.25">
      <c r="AA5753"/>
      <c r="AB5753"/>
      <c r="AC5753"/>
    </row>
    <row r="5754" spans="27:29" x14ac:dyDescent="0.25">
      <c r="AA5754"/>
      <c r="AB5754"/>
      <c r="AC5754"/>
    </row>
    <row r="5755" spans="27:29" x14ac:dyDescent="0.25">
      <c r="AA5755"/>
      <c r="AB5755"/>
      <c r="AC5755"/>
    </row>
    <row r="5756" spans="27:29" x14ac:dyDescent="0.25">
      <c r="AA5756"/>
      <c r="AB5756"/>
      <c r="AC5756"/>
    </row>
    <row r="5757" spans="27:29" x14ac:dyDescent="0.25">
      <c r="AA5757"/>
      <c r="AB5757"/>
      <c r="AC5757"/>
    </row>
    <row r="5758" spans="27:29" x14ac:dyDescent="0.25">
      <c r="AA5758"/>
      <c r="AB5758"/>
      <c r="AC5758"/>
    </row>
    <row r="5759" spans="27:29" x14ac:dyDescent="0.25">
      <c r="AA5759"/>
      <c r="AB5759"/>
      <c r="AC5759"/>
    </row>
    <row r="5760" spans="27:29" x14ac:dyDescent="0.25">
      <c r="AA5760"/>
      <c r="AB5760"/>
      <c r="AC5760"/>
    </row>
    <row r="5761" spans="27:29" x14ac:dyDescent="0.25">
      <c r="AA5761"/>
      <c r="AB5761"/>
      <c r="AC5761"/>
    </row>
    <row r="5762" spans="27:29" x14ac:dyDescent="0.25">
      <c r="AA5762"/>
      <c r="AB5762"/>
      <c r="AC5762"/>
    </row>
    <row r="5763" spans="27:29" x14ac:dyDescent="0.25">
      <c r="AA5763"/>
      <c r="AB5763"/>
      <c r="AC5763"/>
    </row>
    <row r="5764" spans="27:29" x14ac:dyDescent="0.25">
      <c r="AA5764"/>
      <c r="AB5764"/>
      <c r="AC5764"/>
    </row>
    <row r="5765" spans="27:29" x14ac:dyDescent="0.25">
      <c r="AA5765"/>
      <c r="AB5765"/>
      <c r="AC5765"/>
    </row>
    <row r="5766" spans="27:29" x14ac:dyDescent="0.25">
      <c r="AA5766"/>
      <c r="AB5766"/>
      <c r="AC5766"/>
    </row>
    <row r="5767" spans="27:29" x14ac:dyDescent="0.25">
      <c r="AA5767"/>
      <c r="AB5767"/>
      <c r="AC5767"/>
    </row>
    <row r="5768" spans="27:29" x14ac:dyDescent="0.25">
      <c r="AA5768"/>
      <c r="AB5768"/>
      <c r="AC5768"/>
    </row>
    <row r="5769" spans="27:29" x14ac:dyDescent="0.25">
      <c r="AA5769"/>
      <c r="AB5769"/>
      <c r="AC5769"/>
    </row>
    <row r="5770" spans="27:29" x14ac:dyDescent="0.25">
      <c r="AA5770"/>
      <c r="AB5770"/>
      <c r="AC5770"/>
    </row>
    <row r="5771" spans="27:29" x14ac:dyDescent="0.25">
      <c r="AA5771"/>
      <c r="AB5771"/>
      <c r="AC5771"/>
    </row>
    <row r="5772" spans="27:29" x14ac:dyDescent="0.25">
      <c r="AA5772"/>
      <c r="AB5772"/>
      <c r="AC5772"/>
    </row>
    <row r="5773" spans="27:29" x14ac:dyDescent="0.25">
      <c r="AA5773"/>
      <c r="AB5773"/>
      <c r="AC5773"/>
    </row>
    <row r="5774" spans="27:29" x14ac:dyDescent="0.25">
      <c r="AA5774"/>
      <c r="AB5774"/>
      <c r="AC5774"/>
    </row>
    <row r="5775" spans="27:29" x14ac:dyDescent="0.25">
      <c r="AA5775"/>
      <c r="AB5775"/>
      <c r="AC5775"/>
    </row>
    <row r="5776" spans="27:29" x14ac:dyDescent="0.25">
      <c r="AA5776"/>
      <c r="AB5776"/>
      <c r="AC5776"/>
    </row>
    <row r="5777" spans="27:29" x14ac:dyDescent="0.25">
      <c r="AA5777"/>
      <c r="AB5777"/>
      <c r="AC5777"/>
    </row>
    <row r="5778" spans="27:29" x14ac:dyDescent="0.25">
      <c r="AA5778"/>
      <c r="AB5778"/>
      <c r="AC5778"/>
    </row>
    <row r="5779" spans="27:29" x14ac:dyDescent="0.25">
      <c r="AA5779"/>
      <c r="AB5779"/>
      <c r="AC5779"/>
    </row>
    <row r="5780" spans="27:29" x14ac:dyDescent="0.25">
      <c r="AA5780"/>
      <c r="AB5780"/>
      <c r="AC5780"/>
    </row>
    <row r="5781" spans="27:29" x14ac:dyDescent="0.25">
      <c r="AA5781"/>
      <c r="AB5781"/>
      <c r="AC5781"/>
    </row>
    <row r="5782" spans="27:29" x14ac:dyDescent="0.25">
      <c r="AA5782"/>
      <c r="AB5782"/>
      <c r="AC5782"/>
    </row>
    <row r="5783" spans="27:29" x14ac:dyDescent="0.25">
      <c r="AA5783"/>
      <c r="AB5783"/>
      <c r="AC5783"/>
    </row>
    <row r="5784" spans="27:29" x14ac:dyDescent="0.25">
      <c r="AA5784"/>
      <c r="AB5784"/>
      <c r="AC5784"/>
    </row>
    <row r="5785" spans="27:29" x14ac:dyDescent="0.25">
      <c r="AA5785"/>
      <c r="AB5785"/>
      <c r="AC5785"/>
    </row>
    <row r="5786" spans="27:29" x14ac:dyDescent="0.25">
      <c r="AA5786"/>
      <c r="AB5786"/>
      <c r="AC5786"/>
    </row>
    <row r="5787" spans="27:29" x14ac:dyDescent="0.25">
      <c r="AA5787"/>
      <c r="AB5787"/>
      <c r="AC5787"/>
    </row>
    <row r="5788" spans="27:29" x14ac:dyDescent="0.25">
      <c r="AA5788"/>
      <c r="AB5788"/>
      <c r="AC5788"/>
    </row>
    <row r="5789" spans="27:29" x14ac:dyDescent="0.25">
      <c r="AA5789"/>
      <c r="AB5789"/>
      <c r="AC5789"/>
    </row>
    <row r="5790" spans="27:29" x14ac:dyDescent="0.25">
      <c r="AA5790"/>
      <c r="AB5790"/>
      <c r="AC5790"/>
    </row>
    <row r="5791" spans="27:29" x14ac:dyDescent="0.25">
      <c r="AA5791"/>
      <c r="AB5791"/>
      <c r="AC5791"/>
    </row>
    <row r="5792" spans="27:29" x14ac:dyDescent="0.25">
      <c r="AA5792"/>
      <c r="AB5792"/>
      <c r="AC5792"/>
    </row>
    <row r="5793" spans="27:29" x14ac:dyDescent="0.25">
      <c r="AA5793"/>
      <c r="AB5793"/>
      <c r="AC5793"/>
    </row>
    <row r="5794" spans="27:29" x14ac:dyDescent="0.25">
      <c r="AA5794"/>
      <c r="AB5794"/>
      <c r="AC5794"/>
    </row>
    <row r="5795" spans="27:29" x14ac:dyDescent="0.25">
      <c r="AA5795"/>
      <c r="AB5795"/>
      <c r="AC5795"/>
    </row>
    <row r="5796" spans="27:29" x14ac:dyDescent="0.25">
      <c r="AA5796"/>
      <c r="AB5796"/>
      <c r="AC5796"/>
    </row>
    <row r="5797" spans="27:29" x14ac:dyDescent="0.25">
      <c r="AA5797"/>
      <c r="AB5797"/>
      <c r="AC5797"/>
    </row>
    <row r="5798" spans="27:29" x14ac:dyDescent="0.25">
      <c r="AA5798"/>
      <c r="AB5798"/>
      <c r="AC5798"/>
    </row>
    <row r="5799" spans="27:29" x14ac:dyDescent="0.25">
      <c r="AA5799"/>
      <c r="AB5799"/>
      <c r="AC5799"/>
    </row>
    <row r="5800" spans="27:29" x14ac:dyDescent="0.25">
      <c r="AA5800"/>
      <c r="AB5800"/>
      <c r="AC5800"/>
    </row>
    <row r="5801" spans="27:29" x14ac:dyDescent="0.25">
      <c r="AA5801"/>
      <c r="AB5801"/>
      <c r="AC5801"/>
    </row>
    <row r="5802" spans="27:29" x14ac:dyDescent="0.25">
      <c r="AA5802"/>
      <c r="AB5802"/>
      <c r="AC5802"/>
    </row>
    <row r="5803" spans="27:29" x14ac:dyDescent="0.25">
      <c r="AA5803"/>
      <c r="AB5803"/>
      <c r="AC5803"/>
    </row>
    <row r="5804" spans="27:29" x14ac:dyDescent="0.25">
      <c r="AA5804"/>
      <c r="AB5804"/>
      <c r="AC5804"/>
    </row>
    <row r="5805" spans="27:29" x14ac:dyDescent="0.25">
      <c r="AA5805"/>
      <c r="AB5805"/>
      <c r="AC5805"/>
    </row>
    <row r="5806" spans="27:29" x14ac:dyDescent="0.25">
      <c r="AA5806"/>
      <c r="AB5806"/>
      <c r="AC5806"/>
    </row>
    <row r="5807" spans="27:29" x14ac:dyDescent="0.25">
      <c r="AA5807"/>
      <c r="AB5807"/>
      <c r="AC5807"/>
    </row>
    <row r="5808" spans="27:29" x14ac:dyDescent="0.25">
      <c r="AA5808"/>
      <c r="AB5808"/>
      <c r="AC5808"/>
    </row>
    <row r="5809" spans="27:29" x14ac:dyDescent="0.25">
      <c r="AA5809"/>
      <c r="AB5809"/>
      <c r="AC5809"/>
    </row>
    <row r="5810" spans="27:29" x14ac:dyDescent="0.25">
      <c r="AA5810"/>
      <c r="AB5810"/>
      <c r="AC5810"/>
    </row>
    <row r="5811" spans="27:29" x14ac:dyDescent="0.25">
      <c r="AA5811"/>
      <c r="AB5811"/>
      <c r="AC5811"/>
    </row>
    <row r="5812" spans="27:29" x14ac:dyDescent="0.25">
      <c r="AA5812"/>
      <c r="AB5812"/>
      <c r="AC5812"/>
    </row>
    <row r="5813" spans="27:29" x14ac:dyDescent="0.25">
      <c r="AA5813"/>
      <c r="AB5813"/>
      <c r="AC5813"/>
    </row>
    <row r="5814" spans="27:29" x14ac:dyDescent="0.25">
      <c r="AA5814"/>
      <c r="AB5814"/>
      <c r="AC5814"/>
    </row>
    <row r="5815" spans="27:29" x14ac:dyDescent="0.25">
      <c r="AA5815"/>
      <c r="AB5815"/>
      <c r="AC5815"/>
    </row>
    <row r="5816" spans="27:29" x14ac:dyDescent="0.25">
      <c r="AA5816"/>
      <c r="AB5816"/>
      <c r="AC5816"/>
    </row>
    <row r="5817" spans="27:29" x14ac:dyDescent="0.25">
      <c r="AA5817"/>
      <c r="AB5817"/>
      <c r="AC5817"/>
    </row>
    <row r="5818" spans="27:29" x14ac:dyDescent="0.25">
      <c r="AA5818"/>
      <c r="AB5818"/>
      <c r="AC5818"/>
    </row>
    <row r="5819" spans="27:29" x14ac:dyDescent="0.25">
      <c r="AA5819"/>
      <c r="AB5819"/>
      <c r="AC5819"/>
    </row>
    <row r="5820" spans="27:29" x14ac:dyDescent="0.25">
      <c r="AA5820"/>
      <c r="AB5820"/>
      <c r="AC5820"/>
    </row>
    <row r="5821" spans="27:29" x14ac:dyDescent="0.25">
      <c r="AA5821"/>
      <c r="AB5821"/>
      <c r="AC5821"/>
    </row>
    <row r="5822" spans="27:29" x14ac:dyDescent="0.25">
      <c r="AA5822"/>
      <c r="AB5822"/>
      <c r="AC5822"/>
    </row>
    <row r="5823" spans="27:29" x14ac:dyDescent="0.25">
      <c r="AA5823"/>
      <c r="AB5823"/>
      <c r="AC5823"/>
    </row>
    <row r="5824" spans="27:29" x14ac:dyDescent="0.25">
      <c r="AA5824"/>
      <c r="AB5824"/>
      <c r="AC5824"/>
    </row>
    <row r="5825" spans="27:29" x14ac:dyDescent="0.25">
      <c r="AA5825"/>
      <c r="AB5825"/>
      <c r="AC5825"/>
    </row>
    <row r="5826" spans="27:29" x14ac:dyDescent="0.25">
      <c r="AA5826"/>
      <c r="AB5826"/>
      <c r="AC5826"/>
    </row>
    <row r="5827" spans="27:29" x14ac:dyDescent="0.25">
      <c r="AA5827"/>
      <c r="AB5827"/>
      <c r="AC5827"/>
    </row>
    <row r="5828" spans="27:29" x14ac:dyDescent="0.25">
      <c r="AA5828"/>
      <c r="AB5828"/>
      <c r="AC5828"/>
    </row>
    <row r="5829" spans="27:29" x14ac:dyDescent="0.25">
      <c r="AA5829"/>
      <c r="AB5829"/>
      <c r="AC5829"/>
    </row>
    <row r="5830" spans="27:29" x14ac:dyDescent="0.25">
      <c r="AA5830"/>
      <c r="AB5830"/>
      <c r="AC5830"/>
    </row>
    <row r="5831" spans="27:29" x14ac:dyDescent="0.25">
      <c r="AA5831"/>
      <c r="AB5831"/>
      <c r="AC5831"/>
    </row>
    <row r="5832" spans="27:29" x14ac:dyDescent="0.25">
      <c r="AA5832"/>
      <c r="AB5832"/>
      <c r="AC5832"/>
    </row>
    <row r="5833" spans="27:29" x14ac:dyDescent="0.25">
      <c r="AA5833"/>
      <c r="AB5833"/>
      <c r="AC5833"/>
    </row>
    <row r="5834" spans="27:29" x14ac:dyDescent="0.25">
      <c r="AA5834"/>
      <c r="AB5834"/>
      <c r="AC5834"/>
    </row>
    <row r="5835" spans="27:29" x14ac:dyDescent="0.25">
      <c r="AA5835"/>
      <c r="AB5835"/>
      <c r="AC5835"/>
    </row>
    <row r="5836" spans="27:29" x14ac:dyDescent="0.25">
      <c r="AA5836"/>
      <c r="AB5836"/>
      <c r="AC5836"/>
    </row>
    <row r="5837" spans="27:29" x14ac:dyDescent="0.25">
      <c r="AA5837"/>
      <c r="AB5837"/>
      <c r="AC5837"/>
    </row>
    <row r="5838" spans="27:29" x14ac:dyDescent="0.25">
      <c r="AA5838"/>
      <c r="AB5838"/>
      <c r="AC5838"/>
    </row>
    <row r="5839" spans="27:29" x14ac:dyDescent="0.25">
      <c r="AA5839"/>
      <c r="AB5839"/>
      <c r="AC5839"/>
    </row>
    <row r="5840" spans="27:29" x14ac:dyDescent="0.25">
      <c r="AA5840"/>
      <c r="AB5840"/>
      <c r="AC5840"/>
    </row>
    <row r="5841" spans="27:29" x14ac:dyDescent="0.25">
      <c r="AA5841"/>
      <c r="AB5841"/>
      <c r="AC5841"/>
    </row>
    <row r="5842" spans="27:29" x14ac:dyDescent="0.25">
      <c r="AA5842"/>
      <c r="AB5842"/>
      <c r="AC5842"/>
    </row>
    <row r="5843" spans="27:29" x14ac:dyDescent="0.25">
      <c r="AA5843"/>
      <c r="AB5843"/>
      <c r="AC5843"/>
    </row>
    <row r="5844" spans="27:29" x14ac:dyDescent="0.25">
      <c r="AA5844"/>
      <c r="AB5844"/>
      <c r="AC5844"/>
    </row>
    <row r="5845" spans="27:29" x14ac:dyDescent="0.25">
      <c r="AA5845"/>
      <c r="AB5845"/>
      <c r="AC5845"/>
    </row>
    <row r="5846" spans="27:29" x14ac:dyDescent="0.25">
      <c r="AA5846"/>
      <c r="AB5846"/>
      <c r="AC5846"/>
    </row>
    <row r="5847" spans="27:29" x14ac:dyDescent="0.25">
      <c r="AA5847"/>
      <c r="AB5847"/>
      <c r="AC5847"/>
    </row>
    <row r="5848" spans="27:29" x14ac:dyDescent="0.25">
      <c r="AA5848"/>
      <c r="AB5848"/>
      <c r="AC5848"/>
    </row>
    <row r="5849" spans="27:29" x14ac:dyDescent="0.25">
      <c r="AA5849"/>
      <c r="AB5849"/>
      <c r="AC5849"/>
    </row>
    <row r="5850" spans="27:29" x14ac:dyDescent="0.25">
      <c r="AA5850"/>
      <c r="AB5850"/>
      <c r="AC5850"/>
    </row>
    <row r="5851" spans="27:29" x14ac:dyDescent="0.25">
      <c r="AA5851"/>
      <c r="AB5851"/>
      <c r="AC5851"/>
    </row>
    <row r="5852" spans="27:29" x14ac:dyDescent="0.25">
      <c r="AA5852"/>
      <c r="AB5852"/>
      <c r="AC5852"/>
    </row>
    <row r="5853" spans="27:29" x14ac:dyDescent="0.25">
      <c r="AA5853"/>
      <c r="AB5853"/>
      <c r="AC5853"/>
    </row>
    <row r="5854" spans="27:29" x14ac:dyDescent="0.25">
      <c r="AA5854"/>
      <c r="AB5854"/>
      <c r="AC5854"/>
    </row>
    <row r="5855" spans="27:29" x14ac:dyDescent="0.25">
      <c r="AA5855"/>
      <c r="AB5855"/>
      <c r="AC5855"/>
    </row>
    <row r="5856" spans="27:29" x14ac:dyDescent="0.25">
      <c r="AA5856"/>
      <c r="AB5856"/>
      <c r="AC5856"/>
    </row>
    <row r="5857" spans="27:29" x14ac:dyDescent="0.25">
      <c r="AA5857"/>
      <c r="AB5857"/>
      <c r="AC5857"/>
    </row>
    <row r="5858" spans="27:29" x14ac:dyDescent="0.25">
      <c r="AA5858"/>
      <c r="AB5858"/>
      <c r="AC5858"/>
    </row>
    <row r="5859" spans="27:29" x14ac:dyDescent="0.25">
      <c r="AA5859"/>
      <c r="AB5859"/>
      <c r="AC5859"/>
    </row>
    <row r="5860" spans="27:29" x14ac:dyDescent="0.25">
      <c r="AA5860"/>
      <c r="AB5860"/>
      <c r="AC5860"/>
    </row>
    <row r="5861" spans="27:29" x14ac:dyDescent="0.25">
      <c r="AA5861"/>
      <c r="AB5861"/>
      <c r="AC5861"/>
    </row>
    <row r="5862" spans="27:29" x14ac:dyDescent="0.25">
      <c r="AA5862"/>
      <c r="AB5862"/>
      <c r="AC5862"/>
    </row>
    <row r="5863" spans="27:29" x14ac:dyDescent="0.25">
      <c r="AA5863"/>
      <c r="AB5863"/>
      <c r="AC5863"/>
    </row>
    <row r="5864" spans="27:29" x14ac:dyDescent="0.25">
      <c r="AA5864"/>
      <c r="AB5864"/>
      <c r="AC5864"/>
    </row>
    <row r="5865" spans="27:29" x14ac:dyDescent="0.25">
      <c r="AA5865"/>
      <c r="AB5865"/>
      <c r="AC5865"/>
    </row>
    <row r="5866" spans="27:29" x14ac:dyDescent="0.25">
      <c r="AA5866"/>
      <c r="AB5866"/>
      <c r="AC5866"/>
    </row>
    <row r="5867" spans="27:29" x14ac:dyDescent="0.25">
      <c r="AA5867"/>
      <c r="AB5867"/>
      <c r="AC5867"/>
    </row>
    <row r="5868" spans="27:29" x14ac:dyDescent="0.25">
      <c r="AA5868"/>
      <c r="AB5868"/>
      <c r="AC5868"/>
    </row>
    <row r="5869" spans="27:29" x14ac:dyDescent="0.25">
      <c r="AA5869"/>
      <c r="AB5869"/>
      <c r="AC5869"/>
    </row>
    <row r="5870" spans="27:29" x14ac:dyDescent="0.25">
      <c r="AA5870"/>
      <c r="AB5870"/>
      <c r="AC5870"/>
    </row>
    <row r="5871" spans="27:29" x14ac:dyDescent="0.25">
      <c r="AA5871"/>
      <c r="AB5871"/>
      <c r="AC5871"/>
    </row>
    <row r="5872" spans="27:29" x14ac:dyDescent="0.25">
      <c r="AA5872"/>
      <c r="AB5872"/>
      <c r="AC5872"/>
    </row>
    <row r="5873" spans="27:29" x14ac:dyDescent="0.25">
      <c r="AA5873"/>
      <c r="AB5873"/>
      <c r="AC5873"/>
    </row>
    <row r="5874" spans="27:29" x14ac:dyDescent="0.25">
      <c r="AA5874"/>
      <c r="AB5874"/>
      <c r="AC5874"/>
    </row>
    <row r="5875" spans="27:29" x14ac:dyDescent="0.25">
      <c r="AA5875"/>
      <c r="AB5875"/>
      <c r="AC5875"/>
    </row>
    <row r="5876" spans="27:29" x14ac:dyDescent="0.25">
      <c r="AA5876"/>
      <c r="AB5876"/>
      <c r="AC5876"/>
    </row>
    <row r="5877" spans="27:29" x14ac:dyDescent="0.25">
      <c r="AA5877"/>
      <c r="AB5877"/>
      <c r="AC5877"/>
    </row>
    <row r="5878" spans="27:29" x14ac:dyDescent="0.25">
      <c r="AA5878"/>
      <c r="AB5878"/>
      <c r="AC5878"/>
    </row>
    <row r="5879" spans="27:29" x14ac:dyDescent="0.25">
      <c r="AA5879"/>
      <c r="AB5879"/>
      <c r="AC5879"/>
    </row>
    <row r="5880" spans="27:29" x14ac:dyDescent="0.25">
      <c r="AA5880"/>
      <c r="AB5880"/>
      <c r="AC5880"/>
    </row>
    <row r="5881" spans="27:29" x14ac:dyDescent="0.25">
      <c r="AA5881"/>
      <c r="AB5881"/>
      <c r="AC5881"/>
    </row>
    <row r="5882" spans="27:29" x14ac:dyDescent="0.25">
      <c r="AA5882"/>
      <c r="AB5882"/>
      <c r="AC5882"/>
    </row>
    <row r="5883" spans="27:29" x14ac:dyDescent="0.25">
      <c r="AA5883"/>
      <c r="AB5883"/>
      <c r="AC5883"/>
    </row>
    <row r="5884" spans="27:29" x14ac:dyDescent="0.25">
      <c r="AA5884"/>
      <c r="AB5884"/>
      <c r="AC5884"/>
    </row>
    <row r="5885" spans="27:29" x14ac:dyDescent="0.25">
      <c r="AA5885"/>
      <c r="AB5885"/>
      <c r="AC5885"/>
    </row>
    <row r="5886" spans="27:29" x14ac:dyDescent="0.25">
      <c r="AA5886"/>
      <c r="AB5886"/>
      <c r="AC5886"/>
    </row>
    <row r="5887" spans="27:29" x14ac:dyDescent="0.25">
      <c r="AA5887"/>
      <c r="AB5887"/>
      <c r="AC5887"/>
    </row>
    <row r="5888" spans="27:29" x14ac:dyDescent="0.25">
      <c r="AA5888"/>
      <c r="AB5888"/>
      <c r="AC5888"/>
    </row>
    <row r="5889" spans="27:29" x14ac:dyDescent="0.25">
      <c r="AA5889"/>
      <c r="AB5889"/>
      <c r="AC5889"/>
    </row>
    <row r="5890" spans="27:29" x14ac:dyDescent="0.25">
      <c r="AA5890"/>
      <c r="AB5890"/>
      <c r="AC5890"/>
    </row>
    <row r="5891" spans="27:29" x14ac:dyDescent="0.25">
      <c r="AA5891"/>
      <c r="AB5891"/>
      <c r="AC5891"/>
    </row>
    <row r="5892" spans="27:29" x14ac:dyDescent="0.25">
      <c r="AA5892"/>
      <c r="AB5892"/>
      <c r="AC5892"/>
    </row>
    <row r="5893" spans="27:29" x14ac:dyDescent="0.25">
      <c r="AA5893"/>
      <c r="AB5893"/>
      <c r="AC5893"/>
    </row>
    <row r="5894" spans="27:29" x14ac:dyDescent="0.25">
      <c r="AA5894"/>
      <c r="AB5894"/>
      <c r="AC5894"/>
    </row>
    <row r="5895" spans="27:29" x14ac:dyDescent="0.25">
      <c r="AA5895"/>
      <c r="AB5895"/>
      <c r="AC5895"/>
    </row>
    <row r="5896" spans="27:29" x14ac:dyDescent="0.25">
      <c r="AA5896"/>
      <c r="AB5896"/>
      <c r="AC5896"/>
    </row>
    <row r="5897" spans="27:29" x14ac:dyDescent="0.25">
      <c r="AA5897"/>
      <c r="AB5897"/>
      <c r="AC5897"/>
    </row>
    <row r="5898" spans="27:29" x14ac:dyDescent="0.25">
      <c r="AA5898"/>
      <c r="AB5898"/>
      <c r="AC5898"/>
    </row>
    <row r="5899" spans="27:29" x14ac:dyDescent="0.25">
      <c r="AA5899"/>
      <c r="AB5899"/>
      <c r="AC5899"/>
    </row>
    <row r="5900" spans="27:29" x14ac:dyDescent="0.25">
      <c r="AA5900"/>
      <c r="AB5900"/>
      <c r="AC5900"/>
    </row>
    <row r="5901" spans="27:29" x14ac:dyDescent="0.25">
      <c r="AA5901"/>
      <c r="AB5901"/>
      <c r="AC5901"/>
    </row>
    <row r="5902" spans="27:29" x14ac:dyDescent="0.25">
      <c r="AA5902"/>
      <c r="AB5902"/>
      <c r="AC5902"/>
    </row>
    <row r="5903" spans="27:29" x14ac:dyDescent="0.25">
      <c r="AA5903"/>
      <c r="AB5903"/>
      <c r="AC5903"/>
    </row>
    <row r="5904" spans="27:29" x14ac:dyDescent="0.25">
      <c r="AA5904"/>
      <c r="AB5904"/>
      <c r="AC5904"/>
    </row>
    <row r="5905" spans="27:29" x14ac:dyDescent="0.25">
      <c r="AA5905"/>
      <c r="AB5905"/>
      <c r="AC5905"/>
    </row>
    <row r="5906" spans="27:29" x14ac:dyDescent="0.25">
      <c r="AA5906"/>
      <c r="AB5906"/>
      <c r="AC5906"/>
    </row>
    <row r="5907" spans="27:29" x14ac:dyDescent="0.25">
      <c r="AA5907"/>
      <c r="AB5907"/>
      <c r="AC5907"/>
    </row>
    <row r="5908" spans="27:29" x14ac:dyDescent="0.25">
      <c r="AA5908"/>
      <c r="AB5908"/>
      <c r="AC5908"/>
    </row>
    <row r="5909" spans="27:29" x14ac:dyDescent="0.25">
      <c r="AA5909"/>
      <c r="AB5909"/>
      <c r="AC5909"/>
    </row>
    <row r="5910" spans="27:29" x14ac:dyDescent="0.25">
      <c r="AA5910"/>
      <c r="AB5910"/>
      <c r="AC5910"/>
    </row>
    <row r="5911" spans="27:29" x14ac:dyDescent="0.25">
      <c r="AA5911"/>
      <c r="AB5911"/>
      <c r="AC5911"/>
    </row>
    <row r="5912" spans="27:29" x14ac:dyDescent="0.25">
      <c r="AA5912"/>
      <c r="AB5912"/>
      <c r="AC5912"/>
    </row>
    <row r="5913" spans="27:29" x14ac:dyDescent="0.25">
      <c r="AA5913"/>
      <c r="AB5913"/>
      <c r="AC5913"/>
    </row>
    <row r="5914" spans="27:29" x14ac:dyDescent="0.25">
      <c r="AA5914"/>
      <c r="AB5914"/>
      <c r="AC5914"/>
    </row>
    <row r="5915" spans="27:29" x14ac:dyDescent="0.25">
      <c r="AA5915"/>
      <c r="AB5915"/>
      <c r="AC5915"/>
    </row>
    <row r="5916" spans="27:29" x14ac:dyDescent="0.25">
      <c r="AA5916"/>
      <c r="AB5916"/>
      <c r="AC5916"/>
    </row>
    <row r="5917" spans="27:29" x14ac:dyDescent="0.25">
      <c r="AA5917"/>
      <c r="AB5917"/>
      <c r="AC5917"/>
    </row>
    <row r="5918" spans="27:29" x14ac:dyDescent="0.25">
      <c r="AA5918"/>
      <c r="AB5918"/>
      <c r="AC5918"/>
    </row>
    <row r="5919" spans="27:29" x14ac:dyDescent="0.25">
      <c r="AA5919"/>
      <c r="AB5919"/>
      <c r="AC5919"/>
    </row>
    <row r="5920" spans="27:29" x14ac:dyDescent="0.25">
      <c r="AA5920"/>
      <c r="AB5920"/>
      <c r="AC5920"/>
    </row>
    <row r="5921" spans="27:29" x14ac:dyDescent="0.25">
      <c r="AA5921"/>
      <c r="AB5921"/>
      <c r="AC5921"/>
    </row>
    <row r="5922" spans="27:29" x14ac:dyDescent="0.25">
      <c r="AA5922"/>
      <c r="AB5922"/>
      <c r="AC5922"/>
    </row>
    <row r="5923" spans="27:29" x14ac:dyDescent="0.25">
      <c r="AA5923"/>
      <c r="AB5923"/>
      <c r="AC5923"/>
    </row>
    <row r="5924" spans="27:29" x14ac:dyDescent="0.25">
      <c r="AA5924"/>
      <c r="AB5924"/>
      <c r="AC5924"/>
    </row>
    <row r="5925" spans="27:29" x14ac:dyDescent="0.25">
      <c r="AA5925"/>
      <c r="AB5925"/>
      <c r="AC5925"/>
    </row>
    <row r="5926" spans="27:29" x14ac:dyDescent="0.25">
      <c r="AA5926"/>
      <c r="AB5926"/>
      <c r="AC5926"/>
    </row>
    <row r="5927" spans="27:29" x14ac:dyDescent="0.25">
      <c r="AA5927"/>
      <c r="AB5927"/>
      <c r="AC5927"/>
    </row>
    <row r="5928" spans="27:29" x14ac:dyDescent="0.25">
      <c r="AA5928"/>
      <c r="AB5928"/>
      <c r="AC5928"/>
    </row>
    <row r="5929" spans="27:29" x14ac:dyDescent="0.25">
      <c r="AA5929"/>
      <c r="AB5929"/>
      <c r="AC5929"/>
    </row>
    <row r="5930" spans="27:29" x14ac:dyDescent="0.25">
      <c r="AA5930"/>
      <c r="AB5930"/>
      <c r="AC5930"/>
    </row>
    <row r="5931" spans="27:29" x14ac:dyDescent="0.25">
      <c r="AA5931"/>
      <c r="AB5931"/>
      <c r="AC5931"/>
    </row>
    <row r="5932" spans="27:29" x14ac:dyDescent="0.25">
      <c r="AA5932"/>
      <c r="AB5932"/>
      <c r="AC5932"/>
    </row>
    <row r="5933" spans="27:29" x14ac:dyDescent="0.25">
      <c r="AA5933"/>
      <c r="AB5933"/>
      <c r="AC5933"/>
    </row>
    <row r="5934" spans="27:29" x14ac:dyDescent="0.25">
      <c r="AA5934"/>
      <c r="AB5934"/>
      <c r="AC5934"/>
    </row>
    <row r="5935" spans="27:29" x14ac:dyDescent="0.25">
      <c r="AA5935"/>
      <c r="AB5935"/>
      <c r="AC5935"/>
    </row>
    <row r="5936" spans="27:29" x14ac:dyDescent="0.25">
      <c r="AA5936"/>
      <c r="AB5936"/>
      <c r="AC5936"/>
    </row>
    <row r="5937" spans="27:29" x14ac:dyDescent="0.25">
      <c r="AA5937"/>
      <c r="AB5937"/>
      <c r="AC5937"/>
    </row>
    <row r="5938" spans="27:29" x14ac:dyDescent="0.25">
      <c r="AA5938"/>
      <c r="AB5938"/>
      <c r="AC5938"/>
    </row>
    <row r="5939" spans="27:29" x14ac:dyDescent="0.25">
      <c r="AA5939"/>
      <c r="AB5939"/>
      <c r="AC5939"/>
    </row>
    <row r="5940" spans="27:29" x14ac:dyDescent="0.25">
      <c r="AA5940"/>
      <c r="AB5940"/>
      <c r="AC5940"/>
    </row>
    <row r="5941" spans="27:29" x14ac:dyDescent="0.25">
      <c r="AA5941"/>
      <c r="AB5941"/>
      <c r="AC5941"/>
    </row>
    <row r="5942" spans="27:29" x14ac:dyDescent="0.25">
      <c r="AA5942"/>
      <c r="AB5942"/>
      <c r="AC5942"/>
    </row>
    <row r="5943" spans="27:29" x14ac:dyDescent="0.25">
      <c r="AA5943"/>
      <c r="AB5943"/>
      <c r="AC5943"/>
    </row>
    <row r="5944" spans="27:29" x14ac:dyDescent="0.25">
      <c r="AA5944"/>
      <c r="AB5944"/>
      <c r="AC5944"/>
    </row>
    <row r="5945" spans="27:29" x14ac:dyDescent="0.25">
      <c r="AA5945"/>
      <c r="AB5945"/>
      <c r="AC5945"/>
    </row>
    <row r="5946" spans="27:29" x14ac:dyDescent="0.25">
      <c r="AA5946"/>
      <c r="AB5946"/>
      <c r="AC5946"/>
    </row>
    <row r="5947" spans="27:29" x14ac:dyDescent="0.25">
      <c r="AA5947"/>
      <c r="AB5947"/>
      <c r="AC5947"/>
    </row>
    <row r="5948" spans="27:29" x14ac:dyDescent="0.25">
      <c r="AA5948"/>
      <c r="AB5948"/>
      <c r="AC5948"/>
    </row>
    <row r="5949" spans="27:29" x14ac:dyDescent="0.25">
      <c r="AA5949"/>
      <c r="AB5949"/>
      <c r="AC5949"/>
    </row>
    <row r="5950" spans="27:29" x14ac:dyDescent="0.25">
      <c r="AA5950"/>
      <c r="AB5950"/>
      <c r="AC5950"/>
    </row>
    <row r="5951" spans="27:29" x14ac:dyDescent="0.25">
      <c r="AA5951"/>
      <c r="AB5951"/>
      <c r="AC5951"/>
    </row>
    <row r="5952" spans="27:29" x14ac:dyDescent="0.25">
      <c r="AA5952"/>
      <c r="AB5952"/>
      <c r="AC5952"/>
    </row>
    <row r="5953" spans="27:29" x14ac:dyDescent="0.25">
      <c r="AA5953"/>
      <c r="AB5953"/>
      <c r="AC5953"/>
    </row>
    <row r="5954" spans="27:29" x14ac:dyDescent="0.25">
      <c r="AA5954"/>
      <c r="AB5954"/>
      <c r="AC5954"/>
    </row>
    <row r="5955" spans="27:29" x14ac:dyDescent="0.25">
      <c r="AA5955"/>
      <c r="AB5955"/>
      <c r="AC5955"/>
    </row>
    <row r="5956" spans="27:29" x14ac:dyDescent="0.25">
      <c r="AA5956"/>
      <c r="AB5956"/>
      <c r="AC5956"/>
    </row>
    <row r="5957" spans="27:29" x14ac:dyDescent="0.25">
      <c r="AA5957"/>
      <c r="AB5957"/>
      <c r="AC5957"/>
    </row>
    <row r="5958" spans="27:29" x14ac:dyDescent="0.25">
      <c r="AA5958"/>
      <c r="AB5958"/>
      <c r="AC5958"/>
    </row>
    <row r="5959" spans="27:29" x14ac:dyDescent="0.25">
      <c r="AA5959"/>
      <c r="AB5959"/>
      <c r="AC5959"/>
    </row>
    <row r="5960" spans="27:29" x14ac:dyDescent="0.25">
      <c r="AA5960"/>
      <c r="AB5960"/>
      <c r="AC5960"/>
    </row>
    <row r="5961" spans="27:29" x14ac:dyDescent="0.25">
      <c r="AA5961"/>
      <c r="AB5961"/>
      <c r="AC5961"/>
    </row>
    <row r="5962" spans="27:29" x14ac:dyDescent="0.25">
      <c r="AA5962"/>
      <c r="AB5962"/>
      <c r="AC5962"/>
    </row>
    <row r="5963" spans="27:29" x14ac:dyDescent="0.25">
      <c r="AA5963"/>
      <c r="AB5963"/>
      <c r="AC5963"/>
    </row>
    <row r="5964" spans="27:29" x14ac:dyDescent="0.25">
      <c r="AA5964"/>
      <c r="AB5964"/>
      <c r="AC5964"/>
    </row>
    <row r="5965" spans="27:29" x14ac:dyDescent="0.25">
      <c r="AA5965"/>
      <c r="AB5965"/>
      <c r="AC5965"/>
    </row>
    <row r="5966" spans="27:29" x14ac:dyDescent="0.25">
      <c r="AA5966"/>
      <c r="AB5966"/>
      <c r="AC5966"/>
    </row>
    <row r="5967" spans="27:29" x14ac:dyDescent="0.25">
      <c r="AA5967"/>
      <c r="AB5967"/>
      <c r="AC5967"/>
    </row>
    <row r="5968" spans="27:29" x14ac:dyDescent="0.25">
      <c r="AA5968"/>
      <c r="AB5968"/>
      <c r="AC5968"/>
    </row>
    <row r="5969" spans="27:29" x14ac:dyDescent="0.25">
      <c r="AA5969"/>
      <c r="AB5969"/>
      <c r="AC5969"/>
    </row>
    <row r="5970" spans="27:29" x14ac:dyDescent="0.25">
      <c r="AA5970"/>
      <c r="AB5970"/>
      <c r="AC5970"/>
    </row>
    <row r="5971" spans="27:29" x14ac:dyDescent="0.25">
      <c r="AA5971"/>
      <c r="AB5971"/>
      <c r="AC5971"/>
    </row>
    <row r="5972" spans="27:29" x14ac:dyDescent="0.25">
      <c r="AA5972"/>
      <c r="AB5972"/>
      <c r="AC5972"/>
    </row>
    <row r="5973" spans="27:29" x14ac:dyDescent="0.25">
      <c r="AA5973"/>
      <c r="AB5973"/>
      <c r="AC5973"/>
    </row>
    <row r="5974" spans="27:29" x14ac:dyDescent="0.25">
      <c r="AA5974"/>
      <c r="AB5974"/>
      <c r="AC5974"/>
    </row>
    <row r="5975" spans="27:29" x14ac:dyDescent="0.25">
      <c r="AA5975"/>
      <c r="AB5975"/>
      <c r="AC5975"/>
    </row>
    <row r="5976" spans="27:29" x14ac:dyDescent="0.25">
      <c r="AA5976"/>
      <c r="AB5976"/>
      <c r="AC5976"/>
    </row>
    <row r="5977" spans="27:29" x14ac:dyDescent="0.25">
      <c r="AA5977"/>
      <c r="AB5977"/>
      <c r="AC5977"/>
    </row>
    <row r="5978" spans="27:29" x14ac:dyDescent="0.25">
      <c r="AA5978"/>
      <c r="AB5978"/>
      <c r="AC5978"/>
    </row>
    <row r="5979" spans="27:29" x14ac:dyDescent="0.25">
      <c r="AA5979"/>
      <c r="AB5979"/>
      <c r="AC5979"/>
    </row>
    <row r="5980" spans="27:29" x14ac:dyDescent="0.25">
      <c r="AA5980"/>
      <c r="AB5980"/>
      <c r="AC5980"/>
    </row>
    <row r="5981" spans="27:29" x14ac:dyDescent="0.25">
      <c r="AA5981"/>
      <c r="AB5981"/>
      <c r="AC5981"/>
    </row>
    <row r="5982" spans="27:29" x14ac:dyDescent="0.25">
      <c r="AA5982"/>
      <c r="AB5982"/>
      <c r="AC5982"/>
    </row>
    <row r="5983" spans="27:29" x14ac:dyDescent="0.25">
      <c r="AA5983"/>
      <c r="AB5983"/>
      <c r="AC5983"/>
    </row>
    <row r="5984" spans="27:29" x14ac:dyDescent="0.25">
      <c r="AA5984"/>
      <c r="AB5984"/>
      <c r="AC5984"/>
    </row>
    <row r="5985" spans="27:29" x14ac:dyDescent="0.25">
      <c r="AA5985"/>
      <c r="AB5985"/>
      <c r="AC5985"/>
    </row>
    <row r="5986" spans="27:29" x14ac:dyDescent="0.25">
      <c r="AA5986"/>
      <c r="AB5986"/>
      <c r="AC5986"/>
    </row>
    <row r="5987" spans="27:29" x14ac:dyDescent="0.25">
      <c r="AA5987"/>
      <c r="AB5987"/>
      <c r="AC5987"/>
    </row>
    <row r="5988" spans="27:29" x14ac:dyDescent="0.25">
      <c r="AA5988"/>
      <c r="AB5988"/>
      <c r="AC5988"/>
    </row>
    <row r="5989" spans="27:29" x14ac:dyDescent="0.25">
      <c r="AA5989"/>
      <c r="AB5989"/>
      <c r="AC5989"/>
    </row>
    <row r="5990" spans="27:29" x14ac:dyDescent="0.25">
      <c r="AA5990"/>
      <c r="AB5990"/>
      <c r="AC5990"/>
    </row>
    <row r="5991" spans="27:29" x14ac:dyDescent="0.25">
      <c r="AA5991"/>
      <c r="AB5991"/>
      <c r="AC5991"/>
    </row>
    <row r="5992" spans="27:29" x14ac:dyDescent="0.25">
      <c r="AA5992"/>
      <c r="AB5992"/>
      <c r="AC5992"/>
    </row>
    <row r="5993" spans="27:29" x14ac:dyDescent="0.25">
      <c r="AA5993"/>
      <c r="AB5993"/>
      <c r="AC5993"/>
    </row>
    <row r="5994" spans="27:29" x14ac:dyDescent="0.25">
      <c r="AA5994"/>
      <c r="AB5994"/>
      <c r="AC5994"/>
    </row>
    <row r="5995" spans="27:29" x14ac:dyDescent="0.25">
      <c r="AA5995"/>
      <c r="AB5995"/>
      <c r="AC5995"/>
    </row>
    <row r="5996" spans="27:29" x14ac:dyDescent="0.25">
      <c r="AA5996"/>
      <c r="AB5996"/>
      <c r="AC5996"/>
    </row>
    <row r="5997" spans="27:29" x14ac:dyDescent="0.25">
      <c r="AA5997"/>
      <c r="AB5997"/>
      <c r="AC5997"/>
    </row>
    <row r="5998" spans="27:29" x14ac:dyDescent="0.25">
      <c r="AA5998"/>
      <c r="AB5998"/>
      <c r="AC5998"/>
    </row>
    <row r="5999" spans="27:29" x14ac:dyDescent="0.25">
      <c r="AA5999"/>
      <c r="AB5999"/>
      <c r="AC5999"/>
    </row>
    <row r="6000" spans="27:29" x14ac:dyDescent="0.25">
      <c r="AA6000"/>
      <c r="AB6000"/>
      <c r="AC6000"/>
    </row>
    <row r="6001" spans="27:29" x14ac:dyDescent="0.25">
      <c r="AA6001"/>
      <c r="AB6001"/>
      <c r="AC6001"/>
    </row>
    <row r="6002" spans="27:29" x14ac:dyDescent="0.25">
      <c r="AA6002"/>
      <c r="AB6002"/>
      <c r="AC6002"/>
    </row>
    <row r="6003" spans="27:29" x14ac:dyDescent="0.25">
      <c r="AA6003"/>
      <c r="AB6003"/>
      <c r="AC6003"/>
    </row>
    <row r="6004" spans="27:29" x14ac:dyDescent="0.25">
      <c r="AA6004"/>
      <c r="AB6004"/>
      <c r="AC6004"/>
    </row>
    <row r="6005" spans="27:29" x14ac:dyDescent="0.25">
      <c r="AA6005"/>
      <c r="AB6005"/>
      <c r="AC6005"/>
    </row>
    <row r="6006" spans="27:29" x14ac:dyDescent="0.25">
      <c r="AA6006"/>
      <c r="AB6006"/>
      <c r="AC6006"/>
    </row>
    <row r="6007" spans="27:29" x14ac:dyDescent="0.25">
      <c r="AA6007"/>
      <c r="AB6007"/>
      <c r="AC6007"/>
    </row>
    <row r="6008" spans="27:29" x14ac:dyDescent="0.25">
      <c r="AA6008"/>
      <c r="AB6008"/>
      <c r="AC6008"/>
    </row>
    <row r="6009" spans="27:29" x14ac:dyDescent="0.25">
      <c r="AA6009"/>
      <c r="AB6009"/>
      <c r="AC6009"/>
    </row>
    <row r="6010" spans="27:29" x14ac:dyDescent="0.25">
      <c r="AA6010"/>
      <c r="AB6010"/>
      <c r="AC6010"/>
    </row>
    <row r="6011" spans="27:29" x14ac:dyDescent="0.25">
      <c r="AA6011"/>
      <c r="AB6011"/>
      <c r="AC6011"/>
    </row>
    <row r="6012" spans="27:29" x14ac:dyDescent="0.25">
      <c r="AA6012"/>
      <c r="AB6012"/>
      <c r="AC6012"/>
    </row>
    <row r="6013" spans="27:29" x14ac:dyDescent="0.25">
      <c r="AA6013"/>
      <c r="AB6013"/>
      <c r="AC6013"/>
    </row>
    <row r="6014" spans="27:29" x14ac:dyDescent="0.25">
      <c r="AA6014"/>
      <c r="AB6014"/>
      <c r="AC6014"/>
    </row>
    <row r="6015" spans="27:29" x14ac:dyDescent="0.25">
      <c r="AA6015"/>
      <c r="AB6015"/>
      <c r="AC6015"/>
    </row>
    <row r="6016" spans="27:29" x14ac:dyDescent="0.25">
      <c r="AA6016"/>
      <c r="AB6016"/>
      <c r="AC6016"/>
    </row>
    <row r="6017" spans="27:29" x14ac:dyDescent="0.25">
      <c r="AA6017"/>
      <c r="AB6017"/>
      <c r="AC6017"/>
    </row>
    <row r="6018" spans="27:29" x14ac:dyDescent="0.25">
      <c r="AA6018"/>
      <c r="AB6018"/>
      <c r="AC6018"/>
    </row>
    <row r="6019" spans="27:29" x14ac:dyDescent="0.25">
      <c r="AA6019"/>
      <c r="AB6019"/>
      <c r="AC6019"/>
    </row>
    <row r="6020" spans="27:29" x14ac:dyDescent="0.25">
      <c r="AA6020"/>
      <c r="AB6020"/>
      <c r="AC6020"/>
    </row>
    <row r="6021" spans="27:29" x14ac:dyDescent="0.25">
      <c r="AA6021"/>
      <c r="AB6021"/>
      <c r="AC6021"/>
    </row>
    <row r="6022" spans="27:29" x14ac:dyDescent="0.25">
      <c r="AA6022"/>
      <c r="AB6022"/>
      <c r="AC6022"/>
    </row>
    <row r="6023" spans="27:29" x14ac:dyDescent="0.25">
      <c r="AA6023"/>
      <c r="AB6023"/>
      <c r="AC6023"/>
    </row>
    <row r="6024" spans="27:29" x14ac:dyDescent="0.25">
      <c r="AA6024"/>
      <c r="AB6024"/>
      <c r="AC6024"/>
    </row>
    <row r="6025" spans="27:29" x14ac:dyDescent="0.25">
      <c r="AA6025"/>
      <c r="AB6025"/>
      <c r="AC6025"/>
    </row>
    <row r="6026" spans="27:29" x14ac:dyDescent="0.25">
      <c r="AA6026"/>
      <c r="AB6026"/>
      <c r="AC6026"/>
    </row>
    <row r="6027" spans="27:29" x14ac:dyDescent="0.25">
      <c r="AA6027"/>
      <c r="AB6027"/>
      <c r="AC6027"/>
    </row>
    <row r="6028" spans="27:29" x14ac:dyDescent="0.25">
      <c r="AA6028"/>
      <c r="AB6028"/>
      <c r="AC6028"/>
    </row>
    <row r="6029" spans="27:29" x14ac:dyDescent="0.25">
      <c r="AA6029"/>
      <c r="AB6029"/>
      <c r="AC6029"/>
    </row>
    <row r="6030" spans="27:29" x14ac:dyDescent="0.25">
      <c r="AA6030"/>
      <c r="AB6030"/>
      <c r="AC6030"/>
    </row>
    <row r="6031" spans="27:29" x14ac:dyDescent="0.25">
      <c r="AA6031"/>
      <c r="AB6031"/>
      <c r="AC6031"/>
    </row>
    <row r="6032" spans="27:29" x14ac:dyDescent="0.25">
      <c r="AA6032"/>
      <c r="AB6032"/>
      <c r="AC6032"/>
    </row>
    <row r="6033" spans="27:29" x14ac:dyDescent="0.25">
      <c r="AA6033"/>
      <c r="AB6033"/>
      <c r="AC6033"/>
    </row>
    <row r="6034" spans="27:29" x14ac:dyDescent="0.25">
      <c r="AA6034"/>
      <c r="AB6034"/>
      <c r="AC6034"/>
    </row>
    <row r="6035" spans="27:29" x14ac:dyDescent="0.25">
      <c r="AA6035"/>
      <c r="AB6035"/>
      <c r="AC6035"/>
    </row>
    <row r="6036" spans="27:29" x14ac:dyDescent="0.25">
      <c r="AA6036"/>
      <c r="AB6036"/>
      <c r="AC6036"/>
    </row>
    <row r="6037" spans="27:29" x14ac:dyDescent="0.25">
      <c r="AA6037"/>
      <c r="AB6037"/>
      <c r="AC6037"/>
    </row>
    <row r="6038" spans="27:29" x14ac:dyDescent="0.25">
      <c r="AA6038"/>
      <c r="AB6038"/>
      <c r="AC6038"/>
    </row>
    <row r="6039" spans="27:29" x14ac:dyDescent="0.25">
      <c r="AA6039"/>
      <c r="AB6039"/>
      <c r="AC6039"/>
    </row>
    <row r="6040" spans="27:29" x14ac:dyDescent="0.25">
      <c r="AA6040"/>
      <c r="AB6040"/>
      <c r="AC6040"/>
    </row>
    <row r="6041" spans="27:29" x14ac:dyDescent="0.25">
      <c r="AA6041"/>
      <c r="AB6041"/>
      <c r="AC6041"/>
    </row>
    <row r="6042" spans="27:29" x14ac:dyDescent="0.25">
      <c r="AA6042"/>
      <c r="AB6042"/>
      <c r="AC6042"/>
    </row>
    <row r="6043" spans="27:29" x14ac:dyDescent="0.25">
      <c r="AA6043"/>
      <c r="AB6043"/>
      <c r="AC6043"/>
    </row>
    <row r="6044" spans="27:29" x14ac:dyDescent="0.25">
      <c r="AA6044"/>
      <c r="AB6044"/>
      <c r="AC6044"/>
    </row>
    <row r="6045" spans="27:29" x14ac:dyDescent="0.25">
      <c r="AA6045"/>
      <c r="AB6045"/>
      <c r="AC6045"/>
    </row>
    <row r="6046" spans="27:29" x14ac:dyDescent="0.25">
      <c r="AA6046"/>
      <c r="AB6046"/>
      <c r="AC6046"/>
    </row>
    <row r="6047" spans="27:29" x14ac:dyDescent="0.25">
      <c r="AA6047"/>
      <c r="AB6047"/>
      <c r="AC6047"/>
    </row>
    <row r="6048" spans="27:29" x14ac:dyDescent="0.25">
      <c r="AA6048"/>
      <c r="AB6048"/>
      <c r="AC6048"/>
    </row>
    <row r="6049" spans="27:29" x14ac:dyDescent="0.25">
      <c r="AA6049"/>
      <c r="AB6049"/>
      <c r="AC6049"/>
    </row>
    <row r="6050" spans="27:29" x14ac:dyDescent="0.25">
      <c r="AA6050"/>
      <c r="AB6050"/>
      <c r="AC6050"/>
    </row>
    <row r="6051" spans="27:29" x14ac:dyDescent="0.25">
      <c r="AA6051"/>
      <c r="AB6051"/>
      <c r="AC6051"/>
    </row>
    <row r="6052" spans="27:29" x14ac:dyDescent="0.25">
      <c r="AA6052"/>
      <c r="AB6052"/>
      <c r="AC6052"/>
    </row>
    <row r="6053" spans="27:29" x14ac:dyDescent="0.25">
      <c r="AA6053"/>
      <c r="AB6053"/>
      <c r="AC6053"/>
    </row>
    <row r="6054" spans="27:29" x14ac:dyDescent="0.25">
      <c r="AA6054"/>
      <c r="AB6054"/>
      <c r="AC6054"/>
    </row>
    <row r="6055" spans="27:29" x14ac:dyDescent="0.25">
      <c r="AA6055"/>
      <c r="AB6055"/>
      <c r="AC6055"/>
    </row>
    <row r="6056" spans="27:29" x14ac:dyDescent="0.25">
      <c r="AA6056"/>
      <c r="AB6056"/>
      <c r="AC6056"/>
    </row>
    <row r="6057" spans="27:29" x14ac:dyDescent="0.25">
      <c r="AA6057"/>
      <c r="AB6057"/>
      <c r="AC6057"/>
    </row>
    <row r="6058" spans="27:29" x14ac:dyDescent="0.25">
      <c r="AA6058"/>
      <c r="AB6058"/>
      <c r="AC6058"/>
    </row>
    <row r="6059" spans="27:29" x14ac:dyDescent="0.25">
      <c r="AA6059"/>
      <c r="AB6059"/>
      <c r="AC6059"/>
    </row>
    <row r="6060" spans="27:29" x14ac:dyDescent="0.25">
      <c r="AA6060"/>
      <c r="AB6060"/>
      <c r="AC6060"/>
    </row>
    <row r="6061" spans="27:29" x14ac:dyDescent="0.25">
      <c r="AA6061"/>
      <c r="AB6061"/>
      <c r="AC6061"/>
    </row>
    <row r="6062" spans="27:29" x14ac:dyDescent="0.25">
      <c r="AA6062"/>
      <c r="AB6062"/>
      <c r="AC6062"/>
    </row>
    <row r="6063" spans="27:29" x14ac:dyDescent="0.25">
      <c r="AA6063"/>
      <c r="AB6063"/>
      <c r="AC6063"/>
    </row>
    <row r="6064" spans="27:29" x14ac:dyDescent="0.25">
      <c r="AA6064"/>
      <c r="AB6064"/>
      <c r="AC6064"/>
    </row>
    <row r="6065" spans="27:29" x14ac:dyDescent="0.25">
      <c r="AA6065"/>
      <c r="AB6065"/>
      <c r="AC6065"/>
    </row>
    <row r="6066" spans="27:29" x14ac:dyDescent="0.25">
      <c r="AA6066"/>
      <c r="AB6066"/>
      <c r="AC6066"/>
    </row>
    <row r="6067" spans="27:29" x14ac:dyDescent="0.25">
      <c r="AA6067"/>
      <c r="AB6067"/>
      <c r="AC6067"/>
    </row>
    <row r="6068" spans="27:29" x14ac:dyDescent="0.25">
      <c r="AA6068"/>
      <c r="AB6068"/>
      <c r="AC6068"/>
    </row>
    <row r="6069" spans="27:29" x14ac:dyDescent="0.25">
      <c r="AA6069"/>
      <c r="AB6069"/>
      <c r="AC6069"/>
    </row>
    <row r="6070" spans="27:29" x14ac:dyDescent="0.25">
      <c r="AA6070"/>
      <c r="AB6070"/>
      <c r="AC6070"/>
    </row>
    <row r="6071" spans="27:29" x14ac:dyDescent="0.25">
      <c r="AA6071"/>
      <c r="AB6071"/>
      <c r="AC6071"/>
    </row>
    <row r="6072" spans="27:29" x14ac:dyDescent="0.25">
      <c r="AA6072"/>
      <c r="AB6072"/>
      <c r="AC6072"/>
    </row>
    <row r="6073" spans="27:29" x14ac:dyDescent="0.25">
      <c r="AA6073"/>
      <c r="AB6073"/>
      <c r="AC6073"/>
    </row>
    <row r="6074" spans="27:29" x14ac:dyDescent="0.25">
      <c r="AA6074"/>
      <c r="AB6074"/>
      <c r="AC6074"/>
    </row>
    <row r="6075" spans="27:29" x14ac:dyDescent="0.25">
      <c r="AA6075"/>
      <c r="AB6075"/>
      <c r="AC6075"/>
    </row>
    <row r="6076" spans="27:29" x14ac:dyDescent="0.25">
      <c r="AA6076"/>
      <c r="AB6076"/>
      <c r="AC6076"/>
    </row>
    <row r="6077" spans="27:29" x14ac:dyDescent="0.25">
      <c r="AA6077"/>
      <c r="AB6077"/>
      <c r="AC6077"/>
    </row>
    <row r="6078" spans="27:29" x14ac:dyDescent="0.25">
      <c r="AA6078"/>
      <c r="AB6078"/>
      <c r="AC6078"/>
    </row>
    <row r="6079" spans="27:29" x14ac:dyDescent="0.25">
      <c r="AA6079"/>
      <c r="AB6079"/>
      <c r="AC6079"/>
    </row>
    <row r="6080" spans="27:29" x14ac:dyDescent="0.25">
      <c r="AA6080"/>
      <c r="AB6080"/>
      <c r="AC6080"/>
    </row>
    <row r="6081" spans="27:29" x14ac:dyDescent="0.25">
      <c r="AA6081"/>
      <c r="AB6081"/>
      <c r="AC6081"/>
    </row>
    <row r="6082" spans="27:29" x14ac:dyDescent="0.25">
      <c r="AA6082"/>
      <c r="AB6082"/>
      <c r="AC6082"/>
    </row>
    <row r="6083" spans="27:29" x14ac:dyDescent="0.25">
      <c r="AA6083"/>
      <c r="AB6083"/>
      <c r="AC6083"/>
    </row>
    <row r="6084" spans="27:29" x14ac:dyDescent="0.25">
      <c r="AA6084"/>
      <c r="AB6084"/>
      <c r="AC6084"/>
    </row>
    <row r="6085" spans="27:29" x14ac:dyDescent="0.25">
      <c r="AA6085"/>
      <c r="AB6085"/>
      <c r="AC6085"/>
    </row>
    <row r="6086" spans="27:29" x14ac:dyDescent="0.25">
      <c r="AA6086"/>
      <c r="AB6086"/>
      <c r="AC6086"/>
    </row>
    <row r="6087" spans="27:29" x14ac:dyDescent="0.25">
      <c r="AA6087"/>
      <c r="AB6087"/>
      <c r="AC6087"/>
    </row>
    <row r="6088" spans="27:29" x14ac:dyDescent="0.25">
      <c r="AA6088"/>
      <c r="AB6088"/>
      <c r="AC6088"/>
    </row>
    <row r="6089" spans="27:29" x14ac:dyDescent="0.25">
      <c r="AA6089"/>
      <c r="AB6089"/>
      <c r="AC6089"/>
    </row>
    <row r="6090" spans="27:29" x14ac:dyDescent="0.25">
      <c r="AA6090"/>
      <c r="AB6090"/>
      <c r="AC6090"/>
    </row>
    <row r="6091" spans="27:29" x14ac:dyDescent="0.25">
      <c r="AA6091"/>
      <c r="AB6091"/>
      <c r="AC6091"/>
    </row>
    <row r="6092" spans="27:29" x14ac:dyDescent="0.25">
      <c r="AA6092"/>
      <c r="AB6092"/>
      <c r="AC6092"/>
    </row>
    <row r="6093" spans="27:29" x14ac:dyDescent="0.25">
      <c r="AA6093"/>
      <c r="AB6093"/>
      <c r="AC6093"/>
    </row>
    <row r="6094" spans="27:29" x14ac:dyDescent="0.25">
      <c r="AA6094"/>
      <c r="AB6094"/>
      <c r="AC6094"/>
    </row>
    <row r="6095" spans="27:29" x14ac:dyDescent="0.25">
      <c r="AA6095"/>
      <c r="AB6095"/>
      <c r="AC6095"/>
    </row>
    <row r="6096" spans="27:29" x14ac:dyDescent="0.25">
      <c r="AA6096"/>
      <c r="AB6096"/>
      <c r="AC6096"/>
    </row>
    <row r="6097" spans="27:29" x14ac:dyDescent="0.25">
      <c r="AA6097"/>
      <c r="AB6097"/>
      <c r="AC6097"/>
    </row>
    <row r="6098" spans="27:29" x14ac:dyDescent="0.25">
      <c r="AA6098"/>
      <c r="AB6098"/>
      <c r="AC6098"/>
    </row>
    <row r="6099" spans="27:29" x14ac:dyDescent="0.25">
      <c r="AA6099"/>
      <c r="AB6099"/>
      <c r="AC6099"/>
    </row>
    <row r="6100" spans="27:29" x14ac:dyDescent="0.25">
      <c r="AA6100"/>
      <c r="AB6100"/>
      <c r="AC6100"/>
    </row>
    <row r="6101" spans="27:29" x14ac:dyDescent="0.25">
      <c r="AA6101"/>
      <c r="AB6101"/>
      <c r="AC6101"/>
    </row>
    <row r="6102" spans="27:29" x14ac:dyDescent="0.25">
      <c r="AA6102"/>
      <c r="AB6102"/>
      <c r="AC6102"/>
    </row>
    <row r="6103" spans="27:29" x14ac:dyDescent="0.25">
      <c r="AA6103"/>
      <c r="AB6103"/>
      <c r="AC6103"/>
    </row>
    <row r="6104" spans="27:29" x14ac:dyDescent="0.25">
      <c r="AA6104"/>
      <c r="AB6104"/>
      <c r="AC6104"/>
    </row>
    <row r="6105" spans="27:29" x14ac:dyDescent="0.25">
      <c r="AA6105"/>
      <c r="AB6105"/>
      <c r="AC6105"/>
    </row>
    <row r="6106" spans="27:29" x14ac:dyDescent="0.25">
      <c r="AA6106"/>
      <c r="AB6106"/>
      <c r="AC6106"/>
    </row>
    <row r="6107" spans="27:29" x14ac:dyDescent="0.25">
      <c r="AA6107"/>
      <c r="AB6107"/>
      <c r="AC6107"/>
    </row>
    <row r="6108" spans="27:29" x14ac:dyDescent="0.25">
      <c r="AA6108"/>
      <c r="AB6108"/>
      <c r="AC6108"/>
    </row>
    <row r="6109" spans="27:29" x14ac:dyDescent="0.25">
      <c r="AA6109"/>
      <c r="AB6109"/>
      <c r="AC6109"/>
    </row>
    <row r="6110" spans="27:29" x14ac:dyDescent="0.25">
      <c r="AA6110"/>
      <c r="AB6110"/>
      <c r="AC6110"/>
    </row>
    <row r="6111" spans="27:29" x14ac:dyDescent="0.25">
      <c r="AA6111"/>
      <c r="AB6111"/>
      <c r="AC6111"/>
    </row>
    <row r="6112" spans="27:29" x14ac:dyDescent="0.25">
      <c r="AA6112"/>
      <c r="AB6112"/>
      <c r="AC6112"/>
    </row>
    <row r="6113" spans="27:29" x14ac:dyDescent="0.25">
      <c r="AA6113"/>
      <c r="AB6113"/>
      <c r="AC6113"/>
    </row>
    <row r="6114" spans="27:29" x14ac:dyDescent="0.25">
      <c r="AA6114"/>
      <c r="AB6114"/>
      <c r="AC6114"/>
    </row>
    <row r="6115" spans="27:29" x14ac:dyDescent="0.25">
      <c r="AA6115"/>
      <c r="AB6115"/>
      <c r="AC6115"/>
    </row>
    <row r="6116" spans="27:29" x14ac:dyDescent="0.25">
      <c r="AA6116"/>
      <c r="AB6116"/>
      <c r="AC6116"/>
    </row>
    <row r="6117" spans="27:29" x14ac:dyDescent="0.25">
      <c r="AA6117"/>
      <c r="AB6117"/>
      <c r="AC6117"/>
    </row>
    <row r="6118" spans="27:29" x14ac:dyDescent="0.25">
      <c r="AA6118"/>
      <c r="AB6118"/>
      <c r="AC6118"/>
    </row>
    <row r="6119" spans="27:29" x14ac:dyDescent="0.25">
      <c r="AA6119"/>
      <c r="AB6119"/>
      <c r="AC6119"/>
    </row>
    <row r="6120" spans="27:29" x14ac:dyDescent="0.25">
      <c r="AA6120"/>
      <c r="AB6120"/>
      <c r="AC6120"/>
    </row>
    <row r="6121" spans="27:29" x14ac:dyDescent="0.25">
      <c r="AA6121"/>
      <c r="AB6121"/>
      <c r="AC6121"/>
    </row>
    <row r="6122" spans="27:29" x14ac:dyDescent="0.25">
      <c r="AA6122"/>
      <c r="AB6122"/>
      <c r="AC6122"/>
    </row>
    <row r="6123" spans="27:29" x14ac:dyDescent="0.25">
      <c r="AA6123"/>
      <c r="AB6123"/>
      <c r="AC6123"/>
    </row>
    <row r="6124" spans="27:29" x14ac:dyDescent="0.25">
      <c r="AA6124"/>
      <c r="AB6124"/>
      <c r="AC6124"/>
    </row>
    <row r="6125" spans="27:29" x14ac:dyDescent="0.25">
      <c r="AA6125"/>
      <c r="AB6125"/>
      <c r="AC6125"/>
    </row>
    <row r="6126" spans="27:29" x14ac:dyDescent="0.25">
      <c r="AA6126"/>
      <c r="AB6126"/>
      <c r="AC6126"/>
    </row>
    <row r="6127" spans="27:29" x14ac:dyDescent="0.25">
      <c r="AA6127"/>
      <c r="AB6127"/>
      <c r="AC6127"/>
    </row>
    <row r="6128" spans="27:29" x14ac:dyDescent="0.25">
      <c r="AA6128"/>
      <c r="AB6128"/>
      <c r="AC6128"/>
    </row>
    <row r="6129" spans="27:29" x14ac:dyDescent="0.25">
      <c r="AA6129"/>
      <c r="AB6129"/>
      <c r="AC6129"/>
    </row>
    <row r="6130" spans="27:29" x14ac:dyDescent="0.25">
      <c r="AA6130"/>
      <c r="AB6130"/>
      <c r="AC6130"/>
    </row>
    <row r="6131" spans="27:29" x14ac:dyDescent="0.25">
      <c r="AA6131"/>
      <c r="AB6131"/>
      <c r="AC6131"/>
    </row>
    <row r="6132" spans="27:29" x14ac:dyDescent="0.25">
      <c r="AA6132"/>
      <c r="AB6132"/>
      <c r="AC6132"/>
    </row>
    <row r="6133" spans="27:29" x14ac:dyDescent="0.25">
      <c r="AA6133"/>
      <c r="AB6133"/>
      <c r="AC6133"/>
    </row>
    <row r="6134" spans="27:29" x14ac:dyDescent="0.25">
      <c r="AA6134"/>
      <c r="AB6134"/>
      <c r="AC6134"/>
    </row>
    <row r="6135" spans="27:29" x14ac:dyDescent="0.25">
      <c r="AA6135"/>
      <c r="AB6135"/>
      <c r="AC6135"/>
    </row>
    <row r="6136" spans="27:29" x14ac:dyDescent="0.25">
      <c r="AA6136"/>
      <c r="AB6136"/>
      <c r="AC6136"/>
    </row>
    <row r="6137" spans="27:29" x14ac:dyDescent="0.25">
      <c r="AA6137"/>
      <c r="AB6137"/>
      <c r="AC6137"/>
    </row>
    <row r="6138" spans="27:29" x14ac:dyDescent="0.25">
      <c r="AA6138"/>
      <c r="AB6138"/>
      <c r="AC6138"/>
    </row>
    <row r="6139" spans="27:29" x14ac:dyDescent="0.25">
      <c r="AA6139"/>
      <c r="AB6139"/>
      <c r="AC6139"/>
    </row>
    <row r="6140" spans="27:29" x14ac:dyDescent="0.25">
      <c r="AA6140"/>
      <c r="AB6140"/>
      <c r="AC6140"/>
    </row>
    <row r="6141" spans="27:29" x14ac:dyDescent="0.25">
      <c r="AA6141"/>
      <c r="AB6141"/>
      <c r="AC6141"/>
    </row>
    <row r="6142" spans="27:29" x14ac:dyDescent="0.25">
      <c r="AA6142"/>
      <c r="AB6142"/>
      <c r="AC6142"/>
    </row>
    <row r="6143" spans="27:29" x14ac:dyDescent="0.25">
      <c r="AA6143"/>
      <c r="AB6143"/>
      <c r="AC6143"/>
    </row>
    <row r="6144" spans="27:29" x14ac:dyDescent="0.25">
      <c r="AA6144"/>
      <c r="AB6144"/>
      <c r="AC6144"/>
    </row>
    <row r="6145" spans="27:29" x14ac:dyDescent="0.25">
      <c r="AA6145"/>
      <c r="AB6145"/>
      <c r="AC6145"/>
    </row>
    <row r="6146" spans="27:29" x14ac:dyDescent="0.25">
      <c r="AA6146"/>
      <c r="AB6146"/>
      <c r="AC6146"/>
    </row>
    <row r="6147" spans="27:29" x14ac:dyDescent="0.25">
      <c r="AA6147"/>
      <c r="AB6147"/>
      <c r="AC6147"/>
    </row>
    <row r="6148" spans="27:29" x14ac:dyDescent="0.25">
      <c r="AA6148"/>
      <c r="AB6148"/>
      <c r="AC6148"/>
    </row>
    <row r="6149" spans="27:29" x14ac:dyDescent="0.25">
      <c r="AA6149"/>
      <c r="AB6149"/>
      <c r="AC6149"/>
    </row>
    <row r="6150" spans="27:29" x14ac:dyDescent="0.25">
      <c r="AA6150"/>
      <c r="AB6150"/>
      <c r="AC6150"/>
    </row>
    <row r="6151" spans="27:29" x14ac:dyDescent="0.25">
      <c r="AA6151"/>
      <c r="AB6151"/>
      <c r="AC6151"/>
    </row>
    <row r="6152" spans="27:29" x14ac:dyDescent="0.25">
      <c r="AA6152"/>
      <c r="AB6152"/>
      <c r="AC6152"/>
    </row>
    <row r="6153" spans="27:29" x14ac:dyDescent="0.25">
      <c r="AA6153"/>
      <c r="AB6153"/>
      <c r="AC6153"/>
    </row>
    <row r="6154" spans="27:29" x14ac:dyDescent="0.25">
      <c r="AA6154"/>
      <c r="AB6154"/>
      <c r="AC6154"/>
    </row>
    <row r="6155" spans="27:29" x14ac:dyDescent="0.25">
      <c r="AA6155"/>
      <c r="AB6155"/>
      <c r="AC6155"/>
    </row>
    <row r="6156" spans="27:29" x14ac:dyDescent="0.25">
      <c r="AA6156"/>
      <c r="AB6156"/>
      <c r="AC6156"/>
    </row>
    <row r="6157" spans="27:29" x14ac:dyDescent="0.25">
      <c r="AA6157"/>
      <c r="AB6157"/>
      <c r="AC6157"/>
    </row>
    <row r="6158" spans="27:29" x14ac:dyDescent="0.25">
      <c r="AA6158"/>
      <c r="AB6158"/>
      <c r="AC6158"/>
    </row>
    <row r="6159" spans="27:29" x14ac:dyDescent="0.25">
      <c r="AA6159"/>
      <c r="AB6159"/>
      <c r="AC6159"/>
    </row>
    <row r="6160" spans="27:29" x14ac:dyDescent="0.25">
      <c r="AA6160"/>
      <c r="AB6160"/>
      <c r="AC6160"/>
    </row>
    <row r="6161" spans="27:29" x14ac:dyDescent="0.25">
      <c r="AA6161"/>
      <c r="AB6161"/>
      <c r="AC6161"/>
    </row>
    <row r="6162" spans="27:29" x14ac:dyDescent="0.25">
      <c r="AA6162"/>
      <c r="AB6162"/>
      <c r="AC6162"/>
    </row>
    <row r="6163" spans="27:29" x14ac:dyDescent="0.25">
      <c r="AA6163"/>
      <c r="AB6163"/>
      <c r="AC6163"/>
    </row>
    <row r="6164" spans="27:29" x14ac:dyDescent="0.25">
      <c r="AA6164"/>
      <c r="AB6164"/>
      <c r="AC6164"/>
    </row>
    <row r="6165" spans="27:29" x14ac:dyDescent="0.25">
      <c r="AA6165"/>
      <c r="AB6165"/>
      <c r="AC6165"/>
    </row>
    <row r="6166" spans="27:29" x14ac:dyDescent="0.25">
      <c r="AA6166"/>
      <c r="AB6166"/>
      <c r="AC6166"/>
    </row>
    <row r="6167" spans="27:29" x14ac:dyDescent="0.25">
      <c r="AA6167"/>
      <c r="AB6167"/>
      <c r="AC6167"/>
    </row>
    <row r="6168" spans="27:29" x14ac:dyDescent="0.25">
      <c r="AA6168"/>
      <c r="AB6168"/>
      <c r="AC6168"/>
    </row>
    <row r="6169" spans="27:29" x14ac:dyDescent="0.25">
      <c r="AA6169"/>
      <c r="AB6169"/>
      <c r="AC6169"/>
    </row>
    <row r="6170" spans="27:29" x14ac:dyDescent="0.25">
      <c r="AA6170"/>
      <c r="AB6170"/>
      <c r="AC6170"/>
    </row>
    <row r="6171" spans="27:29" x14ac:dyDescent="0.25">
      <c r="AA6171"/>
      <c r="AB6171"/>
      <c r="AC6171"/>
    </row>
    <row r="6172" spans="27:29" x14ac:dyDescent="0.25">
      <c r="AA6172"/>
      <c r="AB6172"/>
      <c r="AC6172"/>
    </row>
    <row r="6173" spans="27:29" x14ac:dyDescent="0.25">
      <c r="AA6173"/>
      <c r="AB6173"/>
      <c r="AC6173"/>
    </row>
    <row r="6174" spans="27:29" x14ac:dyDescent="0.25">
      <c r="AA6174"/>
      <c r="AB6174"/>
      <c r="AC6174"/>
    </row>
    <row r="6175" spans="27:29" x14ac:dyDescent="0.25">
      <c r="AA6175"/>
      <c r="AB6175"/>
      <c r="AC6175"/>
    </row>
    <row r="6176" spans="27:29" x14ac:dyDescent="0.25">
      <c r="AA6176"/>
      <c r="AB6176"/>
      <c r="AC6176"/>
    </row>
    <row r="6177" spans="27:29" x14ac:dyDescent="0.25">
      <c r="AA6177"/>
      <c r="AB6177"/>
      <c r="AC6177"/>
    </row>
    <row r="6178" spans="27:29" x14ac:dyDescent="0.25">
      <c r="AA6178"/>
      <c r="AB6178"/>
      <c r="AC6178"/>
    </row>
    <row r="6179" spans="27:29" x14ac:dyDescent="0.25">
      <c r="AA6179"/>
      <c r="AB6179"/>
      <c r="AC6179"/>
    </row>
    <row r="6180" spans="27:29" x14ac:dyDescent="0.25">
      <c r="AA6180"/>
      <c r="AB6180"/>
      <c r="AC6180"/>
    </row>
    <row r="6181" spans="27:29" x14ac:dyDescent="0.25">
      <c r="AA6181"/>
      <c r="AB6181"/>
      <c r="AC6181"/>
    </row>
    <row r="6182" spans="27:29" x14ac:dyDescent="0.25">
      <c r="AA6182"/>
      <c r="AB6182"/>
      <c r="AC6182"/>
    </row>
    <row r="6183" spans="27:29" x14ac:dyDescent="0.25">
      <c r="AA6183"/>
      <c r="AB6183"/>
      <c r="AC6183"/>
    </row>
    <row r="6184" spans="27:29" x14ac:dyDescent="0.25">
      <c r="AA6184"/>
      <c r="AB6184"/>
      <c r="AC6184"/>
    </row>
    <row r="6185" spans="27:29" x14ac:dyDescent="0.25">
      <c r="AA6185"/>
      <c r="AB6185"/>
      <c r="AC6185"/>
    </row>
    <row r="6186" spans="27:29" x14ac:dyDescent="0.25">
      <c r="AA6186"/>
      <c r="AB6186"/>
      <c r="AC6186"/>
    </row>
    <row r="6187" spans="27:29" x14ac:dyDescent="0.25">
      <c r="AA6187"/>
      <c r="AB6187"/>
      <c r="AC6187"/>
    </row>
    <row r="6188" spans="27:29" x14ac:dyDescent="0.25">
      <c r="AA6188"/>
      <c r="AB6188"/>
      <c r="AC6188"/>
    </row>
    <row r="6189" spans="27:29" x14ac:dyDescent="0.25">
      <c r="AA6189"/>
      <c r="AB6189"/>
      <c r="AC6189"/>
    </row>
    <row r="6190" spans="27:29" x14ac:dyDescent="0.25">
      <c r="AA6190"/>
      <c r="AB6190"/>
      <c r="AC6190"/>
    </row>
    <row r="6191" spans="27:29" x14ac:dyDescent="0.25">
      <c r="AA6191"/>
      <c r="AB6191"/>
      <c r="AC6191"/>
    </row>
    <row r="6192" spans="27:29" x14ac:dyDescent="0.25">
      <c r="AA6192"/>
      <c r="AB6192"/>
      <c r="AC6192"/>
    </row>
    <row r="6193" spans="27:29" x14ac:dyDescent="0.25">
      <c r="AA6193"/>
      <c r="AB6193"/>
      <c r="AC6193"/>
    </row>
    <row r="6194" spans="27:29" x14ac:dyDescent="0.25">
      <c r="AA6194"/>
      <c r="AB6194"/>
      <c r="AC6194"/>
    </row>
    <row r="6195" spans="27:29" x14ac:dyDescent="0.25">
      <c r="AA6195"/>
      <c r="AB6195"/>
      <c r="AC6195"/>
    </row>
    <row r="6196" spans="27:29" x14ac:dyDescent="0.25">
      <c r="AA6196"/>
      <c r="AB6196"/>
      <c r="AC6196"/>
    </row>
    <row r="6197" spans="27:29" x14ac:dyDescent="0.25">
      <c r="AA6197"/>
      <c r="AB6197"/>
      <c r="AC6197"/>
    </row>
    <row r="6198" spans="27:29" x14ac:dyDescent="0.25">
      <c r="AA6198"/>
      <c r="AB6198"/>
      <c r="AC6198"/>
    </row>
    <row r="6199" spans="27:29" x14ac:dyDescent="0.25">
      <c r="AA6199"/>
      <c r="AB6199"/>
      <c r="AC6199"/>
    </row>
    <row r="6200" spans="27:29" x14ac:dyDescent="0.25">
      <c r="AA6200"/>
      <c r="AB6200"/>
      <c r="AC6200"/>
    </row>
    <row r="6201" spans="27:29" x14ac:dyDescent="0.25">
      <c r="AA6201"/>
      <c r="AB6201"/>
      <c r="AC6201"/>
    </row>
    <row r="6202" spans="27:29" x14ac:dyDescent="0.25">
      <c r="AA6202"/>
      <c r="AB6202"/>
      <c r="AC6202"/>
    </row>
    <row r="6203" spans="27:29" x14ac:dyDescent="0.25">
      <c r="AA6203"/>
      <c r="AB6203"/>
      <c r="AC6203"/>
    </row>
    <row r="6204" spans="27:29" x14ac:dyDescent="0.25">
      <c r="AA6204"/>
      <c r="AB6204"/>
      <c r="AC6204"/>
    </row>
    <row r="6205" spans="27:29" x14ac:dyDescent="0.25">
      <c r="AA6205"/>
      <c r="AB6205"/>
      <c r="AC6205"/>
    </row>
    <row r="6206" spans="27:29" x14ac:dyDescent="0.25">
      <c r="AA6206"/>
      <c r="AB6206"/>
      <c r="AC6206"/>
    </row>
    <row r="6207" spans="27:29" x14ac:dyDescent="0.25">
      <c r="AA6207"/>
      <c r="AB6207"/>
      <c r="AC6207"/>
    </row>
    <row r="6208" spans="27:29" x14ac:dyDescent="0.25">
      <c r="AA6208"/>
      <c r="AB6208"/>
      <c r="AC6208"/>
    </row>
    <row r="6209" spans="27:29" x14ac:dyDescent="0.25">
      <c r="AA6209"/>
      <c r="AB6209"/>
      <c r="AC6209"/>
    </row>
    <row r="6210" spans="27:29" x14ac:dyDescent="0.25">
      <c r="AA6210"/>
      <c r="AB6210"/>
      <c r="AC6210"/>
    </row>
    <row r="6211" spans="27:29" x14ac:dyDescent="0.25">
      <c r="AA6211"/>
      <c r="AB6211"/>
      <c r="AC6211"/>
    </row>
    <row r="6212" spans="27:29" x14ac:dyDescent="0.25">
      <c r="AA6212"/>
      <c r="AB6212"/>
      <c r="AC6212"/>
    </row>
    <row r="6213" spans="27:29" x14ac:dyDescent="0.25">
      <c r="AA6213"/>
      <c r="AB6213"/>
      <c r="AC6213"/>
    </row>
    <row r="6214" spans="27:29" x14ac:dyDescent="0.25">
      <c r="AA6214"/>
      <c r="AB6214"/>
      <c r="AC6214"/>
    </row>
    <row r="6215" spans="27:29" x14ac:dyDescent="0.25">
      <c r="AA6215"/>
      <c r="AB6215"/>
      <c r="AC6215"/>
    </row>
    <row r="6216" spans="27:29" x14ac:dyDescent="0.25">
      <c r="AA6216"/>
      <c r="AB6216"/>
      <c r="AC6216"/>
    </row>
    <row r="6217" spans="27:29" x14ac:dyDescent="0.25">
      <c r="AA6217"/>
      <c r="AB6217"/>
      <c r="AC6217"/>
    </row>
    <row r="6218" spans="27:29" x14ac:dyDescent="0.25">
      <c r="AA6218"/>
      <c r="AB6218"/>
      <c r="AC6218"/>
    </row>
    <row r="6219" spans="27:29" x14ac:dyDescent="0.25">
      <c r="AA6219"/>
      <c r="AB6219"/>
      <c r="AC6219"/>
    </row>
    <row r="6220" spans="27:29" x14ac:dyDescent="0.25">
      <c r="AA6220"/>
      <c r="AB6220"/>
      <c r="AC6220"/>
    </row>
    <row r="6221" spans="27:29" x14ac:dyDescent="0.25">
      <c r="AA6221"/>
      <c r="AB6221"/>
      <c r="AC6221"/>
    </row>
    <row r="6222" spans="27:29" x14ac:dyDescent="0.25">
      <c r="AA6222"/>
      <c r="AB6222"/>
      <c r="AC6222"/>
    </row>
    <row r="6223" spans="27:29" x14ac:dyDescent="0.25">
      <c r="AA6223"/>
      <c r="AB6223"/>
      <c r="AC6223"/>
    </row>
    <row r="6224" spans="27:29" x14ac:dyDescent="0.25">
      <c r="AA6224"/>
      <c r="AB6224"/>
      <c r="AC6224"/>
    </row>
    <row r="6225" spans="27:29" x14ac:dyDescent="0.25">
      <c r="AA6225"/>
      <c r="AB6225"/>
      <c r="AC6225"/>
    </row>
    <row r="6226" spans="27:29" x14ac:dyDescent="0.25">
      <c r="AA6226"/>
      <c r="AB6226"/>
      <c r="AC6226"/>
    </row>
    <row r="6227" spans="27:29" x14ac:dyDescent="0.25">
      <c r="AA6227"/>
      <c r="AB6227"/>
      <c r="AC6227"/>
    </row>
    <row r="6228" spans="27:29" x14ac:dyDescent="0.25">
      <c r="AA6228"/>
      <c r="AB6228"/>
      <c r="AC6228"/>
    </row>
    <row r="6229" spans="27:29" x14ac:dyDescent="0.25">
      <c r="AA6229"/>
      <c r="AB6229"/>
      <c r="AC6229"/>
    </row>
    <row r="6230" spans="27:29" x14ac:dyDescent="0.25">
      <c r="AA6230"/>
      <c r="AB6230"/>
      <c r="AC6230"/>
    </row>
    <row r="6231" spans="27:29" x14ac:dyDescent="0.25">
      <c r="AA6231"/>
      <c r="AB6231"/>
      <c r="AC6231"/>
    </row>
    <row r="6232" spans="27:29" x14ac:dyDescent="0.25">
      <c r="AA6232"/>
      <c r="AB6232"/>
      <c r="AC6232"/>
    </row>
    <row r="6233" spans="27:29" x14ac:dyDescent="0.25">
      <c r="AA6233"/>
      <c r="AB6233"/>
      <c r="AC6233"/>
    </row>
    <row r="6234" spans="27:29" x14ac:dyDescent="0.25">
      <c r="AA6234"/>
      <c r="AB6234"/>
      <c r="AC6234"/>
    </row>
    <row r="6235" spans="27:29" x14ac:dyDescent="0.25">
      <c r="AA6235"/>
      <c r="AB6235"/>
      <c r="AC6235"/>
    </row>
    <row r="6236" spans="27:29" x14ac:dyDescent="0.25">
      <c r="AA6236"/>
      <c r="AB6236"/>
      <c r="AC6236"/>
    </row>
    <row r="6237" spans="27:29" x14ac:dyDescent="0.25">
      <c r="AA6237"/>
      <c r="AB6237"/>
      <c r="AC6237"/>
    </row>
    <row r="6238" spans="27:29" x14ac:dyDescent="0.25">
      <c r="AA6238"/>
      <c r="AB6238"/>
      <c r="AC6238"/>
    </row>
    <row r="6239" spans="27:29" x14ac:dyDescent="0.25">
      <c r="AA6239"/>
      <c r="AB6239"/>
      <c r="AC6239"/>
    </row>
    <row r="6240" spans="27:29" x14ac:dyDescent="0.25">
      <c r="AA6240"/>
      <c r="AB6240"/>
      <c r="AC6240"/>
    </row>
    <row r="6241" spans="27:29" x14ac:dyDescent="0.25">
      <c r="AA6241"/>
      <c r="AB6241"/>
      <c r="AC6241"/>
    </row>
    <row r="6242" spans="27:29" x14ac:dyDescent="0.25">
      <c r="AA6242"/>
      <c r="AB6242"/>
      <c r="AC6242"/>
    </row>
    <row r="6243" spans="27:29" x14ac:dyDescent="0.25">
      <c r="AA6243"/>
      <c r="AB6243"/>
      <c r="AC6243"/>
    </row>
    <row r="6244" spans="27:29" x14ac:dyDescent="0.25">
      <c r="AA6244"/>
      <c r="AB6244"/>
      <c r="AC6244"/>
    </row>
    <row r="6245" spans="27:29" x14ac:dyDescent="0.25">
      <c r="AA6245"/>
      <c r="AB6245"/>
      <c r="AC6245"/>
    </row>
    <row r="6246" spans="27:29" x14ac:dyDescent="0.25">
      <c r="AA6246"/>
      <c r="AB6246"/>
      <c r="AC6246"/>
    </row>
    <row r="6247" spans="27:29" x14ac:dyDescent="0.25">
      <c r="AA6247"/>
      <c r="AB6247"/>
      <c r="AC6247"/>
    </row>
    <row r="6248" spans="27:29" x14ac:dyDescent="0.25">
      <c r="AA6248"/>
      <c r="AB6248"/>
      <c r="AC6248"/>
    </row>
    <row r="6249" spans="27:29" x14ac:dyDescent="0.25">
      <c r="AA6249"/>
      <c r="AB6249"/>
      <c r="AC6249"/>
    </row>
    <row r="6250" spans="27:29" x14ac:dyDescent="0.25">
      <c r="AA6250"/>
      <c r="AB6250"/>
      <c r="AC6250"/>
    </row>
    <row r="6251" spans="27:29" x14ac:dyDescent="0.25">
      <c r="AA6251"/>
      <c r="AB6251"/>
      <c r="AC6251"/>
    </row>
    <row r="6252" spans="27:29" x14ac:dyDescent="0.25">
      <c r="AA6252"/>
      <c r="AB6252"/>
      <c r="AC6252"/>
    </row>
    <row r="6253" spans="27:29" x14ac:dyDescent="0.25">
      <c r="AA6253"/>
      <c r="AB6253"/>
      <c r="AC6253"/>
    </row>
    <row r="6254" spans="27:29" x14ac:dyDescent="0.25">
      <c r="AA6254"/>
      <c r="AB6254"/>
      <c r="AC6254"/>
    </row>
    <row r="6255" spans="27:29" x14ac:dyDescent="0.25">
      <c r="AA6255"/>
      <c r="AB6255"/>
      <c r="AC6255"/>
    </row>
    <row r="6256" spans="27:29" x14ac:dyDescent="0.25">
      <c r="AA6256"/>
      <c r="AB6256"/>
      <c r="AC6256"/>
    </row>
    <row r="6257" spans="27:29" x14ac:dyDescent="0.25">
      <c r="AA6257"/>
      <c r="AB6257"/>
      <c r="AC6257"/>
    </row>
    <row r="6258" spans="27:29" x14ac:dyDescent="0.25">
      <c r="AA6258"/>
      <c r="AB6258"/>
      <c r="AC6258"/>
    </row>
    <row r="6259" spans="27:29" x14ac:dyDescent="0.25">
      <c r="AA6259"/>
      <c r="AB6259"/>
      <c r="AC6259"/>
    </row>
    <row r="6260" spans="27:29" x14ac:dyDescent="0.25">
      <c r="AA6260"/>
      <c r="AB6260"/>
      <c r="AC6260"/>
    </row>
    <row r="6261" spans="27:29" x14ac:dyDescent="0.25">
      <c r="AA6261"/>
      <c r="AB6261"/>
      <c r="AC6261"/>
    </row>
    <row r="6262" spans="27:29" x14ac:dyDescent="0.25">
      <c r="AA6262"/>
      <c r="AB6262"/>
      <c r="AC6262"/>
    </row>
    <row r="6263" spans="27:29" x14ac:dyDescent="0.25">
      <c r="AA6263"/>
      <c r="AB6263"/>
      <c r="AC6263"/>
    </row>
    <row r="6264" spans="27:29" x14ac:dyDescent="0.25">
      <c r="AA6264"/>
      <c r="AB6264"/>
      <c r="AC6264"/>
    </row>
    <row r="6265" spans="27:29" x14ac:dyDescent="0.25">
      <c r="AA6265"/>
      <c r="AB6265"/>
      <c r="AC6265"/>
    </row>
    <row r="6266" spans="27:29" x14ac:dyDescent="0.25">
      <c r="AA6266"/>
      <c r="AB6266"/>
      <c r="AC6266"/>
    </row>
    <row r="6267" spans="27:29" x14ac:dyDescent="0.25">
      <c r="AA6267"/>
      <c r="AB6267"/>
      <c r="AC6267"/>
    </row>
    <row r="6268" spans="27:29" x14ac:dyDescent="0.25">
      <c r="AA6268"/>
      <c r="AB6268"/>
      <c r="AC6268"/>
    </row>
    <row r="6269" spans="27:29" x14ac:dyDescent="0.25">
      <c r="AA6269"/>
      <c r="AB6269"/>
      <c r="AC6269"/>
    </row>
    <row r="6270" spans="27:29" x14ac:dyDescent="0.25">
      <c r="AA6270"/>
      <c r="AB6270"/>
      <c r="AC6270"/>
    </row>
    <row r="6271" spans="27:29" x14ac:dyDescent="0.25">
      <c r="AA6271"/>
      <c r="AB6271"/>
      <c r="AC6271"/>
    </row>
    <row r="6272" spans="27:29" x14ac:dyDescent="0.25">
      <c r="AA6272"/>
      <c r="AB6272"/>
      <c r="AC6272"/>
    </row>
    <row r="6273" spans="27:29" x14ac:dyDescent="0.25">
      <c r="AA6273"/>
      <c r="AB6273"/>
      <c r="AC6273"/>
    </row>
    <row r="6274" spans="27:29" x14ac:dyDescent="0.25">
      <c r="AA6274"/>
      <c r="AB6274"/>
      <c r="AC6274"/>
    </row>
    <row r="6275" spans="27:29" x14ac:dyDescent="0.25">
      <c r="AA6275"/>
      <c r="AB6275"/>
      <c r="AC6275"/>
    </row>
    <row r="6276" spans="27:29" x14ac:dyDescent="0.25">
      <c r="AA6276"/>
      <c r="AB6276"/>
      <c r="AC6276"/>
    </row>
    <row r="6277" spans="27:29" x14ac:dyDescent="0.25">
      <c r="AA6277"/>
      <c r="AB6277"/>
      <c r="AC6277"/>
    </row>
    <row r="6278" spans="27:29" x14ac:dyDescent="0.25">
      <c r="AA6278"/>
      <c r="AB6278"/>
      <c r="AC6278"/>
    </row>
    <row r="6279" spans="27:29" x14ac:dyDescent="0.25">
      <c r="AA6279"/>
      <c r="AB6279"/>
      <c r="AC6279"/>
    </row>
    <row r="6280" spans="27:29" x14ac:dyDescent="0.25">
      <c r="AA6280"/>
      <c r="AB6280"/>
      <c r="AC6280"/>
    </row>
    <row r="6281" spans="27:29" x14ac:dyDescent="0.25">
      <c r="AA6281"/>
      <c r="AB6281"/>
      <c r="AC6281"/>
    </row>
    <row r="6282" spans="27:29" x14ac:dyDescent="0.25">
      <c r="AA6282"/>
      <c r="AB6282"/>
      <c r="AC6282"/>
    </row>
    <row r="6283" spans="27:29" x14ac:dyDescent="0.25">
      <c r="AA6283"/>
      <c r="AB6283"/>
      <c r="AC6283"/>
    </row>
    <row r="6284" spans="27:29" x14ac:dyDescent="0.25">
      <c r="AA6284"/>
      <c r="AB6284"/>
      <c r="AC6284"/>
    </row>
    <row r="6285" spans="27:29" x14ac:dyDescent="0.25">
      <c r="AA6285"/>
      <c r="AB6285"/>
      <c r="AC6285"/>
    </row>
    <row r="6286" spans="27:29" x14ac:dyDescent="0.25">
      <c r="AA6286"/>
      <c r="AB6286"/>
      <c r="AC6286"/>
    </row>
    <row r="6287" spans="27:29" x14ac:dyDescent="0.25">
      <c r="AA6287"/>
      <c r="AB6287"/>
      <c r="AC6287"/>
    </row>
    <row r="6288" spans="27:29" x14ac:dyDescent="0.25">
      <c r="AA6288"/>
      <c r="AB6288"/>
      <c r="AC6288"/>
    </row>
    <row r="6289" spans="27:29" x14ac:dyDescent="0.25">
      <c r="AA6289"/>
      <c r="AB6289"/>
      <c r="AC6289"/>
    </row>
    <row r="6290" spans="27:29" x14ac:dyDescent="0.25">
      <c r="AA6290"/>
      <c r="AB6290"/>
      <c r="AC6290"/>
    </row>
    <row r="6291" spans="27:29" x14ac:dyDescent="0.25">
      <c r="AA6291"/>
      <c r="AB6291"/>
      <c r="AC6291"/>
    </row>
    <row r="6292" spans="27:29" x14ac:dyDescent="0.25">
      <c r="AA6292"/>
      <c r="AB6292"/>
      <c r="AC6292"/>
    </row>
    <row r="6293" spans="27:29" x14ac:dyDescent="0.25">
      <c r="AA6293"/>
      <c r="AB6293"/>
      <c r="AC6293"/>
    </row>
    <row r="6294" spans="27:29" x14ac:dyDescent="0.25">
      <c r="AA6294"/>
      <c r="AB6294"/>
      <c r="AC6294"/>
    </row>
    <row r="6295" spans="27:29" x14ac:dyDescent="0.25">
      <c r="AA6295"/>
      <c r="AB6295"/>
      <c r="AC6295"/>
    </row>
    <row r="6296" spans="27:29" x14ac:dyDescent="0.25">
      <c r="AA6296"/>
      <c r="AB6296"/>
      <c r="AC6296"/>
    </row>
    <row r="6297" spans="27:29" x14ac:dyDescent="0.25">
      <c r="AA6297"/>
      <c r="AB6297"/>
      <c r="AC6297"/>
    </row>
    <row r="6298" spans="27:29" x14ac:dyDescent="0.25">
      <c r="AA6298"/>
      <c r="AB6298"/>
      <c r="AC6298"/>
    </row>
    <row r="6299" spans="27:29" x14ac:dyDescent="0.25">
      <c r="AA6299"/>
      <c r="AB6299"/>
      <c r="AC6299"/>
    </row>
    <row r="6300" spans="27:29" x14ac:dyDescent="0.25">
      <c r="AA6300"/>
      <c r="AB6300"/>
      <c r="AC6300"/>
    </row>
    <row r="6301" spans="27:29" x14ac:dyDescent="0.25">
      <c r="AA6301"/>
      <c r="AB6301"/>
      <c r="AC6301"/>
    </row>
    <row r="6302" spans="27:29" x14ac:dyDescent="0.25">
      <c r="AA6302"/>
      <c r="AB6302"/>
      <c r="AC6302"/>
    </row>
    <row r="6303" spans="27:29" x14ac:dyDescent="0.25">
      <c r="AA6303"/>
      <c r="AB6303"/>
      <c r="AC6303"/>
    </row>
    <row r="6304" spans="27:29" x14ac:dyDescent="0.25">
      <c r="AA6304"/>
      <c r="AB6304"/>
      <c r="AC6304"/>
    </row>
    <row r="6305" spans="27:29" x14ac:dyDescent="0.25">
      <c r="AA6305"/>
      <c r="AB6305"/>
      <c r="AC6305"/>
    </row>
    <row r="6306" spans="27:29" x14ac:dyDescent="0.25">
      <c r="AA6306"/>
      <c r="AB6306"/>
      <c r="AC6306"/>
    </row>
    <row r="6307" spans="27:29" x14ac:dyDescent="0.25">
      <c r="AA6307"/>
      <c r="AB6307"/>
      <c r="AC6307"/>
    </row>
    <row r="6308" spans="27:29" x14ac:dyDescent="0.25">
      <c r="AA6308"/>
      <c r="AB6308"/>
      <c r="AC6308"/>
    </row>
    <row r="6309" spans="27:29" x14ac:dyDescent="0.25">
      <c r="AA6309"/>
      <c r="AB6309"/>
      <c r="AC6309"/>
    </row>
    <row r="6310" spans="27:29" x14ac:dyDescent="0.25">
      <c r="AA6310"/>
      <c r="AB6310"/>
      <c r="AC6310"/>
    </row>
    <row r="6311" spans="27:29" x14ac:dyDescent="0.25">
      <c r="AA6311"/>
      <c r="AB6311"/>
      <c r="AC6311"/>
    </row>
    <row r="6312" spans="27:29" x14ac:dyDescent="0.25">
      <c r="AA6312"/>
      <c r="AB6312"/>
      <c r="AC6312"/>
    </row>
    <row r="6313" spans="27:29" x14ac:dyDescent="0.25">
      <c r="AA6313"/>
      <c r="AB6313"/>
      <c r="AC6313"/>
    </row>
    <row r="6314" spans="27:29" x14ac:dyDescent="0.25">
      <c r="AA6314"/>
      <c r="AB6314"/>
      <c r="AC6314"/>
    </row>
    <row r="6315" spans="27:29" x14ac:dyDescent="0.25">
      <c r="AA6315"/>
      <c r="AB6315"/>
      <c r="AC6315"/>
    </row>
    <row r="6316" spans="27:29" x14ac:dyDescent="0.25">
      <c r="AA6316"/>
      <c r="AB6316"/>
      <c r="AC6316"/>
    </row>
    <row r="6317" spans="27:29" x14ac:dyDescent="0.25">
      <c r="AA6317"/>
      <c r="AB6317"/>
      <c r="AC6317"/>
    </row>
    <row r="6318" spans="27:29" x14ac:dyDescent="0.25">
      <c r="AA6318"/>
      <c r="AB6318"/>
      <c r="AC6318"/>
    </row>
    <row r="6319" spans="27:29" x14ac:dyDescent="0.25">
      <c r="AA6319"/>
      <c r="AB6319"/>
      <c r="AC6319"/>
    </row>
    <row r="6320" spans="27:29" x14ac:dyDescent="0.25">
      <c r="AA6320"/>
      <c r="AB6320"/>
      <c r="AC6320"/>
    </row>
    <row r="6321" spans="27:29" x14ac:dyDescent="0.25">
      <c r="AA6321"/>
      <c r="AB6321"/>
      <c r="AC6321"/>
    </row>
    <row r="6322" spans="27:29" x14ac:dyDescent="0.25">
      <c r="AA6322"/>
      <c r="AB6322"/>
      <c r="AC6322"/>
    </row>
    <row r="6323" spans="27:29" x14ac:dyDescent="0.25">
      <c r="AA6323"/>
      <c r="AB6323"/>
      <c r="AC6323"/>
    </row>
    <row r="6324" spans="27:29" x14ac:dyDescent="0.25">
      <c r="AA6324"/>
      <c r="AB6324"/>
      <c r="AC6324"/>
    </row>
    <row r="6325" spans="27:29" x14ac:dyDescent="0.25">
      <c r="AA6325"/>
      <c r="AB6325"/>
      <c r="AC6325"/>
    </row>
    <row r="6326" spans="27:29" x14ac:dyDescent="0.25">
      <c r="AA6326"/>
      <c r="AB6326"/>
      <c r="AC6326"/>
    </row>
    <row r="6327" spans="27:29" x14ac:dyDescent="0.25">
      <c r="AA6327"/>
      <c r="AB6327"/>
      <c r="AC6327"/>
    </row>
    <row r="6328" spans="27:29" x14ac:dyDescent="0.25">
      <c r="AA6328"/>
      <c r="AB6328"/>
      <c r="AC6328"/>
    </row>
    <row r="6329" spans="27:29" x14ac:dyDescent="0.25">
      <c r="AA6329"/>
      <c r="AB6329"/>
      <c r="AC6329"/>
    </row>
    <row r="6330" spans="27:29" x14ac:dyDescent="0.25">
      <c r="AA6330"/>
      <c r="AB6330"/>
      <c r="AC6330"/>
    </row>
    <row r="6331" spans="27:29" x14ac:dyDescent="0.25">
      <c r="AA6331"/>
      <c r="AB6331"/>
      <c r="AC6331"/>
    </row>
    <row r="6332" spans="27:29" x14ac:dyDescent="0.25">
      <c r="AA6332"/>
      <c r="AB6332"/>
      <c r="AC6332"/>
    </row>
    <row r="6333" spans="27:29" x14ac:dyDescent="0.25">
      <c r="AA6333"/>
      <c r="AB6333"/>
      <c r="AC6333"/>
    </row>
    <row r="6334" spans="27:29" x14ac:dyDescent="0.25">
      <c r="AA6334"/>
      <c r="AB6334"/>
      <c r="AC6334"/>
    </row>
    <row r="6335" spans="27:29" x14ac:dyDescent="0.25">
      <c r="AA6335"/>
      <c r="AB6335"/>
      <c r="AC6335"/>
    </row>
    <row r="6336" spans="27:29" x14ac:dyDescent="0.25">
      <c r="AA6336"/>
      <c r="AB6336"/>
      <c r="AC6336"/>
    </row>
    <row r="6337" spans="27:29" x14ac:dyDescent="0.25">
      <c r="AA6337"/>
      <c r="AB6337"/>
      <c r="AC6337"/>
    </row>
    <row r="6338" spans="27:29" x14ac:dyDescent="0.25">
      <c r="AA6338"/>
      <c r="AB6338"/>
      <c r="AC6338"/>
    </row>
    <row r="6339" spans="27:29" x14ac:dyDescent="0.25">
      <c r="AA6339"/>
      <c r="AB6339"/>
      <c r="AC6339"/>
    </row>
    <row r="6340" spans="27:29" x14ac:dyDescent="0.25">
      <c r="AA6340"/>
      <c r="AB6340"/>
      <c r="AC6340"/>
    </row>
    <row r="6341" spans="27:29" x14ac:dyDescent="0.25">
      <c r="AA6341"/>
      <c r="AB6341"/>
      <c r="AC6341"/>
    </row>
    <row r="6342" spans="27:29" x14ac:dyDescent="0.25">
      <c r="AA6342"/>
      <c r="AB6342"/>
      <c r="AC6342"/>
    </row>
    <row r="6343" spans="27:29" x14ac:dyDescent="0.25">
      <c r="AA6343"/>
      <c r="AB6343"/>
      <c r="AC6343"/>
    </row>
    <row r="6344" spans="27:29" x14ac:dyDescent="0.25">
      <c r="AA6344"/>
      <c r="AB6344"/>
      <c r="AC6344"/>
    </row>
    <row r="6345" spans="27:29" x14ac:dyDescent="0.25">
      <c r="AA6345"/>
      <c r="AB6345"/>
      <c r="AC6345"/>
    </row>
    <row r="6346" spans="27:29" x14ac:dyDescent="0.25">
      <c r="AA6346"/>
      <c r="AB6346"/>
      <c r="AC6346"/>
    </row>
    <row r="6347" spans="27:29" x14ac:dyDescent="0.25">
      <c r="AA6347"/>
      <c r="AB6347"/>
      <c r="AC6347"/>
    </row>
    <row r="6348" spans="27:29" x14ac:dyDescent="0.25">
      <c r="AA6348"/>
      <c r="AB6348"/>
      <c r="AC6348"/>
    </row>
    <row r="6349" spans="27:29" x14ac:dyDescent="0.25">
      <c r="AA6349"/>
      <c r="AB6349"/>
      <c r="AC6349"/>
    </row>
    <row r="6350" spans="27:29" x14ac:dyDescent="0.25">
      <c r="AA6350"/>
      <c r="AB6350"/>
      <c r="AC6350"/>
    </row>
    <row r="6351" spans="27:29" x14ac:dyDescent="0.25">
      <c r="AA6351"/>
      <c r="AB6351"/>
      <c r="AC6351"/>
    </row>
    <row r="6352" spans="27:29" x14ac:dyDescent="0.25">
      <c r="AA6352"/>
      <c r="AB6352"/>
      <c r="AC6352"/>
    </row>
    <row r="6353" spans="27:29" x14ac:dyDescent="0.25">
      <c r="AA6353"/>
      <c r="AB6353"/>
      <c r="AC6353"/>
    </row>
    <row r="6354" spans="27:29" x14ac:dyDescent="0.25">
      <c r="AA6354"/>
      <c r="AB6354"/>
      <c r="AC6354"/>
    </row>
    <row r="6355" spans="27:29" x14ac:dyDescent="0.25">
      <c r="AA6355"/>
      <c r="AB6355"/>
      <c r="AC6355"/>
    </row>
    <row r="6356" spans="27:29" x14ac:dyDescent="0.25">
      <c r="AA6356"/>
      <c r="AB6356"/>
      <c r="AC6356"/>
    </row>
    <row r="6357" spans="27:29" x14ac:dyDescent="0.25">
      <c r="AA6357"/>
      <c r="AB6357"/>
      <c r="AC6357"/>
    </row>
    <row r="6358" spans="27:29" x14ac:dyDescent="0.25">
      <c r="AA6358"/>
      <c r="AB6358"/>
      <c r="AC6358"/>
    </row>
    <row r="6359" spans="27:29" x14ac:dyDescent="0.25">
      <c r="AA6359"/>
      <c r="AB6359"/>
      <c r="AC6359"/>
    </row>
    <row r="6360" spans="27:29" x14ac:dyDescent="0.25">
      <c r="AA6360"/>
      <c r="AB6360"/>
      <c r="AC6360"/>
    </row>
    <row r="6361" spans="27:29" x14ac:dyDescent="0.25">
      <c r="AA6361"/>
      <c r="AB6361"/>
      <c r="AC6361"/>
    </row>
    <row r="6362" spans="27:29" x14ac:dyDescent="0.25">
      <c r="AA6362"/>
      <c r="AB6362"/>
      <c r="AC6362"/>
    </row>
    <row r="6363" spans="27:29" x14ac:dyDescent="0.25">
      <c r="AA6363"/>
      <c r="AB6363"/>
      <c r="AC6363"/>
    </row>
    <row r="6364" spans="27:29" x14ac:dyDescent="0.25">
      <c r="AA6364"/>
      <c r="AB6364"/>
      <c r="AC6364"/>
    </row>
    <row r="6365" spans="27:29" x14ac:dyDescent="0.25">
      <c r="AA6365"/>
      <c r="AB6365"/>
      <c r="AC6365"/>
    </row>
    <row r="6366" spans="27:29" x14ac:dyDescent="0.25">
      <c r="AA6366"/>
      <c r="AB6366"/>
      <c r="AC6366"/>
    </row>
    <row r="6367" spans="27:29" x14ac:dyDescent="0.25">
      <c r="AA6367"/>
      <c r="AB6367"/>
      <c r="AC6367"/>
    </row>
    <row r="6368" spans="27:29" x14ac:dyDescent="0.25">
      <c r="AA6368"/>
      <c r="AB6368"/>
      <c r="AC6368"/>
    </row>
    <row r="6369" spans="27:29" x14ac:dyDescent="0.25">
      <c r="AA6369"/>
      <c r="AB6369"/>
      <c r="AC6369"/>
    </row>
    <row r="6370" spans="27:29" x14ac:dyDescent="0.25">
      <c r="AA6370"/>
      <c r="AB6370"/>
      <c r="AC6370"/>
    </row>
    <row r="6371" spans="27:29" x14ac:dyDescent="0.25">
      <c r="AA6371"/>
      <c r="AB6371"/>
      <c r="AC6371"/>
    </row>
    <row r="6372" spans="27:29" x14ac:dyDescent="0.25">
      <c r="AA6372"/>
      <c r="AB6372"/>
      <c r="AC6372"/>
    </row>
    <row r="6373" spans="27:29" x14ac:dyDescent="0.25">
      <c r="AA6373"/>
      <c r="AB6373"/>
      <c r="AC6373"/>
    </row>
    <row r="6374" spans="27:29" x14ac:dyDescent="0.25">
      <c r="AA6374"/>
      <c r="AB6374"/>
      <c r="AC6374"/>
    </row>
    <row r="6375" spans="27:29" x14ac:dyDescent="0.25">
      <c r="AA6375"/>
      <c r="AB6375"/>
      <c r="AC6375"/>
    </row>
    <row r="6376" spans="27:29" x14ac:dyDescent="0.25">
      <c r="AA6376"/>
      <c r="AB6376"/>
      <c r="AC6376"/>
    </row>
    <row r="6377" spans="27:29" x14ac:dyDescent="0.25">
      <c r="AA6377"/>
      <c r="AB6377"/>
      <c r="AC6377"/>
    </row>
    <row r="6378" spans="27:29" x14ac:dyDescent="0.25">
      <c r="AA6378"/>
      <c r="AB6378"/>
      <c r="AC6378"/>
    </row>
    <row r="6379" spans="27:29" x14ac:dyDescent="0.25">
      <c r="AA6379"/>
      <c r="AB6379"/>
      <c r="AC6379"/>
    </row>
    <row r="6380" spans="27:29" x14ac:dyDescent="0.25">
      <c r="AA6380"/>
      <c r="AB6380"/>
      <c r="AC6380"/>
    </row>
    <row r="6381" spans="27:29" x14ac:dyDescent="0.25">
      <c r="AA6381"/>
      <c r="AB6381"/>
      <c r="AC6381"/>
    </row>
    <row r="6382" spans="27:29" x14ac:dyDescent="0.25">
      <c r="AA6382"/>
      <c r="AB6382"/>
      <c r="AC6382"/>
    </row>
    <row r="6383" spans="27:29" x14ac:dyDescent="0.25">
      <c r="AA6383"/>
      <c r="AB6383"/>
      <c r="AC6383"/>
    </row>
    <row r="6384" spans="27:29" x14ac:dyDescent="0.25">
      <c r="AA6384"/>
      <c r="AB6384"/>
      <c r="AC6384"/>
    </row>
    <row r="6385" spans="27:29" x14ac:dyDescent="0.25">
      <c r="AA6385"/>
      <c r="AB6385"/>
      <c r="AC6385"/>
    </row>
    <row r="6386" spans="27:29" x14ac:dyDescent="0.25">
      <c r="AA6386"/>
      <c r="AB6386"/>
      <c r="AC6386"/>
    </row>
    <row r="6387" spans="27:29" x14ac:dyDescent="0.25">
      <c r="AA6387"/>
      <c r="AB6387"/>
      <c r="AC6387"/>
    </row>
    <row r="6388" spans="27:29" x14ac:dyDescent="0.25">
      <c r="AA6388"/>
      <c r="AB6388"/>
      <c r="AC6388"/>
    </row>
    <row r="6389" spans="27:29" x14ac:dyDescent="0.25">
      <c r="AA6389"/>
      <c r="AB6389"/>
      <c r="AC6389"/>
    </row>
    <row r="6390" spans="27:29" x14ac:dyDescent="0.25">
      <c r="AA6390"/>
      <c r="AB6390"/>
      <c r="AC6390"/>
    </row>
    <row r="6391" spans="27:29" x14ac:dyDescent="0.25">
      <c r="AA6391"/>
      <c r="AB6391"/>
      <c r="AC6391"/>
    </row>
    <row r="6392" spans="27:29" x14ac:dyDescent="0.25">
      <c r="AA6392"/>
      <c r="AB6392"/>
      <c r="AC6392"/>
    </row>
    <row r="6393" spans="27:29" x14ac:dyDescent="0.25">
      <c r="AA6393"/>
      <c r="AB6393"/>
      <c r="AC6393"/>
    </row>
    <row r="6394" spans="27:29" x14ac:dyDescent="0.25">
      <c r="AA6394"/>
      <c r="AB6394"/>
      <c r="AC6394"/>
    </row>
    <row r="6395" spans="27:29" x14ac:dyDescent="0.25">
      <c r="AA6395"/>
      <c r="AB6395"/>
      <c r="AC6395"/>
    </row>
    <row r="6396" spans="27:29" x14ac:dyDescent="0.25">
      <c r="AA6396"/>
      <c r="AB6396"/>
      <c r="AC6396"/>
    </row>
    <row r="6397" spans="27:29" x14ac:dyDescent="0.25">
      <c r="AA6397"/>
      <c r="AB6397"/>
      <c r="AC6397"/>
    </row>
    <row r="6398" spans="27:29" x14ac:dyDescent="0.25">
      <c r="AA6398"/>
      <c r="AB6398"/>
      <c r="AC6398"/>
    </row>
    <row r="6399" spans="27:29" x14ac:dyDescent="0.25">
      <c r="AA6399"/>
      <c r="AB6399"/>
      <c r="AC6399"/>
    </row>
    <row r="6400" spans="27:29" x14ac:dyDescent="0.25">
      <c r="AA6400"/>
      <c r="AB6400"/>
      <c r="AC6400"/>
    </row>
    <row r="6401" spans="27:29" x14ac:dyDescent="0.25">
      <c r="AA6401"/>
      <c r="AB6401"/>
      <c r="AC6401"/>
    </row>
    <row r="6402" spans="27:29" x14ac:dyDescent="0.25">
      <c r="AA6402"/>
      <c r="AB6402"/>
      <c r="AC6402"/>
    </row>
    <row r="6403" spans="27:29" x14ac:dyDescent="0.25">
      <c r="AA6403"/>
      <c r="AB6403"/>
      <c r="AC6403"/>
    </row>
    <row r="6404" spans="27:29" x14ac:dyDescent="0.25">
      <c r="AA6404"/>
      <c r="AB6404"/>
      <c r="AC6404"/>
    </row>
    <row r="6405" spans="27:29" x14ac:dyDescent="0.25">
      <c r="AA6405"/>
      <c r="AB6405"/>
      <c r="AC6405"/>
    </row>
    <row r="6406" spans="27:29" x14ac:dyDescent="0.25">
      <c r="AA6406"/>
      <c r="AB6406"/>
      <c r="AC6406"/>
    </row>
    <row r="6407" spans="27:29" x14ac:dyDescent="0.25">
      <c r="AA6407"/>
      <c r="AB6407"/>
      <c r="AC6407"/>
    </row>
    <row r="6408" spans="27:29" x14ac:dyDescent="0.25">
      <c r="AA6408"/>
      <c r="AB6408"/>
      <c r="AC6408"/>
    </row>
    <row r="6409" spans="27:29" x14ac:dyDescent="0.25">
      <c r="AA6409"/>
      <c r="AB6409"/>
      <c r="AC6409"/>
    </row>
    <row r="6410" spans="27:29" x14ac:dyDescent="0.25">
      <c r="AA6410"/>
      <c r="AB6410"/>
      <c r="AC6410"/>
    </row>
    <row r="6411" spans="27:29" x14ac:dyDescent="0.25">
      <c r="AA6411"/>
      <c r="AB6411"/>
      <c r="AC6411"/>
    </row>
    <row r="6412" spans="27:29" x14ac:dyDescent="0.25">
      <c r="AA6412"/>
      <c r="AB6412"/>
      <c r="AC6412"/>
    </row>
    <row r="6413" spans="27:29" x14ac:dyDescent="0.25">
      <c r="AA6413"/>
      <c r="AB6413"/>
      <c r="AC6413"/>
    </row>
    <row r="6414" spans="27:29" x14ac:dyDescent="0.25">
      <c r="AA6414"/>
      <c r="AB6414"/>
      <c r="AC6414"/>
    </row>
    <row r="6415" spans="27:29" x14ac:dyDescent="0.25">
      <c r="AA6415"/>
      <c r="AB6415"/>
      <c r="AC6415"/>
    </row>
    <row r="6416" spans="27:29" x14ac:dyDescent="0.25">
      <c r="AA6416"/>
      <c r="AB6416"/>
      <c r="AC6416"/>
    </row>
    <row r="6417" spans="27:29" x14ac:dyDescent="0.25">
      <c r="AA6417"/>
      <c r="AB6417"/>
      <c r="AC6417"/>
    </row>
    <row r="6418" spans="27:29" x14ac:dyDescent="0.25">
      <c r="AA6418"/>
      <c r="AB6418"/>
      <c r="AC6418"/>
    </row>
    <row r="6419" spans="27:29" x14ac:dyDescent="0.25">
      <c r="AA6419"/>
      <c r="AB6419"/>
      <c r="AC6419"/>
    </row>
    <row r="6420" spans="27:29" x14ac:dyDescent="0.25">
      <c r="AA6420"/>
      <c r="AB6420"/>
      <c r="AC6420"/>
    </row>
    <row r="6421" spans="27:29" x14ac:dyDescent="0.25">
      <c r="AA6421"/>
      <c r="AB6421"/>
      <c r="AC6421"/>
    </row>
    <row r="6422" spans="27:29" x14ac:dyDescent="0.25">
      <c r="AA6422"/>
      <c r="AB6422"/>
      <c r="AC6422"/>
    </row>
    <row r="6423" spans="27:29" x14ac:dyDescent="0.25">
      <c r="AA6423"/>
      <c r="AB6423"/>
      <c r="AC6423"/>
    </row>
    <row r="6424" spans="27:29" x14ac:dyDescent="0.25">
      <c r="AA6424"/>
      <c r="AB6424"/>
      <c r="AC6424"/>
    </row>
    <row r="6425" spans="27:29" x14ac:dyDescent="0.25">
      <c r="AA6425"/>
      <c r="AB6425"/>
      <c r="AC6425"/>
    </row>
    <row r="6426" spans="27:29" x14ac:dyDescent="0.25">
      <c r="AA6426"/>
      <c r="AB6426"/>
      <c r="AC6426"/>
    </row>
    <row r="6427" spans="27:29" x14ac:dyDescent="0.25">
      <c r="AA6427"/>
      <c r="AB6427"/>
      <c r="AC6427"/>
    </row>
    <row r="6428" spans="27:29" x14ac:dyDescent="0.25">
      <c r="AA6428"/>
      <c r="AB6428"/>
      <c r="AC6428"/>
    </row>
    <row r="6429" spans="27:29" x14ac:dyDescent="0.25">
      <c r="AA6429"/>
      <c r="AB6429"/>
      <c r="AC6429"/>
    </row>
    <row r="6430" spans="27:29" x14ac:dyDescent="0.25">
      <c r="AA6430"/>
      <c r="AB6430"/>
      <c r="AC6430"/>
    </row>
    <row r="6431" spans="27:29" x14ac:dyDescent="0.25">
      <c r="AA6431"/>
      <c r="AB6431"/>
      <c r="AC6431"/>
    </row>
    <row r="6432" spans="27:29" x14ac:dyDescent="0.25">
      <c r="AA6432"/>
      <c r="AB6432"/>
      <c r="AC6432"/>
    </row>
    <row r="6433" spans="27:29" x14ac:dyDescent="0.25">
      <c r="AA6433"/>
      <c r="AB6433"/>
      <c r="AC6433"/>
    </row>
    <row r="6434" spans="27:29" x14ac:dyDescent="0.25">
      <c r="AA6434"/>
      <c r="AB6434"/>
      <c r="AC6434"/>
    </row>
    <row r="6435" spans="27:29" x14ac:dyDescent="0.25">
      <c r="AA6435"/>
      <c r="AB6435"/>
      <c r="AC6435"/>
    </row>
    <row r="6436" spans="27:29" x14ac:dyDescent="0.25">
      <c r="AA6436"/>
      <c r="AB6436"/>
      <c r="AC6436"/>
    </row>
    <row r="6437" spans="27:29" x14ac:dyDescent="0.25">
      <c r="AA6437"/>
      <c r="AB6437"/>
      <c r="AC6437"/>
    </row>
    <row r="6438" spans="27:29" x14ac:dyDescent="0.25">
      <c r="AA6438"/>
      <c r="AB6438"/>
      <c r="AC6438"/>
    </row>
    <row r="6439" spans="27:29" x14ac:dyDescent="0.25">
      <c r="AA6439"/>
      <c r="AB6439"/>
      <c r="AC6439"/>
    </row>
    <row r="6440" spans="27:29" x14ac:dyDescent="0.25">
      <c r="AA6440"/>
      <c r="AB6440"/>
      <c r="AC6440"/>
    </row>
    <row r="6441" spans="27:29" x14ac:dyDescent="0.25">
      <c r="AA6441"/>
      <c r="AB6441"/>
      <c r="AC6441"/>
    </row>
    <row r="6442" spans="27:29" x14ac:dyDescent="0.25">
      <c r="AA6442"/>
      <c r="AB6442"/>
      <c r="AC6442"/>
    </row>
    <row r="6443" spans="27:29" x14ac:dyDescent="0.25">
      <c r="AA6443"/>
      <c r="AB6443"/>
      <c r="AC6443"/>
    </row>
    <row r="6444" spans="27:29" x14ac:dyDescent="0.25">
      <c r="AA6444"/>
      <c r="AB6444"/>
      <c r="AC6444"/>
    </row>
    <row r="6445" spans="27:29" x14ac:dyDescent="0.25">
      <c r="AA6445"/>
      <c r="AB6445"/>
      <c r="AC6445"/>
    </row>
    <row r="6446" spans="27:29" x14ac:dyDescent="0.25">
      <c r="AA6446"/>
      <c r="AB6446"/>
      <c r="AC6446"/>
    </row>
    <row r="6447" spans="27:29" x14ac:dyDescent="0.25">
      <c r="AA6447"/>
      <c r="AB6447"/>
      <c r="AC6447"/>
    </row>
    <row r="6448" spans="27:29" x14ac:dyDescent="0.25">
      <c r="AA6448"/>
      <c r="AB6448"/>
      <c r="AC6448"/>
    </row>
    <row r="6449" spans="27:29" x14ac:dyDescent="0.25">
      <c r="AA6449"/>
      <c r="AB6449"/>
      <c r="AC6449"/>
    </row>
    <row r="6450" spans="27:29" x14ac:dyDescent="0.25">
      <c r="AA6450"/>
      <c r="AB6450"/>
      <c r="AC6450"/>
    </row>
    <row r="6451" spans="27:29" x14ac:dyDescent="0.25">
      <c r="AA6451"/>
      <c r="AB6451"/>
      <c r="AC6451"/>
    </row>
    <row r="6452" spans="27:29" x14ac:dyDescent="0.25">
      <c r="AA6452"/>
      <c r="AB6452"/>
      <c r="AC6452"/>
    </row>
    <row r="6453" spans="27:29" x14ac:dyDescent="0.25">
      <c r="AA6453"/>
      <c r="AB6453"/>
      <c r="AC6453"/>
    </row>
    <row r="6454" spans="27:29" x14ac:dyDescent="0.25">
      <c r="AA6454"/>
      <c r="AB6454"/>
      <c r="AC6454"/>
    </row>
    <row r="6455" spans="27:29" x14ac:dyDescent="0.25">
      <c r="AA6455"/>
      <c r="AB6455"/>
      <c r="AC6455"/>
    </row>
    <row r="6456" spans="27:29" x14ac:dyDescent="0.25">
      <c r="AA6456"/>
      <c r="AB6456"/>
      <c r="AC6456"/>
    </row>
    <row r="6457" spans="27:29" x14ac:dyDescent="0.25">
      <c r="AA6457"/>
      <c r="AB6457"/>
      <c r="AC6457"/>
    </row>
    <row r="6458" spans="27:29" x14ac:dyDescent="0.25">
      <c r="AA6458"/>
      <c r="AB6458"/>
      <c r="AC6458"/>
    </row>
    <row r="6459" spans="27:29" x14ac:dyDescent="0.25">
      <c r="AA6459"/>
      <c r="AB6459"/>
      <c r="AC6459"/>
    </row>
    <row r="6460" spans="27:29" x14ac:dyDescent="0.25">
      <c r="AA6460"/>
      <c r="AB6460"/>
      <c r="AC6460"/>
    </row>
    <row r="6461" spans="27:29" x14ac:dyDescent="0.25">
      <c r="AA6461"/>
      <c r="AB6461"/>
      <c r="AC6461"/>
    </row>
    <row r="6462" spans="27:29" x14ac:dyDescent="0.25">
      <c r="AA6462"/>
      <c r="AB6462"/>
      <c r="AC6462"/>
    </row>
    <row r="6463" spans="27:29" x14ac:dyDescent="0.25">
      <c r="AA6463"/>
      <c r="AB6463"/>
      <c r="AC6463"/>
    </row>
    <row r="6464" spans="27:29" x14ac:dyDescent="0.25">
      <c r="AA6464"/>
      <c r="AB6464"/>
      <c r="AC6464"/>
    </row>
    <row r="6465" spans="27:29" x14ac:dyDescent="0.25">
      <c r="AA6465"/>
      <c r="AB6465"/>
      <c r="AC6465"/>
    </row>
    <row r="6466" spans="27:29" x14ac:dyDescent="0.25">
      <c r="AA6466"/>
      <c r="AB6466"/>
      <c r="AC6466"/>
    </row>
    <row r="6467" spans="27:29" x14ac:dyDescent="0.25">
      <c r="AA6467"/>
      <c r="AB6467"/>
      <c r="AC6467"/>
    </row>
    <row r="6468" spans="27:29" x14ac:dyDescent="0.25">
      <c r="AA6468"/>
      <c r="AB6468"/>
      <c r="AC6468"/>
    </row>
    <row r="6469" spans="27:29" x14ac:dyDescent="0.25">
      <c r="AA6469"/>
      <c r="AB6469"/>
      <c r="AC6469"/>
    </row>
    <row r="6470" spans="27:29" x14ac:dyDescent="0.25">
      <c r="AA6470"/>
      <c r="AB6470"/>
      <c r="AC6470"/>
    </row>
    <row r="6471" spans="27:29" x14ac:dyDescent="0.25">
      <c r="AA6471"/>
      <c r="AB6471"/>
      <c r="AC6471"/>
    </row>
    <row r="6472" spans="27:29" x14ac:dyDescent="0.25">
      <c r="AA6472"/>
      <c r="AB6472"/>
      <c r="AC6472"/>
    </row>
    <row r="6473" spans="27:29" x14ac:dyDescent="0.25">
      <c r="AA6473"/>
      <c r="AB6473"/>
      <c r="AC6473"/>
    </row>
    <row r="6474" spans="27:29" x14ac:dyDescent="0.25">
      <c r="AA6474"/>
      <c r="AB6474"/>
      <c r="AC6474"/>
    </row>
    <row r="6475" spans="27:29" x14ac:dyDescent="0.25">
      <c r="AA6475"/>
      <c r="AB6475"/>
      <c r="AC6475"/>
    </row>
    <row r="6476" spans="27:29" x14ac:dyDescent="0.25">
      <c r="AA6476"/>
      <c r="AB6476"/>
      <c r="AC6476"/>
    </row>
    <row r="6477" spans="27:29" x14ac:dyDescent="0.25">
      <c r="AA6477"/>
      <c r="AB6477"/>
      <c r="AC6477"/>
    </row>
    <row r="6478" spans="27:29" x14ac:dyDescent="0.25">
      <c r="AA6478"/>
      <c r="AB6478"/>
      <c r="AC6478"/>
    </row>
    <row r="6479" spans="27:29" x14ac:dyDescent="0.25">
      <c r="AA6479"/>
      <c r="AB6479"/>
      <c r="AC6479"/>
    </row>
    <row r="6480" spans="27:29" x14ac:dyDescent="0.25">
      <c r="AA6480"/>
      <c r="AB6480"/>
      <c r="AC6480"/>
    </row>
    <row r="6481" spans="27:29" x14ac:dyDescent="0.25">
      <c r="AA6481"/>
      <c r="AB6481"/>
      <c r="AC6481"/>
    </row>
    <row r="6482" spans="27:29" x14ac:dyDescent="0.25">
      <c r="AA6482"/>
      <c r="AB6482"/>
      <c r="AC6482"/>
    </row>
    <row r="6483" spans="27:29" x14ac:dyDescent="0.25">
      <c r="AA6483"/>
      <c r="AB6483"/>
      <c r="AC6483"/>
    </row>
    <row r="6484" spans="27:29" x14ac:dyDescent="0.25">
      <c r="AA6484"/>
      <c r="AB6484"/>
      <c r="AC6484"/>
    </row>
    <row r="6485" spans="27:29" x14ac:dyDescent="0.25">
      <c r="AA6485"/>
      <c r="AB6485"/>
      <c r="AC6485"/>
    </row>
    <row r="6486" spans="27:29" x14ac:dyDescent="0.25">
      <c r="AA6486"/>
      <c r="AB6486"/>
      <c r="AC6486"/>
    </row>
    <row r="6487" spans="27:29" x14ac:dyDescent="0.25">
      <c r="AA6487"/>
      <c r="AB6487"/>
      <c r="AC6487"/>
    </row>
    <row r="6488" spans="27:29" x14ac:dyDescent="0.25">
      <c r="AA6488"/>
      <c r="AB6488"/>
      <c r="AC6488"/>
    </row>
    <row r="6489" spans="27:29" x14ac:dyDescent="0.25">
      <c r="AA6489"/>
      <c r="AB6489"/>
      <c r="AC6489"/>
    </row>
    <row r="6490" spans="27:29" x14ac:dyDescent="0.25">
      <c r="AA6490"/>
      <c r="AB6490"/>
      <c r="AC6490"/>
    </row>
    <row r="6491" spans="27:29" x14ac:dyDescent="0.25">
      <c r="AA6491"/>
      <c r="AB6491"/>
      <c r="AC6491"/>
    </row>
    <row r="6492" spans="27:29" x14ac:dyDescent="0.25">
      <c r="AA6492"/>
      <c r="AB6492"/>
      <c r="AC6492"/>
    </row>
    <row r="6493" spans="27:29" x14ac:dyDescent="0.25">
      <c r="AA6493"/>
      <c r="AB6493"/>
      <c r="AC6493"/>
    </row>
    <row r="6494" spans="27:29" x14ac:dyDescent="0.25">
      <c r="AA6494"/>
      <c r="AB6494"/>
      <c r="AC6494"/>
    </row>
    <row r="6495" spans="27:29" x14ac:dyDescent="0.25">
      <c r="AA6495"/>
      <c r="AB6495"/>
      <c r="AC6495"/>
    </row>
    <row r="6496" spans="27:29" x14ac:dyDescent="0.25">
      <c r="AA6496"/>
      <c r="AB6496"/>
      <c r="AC6496"/>
    </row>
    <row r="6497" spans="27:29" x14ac:dyDescent="0.25">
      <c r="AA6497"/>
      <c r="AB6497"/>
      <c r="AC6497"/>
    </row>
    <row r="6498" spans="27:29" x14ac:dyDescent="0.25">
      <c r="AA6498"/>
      <c r="AB6498"/>
      <c r="AC6498"/>
    </row>
    <row r="6499" spans="27:29" x14ac:dyDescent="0.25">
      <c r="AA6499"/>
      <c r="AB6499"/>
      <c r="AC6499"/>
    </row>
    <row r="6500" spans="27:29" x14ac:dyDescent="0.25">
      <c r="AA6500"/>
      <c r="AB6500"/>
      <c r="AC6500"/>
    </row>
    <row r="6501" spans="27:29" x14ac:dyDescent="0.25">
      <c r="AA6501"/>
      <c r="AB6501"/>
      <c r="AC6501"/>
    </row>
    <row r="6502" spans="27:29" x14ac:dyDescent="0.25">
      <c r="AA6502"/>
      <c r="AB6502"/>
      <c r="AC6502"/>
    </row>
    <row r="6503" spans="27:29" x14ac:dyDescent="0.25">
      <c r="AA6503"/>
      <c r="AB6503"/>
      <c r="AC6503"/>
    </row>
    <row r="6504" spans="27:29" x14ac:dyDescent="0.25">
      <c r="AA6504"/>
      <c r="AB6504"/>
      <c r="AC6504"/>
    </row>
    <row r="6505" spans="27:29" x14ac:dyDescent="0.25">
      <c r="AA6505"/>
      <c r="AB6505"/>
      <c r="AC6505"/>
    </row>
    <row r="6506" spans="27:29" x14ac:dyDescent="0.25">
      <c r="AA6506"/>
      <c r="AB6506"/>
      <c r="AC6506"/>
    </row>
    <row r="6507" spans="27:29" x14ac:dyDescent="0.25">
      <c r="AA6507"/>
      <c r="AB6507"/>
      <c r="AC6507"/>
    </row>
    <row r="6508" spans="27:29" x14ac:dyDescent="0.25">
      <c r="AA6508"/>
      <c r="AB6508"/>
      <c r="AC6508"/>
    </row>
    <row r="6509" spans="27:29" x14ac:dyDescent="0.25">
      <c r="AA6509"/>
      <c r="AB6509"/>
      <c r="AC6509"/>
    </row>
    <row r="6510" spans="27:29" x14ac:dyDescent="0.25">
      <c r="AA6510"/>
      <c r="AB6510"/>
      <c r="AC6510"/>
    </row>
    <row r="6511" spans="27:29" x14ac:dyDescent="0.25">
      <c r="AA6511"/>
      <c r="AB6511"/>
      <c r="AC6511"/>
    </row>
    <row r="6512" spans="27:29" x14ac:dyDescent="0.25">
      <c r="AA6512"/>
      <c r="AB6512"/>
      <c r="AC6512"/>
    </row>
    <row r="6513" spans="27:29" x14ac:dyDescent="0.25">
      <c r="AA6513"/>
      <c r="AB6513"/>
      <c r="AC6513"/>
    </row>
    <row r="6514" spans="27:29" x14ac:dyDescent="0.25">
      <c r="AA6514"/>
      <c r="AB6514"/>
      <c r="AC6514"/>
    </row>
    <row r="6515" spans="27:29" x14ac:dyDescent="0.25">
      <c r="AA6515"/>
      <c r="AB6515"/>
      <c r="AC6515"/>
    </row>
    <row r="6516" spans="27:29" x14ac:dyDescent="0.25">
      <c r="AA6516"/>
      <c r="AB6516"/>
      <c r="AC6516"/>
    </row>
    <row r="6517" spans="27:29" x14ac:dyDescent="0.25">
      <c r="AA6517"/>
      <c r="AB6517"/>
      <c r="AC6517"/>
    </row>
    <row r="6518" spans="27:29" x14ac:dyDescent="0.25">
      <c r="AA6518"/>
      <c r="AB6518"/>
      <c r="AC6518"/>
    </row>
    <row r="6519" spans="27:29" x14ac:dyDescent="0.25">
      <c r="AA6519"/>
      <c r="AB6519"/>
      <c r="AC6519"/>
    </row>
    <row r="6520" spans="27:29" x14ac:dyDescent="0.25">
      <c r="AA6520"/>
      <c r="AB6520"/>
      <c r="AC6520"/>
    </row>
    <row r="6521" spans="27:29" x14ac:dyDescent="0.25">
      <c r="AA6521"/>
      <c r="AB6521"/>
      <c r="AC6521"/>
    </row>
    <row r="6522" spans="27:29" x14ac:dyDescent="0.25">
      <c r="AA6522"/>
      <c r="AB6522"/>
      <c r="AC6522"/>
    </row>
    <row r="6523" spans="27:29" x14ac:dyDescent="0.25">
      <c r="AA6523"/>
      <c r="AB6523"/>
      <c r="AC6523"/>
    </row>
    <row r="6524" spans="27:29" x14ac:dyDescent="0.25">
      <c r="AA6524"/>
      <c r="AB6524"/>
      <c r="AC6524"/>
    </row>
    <row r="6525" spans="27:29" x14ac:dyDescent="0.25">
      <c r="AA6525"/>
      <c r="AB6525"/>
      <c r="AC6525"/>
    </row>
    <row r="6526" spans="27:29" x14ac:dyDescent="0.25">
      <c r="AA6526"/>
      <c r="AB6526"/>
      <c r="AC6526"/>
    </row>
    <row r="6527" spans="27:29" x14ac:dyDescent="0.25">
      <c r="AA6527"/>
      <c r="AB6527"/>
      <c r="AC6527"/>
    </row>
    <row r="6528" spans="27:29" x14ac:dyDescent="0.25">
      <c r="AA6528"/>
      <c r="AB6528"/>
      <c r="AC6528"/>
    </row>
    <row r="6529" spans="27:29" x14ac:dyDescent="0.25">
      <c r="AA6529"/>
      <c r="AB6529"/>
      <c r="AC6529"/>
    </row>
    <row r="6530" spans="27:29" x14ac:dyDescent="0.25">
      <c r="AA6530"/>
      <c r="AB6530"/>
      <c r="AC6530"/>
    </row>
    <row r="6531" spans="27:29" x14ac:dyDescent="0.25">
      <c r="AA6531"/>
      <c r="AB6531"/>
      <c r="AC6531"/>
    </row>
    <row r="6532" spans="27:29" x14ac:dyDescent="0.25">
      <c r="AA6532"/>
      <c r="AB6532"/>
      <c r="AC6532"/>
    </row>
    <row r="6533" spans="27:29" x14ac:dyDescent="0.25">
      <c r="AA6533"/>
      <c r="AB6533"/>
      <c r="AC6533"/>
    </row>
    <row r="6534" spans="27:29" x14ac:dyDescent="0.25">
      <c r="AA6534"/>
      <c r="AB6534"/>
      <c r="AC6534"/>
    </row>
    <row r="6535" spans="27:29" x14ac:dyDescent="0.25">
      <c r="AA6535"/>
      <c r="AB6535"/>
      <c r="AC6535"/>
    </row>
    <row r="6536" spans="27:29" x14ac:dyDescent="0.25">
      <c r="AA6536"/>
      <c r="AB6536"/>
      <c r="AC6536"/>
    </row>
    <row r="6537" spans="27:29" x14ac:dyDescent="0.25">
      <c r="AA6537"/>
      <c r="AB6537"/>
      <c r="AC6537"/>
    </row>
    <row r="6538" spans="27:29" x14ac:dyDescent="0.25">
      <c r="AA6538"/>
      <c r="AB6538"/>
      <c r="AC6538"/>
    </row>
    <row r="6539" spans="27:29" x14ac:dyDescent="0.25">
      <c r="AA6539"/>
      <c r="AB6539"/>
      <c r="AC6539"/>
    </row>
    <row r="6540" spans="27:29" x14ac:dyDescent="0.25">
      <c r="AA6540"/>
      <c r="AB6540"/>
      <c r="AC6540"/>
    </row>
    <row r="6541" spans="27:29" x14ac:dyDescent="0.25">
      <c r="AA6541"/>
      <c r="AB6541"/>
      <c r="AC6541"/>
    </row>
    <row r="6542" spans="27:29" x14ac:dyDescent="0.25">
      <c r="AA6542"/>
      <c r="AB6542"/>
      <c r="AC6542"/>
    </row>
    <row r="6543" spans="27:29" x14ac:dyDescent="0.25">
      <c r="AA6543"/>
      <c r="AB6543"/>
      <c r="AC6543"/>
    </row>
    <row r="6544" spans="27:29" x14ac:dyDescent="0.25">
      <c r="AA6544"/>
      <c r="AB6544"/>
      <c r="AC6544"/>
    </row>
    <row r="6545" spans="27:29" x14ac:dyDescent="0.25">
      <c r="AA6545"/>
      <c r="AB6545"/>
      <c r="AC6545"/>
    </row>
    <row r="6546" spans="27:29" x14ac:dyDescent="0.25">
      <c r="AA6546"/>
      <c r="AB6546"/>
      <c r="AC6546"/>
    </row>
    <row r="6547" spans="27:29" x14ac:dyDescent="0.25">
      <c r="AA6547"/>
      <c r="AB6547"/>
      <c r="AC6547"/>
    </row>
    <row r="6548" spans="27:29" x14ac:dyDescent="0.25">
      <c r="AA6548"/>
      <c r="AB6548"/>
      <c r="AC6548"/>
    </row>
    <row r="6549" spans="27:29" x14ac:dyDescent="0.25">
      <c r="AA6549"/>
      <c r="AB6549"/>
      <c r="AC6549"/>
    </row>
    <row r="6550" spans="27:29" x14ac:dyDescent="0.25">
      <c r="AA6550"/>
      <c r="AB6550"/>
      <c r="AC6550"/>
    </row>
    <row r="6551" spans="27:29" x14ac:dyDescent="0.25">
      <c r="AA6551"/>
      <c r="AB6551"/>
      <c r="AC6551"/>
    </row>
    <row r="6552" spans="27:29" x14ac:dyDescent="0.25">
      <c r="AA6552"/>
      <c r="AB6552"/>
      <c r="AC6552"/>
    </row>
    <row r="6553" spans="27:29" x14ac:dyDescent="0.25">
      <c r="AA6553"/>
      <c r="AB6553"/>
      <c r="AC6553"/>
    </row>
    <row r="6554" spans="27:29" x14ac:dyDescent="0.25">
      <c r="AA6554"/>
      <c r="AB6554"/>
      <c r="AC6554"/>
    </row>
    <row r="6555" spans="27:29" x14ac:dyDescent="0.25">
      <c r="AA6555"/>
      <c r="AB6555"/>
      <c r="AC6555"/>
    </row>
    <row r="6556" spans="27:29" x14ac:dyDescent="0.25">
      <c r="AA6556"/>
      <c r="AB6556"/>
      <c r="AC6556"/>
    </row>
    <row r="6557" spans="27:29" x14ac:dyDescent="0.25">
      <c r="AA6557"/>
      <c r="AB6557"/>
      <c r="AC6557"/>
    </row>
    <row r="6558" spans="27:29" x14ac:dyDescent="0.25">
      <c r="AA6558"/>
      <c r="AB6558"/>
      <c r="AC6558"/>
    </row>
    <row r="6559" spans="27:29" x14ac:dyDescent="0.25">
      <c r="AA6559"/>
      <c r="AB6559"/>
      <c r="AC6559"/>
    </row>
    <row r="6560" spans="27:29" x14ac:dyDescent="0.25">
      <c r="AA6560"/>
      <c r="AB6560"/>
      <c r="AC6560"/>
    </row>
    <row r="6561" spans="27:29" x14ac:dyDescent="0.25">
      <c r="AA6561"/>
      <c r="AB6561"/>
      <c r="AC6561"/>
    </row>
    <row r="6562" spans="27:29" x14ac:dyDescent="0.25">
      <c r="AA6562"/>
      <c r="AB6562"/>
      <c r="AC6562"/>
    </row>
    <row r="6563" spans="27:29" x14ac:dyDescent="0.25">
      <c r="AA6563"/>
      <c r="AB6563"/>
      <c r="AC6563"/>
    </row>
    <row r="6564" spans="27:29" x14ac:dyDescent="0.25">
      <c r="AA6564"/>
      <c r="AB6564"/>
      <c r="AC6564"/>
    </row>
    <row r="6565" spans="27:29" x14ac:dyDescent="0.25">
      <c r="AA6565"/>
      <c r="AB6565"/>
      <c r="AC6565"/>
    </row>
    <row r="6566" spans="27:29" x14ac:dyDescent="0.25">
      <c r="AA6566"/>
      <c r="AB6566"/>
      <c r="AC6566"/>
    </row>
    <row r="6567" spans="27:29" x14ac:dyDescent="0.25">
      <c r="AA6567"/>
      <c r="AB6567"/>
      <c r="AC6567"/>
    </row>
    <row r="6568" spans="27:29" x14ac:dyDescent="0.25">
      <c r="AA6568"/>
      <c r="AB6568"/>
      <c r="AC6568"/>
    </row>
    <row r="6569" spans="27:29" x14ac:dyDescent="0.25">
      <c r="AA6569"/>
      <c r="AB6569"/>
      <c r="AC6569"/>
    </row>
    <row r="6570" spans="27:29" x14ac:dyDescent="0.25">
      <c r="AA6570"/>
      <c r="AB6570"/>
      <c r="AC6570"/>
    </row>
    <row r="6571" spans="27:29" x14ac:dyDescent="0.25">
      <c r="AA6571"/>
      <c r="AB6571"/>
      <c r="AC6571"/>
    </row>
    <row r="6572" spans="27:29" x14ac:dyDescent="0.25">
      <c r="AA6572"/>
      <c r="AB6572"/>
      <c r="AC6572"/>
    </row>
    <row r="6573" spans="27:29" x14ac:dyDescent="0.25">
      <c r="AA6573"/>
      <c r="AB6573"/>
      <c r="AC6573"/>
    </row>
    <row r="6574" spans="27:29" x14ac:dyDescent="0.25">
      <c r="AA6574"/>
      <c r="AB6574"/>
      <c r="AC6574"/>
    </row>
    <row r="6575" spans="27:29" x14ac:dyDescent="0.25">
      <c r="AA6575"/>
      <c r="AB6575"/>
      <c r="AC6575"/>
    </row>
    <row r="6576" spans="27:29" x14ac:dyDescent="0.25">
      <c r="AA6576"/>
      <c r="AB6576"/>
      <c r="AC6576"/>
    </row>
    <row r="6577" spans="27:29" x14ac:dyDescent="0.25">
      <c r="AA6577"/>
      <c r="AB6577"/>
      <c r="AC6577"/>
    </row>
    <row r="6578" spans="27:29" x14ac:dyDescent="0.25">
      <c r="AA6578"/>
      <c r="AB6578"/>
      <c r="AC6578"/>
    </row>
    <row r="6579" spans="27:29" x14ac:dyDescent="0.25">
      <c r="AA6579"/>
      <c r="AB6579"/>
      <c r="AC6579"/>
    </row>
    <row r="6580" spans="27:29" x14ac:dyDescent="0.25">
      <c r="AA6580"/>
      <c r="AB6580"/>
      <c r="AC6580"/>
    </row>
    <row r="6581" spans="27:29" x14ac:dyDescent="0.25">
      <c r="AA6581"/>
      <c r="AB6581"/>
      <c r="AC6581"/>
    </row>
    <row r="6582" spans="27:29" x14ac:dyDescent="0.25">
      <c r="AA6582"/>
      <c r="AB6582"/>
      <c r="AC6582"/>
    </row>
    <row r="6583" spans="27:29" x14ac:dyDescent="0.25">
      <c r="AA6583"/>
      <c r="AB6583"/>
      <c r="AC6583"/>
    </row>
    <row r="6584" spans="27:29" x14ac:dyDescent="0.25">
      <c r="AA6584"/>
      <c r="AB6584"/>
      <c r="AC6584"/>
    </row>
    <row r="6585" spans="27:29" x14ac:dyDescent="0.25">
      <c r="AA6585"/>
      <c r="AB6585"/>
      <c r="AC6585"/>
    </row>
    <row r="6586" spans="27:29" x14ac:dyDescent="0.25">
      <c r="AA6586"/>
      <c r="AB6586"/>
      <c r="AC6586"/>
    </row>
    <row r="6587" spans="27:29" x14ac:dyDescent="0.25">
      <c r="AA6587"/>
      <c r="AB6587"/>
      <c r="AC6587"/>
    </row>
    <row r="6588" spans="27:29" x14ac:dyDescent="0.25">
      <c r="AA6588"/>
      <c r="AB6588"/>
      <c r="AC6588"/>
    </row>
    <row r="6589" spans="27:29" x14ac:dyDescent="0.25">
      <c r="AA6589"/>
      <c r="AB6589"/>
      <c r="AC6589"/>
    </row>
    <row r="6590" spans="27:29" x14ac:dyDescent="0.25">
      <c r="AA6590"/>
      <c r="AB6590"/>
      <c r="AC6590"/>
    </row>
    <row r="6591" spans="27:29" x14ac:dyDescent="0.25">
      <c r="AA6591"/>
      <c r="AB6591"/>
      <c r="AC6591"/>
    </row>
    <row r="6592" spans="27:29" x14ac:dyDescent="0.25">
      <c r="AA6592"/>
      <c r="AB6592"/>
      <c r="AC6592"/>
    </row>
    <row r="6593" spans="27:29" x14ac:dyDescent="0.25">
      <c r="AA6593"/>
      <c r="AB6593"/>
      <c r="AC6593"/>
    </row>
    <row r="6594" spans="27:29" x14ac:dyDescent="0.25">
      <c r="AA6594"/>
      <c r="AB6594"/>
      <c r="AC6594"/>
    </row>
    <row r="6595" spans="27:29" x14ac:dyDescent="0.25">
      <c r="AA6595"/>
      <c r="AB6595"/>
      <c r="AC6595"/>
    </row>
    <row r="6596" spans="27:29" x14ac:dyDescent="0.25">
      <c r="AA6596"/>
      <c r="AB6596"/>
      <c r="AC6596"/>
    </row>
    <row r="6597" spans="27:29" x14ac:dyDescent="0.25">
      <c r="AA6597"/>
      <c r="AB6597"/>
      <c r="AC6597"/>
    </row>
    <row r="6598" spans="27:29" x14ac:dyDescent="0.25">
      <c r="AA6598"/>
      <c r="AB6598"/>
      <c r="AC6598"/>
    </row>
    <row r="6599" spans="27:29" x14ac:dyDescent="0.25">
      <c r="AA6599"/>
      <c r="AB6599"/>
      <c r="AC6599"/>
    </row>
    <row r="6600" spans="27:29" x14ac:dyDescent="0.25">
      <c r="AA6600"/>
      <c r="AB6600"/>
      <c r="AC6600"/>
    </row>
    <row r="6601" spans="27:29" x14ac:dyDescent="0.25">
      <c r="AA6601"/>
      <c r="AB6601"/>
      <c r="AC6601"/>
    </row>
    <row r="6602" spans="27:29" x14ac:dyDescent="0.25">
      <c r="AA6602"/>
      <c r="AB6602"/>
      <c r="AC6602"/>
    </row>
    <row r="6603" spans="27:29" x14ac:dyDescent="0.25">
      <c r="AA6603"/>
      <c r="AB6603"/>
      <c r="AC6603"/>
    </row>
    <row r="6604" spans="27:29" x14ac:dyDescent="0.25">
      <c r="AA6604"/>
      <c r="AB6604"/>
      <c r="AC6604"/>
    </row>
    <row r="6605" spans="27:29" x14ac:dyDescent="0.25">
      <c r="AA6605"/>
      <c r="AB6605"/>
      <c r="AC6605"/>
    </row>
    <row r="6606" spans="27:29" x14ac:dyDescent="0.25">
      <c r="AA6606"/>
      <c r="AB6606"/>
      <c r="AC6606"/>
    </row>
    <row r="6607" spans="27:29" x14ac:dyDescent="0.25">
      <c r="AA6607"/>
      <c r="AB6607"/>
      <c r="AC6607"/>
    </row>
    <row r="6608" spans="27:29" x14ac:dyDescent="0.25">
      <c r="AA6608"/>
      <c r="AB6608"/>
      <c r="AC6608"/>
    </row>
    <row r="6609" spans="27:29" x14ac:dyDescent="0.25">
      <c r="AA6609"/>
      <c r="AB6609"/>
      <c r="AC6609"/>
    </row>
    <row r="6610" spans="27:29" x14ac:dyDescent="0.25">
      <c r="AA6610"/>
      <c r="AB6610"/>
      <c r="AC6610"/>
    </row>
    <row r="6611" spans="27:29" x14ac:dyDescent="0.25">
      <c r="AA6611"/>
      <c r="AB6611"/>
      <c r="AC6611"/>
    </row>
    <row r="6612" spans="27:29" x14ac:dyDescent="0.25">
      <c r="AA6612"/>
      <c r="AB6612"/>
      <c r="AC6612"/>
    </row>
    <row r="6613" spans="27:29" x14ac:dyDescent="0.25">
      <c r="AA6613"/>
      <c r="AB6613"/>
      <c r="AC6613"/>
    </row>
    <row r="6614" spans="27:29" x14ac:dyDescent="0.25">
      <c r="AA6614"/>
      <c r="AB6614"/>
      <c r="AC6614"/>
    </row>
    <row r="6615" spans="27:29" x14ac:dyDescent="0.25">
      <c r="AA6615"/>
      <c r="AB6615"/>
      <c r="AC6615"/>
    </row>
    <row r="6616" spans="27:29" x14ac:dyDescent="0.25">
      <c r="AA6616"/>
      <c r="AB6616"/>
      <c r="AC6616"/>
    </row>
    <row r="6617" spans="27:29" x14ac:dyDescent="0.25">
      <c r="AA6617"/>
      <c r="AB6617"/>
      <c r="AC6617"/>
    </row>
    <row r="6618" spans="27:29" x14ac:dyDescent="0.25">
      <c r="AA6618"/>
      <c r="AB6618"/>
      <c r="AC6618"/>
    </row>
    <row r="6619" spans="27:29" x14ac:dyDescent="0.25">
      <c r="AA6619"/>
      <c r="AB6619"/>
      <c r="AC6619"/>
    </row>
    <row r="6620" spans="27:29" x14ac:dyDescent="0.25">
      <c r="AA6620"/>
      <c r="AB6620"/>
      <c r="AC6620"/>
    </row>
    <row r="6621" spans="27:29" x14ac:dyDescent="0.25">
      <c r="AA6621"/>
      <c r="AB6621"/>
      <c r="AC6621"/>
    </row>
    <row r="6622" spans="27:29" x14ac:dyDescent="0.25">
      <c r="AA6622"/>
      <c r="AB6622"/>
      <c r="AC6622"/>
    </row>
    <row r="6623" spans="27:29" x14ac:dyDescent="0.25">
      <c r="AA6623"/>
      <c r="AB6623"/>
      <c r="AC6623"/>
    </row>
    <row r="6624" spans="27:29" x14ac:dyDescent="0.25">
      <c r="AA6624"/>
      <c r="AB6624"/>
      <c r="AC6624"/>
    </row>
    <row r="6625" spans="27:29" x14ac:dyDescent="0.25">
      <c r="AA6625"/>
      <c r="AB6625"/>
      <c r="AC6625"/>
    </row>
    <row r="6626" spans="27:29" x14ac:dyDescent="0.25">
      <c r="AA6626"/>
      <c r="AB6626"/>
      <c r="AC6626"/>
    </row>
    <row r="6627" spans="27:29" x14ac:dyDescent="0.25">
      <c r="AA6627"/>
      <c r="AB6627"/>
      <c r="AC6627"/>
    </row>
    <row r="6628" spans="27:29" x14ac:dyDescent="0.25">
      <c r="AA6628"/>
      <c r="AB6628"/>
      <c r="AC6628"/>
    </row>
    <row r="6629" spans="27:29" x14ac:dyDescent="0.25">
      <c r="AA6629"/>
      <c r="AB6629"/>
      <c r="AC6629"/>
    </row>
    <row r="6630" spans="27:29" x14ac:dyDescent="0.25">
      <c r="AA6630"/>
      <c r="AB6630"/>
      <c r="AC6630"/>
    </row>
    <row r="6631" spans="27:29" x14ac:dyDescent="0.25">
      <c r="AA6631"/>
      <c r="AB6631"/>
      <c r="AC6631"/>
    </row>
    <row r="6632" spans="27:29" x14ac:dyDescent="0.25">
      <c r="AA6632"/>
      <c r="AB6632"/>
      <c r="AC6632"/>
    </row>
    <row r="6633" spans="27:29" x14ac:dyDescent="0.25">
      <c r="AA6633"/>
      <c r="AB6633"/>
      <c r="AC6633"/>
    </row>
    <row r="6634" spans="27:29" x14ac:dyDescent="0.25">
      <c r="AA6634"/>
      <c r="AB6634"/>
      <c r="AC6634"/>
    </row>
    <row r="6635" spans="27:29" x14ac:dyDescent="0.25">
      <c r="AA6635"/>
      <c r="AB6635"/>
      <c r="AC6635"/>
    </row>
    <row r="6636" spans="27:29" x14ac:dyDescent="0.25">
      <c r="AA6636"/>
      <c r="AB6636"/>
      <c r="AC6636"/>
    </row>
    <row r="6637" spans="27:29" x14ac:dyDescent="0.25">
      <c r="AA6637"/>
      <c r="AB6637"/>
      <c r="AC6637"/>
    </row>
    <row r="6638" spans="27:29" x14ac:dyDescent="0.25">
      <c r="AA6638"/>
      <c r="AB6638"/>
      <c r="AC6638"/>
    </row>
    <row r="6639" spans="27:29" x14ac:dyDescent="0.25">
      <c r="AA6639"/>
      <c r="AB6639"/>
      <c r="AC6639"/>
    </row>
    <row r="6640" spans="27:29" x14ac:dyDescent="0.25">
      <c r="AA6640"/>
      <c r="AB6640"/>
      <c r="AC6640"/>
    </row>
    <row r="6641" spans="27:29" x14ac:dyDescent="0.25">
      <c r="AA6641"/>
      <c r="AB6641"/>
      <c r="AC6641"/>
    </row>
    <row r="6642" spans="27:29" x14ac:dyDescent="0.25">
      <c r="AA6642"/>
      <c r="AB6642"/>
      <c r="AC6642"/>
    </row>
    <row r="6643" spans="27:29" x14ac:dyDescent="0.25">
      <c r="AA6643"/>
      <c r="AB6643"/>
      <c r="AC6643"/>
    </row>
    <row r="6644" spans="27:29" x14ac:dyDescent="0.25">
      <c r="AA6644"/>
      <c r="AB6644"/>
      <c r="AC6644"/>
    </row>
    <row r="6645" spans="27:29" x14ac:dyDescent="0.25">
      <c r="AA6645"/>
      <c r="AB6645"/>
      <c r="AC6645"/>
    </row>
    <row r="6646" spans="27:29" x14ac:dyDescent="0.25">
      <c r="AA6646"/>
      <c r="AB6646"/>
      <c r="AC6646"/>
    </row>
    <row r="6647" spans="27:29" x14ac:dyDescent="0.25">
      <c r="AA6647"/>
      <c r="AB6647"/>
      <c r="AC6647"/>
    </row>
    <row r="6648" spans="27:29" x14ac:dyDescent="0.25">
      <c r="AA6648"/>
      <c r="AB6648"/>
      <c r="AC6648"/>
    </row>
    <row r="6649" spans="27:29" x14ac:dyDescent="0.25">
      <c r="AA6649"/>
      <c r="AB6649"/>
      <c r="AC6649"/>
    </row>
    <row r="6650" spans="27:29" x14ac:dyDescent="0.25">
      <c r="AA6650"/>
      <c r="AB6650"/>
      <c r="AC6650"/>
    </row>
    <row r="6651" spans="27:29" x14ac:dyDescent="0.25">
      <c r="AA6651"/>
      <c r="AB6651"/>
      <c r="AC6651"/>
    </row>
    <row r="6652" spans="27:29" x14ac:dyDescent="0.25">
      <c r="AA6652"/>
      <c r="AB6652"/>
      <c r="AC6652"/>
    </row>
    <row r="6653" spans="27:29" x14ac:dyDescent="0.25">
      <c r="AA6653"/>
      <c r="AB6653"/>
      <c r="AC6653"/>
    </row>
    <row r="6654" spans="27:29" x14ac:dyDescent="0.25">
      <c r="AA6654"/>
      <c r="AB6654"/>
      <c r="AC6654"/>
    </row>
    <row r="6655" spans="27:29" x14ac:dyDescent="0.25">
      <c r="AA6655"/>
      <c r="AB6655"/>
      <c r="AC6655"/>
    </row>
    <row r="6656" spans="27:29" x14ac:dyDescent="0.25">
      <c r="AA6656"/>
      <c r="AB6656"/>
      <c r="AC6656"/>
    </row>
    <row r="6657" spans="27:29" x14ac:dyDescent="0.25">
      <c r="AA6657"/>
      <c r="AB6657"/>
      <c r="AC6657"/>
    </row>
    <row r="6658" spans="27:29" x14ac:dyDescent="0.25">
      <c r="AA6658"/>
      <c r="AB6658"/>
      <c r="AC6658"/>
    </row>
    <row r="6659" spans="27:29" x14ac:dyDescent="0.25">
      <c r="AA6659"/>
      <c r="AB6659"/>
      <c r="AC6659"/>
    </row>
    <row r="6660" spans="27:29" x14ac:dyDescent="0.25">
      <c r="AA6660"/>
      <c r="AB6660"/>
      <c r="AC6660"/>
    </row>
    <row r="6661" spans="27:29" x14ac:dyDescent="0.25">
      <c r="AA6661"/>
      <c r="AB6661"/>
      <c r="AC6661"/>
    </row>
    <row r="6662" spans="27:29" x14ac:dyDescent="0.25">
      <c r="AA6662"/>
      <c r="AB6662"/>
      <c r="AC6662"/>
    </row>
    <row r="6663" spans="27:29" x14ac:dyDescent="0.25">
      <c r="AA6663"/>
      <c r="AB6663"/>
      <c r="AC6663"/>
    </row>
    <row r="6664" spans="27:29" x14ac:dyDescent="0.25">
      <c r="AA6664"/>
      <c r="AB6664"/>
      <c r="AC6664"/>
    </row>
    <row r="6665" spans="27:29" x14ac:dyDescent="0.25">
      <c r="AA6665"/>
      <c r="AB6665"/>
      <c r="AC6665"/>
    </row>
    <row r="6666" spans="27:29" x14ac:dyDescent="0.25">
      <c r="AA6666"/>
      <c r="AB6666"/>
      <c r="AC6666"/>
    </row>
    <row r="6667" spans="27:29" x14ac:dyDescent="0.25">
      <c r="AA6667"/>
      <c r="AB6667"/>
      <c r="AC6667"/>
    </row>
    <row r="6668" spans="27:29" x14ac:dyDescent="0.25">
      <c r="AA6668"/>
      <c r="AB6668"/>
      <c r="AC6668"/>
    </row>
    <row r="6669" spans="27:29" x14ac:dyDescent="0.25">
      <c r="AA6669"/>
      <c r="AB6669"/>
      <c r="AC6669"/>
    </row>
    <row r="6670" spans="27:29" x14ac:dyDescent="0.25">
      <c r="AA6670"/>
      <c r="AB6670"/>
      <c r="AC6670"/>
    </row>
    <row r="6671" spans="27:29" x14ac:dyDescent="0.25">
      <c r="AA6671"/>
      <c r="AB6671"/>
      <c r="AC6671"/>
    </row>
    <row r="6672" spans="27:29" x14ac:dyDescent="0.25">
      <c r="AA6672"/>
      <c r="AB6672"/>
      <c r="AC6672"/>
    </row>
    <row r="6673" spans="27:29" x14ac:dyDescent="0.25">
      <c r="AA6673"/>
      <c r="AB6673"/>
      <c r="AC6673"/>
    </row>
    <row r="6674" spans="27:29" x14ac:dyDescent="0.25">
      <c r="AA6674"/>
      <c r="AB6674"/>
      <c r="AC6674"/>
    </row>
    <row r="6675" spans="27:29" x14ac:dyDescent="0.25">
      <c r="AA6675"/>
      <c r="AB6675"/>
      <c r="AC6675"/>
    </row>
    <row r="6676" spans="27:29" x14ac:dyDescent="0.25">
      <c r="AA6676"/>
      <c r="AB6676"/>
      <c r="AC6676"/>
    </row>
    <row r="6677" spans="27:29" x14ac:dyDescent="0.25">
      <c r="AA6677"/>
      <c r="AB6677"/>
      <c r="AC6677"/>
    </row>
    <row r="6678" spans="27:29" x14ac:dyDescent="0.25">
      <c r="AA6678"/>
      <c r="AB6678"/>
      <c r="AC6678"/>
    </row>
    <row r="6679" spans="27:29" x14ac:dyDescent="0.25">
      <c r="AA6679"/>
      <c r="AB6679"/>
      <c r="AC6679"/>
    </row>
    <row r="6680" spans="27:29" x14ac:dyDescent="0.25">
      <c r="AA6680"/>
      <c r="AB6680"/>
      <c r="AC6680"/>
    </row>
    <row r="6681" spans="27:29" x14ac:dyDescent="0.25">
      <c r="AA6681"/>
      <c r="AB6681"/>
      <c r="AC6681"/>
    </row>
    <row r="6682" spans="27:29" x14ac:dyDescent="0.25">
      <c r="AA6682"/>
      <c r="AB6682"/>
      <c r="AC6682"/>
    </row>
    <row r="6683" spans="27:29" x14ac:dyDescent="0.25">
      <c r="AA6683"/>
      <c r="AB6683"/>
      <c r="AC6683"/>
    </row>
    <row r="6684" spans="27:29" x14ac:dyDescent="0.25">
      <c r="AA6684"/>
      <c r="AB6684"/>
      <c r="AC6684"/>
    </row>
    <row r="6685" spans="27:29" x14ac:dyDescent="0.25">
      <c r="AA6685"/>
      <c r="AB6685"/>
      <c r="AC6685"/>
    </row>
    <row r="6686" spans="27:29" x14ac:dyDescent="0.25">
      <c r="AA6686"/>
      <c r="AB6686"/>
      <c r="AC6686"/>
    </row>
    <row r="6687" spans="27:29" x14ac:dyDescent="0.25">
      <c r="AA6687"/>
      <c r="AB6687"/>
      <c r="AC6687"/>
    </row>
    <row r="6688" spans="27:29" x14ac:dyDescent="0.25">
      <c r="AA6688"/>
      <c r="AB6688"/>
      <c r="AC6688"/>
    </row>
    <row r="6689" spans="27:29" x14ac:dyDescent="0.25">
      <c r="AA6689"/>
      <c r="AB6689"/>
      <c r="AC6689"/>
    </row>
    <row r="6690" spans="27:29" x14ac:dyDescent="0.25">
      <c r="AA6690"/>
      <c r="AB6690"/>
      <c r="AC6690"/>
    </row>
    <row r="6691" spans="27:29" x14ac:dyDescent="0.25">
      <c r="AA6691"/>
      <c r="AB6691"/>
      <c r="AC6691"/>
    </row>
    <row r="6692" spans="27:29" x14ac:dyDescent="0.25">
      <c r="AA6692"/>
      <c r="AB6692"/>
      <c r="AC6692"/>
    </row>
    <row r="6693" spans="27:29" x14ac:dyDescent="0.25">
      <c r="AA6693"/>
      <c r="AB6693"/>
      <c r="AC6693"/>
    </row>
    <row r="6694" spans="27:29" x14ac:dyDescent="0.25">
      <c r="AA6694"/>
      <c r="AB6694"/>
      <c r="AC6694"/>
    </row>
    <row r="6695" spans="27:29" x14ac:dyDescent="0.25">
      <c r="AA6695"/>
      <c r="AB6695"/>
      <c r="AC6695"/>
    </row>
    <row r="6696" spans="27:29" x14ac:dyDescent="0.25">
      <c r="AA6696"/>
      <c r="AB6696"/>
      <c r="AC6696"/>
    </row>
    <row r="6697" spans="27:29" x14ac:dyDescent="0.25">
      <c r="AA6697"/>
      <c r="AB6697"/>
      <c r="AC6697"/>
    </row>
    <row r="6698" spans="27:29" x14ac:dyDescent="0.25">
      <c r="AA6698"/>
      <c r="AB6698"/>
      <c r="AC6698"/>
    </row>
    <row r="6699" spans="27:29" x14ac:dyDescent="0.25">
      <c r="AA6699"/>
      <c r="AB6699"/>
      <c r="AC6699"/>
    </row>
    <row r="6700" spans="27:29" x14ac:dyDescent="0.25">
      <c r="AA6700"/>
      <c r="AB6700"/>
      <c r="AC6700"/>
    </row>
    <row r="6701" spans="27:29" x14ac:dyDescent="0.25">
      <c r="AA6701"/>
      <c r="AB6701"/>
      <c r="AC6701"/>
    </row>
    <row r="6702" spans="27:29" x14ac:dyDescent="0.25">
      <c r="AA6702"/>
      <c r="AB6702"/>
      <c r="AC6702"/>
    </row>
    <row r="6703" spans="27:29" x14ac:dyDescent="0.25">
      <c r="AA6703"/>
      <c r="AB6703"/>
      <c r="AC6703"/>
    </row>
    <row r="6704" spans="27:29" x14ac:dyDescent="0.25">
      <c r="AA6704"/>
      <c r="AB6704"/>
      <c r="AC6704"/>
    </row>
    <row r="6705" spans="27:29" x14ac:dyDescent="0.25">
      <c r="AA6705"/>
      <c r="AB6705"/>
      <c r="AC6705"/>
    </row>
    <row r="6706" spans="27:29" x14ac:dyDescent="0.25">
      <c r="AA6706"/>
      <c r="AB6706"/>
      <c r="AC6706"/>
    </row>
    <row r="6707" spans="27:29" x14ac:dyDescent="0.25">
      <c r="AA6707"/>
      <c r="AB6707"/>
      <c r="AC6707"/>
    </row>
    <row r="6708" spans="27:29" x14ac:dyDescent="0.25">
      <c r="AA6708"/>
      <c r="AB6708"/>
      <c r="AC6708"/>
    </row>
    <row r="6709" spans="27:29" x14ac:dyDescent="0.25">
      <c r="AA6709"/>
      <c r="AB6709"/>
      <c r="AC6709"/>
    </row>
    <row r="6710" spans="27:29" x14ac:dyDescent="0.25">
      <c r="AA6710"/>
      <c r="AB6710"/>
      <c r="AC6710"/>
    </row>
    <row r="6711" spans="27:29" x14ac:dyDescent="0.25">
      <c r="AA6711"/>
      <c r="AB6711"/>
      <c r="AC6711"/>
    </row>
    <row r="6712" spans="27:29" x14ac:dyDescent="0.25">
      <c r="AA6712"/>
      <c r="AB6712"/>
      <c r="AC6712"/>
    </row>
    <row r="6713" spans="27:29" x14ac:dyDescent="0.25">
      <c r="AA6713"/>
      <c r="AB6713"/>
      <c r="AC6713"/>
    </row>
    <row r="6714" spans="27:29" x14ac:dyDescent="0.25">
      <c r="AA6714"/>
      <c r="AB6714"/>
      <c r="AC6714"/>
    </row>
    <row r="6715" spans="27:29" x14ac:dyDescent="0.25">
      <c r="AA6715"/>
      <c r="AB6715"/>
      <c r="AC6715"/>
    </row>
    <row r="6716" spans="27:29" x14ac:dyDescent="0.25">
      <c r="AA6716"/>
      <c r="AB6716"/>
      <c r="AC6716"/>
    </row>
    <row r="6717" spans="27:29" x14ac:dyDescent="0.25">
      <c r="AA6717"/>
      <c r="AB6717"/>
      <c r="AC6717"/>
    </row>
    <row r="6718" spans="27:29" x14ac:dyDescent="0.25">
      <c r="AA6718"/>
      <c r="AB6718"/>
      <c r="AC6718"/>
    </row>
    <row r="6719" spans="27:29" x14ac:dyDescent="0.25">
      <c r="AA6719"/>
      <c r="AB6719"/>
      <c r="AC6719"/>
    </row>
    <row r="6720" spans="27:29" x14ac:dyDescent="0.25">
      <c r="AA6720"/>
      <c r="AB6720"/>
      <c r="AC6720"/>
    </row>
    <row r="6721" spans="27:29" x14ac:dyDescent="0.25">
      <c r="AA6721"/>
      <c r="AB6721"/>
      <c r="AC6721"/>
    </row>
    <row r="6722" spans="27:29" x14ac:dyDescent="0.25">
      <c r="AA6722"/>
      <c r="AB6722"/>
      <c r="AC6722"/>
    </row>
    <row r="6723" spans="27:29" x14ac:dyDescent="0.25">
      <c r="AA6723"/>
      <c r="AB6723"/>
      <c r="AC6723"/>
    </row>
    <row r="6724" spans="27:29" x14ac:dyDescent="0.25">
      <c r="AA6724"/>
      <c r="AB6724"/>
      <c r="AC6724"/>
    </row>
    <row r="6725" spans="27:29" x14ac:dyDescent="0.25">
      <c r="AA6725"/>
      <c r="AB6725"/>
      <c r="AC6725"/>
    </row>
    <row r="6726" spans="27:29" x14ac:dyDescent="0.25">
      <c r="AA6726"/>
      <c r="AB6726"/>
      <c r="AC6726"/>
    </row>
    <row r="6727" spans="27:29" x14ac:dyDescent="0.25">
      <c r="AA6727"/>
      <c r="AB6727"/>
      <c r="AC6727"/>
    </row>
    <row r="6728" spans="27:29" x14ac:dyDescent="0.25">
      <c r="AA6728"/>
      <c r="AB6728"/>
      <c r="AC6728"/>
    </row>
    <row r="6729" spans="27:29" x14ac:dyDescent="0.25">
      <c r="AA6729"/>
      <c r="AB6729"/>
      <c r="AC6729"/>
    </row>
    <row r="6730" spans="27:29" x14ac:dyDescent="0.25">
      <c r="AA6730"/>
      <c r="AB6730"/>
      <c r="AC6730"/>
    </row>
    <row r="6731" spans="27:29" x14ac:dyDescent="0.25">
      <c r="AA6731"/>
      <c r="AB6731"/>
      <c r="AC6731"/>
    </row>
    <row r="6732" spans="27:29" x14ac:dyDescent="0.25">
      <c r="AA6732"/>
      <c r="AB6732"/>
      <c r="AC6732"/>
    </row>
    <row r="6733" spans="27:29" x14ac:dyDescent="0.25">
      <c r="AA6733"/>
      <c r="AB6733"/>
      <c r="AC6733"/>
    </row>
    <row r="6734" spans="27:29" x14ac:dyDescent="0.25">
      <c r="AA6734"/>
      <c r="AB6734"/>
      <c r="AC6734"/>
    </row>
    <row r="6735" spans="27:29" x14ac:dyDescent="0.25">
      <c r="AA6735"/>
      <c r="AB6735"/>
      <c r="AC6735"/>
    </row>
    <row r="6736" spans="27:29" x14ac:dyDescent="0.25">
      <c r="AA6736"/>
      <c r="AB6736"/>
      <c r="AC6736"/>
    </row>
    <row r="6737" spans="27:29" x14ac:dyDescent="0.25">
      <c r="AA6737"/>
      <c r="AB6737"/>
      <c r="AC6737"/>
    </row>
    <row r="6738" spans="27:29" x14ac:dyDescent="0.25">
      <c r="AA6738"/>
      <c r="AB6738"/>
      <c r="AC6738"/>
    </row>
    <row r="6739" spans="27:29" x14ac:dyDescent="0.25">
      <c r="AA6739"/>
      <c r="AB6739"/>
      <c r="AC6739"/>
    </row>
    <row r="6740" spans="27:29" x14ac:dyDescent="0.25">
      <c r="AA6740"/>
      <c r="AB6740"/>
      <c r="AC6740"/>
    </row>
    <row r="6741" spans="27:29" x14ac:dyDescent="0.25">
      <c r="AA6741"/>
      <c r="AB6741"/>
      <c r="AC6741"/>
    </row>
    <row r="6742" spans="27:29" x14ac:dyDescent="0.25">
      <c r="AA6742"/>
      <c r="AB6742"/>
      <c r="AC6742"/>
    </row>
    <row r="6743" spans="27:29" x14ac:dyDescent="0.25">
      <c r="AA6743"/>
      <c r="AB6743"/>
      <c r="AC6743"/>
    </row>
    <row r="6744" spans="27:29" x14ac:dyDescent="0.25">
      <c r="AA6744"/>
      <c r="AB6744"/>
      <c r="AC6744"/>
    </row>
    <row r="6745" spans="27:29" x14ac:dyDescent="0.25">
      <c r="AA6745"/>
      <c r="AB6745"/>
      <c r="AC6745"/>
    </row>
    <row r="6746" spans="27:29" x14ac:dyDescent="0.25">
      <c r="AA6746"/>
      <c r="AB6746"/>
      <c r="AC6746"/>
    </row>
    <row r="6747" spans="27:29" x14ac:dyDescent="0.25">
      <c r="AA6747"/>
      <c r="AB6747"/>
      <c r="AC6747"/>
    </row>
    <row r="6748" spans="27:29" x14ac:dyDescent="0.25">
      <c r="AA6748"/>
      <c r="AB6748"/>
      <c r="AC6748"/>
    </row>
    <row r="6749" spans="27:29" x14ac:dyDescent="0.25">
      <c r="AA6749"/>
      <c r="AB6749"/>
      <c r="AC6749"/>
    </row>
    <row r="6750" spans="27:29" x14ac:dyDescent="0.25">
      <c r="AA6750"/>
      <c r="AB6750"/>
      <c r="AC6750"/>
    </row>
    <row r="6751" spans="27:29" x14ac:dyDescent="0.25">
      <c r="AA6751"/>
      <c r="AB6751"/>
      <c r="AC6751"/>
    </row>
    <row r="6752" spans="27:29" x14ac:dyDescent="0.25">
      <c r="AA6752"/>
      <c r="AB6752"/>
      <c r="AC6752"/>
    </row>
    <row r="6753" spans="27:29" x14ac:dyDescent="0.25">
      <c r="AA6753"/>
      <c r="AB6753"/>
      <c r="AC6753"/>
    </row>
    <row r="6754" spans="27:29" x14ac:dyDescent="0.25">
      <c r="AA6754"/>
      <c r="AB6754"/>
      <c r="AC6754"/>
    </row>
    <row r="6755" spans="27:29" x14ac:dyDescent="0.25">
      <c r="AA6755"/>
      <c r="AB6755"/>
      <c r="AC6755"/>
    </row>
    <row r="6756" spans="27:29" x14ac:dyDescent="0.25">
      <c r="AA6756"/>
      <c r="AB6756"/>
      <c r="AC6756"/>
    </row>
    <row r="6757" spans="27:29" x14ac:dyDescent="0.25">
      <c r="AA6757"/>
      <c r="AB6757"/>
      <c r="AC6757"/>
    </row>
    <row r="6758" spans="27:29" x14ac:dyDescent="0.25">
      <c r="AA6758"/>
      <c r="AB6758"/>
      <c r="AC6758"/>
    </row>
    <row r="6759" spans="27:29" x14ac:dyDescent="0.25">
      <c r="AA6759"/>
      <c r="AB6759"/>
      <c r="AC6759"/>
    </row>
    <row r="6760" spans="27:29" x14ac:dyDescent="0.25">
      <c r="AA6760"/>
      <c r="AB6760"/>
      <c r="AC6760"/>
    </row>
    <row r="6761" spans="27:29" x14ac:dyDescent="0.25">
      <c r="AA6761"/>
      <c r="AB6761"/>
      <c r="AC6761"/>
    </row>
    <row r="6762" spans="27:29" x14ac:dyDescent="0.25">
      <c r="AA6762"/>
      <c r="AB6762"/>
      <c r="AC6762"/>
    </row>
    <row r="6763" spans="27:29" x14ac:dyDescent="0.25">
      <c r="AA6763"/>
      <c r="AB6763"/>
      <c r="AC6763"/>
    </row>
    <row r="6764" spans="27:29" x14ac:dyDescent="0.25">
      <c r="AA6764"/>
      <c r="AB6764"/>
      <c r="AC6764"/>
    </row>
    <row r="6765" spans="27:29" x14ac:dyDescent="0.25">
      <c r="AA6765"/>
      <c r="AB6765"/>
      <c r="AC6765"/>
    </row>
    <row r="6766" spans="27:29" x14ac:dyDescent="0.25">
      <c r="AA6766"/>
      <c r="AB6766"/>
      <c r="AC6766"/>
    </row>
    <row r="6767" spans="27:29" x14ac:dyDescent="0.25">
      <c r="AA6767"/>
      <c r="AB6767"/>
      <c r="AC6767"/>
    </row>
    <row r="6768" spans="27:29" x14ac:dyDescent="0.25">
      <c r="AA6768"/>
      <c r="AB6768"/>
      <c r="AC6768"/>
    </row>
    <row r="6769" spans="27:29" x14ac:dyDescent="0.25">
      <c r="AA6769"/>
      <c r="AB6769"/>
      <c r="AC6769"/>
    </row>
    <row r="6770" spans="27:29" x14ac:dyDescent="0.25">
      <c r="AA6770"/>
      <c r="AB6770"/>
      <c r="AC6770"/>
    </row>
    <row r="6771" spans="27:29" x14ac:dyDescent="0.25">
      <c r="AA6771"/>
      <c r="AB6771"/>
      <c r="AC6771"/>
    </row>
    <row r="6772" spans="27:29" x14ac:dyDescent="0.25">
      <c r="AA6772"/>
      <c r="AB6772"/>
      <c r="AC6772"/>
    </row>
    <row r="6773" spans="27:29" x14ac:dyDescent="0.25">
      <c r="AA6773"/>
      <c r="AB6773"/>
      <c r="AC6773"/>
    </row>
    <row r="6774" spans="27:29" x14ac:dyDescent="0.25">
      <c r="AA6774"/>
      <c r="AB6774"/>
      <c r="AC6774"/>
    </row>
    <row r="6775" spans="27:29" x14ac:dyDescent="0.25">
      <c r="AA6775"/>
      <c r="AB6775"/>
      <c r="AC6775"/>
    </row>
    <row r="6776" spans="27:29" x14ac:dyDescent="0.25">
      <c r="AA6776"/>
      <c r="AB6776"/>
      <c r="AC6776"/>
    </row>
    <row r="6777" spans="27:29" x14ac:dyDescent="0.25">
      <c r="AA6777"/>
      <c r="AB6777"/>
      <c r="AC6777"/>
    </row>
    <row r="6778" spans="27:29" x14ac:dyDescent="0.25">
      <c r="AA6778"/>
      <c r="AB6778"/>
      <c r="AC6778"/>
    </row>
    <row r="6779" spans="27:29" x14ac:dyDescent="0.25">
      <c r="AA6779"/>
      <c r="AB6779"/>
      <c r="AC6779"/>
    </row>
    <row r="6780" spans="27:29" x14ac:dyDescent="0.25">
      <c r="AA6780"/>
      <c r="AB6780"/>
      <c r="AC6780"/>
    </row>
    <row r="6781" spans="27:29" x14ac:dyDescent="0.25">
      <c r="AA6781"/>
      <c r="AB6781"/>
      <c r="AC6781"/>
    </row>
    <row r="6782" spans="27:29" x14ac:dyDescent="0.25">
      <c r="AA6782"/>
      <c r="AB6782"/>
      <c r="AC6782"/>
    </row>
    <row r="6783" spans="27:29" x14ac:dyDescent="0.25">
      <c r="AA6783"/>
      <c r="AB6783"/>
      <c r="AC6783"/>
    </row>
    <row r="6784" spans="27:29" x14ac:dyDescent="0.25">
      <c r="AA6784"/>
      <c r="AB6784"/>
      <c r="AC6784"/>
    </row>
    <row r="6785" spans="27:29" x14ac:dyDescent="0.25">
      <c r="AA6785"/>
      <c r="AB6785"/>
      <c r="AC6785"/>
    </row>
    <row r="6786" spans="27:29" x14ac:dyDescent="0.25">
      <c r="AA6786"/>
      <c r="AB6786"/>
      <c r="AC6786"/>
    </row>
    <row r="6787" spans="27:29" x14ac:dyDescent="0.25">
      <c r="AA6787"/>
      <c r="AB6787"/>
      <c r="AC6787"/>
    </row>
    <row r="6788" spans="27:29" x14ac:dyDescent="0.25">
      <c r="AA6788"/>
      <c r="AB6788"/>
      <c r="AC6788"/>
    </row>
    <row r="6789" spans="27:29" x14ac:dyDescent="0.25">
      <c r="AA6789"/>
      <c r="AB6789"/>
      <c r="AC6789"/>
    </row>
    <row r="6790" spans="27:29" x14ac:dyDescent="0.25">
      <c r="AA6790"/>
      <c r="AB6790"/>
      <c r="AC6790"/>
    </row>
    <row r="6791" spans="27:29" x14ac:dyDescent="0.25">
      <c r="AA6791"/>
      <c r="AB6791"/>
      <c r="AC6791"/>
    </row>
    <row r="6792" spans="27:29" x14ac:dyDescent="0.25">
      <c r="AA6792"/>
      <c r="AB6792"/>
      <c r="AC6792"/>
    </row>
    <row r="6793" spans="27:29" x14ac:dyDescent="0.25">
      <c r="AA6793"/>
      <c r="AB6793"/>
      <c r="AC6793"/>
    </row>
    <row r="6794" spans="27:29" x14ac:dyDescent="0.25">
      <c r="AA6794"/>
      <c r="AB6794"/>
      <c r="AC6794"/>
    </row>
    <row r="6795" spans="27:29" x14ac:dyDescent="0.25">
      <c r="AA6795"/>
      <c r="AB6795"/>
      <c r="AC6795"/>
    </row>
    <row r="6796" spans="27:29" x14ac:dyDescent="0.25">
      <c r="AA6796"/>
      <c r="AB6796"/>
      <c r="AC6796"/>
    </row>
    <row r="6797" spans="27:29" x14ac:dyDescent="0.25">
      <c r="AA6797"/>
      <c r="AB6797"/>
      <c r="AC6797"/>
    </row>
    <row r="6798" spans="27:29" x14ac:dyDescent="0.25">
      <c r="AA6798"/>
      <c r="AB6798"/>
      <c r="AC6798"/>
    </row>
    <row r="6799" spans="27:29" x14ac:dyDescent="0.25">
      <c r="AA6799"/>
      <c r="AB6799"/>
      <c r="AC6799"/>
    </row>
    <row r="6800" spans="27:29" x14ac:dyDescent="0.25">
      <c r="AA6800"/>
      <c r="AB6800"/>
      <c r="AC6800"/>
    </row>
    <row r="6801" spans="27:29" x14ac:dyDescent="0.25">
      <c r="AA6801"/>
      <c r="AB6801"/>
      <c r="AC6801"/>
    </row>
    <row r="6802" spans="27:29" x14ac:dyDescent="0.25">
      <c r="AA6802"/>
      <c r="AB6802"/>
      <c r="AC6802"/>
    </row>
    <row r="6803" spans="27:29" x14ac:dyDescent="0.25">
      <c r="AA6803"/>
      <c r="AB6803"/>
      <c r="AC6803"/>
    </row>
    <row r="6804" spans="27:29" x14ac:dyDescent="0.25">
      <c r="AA6804"/>
      <c r="AB6804"/>
      <c r="AC6804"/>
    </row>
    <row r="6805" spans="27:29" x14ac:dyDescent="0.25">
      <c r="AA6805"/>
      <c r="AB6805"/>
      <c r="AC6805"/>
    </row>
    <row r="6806" spans="27:29" x14ac:dyDescent="0.25">
      <c r="AA6806"/>
      <c r="AB6806"/>
      <c r="AC6806"/>
    </row>
    <row r="6807" spans="27:29" x14ac:dyDescent="0.25">
      <c r="AA6807"/>
      <c r="AB6807"/>
      <c r="AC6807"/>
    </row>
    <row r="6808" spans="27:29" x14ac:dyDescent="0.25">
      <c r="AA6808"/>
      <c r="AB6808"/>
      <c r="AC6808"/>
    </row>
    <row r="6809" spans="27:29" x14ac:dyDescent="0.25">
      <c r="AA6809"/>
      <c r="AB6809"/>
      <c r="AC6809"/>
    </row>
    <row r="6810" spans="27:29" x14ac:dyDescent="0.25">
      <c r="AA6810"/>
      <c r="AB6810"/>
      <c r="AC6810"/>
    </row>
    <row r="6811" spans="27:29" x14ac:dyDescent="0.25">
      <c r="AA6811"/>
      <c r="AB6811"/>
      <c r="AC6811"/>
    </row>
    <row r="6812" spans="27:29" x14ac:dyDescent="0.25">
      <c r="AA6812"/>
      <c r="AB6812"/>
      <c r="AC6812"/>
    </row>
    <row r="6813" spans="27:29" x14ac:dyDescent="0.25">
      <c r="AA6813"/>
      <c r="AB6813"/>
      <c r="AC6813"/>
    </row>
    <row r="6814" spans="27:29" x14ac:dyDescent="0.25">
      <c r="AA6814"/>
      <c r="AB6814"/>
      <c r="AC6814"/>
    </row>
    <row r="6815" spans="27:29" x14ac:dyDescent="0.25">
      <c r="AA6815"/>
      <c r="AB6815"/>
      <c r="AC6815"/>
    </row>
    <row r="6816" spans="27:29" x14ac:dyDescent="0.25">
      <c r="AA6816"/>
      <c r="AB6816"/>
      <c r="AC6816"/>
    </row>
    <row r="6817" spans="27:29" x14ac:dyDescent="0.25">
      <c r="AA6817"/>
      <c r="AB6817"/>
      <c r="AC6817"/>
    </row>
    <row r="6818" spans="27:29" x14ac:dyDescent="0.25">
      <c r="AA6818"/>
      <c r="AB6818"/>
      <c r="AC6818"/>
    </row>
    <row r="6819" spans="27:29" x14ac:dyDescent="0.25">
      <c r="AA6819"/>
      <c r="AB6819"/>
      <c r="AC6819"/>
    </row>
    <row r="6820" spans="27:29" x14ac:dyDescent="0.25">
      <c r="AA6820"/>
      <c r="AB6820"/>
      <c r="AC6820"/>
    </row>
    <row r="6821" spans="27:29" x14ac:dyDescent="0.25">
      <c r="AA6821"/>
      <c r="AB6821"/>
      <c r="AC6821"/>
    </row>
    <row r="6822" spans="27:29" x14ac:dyDescent="0.25">
      <c r="AA6822"/>
      <c r="AB6822"/>
      <c r="AC6822"/>
    </row>
    <row r="6823" spans="27:29" x14ac:dyDescent="0.25">
      <c r="AA6823"/>
      <c r="AB6823"/>
      <c r="AC6823"/>
    </row>
    <row r="6824" spans="27:29" x14ac:dyDescent="0.25">
      <c r="AA6824"/>
      <c r="AB6824"/>
      <c r="AC6824"/>
    </row>
    <row r="6825" spans="27:29" x14ac:dyDescent="0.25">
      <c r="AA6825"/>
      <c r="AB6825"/>
      <c r="AC6825"/>
    </row>
    <row r="6826" spans="27:29" x14ac:dyDescent="0.25">
      <c r="AA6826"/>
      <c r="AB6826"/>
      <c r="AC6826"/>
    </row>
    <row r="6827" spans="27:29" x14ac:dyDescent="0.25">
      <c r="AA6827"/>
      <c r="AB6827"/>
      <c r="AC6827"/>
    </row>
    <row r="6828" spans="27:29" x14ac:dyDescent="0.25">
      <c r="AA6828"/>
      <c r="AB6828"/>
      <c r="AC6828"/>
    </row>
    <row r="6829" spans="27:29" x14ac:dyDescent="0.25">
      <c r="AA6829"/>
      <c r="AB6829"/>
      <c r="AC6829"/>
    </row>
    <row r="6830" spans="27:29" x14ac:dyDescent="0.25">
      <c r="AA6830"/>
      <c r="AB6830"/>
      <c r="AC6830"/>
    </row>
    <row r="6831" spans="27:29" x14ac:dyDescent="0.25">
      <c r="AA6831"/>
      <c r="AB6831"/>
      <c r="AC6831"/>
    </row>
    <row r="6832" spans="27:29" x14ac:dyDescent="0.25">
      <c r="AA6832"/>
      <c r="AB6832"/>
      <c r="AC6832"/>
    </row>
    <row r="6833" spans="27:29" x14ac:dyDescent="0.25">
      <c r="AA6833"/>
      <c r="AB6833"/>
      <c r="AC6833"/>
    </row>
    <row r="6834" spans="27:29" x14ac:dyDescent="0.25">
      <c r="AA6834"/>
      <c r="AB6834"/>
      <c r="AC6834"/>
    </row>
    <row r="6835" spans="27:29" x14ac:dyDescent="0.25">
      <c r="AA6835"/>
      <c r="AB6835"/>
      <c r="AC6835"/>
    </row>
    <row r="6836" spans="27:29" x14ac:dyDescent="0.25">
      <c r="AA6836"/>
      <c r="AB6836"/>
      <c r="AC6836"/>
    </row>
    <row r="6837" spans="27:29" x14ac:dyDescent="0.25">
      <c r="AA6837"/>
      <c r="AB6837"/>
      <c r="AC6837"/>
    </row>
    <row r="6838" spans="27:29" x14ac:dyDescent="0.25">
      <c r="AA6838"/>
      <c r="AB6838"/>
      <c r="AC6838"/>
    </row>
    <row r="6839" spans="27:29" x14ac:dyDescent="0.25">
      <c r="AA6839"/>
      <c r="AB6839"/>
      <c r="AC6839"/>
    </row>
    <row r="6840" spans="27:29" x14ac:dyDescent="0.25">
      <c r="AA6840"/>
      <c r="AB6840"/>
      <c r="AC6840"/>
    </row>
    <row r="6841" spans="27:29" x14ac:dyDescent="0.25">
      <c r="AA6841"/>
      <c r="AB6841"/>
      <c r="AC6841"/>
    </row>
    <row r="6842" spans="27:29" x14ac:dyDescent="0.25">
      <c r="AA6842"/>
      <c r="AB6842"/>
      <c r="AC6842"/>
    </row>
    <row r="6843" spans="27:29" x14ac:dyDescent="0.25">
      <c r="AA6843"/>
      <c r="AB6843"/>
      <c r="AC6843"/>
    </row>
    <row r="6844" spans="27:29" x14ac:dyDescent="0.25">
      <c r="AA6844"/>
      <c r="AB6844"/>
      <c r="AC6844"/>
    </row>
    <row r="6845" spans="27:29" x14ac:dyDescent="0.25">
      <c r="AA6845"/>
      <c r="AB6845"/>
      <c r="AC6845"/>
    </row>
    <row r="6846" spans="27:29" x14ac:dyDescent="0.25">
      <c r="AA6846"/>
      <c r="AB6846"/>
      <c r="AC6846"/>
    </row>
    <row r="6847" spans="27:29" x14ac:dyDescent="0.25">
      <c r="AA6847"/>
      <c r="AB6847"/>
      <c r="AC6847"/>
    </row>
    <row r="6848" spans="27:29" x14ac:dyDescent="0.25">
      <c r="AA6848"/>
      <c r="AB6848"/>
      <c r="AC6848"/>
    </row>
    <row r="6849" spans="27:29" x14ac:dyDescent="0.25">
      <c r="AA6849"/>
      <c r="AB6849"/>
      <c r="AC6849"/>
    </row>
    <row r="6850" spans="27:29" x14ac:dyDescent="0.25">
      <c r="AA6850"/>
      <c r="AB6850"/>
      <c r="AC6850"/>
    </row>
    <row r="6851" spans="27:29" x14ac:dyDescent="0.25">
      <c r="AA6851"/>
      <c r="AB6851"/>
      <c r="AC6851"/>
    </row>
    <row r="6852" spans="27:29" x14ac:dyDescent="0.25">
      <c r="AA6852"/>
      <c r="AB6852"/>
      <c r="AC6852"/>
    </row>
    <row r="6853" spans="27:29" x14ac:dyDescent="0.25">
      <c r="AA6853"/>
      <c r="AB6853"/>
      <c r="AC6853"/>
    </row>
    <row r="6854" spans="27:29" x14ac:dyDescent="0.25">
      <c r="AA6854"/>
      <c r="AB6854"/>
      <c r="AC6854"/>
    </row>
    <row r="6855" spans="27:29" x14ac:dyDescent="0.25">
      <c r="AA6855"/>
      <c r="AB6855"/>
      <c r="AC6855"/>
    </row>
    <row r="6856" spans="27:29" x14ac:dyDescent="0.25">
      <c r="AA6856"/>
      <c r="AB6856"/>
      <c r="AC6856"/>
    </row>
    <row r="6857" spans="27:29" x14ac:dyDescent="0.25">
      <c r="AA6857"/>
      <c r="AB6857"/>
      <c r="AC6857"/>
    </row>
    <row r="6858" spans="27:29" x14ac:dyDescent="0.25">
      <c r="AA6858"/>
      <c r="AB6858"/>
      <c r="AC6858"/>
    </row>
    <row r="6859" spans="27:29" x14ac:dyDescent="0.25">
      <c r="AA6859"/>
      <c r="AB6859"/>
      <c r="AC6859"/>
    </row>
    <row r="6860" spans="27:29" x14ac:dyDescent="0.25">
      <c r="AA6860"/>
      <c r="AB6860"/>
      <c r="AC6860"/>
    </row>
    <row r="6861" spans="27:29" x14ac:dyDescent="0.25">
      <c r="AA6861"/>
      <c r="AB6861"/>
      <c r="AC6861"/>
    </row>
    <row r="6862" spans="27:29" x14ac:dyDescent="0.25">
      <c r="AA6862"/>
      <c r="AB6862"/>
      <c r="AC6862"/>
    </row>
    <row r="6863" spans="27:29" x14ac:dyDescent="0.25">
      <c r="AA6863"/>
      <c r="AB6863"/>
      <c r="AC6863"/>
    </row>
    <row r="6864" spans="27:29" x14ac:dyDescent="0.25">
      <c r="AA6864"/>
      <c r="AB6864"/>
      <c r="AC6864"/>
    </row>
    <row r="6865" spans="27:29" x14ac:dyDescent="0.25">
      <c r="AA6865"/>
      <c r="AB6865"/>
      <c r="AC6865"/>
    </row>
    <row r="6866" spans="27:29" x14ac:dyDescent="0.25">
      <c r="AA6866"/>
      <c r="AB6866"/>
      <c r="AC6866"/>
    </row>
    <row r="6867" spans="27:29" x14ac:dyDescent="0.25">
      <c r="AA6867"/>
      <c r="AB6867"/>
      <c r="AC6867"/>
    </row>
    <row r="6868" spans="27:29" x14ac:dyDescent="0.25">
      <c r="AA6868"/>
      <c r="AB6868"/>
      <c r="AC6868"/>
    </row>
    <row r="6869" spans="27:29" x14ac:dyDescent="0.25">
      <c r="AA6869"/>
      <c r="AB6869"/>
      <c r="AC6869"/>
    </row>
    <row r="6870" spans="27:29" x14ac:dyDescent="0.25">
      <c r="AA6870"/>
      <c r="AB6870"/>
      <c r="AC6870"/>
    </row>
    <row r="6871" spans="27:29" x14ac:dyDescent="0.25">
      <c r="AA6871"/>
      <c r="AB6871"/>
      <c r="AC6871"/>
    </row>
    <row r="6872" spans="27:29" x14ac:dyDescent="0.25">
      <c r="AA6872"/>
      <c r="AB6872"/>
      <c r="AC6872"/>
    </row>
    <row r="6873" spans="27:29" x14ac:dyDescent="0.25">
      <c r="AA6873"/>
      <c r="AB6873"/>
      <c r="AC6873"/>
    </row>
    <row r="6874" spans="27:29" x14ac:dyDescent="0.25">
      <c r="AA6874"/>
      <c r="AB6874"/>
      <c r="AC6874"/>
    </row>
    <row r="6875" spans="27:29" x14ac:dyDescent="0.25">
      <c r="AA6875"/>
      <c r="AB6875"/>
      <c r="AC6875"/>
    </row>
    <row r="6876" spans="27:29" x14ac:dyDescent="0.25">
      <c r="AA6876"/>
      <c r="AB6876"/>
      <c r="AC6876"/>
    </row>
    <row r="6877" spans="27:29" x14ac:dyDescent="0.25">
      <c r="AA6877"/>
      <c r="AB6877"/>
      <c r="AC6877"/>
    </row>
    <row r="6878" spans="27:29" x14ac:dyDescent="0.25">
      <c r="AA6878"/>
      <c r="AB6878"/>
      <c r="AC6878"/>
    </row>
    <row r="6879" spans="27:29" x14ac:dyDescent="0.25">
      <c r="AA6879"/>
      <c r="AB6879"/>
      <c r="AC6879"/>
    </row>
    <row r="6880" spans="27:29" x14ac:dyDescent="0.25">
      <c r="AA6880"/>
      <c r="AB6880"/>
      <c r="AC6880"/>
    </row>
    <row r="6881" spans="27:29" x14ac:dyDescent="0.25">
      <c r="AA6881"/>
      <c r="AB6881"/>
      <c r="AC6881"/>
    </row>
    <row r="6882" spans="27:29" x14ac:dyDescent="0.25">
      <c r="AA6882"/>
      <c r="AB6882"/>
      <c r="AC6882"/>
    </row>
    <row r="6883" spans="27:29" x14ac:dyDescent="0.25">
      <c r="AA6883"/>
      <c r="AB6883"/>
      <c r="AC6883"/>
    </row>
    <row r="6884" spans="27:29" x14ac:dyDescent="0.25">
      <c r="AA6884"/>
      <c r="AB6884"/>
      <c r="AC6884"/>
    </row>
    <row r="6885" spans="27:29" x14ac:dyDescent="0.25">
      <c r="AA6885"/>
      <c r="AB6885"/>
      <c r="AC6885"/>
    </row>
    <row r="6886" spans="27:29" x14ac:dyDescent="0.25">
      <c r="AA6886"/>
      <c r="AB6886"/>
      <c r="AC6886"/>
    </row>
    <row r="6887" spans="27:29" x14ac:dyDescent="0.25">
      <c r="AA6887"/>
      <c r="AB6887"/>
      <c r="AC6887"/>
    </row>
    <row r="6888" spans="27:29" x14ac:dyDescent="0.25">
      <c r="AA6888"/>
      <c r="AB6888"/>
      <c r="AC6888"/>
    </row>
    <row r="6889" spans="27:29" x14ac:dyDescent="0.25">
      <c r="AA6889"/>
      <c r="AB6889"/>
      <c r="AC6889"/>
    </row>
    <row r="6890" spans="27:29" x14ac:dyDescent="0.25">
      <c r="AA6890"/>
      <c r="AB6890"/>
      <c r="AC6890"/>
    </row>
    <row r="6891" spans="27:29" x14ac:dyDescent="0.25">
      <c r="AA6891"/>
      <c r="AB6891"/>
      <c r="AC6891"/>
    </row>
    <row r="6892" spans="27:29" x14ac:dyDescent="0.25">
      <c r="AA6892"/>
      <c r="AB6892"/>
      <c r="AC6892"/>
    </row>
    <row r="6893" spans="27:29" x14ac:dyDescent="0.25">
      <c r="AA6893"/>
      <c r="AB6893"/>
      <c r="AC6893"/>
    </row>
    <row r="6894" spans="27:29" x14ac:dyDescent="0.25">
      <c r="AA6894"/>
      <c r="AB6894"/>
      <c r="AC6894"/>
    </row>
    <row r="6895" spans="27:29" x14ac:dyDescent="0.25">
      <c r="AA6895"/>
      <c r="AB6895"/>
      <c r="AC6895"/>
    </row>
    <row r="6896" spans="27:29" x14ac:dyDescent="0.25">
      <c r="AA6896"/>
      <c r="AB6896"/>
      <c r="AC6896"/>
    </row>
    <row r="6897" spans="27:29" x14ac:dyDescent="0.25">
      <c r="AA6897"/>
      <c r="AB6897"/>
      <c r="AC6897"/>
    </row>
    <row r="6898" spans="27:29" x14ac:dyDescent="0.25">
      <c r="AA6898"/>
      <c r="AB6898"/>
      <c r="AC6898"/>
    </row>
    <row r="6899" spans="27:29" x14ac:dyDescent="0.25">
      <c r="AA6899"/>
      <c r="AB6899"/>
      <c r="AC6899"/>
    </row>
    <row r="6900" spans="27:29" x14ac:dyDescent="0.25">
      <c r="AA6900"/>
      <c r="AB6900"/>
      <c r="AC6900"/>
    </row>
    <row r="6901" spans="27:29" x14ac:dyDescent="0.25">
      <c r="AA6901"/>
      <c r="AB6901"/>
      <c r="AC6901"/>
    </row>
    <row r="6902" spans="27:29" x14ac:dyDescent="0.25">
      <c r="AA6902"/>
      <c r="AB6902"/>
      <c r="AC6902"/>
    </row>
    <row r="6903" spans="27:29" x14ac:dyDescent="0.25">
      <c r="AA6903"/>
      <c r="AB6903"/>
      <c r="AC6903"/>
    </row>
    <row r="6904" spans="27:29" x14ac:dyDescent="0.25">
      <c r="AA6904"/>
      <c r="AB6904"/>
      <c r="AC6904"/>
    </row>
    <row r="6905" spans="27:29" x14ac:dyDescent="0.25">
      <c r="AA6905"/>
      <c r="AB6905"/>
      <c r="AC6905"/>
    </row>
    <row r="6906" spans="27:29" x14ac:dyDescent="0.25">
      <c r="AA6906"/>
      <c r="AB6906"/>
      <c r="AC6906"/>
    </row>
    <row r="6907" spans="27:29" x14ac:dyDescent="0.25">
      <c r="AA6907"/>
      <c r="AB6907"/>
      <c r="AC6907"/>
    </row>
    <row r="6908" spans="27:29" x14ac:dyDescent="0.25">
      <c r="AA6908"/>
      <c r="AB6908"/>
      <c r="AC6908"/>
    </row>
    <row r="6909" spans="27:29" x14ac:dyDescent="0.25">
      <c r="AA6909"/>
      <c r="AB6909"/>
      <c r="AC6909"/>
    </row>
    <row r="6910" spans="27:29" x14ac:dyDescent="0.25">
      <c r="AA6910"/>
      <c r="AB6910"/>
      <c r="AC6910"/>
    </row>
    <row r="6911" spans="27:29" x14ac:dyDescent="0.25">
      <c r="AA6911"/>
      <c r="AB6911"/>
      <c r="AC6911"/>
    </row>
    <row r="6912" spans="27:29" x14ac:dyDescent="0.25">
      <c r="AA6912"/>
      <c r="AB6912"/>
      <c r="AC6912"/>
    </row>
    <row r="6913" spans="27:29" x14ac:dyDescent="0.25">
      <c r="AA6913"/>
      <c r="AB6913"/>
      <c r="AC6913"/>
    </row>
    <row r="6914" spans="27:29" x14ac:dyDescent="0.25">
      <c r="AA6914"/>
      <c r="AB6914"/>
      <c r="AC6914"/>
    </row>
    <row r="6915" spans="27:29" x14ac:dyDescent="0.25">
      <c r="AA6915"/>
      <c r="AB6915"/>
      <c r="AC6915"/>
    </row>
    <row r="6916" spans="27:29" x14ac:dyDescent="0.25">
      <c r="AA6916"/>
      <c r="AB6916"/>
      <c r="AC6916"/>
    </row>
    <row r="6917" spans="27:29" x14ac:dyDescent="0.25">
      <c r="AA6917"/>
      <c r="AB6917"/>
      <c r="AC6917"/>
    </row>
    <row r="6918" spans="27:29" x14ac:dyDescent="0.25">
      <c r="AA6918"/>
      <c r="AB6918"/>
      <c r="AC6918"/>
    </row>
    <row r="6919" spans="27:29" x14ac:dyDescent="0.25">
      <c r="AA6919"/>
      <c r="AB6919"/>
      <c r="AC6919"/>
    </row>
    <row r="6920" spans="27:29" x14ac:dyDescent="0.25">
      <c r="AA6920"/>
      <c r="AB6920"/>
      <c r="AC6920"/>
    </row>
    <row r="6921" spans="27:29" x14ac:dyDescent="0.25">
      <c r="AA6921"/>
      <c r="AB6921"/>
      <c r="AC6921"/>
    </row>
    <row r="6922" spans="27:29" x14ac:dyDescent="0.25">
      <c r="AA6922"/>
      <c r="AB6922"/>
      <c r="AC6922"/>
    </row>
    <row r="6923" spans="27:29" x14ac:dyDescent="0.25">
      <c r="AA6923"/>
      <c r="AB6923"/>
      <c r="AC6923"/>
    </row>
    <row r="6924" spans="27:29" x14ac:dyDescent="0.25">
      <c r="AA6924"/>
      <c r="AB6924"/>
      <c r="AC6924"/>
    </row>
    <row r="6925" spans="27:29" x14ac:dyDescent="0.25">
      <c r="AA6925"/>
      <c r="AB6925"/>
      <c r="AC6925"/>
    </row>
    <row r="6926" spans="27:29" x14ac:dyDescent="0.25">
      <c r="AA6926"/>
      <c r="AB6926"/>
      <c r="AC6926"/>
    </row>
    <row r="6927" spans="27:29" x14ac:dyDescent="0.25">
      <c r="AA6927"/>
      <c r="AB6927"/>
      <c r="AC6927"/>
    </row>
    <row r="6928" spans="27:29" x14ac:dyDescent="0.25">
      <c r="AA6928"/>
      <c r="AB6928"/>
      <c r="AC6928"/>
    </row>
    <row r="6929" spans="27:29" x14ac:dyDescent="0.25">
      <c r="AA6929"/>
      <c r="AB6929"/>
      <c r="AC6929"/>
    </row>
    <row r="6930" spans="27:29" x14ac:dyDescent="0.25">
      <c r="AA6930"/>
      <c r="AB6930"/>
      <c r="AC6930"/>
    </row>
    <row r="6931" spans="27:29" x14ac:dyDescent="0.25">
      <c r="AA6931"/>
      <c r="AB6931"/>
      <c r="AC6931"/>
    </row>
    <row r="6932" spans="27:29" x14ac:dyDescent="0.25">
      <c r="AA6932"/>
      <c r="AB6932"/>
      <c r="AC6932"/>
    </row>
    <row r="6933" spans="27:29" x14ac:dyDescent="0.25">
      <c r="AA6933"/>
      <c r="AB6933"/>
      <c r="AC6933"/>
    </row>
    <row r="6934" spans="27:29" x14ac:dyDescent="0.25">
      <c r="AA6934"/>
      <c r="AB6934"/>
      <c r="AC6934"/>
    </row>
    <row r="6935" spans="27:29" x14ac:dyDescent="0.25">
      <c r="AA6935"/>
      <c r="AB6935"/>
      <c r="AC6935"/>
    </row>
    <row r="6936" spans="27:29" x14ac:dyDescent="0.25">
      <c r="AA6936"/>
      <c r="AB6936"/>
      <c r="AC6936"/>
    </row>
    <row r="6937" spans="27:29" x14ac:dyDescent="0.25">
      <c r="AA6937"/>
      <c r="AB6937"/>
      <c r="AC6937"/>
    </row>
    <row r="6938" spans="27:29" x14ac:dyDescent="0.25">
      <c r="AA6938"/>
      <c r="AB6938"/>
      <c r="AC6938"/>
    </row>
    <row r="6939" spans="27:29" x14ac:dyDescent="0.25">
      <c r="AA6939"/>
      <c r="AB6939"/>
      <c r="AC6939"/>
    </row>
    <row r="6940" spans="27:29" x14ac:dyDescent="0.25">
      <c r="AA6940"/>
      <c r="AB6940"/>
      <c r="AC6940"/>
    </row>
    <row r="6941" spans="27:29" x14ac:dyDescent="0.25">
      <c r="AA6941"/>
      <c r="AB6941"/>
      <c r="AC6941"/>
    </row>
    <row r="6942" spans="27:29" x14ac:dyDescent="0.25">
      <c r="AA6942"/>
      <c r="AB6942"/>
      <c r="AC6942"/>
    </row>
    <row r="6943" spans="27:29" x14ac:dyDescent="0.25">
      <c r="AA6943"/>
      <c r="AB6943"/>
      <c r="AC6943"/>
    </row>
    <row r="6944" spans="27:29" x14ac:dyDescent="0.25">
      <c r="AA6944"/>
      <c r="AB6944"/>
      <c r="AC6944"/>
    </row>
    <row r="6945" spans="27:29" x14ac:dyDescent="0.25">
      <c r="AA6945"/>
      <c r="AB6945"/>
      <c r="AC6945"/>
    </row>
    <row r="6946" spans="27:29" x14ac:dyDescent="0.25">
      <c r="AA6946"/>
      <c r="AB6946"/>
      <c r="AC6946"/>
    </row>
    <row r="6947" spans="27:29" x14ac:dyDescent="0.25">
      <c r="AA6947"/>
      <c r="AB6947"/>
      <c r="AC6947"/>
    </row>
    <row r="6948" spans="27:29" x14ac:dyDescent="0.25">
      <c r="AA6948"/>
      <c r="AB6948"/>
      <c r="AC6948"/>
    </row>
    <row r="6949" spans="27:29" x14ac:dyDescent="0.25">
      <c r="AA6949"/>
      <c r="AB6949"/>
      <c r="AC6949"/>
    </row>
    <row r="6950" spans="27:29" x14ac:dyDescent="0.25">
      <c r="AA6950"/>
      <c r="AB6950"/>
      <c r="AC6950"/>
    </row>
    <row r="6951" spans="27:29" x14ac:dyDescent="0.25">
      <c r="AA6951"/>
      <c r="AB6951"/>
      <c r="AC6951"/>
    </row>
    <row r="6952" spans="27:29" x14ac:dyDescent="0.25">
      <c r="AA6952"/>
      <c r="AB6952"/>
      <c r="AC6952"/>
    </row>
    <row r="6953" spans="27:29" x14ac:dyDescent="0.25">
      <c r="AA6953"/>
      <c r="AB6953"/>
      <c r="AC6953"/>
    </row>
    <row r="6954" spans="27:29" x14ac:dyDescent="0.25">
      <c r="AA6954"/>
      <c r="AB6954"/>
      <c r="AC6954"/>
    </row>
    <row r="6955" spans="27:29" x14ac:dyDescent="0.25">
      <c r="AA6955"/>
      <c r="AB6955"/>
      <c r="AC6955"/>
    </row>
    <row r="6956" spans="27:29" x14ac:dyDescent="0.25">
      <c r="AA6956"/>
      <c r="AB6956"/>
      <c r="AC6956"/>
    </row>
    <row r="6957" spans="27:29" x14ac:dyDescent="0.25">
      <c r="AA6957"/>
      <c r="AB6957"/>
      <c r="AC6957"/>
    </row>
    <row r="6958" spans="27:29" x14ac:dyDescent="0.25">
      <c r="AA6958"/>
      <c r="AB6958"/>
      <c r="AC6958"/>
    </row>
    <row r="6959" spans="27:29" x14ac:dyDescent="0.25">
      <c r="AA6959"/>
      <c r="AB6959"/>
      <c r="AC6959"/>
    </row>
    <row r="6960" spans="27:29" x14ac:dyDescent="0.25">
      <c r="AA6960"/>
      <c r="AB6960"/>
      <c r="AC6960"/>
    </row>
    <row r="6961" spans="27:29" x14ac:dyDescent="0.25">
      <c r="AA6961"/>
      <c r="AB6961"/>
      <c r="AC6961"/>
    </row>
    <row r="6962" spans="27:29" x14ac:dyDescent="0.25">
      <c r="AA6962"/>
      <c r="AB6962"/>
      <c r="AC6962"/>
    </row>
    <row r="6963" spans="27:29" x14ac:dyDescent="0.25">
      <c r="AA6963"/>
      <c r="AB6963"/>
      <c r="AC6963"/>
    </row>
    <row r="6964" spans="27:29" x14ac:dyDescent="0.25">
      <c r="AA6964"/>
      <c r="AB6964"/>
      <c r="AC6964"/>
    </row>
    <row r="6965" spans="27:29" x14ac:dyDescent="0.25">
      <c r="AA6965"/>
      <c r="AB6965"/>
      <c r="AC6965"/>
    </row>
    <row r="6966" spans="27:29" x14ac:dyDescent="0.25">
      <c r="AA6966"/>
      <c r="AB6966"/>
      <c r="AC6966"/>
    </row>
    <row r="6967" spans="27:29" x14ac:dyDescent="0.25">
      <c r="AA6967"/>
      <c r="AB6967"/>
      <c r="AC6967"/>
    </row>
    <row r="6968" spans="27:29" x14ac:dyDescent="0.25">
      <c r="AA6968"/>
      <c r="AB6968"/>
      <c r="AC6968"/>
    </row>
    <row r="6969" spans="27:29" x14ac:dyDescent="0.25">
      <c r="AA6969"/>
      <c r="AB6969"/>
      <c r="AC6969"/>
    </row>
    <row r="6970" spans="27:29" x14ac:dyDescent="0.25">
      <c r="AA6970"/>
      <c r="AB6970"/>
      <c r="AC6970"/>
    </row>
    <row r="6971" spans="27:29" x14ac:dyDescent="0.25">
      <c r="AA6971"/>
      <c r="AB6971"/>
      <c r="AC6971"/>
    </row>
    <row r="6972" spans="27:29" x14ac:dyDescent="0.25">
      <c r="AA6972"/>
      <c r="AB6972"/>
      <c r="AC6972"/>
    </row>
    <row r="6973" spans="27:29" x14ac:dyDescent="0.25">
      <c r="AA6973"/>
      <c r="AB6973"/>
      <c r="AC6973"/>
    </row>
    <row r="6974" spans="27:29" x14ac:dyDescent="0.25">
      <c r="AA6974"/>
      <c r="AB6974"/>
      <c r="AC6974"/>
    </row>
    <row r="6975" spans="27:29" x14ac:dyDescent="0.25">
      <c r="AA6975"/>
      <c r="AB6975"/>
      <c r="AC6975"/>
    </row>
    <row r="6976" spans="27:29" x14ac:dyDescent="0.25">
      <c r="AA6976"/>
      <c r="AB6976"/>
      <c r="AC6976"/>
    </row>
    <row r="6977" spans="27:29" x14ac:dyDescent="0.25">
      <c r="AA6977"/>
      <c r="AB6977"/>
      <c r="AC6977"/>
    </row>
    <row r="6978" spans="27:29" x14ac:dyDescent="0.25">
      <c r="AA6978"/>
      <c r="AB6978"/>
      <c r="AC6978"/>
    </row>
    <row r="6979" spans="27:29" x14ac:dyDescent="0.25">
      <c r="AA6979"/>
      <c r="AB6979"/>
      <c r="AC6979"/>
    </row>
    <row r="6980" spans="27:29" x14ac:dyDescent="0.25">
      <c r="AA6980"/>
      <c r="AB6980"/>
      <c r="AC6980"/>
    </row>
    <row r="6981" spans="27:29" x14ac:dyDescent="0.25">
      <c r="AA6981"/>
      <c r="AB6981"/>
      <c r="AC6981"/>
    </row>
    <row r="6982" spans="27:29" x14ac:dyDescent="0.25">
      <c r="AA6982"/>
      <c r="AB6982"/>
      <c r="AC6982"/>
    </row>
    <row r="6983" spans="27:29" x14ac:dyDescent="0.25">
      <c r="AA6983"/>
      <c r="AB6983"/>
      <c r="AC6983"/>
    </row>
    <row r="6984" spans="27:29" x14ac:dyDescent="0.25">
      <c r="AA6984"/>
      <c r="AB6984"/>
      <c r="AC6984"/>
    </row>
    <row r="6985" spans="27:29" x14ac:dyDescent="0.25">
      <c r="AA6985"/>
      <c r="AB6985"/>
      <c r="AC6985"/>
    </row>
    <row r="6986" spans="27:29" x14ac:dyDescent="0.25">
      <c r="AA6986"/>
      <c r="AB6986"/>
      <c r="AC6986"/>
    </row>
    <row r="6987" spans="27:29" x14ac:dyDescent="0.25">
      <c r="AA6987"/>
      <c r="AB6987"/>
      <c r="AC6987"/>
    </row>
    <row r="6988" spans="27:29" x14ac:dyDescent="0.25">
      <c r="AA6988"/>
      <c r="AB6988"/>
      <c r="AC6988"/>
    </row>
    <row r="6989" spans="27:29" x14ac:dyDescent="0.25">
      <c r="AA6989"/>
      <c r="AB6989"/>
      <c r="AC6989"/>
    </row>
    <row r="6990" spans="27:29" x14ac:dyDescent="0.25">
      <c r="AA6990"/>
      <c r="AB6990"/>
      <c r="AC6990"/>
    </row>
    <row r="6991" spans="27:29" x14ac:dyDescent="0.25">
      <c r="AA6991"/>
      <c r="AB6991"/>
      <c r="AC6991"/>
    </row>
    <row r="6992" spans="27:29" x14ac:dyDescent="0.25">
      <c r="AA6992"/>
      <c r="AB6992"/>
      <c r="AC6992"/>
    </row>
    <row r="6993" spans="27:29" x14ac:dyDescent="0.25">
      <c r="AA6993"/>
      <c r="AB6993"/>
      <c r="AC6993"/>
    </row>
    <row r="6994" spans="27:29" x14ac:dyDescent="0.25">
      <c r="AA6994"/>
      <c r="AB6994"/>
      <c r="AC6994"/>
    </row>
    <row r="6995" spans="27:29" x14ac:dyDescent="0.25">
      <c r="AA6995"/>
      <c r="AB6995"/>
      <c r="AC6995"/>
    </row>
    <row r="6996" spans="27:29" x14ac:dyDescent="0.25">
      <c r="AA6996"/>
      <c r="AB6996"/>
      <c r="AC6996"/>
    </row>
    <row r="6997" spans="27:29" x14ac:dyDescent="0.25">
      <c r="AA6997"/>
      <c r="AB6997"/>
      <c r="AC6997"/>
    </row>
    <row r="6998" spans="27:29" x14ac:dyDescent="0.25">
      <c r="AA6998"/>
      <c r="AB6998"/>
      <c r="AC6998"/>
    </row>
    <row r="6999" spans="27:29" x14ac:dyDescent="0.25">
      <c r="AA6999"/>
      <c r="AB6999"/>
      <c r="AC6999"/>
    </row>
    <row r="7000" spans="27:29" x14ac:dyDescent="0.25">
      <c r="AA7000"/>
      <c r="AB7000"/>
      <c r="AC7000"/>
    </row>
    <row r="7001" spans="27:29" x14ac:dyDescent="0.25">
      <c r="AA7001"/>
      <c r="AB7001"/>
      <c r="AC7001"/>
    </row>
    <row r="7002" spans="27:29" x14ac:dyDescent="0.25">
      <c r="AA7002"/>
      <c r="AB7002"/>
      <c r="AC7002"/>
    </row>
    <row r="7003" spans="27:29" x14ac:dyDescent="0.25">
      <c r="AA7003"/>
      <c r="AB7003"/>
      <c r="AC7003"/>
    </row>
    <row r="7004" spans="27:29" x14ac:dyDescent="0.25">
      <c r="AA7004"/>
      <c r="AB7004"/>
      <c r="AC7004"/>
    </row>
    <row r="7005" spans="27:29" x14ac:dyDescent="0.25">
      <c r="AA7005"/>
      <c r="AB7005"/>
      <c r="AC7005"/>
    </row>
    <row r="7006" spans="27:29" x14ac:dyDescent="0.25">
      <c r="AA7006"/>
      <c r="AB7006"/>
      <c r="AC7006"/>
    </row>
    <row r="7007" spans="27:29" x14ac:dyDescent="0.25">
      <c r="AA7007"/>
      <c r="AB7007"/>
      <c r="AC7007"/>
    </row>
    <row r="7008" spans="27:29" x14ac:dyDescent="0.25">
      <c r="AA7008"/>
      <c r="AB7008"/>
      <c r="AC7008"/>
    </row>
    <row r="7009" spans="27:29" x14ac:dyDescent="0.25">
      <c r="AA7009"/>
      <c r="AB7009"/>
      <c r="AC7009"/>
    </row>
    <row r="7010" spans="27:29" x14ac:dyDescent="0.25">
      <c r="AA7010"/>
      <c r="AB7010"/>
      <c r="AC7010"/>
    </row>
    <row r="7011" spans="27:29" x14ac:dyDescent="0.25">
      <c r="AA7011"/>
      <c r="AB7011"/>
      <c r="AC7011"/>
    </row>
    <row r="7012" spans="27:29" x14ac:dyDescent="0.25">
      <c r="AA7012"/>
      <c r="AB7012"/>
      <c r="AC7012"/>
    </row>
    <row r="7013" spans="27:29" x14ac:dyDescent="0.25">
      <c r="AA7013"/>
      <c r="AB7013"/>
      <c r="AC7013"/>
    </row>
    <row r="7014" spans="27:29" x14ac:dyDescent="0.25">
      <c r="AA7014"/>
      <c r="AB7014"/>
      <c r="AC7014"/>
    </row>
    <row r="7015" spans="27:29" x14ac:dyDescent="0.25">
      <c r="AA7015"/>
      <c r="AB7015"/>
      <c r="AC7015"/>
    </row>
    <row r="7016" spans="27:29" x14ac:dyDescent="0.25">
      <c r="AA7016"/>
      <c r="AB7016"/>
      <c r="AC7016"/>
    </row>
    <row r="7017" spans="27:29" x14ac:dyDescent="0.25">
      <c r="AA7017"/>
      <c r="AB7017"/>
      <c r="AC7017"/>
    </row>
    <row r="7018" spans="27:29" x14ac:dyDescent="0.25">
      <c r="AA7018"/>
      <c r="AB7018"/>
      <c r="AC7018"/>
    </row>
    <row r="7019" spans="27:29" x14ac:dyDescent="0.25">
      <c r="AA7019"/>
      <c r="AB7019"/>
      <c r="AC7019"/>
    </row>
    <row r="7020" spans="27:29" x14ac:dyDescent="0.25">
      <c r="AA7020"/>
      <c r="AB7020"/>
      <c r="AC7020"/>
    </row>
    <row r="7021" spans="27:29" x14ac:dyDescent="0.25">
      <c r="AA7021"/>
      <c r="AB7021"/>
      <c r="AC7021"/>
    </row>
    <row r="7022" spans="27:29" x14ac:dyDescent="0.25">
      <c r="AA7022"/>
      <c r="AB7022"/>
      <c r="AC7022"/>
    </row>
    <row r="7023" spans="27:29" x14ac:dyDescent="0.25">
      <c r="AA7023"/>
      <c r="AB7023"/>
      <c r="AC7023"/>
    </row>
    <row r="7024" spans="27:29" x14ac:dyDescent="0.25">
      <c r="AA7024"/>
      <c r="AB7024"/>
      <c r="AC7024"/>
    </row>
    <row r="7025" spans="27:29" x14ac:dyDescent="0.25">
      <c r="AA7025"/>
      <c r="AB7025"/>
      <c r="AC7025"/>
    </row>
    <row r="7026" spans="27:29" x14ac:dyDescent="0.25">
      <c r="AA7026"/>
      <c r="AB7026"/>
      <c r="AC7026"/>
    </row>
    <row r="7027" spans="27:29" x14ac:dyDescent="0.25">
      <c r="AA7027"/>
      <c r="AB7027"/>
      <c r="AC7027"/>
    </row>
    <row r="7028" spans="27:29" x14ac:dyDescent="0.25">
      <c r="AA7028"/>
      <c r="AB7028"/>
      <c r="AC7028"/>
    </row>
    <row r="7029" spans="27:29" x14ac:dyDescent="0.25">
      <c r="AA7029"/>
      <c r="AB7029"/>
      <c r="AC7029"/>
    </row>
    <row r="7030" spans="27:29" x14ac:dyDescent="0.25">
      <c r="AA7030"/>
      <c r="AB7030"/>
      <c r="AC7030"/>
    </row>
    <row r="7031" spans="27:29" x14ac:dyDescent="0.25">
      <c r="AA7031"/>
      <c r="AB7031"/>
      <c r="AC7031"/>
    </row>
    <row r="7032" spans="27:29" x14ac:dyDescent="0.25">
      <c r="AA7032"/>
      <c r="AB7032"/>
      <c r="AC7032"/>
    </row>
    <row r="7033" spans="27:29" x14ac:dyDescent="0.25">
      <c r="AA7033"/>
      <c r="AB7033"/>
      <c r="AC7033"/>
    </row>
    <row r="7034" spans="27:29" x14ac:dyDescent="0.25">
      <c r="AA7034"/>
      <c r="AB7034"/>
      <c r="AC7034"/>
    </row>
    <row r="7035" spans="27:29" x14ac:dyDescent="0.25">
      <c r="AA7035"/>
      <c r="AB7035"/>
      <c r="AC7035"/>
    </row>
    <row r="7036" spans="27:29" x14ac:dyDescent="0.25">
      <c r="AA7036"/>
      <c r="AB7036"/>
      <c r="AC7036"/>
    </row>
    <row r="7037" spans="27:29" x14ac:dyDescent="0.25">
      <c r="AA7037"/>
      <c r="AB7037"/>
      <c r="AC7037"/>
    </row>
    <row r="7038" spans="27:29" x14ac:dyDescent="0.25">
      <c r="AA7038"/>
      <c r="AB7038"/>
      <c r="AC7038"/>
    </row>
    <row r="7039" spans="27:29" x14ac:dyDescent="0.25">
      <c r="AA7039"/>
      <c r="AB7039"/>
      <c r="AC7039"/>
    </row>
    <row r="7040" spans="27:29" x14ac:dyDescent="0.25">
      <c r="AA7040"/>
      <c r="AB7040"/>
      <c r="AC7040"/>
    </row>
    <row r="7041" spans="27:29" x14ac:dyDescent="0.25">
      <c r="AA7041"/>
      <c r="AB7041"/>
      <c r="AC7041"/>
    </row>
    <row r="7042" spans="27:29" x14ac:dyDescent="0.25">
      <c r="AA7042"/>
      <c r="AB7042"/>
      <c r="AC7042"/>
    </row>
    <row r="7043" spans="27:29" x14ac:dyDescent="0.25">
      <c r="AA7043"/>
      <c r="AB7043"/>
      <c r="AC7043"/>
    </row>
    <row r="7044" spans="27:29" x14ac:dyDescent="0.25">
      <c r="AA7044"/>
      <c r="AB7044"/>
      <c r="AC7044"/>
    </row>
    <row r="7045" spans="27:29" x14ac:dyDescent="0.25">
      <c r="AA7045"/>
      <c r="AB7045"/>
      <c r="AC7045"/>
    </row>
    <row r="7046" spans="27:29" x14ac:dyDescent="0.25">
      <c r="AA7046"/>
      <c r="AB7046"/>
      <c r="AC7046"/>
    </row>
    <row r="7047" spans="27:29" x14ac:dyDescent="0.25">
      <c r="AA7047"/>
      <c r="AB7047"/>
      <c r="AC7047"/>
    </row>
    <row r="7048" spans="27:29" x14ac:dyDescent="0.25">
      <c r="AA7048"/>
      <c r="AB7048"/>
      <c r="AC7048"/>
    </row>
    <row r="7049" spans="27:29" x14ac:dyDescent="0.25">
      <c r="AA7049"/>
      <c r="AB7049"/>
      <c r="AC7049"/>
    </row>
    <row r="7050" spans="27:29" x14ac:dyDescent="0.25">
      <c r="AA7050"/>
      <c r="AB7050"/>
      <c r="AC7050"/>
    </row>
    <row r="7051" spans="27:29" x14ac:dyDescent="0.25">
      <c r="AA7051"/>
      <c r="AB7051"/>
      <c r="AC7051"/>
    </row>
    <row r="7052" spans="27:29" x14ac:dyDescent="0.25">
      <c r="AA7052"/>
      <c r="AB7052"/>
      <c r="AC7052"/>
    </row>
    <row r="7053" spans="27:29" x14ac:dyDescent="0.25">
      <c r="AA7053"/>
      <c r="AB7053"/>
      <c r="AC7053"/>
    </row>
    <row r="7054" spans="27:29" x14ac:dyDescent="0.25">
      <c r="AA7054"/>
      <c r="AB7054"/>
      <c r="AC7054"/>
    </row>
    <row r="7055" spans="27:29" x14ac:dyDescent="0.25">
      <c r="AA7055"/>
      <c r="AB7055"/>
      <c r="AC7055"/>
    </row>
    <row r="7056" spans="27:29" x14ac:dyDescent="0.25">
      <c r="AA7056"/>
      <c r="AB7056"/>
      <c r="AC7056"/>
    </row>
    <row r="7057" spans="27:29" x14ac:dyDescent="0.25">
      <c r="AA7057"/>
      <c r="AB7057"/>
      <c r="AC7057"/>
    </row>
    <row r="7058" spans="27:29" x14ac:dyDescent="0.25">
      <c r="AA7058"/>
      <c r="AB7058"/>
      <c r="AC7058"/>
    </row>
    <row r="7059" spans="27:29" x14ac:dyDescent="0.25">
      <c r="AA7059"/>
      <c r="AB7059"/>
      <c r="AC7059"/>
    </row>
    <row r="7060" spans="27:29" x14ac:dyDescent="0.25">
      <c r="AA7060"/>
      <c r="AB7060"/>
      <c r="AC7060"/>
    </row>
    <row r="7061" spans="27:29" x14ac:dyDescent="0.25">
      <c r="AA7061"/>
      <c r="AB7061"/>
      <c r="AC7061"/>
    </row>
    <row r="7062" spans="27:29" x14ac:dyDescent="0.25">
      <c r="AA7062"/>
      <c r="AB7062"/>
      <c r="AC7062"/>
    </row>
    <row r="7063" spans="27:29" x14ac:dyDescent="0.25">
      <c r="AA7063"/>
      <c r="AB7063"/>
      <c r="AC7063"/>
    </row>
    <row r="7064" spans="27:29" x14ac:dyDescent="0.25">
      <c r="AA7064"/>
      <c r="AB7064"/>
      <c r="AC7064"/>
    </row>
    <row r="7065" spans="27:29" x14ac:dyDescent="0.25">
      <c r="AA7065"/>
      <c r="AB7065"/>
      <c r="AC7065"/>
    </row>
    <row r="7066" spans="27:29" x14ac:dyDescent="0.25">
      <c r="AA7066"/>
      <c r="AB7066"/>
      <c r="AC7066"/>
    </row>
    <row r="7067" spans="27:29" x14ac:dyDescent="0.25">
      <c r="AA7067"/>
      <c r="AB7067"/>
      <c r="AC7067"/>
    </row>
    <row r="7068" spans="27:29" x14ac:dyDescent="0.25">
      <c r="AA7068"/>
      <c r="AB7068"/>
      <c r="AC7068"/>
    </row>
    <row r="7069" spans="27:29" x14ac:dyDescent="0.25">
      <c r="AA7069"/>
      <c r="AB7069"/>
      <c r="AC7069"/>
    </row>
    <row r="7070" spans="27:29" x14ac:dyDescent="0.25">
      <c r="AA7070"/>
      <c r="AB7070"/>
      <c r="AC7070"/>
    </row>
    <row r="7071" spans="27:29" x14ac:dyDescent="0.25">
      <c r="AA7071"/>
      <c r="AB7071"/>
      <c r="AC7071"/>
    </row>
    <row r="7072" spans="27:29" x14ac:dyDescent="0.25">
      <c r="AA7072"/>
      <c r="AB7072"/>
      <c r="AC7072"/>
    </row>
    <row r="7073" spans="27:29" x14ac:dyDescent="0.25">
      <c r="AA7073"/>
      <c r="AB7073"/>
      <c r="AC7073"/>
    </row>
    <row r="7074" spans="27:29" x14ac:dyDescent="0.25">
      <c r="AA7074"/>
      <c r="AB7074"/>
      <c r="AC7074"/>
    </row>
    <row r="7075" spans="27:29" x14ac:dyDescent="0.25">
      <c r="AA7075"/>
      <c r="AB7075"/>
      <c r="AC7075"/>
    </row>
    <row r="7076" spans="27:29" x14ac:dyDescent="0.25">
      <c r="AA7076"/>
      <c r="AB7076"/>
      <c r="AC7076"/>
    </row>
    <row r="7077" spans="27:29" x14ac:dyDescent="0.25">
      <c r="AA7077"/>
      <c r="AB7077"/>
      <c r="AC7077"/>
    </row>
    <row r="7078" spans="27:29" x14ac:dyDescent="0.25">
      <c r="AA7078"/>
      <c r="AB7078"/>
      <c r="AC7078"/>
    </row>
    <row r="7079" spans="27:29" x14ac:dyDescent="0.25">
      <c r="AA7079"/>
      <c r="AB7079"/>
      <c r="AC7079"/>
    </row>
    <row r="7080" spans="27:29" x14ac:dyDescent="0.25">
      <c r="AA7080"/>
      <c r="AB7080"/>
      <c r="AC7080"/>
    </row>
    <row r="7081" spans="27:29" x14ac:dyDescent="0.25">
      <c r="AA7081"/>
      <c r="AB7081"/>
      <c r="AC7081"/>
    </row>
    <row r="7082" spans="27:29" x14ac:dyDescent="0.25">
      <c r="AA7082"/>
      <c r="AB7082"/>
      <c r="AC7082"/>
    </row>
    <row r="7083" spans="27:29" x14ac:dyDescent="0.25">
      <c r="AA7083"/>
      <c r="AB7083"/>
      <c r="AC7083"/>
    </row>
    <row r="7084" spans="27:29" x14ac:dyDescent="0.25">
      <c r="AA7084"/>
      <c r="AB7084"/>
      <c r="AC7084"/>
    </row>
    <row r="7085" spans="27:29" x14ac:dyDescent="0.25">
      <c r="AA7085"/>
      <c r="AB7085"/>
      <c r="AC7085"/>
    </row>
    <row r="7086" spans="27:29" x14ac:dyDescent="0.25">
      <c r="AA7086"/>
      <c r="AB7086"/>
      <c r="AC7086"/>
    </row>
    <row r="7087" spans="27:29" x14ac:dyDescent="0.25">
      <c r="AA7087"/>
      <c r="AB7087"/>
      <c r="AC7087"/>
    </row>
    <row r="7088" spans="27:29" x14ac:dyDescent="0.25">
      <c r="AA7088"/>
      <c r="AB7088"/>
      <c r="AC7088"/>
    </row>
    <row r="7089" spans="27:29" x14ac:dyDescent="0.25">
      <c r="AA7089"/>
      <c r="AB7089"/>
      <c r="AC7089"/>
    </row>
    <row r="7090" spans="27:29" x14ac:dyDescent="0.25">
      <c r="AA7090"/>
      <c r="AB7090"/>
      <c r="AC7090"/>
    </row>
    <row r="7091" spans="27:29" x14ac:dyDescent="0.25">
      <c r="AA7091"/>
      <c r="AB7091"/>
      <c r="AC7091"/>
    </row>
    <row r="7092" spans="27:29" x14ac:dyDescent="0.25">
      <c r="AA7092"/>
      <c r="AB7092"/>
      <c r="AC7092"/>
    </row>
    <row r="7093" spans="27:29" x14ac:dyDescent="0.25">
      <c r="AA7093"/>
      <c r="AB7093"/>
      <c r="AC7093"/>
    </row>
    <row r="7094" spans="27:29" x14ac:dyDescent="0.25">
      <c r="AA7094"/>
      <c r="AB7094"/>
      <c r="AC7094"/>
    </row>
    <row r="7095" spans="27:29" x14ac:dyDescent="0.25">
      <c r="AA7095"/>
      <c r="AB7095"/>
      <c r="AC7095"/>
    </row>
    <row r="7096" spans="27:29" x14ac:dyDescent="0.25">
      <c r="AA7096"/>
      <c r="AB7096"/>
      <c r="AC7096"/>
    </row>
    <row r="7097" spans="27:29" x14ac:dyDescent="0.25">
      <c r="AA7097"/>
      <c r="AB7097"/>
      <c r="AC7097"/>
    </row>
    <row r="7098" spans="27:29" x14ac:dyDescent="0.25">
      <c r="AA7098"/>
      <c r="AB7098"/>
      <c r="AC7098"/>
    </row>
    <row r="7099" spans="27:29" x14ac:dyDescent="0.25">
      <c r="AA7099"/>
      <c r="AB7099"/>
      <c r="AC7099"/>
    </row>
    <row r="7100" spans="27:29" x14ac:dyDescent="0.25">
      <c r="AA7100"/>
      <c r="AB7100"/>
      <c r="AC7100"/>
    </row>
    <row r="7101" spans="27:29" x14ac:dyDescent="0.25">
      <c r="AA7101"/>
      <c r="AB7101"/>
      <c r="AC7101"/>
    </row>
    <row r="7102" spans="27:29" x14ac:dyDescent="0.25">
      <c r="AA7102"/>
      <c r="AB7102"/>
      <c r="AC7102"/>
    </row>
    <row r="7103" spans="27:29" x14ac:dyDescent="0.25">
      <c r="AA7103"/>
      <c r="AB7103"/>
      <c r="AC7103"/>
    </row>
    <row r="7104" spans="27:29" x14ac:dyDescent="0.25">
      <c r="AA7104"/>
      <c r="AB7104"/>
      <c r="AC7104"/>
    </row>
    <row r="7105" spans="27:29" x14ac:dyDescent="0.25">
      <c r="AA7105"/>
      <c r="AB7105"/>
      <c r="AC7105"/>
    </row>
    <row r="7106" spans="27:29" x14ac:dyDescent="0.25">
      <c r="AA7106"/>
      <c r="AB7106"/>
      <c r="AC7106"/>
    </row>
    <row r="7107" spans="27:29" x14ac:dyDescent="0.25">
      <c r="AA7107"/>
      <c r="AB7107"/>
      <c r="AC7107"/>
    </row>
    <row r="7108" spans="27:29" x14ac:dyDescent="0.25">
      <c r="AA7108"/>
      <c r="AB7108"/>
      <c r="AC7108"/>
    </row>
    <row r="7109" spans="27:29" x14ac:dyDescent="0.25">
      <c r="AA7109"/>
      <c r="AB7109"/>
      <c r="AC7109"/>
    </row>
    <row r="7110" spans="27:29" x14ac:dyDescent="0.25">
      <c r="AA7110"/>
      <c r="AB7110"/>
      <c r="AC7110"/>
    </row>
    <row r="7111" spans="27:29" x14ac:dyDescent="0.25">
      <c r="AA7111"/>
      <c r="AB7111"/>
      <c r="AC7111"/>
    </row>
    <row r="7112" spans="27:29" x14ac:dyDescent="0.25">
      <c r="AA7112"/>
      <c r="AB7112"/>
      <c r="AC7112"/>
    </row>
    <row r="7113" spans="27:29" x14ac:dyDescent="0.25">
      <c r="AA7113"/>
      <c r="AB7113"/>
      <c r="AC7113"/>
    </row>
    <row r="7114" spans="27:29" x14ac:dyDescent="0.25">
      <c r="AA7114"/>
      <c r="AB7114"/>
      <c r="AC7114"/>
    </row>
    <row r="7115" spans="27:29" x14ac:dyDescent="0.25">
      <c r="AA7115"/>
      <c r="AB7115"/>
      <c r="AC7115"/>
    </row>
    <row r="7116" spans="27:29" x14ac:dyDescent="0.25">
      <c r="AA7116"/>
      <c r="AB7116"/>
      <c r="AC7116"/>
    </row>
    <row r="7117" spans="27:29" x14ac:dyDescent="0.25">
      <c r="AA7117"/>
      <c r="AB7117"/>
      <c r="AC7117"/>
    </row>
    <row r="7118" spans="27:29" x14ac:dyDescent="0.25">
      <c r="AA7118"/>
      <c r="AB7118"/>
      <c r="AC7118"/>
    </row>
    <row r="7119" spans="27:29" x14ac:dyDescent="0.25">
      <c r="AA7119"/>
      <c r="AB7119"/>
      <c r="AC7119"/>
    </row>
    <row r="7120" spans="27:29" x14ac:dyDescent="0.25">
      <c r="AA7120"/>
      <c r="AB7120"/>
      <c r="AC7120"/>
    </row>
    <row r="7121" spans="27:29" x14ac:dyDescent="0.25">
      <c r="AA7121"/>
      <c r="AB7121"/>
      <c r="AC7121"/>
    </row>
    <row r="7122" spans="27:29" x14ac:dyDescent="0.25">
      <c r="AA7122"/>
      <c r="AB7122"/>
      <c r="AC7122"/>
    </row>
    <row r="7123" spans="27:29" x14ac:dyDescent="0.25">
      <c r="AA7123"/>
      <c r="AB7123"/>
      <c r="AC7123"/>
    </row>
    <row r="7124" spans="27:29" x14ac:dyDescent="0.25">
      <c r="AA7124"/>
      <c r="AB7124"/>
      <c r="AC7124"/>
    </row>
    <row r="7125" spans="27:29" x14ac:dyDescent="0.25">
      <c r="AA7125"/>
      <c r="AB7125"/>
      <c r="AC7125"/>
    </row>
    <row r="7126" spans="27:29" x14ac:dyDescent="0.25">
      <c r="AA7126"/>
      <c r="AB7126"/>
      <c r="AC7126"/>
    </row>
    <row r="7127" spans="27:29" x14ac:dyDescent="0.25">
      <c r="AA7127"/>
      <c r="AB7127"/>
      <c r="AC7127"/>
    </row>
    <row r="7128" spans="27:29" x14ac:dyDescent="0.25">
      <c r="AA7128"/>
      <c r="AB7128"/>
      <c r="AC7128"/>
    </row>
    <row r="7129" spans="27:29" x14ac:dyDescent="0.25">
      <c r="AA7129"/>
      <c r="AB7129"/>
      <c r="AC7129"/>
    </row>
    <row r="7130" spans="27:29" x14ac:dyDescent="0.25">
      <c r="AA7130"/>
      <c r="AB7130"/>
      <c r="AC7130"/>
    </row>
    <row r="7131" spans="27:29" x14ac:dyDescent="0.25">
      <c r="AA7131"/>
      <c r="AB7131"/>
      <c r="AC7131"/>
    </row>
    <row r="7132" spans="27:29" x14ac:dyDescent="0.25">
      <c r="AA7132"/>
      <c r="AB7132"/>
      <c r="AC7132"/>
    </row>
    <row r="7133" spans="27:29" x14ac:dyDescent="0.25">
      <c r="AA7133"/>
      <c r="AB7133"/>
      <c r="AC7133"/>
    </row>
    <row r="7134" spans="27:29" x14ac:dyDescent="0.25">
      <c r="AA7134"/>
      <c r="AB7134"/>
      <c r="AC7134"/>
    </row>
    <row r="7135" spans="27:29" x14ac:dyDescent="0.25">
      <c r="AA7135"/>
      <c r="AB7135"/>
      <c r="AC7135"/>
    </row>
    <row r="7136" spans="27:29" x14ac:dyDescent="0.25">
      <c r="AA7136"/>
      <c r="AB7136"/>
      <c r="AC7136"/>
    </row>
    <row r="7137" spans="27:29" x14ac:dyDescent="0.25">
      <c r="AA7137"/>
      <c r="AB7137"/>
      <c r="AC7137"/>
    </row>
    <row r="7138" spans="27:29" x14ac:dyDescent="0.25">
      <c r="AA7138"/>
      <c r="AB7138"/>
      <c r="AC7138"/>
    </row>
    <row r="7139" spans="27:29" x14ac:dyDescent="0.25">
      <c r="AA7139"/>
      <c r="AB7139"/>
      <c r="AC7139"/>
    </row>
    <row r="7140" spans="27:29" x14ac:dyDescent="0.25">
      <c r="AA7140"/>
      <c r="AB7140"/>
      <c r="AC7140"/>
    </row>
    <row r="7141" spans="27:29" x14ac:dyDescent="0.25">
      <c r="AA7141"/>
      <c r="AB7141"/>
      <c r="AC7141"/>
    </row>
    <row r="7142" spans="27:29" x14ac:dyDescent="0.25">
      <c r="AA7142"/>
      <c r="AB7142"/>
      <c r="AC7142"/>
    </row>
    <row r="7143" spans="27:29" x14ac:dyDescent="0.25">
      <c r="AA7143"/>
      <c r="AB7143"/>
      <c r="AC7143"/>
    </row>
    <row r="7144" spans="27:29" x14ac:dyDescent="0.25">
      <c r="AA7144"/>
      <c r="AB7144"/>
      <c r="AC7144"/>
    </row>
    <row r="7145" spans="27:29" x14ac:dyDescent="0.25">
      <c r="AA7145"/>
      <c r="AB7145"/>
      <c r="AC7145"/>
    </row>
    <row r="7146" spans="27:29" x14ac:dyDescent="0.25">
      <c r="AA7146"/>
      <c r="AB7146"/>
      <c r="AC7146"/>
    </row>
    <row r="7147" spans="27:29" x14ac:dyDescent="0.25">
      <c r="AA7147"/>
      <c r="AB7147"/>
      <c r="AC7147"/>
    </row>
    <row r="7148" spans="27:29" x14ac:dyDescent="0.25">
      <c r="AA7148"/>
      <c r="AB7148"/>
      <c r="AC7148"/>
    </row>
    <row r="7149" spans="27:29" x14ac:dyDescent="0.25">
      <c r="AA7149"/>
      <c r="AB7149"/>
      <c r="AC7149"/>
    </row>
    <row r="7150" spans="27:29" x14ac:dyDescent="0.25">
      <c r="AA7150"/>
      <c r="AB7150"/>
      <c r="AC7150"/>
    </row>
    <row r="7151" spans="27:29" x14ac:dyDescent="0.25">
      <c r="AA7151"/>
      <c r="AB7151"/>
      <c r="AC7151"/>
    </row>
    <row r="7152" spans="27:29" x14ac:dyDescent="0.25">
      <c r="AA7152"/>
      <c r="AB7152"/>
      <c r="AC7152"/>
    </row>
    <row r="7153" spans="27:29" x14ac:dyDescent="0.25">
      <c r="AA7153"/>
      <c r="AB7153"/>
      <c r="AC7153"/>
    </row>
    <row r="7154" spans="27:29" x14ac:dyDescent="0.25">
      <c r="AA7154"/>
      <c r="AB7154"/>
      <c r="AC7154"/>
    </row>
    <row r="7155" spans="27:29" x14ac:dyDescent="0.25">
      <c r="AA7155"/>
      <c r="AB7155"/>
      <c r="AC7155"/>
    </row>
    <row r="7156" spans="27:29" x14ac:dyDescent="0.25">
      <c r="AA7156"/>
      <c r="AB7156"/>
      <c r="AC7156"/>
    </row>
    <row r="7157" spans="27:29" x14ac:dyDescent="0.25">
      <c r="AA7157"/>
      <c r="AB7157"/>
      <c r="AC7157"/>
    </row>
    <row r="7158" spans="27:29" x14ac:dyDescent="0.25">
      <c r="AA7158"/>
      <c r="AB7158"/>
      <c r="AC7158"/>
    </row>
    <row r="7159" spans="27:29" x14ac:dyDescent="0.25">
      <c r="AA7159"/>
      <c r="AB7159"/>
      <c r="AC7159"/>
    </row>
    <row r="7160" spans="27:29" x14ac:dyDescent="0.25">
      <c r="AA7160"/>
      <c r="AB7160"/>
      <c r="AC7160"/>
    </row>
    <row r="7161" spans="27:29" x14ac:dyDescent="0.25">
      <c r="AA7161"/>
      <c r="AB7161"/>
      <c r="AC7161"/>
    </row>
    <row r="7162" spans="27:29" x14ac:dyDescent="0.25">
      <c r="AA7162"/>
      <c r="AB7162"/>
      <c r="AC7162"/>
    </row>
    <row r="7163" spans="27:29" x14ac:dyDescent="0.25">
      <c r="AA7163"/>
      <c r="AB7163"/>
      <c r="AC7163"/>
    </row>
    <row r="7164" spans="27:29" x14ac:dyDescent="0.25">
      <c r="AA7164"/>
      <c r="AB7164"/>
      <c r="AC7164"/>
    </row>
    <row r="7165" spans="27:29" x14ac:dyDescent="0.25">
      <c r="AA7165"/>
      <c r="AB7165"/>
      <c r="AC7165"/>
    </row>
    <row r="7166" spans="27:29" x14ac:dyDescent="0.25">
      <c r="AA7166"/>
      <c r="AB7166"/>
      <c r="AC7166"/>
    </row>
    <row r="7167" spans="27:29" x14ac:dyDescent="0.25">
      <c r="AA7167"/>
      <c r="AB7167"/>
      <c r="AC7167"/>
    </row>
    <row r="7168" spans="27:29" x14ac:dyDescent="0.25">
      <c r="AA7168"/>
      <c r="AB7168"/>
      <c r="AC7168"/>
    </row>
    <row r="7169" spans="27:29" x14ac:dyDescent="0.25">
      <c r="AA7169"/>
      <c r="AB7169"/>
      <c r="AC7169"/>
    </row>
    <row r="7170" spans="27:29" x14ac:dyDescent="0.25">
      <c r="AA7170"/>
      <c r="AB7170"/>
      <c r="AC7170"/>
    </row>
    <row r="7171" spans="27:29" x14ac:dyDescent="0.25">
      <c r="AA7171"/>
      <c r="AB7171"/>
      <c r="AC7171"/>
    </row>
    <row r="7172" spans="27:29" x14ac:dyDescent="0.25">
      <c r="AA7172"/>
      <c r="AB7172"/>
      <c r="AC7172"/>
    </row>
    <row r="7173" spans="27:29" x14ac:dyDescent="0.25">
      <c r="AA7173"/>
      <c r="AB7173"/>
      <c r="AC7173"/>
    </row>
    <row r="7174" spans="27:29" x14ac:dyDescent="0.25">
      <c r="AA7174"/>
      <c r="AB7174"/>
      <c r="AC7174"/>
    </row>
    <row r="7175" spans="27:29" x14ac:dyDescent="0.25">
      <c r="AA7175"/>
      <c r="AB7175"/>
      <c r="AC7175"/>
    </row>
    <row r="7176" spans="27:29" x14ac:dyDescent="0.25">
      <c r="AA7176"/>
      <c r="AB7176"/>
      <c r="AC7176"/>
    </row>
    <row r="7177" spans="27:29" x14ac:dyDescent="0.25">
      <c r="AA7177"/>
      <c r="AB7177"/>
      <c r="AC7177"/>
    </row>
    <row r="7178" spans="27:29" x14ac:dyDescent="0.25">
      <c r="AA7178"/>
      <c r="AB7178"/>
      <c r="AC7178"/>
    </row>
    <row r="7179" spans="27:29" x14ac:dyDescent="0.25">
      <c r="AA7179"/>
      <c r="AB7179"/>
      <c r="AC7179"/>
    </row>
    <row r="7180" spans="27:29" x14ac:dyDescent="0.25">
      <c r="AA7180"/>
      <c r="AB7180"/>
      <c r="AC7180"/>
    </row>
    <row r="7181" spans="27:29" x14ac:dyDescent="0.25">
      <c r="AA7181"/>
      <c r="AB7181"/>
      <c r="AC7181"/>
    </row>
    <row r="7182" spans="27:29" x14ac:dyDescent="0.25">
      <c r="AA7182"/>
      <c r="AB7182"/>
      <c r="AC7182"/>
    </row>
    <row r="7183" spans="27:29" x14ac:dyDescent="0.25">
      <c r="AA7183"/>
      <c r="AB7183"/>
      <c r="AC7183"/>
    </row>
    <row r="7184" spans="27:29" x14ac:dyDescent="0.25">
      <c r="AA7184"/>
      <c r="AB7184"/>
      <c r="AC7184"/>
    </row>
    <row r="7185" spans="27:29" x14ac:dyDescent="0.25">
      <c r="AA7185"/>
      <c r="AB7185"/>
      <c r="AC7185"/>
    </row>
    <row r="7186" spans="27:29" x14ac:dyDescent="0.25">
      <c r="AA7186"/>
      <c r="AB7186"/>
      <c r="AC7186"/>
    </row>
    <row r="7187" spans="27:29" x14ac:dyDescent="0.25">
      <c r="AA7187"/>
      <c r="AB7187"/>
      <c r="AC7187"/>
    </row>
    <row r="7188" spans="27:29" x14ac:dyDescent="0.25">
      <c r="AA7188"/>
      <c r="AB7188"/>
      <c r="AC7188"/>
    </row>
    <row r="7189" spans="27:29" x14ac:dyDescent="0.25">
      <c r="AA7189"/>
      <c r="AB7189"/>
      <c r="AC7189"/>
    </row>
    <row r="7190" spans="27:29" x14ac:dyDescent="0.25">
      <c r="AA7190"/>
      <c r="AB7190"/>
      <c r="AC7190"/>
    </row>
    <row r="7191" spans="27:29" x14ac:dyDescent="0.25">
      <c r="AA7191"/>
      <c r="AB7191"/>
      <c r="AC7191"/>
    </row>
    <row r="7192" spans="27:29" x14ac:dyDescent="0.25">
      <c r="AA7192"/>
      <c r="AB7192"/>
      <c r="AC7192"/>
    </row>
    <row r="7193" spans="27:29" x14ac:dyDescent="0.25">
      <c r="AA7193"/>
      <c r="AB7193"/>
      <c r="AC7193"/>
    </row>
    <row r="7194" spans="27:29" x14ac:dyDescent="0.25">
      <c r="AA7194"/>
      <c r="AB7194"/>
      <c r="AC7194"/>
    </row>
    <row r="7195" spans="27:29" x14ac:dyDescent="0.25">
      <c r="AA7195"/>
      <c r="AB7195"/>
      <c r="AC7195"/>
    </row>
    <row r="7196" spans="27:29" x14ac:dyDescent="0.25">
      <c r="AA7196"/>
      <c r="AB7196"/>
      <c r="AC7196"/>
    </row>
    <row r="7197" spans="27:29" x14ac:dyDescent="0.25">
      <c r="AA7197"/>
      <c r="AB7197"/>
      <c r="AC7197"/>
    </row>
    <row r="7198" spans="27:29" x14ac:dyDescent="0.25">
      <c r="AA7198"/>
      <c r="AB7198"/>
      <c r="AC7198"/>
    </row>
    <row r="7199" spans="27:29" x14ac:dyDescent="0.25">
      <c r="AA7199"/>
      <c r="AB7199"/>
      <c r="AC7199"/>
    </row>
    <row r="7200" spans="27:29" x14ac:dyDescent="0.25">
      <c r="AA7200"/>
      <c r="AB7200"/>
      <c r="AC7200"/>
    </row>
    <row r="7201" spans="27:29" x14ac:dyDescent="0.25">
      <c r="AA7201"/>
      <c r="AB7201"/>
      <c r="AC7201"/>
    </row>
    <row r="7202" spans="27:29" x14ac:dyDescent="0.25">
      <c r="AA7202"/>
      <c r="AB7202"/>
      <c r="AC7202"/>
    </row>
    <row r="7203" spans="27:29" x14ac:dyDescent="0.25">
      <c r="AA7203"/>
      <c r="AB7203"/>
      <c r="AC7203"/>
    </row>
    <row r="7204" spans="27:29" x14ac:dyDescent="0.25">
      <c r="AA7204"/>
      <c r="AB7204"/>
      <c r="AC7204"/>
    </row>
    <row r="7205" spans="27:29" x14ac:dyDescent="0.25">
      <c r="AA7205"/>
      <c r="AB7205"/>
      <c r="AC7205"/>
    </row>
    <row r="7206" spans="27:29" x14ac:dyDescent="0.25">
      <c r="AA7206"/>
      <c r="AB7206"/>
      <c r="AC7206"/>
    </row>
    <row r="7207" spans="27:29" x14ac:dyDescent="0.25">
      <c r="AA7207"/>
      <c r="AB7207"/>
      <c r="AC7207"/>
    </row>
    <row r="7208" spans="27:29" x14ac:dyDescent="0.25">
      <c r="AA7208"/>
      <c r="AB7208"/>
      <c r="AC7208"/>
    </row>
    <row r="7209" spans="27:29" x14ac:dyDescent="0.25">
      <c r="AA7209"/>
      <c r="AB7209"/>
      <c r="AC7209"/>
    </row>
    <row r="7210" spans="27:29" x14ac:dyDescent="0.25">
      <c r="AA7210"/>
      <c r="AB7210"/>
      <c r="AC7210"/>
    </row>
    <row r="7211" spans="27:29" x14ac:dyDescent="0.25">
      <c r="AA7211"/>
      <c r="AB7211"/>
      <c r="AC7211"/>
    </row>
    <row r="7212" spans="27:29" x14ac:dyDescent="0.25">
      <c r="AA7212"/>
      <c r="AB7212"/>
      <c r="AC7212"/>
    </row>
    <row r="7213" spans="27:29" x14ac:dyDescent="0.25">
      <c r="AA7213"/>
      <c r="AB7213"/>
      <c r="AC7213"/>
    </row>
    <row r="7214" spans="27:29" x14ac:dyDescent="0.25">
      <c r="AA7214"/>
      <c r="AB7214"/>
      <c r="AC7214"/>
    </row>
    <row r="7215" spans="27:29" x14ac:dyDescent="0.25">
      <c r="AA7215"/>
      <c r="AB7215"/>
      <c r="AC7215"/>
    </row>
    <row r="7216" spans="27:29" x14ac:dyDescent="0.25">
      <c r="AA7216"/>
      <c r="AB7216"/>
      <c r="AC7216"/>
    </row>
    <row r="7217" spans="27:29" x14ac:dyDescent="0.25">
      <c r="AA7217"/>
      <c r="AB7217"/>
      <c r="AC7217"/>
    </row>
    <row r="7218" spans="27:29" x14ac:dyDescent="0.25">
      <c r="AA7218"/>
      <c r="AB7218"/>
      <c r="AC7218"/>
    </row>
    <row r="7219" spans="27:29" x14ac:dyDescent="0.25">
      <c r="AA7219"/>
      <c r="AB7219"/>
      <c r="AC7219"/>
    </row>
    <row r="7220" spans="27:29" x14ac:dyDescent="0.25">
      <c r="AA7220"/>
      <c r="AB7220"/>
      <c r="AC7220"/>
    </row>
    <row r="7221" spans="27:29" x14ac:dyDescent="0.25">
      <c r="AA7221"/>
      <c r="AB7221"/>
      <c r="AC7221"/>
    </row>
    <row r="7222" spans="27:29" x14ac:dyDescent="0.25">
      <c r="AA7222"/>
      <c r="AB7222"/>
      <c r="AC7222"/>
    </row>
    <row r="7223" spans="27:29" x14ac:dyDescent="0.25">
      <c r="AA7223"/>
      <c r="AB7223"/>
      <c r="AC7223"/>
    </row>
    <row r="7224" spans="27:29" x14ac:dyDescent="0.25">
      <c r="AA7224"/>
      <c r="AB7224"/>
      <c r="AC7224"/>
    </row>
    <row r="7225" spans="27:29" x14ac:dyDescent="0.25">
      <c r="AA7225"/>
      <c r="AB7225"/>
      <c r="AC7225"/>
    </row>
    <row r="7226" spans="27:29" x14ac:dyDescent="0.25">
      <c r="AA7226"/>
      <c r="AB7226"/>
      <c r="AC7226"/>
    </row>
    <row r="7227" spans="27:29" x14ac:dyDescent="0.25">
      <c r="AA7227"/>
      <c r="AB7227"/>
      <c r="AC7227"/>
    </row>
    <row r="7228" spans="27:29" x14ac:dyDescent="0.25">
      <c r="AA7228"/>
      <c r="AB7228"/>
      <c r="AC7228"/>
    </row>
    <row r="7229" spans="27:29" x14ac:dyDescent="0.25">
      <c r="AA7229"/>
      <c r="AB7229"/>
      <c r="AC7229"/>
    </row>
    <row r="7230" spans="27:29" x14ac:dyDescent="0.25">
      <c r="AA7230"/>
      <c r="AB7230"/>
      <c r="AC7230"/>
    </row>
    <row r="7231" spans="27:29" x14ac:dyDescent="0.25">
      <c r="AA7231"/>
      <c r="AB7231"/>
      <c r="AC7231"/>
    </row>
    <row r="7232" spans="27:29" x14ac:dyDescent="0.25">
      <c r="AA7232"/>
      <c r="AB7232"/>
      <c r="AC7232"/>
    </row>
    <row r="7233" spans="27:29" x14ac:dyDescent="0.25">
      <c r="AA7233"/>
      <c r="AB7233"/>
      <c r="AC7233"/>
    </row>
    <row r="7234" spans="27:29" x14ac:dyDescent="0.25">
      <c r="AA7234"/>
      <c r="AB7234"/>
      <c r="AC7234"/>
    </row>
    <row r="7235" spans="27:29" x14ac:dyDescent="0.25">
      <c r="AA7235"/>
      <c r="AB7235"/>
      <c r="AC7235"/>
    </row>
    <row r="7236" spans="27:29" x14ac:dyDescent="0.25">
      <c r="AA7236"/>
      <c r="AB7236"/>
      <c r="AC7236"/>
    </row>
    <row r="7237" spans="27:29" x14ac:dyDescent="0.25">
      <c r="AA7237"/>
      <c r="AB7237"/>
      <c r="AC7237"/>
    </row>
    <row r="7238" spans="27:29" x14ac:dyDescent="0.25">
      <c r="AA7238"/>
      <c r="AB7238"/>
      <c r="AC7238"/>
    </row>
    <row r="7239" spans="27:29" x14ac:dyDescent="0.25">
      <c r="AA7239"/>
      <c r="AB7239"/>
      <c r="AC7239"/>
    </row>
    <row r="7240" spans="27:29" x14ac:dyDescent="0.25">
      <c r="AA7240"/>
      <c r="AB7240"/>
      <c r="AC7240"/>
    </row>
    <row r="7241" spans="27:29" x14ac:dyDescent="0.25">
      <c r="AA7241"/>
      <c r="AB7241"/>
      <c r="AC7241"/>
    </row>
    <row r="7242" spans="27:29" x14ac:dyDescent="0.25">
      <c r="AA7242"/>
      <c r="AB7242"/>
      <c r="AC7242"/>
    </row>
    <row r="7243" spans="27:29" x14ac:dyDescent="0.25">
      <c r="AA7243"/>
      <c r="AB7243"/>
      <c r="AC7243"/>
    </row>
    <row r="7244" spans="27:29" x14ac:dyDescent="0.25">
      <c r="AA7244"/>
      <c r="AB7244"/>
      <c r="AC7244"/>
    </row>
    <row r="7245" spans="27:29" x14ac:dyDescent="0.25">
      <c r="AA7245"/>
      <c r="AB7245"/>
      <c r="AC7245"/>
    </row>
    <row r="7246" spans="27:29" x14ac:dyDescent="0.25">
      <c r="AA7246"/>
      <c r="AB7246"/>
      <c r="AC7246"/>
    </row>
    <row r="7247" spans="27:29" x14ac:dyDescent="0.25">
      <c r="AA7247"/>
      <c r="AB7247"/>
      <c r="AC7247"/>
    </row>
    <row r="7248" spans="27:29" x14ac:dyDescent="0.25">
      <c r="AA7248"/>
      <c r="AB7248"/>
      <c r="AC7248"/>
    </row>
    <row r="7249" spans="27:29" x14ac:dyDescent="0.25">
      <c r="AA7249"/>
      <c r="AB7249"/>
      <c r="AC7249"/>
    </row>
    <row r="7250" spans="27:29" x14ac:dyDescent="0.25">
      <c r="AA7250"/>
      <c r="AB7250"/>
      <c r="AC7250"/>
    </row>
    <row r="7251" spans="27:29" x14ac:dyDescent="0.25">
      <c r="AA7251"/>
      <c r="AB7251"/>
      <c r="AC7251"/>
    </row>
    <row r="7252" spans="27:29" x14ac:dyDescent="0.25">
      <c r="AA7252"/>
      <c r="AB7252"/>
      <c r="AC7252"/>
    </row>
    <row r="7253" spans="27:29" x14ac:dyDescent="0.25">
      <c r="AA7253"/>
      <c r="AB7253"/>
      <c r="AC7253"/>
    </row>
    <row r="7254" spans="27:29" x14ac:dyDescent="0.25">
      <c r="AA7254"/>
      <c r="AB7254"/>
      <c r="AC7254"/>
    </row>
    <row r="7255" spans="27:29" x14ac:dyDescent="0.25">
      <c r="AA7255"/>
      <c r="AB7255"/>
      <c r="AC7255"/>
    </row>
    <row r="7256" spans="27:29" x14ac:dyDescent="0.25">
      <c r="AA7256"/>
      <c r="AB7256"/>
      <c r="AC7256"/>
    </row>
    <row r="7257" spans="27:29" x14ac:dyDescent="0.25">
      <c r="AA7257"/>
      <c r="AB7257"/>
      <c r="AC7257"/>
    </row>
    <row r="7258" spans="27:29" x14ac:dyDescent="0.25">
      <c r="AA7258"/>
      <c r="AB7258"/>
      <c r="AC7258"/>
    </row>
    <row r="7259" spans="27:29" x14ac:dyDescent="0.25">
      <c r="AA7259"/>
      <c r="AB7259"/>
      <c r="AC7259"/>
    </row>
    <row r="7260" spans="27:29" x14ac:dyDescent="0.25">
      <c r="AA7260"/>
      <c r="AB7260"/>
      <c r="AC7260"/>
    </row>
    <row r="7261" spans="27:29" x14ac:dyDescent="0.25">
      <c r="AA7261"/>
      <c r="AB7261"/>
      <c r="AC7261"/>
    </row>
    <row r="7262" spans="27:29" x14ac:dyDescent="0.25">
      <c r="AA7262"/>
      <c r="AB7262"/>
      <c r="AC7262"/>
    </row>
    <row r="7263" spans="27:29" x14ac:dyDescent="0.25">
      <c r="AA7263"/>
      <c r="AB7263"/>
      <c r="AC7263"/>
    </row>
    <row r="7264" spans="27:29" x14ac:dyDescent="0.25">
      <c r="AA7264"/>
      <c r="AB7264"/>
      <c r="AC7264"/>
    </row>
    <row r="7265" spans="27:29" x14ac:dyDescent="0.25">
      <c r="AA7265"/>
      <c r="AB7265"/>
      <c r="AC7265"/>
    </row>
    <row r="7266" spans="27:29" x14ac:dyDescent="0.25">
      <c r="AA7266"/>
      <c r="AB7266"/>
      <c r="AC7266"/>
    </row>
    <row r="7267" spans="27:29" x14ac:dyDescent="0.25">
      <c r="AA7267"/>
      <c r="AB7267"/>
      <c r="AC7267"/>
    </row>
    <row r="7268" spans="27:29" x14ac:dyDescent="0.25">
      <c r="AA7268"/>
      <c r="AB7268"/>
      <c r="AC7268"/>
    </row>
    <row r="7269" spans="27:29" x14ac:dyDescent="0.25">
      <c r="AA7269"/>
      <c r="AB7269"/>
      <c r="AC7269"/>
    </row>
    <row r="7270" spans="27:29" x14ac:dyDescent="0.25">
      <c r="AA7270"/>
      <c r="AB7270"/>
      <c r="AC7270"/>
    </row>
    <row r="7271" spans="27:29" x14ac:dyDescent="0.25">
      <c r="AA7271"/>
      <c r="AB7271"/>
      <c r="AC7271"/>
    </row>
    <row r="7272" spans="27:29" x14ac:dyDescent="0.25">
      <c r="AA7272"/>
      <c r="AB7272"/>
      <c r="AC7272"/>
    </row>
    <row r="7273" spans="27:29" x14ac:dyDescent="0.25">
      <c r="AA7273"/>
      <c r="AB7273"/>
      <c r="AC7273"/>
    </row>
    <row r="7274" spans="27:29" x14ac:dyDescent="0.25">
      <c r="AA7274"/>
      <c r="AB7274"/>
      <c r="AC7274"/>
    </row>
    <row r="7275" spans="27:29" x14ac:dyDescent="0.25">
      <c r="AA7275"/>
      <c r="AB7275"/>
      <c r="AC7275"/>
    </row>
    <row r="7276" spans="27:29" x14ac:dyDescent="0.25">
      <c r="AA7276"/>
      <c r="AB7276"/>
      <c r="AC7276"/>
    </row>
    <row r="7277" spans="27:29" x14ac:dyDescent="0.25">
      <c r="AA7277"/>
      <c r="AB7277"/>
      <c r="AC7277"/>
    </row>
    <row r="7278" spans="27:29" x14ac:dyDescent="0.25">
      <c r="AA7278"/>
      <c r="AB7278"/>
      <c r="AC7278"/>
    </row>
    <row r="7279" spans="27:29" x14ac:dyDescent="0.25">
      <c r="AA7279"/>
      <c r="AB7279"/>
      <c r="AC7279"/>
    </row>
    <row r="7280" spans="27:29" x14ac:dyDescent="0.25">
      <c r="AA7280"/>
      <c r="AB7280"/>
      <c r="AC7280"/>
    </row>
    <row r="7281" spans="27:29" x14ac:dyDescent="0.25">
      <c r="AA7281"/>
      <c r="AB7281"/>
      <c r="AC7281"/>
    </row>
    <row r="7282" spans="27:29" x14ac:dyDescent="0.25">
      <c r="AA7282"/>
      <c r="AB7282"/>
      <c r="AC7282"/>
    </row>
    <row r="7283" spans="27:29" x14ac:dyDescent="0.25">
      <c r="AA7283"/>
      <c r="AB7283"/>
      <c r="AC7283"/>
    </row>
    <row r="7284" spans="27:29" x14ac:dyDescent="0.25">
      <c r="AA7284"/>
      <c r="AB7284"/>
      <c r="AC7284"/>
    </row>
    <row r="7285" spans="27:29" x14ac:dyDescent="0.25">
      <c r="AA7285"/>
      <c r="AB7285"/>
      <c r="AC7285"/>
    </row>
    <row r="7286" spans="27:29" x14ac:dyDescent="0.25">
      <c r="AA7286"/>
      <c r="AB7286"/>
      <c r="AC7286"/>
    </row>
    <row r="7287" spans="27:29" x14ac:dyDescent="0.25">
      <c r="AA7287"/>
      <c r="AB7287"/>
      <c r="AC7287"/>
    </row>
    <row r="7288" spans="27:29" x14ac:dyDescent="0.25">
      <c r="AA7288"/>
      <c r="AB7288"/>
      <c r="AC7288"/>
    </row>
    <row r="7289" spans="27:29" x14ac:dyDescent="0.25">
      <c r="AA7289"/>
      <c r="AB7289"/>
      <c r="AC7289"/>
    </row>
    <row r="7290" spans="27:29" x14ac:dyDescent="0.25">
      <c r="AA7290"/>
      <c r="AB7290"/>
      <c r="AC7290"/>
    </row>
    <row r="7291" spans="27:29" x14ac:dyDescent="0.25">
      <c r="AA7291"/>
      <c r="AB7291"/>
      <c r="AC7291"/>
    </row>
    <row r="7292" spans="27:29" x14ac:dyDescent="0.25">
      <c r="AA7292"/>
      <c r="AB7292"/>
      <c r="AC7292"/>
    </row>
    <row r="7293" spans="27:29" x14ac:dyDescent="0.25">
      <c r="AA7293"/>
      <c r="AB7293"/>
      <c r="AC7293"/>
    </row>
    <row r="7294" spans="27:29" x14ac:dyDescent="0.25">
      <c r="AA7294"/>
      <c r="AB7294"/>
      <c r="AC7294"/>
    </row>
    <row r="7295" spans="27:29" x14ac:dyDescent="0.25">
      <c r="AA7295"/>
      <c r="AB7295"/>
      <c r="AC7295"/>
    </row>
    <row r="7296" spans="27:29" x14ac:dyDescent="0.25">
      <c r="AA7296"/>
      <c r="AB7296"/>
      <c r="AC7296"/>
    </row>
    <row r="7297" spans="27:29" x14ac:dyDescent="0.25">
      <c r="AA7297"/>
      <c r="AB7297"/>
      <c r="AC7297"/>
    </row>
    <row r="7298" spans="27:29" x14ac:dyDescent="0.25">
      <c r="AA7298"/>
      <c r="AB7298"/>
      <c r="AC7298"/>
    </row>
    <row r="7299" spans="27:29" x14ac:dyDescent="0.25">
      <c r="AA7299"/>
      <c r="AB7299"/>
      <c r="AC7299"/>
    </row>
    <row r="7300" spans="27:29" x14ac:dyDescent="0.25">
      <c r="AA7300"/>
      <c r="AB7300"/>
      <c r="AC7300"/>
    </row>
    <row r="7301" spans="27:29" x14ac:dyDescent="0.25">
      <c r="AA7301"/>
      <c r="AB7301"/>
      <c r="AC7301"/>
    </row>
    <row r="7302" spans="27:29" x14ac:dyDescent="0.25">
      <c r="AA7302"/>
      <c r="AB7302"/>
      <c r="AC7302"/>
    </row>
    <row r="7303" spans="27:29" x14ac:dyDescent="0.25">
      <c r="AA7303"/>
      <c r="AB7303"/>
      <c r="AC7303"/>
    </row>
    <row r="7304" spans="27:29" x14ac:dyDescent="0.25">
      <c r="AA7304"/>
      <c r="AB7304"/>
      <c r="AC7304"/>
    </row>
    <row r="7305" spans="27:29" x14ac:dyDescent="0.25">
      <c r="AA7305"/>
      <c r="AB7305"/>
      <c r="AC7305"/>
    </row>
    <row r="7306" spans="27:29" x14ac:dyDescent="0.25">
      <c r="AA7306"/>
      <c r="AB7306"/>
      <c r="AC7306"/>
    </row>
    <row r="7307" spans="27:29" x14ac:dyDescent="0.25">
      <c r="AA7307"/>
      <c r="AB7307"/>
      <c r="AC7307"/>
    </row>
    <row r="7308" spans="27:29" x14ac:dyDescent="0.25">
      <c r="AA7308"/>
      <c r="AB7308"/>
      <c r="AC7308"/>
    </row>
    <row r="7309" spans="27:29" x14ac:dyDescent="0.25">
      <c r="AA7309"/>
      <c r="AB7309"/>
      <c r="AC7309"/>
    </row>
    <row r="7310" spans="27:29" x14ac:dyDescent="0.25">
      <c r="AA7310"/>
      <c r="AB7310"/>
      <c r="AC7310"/>
    </row>
    <row r="7311" spans="27:29" x14ac:dyDescent="0.25">
      <c r="AA7311"/>
      <c r="AB7311"/>
      <c r="AC7311"/>
    </row>
    <row r="7312" spans="27:29" x14ac:dyDescent="0.25">
      <c r="AA7312"/>
      <c r="AB7312"/>
      <c r="AC7312"/>
    </row>
    <row r="7313" spans="27:29" x14ac:dyDescent="0.25">
      <c r="AA7313"/>
      <c r="AB7313"/>
      <c r="AC7313"/>
    </row>
    <row r="7314" spans="27:29" x14ac:dyDescent="0.25">
      <c r="AA7314"/>
      <c r="AB7314"/>
      <c r="AC7314"/>
    </row>
    <row r="7315" spans="27:29" x14ac:dyDescent="0.25">
      <c r="AA7315"/>
      <c r="AB7315"/>
      <c r="AC7315"/>
    </row>
    <row r="7316" spans="27:29" x14ac:dyDescent="0.25">
      <c r="AA7316"/>
      <c r="AB7316"/>
      <c r="AC7316"/>
    </row>
    <row r="7317" spans="27:29" x14ac:dyDescent="0.25">
      <c r="AA7317"/>
      <c r="AB7317"/>
      <c r="AC7317"/>
    </row>
    <row r="7318" spans="27:29" x14ac:dyDescent="0.25">
      <c r="AA7318"/>
      <c r="AB7318"/>
      <c r="AC7318"/>
    </row>
    <row r="7319" spans="27:29" x14ac:dyDescent="0.25">
      <c r="AA7319"/>
      <c r="AB7319"/>
      <c r="AC7319"/>
    </row>
    <row r="7320" spans="27:29" x14ac:dyDescent="0.25">
      <c r="AA7320"/>
      <c r="AB7320"/>
      <c r="AC7320"/>
    </row>
    <row r="7321" spans="27:29" x14ac:dyDescent="0.25">
      <c r="AA7321"/>
      <c r="AB7321"/>
      <c r="AC7321"/>
    </row>
    <row r="7322" spans="27:29" x14ac:dyDescent="0.25">
      <c r="AA7322"/>
      <c r="AB7322"/>
      <c r="AC7322"/>
    </row>
    <row r="7323" spans="27:29" x14ac:dyDescent="0.25">
      <c r="AA7323"/>
      <c r="AB7323"/>
      <c r="AC7323"/>
    </row>
    <row r="7324" spans="27:29" x14ac:dyDescent="0.25">
      <c r="AA7324"/>
      <c r="AB7324"/>
      <c r="AC7324"/>
    </row>
    <row r="7325" spans="27:29" x14ac:dyDescent="0.25">
      <c r="AA7325"/>
      <c r="AB7325"/>
      <c r="AC7325"/>
    </row>
    <row r="7326" spans="27:29" x14ac:dyDescent="0.25">
      <c r="AA7326"/>
      <c r="AB7326"/>
      <c r="AC7326"/>
    </row>
    <row r="7327" spans="27:29" x14ac:dyDescent="0.25">
      <c r="AA7327"/>
      <c r="AB7327"/>
      <c r="AC7327"/>
    </row>
    <row r="7328" spans="27:29" x14ac:dyDescent="0.25">
      <c r="AA7328"/>
      <c r="AB7328"/>
      <c r="AC7328"/>
    </row>
    <row r="7329" spans="27:29" x14ac:dyDescent="0.25">
      <c r="AA7329"/>
      <c r="AB7329"/>
      <c r="AC7329"/>
    </row>
    <row r="7330" spans="27:29" x14ac:dyDescent="0.25">
      <c r="AA7330"/>
      <c r="AB7330"/>
      <c r="AC7330"/>
    </row>
    <row r="7331" spans="27:29" x14ac:dyDescent="0.25">
      <c r="AA7331"/>
      <c r="AB7331"/>
      <c r="AC7331"/>
    </row>
    <row r="7332" spans="27:29" x14ac:dyDescent="0.25">
      <c r="AA7332"/>
      <c r="AB7332"/>
      <c r="AC7332"/>
    </row>
    <row r="7333" spans="27:29" x14ac:dyDescent="0.25">
      <c r="AA7333"/>
      <c r="AB7333"/>
      <c r="AC7333"/>
    </row>
    <row r="7334" spans="27:29" x14ac:dyDescent="0.25">
      <c r="AA7334"/>
      <c r="AB7334"/>
      <c r="AC7334"/>
    </row>
    <row r="7335" spans="27:29" x14ac:dyDescent="0.25">
      <c r="AA7335"/>
      <c r="AB7335"/>
      <c r="AC7335"/>
    </row>
    <row r="7336" spans="27:29" x14ac:dyDescent="0.25">
      <c r="AA7336"/>
      <c r="AB7336"/>
      <c r="AC7336"/>
    </row>
    <row r="7337" spans="27:29" x14ac:dyDescent="0.25">
      <c r="AA7337"/>
      <c r="AB7337"/>
      <c r="AC7337"/>
    </row>
    <row r="7338" spans="27:29" x14ac:dyDescent="0.25">
      <c r="AA7338"/>
      <c r="AB7338"/>
      <c r="AC7338"/>
    </row>
    <row r="7339" spans="27:29" x14ac:dyDescent="0.25">
      <c r="AA7339"/>
      <c r="AB7339"/>
      <c r="AC7339"/>
    </row>
    <row r="7340" spans="27:29" x14ac:dyDescent="0.25">
      <c r="AA7340"/>
      <c r="AB7340"/>
      <c r="AC7340"/>
    </row>
    <row r="7341" spans="27:29" x14ac:dyDescent="0.25">
      <c r="AA7341"/>
      <c r="AB7341"/>
      <c r="AC7341"/>
    </row>
    <row r="7342" spans="27:29" x14ac:dyDescent="0.25">
      <c r="AA7342"/>
      <c r="AB7342"/>
      <c r="AC7342"/>
    </row>
    <row r="7343" spans="27:29" x14ac:dyDescent="0.25">
      <c r="AA7343"/>
      <c r="AB7343"/>
      <c r="AC7343"/>
    </row>
    <row r="7344" spans="27:29" x14ac:dyDescent="0.25">
      <c r="AA7344"/>
      <c r="AB7344"/>
      <c r="AC7344"/>
    </row>
    <row r="7345" spans="27:29" x14ac:dyDescent="0.25">
      <c r="AA7345"/>
      <c r="AB7345"/>
      <c r="AC7345"/>
    </row>
    <row r="7346" spans="27:29" x14ac:dyDescent="0.25">
      <c r="AA7346"/>
      <c r="AB7346"/>
      <c r="AC7346"/>
    </row>
    <row r="7347" spans="27:29" x14ac:dyDescent="0.25">
      <c r="AA7347"/>
      <c r="AB7347"/>
      <c r="AC7347"/>
    </row>
    <row r="7348" spans="27:29" x14ac:dyDescent="0.25">
      <c r="AA7348"/>
      <c r="AB7348"/>
      <c r="AC7348"/>
    </row>
    <row r="7349" spans="27:29" x14ac:dyDescent="0.25">
      <c r="AA7349"/>
      <c r="AB7349"/>
      <c r="AC7349"/>
    </row>
    <row r="7350" spans="27:29" x14ac:dyDescent="0.25">
      <c r="AA7350"/>
      <c r="AB7350"/>
      <c r="AC7350"/>
    </row>
    <row r="7351" spans="27:29" x14ac:dyDescent="0.25">
      <c r="AA7351"/>
      <c r="AB7351"/>
      <c r="AC7351"/>
    </row>
    <row r="7352" spans="27:29" x14ac:dyDescent="0.25">
      <c r="AA7352"/>
      <c r="AB7352"/>
      <c r="AC7352"/>
    </row>
    <row r="7353" spans="27:29" x14ac:dyDescent="0.25">
      <c r="AA7353"/>
      <c r="AB7353"/>
      <c r="AC7353"/>
    </row>
    <row r="7354" spans="27:29" x14ac:dyDescent="0.25">
      <c r="AA7354"/>
      <c r="AB7354"/>
      <c r="AC7354"/>
    </row>
    <row r="7355" spans="27:29" x14ac:dyDescent="0.25">
      <c r="AA7355"/>
      <c r="AB7355"/>
      <c r="AC7355"/>
    </row>
    <row r="7356" spans="27:29" x14ac:dyDescent="0.25">
      <c r="AA7356"/>
      <c r="AB7356"/>
      <c r="AC7356"/>
    </row>
    <row r="7357" spans="27:29" x14ac:dyDescent="0.25">
      <c r="AA7357"/>
      <c r="AB7357"/>
      <c r="AC7357"/>
    </row>
    <row r="7358" spans="27:29" x14ac:dyDescent="0.25">
      <c r="AA7358"/>
      <c r="AB7358"/>
      <c r="AC7358"/>
    </row>
    <row r="7359" spans="27:29" x14ac:dyDescent="0.25">
      <c r="AA7359"/>
      <c r="AB7359"/>
      <c r="AC7359"/>
    </row>
    <row r="7360" spans="27:29" x14ac:dyDescent="0.25">
      <c r="AA7360"/>
      <c r="AB7360"/>
      <c r="AC7360"/>
    </row>
    <row r="7361" spans="27:29" x14ac:dyDescent="0.25">
      <c r="AA7361"/>
      <c r="AB7361"/>
      <c r="AC7361"/>
    </row>
    <row r="7362" spans="27:29" x14ac:dyDescent="0.25">
      <c r="AA7362"/>
      <c r="AB7362"/>
      <c r="AC7362"/>
    </row>
    <row r="7363" spans="27:29" x14ac:dyDescent="0.25">
      <c r="AA7363"/>
      <c r="AB7363"/>
      <c r="AC7363"/>
    </row>
    <row r="7364" spans="27:29" x14ac:dyDescent="0.25">
      <c r="AA7364"/>
      <c r="AB7364"/>
      <c r="AC7364"/>
    </row>
    <row r="7365" spans="27:29" x14ac:dyDescent="0.25">
      <c r="AA7365"/>
      <c r="AB7365"/>
      <c r="AC7365"/>
    </row>
    <row r="7366" spans="27:29" x14ac:dyDescent="0.25">
      <c r="AA7366"/>
      <c r="AB7366"/>
      <c r="AC7366"/>
    </row>
    <row r="7367" spans="27:29" x14ac:dyDescent="0.25">
      <c r="AA7367"/>
      <c r="AB7367"/>
      <c r="AC7367"/>
    </row>
    <row r="7368" spans="27:29" x14ac:dyDescent="0.25">
      <c r="AA7368"/>
      <c r="AB7368"/>
      <c r="AC7368"/>
    </row>
    <row r="7369" spans="27:29" x14ac:dyDescent="0.25">
      <c r="AA7369"/>
      <c r="AB7369"/>
      <c r="AC7369"/>
    </row>
    <row r="7370" spans="27:29" x14ac:dyDescent="0.25">
      <c r="AA7370"/>
      <c r="AB7370"/>
      <c r="AC7370"/>
    </row>
    <row r="7371" spans="27:29" x14ac:dyDescent="0.25">
      <c r="AA7371"/>
      <c r="AB7371"/>
      <c r="AC7371"/>
    </row>
    <row r="7372" spans="27:29" x14ac:dyDescent="0.25">
      <c r="AA7372"/>
      <c r="AB7372"/>
      <c r="AC7372"/>
    </row>
    <row r="7373" spans="27:29" x14ac:dyDescent="0.25">
      <c r="AA7373"/>
      <c r="AB7373"/>
      <c r="AC7373"/>
    </row>
    <row r="7374" spans="27:29" x14ac:dyDescent="0.25">
      <c r="AA7374"/>
      <c r="AB7374"/>
      <c r="AC7374"/>
    </row>
    <row r="7375" spans="27:29" x14ac:dyDescent="0.25">
      <c r="AA7375"/>
      <c r="AB7375"/>
      <c r="AC7375"/>
    </row>
    <row r="7376" spans="27:29" x14ac:dyDescent="0.25">
      <c r="AA7376"/>
      <c r="AB7376"/>
      <c r="AC7376"/>
    </row>
    <row r="7377" spans="27:29" x14ac:dyDescent="0.25">
      <c r="AA7377"/>
      <c r="AB7377"/>
      <c r="AC7377"/>
    </row>
    <row r="7378" spans="27:29" x14ac:dyDescent="0.25">
      <c r="AA7378"/>
      <c r="AB7378"/>
      <c r="AC7378"/>
    </row>
    <row r="7379" spans="27:29" x14ac:dyDescent="0.25">
      <c r="AA7379"/>
      <c r="AB7379"/>
      <c r="AC7379"/>
    </row>
    <row r="7380" spans="27:29" x14ac:dyDescent="0.25">
      <c r="AA7380"/>
      <c r="AB7380"/>
      <c r="AC7380"/>
    </row>
    <row r="7381" spans="27:29" x14ac:dyDescent="0.25">
      <c r="AA7381"/>
      <c r="AB7381"/>
      <c r="AC7381"/>
    </row>
    <row r="7382" spans="27:29" x14ac:dyDescent="0.25">
      <c r="AA7382"/>
      <c r="AB7382"/>
      <c r="AC7382"/>
    </row>
    <row r="7383" spans="27:29" x14ac:dyDescent="0.25">
      <c r="AA7383"/>
      <c r="AB7383"/>
      <c r="AC7383"/>
    </row>
    <row r="7384" spans="27:29" x14ac:dyDescent="0.25">
      <c r="AA7384"/>
      <c r="AB7384"/>
      <c r="AC7384"/>
    </row>
    <row r="7385" spans="27:29" x14ac:dyDescent="0.25">
      <c r="AA7385"/>
      <c r="AB7385"/>
      <c r="AC7385"/>
    </row>
    <row r="7386" spans="27:29" x14ac:dyDescent="0.25">
      <c r="AA7386"/>
      <c r="AB7386"/>
      <c r="AC7386"/>
    </row>
    <row r="7387" spans="27:29" x14ac:dyDescent="0.25">
      <c r="AA7387"/>
      <c r="AB7387"/>
      <c r="AC7387"/>
    </row>
    <row r="7388" spans="27:29" x14ac:dyDescent="0.25">
      <c r="AA7388"/>
      <c r="AB7388"/>
      <c r="AC7388"/>
    </row>
    <row r="7389" spans="27:29" x14ac:dyDescent="0.25">
      <c r="AA7389"/>
      <c r="AB7389"/>
      <c r="AC7389"/>
    </row>
    <row r="7390" spans="27:29" x14ac:dyDescent="0.25">
      <c r="AA7390"/>
      <c r="AB7390"/>
      <c r="AC7390"/>
    </row>
    <row r="7391" spans="27:29" x14ac:dyDescent="0.25">
      <c r="AA7391"/>
      <c r="AB7391"/>
      <c r="AC7391"/>
    </row>
    <row r="7392" spans="27:29" x14ac:dyDescent="0.25">
      <c r="AA7392"/>
      <c r="AB7392"/>
      <c r="AC7392"/>
    </row>
    <row r="7393" spans="27:29" x14ac:dyDescent="0.25">
      <c r="AA7393"/>
      <c r="AB7393"/>
      <c r="AC7393"/>
    </row>
    <row r="7394" spans="27:29" x14ac:dyDescent="0.25">
      <c r="AA7394"/>
      <c r="AB7394"/>
      <c r="AC7394"/>
    </row>
    <row r="7395" spans="27:29" x14ac:dyDescent="0.25">
      <c r="AA7395"/>
      <c r="AB7395"/>
      <c r="AC7395"/>
    </row>
    <row r="7396" spans="27:29" x14ac:dyDescent="0.25">
      <c r="AA7396"/>
      <c r="AB7396"/>
      <c r="AC7396"/>
    </row>
    <row r="7397" spans="27:29" x14ac:dyDescent="0.25">
      <c r="AA7397"/>
      <c r="AB7397"/>
      <c r="AC7397"/>
    </row>
    <row r="7398" spans="27:29" x14ac:dyDescent="0.25">
      <c r="AA7398"/>
      <c r="AB7398"/>
      <c r="AC7398"/>
    </row>
    <row r="7399" spans="27:29" x14ac:dyDescent="0.25">
      <c r="AA7399"/>
      <c r="AB7399"/>
      <c r="AC7399"/>
    </row>
    <row r="7400" spans="27:29" x14ac:dyDescent="0.25">
      <c r="AA7400"/>
      <c r="AB7400"/>
      <c r="AC7400"/>
    </row>
    <row r="7401" spans="27:29" x14ac:dyDescent="0.25">
      <c r="AA7401"/>
      <c r="AB7401"/>
      <c r="AC7401"/>
    </row>
    <row r="7402" spans="27:29" x14ac:dyDescent="0.25">
      <c r="AA7402"/>
      <c r="AB7402"/>
      <c r="AC7402"/>
    </row>
    <row r="7403" spans="27:29" x14ac:dyDescent="0.25">
      <c r="AA7403"/>
      <c r="AB7403"/>
      <c r="AC7403"/>
    </row>
    <row r="7404" spans="27:29" x14ac:dyDescent="0.25">
      <c r="AA7404"/>
      <c r="AB7404"/>
      <c r="AC7404"/>
    </row>
    <row r="7405" spans="27:29" x14ac:dyDescent="0.25">
      <c r="AA7405"/>
      <c r="AB7405"/>
      <c r="AC7405"/>
    </row>
    <row r="7406" spans="27:29" x14ac:dyDescent="0.25">
      <c r="AA7406"/>
      <c r="AB7406"/>
      <c r="AC7406"/>
    </row>
    <row r="7407" spans="27:29" x14ac:dyDescent="0.25">
      <c r="AA7407"/>
      <c r="AB7407"/>
      <c r="AC7407"/>
    </row>
    <row r="7408" spans="27:29" x14ac:dyDescent="0.25">
      <c r="AA7408"/>
      <c r="AB7408"/>
      <c r="AC7408"/>
    </row>
    <row r="7409" spans="27:29" x14ac:dyDescent="0.25">
      <c r="AA7409"/>
      <c r="AB7409"/>
      <c r="AC7409"/>
    </row>
    <row r="7410" spans="27:29" x14ac:dyDescent="0.25">
      <c r="AA7410"/>
      <c r="AB7410"/>
      <c r="AC7410"/>
    </row>
    <row r="7411" spans="27:29" x14ac:dyDescent="0.25">
      <c r="AA7411"/>
      <c r="AB7411"/>
      <c r="AC7411"/>
    </row>
    <row r="7412" spans="27:29" x14ac:dyDescent="0.25">
      <c r="AA7412"/>
      <c r="AB7412"/>
      <c r="AC7412"/>
    </row>
    <row r="7413" spans="27:29" x14ac:dyDescent="0.25">
      <c r="AA7413"/>
      <c r="AB7413"/>
      <c r="AC7413"/>
    </row>
    <row r="7414" spans="27:29" x14ac:dyDescent="0.25">
      <c r="AA7414"/>
      <c r="AB7414"/>
      <c r="AC7414"/>
    </row>
    <row r="7415" spans="27:29" x14ac:dyDescent="0.25">
      <c r="AA7415"/>
      <c r="AB7415"/>
      <c r="AC7415"/>
    </row>
    <row r="7416" spans="27:29" x14ac:dyDescent="0.25">
      <c r="AA7416"/>
      <c r="AB7416"/>
      <c r="AC7416"/>
    </row>
    <row r="7417" spans="27:29" x14ac:dyDescent="0.25">
      <c r="AA7417"/>
      <c r="AB7417"/>
      <c r="AC7417"/>
    </row>
    <row r="7418" spans="27:29" x14ac:dyDescent="0.25">
      <c r="AA7418"/>
      <c r="AB7418"/>
      <c r="AC7418"/>
    </row>
    <row r="7419" spans="27:29" x14ac:dyDescent="0.25">
      <c r="AA7419"/>
      <c r="AB7419"/>
      <c r="AC7419"/>
    </row>
    <row r="7420" spans="27:29" x14ac:dyDescent="0.25">
      <c r="AA7420"/>
      <c r="AB7420"/>
      <c r="AC7420"/>
    </row>
    <row r="7421" spans="27:29" x14ac:dyDescent="0.25">
      <c r="AA7421"/>
      <c r="AB7421"/>
      <c r="AC7421"/>
    </row>
    <row r="7422" spans="27:29" x14ac:dyDescent="0.25">
      <c r="AA7422"/>
      <c r="AB7422"/>
      <c r="AC7422"/>
    </row>
    <row r="7423" spans="27:29" x14ac:dyDescent="0.25">
      <c r="AA7423"/>
      <c r="AB7423"/>
      <c r="AC7423"/>
    </row>
    <row r="7424" spans="27:29" x14ac:dyDescent="0.25">
      <c r="AA7424"/>
      <c r="AB7424"/>
      <c r="AC7424"/>
    </row>
    <row r="7425" spans="27:29" x14ac:dyDescent="0.25">
      <c r="AA7425"/>
      <c r="AB7425"/>
      <c r="AC7425"/>
    </row>
    <row r="7426" spans="27:29" x14ac:dyDescent="0.25">
      <c r="AA7426"/>
      <c r="AB7426"/>
      <c r="AC7426"/>
    </row>
    <row r="7427" spans="27:29" x14ac:dyDescent="0.25">
      <c r="AA7427"/>
      <c r="AB7427"/>
      <c r="AC7427"/>
    </row>
    <row r="7428" spans="27:29" x14ac:dyDescent="0.25">
      <c r="AA7428"/>
      <c r="AB7428"/>
      <c r="AC7428"/>
    </row>
    <row r="7429" spans="27:29" x14ac:dyDescent="0.25">
      <c r="AA7429"/>
      <c r="AB7429"/>
      <c r="AC7429"/>
    </row>
    <row r="7430" spans="27:29" x14ac:dyDescent="0.25">
      <c r="AA7430"/>
      <c r="AB7430"/>
      <c r="AC7430"/>
    </row>
    <row r="7431" spans="27:29" x14ac:dyDescent="0.25">
      <c r="AA7431"/>
      <c r="AB7431"/>
      <c r="AC7431"/>
    </row>
    <row r="7432" spans="27:29" x14ac:dyDescent="0.25">
      <c r="AA7432"/>
      <c r="AB7432"/>
      <c r="AC7432"/>
    </row>
    <row r="7433" spans="27:29" x14ac:dyDescent="0.25">
      <c r="AA7433"/>
      <c r="AB7433"/>
      <c r="AC7433"/>
    </row>
    <row r="7434" spans="27:29" x14ac:dyDescent="0.25">
      <c r="AA7434"/>
      <c r="AB7434"/>
      <c r="AC7434"/>
    </row>
    <row r="7435" spans="27:29" x14ac:dyDescent="0.25">
      <c r="AA7435"/>
      <c r="AB7435"/>
      <c r="AC7435"/>
    </row>
    <row r="7436" spans="27:29" x14ac:dyDescent="0.25">
      <c r="AA7436"/>
      <c r="AB7436"/>
      <c r="AC7436"/>
    </row>
    <row r="7437" spans="27:29" x14ac:dyDescent="0.25">
      <c r="AA7437"/>
      <c r="AB7437"/>
      <c r="AC7437"/>
    </row>
    <row r="7438" spans="27:29" x14ac:dyDescent="0.25">
      <c r="AA7438"/>
      <c r="AB7438"/>
      <c r="AC7438"/>
    </row>
    <row r="7439" spans="27:29" x14ac:dyDescent="0.25">
      <c r="AA7439"/>
      <c r="AB7439"/>
      <c r="AC7439"/>
    </row>
    <row r="7440" spans="27:29" x14ac:dyDescent="0.25">
      <c r="AA7440"/>
      <c r="AB7440"/>
      <c r="AC7440"/>
    </row>
    <row r="7441" spans="27:29" x14ac:dyDescent="0.25">
      <c r="AA7441"/>
      <c r="AB7441"/>
      <c r="AC7441"/>
    </row>
    <row r="7442" spans="27:29" x14ac:dyDescent="0.25">
      <c r="AA7442"/>
      <c r="AB7442"/>
      <c r="AC7442"/>
    </row>
    <row r="7443" spans="27:29" x14ac:dyDescent="0.25">
      <c r="AA7443"/>
      <c r="AB7443"/>
      <c r="AC7443"/>
    </row>
    <row r="7444" spans="27:29" x14ac:dyDescent="0.25">
      <c r="AA7444"/>
      <c r="AB7444"/>
      <c r="AC7444"/>
    </row>
    <row r="7445" spans="27:29" x14ac:dyDescent="0.25">
      <c r="AA7445"/>
      <c r="AB7445"/>
      <c r="AC7445"/>
    </row>
    <row r="7446" spans="27:29" x14ac:dyDescent="0.25">
      <c r="AA7446"/>
      <c r="AB7446"/>
      <c r="AC7446"/>
    </row>
    <row r="7447" spans="27:29" x14ac:dyDescent="0.25">
      <c r="AA7447"/>
      <c r="AB7447"/>
      <c r="AC7447"/>
    </row>
    <row r="7448" spans="27:29" x14ac:dyDescent="0.25">
      <c r="AA7448"/>
      <c r="AB7448"/>
      <c r="AC7448"/>
    </row>
    <row r="7449" spans="27:29" x14ac:dyDescent="0.25">
      <c r="AA7449"/>
      <c r="AB7449"/>
      <c r="AC7449"/>
    </row>
    <row r="7450" spans="27:29" x14ac:dyDescent="0.25">
      <c r="AA7450"/>
      <c r="AB7450"/>
      <c r="AC7450"/>
    </row>
    <row r="7451" spans="27:29" x14ac:dyDescent="0.25">
      <c r="AA7451"/>
      <c r="AB7451"/>
      <c r="AC7451"/>
    </row>
    <row r="7452" spans="27:29" x14ac:dyDescent="0.25">
      <c r="AA7452"/>
      <c r="AB7452"/>
      <c r="AC7452"/>
    </row>
    <row r="7453" spans="27:29" x14ac:dyDescent="0.25">
      <c r="AA7453"/>
      <c r="AB7453"/>
      <c r="AC7453"/>
    </row>
    <row r="7454" spans="27:29" x14ac:dyDescent="0.25">
      <c r="AA7454"/>
      <c r="AB7454"/>
      <c r="AC7454"/>
    </row>
    <row r="7455" spans="27:29" x14ac:dyDescent="0.25">
      <c r="AA7455"/>
      <c r="AB7455"/>
      <c r="AC7455"/>
    </row>
    <row r="7456" spans="27:29" x14ac:dyDescent="0.25">
      <c r="AA7456"/>
      <c r="AB7456"/>
      <c r="AC7456"/>
    </row>
    <row r="7457" spans="27:29" x14ac:dyDescent="0.25">
      <c r="AA7457"/>
      <c r="AB7457"/>
      <c r="AC7457"/>
    </row>
    <row r="7458" spans="27:29" x14ac:dyDescent="0.25">
      <c r="AA7458"/>
      <c r="AB7458"/>
      <c r="AC7458"/>
    </row>
    <row r="7459" spans="27:29" x14ac:dyDescent="0.25">
      <c r="AA7459"/>
      <c r="AB7459"/>
      <c r="AC7459"/>
    </row>
    <row r="7460" spans="27:29" x14ac:dyDescent="0.25">
      <c r="AA7460"/>
      <c r="AB7460"/>
      <c r="AC7460"/>
    </row>
    <row r="7461" spans="27:29" x14ac:dyDescent="0.25">
      <c r="AA7461"/>
      <c r="AB7461"/>
      <c r="AC7461"/>
    </row>
    <row r="7462" spans="27:29" x14ac:dyDescent="0.25">
      <c r="AA7462"/>
      <c r="AB7462"/>
      <c r="AC7462"/>
    </row>
    <row r="7463" spans="27:29" x14ac:dyDescent="0.25">
      <c r="AA7463"/>
      <c r="AB7463"/>
      <c r="AC7463"/>
    </row>
    <row r="7464" spans="27:29" x14ac:dyDescent="0.25">
      <c r="AA7464"/>
      <c r="AB7464"/>
      <c r="AC7464"/>
    </row>
    <row r="7465" spans="27:29" x14ac:dyDescent="0.25">
      <c r="AA7465"/>
      <c r="AB7465"/>
      <c r="AC7465"/>
    </row>
    <row r="7466" spans="27:29" x14ac:dyDescent="0.25">
      <c r="AA7466"/>
      <c r="AB7466"/>
      <c r="AC7466"/>
    </row>
    <row r="7467" spans="27:29" x14ac:dyDescent="0.25">
      <c r="AA7467"/>
      <c r="AB7467"/>
      <c r="AC7467"/>
    </row>
    <row r="7468" spans="27:29" x14ac:dyDescent="0.25">
      <c r="AA7468"/>
      <c r="AB7468"/>
      <c r="AC7468"/>
    </row>
    <row r="7469" spans="27:29" x14ac:dyDescent="0.25">
      <c r="AA7469"/>
      <c r="AB7469"/>
      <c r="AC7469"/>
    </row>
    <row r="7470" spans="27:29" x14ac:dyDescent="0.25">
      <c r="AA7470"/>
      <c r="AB7470"/>
      <c r="AC7470"/>
    </row>
    <row r="7471" spans="27:29" x14ac:dyDescent="0.25">
      <c r="AA7471"/>
      <c r="AB7471"/>
      <c r="AC7471"/>
    </row>
    <row r="7472" spans="27:29" x14ac:dyDescent="0.25">
      <c r="AA7472"/>
      <c r="AB7472"/>
      <c r="AC7472"/>
    </row>
    <row r="7473" spans="27:29" x14ac:dyDescent="0.25">
      <c r="AA7473"/>
      <c r="AB7473"/>
      <c r="AC7473"/>
    </row>
    <row r="7474" spans="27:29" x14ac:dyDescent="0.25">
      <c r="AA7474"/>
      <c r="AB7474"/>
      <c r="AC7474"/>
    </row>
    <row r="7475" spans="27:29" x14ac:dyDescent="0.25">
      <c r="AA7475"/>
      <c r="AB7475"/>
      <c r="AC7475"/>
    </row>
    <row r="7476" spans="27:29" x14ac:dyDescent="0.25">
      <c r="AA7476"/>
      <c r="AB7476"/>
      <c r="AC7476"/>
    </row>
    <row r="7477" spans="27:29" x14ac:dyDescent="0.25">
      <c r="AA7477"/>
      <c r="AB7477"/>
      <c r="AC7477"/>
    </row>
    <row r="7478" spans="27:29" x14ac:dyDescent="0.25">
      <c r="AA7478"/>
      <c r="AB7478"/>
      <c r="AC7478"/>
    </row>
    <row r="7479" spans="27:29" x14ac:dyDescent="0.25">
      <c r="AA7479"/>
      <c r="AB7479"/>
      <c r="AC7479"/>
    </row>
    <row r="7480" spans="27:29" x14ac:dyDescent="0.25">
      <c r="AA7480"/>
      <c r="AB7480"/>
      <c r="AC7480"/>
    </row>
    <row r="7481" spans="27:29" x14ac:dyDescent="0.25">
      <c r="AA7481"/>
      <c r="AB7481"/>
      <c r="AC7481"/>
    </row>
    <row r="7482" spans="27:29" x14ac:dyDescent="0.25">
      <c r="AA7482"/>
      <c r="AB7482"/>
      <c r="AC7482"/>
    </row>
    <row r="7483" spans="27:29" x14ac:dyDescent="0.25">
      <c r="AA7483"/>
      <c r="AB7483"/>
      <c r="AC7483"/>
    </row>
    <row r="7484" spans="27:29" x14ac:dyDescent="0.25">
      <c r="AA7484"/>
      <c r="AB7484"/>
      <c r="AC7484"/>
    </row>
    <row r="7485" spans="27:29" x14ac:dyDescent="0.25">
      <c r="AA7485"/>
      <c r="AB7485"/>
      <c r="AC7485"/>
    </row>
    <row r="7486" spans="27:29" x14ac:dyDescent="0.25">
      <c r="AA7486"/>
      <c r="AB7486"/>
      <c r="AC7486"/>
    </row>
    <row r="7487" spans="27:29" x14ac:dyDescent="0.25">
      <c r="AA7487"/>
      <c r="AB7487"/>
      <c r="AC7487"/>
    </row>
    <row r="7488" spans="27:29" x14ac:dyDescent="0.25">
      <c r="AA7488"/>
      <c r="AB7488"/>
      <c r="AC7488"/>
    </row>
    <row r="7489" spans="27:29" x14ac:dyDescent="0.25">
      <c r="AA7489"/>
      <c r="AB7489"/>
      <c r="AC7489"/>
    </row>
    <row r="7490" spans="27:29" x14ac:dyDescent="0.25">
      <c r="AA7490"/>
      <c r="AB7490"/>
      <c r="AC7490"/>
    </row>
    <row r="7491" spans="27:29" x14ac:dyDescent="0.25">
      <c r="AA7491"/>
      <c r="AB7491"/>
      <c r="AC7491"/>
    </row>
    <row r="7492" spans="27:29" x14ac:dyDescent="0.25">
      <c r="AA7492"/>
      <c r="AB7492"/>
      <c r="AC7492"/>
    </row>
    <row r="7493" spans="27:29" x14ac:dyDescent="0.25">
      <c r="AA7493"/>
      <c r="AB7493"/>
      <c r="AC7493"/>
    </row>
    <row r="7494" spans="27:29" x14ac:dyDescent="0.25">
      <c r="AA7494"/>
      <c r="AB7494"/>
      <c r="AC7494"/>
    </row>
    <row r="7495" spans="27:29" x14ac:dyDescent="0.25">
      <c r="AA7495"/>
      <c r="AB7495"/>
      <c r="AC7495"/>
    </row>
    <row r="7496" spans="27:29" x14ac:dyDescent="0.25">
      <c r="AA7496"/>
      <c r="AB7496"/>
      <c r="AC7496"/>
    </row>
    <row r="7497" spans="27:29" x14ac:dyDescent="0.25">
      <c r="AA7497"/>
      <c r="AB7497"/>
      <c r="AC7497"/>
    </row>
    <row r="7498" spans="27:29" x14ac:dyDescent="0.25">
      <c r="AA7498"/>
      <c r="AB7498"/>
      <c r="AC7498"/>
    </row>
    <row r="7499" spans="27:29" x14ac:dyDescent="0.25">
      <c r="AA7499"/>
      <c r="AB7499"/>
      <c r="AC7499"/>
    </row>
    <row r="7500" spans="27:29" x14ac:dyDescent="0.25">
      <c r="AA7500"/>
      <c r="AB7500"/>
      <c r="AC7500"/>
    </row>
    <row r="7501" spans="27:29" x14ac:dyDescent="0.25">
      <c r="AA7501"/>
      <c r="AB7501"/>
      <c r="AC7501"/>
    </row>
    <row r="7502" spans="27:29" x14ac:dyDescent="0.25">
      <c r="AA7502"/>
      <c r="AB7502"/>
      <c r="AC7502"/>
    </row>
    <row r="7503" spans="27:29" x14ac:dyDescent="0.25">
      <c r="AA7503"/>
      <c r="AB7503"/>
      <c r="AC7503"/>
    </row>
    <row r="7504" spans="27:29" x14ac:dyDescent="0.25">
      <c r="AA7504"/>
      <c r="AB7504"/>
      <c r="AC7504"/>
    </row>
    <row r="7505" spans="27:29" x14ac:dyDescent="0.25">
      <c r="AA7505"/>
      <c r="AB7505"/>
      <c r="AC7505"/>
    </row>
    <row r="7506" spans="27:29" x14ac:dyDescent="0.25">
      <c r="AA7506"/>
      <c r="AB7506"/>
      <c r="AC7506"/>
    </row>
    <row r="7507" spans="27:29" x14ac:dyDescent="0.25">
      <c r="AA7507"/>
      <c r="AB7507"/>
      <c r="AC7507"/>
    </row>
    <row r="7508" spans="27:29" x14ac:dyDescent="0.25">
      <c r="AA7508"/>
      <c r="AB7508"/>
      <c r="AC7508"/>
    </row>
    <row r="7509" spans="27:29" x14ac:dyDescent="0.25">
      <c r="AA7509"/>
      <c r="AB7509"/>
      <c r="AC7509"/>
    </row>
    <row r="7510" spans="27:29" x14ac:dyDescent="0.25">
      <c r="AA7510"/>
      <c r="AB7510"/>
      <c r="AC7510"/>
    </row>
    <row r="7511" spans="27:29" x14ac:dyDescent="0.25">
      <c r="AA7511"/>
      <c r="AB7511"/>
      <c r="AC7511"/>
    </row>
    <row r="7512" spans="27:29" x14ac:dyDescent="0.25">
      <c r="AA7512"/>
      <c r="AB7512"/>
      <c r="AC7512"/>
    </row>
    <row r="7513" spans="27:29" x14ac:dyDescent="0.25">
      <c r="AA7513"/>
      <c r="AB7513"/>
      <c r="AC7513"/>
    </row>
    <row r="7514" spans="27:29" x14ac:dyDescent="0.25">
      <c r="AA7514"/>
      <c r="AB7514"/>
      <c r="AC7514"/>
    </row>
    <row r="7515" spans="27:29" x14ac:dyDescent="0.25">
      <c r="AA7515"/>
      <c r="AB7515"/>
      <c r="AC7515"/>
    </row>
    <row r="7516" spans="27:29" x14ac:dyDescent="0.25">
      <c r="AA7516"/>
      <c r="AB7516"/>
      <c r="AC7516"/>
    </row>
    <row r="7517" spans="27:29" x14ac:dyDescent="0.25">
      <c r="AA7517"/>
      <c r="AB7517"/>
      <c r="AC7517"/>
    </row>
    <row r="7518" spans="27:29" x14ac:dyDescent="0.25">
      <c r="AA7518"/>
      <c r="AB7518"/>
      <c r="AC7518"/>
    </row>
    <row r="7519" spans="27:29" x14ac:dyDescent="0.25">
      <c r="AA7519"/>
      <c r="AB7519"/>
      <c r="AC7519"/>
    </row>
    <row r="7520" spans="27:29" x14ac:dyDescent="0.25">
      <c r="AA7520"/>
      <c r="AB7520"/>
      <c r="AC7520"/>
    </row>
    <row r="7521" spans="27:29" x14ac:dyDescent="0.25">
      <c r="AA7521"/>
      <c r="AB7521"/>
      <c r="AC7521"/>
    </row>
    <row r="7522" spans="27:29" x14ac:dyDescent="0.25">
      <c r="AA7522"/>
      <c r="AB7522"/>
      <c r="AC7522"/>
    </row>
    <row r="7523" spans="27:29" x14ac:dyDescent="0.25">
      <c r="AA7523"/>
      <c r="AB7523"/>
      <c r="AC7523"/>
    </row>
    <row r="7524" spans="27:29" x14ac:dyDescent="0.25">
      <c r="AA7524"/>
      <c r="AB7524"/>
      <c r="AC7524"/>
    </row>
    <row r="7525" spans="27:29" x14ac:dyDescent="0.25">
      <c r="AA7525"/>
      <c r="AB7525"/>
      <c r="AC7525"/>
    </row>
    <row r="7526" spans="27:29" x14ac:dyDescent="0.25">
      <c r="AA7526"/>
      <c r="AB7526"/>
      <c r="AC7526"/>
    </row>
    <row r="7527" spans="27:29" x14ac:dyDescent="0.25">
      <c r="AA7527"/>
      <c r="AB7527"/>
      <c r="AC7527"/>
    </row>
    <row r="7528" spans="27:29" x14ac:dyDescent="0.25">
      <c r="AA7528"/>
      <c r="AB7528"/>
      <c r="AC7528"/>
    </row>
    <row r="7529" spans="27:29" x14ac:dyDescent="0.25">
      <c r="AA7529"/>
      <c r="AB7529"/>
      <c r="AC7529"/>
    </row>
    <row r="7530" spans="27:29" x14ac:dyDescent="0.25">
      <c r="AA7530"/>
      <c r="AB7530"/>
      <c r="AC7530"/>
    </row>
    <row r="7531" spans="27:29" x14ac:dyDescent="0.25">
      <c r="AA7531"/>
      <c r="AB7531"/>
      <c r="AC7531"/>
    </row>
    <row r="7532" spans="27:29" x14ac:dyDescent="0.25">
      <c r="AA7532"/>
      <c r="AB7532"/>
      <c r="AC7532"/>
    </row>
    <row r="7533" spans="27:29" x14ac:dyDescent="0.25">
      <c r="AA7533"/>
      <c r="AB7533"/>
      <c r="AC7533"/>
    </row>
    <row r="7534" spans="27:29" x14ac:dyDescent="0.25">
      <c r="AA7534"/>
      <c r="AB7534"/>
      <c r="AC7534"/>
    </row>
    <row r="7535" spans="27:29" x14ac:dyDescent="0.25">
      <c r="AA7535"/>
      <c r="AB7535"/>
      <c r="AC7535"/>
    </row>
    <row r="7536" spans="27:29" x14ac:dyDescent="0.25">
      <c r="AA7536"/>
      <c r="AB7536"/>
      <c r="AC7536"/>
    </row>
    <row r="7537" spans="27:29" x14ac:dyDescent="0.25">
      <c r="AA7537"/>
      <c r="AB7537"/>
      <c r="AC7537"/>
    </row>
    <row r="7538" spans="27:29" x14ac:dyDescent="0.25">
      <c r="AA7538"/>
      <c r="AB7538"/>
      <c r="AC7538"/>
    </row>
    <row r="7539" spans="27:29" x14ac:dyDescent="0.25">
      <c r="AA7539"/>
      <c r="AB7539"/>
      <c r="AC7539"/>
    </row>
    <row r="7540" spans="27:29" x14ac:dyDescent="0.25">
      <c r="AA7540"/>
      <c r="AB7540"/>
      <c r="AC7540"/>
    </row>
    <row r="7541" spans="27:29" x14ac:dyDescent="0.25">
      <c r="AA7541"/>
      <c r="AB7541"/>
      <c r="AC7541"/>
    </row>
    <row r="7542" spans="27:29" x14ac:dyDescent="0.25">
      <c r="AA7542"/>
      <c r="AB7542"/>
      <c r="AC7542"/>
    </row>
    <row r="7543" spans="27:29" x14ac:dyDescent="0.25">
      <c r="AA7543"/>
      <c r="AB7543"/>
      <c r="AC7543"/>
    </row>
    <row r="7544" spans="27:29" x14ac:dyDescent="0.25">
      <c r="AA7544"/>
      <c r="AB7544"/>
      <c r="AC7544"/>
    </row>
    <row r="7545" spans="27:29" x14ac:dyDescent="0.25">
      <c r="AA7545"/>
      <c r="AB7545"/>
      <c r="AC7545"/>
    </row>
    <row r="7546" spans="27:29" x14ac:dyDescent="0.25">
      <c r="AA7546"/>
      <c r="AB7546"/>
      <c r="AC7546"/>
    </row>
    <row r="7547" spans="27:29" x14ac:dyDescent="0.25">
      <c r="AA7547"/>
      <c r="AB7547"/>
      <c r="AC7547"/>
    </row>
    <row r="7548" spans="27:29" x14ac:dyDescent="0.25">
      <c r="AA7548"/>
      <c r="AB7548"/>
      <c r="AC7548"/>
    </row>
    <row r="7549" spans="27:29" x14ac:dyDescent="0.25">
      <c r="AA7549"/>
      <c r="AB7549"/>
      <c r="AC7549"/>
    </row>
    <row r="7550" spans="27:29" x14ac:dyDescent="0.25">
      <c r="AA7550"/>
      <c r="AB7550"/>
      <c r="AC7550"/>
    </row>
    <row r="7551" spans="27:29" x14ac:dyDescent="0.25">
      <c r="AA7551"/>
      <c r="AB7551"/>
      <c r="AC7551"/>
    </row>
    <row r="7552" spans="27:29" x14ac:dyDescent="0.25">
      <c r="AA7552"/>
      <c r="AB7552"/>
      <c r="AC7552"/>
    </row>
    <row r="7553" spans="27:29" x14ac:dyDescent="0.25">
      <c r="AA7553"/>
      <c r="AB7553"/>
      <c r="AC7553"/>
    </row>
    <row r="7554" spans="27:29" x14ac:dyDescent="0.25">
      <c r="AA7554"/>
      <c r="AB7554"/>
      <c r="AC7554"/>
    </row>
    <row r="7555" spans="27:29" x14ac:dyDescent="0.25">
      <c r="AA7555"/>
      <c r="AB7555"/>
      <c r="AC7555"/>
    </row>
    <row r="7556" spans="27:29" x14ac:dyDescent="0.25">
      <c r="AA7556"/>
      <c r="AB7556"/>
      <c r="AC7556"/>
    </row>
    <row r="7557" spans="27:29" x14ac:dyDescent="0.25">
      <c r="AA7557"/>
      <c r="AB7557"/>
      <c r="AC7557"/>
    </row>
    <row r="7558" spans="27:29" x14ac:dyDescent="0.25">
      <c r="AA7558"/>
      <c r="AB7558"/>
      <c r="AC7558"/>
    </row>
    <row r="7559" spans="27:29" x14ac:dyDescent="0.25">
      <c r="AA7559"/>
      <c r="AB7559"/>
      <c r="AC7559"/>
    </row>
    <row r="7560" spans="27:29" x14ac:dyDescent="0.25">
      <c r="AA7560"/>
      <c r="AB7560"/>
      <c r="AC7560"/>
    </row>
    <row r="7561" spans="27:29" x14ac:dyDescent="0.25">
      <c r="AA7561"/>
      <c r="AB7561"/>
      <c r="AC7561"/>
    </row>
    <row r="7562" spans="27:29" x14ac:dyDescent="0.25">
      <c r="AA7562"/>
      <c r="AB7562"/>
      <c r="AC7562"/>
    </row>
    <row r="7563" spans="27:29" x14ac:dyDescent="0.25">
      <c r="AA7563"/>
      <c r="AB7563"/>
      <c r="AC7563"/>
    </row>
    <row r="7564" spans="27:29" x14ac:dyDescent="0.25">
      <c r="AA7564"/>
      <c r="AB7564"/>
      <c r="AC7564"/>
    </row>
    <row r="7565" spans="27:29" x14ac:dyDescent="0.25">
      <c r="AA7565"/>
      <c r="AB7565"/>
      <c r="AC7565"/>
    </row>
    <row r="7566" spans="27:29" x14ac:dyDescent="0.25">
      <c r="AA7566"/>
      <c r="AB7566"/>
      <c r="AC7566"/>
    </row>
    <row r="7567" spans="27:29" x14ac:dyDescent="0.25">
      <c r="AA7567"/>
      <c r="AB7567"/>
      <c r="AC7567"/>
    </row>
    <row r="7568" spans="27:29" x14ac:dyDescent="0.25">
      <c r="AA7568"/>
      <c r="AB7568"/>
      <c r="AC7568"/>
    </row>
    <row r="7569" spans="27:29" x14ac:dyDescent="0.25">
      <c r="AA7569"/>
      <c r="AB7569"/>
      <c r="AC7569"/>
    </row>
    <row r="7570" spans="27:29" x14ac:dyDescent="0.25">
      <c r="AA7570"/>
      <c r="AB7570"/>
      <c r="AC7570"/>
    </row>
    <row r="7571" spans="27:29" x14ac:dyDescent="0.25">
      <c r="AA7571"/>
      <c r="AB7571"/>
      <c r="AC7571"/>
    </row>
    <row r="7572" spans="27:29" x14ac:dyDescent="0.25">
      <c r="AA7572"/>
      <c r="AB7572"/>
      <c r="AC7572"/>
    </row>
    <row r="7573" spans="27:29" x14ac:dyDescent="0.25">
      <c r="AA7573"/>
      <c r="AB7573"/>
      <c r="AC7573"/>
    </row>
    <row r="7574" spans="27:29" x14ac:dyDescent="0.25">
      <c r="AA7574"/>
      <c r="AB7574"/>
      <c r="AC7574"/>
    </row>
    <row r="7575" spans="27:29" x14ac:dyDescent="0.25">
      <c r="AA7575"/>
      <c r="AB7575"/>
      <c r="AC7575"/>
    </row>
    <row r="7576" spans="27:29" x14ac:dyDescent="0.25">
      <c r="AA7576"/>
      <c r="AB7576"/>
      <c r="AC7576"/>
    </row>
    <row r="7577" spans="27:29" x14ac:dyDescent="0.25">
      <c r="AA7577"/>
      <c r="AB7577"/>
      <c r="AC7577"/>
    </row>
    <row r="7578" spans="27:29" x14ac:dyDescent="0.25">
      <c r="AA7578"/>
      <c r="AB7578"/>
      <c r="AC7578"/>
    </row>
    <row r="7579" spans="27:29" x14ac:dyDescent="0.25">
      <c r="AA7579"/>
      <c r="AB7579"/>
      <c r="AC7579"/>
    </row>
    <row r="7580" spans="27:29" x14ac:dyDescent="0.25">
      <c r="AA7580"/>
      <c r="AB7580"/>
      <c r="AC7580"/>
    </row>
    <row r="7581" spans="27:29" x14ac:dyDescent="0.25">
      <c r="AA7581"/>
      <c r="AB7581"/>
      <c r="AC7581"/>
    </row>
    <row r="7582" spans="27:29" x14ac:dyDescent="0.25">
      <c r="AA7582"/>
      <c r="AB7582"/>
      <c r="AC7582"/>
    </row>
    <row r="7583" spans="27:29" x14ac:dyDescent="0.25">
      <c r="AA7583"/>
      <c r="AB7583"/>
      <c r="AC7583"/>
    </row>
    <row r="7584" spans="27:29" x14ac:dyDescent="0.25">
      <c r="AA7584"/>
      <c r="AB7584"/>
      <c r="AC7584"/>
    </row>
    <row r="7585" spans="27:29" x14ac:dyDescent="0.25">
      <c r="AA7585"/>
      <c r="AB7585"/>
      <c r="AC7585"/>
    </row>
    <row r="7586" spans="27:29" x14ac:dyDescent="0.25">
      <c r="AA7586"/>
      <c r="AB7586"/>
      <c r="AC7586"/>
    </row>
    <row r="7587" spans="27:29" x14ac:dyDescent="0.25">
      <c r="AA7587"/>
      <c r="AB7587"/>
      <c r="AC7587"/>
    </row>
    <row r="7588" spans="27:29" x14ac:dyDescent="0.25">
      <c r="AA7588"/>
      <c r="AB7588"/>
      <c r="AC7588"/>
    </row>
    <row r="7589" spans="27:29" x14ac:dyDescent="0.25">
      <c r="AA7589"/>
      <c r="AB7589"/>
      <c r="AC7589"/>
    </row>
    <row r="7590" spans="27:29" x14ac:dyDescent="0.25">
      <c r="AA7590"/>
      <c r="AB7590"/>
      <c r="AC7590"/>
    </row>
    <row r="7591" spans="27:29" x14ac:dyDescent="0.25">
      <c r="AA7591"/>
      <c r="AB7591"/>
      <c r="AC7591"/>
    </row>
    <row r="7592" spans="27:29" x14ac:dyDescent="0.25">
      <c r="AA7592"/>
      <c r="AB7592"/>
      <c r="AC7592"/>
    </row>
    <row r="7593" spans="27:29" x14ac:dyDescent="0.25">
      <c r="AA7593"/>
      <c r="AB7593"/>
      <c r="AC7593"/>
    </row>
    <row r="7594" spans="27:29" x14ac:dyDescent="0.25">
      <c r="AA7594"/>
      <c r="AB7594"/>
      <c r="AC7594"/>
    </row>
    <row r="7595" spans="27:29" x14ac:dyDescent="0.25">
      <c r="AA7595"/>
      <c r="AB7595"/>
      <c r="AC7595"/>
    </row>
    <row r="7596" spans="27:29" x14ac:dyDescent="0.25">
      <c r="AA7596"/>
      <c r="AB7596"/>
      <c r="AC7596"/>
    </row>
    <row r="7597" spans="27:29" x14ac:dyDescent="0.25">
      <c r="AA7597"/>
      <c r="AB7597"/>
      <c r="AC7597"/>
    </row>
    <row r="7598" spans="27:29" x14ac:dyDescent="0.25">
      <c r="AA7598"/>
      <c r="AB7598"/>
      <c r="AC7598"/>
    </row>
    <row r="7599" spans="27:29" x14ac:dyDescent="0.25">
      <c r="AA7599"/>
      <c r="AB7599"/>
      <c r="AC7599"/>
    </row>
    <row r="7600" spans="27:29" x14ac:dyDescent="0.25">
      <c r="AA7600"/>
      <c r="AB7600"/>
      <c r="AC7600"/>
    </row>
    <row r="7601" spans="27:29" x14ac:dyDescent="0.25">
      <c r="AA7601"/>
      <c r="AB7601"/>
      <c r="AC7601"/>
    </row>
    <row r="7602" spans="27:29" x14ac:dyDescent="0.25">
      <c r="AA7602"/>
      <c r="AB7602"/>
      <c r="AC7602"/>
    </row>
    <row r="7603" spans="27:29" x14ac:dyDescent="0.25">
      <c r="AA7603"/>
      <c r="AB7603"/>
      <c r="AC7603"/>
    </row>
    <row r="7604" spans="27:29" x14ac:dyDescent="0.25">
      <c r="AA7604"/>
      <c r="AB7604"/>
      <c r="AC7604"/>
    </row>
    <row r="7605" spans="27:29" x14ac:dyDescent="0.25">
      <c r="AA7605"/>
      <c r="AB7605"/>
      <c r="AC7605"/>
    </row>
    <row r="7606" spans="27:29" x14ac:dyDescent="0.25">
      <c r="AA7606"/>
      <c r="AB7606"/>
      <c r="AC7606"/>
    </row>
    <row r="7607" spans="27:29" x14ac:dyDescent="0.25">
      <c r="AA7607"/>
      <c r="AB7607"/>
      <c r="AC7607"/>
    </row>
    <row r="7608" spans="27:29" x14ac:dyDescent="0.25">
      <c r="AA7608"/>
      <c r="AB7608"/>
      <c r="AC7608"/>
    </row>
    <row r="7609" spans="27:29" x14ac:dyDescent="0.25">
      <c r="AA7609"/>
      <c r="AB7609"/>
      <c r="AC7609"/>
    </row>
    <row r="7610" spans="27:29" x14ac:dyDescent="0.25">
      <c r="AA7610"/>
      <c r="AB7610"/>
      <c r="AC7610"/>
    </row>
    <row r="7611" spans="27:29" x14ac:dyDescent="0.25">
      <c r="AA7611"/>
      <c r="AB7611"/>
      <c r="AC7611"/>
    </row>
    <row r="7612" spans="27:29" x14ac:dyDescent="0.25">
      <c r="AA7612"/>
      <c r="AB7612"/>
      <c r="AC7612"/>
    </row>
    <row r="7613" spans="27:29" x14ac:dyDescent="0.25">
      <c r="AA7613"/>
      <c r="AB7613"/>
      <c r="AC7613"/>
    </row>
    <row r="7614" spans="27:29" x14ac:dyDescent="0.25">
      <c r="AA7614"/>
      <c r="AB7614"/>
      <c r="AC7614"/>
    </row>
    <row r="7615" spans="27:29" x14ac:dyDescent="0.25">
      <c r="AA7615"/>
      <c r="AB7615"/>
      <c r="AC7615"/>
    </row>
    <row r="7616" spans="27:29" x14ac:dyDescent="0.25">
      <c r="AA7616"/>
      <c r="AB7616"/>
      <c r="AC7616"/>
    </row>
    <row r="7617" spans="27:29" x14ac:dyDescent="0.25">
      <c r="AA7617"/>
      <c r="AB7617"/>
      <c r="AC7617"/>
    </row>
    <row r="7618" spans="27:29" x14ac:dyDescent="0.25">
      <c r="AA7618"/>
      <c r="AB7618"/>
      <c r="AC7618"/>
    </row>
    <row r="7619" spans="27:29" x14ac:dyDescent="0.25">
      <c r="AA7619"/>
      <c r="AB7619"/>
      <c r="AC7619"/>
    </row>
    <row r="7620" spans="27:29" x14ac:dyDescent="0.25">
      <c r="AA7620"/>
      <c r="AB7620"/>
      <c r="AC7620"/>
    </row>
    <row r="7621" spans="27:29" x14ac:dyDescent="0.25">
      <c r="AA7621"/>
      <c r="AB7621"/>
      <c r="AC7621"/>
    </row>
    <row r="7622" spans="27:29" x14ac:dyDescent="0.25">
      <c r="AA7622"/>
      <c r="AB7622"/>
      <c r="AC7622"/>
    </row>
    <row r="7623" spans="27:29" x14ac:dyDescent="0.25">
      <c r="AA7623"/>
      <c r="AB7623"/>
      <c r="AC7623"/>
    </row>
    <row r="7624" spans="27:29" x14ac:dyDescent="0.25">
      <c r="AA7624"/>
      <c r="AB7624"/>
      <c r="AC7624"/>
    </row>
    <row r="7625" spans="27:29" x14ac:dyDescent="0.25">
      <c r="AA7625"/>
      <c r="AB7625"/>
      <c r="AC7625"/>
    </row>
    <row r="7626" spans="27:29" x14ac:dyDescent="0.25">
      <c r="AA7626"/>
      <c r="AB7626"/>
      <c r="AC7626"/>
    </row>
    <row r="7627" spans="27:29" x14ac:dyDescent="0.25">
      <c r="AA7627"/>
      <c r="AB7627"/>
      <c r="AC7627"/>
    </row>
    <row r="7628" spans="27:29" x14ac:dyDescent="0.25">
      <c r="AA7628"/>
      <c r="AB7628"/>
      <c r="AC7628"/>
    </row>
    <row r="7629" spans="27:29" x14ac:dyDescent="0.25">
      <c r="AA7629"/>
      <c r="AB7629"/>
      <c r="AC7629"/>
    </row>
    <row r="7630" spans="27:29" x14ac:dyDescent="0.25">
      <c r="AA7630"/>
      <c r="AB7630"/>
      <c r="AC7630"/>
    </row>
    <row r="7631" spans="27:29" x14ac:dyDescent="0.25">
      <c r="AA7631"/>
      <c r="AB7631"/>
      <c r="AC7631"/>
    </row>
    <row r="7632" spans="27:29" x14ac:dyDescent="0.25">
      <c r="AA7632"/>
      <c r="AB7632"/>
      <c r="AC7632"/>
    </row>
    <row r="7633" spans="27:29" x14ac:dyDescent="0.25">
      <c r="AA7633"/>
      <c r="AB7633"/>
      <c r="AC7633"/>
    </row>
    <row r="7634" spans="27:29" x14ac:dyDescent="0.25">
      <c r="AA7634"/>
      <c r="AB7634"/>
      <c r="AC7634"/>
    </row>
    <row r="7635" spans="27:29" x14ac:dyDescent="0.25">
      <c r="AA7635"/>
      <c r="AB7635"/>
      <c r="AC7635"/>
    </row>
    <row r="7636" spans="27:29" x14ac:dyDescent="0.25">
      <c r="AA7636"/>
      <c r="AB7636"/>
      <c r="AC7636"/>
    </row>
    <row r="7637" spans="27:29" x14ac:dyDescent="0.25">
      <c r="AA7637"/>
      <c r="AB7637"/>
      <c r="AC7637"/>
    </row>
    <row r="7638" spans="27:29" x14ac:dyDescent="0.25">
      <c r="AA7638"/>
      <c r="AB7638"/>
      <c r="AC7638"/>
    </row>
    <row r="7639" spans="27:29" x14ac:dyDescent="0.25">
      <c r="AA7639"/>
      <c r="AB7639"/>
      <c r="AC7639"/>
    </row>
    <row r="7640" spans="27:29" x14ac:dyDescent="0.25">
      <c r="AA7640"/>
      <c r="AB7640"/>
      <c r="AC7640"/>
    </row>
    <row r="7641" spans="27:29" x14ac:dyDescent="0.25">
      <c r="AA7641"/>
      <c r="AB7641"/>
      <c r="AC7641"/>
    </row>
    <row r="7642" spans="27:29" x14ac:dyDescent="0.25">
      <c r="AA7642"/>
      <c r="AB7642"/>
      <c r="AC7642"/>
    </row>
    <row r="7643" spans="27:29" x14ac:dyDescent="0.25">
      <c r="AA7643"/>
      <c r="AB7643"/>
      <c r="AC7643"/>
    </row>
    <row r="7644" spans="27:29" x14ac:dyDescent="0.25">
      <c r="AA7644"/>
      <c r="AB7644"/>
      <c r="AC7644"/>
    </row>
    <row r="7645" spans="27:29" x14ac:dyDescent="0.25">
      <c r="AA7645"/>
      <c r="AB7645"/>
      <c r="AC7645"/>
    </row>
    <row r="7646" spans="27:29" x14ac:dyDescent="0.25">
      <c r="AA7646"/>
      <c r="AB7646"/>
      <c r="AC7646"/>
    </row>
    <row r="7647" spans="27:29" x14ac:dyDescent="0.25">
      <c r="AA7647"/>
      <c r="AB7647"/>
      <c r="AC7647"/>
    </row>
    <row r="7648" spans="27:29" x14ac:dyDescent="0.25">
      <c r="AA7648"/>
      <c r="AB7648"/>
      <c r="AC7648"/>
    </row>
    <row r="7649" spans="27:29" x14ac:dyDescent="0.25">
      <c r="AA7649"/>
      <c r="AB7649"/>
      <c r="AC7649"/>
    </row>
    <row r="7650" spans="27:29" x14ac:dyDescent="0.25">
      <c r="AA7650"/>
      <c r="AB7650"/>
      <c r="AC7650"/>
    </row>
    <row r="7651" spans="27:29" x14ac:dyDescent="0.25">
      <c r="AA7651"/>
      <c r="AB7651"/>
      <c r="AC7651"/>
    </row>
    <row r="7652" spans="27:29" x14ac:dyDescent="0.25">
      <c r="AA7652"/>
      <c r="AB7652"/>
      <c r="AC7652"/>
    </row>
    <row r="7653" spans="27:29" x14ac:dyDescent="0.25">
      <c r="AA7653"/>
      <c r="AB7653"/>
      <c r="AC7653"/>
    </row>
    <row r="7654" spans="27:29" x14ac:dyDescent="0.25">
      <c r="AA7654"/>
      <c r="AB7654"/>
      <c r="AC7654"/>
    </row>
    <row r="7655" spans="27:29" x14ac:dyDescent="0.25">
      <c r="AA7655"/>
      <c r="AB7655"/>
      <c r="AC7655"/>
    </row>
    <row r="7656" spans="27:29" x14ac:dyDescent="0.25">
      <c r="AA7656"/>
      <c r="AB7656"/>
      <c r="AC7656"/>
    </row>
    <row r="7657" spans="27:29" x14ac:dyDescent="0.25">
      <c r="AA7657"/>
      <c r="AB7657"/>
      <c r="AC7657"/>
    </row>
    <row r="7658" spans="27:29" x14ac:dyDescent="0.25">
      <c r="AA7658"/>
      <c r="AB7658"/>
      <c r="AC7658"/>
    </row>
    <row r="7659" spans="27:29" x14ac:dyDescent="0.25">
      <c r="AA7659"/>
      <c r="AB7659"/>
      <c r="AC7659"/>
    </row>
    <row r="7660" spans="27:29" x14ac:dyDescent="0.25">
      <c r="AA7660"/>
      <c r="AB7660"/>
      <c r="AC7660"/>
    </row>
    <row r="7661" spans="27:29" x14ac:dyDescent="0.25">
      <c r="AA7661"/>
      <c r="AB7661"/>
      <c r="AC7661"/>
    </row>
    <row r="7662" spans="27:29" x14ac:dyDescent="0.25">
      <c r="AA7662"/>
      <c r="AB7662"/>
      <c r="AC7662"/>
    </row>
    <row r="7663" spans="27:29" x14ac:dyDescent="0.25">
      <c r="AA7663"/>
      <c r="AB7663"/>
      <c r="AC7663"/>
    </row>
    <row r="7664" spans="27:29" x14ac:dyDescent="0.25">
      <c r="AA7664"/>
      <c r="AB7664"/>
      <c r="AC7664"/>
    </row>
    <row r="7665" spans="27:29" x14ac:dyDescent="0.25">
      <c r="AA7665"/>
      <c r="AB7665"/>
      <c r="AC7665"/>
    </row>
    <row r="7666" spans="27:29" x14ac:dyDescent="0.25">
      <c r="AA7666"/>
      <c r="AB7666"/>
      <c r="AC7666"/>
    </row>
    <row r="7667" spans="27:29" x14ac:dyDescent="0.25">
      <c r="AA7667"/>
      <c r="AB7667"/>
      <c r="AC7667"/>
    </row>
    <row r="7668" spans="27:29" x14ac:dyDescent="0.25">
      <c r="AA7668"/>
      <c r="AB7668"/>
      <c r="AC7668"/>
    </row>
    <row r="7669" spans="27:29" x14ac:dyDescent="0.25">
      <c r="AA7669"/>
      <c r="AB7669"/>
      <c r="AC7669"/>
    </row>
    <row r="7670" spans="27:29" x14ac:dyDescent="0.25">
      <c r="AA7670"/>
      <c r="AB7670"/>
      <c r="AC7670"/>
    </row>
    <row r="7671" spans="27:29" x14ac:dyDescent="0.25">
      <c r="AA7671"/>
      <c r="AB7671"/>
      <c r="AC7671"/>
    </row>
    <row r="7672" spans="27:29" x14ac:dyDescent="0.25">
      <c r="AA7672"/>
      <c r="AB7672"/>
      <c r="AC7672"/>
    </row>
    <row r="7673" spans="27:29" x14ac:dyDescent="0.25">
      <c r="AA7673"/>
      <c r="AB7673"/>
      <c r="AC7673"/>
    </row>
    <row r="7674" spans="27:29" x14ac:dyDescent="0.25">
      <c r="AA7674"/>
      <c r="AB7674"/>
      <c r="AC7674"/>
    </row>
    <row r="7675" spans="27:29" x14ac:dyDescent="0.25">
      <c r="AA7675"/>
      <c r="AB7675"/>
      <c r="AC7675"/>
    </row>
    <row r="7676" spans="27:29" x14ac:dyDescent="0.25">
      <c r="AA7676"/>
      <c r="AB7676"/>
      <c r="AC7676"/>
    </row>
    <row r="7677" spans="27:29" x14ac:dyDescent="0.25">
      <c r="AA7677"/>
      <c r="AB7677"/>
      <c r="AC7677"/>
    </row>
    <row r="7678" spans="27:29" x14ac:dyDescent="0.25">
      <c r="AA7678"/>
      <c r="AB7678"/>
      <c r="AC7678"/>
    </row>
    <row r="7679" spans="27:29" x14ac:dyDescent="0.25">
      <c r="AA7679"/>
      <c r="AB7679"/>
      <c r="AC7679"/>
    </row>
    <row r="7680" spans="27:29" x14ac:dyDescent="0.25">
      <c r="AA7680"/>
      <c r="AB7680"/>
      <c r="AC7680"/>
    </row>
    <row r="7681" spans="27:29" x14ac:dyDescent="0.25">
      <c r="AA7681"/>
      <c r="AB7681"/>
      <c r="AC7681"/>
    </row>
    <row r="7682" spans="27:29" x14ac:dyDescent="0.25">
      <c r="AA7682"/>
      <c r="AB7682"/>
      <c r="AC7682"/>
    </row>
    <row r="7683" spans="27:29" x14ac:dyDescent="0.25">
      <c r="AA7683"/>
      <c r="AB7683"/>
      <c r="AC7683"/>
    </row>
    <row r="7684" spans="27:29" x14ac:dyDescent="0.25">
      <c r="AA7684"/>
      <c r="AB7684"/>
      <c r="AC7684"/>
    </row>
    <row r="7685" spans="27:29" x14ac:dyDescent="0.25">
      <c r="AA7685"/>
      <c r="AB7685"/>
      <c r="AC7685"/>
    </row>
    <row r="7686" spans="27:29" x14ac:dyDescent="0.25">
      <c r="AA7686"/>
      <c r="AB7686"/>
      <c r="AC7686"/>
    </row>
    <row r="7687" spans="27:29" x14ac:dyDescent="0.25">
      <c r="AA7687"/>
      <c r="AB7687"/>
      <c r="AC7687"/>
    </row>
    <row r="7688" spans="27:29" x14ac:dyDescent="0.25">
      <c r="AA7688"/>
      <c r="AB7688"/>
      <c r="AC7688"/>
    </row>
    <row r="7689" spans="27:29" x14ac:dyDescent="0.25">
      <c r="AA7689"/>
      <c r="AB7689"/>
      <c r="AC7689"/>
    </row>
    <row r="7690" spans="27:29" x14ac:dyDescent="0.25">
      <c r="AA7690"/>
      <c r="AB7690"/>
      <c r="AC7690"/>
    </row>
    <row r="7691" spans="27:29" x14ac:dyDescent="0.25">
      <c r="AA7691"/>
      <c r="AB7691"/>
      <c r="AC7691"/>
    </row>
    <row r="7692" spans="27:29" x14ac:dyDescent="0.25">
      <c r="AA7692"/>
      <c r="AB7692"/>
      <c r="AC7692"/>
    </row>
    <row r="7693" spans="27:29" x14ac:dyDescent="0.25">
      <c r="AA7693"/>
      <c r="AB7693"/>
      <c r="AC7693"/>
    </row>
    <row r="7694" spans="27:29" x14ac:dyDescent="0.25">
      <c r="AA7694"/>
      <c r="AB7694"/>
      <c r="AC7694"/>
    </row>
    <row r="7695" spans="27:29" x14ac:dyDescent="0.25">
      <c r="AA7695"/>
      <c r="AB7695"/>
      <c r="AC7695"/>
    </row>
    <row r="7696" spans="27:29" x14ac:dyDescent="0.25">
      <c r="AA7696"/>
      <c r="AB7696"/>
      <c r="AC7696"/>
    </row>
    <row r="7697" spans="27:29" x14ac:dyDescent="0.25">
      <c r="AA7697"/>
      <c r="AB7697"/>
      <c r="AC7697"/>
    </row>
    <row r="7698" spans="27:29" x14ac:dyDescent="0.25">
      <c r="AA7698"/>
      <c r="AB7698"/>
      <c r="AC7698"/>
    </row>
    <row r="7699" spans="27:29" x14ac:dyDescent="0.25">
      <c r="AA7699"/>
      <c r="AB7699"/>
      <c r="AC7699"/>
    </row>
    <row r="7700" spans="27:29" x14ac:dyDescent="0.25">
      <c r="AA7700"/>
      <c r="AB7700"/>
      <c r="AC7700"/>
    </row>
    <row r="7701" spans="27:29" x14ac:dyDescent="0.25">
      <c r="AA7701"/>
      <c r="AB7701"/>
      <c r="AC7701"/>
    </row>
    <row r="7702" spans="27:29" x14ac:dyDescent="0.25">
      <c r="AA7702"/>
      <c r="AB7702"/>
      <c r="AC7702"/>
    </row>
    <row r="7703" spans="27:29" x14ac:dyDescent="0.25">
      <c r="AA7703"/>
      <c r="AB7703"/>
      <c r="AC7703"/>
    </row>
    <row r="7704" spans="27:29" x14ac:dyDescent="0.25">
      <c r="AA7704"/>
      <c r="AB7704"/>
      <c r="AC7704"/>
    </row>
    <row r="7705" spans="27:29" x14ac:dyDescent="0.25">
      <c r="AA7705"/>
      <c r="AB7705"/>
      <c r="AC7705"/>
    </row>
    <row r="7706" spans="27:29" x14ac:dyDescent="0.25">
      <c r="AA7706"/>
      <c r="AB7706"/>
      <c r="AC7706"/>
    </row>
    <row r="7707" spans="27:29" x14ac:dyDescent="0.25">
      <c r="AA7707"/>
      <c r="AB7707"/>
      <c r="AC7707"/>
    </row>
    <row r="7708" spans="27:29" x14ac:dyDescent="0.25">
      <c r="AA7708"/>
      <c r="AB7708"/>
      <c r="AC7708"/>
    </row>
    <row r="7709" spans="27:29" x14ac:dyDescent="0.25">
      <c r="AA7709"/>
      <c r="AB7709"/>
      <c r="AC7709"/>
    </row>
    <row r="7710" spans="27:29" x14ac:dyDescent="0.25">
      <c r="AA7710"/>
      <c r="AB7710"/>
      <c r="AC7710"/>
    </row>
    <row r="7711" spans="27:29" x14ac:dyDescent="0.25">
      <c r="AA7711"/>
      <c r="AB7711"/>
      <c r="AC7711"/>
    </row>
    <row r="7712" spans="27:29" x14ac:dyDescent="0.25">
      <c r="AA7712"/>
      <c r="AB7712"/>
      <c r="AC7712"/>
    </row>
    <row r="7713" spans="27:29" x14ac:dyDescent="0.25">
      <c r="AA7713"/>
      <c r="AB7713"/>
      <c r="AC7713"/>
    </row>
    <row r="7714" spans="27:29" x14ac:dyDescent="0.25">
      <c r="AA7714"/>
      <c r="AB7714"/>
      <c r="AC7714"/>
    </row>
    <row r="7715" spans="27:29" x14ac:dyDescent="0.25">
      <c r="AA7715"/>
      <c r="AB7715"/>
      <c r="AC7715"/>
    </row>
    <row r="7716" spans="27:29" x14ac:dyDescent="0.25">
      <c r="AA7716"/>
      <c r="AB7716"/>
      <c r="AC7716"/>
    </row>
    <row r="7717" spans="27:29" x14ac:dyDescent="0.25">
      <c r="AA7717"/>
      <c r="AB7717"/>
      <c r="AC7717"/>
    </row>
    <row r="7718" spans="27:29" x14ac:dyDescent="0.25">
      <c r="AA7718"/>
      <c r="AB7718"/>
      <c r="AC7718"/>
    </row>
    <row r="7719" spans="27:29" x14ac:dyDescent="0.25">
      <c r="AA7719"/>
      <c r="AB7719"/>
      <c r="AC7719"/>
    </row>
    <row r="7720" spans="27:29" x14ac:dyDescent="0.25">
      <c r="AA7720"/>
      <c r="AB7720"/>
      <c r="AC7720"/>
    </row>
    <row r="7721" spans="27:29" x14ac:dyDescent="0.25">
      <c r="AA7721"/>
      <c r="AB7721"/>
      <c r="AC7721"/>
    </row>
    <row r="7722" spans="27:29" x14ac:dyDescent="0.25">
      <c r="AA7722"/>
      <c r="AB7722"/>
      <c r="AC7722"/>
    </row>
    <row r="7723" spans="27:29" x14ac:dyDescent="0.25">
      <c r="AA7723"/>
      <c r="AB7723"/>
      <c r="AC7723"/>
    </row>
    <row r="7724" spans="27:29" x14ac:dyDescent="0.25">
      <c r="AA7724"/>
      <c r="AB7724"/>
      <c r="AC7724"/>
    </row>
    <row r="7725" spans="27:29" x14ac:dyDescent="0.25">
      <c r="AA7725"/>
      <c r="AB7725"/>
      <c r="AC7725"/>
    </row>
    <row r="7726" spans="27:29" x14ac:dyDescent="0.25">
      <c r="AA7726"/>
      <c r="AB7726"/>
      <c r="AC7726"/>
    </row>
    <row r="7727" spans="27:29" x14ac:dyDescent="0.25">
      <c r="AA7727"/>
      <c r="AB7727"/>
      <c r="AC7727"/>
    </row>
    <row r="7728" spans="27:29" x14ac:dyDescent="0.25">
      <c r="AA7728"/>
      <c r="AB7728"/>
      <c r="AC7728"/>
    </row>
    <row r="7729" spans="27:29" x14ac:dyDescent="0.25">
      <c r="AA7729"/>
      <c r="AB7729"/>
      <c r="AC7729"/>
    </row>
    <row r="7730" spans="27:29" x14ac:dyDescent="0.25">
      <c r="AA7730"/>
      <c r="AB7730"/>
      <c r="AC7730"/>
    </row>
    <row r="7731" spans="27:29" x14ac:dyDescent="0.25">
      <c r="AA7731"/>
      <c r="AB7731"/>
      <c r="AC7731"/>
    </row>
    <row r="7732" spans="27:29" x14ac:dyDescent="0.25">
      <c r="AA7732"/>
      <c r="AB7732"/>
      <c r="AC7732"/>
    </row>
    <row r="7733" spans="27:29" x14ac:dyDescent="0.25">
      <c r="AA7733"/>
      <c r="AB7733"/>
      <c r="AC7733"/>
    </row>
    <row r="7734" spans="27:29" x14ac:dyDescent="0.25">
      <c r="AA7734"/>
      <c r="AB7734"/>
      <c r="AC7734"/>
    </row>
    <row r="7735" spans="27:29" x14ac:dyDescent="0.25">
      <c r="AA7735"/>
      <c r="AB7735"/>
      <c r="AC7735"/>
    </row>
    <row r="7736" spans="27:29" x14ac:dyDescent="0.25">
      <c r="AA7736"/>
      <c r="AB7736"/>
      <c r="AC7736"/>
    </row>
    <row r="7737" spans="27:29" x14ac:dyDescent="0.25">
      <c r="AA7737"/>
      <c r="AB7737"/>
      <c r="AC7737"/>
    </row>
    <row r="7738" spans="27:29" x14ac:dyDescent="0.25">
      <c r="AA7738"/>
      <c r="AB7738"/>
      <c r="AC7738"/>
    </row>
    <row r="7739" spans="27:29" x14ac:dyDescent="0.25">
      <c r="AA7739"/>
      <c r="AB7739"/>
      <c r="AC7739"/>
    </row>
    <row r="7740" spans="27:29" x14ac:dyDescent="0.25">
      <c r="AA7740"/>
      <c r="AB7740"/>
      <c r="AC7740"/>
    </row>
    <row r="7741" spans="27:29" x14ac:dyDescent="0.25">
      <c r="AA7741"/>
      <c r="AB7741"/>
      <c r="AC7741"/>
    </row>
    <row r="7742" spans="27:29" x14ac:dyDescent="0.25">
      <c r="AA7742"/>
      <c r="AB7742"/>
      <c r="AC7742"/>
    </row>
    <row r="7743" spans="27:29" x14ac:dyDescent="0.25">
      <c r="AA7743"/>
      <c r="AB7743"/>
      <c r="AC7743"/>
    </row>
    <row r="7744" spans="27:29" x14ac:dyDescent="0.25">
      <c r="AA7744"/>
      <c r="AB7744"/>
      <c r="AC7744"/>
    </row>
    <row r="7745" spans="27:29" x14ac:dyDescent="0.25">
      <c r="AA7745"/>
      <c r="AB7745"/>
      <c r="AC7745"/>
    </row>
    <row r="7746" spans="27:29" x14ac:dyDescent="0.25">
      <c r="AA7746"/>
      <c r="AB7746"/>
      <c r="AC7746"/>
    </row>
    <row r="7747" spans="27:29" x14ac:dyDescent="0.25">
      <c r="AA7747"/>
      <c r="AB7747"/>
      <c r="AC7747"/>
    </row>
    <row r="7748" spans="27:29" x14ac:dyDescent="0.25">
      <c r="AA7748"/>
      <c r="AB7748"/>
      <c r="AC7748"/>
    </row>
    <row r="7749" spans="27:29" x14ac:dyDescent="0.25">
      <c r="AA7749"/>
      <c r="AB7749"/>
      <c r="AC7749"/>
    </row>
    <row r="7750" spans="27:29" x14ac:dyDescent="0.25">
      <c r="AA7750"/>
      <c r="AB7750"/>
      <c r="AC7750"/>
    </row>
    <row r="7751" spans="27:29" x14ac:dyDescent="0.25">
      <c r="AA7751"/>
      <c r="AB7751"/>
      <c r="AC7751"/>
    </row>
    <row r="7752" spans="27:29" x14ac:dyDescent="0.25">
      <c r="AA7752"/>
      <c r="AB7752"/>
      <c r="AC7752"/>
    </row>
    <row r="7753" spans="27:29" x14ac:dyDescent="0.25">
      <c r="AA7753"/>
      <c r="AB7753"/>
      <c r="AC7753"/>
    </row>
    <row r="7754" spans="27:29" x14ac:dyDescent="0.25">
      <c r="AA7754"/>
      <c r="AB7754"/>
      <c r="AC7754"/>
    </row>
    <row r="7755" spans="27:29" x14ac:dyDescent="0.25">
      <c r="AA7755"/>
      <c r="AB7755"/>
      <c r="AC7755"/>
    </row>
    <row r="7756" spans="27:29" x14ac:dyDescent="0.25">
      <c r="AA7756"/>
      <c r="AB7756"/>
      <c r="AC7756"/>
    </row>
    <row r="7757" spans="27:29" x14ac:dyDescent="0.25">
      <c r="AA7757"/>
      <c r="AB7757"/>
      <c r="AC7757"/>
    </row>
    <row r="7758" spans="27:29" x14ac:dyDescent="0.25">
      <c r="AA7758"/>
      <c r="AB7758"/>
      <c r="AC7758"/>
    </row>
    <row r="7759" spans="27:29" x14ac:dyDescent="0.25">
      <c r="AA7759"/>
      <c r="AB7759"/>
      <c r="AC7759"/>
    </row>
    <row r="7760" spans="27:29" x14ac:dyDescent="0.25">
      <c r="AA7760"/>
      <c r="AB7760"/>
      <c r="AC7760"/>
    </row>
    <row r="7761" spans="27:29" x14ac:dyDescent="0.25">
      <c r="AA7761"/>
      <c r="AB7761"/>
      <c r="AC7761"/>
    </row>
    <row r="7762" spans="27:29" x14ac:dyDescent="0.25">
      <c r="AA7762"/>
      <c r="AB7762"/>
      <c r="AC7762"/>
    </row>
    <row r="7763" spans="27:29" x14ac:dyDescent="0.25">
      <c r="AA7763"/>
      <c r="AB7763"/>
      <c r="AC7763"/>
    </row>
    <row r="7764" spans="27:29" x14ac:dyDescent="0.25">
      <c r="AA7764"/>
      <c r="AB7764"/>
      <c r="AC7764"/>
    </row>
    <row r="7765" spans="27:29" x14ac:dyDescent="0.25">
      <c r="AA7765"/>
      <c r="AB7765"/>
      <c r="AC7765"/>
    </row>
    <row r="7766" spans="27:29" x14ac:dyDescent="0.25">
      <c r="AA7766"/>
      <c r="AB7766"/>
      <c r="AC7766"/>
    </row>
    <row r="7767" spans="27:29" x14ac:dyDescent="0.25">
      <c r="AA7767"/>
      <c r="AB7767"/>
      <c r="AC7767"/>
    </row>
    <row r="7768" spans="27:29" x14ac:dyDescent="0.25">
      <c r="AA7768"/>
      <c r="AB7768"/>
      <c r="AC7768"/>
    </row>
    <row r="7769" spans="27:29" x14ac:dyDescent="0.25">
      <c r="AA7769"/>
      <c r="AB7769"/>
      <c r="AC7769"/>
    </row>
    <row r="7770" spans="27:29" x14ac:dyDescent="0.25">
      <c r="AA7770"/>
      <c r="AB7770"/>
      <c r="AC7770"/>
    </row>
    <row r="7771" spans="27:29" x14ac:dyDescent="0.25">
      <c r="AA7771"/>
      <c r="AB7771"/>
      <c r="AC7771"/>
    </row>
    <row r="7772" spans="27:29" x14ac:dyDescent="0.25">
      <c r="AA7772"/>
      <c r="AB7772"/>
      <c r="AC7772"/>
    </row>
    <row r="7773" spans="27:29" x14ac:dyDescent="0.25">
      <c r="AA7773"/>
      <c r="AB7773"/>
      <c r="AC7773"/>
    </row>
    <row r="7774" spans="27:29" x14ac:dyDescent="0.25">
      <c r="AA7774"/>
      <c r="AB7774"/>
      <c r="AC7774"/>
    </row>
    <row r="7775" spans="27:29" x14ac:dyDescent="0.25">
      <c r="AA7775"/>
      <c r="AB7775"/>
      <c r="AC7775"/>
    </row>
    <row r="7776" spans="27:29" x14ac:dyDescent="0.25">
      <c r="AA7776"/>
      <c r="AB7776"/>
      <c r="AC7776"/>
    </row>
    <row r="7777" spans="27:29" x14ac:dyDescent="0.25">
      <c r="AA7777"/>
      <c r="AB7777"/>
      <c r="AC7777"/>
    </row>
    <row r="7778" spans="27:29" x14ac:dyDescent="0.25">
      <c r="AA7778"/>
      <c r="AB7778"/>
      <c r="AC7778"/>
    </row>
    <row r="7779" spans="27:29" x14ac:dyDescent="0.25">
      <c r="AA7779"/>
      <c r="AB7779"/>
      <c r="AC7779"/>
    </row>
    <row r="7780" spans="27:29" x14ac:dyDescent="0.25">
      <c r="AA7780"/>
      <c r="AB7780"/>
      <c r="AC7780"/>
    </row>
    <row r="7781" spans="27:29" x14ac:dyDescent="0.25">
      <c r="AA7781"/>
      <c r="AB7781"/>
      <c r="AC7781"/>
    </row>
    <row r="7782" spans="27:29" x14ac:dyDescent="0.25">
      <c r="AA7782"/>
      <c r="AB7782"/>
      <c r="AC7782"/>
    </row>
    <row r="7783" spans="27:29" x14ac:dyDescent="0.25">
      <c r="AA7783"/>
      <c r="AB7783"/>
      <c r="AC7783"/>
    </row>
    <row r="7784" spans="27:29" x14ac:dyDescent="0.25">
      <c r="AA7784"/>
      <c r="AB7784"/>
      <c r="AC7784"/>
    </row>
    <row r="7785" spans="27:29" x14ac:dyDescent="0.25">
      <c r="AA7785"/>
      <c r="AB7785"/>
      <c r="AC7785"/>
    </row>
    <row r="7786" spans="27:29" x14ac:dyDescent="0.25">
      <c r="AA7786"/>
      <c r="AB7786"/>
      <c r="AC7786"/>
    </row>
    <row r="7787" spans="27:29" x14ac:dyDescent="0.25">
      <c r="AA7787"/>
      <c r="AB7787"/>
      <c r="AC7787"/>
    </row>
    <row r="7788" spans="27:29" x14ac:dyDescent="0.25">
      <c r="AA7788"/>
      <c r="AB7788"/>
      <c r="AC7788"/>
    </row>
    <row r="7789" spans="27:29" x14ac:dyDescent="0.25">
      <c r="AA7789"/>
      <c r="AB7789"/>
      <c r="AC7789"/>
    </row>
    <row r="7790" spans="27:29" x14ac:dyDescent="0.25">
      <c r="AA7790"/>
      <c r="AB7790"/>
      <c r="AC7790"/>
    </row>
    <row r="7791" spans="27:29" x14ac:dyDescent="0.25">
      <c r="AA7791"/>
      <c r="AB7791"/>
      <c r="AC7791"/>
    </row>
    <row r="7792" spans="27:29" x14ac:dyDescent="0.25">
      <c r="AA7792"/>
      <c r="AB7792"/>
      <c r="AC7792"/>
    </row>
    <row r="7793" spans="27:29" x14ac:dyDescent="0.25">
      <c r="AA7793"/>
      <c r="AB7793"/>
      <c r="AC7793"/>
    </row>
    <row r="7794" spans="27:29" x14ac:dyDescent="0.25">
      <c r="AA7794"/>
      <c r="AB7794"/>
      <c r="AC7794"/>
    </row>
    <row r="7795" spans="27:29" x14ac:dyDescent="0.25">
      <c r="AA7795"/>
      <c r="AB7795"/>
      <c r="AC7795"/>
    </row>
    <row r="7796" spans="27:29" x14ac:dyDescent="0.25">
      <c r="AA7796"/>
      <c r="AB7796"/>
      <c r="AC7796"/>
    </row>
    <row r="7797" spans="27:29" x14ac:dyDescent="0.25">
      <c r="AA7797"/>
      <c r="AB7797"/>
      <c r="AC7797"/>
    </row>
    <row r="7798" spans="27:29" x14ac:dyDescent="0.25">
      <c r="AA7798"/>
      <c r="AB7798"/>
      <c r="AC7798"/>
    </row>
    <row r="7799" spans="27:29" x14ac:dyDescent="0.25">
      <c r="AA7799"/>
      <c r="AB7799"/>
      <c r="AC7799"/>
    </row>
    <row r="7800" spans="27:29" x14ac:dyDescent="0.25">
      <c r="AA7800"/>
      <c r="AB7800"/>
      <c r="AC7800"/>
    </row>
    <row r="7801" spans="27:29" x14ac:dyDescent="0.25">
      <c r="AA7801"/>
      <c r="AB7801"/>
      <c r="AC7801"/>
    </row>
    <row r="7802" spans="27:29" x14ac:dyDescent="0.25">
      <c r="AA7802"/>
      <c r="AB7802"/>
      <c r="AC7802"/>
    </row>
    <row r="7803" spans="27:29" x14ac:dyDescent="0.25">
      <c r="AA7803"/>
      <c r="AB7803"/>
      <c r="AC7803"/>
    </row>
    <row r="7804" spans="27:29" x14ac:dyDescent="0.25">
      <c r="AA7804"/>
      <c r="AB7804"/>
      <c r="AC7804"/>
    </row>
    <row r="7805" spans="27:29" x14ac:dyDescent="0.25">
      <c r="AA7805"/>
      <c r="AB7805"/>
      <c r="AC7805"/>
    </row>
    <row r="7806" spans="27:29" x14ac:dyDescent="0.25">
      <c r="AA7806"/>
      <c r="AB7806"/>
      <c r="AC7806"/>
    </row>
    <row r="7807" spans="27:29" x14ac:dyDescent="0.25">
      <c r="AA7807"/>
      <c r="AB7807"/>
      <c r="AC7807"/>
    </row>
    <row r="7808" spans="27:29" x14ac:dyDescent="0.25">
      <c r="AA7808"/>
      <c r="AB7808"/>
      <c r="AC7808"/>
    </row>
    <row r="7809" spans="27:29" x14ac:dyDescent="0.25">
      <c r="AA7809"/>
      <c r="AB7809"/>
      <c r="AC7809"/>
    </row>
    <row r="7810" spans="27:29" x14ac:dyDescent="0.25">
      <c r="AA7810"/>
      <c r="AB7810"/>
      <c r="AC7810"/>
    </row>
    <row r="7811" spans="27:29" x14ac:dyDescent="0.25">
      <c r="AA7811"/>
      <c r="AB7811"/>
      <c r="AC7811"/>
    </row>
    <row r="7812" spans="27:29" x14ac:dyDescent="0.25">
      <c r="AA7812"/>
      <c r="AB7812"/>
      <c r="AC7812"/>
    </row>
    <row r="7813" spans="27:29" x14ac:dyDescent="0.25">
      <c r="AA7813"/>
      <c r="AB7813"/>
      <c r="AC7813"/>
    </row>
    <row r="7814" spans="27:29" x14ac:dyDescent="0.25">
      <c r="AA7814"/>
      <c r="AB7814"/>
      <c r="AC7814"/>
    </row>
    <row r="7815" spans="27:29" x14ac:dyDescent="0.25">
      <c r="AA7815"/>
      <c r="AB7815"/>
      <c r="AC7815"/>
    </row>
    <row r="7816" spans="27:29" x14ac:dyDescent="0.25">
      <c r="AA7816"/>
      <c r="AB7816"/>
      <c r="AC7816"/>
    </row>
    <row r="7817" spans="27:29" x14ac:dyDescent="0.25">
      <c r="AA7817"/>
      <c r="AB7817"/>
      <c r="AC7817"/>
    </row>
    <row r="7818" spans="27:29" x14ac:dyDescent="0.25">
      <c r="AA7818"/>
      <c r="AB7818"/>
      <c r="AC7818"/>
    </row>
    <row r="7819" spans="27:29" x14ac:dyDescent="0.25">
      <c r="AA7819"/>
      <c r="AB7819"/>
      <c r="AC7819"/>
    </row>
    <row r="7820" spans="27:29" x14ac:dyDescent="0.25">
      <c r="AA7820"/>
      <c r="AB7820"/>
      <c r="AC7820"/>
    </row>
    <row r="7821" spans="27:29" x14ac:dyDescent="0.25">
      <c r="AA7821"/>
      <c r="AB7821"/>
      <c r="AC7821"/>
    </row>
    <row r="7822" spans="27:29" x14ac:dyDescent="0.25">
      <c r="AA7822"/>
      <c r="AB7822"/>
      <c r="AC7822"/>
    </row>
    <row r="7823" spans="27:29" x14ac:dyDescent="0.25">
      <c r="AA7823"/>
      <c r="AB7823"/>
      <c r="AC7823"/>
    </row>
    <row r="7824" spans="27:29" x14ac:dyDescent="0.25">
      <c r="AA7824"/>
      <c r="AB7824"/>
      <c r="AC7824"/>
    </row>
    <row r="7825" spans="27:29" x14ac:dyDescent="0.25">
      <c r="AA7825"/>
      <c r="AB7825"/>
      <c r="AC7825"/>
    </row>
    <row r="7826" spans="27:29" x14ac:dyDescent="0.25">
      <c r="AA7826"/>
      <c r="AB7826"/>
      <c r="AC7826"/>
    </row>
    <row r="7827" spans="27:29" x14ac:dyDescent="0.25">
      <c r="AA7827"/>
      <c r="AB7827"/>
      <c r="AC7827"/>
    </row>
    <row r="7828" spans="27:29" x14ac:dyDescent="0.25">
      <c r="AA7828"/>
      <c r="AB7828"/>
      <c r="AC7828"/>
    </row>
    <row r="7829" spans="27:29" x14ac:dyDescent="0.25">
      <c r="AA7829"/>
      <c r="AB7829"/>
      <c r="AC7829"/>
    </row>
    <row r="7830" spans="27:29" x14ac:dyDescent="0.25">
      <c r="AA7830"/>
      <c r="AB7830"/>
      <c r="AC7830"/>
    </row>
    <row r="7831" spans="27:29" x14ac:dyDescent="0.25">
      <c r="AA7831"/>
      <c r="AB7831"/>
      <c r="AC7831"/>
    </row>
    <row r="7832" spans="27:29" x14ac:dyDescent="0.25">
      <c r="AA7832"/>
      <c r="AB7832"/>
      <c r="AC7832"/>
    </row>
    <row r="7833" spans="27:29" x14ac:dyDescent="0.25">
      <c r="AA7833"/>
      <c r="AB7833"/>
      <c r="AC7833"/>
    </row>
    <row r="7834" spans="27:29" x14ac:dyDescent="0.25">
      <c r="AA7834"/>
      <c r="AB7834"/>
      <c r="AC7834"/>
    </row>
    <row r="7835" spans="27:29" x14ac:dyDescent="0.25">
      <c r="AA7835"/>
      <c r="AB7835"/>
      <c r="AC7835"/>
    </row>
    <row r="7836" spans="27:29" x14ac:dyDescent="0.25">
      <c r="AA7836"/>
      <c r="AB7836"/>
      <c r="AC7836"/>
    </row>
    <row r="7837" spans="27:29" x14ac:dyDescent="0.25">
      <c r="AA7837"/>
      <c r="AB7837"/>
      <c r="AC7837"/>
    </row>
    <row r="7838" spans="27:29" x14ac:dyDescent="0.25">
      <c r="AA7838"/>
      <c r="AB7838"/>
      <c r="AC7838"/>
    </row>
    <row r="7839" spans="27:29" x14ac:dyDescent="0.25">
      <c r="AA7839"/>
      <c r="AB7839"/>
      <c r="AC7839"/>
    </row>
    <row r="7840" spans="27:29" x14ac:dyDescent="0.25">
      <c r="AA7840"/>
      <c r="AB7840"/>
      <c r="AC7840"/>
    </row>
    <row r="7841" spans="27:29" x14ac:dyDescent="0.25">
      <c r="AA7841"/>
      <c r="AB7841"/>
      <c r="AC7841"/>
    </row>
    <row r="7842" spans="27:29" x14ac:dyDescent="0.25">
      <c r="AA7842"/>
      <c r="AB7842"/>
      <c r="AC7842"/>
    </row>
    <row r="7843" spans="27:29" x14ac:dyDescent="0.25">
      <c r="AA7843"/>
      <c r="AB7843"/>
      <c r="AC7843"/>
    </row>
    <row r="7844" spans="27:29" x14ac:dyDescent="0.25">
      <c r="AA7844"/>
      <c r="AB7844"/>
      <c r="AC7844"/>
    </row>
    <row r="7845" spans="27:29" x14ac:dyDescent="0.25">
      <c r="AA7845"/>
      <c r="AB7845"/>
      <c r="AC7845"/>
    </row>
    <row r="7846" spans="27:29" x14ac:dyDescent="0.25">
      <c r="AA7846"/>
      <c r="AB7846"/>
      <c r="AC7846"/>
    </row>
    <row r="7847" spans="27:29" x14ac:dyDescent="0.25">
      <c r="AA7847"/>
      <c r="AB7847"/>
      <c r="AC7847"/>
    </row>
    <row r="7848" spans="27:29" x14ac:dyDescent="0.25">
      <c r="AA7848"/>
      <c r="AB7848"/>
      <c r="AC7848"/>
    </row>
    <row r="7849" spans="27:29" x14ac:dyDescent="0.25">
      <c r="AA7849"/>
      <c r="AB7849"/>
      <c r="AC7849"/>
    </row>
    <row r="7850" spans="27:29" x14ac:dyDescent="0.25">
      <c r="AA7850"/>
      <c r="AB7850"/>
      <c r="AC7850"/>
    </row>
    <row r="7851" spans="27:29" x14ac:dyDescent="0.25">
      <c r="AA7851"/>
      <c r="AB7851"/>
      <c r="AC7851"/>
    </row>
    <row r="7852" spans="27:29" x14ac:dyDescent="0.25">
      <c r="AA7852"/>
      <c r="AB7852"/>
      <c r="AC7852"/>
    </row>
    <row r="7853" spans="27:29" x14ac:dyDescent="0.25">
      <c r="AA7853"/>
      <c r="AB7853"/>
      <c r="AC7853"/>
    </row>
    <row r="7854" spans="27:29" x14ac:dyDescent="0.25">
      <c r="AA7854"/>
      <c r="AB7854"/>
      <c r="AC7854"/>
    </row>
    <row r="7855" spans="27:29" x14ac:dyDescent="0.25">
      <c r="AA7855"/>
      <c r="AB7855"/>
      <c r="AC7855"/>
    </row>
    <row r="7856" spans="27:29" x14ac:dyDescent="0.25">
      <c r="AA7856"/>
      <c r="AB7856"/>
      <c r="AC7856"/>
    </row>
    <row r="7857" spans="27:29" x14ac:dyDescent="0.25">
      <c r="AA7857"/>
      <c r="AB7857"/>
      <c r="AC7857"/>
    </row>
    <row r="7858" spans="27:29" x14ac:dyDescent="0.25">
      <c r="AA7858"/>
      <c r="AB7858"/>
      <c r="AC7858"/>
    </row>
    <row r="7859" spans="27:29" x14ac:dyDescent="0.25">
      <c r="AA7859"/>
      <c r="AB7859"/>
      <c r="AC7859"/>
    </row>
    <row r="7860" spans="27:29" x14ac:dyDescent="0.25">
      <c r="AA7860"/>
      <c r="AB7860"/>
      <c r="AC7860"/>
    </row>
    <row r="7861" spans="27:29" x14ac:dyDescent="0.25">
      <c r="AA7861"/>
      <c r="AB7861"/>
      <c r="AC7861"/>
    </row>
    <row r="7862" spans="27:29" x14ac:dyDescent="0.25">
      <c r="AA7862"/>
      <c r="AB7862"/>
      <c r="AC7862"/>
    </row>
    <row r="7863" spans="27:29" x14ac:dyDescent="0.25">
      <c r="AA7863"/>
      <c r="AB7863"/>
      <c r="AC7863"/>
    </row>
    <row r="7864" spans="27:29" x14ac:dyDescent="0.25">
      <c r="AA7864"/>
      <c r="AB7864"/>
      <c r="AC7864"/>
    </row>
    <row r="7865" spans="27:29" x14ac:dyDescent="0.25">
      <c r="AA7865"/>
      <c r="AB7865"/>
      <c r="AC7865"/>
    </row>
    <row r="7866" spans="27:29" x14ac:dyDescent="0.25">
      <c r="AA7866"/>
      <c r="AB7866"/>
      <c r="AC7866"/>
    </row>
    <row r="7867" spans="27:29" x14ac:dyDescent="0.25">
      <c r="AA7867"/>
      <c r="AB7867"/>
      <c r="AC7867"/>
    </row>
    <row r="7868" spans="27:29" x14ac:dyDescent="0.25">
      <c r="AA7868"/>
      <c r="AB7868"/>
      <c r="AC7868"/>
    </row>
    <row r="7869" spans="27:29" x14ac:dyDescent="0.25">
      <c r="AA7869"/>
      <c r="AB7869"/>
      <c r="AC7869"/>
    </row>
    <row r="7870" spans="27:29" x14ac:dyDescent="0.25">
      <c r="AA7870"/>
      <c r="AB7870"/>
      <c r="AC7870"/>
    </row>
    <row r="7871" spans="27:29" x14ac:dyDescent="0.25">
      <c r="AA7871"/>
      <c r="AB7871"/>
      <c r="AC7871"/>
    </row>
    <row r="7872" spans="27:29" x14ac:dyDescent="0.25">
      <c r="AA7872"/>
      <c r="AB7872"/>
      <c r="AC7872"/>
    </row>
    <row r="7873" spans="27:29" x14ac:dyDescent="0.25">
      <c r="AA7873"/>
      <c r="AB7873"/>
      <c r="AC7873"/>
    </row>
    <row r="7874" spans="27:29" x14ac:dyDescent="0.25">
      <c r="AA7874"/>
      <c r="AB7874"/>
      <c r="AC7874"/>
    </row>
    <row r="7875" spans="27:29" x14ac:dyDescent="0.25">
      <c r="AA7875"/>
      <c r="AB7875"/>
      <c r="AC7875"/>
    </row>
    <row r="7876" spans="27:29" x14ac:dyDescent="0.25">
      <c r="AA7876"/>
      <c r="AB7876"/>
      <c r="AC7876"/>
    </row>
    <row r="7877" spans="27:29" x14ac:dyDescent="0.25">
      <c r="AA7877"/>
      <c r="AB7877"/>
      <c r="AC7877"/>
    </row>
    <row r="7878" spans="27:29" x14ac:dyDescent="0.25">
      <c r="AA7878"/>
      <c r="AB7878"/>
      <c r="AC7878"/>
    </row>
    <row r="7879" spans="27:29" x14ac:dyDescent="0.25">
      <c r="AA7879"/>
      <c r="AB7879"/>
      <c r="AC7879"/>
    </row>
    <row r="7880" spans="27:29" x14ac:dyDescent="0.25">
      <c r="AA7880"/>
      <c r="AB7880"/>
      <c r="AC7880"/>
    </row>
    <row r="7881" spans="27:29" x14ac:dyDescent="0.25">
      <c r="AA7881"/>
      <c r="AB7881"/>
      <c r="AC7881"/>
    </row>
    <row r="7882" spans="27:29" x14ac:dyDescent="0.25">
      <c r="AA7882"/>
      <c r="AB7882"/>
      <c r="AC7882"/>
    </row>
    <row r="7883" spans="27:29" x14ac:dyDescent="0.25">
      <c r="AA7883"/>
      <c r="AB7883"/>
      <c r="AC7883"/>
    </row>
    <row r="7884" spans="27:29" x14ac:dyDescent="0.25">
      <c r="AA7884"/>
      <c r="AB7884"/>
      <c r="AC7884"/>
    </row>
    <row r="7885" spans="27:29" x14ac:dyDescent="0.25">
      <c r="AA7885"/>
      <c r="AB7885"/>
      <c r="AC7885"/>
    </row>
    <row r="7886" spans="27:29" x14ac:dyDescent="0.25">
      <c r="AA7886"/>
      <c r="AB7886"/>
      <c r="AC7886"/>
    </row>
    <row r="7887" spans="27:29" x14ac:dyDescent="0.25">
      <c r="AA7887"/>
      <c r="AB7887"/>
      <c r="AC7887"/>
    </row>
    <row r="7888" spans="27:29" x14ac:dyDescent="0.25">
      <c r="AA7888"/>
      <c r="AB7888"/>
      <c r="AC7888"/>
    </row>
    <row r="7889" spans="27:29" x14ac:dyDescent="0.25">
      <c r="AA7889"/>
      <c r="AB7889"/>
      <c r="AC7889"/>
    </row>
    <row r="7890" spans="27:29" x14ac:dyDescent="0.25">
      <c r="AA7890"/>
      <c r="AB7890"/>
      <c r="AC7890"/>
    </row>
    <row r="7891" spans="27:29" x14ac:dyDescent="0.25">
      <c r="AA7891"/>
      <c r="AB7891"/>
      <c r="AC7891"/>
    </row>
    <row r="7892" spans="27:29" x14ac:dyDescent="0.25">
      <c r="AA7892"/>
      <c r="AB7892"/>
      <c r="AC7892"/>
    </row>
    <row r="7893" spans="27:29" x14ac:dyDescent="0.25">
      <c r="AA7893"/>
      <c r="AB7893"/>
      <c r="AC7893"/>
    </row>
    <row r="7894" spans="27:29" x14ac:dyDescent="0.25">
      <c r="AA7894"/>
      <c r="AB7894"/>
      <c r="AC7894"/>
    </row>
    <row r="7895" spans="27:29" x14ac:dyDescent="0.25">
      <c r="AA7895"/>
      <c r="AB7895"/>
      <c r="AC7895"/>
    </row>
    <row r="7896" spans="27:29" x14ac:dyDescent="0.25">
      <c r="AA7896"/>
      <c r="AB7896"/>
      <c r="AC7896"/>
    </row>
    <row r="7897" spans="27:29" x14ac:dyDescent="0.25">
      <c r="AA7897"/>
      <c r="AB7897"/>
      <c r="AC7897"/>
    </row>
    <row r="7898" spans="27:29" x14ac:dyDescent="0.25">
      <c r="AA7898"/>
      <c r="AB7898"/>
      <c r="AC7898"/>
    </row>
    <row r="7899" spans="27:29" x14ac:dyDescent="0.25">
      <c r="AA7899"/>
      <c r="AB7899"/>
      <c r="AC7899"/>
    </row>
    <row r="7900" spans="27:29" x14ac:dyDescent="0.25">
      <c r="AA7900"/>
      <c r="AB7900"/>
      <c r="AC7900"/>
    </row>
    <row r="7901" spans="27:29" x14ac:dyDescent="0.25">
      <c r="AA7901"/>
      <c r="AB7901"/>
      <c r="AC7901"/>
    </row>
    <row r="7902" spans="27:29" x14ac:dyDescent="0.25">
      <c r="AA7902"/>
      <c r="AB7902"/>
      <c r="AC7902"/>
    </row>
    <row r="7903" spans="27:29" x14ac:dyDescent="0.25">
      <c r="AA7903"/>
      <c r="AB7903"/>
      <c r="AC7903"/>
    </row>
    <row r="7904" spans="27:29" x14ac:dyDescent="0.25">
      <c r="AA7904"/>
      <c r="AB7904"/>
      <c r="AC7904"/>
    </row>
    <row r="7905" spans="27:29" x14ac:dyDescent="0.25">
      <c r="AA7905"/>
      <c r="AB7905"/>
      <c r="AC7905"/>
    </row>
    <row r="7906" spans="27:29" x14ac:dyDescent="0.25">
      <c r="AA7906"/>
      <c r="AB7906"/>
      <c r="AC7906"/>
    </row>
    <row r="7907" spans="27:29" x14ac:dyDescent="0.25">
      <c r="AA7907"/>
      <c r="AB7907"/>
      <c r="AC7907"/>
    </row>
    <row r="7908" spans="27:29" x14ac:dyDescent="0.25">
      <c r="AA7908"/>
      <c r="AB7908"/>
      <c r="AC7908"/>
    </row>
    <row r="7909" spans="27:29" x14ac:dyDescent="0.25">
      <c r="AA7909"/>
      <c r="AB7909"/>
      <c r="AC7909"/>
    </row>
    <row r="7910" spans="27:29" x14ac:dyDescent="0.25">
      <c r="AA7910"/>
      <c r="AB7910"/>
      <c r="AC7910"/>
    </row>
    <row r="7911" spans="27:29" x14ac:dyDescent="0.25">
      <c r="AA7911"/>
      <c r="AB7911"/>
      <c r="AC7911"/>
    </row>
    <row r="7912" spans="27:29" x14ac:dyDescent="0.25">
      <c r="AA7912"/>
      <c r="AB7912"/>
      <c r="AC7912"/>
    </row>
    <row r="7913" spans="27:29" x14ac:dyDescent="0.25">
      <c r="AA7913"/>
      <c r="AB7913"/>
      <c r="AC7913"/>
    </row>
    <row r="7914" spans="27:29" x14ac:dyDescent="0.25">
      <c r="AA7914"/>
      <c r="AB7914"/>
      <c r="AC7914"/>
    </row>
    <row r="7915" spans="27:29" x14ac:dyDescent="0.25">
      <c r="AA7915"/>
      <c r="AB7915"/>
      <c r="AC7915"/>
    </row>
    <row r="7916" spans="27:29" x14ac:dyDescent="0.25">
      <c r="AA7916"/>
      <c r="AB7916"/>
      <c r="AC7916"/>
    </row>
    <row r="7917" spans="27:29" x14ac:dyDescent="0.25">
      <c r="AA7917"/>
      <c r="AB7917"/>
      <c r="AC7917"/>
    </row>
    <row r="7918" spans="27:29" x14ac:dyDescent="0.25">
      <c r="AA7918"/>
      <c r="AB7918"/>
      <c r="AC7918"/>
    </row>
    <row r="7919" spans="27:29" x14ac:dyDescent="0.25">
      <c r="AA7919"/>
      <c r="AB7919"/>
      <c r="AC7919"/>
    </row>
    <row r="7920" spans="27:29" x14ac:dyDescent="0.25">
      <c r="AA7920"/>
      <c r="AB7920"/>
      <c r="AC7920"/>
    </row>
    <row r="7921" spans="27:29" x14ac:dyDescent="0.25">
      <c r="AA7921"/>
      <c r="AB7921"/>
      <c r="AC7921"/>
    </row>
    <row r="7922" spans="27:29" x14ac:dyDescent="0.25">
      <c r="AA7922"/>
      <c r="AB7922"/>
      <c r="AC7922"/>
    </row>
    <row r="7923" spans="27:29" x14ac:dyDescent="0.25">
      <c r="AA7923"/>
      <c r="AB7923"/>
      <c r="AC7923"/>
    </row>
    <row r="7924" spans="27:29" x14ac:dyDescent="0.25">
      <c r="AA7924"/>
      <c r="AB7924"/>
      <c r="AC7924"/>
    </row>
    <row r="7925" spans="27:29" x14ac:dyDescent="0.25">
      <c r="AA7925"/>
      <c r="AB7925"/>
      <c r="AC7925"/>
    </row>
    <row r="7926" spans="27:29" x14ac:dyDescent="0.25">
      <c r="AA7926"/>
      <c r="AB7926"/>
      <c r="AC7926"/>
    </row>
    <row r="7927" spans="27:29" x14ac:dyDescent="0.25">
      <c r="AA7927"/>
      <c r="AB7927"/>
      <c r="AC7927"/>
    </row>
    <row r="7928" spans="27:29" x14ac:dyDescent="0.25">
      <c r="AA7928"/>
      <c r="AB7928"/>
      <c r="AC7928"/>
    </row>
    <row r="7929" spans="27:29" x14ac:dyDescent="0.25">
      <c r="AA7929"/>
      <c r="AB7929"/>
      <c r="AC7929"/>
    </row>
    <row r="7930" spans="27:29" x14ac:dyDescent="0.25">
      <c r="AA7930"/>
      <c r="AB7930"/>
      <c r="AC7930"/>
    </row>
    <row r="7931" spans="27:29" x14ac:dyDescent="0.25">
      <c r="AA7931"/>
      <c r="AB7931"/>
      <c r="AC7931"/>
    </row>
    <row r="7932" spans="27:29" x14ac:dyDescent="0.25">
      <c r="AA7932"/>
      <c r="AB7932"/>
      <c r="AC7932"/>
    </row>
    <row r="7933" spans="27:29" x14ac:dyDescent="0.25">
      <c r="AA7933"/>
      <c r="AB7933"/>
      <c r="AC7933"/>
    </row>
    <row r="7934" spans="27:29" x14ac:dyDescent="0.25">
      <c r="AA7934"/>
      <c r="AB7934"/>
      <c r="AC7934"/>
    </row>
    <row r="7935" spans="27:29" x14ac:dyDescent="0.25">
      <c r="AA7935"/>
      <c r="AB7935"/>
      <c r="AC7935"/>
    </row>
    <row r="7936" spans="27:29" x14ac:dyDescent="0.25">
      <c r="AA7936"/>
      <c r="AB7936"/>
      <c r="AC7936"/>
    </row>
    <row r="7937" spans="27:29" x14ac:dyDescent="0.25">
      <c r="AA7937"/>
      <c r="AB7937"/>
      <c r="AC7937"/>
    </row>
    <row r="7938" spans="27:29" x14ac:dyDescent="0.25">
      <c r="AA7938"/>
      <c r="AB7938"/>
      <c r="AC7938"/>
    </row>
    <row r="7939" spans="27:29" x14ac:dyDescent="0.25">
      <c r="AA7939"/>
      <c r="AB7939"/>
      <c r="AC7939"/>
    </row>
    <row r="7940" spans="27:29" x14ac:dyDescent="0.25">
      <c r="AA7940"/>
      <c r="AB7940"/>
      <c r="AC7940"/>
    </row>
    <row r="7941" spans="27:29" x14ac:dyDescent="0.25">
      <c r="AA7941"/>
      <c r="AB7941"/>
      <c r="AC7941"/>
    </row>
    <row r="7942" spans="27:29" x14ac:dyDescent="0.25">
      <c r="AA7942"/>
      <c r="AB7942"/>
      <c r="AC7942"/>
    </row>
    <row r="7943" spans="27:29" x14ac:dyDescent="0.25">
      <c r="AA7943"/>
      <c r="AB7943"/>
      <c r="AC7943"/>
    </row>
    <row r="7944" spans="27:29" x14ac:dyDescent="0.25">
      <c r="AA7944"/>
      <c r="AB7944"/>
      <c r="AC7944"/>
    </row>
    <row r="7945" spans="27:29" x14ac:dyDescent="0.25">
      <c r="AA7945"/>
      <c r="AB7945"/>
      <c r="AC7945"/>
    </row>
    <row r="7946" spans="27:29" x14ac:dyDescent="0.25">
      <c r="AA7946"/>
      <c r="AB7946"/>
      <c r="AC7946"/>
    </row>
    <row r="7947" spans="27:29" x14ac:dyDescent="0.25">
      <c r="AA7947"/>
      <c r="AB7947"/>
      <c r="AC7947"/>
    </row>
    <row r="7948" spans="27:29" x14ac:dyDescent="0.25">
      <c r="AA7948"/>
      <c r="AB7948"/>
      <c r="AC7948"/>
    </row>
    <row r="7949" spans="27:29" x14ac:dyDescent="0.25">
      <c r="AA7949"/>
      <c r="AB7949"/>
      <c r="AC7949"/>
    </row>
    <row r="7950" spans="27:29" x14ac:dyDescent="0.25">
      <c r="AA7950"/>
      <c r="AB7950"/>
      <c r="AC7950"/>
    </row>
    <row r="7951" spans="27:29" x14ac:dyDescent="0.25">
      <c r="AA7951"/>
      <c r="AB7951"/>
      <c r="AC7951"/>
    </row>
    <row r="7952" spans="27:29" x14ac:dyDescent="0.25">
      <c r="AA7952"/>
      <c r="AB7952"/>
      <c r="AC7952"/>
    </row>
    <row r="7953" spans="27:29" x14ac:dyDescent="0.25">
      <c r="AA7953"/>
      <c r="AB7953"/>
      <c r="AC7953"/>
    </row>
    <row r="7954" spans="27:29" x14ac:dyDescent="0.25">
      <c r="AA7954"/>
      <c r="AB7954"/>
      <c r="AC7954"/>
    </row>
    <row r="7955" spans="27:29" x14ac:dyDescent="0.25">
      <c r="AA7955"/>
      <c r="AB7955"/>
      <c r="AC7955"/>
    </row>
    <row r="7956" spans="27:29" x14ac:dyDescent="0.25">
      <c r="AA7956"/>
      <c r="AB7956"/>
      <c r="AC7956"/>
    </row>
    <row r="7957" spans="27:29" x14ac:dyDescent="0.25">
      <c r="AA7957"/>
      <c r="AB7957"/>
      <c r="AC7957"/>
    </row>
    <row r="7958" spans="27:29" x14ac:dyDescent="0.25">
      <c r="AA7958"/>
      <c r="AB7958"/>
      <c r="AC7958"/>
    </row>
    <row r="7959" spans="27:29" x14ac:dyDescent="0.25">
      <c r="AA7959"/>
      <c r="AB7959"/>
      <c r="AC7959"/>
    </row>
    <row r="7960" spans="27:29" x14ac:dyDescent="0.25">
      <c r="AA7960"/>
      <c r="AB7960"/>
      <c r="AC7960"/>
    </row>
    <row r="7961" spans="27:29" x14ac:dyDescent="0.25">
      <c r="AA7961"/>
      <c r="AB7961"/>
      <c r="AC7961"/>
    </row>
    <row r="7962" spans="27:29" x14ac:dyDescent="0.25">
      <c r="AA7962"/>
      <c r="AB7962"/>
      <c r="AC7962"/>
    </row>
    <row r="7963" spans="27:29" x14ac:dyDescent="0.25">
      <c r="AA7963"/>
      <c r="AB7963"/>
      <c r="AC7963"/>
    </row>
    <row r="7964" spans="27:29" x14ac:dyDescent="0.25">
      <c r="AA7964"/>
      <c r="AB7964"/>
      <c r="AC7964"/>
    </row>
    <row r="7965" spans="27:29" x14ac:dyDescent="0.25">
      <c r="AA7965"/>
      <c r="AB7965"/>
      <c r="AC7965"/>
    </row>
    <row r="7966" spans="27:29" x14ac:dyDescent="0.25">
      <c r="AA7966"/>
      <c r="AB7966"/>
      <c r="AC7966"/>
    </row>
    <row r="7967" spans="27:29" x14ac:dyDescent="0.25">
      <c r="AA7967"/>
      <c r="AB7967"/>
      <c r="AC7967"/>
    </row>
    <row r="7968" spans="27:29" x14ac:dyDescent="0.25">
      <c r="AA7968"/>
      <c r="AB7968"/>
      <c r="AC7968"/>
    </row>
    <row r="7969" spans="27:29" x14ac:dyDescent="0.25">
      <c r="AA7969"/>
      <c r="AB7969"/>
      <c r="AC7969"/>
    </row>
    <row r="7970" spans="27:29" x14ac:dyDescent="0.25">
      <c r="AA7970"/>
      <c r="AB7970"/>
      <c r="AC7970"/>
    </row>
    <row r="7971" spans="27:29" x14ac:dyDescent="0.25">
      <c r="AA7971"/>
      <c r="AB7971"/>
      <c r="AC7971"/>
    </row>
    <row r="7972" spans="27:29" x14ac:dyDescent="0.25">
      <c r="AA7972"/>
      <c r="AB7972"/>
      <c r="AC7972"/>
    </row>
    <row r="7973" spans="27:29" x14ac:dyDescent="0.25">
      <c r="AA7973"/>
      <c r="AB7973"/>
      <c r="AC7973"/>
    </row>
    <row r="7974" spans="27:29" x14ac:dyDescent="0.25">
      <c r="AA7974"/>
      <c r="AB7974"/>
      <c r="AC7974"/>
    </row>
    <row r="7975" spans="27:29" x14ac:dyDescent="0.25">
      <c r="AA7975"/>
      <c r="AB7975"/>
      <c r="AC7975"/>
    </row>
    <row r="7976" spans="27:29" x14ac:dyDescent="0.25">
      <c r="AA7976"/>
      <c r="AB7976"/>
      <c r="AC7976"/>
    </row>
    <row r="7977" spans="27:29" x14ac:dyDescent="0.25">
      <c r="AA7977"/>
      <c r="AB7977"/>
      <c r="AC7977"/>
    </row>
    <row r="7978" spans="27:29" x14ac:dyDescent="0.25">
      <c r="AA7978"/>
      <c r="AB7978"/>
      <c r="AC7978"/>
    </row>
    <row r="7979" spans="27:29" x14ac:dyDescent="0.25">
      <c r="AA7979"/>
      <c r="AB7979"/>
      <c r="AC7979"/>
    </row>
    <row r="7980" spans="27:29" x14ac:dyDescent="0.25">
      <c r="AA7980"/>
      <c r="AB7980"/>
      <c r="AC7980"/>
    </row>
    <row r="7981" spans="27:29" x14ac:dyDescent="0.25">
      <c r="AA7981"/>
      <c r="AB7981"/>
      <c r="AC7981"/>
    </row>
    <row r="7982" spans="27:29" x14ac:dyDescent="0.25">
      <c r="AA7982"/>
      <c r="AB7982"/>
      <c r="AC7982"/>
    </row>
    <row r="7983" spans="27:29" x14ac:dyDescent="0.25">
      <c r="AA7983"/>
      <c r="AB7983"/>
      <c r="AC7983"/>
    </row>
    <row r="7984" spans="27:29" x14ac:dyDescent="0.25">
      <c r="AA7984"/>
      <c r="AB7984"/>
      <c r="AC7984"/>
    </row>
    <row r="7985" spans="27:29" x14ac:dyDescent="0.25">
      <c r="AA7985"/>
      <c r="AB7985"/>
      <c r="AC7985"/>
    </row>
    <row r="7986" spans="27:29" x14ac:dyDescent="0.25">
      <c r="AA7986"/>
      <c r="AB7986"/>
      <c r="AC7986"/>
    </row>
    <row r="7987" spans="27:29" x14ac:dyDescent="0.25">
      <c r="AA7987"/>
      <c r="AB7987"/>
      <c r="AC7987"/>
    </row>
    <row r="7988" spans="27:29" x14ac:dyDescent="0.25">
      <c r="AA7988"/>
      <c r="AB7988"/>
      <c r="AC7988"/>
    </row>
    <row r="7989" spans="27:29" x14ac:dyDescent="0.25">
      <c r="AA7989"/>
      <c r="AB7989"/>
      <c r="AC7989"/>
    </row>
    <row r="7990" spans="27:29" x14ac:dyDescent="0.25">
      <c r="AA7990"/>
      <c r="AB7990"/>
      <c r="AC7990"/>
    </row>
    <row r="7991" spans="27:29" x14ac:dyDescent="0.25">
      <c r="AA7991"/>
      <c r="AB7991"/>
      <c r="AC7991"/>
    </row>
    <row r="7992" spans="27:29" x14ac:dyDescent="0.25">
      <c r="AA7992"/>
      <c r="AB7992"/>
      <c r="AC7992"/>
    </row>
    <row r="7993" spans="27:29" x14ac:dyDescent="0.25">
      <c r="AA7993"/>
      <c r="AB7993"/>
      <c r="AC7993"/>
    </row>
    <row r="7994" spans="27:29" x14ac:dyDescent="0.25">
      <c r="AA7994"/>
      <c r="AB7994"/>
      <c r="AC7994"/>
    </row>
    <row r="7995" spans="27:29" x14ac:dyDescent="0.25">
      <c r="AA7995"/>
      <c r="AB7995"/>
      <c r="AC7995"/>
    </row>
    <row r="7996" spans="27:29" x14ac:dyDescent="0.25">
      <c r="AA7996"/>
      <c r="AB7996"/>
      <c r="AC7996"/>
    </row>
    <row r="7997" spans="27:29" x14ac:dyDescent="0.25">
      <c r="AA7997"/>
      <c r="AB7997"/>
      <c r="AC7997"/>
    </row>
    <row r="7998" spans="27:29" x14ac:dyDescent="0.25">
      <c r="AA7998"/>
      <c r="AB7998"/>
      <c r="AC7998"/>
    </row>
    <row r="7999" spans="27:29" x14ac:dyDescent="0.25">
      <c r="AA7999"/>
      <c r="AB7999"/>
      <c r="AC7999"/>
    </row>
    <row r="8000" spans="27:29" x14ac:dyDescent="0.25">
      <c r="AA8000"/>
      <c r="AB8000"/>
      <c r="AC8000"/>
    </row>
    <row r="8001" spans="27:29" x14ac:dyDescent="0.25">
      <c r="AA8001"/>
      <c r="AB8001"/>
      <c r="AC8001"/>
    </row>
    <row r="8002" spans="27:29" x14ac:dyDescent="0.25">
      <c r="AA8002"/>
      <c r="AB8002"/>
      <c r="AC8002"/>
    </row>
    <row r="8003" spans="27:29" x14ac:dyDescent="0.25">
      <c r="AA8003"/>
      <c r="AB8003"/>
      <c r="AC8003"/>
    </row>
    <row r="8004" spans="27:29" x14ac:dyDescent="0.25">
      <c r="AA8004"/>
      <c r="AB8004"/>
      <c r="AC8004"/>
    </row>
    <row r="8005" spans="27:29" x14ac:dyDescent="0.25">
      <c r="AA8005"/>
      <c r="AB8005"/>
      <c r="AC8005"/>
    </row>
    <row r="8006" spans="27:29" x14ac:dyDescent="0.25">
      <c r="AA8006"/>
      <c r="AB8006"/>
      <c r="AC8006"/>
    </row>
    <row r="8007" spans="27:29" x14ac:dyDescent="0.25">
      <c r="AA8007"/>
      <c r="AB8007"/>
      <c r="AC8007"/>
    </row>
    <row r="8008" spans="27:29" x14ac:dyDescent="0.25">
      <c r="AA8008"/>
      <c r="AB8008"/>
      <c r="AC8008"/>
    </row>
    <row r="8009" spans="27:29" x14ac:dyDescent="0.25">
      <c r="AA8009"/>
      <c r="AB8009"/>
      <c r="AC8009"/>
    </row>
    <row r="8010" spans="27:29" x14ac:dyDescent="0.25">
      <c r="AA8010"/>
      <c r="AB8010"/>
      <c r="AC8010"/>
    </row>
    <row r="8011" spans="27:29" x14ac:dyDescent="0.25">
      <c r="AA8011"/>
      <c r="AB8011"/>
      <c r="AC8011"/>
    </row>
    <row r="8012" spans="27:29" x14ac:dyDescent="0.25">
      <c r="AA8012"/>
      <c r="AB8012"/>
      <c r="AC8012"/>
    </row>
    <row r="8013" spans="27:29" x14ac:dyDescent="0.25">
      <c r="AA8013"/>
      <c r="AB8013"/>
      <c r="AC8013"/>
    </row>
    <row r="8014" spans="27:29" x14ac:dyDescent="0.25">
      <c r="AA8014"/>
      <c r="AB8014"/>
      <c r="AC8014"/>
    </row>
    <row r="8015" spans="27:29" x14ac:dyDescent="0.25">
      <c r="AA8015"/>
      <c r="AB8015"/>
      <c r="AC8015"/>
    </row>
    <row r="8016" spans="27:29" x14ac:dyDescent="0.25">
      <c r="AA8016"/>
      <c r="AB8016"/>
      <c r="AC8016"/>
    </row>
    <row r="8017" spans="27:29" x14ac:dyDescent="0.25">
      <c r="AA8017"/>
      <c r="AB8017"/>
      <c r="AC8017"/>
    </row>
    <row r="8018" spans="27:29" x14ac:dyDescent="0.25">
      <c r="AA8018"/>
      <c r="AB8018"/>
      <c r="AC8018"/>
    </row>
    <row r="8019" spans="27:29" x14ac:dyDescent="0.25">
      <c r="AA8019"/>
      <c r="AB8019"/>
      <c r="AC8019"/>
    </row>
    <row r="8020" spans="27:29" x14ac:dyDescent="0.25">
      <c r="AA8020"/>
      <c r="AB8020"/>
      <c r="AC8020"/>
    </row>
    <row r="8021" spans="27:29" x14ac:dyDescent="0.25">
      <c r="AA8021"/>
      <c r="AB8021"/>
      <c r="AC8021"/>
    </row>
    <row r="8022" spans="27:29" x14ac:dyDescent="0.25">
      <c r="AA8022"/>
      <c r="AB8022"/>
      <c r="AC8022"/>
    </row>
    <row r="8023" spans="27:29" x14ac:dyDescent="0.25">
      <c r="AA8023"/>
      <c r="AB8023"/>
      <c r="AC8023"/>
    </row>
    <row r="8024" spans="27:29" x14ac:dyDescent="0.25">
      <c r="AA8024"/>
      <c r="AB8024"/>
      <c r="AC8024"/>
    </row>
    <row r="8025" spans="27:29" x14ac:dyDescent="0.25">
      <c r="AA8025"/>
      <c r="AB8025"/>
      <c r="AC8025"/>
    </row>
    <row r="8026" spans="27:29" x14ac:dyDescent="0.25">
      <c r="AA8026"/>
      <c r="AB8026"/>
      <c r="AC8026"/>
    </row>
    <row r="8027" spans="27:29" x14ac:dyDescent="0.25">
      <c r="AA8027"/>
      <c r="AB8027"/>
      <c r="AC8027"/>
    </row>
    <row r="8028" spans="27:29" x14ac:dyDescent="0.25">
      <c r="AA8028"/>
      <c r="AB8028"/>
      <c r="AC8028"/>
    </row>
    <row r="8029" spans="27:29" x14ac:dyDescent="0.25">
      <c r="AA8029"/>
      <c r="AB8029"/>
      <c r="AC8029"/>
    </row>
    <row r="8030" spans="27:29" x14ac:dyDescent="0.25">
      <c r="AA8030"/>
      <c r="AB8030"/>
      <c r="AC8030"/>
    </row>
    <row r="8031" spans="27:29" x14ac:dyDescent="0.25">
      <c r="AA8031"/>
      <c r="AB8031"/>
      <c r="AC8031"/>
    </row>
    <row r="8032" spans="27:29" x14ac:dyDescent="0.25">
      <c r="AA8032"/>
      <c r="AB8032"/>
      <c r="AC8032"/>
    </row>
    <row r="8033" spans="27:29" x14ac:dyDescent="0.25">
      <c r="AA8033"/>
      <c r="AB8033"/>
      <c r="AC8033"/>
    </row>
    <row r="8034" spans="27:29" x14ac:dyDescent="0.25">
      <c r="AA8034"/>
      <c r="AB8034"/>
      <c r="AC8034"/>
    </row>
    <row r="8035" spans="27:29" x14ac:dyDescent="0.25">
      <c r="AA8035"/>
      <c r="AB8035"/>
      <c r="AC8035"/>
    </row>
    <row r="8036" spans="27:29" x14ac:dyDescent="0.25">
      <c r="AA8036"/>
      <c r="AB8036"/>
      <c r="AC8036"/>
    </row>
    <row r="8037" spans="27:29" x14ac:dyDescent="0.25">
      <c r="AA8037"/>
      <c r="AB8037"/>
      <c r="AC8037"/>
    </row>
    <row r="8038" spans="27:29" x14ac:dyDescent="0.25">
      <c r="AA8038"/>
      <c r="AB8038"/>
      <c r="AC8038"/>
    </row>
    <row r="8039" spans="27:29" x14ac:dyDescent="0.25">
      <c r="AA8039"/>
      <c r="AB8039"/>
      <c r="AC8039"/>
    </row>
    <row r="8040" spans="27:29" x14ac:dyDescent="0.25">
      <c r="AA8040"/>
      <c r="AB8040"/>
      <c r="AC8040"/>
    </row>
    <row r="8041" spans="27:29" x14ac:dyDescent="0.25">
      <c r="AA8041"/>
      <c r="AB8041"/>
      <c r="AC8041"/>
    </row>
    <row r="8042" spans="27:29" x14ac:dyDescent="0.25">
      <c r="AA8042"/>
      <c r="AB8042"/>
      <c r="AC8042"/>
    </row>
    <row r="8043" spans="27:29" x14ac:dyDescent="0.25">
      <c r="AA8043"/>
      <c r="AB8043"/>
      <c r="AC8043"/>
    </row>
    <row r="8044" spans="27:29" x14ac:dyDescent="0.25">
      <c r="AA8044"/>
      <c r="AB8044"/>
      <c r="AC8044"/>
    </row>
    <row r="8045" spans="27:29" x14ac:dyDescent="0.25">
      <c r="AA8045"/>
      <c r="AB8045"/>
      <c r="AC8045"/>
    </row>
    <row r="8046" spans="27:29" x14ac:dyDescent="0.25">
      <c r="AA8046"/>
      <c r="AB8046"/>
      <c r="AC8046"/>
    </row>
    <row r="8047" spans="27:29" x14ac:dyDescent="0.25">
      <c r="AA8047"/>
      <c r="AB8047"/>
      <c r="AC8047"/>
    </row>
    <row r="8048" spans="27:29" x14ac:dyDescent="0.25">
      <c r="AA8048"/>
      <c r="AB8048"/>
      <c r="AC8048"/>
    </row>
    <row r="8049" spans="27:29" x14ac:dyDescent="0.25">
      <c r="AA8049"/>
      <c r="AB8049"/>
      <c r="AC8049"/>
    </row>
    <row r="8050" spans="27:29" x14ac:dyDescent="0.25">
      <c r="AA8050"/>
      <c r="AB8050"/>
      <c r="AC8050"/>
    </row>
    <row r="8051" spans="27:29" x14ac:dyDescent="0.25">
      <c r="AA8051"/>
      <c r="AB8051"/>
      <c r="AC8051"/>
    </row>
    <row r="8052" spans="27:29" x14ac:dyDescent="0.25">
      <c r="AA8052"/>
      <c r="AB8052"/>
      <c r="AC8052"/>
    </row>
    <row r="8053" spans="27:29" x14ac:dyDescent="0.25">
      <c r="AA8053"/>
      <c r="AB8053"/>
      <c r="AC8053"/>
    </row>
    <row r="8054" spans="27:29" x14ac:dyDescent="0.25">
      <c r="AA8054"/>
      <c r="AB8054"/>
      <c r="AC8054"/>
    </row>
    <row r="8055" spans="27:29" x14ac:dyDescent="0.25">
      <c r="AA8055"/>
      <c r="AB8055"/>
      <c r="AC8055"/>
    </row>
    <row r="8056" spans="27:29" x14ac:dyDescent="0.25">
      <c r="AA8056"/>
      <c r="AB8056"/>
      <c r="AC8056"/>
    </row>
    <row r="8057" spans="27:29" x14ac:dyDescent="0.25">
      <c r="AA8057"/>
      <c r="AB8057"/>
      <c r="AC8057"/>
    </row>
    <row r="8058" spans="27:29" x14ac:dyDescent="0.25">
      <c r="AA8058"/>
      <c r="AB8058"/>
      <c r="AC8058"/>
    </row>
    <row r="8059" spans="27:29" x14ac:dyDescent="0.25">
      <c r="AA8059"/>
      <c r="AB8059"/>
      <c r="AC8059"/>
    </row>
    <row r="8060" spans="27:29" x14ac:dyDescent="0.25">
      <c r="AA8060"/>
      <c r="AB8060"/>
      <c r="AC8060"/>
    </row>
    <row r="8061" spans="27:29" x14ac:dyDescent="0.25">
      <c r="AA8061"/>
      <c r="AB8061"/>
      <c r="AC8061"/>
    </row>
    <row r="8062" spans="27:29" x14ac:dyDescent="0.25">
      <c r="AA8062"/>
      <c r="AB8062"/>
      <c r="AC8062"/>
    </row>
    <row r="8063" spans="27:29" x14ac:dyDescent="0.25">
      <c r="AA8063"/>
      <c r="AB8063"/>
      <c r="AC8063"/>
    </row>
    <row r="8064" spans="27:29" x14ac:dyDescent="0.25">
      <c r="AA8064"/>
      <c r="AB8064"/>
      <c r="AC8064"/>
    </row>
    <row r="8065" spans="27:29" x14ac:dyDescent="0.25">
      <c r="AA8065"/>
      <c r="AB8065"/>
      <c r="AC8065"/>
    </row>
    <row r="8066" spans="27:29" x14ac:dyDescent="0.25">
      <c r="AA8066"/>
      <c r="AB8066"/>
      <c r="AC8066"/>
    </row>
    <row r="8067" spans="27:29" x14ac:dyDescent="0.25">
      <c r="AA8067"/>
      <c r="AB8067"/>
      <c r="AC8067"/>
    </row>
    <row r="8068" spans="27:29" x14ac:dyDescent="0.25">
      <c r="AA8068"/>
      <c r="AB8068"/>
      <c r="AC8068"/>
    </row>
    <row r="8069" spans="27:29" x14ac:dyDescent="0.25">
      <c r="AA8069"/>
      <c r="AB8069"/>
      <c r="AC8069"/>
    </row>
    <row r="8070" spans="27:29" x14ac:dyDescent="0.25">
      <c r="AA8070"/>
      <c r="AB8070"/>
      <c r="AC8070"/>
    </row>
    <row r="8071" spans="27:29" x14ac:dyDescent="0.25">
      <c r="AA8071"/>
      <c r="AB8071"/>
      <c r="AC8071"/>
    </row>
    <row r="8072" spans="27:29" x14ac:dyDescent="0.25">
      <c r="AA8072"/>
      <c r="AB8072"/>
      <c r="AC8072"/>
    </row>
    <row r="8073" spans="27:29" x14ac:dyDescent="0.25">
      <c r="AA8073"/>
      <c r="AB8073"/>
      <c r="AC8073"/>
    </row>
    <row r="8074" spans="27:29" x14ac:dyDescent="0.25">
      <c r="AA8074"/>
      <c r="AB8074"/>
      <c r="AC8074"/>
    </row>
    <row r="8075" spans="27:29" x14ac:dyDescent="0.25">
      <c r="AA8075"/>
      <c r="AB8075"/>
      <c r="AC8075"/>
    </row>
    <row r="8076" spans="27:29" x14ac:dyDescent="0.25">
      <c r="AA8076"/>
      <c r="AB8076"/>
      <c r="AC8076"/>
    </row>
    <row r="8077" spans="27:29" x14ac:dyDescent="0.25">
      <c r="AA8077"/>
      <c r="AB8077"/>
      <c r="AC8077"/>
    </row>
    <row r="8078" spans="27:29" x14ac:dyDescent="0.25">
      <c r="AA8078"/>
      <c r="AB8078"/>
      <c r="AC8078"/>
    </row>
    <row r="8079" spans="27:29" x14ac:dyDescent="0.25">
      <c r="AA8079"/>
      <c r="AB8079"/>
      <c r="AC8079"/>
    </row>
    <row r="8080" spans="27:29" x14ac:dyDescent="0.25">
      <c r="AA8080"/>
      <c r="AB8080"/>
      <c r="AC8080"/>
    </row>
    <row r="8081" spans="27:29" x14ac:dyDescent="0.25">
      <c r="AA8081"/>
      <c r="AB8081"/>
      <c r="AC8081"/>
    </row>
    <row r="8082" spans="27:29" x14ac:dyDescent="0.25">
      <c r="AA8082"/>
      <c r="AB8082"/>
      <c r="AC8082"/>
    </row>
    <row r="8083" spans="27:29" x14ac:dyDescent="0.25">
      <c r="AA8083"/>
      <c r="AB8083"/>
      <c r="AC8083"/>
    </row>
    <row r="8084" spans="27:29" x14ac:dyDescent="0.25">
      <c r="AA8084"/>
      <c r="AB8084"/>
      <c r="AC8084"/>
    </row>
    <row r="8085" spans="27:29" x14ac:dyDescent="0.25">
      <c r="AA8085"/>
      <c r="AB8085"/>
      <c r="AC8085"/>
    </row>
    <row r="8086" spans="27:29" x14ac:dyDescent="0.25">
      <c r="AA8086"/>
      <c r="AB8086"/>
      <c r="AC8086"/>
    </row>
    <row r="8087" spans="27:29" x14ac:dyDescent="0.25">
      <c r="AA8087"/>
      <c r="AB8087"/>
      <c r="AC8087"/>
    </row>
    <row r="8088" spans="27:29" x14ac:dyDescent="0.25">
      <c r="AA8088"/>
      <c r="AB8088"/>
      <c r="AC8088"/>
    </row>
    <row r="8089" spans="27:29" x14ac:dyDescent="0.25">
      <c r="AA8089"/>
      <c r="AB8089"/>
      <c r="AC8089"/>
    </row>
    <row r="8090" spans="27:29" x14ac:dyDescent="0.25">
      <c r="AA8090"/>
      <c r="AB8090"/>
      <c r="AC8090"/>
    </row>
    <row r="8091" spans="27:29" x14ac:dyDescent="0.25">
      <c r="AA8091"/>
      <c r="AB8091"/>
      <c r="AC8091"/>
    </row>
    <row r="8092" spans="27:29" x14ac:dyDescent="0.25">
      <c r="AA8092"/>
      <c r="AB8092"/>
      <c r="AC8092"/>
    </row>
    <row r="8093" spans="27:29" x14ac:dyDescent="0.25">
      <c r="AA8093"/>
      <c r="AB8093"/>
      <c r="AC8093"/>
    </row>
    <row r="8094" spans="27:29" x14ac:dyDescent="0.25">
      <c r="AA8094"/>
      <c r="AB8094"/>
      <c r="AC8094"/>
    </row>
    <row r="8095" spans="27:29" x14ac:dyDescent="0.25">
      <c r="AA8095"/>
      <c r="AB8095"/>
      <c r="AC8095"/>
    </row>
    <row r="8096" spans="27:29" x14ac:dyDescent="0.25">
      <c r="AA8096"/>
      <c r="AB8096"/>
      <c r="AC8096"/>
    </row>
    <row r="8097" spans="27:29" x14ac:dyDescent="0.25">
      <c r="AA8097"/>
      <c r="AB8097"/>
      <c r="AC8097"/>
    </row>
    <row r="8098" spans="27:29" x14ac:dyDescent="0.25">
      <c r="AA8098"/>
      <c r="AB8098"/>
      <c r="AC8098"/>
    </row>
    <row r="8099" spans="27:29" x14ac:dyDescent="0.25">
      <c r="AA8099"/>
      <c r="AB8099"/>
      <c r="AC8099"/>
    </row>
    <row r="8100" spans="27:29" x14ac:dyDescent="0.25">
      <c r="AA8100"/>
      <c r="AB8100"/>
      <c r="AC8100"/>
    </row>
    <row r="8101" spans="27:29" x14ac:dyDescent="0.25">
      <c r="AA8101"/>
      <c r="AB8101"/>
      <c r="AC8101"/>
    </row>
    <row r="8102" spans="27:29" x14ac:dyDescent="0.25">
      <c r="AA8102"/>
      <c r="AB8102"/>
      <c r="AC8102"/>
    </row>
    <row r="8103" spans="27:29" x14ac:dyDescent="0.25">
      <c r="AA8103"/>
      <c r="AB8103"/>
      <c r="AC8103"/>
    </row>
    <row r="8104" spans="27:29" x14ac:dyDescent="0.25">
      <c r="AA8104"/>
      <c r="AB8104"/>
      <c r="AC8104"/>
    </row>
    <row r="8105" spans="27:29" x14ac:dyDescent="0.25">
      <c r="AA8105"/>
      <c r="AB8105"/>
      <c r="AC8105"/>
    </row>
    <row r="8106" spans="27:29" x14ac:dyDescent="0.25">
      <c r="AA8106"/>
      <c r="AB8106"/>
      <c r="AC8106"/>
    </row>
    <row r="8107" spans="27:29" x14ac:dyDescent="0.25">
      <c r="AA8107"/>
      <c r="AB8107"/>
      <c r="AC8107"/>
    </row>
    <row r="8108" spans="27:29" x14ac:dyDescent="0.25">
      <c r="AA8108"/>
      <c r="AB8108"/>
      <c r="AC8108"/>
    </row>
    <row r="8109" spans="27:29" x14ac:dyDescent="0.25">
      <c r="AA8109"/>
      <c r="AB8109"/>
      <c r="AC8109"/>
    </row>
    <row r="8110" spans="27:29" x14ac:dyDescent="0.25">
      <c r="AA8110"/>
      <c r="AB8110"/>
      <c r="AC8110"/>
    </row>
    <row r="8111" spans="27:29" x14ac:dyDescent="0.25">
      <c r="AA8111"/>
      <c r="AB8111"/>
      <c r="AC8111"/>
    </row>
    <row r="8112" spans="27:29" x14ac:dyDescent="0.25">
      <c r="AA8112"/>
      <c r="AB8112"/>
      <c r="AC8112"/>
    </row>
    <row r="8113" spans="27:29" x14ac:dyDescent="0.25">
      <c r="AA8113"/>
      <c r="AB8113"/>
      <c r="AC8113"/>
    </row>
    <row r="8114" spans="27:29" x14ac:dyDescent="0.25">
      <c r="AA8114"/>
      <c r="AB8114"/>
      <c r="AC8114"/>
    </row>
    <row r="8115" spans="27:29" x14ac:dyDescent="0.25">
      <c r="AA8115"/>
      <c r="AB8115"/>
      <c r="AC8115"/>
    </row>
    <row r="8116" spans="27:29" x14ac:dyDescent="0.25">
      <c r="AA8116"/>
      <c r="AB8116"/>
      <c r="AC8116"/>
    </row>
    <row r="8117" spans="27:29" x14ac:dyDescent="0.25">
      <c r="AA8117"/>
      <c r="AB8117"/>
      <c r="AC8117"/>
    </row>
    <row r="8118" spans="27:29" x14ac:dyDescent="0.25">
      <c r="AA8118"/>
      <c r="AB8118"/>
      <c r="AC8118"/>
    </row>
    <row r="8119" spans="27:29" x14ac:dyDescent="0.25">
      <c r="AA8119"/>
      <c r="AB8119"/>
      <c r="AC8119"/>
    </row>
    <row r="8120" spans="27:29" x14ac:dyDescent="0.25">
      <c r="AA8120"/>
      <c r="AB8120"/>
      <c r="AC8120"/>
    </row>
    <row r="8121" spans="27:29" x14ac:dyDescent="0.25">
      <c r="AA8121"/>
      <c r="AB8121"/>
      <c r="AC8121"/>
    </row>
    <row r="8122" spans="27:29" x14ac:dyDescent="0.25">
      <c r="AA8122"/>
      <c r="AB8122"/>
      <c r="AC8122"/>
    </row>
    <row r="8123" spans="27:29" x14ac:dyDescent="0.25">
      <c r="AA8123"/>
      <c r="AB8123"/>
      <c r="AC8123"/>
    </row>
    <row r="8124" spans="27:29" x14ac:dyDescent="0.25">
      <c r="AA8124"/>
      <c r="AB8124"/>
      <c r="AC8124"/>
    </row>
    <row r="8125" spans="27:29" x14ac:dyDescent="0.25">
      <c r="AA8125"/>
      <c r="AB8125"/>
      <c r="AC8125"/>
    </row>
    <row r="8126" spans="27:29" x14ac:dyDescent="0.25">
      <c r="AA8126"/>
      <c r="AB8126"/>
      <c r="AC8126"/>
    </row>
    <row r="8127" spans="27:29" x14ac:dyDescent="0.25">
      <c r="AA8127"/>
      <c r="AB8127"/>
      <c r="AC8127"/>
    </row>
    <row r="8128" spans="27:29" x14ac:dyDescent="0.25">
      <c r="AA8128"/>
      <c r="AB8128"/>
      <c r="AC8128"/>
    </row>
    <row r="8129" spans="27:29" x14ac:dyDescent="0.25">
      <c r="AA8129"/>
      <c r="AB8129"/>
      <c r="AC8129"/>
    </row>
    <row r="8130" spans="27:29" x14ac:dyDescent="0.25">
      <c r="AA8130"/>
      <c r="AB8130"/>
      <c r="AC8130"/>
    </row>
    <row r="8131" spans="27:29" x14ac:dyDescent="0.25">
      <c r="AA8131"/>
      <c r="AB8131"/>
      <c r="AC8131"/>
    </row>
    <row r="8132" spans="27:29" x14ac:dyDescent="0.25">
      <c r="AA8132"/>
      <c r="AB8132"/>
      <c r="AC8132"/>
    </row>
    <row r="8133" spans="27:29" x14ac:dyDescent="0.25">
      <c r="AA8133"/>
      <c r="AB8133"/>
      <c r="AC8133"/>
    </row>
    <row r="8134" spans="27:29" x14ac:dyDescent="0.25">
      <c r="AA8134"/>
      <c r="AB8134"/>
      <c r="AC8134"/>
    </row>
    <row r="8135" spans="27:29" x14ac:dyDescent="0.25">
      <c r="AA8135"/>
      <c r="AB8135"/>
      <c r="AC8135"/>
    </row>
    <row r="8136" spans="27:29" x14ac:dyDescent="0.25">
      <c r="AA8136"/>
      <c r="AB8136"/>
      <c r="AC8136"/>
    </row>
    <row r="8137" spans="27:29" x14ac:dyDescent="0.25">
      <c r="AA8137"/>
      <c r="AB8137"/>
      <c r="AC8137"/>
    </row>
    <row r="8138" spans="27:29" x14ac:dyDescent="0.25">
      <c r="AA8138"/>
      <c r="AB8138"/>
      <c r="AC8138"/>
    </row>
    <row r="8139" spans="27:29" x14ac:dyDescent="0.25">
      <c r="AA8139"/>
      <c r="AB8139"/>
      <c r="AC8139"/>
    </row>
    <row r="8140" spans="27:29" x14ac:dyDescent="0.25">
      <c r="AA8140"/>
      <c r="AB8140"/>
      <c r="AC8140"/>
    </row>
    <row r="8141" spans="27:29" x14ac:dyDescent="0.25">
      <c r="AA8141"/>
      <c r="AB8141"/>
      <c r="AC8141"/>
    </row>
    <row r="8142" spans="27:29" x14ac:dyDescent="0.25">
      <c r="AA8142"/>
      <c r="AB8142"/>
      <c r="AC8142"/>
    </row>
    <row r="8143" spans="27:29" x14ac:dyDescent="0.25">
      <c r="AA8143"/>
      <c r="AB8143"/>
      <c r="AC8143"/>
    </row>
    <row r="8144" spans="27:29" x14ac:dyDescent="0.25">
      <c r="AA8144"/>
      <c r="AB8144"/>
      <c r="AC8144"/>
    </row>
    <row r="8145" spans="27:29" x14ac:dyDescent="0.25">
      <c r="AA8145"/>
      <c r="AB8145"/>
      <c r="AC8145"/>
    </row>
    <row r="8146" spans="27:29" x14ac:dyDescent="0.25">
      <c r="AA8146"/>
      <c r="AB8146"/>
      <c r="AC8146"/>
    </row>
    <row r="8147" spans="27:29" x14ac:dyDescent="0.25">
      <c r="AA8147"/>
      <c r="AB8147"/>
      <c r="AC8147"/>
    </row>
    <row r="8148" spans="27:29" x14ac:dyDescent="0.25">
      <c r="AA8148"/>
      <c r="AB8148"/>
      <c r="AC8148"/>
    </row>
    <row r="8149" spans="27:29" x14ac:dyDescent="0.25">
      <c r="AA8149"/>
      <c r="AB8149"/>
      <c r="AC8149"/>
    </row>
    <row r="8150" spans="27:29" x14ac:dyDescent="0.25">
      <c r="AA8150"/>
      <c r="AB8150"/>
      <c r="AC8150"/>
    </row>
    <row r="8151" spans="27:29" x14ac:dyDescent="0.25">
      <c r="AA8151"/>
      <c r="AB8151"/>
      <c r="AC8151"/>
    </row>
    <row r="8152" spans="27:29" x14ac:dyDescent="0.25">
      <c r="AA8152"/>
      <c r="AB8152"/>
      <c r="AC8152"/>
    </row>
    <row r="8153" spans="27:29" x14ac:dyDescent="0.25">
      <c r="AA8153"/>
      <c r="AB8153"/>
      <c r="AC8153"/>
    </row>
    <row r="8154" spans="27:29" x14ac:dyDescent="0.25">
      <c r="AA8154"/>
      <c r="AB8154"/>
      <c r="AC8154"/>
    </row>
    <row r="8155" spans="27:29" x14ac:dyDescent="0.25">
      <c r="AA8155"/>
      <c r="AB8155"/>
      <c r="AC8155"/>
    </row>
    <row r="8156" spans="27:29" x14ac:dyDescent="0.25">
      <c r="AA8156"/>
      <c r="AB8156"/>
      <c r="AC8156"/>
    </row>
    <row r="8157" spans="27:29" x14ac:dyDescent="0.25">
      <c r="AA8157"/>
      <c r="AB8157"/>
      <c r="AC8157"/>
    </row>
    <row r="8158" spans="27:29" x14ac:dyDescent="0.25">
      <c r="AA8158"/>
      <c r="AB8158"/>
      <c r="AC8158"/>
    </row>
    <row r="8159" spans="27:29" x14ac:dyDescent="0.25">
      <c r="AA8159"/>
      <c r="AB8159"/>
      <c r="AC8159"/>
    </row>
    <row r="8160" spans="27:29" x14ac:dyDescent="0.25">
      <c r="AA8160"/>
      <c r="AB8160"/>
      <c r="AC8160"/>
    </row>
    <row r="8161" spans="27:29" x14ac:dyDescent="0.25">
      <c r="AA8161"/>
      <c r="AB8161"/>
      <c r="AC8161"/>
    </row>
    <row r="8162" spans="27:29" x14ac:dyDescent="0.25">
      <c r="AA8162"/>
      <c r="AB8162"/>
      <c r="AC8162"/>
    </row>
    <row r="8163" spans="27:29" x14ac:dyDescent="0.25">
      <c r="AA8163"/>
      <c r="AB8163"/>
      <c r="AC8163"/>
    </row>
    <row r="8164" spans="27:29" x14ac:dyDescent="0.25">
      <c r="AA8164"/>
      <c r="AB8164"/>
      <c r="AC8164"/>
    </row>
    <row r="8165" spans="27:29" x14ac:dyDescent="0.25">
      <c r="AA8165"/>
      <c r="AB8165"/>
      <c r="AC8165"/>
    </row>
    <row r="8166" spans="27:29" x14ac:dyDescent="0.25">
      <c r="AA8166"/>
      <c r="AB8166"/>
      <c r="AC8166"/>
    </row>
    <row r="8167" spans="27:29" x14ac:dyDescent="0.25">
      <c r="AA8167"/>
      <c r="AB8167"/>
      <c r="AC8167"/>
    </row>
    <row r="8168" spans="27:29" x14ac:dyDescent="0.25">
      <c r="AA8168"/>
      <c r="AB8168"/>
      <c r="AC8168"/>
    </row>
    <row r="8169" spans="27:29" x14ac:dyDescent="0.25">
      <c r="AA8169"/>
      <c r="AB8169"/>
      <c r="AC8169"/>
    </row>
    <row r="8170" spans="27:29" x14ac:dyDescent="0.25">
      <c r="AA8170"/>
      <c r="AB8170"/>
      <c r="AC8170"/>
    </row>
    <row r="8171" spans="27:29" x14ac:dyDescent="0.25">
      <c r="AA8171"/>
      <c r="AB8171"/>
      <c r="AC8171"/>
    </row>
    <row r="8172" spans="27:29" x14ac:dyDescent="0.25">
      <c r="AA8172"/>
      <c r="AB8172"/>
      <c r="AC8172"/>
    </row>
    <row r="8173" spans="27:29" x14ac:dyDescent="0.25">
      <c r="AA8173"/>
      <c r="AB8173"/>
      <c r="AC8173"/>
    </row>
    <row r="8174" spans="27:29" x14ac:dyDescent="0.25">
      <c r="AA8174"/>
      <c r="AB8174"/>
      <c r="AC8174"/>
    </row>
    <row r="8175" spans="27:29" x14ac:dyDescent="0.25">
      <c r="AA8175"/>
      <c r="AB8175"/>
      <c r="AC8175"/>
    </row>
    <row r="8176" spans="27:29" x14ac:dyDescent="0.25">
      <c r="AA8176"/>
      <c r="AB8176"/>
      <c r="AC8176"/>
    </row>
    <row r="8177" spans="27:29" x14ac:dyDescent="0.25">
      <c r="AA8177"/>
      <c r="AB8177"/>
      <c r="AC8177"/>
    </row>
    <row r="8178" spans="27:29" x14ac:dyDescent="0.25">
      <c r="AA8178"/>
      <c r="AB8178"/>
      <c r="AC8178"/>
    </row>
    <row r="8179" spans="27:29" x14ac:dyDescent="0.25">
      <c r="AA8179"/>
      <c r="AB8179"/>
      <c r="AC8179"/>
    </row>
    <row r="8180" spans="27:29" x14ac:dyDescent="0.25">
      <c r="AA8180"/>
      <c r="AB8180"/>
      <c r="AC8180"/>
    </row>
    <row r="8181" spans="27:29" x14ac:dyDescent="0.25">
      <c r="AA8181"/>
      <c r="AB8181"/>
      <c r="AC8181"/>
    </row>
    <row r="8182" spans="27:29" x14ac:dyDescent="0.25">
      <c r="AA8182"/>
      <c r="AB8182"/>
      <c r="AC8182"/>
    </row>
    <row r="8183" spans="27:29" x14ac:dyDescent="0.25">
      <c r="AA8183"/>
      <c r="AB8183"/>
      <c r="AC8183"/>
    </row>
    <row r="8184" spans="27:29" x14ac:dyDescent="0.25">
      <c r="AA8184"/>
      <c r="AB8184"/>
      <c r="AC8184"/>
    </row>
    <row r="8185" spans="27:29" x14ac:dyDescent="0.25">
      <c r="AA8185"/>
      <c r="AB8185"/>
      <c r="AC8185"/>
    </row>
    <row r="8186" spans="27:29" x14ac:dyDescent="0.25">
      <c r="AA8186"/>
      <c r="AB8186"/>
      <c r="AC8186"/>
    </row>
    <row r="8187" spans="27:29" x14ac:dyDescent="0.25">
      <c r="AA8187"/>
      <c r="AB8187"/>
      <c r="AC8187"/>
    </row>
    <row r="8188" spans="27:29" x14ac:dyDescent="0.25">
      <c r="AA8188"/>
      <c r="AB8188"/>
      <c r="AC8188"/>
    </row>
    <row r="8189" spans="27:29" x14ac:dyDescent="0.25">
      <c r="AA8189"/>
      <c r="AB8189"/>
      <c r="AC8189"/>
    </row>
    <row r="8190" spans="27:29" x14ac:dyDescent="0.25">
      <c r="AA8190"/>
      <c r="AB8190"/>
      <c r="AC8190"/>
    </row>
    <row r="8191" spans="27:29" x14ac:dyDescent="0.25">
      <c r="AA8191"/>
      <c r="AB8191"/>
      <c r="AC8191"/>
    </row>
    <row r="8192" spans="27:29" x14ac:dyDescent="0.25">
      <c r="AA8192"/>
      <c r="AB8192"/>
      <c r="AC8192"/>
    </row>
    <row r="8193" spans="27:29" x14ac:dyDescent="0.25">
      <c r="AA8193"/>
      <c r="AB8193"/>
      <c r="AC8193"/>
    </row>
    <row r="8194" spans="27:29" x14ac:dyDescent="0.25">
      <c r="AA8194"/>
      <c r="AB8194"/>
      <c r="AC8194"/>
    </row>
    <row r="8195" spans="27:29" x14ac:dyDescent="0.25">
      <c r="AA8195"/>
      <c r="AB8195"/>
      <c r="AC8195"/>
    </row>
    <row r="8196" spans="27:29" x14ac:dyDescent="0.25">
      <c r="AA8196"/>
      <c r="AB8196"/>
      <c r="AC8196"/>
    </row>
    <row r="8197" spans="27:29" x14ac:dyDescent="0.25">
      <c r="AA8197"/>
      <c r="AB8197"/>
      <c r="AC8197"/>
    </row>
    <row r="8198" spans="27:29" x14ac:dyDescent="0.25">
      <c r="AA8198"/>
      <c r="AB8198"/>
      <c r="AC8198"/>
    </row>
    <row r="8199" spans="27:29" x14ac:dyDescent="0.25">
      <c r="AA8199"/>
      <c r="AB8199"/>
      <c r="AC8199"/>
    </row>
    <row r="8200" spans="27:29" x14ac:dyDescent="0.25">
      <c r="AA8200"/>
      <c r="AB8200"/>
      <c r="AC8200"/>
    </row>
    <row r="8201" spans="27:29" x14ac:dyDescent="0.25">
      <c r="AA8201"/>
      <c r="AB8201"/>
      <c r="AC8201"/>
    </row>
    <row r="8202" spans="27:29" x14ac:dyDescent="0.25">
      <c r="AA8202"/>
      <c r="AB8202"/>
      <c r="AC8202"/>
    </row>
    <row r="8203" spans="27:29" x14ac:dyDescent="0.25">
      <c r="AA8203"/>
      <c r="AB8203"/>
      <c r="AC8203"/>
    </row>
    <row r="8204" spans="27:29" x14ac:dyDescent="0.25">
      <c r="AA8204"/>
      <c r="AB8204"/>
      <c r="AC8204"/>
    </row>
    <row r="8205" spans="27:29" x14ac:dyDescent="0.25">
      <c r="AA8205"/>
      <c r="AB8205"/>
      <c r="AC8205"/>
    </row>
    <row r="8206" spans="27:29" x14ac:dyDescent="0.25">
      <c r="AA8206"/>
      <c r="AB8206"/>
      <c r="AC8206"/>
    </row>
    <row r="8207" spans="27:29" x14ac:dyDescent="0.25">
      <c r="AA8207"/>
      <c r="AB8207"/>
      <c r="AC8207"/>
    </row>
    <row r="8208" spans="27:29" x14ac:dyDescent="0.25">
      <c r="AA8208"/>
      <c r="AB8208"/>
      <c r="AC8208"/>
    </row>
    <row r="8209" spans="27:29" x14ac:dyDescent="0.25">
      <c r="AA8209"/>
      <c r="AB8209"/>
      <c r="AC8209"/>
    </row>
    <row r="8210" spans="27:29" x14ac:dyDescent="0.25">
      <c r="AA8210"/>
      <c r="AB8210"/>
      <c r="AC8210"/>
    </row>
    <row r="8211" spans="27:29" x14ac:dyDescent="0.25">
      <c r="AA8211"/>
      <c r="AB8211"/>
      <c r="AC8211"/>
    </row>
    <row r="8212" spans="27:29" x14ac:dyDescent="0.25">
      <c r="AA8212"/>
      <c r="AB8212"/>
      <c r="AC8212"/>
    </row>
    <row r="8213" spans="27:29" x14ac:dyDescent="0.25">
      <c r="AA8213"/>
      <c r="AB8213"/>
      <c r="AC8213"/>
    </row>
    <row r="8214" spans="27:29" x14ac:dyDescent="0.25">
      <c r="AA8214"/>
      <c r="AB8214"/>
      <c r="AC8214"/>
    </row>
    <row r="8215" spans="27:29" x14ac:dyDescent="0.25">
      <c r="AA8215"/>
      <c r="AB8215"/>
      <c r="AC8215"/>
    </row>
    <row r="8216" spans="27:29" x14ac:dyDescent="0.25">
      <c r="AA8216"/>
      <c r="AB8216"/>
      <c r="AC8216"/>
    </row>
    <row r="8217" spans="27:29" x14ac:dyDescent="0.25">
      <c r="AA8217"/>
      <c r="AB8217"/>
      <c r="AC8217"/>
    </row>
    <row r="8218" spans="27:29" x14ac:dyDescent="0.25">
      <c r="AA8218"/>
      <c r="AB8218"/>
      <c r="AC8218"/>
    </row>
    <row r="8219" spans="27:29" x14ac:dyDescent="0.25">
      <c r="AA8219"/>
      <c r="AB8219"/>
      <c r="AC8219"/>
    </row>
    <row r="8220" spans="27:29" x14ac:dyDescent="0.25">
      <c r="AA8220"/>
      <c r="AB8220"/>
      <c r="AC8220"/>
    </row>
    <row r="8221" spans="27:29" x14ac:dyDescent="0.25">
      <c r="AA8221"/>
      <c r="AB8221"/>
      <c r="AC8221"/>
    </row>
    <row r="8222" spans="27:29" x14ac:dyDescent="0.25">
      <c r="AA8222"/>
      <c r="AB8222"/>
      <c r="AC8222"/>
    </row>
    <row r="8223" spans="27:29" x14ac:dyDescent="0.25">
      <c r="AA8223"/>
      <c r="AB8223"/>
      <c r="AC8223"/>
    </row>
    <row r="8224" spans="27:29" x14ac:dyDescent="0.25">
      <c r="AA8224"/>
      <c r="AB8224"/>
      <c r="AC8224"/>
    </row>
    <row r="8225" spans="27:29" x14ac:dyDescent="0.25">
      <c r="AA8225"/>
      <c r="AB8225"/>
      <c r="AC8225"/>
    </row>
    <row r="8226" spans="27:29" x14ac:dyDescent="0.25">
      <c r="AA8226"/>
      <c r="AB8226"/>
      <c r="AC8226"/>
    </row>
    <row r="8227" spans="27:29" x14ac:dyDescent="0.25">
      <c r="AA8227"/>
      <c r="AB8227"/>
      <c r="AC8227"/>
    </row>
    <row r="8228" spans="27:29" x14ac:dyDescent="0.25">
      <c r="AA8228"/>
      <c r="AB8228"/>
      <c r="AC8228"/>
    </row>
    <row r="8229" spans="27:29" x14ac:dyDescent="0.25">
      <c r="AA8229"/>
      <c r="AB8229"/>
      <c r="AC8229"/>
    </row>
    <row r="8230" spans="27:29" x14ac:dyDescent="0.25">
      <c r="AA8230"/>
      <c r="AB8230"/>
      <c r="AC8230"/>
    </row>
    <row r="8231" spans="27:29" x14ac:dyDescent="0.25">
      <c r="AA8231"/>
      <c r="AB8231"/>
      <c r="AC8231"/>
    </row>
    <row r="8232" spans="27:29" x14ac:dyDescent="0.25">
      <c r="AA8232"/>
      <c r="AB8232"/>
      <c r="AC8232"/>
    </row>
    <row r="8233" spans="27:29" x14ac:dyDescent="0.25">
      <c r="AA8233"/>
      <c r="AB8233"/>
      <c r="AC8233"/>
    </row>
    <row r="8234" spans="27:29" x14ac:dyDescent="0.25">
      <c r="AA8234"/>
      <c r="AB8234"/>
      <c r="AC8234"/>
    </row>
    <row r="8235" spans="27:29" x14ac:dyDescent="0.25">
      <c r="AA8235"/>
      <c r="AB8235"/>
      <c r="AC8235"/>
    </row>
    <row r="8236" spans="27:29" x14ac:dyDescent="0.25">
      <c r="AA8236"/>
      <c r="AB8236"/>
      <c r="AC8236"/>
    </row>
    <row r="8237" spans="27:29" x14ac:dyDescent="0.25">
      <c r="AA8237"/>
      <c r="AB8237"/>
      <c r="AC8237"/>
    </row>
    <row r="8238" spans="27:29" x14ac:dyDescent="0.25">
      <c r="AA8238"/>
      <c r="AB8238"/>
      <c r="AC8238"/>
    </row>
    <row r="8239" spans="27:29" x14ac:dyDescent="0.25">
      <c r="AA8239"/>
      <c r="AB8239"/>
      <c r="AC8239"/>
    </row>
    <row r="8240" spans="27:29" x14ac:dyDescent="0.25">
      <c r="AA8240"/>
      <c r="AB8240"/>
      <c r="AC8240"/>
    </row>
    <row r="8241" spans="27:29" x14ac:dyDescent="0.25">
      <c r="AA8241"/>
      <c r="AB8241"/>
      <c r="AC8241"/>
    </row>
    <row r="8242" spans="27:29" x14ac:dyDescent="0.25">
      <c r="AA8242"/>
      <c r="AB8242"/>
      <c r="AC8242"/>
    </row>
    <row r="8243" spans="27:29" x14ac:dyDescent="0.25">
      <c r="AA8243"/>
      <c r="AB8243"/>
      <c r="AC8243"/>
    </row>
    <row r="8244" spans="27:29" x14ac:dyDescent="0.25">
      <c r="AA8244"/>
      <c r="AB8244"/>
      <c r="AC8244"/>
    </row>
    <row r="8245" spans="27:29" x14ac:dyDescent="0.25">
      <c r="AA8245"/>
      <c r="AB8245"/>
      <c r="AC8245"/>
    </row>
    <row r="8246" spans="27:29" x14ac:dyDescent="0.25">
      <c r="AA8246"/>
      <c r="AB8246"/>
      <c r="AC8246"/>
    </row>
    <row r="8247" spans="27:29" x14ac:dyDescent="0.25">
      <c r="AA8247"/>
      <c r="AB8247"/>
      <c r="AC8247"/>
    </row>
    <row r="8248" spans="27:29" x14ac:dyDescent="0.25">
      <c r="AA8248"/>
      <c r="AB8248"/>
      <c r="AC8248"/>
    </row>
    <row r="8249" spans="27:29" x14ac:dyDescent="0.25">
      <c r="AA8249"/>
      <c r="AB8249"/>
      <c r="AC8249"/>
    </row>
    <row r="8250" spans="27:29" x14ac:dyDescent="0.25">
      <c r="AA8250"/>
      <c r="AB8250"/>
      <c r="AC8250"/>
    </row>
    <row r="8251" spans="27:29" x14ac:dyDescent="0.25">
      <c r="AA8251"/>
      <c r="AB8251"/>
      <c r="AC8251"/>
    </row>
    <row r="8252" spans="27:29" x14ac:dyDescent="0.25">
      <c r="AA8252"/>
      <c r="AB8252"/>
      <c r="AC8252"/>
    </row>
    <row r="8253" spans="27:29" x14ac:dyDescent="0.25">
      <c r="AA8253"/>
      <c r="AB8253"/>
      <c r="AC8253"/>
    </row>
    <row r="8254" spans="27:29" x14ac:dyDescent="0.25">
      <c r="AA8254"/>
      <c r="AB8254"/>
      <c r="AC8254"/>
    </row>
    <row r="8255" spans="27:29" x14ac:dyDescent="0.25">
      <c r="AA8255"/>
      <c r="AB8255"/>
      <c r="AC8255"/>
    </row>
    <row r="8256" spans="27:29" x14ac:dyDescent="0.25">
      <c r="AA8256"/>
      <c r="AB8256"/>
      <c r="AC8256"/>
    </row>
    <row r="8257" spans="27:29" x14ac:dyDescent="0.25">
      <c r="AA8257"/>
      <c r="AB8257"/>
      <c r="AC8257"/>
    </row>
    <row r="8258" spans="27:29" x14ac:dyDescent="0.25">
      <c r="AA8258"/>
      <c r="AB8258"/>
      <c r="AC8258"/>
    </row>
    <row r="8259" spans="27:29" x14ac:dyDescent="0.25">
      <c r="AA8259"/>
      <c r="AB8259"/>
      <c r="AC8259"/>
    </row>
    <row r="8260" spans="27:29" x14ac:dyDescent="0.25">
      <c r="AA8260"/>
      <c r="AB8260"/>
      <c r="AC8260"/>
    </row>
    <row r="8261" spans="27:29" x14ac:dyDescent="0.25">
      <c r="AA8261"/>
      <c r="AB8261"/>
      <c r="AC8261"/>
    </row>
    <row r="8262" spans="27:29" x14ac:dyDescent="0.25">
      <c r="AA8262"/>
      <c r="AB8262"/>
      <c r="AC8262"/>
    </row>
    <row r="8263" spans="27:29" x14ac:dyDescent="0.25">
      <c r="AA8263"/>
      <c r="AB8263"/>
      <c r="AC8263"/>
    </row>
    <row r="8264" spans="27:29" x14ac:dyDescent="0.25">
      <c r="AA8264"/>
      <c r="AB8264"/>
      <c r="AC8264"/>
    </row>
    <row r="8265" spans="27:29" x14ac:dyDescent="0.25">
      <c r="AA8265"/>
      <c r="AB8265"/>
      <c r="AC8265"/>
    </row>
    <row r="8266" spans="27:29" x14ac:dyDescent="0.25">
      <c r="AA8266"/>
      <c r="AB8266"/>
      <c r="AC8266"/>
    </row>
    <row r="8267" spans="27:29" x14ac:dyDescent="0.25">
      <c r="AA8267"/>
      <c r="AB8267"/>
      <c r="AC8267"/>
    </row>
    <row r="8268" spans="27:29" x14ac:dyDescent="0.25">
      <c r="AA8268"/>
      <c r="AB8268"/>
      <c r="AC8268"/>
    </row>
    <row r="8269" spans="27:29" x14ac:dyDescent="0.25">
      <c r="AA8269"/>
      <c r="AB8269"/>
      <c r="AC8269"/>
    </row>
    <row r="8270" spans="27:29" x14ac:dyDescent="0.25">
      <c r="AA8270"/>
      <c r="AB8270"/>
      <c r="AC8270"/>
    </row>
    <row r="8271" spans="27:29" x14ac:dyDescent="0.25">
      <c r="AA8271"/>
      <c r="AB8271"/>
      <c r="AC8271"/>
    </row>
    <row r="8272" spans="27:29" x14ac:dyDescent="0.25">
      <c r="AA8272"/>
      <c r="AB8272"/>
      <c r="AC8272"/>
    </row>
    <row r="8273" spans="27:29" x14ac:dyDescent="0.25">
      <c r="AA8273"/>
      <c r="AB8273"/>
      <c r="AC8273"/>
    </row>
    <row r="8274" spans="27:29" x14ac:dyDescent="0.25">
      <c r="AA8274"/>
      <c r="AB8274"/>
      <c r="AC8274"/>
    </row>
    <row r="8275" spans="27:29" x14ac:dyDescent="0.25">
      <c r="AA8275"/>
      <c r="AB8275"/>
      <c r="AC8275"/>
    </row>
    <row r="8276" spans="27:29" x14ac:dyDescent="0.25">
      <c r="AA8276"/>
      <c r="AB8276"/>
      <c r="AC8276"/>
    </row>
    <row r="8277" spans="27:29" x14ac:dyDescent="0.25">
      <c r="AA8277"/>
      <c r="AB8277"/>
      <c r="AC8277"/>
    </row>
    <row r="8278" spans="27:29" x14ac:dyDescent="0.25">
      <c r="AA8278"/>
      <c r="AB8278"/>
      <c r="AC8278"/>
    </row>
    <row r="8279" spans="27:29" x14ac:dyDescent="0.25">
      <c r="AA8279"/>
      <c r="AB8279"/>
      <c r="AC8279"/>
    </row>
    <row r="8280" spans="27:29" x14ac:dyDescent="0.25">
      <c r="AA8280"/>
      <c r="AB8280"/>
      <c r="AC8280"/>
    </row>
    <row r="8281" spans="27:29" x14ac:dyDescent="0.25">
      <c r="AA8281"/>
      <c r="AB8281"/>
      <c r="AC8281"/>
    </row>
    <row r="8282" spans="27:29" x14ac:dyDescent="0.25">
      <c r="AA8282"/>
      <c r="AB8282"/>
      <c r="AC8282"/>
    </row>
    <row r="8283" spans="27:29" x14ac:dyDescent="0.25">
      <c r="AA8283"/>
      <c r="AB8283"/>
      <c r="AC8283"/>
    </row>
    <row r="8284" spans="27:29" x14ac:dyDescent="0.25">
      <c r="AA8284"/>
      <c r="AB8284"/>
      <c r="AC8284"/>
    </row>
    <row r="8285" spans="27:29" x14ac:dyDescent="0.25">
      <c r="AA8285"/>
      <c r="AB8285"/>
      <c r="AC8285"/>
    </row>
    <row r="8286" spans="27:29" x14ac:dyDescent="0.25">
      <c r="AA8286"/>
      <c r="AB8286"/>
      <c r="AC8286"/>
    </row>
    <row r="8287" spans="27:29" x14ac:dyDescent="0.25">
      <c r="AA8287"/>
      <c r="AB8287"/>
      <c r="AC8287"/>
    </row>
    <row r="8288" spans="27:29" x14ac:dyDescent="0.25">
      <c r="AA8288"/>
      <c r="AB8288"/>
      <c r="AC8288"/>
    </row>
    <row r="8289" spans="27:29" x14ac:dyDescent="0.25">
      <c r="AA8289"/>
      <c r="AB8289"/>
      <c r="AC8289"/>
    </row>
    <row r="8290" spans="27:29" x14ac:dyDescent="0.25">
      <c r="AA8290"/>
      <c r="AB8290"/>
      <c r="AC8290"/>
    </row>
    <row r="8291" spans="27:29" x14ac:dyDescent="0.25">
      <c r="AA8291"/>
      <c r="AB8291"/>
      <c r="AC8291"/>
    </row>
    <row r="8292" spans="27:29" x14ac:dyDescent="0.25">
      <c r="AA8292"/>
      <c r="AB8292"/>
      <c r="AC8292"/>
    </row>
    <row r="8293" spans="27:29" x14ac:dyDescent="0.25">
      <c r="AA8293"/>
      <c r="AB8293"/>
      <c r="AC8293"/>
    </row>
    <row r="8294" spans="27:29" x14ac:dyDescent="0.25">
      <c r="AA8294"/>
      <c r="AB8294"/>
      <c r="AC8294"/>
    </row>
    <row r="8295" spans="27:29" x14ac:dyDescent="0.25">
      <c r="AA8295"/>
      <c r="AB8295"/>
      <c r="AC8295"/>
    </row>
    <row r="8296" spans="27:29" x14ac:dyDescent="0.25">
      <c r="AA8296"/>
      <c r="AB8296"/>
      <c r="AC8296"/>
    </row>
    <row r="8297" spans="27:29" x14ac:dyDescent="0.25">
      <c r="AA8297"/>
      <c r="AB8297"/>
      <c r="AC8297"/>
    </row>
    <row r="8298" spans="27:29" x14ac:dyDescent="0.25">
      <c r="AA8298"/>
      <c r="AB8298"/>
      <c r="AC8298"/>
    </row>
    <row r="8299" spans="27:29" x14ac:dyDescent="0.25">
      <c r="AA8299"/>
      <c r="AB8299"/>
      <c r="AC8299"/>
    </row>
    <row r="8300" spans="27:29" x14ac:dyDescent="0.25">
      <c r="AA8300"/>
      <c r="AB8300"/>
      <c r="AC8300"/>
    </row>
    <row r="8301" spans="27:29" x14ac:dyDescent="0.25">
      <c r="AA8301"/>
      <c r="AB8301"/>
      <c r="AC8301"/>
    </row>
    <row r="8302" spans="27:29" x14ac:dyDescent="0.25">
      <c r="AA8302"/>
      <c r="AB8302"/>
      <c r="AC8302"/>
    </row>
    <row r="8303" spans="27:29" x14ac:dyDescent="0.25">
      <c r="AA8303"/>
      <c r="AB8303"/>
      <c r="AC8303"/>
    </row>
    <row r="8304" spans="27:29" x14ac:dyDescent="0.25">
      <c r="AA8304"/>
      <c r="AB8304"/>
      <c r="AC8304"/>
    </row>
    <row r="8305" spans="27:29" x14ac:dyDescent="0.25">
      <c r="AA8305"/>
      <c r="AB8305"/>
      <c r="AC8305"/>
    </row>
    <row r="8306" spans="27:29" x14ac:dyDescent="0.25">
      <c r="AA8306"/>
      <c r="AB8306"/>
      <c r="AC8306"/>
    </row>
    <row r="8307" spans="27:29" x14ac:dyDescent="0.25">
      <c r="AA8307"/>
      <c r="AB8307"/>
      <c r="AC8307"/>
    </row>
    <row r="8308" spans="27:29" x14ac:dyDescent="0.25">
      <c r="AA8308"/>
      <c r="AB8308"/>
      <c r="AC8308"/>
    </row>
    <row r="8309" spans="27:29" x14ac:dyDescent="0.25">
      <c r="AA8309"/>
      <c r="AB8309"/>
      <c r="AC8309"/>
    </row>
    <row r="8310" spans="27:29" x14ac:dyDescent="0.25">
      <c r="AA8310"/>
      <c r="AB8310"/>
      <c r="AC8310"/>
    </row>
    <row r="8311" spans="27:29" x14ac:dyDescent="0.25">
      <c r="AA8311"/>
      <c r="AB8311"/>
      <c r="AC8311"/>
    </row>
    <row r="8312" spans="27:29" x14ac:dyDescent="0.25">
      <c r="AA8312"/>
      <c r="AB8312"/>
      <c r="AC8312"/>
    </row>
    <row r="8313" spans="27:29" x14ac:dyDescent="0.25">
      <c r="AA8313"/>
      <c r="AB8313"/>
      <c r="AC8313"/>
    </row>
    <row r="8314" spans="27:29" x14ac:dyDescent="0.25">
      <c r="AA8314"/>
      <c r="AB8314"/>
      <c r="AC8314"/>
    </row>
    <row r="8315" spans="27:29" x14ac:dyDescent="0.25">
      <c r="AA8315"/>
      <c r="AB8315"/>
      <c r="AC8315"/>
    </row>
    <row r="8316" spans="27:29" x14ac:dyDescent="0.25">
      <c r="AA8316"/>
      <c r="AB8316"/>
      <c r="AC8316"/>
    </row>
    <row r="8317" spans="27:29" x14ac:dyDescent="0.25">
      <c r="AA8317"/>
      <c r="AB8317"/>
      <c r="AC8317"/>
    </row>
    <row r="8318" spans="27:29" x14ac:dyDescent="0.25">
      <c r="AA8318"/>
      <c r="AB8318"/>
      <c r="AC8318"/>
    </row>
    <row r="8319" spans="27:29" x14ac:dyDescent="0.25">
      <c r="AA8319"/>
      <c r="AB8319"/>
      <c r="AC8319"/>
    </row>
    <row r="8320" spans="27:29" x14ac:dyDescent="0.25">
      <c r="AA8320"/>
      <c r="AB8320"/>
      <c r="AC8320"/>
    </row>
    <row r="8321" spans="27:29" x14ac:dyDescent="0.25">
      <c r="AA8321"/>
      <c r="AB8321"/>
      <c r="AC8321"/>
    </row>
    <row r="8322" spans="27:29" x14ac:dyDescent="0.25">
      <c r="AA8322"/>
      <c r="AB8322"/>
      <c r="AC8322"/>
    </row>
    <row r="8323" spans="27:29" x14ac:dyDescent="0.25">
      <c r="AA8323"/>
      <c r="AB8323"/>
      <c r="AC8323"/>
    </row>
    <row r="8324" spans="27:29" x14ac:dyDescent="0.25">
      <c r="AA8324"/>
      <c r="AB8324"/>
      <c r="AC8324"/>
    </row>
    <row r="8325" spans="27:29" x14ac:dyDescent="0.25">
      <c r="AA8325"/>
      <c r="AB8325"/>
      <c r="AC8325"/>
    </row>
    <row r="8326" spans="27:29" x14ac:dyDescent="0.25">
      <c r="AA8326"/>
      <c r="AB8326"/>
      <c r="AC8326"/>
    </row>
    <row r="8327" spans="27:29" x14ac:dyDescent="0.25">
      <c r="AA8327"/>
      <c r="AB8327"/>
      <c r="AC8327"/>
    </row>
    <row r="8328" spans="27:29" x14ac:dyDescent="0.25">
      <c r="AA8328"/>
      <c r="AB8328"/>
      <c r="AC8328"/>
    </row>
    <row r="8329" spans="27:29" x14ac:dyDescent="0.25">
      <c r="AA8329"/>
      <c r="AB8329"/>
      <c r="AC8329"/>
    </row>
    <row r="8330" spans="27:29" x14ac:dyDescent="0.25">
      <c r="AA8330"/>
      <c r="AB8330"/>
      <c r="AC8330"/>
    </row>
    <row r="8331" spans="27:29" x14ac:dyDescent="0.25">
      <c r="AA8331"/>
      <c r="AB8331"/>
      <c r="AC8331"/>
    </row>
    <row r="8332" spans="27:29" x14ac:dyDescent="0.25">
      <c r="AA8332"/>
      <c r="AB8332"/>
      <c r="AC8332"/>
    </row>
    <row r="8333" spans="27:29" x14ac:dyDescent="0.25">
      <c r="AA8333"/>
      <c r="AB8333"/>
      <c r="AC8333"/>
    </row>
    <row r="8334" spans="27:29" x14ac:dyDescent="0.25">
      <c r="AA8334"/>
      <c r="AB8334"/>
      <c r="AC8334"/>
    </row>
    <row r="8335" spans="27:29" x14ac:dyDescent="0.25">
      <c r="AA8335"/>
      <c r="AB8335"/>
      <c r="AC8335"/>
    </row>
    <row r="8336" spans="27:29" x14ac:dyDescent="0.25">
      <c r="AA8336"/>
      <c r="AB8336"/>
      <c r="AC8336"/>
    </row>
    <row r="8337" spans="27:29" x14ac:dyDescent="0.25">
      <c r="AA8337"/>
      <c r="AB8337"/>
      <c r="AC8337"/>
    </row>
    <row r="8338" spans="27:29" x14ac:dyDescent="0.25">
      <c r="AA8338"/>
      <c r="AB8338"/>
      <c r="AC8338"/>
    </row>
    <row r="8339" spans="27:29" x14ac:dyDescent="0.25">
      <c r="AA8339"/>
      <c r="AB8339"/>
      <c r="AC8339"/>
    </row>
    <row r="8340" spans="27:29" x14ac:dyDescent="0.25">
      <c r="AA8340"/>
      <c r="AB8340"/>
      <c r="AC8340"/>
    </row>
    <row r="8341" spans="27:29" x14ac:dyDescent="0.25">
      <c r="AA8341"/>
      <c r="AB8341"/>
      <c r="AC8341"/>
    </row>
    <row r="8342" spans="27:29" x14ac:dyDescent="0.25">
      <c r="AA8342"/>
      <c r="AB8342"/>
      <c r="AC8342"/>
    </row>
    <row r="8343" spans="27:29" x14ac:dyDescent="0.25">
      <c r="AA8343"/>
      <c r="AB8343"/>
      <c r="AC8343"/>
    </row>
    <row r="8344" spans="27:29" x14ac:dyDescent="0.25">
      <c r="AA8344"/>
      <c r="AB8344"/>
      <c r="AC8344"/>
    </row>
    <row r="8345" spans="27:29" x14ac:dyDescent="0.25">
      <c r="AA8345"/>
      <c r="AB8345"/>
      <c r="AC8345"/>
    </row>
    <row r="8346" spans="27:29" x14ac:dyDescent="0.25">
      <c r="AA8346"/>
      <c r="AB8346"/>
      <c r="AC8346"/>
    </row>
    <row r="8347" spans="27:29" x14ac:dyDescent="0.25">
      <c r="AA8347"/>
      <c r="AB8347"/>
      <c r="AC8347"/>
    </row>
    <row r="8348" spans="27:29" x14ac:dyDescent="0.25">
      <c r="AA8348"/>
      <c r="AB8348"/>
      <c r="AC8348"/>
    </row>
    <row r="8349" spans="27:29" x14ac:dyDescent="0.25">
      <c r="AA8349"/>
      <c r="AB8349"/>
      <c r="AC8349"/>
    </row>
    <row r="8350" spans="27:29" x14ac:dyDescent="0.25">
      <c r="AA8350"/>
      <c r="AB8350"/>
      <c r="AC8350"/>
    </row>
    <row r="8351" spans="27:29" x14ac:dyDescent="0.25">
      <c r="AA8351"/>
      <c r="AB8351"/>
      <c r="AC8351"/>
    </row>
    <row r="8352" spans="27:29" x14ac:dyDescent="0.25">
      <c r="AA8352"/>
      <c r="AB8352"/>
      <c r="AC8352"/>
    </row>
    <row r="8353" spans="27:29" x14ac:dyDescent="0.25">
      <c r="AA8353"/>
      <c r="AB8353"/>
      <c r="AC8353"/>
    </row>
    <row r="8354" spans="27:29" x14ac:dyDescent="0.25">
      <c r="AA8354"/>
      <c r="AB8354"/>
      <c r="AC8354"/>
    </row>
    <row r="8355" spans="27:29" x14ac:dyDescent="0.25">
      <c r="AA8355"/>
      <c r="AB8355"/>
      <c r="AC8355"/>
    </row>
    <row r="8356" spans="27:29" x14ac:dyDescent="0.25">
      <c r="AA8356"/>
      <c r="AB8356"/>
      <c r="AC8356"/>
    </row>
    <row r="8357" spans="27:29" x14ac:dyDescent="0.25">
      <c r="AA8357"/>
      <c r="AB8357"/>
      <c r="AC8357"/>
    </row>
    <row r="8358" spans="27:29" x14ac:dyDescent="0.25">
      <c r="AA8358"/>
      <c r="AB8358"/>
      <c r="AC8358"/>
    </row>
    <row r="8359" spans="27:29" x14ac:dyDescent="0.25">
      <c r="AA8359"/>
      <c r="AB8359"/>
      <c r="AC8359"/>
    </row>
    <row r="8360" spans="27:29" x14ac:dyDescent="0.25">
      <c r="AA8360"/>
      <c r="AB8360"/>
      <c r="AC8360"/>
    </row>
    <row r="8361" spans="27:29" x14ac:dyDescent="0.25">
      <c r="AA8361"/>
      <c r="AB8361"/>
      <c r="AC8361"/>
    </row>
    <row r="8362" spans="27:29" x14ac:dyDescent="0.25">
      <c r="AA8362"/>
      <c r="AB8362"/>
      <c r="AC8362"/>
    </row>
    <row r="8363" spans="27:29" x14ac:dyDescent="0.25">
      <c r="AA8363"/>
      <c r="AB8363"/>
      <c r="AC8363"/>
    </row>
    <row r="8364" spans="27:29" x14ac:dyDescent="0.25">
      <c r="AA8364"/>
      <c r="AB8364"/>
      <c r="AC8364"/>
    </row>
    <row r="8365" spans="27:29" x14ac:dyDescent="0.25">
      <c r="AA8365"/>
      <c r="AB8365"/>
      <c r="AC8365"/>
    </row>
    <row r="8366" spans="27:29" x14ac:dyDescent="0.25">
      <c r="AA8366"/>
      <c r="AB8366"/>
      <c r="AC8366"/>
    </row>
    <row r="8367" spans="27:29" x14ac:dyDescent="0.25">
      <c r="AA8367"/>
      <c r="AB8367"/>
      <c r="AC8367"/>
    </row>
    <row r="8368" spans="27:29" x14ac:dyDescent="0.25">
      <c r="AA8368"/>
      <c r="AB8368"/>
      <c r="AC8368"/>
    </row>
    <row r="8369" spans="27:29" x14ac:dyDescent="0.25">
      <c r="AA8369"/>
      <c r="AB8369"/>
      <c r="AC8369"/>
    </row>
    <row r="8370" spans="27:29" x14ac:dyDescent="0.25">
      <c r="AA8370"/>
      <c r="AB8370"/>
      <c r="AC8370"/>
    </row>
    <row r="8371" spans="27:29" x14ac:dyDescent="0.25">
      <c r="AA8371"/>
      <c r="AB8371"/>
      <c r="AC8371"/>
    </row>
    <row r="8372" spans="27:29" x14ac:dyDescent="0.25">
      <c r="AA8372"/>
      <c r="AB8372"/>
      <c r="AC8372"/>
    </row>
    <row r="8373" spans="27:29" x14ac:dyDescent="0.25">
      <c r="AA8373"/>
      <c r="AB8373"/>
      <c r="AC8373"/>
    </row>
    <row r="8374" spans="27:29" x14ac:dyDescent="0.25">
      <c r="AA8374"/>
      <c r="AB8374"/>
      <c r="AC8374"/>
    </row>
    <row r="8375" spans="27:29" x14ac:dyDescent="0.25">
      <c r="AA8375"/>
      <c r="AB8375"/>
      <c r="AC8375"/>
    </row>
    <row r="8376" spans="27:29" x14ac:dyDescent="0.25">
      <c r="AA8376"/>
      <c r="AB8376"/>
      <c r="AC8376"/>
    </row>
    <row r="8377" spans="27:29" x14ac:dyDescent="0.25">
      <c r="AA8377"/>
      <c r="AB8377"/>
      <c r="AC8377"/>
    </row>
    <row r="8378" spans="27:29" x14ac:dyDescent="0.25">
      <c r="AA8378"/>
      <c r="AB8378"/>
      <c r="AC8378"/>
    </row>
    <row r="8379" spans="27:29" x14ac:dyDescent="0.25">
      <c r="AA8379"/>
      <c r="AB8379"/>
      <c r="AC8379"/>
    </row>
    <row r="8380" spans="27:29" x14ac:dyDescent="0.25">
      <c r="AA8380"/>
      <c r="AB8380"/>
      <c r="AC8380"/>
    </row>
    <row r="8381" spans="27:29" x14ac:dyDescent="0.25">
      <c r="AA8381"/>
      <c r="AB8381"/>
      <c r="AC8381"/>
    </row>
    <row r="8382" spans="27:29" x14ac:dyDescent="0.25">
      <c r="AA8382"/>
      <c r="AB8382"/>
      <c r="AC8382"/>
    </row>
    <row r="8383" spans="27:29" x14ac:dyDescent="0.25">
      <c r="AA8383"/>
      <c r="AB8383"/>
      <c r="AC8383"/>
    </row>
    <row r="8384" spans="27:29" x14ac:dyDescent="0.25">
      <c r="AA8384"/>
      <c r="AB8384"/>
      <c r="AC8384"/>
    </row>
    <row r="8385" spans="27:29" x14ac:dyDescent="0.25">
      <c r="AA8385"/>
      <c r="AB8385"/>
      <c r="AC8385"/>
    </row>
    <row r="8386" spans="27:29" x14ac:dyDescent="0.25">
      <c r="AA8386"/>
      <c r="AB8386"/>
      <c r="AC8386"/>
    </row>
    <row r="8387" spans="27:29" x14ac:dyDescent="0.25">
      <c r="AA8387"/>
      <c r="AB8387"/>
      <c r="AC8387"/>
    </row>
    <row r="8388" spans="27:29" x14ac:dyDescent="0.25">
      <c r="AA8388"/>
      <c r="AB8388"/>
      <c r="AC8388"/>
    </row>
    <row r="8389" spans="27:29" x14ac:dyDescent="0.25">
      <c r="AA8389"/>
      <c r="AB8389"/>
      <c r="AC8389"/>
    </row>
    <row r="8390" spans="27:29" x14ac:dyDescent="0.25">
      <c r="AA8390"/>
      <c r="AB8390"/>
      <c r="AC8390"/>
    </row>
    <row r="8391" spans="27:29" x14ac:dyDescent="0.25">
      <c r="AA8391"/>
      <c r="AB8391"/>
      <c r="AC8391"/>
    </row>
    <row r="8392" spans="27:29" x14ac:dyDescent="0.25">
      <c r="AA8392"/>
      <c r="AB8392"/>
      <c r="AC8392"/>
    </row>
    <row r="8393" spans="27:29" x14ac:dyDescent="0.25">
      <c r="AA8393"/>
      <c r="AB8393"/>
      <c r="AC8393"/>
    </row>
    <row r="8394" spans="27:29" x14ac:dyDescent="0.25">
      <c r="AA8394"/>
      <c r="AB8394"/>
      <c r="AC8394"/>
    </row>
    <row r="8395" spans="27:29" x14ac:dyDescent="0.25">
      <c r="AA8395"/>
      <c r="AB8395"/>
      <c r="AC8395"/>
    </row>
    <row r="8396" spans="27:29" x14ac:dyDescent="0.25">
      <c r="AA8396"/>
      <c r="AB8396"/>
      <c r="AC8396"/>
    </row>
    <row r="8397" spans="27:29" x14ac:dyDescent="0.25">
      <c r="AA8397"/>
      <c r="AB8397"/>
      <c r="AC8397"/>
    </row>
    <row r="8398" spans="27:29" x14ac:dyDescent="0.25">
      <c r="AA8398"/>
      <c r="AB8398"/>
      <c r="AC8398"/>
    </row>
    <row r="8399" spans="27:29" x14ac:dyDescent="0.25">
      <c r="AA8399"/>
      <c r="AB8399"/>
      <c r="AC8399"/>
    </row>
    <row r="8400" spans="27:29" x14ac:dyDescent="0.25">
      <c r="AA8400"/>
      <c r="AB8400"/>
      <c r="AC8400"/>
    </row>
    <row r="8401" spans="27:29" x14ac:dyDescent="0.25">
      <c r="AA8401"/>
      <c r="AB8401"/>
      <c r="AC8401"/>
    </row>
    <row r="8402" spans="27:29" x14ac:dyDescent="0.25">
      <c r="AA8402"/>
      <c r="AB8402"/>
      <c r="AC8402"/>
    </row>
    <row r="8403" spans="27:29" x14ac:dyDescent="0.25">
      <c r="AA8403"/>
      <c r="AB8403"/>
      <c r="AC8403"/>
    </row>
    <row r="8404" spans="27:29" x14ac:dyDescent="0.25">
      <c r="AA8404"/>
      <c r="AB8404"/>
      <c r="AC8404"/>
    </row>
    <row r="8405" spans="27:29" x14ac:dyDescent="0.25">
      <c r="AA8405"/>
      <c r="AB8405"/>
      <c r="AC8405"/>
    </row>
    <row r="8406" spans="27:29" x14ac:dyDescent="0.25">
      <c r="AA8406"/>
      <c r="AB8406"/>
      <c r="AC8406"/>
    </row>
    <row r="8407" spans="27:29" x14ac:dyDescent="0.25">
      <c r="AA8407"/>
      <c r="AB8407"/>
      <c r="AC8407"/>
    </row>
    <row r="8408" spans="27:29" x14ac:dyDescent="0.25">
      <c r="AA8408"/>
      <c r="AB8408"/>
      <c r="AC8408"/>
    </row>
    <row r="8409" spans="27:29" x14ac:dyDescent="0.25">
      <c r="AA8409"/>
      <c r="AB8409"/>
      <c r="AC8409"/>
    </row>
    <row r="8410" spans="27:29" x14ac:dyDescent="0.25">
      <c r="AA8410"/>
      <c r="AB8410"/>
      <c r="AC8410"/>
    </row>
    <row r="8411" spans="27:29" x14ac:dyDescent="0.25">
      <c r="AA8411"/>
      <c r="AB8411"/>
      <c r="AC8411"/>
    </row>
    <row r="8412" spans="27:29" x14ac:dyDescent="0.25">
      <c r="AA8412"/>
      <c r="AB8412"/>
      <c r="AC8412"/>
    </row>
    <row r="8413" spans="27:29" x14ac:dyDescent="0.25">
      <c r="AA8413"/>
      <c r="AB8413"/>
      <c r="AC8413"/>
    </row>
    <row r="8414" spans="27:29" x14ac:dyDescent="0.25">
      <c r="AA8414"/>
      <c r="AB8414"/>
      <c r="AC8414"/>
    </row>
    <row r="8415" spans="27:29" x14ac:dyDescent="0.25">
      <c r="AA8415"/>
      <c r="AB8415"/>
      <c r="AC8415"/>
    </row>
    <row r="8416" spans="27:29" x14ac:dyDescent="0.25">
      <c r="AA8416"/>
      <c r="AB8416"/>
      <c r="AC8416"/>
    </row>
    <row r="8417" spans="27:29" x14ac:dyDescent="0.25">
      <c r="AA8417"/>
      <c r="AB8417"/>
      <c r="AC8417"/>
    </row>
    <row r="8418" spans="27:29" x14ac:dyDescent="0.25">
      <c r="AA8418"/>
      <c r="AB8418"/>
      <c r="AC8418"/>
    </row>
    <row r="8419" spans="27:29" x14ac:dyDescent="0.25">
      <c r="AA8419"/>
      <c r="AB8419"/>
      <c r="AC8419"/>
    </row>
    <row r="8420" spans="27:29" x14ac:dyDescent="0.25">
      <c r="AA8420"/>
      <c r="AB8420"/>
      <c r="AC8420"/>
    </row>
    <row r="8421" spans="27:29" x14ac:dyDescent="0.25">
      <c r="AA8421"/>
      <c r="AB8421"/>
      <c r="AC8421"/>
    </row>
    <row r="8422" spans="27:29" x14ac:dyDescent="0.25">
      <c r="AA8422"/>
      <c r="AB8422"/>
      <c r="AC8422"/>
    </row>
    <row r="8423" spans="27:29" x14ac:dyDescent="0.25">
      <c r="AA8423"/>
      <c r="AB8423"/>
      <c r="AC8423"/>
    </row>
    <row r="8424" spans="27:29" x14ac:dyDescent="0.25">
      <c r="AA8424"/>
      <c r="AB8424"/>
      <c r="AC8424"/>
    </row>
    <row r="8425" spans="27:29" x14ac:dyDescent="0.25">
      <c r="AA8425"/>
      <c r="AB8425"/>
      <c r="AC8425"/>
    </row>
    <row r="8426" spans="27:29" x14ac:dyDescent="0.25">
      <c r="AA8426"/>
      <c r="AB8426"/>
      <c r="AC8426"/>
    </row>
    <row r="8427" spans="27:29" x14ac:dyDescent="0.25">
      <c r="AA8427"/>
      <c r="AB8427"/>
      <c r="AC8427"/>
    </row>
    <row r="8428" spans="27:29" x14ac:dyDescent="0.25">
      <c r="AA8428"/>
      <c r="AB8428"/>
      <c r="AC8428"/>
    </row>
    <row r="8429" spans="27:29" x14ac:dyDescent="0.25">
      <c r="AA8429"/>
      <c r="AB8429"/>
      <c r="AC8429"/>
    </row>
    <row r="8430" spans="27:29" x14ac:dyDescent="0.25">
      <c r="AA8430"/>
      <c r="AB8430"/>
      <c r="AC8430"/>
    </row>
    <row r="8431" spans="27:29" x14ac:dyDescent="0.25">
      <c r="AA8431"/>
      <c r="AB8431"/>
      <c r="AC8431"/>
    </row>
    <row r="8432" spans="27:29" x14ac:dyDescent="0.25">
      <c r="AA8432"/>
      <c r="AB8432"/>
      <c r="AC8432"/>
    </row>
    <row r="8433" spans="27:29" x14ac:dyDescent="0.25">
      <c r="AA8433"/>
      <c r="AB8433"/>
      <c r="AC8433"/>
    </row>
    <row r="8434" spans="27:29" x14ac:dyDescent="0.25">
      <c r="AA8434"/>
      <c r="AB8434"/>
      <c r="AC8434"/>
    </row>
    <row r="8435" spans="27:29" x14ac:dyDescent="0.25">
      <c r="AA8435"/>
      <c r="AB8435"/>
      <c r="AC8435"/>
    </row>
    <row r="8436" spans="27:29" x14ac:dyDescent="0.25">
      <c r="AA8436"/>
      <c r="AB8436"/>
      <c r="AC8436"/>
    </row>
    <row r="8437" spans="27:29" x14ac:dyDescent="0.25">
      <c r="AA8437"/>
      <c r="AB8437"/>
      <c r="AC8437"/>
    </row>
    <row r="8438" spans="27:29" x14ac:dyDescent="0.25">
      <c r="AA8438"/>
      <c r="AB8438"/>
      <c r="AC8438"/>
    </row>
    <row r="8439" spans="27:29" x14ac:dyDescent="0.25">
      <c r="AA8439"/>
      <c r="AB8439"/>
      <c r="AC8439"/>
    </row>
    <row r="8440" spans="27:29" x14ac:dyDescent="0.25">
      <c r="AA8440"/>
      <c r="AB8440"/>
      <c r="AC8440"/>
    </row>
    <row r="8441" spans="27:29" x14ac:dyDescent="0.25">
      <c r="AA8441"/>
      <c r="AB8441"/>
      <c r="AC8441"/>
    </row>
    <row r="8442" spans="27:29" x14ac:dyDescent="0.25">
      <c r="AA8442"/>
      <c r="AB8442"/>
      <c r="AC8442"/>
    </row>
    <row r="8443" spans="27:29" x14ac:dyDescent="0.25">
      <c r="AA8443"/>
      <c r="AB8443"/>
      <c r="AC8443"/>
    </row>
    <row r="8444" spans="27:29" x14ac:dyDescent="0.25">
      <c r="AA8444"/>
      <c r="AB8444"/>
      <c r="AC8444"/>
    </row>
    <row r="8445" spans="27:29" x14ac:dyDescent="0.25">
      <c r="AA8445"/>
      <c r="AB8445"/>
      <c r="AC8445"/>
    </row>
    <row r="8446" spans="27:29" x14ac:dyDescent="0.25">
      <c r="AA8446"/>
      <c r="AB8446"/>
      <c r="AC8446"/>
    </row>
    <row r="8447" spans="27:29" x14ac:dyDescent="0.25">
      <c r="AA8447"/>
      <c r="AB8447"/>
      <c r="AC8447"/>
    </row>
    <row r="8448" spans="27:29" x14ac:dyDescent="0.25">
      <c r="AA8448"/>
      <c r="AB8448"/>
      <c r="AC8448"/>
    </row>
    <row r="8449" spans="27:29" x14ac:dyDescent="0.25">
      <c r="AA8449"/>
      <c r="AB8449"/>
      <c r="AC8449"/>
    </row>
    <row r="8450" spans="27:29" x14ac:dyDescent="0.25">
      <c r="AA8450"/>
      <c r="AB8450"/>
      <c r="AC8450"/>
    </row>
    <row r="8451" spans="27:29" x14ac:dyDescent="0.25">
      <c r="AA8451"/>
      <c r="AB8451"/>
      <c r="AC8451"/>
    </row>
    <row r="8452" spans="27:29" x14ac:dyDescent="0.25">
      <c r="AA8452"/>
      <c r="AB8452"/>
      <c r="AC8452"/>
    </row>
    <row r="8453" spans="27:29" x14ac:dyDescent="0.25">
      <c r="AA8453"/>
      <c r="AB8453"/>
      <c r="AC8453"/>
    </row>
    <row r="8454" spans="27:29" x14ac:dyDescent="0.25">
      <c r="AA8454"/>
      <c r="AB8454"/>
      <c r="AC8454"/>
    </row>
    <row r="8455" spans="27:29" x14ac:dyDescent="0.25">
      <c r="AA8455"/>
      <c r="AB8455"/>
      <c r="AC8455"/>
    </row>
    <row r="8456" spans="27:29" x14ac:dyDescent="0.25">
      <c r="AA8456"/>
      <c r="AB8456"/>
      <c r="AC8456"/>
    </row>
    <row r="8457" spans="27:29" x14ac:dyDescent="0.25">
      <c r="AA8457"/>
      <c r="AB8457"/>
      <c r="AC8457"/>
    </row>
    <row r="8458" spans="27:29" x14ac:dyDescent="0.25">
      <c r="AA8458"/>
      <c r="AB8458"/>
      <c r="AC8458"/>
    </row>
    <row r="8459" spans="27:29" x14ac:dyDescent="0.25">
      <c r="AA8459"/>
      <c r="AB8459"/>
      <c r="AC8459"/>
    </row>
    <row r="8460" spans="27:29" x14ac:dyDescent="0.25">
      <c r="AA8460"/>
      <c r="AB8460"/>
      <c r="AC8460"/>
    </row>
    <row r="8461" spans="27:29" x14ac:dyDescent="0.25">
      <c r="AA8461"/>
      <c r="AB8461"/>
      <c r="AC8461"/>
    </row>
    <row r="8462" spans="27:29" x14ac:dyDescent="0.25">
      <c r="AA8462"/>
      <c r="AB8462"/>
      <c r="AC8462"/>
    </row>
    <row r="8463" spans="27:29" x14ac:dyDescent="0.25">
      <c r="AA8463"/>
      <c r="AB8463"/>
      <c r="AC8463"/>
    </row>
    <row r="8464" spans="27:29" x14ac:dyDescent="0.25">
      <c r="AA8464"/>
      <c r="AB8464"/>
      <c r="AC8464"/>
    </row>
    <row r="8465" spans="27:29" x14ac:dyDescent="0.25">
      <c r="AA8465"/>
      <c r="AB8465"/>
      <c r="AC8465"/>
    </row>
    <row r="8466" spans="27:29" x14ac:dyDescent="0.25">
      <c r="AA8466"/>
      <c r="AB8466"/>
      <c r="AC8466"/>
    </row>
    <row r="8467" spans="27:29" x14ac:dyDescent="0.25">
      <c r="AA8467"/>
      <c r="AB8467"/>
      <c r="AC8467"/>
    </row>
    <row r="8468" spans="27:29" x14ac:dyDescent="0.25">
      <c r="AA8468"/>
      <c r="AB8468"/>
      <c r="AC8468"/>
    </row>
    <row r="8469" spans="27:29" x14ac:dyDescent="0.25">
      <c r="AA8469"/>
      <c r="AB8469"/>
      <c r="AC8469"/>
    </row>
    <row r="8470" spans="27:29" x14ac:dyDescent="0.25">
      <c r="AA8470"/>
      <c r="AB8470"/>
      <c r="AC8470"/>
    </row>
    <row r="8471" spans="27:29" x14ac:dyDescent="0.25">
      <c r="AA8471"/>
      <c r="AB8471"/>
      <c r="AC8471"/>
    </row>
    <row r="8472" spans="27:29" x14ac:dyDescent="0.25">
      <c r="AA8472"/>
      <c r="AB8472"/>
      <c r="AC8472"/>
    </row>
    <row r="8473" spans="27:29" x14ac:dyDescent="0.25">
      <c r="AA8473"/>
      <c r="AB8473"/>
      <c r="AC8473"/>
    </row>
    <row r="8474" spans="27:29" x14ac:dyDescent="0.25">
      <c r="AA8474"/>
      <c r="AB8474"/>
      <c r="AC8474"/>
    </row>
    <row r="8475" spans="27:29" x14ac:dyDescent="0.25">
      <c r="AA8475"/>
      <c r="AB8475"/>
      <c r="AC8475"/>
    </row>
    <row r="8476" spans="27:29" x14ac:dyDescent="0.25">
      <c r="AA8476"/>
      <c r="AB8476"/>
      <c r="AC8476"/>
    </row>
    <row r="8477" spans="27:29" x14ac:dyDescent="0.25">
      <c r="AA8477"/>
      <c r="AB8477"/>
      <c r="AC8477"/>
    </row>
    <row r="8478" spans="27:29" x14ac:dyDescent="0.25">
      <c r="AA8478"/>
      <c r="AB8478"/>
      <c r="AC8478"/>
    </row>
    <row r="8479" spans="27:29" x14ac:dyDescent="0.25">
      <c r="AA8479"/>
      <c r="AB8479"/>
      <c r="AC8479"/>
    </row>
    <row r="8480" spans="27:29" x14ac:dyDescent="0.25">
      <c r="AA8480"/>
      <c r="AB8480"/>
      <c r="AC8480"/>
    </row>
    <row r="8481" spans="27:29" x14ac:dyDescent="0.25">
      <c r="AA8481"/>
      <c r="AB8481"/>
      <c r="AC8481"/>
    </row>
    <row r="8482" spans="27:29" x14ac:dyDescent="0.25">
      <c r="AA8482"/>
      <c r="AB8482"/>
      <c r="AC8482"/>
    </row>
    <row r="8483" spans="27:29" x14ac:dyDescent="0.25">
      <c r="AA8483"/>
      <c r="AB8483"/>
      <c r="AC8483"/>
    </row>
    <row r="8484" spans="27:29" x14ac:dyDescent="0.25">
      <c r="AA8484"/>
      <c r="AB8484"/>
      <c r="AC8484"/>
    </row>
    <row r="8485" spans="27:29" x14ac:dyDescent="0.25">
      <c r="AA8485"/>
      <c r="AB8485"/>
      <c r="AC8485"/>
    </row>
    <row r="8486" spans="27:29" x14ac:dyDescent="0.25">
      <c r="AA8486"/>
      <c r="AB8486"/>
      <c r="AC8486"/>
    </row>
    <row r="8487" spans="27:29" x14ac:dyDescent="0.25">
      <c r="AA8487"/>
      <c r="AB8487"/>
      <c r="AC8487"/>
    </row>
    <row r="8488" spans="27:29" x14ac:dyDescent="0.25">
      <c r="AA8488"/>
      <c r="AB8488"/>
      <c r="AC8488"/>
    </row>
    <row r="8489" spans="27:29" x14ac:dyDescent="0.25">
      <c r="AA8489"/>
      <c r="AB8489"/>
      <c r="AC8489"/>
    </row>
    <row r="8490" spans="27:29" x14ac:dyDescent="0.25">
      <c r="AA8490"/>
      <c r="AB8490"/>
      <c r="AC8490"/>
    </row>
    <row r="8491" spans="27:29" x14ac:dyDescent="0.25">
      <c r="AA8491"/>
      <c r="AB8491"/>
      <c r="AC8491"/>
    </row>
    <row r="8492" spans="27:29" x14ac:dyDescent="0.25">
      <c r="AA8492"/>
      <c r="AB8492"/>
      <c r="AC8492"/>
    </row>
    <row r="8493" spans="27:29" x14ac:dyDescent="0.25">
      <c r="AA8493"/>
      <c r="AB8493"/>
      <c r="AC8493"/>
    </row>
    <row r="8494" spans="27:29" x14ac:dyDescent="0.25">
      <c r="AA8494"/>
      <c r="AB8494"/>
      <c r="AC8494"/>
    </row>
    <row r="8495" spans="27:29" x14ac:dyDescent="0.25">
      <c r="AA8495"/>
      <c r="AB8495"/>
      <c r="AC8495"/>
    </row>
    <row r="8496" spans="27:29" x14ac:dyDescent="0.25">
      <c r="AA8496"/>
      <c r="AB8496"/>
      <c r="AC8496"/>
    </row>
    <row r="8497" spans="27:29" x14ac:dyDescent="0.25">
      <c r="AA8497"/>
      <c r="AB8497"/>
      <c r="AC8497"/>
    </row>
    <row r="8498" spans="27:29" x14ac:dyDescent="0.25">
      <c r="AA8498"/>
      <c r="AB8498"/>
      <c r="AC8498"/>
    </row>
    <row r="8499" spans="27:29" x14ac:dyDescent="0.25">
      <c r="AA8499"/>
      <c r="AB8499"/>
      <c r="AC8499"/>
    </row>
    <row r="8500" spans="27:29" x14ac:dyDescent="0.25">
      <c r="AA8500"/>
      <c r="AB8500"/>
      <c r="AC8500"/>
    </row>
    <row r="8501" spans="27:29" x14ac:dyDescent="0.25">
      <c r="AA8501"/>
      <c r="AB8501"/>
      <c r="AC8501"/>
    </row>
    <row r="8502" spans="27:29" x14ac:dyDescent="0.25">
      <c r="AA8502"/>
      <c r="AB8502"/>
      <c r="AC8502"/>
    </row>
    <row r="8503" spans="27:29" x14ac:dyDescent="0.25">
      <c r="AA8503"/>
      <c r="AB8503"/>
      <c r="AC8503"/>
    </row>
    <row r="8504" spans="27:29" x14ac:dyDescent="0.25">
      <c r="AA8504"/>
      <c r="AB8504"/>
      <c r="AC8504"/>
    </row>
    <row r="8505" spans="27:29" x14ac:dyDescent="0.25">
      <c r="AA8505"/>
      <c r="AB8505"/>
      <c r="AC8505"/>
    </row>
    <row r="8506" spans="27:29" x14ac:dyDescent="0.25">
      <c r="AA8506"/>
      <c r="AB8506"/>
      <c r="AC8506"/>
    </row>
    <row r="8507" spans="27:29" x14ac:dyDescent="0.25">
      <c r="AA8507"/>
      <c r="AB8507"/>
      <c r="AC8507"/>
    </row>
    <row r="8508" spans="27:29" x14ac:dyDescent="0.25">
      <c r="AA8508"/>
      <c r="AB8508"/>
      <c r="AC8508"/>
    </row>
    <row r="8509" spans="27:29" x14ac:dyDescent="0.25">
      <c r="AA8509"/>
      <c r="AB8509"/>
      <c r="AC8509"/>
    </row>
    <row r="8510" spans="27:29" x14ac:dyDescent="0.25">
      <c r="AA8510"/>
      <c r="AB8510"/>
      <c r="AC8510"/>
    </row>
    <row r="8511" spans="27:29" x14ac:dyDescent="0.25">
      <c r="AA8511"/>
      <c r="AB8511"/>
      <c r="AC8511"/>
    </row>
    <row r="8512" spans="27:29" x14ac:dyDescent="0.25">
      <c r="AA8512"/>
      <c r="AB8512"/>
      <c r="AC8512"/>
    </row>
    <row r="8513" spans="27:29" x14ac:dyDescent="0.25">
      <c r="AA8513"/>
      <c r="AB8513"/>
      <c r="AC8513"/>
    </row>
    <row r="8514" spans="27:29" x14ac:dyDescent="0.25">
      <c r="AA8514"/>
      <c r="AB8514"/>
      <c r="AC8514"/>
    </row>
    <row r="8515" spans="27:29" x14ac:dyDescent="0.25">
      <c r="AA8515"/>
      <c r="AB8515"/>
      <c r="AC8515"/>
    </row>
    <row r="8516" spans="27:29" x14ac:dyDescent="0.25">
      <c r="AA8516"/>
      <c r="AB8516"/>
      <c r="AC8516"/>
    </row>
    <row r="8517" spans="27:29" x14ac:dyDescent="0.25">
      <c r="AA8517"/>
      <c r="AB8517"/>
      <c r="AC8517"/>
    </row>
    <row r="8518" spans="27:29" x14ac:dyDescent="0.25">
      <c r="AA8518"/>
      <c r="AB8518"/>
      <c r="AC8518"/>
    </row>
    <row r="8519" spans="27:29" x14ac:dyDescent="0.25">
      <c r="AA8519"/>
      <c r="AB8519"/>
      <c r="AC8519"/>
    </row>
    <row r="8520" spans="27:29" x14ac:dyDescent="0.25">
      <c r="AA8520"/>
      <c r="AB8520"/>
      <c r="AC8520"/>
    </row>
    <row r="8521" spans="27:29" x14ac:dyDescent="0.25">
      <c r="AA8521"/>
      <c r="AB8521"/>
      <c r="AC8521"/>
    </row>
    <row r="8522" spans="27:29" x14ac:dyDescent="0.25">
      <c r="AA8522"/>
      <c r="AB8522"/>
      <c r="AC8522"/>
    </row>
    <row r="8523" spans="27:29" x14ac:dyDescent="0.25">
      <c r="AA8523"/>
      <c r="AB8523"/>
      <c r="AC8523"/>
    </row>
    <row r="8524" spans="27:29" x14ac:dyDescent="0.25">
      <c r="AA8524"/>
      <c r="AB8524"/>
      <c r="AC8524"/>
    </row>
    <row r="8525" spans="27:29" x14ac:dyDescent="0.25">
      <c r="AA8525"/>
      <c r="AB8525"/>
      <c r="AC8525"/>
    </row>
    <row r="8526" spans="27:29" x14ac:dyDescent="0.25">
      <c r="AA8526"/>
      <c r="AB8526"/>
      <c r="AC8526"/>
    </row>
    <row r="8527" spans="27:29" x14ac:dyDescent="0.25">
      <c r="AA8527"/>
      <c r="AB8527"/>
      <c r="AC8527"/>
    </row>
    <row r="8528" spans="27:29" x14ac:dyDescent="0.25">
      <c r="AA8528"/>
      <c r="AB8528"/>
      <c r="AC8528"/>
    </row>
    <row r="8529" spans="27:29" x14ac:dyDescent="0.25">
      <c r="AA8529"/>
      <c r="AB8529"/>
      <c r="AC8529"/>
    </row>
    <row r="8530" spans="27:29" x14ac:dyDescent="0.25">
      <c r="AA8530"/>
      <c r="AB8530"/>
      <c r="AC8530"/>
    </row>
    <row r="8531" spans="27:29" x14ac:dyDescent="0.25">
      <c r="AA8531"/>
      <c r="AB8531"/>
      <c r="AC8531"/>
    </row>
    <row r="8532" spans="27:29" x14ac:dyDescent="0.25">
      <c r="AA8532"/>
      <c r="AB8532"/>
      <c r="AC8532"/>
    </row>
    <row r="8533" spans="27:29" x14ac:dyDescent="0.25">
      <c r="AA8533"/>
      <c r="AB8533"/>
      <c r="AC8533"/>
    </row>
    <row r="8534" spans="27:29" x14ac:dyDescent="0.25">
      <c r="AA8534"/>
      <c r="AB8534"/>
      <c r="AC8534"/>
    </row>
    <row r="8535" spans="27:29" x14ac:dyDescent="0.25">
      <c r="AA8535"/>
      <c r="AB8535"/>
      <c r="AC8535"/>
    </row>
    <row r="8536" spans="27:29" x14ac:dyDescent="0.25">
      <c r="AA8536"/>
      <c r="AB8536"/>
      <c r="AC8536"/>
    </row>
    <row r="8537" spans="27:29" x14ac:dyDescent="0.25">
      <c r="AA8537"/>
      <c r="AB8537"/>
      <c r="AC8537"/>
    </row>
    <row r="8538" spans="27:29" x14ac:dyDescent="0.25">
      <c r="AA8538"/>
      <c r="AB8538"/>
      <c r="AC8538"/>
    </row>
    <row r="8539" spans="27:29" x14ac:dyDescent="0.25">
      <c r="AA8539"/>
      <c r="AB8539"/>
      <c r="AC8539"/>
    </row>
    <row r="8540" spans="27:29" x14ac:dyDescent="0.25">
      <c r="AA8540"/>
      <c r="AB8540"/>
      <c r="AC8540"/>
    </row>
    <row r="8541" spans="27:29" x14ac:dyDescent="0.25">
      <c r="AA8541"/>
      <c r="AB8541"/>
      <c r="AC8541"/>
    </row>
    <row r="8542" spans="27:29" x14ac:dyDescent="0.25">
      <c r="AA8542"/>
      <c r="AB8542"/>
      <c r="AC8542"/>
    </row>
    <row r="8543" spans="27:29" x14ac:dyDescent="0.25">
      <c r="AA8543"/>
      <c r="AB8543"/>
      <c r="AC8543"/>
    </row>
    <row r="8544" spans="27:29" x14ac:dyDescent="0.25">
      <c r="AA8544"/>
      <c r="AB8544"/>
      <c r="AC8544"/>
    </row>
    <row r="8545" spans="27:29" x14ac:dyDescent="0.25">
      <c r="AA8545"/>
      <c r="AB8545"/>
      <c r="AC8545"/>
    </row>
    <row r="8546" spans="27:29" x14ac:dyDescent="0.25">
      <c r="AA8546"/>
      <c r="AB8546"/>
      <c r="AC8546"/>
    </row>
    <row r="8547" spans="27:29" x14ac:dyDescent="0.25">
      <c r="AA8547"/>
      <c r="AB8547"/>
      <c r="AC8547"/>
    </row>
    <row r="8548" spans="27:29" x14ac:dyDescent="0.25">
      <c r="AA8548"/>
      <c r="AB8548"/>
      <c r="AC8548"/>
    </row>
    <row r="8549" spans="27:29" x14ac:dyDescent="0.25">
      <c r="AA8549"/>
      <c r="AB8549"/>
      <c r="AC8549"/>
    </row>
    <row r="8550" spans="27:29" x14ac:dyDescent="0.25">
      <c r="AA8550"/>
      <c r="AB8550"/>
      <c r="AC8550"/>
    </row>
    <row r="8551" spans="27:29" x14ac:dyDescent="0.25">
      <c r="AA8551"/>
      <c r="AB8551"/>
      <c r="AC8551"/>
    </row>
    <row r="8552" spans="27:29" x14ac:dyDescent="0.25">
      <c r="AA8552"/>
      <c r="AB8552"/>
      <c r="AC8552"/>
    </row>
    <row r="8553" spans="27:29" x14ac:dyDescent="0.25">
      <c r="AA8553"/>
      <c r="AB8553"/>
      <c r="AC8553"/>
    </row>
    <row r="8554" spans="27:29" x14ac:dyDescent="0.25">
      <c r="AA8554"/>
      <c r="AB8554"/>
      <c r="AC8554"/>
    </row>
    <row r="8555" spans="27:29" x14ac:dyDescent="0.25">
      <c r="AA8555"/>
      <c r="AB8555"/>
      <c r="AC8555"/>
    </row>
    <row r="8556" spans="27:29" x14ac:dyDescent="0.25">
      <c r="AA8556"/>
      <c r="AB8556"/>
      <c r="AC8556"/>
    </row>
    <row r="8557" spans="27:29" x14ac:dyDescent="0.25">
      <c r="AA8557"/>
      <c r="AB8557"/>
      <c r="AC8557"/>
    </row>
    <row r="8558" spans="27:29" x14ac:dyDescent="0.25">
      <c r="AA8558"/>
      <c r="AB8558"/>
      <c r="AC8558"/>
    </row>
    <row r="8559" spans="27:29" x14ac:dyDescent="0.25">
      <c r="AA8559"/>
      <c r="AB8559"/>
      <c r="AC8559"/>
    </row>
    <row r="8560" spans="27:29" x14ac:dyDescent="0.25">
      <c r="AA8560"/>
      <c r="AB8560"/>
      <c r="AC8560"/>
    </row>
    <row r="8561" spans="27:29" x14ac:dyDescent="0.25">
      <c r="AA8561"/>
      <c r="AB8561"/>
      <c r="AC8561"/>
    </row>
    <row r="8562" spans="27:29" x14ac:dyDescent="0.25">
      <c r="AA8562"/>
      <c r="AB8562"/>
      <c r="AC8562"/>
    </row>
    <row r="8563" spans="27:29" x14ac:dyDescent="0.25">
      <c r="AA8563"/>
      <c r="AB8563"/>
      <c r="AC8563"/>
    </row>
    <row r="8564" spans="27:29" x14ac:dyDescent="0.25">
      <c r="AA8564"/>
      <c r="AB8564"/>
      <c r="AC8564"/>
    </row>
    <row r="8565" spans="27:29" x14ac:dyDescent="0.25">
      <c r="AA8565"/>
      <c r="AB8565"/>
      <c r="AC8565"/>
    </row>
    <row r="8566" spans="27:29" x14ac:dyDescent="0.25">
      <c r="AA8566"/>
      <c r="AB8566"/>
      <c r="AC8566"/>
    </row>
    <row r="8567" spans="27:29" x14ac:dyDescent="0.25">
      <c r="AA8567"/>
      <c r="AB8567"/>
      <c r="AC8567"/>
    </row>
    <row r="8568" spans="27:29" x14ac:dyDescent="0.25">
      <c r="AA8568"/>
      <c r="AB8568"/>
      <c r="AC8568"/>
    </row>
    <row r="8569" spans="27:29" x14ac:dyDescent="0.25">
      <c r="AA8569"/>
      <c r="AB8569"/>
      <c r="AC8569"/>
    </row>
    <row r="8570" spans="27:29" x14ac:dyDescent="0.25">
      <c r="AA8570"/>
      <c r="AB8570"/>
      <c r="AC8570"/>
    </row>
    <row r="8571" spans="27:29" x14ac:dyDescent="0.25">
      <c r="AA8571"/>
      <c r="AB8571"/>
      <c r="AC8571"/>
    </row>
    <row r="8572" spans="27:29" x14ac:dyDescent="0.25">
      <c r="AA8572"/>
      <c r="AB8572"/>
      <c r="AC8572"/>
    </row>
    <row r="8573" spans="27:29" x14ac:dyDescent="0.25">
      <c r="AA8573"/>
      <c r="AB8573"/>
      <c r="AC8573"/>
    </row>
    <row r="8574" spans="27:29" x14ac:dyDescent="0.25">
      <c r="AA8574"/>
      <c r="AB8574"/>
      <c r="AC8574"/>
    </row>
    <row r="8575" spans="27:29" x14ac:dyDescent="0.25">
      <c r="AA8575"/>
      <c r="AB8575"/>
      <c r="AC8575"/>
    </row>
    <row r="8576" spans="27:29" x14ac:dyDescent="0.25">
      <c r="AA8576"/>
      <c r="AB8576"/>
      <c r="AC8576"/>
    </row>
    <row r="8577" spans="27:29" x14ac:dyDescent="0.25">
      <c r="AA8577"/>
      <c r="AB8577"/>
      <c r="AC8577"/>
    </row>
    <row r="8578" spans="27:29" x14ac:dyDescent="0.25">
      <c r="AA8578"/>
      <c r="AB8578"/>
      <c r="AC8578"/>
    </row>
    <row r="8579" spans="27:29" x14ac:dyDescent="0.25">
      <c r="AA8579"/>
      <c r="AB8579"/>
      <c r="AC8579"/>
    </row>
    <row r="8580" spans="27:29" x14ac:dyDescent="0.25">
      <c r="AA8580"/>
      <c r="AB8580"/>
      <c r="AC8580"/>
    </row>
    <row r="8581" spans="27:29" x14ac:dyDescent="0.25">
      <c r="AA8581"/>
      <c r="AB8581"/>
      <c r="AC8581"/>
    </row>
    <row r="8582" spans="27:29" x14ac:dyDescent="0.25">
      <c r="AA8582"/>
      <c r="AB8582"/>
      <c r="AC8582"/>
    </row>
    <row r="8583" spans="27:29" x14ac:dyDescent="0.25">
      <c r="AA8583"/>
      <c r="AB8583"/>
      <c r="AC8583"/>
    </row>
    <row r="8584" spans="27:29" x14ac:dyDescent="0.25">
      <c r="AA8584"/>
      <c r="AB8584"/>
      <c r="AC8584"/>
    </row>
    <row r="8585" spans="27:29" x14ac:dyDescent="0.25">
      <c r="AA8585"/>
      <c r="AB8585"/>
      <c r="AC8585"/>
    </row>
    <row r="8586" spans="27:29" x14ac:dyDescent="0.25">
      <c r="AA8586"/>
      <c r="AB8586"/>
      <c r="AC8586"/>
    </row>
    <row r="8587" spans="27:29" x14ac:dyDescent="0.25">
      <c r="AA8587"/>
      <c r="AB8587"/>
      <c r="AC8587"/>
    </row>
    <row r="8588" spans="27:29" x14ac:dyDescent="0.25">
      <c r="AA8588"/>
      <c r="AB8588"/>
      <c r="AC8588"/>
    </row>
    <row r="8589" spans="27:29" x14ac:dyDescent="0.25">
      <c r="AA8589"/>
      <c r="AB8589"/>
      <c r="AC8589"/>
    </row>
    <row r="8590" spans="27:29" x14ac:dyDescent="0.25">
      <c r="AA8590"/>
      <c r="AB8590"/>
      <c r="AC8590"/>
    </row>
    <row r="8591" spans="27:29" x14ac:dyDescent="0.25">
      <c r="AA8591"/>
      <c r="AB8591"/>
      <c r="AC8591"/>
    </row>
    <row r="8592" spans="27:29" x14ac:dyDescent="0.25">
      <c r="AA8592"/>
      <c r="AB8592"/>
      <c r="AC8592"/>
    </row>
    <row r="8593" spans="27:29" x14ac:dyDescent="0.25">
      <c r="AA8593"/>
      <c r="AB8593"/>
      <c r="AC8593"/>
    </row>
    <row r="8594" spans="27:29" x14ac:dyDescent="0.25">
      <c r="AA8594"/>
      <c r="AB8594"/>
      <c r="AC8594"/>
    </row>
    <row r="8595" spans="27:29" x14ac:dyDescent="0.25">
      <c r="AA8595"/>
      <c r="AB8595"/>
      <c r="AC8595"/>
    </row>
    <row r="8596" spans="27:29" x14ac:dyDescent="0.25">
      <c r="AA8596"/>
      <c r="AB8596"/>
      <c r="AC8596"/>
    </row>
    <row r="8597" spans="27:29" x14ac:dyDescent="0.25">
      <c r="AA8597"/>
      <c r="AB8597"/>
      <c r="AC8597"/>
    </row>
    <row r="8598" spans="27:29" x14ac:dyDescent="0.25">
      <c r="AA8598"/>
      <c r="AB8598"/>
      <c r="AC8598"/>
    </row>
    <row r="8599" spans="27:29" x14ac:dyDescent="0.25">
      <c r="AA8599"/>
      <c r="AB8599"/>
      <c r="AC8599"/>
    </row>
    <row r="8600" spans="27:29" x14ac:dyDescent="0.25">
      <c r="AA8600"/>
      <c r="AB8600"/>
      <c r="AC8600"/>
    </row>
    <row r="8601" spans="27:29" x14ac:dyDescent="0.25">
      <c r="AA8601"/>
      <c r="AB8601"/>
      <c r="AC8601"/>
    </row>
    <row r="8602" spans="27:29" x14ac:dyDescent="0.25">
      <c r="AA8602"/>
      <c r="AB8602"/>
      <c r="AC8602"/>
    </row>
    <row r="8603" spans="27:29" x14ac:dyDescent="0.25">
      <c r="AA8603"/>
      <c r="AB8603"/>
      <c r="AC8603"/>
    </row>
    <row r="8604" spans="27:29" x14ac:dyDescent="0.25">
      <c r="AA8604"/>
      <c r="AB8604"/>
      <c r="AC8604"/>
    </row>
    <row r="8605" spans="27:29" x14ac:dyDescent="0.25">
      <c r="AA8605"/>
      <c r="AB8605"/>
      <c r="AC8605"/>
    </row>
    <row r="8606" spans="27:29" x14ac:dyDescent="0.25">
      <c r="AA8606"/>
      <c r="AB8606"/>
      <c r="AC8606"/>
    </row>
    <row r="8607" spans="27:29" x14ac:dyDescent="0.25">
      <c r="AA8607"/>
      <c r="AB8607"/>
      <c r="AC8607"/>
    </row>
    <row r="8608" spans="27:29" x14ac:dyDescent="0.25">
      <c r="AA8608"/>
      <c r="AB8608"/>
      <c r="AC8608"/>
    </row>
    <row r="8609" spans="27:29" x14ac:dyDescent="0.25">
      <c r="AA8609"/>
      <c r="AB8609"/>
      <c r="AC8609"/>
    </row>
    <row r="8610" spans="27:29" x14ac:dyDescent="0.25">
      <c r="AA8610"/>
      <c r="AB8610"/>
      <c r="AC8610"/>
    </row>
    <row r="8611" spans="27:29" x14ac:dyDescent="0.25">
      <c r="AA8611"/>
      <c r="AB8611"/>
      <c r="AC8611"/>
    </row>
    <row r="8612" spans="27:29" x14ac:dyDescent="0.25">
      <c r="AA8612"/>
      <c r="AB8612"/>
      <c r="AC8612"/>
    </row>
    <row r="8613" spans="27:29" x14ac:dyDescent="0.25">
      <c r="AA8613"/>
      <c r="AB8613"/>
      <c r="AC8613"/>
    </row>
    <row r="8614" spans="27:29" x14ac:dyDescent="0.25">
      <c r="AA8614"/>
      <c r="AB8614"/>
      <c r="AC8614"/>
    </row>
    <row r="8615" spans="27:29" x14ac:dyDescent="0.25">
      <c r="AA8615"/>
      <c r="AB8615"/>
      <c r="AC8615"/>
    </row>
    <row r="8616" spans="27:29" x14ac:dyDescent="0.25">
      <c r="AA8616"/>
      <c r="AB8616"/>
      <c r="AC8616"/>
    </row>
    <row r="8617" spans="27:29" x14ac:dyDescent="0.25">
      <c r="AA8617"/>
      <c r="AB8617"/>
      <c r="AC8617"/>
    </row>
    <row r="8618" spans="27:29" x14ac:dyDescent="0.25">
      <c r="AA8618"/>
      <c r="AB8618"/>
      <c r="AC8618"/>
    </row>
    <row r="8619" spans="27:29" x14ac:dyDescent="0.25">
      <c r="AA8619"/>
      <c r="AB8619"/>
      <c r="AC8619"/>
    </row>
    <row r="8620" spans="27:29" x14ac:dyDescent="0.25">
      <c r="AA8620"/>
      <c r="AB8620"/>
      <c r="AC8620"/>
    </row>
    <row r="8621" spans="27:29" x14ac:dyDescent="0.25">
      <c r="AA8621"/>
      <c r="AB8621"/>
      <c r="AC8621"/>
    </row>
    <row r="8622" spans="27:29" x14ac:dyDescent="0.25">
      <c r="AA8622"/>
      <c r="AB8622"/>
      <c r="AC8622"/>
    </row>
    <row r="8623" spans="27:29" x14ac:dyDescent="0.25">
      <c r="AA8623"/>
      <c r="AB8623"/>
      <c r="AC8623"/>
    </row>
    <row r="8624" spans="27:29" x14ac:dyDescent="0.25">
      <c r="AA8624"/>
      <c r="AB8624"/>
      <c r="AC8624"/>
    </row>
    <row r="8625" spans="27:29" x14ac:dyDescent="0.25">
      <c r="AA8625"/>
      <c r="AB8625"/>
      <c r="AC8625"/>
    </row>
    <row r="8626" spans="27:29" x14ac:dyDescent="0.25">
      <c r="AA8626"/>
      <c r="AB8626"/>
      <c r="AC8626"/>
    </row>
    <row r="8627" spans="27:29" x14ac:dyDescent="0.25">
      <c r="AA8627"/>
      <c r="AB8627"/>
      <c r="AC8627"/>
    </row>
    <row r="8628" spans="27:29" x14ac:dyDescent="0.25">
      <c r="AA8628"/>
      <c r="AB8628"/>
      <c r="AC8628"/>
    </row>
    <row r="8629" spans="27:29" x14ac:dyDescent="0.25">
      <c r="AA8629"/>
      <c r="AB8629"/>
      <c r="AC8629"/>
    </row>
    <row r="8630" spans="27:29" x14ac:dyDescent="0.25">
      <c r="AA8630"/>
      <c r="AB8630"/>
      <c r="AC8630"/>
    </row>
    <row r="8631" spans="27:29" x14ac:dyDescent="0.25">
      <c r="AA8631"/>
      <c r="AB8631"/>
      <c r="AC8631"/>
    </row>
    <row r="8632" spans="27:29" x14ac:dyDescent="0.25">
      <c r="AA8632"/>
      <c r="AB8632"/>
      <c r="AC8632"/>
    </row>
    <row r="8633" spans="27:29" x14ac:dyDescent="0.25">
      <c r="AA8633"/>
      <c r="AB8633"/>
      <c r="AC8633"/>
    </row>
    <row r="8634" spans="27:29" x14ac:dyDescent="0.25">
      <c r="AA8634"/>
      <c r="AB8634"/>
      <c r="AC8634"/>
    </row>
    <row r="8635" spans="27:29" x14ac:dyDescent="0.25">
      <c r="AA8635"/>
      <c r="AB8635"/>
      <c r="AC8635"/>
    </row>
    <row r="8636" spans="27:29" x14ac:dyDescent="0.25">
      <c r="AA8636"/>
      <c r="AB8636"/>
      <c r="AC8636"/>
    </row>
    <row r="8637" spans="27:29" x14ac:dyDescent="0.25">
      <c r="AA8637"/>
      <c r="AB8637"/>
      <c r="AC8637"/>
    </row>
    <row r="8638" spans="27:29" x14ac:dyDescent="0.25">
      <c r="AA8638"/>
      <c r="AB8638"/>
      <c r="AC8638"/>
    </row>
    <row r="8639" spans="27:29" x14ac:dyDescent="0.25">
      <c r="AA8639"/>
      <c r="AB8639"/>
      <c r="AC8639"/>
    </row>
    <row r="8640" spans="27:29" x14ac:dyDescent="0.25">
      <c r="AA8640"/>
      <c r="AB8640"/>
      <c r="AC8640"/>
    </row>
    <row r="8641" spans="27:29" x14ac:dyDescent="0.25">
      <c r="AA8641"/>
      <c r="AB8641"/>
      <c r="AC8641"/>
    </row>
    <row r="8642" spans="27:29" x14ac:dyDescent="0.25">
      <c r="AA8642"/>
      <c r="AB8642"/>
      <c r="AC8642"/>
    </row>
    <row r="8643" spans="27:29" x14ac:dyDescent="0.25">
      <c r="AA8643"/>
      <c r="AB8643"/>
      <c r="AC8643"/>
    </row>
    <row r="8644" spans="27:29" x14ac:dyDescent="0.25">
      <c r="AA8644"/>
      <c r="AB8644"/>
      <c r="AC8644"/>
    </row>
    <row r="8645" spans="27:29" x14ac:dyDescent="0.25">
      <c r="AA8645"/>
      <c r="AB8645"/>
      <c r="AC8645"/>
    </row>
    <row r="8646" spans="27:29" x14ac:dyDescent="0.25">
      <c r="AA8646"/>
      <c r="AB8646"/>
      <c r="AC8646"/>
    </row>
    <row r="8647" spans="27:29" x14ac:dyDescent="0.25">
      <c r="AA8647"/>
      <c r="AB8647"/>
      <c r="AC8647"/>
    </row>
    <row r="8648" spans="27:29" x14ac:dyDescent="0.25">
      <c r="AA8648"/>
      <c r="AB8648"/>
      <c r="AC8648"/>
    </row>
    <row r="8649" spans="27:29" x14ac:dyDescent="0.25">
      <c r="AA8649"/>
      <c r="AB8649"/>
      <c r="AC8649"/>
    </row>
    <row r="8650" spans="27:29" x14ac:dyDescent="0.25">
      <c r="AA8650"/>
      <c r="AB8650"/>
      <c r="AC8650"/>
    </row>
    <row r="8651" spans="27:29" x14ac:dyDescent="0.25">
      <c r="AA8651"/>
      <c r="AB8651"/>
      <c r="AC8651"/>
    </row>
    <row r="8652" spans="27:29" x14ac:dyDescent="0.25">
      <c r="AA8652"/>
      <c r="AB8652"/>
      <c r="AC8652"/>
    </row>
    <row r="8653" spans="27:29" x14ac:dyDescent="0.25">
      <c r="AA8653"/>
      <c r="AB8653"/>
      <c r="AC8653"/>
    </row>
    <row r="8654" spans="27:29" x14ac:dyDescent="0.25">
      <c r="AA8654"/>
      <c r="AB8654"/>
      <c r="AC8654"/>
    </row>
    <row r="8655" spans="27:29" x14ac:dyDescent="0.25">
      <c r="AA8655"/>
      <c r="AB8655"/>
      <c r="AC8655"/>
    </row>
    <row r="8656" spans="27:29" x14ac:dyDescent="0.25">
      <c r="AA8656"/>
      <c r="AB8656"/>
      <c r="AC8656"/>
    </row>
    <row r="8657" spans="27:29" x14ac:dyDescent="0.25">
      <c r="AA8657"/>
      <c r="AB8657"/>
      <c r="AC8657"/>
    </row>
    <row r="8658" spans="27:29" x14ac:dyDescent="0.25">
      <c r="AA8658"/>
      <c r="AB8658"/>
      <c r="AC8658"/>
    </row>
    <row r="8659" spans="27:29" x14ac:dyDescent="0.25">
      <c r="AA8659"/>
      <c r="AB8659"/>
      <c r="AC8659"/>
    </row>
    <row r="8660" spans="27:29" x14ac:dyDescent="0.25">
      <c r="AA8660"/>
      <c r="AB8660"/>
      <c r="AC8660"/>
    </row>
    <row r="8661" spans="27:29" x14ac:dyDescent="0.25">
      <c r="AA8661"/>
      <c r="AB8661"/>
      <c r="AC8661"/>
    </row>
    <row r="8662" spans="27:29" x14ac:dyDescent="0.25">
      <c r="AA8662"/>
      <c r="AB8662"/>
      <c r="AC8662"/>
    </row>
    <row r="8663" spans="27:29" x14ac:dyDescent="0.25">
      <c r="AA8663"/>
      <c r="AB8663"/>
      <c r="AC8663"/>
    </row>
    <row r="8664" spans="27:29" x14ac:dyDescent="0.25">
      <c r="AA8664"/>
      <c r="AB8664"/>
      <c r="AC8664"/>
    </row>
    <row r="8665" spans="27:29" x14ac:dyDescent="0.25">
      <c r="AA8665"/>
      <c r="AB8665"/>
      <c r="AC8665"/>
    </row>
    <row r="8666" spans="27:29" x14ac:dyDescent="0.25">
      <c r="AA8666"/>
      <c r="AB8666"/>
      <c r="AC8666"/>
    </row>
    <row r="8667" spans="27:29" x14ac:dyDescent="0.25">
      <c r="AA8667"/>
      <c r="AB8667"/>
      <c r="AC8667"/>
    </row>
    <row r="8668" spans="27:29" x14ac:dyDescent="0.25">
      <c r="AA8668"/>
      <c r="AB8668"/>
      <c r="AC8668"/>
    </row>
    <row r="8669" spans="27:29" x14ac:dyDescent="0.25">
      <c r="AA8669"/>
      <c r="AB8669"/>
      <c r="AC8669"/>
    </row>
    <row r="8670" spans="27:29" x14ac:dyDescent="0.25">
      <c r="AA8670"/>
      <c r="AB8670"/>
      <c r="AC8670"/>
    </row>
    <row r="8671" spans="27:29" x14ac:dyDescent="0.25">
      <c r="AA8671"/>
      <c r="AB8671"/>
      <c r="AC8671"/>
    </row>
    <row r="8672" spans="27:29" x14ac:dyDescent="0.25">
      <c r="AA8672"/>
      <c r="AB8672"/>
      <c r="AC8672"/>
    </row>
    <row r="8673" spans="27:29" x14ac:dyDescent="0.25">
      <c r="AA8673"/>
      <c r="AB8673"/>
      <c r="AC8673"/>
    </row>
    <row r="8674" spans="27:29" x14ac:dyDescent="0.25">
      <c r="AA8674"/>
      <c r="AB8674"/>
      <c r="AC8674"/>
    </row>
    <row r="8675" spans="27:29" x14ac:dyDescent="0.25">
      <c r="AA8675"/>
      <c r="AB8675"/>
      <c r="AC8675"/>
    </row>
    <row r="8676" spans="27:29" x14ac:dyDescent="0.25">
      <c r="AA8676"/>
      <c r="AB8676"/>
      <c r="AC8676"/>
    </row>
    <row r="8677" spans="27:29" x14ac:dyDescent="0.25">
      <c r="AA8677"/>
      <c r="AB8677"/>
      <c r="AC8677"/>
    </row>
    <row r="8678" spans="27:29" x14ac:dyDescent="0.25">
      <c r="AA8678"/>
      <c r="AB8678"/>
      <c r="AC8678"/>
    </row>
    <row r="8679" spans="27:29" x14ac:dyDescent="0.25">
      <c r="AA8679"/>
      <c r="AB8679"/>
      <c r="AC8679"/>
    </row>
    <row r="8680" spans="27:29" x14ac:dyDescent="0.25">
      <c r="AA8680"/>
      <c r="AB8680"/>
      <c r="AC8680"/>
    </row>
    <row r="8681" spans="27:29" x14ac:dyDescent="0.25">
      <c r="AA8681"/>
      <c r="AB8681"/>
      <c r="AC8681"/>
    </row>
    <row r="8682" spans="27:29" x14ac:dyDescent="0.25">
      <c r="AA8682"/>
      <c r="AB8682"/>
      <c r="AC8682"/>
    </row>
    <row r="8683" spans="27:29" x14ac:dyDescent="0.25">
      <c r="AA8683"/>
      <c r="AB8683"/>
      <c r="AC8683"/>
    </row>
    <row r="8684" spans="27:29" x14ac:dyDescent="0.25">
      <c r="AA8684"/>
      <c r="AB8684"/>
      <c r="AC8684"/>
    </row>
    <row r="8685" spans="27:29" x14ac:dyDescent="0.25">
      <c r="AA8685"/>
      <c r="AB8685"/>
      <c r="AC8685"/>
    </row>
    <row r="8686" spans="27:29" x14ac:dyDescent="0.25">
      <c r="AA8686"/>
      <c r="AB8686"/>
      <c r="AC8686"/>
    </row>
    <row r="8687" spans="27:29" x14ac:dyDescent="0.25">
      <c r="AA8687"/>
      <c r="AB8687"/>
      <c r="AC8687"/>
    </row>
    <row r="8688" spans="27:29" x14ac:dyDescent="0.25">
      <c r="AA8688"/>
      <c r="AB8688"/>
      <c r="AC8688"/>
    </row>
    <row r="8689" spans="27:29" x14ac:dyDescent="0.25">
      <c r="AA8689"/>
      <c r="AB8689"/>
      <c r="AC8689"/>
    </row>
    <row r="8690" spans="27:29" x14ac:dyDescent="0.25">
      <c r="AA8690"/>
      <c r="AB8690"/>
      <c r="AC8690"/>
    </row>
    <row r="8691" spans="27:29" x14ac:dyDescent="0.25">
      <c r="AA8691"/>
      <c r="AB8691"/>
      <c r="AC8691"/>
    </row>
    <row r="8692" spans="27:29" x14ac:dyDescent="0.25">
      <c r="AA8692"/>
      <c r="AB8692"/>
      <c r="AC8692"/>
    </row>
    <row r="8693" spans="27:29" x14ac:dyDescent="0.25">
      <c r="AA8693"/>
      <c r="AB8693"/>
      <c r="AC8693"/>
    </row>
    <row r="8694" spans="27:29" x14ac:dyDescent="0.25">
      <c r="AA8694"/>
      <c r="AB8694"/>
      <c r="AC8694"/>
    </row>
    <row r="8695" spans="27:29" x14ac:dyDescent="0.25">
      <c r="AA8695"/>
      <c r="AB8695"/>
      <c r="AC8695"/>
    </row>
    <row r="8696" spans="27:29" x14ac:dyDescent="0.25">
      <c r="AA8696"/>
      <c r="AB8696"/>
      <c r="AC8696"/>
    </row>
    <row r="8697" spans="27:29" x14ac:dyDescent="0.25">
      <c r="AA8697"/>
      <c r="AB8697"/>
      <c r="AC8697"/>
    </row>
    <row r="8698" spans="27:29" x14ac:dyDescent="0.25">
      <c r="AA8698"/>
      <c r="AB8698"/>
      <c r="AC8698"/>
    </row>
    <row r="8699" spans="27:29" x14ac:dyDescent="0.25">
      <c r="AA8699"/>
      <c r="AB8699"/>
      <c r="AC8699"/>
    </row>
    <row r="8700" spans="27:29" x14ac:dyDescent="0.25">
      <c r="AA8700"/>
      <c r="AB8700"/>
      <c r="AC8700"/>
    </row>
    <row r="8701" spans="27:29" x14ac:dyDescent="0.25">
      <c r="AA8701"/>
      <c r="AB8701"/>
      <c r="AC8701"/>
    </row>
    <row r="8702" spans="27:29" x14ac:dyDescent="0.25">
      <c r="AA8702"/>
      <c r="AB8702"/>
      <c r="AC8702"/>
    </row>
    <row r="8703" spans="27:29" x14ac:dyDescent="0.25">
      <c r="AA8703"/>
      <c r="AB8703"/>
      <c r="AC8703"/>
    </row>
    <row r="8704" spans="27:29" x14ac:dyDescent="0.25">
      <c r="AA8704"/>
      <c r="AB8704"/>
      <c r="AC8704"/>
    </row>
    <row r="8705" spans="27:29" x14ac:dyDescent="0.25">
      <c r="AA8705"/>
      <c r="AB8705"/>
      <c r="AC8705"/>
    </row>
    <row r="8706" spans="27:29" x14ac:dyDescent="0.25">
      <c r="AA8706"/>
      <c r="AB8706"/>
      <c r="AC8706"/>
    </row>
    <row r="8707" spans="27:29" x14ac:dyDescent="0.25">
      <c r="AA8707"/>
      <c r="AB8707"/>
      <c r="AC8707"/>
    </row>
    <row r="8708" spans="27:29" x14ac:dyDescent="0.25">
      <c r="AA8708"/>
      <c r="AB8708"/>
      <c r="AC8708"/>
    </row>
    <row r="8709" spans="27:29" x14ac:dyDescent="0.25">
      <c r="AA8709"/>
      <c r="AB8709"/>
      <c r="AC8709"/>
    </row>
    <row r="8710" spans="27:29" x14ac:dyDescent="0.25">
      <c r="AA8710"/>
      <c r="AB8710"/>
      <c r="AC8710"/>
    </row>
    <row r="8711" spans="27:29" x14ac:dyDescent="0.25">
      <c r="AA8711"/>
      <c r="AB8711"/>
      <c r="AC8711"/>
    </row>
    <row r="8712" spans="27:29" x14ac:dyDescent="0.25">
      <c r="AA8712"/>
      <c r="AB8712"/>
      <c r="AC8712"/>
    </row>
    <row r="8713" spans="27:29" x14ac:dyDescent="0.25">
      <c r="AA8713"/>
      <c r="AB8713"/>
      <c r="AC8713"/>
    </row>
    <row r="8714" spans="27:29" x14ac:dyDescent="0.25">
      <c r="AA8714"/>
      <c r="AB8714"/>
      <c r="AC8714"/>
    </row>
    <row r="8715" spans="27:29" x14ac:dyDescent="0.25">
      <c r="AA8715"/>
      <c r="AB8715"/>
      <c r="AC8715"/>
    </row>
    <row r="8716" spans="27:29" x14ac:dyDescent="0.25">
      <c r="AA8716"/>
      <c r="AB8716"/>
      <c r="AC8716"/>
    </row>
    <row r="8717" spans="27:29" x14ac:dyDescent="0.25">
      <c r="AA8717"/>
      <c r="AB8717"/>
      <c r="AC8717"/>
    </row>
    <row r="8718" spans="27:29" x14ac:dyDescent="0.25">
      <c r="AA8718"/>
      <c r="AB8718"/>
      <c r="AC8718"/>
    </row>
    <row r="8719" spans="27:29" x14ac:dyDescent="0.25">
      <c r="AA8719"/>
      <c r="AB8719"/>
      <c r="AC8719"/>
    </row>
    <row r="8720" spans="27:29" x14ac:dyDescent="0.25">
      <c r="AA8720"/>
      <c r="AB8720"/>
      <c r="AC8720"/>
    </row>
    <row r="8721" spans="27:29" x14ac:dyDescent="0.25">
      <c r="AA8721"/>
      <c r="AB8721"/>
      <c r="AC8721"/>
    </row>
    <row r="8722" spans="27:29" x14ac:dyDescent="0.25">
      <c r="AA8722"/>
      <c r="AB8722"/>
      <c r="AC8722"/>
    </row>
    <row r="8723" spans="27:29" x14ac:dyDescent="0.25">
      <c r="AA8723"/>
      <c r="AB8723"/>
      <c r="AC8723"/>
    </row>
    <row r="8724" spans="27:29" x14ac:dyDescent="0.25">
      <c r="AA8724"/>
      <c r="AB8724"/>
      <c r="AC8724"/>
    </row>
    <row r="8725" spans="27:29" x14ac:dyDescent="0.25">
      <c r="AA8725"/>
      <c r="AB8725"/>
      <c r="AC8725"/>
    </row>
    <row r="8726" spans="27:29" x14ac:dyDescent="0.25">
      <c r="AA8726"/>
      <c r="AB8726"/>
      <c r="AC8726"/>
    </row>
    <row r="8727" spans="27:29" x14ac:dyDescent="0.25">
      <c r="AA8727"/>
      <c r="AB8727"/>
      <c r="AC8727"/>
    </row>
    <row r="8728" spans="27:29" x14ac:dyDescent="0.25">
      <c r="AA8728"/>
      <c r="AB8728"/>
      <c r="AC8728"/>
    </row>
    <row r="8729" spans="27:29" x14ac:dyDescent="0.25">
      <c r="AA8729"/>
      <c r="AB8729"/>
      <c r="AC8729"/>
    </row>
    <row r="8730" spans="27:29" x14ac:dyDescent="0.25">
      <c r="AA8730"/>
      <c r="AB8730"/>
      <c r="AC8730"/>
    </row>
    <row r="8731" spans="27:29" x14ac:dyDescent="0.25">
      <c r="AA8731"/>
      <c r="AB8731"/>
      <c r="AC8731"/>
    </row>
    <row r="8732" spans="27:29" x14ac:dyDescent="0.25">
      <c r="AA8732"/>
      <c r="AB8732"/>
      <c r="AC8732"/>
    </row>
    <row r="8733" spans="27:29" x14ac:dyDescent="0.25">
      <c r="AA8733"/>
      <c r="AB8733"/>
      <c r="AC8733"/>
    </row>
    <row r="8734" spans="27:29" x14ac:dyDescent="0.25">
      <c r="AA8734"/>
      <c r="AB8734"/>
      <c r="AC8734"/>
    </row>
    <row r="8735" spans="27:29" x14ac:dyDescent="0.25">
      <c r="AA8735"/>
      <c r="AB8735"/>
      <c r="AC8735"/>
    </row>
    <row r="8736" spans="27:29" x14ac:dyDescent="0.25">
      <c r="AA8736"/>
      <c r="AB8736"/>
      <c r="AC8736"/>
    </row>
    <row r="8737" spans="27:29" x14ac:dyDescent="0.25">
      <c r="AA8737"/>
      <c r="AB8737"/>
      <c r="AC8737"/>
    </row>
    <row r="8738" spans="27:29" x14ac:dyDescent="0.25">
      <c r="AA8738"/>
      <c r="AB8738"/>
      <c r="AC8738"/>
    </row>
    <row r="8739" spans="27:29" x14ac:dyDescent="0.25">
      <c r="AA8739"/>
      <c r="AB8739"/>
      <c r="AC8739"/>
    </row>
    <row r="8740" spans="27:29" x14ac:dyDescent="0.25">
      <c r="AA8740"/>
      <c r="AB8740"/>
      <c r="AC8740"/>
    </row>
    <row r="8741" spans="27:29" x14ac:dyDescent="0.25">
      <c r="AA8741"/>
      <c r="AB8741"/>
      <c r="AC8741"/>
    </row>
    <row r="8742" spans="27:29" x14ac:dyDescent="0.25">
      <c r="AA8742"/>
      <c r="AB8742"/>
      <c r="AC8742"/>
    </row>
    <row r="8743" spans="27:29" x14ac:dyDescent="0.25">
      <c r="AA8743"/>
      <c r="AB8743"/>
      <c r="AC8743"/>
    </row>
    <row r="8744" spans="27:29" x14ac:dyDescent="0.25">
      <c r="AA8744"/>
      <c r="AB8744"/>
      <c r="AC8744"/>
    </row>
    <row r="8745" spans="27:29" x14ac:dyDescent="0.25">
      <c r="AA8745"/>
      <c r="AB8745"/>
      <c r="AC8745"/>
    </row>
    <row r="8746" spans="27:29" x14ac:dyDescent="0.25">
      <c r="AA8746"/>
      <c r="AB8746"/>
      <c r="AC8746"/>
    </row>
    <row r="8747" spans="27:29" x14ac:dyDescent="0.25">
      <c r="AA8747"/>
      <c r="AB8747"/>
      <c r="AC8747"/>
    </row>
    <row r="8748" spans="27:29" x14ac:dyDescent="0.25">
      <c r="AA8748"/>
      <c r="AB8748"/>
      <c r="AC8748"/>
    </row>
    <row r="8749" spans="27:29" x14ac:dyDescent="0.25">
      <c r="AA8749"/>
      <c r="AB8749"/>
      <c r="AC8749"/>
    </row>
    <row r="8750" spans="27:29" x14ac:dyDescent="0.25">
      <c r="AA8750"/>
      <c r="AB8750"/>
      <c r="AC8750"/>
    </row>
    <row r="8751" spans="27:29" x14ac:dyDescent="0.25">
      <c r="AA8751"/>
      <c r="AB8751"/>
      <c r="AC8751"/>
    </row>
    <row r="8752" spans="27:29" x14ac:dyDescent="0.25">
      <c r="AA8752"/>
      <c r="AB8752"/>
      <c r="AC8752"/>
    </row>
    <row r="8753" spans="27:29" x14ac:dyDescent="0.25">
      <c r="AA8753"/>
      <c r="AB8753"/>
      <c r="AC8753"/>
    </row>
    <row r="8754" spans="27:29" x14ac:dyDescent="0.25">
      <c r="AA8754"/>
      <c r="AB8754"/>
      <c r="AC8754"/>
    </row>
    <row r="8755" spans="27:29" x14ac:dyDescent="0.25">
      <c r="AA8755"/>
      <c r="AB8755"/>
      <c r="AC8755"/>
    </row>
    <row r="8756" spans="27:29" x14ac:dyDescent="0.25">
      <c r="AA8756"/>
      <c r="AB8756"/>
      <c r="AC8756"/>
    </row>
    <row r="8757" spans="27:29" x14ac:dyDescent="0.25">
      <c r="AA8757"/>
      <c r="AB8757"/>
      <c r="AC8757"/>
    </row>
    <row r="8758" spans="27:29" x14ac:dyDescent="0.25">
      <c r="AA8758"/>
      <c r="AB8758"/>
      <c r="AC8758"/>
    </row>
    <row r="8759" spans="27:29" x14ac:dyDescent="0.25">
      <c r="AA8759"/>
      <c r="AB8759"/>
      <c r="AC8759"/>
    </row>
    <row r="8760" spans="27:29" x14ac:dyDescent="0.25">
      <c r="AA8760"/>
      <c r="AB8760"/>
      <c r="AC8760"/>
    </row>
    <row r="8761" spans="27:29" x14ac:dyDescent="0.25">
      <c r="AA8761"/>
      <c r="AB8761"/>
      <c r="AC8761"/>
    </row>
    <row r="8762" spans="27:29" x14ac:dyDescent="0.25">
      <c r="AA8762"/>
      <c r="AB8762"/>
      <c r="AC8762"/>
    </row>
    <row r="8763" spans="27:29" x14ac:dyDescent="0.25">
      <c r="AA8763"/>
      <c r="AB8763"/>
      <c r="AC8763"/>
    </row>
    <row r="8764" spans="27:29" x14ac:dyDescent="0.25">
      <c r="AA8764"/>
      <c r="AB8764"/>
      <c r="AC8764"/>
    </row>
    <row r="8765" spans="27:29" x14ac:dyDescent="0.25">
      <c r="AA8765"/>
      <c r="AB8765"/>
      <c r="AC8765"/>
    </row>
    <row r="8766" spans="27:29" x14ac:dyDescent="0.25">
      <c r="AA8766"/>
      <c r="AB8766"/>
      <c r="AC8766"/>
    </row>
    <row r="8767" spans="27:29" x14ac:dyDescent="0.25">
      <c r="AA8767"/>
      <c r="AB8767"/>
      <c r="AC8767"/>
    </row>
    <row r="8768" spans="27:29" x14ac:dyDescent="0.25">
      <c r="AA8768"/>
      <c r="AB8768"/>
      <c r="AC8768"/>
    </row>
    <row r="8769" spans="27:29" x14ac:dyDescent="0.25">
      <c r="AA8769"/>
      <c r="AB8769"/>
      <c r="AC8769"/>
    </row>
    <row r="8770" spans="27:29" x14ac:dyDescent="0.25">
      <c r="AA8770"/>
      <c r="AB8770"/>
      <c r="AC8770"/>
    </row>
    <row r="8771" spans="27:29" x14ac:dyDescent="0.25">
      <c r="AA8771"/>
      <c r="AB8771"/>
      <c r="AC8771"/>
    </row>
    <row r="8772" spans="27:29" x14ac:dyDescent="0.25">
      <c r="AA8772"/>
      <c r="AB8772"/>
      <c r="AC8772"/>
    </row>
    <row r="8773" spans="27:29" x14ac:dyDescent="0.25">
      <c r="AA8773"/>
      <c r="AB8773"/>
      <c r="AC8773"/>
    </row>
    <row r="8774" spans="27:29" x14ac:dyDescent="0.25">
      <c r="AA8774"/>
      <c r="AB8774"/>
      <c r="AC8774"/>
    </row>
    <row r="8775" spans="27:29" x14ac:dyDescent="0.25">
      <c r="AA8775"/>
      <c r="AB8775"/>
      <c r="AC8775"/>
    </row>
    <row r="8776" spans="27:29" x14ac:dyDescent="0.25">
      <c r="AA8776"/>
      <c r="AB8776"/>
      <c r="AC8776"/>
    </row>
    <row r="8777" spans="27:29" x14ac:dyDescent="0.25">
      <c r="AA8777"/>
      <c r="AB8777"/>
      <c r="AC8777"/>
    </row>
    <row r="8778" spans="27:29" x14ac:dyDescent="0.25">
      <c r="AA8778"/>
      <c r="AB8778"/>
      <c r="AC8778"/>
    </row>
    <row r="8779" spans="27:29" x14ac:dyDescent="0.25">
      <c r="AA8779"/>
      <c r="AB8779"/>
      <c r="AC8779"/>
    </row>
    <row r="8780" spans="27:29" x14ac:dyDescent="0.25">
      <c r="AA8780"/>
      <c r="AB8780"/>
      <c r="AC8780"/>
    </row>
    <row r="8781" spans="27:29" x14ac:dyDescent="0.25">
      <c r="AA8781"/>
      <c r="AB8781"/>
      <c r="AC8781"/>
    </row>
    <row r="8782" spans="27:29" x14ac:dyDescent="0.25">
      <c r="AA8782"/>
      <c r="AB8782"/>
      <c r="AC8782"/>
    </row>
    <row r="8783" spans="27:29" x14ac:dyDescent="0.25">
      <c r="AA8783"/>
      <c r="AB8783"/>
      <c r="AC8783"/>
    </row>
    <row r="8784" spans="27:29" x14ac:dyDescent="0.25">
      <c r="AA8784"/>
      <c r="AB8784"/>
      <c r="AC8784"/>
    </row>
    <row r="8785" spans="27:29" x14ac:dyDescent="0.25">
      <c r="AA8785"/>
      <c r="AB8785"/>
      <c r="AC8785"/>
    </row>
    <row r="8786" spans="27:29" x14ac:dyDescent="0.25">
      <c r="AA8786"/>
      <c r="AB8786"/>
      <c r="AC8786"/>
    </row>
    <row r="8787" spans="27:29" x14ac:dyDescent="0.25">
      <c r="AA8787"/>
      <c r="AB8787"/>
      <c r="AC8787"/>
    </row>
    <row r="8788" spans="27:29" x14ac:dyDescent="0.25">
      <c r="AA8788"/>
      <c r="AB8788"/>
      <c r="AC8788"/>
    </row>
    <row r="8789" spans="27:29" x14ac:dyDescent="0.25">
      <c r="AA8789"/>
      <c r="AB8789"/>
      <c r="AC8789"/>
    </row>
    <row r="8790" spans="27:29" x14ac:dyDescent="0.25">
      <c r="AA8790"/>
      <c r="AB8790"/>
      <c r="AC8790"/>
    </row>
    <row r="8791" spans="27:29" x14ac:dyDescent="0.25">
      <c r="AA8791"/>
      <c r="AB8791"/>
      <c r="AC8791"/>
    </row>
    <row r="8792" spans="27:29" x14ac:dyDescent="0.25">
      <c r="AA8792"/>
      <c r="AB8792"/>
      <c r="AC8792"/>
    </row>
    <row r="8793" spans="27:29" x14ac:dyDescent="0.25">
      <c r="AA8793"/>
      <c r="AB8793"/>
      <c r="AC8793"/>
    </row>
    <row r="8794" spans="27:29" x14ac:dyDescent="0.25">
      <c r="AA8794"/>
      <c r="AB8794"/>
      <c r="AC8794"/>
    </row>
    <row r="8795" spans="27:29" x14ac:dyDescent="0.25">
      <c r="AA8795"/>
      <c r="AB8795"/>
      <c r="AC8795"/>
    </row>
    <row r="8796" spans="27:29" x14ac:dyDescent="0.25">
      <c r="AA8796"/>
      <c r="AB8796"/>
      <c r="AC8796"/>
    </row>
    <row r="8797" spans="27:29" x14ac:dyDescent="0.25">
      <c r="AA8797"/>
      <c r="AB8797"/>
      <c r="AC8797"/>
    </row>
    <row r="8798" spans="27:29" x14ac:dyDescent="0.25">
      <c r="AA8798"/>
      <c r="AB8798"/>
      <c r="AC8798"/>
    </row>
    <row r="8799" spans="27:29" x14ac:dyDescent="0.25">
      <c r="AA8799"/>
      <c r="AB8799"/>
      <c r="AC8799"/>
    </row>
    <row r="8800" spans="27:29" x14ac:dyDescent="0.25">
      <c r="AA8800"/>
      <c r="AB8800"/>
      <c r="AC8800"/>
    </row>
    <row r="8801" spans="27:29" x14ac:dyDescent="0.25">
      <c r="AA8801"/>
      <c r="AB8801"/>
      <c r="AC8801"/>
    </row>
    <row r="8802" spans="27:29" x14ac:dyDescent="0.25">
      <c r="AA8802"/>
      <c r="AB8802"/>
      <c r="AC8802"/>
    </row>
    <row r="8803" spans="27:29" x14ac:dyDescent="0.25">
      <c r="AA8803"/>
      <c r="AB8803"/>
      <c r="AC8803"/>
    </row>
    <row r="8804" spans="27:29" x14ac:dyDescent="0.25">
      <c r="AA8804"/>
      <c r="AB8804"/>
      <c r="AC8804"/>
    </row>
    <row r="8805" spans="27:29" x14ac:dyDescent="0.25">
      <c r="AA8805"/>
      <c r="AB8805"/>
      <c r="AC8805"/>
    </row>
    <row r="8806" spans="27:29" x14ac:dyDescent="0.25">
      <c r="AA8806"/>
      <c r="AB8806"/>
      <c r="AC8806"/>
    </row>
    <row r="8807" spans="27:29" x14ac:dyDescent="0.25">
      <c r="AA8807"/>
      <c r="AB8807"/>
      <c r="AC8807"/>
    </row>
    <row r="8808" spans="27:29" x14ac:dyDescent="0.25">
      <c r="AA8808"/>
      <c r="AB8808"/>
      <c r="AC8808"/>
    </row>
    <row r="8809" spans="27:29" x14ac:dyDescent="0.25">
      <c r="AA8809"/>
      <c r="AB8809"/>
      <c r="AC8809"/>
    </row>
    <row r="8810" spans="27:29" x14ac:dyDescent="0.25">
      <c r="AA8810"/>
      <c r="AB8810"/>
      <c r="AC8810"/>
    </row>
    <row r="8811" spans="27:29" x14ac:dyDescent="0.25">
      <c r="AA8811"/>
      <c r="AB8811"/>
      <c r="AC8811"/>
    </row>
    <row r="8812" spans="27:29" x14ac:dyDescent="0.25">
      <c r="AA8812"/>
      <c r="AB8812"/>
      <c r="AC8812"/>
    </row>
    <row r="8813" spans="27:29" x14ac:dyDescent="0.25">
      <c r="AA8813"/>
      <c r="AB8813"/>
      <c r="AC8813"/>
    </row>
    <row r="8814" spans="27:29" x14ac:dyDescent="0.25">
      <c r="AA8814"/>
      <c r="AB8814"/>
      <c r="AC8814"/>
    </row>
    <row r="8815" spans="27:29" x14ac:dyDescent="0.25">
      <c r="AA8815"/>
      <c r="AB8815"/>
      <c r="AC8815"/>
    </row>
    <row r="8816" spans="27:29" x14ac:dyDescent="0.25">
      <c r="AA8816"/>
      <c r="AB8816"/>
      <c r="AC8816"/>
    </row>
    <row r="8817" spans="27:29" x14ac:dyDescent="0.25">
      <c r="AA8817"/>
      <c r="AB8817"/>
      <c r="AC8817"/>
    </row>
    <row r="8818" spans="27:29" x14ac:dyDescent="0.25">
      <c r="AA8818"/>
      <c r="AB8818"/>
      <c r="AC8818"/>
    </row>
    <row r="8819" spans="27:29" x14ac:dyDescent="0.25">
      <c r="AA8819"/>
      <c r="AB8819"/>
      <c r="AC8819"/>
    </row>
    <row r="8820" spans="27:29" x14ac:dyDescent="0.25">
      <c r="AA8820"/>
      <c r="AB8820"/>
      <c r="AC8820"/>
    </row>
    <row r="8821" spans="27:29" x14ac:dyDescent="0.25">
      <c r="AA8821"/>
      <c r="AB8821"/>
      <c r="AC8821"/>
    </row>
    <row r="8822" spans="27:29" x14ac:dyDescent="0.25">
      <c r="AA8822"/>
      <c r="AB8822"/>
      <c r="AC8822"/>
    </row>
    <row r="8823" spans="27:29" x14ac:dyDescent="0.25">
      <c r="AA8823"/>
      <c r="AB8823"/>
      <c r="AC8823"/>
    </row>
    <row r="8824" spans="27:29" x14ac:dyDescent="0.25">
      <c r="AA8824"/>
      <c r="AB8824"/>
      <c r="AC8824"/>
    </row>
    <row r="8825" spans="27:29" x14ac:dyDescent="0.25">
      <c r="AA8825"/>
      <c r="AB8825"/>
      <c r="AC8825"/>
    </row>
    <row r="8826" spans="27:29" x14ac:dyDescent="0.25">
      <c r="AA8826"/>
      <c r="AB8826"/>
      <c r="AC8826"/>
    </row>
    <row r="8827" spans="27:29" x14ac:dyDescent="0.25">
      <c r="AA8827"/>
      <c r="AB8827"/>
      <c r="AC8827"/>
    </row>
    <row r="8828" spans="27:29" x14ac:dyDescent="0.25">
      <c r="AA8828"/>
      <c r="AB8828"/>
      <c r="AC8828"/>
    </row>
    <row r="8829" spans="27:29" x14ac:dyDescent="0.25">
      <c r="AA8829"/>
      <c r="AB8829"/>
      <c r="AC8829"/>
    </row>
    <row r="8830" spans="27:29" x14ac:dyDescent="0.25">
      <c r="AA8830"/>
      <c r="AB8830"/>
      <c r="AC8830"/>
    </row>
    <row r="8831" spans="27:29" x14ac:dyDescent="0.25">
      <c r="AA8831"/>
      <c r="AB8831"/>
      <c r="AC8831"/>
    </row>
    <row r="8832" spans="27:29" x14ac:dyDescent="0.25">
      <c r="AA8832"/>
      <c r="AB8832"/>
      <c r="AC8832"/>
    </row>
    <row r="8833" spans="27:29" x14ac:dyDescent="0.25">
      <c r="AA8833"/>
      <c r="AB8833"/>
      <c r="AC8833"/>
    </row>
    <row r="8834" spans="27:29" x14ac:dyDescent="0.25">
      <c r="AA8834"/>
      <c r="AB8834"/>
      <c r="AC8834"/>
    </row>
    <row r="8835" spans="27:29" x14ac:dyDescent="0.25">
      <c r="AA8835"/>
      <c r="AB8835"/>
      <c r="AC8835"/>
    </row>
    <row r="8836" spans="27:29" x14ac:dyDescent="0.25">
      <c r="AA8836"/>
      <c r="AB8836"/>
      <c r="AC8836"/>
    </row>
    <row r="8837" spans="27:29" x14ac:dyDescent="0.25">
      <c r="AA8837"/>
      <c r="AB8837"/>
      <c r="AC8837"/>
    </row>
    <row r="8838" spans="27:29" x14ac:dyDescent="0.25">
      <c r="AA8838"/>
      <c r="AB8838"/>
      <c r="AC8838"/>
    </row>
    <row r="8839" spans="27:29" x14ac:dyDescent="0.25">
      <c r="AA8839"/>
      <c r="AB8839"/>
      <c r="AC8839"/>
    </row>
    <row r="8840" spans="27:29" x14ac:dyDescent="0.25">
      <c r="AA8840"/>
      <c r="AB8840"/>
      <c r="AC8840"/>
    </row>
    <row r="8841" spans="27:29" x14ac:dyDescent="0.25">
      <c r="AA8841"/>
      <c r="AB8841"/>
      <c r="AC8841"/>
    </row>
    <row r="8842" spans="27:29" x14ac:dyDescent="0.25">
      <c r="AA8842"/>
      <c r="AB8842"/>
      <c r="AC8842"/>
    </row>
    <row r="8843" spans="27:29" x14ac:dyDescent="0.25">
      <c r="AA8843"/>
      <c r="AB8843"/>
      <c r="AC8843"/>
    </row>
    <row r="8844" spans="27:29" x14ac:dyDescent="0.25">
      <c r="AA8844"/>
      <c r="AB8844"/>
      <c r="AC8844"/>
    </row>
    <row r="8845" spans="27:29" x14ac:dyDescent="0.25">
      <c r="AA8845"/>
      <c r="AB8845"/>
      <c r="AC8845"/>
    </row>
    <row r="8846" spans="27:29" x14ac:dyDescent="0.25">
      <c r="AA8846"/>
      <c r="AB8846"/>
      <c r="AC8846"/>
    </row>
    <row r="8847" spans="27:29" x14ac:dyDescent="0.25">
      <c r="AA8847"/>
      <c r="AB8847"/>
      <c r="AC8847"/>
    </row>
    <row r="8848" spans="27:29" x14ac:dyDescent="0.25">
      <c r="AA8848"/>
      <c r="AB8848"/>
      <c r="AC8848"/>
    </row>
    <row r="8849" spans="27:29" x14ac:dyDescent="0.25">
      <c r="AA8849"/>
      <c r="AB8849"/>
      <c r="AC8849"/>
    </row>
    <row r="8850" spans="27:29" x14ac:dyDescent="0.25">
      <c r="AA8850"/>
      <c r="AB8850"/>
      <c r="AC8850"/>
    </row>
    <row r="8851" spans="27:29" x14ac:dyDescent="0.25">
      <c r="AA8851"/>
      <c r="AB8851"/>
      <c r="AC8851"/>
    </row>
    <row r="8852" spans="27:29" x14ac:dyDescent="0.25">
      <c r="AA8852"/>
      <c r="AB8852"/>
      <c r="AC8852"/>
    </row>
    <row r="8853" spans="27:29" x14ac:dyDescent="0.25">
      <c r="AA8853"/>
      <c r="AB8853"/>
      <c r="AC8853"/>
    </row>
    <row r="8854" spans="27:29" x14ac:dyDescent="0.25">
      <c r="AA8854"/>
      <c r="AB8854"/>
      <c r="AC8854"/>
    </row>
    <row r="8855" spans="27:29" x14ac:dyDescent="0.25">
      <c r="AA8855"/>
      <c r="AB8855"/>
      <c r="AC8855"/>
    </row>
    <row r="8856" spans="27:29" x14ac:dyDescent="0.25">
      <c r="AA8856"/>
      <c r="AB8856"/>
      <c r="AC8856"/>
    </row>
    <row r="8857" spans="27:29" x14ac:dyDescent="0.25">
      <c r="AA8857"/>
      <c r="AB8857"/>
      <c r="AC8857"/>
    </row>
    <row r="8858" spans="27:29" x14ac:dyDescent="0.25">
      <c r="AA8858"/>
      <c r="AB8858"/>
      <c r="AC8858"/>
    </row>
    <row r="8859" spans="27:29" x14ac:dyDescent="0.25">
      <c r="AA8859"/>
      <c r="AB8859"/>
      <c r="AC8859"/>
    </row>
    <row r="8860" spans="27:29" x14ac:dyDescent="0.25">
      <c r="AA8860"/>
      <c r="AB8860"/>
      <c r="AC8860"/>
    </row>
    <row r="8861" spans="27:29" x14ac:dyDescent="0.25">
      <c r="AA8861"/>
      <c r="AB8861"/>
      <c r="AC8861"/>
    </row>
    <row r="8862" spans="27:29" x14ac:dyDescent="0.25">
      <c r="AA8862"/>
      <c r="AB8862"/>
      <c r="AC8862"/>
    </row>
    <row r="8863" spans="27:29" x14ac:dyDescent="0.25">
      <c r="AA8863"/>
      <c r="AB8863"/>
      <c r="AC8863"/>
    </row>
    <row r="8864" spans="27:29" x14ac:dyDescent="0.25">
      <c r="AA8864"/>
      <c r="AB8864"/>
      <c r="AC8864"/>
    </row>
    <row r="8865" spans="27:29" x14ac:dyDescent="0.25">
      <c r="AA8865"/>
      <c r="AB8865"/>
      <c r="AC8865"/>
    </row>
    <row r="8866" spans="27:29" x14ac:dyDescent="0.25">
      <c r="AA8866"/>
      <c r="AB8866"/>
      <c r="AC8866"/>
    </row>
    <row r="8867" spans="27:29" x14ac:dyDescent="0.25">
      <c r="AA8867"/>
      <c r="AB8867"/>
      <c r="AC8867"/>
    </row>
    <row r="8868" spans="27:29" x14ac:dyDescent="0.25">
      <c r="AA8868"/>
      <c r="AB8868"/>
      <c r="AC8868"/>
    </row>
    <row r="8869" spans="27:29" x14ac:dyDescent="0.25">
      <c r="AA8869"/>
      <c r="AB8869"/>
      <c r="AC8869"/>
    </row>
    <row r="8870" spans="27:29" x14ac:dyDescent="0.25">
      <c r="AA8870"/>
      <c r="AB8870"/>
      <c r="AC8870"/>
    </row>
    <row r="8871" spans="27:29" x14ac:dyDescent="0.25">
      <c r="AA8871"/>
      <c r="AB8871"/>
      <c r="AC8871"/>
    </row>
    <row r="8872" spans="27:29" x14ac:dyDescent="0.25">
      <c r="AA8872"/>
      <c r="AB8872"/>
      <c r="AC8872"/>
    </row>
    <row r="8873" spans="27:29" x14ac:dyDescent="0.25">
      <c r="AA8873"/>
      <c r="AB8873"/>
      <c r="AC8873"/>
    </row>
    <row r="8874" spans="27:29" x14ac:dyDescent="0.25">
      <c r="AA8874"/>
      <c r="AB8874"/>
      <c r="AC8874"/>
    </row>
    <row r="8875" spans="27:29" x14ac:dyDescent="0.25">
      <c r="AA8875"/>
      <c r="AB8875"/>
      <c r="AC8875"/>
    </row>
    <row r="8876" spans="27:29" x14ac:dyDescent="0.25">
      <c r="AA8876"/>
      <c r="AB8876"/>
      <c r="AC8876"/>
    </row>
    <row r="8877" spans="27:29" x14ac:dyDescent="0.25">
      <c r="AA8877"/>
      <c r="AB8877"/>
      <c r="AC8877"/>
    </row>
    <row r="8878" spans="27:29" x14ac:dyDescent="0.25">
      <c r="AA8878"/>
      <c r="AB8878"/>
      <c r="AC8878"/>
    </row>
    <row r="8879" spans="27:29" x14ac:dyDescent="0.25">
      <c r="AA8879"/>
      <c r="AB8879"/>
      <c r="AC8879"/>
    </row>
    <row r="8880" spans="27:29" x14ac:dyDescent="0.25">
      <c r="AA8880"/>
      <c r="AB8880"/>
      <c r="AC8880"/>
    </row>
    <row r="8881" spans="27:29" x14ac:dyDescent="0.25">
      <c r="AA8881"/>
      <c r="AB8881"/>
      <c r="AC8881"/>
    </row>
    <row r="8882" spans="27:29" x14ac:dyDescent="0.25">
      <c r="AA8882"/>
      <c r="AB8882"/>
      <c r="AC8882"/>
    </row>
    <row r="8883" spans="27:29" x14ac:dyDescent="0.25">
      <c r="AA8883"/>
      <c r="AB8883"/>
      <c r="AC8883"/>
    </row>
    <row r="8884" spans="27:29" x14ac:dyDescent="0.25">
      <c r="AA8884"/>
      <c r="AB8884"/>
      <c r="AC8884"/>
    </row>
    <row r="8885" spans="27:29" x14ac:dyDescent="0.25">
      <c r="AA8885"/>
      <c r="AB8885"/>
      <c r="AC8885"/>
    </row>
    <row r="8886" spans="27:29" x14ac:dyDescent="0.25">
      <c r="AA8886"/>
      <c r="AB8886"/>
      <c r="AC8886"/>
    </row>
    <row r="8887" spans="27:29" x14ac:dyDescent="0.25">
      <c r="AA8887"/>
      <c r="AB8887"/>
      <c r="AC8887"/>
    </row>
    <row r="8888" spans="27:29" x14ac:dyDescent="0.25">
      <c r="AA8888"/>
      <c r="AB8888"/>
      <c r="AC8888"/>
    </row>
    <row r="8889" spans="27:29" x14ac:dyDescent="0.25">
      <c r="AA8889"/>
      <c r="AB8889"/>
      <c r="AC8889"/>
    </row>
    <row r="8890" spans="27:29" x14ac:dyDescent="0.25">
      <c r="AA8890"/>
      <c r="AB8890"/>
      <c r="AC8890"/>
    </row>
    <row r="8891" spans="27:29" x14ac:dyDescent="0.25">
      <c r="AA8891"/>
      <c r="AB8891"/>
      <c r="AC8891"/>
    </row>
    <row r="8892" spans="27:29" x14ac:dyDescent="0.25">
      <c r="AA8892"/>
      <c r="AB8892"/>
      <c r="AC8892"/>
    </row>
    <row r="8893" spans="27:29" x14ac:dyDescent="0.25">
      <c r="AA8893"/>
      <c r="AB8893"/>
      <c r="AC8893"/>
    </row>
    <row r="8894" spans="27:29" x14ac:dyDescent="0.25">
      <c r="AA8894"/>
      <c r="AB8894"/>
      <c r="AC8894"/>
    </row>
    <row r="8895" spans="27:29" x14ac:dyDescent="0.25">
      <c r="AA8895"/>
      <c r="AB8895"/>
      <c r="AC8895"/>
    </row>
    <row r="8896" spans="27:29" x14ac:dyDescent="0.25">
      <c r="AA8896"/>
      <c r="AB8896"/>
      <c r="AC8896"/>
    </row>
    <row r="8897" spans="27:29" x14ac:dyDescent="0.25">
      <c r="AA8897"/>
      <c r="AB8897"/>
      <c r="AC8897"/>
    </row>
    <row r="8898" spans="27:29" x14ac:dyDescent="0.25">
      <c r="AA8898"/>
      <c r="AB8898"/>
      <c r="AC8898"/>
    </row>
    <row r="8899" spans="27:29" x14ac:dyDescent="0.25">
      <c r="AA8899"/>
      <c r="AB8899"/>
      <c r="AC8899"/>
    </row>
    <row r="8900" spans="27:29" x14ac:dyDescent="0.25">
      <c r="AA8900"/>
      <c r="AB8900"/>
      <c r="AC8900"/>
    </row>
    <row r="8901" spans="27:29" x14ac:dyDescent="0.25">
      <c r="AA8901"/>
      <c r="AB8901"/>
      <c r="AC8901"/>
    </row>
    <row r="8902" spans="27:29" x14ac:dyDescent="0.25">
      <c r="AA8902"/>
      <c r="AB8902"/>
      <c r="AC8902"/>
    </row>
    <row r="8903" spans="27:29" x14ac:dyDescent="0.25">
      <c r="AA8903"/>
      <c r="AB8903"/>
      <c r="AC8903"/>
    </row>
    <row r="8904" spans="27:29" x14ac:dyDescent="0.25">
      <c r="AA8904"/>
      <c r="AB8904"/>
      <c r="AC8904"/>
    </row>
    <row r="8905" spans="27:29" x14ac:dyDescent="0.25">
      <c r="AA8905"/>
      <c r="AB8905"/>
      <c r="AC8905"/>
    </row>
    <row r="8906" spans="27:29" x14ac:dyDescent="0.25">
      <c r="AA8906"/>
      <c r="AB8906"/>
      <c r="AC8906"/>
    </row>
    <row r="8907" spans="27:29" x14ac:dyDescent="0.25">
      <c r="AA8907"/>
      <c r="AB8907"/>
      <c r="AC8907"/>
    </row>
    <row r="8908" spans="27:29" x14ac:dyDescent="0.25">
      <c r="AA8908"/>
      <c r="AB8908"/>
      <c r="AC8908"/>
    </row>
    <row r="8909" spans="27:29" x14ac:dyDescent="0.25">
      <c r="AA8909"/>
      <c r="AB8909"/>
      <c r="AC8909"/>
    </row>
    <row r="8910" spans="27:29" x14ac:dyDescent="0.25">
      <c r="AA8910"/>
      <c r="AB8910"/>
      <c r="AC8910"/>
    </row>
    <row r="8911" spans="27:29" x14ac:dyDescent="0.25">
      <c r="AA8911"/>
      <c r="AB8911"/>
      <c r="AC8911"/>
    </row>
    <row r="8912" spans="27:29" x14ac:dyDescent="0.25">
      <c r="AA8912"/>
      <c r="AB8912"/>
      <c r="AC8912"/>
    </row>
    <row r="8913" spans="27:29" x14ac:dyDescent="0.25">
      <c r="AA8913"/>
      <c r="AB8913"/>
      <c r="AC8913"/>
    </row>
    <row r="8914" spans="27:29" x14ac:dyDescent="0.25">
      <c r="AA8914"/>
      <c r="AB8914"/>
      <c r="AC8914"/>
    </row>
    <row r="8915" spans="27:29" x14ac:dyDescent="0.25">
      <c r="AA8915"/>
      <c r="AB8915"/>
      <c r="AC8915"/>
    </row>
    <row r="8916" spans="27:29" x14ac:dyDescent="0.25">
      <c r="AA8916"/>
      <c r="AB8916"/>
      <c r="AC8916"/>
    </row>
    <row r="8917" spans="27:29" x14ac:dyDescent="0.25">
      <c r="AA8917"/>
      <c r="AB8917"/>
      <c r="AC8917"/>
    </row>
    <row r="8918" spans="27:29" x14ac:dyDescent="0.25">
      <c r="AA8918"/>
      <c r="AB8918"/>
      <c r="AC8918"/>
    </row>
    <row r="8919" spans="27:29" x14ac:dyDescent="0.25">
      <c r="AA8919"/>
      <c r="AB8919"/>
      <c r="AC8919"/>
    </row>
    <row r="8920" spans="27:29" x14ac:dyDescent="0.25">
      <c r="AA8920"/>
      <c r="AB8920"/>
      <c r="AC8920"/>
    </row>
    <row r="8921" spans="27:29" x14ac:dyDescent="0.25">
      <c r="AA8921"/>
      <c r="AB8921"/>
      <c r="AC8921"/>
    </row>
    <row r="8922" spans="27:29" x14ac:dyDescent="0.25">
      <c r="AA8922"/>
      <c r="AB8922"/>
      <c r="AC8922"/>
    </row>
    <row r="8923" spans="27:29" x14ac:dyDescent="0.25">
      <c r="AA8923"/>
      <c r="AB8923"/>
      <c r="AC8923"/>
    </row>
    <row r="8924" spans="27:29" x14ac:dyDescent="0.25">
      <c r="AA8924"/>
      <c r="AB8924"/>
      <c r="AC8924"/>
    </row>
    <row r="8925" spans="27:29" x14ac:dyDescent="0.25">
      <c r="AA8925"/>
      <c r="AB8925"/>
      <c r="AC8925"/>
    </row>
    <row r="8926" spans="27:29" x14ac:dyDescent="0.25">
      <c r="AA8926"/>
      <c r="AB8926"/>
      <c r="AC8926"/>
    </row>
    <row r="8927" spans="27:29" x14ac:dyDescent="0.25">
      <c r="AA8927"/>
      <c r="AB8927"/>
      <c r="AC8927"/>
    </row>
    <row r="8928" spans="27:29" x14ac:dyDescent="0.25">
      <c r="AA8928"/>
      <c r="AB8928"/>
      <c r="AC8928"/>
    </row>
    <row r="8929" spans="27:29" x14ac:dyDescent="0.25">
      <c r="AA8929"/>
      <c r="AB8929"/>
      <c r="AC8929"/>
    </row>
    <row r="8930" spans="27:29" x14ac:dyDescent="0.25">
      <c r="AA8930"/>
      <c r="AB8930"/>
      <c r="AC8930"/>
    </row>
    <row r="8931" spans="27:29" x14ac:dyDescent="0.25">
      <c r="AA8931"/>
      <c r="AB8931"/>
      <c r="AC8931"/>
    </row>
    <row r="8932" spans="27:29" x14ac:dyDescent="0.25">
      <c r="AA8932"/>
      <c r="AB8932"/>
      <c r="AC8932"/>
    </row>
    <row r="8933" spans="27:29" x14ac:dyDescent="0.25">
      <c r="AA8933"/>
      <c r="AB8933"/>
      <c r="AC8933"/>
    </row>
    <row r="8934" spans="27:29" x14ac:dyDescent="0.25">
      <c r="AA8934"/>
      <c r="AB8934"/>
      <c r="AC8934"/>
    </row>
    <row r="8935" spans="27:29" x14ac:dyDescent="0.25">
      <c r="AA8935"/>
      <c r="AB8935"/>
      <c r="AC8935"/>
    </row>
    <row r="8936" spans="27:29" x14ac:dyDescent="0.25">
      <c r="AA8936"/>
      <c r="AB8936"/>
      <c r="AC8936"/>
    </row>
    <row r="8937" spans="27:29" x14ac:dyDescent="0.25">
      <c r="AA8937"/>
      <c r="AB8937"/>
      <c r="AC8937"/>
    </row>
    <row r="8938" spans="27:29" x14ac:dyDescent="0.25">
      <c r="AA8938"/>
      <c r="AB8938"/>
      <c r="AC8938"/>
    </row>
    <row r="8939" spans="27:29" x14ac:dyDescent="0.25">
      <c r="AA8939"/>
      <c r="AB8939"/>
      <c r="AC8939"/>
    </row>
    <row r="8940" spans="27:29" x14ac:dyDescent="0.25">
      <c r="AA8940"/>
      <c r="AB8940"/>
      <c r="AC8940"/>
    </row>
    <row r="8941" spans="27:29" x14ac:dyDescent="0.25">
      <c r="AA8941"/>
      <c r="AB8941"/>
      <c r="AC8941"/>
    </row>
    <row r="8942" spans="27:29" x14ac:dyDescent="0.25">
      <c r="AA8942"/>
      <c r="AB8942"/>
      <c r="AC8942"/>
    </row>
    <row r="8943" spans="27:29" x14ac:dyDescent="0.25">
      <c r="AA8943"/>
      <c r="AB8943"/>
      <c r="AC8943"/>
    </row>
    <row r="8944" spans="27:29" x14ac:dyDescent="0.25">
      <c r="AA8944"/>
      <c r="AB8944"/>
      <c r="AC8944"/>
    </row>
    <row r="8945" spans="27:29" x14ac:dyDescent="0.25">
      <c r="AA8945"/>
      <c r="AB8945"/>
      <c r="AC8945"/>
    </row>
    <row r="8946" spans="27:29" x14ac:dyDescent="0.25">
      <c r="AA8946"/>
      <c r="AB8946"/>
      <c r="AC8946"/>
    </row>
    <row r="8947" spans="27:29" x14ac:dyDescent="0.25">
      <c r="AA8947"/>
      <c r="AB8947"/>
      <c r="AC8947"/>
    </row>
    <row r="8948" spans="27:29" x14ac:dyDescent="0.25">
      <c r="AA8948"/>
      <c r="AB8948"/>
      <c r="AC8948"/>
    </row>
    <row r="8949" spans="27:29" x14ac:dyDescent="0.25">
      <c r="AA8949"/>
      <c r="AB8949"/>
      <c r="AC8949"/>
    </row>
    <row r="8950" spans="27:29" x14ac:dyDescent="0.25">
      <c r="AA8950"/>
      <c r="AB8950"/>
      <c r="AC8950"/>
    </row>
    <row r="8951" spans="27:29" x14ac:dyDescent="0.25">
      <c r="AA8951"/>
      <c r="AB8951"/>
      <c r="AC8951"/>
    </row>
    <row r="8952" spans="27:29" x14ac:dyDescent="0.25">
      <c r="AA8952"/>
      <c r="AB8952"/>
      <c r="AC8952"/>
    </row>
    <row r="8953" spans="27:29" x14ac:dyDescent="0.25">
      <c r="AA8953"/>
      <c r="AB8953"/>
      <c r="AC8953"/>
    </row>
    <row r="8954" spans="27:29" x14ac:dyDescent="0.25">
      <c r="AA8954"/>
      <c r="AB8954"/>
      <c r="AC8954"/>
    </row>
    <row r="8955" spans="27:29" x14ac:dyDescent="0.25">
      <c r="AA8955"/>
      <c r="AB8955"/>
      <c r="AC8955"/>
    </row>
    <row r="8956" spans="27:29" x14ac:dyDescent="0.25">
      <c r="AA8956"/>
      <c r="AB8956"/>
      <c r="AC8956"/>
    </row>
    <row r="8957" spans="27:29" x14ac:dyDescent="0.25">
      <c r="AA8957"/>
      <c r="AB8957"/>
      <c r="AC8957"/>
    </row>
    <row r="8958" spans="27:29" x14ac:dyDescent="0.25">
      <c r="AA8958"/>
      <c r="AB8958"/>
      <c r="AC8958"/>
    </row>
    <row r="8959" spans="27:29" x14ac:dyDescent="0.25">
      <c r="AA8959"/>
      <c r="AB8959"/>
      <c r="AC8959"/>
    </row>
    <row r="8960" spans="27:29" x14ac:dyDescent="0.25">
      <c r="AA8960"/>
      <c r="AB8960"/>
      <c r="AC8960"/>
    </row>
    <row r="8961" spans="27:29" x14ac:dyDescent="0.25">
      <c r="AA8961"/>
      <c r="AB8961"/>
      <c r="AC8961"/>
    </row>
    <row r="8962" spans="27:29" x14ac:dyDescent="0.25">
      <c r="AA8962"/>
      <c r="AB8962"/>
      <c r="AC8962"/>
    </row>
    <row r="8963" spans="27:29" x14ac:dyDescent="0.25">
      <c r="AA8963"/>
      <c r="AB8963"/>
      <c r="AC8963"/>
    </row>
    <row r="8964" spans="27:29" x14ac:dyDescent="0.25">
      <c r="AA8964"/>
      <c r="AB8964"/>
      <c r="AC8964"/>
    </row>
    <row r="8965" spans="27:29" x14ac:dyDescent="0.25">
      <c r="AA8965"/>
      <c r="AB8965"/>
      <c r="AC8965"/>
    </row>
    <row r="8966" spans="27:29" x14ac:dyDescent="0.25">
      <c r="AA8966"/>
      <c r="AB8966"/>
      <c r="AC8966"/>
    </row>
    <row r="8967" spans="27:29" x14ac:dyDescent="0.25">
      <c r="AA8967"/>
      <c r="AB8967"/>
      <c r="AC8967"/>
    </row>
    <row r="8968" spans="27:29" x14ac:dyDescent="0.25">
      <c r="AA8968"/>
      <c r="AB8968"/>
      <c r="AC8968"/>
    </row>
    <row r="8969" spans="27:29" x14ac:dyDescent="0.25">
      <c r="AA8969"/>
      <c r="AB8969"/>
      <c r="AC8969"/>
    </row>
    <row r="8970" spans="27:29" x14ac:dyDescent="0.25">
      <c r="AA8970"/>
      <c r="AB8970"/>
      <c r="AC8970"/>
    </row>
    <row r="8971" spans="27:29" x14ac:dyDescent="0.25">
      <c r="AA8971"/>
      <c r="AB8971"/>
      <c r="AC8971"/>
    </row>
    <row r="8972" spans="27:29" x14ac:dyDescent="0.25">
      <c r="AA8972"/>
      <c r="AB8972"/>
      <c r="AC8972"/>
    </row>
    <row r="8973" spans="27:29" x14ac:dyDescent="0.25">
      <c r="AA8973"/>
      <c r="AB8973"/>
      <c r="AC8973"/>
    </row>
    <row r="8974" spans="27:29" x14ac:dyDescent="0.25">
      <c r="AA8974"/>
      <c r="AB8974"/>
      <c r="AC8974"/>
    </row>
    <row r="8975" spans="27:29" x14ac:dyDescent="0.25">
      <c r="AA8975"/>
      <c r="AB8975"/>
      <c r="AC8975"/>
    </row>
    <row r="8976" spans="27:29" x14ac:dyDescent="0.25">
      <c r="AA8976"/>
      <c r="AB8976"/>
      <c r="AC8976"/>
    </row>
    <row r="8977" spans="27:29" x14ac:dyDescent="0.25">
      <c r="AA8977"/>
      <c r="AB8977"/>
      <c r="AC8977"/>
    </row>
    <row r="8978" spans="27:29" x14ac:dyDescent="0.25">
      <c r="AA8978"/>
      <c r="AB8978"/>
      <c r="AC8978"/>
    </row>
    <row r="8979" spans="27:29" x14ac:dyDescent="0.25">
      <c r="AA8979"/>
      <c r="AB8979"/>
      <c r="AC8979"/>
    </row>
    <row r="8980" spans="27:29" x14ac:dyDescent="0.25">
      <c r="AA8980"/>
      <c r="AB8980"/>
      <c r="AC8980"/>
    </row>
    <row r="8981" spans="27:29" x14ac:dyDescent="0.25">
      <c r="AA8981"/>
      <c r="AB8981"/>
      <c r="AC8981"/>
    </row>
    <row r="8982" spans="27:29" x14ac:dyDescent="0.25">
      <c r="AA8982"/>
      <c r="AB8982"/>
      <c r="AC8982"/>
    </row>
    <row r="8983" spans="27:29" x14ac:dyDescent="0.25">
      <c r="AA8983"/>
      <c r="AB8983"/>
      <c r="AC8983"/>
    </row>
    <row r="8984" spans="27:29" x14ac:dyDescent="0.25">
      <c r="AA8984"/>
      <c r="AB8984"/>
      <c r="AC8984"/>
    </row>
    <row r="8985" spans="27:29" x14ac:dyDescent="0.25">
      <c r="AA8985"/>
      <c r="AB8985"/>
      <c r="AC8985"/>
    </row>
    <row r="8986" spans="27:29" x14ac:dyDescent="0.25">
      <c r="AA8986"/>
      <c r="AB8986"/>
      <c r="AC8986"/>
    </row>
    <row r="8987" spans="27:29" x14ac:dyDescent="0.25">
      <c r="AA8987"/>
      <c r="AB8987"/>
      <c r="AC8987"/>
    </row>
    <row r="8988" spans="27:29" x14ac:dyDescent="0.25">
      <c r="AA8988"/>
      <c r="AB8988"/>
      <c r="AC8988"/>
    </row>
    <row r="8989" spans="27:29" x14ac:dyDescent="0.25">
      <c r="AA8989"/>
      <c r="AB8989"/>
      <c r="AC8989"/>
    </row>
    <row r="8990" spans="27:29" x14ac:dyDescent="0.25">
      <c r="AA8990"/>
      <c r="AB8990"/>
      <c r="AC8990"/>
    </row>
    <row r="8991" spans="27:29" x14ac:dyDescent="0.25">
      <c r="AA8991"/>
      <c r="AB8991"/>
      <c r="AC8991"/>
    </row>
    <row r="8992" spans="27:29" x14ac:dyDescent="0.25">
      <c r="AA8992"/>
      <c r="AB8992"/>
      <c r="AC8992"/>
    </row>
    <row r="8993" spans="27:29" x14ac:dyDescent="0.25">
      <c r="AA8993"/>
      <c r="AB8993"/>
      <c r="AC8993"/>
    </row>
    <row r="8994" spans="27:29" x14ac:dyDescent="0.25">
      <c r="AA8994"/>
      <c r="AB8994"/>
      <c r="AC8994"/>
    </row>
    <row r="8995" spans="27:29" x14ac:dyDescent="0.25">
      <c r="AA8995"/>
      <c r="AB8995"/>
      <c r="AC8995"/>
    </row>
    <row r="8996" spans="27:29" x14ac:dyDescent="0.25">
      <c r="AA8996"/>
      <c r="AB8996"/>
      <c r="AC8996"/>
    </row>
    <row r="8997" spans="27:29" x14ac:dyDescent="0.25">
      <c r="AA8997"/>
      <c r="AB8997"/>
      <c r="AC8997"/>
    </row>
    <row r="8998" spans="27:29" x14ac:dyDescent="0.25">
      <c r="AA8998"/>
      <c r="AB8998"/>
      <c r="AC8998"/>
    </row>
    <row r="8999" spans="27:29" x14ac:dyDescent="0.25">
      <c r="AA8999"/>
      <c r="AB8999"/>
      <c r="AC8999"/>
    </row>
    <row r="9000" spans="27:29" x14ac:dyDescent="0.25">
      <c r="AA9000"/>
      <c r="AB9000"/>
      <c r="AC9000"/>
    </row>
    <row r="9001" spans="27:29" x14ac:dyDescent="0.25">
      <c r="AA9001"/>
      <c r="AB9001"/>
      <c r="AC9001"/>
    </row>
    <row r="9002" spans="27:29" x14ac:dyDescent="0.25">
      <c r="AA9002"/>
      <c r="AB9002"/>
      <c r="AC9002"/>
    </row>
    <row r="9003" spans="27:29" x14ac:dyDescent="0.25">
      <c r="AA9003"/>
      <c r="AB9003"/>
      <c r="AC9003"/>
    </row>
    <row r="9004" spans="27:29" x14ac:dyDescent="0.25">
      <c r="AA9004"/>
      <c r="AB9004"/>
      <c r="AC9004"/>
    </row>
    <row r="9005" spans="27:29" x14ac:dyDescent="0.25">
      <c r="AA9005"/>
      <c r="AB9005"/>
      <c r="AC9005"/>
    </row>
    <row r="9006" spans="27:29" x14ac:dyDescent="0.25">
      <c r="AA9006"/>
      <c r="AB9006"/>
      <c r="AC9006"/>
    </row>
    <row r="9007" spans="27:29" x14ac:dyDescent="0.25">
      <c r="AA9007"/>
      <c r="AB9007"/>
      <c r="AC9007"/>
    </row>
    <row r="9008" spans="27:29" x14ac:dyDescent="0.25">
      <c r="AA9008"/>
      <c r="AB9008"/>
      <c r="AC9008"/>
    </row>
    <row r="9009" spans="27:29" x14ac:dyDescent="0.25">
      <c r="AA9009"/>
      <c r="AB9009"/>
      <c r="AC9009"/>
    </row>
    <row r="9010" spans="27:29" x14ac:dyDescent="0.25">
      <c r="AA9010"/>
      <c r="AB9010"/>
      <c r="AC9010"/>
    </row>
    <row r="9011" spans="27:29" x14ac:dyDescent="0.25">
      <c r="AA9011"/>
      <c r="AB9011"/>
      <c r="AC9011"/>
    </row>
    <row r="9012" spans="27:29" x14ac:dyDescent="0.25">
      <c r="AA9012"/>
      <c r="AB9012"/>
      <c r="AC9012"/>
    </row>
    <row r="9013" spans="27:29" x14ac:dyDescent="0.25">
      <c r="AA9013"/>
      <c r="AB9013"/>
      <c r="AC9013"/>
    </row>
    <row r="9014" spans="27:29" x14ac:dyDescent="0.25">
      <c r="AA9014"/>
      <c r="AB9014"/>
      <c r="AC9014"/>
    </row>
    <row r="9015" spans="27:29" x14ac:dyDescent="0.25">
      <c r="AA9015"/>
      <c r="AB9015"/>
      <c r="AC9015"/>
    </row>
    <row r="9016" spans="27:29" x14ac:dyDescent="0.25">
      <c r="AA9016"/>
      <c r="AB9016"/>
      <c r="AC9016"/>
    </row>
    <row r="9017" spans="27:29" x14ac:dyDescent="0.25">
      <c r="AA9017"/>
      <c r="AB9017"/>
      <c r="AC9017"/>
    </row>
    <row r="9018" spans="27:29" x14ac:dyDescent="0.25">
      <c r="AA9018"/>
      <c r="AB9018"/>
      <c r="AC9018"/>
    </row>
    <row r="9019" spans="27:29" x14ac:dyDescent="0.25">
      <c r="AA9019"/>
      <c r="AB9019"/>
      <c r="AC9019"/>
    </row>
    <row r="9020" spans="27:29" x14ac:dyDescent="0.25">
      <c r="AA9020"/>
      <c r="AB9020"/>
      <c r="AC9020"/>
    </row>
    <row r="9021" spans="27:29" x14ac:dyDescent="0.25">
      <c r="AA9021"/>
      <c r="AB9021"/>
      <c r="AC9021"/>
    </row>
    <row r="9022" spans="27:29" x14ac:dyDescent="0.25">
      <c r="AA9022"/>
      <c r="AB9022"/>
      <c r="AC9022"/>
    </row>
    <row r="9023" spans="27:29" x14ac:dyDescent="0.25">
      <c r="AA9023"/>
      <c r="AB9023"/>
      <c r="AC9023"/>
    </row>
    <row r="9024" spans="27:29" x14ac:dyDescent="0.25">
      <c r="AA9024"/>
      <c r="AB9024"/>
      <c r="AC9024"/>
    </row>
    <row r="9025" spans="27:29" x14ac:dyDescent="0.25">
      <c r="AA9025"/>
      <c r="AB9025"/>
      <c r="AC9025"/>
    </row>
    <row r="9026" spans="27:29" x14ac:dyDescent="0.25">
      <c r="AA9026"/>
      <c r="AB9026"/>
      <c r="AC9026"/>
    </row>
    <row r="9027" spans="27:29" x14ac:dyDescent="0.25">
      <c r="AA9027"/>
      <c r="AB9027"/>
      <c r="AC9027"/>
    </row>
    <row r="9028" spans="27:29" x14ac:dyDescent="0.25">
      <c r="AA9028"/>
      <c r="AB9028"/>
      <c r="AC9028"/>
    </row>
    <row r="9029" spans="27:29" x14ac:dyDescent="0.25">
      <c r="AA9029"/>
      <c r="AB9029"/>
      <c r="AC9029"/>
    </row>
    <row r="9030" spans="27:29" x14ac:dyDescent="0.25">
      <c r="AA9030"/>
      <c r="AB9030"/>
      <c r="AC9030"/>
    </row>
    <row r="9031" spans="27:29" x14ac:dyDescent="0.25">
      <c r="AA9031"/>
      <c r="AB9031"/>
      <c r="AC9031"/>
    </row>
    <row r="9032" spans="27:29" x14ac:dyDescent="0.25">
      <c r="AA9032"/>
      <c r="AB9032"/>
      <c r="AC9032"/>
    </row>
    <row r="9033" spans="27:29" x14ac:dyDescent="0.25">
      <c r="AA9033"/>
      <c r="AB9033"/>
      <c r="AC9033"/>
    </row>
    <row r="9034" spans="27:29" x14ac:dyDescent="0.25">
      <c r="AA9034"/>
      <c r="AB9034"/>
      <c r="AC9034"/>
    </row>
    <row r="9035" spans="27:29" x14ac:dyDescent="0.25">
      <c r="AA9035"/>
      <c r="AB9035"/>
      <c r="AC9035"/>
    </row>
    <row r="9036" spans="27:29" x14ac:dyDescent="0.25">
      <c r="AA9036"/>
      <c r="AB9036"/>
      <c r="AC9036"/>
    </row>
    <row r="9037" spans="27:29" x14ac:dyDescent="0.25">
      <c r="AA9037"/>
      <c r="AB9037"/>
      <c r="AC9037"/>
    </row>
    <row r="9038" spans="27:29" x14ac:dyDescent="0.25">
      <c r="AA9038"/>
      <c r="AB9038"/>
      <c r="AC9038"/>
    </row>
    <row r="9039" spans="27:29" x14ac:dyDescent="0.25">
      <c r="AA9039"/>
      <c r="AB9039"/>
      <c r="AC9039"/>
    </row>
    <row r="9040" spans="27:29" x14ac:dyDescent="0.25">
      <c r="AA9040"/>
      <c r="AB9040"/>
      <c r="AC9040"/>
    </row>
    <row r="9041" spans="27:29" x14ac:dyDescent="0.25">
      <c r="AA9041"/>
      <c r="AB9041"/>
      <c r="AC9041"/>
    </row>
    <row r="9042" spans="27:29" x14ac:dyDescent="0.25">
      <c r="AA9042"/>
      <c r="AB9042"/>
      <c r="AC9042"/>
    </row>
    <row r="9043" spans="27:29" x14ac:dyDescent="0.25">
      <c r="AA9043"/>
      <c r="AB9043"/>
      <c r="AC9043"/>
    </row>
    <row r="9044" spans="27:29" x14ac:dyDescent="0.25">
      <c r="AA9044"/>
      <c r="AB9044"/>
      <c r="AC9044"/>
    </row>
    <row r="9045" spans="27:29" x14ac:dyDescent="0.25">
      <c r="AA9045"/>
      <c r="AB9045"/>
      <c r="AC9045"/>
    </row>
    <row r="9046" spans="27:29" x14ac:dyDescent="0.25">
      <c r="AA9046"/>
      <c r="AB9046"/>
      <c r="AC9046"/>
    </row>
    <row r="9047" spans="27:29" x14ac:dyDescent="0.25">
      <c r="AA9047"/>
      <c r="AB9047"/>
      <c r="AC9047"/>
    </row>
    <row r="9048" spans="27:29" x14ac:dyDescent="0.25">
      <c r="AA9048"/>
      <c r="AB9048"/>
      <c r="AC9048"/>
    </row>
    <row r="9049" spans="27:29" x14ac:dyDescent="0.25">
      <c r="AA9049"/>
      <c r="AB9049"/>
      <c r="AC9049"/>
    </row>
    <row r="9050" spans="27:29" x14ac:dyDescent="0.25">
      <c r="AA9050"/>
      <c r="AB9050"/>
      <c r="AC9050"/>
    </row>
    <row r="9051" spans="27:29" x14ac:dyDescent="0.25">
      <c r="AA9051"/>
      <c r="AB9051"/>
      <c r="AC9051"/>
    </row>
    <row r="9052" spans="27:29" x14ac:dyDescent="0.25">
      <c r="AA9052"/>
      <c r="AB9052"/>
      <c r="AC9052"/>
    </row>
    <row r="9053" spans="27:29" x14ac:dyDescent="0.25">
      <c r="AA9053"/>
      <c r="AB9053"/>
      <c r="AC9053"/>
    </row>
    <row r="9054" spans="27:29" x14ac:dyDescent="0.25">
      <c r="AA9054"/>
      <c r="AB9054"/>
      <c r="AC9054"/>
    </row>
    <row r="9055" spans="27:29" x14ac:dyDescent="0.25">
      <c r="AA9055"/>
      <c r="AB9055"/>
      <c r="AC9055"/>
    </row>
    <row r="9056" spans="27:29" x14ac:dyDescent="0.25">
      <c r="AA9056"/>
      <c r="AB9056"/>
      <c r="AC9056"/>
    </row>
    <row r="9057" spans="27:29" x14ac:dyDescent="0.25">
      <c r="AA9057"/>
      <c r="AB9057"/>
      <c r="AC9057"/>
    </row>
    <row r="9058" spans="27:29" x14ac:dyDescent="0.25">
      <c r="AA9058"/>
      <c r="AB9058"/>
      <c r="AC9058"/>
    </row>
    <row r="9059" spans="27:29" x14ac:dyDescent="0.25">
      <c r="AA9059"/>
      <c r="AB9059"/>
      <c r="AC9059"/>
    </row>
    <row r="9060" spans="27:29" x14ac:dyDescent="0.25">
      <c r="AA9060"/>
      <c r="AB9060"/>
      <c r="AC9060"/>
    </row>
    <row r="9061" spans="27:29" x14ac:dyDescent="0.25">
      <c r="AA9061"/>
      <c r="AB9061"/>
      <c r="AC9061"/>
    </row>
    <row r="9062" spans="27:29" x14ac:dyDescent="0.25">
      <c r="AA9062"/>
      <c r="AB9062"/>
      <c r="AC9062"/>
    </row>
    <row r="9063" spans="27:29" x14ac:dyDescent="0.25">
      <c r="AA9063"/>
      <c r="AB9063"/>
      <c r="AC9063"/>
    </row>
    <row r="9064" spans="27:29" x14ac:dyDescent="0.25">
      <c r="AA9064"/>
      <c r="AB9064"/>
      <c r="AC9064"/>
    </row>
    <row r="9065" spans="27:29" x14ac:dyDescent="0.25">
      <c r="AA9065"/>
      <c r="AB9065"/>
      <c r="AC9065"/>
    </row>
    <row r="9066" spans="27:29" x14ac:dyDescent="0.25">
      <c r="AA9066"/>
      <c r="AB9066"/>
      <c r="AC9066"/>
    </row>
    <row r="9067" spans="27:29" x14ac:dyDescent="0.25">
      <c r="AA9067"/>
      <c r="AB9067"/>
      <c r="AC9067"/>
    </row>
    <row r="9068" spans="27:29" x14ac:dyDescent="0.25">
      <c r="AA9068"/>
      <c r="AB9068"/>
      <c r="AC9068"/>
    </row>
    <row r="9069" spans="27:29" x14ac:dyDescent="0.25">
      <c r="AA9069"/>
      <c r="AB9069"/>
      <c r="AC9069"/>
    </row>
    <row r="9070" spans="27:29" x14ac:dyDescent="0.25">
      <c r="AA9070"/>
      <c r="AB9070"/>
      <c r="AC9070"/>
    </row>
    <row r="9071" spans="27:29" x14ac:dyDescent="0.25">
      <c r="AA9071"/>
      <c r="AB9071"/>
      <c r="AC9071"/>
    </row>
    <row r="9072" spans="27:29" x14ac:dyDescent="0.25">
      <c r="AA9072"/>
      <c r="AB9072"/>
      <c r="AC9072"/>
    </row>
    <row r="9073" spans="27:29" x14ac:dyDescent="0.25">
      <c r="AA9073"/>
      <c r="AB9073"/>
      <c r="AC9073"/>
    </row>
    <row r="9074" spans="27:29" x14ac:dyDescent="0.25">
      <c r="AA9074"/>
      <c r="AB9074"/>
      <c r="AC9074"/>
    </row>
    <row r="9075" spans="27:29" x14ac:dyDescent="0.25">
      <c r="AA9075"/>
      <c r="AB9075"/>
      <c r="AC9075"/>
    </row>
    <row r="9076" spans="27:29" x14ac:dyDescent="0.25">
      <c r="AA9076"/>
      <c r="AB9076"/>
      <c r="AC9076"/>
    </row>
    <row r="9077" spans="27:29" x14ac:dyDescent="0.25">
      <c r="AA9077"/>
      <c r="AB9077"/>
      <c r="AC9077"/>
    </row>
    <row r="9078" spans="27:29" x14ac:dyDescent="0.25">
      <c r="AA9078"/>
      <c r="AB9078"/>
      <c r="AC9078"/>
    </row>
    <row r="9079" spans="27:29" x14ac:dyDescent="0.25">
      <c r="AA9079"/>
      <c r="AB9079"/>
      <c r="AC9079"/>
    </row>
    <row r="9080" spans="27:29" x14ac:dyDescent="0.25">
      <c r="AA9080"/>
      <c r="AB9080"/>
      <c r="AC9080"/>
    </row>
    <row r="9081" spans="27:29" x14ac:dyDescent="0.25">
      <c r="AA9081"/>
      <c r="AB9081"/>
      <c r="AC9081"/>
    </row>
    <row r="9082" spans="27:29" x14ac:dyDescent="0.25">
      <c r="AA9082"/>
      <c r="AB9082"/>
      <c r="AC9082"/>
    </row>
    <row r="9083" spans="27:29" x14ac:dyDescent="0.25">
      <c r="AA9083"/>
      <c r="AB9083"/>
      <c r="AC9083"/>
    </row>
    <row r="9084" spans="27:29" x14ac:dyDescent="0.25">
      <c r="AA9084"/>
      <c r="AB9084"/>
      <c r="AC9084"/>
    </row>
    <row r="9085" spans="27:29" x14ac:dyDescent="0.25">
      <c r="AA9085"/>
      <c r="AB9085"/>
      <c r="AC9085"/>
    </row>
    <row r="9086" spans="27:29" x14ac:dyDescent="0.25">
      <c r="AA9086"/>
      <c r="AB9086"/>
      <c r="AC9086"/>
    </row>
    <row r="9087" spans="27:29" x14ac:dyDescent="0.25">
      <c r="AA9087"/>
      <c r="AB9087"/>
      <c r="AC9087"/>
    </row>
    <row r="9088" spans="27:29" x14ac:dyDescent="0.25">
      <c r="AA9088"/>
      <c r="AB9088"/>
      <c r="AC9088"/>
    </row>
    <row r="9089" spans="27:29" x14ac:dyDescent="0.25">
      <c r="AA9089"/>
      <c r="AB9089"/>
      <c r="AC9089"/>
    </row>
    <row r="9090" spans="27:29" x14ac:dyDescent="0.25">
      <c r="AA9090"/>
      <c r="AB9090"/>
      <c r="AC9090"/>
    </row>
    <row r="9091" spans="27:29" x14ac:dyDescent="0.25">
      <c r="AA9091"/>
      <c r="AB9091"/>
      <c r="AC9091"/>
    </row>
    <row r="9092" spans="27:29" x14ac:dyDescent="0.25">
      <c r="AA9092"/>
      <c r="AB9092"/>
      <c r="AC9092"/>
    </row>
    <row r="9093" spans="27:29" x14ac:dyDescent="0.25">
      <c r="AA9093"/>
      <c r="AB9093"/>
      <c r="AC9093"/>
    </row>
    <row r="9094" spans="27:29" x14ac:dyDescent="0.25">
      <c r="AA9094"/>
      <c r="AB9094"/>
      <c r="AC9094"/>
    </row>
    <row r="9095" spans="27:29" x14ac:dyDescent="0.25">
      <c r="AA9095"/>
      <c r="AB9095"/>
      <c r="AC9095"/>
    </row>
    <row r="9096" spans="27:29" x14ac:dyDescent="0.25">
      <c r="AA9096"/>
      <c r="AB9096"/>
      <c r="AC9096"/>
    </row>
    <row r="9097" spans="27:29" x14ac:dyDescent="0.25">
      <c r="AA9097"/>
      <c r="AB9097"/>
      <c r="AC9097"/>
    </row>
    <row r="9098" spans="27:29" x14ac:dyDescent="0.25">
      <c r="AA9098"/>
      <c r="AB9098"/>
      <c r="AC9098"/>
    </row>
    <row r="9099" spans="27:29" x14ac:dyDescent="0.25">
      <c r="AA9099"/>
      <c r="AB9099"/>
      <c r="AC9099"/>
    </row>
    <row r="9100" spans="27:29" x14ac:dyDescent="0.25">
      <c r="AA9100"/>
      <c r="AB9100"/>
      <c r="AC9100"/>
    </row>
    <row r="9101" spans="27:29" x14ac:dyDescent="0.25">
      <c r="AA9101"/>
      <c r="AB9101"/>
      <c r="AC9101"/>
    </row>
    <row r="9102" spans="27:29" x14ac:dyDescent="0.25">
      <c r="AA9102"/>
      <c r="AB9102"/>
      <c r="AC9102"/>
    </row>
    <row r="9103" spans="27:29" x14ac:dyDescent="0.25">
      <c r="AA9103"/>
      <c r="AB9103"/>
      <c r="AC9103"/>
    </row>
    <row r="9104" spans="27:29" x14ac:dyDescent="0.25">
      <c r="AA9104"/>
      <c r="AB9104"/>
      <c r="AC9104"/>
    </row>
    <row r="9105" spans="27:29" x14ac:dyDescent="0.25">
      <c r="AA9105"/>
      <c r="AB9105"/>
      <c r="AC9105"/>
    </row>
    <row r="9106" spans="27:29" x14ac:dyDescent="0.25">
      <c r="AA9106"/>
      <c r="AB9106"/>
      <c r="AC9106"/>
    </row>
    <row r="9107" spans="27:29" x14ac:dyDescent="0.25">
      <c r="AA9107"/>
      <c r="AB9107"/>
      <c r="AC9107"/>
    </row>
    <row r="9108" spans="27:29" x14ac:dyDescent="0.25">
      <c r="AA9108"/>
      <c r="AB9108"/>
      <c r="AC9108"/>
    </row>
    <row r="9109" spans="27:29" x14ac:dyDescent="0.25">
      <c r="AA9109"/>
      <c r="AB9109"/>
      <c r="AC9109"/>
    </row>
    <row r="9110" spans="27:29" x14ac:dyDescent="0.25">
      <c r="AA9110"/>
      <c r="AB9110"/>
      <c r="AC9110"/>
    </row>
    <row r="9111" spans="27:29" x14ac:dyDescent="0.25">
      <c r="AA9111"/>
      <c r="AB9111"/>
      <c r="AC9111"/>
    </row>
    <row r="9112" spans="27:29" x14ac:dyDescent="0.25">
      <c r="AA9112"/>
      <c r="AB9112"/>
      <c r="AC9112"/>
    </row>
    <row r="9113" spans="27:29" x14ac:dyDescent="0.25">
      <c r="AA9113"/>
      <c r="AB9113"/>
      <c r="AC9113"/>
    </row>
    <row r="9114" spans="27:29" x14ac:dyDescent="0.25">
      <c r="AA9114"/>
      <c r="AB9114"/>
      <c r="AC9114"/>
    </row>
    <row r="9115" spans="27:29" x14ac:dyDescent="0.25">
      <c r="AA9115"/>
      <c r="AB9115"/>
      <c r="AC9115"/>
    </row>
    <row r="9116" spans="27:29" x14ac:dyDescent="0.25">
      <c r="AA9116"/>
      <c r="AB9116"/>
      <c r="AC9116"/>
    </row>
    <row r="9117" spans="27:29" x14ac:dyDescent="0.25">
      <c r="AA9117"/>
      <c r="AB9117"/>
      <c r="AC9117"/>
    </row>
    <row r="9118" spans="27:29" x14ac:dyDescent="0.25">
      <c r="AA9118"/>
      <c r="AB9118"/>
      <c r="AC9118"/>
    </row>
    <row r="9119" spans="27:29" x14ac:dyDescent="0.25">
      <c r="AA9119"/>
      <c r="AB9119"/>
      <c r="AC9119"/>
    </row>
    <row r="9120" spans="27:29" x14ac:dyDescent="0.25">
      <c r="AA9120"/>
      <c r="AB9120"/>
      <c r="AC9120"/>
    </row>
    <row r="9121" spans="27:29" x14ac:dyDescent="0.25">
      <c r="AA9121"/>
      <c r="AB9121"/>
      <c r="AC9121"/>
    </row>
    <row r="9122" spans="27:29" x14ac:dyDescent="0.25">
      <c r="AA9122"/>
      <c r="AB9122"/>
      <c r="AC9122"/>
    </row>
    <row r="9123" spans="27:29" x14ac:dyDescent="0.25">
      <c r="AA9123"/>
      <c r="AB9123"/>
      <c r="AC9123"/>
    </row>
    <row r="9124" spans="27:29" x14ac:dyDescent="0.25">
      <c r="AA9124"/>
      <c r="AB9124"/>
      <c r="AC9124"/>
    </row>
    <row r="9125" spans="27:29" x14ac:dyDescent="0.25">
      <c r="AA9125"/>
      <c r="AB9125"/>
      <c r="AC9125"/>
    </row>
    <row r="9126" spans="27:29" x14ac:dyDescent="0.25">
      <c r="AA9126"/>
      <c r="AB9126"/>
      <c r="AC9126"/>
    </row>
    <row r="9127" spans="27:29" x14ac:dyDescent="0.25">
      <c r="AA9127"/>
      <c r="AB9127"/>
      <c r="AC9127"/>
    </row>
    <row r="9128" spans="27:29" x14ac:dyDescent="0.25">
      <c r="AA9128"/>
      <c r="AB9128"/>
      <c r="AC9128"/>
    </row>
    <row r="9129" spans="27:29" x14ac:dyDescent="0.25">
      <c r="AA9129"/>
      <c r="AB9129"/>
      <c r="AC9129"/>
    </row>
    <row r="9130" spans="27:29" x14ac:dyDescent="0.25">
      <c r="AA9130"/>
      <c r="AB9130"/>
      <c r="AC9130"/>
    </row>
    <row r="9131" spans="27:29" x14ac:dyDescent="0.25">
      <c r="AA9131"/>
      <c r="AB9131"/>
      <c r="AC9131"/>
    </row>
    <row r="9132" spans="27:29" x14ac:dyDescent="0.25">
      <c r="AA9132"/>
      <c r="AB9132"/>
      <c r="AC9132"/>
    </row>
    <row r="9133" spans="27:29" x14ac:dyDescent="0.25">
      <c r="AA9133"/>
      <c r="AB9133"/>
      <c r="AC9133"/>
    </row>
    <row r="9134" spans="27:29" x14ac:dyDescent="0.25">
      <c r="AA9134"/>
      <c r="AB9134"/>
      <c r="AC9134"/>
    </row>
    <row r="9135" spans="27:29" x14ac:dyDescent="0.25">
      <c r="AA9135"/>
      <c r="AB9135"/>
      <c r="AC9135"/>
    </row>
    <row r="9136" spans="27:29" x14ac:dyDescent="0.25">
      <c r="AA9136"/>
      <c r="AB9136"/>
      <c r="AC9136"/>
    </row>
    <row r="9137" spans="27:29" x14ac:dyDescent="0.25">
      <c r="AA9137"/>
      <c r="AB9137"/>
      <c r="AC9137"/>
    </row>
    <row r="9138" spans="27:29" x14ac:dyDescent="0.25">
      <c r="AA9138"/>
      <c r="AB9138"/>
      <c r="AC9138"/>
    </row>
    <row r="9139" spans="27:29" x14ac:dyDescent="0.25">
      <c r="AA9139"/>
      <c r="AB9139"/>
      <c r="AC9139"/>
    </row>
    <row r="9140" spans="27:29" x14ac:dyDescent="0.25">
      <c r="AA9140"/>
      <c r="AB9140"/>
      <c r="AC9140"/>
    </row>
    <row r="9141" spans="27:29" x14ac:dyDescent="0.25">
      <c r="AA9141"/>
      <c r="AB9141"/>
      <c r="AC9141"/>
    </row>
    <row r="9142" spans="27:29" x14ac:dyDescent="0.25">
      <c r="AA9142"/>
      <c r="AB9142"/>
      <c r="AC9142"/>
    </row>
    <row r="9143" spans="27:29" x14ac:dyDescent="0.25">
      <c r="AA9143"/>
      <c r="AB9143"/>
      <c r="AC9143"/>
    </row>
    <row r="9144" spans="27:29" x14ac:dyDescent="0.25">
      <c r="AA9144"/>
      <c r="AB9144"/>
      <c r="AC9144"/>
    </row>
    <row r="9145" spans="27:29" x14ac:dyDescent="0.25">
      <c r="AA9145"/>
      <c r="AB9145"/>
      <c r="AC9145"/>
    </row>
    <row r="9146" spans="27:29" x14ac:dyDescent="0.25">
      <c r="AA9146"/>
      <c r="AB9146"/>
      <c r="AC9146"/>
    </row>
    <row r="9147" spans="27:29" x14ac:dyDescent="0.25">
      <c r="AA9147"/>
      <c r="AB9147"/>
      <c r="AC9147"/>
    </row>
    <row r="9148" spans="27:29" x14ac:dyDescent="0.25">
      <c r="AA9148"/>
      <c r="AB9148"/>
      <c r="AC9148"/>
    </row>
    <row r="9149" spans="27:29" x14ac:dyDescent="0.25">
      <c r="AA9149"/>
      <c r="AB9149"/>
      <c r="AC9149"/>
    </row>
    <row r="9150" spans="27:29" x14ac:dyDescent="0.25">
      <c r="AA9150"/>
      <c r="AB9150"/>
      <c r="AC9150"/>
    </row>
    <row r="9151" spans="27:29" x14ac:dyDescent="0.25">
      <c r="AA9151"/>
      <c r="AB9151"/>
      <c r="AC9151"/>
    </row>
    <row r="9152" spans="27:29" x14ac:dyDescent="0.25">
      <c r="AA9152"/>
      <c r="AB9152"/>
      <c r="AC9152"/>
    </row>
    <row r="9153" spans="27:29" x14ac:dyDescent="0.25">
      <c r="AA9153"/>
      <c r="AB9153"/>
      <c r="AC9153"/>
    </row>
    <row r="9154" spans="27:29" x14ac:dyDescent="0.25">
      <c r="AA9154"/>
      <c r="AB9154"/>
      <c r="AC9154"/>
    </row>
    <row r="9155" spans="27:29" x14ac:dyDescent="0.25">
      <c r="AA9155"/>
      <c r="AB9155"/>
      <c r="AC9155"/>
    </row>
    <row r="9156" spans="27:29" x14ac:dyDescent="0.25">
      <c r="AA9156"/>
      <c r="AB9156"/>
      <c r="AC9156"/>
    </row>
    <row r="9157" spans="27:29" x14ac:dyDescent="0.25">
      <c r="AA9157"/>
      <c r="AB9157"/>
      <c r="AC9157"/>
    </row>
    <row r="9158" spans="27:29" x14ac:dyDescent="0.25">
      <c r="AA9158"/>
      <c r="AB9158"/>
      <c r="AC9158"/>
    </row>
    <row r="9159" spans="27:29" x14ac:dyDescent="0.25">
      <c r="AA9159"/>
      <c r="AB9159"/>
      <c r="AC9159"/>
    </row>
    <row r="9160" spans="27:29" x14ac:dyDescent="0.25">
      <c r="AA9160"/>
      <c r="AB9160"/>
      <c r="AC9160"/>
    </row>
    <row r="9161" spans="27:29" x14ac:dyDescent="0.25">
      <c r="AA9161"/>
      <c r="AB9161"/>
      <c r="AC9161"/>
    </row>
    <row r="9162" spans="27:29" x14ac:dyDescent="0.25">
      <c r="AA9162"/>
      <c r="AB9162"/>
      <c r="AC9162"/>
    </row>
    <row r="9163" spans="27:29" x14ac:dyDescent="0.25">
      <c r="AA9163"/>
      <c r="AB9163"/>
      <c r="AC9163"/>
    </row>
    <row r="9164" spans="27:29" x14ac:dyDescent="0.25">
      <c r="AA9164"/>
      <c r="AB9164"/>
      <c r="AC9164"/>
    </row>
    <row r="9165" spans="27:29" x14ac:dyDescent="0.25">
      <c r="AA9165"/>
      <c r="AB9165"/>
      <c r="AC9165"/>
    </row>
    <row r="9166" spans="27:29" x14ac:dyDescent="0.25">
      <c r="AA9166"/>
      <c r="AB9166"/>
      <c r="AC9166"/>
    </row>
    <row r="9167" spans="27:29" x14ac:dyDescent="0.25">
      <c r="AA9167"/>
      <c r="AB9167"/>
      <c r="AC9167"/>
    </row>
    <row r="9168" spans="27:29" x14ac:dyDescent="0.25">
      <c r="AA9168"/>
      <c r="AB9168"/>
      <c r="AC9168"/>
    </row>
    <row r="9169" spans="27:29" x14ac:dyDescent="0.25">
      <c r="AA9169"/>
      <c r="AB9169"/>
      <c r="AC9169"/>
    </row>
    <row r="9170" spans="27:29" x14ac:dyDescent="0.25">
      <c r="AA9170"/>
      <c r="AB9170"/>
      <c r="AC9170"/>
    </row>
    <row r="9171" spans="27:29" x14ac:dyDescent="0.25">
      <c r="AA9171"/>
      <c r="AB9171"/>
      <c r="AC9171"/>
    </row>
    <row r="9172" spans="27:29" x14ac:dyDescent="0.25">
      <c r="AA9172"/>
      <c r="AB9172"/>
      <c r="AC9172"/>
    </row>
    <row r="9173" spans="27:29" x14ac:dyDescent="0.25">
      <c r="AA9173"/>
      <c r="AB9173"/>
      <c r="AC9173"/>
    </row>
    <row r="9174" spans="27:29" x14ac:dyDescent="0.25">
      <c r="AA9174"/>
      <c r="AB9174"/>
      <c r="AC9174"/>
    </row>
    <row r="9175" spans="27:29" x14ac:dyDescent="0.25">
      <c r="AA9175"/>
      <c r="AB9175"/>
      <c r="AC9175"/>
    </row>
    <row r="9176" spans="27:29" x14ac:dyDescent="0.25">
      <c r="AA9176"/>
      <c r="AB9176"/>
      <c r="AC9176"/>
    </row>
    <row r="9177" spans="27:29" x14ac:dyDescent="0.25">
      <c r="AA9177"/>
      <c r="AB9177"/>
      <c r="AC9177"/>
    </row>
    <row r="9178" spans="27:29" x14ac:dyDescent="0.25">
      <c r="AA9178"/>
      <c r="AB9178"/>
      <c r="AC9178"/>
    </row>
    <row r="9179" spans="27:29" x14ac:dyDescent="0.25">
      <c r="AA9179"/>
      <c r="AB9179"/>
      <c r="AC9179"/>
    </row>
    <row r="9180" spans="27:29" x14ac:dyDescent="0.25">
      <c r="AA9180"/>
      <c r="AB9180"/>
      <c r="AC9180"/>
    </row>
    <row r="9181" spans="27:29" x14ac:dyDescent="0.25">
      <c r="AA9181"/>
      <c r="AB9181"/>
      <c r="AC9181"/>
    </row>
    <row r="9182" spans="27:29" x14ac:dyDescent="0.25">
      <c r="AA9182"/>
      <c r="AB9182"/>
      <c r="AC9182"/>
    </row>
    <row r="9183" spans="27:29" x14ac:dyDescent="0.25">
      <c r="AA9183"/>
      <c r="AB9183"/>
      <c r="AC9183"/>
    </row>
    <row r="9184" spans="27:29" x14ac:dyDescent="0.25">
      <c r="AA9184"/>
      <c r="AB9184"/>
      <c r="AC9184"/>
    </row>
    <row r="9185" spans="27:29" x14ac:dyDescent="0.25">
      <c r="AA9185"/>
      <c r="AB9185"/>
      <c r="AC9185"/>
    </row>
    <row r="9186" spans="27:29" x14ac:dyDescent="0.25">
      <c r="AA9186"/>
      <c r="AB9186"/>
      <c r="AC9186"/>
    </row>
    <row r="9187" spans="27:29" x14ac:dyDescent="0.25">
      <c r="AA9187"/>
      <c r="AB9187"/>
      <c r="AC9187"/>
    </row>
    <row r="9188" spans="27:29" x14ac:dyDescent="0.25">
      <c r="AA9188"/>
      <c r="AB9188"/>
      <c r="AC9188"/>
    </row>
    <row r="9189" spans="27:29" x14ac:dyDescent="0.25">
      <c r="AA9189"/>
      <c r="AB9189"/>
      <c r="AC9189"/>
    </row>
    <row r="9190" spans="27:29" x14ac:dyDescent="0.25">
      <c r="AA9190"/>
      <c r="AB9190"/>
      <c r="AC9190"/>
    </row>
    <row r="9191" spans="27:29" x14ac:dyDescent="0.25">
      <c r="AA9191"/>
      <c r="AB9191"/>
      <c r="AC9191"/>
    </row>
    <row r="9192" spans="27:29" x14ac:dyDescent="0.25">
      <c r="AA9192"/>
      <c r="AB9192"/>
      <c r="AC9192"/>
    </row>
    <row r="9193" spans="27:29" x14ac:dyDescent="0.25">
      <c r="AA9193"/>
      <c r="AB9193"/>
      <c r="AC9193"/>
    </row>
    <row r="9194" spans="27:29" x14ac:dyDescent="0.25">
      <c r="AA9194"/>
      <c r="AB9194"/>
      <c r="AC9194"/>
    </row>
    <row r="9195" spans="27:29" x14ac:dyDescent="0.25">
      <c r="AA9195"/>
      <c r="AB9195"/>
      <c r="AC9195"/>
    </row>
    <row r="9196" spans="27:29" x14ac:dyDescent="0.25">
      <c r="AA9196"/>
      <c r="AB9196"/>
      <c r="AC9196"/>
    </row>
    <row r="9197" spans="27:29" x14ac:dyDescent="0.25">
      <c r="AA9197"/>
      <c r="AB9197"/>
      <c r="AC9197"/>
    </row>
    <row r="9198" spans="27:29" x14ac:dyDescent="0.25">
      <c r="AA9198"/>
      <c r="AB9198"/>
      <c r="AC9198"/>
    </row>
    <row r="9199" spans="27:29" x14ac:dyDescent="0.25">
      <c r="AA9199"/>
      <c r="AB9199"/>
      <c r="AC9199"/>
    </row>
    <row r="9200" spans="27:29" x14ac:dyDescent="0.25">
      <c r="AA9200"/>
      <c r="AB9200"/>
      <c r="AC9200"/>
    </row>
    <row r="9201" spans="27:29" x14ac:dyDescent="0.25">
      <c r="AA9201"/>
      <c r="AB9201"/>
      <c r="AC9201"/>
    </row>
    <row r="9202" spans="27:29" x14ac:dyDescent="0.25">
      <c r="AA9202"/>
      <c r="AB9202"/>
      <c r="AC9202"/>
    </row>
    <row r="9203" spans="27:29" x14ac:dyDescent="0.25">
      <c r="AA9203"/>
      <c r="AB9203"/>
      <c r="AC9203"/>
    </row>
    <row r="9204" spans="27:29" x14ac:dyDescent="0.25">
      <c r="AA9204"/>
      <c r="AB9204"/>
      <c r="AC9204"/>
    </row>
    <row r="9205" spans="27:29" x14ac:dyDescent="0.25">
      <c r="AA9205"/>
      <c r="AB9205"/>
      <c r="AC9205"/>
    </row>
    <row r="9206" spans="27:29" x14ac:dyDescent="0.25">
      <c r="AA9206"/>
      <c r="AB9206"/>
      <c r="AC9206"/>
    </row>
    <row r="9207" spans="27:29" x14ac:dyDescent="0.25">
      <c r="AA9207"/>
      <c r="AB9207"/>
      <c r="AC9207"/>
    </row>
    <row r="9208" spans="27:29" x14ac:dyDescent="0.25">
      <c r="AA9208"/>
      <c r="AB9208"/>
      <c r="AC9208"/>
    </row>
    <row r="9209" spans="27:29" x14ac:dyDescent="0.25">
      <c r="AA9209"/>
      <c r="AB9209"/>
      <c r="AC9209"/>
    </row>
    <row r="9210" spans="27:29" x14ac:dyDescent="0.25">
      <c r="AA9210"/>
      <c r="AB9210"/>
      <c r="AC9210"/>
    </row>
    <row r="9211" spans="27:29" x14ac:dyDescent="0.25">
      <c r="AA9211"/>
      <c r="AB9211"/>
      <c r="AC9211"/>
    </row>
    <row r="9212" spans="27:29" x14ac:dyDescent="0.25">
      <c r="AA9212"/>
      <c r="AB9212"/>
      <c r="AC9212"/>
    </row>
    <row r="9213" spans="27:29" x14ac:dyDescent="0.25">
      <c r="AA9213"/>
      <c r="AB9213"/>
      <c r="AC9213"/>
    </row>
    <row r="9214" spans="27:29" x14ac:dyDescent="0.25">
      <c r="AA9214"/>
      <c r="AB9214"/>
      <c r="AC9214"/>
    </row>
    <row r="9215" spans="27:29" x14ac:dyDescent="0.25">
      <c r="AA9215"/>
      <c r="AB9215"/>
      <c r="AC9215"/>
    </row>
    <row r="9216" spans="27:29" x14ac:dyDescent="0.25">
      <c r="AA9216"/>
      <c r="AB9216"/>
      <c r="AC9216"/>
    </row>
    <row r="9217" spans="27:29" x14ac:dyDescent="0.25">
      <c r="AA9217"/>
      <c r="AB9217"/>
      <c r="AC9217"/>
    </row>
    <row r="9218" spans="27:29" x14ac:dyDescent="0.25">
      <c r="AA9218"/>
      <c r="AB9218"/>
      <c r="AC9218"/>
    </row>
    <row r="9219" spans="27:29" x14ac:dyDescent="0.25">
      <c r="AA9219"/>
      <c r="AB9219"/>
      <c r="AC9219"/>
    </row>
    <row r="9220" spans="27:29" x14ac:dyDescent="0.25">
      <c r="AA9220"/>
      <c r="AB9220"/>
      <c r="AC9220"/>
    </row>
    <row r="9221" spans="27:29" x14ac:dyDescent="0.25">
      <c r="AA9221"/>
      <c r="AB9221"/>
      <c r="AC9221"/>
    </row>
    <row r="9222" spans="27:29" x14ac:dyDescent="0.25">
      <c r="AA9222"/>
      <c r="AB9222"/>
      <c r="AC9222"/>
    </row>
    <row r="9223" spans="27:29" x14ac:dyDescent="0.25">
      <c r="AA9223"/>
      <c r="AB9223"/>
      <c r="AC9223"/>
    </row>
    <row r="9224" spans="27:29" x14ac:dyDescent="0.25">
      <c r="AA9224"/>
      <c r="AB9224"/>
      <c r="AC9224"/>
    </row>
    <row r="9225" spans="27:29" x14ac:dyDescent="0.25">
      <c r="AA9225"/>
      <c r="AB9225"/>
      <c r="AC9225"/>
    </row>
    <row r="9226" spans="27:29" x14ac:dyDescent="0.25">
      <c r="AA9226"/>
      <c r="AB9226"/>
      <c r="AC9226"/>
    </row>
    <row r="9227" spans="27:29" x14ac:dyDescent="0.25">
      <c r="AA9227"/>
      <c r="AB9227"/>
      <c r="AC9227"/>
    </row>
    <row r="9228" spans="27:29" x14ac:dyDescent="0.25">
      <c r="AA9228"/>
      <c r="AB9228"/>
      <c r="AC9228"/>
    </row>
    <row r="9229" spans="27:29" x14ac:dyDescent="0.25">
      <c r="AA9229"/>
      <c r="AB9229"/>
      <c r="AC9229"/>
    </row>
    <row r="9230" spans="27:29" x14ac:dyDescent="0.25">
      <c r="AA9230"/>
      <c r="AB9230"/>
      <c r="AC9230"/>
    </row>
    <row r="9231" spans="27:29" x14ac:dyDescent="0.25">
      <c r="AA9231"/>
      <c r="AB9231"/>
      <c r="AC9231"/>
    </row>
    <row r="9232" spans="27:29" x14ac:dyDescent="0.25">
      <c r="AA9232"/>
      <c r="AB9232"/>
      <c r="AC9232"/>
    </row>
    <row r="9233" spans="27:29" x14ac:dyDescent="0.25">
      <c r="AA9233"/>
      <c r="AB9233"/>
      <c r="AC9233"/>
    </row>
    <row r="9234" spans="27:29" x14ac:dyDescent="0.25">
      <c r="AA9234"/>
      <c r="AB9234"/>
      <c r="AC9234"/>
    </row>
    <row r="9235" spans="27:29" x14ac:dyDescent="0.25">
      <c r="AA9235"/>
      <c r="AB9235"/>
      <c r="AC9235"/>
    </row>
    <row r="9236" spans="27:29" x14ac:dyDescent="0.25">
      <c r="AA9236"/>
      <c r="AB9236"/>
      <c r="AC9236"/>
    </row>
    <row r="9237" spans="27:29" x14ac:dyDescent="0.25">
      <c r="AA9237"/>
      <c r="AB9237"/>
      <c r="AC9237"/>
    </row>
    <row r="9238" spans="27:29" x14ac:dyDescent="0.25">
      <c r="AA9238"/>
      <c r="AB9238"/>
      <c r="AC9238"/>
    </row>
    <row r="9239" spans="27:29" x14ac:dyDescent="0.25">
      <c r="AA9239"/>
      <c r="AB9239"/>
      <c r="AC9239"/>
    </row>
    <row r="9240" spans="27:29" x14ac:dyDescent="0.25">
      <c r="AA9240"/>
      <c r="AB9240"/>
      <c r="AC9240"/>
    </row>
    <row r="9241" spans="27:29" x14ac:dyDescent="0.25">
      <c r="AA9241"/>
      <c r="AB9241"/>
      <c r="AC9241"/>
    </row>
    <row r="9242" spans="27:29" x14ac:dyDescent="0.25">
      <c r="AA9242"/>
      <c r="AB9242"/>
      <c r="AC9242"/>
    </row>
    <row r="9243" spans="27:29" x14ac:dyDescent="0.25">
      <c r="AA9243"/>
      <c r="AB9243"/>
      <c r="AC9243"/>
    </row>
    <row r="9244" spans="27:29" x14ac:dyDescent="0.25">
      <c r="AA9244"/>
      <c r="AB9244"/>
      <c r="AC9244"/>
    </row>
    <row r="9245" spans="27:29" x14ac:dyDescent="0.25">
      <c r="AA9245"/>
      <c r="AB9245"/>
      <c r="AC9245"/>
    </row>
    <row r="9246" spans="27:29" x14ac:dyDescent="0.25">
      <c r="AA9246"/>
      <c r="AB9246"/>
      <c r="AC9246"/>
    </row>
    <row r="9247" spans="27:29" x14ac:dyDescent="0.25">
      <c r="AA9247"/>
      <c r="AB9247"/>
      <c r="AC9247"/>
    </row>
    <row r="9248" spans="27:29" x14ac:dyDescent="0.25">
      <c r="AA9248"/>
      <c r="AB9248"/>
      <c r="AC9248"/>
    </row>
    <row r="9249" spans="27:29" x14ac:dyDescent="0.25">
      <c r="AA9249"/>
      <c r="AB9249"/>
      <c r="AC9249"/>
    </row>
    <row r="9250" spans="27:29" x14ac:dyDescent="0.25">
      <c r="AA9250"/>
      <c r="AB9250"/>
      <c r="AC9250"/>
    </row>
    <row r="9251" spans="27:29" x14ac:dyDescent="0.25">
      <c r="AA9251"/>
      <c r="AB9251"/>
      <c r="AC9251"/>
    </row>
    <row r="9252" spans="27:29" x14ac:dyDescent="0.25">
      <c r="AA9252"/>
      <c r="AB9252"/>
      <c r="AC9252"/>
    </row>
    <row r="9253" spans="27:29" x14ac:dyDescent="0.25">
      <c r="AA9253"/>
      <c r="AB9253"/>
      <c r="AC9253"/>
    </row>
    <row r="9254" spans="27:29" x14ac:dyDescent="0.25">
      <c r="AA9254"/>
      <c r="AB9254"/>
      <c r="AC9254"/>
    </row>
    <row r="9255" spans="27:29" x14ac:dyDescent="0.25">
      <c r="AA9255"/>
      <c r="AB9255"/>
      <c r="AC9255"/>
    </row>
    <row r="9256" spans="27:29" x14ac:dyDescent="0.25">
      <c r="AA9256"/>
      <c r="AB9256"/>
      <c r="AC9256"/>
    </row>
    <row r="9257" spans="27:29" x14ac:dyDescent="0.25">
      <c r="AA9257"/>
      <c r="AB9257"/>
      <c r="AC9257"/>
    </row>
    <row r="9258" spans="27:29" x14ac:dyDescent="0.25">
      <c r="AA9258"/>
      <c r="AB9258"/>
      <c r="AC9258"/>
    </row>
    <row r="9259" spans="27:29" x14ac:dyDescent="0.25">
      <c r="AA9259"/>
      <c r="AB9259"/>
      <c r="AC9259"/>
    </row>
    <row r="9260" spans="27:29" x14ac:dyDescent="0.25">
      <c r="AA9260"/>
      <c r="AB9260"/>
      <c r="AC9260"/>
    </row>
    <row r="9261" spans="27:29" x14ac:dyDescent="0.25">
      <c r="AA9261"/>
      <c r="AB9261"/>
      <c r="AC9261"/>
    </row>
    <row r="9262" spans="27:29" x14ac:dyDescent="0.25">
      <c r="AA9262"/>
      <c r="AB9262"/>
      <c r="AC9262"/>
    </row>
    <row r="9263" spans="27:29" x14ac:dyDescent="0.25">
      <c r="AA9263"/>
      <c r="AB9263"/>
      <c r="AC9263"/>
    </row>
    <row r="9264" spans="27:29" x14ac:dyDescent="0.25">
      <c r="AA9264"/>
      <c r="AB9264"/>
      <c r="AC9264"/>
    </row>
    <row r="9265" spans="27:29" x14ac:dyDescent="0.25">
      <c r="AA9265"/>
      <c r="AB9265"/>
      <c r="AC9265"/>
    </row>
    <row r="9266" spans="27:29" x14ac:dyDescent="0.25">
      <c r="AA9266"/>
      <c r="AB9266"/>
      <c r="AC9266"/>
    </row>
    <row r="9267" spans="27:29" x14ac:dyDescent="0.25">
      <c r="AA9267"/>
      <c r="AB9267"/>
      <c r="AC9267"/>
    </row>
    <row r="9268" spans="27:29" x14ac:dyDescent="0.25">
      <c r="AA9268"/>
      <c r="AB9268"/>
      <c r="AC9268"/>
    </row>
    <row r="9269" spans="27:29" x14ac:dyDescent="0.25">
      <c r="AA9269"/>
      <c r="AB9269"/>
      <c r="AC9269"/>
    </row>
    <row r="9270" spans="27:29" x14ac:dyDescent="0.25">
      <c r="AA9270"/>
      <c r="AB9270"/>
      <c r="AC9270"/>
    </row>
    <row r="9271" spans="27:29" x14ac:dyDescent="0.25">
      <c r="AA9271"/>
      <c r="AB9271"/>
      <c r="AC9271"/>
    </row>
    <row r="9272" spans="27:29" x14ac:dyDescent="0.25">
      <c r="AA9272"/>
      <c r="AB9272"/>
      <c r="AC9272"/>
    </row>
    <row r="9273" spans="27:29" x14ac:dyDescent="0.25">
      <c r="AA9273"/>
      <c r="AB9273"/>
      <c r="AC9273"/>
    </row>
    <row r="9274" spans="27:29" x14ac:dyDescent="0.25">
      <c r="AA9274"/>
      <c r="AB9274"/>
      <c r="AC9274"/>
    </row>
    <row r="9275" spans="27:29" x14ac:dyDescent="0.25">
      <c r="AA9275"/>
      <c r="AB9275"/>
      <c r="AC9275"/>
    </row>
    <row r="9276" spans="27:29" x14ac:dyDescent="0.25">
      <c r="AA9276"/>
      <c r="AB9276"/>
      <c r="AC9276"/>
    </row>
    <row r="9277" spans="27:29" x14ac:dyDescent="0.25">
      <c r="AA9277"/>
      <c r="AB9277"/>
      <c r="AC9277"/>
    </row>
    <row r="9278" spans="27:29" x14ac:dyDescent="0.25">
      <c r="AA9278"/>
      <c r="AB9278"/>
      <c r="AC9278"/>
    </row>
    <row r="9279" spans="27:29" x14ac:dyDescent="0.25">
      <c r="AA9279"/>
      <c r="AB9279"/>
      <c r="AC9279"/>
    </row>
    <row r="9280" spans="27:29" x14ac:dyDescent="0.25">
      <c r="AA9280"/>
      <c r="AB9280"/>
      <c r="AC9280"/>
    </row>
    <row r="9281" spans="27:29" x14ac:dyDescent="0.25">
      <c r="AA9281"/>
      <c r="AB9281"/>
      <c r="AC9281"/>
    </row>
    <row r="9282" spans="27:29" x14ac:dyDescent="0.25">
      <c r="AA9282"/>
      <c r="AB9282"/>
      <c r="AC9282"/>
    </row>
    <row r="9283" spans="27:29" x14ac:dyDescent="0.25">
      <c r="AA9283"/>
      <c r="AB9283"/>
      <c r="AC9283"/>
    </row>
    <row r="9284" spans="27:29" x14ac:dyDescent="0.25">
      <c r="AA9284"/>
      <c r="AB9284"/>
      <c r="AC9284"/>
    </row>
    <row r="9285" spans="27:29" x14ac:dyDescent="0.25">
      <c r="AA9285"/>
      <c r="AB9285"/>
      <c r="AC9285"/>
    </row>
    <row r="9286" spans="27:29" x14ac:dyDescent="0.25">
      <c r="AA9286"/>
      <c r="AB9286"/>
      <c r="AC9286"/>
    </row>
    <row r="9287" spans="27:29" x14ac:dyDescent="0.25">
      <c r="AA9287"/>
      <c r="AB9287"/>
      <c r="AC9287"/>
    </row>
    <row r="9288" spans="27:29" x14ac:dyDescent="0.25">
      <c r="AA9288"/>
      <c r="AB9288"/>
      <c r="AC9288"/>
    </row>
    <row r="9289" spans="27:29" x14ac:dyDescent="0.25">
      <c r="AA9289"/>
      <c r="AB9289"/>
      <c r="AC9289"/>
    </row>
    <row r="9290" spans="27:29" x14ac:dyDescent="0.25">
      <c r="AA9290"/>
      <c r="AB9290"/>
      <c r="AC9290"/>
    </row>
    <row r="9291" spans="27:29" x14ac:dyDescent="0.25">
      <c r="AA9291"/>
      <c r="AB9291"/>
      <c r="AC9291"/>
    </row>
    <row r="9292" spans="27:29" x14ac:dyDescent="0.25">
      <c r="AA9292"/>
      <c r="AB9292"/>
      <c r="AC9292"/>
    </row>
    <row r="9293" spans="27:29" x14ac:dyDescent="0.25">
      <c r="AA9293"/>
      <c r="AB9293"/>
      <c r="AC9293"/>
    </row>
    <row r="9294" spans="27:29" x14ac:dyDescent="0.25">
      <c r="AA9294"/>
      <c r="AB9294"/>
      <c r="AC9294"/>
    </row>
    <row r="9295" spans="27:29" x14ac:dyDescent="0.25">
      <c r="AA9295"/>
      <c r="AB9295"/>
      <c r="AC9295"/>
    </row>
    <row r="9296" spans="27:29" x14ac:dyDescent="0.25">
      <c r="AA9296"/>
      <c r="AB9296"/>
      <c r="AC9296"/>
    </row>
    <row r="9297" spans="27:29" x14ac:dyDescent="0.25">
      <c r="AA9297"/>
      <c r="AB9297"/>
      <c r="AC9297"/>
    </row>
    <row r="9298" spans="27:29" x14ac:dyDescent="0.25">
      <c r="AA9298"/>
      <c r="AB9298"/>
      <c r="AC9298"/>
    </row>
    <row r="9299" spans="27:29" x14ac:dyDescent="0.25">
      <c r="AA9299"/>
      <c r="AB9299"/>
      <c r="AC9299"/>
    </row>
    <row r="9300" spans="27:29" x14ac:dyDescent="0.25">
      <c r="AA9300"/>
      <c r="AB9300"/>
      <c r="AC9300"/>
    </row>
    <row r="9301" spans="27:29" x14ac:dyDescent="0.25">
      <c r="AA9301"/>
      <c r="AB9301"/>
      <c r="AC9301"/>
    </row>
    <row r="9302" spans="27:29" x14ac:dyDescent="0.25">
      <c r="AA9302"/>
      <c r="AB9302"/>
      <c r="AC9302"/>
    </row>
    <row r="9303" spans="27:29" x14ac:dyDescent="0.25">
      <c r="AA9303"/>
      <c r="AB9303"/>
      <c r="AC9303"/>
    </row>
    <row r="9304" spans="27:29" x14ac:dyDescent="0.25">
      <c r="AA9304"/>
      <c r="AB9304"/>
      <c r="AC9304"/>
    </row>
    <row r="9305" spans="27:29" x14ac:dyDescent="0.25">
      <c r="AA9305"/>
      <c r="AB9305"/>
      <c r="AC9305"/>
    </row>
    <row r="9306" spans="27:29" x14ac:dyDescent="0.25">
      <c r="AA9306"/>
      <c r="AB9306"/>
      <c r="AC9306"/>
    </row>
    <row r="9307" spans="27:29" x14ac:dyDescent="0.25">
      <c r="AA9307"/>
      <c r="AB9307"/>
      <c r="AC9307"/>
    </row>
    <row r="9308" spans="27:29" x14ac:dyDescent="0.25">
      <c r="AA9308"/>
      <c r="AB9308"/>
      <c r="AC9308"/>
    </row>
    <row r="9309" spans="27:29" x14ac:dyDescent="0.25">
      <c r="AA9309"/>
      <c r="AB9309"/>
      <c r="AC9309"/>
    </row>
    <row r="9310" spans="27:29" x14ac:dyDescent="0.25">
      <c r="AA9310"/>
      <c r="AB9310"/>
      <c r="AC9310"/>
    </row>
    <row r="9311" spans="27:29" x14ac:dyDescent="0.25">
      <c r="AA9311"/>
      <c r="AB9311"/>
      <c r="AC9311"/>
    </row>
    <row r="9312" spans="27:29" x14ac:dyDescent="0.25">
      <c r="AA9312"/>
      <c r="AB9312"/>
      <c r="AC9312"/>
    </row>
    <row r="9313" spans="27:29" x14ac:dyDescent="0.25">
      <c r="AA9313"/>
      <c r="AB9313"/>
      <c r="AC9313"/>
    </row>
    <row r="9314" spans="27:29" x14ac:dyDescent="0.25">
      <c r="AA9314"/>
      <c r="AB9314"/>
      <c r="AC9314"/>
    </row>
    <row r="9315" spans="27:29" x14ac:dyDescent="0.25">
      <c r="AA9315"/>
      <c r="AB9315"/>
      <c r="AC9315"/>
    </row>
    <row r="9316" spans="27:29" x14ac:dyDescent="0.25">
      <c r="AA9316"/>
      <c r="AB9316"/>
      <c r="AC9316"/>
    </row>
    <row r="9317" spans="27:29" x14ac:dyDescent="0.25">
      <c r="AA9317"/>
      <c r="AB9317"/>
      <c r="AC9317"/>
    </row>
    <row r="9318" spans="27:29" x14ac:dyDescent="0.25">
      <c r="AA9318"/>
      <c r="AB9318"/>
      <c r="AC9318"/>
    </row>
    <row r="9319" spans="27:29" x14ac:dyDescent="0.25">
      <c r="AA9319"/>
      <c r="AB9319"/>
      <c r="AC9319"/>
    </row>
    <row r="9320" spans="27:29" x14ac:dyDescent="0.25">
      <c r="AA9320"/>
      <c r="AB9320"/>
      <c r="AC9320"/>
    </row>
    <row r="9321" spans="27:29" x14ac:dyDescent="0.25">
      <c r="AA9321"/>
      <c r="AB9321"/>
      <c r="AC9321"/>
    </row>
    <row r="9322" spans="27:29" x14ac:dyDescent="0.25">
      <c r="AA9322"/>
      <c r="AB9322"/>
      <c r="AC9322"/>
    </row>
    <row r="9323" spans="27:29" x14ac:dyDescent="0.25">
      <c r="AA9323"/>
      <c r="AB9323"/>
      <c r="AC9323"/>
    </row>
    <row r="9324" spans="27:29" x14ac:dyDescent="0.25">
      <c r="AA9324"/>
      <c r="AB9324"/>
      <c r="AC9324"/>
    </row>
    <row r="9325" spans="27:29" x14ac:dyDescent="0.25">
      <c r="AA9325"/>
      <c r="AB9325"/>
      <c r="AC9325"/>
    </row>
    <row r="9326" spans="27:29" x14ac:dyDescent="0.25">
      <c r="AA9326"/>
      <c r="AB9326"/>
      <c r="AC9326"/>
    </row>
    <row r="9327" spans="27:29" x14ac:dyDescent="0.25">
      <c r="AA9327"/>
      <c r="AB9327"/>
      <c r="AC9327"/>
    </row>
    <row r="9328" spans="27:29" x14ac:dyDescent="0.25">
      <c r="AA9328"/>
      <c r="AB9328"/>
      <c r="AC9328"/>
    </row>
    <row r="9329" spans="27:29" x14ac:dyDescent="0.25">
      <c r="AA9329"/>
      <c r="AB9329"/>
      <c r="AC9329"/>
    </row>
    <row r="9330" spans="27:29" x14ac:dyDescent="0.25">
      <c r="AA9330"/>
      <c r="AB9330"/>
      <c r="AC9330"/>
    </row>
    <row r="9331" spans="27:29" x14ac:dyDescent="0.25">
      <c r="AA9331"/>
      <c r="AB9331"/>
      <c r="AC9331"/>
    </row>
    <row r="9332" spans="27:29" x14ac:dyDescent="0.25">
      <c r="AA9332"/>
      <c r="AB9332"/>
      <c r="AC9332"/>
    </row>
    <row r="9333" spans="27:29" x14ac:dyDescent="0.25">
      <c r="AA9333"/>
      <c r="AB9333"/>
      <c r="AC9333"/>
    </row>
    <row r="9334" spans="27:29" x14ac:dyDescent="0.25">
      <c r="AA9334"/>
      <c r="AB9334"/>
      <c r="AC9334"/>
    </row>
    <row r="9335" spans="27:29" x14ac:dyDescent="0.25">
      <c r="AA9335"/>
      <c r="AB9335"/>
      <c r="AC9335"/>
    </row>
    <row r="9336" spans="27:29" x14ac:dyDescent="0.25">
      <c r="AA9336"/>
      <c r="AB9336"/>
      <c r="AC9336"/>
    </row>
    <row r="9337" spans="27:29" x14ac:dyDescent="0.25">
      <c r="AA9337"/>
      <c r="AB9337"/>
      <c r="AC9337"/>
    </row>
    <row r="9338" spans="27:29" x14ac:dyDescent="0.25">
      <c r="AA9338"/>
      <c r="AB9338"/>
      <c r="AC9338"/>
    </row>
    <row r="9339" spans="27:29" x14ac:dyDescent="0.25">
      <c r="AA9339"/>
      <c r="AB9339"/>
      <c r="AC9339"/>
    </row>
    <row r="9340" spans="27:29" x14ac:dyDescent="0.25">
      <c r="AA9340"/>
      <c r="AB9340"/>
      <c r="AC9340"/>
    </row>
    <row r="9341" spans="27:29" x14ac:dyDescent="0.25">
      <c r="AA9341"/>
      <c r="AB9341"/>
      <c r="AC9341"/>
    </row>
    <row r="9342" spans="27:29" x14ac:dyDescent="0.25">
      <c r="AA9342"/>
      <c r="AB9342"/>
      <c r="AC9342"/>
    </row>
    <row r="9343" spans="27:29" x14ac:dyDescent="0.25">
      <c r="AA9343"/>
      <c r="AB9343"/>
      <c r="AC9343"/>
    </row>
    <row r="9344" spans="27:29" x14ac:dyDescent="0.25">
      <c r="AA9344"/>
      <c r="AB9344"/>
      <c r="AC9344"/>
    </row>
    <row r="9345" spans="27:29" x14ac:dyDescent="0.25">
      <c r="AA9345"/>
      <c r="AB9345"/>
      <c r="AC9345"/>
    </row>
    <row r="9346" spans="27:29" x14ac:dyDescent="0.25">
      <c r="AA9346"/>
      <c r="AB9346"/>
      <c r="AC9346"/>
    </row>
    <row r="9347" spans="27:29" x14ac:dyDescent="0.25">
      <c r="AA9347"/>
      <c r="AB9347"/>
      <c r="AC9347"/>
    </row>
    <row r="9348" spans="27:29" x14ac:dyDescent="0.25">
      <c r="AA9348"/>
      <c r="AB9348"/>
      <c r="AC9348"/>
    </row>
    <row r="9349" spans="27:29" x14ac:dyDescent="0.25">
      <c r="AA9349"/>
      <c r="AB9349"/>
      <c r="AC9349"/>
    </row>
    <row r="9350" spans="27:29" x14ac:dyDescent="0.25">
      <c r="AA9350"/>
      <c r="AB9350"/>
      <c r="AC9350"/>
    </row>
    <row r="9351" spans="27:29" x14ac:dyDescent="0.25">
      <c r="AA9351"/>
      <c r="AB9351"/>
      <c r="AC9351"/>
    </row>
    <row r="9352" spans="27:29" x14ac:dyDescent="0.25">
      <c r="AA9352"/>
      <c r="AB9352"/>
      <c r="AC9352"/>
    </row>
    <row r="9353" spans="27:29" x14ac:dyDescent="0.25">
      <c r="AA9353"/>
      <c r="AB9353"/>
      <c r="AC9353"/>
    </row>
    <row r="9354" spans="27:29" x14ac:dyDescent="0.25">
      <c r="AA9354"/>
      <c r="AB9354"/>
      <c r="AC9354"/>
    </row>
    <row r="9355" spans="27:29" x14ac:dyDescent="0.25">
      <c r="AA9355"/>
      <c r="AB9355"/>
      <c r="AC9355"/>
    </row>
    <row r="9356" spans="27:29" x14ac:dyDescent="0.25">
      <c r="AA9356"/>
      <c r="AB9356"/>
      <c r="AC9356"/>
    </row>
    <row r="9357" spans="27:29" x14ac:dyDescent="0.25">
      <c r="AA9357"/>
      <c r="AB9357"/>
      <c r="AC9357"/>
    </row>
    <row r="9358" spans="27:29" x14ac:dyDescent="0.25">
      <c r="AA9358"/>
      <c r="AB9358"/>
      <c r="AC9358"/>
    </row>
    <row r="9359" spans="27:29" x14ac:dyDescent="0.25">
      <c r="AA9359"/>
      <c r="AB9359"/>
      <c r="AC9359"/>
    </row>
    <row r="9360" spans="27:29" x14ac:dyDescent="0.25">
      <c r="AA9360"/>
      <c r="AB9360"/>
      <c r="AC9360"/>
    </row>
    <row r="9361" spans="27:29" x14ac:dyDescent="0.25">
      <c r="AA9361"/>
      <c r="AB9361"/>
      <c r="AC9361"/>
    </row>
    <row r="9362" spans="27:29" x14ac:dyDescent="0.25">
      <c r="AA9362"/>
      <c r="AB9362"/>
      <c r="AC9362"/>
    </row>
    <row r="9363" spans="27:29" x14ac:dyDescent="0.25">
      <c r="AA9363"/>
      <c r="AB9363"/>
      <c r="AC9363"/>
    </row>
    <row r="9364" spans="27:29" x14ac:dyDescent="0.25">
      <c r="AA9364"/>
      <c r="AB9364"/>
      <c r="AC9364"/>
    </row>
    <row r="9365" spans="27:29" x14ac:dyDescent="0.25">
      <c r="AA9365"/>
      <c r="AB9365"/>
      <c r="AC9365"/>
    </row>
    <row r="9366" spans="27:29" x14ac:dyDescent="0.25">
      <c r="AA9366"/>
      <c r="AB9366"/>
      <c r="AC9366"/>
    </row>
    <row r="9367" spans="27:29" x14ac:dyDescent="0.25">
      <c r="AA9367"/>
      <c r="AB9367"/>
      <c r="AC9367"/>
    </row>
    <row r="9368" spans="27:29" x14ac:dyDescent="0.25">
      <c r="AA9368"/>
      <c r="AB9368"/>
      <c r="AC9368"/>
    </row>
    <row r="9369" spans="27:29" x14ac:dyDescent="0.25">
      <c r="AA9369"/>
      <c r="AB9369"/>
      <c r="AC9369"/>
    </row>
    <row r="9370" spans="27:29" x14ac:dyDescent="0.25">
      <c r="AA9370"/>
      <c r="AB9370"/>
      <c r="AC9370"/>
    </row>
    <row r="9371" spans="27:29" x14ac:dyDescent="0.25">
      <c r="AA9371"/>
      <c r="AB9371"/>
      <c r="AC9371"/>
    </row>
    <row r="9372" spans="27:29" x14ac:dyDescent="0.25">
      <c r="AA9372"/>
      <c r="AB9372"/>
      <c r="AC9372"/>
    </row>
    <row r="9373" spans="27:29" x14ac:dyDescent="0.25">
      <c r="AA9373"/>
      <c r="AB9373"/>
      <c r="AC9373"/>
    </row>
    <row r="9374" spans="27:29" x14ac:dyDescent="0.25">
      <c r="AA9374"/>
      <c r="AB9374"/>
      <c r="AC9374"/>
    </row>
    <row r="9375" spans="27:29" x14ac:dyDescent="0.25">
      <c r="AA9375"/>
      <c r="AB9375"/>
      <c r="AC9375"/>
    </row>
    <row r="9376" spans="27:29" x14ac:dyDescent="0.25">
      <c r="AA9376"/>
      <c r="AB9376"/>
      <c r="AC9376"/>
    </row>
    <row r="9377" spans="27:29" x14ac:dyDescent="0.25">
      <c r="AA9377"/>
      <c r="AB9377"/>
      <c r="AC9377"/>
    </row>
    <row r="9378" spans="27:29" x14ac:dyDescent="0.25">
      <c r="AA9378"/>
      <c r="AB9378"/>
      <c r="AC9378"/>
    </row>
    <row r="9379" spans="27:29" x14ac:dyDescent="0.25">
      <c r="AA9379"/>
      <c r="AB9379"/>
      <c r="AC9379"/>
    </row>
    <row r="9380" spans="27:29" x14ac:dyDescent="0.25">
      <c r="AA9380"/>
      <c r="AB9380"/>
      <c r="AC9380"/>
    </row>
    <row r="9381" spans="27:29" x14ac:dyDescent="0.25">
      <c r="AA9381"/>
      <c r="AB9381"/>
      <c r="AC9381"/>
    </row>
    <row r="9382" spans="27:29" x14ac:dyDescent="0.25">
      <c r="AA9382"/>
      <c r="AB9382"/>
      <c r="AC9382"/>
    </row>
    <row r="9383" spans="27:29" x14ac:dyDescent="0.25">
      <c r="AA9383"/>
      <c r="AB9383"/>
      <c r="AC9383"/>
    </row>
    <row r="9384" spans="27:29" x14ac:dyDescent="0.25">
      <c r="AA9384"/>
      <c r="AB9384"/>
      <c r="AC9384"/>
    </row>
    <row r="9385" spans="27:29" x14ac:dyDescent="0.25">
      <c r="AA9385"/>
      <c r="AB9385"/>
      <c r="AC9385"/>
    </row>
    <row r="9386" spans="27:29" x14ac:dyDescent="0.25">
      <c r="AA9386"/>
      <c r="AB9386"/>
      <c r="AC9386"/>
    </row>
    <row r="9387" spans="27:29" x14ac:dyDescent="0.25">
      <c r="AA9387"/>
      <c r="AB9387"/>
      <c r="AC9387"/>
    </row>
    <row r="9388" spans="27:29" x14ac:dyDescent="0.25">
      <c r="AA9388"/>
      <c r="AB9388"/>
      <c r="AC9388"/>
    </row>
    <row r="9389" spans="27:29" x14ac:dyDescent="0.25">
      <c r="AA9389"/>
      <c r="AB9389"/>
      <c r="AC9389"/>
    </row>
    <row r="9390" spans="27:29" x14ac:dyDescent="0.25">
      <c r="AA9390"/>
      <c r="AB9390"/>
      <c r="AC9390"/>
    </row>
    <row r="9391" spans="27:29" x14ac:dyDescent="0.25">
      <c r="AA9391"/>
      <c r="AB9391"/>
      <c r="AC9391"/>
    </row>
    <row r="9392" spans="27:29" x14ac:dyDescent="0.25">
      <c r="AA9392"/>
      <c r="AB9392"/>
      <c r="AC9392"/>
    </row>
    <row r="9393" spans="27:29" x14ac:dyDescent="0.25">
      <c r="AA9393"/>
      <c r="AB9393"/>
      <c r="AC9393"/>
    </row>
    <row r="9394" spans="27:29" x14ac:dyDescent="0.25">
      <c r="AA9394"/>
      <c r="AB9394"/>
      <c r="AC9394"/>
    </row>
    <row r="9395" spans="27:29" x14ac:dyDescent="0.25">
      <c r="AA9395"/>
      <c r="AB9395"/>
      <c r="AC9395"/>
    </row>
    <row r="9396" spans="27:29" x14ac:dyDescent="0.25">
      <c r="AA9396"/>
      <c r="AB9396"/>
      <c r="AC9396"/>
    </row>
    <row r="9397" spans="27:29" x14ac:dyDescent="0.25">
      <c r="AA9397"/>
      <c r="AB9397"/>
      <c r="AC9397"/>
    </row>
    <row r="9398" spans="27:29" x14ac:dyDescent="0.25">
      <c r="AA9398"/>
      <c r="AB9398"/>
      <c r="AC9398"/>
    </row>
    <row r="9399" spans="27:29" x14ac:dyDescent="0.25">
      <c r="AA9399"/>
      <c r="AB9399"/>
      <c r="AC9399"/>
    </row>
    <row r="9400" spans="27:29" x14ac:dyDescent="0.25">
      <c r="AA9400"/>
      <c r="AB9400"/>
      <c r="AC9400"/>
    </row>
    <row r="9401" spans="27:29" x14ac:dyDescent="0.25">
      <c r="AA9401"/>
      <c r="AB9401"/>
      <c r="AC9401"/>
    </row>
    <row r="9402" spans="27:29" x14ac:dyDescent="0.25">
      <c r="AA9402"/>
      <c r="AB9402"/>
      <c r="AC9402"/>
    </row>
    <row r="9403" spans="27:29" x14ac:dyDescent="0.25">
      <c r="AA9403"/>
      <c r="AB9403"/>
      <c r="AC9403"/>
    </row>
    <row r="9404" spans="27:29" x14ac:dyDescent="0.25">
      <c r="AA9404"/>
      <c r="AB9404"/>
      <c r="AC9404"/>
    </row>
    <row r="9405" spans="27:29" x14ac:dyDescent="0.25">
      <c r="AA9405"/>
      <c r="AB9405"/>
      <c r="AC9405"/>
    </row>
    <row r="9406" spans="27:29" x14ac:dyDescent="0.25">
      <c r="AA9406"/>
      <c r="AB9406"/>
      <c r="AC9406"/>
    </row>
    <row r="9407" spans="27:29" x14ac:dyDescent="0.25">
      <c r="AA9407"/>
      <c r="AB9407"/>
      <c r="AC9407"/>
    </row>
    <row r="9408" spans="27:29" x14ac:dyDescent="0.25">
      <c r="AA9408"/>
      <c r="AB9408"/>
      <c r="AC9408"/>
    </row>
    <row r="9409" spans="27:29" x14ac:dyDescent="0.25">
      <c r="AA9409"/>
      <c r="AB9409"/>
      <c r="AC9409"/>
    </row>
    <row r="9410" spans="27:29" x14ac:dyDescent="0.25">
      <c r="AA9410"/>
      <c r="AB9410"/>
      <c r="AC9410"/>
    </row>
    <row r="9411" spans="27:29" x14ac:dyDescent="0.25">
      <c r="AA9411"/>
      <c r="AB9411"/>
      <c r="AC9411"/>
    </row>
    <row r="9412" spans="27:29" x14ac:dyDescent="0.25">
      <c r="AA9412"/>
      <c r="AB9412"/>
      <c r="AC9412"/>
    </row>
    <row r="9413" spans="27:29" x14ac:dyDescent="0.25">
      <c r="AA9413"/>
      <c r="AB9413"/>
      <c r="AC9413"/>
    </row>
    <row r="9414" spans="27:29" x14ac:dyDescent="0.25">
      <c r="AA9414"/>
      <c r="AB9414"/>
      <c r="AC9414"/>
    </row>
    <row r="9415" spans="27:29" x14ac:dyDescent="0.25">
      <c r="AA9415"/>
      <c r="AB9415"/>
      <c r="AC9415"/>
    </row>
    <row r="9416" spans="27:29" x14ac:dyDescent="0.25">
      <c r="AA9416"/>
      <c r="AB9416"/>
      <c r="AC9416"/>
    </row>
    <row r="9417" spans="27:29" x14ac:dyDescent="0.25">
      <c r="AA9417"/>
      <c r="AB9417"/>
      <c r="AC9417"/>
    </row>
    <row r="9418" spans="27:29" x14ac:dyDescent="0.25">
      <c r="AA9418"/>
      <c r="AB9418"/>
      <c r="AC9418"/>
    </row>
    <row r="9419" spans="27:29" x14ac:dyDescent="0.25">
      <c r="AA9419"/>
      <c r="AB9419"/>
      <c r="AC9419"/>
    </row>
    <row r="9420" spans="27:29" x14ac:dyDescent="0.25">
      <c r="AA9420"/>
      <c r="AB9420"/>
      <c r="AC9420"/>
    </row>
    <row r="9421" spans="27:29" x14ac:dyDescent="0.25">
      <c r="AA9421"/>
      <c r="AB9421"/>
      <c r="AC9421"/>
    </row>
    <row r="9422" spans="27:29" x14ac:dyDescent="0.25">
      <c r="AA9422"/>
      <c r="AB9422"/>
      <c r="AC9422"/>
    </row>
    <row r="9423" spans="27:29" x14ac:dyDescent="0.25">
      <c r="AA9423"/>
      <c r="AB9423"/>
      <c r="AC9423"/>
    </row>
    <row r="9424" spans="27:29" x14ac:dyDescent="0.25">
      <c r="AA9424"/>
      <c r="AB9424"/>
      <c r="AC9424"/>
    </row>
    <row r="9425" spans="27:29" x14ac:dyDescent="0.25">
      <c r="AA9425"/>
      <c r="AB9425"/>
      <c r="AC9425"/>
    </row>
    <row r="9426" spans="27:29" x14ac:dyDescent="0.25">
      <c r="AA9426"/>
      <c r="AB9426"/>
      <c r="AC9426"/>
    </row>
    <row r="9427" spans="27:29" x14ac:dyDescent="0.25">
      <c r="AA9427"/>
      <c r="AB9427"/>
      <c r="AC9427"/>
    </row>
    <row r="9428" spans="27:29" x14ac:dyDescent="0.25">
      <c r="AA9428"/>
      <c r="AB9428"/>
      <c r="AC9428"/>
    </row>
    <row r="9429" spans="27:29" x14ac:dyDescent="0.25">
      <c r="AA9429"/>
      <c r="AB9429"/>
      <c r="AC9429"/>
    </row>
    <row r="9430" spans="27:29" x14ac:dyDescent="0.25">
      <c r="AA9430"/>
      <c r="AB9430"/>
      <c r="AC9430"/>
    </row>
    <row r="9431" spans="27:29" x14ac:dyDescent="0.25">
      <c r="AA9431"/>
      <c r="AB9431"/>
      <c r="AC9431"/>
    </row>
    <row r="9432" spans="27:29" x14ac:dyDescent="0.25">
      <c r="AA9432"/>
      <c r="AB9432"/>
      <c r="AC9432"/>
    </row>
    <row r="9433" spans="27:29" x14ac:dyDescent="0.25">
      <c r="AA9433"/>
      <c r="AB9433"/>
      <c r="AC9433"/>
    </row>
    <row r="9434" spans="27:29" x14ac:dyDescent="0.25">
      <c r="AA9434"/>
      <c r="AB9434"/>
      <c r="AC9434"/>
    </row>
    <row r="9435" spans="27:29" x14ac:dyDescent="0.25">
      <c r="AA9435"/>
      <c r="AB9435"/>
      <c r="AC9435"/>
    </row>
    <row r="9436" spans="27:29" x14ac:dyDescent="0.25">
      <c r="AA9436"/>
      <c r="AB9436"/>
      <c r="AC9436"/>
    </row>
    <row r="9437" spans="27:29" x14ac:dyDescent="0.25">
      <c r="AA9437"/>
      <c r="AB9437"/>
      <c r="AC9437"/>
    </row>
    <row r="9438" spans="27:29" x14ac:dyDescent="0.25">
      <c r="AA9438"/>
      <c r="AB9438"/>
      <c r="AC9438"/>
    </row>
    <row r="9439" spans="27:29" x14ac:dyDescent="0.25">
      <c r="AA9439"/>
      <c r="AB9439"/>
      <c r="AC9439"/>
    </row>
    <row r="9440" spans="27:29" x14ac:dyDescent="0.25">
      <c r="AA9440"/>
      <c r="AB9440"/>
      <c r="AC9440"/>
    </row>
    <row r="9441" spans="27:29" x14ac:dyDescent="0.25">
      <c r="AA9441"/>
      <c r="AB9441"/>
      <c r="AC9441"/>
    </row>
    <row r="9442" spans="27:29" x14ac:dyDescent="0.25">
      <c r="AA9442"/>
      <c r="AB9442"/>
      <c r="AC9442"/>
    </row>
    <row r="9443" spans="27:29" x14ac:dyDescent="0.25">
      <c r="AA9443"/>
      <c r="AB9443"/>
      <c r="AC9443"/>
    </row>
    <row r="9444" spans="27:29" x14ac:dyDescent="0.25">
      <c r="AA9444"/>
      <c r="AB9444"/>
      <c r="AC9444"/>
    </row>
    <row r="9445" spans="27:29" x14ac:dyDescent="0.25">
      <c r="AA9445"/>
      <c r="AB9445"/>
      <c r="AC9445"/>
    </row>
    <row r="9446" spans="27:29" x14ac:dyDescent="0.25">
      <c r="AA9446"/>
      <c r="AB9446"/>
      <c r="AC9446"/>
    </row>
    <row r="9447" spans="27:29" x14ac:dyDescent="0.25">
      <c r="AA9447"/>
      <c r="AB9447"/>
      <c r="AC9447"/>
    </row>
    <row r="9448" spans="27:29" x14ac:dyDescent="0.25">
      <c r="AA9448"/>
      <c r="AB9448"/>
      <c r="AC9448"/>
    </row>
    <row r="9449" spans="27:29" x14ac:dyDescent="0.25">
      <c r="AA9449"/>
      <c r="AB9449"/>
      <c r="AC9449"/>
    </row>
    <row r="9450" spans="27:29" x14ac:dyDescent="0.25">
      <c r="AA9450"/>
      <c r="AB9450"/>
      <c r="AC9450"/>
    </row>
    <row r="9451" spans="27:29" x14ac:dyDescent="0.25">
      <c r="AA9451"/>
      <c r="AB9451"/>
      <c r="AC9451"/>
    </row>
    <row r="9452" spans="27:29" x14ac:dyDescent="0.25">
      <c r="AA9452"/>
      <c r="AB9452"/>
      <c r="AC9452"/>
    </row>
    <row r="9453" spans="27:29" x14ac:dyDescent="0.25">
      <c r="AA9453"/>
      <c r="AB9453"/>
      <c r="AC9453"/>
    </row>
    <row r="9454" spans="27:29" x14ac:dyDescent="0.25">
      <c r="AA9454"/>
      <c r="AB9454"/>
      <c r="AC9454"/>
    </row>
    <row r="9455" spans="27:29" x14ac:dyDescent="0.25">
      <c r="AA9455"/>
      <c r="AB9455"/>
      <c r="AC9455"/>
    </row>
    <row r="9456" spans="27:29" x14ac:dyDescent="0.25">
      <c r="AA9456"/>
      <c r="AB9456"/>
      <c r="AC9456"/>
    </row>
    <row r="9457" spans="27:29" x14ac:dyDescent="0.25">
      <c r="AA9457"/>
      <c r="AB9457"/>
      <c r="AC9457"/>
    </row>
    <row r="9458" spans="27:29" x14ac:dyDescent="0.25">
      <c r="AA9458"/>
      <c r="AB9458"/>
      <c r="AC9458"/>
    </row>
    <row r="9459" spans="27:29" x14ac:dyDescent="0.25">
      <c r="AA9459"/>
      <c r="AB9459"/>
      <c r="AC9459"/>
    </row>
    <row r="9460" spans="27:29" x14ac:dyDescent="0.25">
      <c r="AA9460"/>
      <c r="AB9460"/>
      <c r="AC9460"/>
    </row>
    <row r="9461" spans="27:29" x14ac:dyDescent="0.25">
      <c r="AA9461"/>
      <c r="AB9461"/>
      <c r="AC9461"/>
    </row>
    <row r="9462" spans="27:29" x14ac:dyDescent="0.25">
      <c r="AA9462"/>
      <c r="AB9462"/>
      <c r="AC9462"/>
    </row>
    <row r="9463" spans="27:29" x14ac:dyDescent="0.25">
      <c r="AA9463"/>
      <c r="AB9463"/>
      <c r="AC9463"/>
    </row>
    <row r="9464" spans="27:29" x14ac:dyDescent="0.25">
      <c r="AA9464"/>
      <c r="AB9464"/>
      <c r="AC9464"/>
    </row>
    <row r="9465" spans="27:29" x14ac:dyDescent="0.25">
      <c r="AA9465"/>
      <c r="AB9465"/>
      <c r="AC9465"/>
    </row>
    <row r="9466" spans="27:29" x14ac:dyDescent="0.25">
      <c r="AA9466"/>
      <c r="AB9466"/>
      <c r="AC9466"/>
    </row>
    <row r="9467" spans="27:29" x14ac:dyDescent="0.25">
      <c r="AA9467"/>
      <c r="AB9467"/>
      <c r="AC9467"/>
    </row>
    <row r="9468" spans="27:29" x14ac:dyDescent="0.25">
      <c r="AA9468"/>
      <c r="AB9468"/>
      <c r="AC9468"/>
    </row>
    <row r="9469" spans="27:29" x14ac:dyDescent="0.25">
      <c r="AA9469"/>
      <c r="AB9469"/>
      <c r="AC9469"/>
    </row>
    <row r="9470" spans="27:29" x14ac:dyDescent="0.25">
      <c r="AA9470"/>
      <c r="AB9470"/>
      <c r="AC9470"/>
    </row>
    <row r="9471" spans="27:29" x14ac:dyDescent="0.25">
      <c r="AA9471"/>
      <c r="AB9471"/>
      <c r="AC9471"/>
    </row>
    <row r="9472" spans="27:29" x14ac:dyDescent="0.25">
      <c r="AA9472"/>
      <c r="AB9472"/>
      <c r="AC9472"/>
    </row>
    <row r="9473" spans="27:29" x14ac:dyDescent="0.25">
      <c r="AA9473"/>
      <c r="AB9473"/>
      <c r="AC9473"/>
    </row>
    <row r="9474" spans="27:29" x14ac:dyDescent="0.25">
      <c r="AA9474"/>
      <c r="AB9474"/>
      <c r="AC9474"/>
    </row>
    <row r="9475" spans="27:29" x14ac:dyDescent="0.25">
      <c r="AA9475"/>
      <c r="AB9475"/>
      <c r="AC9475"/>
    </row>
    <row r="9476" spans="27:29" x14ac:dyDescent="0.25">
      <c r="AA9476"/>
      <c r="AB9476"/>
      <c r="AC9476"/>
    </row>
    <row r="9477" spans="27:29" x14ac:dyDescent="0.25">
      <c r="AA9477"/>
      <c r="AB9477"/>
      <c r="AC9477"/>
    </row>
    <row r="9478" spans="27:29" x14ac:dyDescent="0.25">
      <c r="AA9478"/>
      <c r="AB9478"/>
      <c r="AC9478"/>
    </row>
    <row r="9479" spans="27:29" x14ac:dyDescent="0.25">
      <c r="AA9479"/>
      <c r="AB9479"/>
      <c r="AC9479"/>
    </row>
    <row r="9480" spans="27:29" x14ac:dyDescent="0.25">
      <c r="AA9480"/>
      <c r="AB9480"/>
      <c r="AC9480"/>
    </row>
    <row r="9481" spans="27:29" x14ac:dyDescent="0.25">
      <c r="AA9481"/>
      <c r="AB9481"/>
      <c r="AC9481"/>
    </row>
    <row r="9482" spans="27:29" x14ac:dyDescent="0.25">
      <c r="AA9482"/>
      <c r="AB9482"/>
      <c r="AC9482"/>
    </row>
    <row r="9483" spans="27:29" x14ac:dyDescent="0.25">
      <c r="AA9483"/>
      <c r="AB9483"/>
      <c r="AC9483"/>
    </row>
    <row r="9484" spans="27:29" x14ac:dyDescent="0.25">
      <c r="AA9484"/>
      <c r="AB9484"/>
      <c r="AC9484"/>
    </row>
    <row r="9485" spans="27:29" x14ac:dyDescent="0.25">
      <c r="AA9485"/>
      <c r="AB9485"/>
      <c r="AC9485"/>
    </row>
    <row r="9486" spans="27:29" x14ac:dyDescent="0.25">
      <c r="AA9486"/>
      <c r="AB9486"/>
      <c r="AC9486"/>
    </row>
    <row r="9487" spans="27:29" x14ac:dyDescent="0.25">
      <c r="AA9487"/>
      <c r="AB9487"/>
      <c r="AC9487"/>
    </row>
    <row r="9488" spans="27:29" x14ac:dyDescent="0.25">
      <c r="AA9488"/>
      <c r="AB9488"/>
      <c r="AC9488"/>
    </row>
    <row r="9489" spans="27:29" x14ac:dyDescent="0.25">
      <c r="AA9489"/>
      <c r="AB9489"/>
      <c r="AC9489"/>
    </row>
    <row r="9490" spans="27:29" x14ac:dyDescent="0.25">
      <c r="AA9490"/>
      <c r="AB9490"/>
      <c r="AC9490"/>
    </row>
    <row r="9491" spans="27:29" x14ac:dyDescent="0.25">
      <c r="AA9491"/>
      <c r="AB9491"/>
      <c r="AC9491"/>
    </row>
    <row r="9492" spans="27:29" x14ac:dyDescent="0.25">
      <c r="AA9492"/>
      <c r="AB9492"/>
      <c r="AC9492"/>
    </row>
    <row r="9493" spans="27:29" x14ac:dyDescent="0.25">
      <c r="AA9493"/>
      <c r="AB9493"/>
      <c r="AC9493"/>
    </row>
    <row r="9494" spans="27:29" x14ac:dyDescent="0.25">
      <c r="AA9494"/>
      <c r="AB9494"/>
      <c r="AC9494"/>
    </row>
    <row r="9495" spans="27:29" x14ac:dyDescent="0.25">
      <c r="AA9495"/>
      <c r="AB9495"/>
      <c r="AC9495"/>
    </row>
    <row r="9496" spans="27:29" x14ac:dyDescent="0.25">
      <c r="AA9496"/>
      <c r="AB9496"/>
      <c r="AC9496"/>
    </row>
    <row r="9497" spans="27:29" x14ac:dyDescent="0.25">
      <c r="AA9497"/>
      <c r="AB9497"/>
      <c r="AC9497"/>
    </row>
    <row r="9498" spans="27:29" x14ac:dyDescent="0.25">
      <c r="AA9498"/>
      <c r="AB9498"/>
      <c r="AC9498"/>
    </row>
    <row r="9499" spans="27:29" x14ac:dyDescent="0.25">
      <c r="AA9499"/>
      <c r="AB9499"/>
      <c r="AC9499"/>
    </row>
    <row r="9500" spans="27:29" x14ac:dyDescent="0.25">
      <c r="AA9500"/>
      <c r="AB9500"/>
      <c r="AC9500"/>
    </row>
    <row r="9501" spans="27:29" x14ac:dyDescent="0.25">
      <c r="AA9501"/>
      <c r="AB9501"/>
      <c r="AC9501"/>
    </row>
    <row r="9502" spans="27:29" x14ac:dyDescent="0.25">
      <c r="AA9502"/>
      <c r="AB9502"/>
      <c r="AC9502"/>
    </row>
    <row r="9503" spans="27:29" x14ac:dyDescent="0.25">
      <c r="AA9503"/>
      <c r="AB9503"/>
      <c r="AC9503"/>
    </row>
    <row r="9504" spans="27:29" x14ac:dyDescent="0.25">
      <c r="AA9504"/>
      <c r="AB9504"/>
      <c r="AC9504"/>
    </row>
    <row r="9505" spans="27:29" x14ac:dyDescent="0.25">
      <c r="AA9505"/>
      <c r="AB9505"/>
      <c r="AC9505"/>
    </row>
    <row r="9506" spans="27:29" x14ac:dyDescent="0.25">
      <c r="AA9506"/>
      <c r="AB9506"/>
      <c r="AC9506"/>
    </row>
    <row r="9507" spans="27:29" x14ac:dyDescent="0.25">
      <c r="AA9507"/>
      <c r="AB9507"/>
      <c r="AC9507"/>
    </row>
    <row r="9508" spans="27:29" x14ac:dyDescent="0.25">
      <c r="AA9508"/>
      <c r="AB9508"/>
      <c r="AC9508"/>
    </row>
    <row r="9509" spans="27:29" x14ac:dyDescent="0.25">
      <c r="AA9509"/>
      <c r="AB9509"/>
      <c r="AC9509"/>
    </row>
    <row r="9510" spans="27:29" x14ac:dyDescent="0.25">
      <c r="AA9510"/>
      <c r="AB9510"/>
      <c r="AC9510"/>
    </row>
    <row r="9511" spans="27:29" x14ac:dyDescent="0.25">
      <c r="AA9511"/>
      <c r="AB9511"/>
      <c r="AC9511"/>
    </row>
    <row r="9512" spans="27:29" x14ac:dyDescent="0.25">
      <c r="AA9512"/>
      <c r="AB9512"/>
      <c r="AC9512"/>
    </row>
    <row r="9513" spans="27:29" x14ac:dyDescent="0.25">
      <c r="AA9513"/>
      <c r="AB9513"/>
      <c r="AC9513"/>
    </row>
    <row r="9514" spans="27:29" x14ac:dyDescent="0.25">
      <c r="AA9514"/>
      <c r="AB9514"/>
      <c r="AC9514"/>
    </row>
    <row r="9515" spans="27:29" x14ac:dyDescent="0.25">
      <c r="AA9515"/>
      <c r="AB9515"/>
      <c r="AC9515"/>
    </row>
    <row r="9516" spans="27:29" x14ac:dyDescent="0.25">
      <c r="AA9516"/>
      <c r="AB9516"/>
      <c r="AC9516"/>
    </row>
    <row r="9517" spans="27:29" x14ac:dyDescent="0.25">
      <c r="AA9517"/>
      <c r="AB9517"/>
      <c r="AC9517"/>
    </row>
    <row r="9518" spans="27:29" x14ac:dyDescent="0.25">
      <c r="AA9518"/>
      <c r="AB9518"/>
      <c r="AC9518"/>
    </row>
    <row r="9519" spans="27:29" x14ac:dyDescent="0.25">
      <c r="AA9519"/>
      <c r="AB9519"/>
      <c r="AC9519"/>
    </row>
    <row r="9520" spans="27:29" x14ac:dyDescent="0.25">
      <c r="AA9520"/>
      <c r="AB9520"/>
      <c r="AC9520"/>
    </row>
    <row r="9521" spans="27:29" x14ac:dyDescent="0.25">
      <c r="AA9521"/>
      <c r="AB9521"/>
      <c r="AC9521"/>
    </row>
    <row r="9522" spans="27:29" x14ac:dyDescent="0.25">
      <c r="AA9522"/>
      <c r="AB9522"/>
      <c r="AC9522"/>
    </row>
    <row r="9523" spans="27:29" x14ac:dyDescent="0.25">
      <c r="AA9523"/>
      <c r="AB9523"/>
      <c r="AC9523"/>
    </row>
    <row r="9524" spans="27:29" x14ac:dyDescent="0.25">
      <c r="AA9524"/>
      <c r="AB9524"/>
      <c r="AC9524"/>
    </row>
    <row r="9525" spans="27:29" x14ac:dyDescent="0.25">
      <c r="AA9525"/>
      <c r="AB9525"/>
      <c r="AC9525"/>
    </row>
    <row r="9526" spans="27:29" x14ac:dyDescent="0.25">
      <c r="AA9526"/>
      <c r="AB9526"/>
      <c r="AC9526"/>
    </row>
    <row r="9527" spans="27:29" x14ac:dyDescent="0.25">
      <c r="AA9527"/>
      <c r="AB9527"/>
      <c r="AC9527"/>
    </row>
    <row r="9528" spans="27:29" x14ac:dyDescent="0.25">
      <c r="AA9528"/>
      <c r="AB9528"/>
      <c r="AC9528"/>
    </row>
    <row r="9529" spans="27:29" x14ac:dyDescent="0.25">
      <c r="AA9529"/>
      <c r="AB9529"/>
      <c r="AC9529"/>
    </row>
    <row r="9530" spans="27:29" x14ac:dyDescent="0.25">
      <c r="AA9530"/>
      <c r="AB9530"/>
      <c r="AC9530"/>
    </row>
    <row r="9531" spans="27:29" x14ac:dyDescent="0.25">
      <c r="AA9531"/>
      <c r="AB9531"/>
      <c r="AC9531"/>
    </row>
    <row r="9532" spans="27:29" x14ac:dyDescent="0.25">
      <c r="AA9532"/>
      <c r="AB9532"/>
      <c r="AC9532"/>
    </row>
    <row r="9533" spans="27:29" x14ac:dyDescent="0.25">
      <c r="AA9533"/>
      <c r="AB9533"/>
      <c r="AC9533"/>
    </row>
    <row r="9534" spans="27:29" x14ac:dyDescent="0.25">
      <c r="AA9534"/>
      <c r="AB9534"/>
      <c r="AC9534"/>
    </row>
    <row r="9535" spans="27:29" x14ac:dyDescent="0.25">
      <c r="AA9535"/>
      <c r="AB9535"/>
      <c r="AC9535"/>
    </row>
    <row r="9536" spans="27:29" x14ac:dyDescent="0.25">
      <c r="AA9536"/>
      <c r="AB9536"/>
      <c r="AC9536"/>
    </row>
    <row r="9537" spans="27:29" x14ac:dyDescent="0.25">
      <c r="AA9537"/>
      <c r="AB9537"/>
      <c r="AC9537"/>
    </row>
    <row r="9538" spans="27:29" x14ac:dyDescent="0.25">
      <c r="AA9538"/>
      <c r="AB9538"/>
      <c r="AC9538"/>
    </row>
    <row r="9539" spans="27:29" x14ac:dyDescent="0.25">
      <c r="AA9539"/>
      <c r="AB9539"/>
      <c r="AC9539"/>
    </row>
    <row r="9540" spans="27:29" x14ac:dyDescent="0.25">
      <c r="AA9540"/>
      <c r="AB9540"/>
      <c r="AC9540"/>
    </row>
    <row r="9541" spans="27:29" x14ac:dyDescent="0.25">
      <c r="AA9541"/>
      <c r="AB9541"/>
      <c r="AC9541"/>
    </row>
    <row r="9542" spans="27:29" x14ac:dyDescent="0.25">
      <c r="AA9542"/>
      <c r="AB9542"/>
      <c r="AC9542"/>
    </row>
    <row r="9543" spans="27:29" x14ac:dyDescent="0.25">
      <c r="AA9543"/>
      <c r="AB9543"/>
      <c r="AC9543"/>
    </row>
    <row r="9544" spans="27:29" x14ac:dyDescent="0.25">
      <c r="AA9544"/>
      <c r="AB9544"/>
      <c r="AC9544"/>
    </row>
    <row r="9545" spans="27:29" x14ac:dyDescent="0.25">
      <c r="AA9545"/>
      <c r="AB9545"/>
      <c r="AC9545"/>
    </row>
    <row r="9546" spans="27:29" x14ac:dyDescent="0.25">
      <c r="AA9546"/>
      <c r="AB9546"/>
      <c r="AC9546"/>
    </row>
    <row r="9547" spans="27:29" x14ac:dyDescent="0.25">
      <c r="AA9547"/>
      <c r="AB9547"/>
      <c r="AC9547"/>
    </row>
    <row r="9548" spans="27:29" x14ac:dyDescent="0.25">
      <c r="AA9548"/>
      <c r="AB9548"/>
      <c r="AC9548"/>
    </row>
    <row r="9549" spans="27:29" x14ac:dyDescent="0.25">
      <c r="AA9549"/>
      <c r="AB9549"/>
      <c r="AC9549"/>
    </row>
    <row r="9550" spans="27:29" x14ac:dyDescent="0.25">
      <c r="AA9550"/>
      <c r="AB9550"/>
      <c r="AC9550"/>
    </row>
    <row r="9551" spans="27:29" x14ac:dyDescent="0.25">
      <c r="AA9551"/>
      <c r="AB9551"/>
      <c r="AC9551"/>
    </row>
    <row r="9552" spans="27:29" x14ac:dyDescent="0.25">
      <c r="AA9552"/>
      <c r="AB9552"/>
      <c r="AC9552"/>
    </row>
    <row r="9553" spans="27:29" x14ac:dyDescent="0.25">
      <c r="AA9553"/>
      <c r="AB9553"/>
      <c r="AC9553"/>
    </row>
    <row r="9554" spans="27:29" x14ac:dyDescent="0.25">
      <c r="AA9554"/>
      <c r="AB9554"/>
      <c r="AC9554"/>
    </row>
    <row r="9555" spans="27:29" x14ac:dyDescent="0.25">
      <c r="AA9555"/>
      <c r="AB9555"/>
      <c r="AC9555"/>
    </row>
    <row r="9556" spans="27:29" x14ac:dyDescent="0.25">
      <c r="AA9556"/>
      <c r="AB9556"/>
      <c r="AC9556"/>
    </row>
    <row r="9557" spans="27:29" x14ac:dyDescent="0.25">
      <c r="AA9557"/>
      <c r="AB9557"/>
      <c r="AC9557"/>
    </row>
    <row r="9558" spans="27:29" x14ac:dyDescent="0.25">
      <c r="AA9558"/>
      <c r="AB9558"/>
      <c r="AC9558"/>
    </row>
    <row r="9559" spans="27:29" x14ac:dyDescent="0.25">
      <c r="AA9559"/>
      <c r="AB9559"/>
      <c r="AC9559"/>
    </row>
    <row r="9560" spans="27:29" x14ac:dyDescent="0.25">
      <c r="AA9560"/>
      <c r="AB9560"/>
      <c r="AC9560"/>
    </row>
    <row r="9561" spans="27:29" x14ac:dyDescent="0.25">
      <c r="AA9561"/>
      <c r="AB9561"/>
      <c r="AC9561"/>
    </row>
    <row r="9562" spans="27:29" x14ac:dyDescent="0.25">
      <c r="AA9562"/>
      <c r="AB9562"/>
      <c r="AC9562"/>
    </row>
    <row r="9563" spans="27:29" x14ac:dyDescent="0.25">
      <c r="AA9563"/>
      <c r="AB9563"/>
      <c r="AC9563"/>
    </row>
    <row r="9564" spans="27:29" x14ac:dyDescent="0.25">
      <c r="AA9564"/>
      <c r="AB9564"/>
      <c r="AC9564"/>
    </row>
    <row r="9565" spans="27:29" x14ac:dyDescent="0.25">
      <c r="AA9565"/>
      <c r="AB9565"/>
      <c r="AC9565"/>
    </row>
    <row r="9566" spans="27:29" x14ac:dyDescent="0.25">
      <c r="AA9566"/>
      <c r="AB9566"/>
      <c r="AC9566"/>
    </row>
    <row r="9567" spans="27:29" x14ac:dyDescent="0.25">
      <c r="AA9567"/>
      <c r="AB9567"/>
      <c r="AC9567"/>
    </row>
    <row r="9568" spans="27:29" x14ac:dyDescent="0.25">
      <c r="AA9568"/>
      <c r="AB9568"/>
      <c r="AC9568"/>
    </row>
    <row r="9569" spans="27:29" x14ac:dyDescent="0.25">
      <c r="AA9569"/>
      <c r="AB9569"/>
      <c r="AC9569"/>
    </row>
    <row r="9570" spans="27:29" x14ac:dyDescent="0.25">
      <c r="AA9570"/>
      <c r="AB9570"/>
      <c r="AC9570"/>
    </row>
    <row r="9571" spans="27:29" x14ac:dyDescent="0.25">
      <c r="AA9571"/>
      <c r="AB9571"/>
      <c r="AC9571"/>
    </row>
    <row r="9572" spans="27:29" x14ac:dyDescent="0.25">
      <c r="AA9572"/>
      <c r="AB9572"/>
      <c r="AC9572"/>
    </row>
    <row r="9573" spans="27:29" x14ac:dyDescent="0.25">
      <c r="AA9573"/>
      <c r="AB9573"/>
      <c r="AC9573"/>
    </row>
    <row r="9574" spans="27:29" x14ac:dyDescent="0.25">
      <c r="AA9574"/>
      <c r="AB9574"/>
      <c r="AC9574"/>
    </row>
    <row r="9575" spans="27:29" x14ac:dyDescent="0.25">
      <c r="AA9575"/>
      <c r="AB9575"/>
      <c r="AC9575"/>
    </row>
    <row r="9576" spans="27:29" x14ac:dyDescent="0.25">
      <c r="AA9576"/>
      <c r="AB9576"/>
      <c r="AC9576"/>
    </row>
    <row r="9577" spans="27:29" x14ac:dyDescent="0.25">
      <c r="AA9577"/>
      <c r="AB9577"/>
      <c r="AC9577"/>
    </row>
    <row r="9578" spans="27:29" x14ac:dyDescent="0.25">
      <c r="AA9578"/>
      <c r="AB9578"/>
      <c r="AC9578"/>
    </row>
    <row r="9579" spans="27:29" x14ac:dyDescent="0.25">
      <c r="AA9579"/>
      <c r="AB9579"/>
      <c r="AC9579"/>
    </row>
    <row r="9580" spans="27:29" x14ac:dyDescent="0.25">
      <c r="AA9580"/>
      <c r="AB9580"/>
      <c r="AC9580"/>
    </row>
    <row r="9581" spans="27:29" x14ac:dyDescent="0.25">
      <c r="AA9581"/>
      <c r="AB9581"/>
      <c r="AC9581"/>
    </row>
    <row r="9582" spans="27:29" x14ac:dyDescent="0.25">
      <c r="AA9582"/>
      <c r="AB9582"/>
      <c r="AC9582"/>
    </row>
    <row r="9583" spans="27:29" x14ac:dyDescent="0.25">
      <c r="AA9583"/>
      <c r="AB9583"/>
      <c r="AC9583"/>
    </row>
    <row r="9584" spans="27:29" x14ac:dyDescent="0.25">
      <c r="AA9584"/>
      <c r="AB9584"/>
      <c r="AC9584"/>
    </row>
    <row r="9585" spans="27:29" x14ac:dyDescent="0.25">
      <c r="AA9585"/>
      <c r="AB9585"/>
      <c r="AC9585"/>
    </row>
    <row r="9586" spans="27:29" x14ac:dyDescent="0.25">
      <c r="AA9586"/>
      <c r="AB9586"/>
      <c r="AC9586"/>
    </row>
    <row r="9587" spans="27:29" x14ac:dyDescent="0.25">
      <c r="AA9587"/>
      <c r="AB9587"/>
      <c r="AC9587"/>
    </row>
    <row r="9588" spans="27:29" x14ac:dyDescent="0.25">
      <c r="AA9588"/>
      <c r="AB9588"/>
      <c r="AC9588"/>
    </row>
    <row r="9589" spans="27:29" x14ac:dyDescent="0.25">
      <c r="AA9589"/>
      <c r="AB9589"/>
      <c r="AC9589"/>
    </row>
    <row r="9590" spans="27:29" x14ac:dyDescent="0.25">
      <c r="AA9590"/>
      <c r="AB9590"/>
      <c r="AC9590"/>
    </row>
    <row r="9591" spans="27:29" x14ac:dyDescent="0.25">
      <c r="AA9591"/>
      <c r="AB9591"/>
      <c r="AC9591"/>
    </row>
    <row r="9592" spans="27:29" x14ac:dyDescent="0.25">
      <c r="AA9592"/>
      <c r="AB9592"/>
      <c r="AC9592"/>
    </row>
    <row r="9593" spans="27:29" x14ac:dyDescent="0.25">
      <c r="AA9593"/>
      <c r="AB9593"/>
      <c r="AC9593"/>
    </row>
    <row r="9594" spans="27:29" x14ac:dyDescent="0.25">
      <c r="AA9594"/>
      <c r="AB9594"/>
      <c r="AC9594"/>
    </row>
    <row r="9595" spans="27:29" x14ac:dyDescent="0.25">
      <c r="AA9595"/>
      <c r="AB9595"/>
      <c r="AC9595"/>
    </row>
    <row r="9596" spans="27:29" x14ac:dyDescent="0.25">
      <c r="AA9596"/>
      <c r="AB9596"/>
      <c r="AC9596"/>
    </row>
    <row r="9597" spans="27:29" x14ac:dyDescent="0.25">
      <c r="AA9597"/>
      <c r="AB9597"/>
      <c r="AC9597"/>
    </row>
    <row r="9598" spans="27:29" x14ac:dyDescent="0.25">
      <c r="AA9598"/>
      <c r="AB9598"/>
      <c r="AC9598"/>
    </row>
    <row r="9599" spans="27:29" x14ac:dyDescent="0.25">
      <c r="AA9599"/>
      <c r="AB9599"/>
      <c r="AC9599"/>
    </row>
    <row r="9600" spans="27:29" x14ac:dyDescent="0.25">
      <c r="AA9600"/>
      <c r="AB9600"/>
      <c r="AC9600"/>
    </row>
    <row r="9601" spans="27:29" x14ac:dyDescent="0.25">
      <c r="AA9601"/>
      <c r="AB9601"/>
      <c r="AC9601"/>
    </row>
    <row r="9602" spans="27:29" x14ac:dyDescent="0.25">
      <c r="AA9602"/>
      <c r="AB9602"/>
      <c r="AC9602"/>
    </row>
    <row r="9603" spans="27:29" x14ac:dyDescent="0.25">
      <c r="AA9603"/>
      <c r="AB9603"/>
      <c r="AC9603"/>
    </row>
    <row r="9604" spans="27:29" x14ac:dyDescent="0.25">
      <c r="AA9604"/>
      <c r="AB9604"/>
      <c r="AC9604"/>
    </row>
    <row r="9605" spans="27:29" x14ac:dyDescent="0.25">
      <c r="AA9605"/>
      <c r="AB9605"/>
      <c r="AC9605"/>
    </row>
    <row r="9606" spans="27:29" x14ac:dyDescent="0.25">
      <c r="AA9606"/>
      <c r="AB9606"/>
      <c r="AC9606"/>
    </row>
    <row r="9607" spans="27:29" x14ac:dyDescent="0.25">
      <c r="AA9607"/>
      <c r="AB9607"/>
      <c r="AC9607"/>
    </row>
    <row r="9608" spans="27:29" x14ac:dyDescent="0.25">
      <c r="AA9608"/>
      <c r="AB9608"/>
      <c r="AC9608"/>
    </row>
    <row r="9609" spans="27:29" x14ac:dyDescent="0.25">
      <c r="AA9609"/>
      <c r="AB9609"/>
      <c r="AC9609"/>
    </row>
    <row r="9610" spans="27:29" x14ac:dyDescent="0.25">
      <c r="AA9610"/>
      <c r="AB9610"/>
      <c r="AC9610"/>
    </row>
    <row r="9611" spans="27:29" x14ac:dyDescent="0.25">
      <c r="AA9611"/>
      <c r="AB9611"/>
      <c r="AC9611"/>
    </row>
    <row r="9612" spans="27:29" x14ac:dyDescent="0.25">
      <c r="AA9612"/>
      <c r="AB9612"/>
      <c r="AC9612"/>
    </row>
    <row r="9613" spans="27:29" x14ac:dyDescent="0.25">
      <c r="AA9613"/>
      <c r="AB9613"/>
      <c r="AC9613"/>
    </row>
    <row r="9614" spans="27:29" x14ac:dyDescent="0.25">
      <c r="AA9614"/>
      <c r="AB9614"/>
      <c r="AC9614"/>
    </row>
    <row r="9615" spans="27:29" x14ac:dyDescent="0.25">
      <c r="AA9615"/>
      <c r="AB9615"/>
      <c r="AC9615"/>
    </row>
    <row r="9616" spans="27:29" x14ac:dyDescent="0.25">
      <c r="AA9616"/>
      <c r="AB9616"/>
      <c r="AC9616"/>
    </row>
    <row r="9617" spans="27:29" x14ac:dyDescent="0.25">
      <c r="AA9617"/>
      <c r="AB9617"/>
      <c r="AC9617"/>
    </row>
    <row r="9618" spans="27:29" x14ac:dyDescent="0.25">
      <c r="AA9618"/>
      <c r="AB9618"/>
      <c r="AC9618"/>
    </row>
    <row r="9619" spans="27:29" x14ac:dyDescent="0.25">
      <c r="AA9619"/>
      <c r="AB9619"/>
      <c r="AC9619"/>
    </row>
    <row r="9620" spans="27:29" x14ac:dyDescent="0.25">
      <c r="AA9620"/>
      <c r="AB9620"/>
      <c r="AC9620"/>
    </row>
    <row r="9621" spans="27:29" x14ac:dyDescent="0.25">
      <c r="AA9621"/>
      <c r="AB9621"/>
      <c r="AC9621"/>
    </row>
    <row r="9622" spans="27:29" x14ac:dyDescent="0.25">
      <c r="AA9622"/>
      <c r="AB9622"/>
      <c r="AC9622"/>
    </row>
    <row r="9623" spans="27:29" x14ac:dyDescent="0.25">
      <c r="AA9623"/>
      <c r="AB9623"/>
      <c r="AC9623"/>
    </row>
    <row r="9624" spans="27:29" x14ac:dyDescent="0.25">
      <c r="AA9624"/>
      <c r="AB9624"/>
      <c r="AC9624"/>
    </row>
    <row r="9625" spans="27:29" x14ac:dyDescent="0.25">
      <c r="AA9625"/>
      <c r="AB9625"/>
      <c r="AC9625"/>
    </row>
    <row r="9626" spans="27:29" x14ac:dyDescent="0.25">
      <c r="AA9626"/>
      <c r="AB9626"/>
      <c r="AC9626"/>
    </row>
    <row r="9627" spans="27:29" x14ac:dyDescent="0.25">
      <c r="AA9627"/>
      <c r="AB9627"/>
      <c r="AC9627"/>
    </row>
    <row r="9628" spans="27:29" x14ac:dyDescent="0.25">
      <c r="AA9628"/>
      <c r="AB9628"/>
      <c r="AC9628"/>
    </row>
    <row r="9629" spans="27:29" x14ac:dyDescent="0.25">
      <c r="AA9629"/>
      <c r="AB9629"/>
      <c r="AC9629"/>
    </row>
    <row r="9630" spans="27:29" x14ac:dyDescent="0.25">
      <c r="AA9630"/>
      <c r="AB9630"/>
      <c r="AC9630"/>
    </row>
    <row r="9631" spans="27:29" x14ac:dyDescent="0.25">
      <c r="AA9631"/>
      <c r="AB9631"/>
      <c r="AC9631"/>
    </row>
    <row r="9632" spans="27:29" x14ac:dyDescent="0.25">
      <c r="AA9632"/>
      <c r="AB9632"/>
      <c r="AC9632"/>
    </row>
    <row r="9633" spans="27:29" x14ac:dyDescent="0.25">
      <c r="AA9633"/>
      <c r="AB9633"/>
      <c r="AC9633"/>
    </row>
    <row r="9634" spans="27:29" x14ac:dyDescent="0.25">
      <c r="AA9634"/>
      <c r="AB9634"/>
      <c r="AC9634"/>
    </row>
    <row r="9635" spans="27:29" x14ac:dyDescent="0.25">
      <c r="AA9635"/>
      <c r="AB9635"/>
      <c r="AC9635"/>
    </row>
    <row r="9636" spans="27:29" x14ac:dyDescent="0.25">
      <c r="AA9636"/>
      <c r="AB9636"/>
      <c r="AC9636"/>
    </row>
    <row r="9637" spans="27:29" x14ac:dyDescent="0.25">
      <c r="AA9637"/>
      <c r="AB9637"/>
      <c r="AC9637"/>
    </row>
    <row r="9638" spans="27:29" x14ac:dyDescent="0.25">
      <c r="AA9638"/>
      <c r="AB9638"/>
      <c r="AC9638"/>
    </row>
    <row r="9639" spans="27:29" x14ac:dyDescent="0.25">
      <c r="AA9639"/>
      <c r="AB9639"/>
      <c r="AC9639"/>
    </row>
    <row r="9640" spans="27:29" x14ac:dyDescent="0.25">
      <c r="AA9640"/>
      <c r="AB9640"/>
      <c r="AC9640"/>
    </row>
    <row r="9641" spans="27:29" x14ac:dyDescent="0.25">
      <c r="AA9641"/>
      <c r="AB9641"/>
      <c r="AC9641"/>
    </row>
    <row r="9642" spans="27:29" x14ac:dyDescent="0.25">
      <c r="AA9642"/>
      <c r="AB9642"/>
      <c r="AC9642"/>
    </row>
    <row r="9643" spans="27:29" x14ac:dyDescent="0.25">
      <c r="AA9643"/>
      <c r="AB9643"/>
      <c r="AC9643"/>
    </row>
    <row r="9644" spans="27:29" x14ac:dyDescent="0.25">
      <c r="AA9644"/>
      <c r="AB9644"/>
      <c r="AC9644"/>
    </row>
    <row r="9645" spans="27:29" x14ac:dyDescent="0.25">
      <c r="AA9645"/>
      <c r="AB9645"/>
      <c r="AC9645"/>
    </row>
    <row r="9646" spans="27:29" x14ac:dyDescent="0.25">
      <c r="AA9646"/>
      <c r="AB9646"/>
      <c r="AC9646"/>
    </row>
    <row r="9647" spans="27:29" x14ac:dyDescent="0.25">
      <c r="AA9647"/>
      <c r="AB9647"/>
      <c r="AC9647"/>
    </row>
    <row r="9648" spans="27:29" x14ac:dyDescent="0.25">
      <c r="AA9648"/>
      <c r="AB9648"/>
      <c r="AC9648"/>
    </row>
    <row r="9649" spans="27:29" x14ac:dyDescent="0.25">
      <c r="AA9649"/>
      <c r="AB9649"/>
      <c r="AC9649"/>
    </row>
    <row r="9650" spans="27:29" x14ac:dyDescent="0.25">
      <c r="AA9650"/>
      <c r="AB9650"/>
      <c r="AC9650"/>
    </row>
    <row r="9651" spans="27:29" x14ac:dyDescent="0.25">
      <c r="AA9651"/>
      <c r="AB9651"/>
      <c r="AC9651"/>
    </row>
    <row r="9652" spans="27:29" x14ac:dyDescent="0.25">
      <c r="AA9652"/>
      <c r="AB9652"/>
      <c r="AC9652"/>
    </row>
    <row r="9653" spans="27:29" x14ac:dyDescent="0.25">
      <c r="AA9653"/>
      <c r="AB9653"/>
      <c r="AC9653"/>
    </row>
    <row r="9654" spans="27:29" x14ac:dyDescent="0.25">
      <c r="AA9654"/>
      <c r="AB9654"/>
      <c r="AC9654"/>
    </row>
    <row r="9655" spans="27:29" x14ac:dyDescent="0.25">
      <c r="AA9655"/>
      <c r="AB9655"/>
      <c r="AC9655"/>
    </row>
    <row r="9656" spans="27:29" x14ac:dyDescent="0.25">
      <c r="AA9656"/>
      <c r="AB9656"/>
      <c r="AC9656"/>
    </row>
    <row r="9657" spans="27:29" x14ac:dyDescent="0.25">
      <c r="AA9657"/>
      <c r="AB9657"/>
      <c r="AC9657"/>
    </row>
    <row r="9658" spans="27:29" x14ac:dyDescent="0.25">
      <c r="AA9658"/>
      <c r="AB9658"/>
      <c r="AC9658"/>
    </row>
    <row r="9659" spans="27:29" x14ac:dyDescent="0.25">
      <c r="AA9659"/>
      <c r="AB9659"/>
      <c r="AC9659"/>
    </row>
    <row r="9660" spans="27:29" x14ac:dyDescent="0.25">
      <c r="AA9660"/>
      <c r="AB9660"/>
      <c r="AC9660"/>
    </row>
    <row r="9661" spans="27:29" x14ac:dyDescent="0.25">
      <c r="AA9661"/>
      <c r="AB9661"/>
      <c r="AC9661"/>
    </row>
    <row r="9662" spans="27:29" x14ac:dyDescent="0.25">
      <c r="AA9662"/>
      <c r="AB9662"/>
      <c r="AC9662"/>
    </row>
    <row r="9663" spans="27:29" x14ac:dyDescent="0.25">
      <c r="AA9663"/>
      <c r="AB9663"/>
      <c r="AC9663"/>
    </row>
    <row r="9664" spans="27:29" x14ac:dyDescent="0.25">
      <c r="AA9664"/>
      <c r="AB9664"/>
      <c r="AC9664"/>
    </row>
    <row r="9665" spans="27:29" x14ac:dyDescent="0.25">
      <c r="AA9665"/>
      <c r="AB9665"/>
      <c r="AC9665"/>
    </row>
    <row r="9666" spans="27:29" x14ac:dyDescent="0.25">
      <c r="AA9666"/>
      <c r="AB9666"/>
      <c r="AC9666"/>
    </row>
    <row r="9667" spans="27:29" x14ac:dyDescent="0.25">
      <c r="AA9667"/>
      <c r="AB9667"/>
      <c r="AC9667"/>
    </row>
    <row r="9668" spans="27:29" x14ac:dyDescent="0.25">
      <c r="AA9668"/>
      <c r="AB9668"/>
      <c r="AC9668"/>
    </row>
    <row r="9669" spans="27:29" x14ac:dyDescent="0.25">
      <c r="AA9669"/>
      <c r="AB9669"/>
      <c r="AC9669"/>
    </row>
    <row r="9670" spans="27:29" x14ac:dyDescent="0.25">
      <c r="AA9670"/>
      <c r="AB9670"/>
      <c r="AC9670"/>
    </row>
    <row r="9671" spans="27:29" x14ac:dyDescent="0.25">
      <c r="AA9671"/>
      <c r="AB9671"/>
      <c r="AC9671"/>
    </row>
    <row r="9672" spans="27:29" x14ac:dyDescent="0.25">
      <c r="AA9672"/>
      <c r="AB9672"/>
      <c r="AC9672"/>
    </row>
    <row r="9673" spans="27:29" x14ac:dyDescent="0.25">
      <c r="AA9673"/>
      <c r="AB9673"/>
      <c r="AC9673"/>
    </row>
    <row r="9674" spans="27:29" x14ac:dyDescent="0.25">
      <c r="AA9674"/>
      <c r="AB9674"/>
      <c r="AC9674"/>
    </row>
    <row r="9675" spans="27:29" x14ac:dyDescent="0.25">
      <c r="AA9675"/>
      <c r="AB9675"/>
      <c r="AC9675"/>
    </row>
    <row r="9676" spans="27:29" x14ac:dyDescent="0.25">
      <c r="AA9676"/>
      <c r="AB9676"/>
      <c r="AC9676"/>
    </row>
    <row r="9677" spans="27:29" x14ac:dyDescent="0.25">
      <c r="AA9677"/>
      <c r="AB9677"/>
      <c r="AC9677"/>
    </row>
    <row r="9678" spans="27:29" x14ac:dyDescent="0.25">
      <c r="AA9678"/>
      <c r="AB9678"/>
      <c r="AC9678"/>
    </row>
    <row r="9679" spans="27:29" x14ac:dyDescent="0.25">
      <c r="AA9679"/>
      <c r="AB9679"/>
      <c r="AC9679"/>
    </row>
    <row r="9680" spans="27:29" x14ac:dyDescent="0.25">
      <c r="AA9680"/>
      <c r="AB9680"/>
      <c r="AC9680"/>
    </row>
    <row r="9681" spans="27:29" x14ac:dyDescent="0.25">
      <c r="AA9681"/>
      <c r="AB9681"/>
      <c r="AC9681"/>
    </row>
    <row r="9682" spans="27:29" x14ac:dyDescent="0.25">
      <c r="AA9682"/>
      <c r="AB9682"/>
      <c r="AC9682"/>
    </row>
    <row r="9683" spans="27:29" x14ac:dyDescent="0.25">
      <c r="AA9683"/>
      <c r="AB9683"/>
      <c r="AC9683"/>
    </row>
    <row r="9684" spans="27:29" x14ac:dyDescent="0.25">
      <c r="AA9684"/>
      <c r="AB9684"/>
      <c r="AC9684"/>
    </row>
    <row r="9685" spans="27:29" x14ac:dyDescent="0.25">
      <c r="AA9685"/>
      <c r="AB9685"/>
      <c r="AC9685"/>
    </row>
    <row r="9686" spans="27:29" x14ac:dyDescent="0.25">
      <c r="AA9686"/>
      <c r="AB9686"/>
      <c r="AC9686"/>
    </row>
    <row r="9687" spans="27:29" x14ac:dyDescent="0.25">
      <c r="AA9687"/>
      <c r="AB9687"/>
      <c r="AC9687"/>
    </row>
    <row r="9688" spans="27:29" x14ac:dyDescent="0.25">
      <c r="AA9688"/>
      <c r="AB9688"/>
      <c r="AC9688"/>
    </row>
    <row r="9689" spans="27:29" x14ac:dyDescent="0.25">
      <c r="AA9689"/>
      <c r="AB9689"/>
      <c r="AC9689"/>
    </row>
    <row r="9690" spans="27:29" x14ac:dyDescent="0.25">
      <c r="AA9690"/>
      <c r="AB9690"/>
      <c r="AC9690"/>
    </row>
    <row r="9691" spans="27:29" x14ac:dyDescent="0.25">
      <c r="AA9691"/>
      <c r="AB9691"/>
      <c r="AC9691"/>
    </row>
    <row r="9692" spans="27:29" x14ac:dyDescent="0.25">
      <c r="AA9692"/>
      <c r="AB9692"/>
      <c r="AC9692"/>
    </row>
    <row r="9693" spans="27:29" x14ac:dyDescent="0.25">
      <c r="AA9693"/>
      <c r="AB9693"/>
      <c r="AC9693"/>
    </row>
    <row r="9694" spans="27:29" x14ac:dyDescent="0.25">
      <c r="AA9694"/>
      <c r="AB9694"/>
      <c r="AC9694"/>
    </row>
    <row r="9695" spans="27:29" x14ac:dyDescent="0.25">
      <c r="AA9695"/>
      <c r="AB9695"/>
      <c r="AC9695"/>
    </row>
    <row r="9696" spans="27:29" x14ac:dyDescent="0.25">
      <c r="AA9696"/>
      <c r="AB9696"/>
      <c r="AC9696"/>
    </row>
    <row r="9697" spans="27:29" x14ac:dyDescent="0.25">
      <c r="AA9697"/>
      <c r="AB9697"/>
      <c r="AC9697"/>
    </row>
    <row r="9698" spans="27:29" x14ac:dyDescent="0.25">
      <c r="AA9698"/>
      <c r="AB9698"/>
      <c r="AC9698"/>
    </row>
    <row r="9699" spans="27:29" x14ac:dyDescent="0.25">
      <c r="AA9699"/>
      <c r="AB9699"/>
      <c r="AC9699"/>
    </row>
    <row r="9700" spans="27:29" x14ac:dyDescent="0.25">
      <c r="AA9700"/>
      <c r="AB9700"/>
      <c r="AC9700"/>
    </row>
    <row r="9701" spans="27:29" x14ac:dyDescent="0.25">
      <c r="AA9701"/>
      <c r="AB9701"/>
      <c r="AC9701"/>
    </row>
    <row r="9702" spans="27:29" x14ac:dyDescent="0.25">
      <c r="AA9702"/>
      <c r="AB9702"/>
      <c r="AC9702"/>
    </row>
    <row r="9703" spans="27:29" x14ac:dyDescent="0.25">
      <c r="AA9703"/>
      <c r="AB9703"/>
      <c r="AC9703"/>
    </row>
    <row r="9704" spans="27:29" x14ac:dyDescent="0.25">
      <c r="AA9704"/>
      <c r="AB9704"/>
      <c r="AC9704"/>
    </row>
    <row r="9705" spans="27:29" x14ac:dyDescent="0.25">
      <c r="AA9705"/>
      <c r="AB9705"/>
      <c r="AC9705"/>
    </row>
    <row r="9706" spans="27:29" x14ac:dyDescent="0.25">
      <c r="AA9706"/>
      <c r="AB9706"/>
      <c r="AC9706"/>
    </row>
    <row r="9707" spans="27:29" x14ac:dyDescent="0.25">
      <c r="AA9707"/>
      <c r="AB9707"/>
      <c r="AC9707"/>
    </row>
    <row r="9708" spans="27:29" x14ac:dyDescent="0.25">
      <c r="AA9708"/>
      <c r="AB9708"/>
      <c r="AC9708"/>
    </row>
    <row r="9709" spans="27:29" x14ac:dyDescent="0.25">
      <c r="AA9709"/>
      <c r="AB9709"/>
      <c r="AC9709"/>
    </row>
    <row r="9710" spans="27:29" x14ac:dyDescent="0.25">
      <c r="AA9710"/>
      <c r="AB9710"/>
      <c r="AC9710"/>
    </row>
    <row r="9711" spans="27:29" x14ac:dyDescent="0.25">
      <c r="AA9711"/>
      <c r="AB9711"/>
      <c r="AC9711"/>
    </row>
    <row r="9712" spans="27:29" x14ac:dyDescent="0.25">
      <c r="AA9712"/>
      <c r="AB9712"/>
      <c r="AC9712"/>
    </row>
    <row r="9713" spans="27:29" x14ac:dyDescent="0.25">
      <c r="AA9713"/>
      <c r="AB9713"/>
      <c r="AC9713"/>
    </row>
    <row r="9714" spans="27:29" x14ac:dyDescent="0.25">
      <c r="AA9714"/>
      <c r="AB9714"/>
      <c r="AC9714"/>
    </row>
    <row r="9715" spans="27:29" x14ac:dyDescent="0.25">
      <c r="AA9715"/>
      <c r="AB9715"/>
      <c r="AC9715"/>
    </row>
    <row r="9716" spans="27:29" x14ac:dyDescent="0.25">
      <c r="AA9716"/>
      <c r="AB9716"/>
      <c r="AC9716"/>
    </row>
    <row r="9717" spans="27:29" x14ac:dyDescent="0.25">
      <c r="AA9717"/>
      <c r="AB9717"/>
      <c r="AC9717"/>
    </row>
    <row r="9718" spans="27:29" x14ac:dyDescent="0.25">
      <c r="AA9718"/>
      <c r="AB9718"/>
      <c r="AC9718"/>
    </row>
    <row r="9719" spans="27:29" x14ac:dyDescent="0.25">
      <c r="AA9719"/>
      <c r="AB9719"/>
      <c r="AC9719"/>
    </row>
    <row r="9720" spans="27:29" x14ac:dyDescent="0.25">
      <c r="AA9720"/>
      <c r="AB9720"/>
      <c r="AC9720"/>
    </row>
    <row r="9721" spans="27:29" x14ac:dyDescent="0.25">
      <c r="AA9721"/>
      <c r="AB9721"/>
      <c r="AC9721"/>
    </row>
    <row r="9722" spans="27:29" x14ac:dyDescent="0.25">
      <c r="AA9722"/>
      <c r="AB9722"/>
      <c r="AC9722"/>
    </row>
    <row r="9723" spans="27:29" x14ac:dyDescent="0.25">
      <c r="AA9723"/>
      <c r="AB9723"/>
      <c r="AC9723"/>
    </row>
    <row r="9724" spans="27:29" x14ac:dyDescent="0.25">
      <c r="AA9724"/>
      <c r="AB9724"/>
      <c r="AC9724"/>
    </row>
    <row r="9725" spans="27:29" x14ac:dyDescent="0.25">
      <c r="AA9725"/>
      <c r="AB9725"/>
      <c r="AC9725"/>
    </row>
    <row r="9726" spans="27:29" x14ac:dyDescent="0.25">
      <c r="AA9726"/>
      <c r="AB9726"/>
      <c r="AC9726"/>
    </row>
    <row r="9727" spans="27:29" x14ac:dyDescent="0.25">
      <c r="AA9727"/>
      <c r="AB9727"/>
      <c r="AC9727"/>
    </row>
    <row r="9728" spans="27:29" x14ac:dyDescent="0.25">
      <c r="AA9728"/>
      <c r="AB9728"/>
      <c r="AC9728"/>
    </row>
    <row r="9729" spans="27:29" x14ac:dyDescent="0.25">
      <c r="AA9729"/>
      <c r="AB9729"/>
      <c r="AC9729"/>
    </row>
    <row r="9730" spans="27:29" x14ac:dyDescent="0.25">
      <c r="AA9730"/>
      <c r="AB9730"/>
      <c r="AC9730"/>
    </row>
    <row r="9731" spans="27:29" x14ac:dyDescent="0.25">
      <c r="AA9731"/>
      <c r="AB9731"/>
      <c r="AC9731"/>
    </row>
    <row r="9732" spans="27:29" x14ac:dyDescent="0.25">
      <c r="AA9732"/>
      <c r="AB9732"/>
      <c r="AC9732"/>
    </row>
    <row r="9733" spans="27:29" x14ac:dyDescent="0.25">
      <c r="AA9733"/>
      <c r="AB9733"/>
      <c r="AC9733"/>
    </row>
    <row r="9734" spans="27:29" x14ac:dyDescent="0.25">
      <c r="AA9734"/>
      <c r="AB9734"/>
      <c r="AC9734"/>
    </row>
    <row r="9735" spans="27:29" x14ac:dyDescent="0.25">
      <c r="AA9735"/>
      <c r="AB9735"/>
      <c r="AC9735"/>
    </row>
    <row r="9736" spans="27:29" x14ac:dyDescent="0.25">
      <c r="AA9736"/>
      <c r="AB9736"/>
      <c r="AC9736"/>
    </row>
    <row r="9737" spans="27:29" x14ac:dyDescent="0.25">
      <c r="AA9737"/>
      <c r="AB9737"/>
      <c r="AC9737"/>
    </row>
    <row r="9738" spans="27:29" x14ac:dyDescent="0.25">
      <c r="AA9738"/>
      <c r="AB9738"/>
      <c r="AC9738"/>
    </row>
    <row r="9739" spans="27:29" x14ac:dyDescent="0.25">
      <c r="AA9739"/>
      <c r="AB9739"/>
      <c r="AC9739"/>
    </row>
    <row r="9740" spans="27:29" x14ac:dyDescent="0.25">
      <c r="AA9740"/>
      <c r="AB9740"/>
      <c r="AC9740"/>
    </row>
    <row r="9741" spans="27:29" x14ac:dyDescent="0.25">
      <c r="AA9741"/>
      <c r="AB9741"/>
      <c r="AC9741"/>
    </row>
    <row r="9742" spans="27:29" x14ac:dyDescent="0.25">
      <c r="AA9742"/>
      <c r="AB9742"/>
      <c r="AC9742"/>
    </row>
    <row r="9743" spans="27:29" x14ac:dyDescent="0.25">
      <c r="AA9743"/>
      <c r="AB9743"/>
      <c r="AC9743"/>
    </row>
    <row r="9744" spans="27:29" x14ac:dyDescent="0.25">
      <c r="AA9744"/>
      <c r="AB9744"/>
      <c r="AC9744"/>
    </row>
    <row r="9745" spans="27:29" x14ac:dyDescent="0.25">
      <c r="AA9745"/>
      <c r="AB9745"/>
      <c r="AC9745"/>
    </row>
    <row r="9746" spans="27:29" x14ac:dyDescent="0.25">
      <c r="AA9746"/>
      <c r="AB9746"/>
      <c r="AC9746"/>
    </row>
    <row r="9747" spans="27:29" x14ac:dyDescent="0.25">
      <c r="AA9747"/>
      <c r="AB9747"/>
      <c r="AC9747"/>
    </row>
    <row r="9748" spans="27:29" x14ac:dyDescent="0.25">
      <c r="AA9748"/>
      <c r="AB9748"/>
      <c r="AC9748"/>
    </row>
    <row r="9749" spans="27:29" x14ac:dyDescent="0.25">
      <c r="AA9749"/>
      <c r="AB9749"/>
      <c r="AC9749"/>
    </row>
    <row r="9750" spans="27:29" x14ac:dyDescent="0.25">
      <c r="AA9750"/>
      <c r="AB9750"/>
      <c r="AC9750"/>
    </row>
    <row r="9751" spans="27:29" x14ac:dyDescent="0.25">
      <c r="AA9751"/>
      <c r="AB9751"/>
      <c r="AC9751"/>
    </row>
    <row r="9752" spans="27:29" x14ac:dyDescent="0.25">
      <c r="AA9752"/>
      <c r="AB9752"/>
      <c r="AC9752"/>
    </row>
    <row r="9753" spans="27:29" x14ac:dyDescent="0.25">
      <c r="AA9753"/>
      <c r="AB9753"/>
      <c r="AC9753"/>
    </row>
    <row r="9754" spans="27:29" x14ac:dyDescent="0.25">
      <c r="AA9754"/>
      <c r="AB9754"/>
      <c r="AC9754"/>
    </row>
    <row r="9755" spans="27:29" x14ac:dyDescent="0.25">
      <c r="AA9755"/>
      <c r="AB9755"/>
      <c r="AC9755"/>
    </row>
    <row r="9756" spans="27:29" x14ac:dyDescent="0.25">
      <c r="AA9756"/>
      <c r="AB9756"/>
      <c r="AC9756"/>
    </row>
    <row r="9757" spans="27:29" x14ac:dyDescent="0.25">
      <c r="AA9757"/>
      <c r="AB9757"/>
      <c r="AC9757"/>
    </row>
    <row r="9758" spans="27:29" x14ac:dyDescent="0.25">
      <c r="AA9758"/>
      <c r="AB9758"/>
      <c r="AC9758"/>
    </row>
    <row r="9759" spans="27:29" x14ac:dyDescent="0.25">
      <c r="AA9759"/>
      <c r="AB9759"/>
      <c r="AC9759"/>
    </row>
    <row r="9760" spans="27:29" x14ac:dyDescent="0.25">
      <c r="AA9760"/>
      <c r="AB9760"/>
      <c r="AC9760"/>
    </row>
    <row r="9761" spans="27:29" x14ac:dyDescent="0.25">
      <c r="AA9761"/>
      <c r="AB9761"/>
      <c r="AC9761"/>
    </row>
    <row r="9762" spans="27:29" x14ac:dyDescent="0.25">
      <c r="AA9762"/>
      <c r="AB9762"/>
      <c r="AC9762"/>
    </row>
    <row r="9763" spans="27:29" x14ac:dyDescent="0.25">
      <c r="AA9763"/>
      <c r="AB9763"/>
      <c r="AC9763"/>
    </row>
    <row r="9764" spans="27:29" x14ac:dyDescent="0.25">
      <c r="AA9764"/>
      <c r="AB9764"/>
      <c r="AC9764"/>
    </row>
    <row r="9765" spans="27:29" x14ac:dyDescent="0.25">
      <c r="AA9765"/>
      <c r="AB9765"/>
      <c r="AC9765"/>
    </row>
    <row r="9766" spans="27:29" x14ac:dyDescent="0.25">
      <c r="AA9766"/>
      <c r="AB9766"/>
      <c r="AC9766"/>
    </row>
    <row r="9767" spans="27:29" x14ac:dyDescent="0.25">
      <c r="AA9767"/>
      <c r="AB9767"/>
      <c r="AC9767"/>
    </row>
    <row r="9768" spans="27:29" x14ac:dyDescent="0.25">
      <c r="AA9768"/>
      <c r="AB9768"/>
      <c r="AC9768"/>
    </row>
    <row r="9769" spans="27:29" x14ac:dyDescent="0.25">
      <c r="AA9769"/>
      <c r="AB9769"/>
      <c r="AC9769"/>
    </row>
    <row r="9770" spans="27:29" x14ac:dyDescent="0.25">
      <c r="AA9770"/>
      <c r="AB9770"/>
      <c r="AC9770"/>
    </row>
    <row r="9771" spans="27:29" x14ac:dyDescent="0.25">
      <c r="AA9771"/>
      <c r="AB9771"/>
      <c r="AC9771"/>
    </row>
    <row r="9772" spans="27:29" x14ac:dyDescent="0.25">
      <c r="AA9772"/>
      <c r="AB9772"/>
      <c r="AC9772"/>
    </row>
    <row r="9773" spans="27:29" x14ac:dyDescent="0.25">
      <c r="AA9773"/>
      <c r="AB9773"/>
      <c r="AC9773"/>
    </row>
    <row r="9774" spans="27:29" x14ac:dyDescent="0.25">
      <c r="AA9774"/>
      <c r="AB9774"/>
      <c r="AC9774"/>
    </row>
    <row r="9775" spans="27:29" x14ac:dyDescent="0.25">
      <c r="AA9775"/>
      <c r="AB9775"/>
      <c r="AC9775"/>
    </row>
    <row r="9776" spans="27:29" x14ac:dyDescent="0.25">
      <c r="AA9776"/>
      <c r="AB9776"/>
      <c r="AC9776"/>
    </row>
    <row r="9777" spans="27:29" x14ac:dyDescent="0.25">
      <c r="AA9777"/>
      <c r="AB9777"/>
      <c r="AC9777"/>
    </row>
    <row r="9778" spans="27:29" x14ac:dyDescent="0.25">
      <c r="AA9778"/>
      <c r="AB9778"/>
      <c r="AC9778"/>
    </row>
    <row r="9779" spans="27:29" x14ac:dyDescent="0.25">
      <c r="AA9779"/>
      <c r="AB9779"/>
      <c r="AC9779"/>
    </row>
    <row r="9780" spans="27:29" x14ac:dyDescent="0.25">
      <c r="AA9780"/>
      <c r="AB9780"/>
      <c r="AC9780"/>
    </row>
    <row r="9781" spans="27:29" x14ac:dyDescent="0.25">
      <c r="AA9781"/>
      <c r="AB9781"/>
      <c r="AC9781"/>
    </row>
    <row r="9782" spans="27:29" x14ac:dyDescent="0.25">
      <c r="AA9782"/>
      <c r="AB9782"/>
      <c r="AC9782"/>
    </row>
    <row r="9783" spans="27:29" x14ac:dyDescent="0.25">
      <c r="AA9783"/>
      <c r="AB9783"/>
      <c r="AC9783"/>
    </row>
    <row r="9784" spans="27:29" x14ac:dyDescent="0.25">
      <c r="AA9784"/>
      <c r="AB9784"/>
      <c r="AC9784"/>
    </row>
    <row r="9785" spans="27:29" x14ac:dyDescent="0.25">
      <c r="AA9785"/>
      <c r="AB9785"/>
      <c r="AC9785"/>
    </row>
    <row r="9786" spans="27:29" x14ac:dyDescent="0.25">
      <c r="AA9786"/>
      <c r="AB9786"/>
      <c r="AC9786"/>
    </row>
    <row r="9787" spans="27:29" x14ac:dyDescent="0.25">
      <c r="AA9787"/>
      <c r="AB9787"/>
      <c r="AC9787"/>
    </row>
    <row r="9788" spans="27:29" x14ac:dyDescent="0.25">
      <c r="AA9788"/>
      <c r="AB9788"/>
      <c r="AC9788"/>
    </row>
    <row r="9789" spans="27:29" x14ac:dyDescent="0.25">
      <c r="AA9789"/>
      <c r="AB9789"/>
      <c r="AC9789"/>
    </row>
    <row r="9790" spans="27:29" x14ac:dyDescent="0.25">
      <c r="AA9790"/>
      <c r="AB9790"/>
      <c r="AC9790"/>
    </row>
    <row r="9791" spans="27:29" x14ac:dyDescent="0.25">
      <c r="AA9791"/>
      <c r="AB9791"/>
      <c r="AC9791"/>
    </row>
    <row r="9792" spans="27:29" x14ac:dyDescent="0.25">
      <c r="AA9792"/>
      <c r="AB9792"/>
      <c r="AC9792"/>
    </row>
    <row r="9793" spans="27:29" x14ac:dyDescent="0.25">
      <c r="AA9793"/>
      <c r="AB9793"/>
      <c r="AC9793"/>
    </row>
    <row r="9794" spans="27:29" x14ac:dyDescent="0.25">
      <c r="AA9794"/>
      <c r="AB9794"/>
      <c r="AC9794"/>
    </row>
    <row r="9795" spans="27:29" x14ac:dyDescent="0.25">
      <c r="AA9795"/>
      <c r="AB9795"/>
      <c r="AC9795"/>
    </row>
    <row r="9796" spans="27:29" x14ac:dyDescent="0.25">
      <c r="AA9796"/>
      <c r="AB9796"/>
      <c r="AC9796"/>
    </row>
    <row r="9797" spans="27:29" x14ac:dyDescent="0.25">
      <c r="AA9797"/>
      <c r="AB9797"/>
      <c r="AC9797"/>
    </row>
    <row r="9798" spans="27:29" x14ac:dyDescent="0.25">
      <c r="AA9798"/>
      <c r="AB9798"/>
      <c r="AC9798"/>
    </row>
    <row r="9799" spans="27:29" x14ac:dyDescent="0.25">
      <c r="AA9799"/>
      <c r="AB9799"/>
      <c r="AC9799"/>
    </row>
    <row r="9800" spans="27:29" x14ac:dyDescent="0.25">
      <c r="AA9800"/>
      <c r="AB9800"/>
      <c r="AC9800"/>
    </row>
    <row r="9801" spans="27:29" x14ac:dyDescent="0.25">
      <c r="AA9801"/>
      <c r="AB9801"/>
      <c r="AC9801"/>
    </row>
    <row r="9802" spans="27:29" x14ac:dyDescent="0.25">
      <c r="AA9802"/>
      <c r="AB9802"/>
      <c r="AC9802"/>
    </row>
    <row r="9803" spans="27:29" x14ac:dyDescent="0.25">
      <c r="AA9803"/>
      <c r="AB9803"/>
      <c r="AC9803"/>
    </row>
    <row r="9804" spans="27:29" x14ac:dyDescent="0.25">
      <c r="AA9804"/>
      <c r="AB9804"/>
      <c r="AC9804"/>
    </row>
    <row r="9805" spans="27:29" x14ac:dyDescent="0.25">
      <c r="AA9805"/>
      <c r="AB9805"/>
      <c r="AC9805"/>
    </row>
    <row r="9806" spans="27:29" x14ac:dyDescent="0.25">
      <c r="AA9806"/>
      <c r="AB9806"/>
      <c r="AC9806"/>
    </row>
    <row r="9807" spans="27:29" x14ac:dyDescent="0.25">
      <c r="AA9807"/>
      <c r="AB9807"/>
      <c r="AC9807"/>
    </row>
    <row r="9808" spans="27:29" x14ac:dyDescent="0.25">
      <c r="AA9808"/>
      <c r="AB9808"/>
      <c r="AC9808"/>
    </row>
    <row r="9809" spans="27:29" x14ac:dyDescent="0.25">
      <c r="AA9809"/>
      <c r="AB9809"/>
      <c r="AC9809"/>
    </row>
    <row r="9810" spans="27:29" x14ac:dyDescent="0.25">
      <c r="AA9810"/>
      <c r="AB9810"/>
      <c r="AC9810"/>
    </row>
    <row r="9811" spans="27:29" x14ac:dyDescent="0.25">
      <c r="AA9811"/>
      <c r="AB9811"/>
      <c r="AC9811"/>
    </row>
    <row r="9812" spans="27:29" x14ac:dyDescent="0.25">
      <c r="AA9812"/>
      <c r="AB9812"/>
      <c r="AC9812"/>
    </row>
    <row r="9813" spans="27:29" x14ac:dyDescent="0.25">
      <c r="AA9813"/>
      <c r="AB9813"/>
      <c r="AC9813"/>
    </row>
    <row r="9814" spans="27:29" x14ac:dyDescent="0.25">
      <c r="AA9814"/>
      <c r="AB9814"/>
      <c r="AC9814"/>
    </row>
    <row r="9815" spans="27:29" x14ac:dyDescent="0.25">
      <c r="AA9815"/>
      <c r="AB9815"/>
      <c r="AC9815"/>
    </row>
    <row r="9816" spans="27:29" x14ac:dyDescent="0.25">
      <c r="AA9816"/>
      <c r="AB9816"/>
      <c r="AC9816"/>
    </row>
    <row r="9817" spans="27:29" x14ac:dyDescent="0.25">
      <c r="AA9817"/>
      <c r="AB9817"/>
      <c r="AC9817"/>
    </row>
    <row r="9818" spans="27:29" x14ac:dyDescent="0.25">
      <c r="AA9818"/>
      <c r="AB9818"/>
      <c r="AC9818"/>
    </row>
    <row r="9819" spans="27:29" x14ac:dyDescent="0.25">
      <c r="AA9819"/>
      <c r="AB9819"/>
      <c r="AC9819"/>
    </row>
    <row r="9820" spans="27:29" x14ac:dyDescent="0.25">
      <c r="AA9820"/>
      <c r="AB9820"/>
      <c r="AC9820"/>
    </row>
    <row r="9821" spans="27:29" x14ac:dyDescent="0.25">
      <c r="AA9821"/>
      <c r="AB9821"/>
      <c r="AC9821"/>
    </row>
    <row r="9822" spans="27:29" x14ac:dyDescent="0.25">
      <c r="AA9822"/>
      <c r="AB9822"/>
      <c r="AC9822"/>
    </row>
    <row r="9823" spans="27:29" x14ac:dyDescent="0.25">
      <c r="AA9823"/>
      <c r="AB9823"/>
      <c r="AC9823"/>
    </row>
    <row r="9824" spans="27:29" x14ac:dyDescent="0.25">
      <c r="AA9824"/>
      <c r="AB9824"/>
      <c r="AC9824"/>
    </row>
    <row r="9825" spans="27:29" x14ac:dyDescent="0.25">
      <c r="AA9825"/>
      <c r="AB9825"/>
      <c r="AC9825"/>
    </row>
    <row r="9826" spans="27:29" x14ac:dyDescent="0.25">
      <c r="AA9826"/>
      <c r="AB9826"/>
      <c r="AC9826"/>
    </row>
    <row r="9827" spans="27:29" x14ac:dyDescent="0.25">
      <c r="AA9827"/>
      <c r="AB9827"/>
      <c r="AC9827"/>
    </row>
    <row r="9828" spans="27:29" x14ac:dyDescent="0.25">
      <c r="AA9828"/>
      <c r="AB9828"/>
      <c r="AC9828"/>
    </row>
    <row r="9829" spans="27:29" x14ac:dyDescent="0.25">
      <c r="AA9829"/>
      <c r="AB9829"/>
      <c r="AC9829"/>
    </row>
    <row r="9830" spans="27:29" x14ac:dyDescent="0.25">
      <c r="AA9830"/>
      <c r="AB9830"/>
      <c r="AC9830"/>
    </row>
    <row r="9831" spans="27:29" x14ac:dyDescent="0.25">
      <c r="AA9831"/>
      <c r="AB9831"/>
      <c r="AC9831"/>
    </row>
    <row r="9832" spans="27:29" x14ac:dyDescent="0.25">
      <c r="AA9832"/>
      <c r="AB9832"/>
      <c r="AC9832"/>
    </row>
    <row r="9833" spans="27:29" x14ac:dyDescent="0.25">
      <c r="AA9833"/>
      <c r="AB9833"/>
      <c r="AC9833"/>
    </row>
    <row r="9834" spans="27:29" x14ac:dyDescent="0.25">
      <c r="AA9834"/>
      <c r="AB9834"/>
      <c r="AC9834"/>
    </row>
    <row r="9835" spans="27:29" x14ac:dyDescent="0.25">
      <c r="AA9835"/>
      <c r="AB9835"/>
      <c r="AC9835"/>
    </row>
    <row r="9836" spans="27:29" x14ac:dyDescent="0.25">
      <c r="AA9836"/>
      <c r="AB9836"/>
      <c r="AC9836"/>
    </row>
    <row r="9837" spans="27:29" x14ac:dyDescent="0.25">
      <c r="AA9837"/>
      <c r="AB9837"/>
      <c r="AC9837"/>
    </row>
    <row r="9838" spans="27:29" x14ac:dyDescent="0.25">
      <c r="AA9838"/>
      <c r="AB9838"/>
      <c r="AC9838"/>
    </row>
    <row r="9839" spans="27:29" x14ac:dyDescent="0.25">
      <c r="AA9839"/>
      <c r="AB9839"/>
      <c r="AC9839"/>
    </row>
    <row r="9840" spans="27:29" x14ac:dyDescent="0.25">
      <c r="AA9840"/>
      <c r="AB9840"/>
      <c r="AC9840"/>
    </row>
    <row r="9841" spans="27:29" x14ac:dyDescent="0.25">
      <c r="AA9841"/>
      <c r="AB9841"/>
      <c r="AC9841"/>
    </row>
    <row r="9842" spans="27:29" x14ac:dyDescent="0.25">
      <c r="AA9842"/>
      <c r="AB9842"/>
      <c r="AC9842"/>
    </row>
    <row r="9843" spans="27:29" x14ac:dyDescent="0.25">
      <c r="AA9843"/>
      <c r="AB9843"/>
      <c r="AC9843"/>
    </row>
    <row r="9844" spans="27:29" x14ac:dyDescent="0.25">
      <c r="AA9844"/>
      <c r="AB9844"/>
      <c r="AC9844"/>
    </row>
    <row r="9845" spans="27:29" x14ac:dyDescent="0.25">
      <c r="AA9845"/>
      <c r="AB9845"/>
      <c r="AC9845"/>
    </row>
    <row r="9846" spans="27:29" x14ac:dyDescent="0.25">
      <c r="AA9846"/>
      <c r="AB9846"/>
      <c r="AC9846"/>
    </row>
    <row r="9847" spans="27:29" x14ac:dyDescent="0.25">
      <c r="AA9847"/>
      <c r="AB9847"/>
      <c r="AC9847"/>
    </row>
    <row r="9848" spans="27:29" x14ac:dyDescent="0.25">
      <c r="AA9848"/>
      <c r="AB9848"/>
      <c r="AC9848"/>
    </row>
    <row r="9849" spans="27:29" x14ac:dyDescent="0.25">
      <c r="AA9849"/>
      <c r="AB9849"/>
      <c r="AC9849"/>
    </row>
    <row r="9850" spans="27:29" x14ac:dyDescent="0.25">
      <c r="AA9850"/>
      <c r="AB9850"/>
      <c r="AC9850"/>
    </row>
    <row r="9851" spans="27:29" x14ac:dyDescent="0.25">
      <c r="AA9851"/>
      <c r="AB9851"/>
      <c r="AC9851"/>
    </row>
    <row r="9852" spans="27:29" x14ac:dyDescent="0.25">
      <c r="AA9852"/>
      <c r="AB9852"/>
      <c r="AC9852"/>
    </row>
    <row r="9853" spans="27:29" x14ac:dyDescent="0.25">
      <c r="AA9853"/>
      <c r="AB9853"/>
      <c r="AC9853"/>
    </row>
    <row r="9854" spans="27:29" x14ac:dyDescent="0.25">
      <c r="AA9854"/>
      <c r="AB9854"/>
      <c r="AC9854"/>
    </row>
    <row r="9855" spans="27:29" x14ac:dyDescent="0.25">
      <c r="AA9855"/>
      <c r="AB9855"/>
      <c r="AC9855"/>
    </row>
    <row r="9856" spans="27:29" x14ac:dyDescent="0.25">
      <c r="AA9856"/>
      <c r="AB9856"/>
      <c r="AC9856"/>
    </row>
    <row r="9857" spans="27:29" x14ac:dyDescent="0.25">
      <c r="AA9857"/>
      <c r="AB9857"/>
      <c r="AC9857"/>
    </row>
    <row r="9858" spans="27:29" x14ac:dyDescent="0.25">
      <c r="AA9858"/>
      <c r="AB9858"/>
      <c r="AC9858"/>
    </row>
    <row r="9859" spans="27:29" x14ac:dyDescent="0.25">
      <c r="AA9859"/>
      <c r="AB9859"/>
      <c r="AC9859"/>
    </row>
    <row r="9860" spans="27:29" x14ac:dyDescent="0.25">
      <c r="AA9860"/>
      <c r="AB9860"/>
      <c r="AC9860"/>
    </row>
    <row r="9861" spans="27:29" x14ac:dyDescent="0.25">
      <c r="AA9861"/>
      <c r="AB9861"/>
      <c r="AC9861"/>
    </row>
    <row r="9862" spans="27:29" x14ac:dyDescent="0.25">
      <c r="AA9862"/>
      <c r="AB9862"/>
      <c r="AC9862"/>
    </row>
    <row r="9863" spans="27:29" x14ac:dyDescent="0.25">
      <c r="AA9863"/>
      <c r="AB9863"/>
      <c r="AC9863"/>
    </row>
    <row r="9864" spans="27:29" x14ac:dyDescent="0.25">
      <c r="AA9864"/>
      <c r="AB9864"/>
      <c r="AC9864"/>
    </row>
    <row r="9865" spans="27:29" x14ac:dyDescent="0.25">
      <c r="AA9865"/>
      <c r="AB9865"/>
      <c r="AC9865"/>
    </row>
    <row r="9866" spans="27:29" x14ac:dyDescent="0.25">
      <c r="AA9866"/>
      <c r="AB9866"/>
      <c r="AC9866"/>
    </row>
    <row r="9867" spans="27:29" x14ac:dyDescent="0.25">
      <c r="AA9867"/>
      <c r="AB9867"/>
      <c r="AC9867"/>
    </row>
    <row r="9868" spans="27:29" x14ac:dyDescent="0.25">
      <c r="AA9868"/>
      <c r="AB9868"/>
      <c r="AC9868"/>
    </row>
    <row r="9869" spans="27:29" x14ac:dyDescent="0.25">
      <c r="AA9869"/>
      <c r="AB9869"/>
      <c r="AC9869"/>
    </row>
    <row r="9870" spans="27:29" x14ac:dyDescent="0.25">
      <c r="AA9870"/>
      <c r="AB9870"/>
      <c r="AC9870"/>
    </row>
    <row r="9871" spans="27:29" x14ac:dyDescent="0.25">
      <c r="AA9871"/>
      <c r="AB9871"/>
      <c r="AC9871"/>
    </row>
    <row r="9872" spans="27:29" x14ac:dyDescent="0.25">
      <c r="AA9872"/>
      <c r="AB9872"/>
      <c r="AC9872"/>
    </row>
    <row r="9873" spans="27:29" x14ac:dyDescent="0.25">
      <c r="AA9873"/>
      <c r="AB9873"/>
      <c r="AC9873"/>
    </row>
    <row r="9874" spans="27:29" x14ac:dyDescent="0.25">
      <c r="AA9874"/>
      <c r="AB9874"/>
      <c r="AC9874"/>
    </row>
    <row r="9875" spans="27:29" x14ac:dyDescent="0.25">
      <c r="AA9875"/>
      <c r="AB9875"/>
      <c r="AC9875"/>
    </row>
    <row r="9876" spans="27:29" x14ac:dyDescent="0.25">
      <c r="AA9876"/>
      <c r="AB9876"/>
      <c r="AC9876"/>
    </row>
    <row r="9877" spans="27:29" x14ac:dyDescent="0.25">
      <c r="AA9877"/>
      <c r="AB9877"/>
      <c r="AC9877"/>
    </row>
    <row r="9878" spans="27:29" x14ac:dyDescent="0.25">
      <c r="AA9878"/>
      <c r="AB9878"/>
      <c r="AC9878"/>
    </row>
    <row r="9879" spans="27:29" x14ac:dyDescent="0.25">
      <c r="AA9879"/>
      <c r="AB9879"/>
      <c r="AC9879"/>
    </row>
    <row r="9880" spans="27:29" x14ac:dyDescent="0.25">
      <c r="AA9880"/>
      <c r="AB9880"/>
      <c r="AC9880"/>
    </row>
    <row r="9881" spans="27:29" x14ac:dyDescent="0.25">
      <c r="AA9881"/>
      <c r="AB9881"/>
      <c r="AC9881"/>
    </row>
    <row r="9882" spans="27:29" x14ac:dyDescent="0.25">
      <c r="AA9882"/>
      <c r="AB9882"/>
      <c r="AC9882"/>
    </row>
    <row r="9883" spans="27:29" x14ac:dyDescent="0.25">
      <c r="AA9883"/>
      <c r="AB9883"/>
      <c r="AC9883"/>
    </row>
    <row r="9884" spans="27:29" x14ac:dyDescent="0.25">
      <c r="AA9884"/>
      <c r="AB9884"/>
      <c r="AC9884"/>
    </row>
    <row r="9885" spans="27:29" x14ac:dyDescent="0.25">
      <c r="AA9885"/>
      <c r="AB9885"/>
      <c r="AC9885"/>
    </row>
    <row r="9886" spans="27:29" x14ac:dyDescent="0.25">
      <c r="AA9886"/>
      <c r="AB9886"/>
      <c r="AC9886"/>
    </row>
    <row r="9887" spans="27:29" x14ac:dyDescent="0.25">
      <c r="AA9887"/>
      <c r="AB9887"/>
      <c r="AC9887"/>
    </row>
    <row r="9888" spans="27:29" x14ac:dyDescent="0.25">
      <c r="AA9888"/>
      <c r="AB9888"/>
      <c r="AC9888"/>
    </row>
    <row r="9889" spans="27:29" x14ac:dyDescent="0.25">
      <c r="AA9889"/>
      <c r="AB9889"/>
      <c r="AC9889"/>
    </row>
    <row r="9890" spans="27:29" x14ac:dyDescent="0.25">
      <c r="AA9890"/>
      <c r="AB9890"/>
      <c r="AC9890"/>
    </row>
    <row r="9891" spans="27:29" x14ac:dyDescent="0.25">
      <c r="AA9891"/>
      <c r="AB9891"/>
      <c r="AC9891"/>
    </row>
    <row r="9892" spans="27:29" x14ac:dyDescent="0.25">
      <c r="AA9892"/>
      <c r="AB9892"/>
      <c r="AC9892"/>
    </row>
    <row r="9893" spans="27:29" x14ac:dyDescent="0.25">
      <c r="AA9893"/>
      <c r="AB9893"/>
      <c r="AC9893"/>
    </row>
    <row r="9894" spans="27:29" x14ac:dyDescent="0.25">
      <c r="AA9894"/>
      <c r="AB9894"/>
      <c r="AC9894"/>
    </row>
    <row r="9895" spans="27:29" x14ac:dyDescent="0.25">
      <c r="AA9895"/>
      <c r="AB9895"/>
      <c r="AC9895"/>
    </row>
    <row r="9896" spans="27:29" x14ac:dyDescent="0.25">
      <c r="AA9896"/>
      <c r="AB9896"/>
      <c r="AC9896"/>
    </row>
    <row r="9897" spans="27:29" x14ac:dyDescent="0.25">
      <c r="AA9897"/>
      <c r="AB9897"/>
      <c r="AC9897"/>
    </row>
    <row r="9898" spans="27:29" x14ac:dyDescent="0.25">
      <c r="AA9898"/>
      <c r="AB9898"/>
      <c r="AC9898"/>
    </row>
    <row r="9899" spans="27:29" x14ac:dyDescent="0.25">
      <c r="AA9899"/>
      <c r="AB9899"/>
      <c r="AC9899"/>
    </row>
    <row r="9900" spans="27:29" x14ac:dyDescent="0.25">
      <c r="AA9900"/>
      <c r="AB9900"/>
      <c r="AC9900"/>
    </row>
    <row r="9901" spans="27:29" x14ac:dyDescent="0.25">
      <c r="AA9901"/>
      <c r="AB9901"/>
      <c r="AC9901"/>
    </row>
    <row r="9902" spans="27:29" x14ac:dyDescent="0.25">
      <c r="AA9902"/>
      <c r="AB9902"/>
      <c r="AC9902"/>
    </row>
    <row r="9903" spans="27:29" x14ac:dyDescent="0.25">
      <c r="AA9903"/>
      <c r="AB9903"/>
      <c r="AC9903"/>
    </row>
    <row r="9904" spans="27:29" x14ac:dyDescent="0.25">
      <c r="AA9904"/>
      <c r="AB9904"/>
      <c r="AC9904"/>
    </row>
    <row r="9905" spans="27:29" x14ac:dyDescent="0.25">
      <c r="AA9905"/>
      <c r="AB9905"/>
      <c r="AC9905"/>
    </row>
    <row r="9906" spans="27:29" x14ac:dyDescent="0.25">
      <c r="AA9906"/>
      <c r="AB9906"/>
      <c r="AC9906"/>
    </row>
    <row r="9907" spans="27:29" x14ac:dyDescent="0.25">
      <c r="AA9907"/>
      <c r="AB9907"/>
      <c r="AC9907"/>
    </row>
    <row r="9908" spans="27:29" x14ac:dyDescent="0.25">
      <c r="AA9908"/>
      <c r="AB9908"/>
      <c r="AC9908"/>
    </row>
    <row r="9909" spans="27:29" x14ac:dyDescent="0.25">
      <c r="AA9909"/>
      <c r="AB9909"/>
      <c r="AC9909"/>
    </row>
    <row r="9910" spans="27:29" x14ac:dyDescent="0.25">
      <c r="AA9910"/>
      <c r="AB9910"/>
      <c r="AC9910"/>
    </row>
    <row r="9911" spans="27:29" x14ac:dyDescent="0.25">
      <c r="AA9911"/>
      <c r="AB9911"/>
      <c r="AC9911"/>
    </row>
    <row r="9912" spans="27:29" x14ac:dyDescent="0.25">
      <c r="AA9912"/>
      <c r="AB9912"/>
      <c r="AC9912"/>
    </row>
    <row r="9913" spans="27:29" x14ac:dyDescent="0.25">
      <c r="AA9913"/>
      <c r="AB9913"/>
      <c r="AC9913"/>
    </row>
    <row r="9914" spans="27:29" x14ac:dyDescent="0.25">
      <c r="AA9914"/>
      <c r="AB9914"/>
      <c r="AC9914"/>
    </row>
    <row r="9915" spans="27:29" x14ac:dyDescent="0.25">
      <c r="AA9915"/>
      <c r="AB9915"/>
      <c r="AC9915"/>
    </row>
    <row r="9916" spans="27:29" x14ac:dyDescent="0.25">
      <c r="AA9916"/>
      <c r="AB9916"/>
      <c r="AC9916"/>
    </row>
    <row r="9917" spans="27:29" x14ac:dyDescent="0.25">
      <c r="AA9917"/>
      <c r="AB9917"/>
      <c r="AC9917"/>
    </row>
    <row r="9918" spans="27:29" x14ac:dyDescent="0.25">
      <c r="AA9918"/>
      <c r="AB9918"/>
      <c r="AC9918"/>
    </row>
    <row r="9919" spans="27:29" x14ac:dyDescent="0.25">
      <c r="AA9919"/>
      <c r="AB9919"/>
      <c r="AC9919"/>
    </row>
    <row r="9920" spans="27:29" x14ac:dyDescent="0.25">
      <c r="AA9920"/>
      <c r="AB9920"/>
      <c r="AC9920"/>
    </row>
    <row r="9921" spans="27:29" x14ac:dyDescent="0.25">
      <c r="AA9921"/>
      <c r="AB9921"/>
      <c r="AC9921"/>
    </row>
    <row r="9922" spans="27:29" x14ac:dyDescent="0.25">
      <c r="AA9922"/>
      <c r="AB9922"/>
      <c r="AC9922"/>
    </row>
    <row r="9923" spans="27:29" x14ac:dyDescent="0.25">
      <c r="AA9923"/>
      <c r="AB9923"/>
      <c r="AC9923"/>
    </row>
    <row r="9924" spans="27:29" x14ac:dyDescent="0.25">
      <c r="AA9924"/>
      <c r="AB9924"/>
      <c r="AC9924"/>
    </row>
    <row r="9925" spans="27:29" x14ac:dyDescent="0.25">
      <c r="AA9925"/>
      <c r="AB9925"/>
      <c r="AC9925"/>
    </row>
    <row r="9926" spans="27:29" x14ac:dyDescent="0.25">
      <c r="AA9926"/>
      <c r="AB9926"/>
      <c r="AC9926"/>
    </row>
    <row r="9927" spans="27:29" x14ac:dyDescent="0.25">
      <c r="AA9927"/>
      <c r="AB9927"/>
      <c r="AC9927"/>
    </row>
    <row r="9928" spans="27:29" x14ac:dyDescent="0.25">
      <c r="AA9928"/>
      <c r="AB9928"/>
      <c r="AC9928"/>
    </row>
    <row r="9929" spans="27:29" x14ac:dyDescent="0.25">
      <c r="AA9929"/>
      <c r="AB9929"/>
      <c r="AC9929"/>
    </row>
    <row r="9930" spans="27:29" x14ac:dyDescent="0.25">
      <c r="AA9930"/>
      <c r="AB9930"/>
      <c r="AC9930"/>
    </row>
    <row r="9931" spans="27:29" x14ac:dyDescent="0.25">
      <c r="AA9931"/>
      <c r="AB9931"/>
      <c r="AC9931"/>
    </row>
    <row r="9932" spans="27:29" x14ac:dyDescent="0.25">
      <c r="AA9932"/>
      <c r="AB9932"/>
      <c r="AC9932"/>
    </row>
    <row r="9933" spans="27:29" x14ac:dyDescent="0.25">
      <c r="AA9933"/>
      <c r="AB9933"/>
      <c r="AC9933"/>
    </row>
    <row r="9934" spans="27:29" x14ac:dyDescent="0.25">
      <c r="AA9934"/>
      <c r="AB9934"/>
      <c r="AC9934"/>
    </row>
    <row r="9935" spans="27:29" x14ac:dyDescent="0.25">
      <c r="AA9935"/>
      <c r="AB9935"/>
      <c r="AC9935"/>
    </row>
    <row r="9936" spans="27:29" x14ac:dyDescent="0.25">
      <c r="AA9936"/>
      <c r="AB9936"/>
      <c r="AC9936"/>
    </row>
    <row r="9937" spans="27:29" x14ac:dyDescent="0.25">
      <c r="AA9937"/>
      <c r="AB9937"/>
      <c r="AC9937"/>
    </row>
    <row r="9938" spans="27:29" x14ac:dyDescent="0.25">
      <c r="AA9938"/>
      <c r="AB9938"/>
      <c r="AC9938"/>
    </row>
    <row r="9939" spans="27:29" x14ac:dyDescent="0.25">
      <c r="AA9939"/>
      <c r="AB9939"/>
      <c r="AC9939"/>
    </row>
    <row r="9940" spans="27:29" x14ac:dyDescent="0.25">
      <c r="AA9940"/>
      <c r="AB9940"/>
      <c r="AC9940"/>
    </row>
    <row r="9941" spans="27:29" x14ac:dyDescent="0.25">
      <c r="AA9941"/>
      <c r="AB9941"/>
      <c r="AC9941"/>
    </row>
    <row r="9942" spans="27:29" x14ac:dyDescent="0.25">
      <c r="AA9942"/>
      <c r="AB9942"/>
      <c r="AC9942"/>
    </row>
    <row r="9943" spans="27:29" x14ac:dyDescent="0.25">
      <c r="AA9943"/>
      <c r="AB9943"/>
      <c r="AC9943"/>
    </row>
    <row r="9944" spans="27:29" x14ac:dyDescent="0.25">
      <c r="AA9944"/>
      <c r="AB9944"/>
      <c r="AC9944"/>
    </row>
    <row r="9945" spans="27:29" x14ac:dyDescent="0.25">
      <c r="AA9945"/>
      <c r="AB9945"/>
      <c r="AC9945"/>
    </row>
    <row r="9946" spans="27:29" x14ac:dyDescent="0.25">
      <c r="AA9946"/>
      <c r="AB9946"/>
      <c r="AC9946"/>
    </row>
    <row r="9947" spans="27:29" x14ac:dyDescent="0.25">
      <c r="AA9947"/>
      <c r="AB9947"/>
      <c r="AC9947"/>
    </row>
    <row r="9948" spans="27:29" x14ac:dyDescent="0.25">
      <c r="AA9948"/>
      <c r="AB9948"/>
      <c r="AC9948"/>
    </row>
    <row r="9949" spans="27:29" x14ac:dyDescent="0.25">
      <c r="AA9949"/>
      <c r="AB9949"/>
      <c r="AC9949"/>
    </row>
    <row r="9950" spans="27:29" x14ac:dyDescent="0.25">
      <c r="AA9950"/>
      <c r="AB9950"/>
      <c r="AC9950"/>
    </row>
    <row r="9951" spans="27:29" x14ac:dyDescent="0.25">
      <c r="AA9951"/>
      <c r="AB9951"/>
      <c r="AC9951"/>
    </row>
    <row r="9952" spans="27:29" x14ac:dyDescent="0.25">
      <c r="AA9952"/>
      <c r="AB9952"/>
      <c r="AC9952"/>
    </row>
    <row r="9953" spans="27:29" x14ac:dyDescent="0.25">
      <c r="AA9953"/>
      <c r="AB9953"/>
      <c r="AC9953"/>
    </row>
    <row r="9954" spans="27:29" x14ac:dyDescent="0.25">
      <c r="AA9954"/>
      <c r="AB9954"/>
      <c r="AC9954"/>
    </row>
    <row r="9955" spans="27:29" x14ac:dyDescent="0.25">
      <c r="AA9955"/>
      <c r="AB9955"/>
      <c r="AC9955"/>
    </row>
    <row r="9956" spans="27:29" x14ac:dyDescent="0.25">
      <c r="AA9956"/>
      <c r="AB9956"/>
      <c r="AC9956"/>
    </row>
    <row r="9957" spans="27:29" x14ac:dyDescent="0.25">
      <c r="AA9957"/>
      <c r="AB9957"/>
      <c r="AC9957"/>
    </row>
    <row r="9958" spans="27:29" x14ac:dyDescent="0.25">
      <c r="AA9958"/>
      <c r="AB9958"/>
      <c r="AC9958"/>
    </row>
    <row r="9959" spans="27:29" x14ac:dyDescent="0.25">
      <c r="AA9959"/>
      <c r="AB9959"/>
      <c r="AC9959"/>
    </row>
    <row r="9960" spans="27:29" x14ac:dyDescent="0.25">
      <c r="AA9960"/>
      <c r="AB9960"/>
      <c r="AC9960"/>
    </row>
    <row r="9961" spans="27:29" x14ac:dyDescent="0.25">
      <c r="AA9961"/>
      <c r="AB9961"/>
      <c r="AC9961"/>
    </row>
    <row r="9962" spans="27:29" x14ac:dyDescent="0.25">
      <c r="AA9962"/>
      <c r="AB9962"/>
      <c r="AC9962"/>
    </row>
    <row r="9963" spans="27:29" x14ac:dyDescent="0.25">
      <c r="AA9963"/>
      <c r="AB9963"/>
      <c r="AC9963"/>
    </row>
    <row r="9964" spans="27:29" x14ac:dyDescent="0.25">
      <c r="AA9964"/>
      <c r="AB9964"/>
      <c r="AC9964"/>
    </row>
    <row r="9965" spans="27:29" x14ac:dyDescent="0.25">
      <c r="AA9965"/>
      <c r="AB9965"/>
      <c r="AC9965"/>
    </row>
    <row r="9966" spans="27:29" x14ac:dyDescent="0.25">
      <c r="AA9966"/>
      <c r="AB9966"/>
      <c r="AC9966"/>
    </row>
    <row r="9967" spans="27:29" x14ac:dyDescent="0.25">
      <c r="AA9967"/>
      <c r="AB9967"/>
      <c r="AC9967"/>
    </row>
    <row r="9968" spans="27:29" x14ac:dyDescent="0.25">
      <c r="AA9968"/>
      <c r="AB9968"/>
      <c r="AC9968"/>
    </row>
    <row r="9969" spans="27:29" x14ac:dyDescent="0.25">
      <c r="AA9969"/>
      <c r="AB9969"/>
      <c r="AC9969"/>
    </row>
    <row r="9970" spans="27:29" x14ac:dyDescent="0.25">
      <c r="AA9970"/>
      <c r="AB9970"/>
      <c r="AC9970"/>
    </row>
    <row r="9971" spans="27:29" x14ac:dyDescent="0.25">
      <c r="AA9971"/>
      <c r="AB9971"/>
      <c r="AC9971"/>
    </row>
    <row r="9972" spans="27:29" x14ac:dyDescent="0.25">
      <c r="AA9972"/>
      <c r="AB9972"/>
      <c r="AC9972"/>
    </row>
    <row r="9973" spans="27:29" x14ac:dyDescent="0.25">
      <c r="AA9973"/>
      <c r="AB9973"/>
      <c r="AC9973"/>
    </row>
    <row r="9974" spans="27:29" x14ac:dyDescent="0.25">
      <c r="AA9974"/>
      <c r="AB9974"/>
      <c r="AC9974"/>
    </row>
    <row r="9975" spans="27:29" x14ac:dyDescent="0.25">
      <c r="AA9975"/>
      <c r="AB9975"/>
      <c r="AC9975"/>
    </row>
    <row r="9976" spans="27:29" x14ac:dyDescent="0.25">
      <c r="AA9976"/>
      <c r="AB9976"/>
      <c r="AC9976"/>
    </row>
    <row r="9977" spans="27:29" x14ac:dyDescent="0.25">
      <c r="AA9977"/>
      <c r="AB9977"/>
      <c r="AC9977"/>
    </row>
    <row r="9978" spans="27:29" x14ac:dyDescent="0.25">
      <c r="AA9978"/>
      <c r="AB9978"/>
      <c r="AC9978"/>
    </row>
    <row r="9979" spans="27:29" x14ac:dyDescent="0.25">
      <c r="AA9979"/>
      <c r="AB9979"/>
      <c r="AC9979"/>
    </row>
    <row r="9980" spans="27:29" x14ac:dyDescent="0.25">
      <c r="AA9980"/>
      <c r="AB9980"/>
      <c r="AC9980"/>
    </row>
    <row r="9981" spans="27:29" x14ac:dyDescent="0.25">
      <c r="AA9981"/>
      <c r="AB9981"/>
      <c r="AC9981"/>
    </row>
    <row r="9982" spans="27:29" x14ac:dyDescent="0.25">
      <c r="AA9982"/>
      <c r="AB9982"/>
      <c r="AC9982"/>
    </row>
    <row r="9983" spans="27:29" x14ac:dyDescent="0.25">
      <c r="AA9983"/>
      <c r="AB9983"/>
      <c r="AC9983"/>
    </row>
    <row r="9984" spans="27:29" x14ac:dyDescent="0.25">
      <c r="AA9984"/>
      <c r="AB9984"/>
      <c r="AC9984"/>
    </row>
    <row r="9985" spans="27:29" x14ac:dyDescent="0.25">
      <c r="AA9985"/>
      <c r="AB9985"/>
      <c r="AC9985"/>
    </row>
    <row r="9986" spans="27:29" x14ac:dyDescent="0.25">
      <c r="AA9986"/>
      <c r="AB9986"/>
      <c r="AC9986"/>
    </row>
    <row r="9987" spans="27:29" x14ac:dyDescent="0.25">
      <c r="AA9987"/>
      <c r="AB9987"/>
      <c r="AC9987"/>
    </row>
    <row r="9988" spans="27:29" x14ac:dyDescent="0.25">
      <c r="AA9988"/>
      <c r="AB9988"/>
      <c r="AC9988"/>
    </row>
    <row r="9989" spans="27:29" x14ac:dyDescent="0.25">
      <c r="AA9989"/>
      <c r="AB9989"/>
      <c r="AC9989"/>
    </row>
    <row r="9990" spans="27:29" x14ac:dyDescent="0.25">
      <c r="AA9990"/>
      <c r="AB9990"/>
      <c r="AC9990"/>
    </row>
    <row r="9991" spans="27:29" x14ac:dyDescent="0.25">
      <c r="AA9991"/>
      <c r="AB9991"/>
      <c r="AC9991"/>
    </row>
    <row r="9992" spans="27:29" x14ac:dyDescent="0.25">
      <c r="AA9992"/>
      <c r="AB9992"/>
      <c r="AC9992"/>
    </row>
    <row r="9993" spans="27:29" x14ac:dyDescent="0.25">
      <c r="AA9993"/>
      <c r="AB9993"/>
      <c r="AC9993"/>
    </row>
    <row r="9994" spans="27:29" x14ac:dyDescent="0.25">
      <c r="AA9994"/>
      <c r="AB9994"/>
      <c r="AC9994"/>
    </row>
    <row r="9995" spans="27:29" x14ac:dyDescent="0.25">
      <c r="AA9995"/>
      <c r="AB9995"/>
      <c r="AC9995"/>
    </row>
    <row r="9996" spans="27:29" x14ac:dyDescent="0.25">
      <c r="AA9996"/>
      <c r="AB9996"/>
      <c r="AC9996"/>
    </row>
    <row r="9997" spans="27:29" x14ac:dyDescent="0.25">
      <c r="AA9997"/>
      <c r="AB9997"/>
      <c r="AC9997"/>
    </row>
    <row r="9998" spans="27:29" x14ac:dyDescent="0.25">
      <c r="AA9998"/>
      <c r="AB9998"/>
      <c r="AC9998"/>
    </row>
    <row r="9999" spans="27:29" x14ac:dyDescent="0.25">
      <c r="AA9999"/>
      <c r="AB9999"/>
      <c r="AC9999"/>
    </row>
    <row r="10000" spans="27:29" x14ac:dyDescent="0.25">
      <c r="AA10000"/>
      <c r="AB10000"/>
      <c r="AC10000"/>
    </row>
    <row r="10001" spans="27:29" x14ac:dyDescent="0.25">
      <c r="AA10001"/>
      <c r="AB10001"/>
      <c r="AC10001"/>
    </row>
    <row r="10002" spans="27:29" x14ac:dyDescent="0.25">
      <c r="AA10002"/>
      <c r="AB10002"/>
      <c r="AC10002"/>
    </row>
    <row r="10003" spans="27:29" x14ac:dyDescent="0.25">
      <c r="AA10003"/>
      <c r="AB10003"/>
      <c r="AC10003"/>
    </row>
    <row r="10004" spans="27:29" x14ac:dyDescent="0.25">
      <c r="AA10004"/>
      <c r="AB10004"/>
      <c r="AC10004"/>
    </row>
    <row r="10005" spans="27:29" x14ac:dyDescent="0.25">
      <c r="AA10005"/>
      <c r="AB10005"/>
      <c r="AC10005"/>
    </row>
    <row r="10006" spans="27:29" x14ac:dyDescent="0.25">
      <c r="AA10006"/>
      <c r="AB10006"/>
      <c r="AC10006"/>
    </row>
    <row r="10007" spans="27:29" x14ac:dyDescent="0.25">
      <c r="AA10007"/>
      <c r="AB10007"/>
      <c r="AC10007"/>
    </row>
    <row r="10008" spans="27:29" x14ac:dyDescent="0.25">
      <c r="AA10008"/>
      <c r="AB10008"/>
      <c r="AC10008"/>
    </row>
    <row r="10009" spans="27:29" x14ac:dyDescent="0.25">
      <c r="AA10009"/>
      <c r="AB10009"/>
      <c r="AC10009"/>
    </row>
    <row r="10010" spans="27:29" x14ac:dyDescent="0.25">
      <c r="AA10010"/>
      <c r="AB10010"/>
      <c r="AC10010"/>
    </row>
    <row r="10011" spans="27:29" x14ac:dyDescent="0.25">
      <c r="AA10011"/>
      <c r="AB10011"/>
      <c r="AC10011"/>
    </row>
    <row r="10012" spans="27:29" x14ac:dyDescent="0.25">
      <c r="AA10012"/>
      <c r="AB10012"/>
      <c r="AC10012"/>
    </row>
    <row r="10013" spans="27:29" x14ac:dyDescent="0.25">
      <c r="AA10013"/>
      <c r="AB10013"/>
      <c r="AC10013"/>
    </row>
    <row r="10014" spans="27:29" x14ac:dyDescent="0.25">
      <c r="AA10014"/>
      <c r="AB10014"/>
      <c r="AC10014"/>
    </row>
    <row r="10015" spans="27:29" x14ac:dyDescent="0.25">
      <c r="AA10015"/>
      <c r="AB10015"/>
      <c r="AC10015"/>
    </row>
    <row r="10016" spans="27:29" x14ac:dyDescent="0.25">
      <c r="AA10016"/>
      <c r="AB10016"/>
      <c r="AC10016"/>
    </row>
    <row r="10017" spans="27:29" x14ac:dyDescent="0.25">
      <c r="AA10017"/>
      <c r="AB10017"/>
      <c r="AC10017"/>
    </row>
    <row r="10018" spans="27:29" x14ac:dyDescent="0.25">
      <c r="AA10018"/>
      <c r="AB10018"/>
      <c r="AC10018"/>
    </row>
    <row r="10019" spans="27:29" x14ac:dyDescent="0.25">
      <c r="AA10019"/>
      <c r="AB10019"/>
      <c r="AC10019"/>
    </row>
    <row r="10020" spans="27:29" x14ac:dyDescent="0.25">
      <c r="AA10020"/>
      <c r="AB10020"/>
      <c r="AC10020"/>
    </row>
    <row r="10021" spans="27:29" x14ac:dyDescent="0.25">
      <c r="AA10021"/>
      <c r="AB10021"/>
      <c r="AC10021"/>
    </row>
    <row r="10022" spans="27:29" x14ac:dyDescent="0.25">
      <c r="AA10022"/>
      <c r="AB10022"/>
      <c r="AC10022"/>
    </row>
    <row r="10023" spans="27:29" x14ac:dyDescent="0.25">
      <c r="AA10023"/>
      <c r="AB10023"/>
      <c r="AC10023"/>
    </row>
    <row r="10024" spans="27:29" x14ac:dyDescent="0.25">
      <c r="AA10024"/>
      <c r="AB10024"/>
      <c r="AC10024"/>
    </row>
    <row r="10025" spans="27:29" x14ac:dyDescent="0.25">
      <c r="AA10025"/>
      <c r="AB10025"/>
      <c r="AC10025"/>
    </row>
    <row r="10026" spans="27:29" x14ac:dyDescent="0.25">
      <c r="AA10026"/>
      <c r="AB10026"/>
      <c r="AC10026"/>
    </row>
    <row r="10027" spans="27:29" x14ac:dyDescent="0.25">
      <c r="AA10027"/>
      <c r="AB10027"/>
      <c r="AC10027"/>
    </row>
    <row r="10028" spans="27:29" x14ac:dyDescent="0.25">
      <c r="AA10028"/>
      <c r="AB10028"/>
      <c r="AC10028"/>
    </row>
    <row r="10029" spans="27:29" x14ac:dyDescent="0.25">
      <c r="AA10029"/>
      <c r="AB10029"/>
      <c r="AC10029"/>
    </row>
    <row r="10030" spans="27:29" x14ac:dyDescent="0.25">
      <c r="AA10030"/>
      <c r="AB10030"/>
      <c r="AC10030"/>
    </row>
    <row r="10031" spans="27:29" x14ac:dyDescent="0.25">
      <c r="AA10031"/>
      <c r="AB10031"/>
      <c r="AC10031"/>
    </row>
    <row r="10032" spans="27:29" x14ac:dyDescent="0.25">
      <c r="AA10032"/>
      <c r="AB10032"/>
      <c r="AC10032"/>
    </row>
    <row r="10033" spans="27:29" x14ac:dyDescent="0.25">
      <c r="AA10033"/>
      <c r="AB10033"/>
      <c r="AC10033"/>
    </row>
    <row r="10034" spans="27:29" x14ac:dyDescent="0.25">
      <c r="AA10034"/>
      <c r="AB10034"/>
      <c r="AC10034"/>
    </row>
    <row r="10035" spans="27:29" x14ac:dyDescent="0.25">
      <c r="AA10035"/>
      <c r="AB10035"/>
      <c r="AC10035"/>
    </row>
    <row r="10036" spans="27:29" x14ac:dyDescent="0.25">
      <c r="AA10036"/>
      <c r="AB10036"/>
      <c r="AC10036"/>
    </row>
    <row r="10037" spans="27:29" x14ac:dyDescent="0.25">
      <c r="AA10037"/>
      <c r="AB10037"/>
      <c r="AC10037"/>
    </row>
    <row r="10038" spans="27:29" x14ac:dyDescent="0.25">
      <c r="AA10038"/>
      <c r="AB10038"/>
      <c r="AC10038"/>
    </row>
    <row r="10039" spans="27:29" x14ac:dyDescent="0.25">
      <c r="AA10039"/>
      <c r="AB10039"/>
      <c r="AC10039"/>
    </row>
    <row r="10040" spans="27:29" x14ac:dyDescent="0.25">
      <c r="AA10040"/>
      <c r="AB10040"/>
      <c r="AC10040"/>
    </row>
    <row r="10041" spans="27:29" x14ac:dyDescent="0.25">
      <c r="AA10041"/>
      <c r="AB10041"/>
      <c r="AC10041"/>
    </row>
    <row r="10042" spans="27:29" x14ac:dyDescent="0.25">
      <c r="AA10042"/>
      <c r="AB10042"/>
      <c r="AC10042"/>
    </row>
    <row r="10043" spans="27:29" x14ac:dyDescent="0.25">
      <c r="AA10043"/>
      <c r="AB10043"/>
      <c r="AC10043"/>
    </row>
    <row r="10044" spans="27:29" x14ac:dyDescent="0.25">
      <c r="AA10044"/>
      <c r="AB10044"/>
      <c r="AC10044"/>
    </row>
    <row r="10045" spans="27:29" x14ac:dyDescent="0.25">
      <c r="AA10045"/>
      <c r="AB10045"/>
      <c r="AC10045"/>
    </row>
    <row r="10046" spans="27:29" x14ac:dyDescent="0.25">
      <c r="AA10046"/>
      <c r="AB10046"/>
      <c r="AC10046"/>
    </row>
    <row r="10047" spans="27:29" x14ac:dyDescent="0.25">
      <c r="AA10047"/>
      <c r="AB10047"/>
      <c r="AC10047"/>
    </row>
    <row r="10048" spans="27:29" x14ac:dyDescent="0.25">
      <c r="AA10048"/>
      <c r="AB10048"/>
      <c r="AC10048"/>
    </row>
    <row r="10049" spans="27:29" x14ac:dyDescent="0.25">
      <c r="AA10049"/>
      <c r="AB10049"/>
      <c r="AC10049"/>
    </row>
    <row r="10050" spans="27:29" x14ac:dyDescent="0.25">
      <c r="AA10050"/>
      <c r="AB10050"/>
      <c r="AC10050"/>
    </row>
    <row r="10051" spans="27:29" x14ac:dyDescent="0.25">
      <c r="AA10051"/>
      <c r="AB10051"/>
      <c r="AC10051"/>
    </row>
    <row r="10052" spans="27:29" x14ac:dyDescent="0.25">
      <c r="AA10052"/>
      <c r="AB10052"/>
      <c r="AC10052"/>
    </row>
    <row r="10053" spans="27:29" x14ac:dyDescent="0.25">
      <c r="AA10053"/>
      <c r="AB10053"/>
      <c r="AC10053"/>
    </row>
    <row r="10054" spans="27:29" x14ac:dyDescent="0.25">
      <c r="AA10054"/>
      <c r="AB10054"/>
      <c r="AC10054"/>
    </row>
    <row r="10055" spans="27:29" x14ac:dyDescent="0.25">
      <c r="AA10055"/>
      <c r="AB10055"/>
      <c r="AC10055"/>
    </row>
    <row r="10056" spans="27:29" x14ac:dyDescent="0.25">
      <c r="AA10056"/>
      <c r="AB10056"/>
      <c r="AC10056"/>
    </row>
    <row r="10057" spans="27:29" x14ac:dyDescent="0.25">
      <c r="AA10057"/>
      <c r="AB10057"/>
      <c r="AC10057"/>
    </row>
    <row r="10058" spans="27:29" x14ac:dyDescent="0.25">
      <c r="AA10058"/>
      <c r="AB10058"/>
      <c r="AC10058"/>
    </row>
    <row r="10059" spans="27:29" x14ac:dyDescent="0.25">
      <c r="AA10059"/>
      <c r="AB10059"/>
      <c r="AC10059"/>
    </row>
    <row r="10060" spans="27:29" x14ac:dyDescent="0.25">
      <c r="AA10060"/>
      <c r="AB10060"/>
      <c r="AC10060"/>
    </row>
    <row r="10061" spans="27:29" x14ac:dyDescent="0.25">
      <c r="AA10061"/>
      <c r="AB10061"/>
      <c r="AC10061"/>
    </row>
    <row r="10062" spans="27:29" x14ac:dyDescent="0.25">
      <c r="AA10062"/>
      <c r="AB10062"/>
      <c r="AC10062"/>
    </row>
    <row r="10063" spans="27:29" x14ac:dyDescent="0.25">
      <c r="AA10063"/>
      <c r="AB10063"/>
      <c r="AC10063"/>
    </row>
    <row r="10064" spans="27:29" x14ac:dyDescent="0.25">
      <c r="AA10064"/>
      <c r="AB10064"/>
      <c r="AC10064"/>
    </row>
    <row r="10065" spans="27:29" x14ac:dyDescent="0.25">
      <c r="AA10065"/>
      <c r="AB10065"/>
      <c r="AC10065"/>
    </row>
    <row r="10066" spans="27:29" x14ac:dyDescent="0.25">
      <c r="AA10066"/>
      <c r="AB10066"/>
      <c r="AC10066"/>
    </row>
    <row r="10067" spans="27:29" x14ac:dyDescent="0.25">
      <c r="AA10067"/>
      <c r="AB10067"/>
      <c r="AC10067"/>
    </row>
    <row r="10068" spans="27:29" x14ac:dyDescent="0.25">
      <c r="AA10068"/>
      <c r="AB10068"/>
      <c r="AC10068"/>
    </row>
    <row r="10069" spans="27:29" x14ac:dyDescent="0.25">
      <c r="AA10069"/>
      <c r="AB10069"/>
      <c r="AC10069"/>
    </row>
    <row r="10070" spans="27:29" x14ac:dyDescent="0.25">
      <c r="AA10070"/>
      <c r="AB10070"/>
      <c r="AC10070"/>
    </row>
    <row r="10071" spans="27:29" x14ac:dyDescent="0.25">
      <c r="AA10071"/>
      <c r="AB10071"/>
      <c r="AC10071"/>
    </row>
    <row r="10072" spans="27:29" x14ac:dyDescent="0.25">
      <c r="AA10072"/>
      <c r="AB10072"/>
      <c r="AC10072"/>
    </row>
    <row r="10073" spans="27:29" x14ac:dyDescent="0.25">
      <c r="AA10073"/>
      <c r="AB10073"/>
      <c r="AC10073"/>
    </row>
    <row r="10074" spans="27:29" x14ac:dyDescent="0.25">
      <c r="AA10074"/>
      <c r="AB10074"/>
      <c r="AC10074"/>
    </row>
    <row r="10075" spans="27:29" x14ac:dyDescent="0.25">
      <c r="AA10075"/>
      <c r="AB10075"/>
      <c r="AC10075"/>
    </row>
    <row r="10076" spans="27:29" x14ac:dyDescent="0.25">
      <c r="AA10076"/>
      <c r="AB10076"/>
      <c r="AC10076"/>
    </row>
    <row r="10077" spans="27:29" x14ac:dyDescent="0.25">
      <c r="AA10077"/>
      <c r="AB10077"/>
      <c r="AC10077"/>
    </row>
    <row r="10078" spans="27:29" x14ac:dyDescent="0.25">
      <c r="AA10078"/>
      <c r="AB10078"/>
      <c r="AC10078"/>
    </row>
    <row r="10079" spans="27:29" x14ac:dyDescent="0.25">
      <c r="AA10079"/>
      <c r="AB10079"/>
      <c r="AC10079"/>
    </row>
    <row r="10080" spans="27:29" x14ac:dyDescent="0.25">
      <c r="AA10080"/>
      <c r="AB10080"/>
      <c r="AC10080"/>
    </row>
    <row r="10081" spans="27:29" x14ac:dyDescent="0.25">
      <c r="AA10081"/>
      <c r="AB10081"/>
      <c r="AC10081"/>
    </row>
    <row r="10082" spans="27:29" x14ac:dyDescent="0.25">
      <c r="AA10082"/>
      <c r="AB10082"/>
      <c r="AC10082"/>
    </row>
    <row r="10083" spans="27:29" x14ac:dyDescent="0.25">
      <c r="AA10083"/>
      <c r="AB10083"/>
      <c r="AC10083"/>
    </row>
    <row r="10084" spans="27:29" x14ac:dyDescent="0.25">
      <c r="AA10084"/>
      <c r="AB10084"/>
      <c r="AC10084"/>
    </row>
    <row r="10085" spans="27:29" x14ac:dyDescent="0.25">
      <c r="AA10085"/>
      <c r="AB10085"/>
      <c r="AC10085"/>
    </row>
    <row r="10086" spans="27:29" x14ac:dyDescent="0.25">
      <c r="AA10086"/>
      <c r="AB10086"/>
      <c r="AC10086"/>
    </row>
    <row r="10087" spans="27:29" x14ac:dyDescent="0.25">
      <c r="AA10087"/>
      <c r="AB10087"/>
      <c r="AC10087"/>
    </row>
    <row r="10088" spans="27:29" x14ac:dyDescent="0.25">
      <c r="AA10088"/>
      <c r="AB10088"/>
      <c r="AC10088"/>
    </row>
    <row r="10089" spans="27:29" x14ac:dyDescent="0.25">
      <c r="AA10089"/>
      <c r="AB10089"/>
      <c r="AC10089"/>
    </row>
    <row r="10090" spans="27:29" x14ac:dyDescent="0.25">
      <c r="AA10090"/>
      <c r="AB10090"/>
      <c r="AC10090"/>
    </row>
    <row r="10091" spans="27:29" x14ac:dyDescent="0.25">
      <c r="AA10091"/>
      <c r="AB10091"/>
      <c r="AC10091"/>
    </row>
    <row r="10092" spans="27:29" x14ac:dyDescent="0.25">
      <c r="AA10092"/>
      <c r="AB10092"/>
      <c r="AC10092"/>
    </row>
    <row r="10093" spans="27:29" x14ac:dyDescent="0.25">
      <c r="AA10093"/>
      <c r="AB10093"/>
      <c r="AC10093"/>
    </row>
    <row r="10094" spans="27:29" x14ac:dyDescent="0.25">
      <c r="AA10094"/>
      <c r="AB10094"/>
      <c r="AC10094"/>
    </row>
    <row r="10095" spans="27:29" x14ac:dyDescent="0.25">
      <c r="AA10095"/>
      <c r="AB10095"/>
      <c r="AC10095"/>
    </row>
    <row r="10096" spans="27:29" x14ac:dyDescent="0.25">
      <c r="AA10096"/>
      <c r="AB10096"/>
      <c r="AC10096"/>
    </row>
    <row r="10097" spans="27:29" x14ac:dyDescent="0.25">
      <c r="AA10097"/>
      <c r="AB10097"/>
      <c r="AC10097"/>
    </row>
    <row r="10098" spans="27:29" x14ac:dyDescent="0.25">
      <c r="AA10098"/>
      <c r="AB10098"/>
      <c r="AC10098"/>
    </row>
    <row r="10099" spans="27:29" x14ac:dyDescent="0.25">
      <c r="AA10099"/>
      <c r="AB10099"/>
      <c r="AC10099"/>
    </row>
    <row r="10100" spans="27:29" x14ac:dyDescent="0.25">
      <c r="AA10100"/>
      <c r="AB10100"/>
      <c r="AC10100"/>
    </row>
    <row r="10101" spans="27:29" x14ac:dyDescent="0.25">
      <c r="AA10101"/>
      <c r="AB10101"/>
      <c r="AC10101"/>
    </row>
    <row r="10102" spans="27:29" x14ac:dyDescent="0.25">
      <c r="AA10102"/>
      <c r="AB10102"/>
      <c r="AC10102"/>
    </row>
    <row r="10103" spans="27:29" x14ac:dyDescent="0.25">
      <c r="AA10103"/>
      <c r="AB10103"/>
      <c r="AC10103"/>
    </row>
    <row r="10104" spans="27:29" x14ac:dyDescent="0.25">
      <c r="AA10104"/>
      <c r="AB10104"/>
      <c r="AC10104"/>
    </row>
    <row r="10105" spans="27:29" x14ac:dyDescent="0.25">
      <c r="AA10105"/>
      <c r="AB10105"/>
      <c r="AC10105"/>
    </row>
    <row r="10106" spans="27:29" x14ac:dyDescent="0.25">
      <c r="AA10106"/>
      <c r="AB10106"/>
      <c r="AC10106"/>
    </row>
    <row r="10107" spans="27:29" x14ac:dyDescent="0.25">
      <c r="AA10107"/>
      <c r="AB10107"/>
      <c r="AC10107"/>
    </row>
    <row r="10108" spans="27:29" x14ac:dyDescent="0.25">
      <c r="AA10108"/>
      <c r="AB10108"/>
      <c r="AC10108"/>
    </row>
    <row r="10109" spans="27:29" x14ac:dyDescent="0.25">
      <c r="AA10109"/>
      <c r="AB10109"/>
      <c r="AC10109"/>
    </row>
    <row r="10110" spans="27:29" x14ac:dyDescent="0.25">
      <c r="AA10110"/>
      <c r="AB10110"/>
      <c r="AC10110"/>
    </row>
    <row r="10111" spans="27:29" x14ac:dyDescent="0.25">
      <c r="AA10111"/>
      <c r="AB10111"/>
      <c r="AC10111"/>
    </row>
    <row r="10112" spans="27:29" x14ac:dyDescent="0.25">
      <c r="AA10112"/>
      <c r="AB10112"/>
      <c r="AC10112"/>
    </row>
    <row r="10113" spans="27:29" x14ac:dyDescent="0.25">
      <c r="AA10113"/>
      <c r="AB10113"/>
      <c r="AC10113"/>
    </row>
    <row r="10114" spans="27:29" x14ac:dyDescent="0.25">
      <c r="AA10114"/>
      <c r="AB10114"/>
      <c r="AC10114"/>
    </row>
    <row r="10115" spans="27:29" x14ac:dyDescent="0.25">
      <c r="AA10115"/>
      <c r="AB10115"/>
      <c r="AC10115"/>
    </row>
    <row r="10116" spans="27:29" x14ac:dyDescent="0.25">
      <c r="AA10116"/>
      <c r="AB10116"/>
      <c r="AC10116"/>
    </row>
    <row r="10117" spans="27:29" x14ac:dyDescent="0.25">
      <c r="AA10117"/>
      <c r="AB10117"/>
      <c r="AC10117"/>
    </row>
    <row r="10118" spans="27:29" x14ac:dyDescent="0.25">
      <c r="AA10118"/>
      <c r="AB10118"/>
      <c r="AC10118"/>
    </row>
    <row r="10119" spans="27:29" x14ac:dyDescent="0.25">
      <c r="AA10119"/>
      <c r="AB10119"/>
      <c r="AC10119"/>
    </row>
    <row r="10120" spans="27:29" x14ac:dyDescent="0.25">
      <c r="AA10120"/>
      <c r="AB10120"/>
      <c r="AC10120"/>
    </row>
    <row r="10121" spans="27:29" x14ac:dyDescent="0.25">
      <c r="AA10121"/>
      <c r="AB10121"/>
      <c r="AC10121"/>
    </row>
    <row r="10122" spans="27:29" x14ac:dyDescent="0.25">
      <c r="AA10122"/>
      <c r="AB10122"/>
      <c r="AC10122"/>
    </row>
    <row r="10123" spans="27:29" x14ac:dyDescent="0.25">
      <c r="AA10123"/>
      <c r="AB10123"/>
      <c r="AC10123"/>
    </row>
    <row r="10124" spans="27:29" x14ac:dyDescent="0.25">
      <c r="AA10124"/>
      <c r="AB10124"/>
      <c r="AC10124"/>
    </row>
    <row r="10125" spans="27:29" x14ac:dyDescent="0.25">
      <c r="AA10125"/>
      <c r="AB10125"/>
      <c r="AC10125"/>
    </row>
    <row r="10126" spans="27:29" x14ac:dyDescent="0.25">
      <c r="AA10126"/>
      <c r="AB10126"/>
      <c r="AC10126"/>
    </row>
    <row r="10127" spans="27:29" x14ac:dyDescent="0.25">
      <c r="AA10127"/>
      <c r="AB10127"/>
      <c r="AC10127"/>
    </row>
    <row r="10128" spans="27:29" x14ac:dyDescent="0.25">
      <c r="AA10128"/>
      <c r="AB10128"/>
      <c r="AC10128"/>
    </row>
    <row r="10129" spans="27:29" x14ac:dyDescent="0.25">
      <c r="AA10129"/>
      <c r="AB10129"/>
      <c r="AC10129"/>
    </row>
    <row r="10130" spans="27:29" x14ac:dyDescent="0.25">
      <c r="AA10130"/>
      <c r="AB10130"/>
      <c r="AC10130"/>
    </row>
    <row r="10131" spans="27:29" x14ac:dyDescent="0.25">
      <c r="AA10131"/>
      <c r="AB10131"/>
      <c r="AC10131"/>
    </row>
    <row r="10132" spans="27:29" x14ac:dyDescent="0.25">
      <c r="AA10132"/>
      <c r="AB10132"/>
      <c r="AC10132"/>
    </row>
    <row r="10133" spans="27:29" x14ac:dyDescent="0.25">
      <c r="AA10133"/>
      <c r="AB10133"/>
      <c r="AC10133"/>
    </row>
    <row r="10134" spans="27:29" x14ac:dyDescent="0.25">
      <c r="AA10134"/>
      <c r="AB10134"/>
      <c r="AC10134"/>
    </row>
    <row r="10135" spans="27:29" x14ac:dyDescent="0.25">
      <c r="AA10135"/>
      <c r="AB10135"/>
      <c r="AC10135"/>
    </row>
    <row r="10136" spans="27:29" x14ac:dyDescent="0.25">
      <c r="AA10136"/>
      <c r="AB10136"/>
      <c r="AC10136"/>
    </row>
    <row r="10137" spans="27:29" x14ac:dyDescent="0.25">
      <c r="AA10137"/>
      <c r="AB10137"/>
      <c r="AC10137"/>
    </row>
    <row r="10138" spans="27:29" x14ac:dyDescent="0.25">
      <c r="AA10138"/>
      <c r="AB10138"/>
      <c r="AC10138"/>
    </row>
    <row r="10139" spans="27:29" x14ac:dyDescent="0.25">
      <c r="AA10139"/>
      <c r="AB10139"/>
      <c r="AC10139"/>
    </row>
    <row r="10140" spans="27:29" x14ac:dyDescent="0.25">
      <c r="AA10140"/>
      <c r="AB10140"/>
      <c r="AC10140"/>
    </row>
    <row r="10141" spans="27:29" x14ac:dyDescent="0.25">
      <c r="AA10141"/>
      <c r="AB10141"/>
      <c r="AC10141"/>
    </row>
    <row r="10142" spans="27:29" x14ac:dyDescent="0.25">
      <c r="AA10142"/>
      <c r="AB10142"/>
      <c r="AC10142"/>
    </row>
    <row r="10143" spans="27:29" x14ac:dyDescent="0.25">
      <c r="AA10143"/>
      <c r="AB10143"/>
      <c r="AC10143"/>
    </row>
    <row r="10144" spans="27:29" x14ac:dyDescent="0.25">
      <c r="AA10144"/>
      <c r="AB10144"/>
      <c r="AC10144"/>
    </row>
    <row r="10145" spans="27:29" x14ac:dyDescent="0.25">
      <c r="AA10145"/>
      <c r="AB10145"/>
      <c r="AC10145"/>
    </row>
    <row r="10146" spans="27:29" x14ac:dyDescent="0.25">
      <c r="AA10146"/>
      <c r="AB10146"/>
      <c r="AC10146"/>
    </row>
    <row r="10147" spans="27:29" x14ac:dyDescent="0.25">
      <c r="AA10147"/>
      <c r="AB10147"/>
      <c r="AC10147"/>
    </row>
    <row r="10148" spans="27:29" x14ac:dyDescent="0.25">
      <c r="AA10148"/>
      <c r="AB10148"/>
      <c r="AC10148"/>
    </row>
    <row r="10149" spans="27:29" x14ac:dyDescent="0.25">
      <c r="AA10149"/>
      <c r="AB10149"/>
      <c r="AC10149"/>
    </row>
    <row r="10150" spans="27:29" x14ac:dyDescent="0.25">
      <c r="AA10150"/>
      <c r="AB10150"/>
      <c r="AC10150"/>
    </row>
    <row r="10151" spans="27:29" x14ac:dyDescent="0.25">
      <c r="AA10151"/>
      <c r="AB10151"/>
      <c r="AC10151"/>
    </row>
    <row r="10152" spans="27:29" x14ac:dyDescent="0.25">
      <c r="AA10152"/>
      <c r="AB10152"/>
      <c r="AC10152"/>
    </row>
    <row r="10153" spans="27:29" x14ac:dyDescent="0.25">
      <c r="AA10153"/>
      <c r="AB10153"/>
      <c r="AC10153"/>
    </row>
    <row r="10154" spans="27:29" x14ac:dyDescent="0.25">
      <c r="AA10154"/>
      <c r="AB10154"/>
      <c r="AC10154"/>
    </row>
    <row r="10155" spans="27:29" x14ac:dyDescent="0.25">
      <c r="AA10155"/>
      <c r="AB10155"/>
      <c r="AC10155"/>
    </row>
    <row r="10156" spans="27:29" x14ac:dyDescent="0.25">
      <c r="AA10156"/>
      <c r="AB10156"/>
      <c r="AC10156"/>
    </row>
    <row r="10157" spans="27:29" x14ac:dyDescent="0.25">
      <c r="AA10157"/>
      <c r="AB10157"/>
      <c r="AC10157"/>
    </row>
    <row r="10158" spans="27:29" x14ac:dyDescent="0.25">
      <c r="AA10158"/>
      <c r="AB10158"/>
      <c r="AC10158"/>
    </row>
    <row r="10159" spans="27:29" x14ac:dyDescent="0.25">
      <c r="AA10159"/>
      <c r="AB10159"/>
      <c r="AC10159"/>
    </row>
    <row r="10160" spans="27:29" x14ac:dyDescent="0.25">
      <c r="AA10160"/>
      <c r="AB10160"/>
      <c r="AC10160"/>
    </row>
    <row r="10161" spans="27:29" x14ac:dyDescent="0.25">
      <c r="AA10161"/>
      <c r="AB10161"/>
      <c r="AC10161"/>
    </row>
    <row r="10162" spans="27:29" x14ac:dyDescent="0.25">
      <c r="AA10162"/>
      <c r="AB10162"/>
      <c r="AC10162"/>
    </row>
    <row r="10163" spans="27:29" x14ac:dyDescent="0.25">
      <c r="AA10163"/>
      <c r="AB10163"/>
      <c r="AC10163"/>
    </row>
    <row r="10164" spans="27:29" x14ac:dyDescent="0.25">
      <c r="AA10164"/>
      <c r="AB10164"/>
      <c r="AC10164"/>
    </row>
    <row r="10165" spans="27:29" x14ac:dyDescent="0.25">
      <c r="AA10165"/>
      <c r="AB10165"/>
      <c r="AC10165"/>
    </row>
    <row r="10166" spans="27:29" x14ac:dyDescent="0.25">
      <c r="AA10166"/>
      <c r="AB10166"/>
      <c r="AC10166"/>
    </row>
    <row r="10167" spans="27:29" x14ac:dyDescent="0.25">
      <c r="AA10167"/>
      <c r="AB10167"/>
      <c r="AC10167"/>
    </row>
    <row r="10168" spans="27:29" x14ac:dyDescent="0.25">
      <c r="AA10168"/>
      <c r="AB10168"/>
      <c r="AC10168"/>
    </row>
    <row r="10169" spans="27:29" x14ac:dyDescent="0.25">
      <c r="AA10169"/>
      <c r="AB10169"/>
      <c r="AC10169"/>
    </row>
    <row r="10170" spans="27:29" x14ac:dyDescent="0.25">
      <c r="AA10170"/>
      <c r="AB10170"/>
      <c r="AC10170"/>
    </row>
    <row r="10171" spans="27:29" x14ac:dyDescent="0.25">
      <c r="AA10171"/>
      <c r="AB10171"/>
      <c r="AC10171"/>
    </row>
    <row r="10172" spans="27:29" x14ac:dyDescent="0.25">
      <c r="AA10172"/>
      <c r="AB10172"/>
      <c r="AC10172"/>
    </row>
    <row r="10173" spans="27:29" x14ac:dyDescent="0.25">
      <c r="AA10173"/>
      <c r="AB10173"/>
      <c r="AC10173"/>
    </row>
    <row r="10174" spans="27:29" x14ac:dyDescent="0.25">
      <c r="AA10174"/>
      <c r="AB10174"/>
      <c r="AC10174"/>
    </row>
    <row r="10175" spans="27:29" x14ac:dyDescent="0.25">
      <c r="AA10175"/>
      <c r="AB10175"/>
      <c r="AC10175"/>
    </row>
    <row r="10176" spans="27:29" x14ac:dyDescent="0.25">
      <c r="AA10176"/>
      <c r="AB10176"/>
      <c r="AC10176"/>
    </row>
    <row r="10177" spans="27:29" x14ac:dyDescent="0.25">
      <c r="AA10177"/>
      <c r="AB10177"/>
      <c r="AC10177"/>
    </row>
    <row r="10178" spans="27:29" x14ac:dyDescent="0.25">
      <c r="AA10178"/>
      <c r="AB10178"/>
      <c r="AC10178"/>
    </row>
    <row r="10179" spans="27:29" x14ac:dyDescent="0.25">
      <c r="AA10179"/>
      <c r="AB10179"/>
      <c r="AC10179"/>
    </row>
    <row r="10180" spans="27:29" x14ac:dyDescent="0.25">
      <c r="AA10180"/>
      <c r="AB10180"/>
      <c r="AC10180"/>
    </row>
    <row r="10181" spans="27:29" x14ac:dyDescent="0.25">
      <c r="AA10181"/>
      <c r="AB10181"/>
      <c r="AC10181"/>
    </row>
    <row r="10182" spans="27:29" x14ac:dyDescent="0.25">
      <c r="AA10182"/>
      <c r="AB10182"/>
      <c r="AC10182"/>
    </row>
    <row r="10183" spans="27:29" x14ac:dyDescent="0.25">
      <c r="AA10183"/>
      <c r="AB10183"/>
      <c r="AC10183"/>
    </row>
    <row r="10184" spans="27:29" x14ac:dyDescent="0.25">
      <c r="AA10184"/>
      <c r="AB10184"/>
      <c r="AC10184"/>
    </row>
    <row r="10185" spans="27:29" x14ac:dyDescent="0.25">
      <c r="AA10185"/>
      <c r="AB10185"/>
      <c r="AC10185"/>
    </row>
    <row r="10186" spans="27:29" x14ac:dyDescent="0.25">
      <c r="AA10186"/>
      <c r="AB10186"/>
      <c r="AC10186"/>
    </row>
    <row r="10187" spans="27:29" x14ac:dyDescent="0.25">
      <c r="AA10187"/>
      <c r="AB10187"/>
      <c r="AC10187"/>
    </row>
    <row r="10188" spans="27:29" x14ac:dyDescent="0.25">
      <c r="AA10188"/>
      <c r="AB10188"/>
      <c r="AC10188"/>
    </row>
    <row r="10189" spans="27:29" x14ac:dyDescent="0.25">
      <c r="AA10189"/>
      <c r="AB10189"/>
      <c r="AC10189"/>
    </row>
    <row r="10190" spans="27:29" x14ac:dyDescent="0.25">
      <c r="AA10190"/>
      <c r="AB10190"/>
      <c r="AC10190"/>
    </row>
    <row r="10191" spans="27:29" x14ac:dyDescent="0.25">
      <c r="AA10191"/>
      <c r="AB10191"/>
      <c r="AC10191"/>
    </row>
    <row r="10192" spans="27:29" x14ac:dyDescent="0.25">
      <c r="AA10192"/>
      <c r="AB10192"/>
      <c r="AC10192"/>
    </row>
    <row r="10193" spans="27:29" x14ac:dyDescent="0.25">
      <c r="AA10193"/>
      <c r="AB10193"/>
      <c r="AC10193"/>
    </row>
    <row r="10194" spans="27:29" x14ac:dyDescent="0.25">
      <c r="AA10194"/>
      <c r="AB10194"/>
      <c r="AC10194"/>
    </row>
    <row r="10195" spans="27:29" x14ac:dyDescent="0.25">
      <c r="AA10195"/>
      <c r="AB10195"/>
      <c r="AC10195"/>
    </row>
    <row r="10196" spans="27:29" x14ac:dyDescent="0.25">
      <c r="AA10196"/>
      <c r="AB10196"/>
      <c r="AC10196"/>
    </row>
    <row r="10197" spans="27:29" x14ac:dyDescent="0.25">
      <c r="AA10197"/>
      <c r="AB10197"/>
      <c r="AC10197"/>
    </row>
    <row r="10198" spans="27:29" x14ac:dyDescent="0.25">
      <c r="AA10198"/>
      <c r="AB10198"/>
      <c r="AC10198"/>
    </row>
    <row r="10199" spans="27:29" x14ac:dyDescent="0.25">
      <c r="AA10199"/>
      <c r="AB10199"/>
      <c r="AC10199"/>
    </row>
    <row r="10200" spans="27:29" x14ac:dyDescent="0.25">
      <c r="AA10200"/>
      <c r="AB10200"/>
      <c r="AC10200"/>
    </row>
    <row r="10201" spans="27:29" x14ac:dyDescent="0.25">
      <c r="AA10201"/>
      <c r="AB10201"/>
      <c r="AC10201"/>
    </row>
    <row r="10202" spans="27:29" x14ac:dyDescent="0.25">
      <c r="AA10202"/>
      <c r="AB10202"/>
      <c r="AC10202"/>
    </row>
    <row r="10203" spans="27:29" x14ac:dyDescent="0.25">
      <c r="AA10203"/>
      <c r="AB10203"/>
      <c r="AC10203"/>
    </row>
    <row r="10204" spans="27:29" x14ac:dyDescent="0.25">
      <c r="AA10204"/>
      <c r="AB10204"/>
      <c r="AC10204"/>
    </row>
    <row r="10205" spans="27:29" x14ac:dyDescent="0.25">
      <c r="AA10205"/>
      <c r="AB10205"/>
      <c r="AC10205"/>
    </row>
    <row r="10206" spans="27:29" x14ac:dyDescent="0.25">
      <c r="AA10206"/>
      <c r="AB10206"/>
      <c r="AC10206"/>
    </row>
    <row r="10207" spans="27:29" x14ac:dyDescent="0.25">
      <c r="AA10207"/>
      <c r="AB10207"/>
      <c r="AC10207"/>
    </row>
    <row r="10208" spans="27:29" x14ac:dyDescent="0.25">
      <c r="AA10208"/>
      <c r="AB10208"/>
      <c r="AC10208"/>
    </row>
    <row r="10209" spans="27:29" x14ac:dyDescent="0.25">
      <c r="AA10209"/>
      <c r="AB10209"/>
      <c r="AC10209"/>
    </row>
    <row r="10210" spans="27:29" x14ac:dyDescent="0.25">
      <c r="AA10210"/>
      <c r="AB10210"/>
      <c r="AC10210"/>
    </row>
    <row r="10211" spans="27:29" x14ac:dyDescent="0.25">
      <c r="AA10211"/>
      <c r="AB10211"/>
      <c r="AC10211"/>
    </row>
    <row r="10212" spans="27:29" x14ac:dyDescent="0.25">
      <c r="AA10212"/>
      <c r="AB10212"/>
      <c r="AC10212"/>
    </row>
    <row r="10213" spans="27:29" x14ac:dyDescent="0.25">
      <c r="AA10213"/>
      <c r="AB10213"/>
      <c r="AC10213"/>
    </row>
    <row r="10214" spans="27:29" x14ac:dyDescent="0.25">
      <c r="AA10214"/>
      <c r="AB10214"/>
      <c r="AC10214"/>
    </row>
    <row r="10215" spans="27:29" x14ac:dyDescent="0.25">
      <c r="AA10215"/>
      <c r="AB10215"/>
      <c r="AC10215"/>
    </row>
    <row r="10216" spans="27:29" x14ac:dyDescent="0.25">
      <c r="AA10216"/>
      <c r="AB10216"/>
      <c r="AC10216"/>
    </row>
    <row r="10217" spans="27:29" x14ac:dyDescent="0.25">
      <c r="AA10217"/>
      <c r="AB10217"/>
      <c r="AC10217"/>
    </row>
    <row r="10218" spans="27:29" x14ac:dyDescent="0.25">
      <c r="AA10218"/>
      <c r="AB10218"/>
      <c r="AC10218"/>
    </row>
    <row r="10219" spans="27:29" x14ac:dyDescent="0.25">
      <c r="AA10219"/>
      <c r="AB10219"/>
      <c r="AC10219"/>
    </row>
    <row r="10220" spans="27:29" x14ac:dyDescent="0.25">
      <c r="AA10220"/>
      <c r="AB10220"/>
      <c r="AC10220"/>
    </row>
    <row r="10221" spans="27:29" x14ac:dyDescent="0.25">
      <c r="AA10221"/>
      <c r="AB10221"/>
      <c r="AC10221"/>
    </row>
    <row r="10222" spans="27:29" x14ac:dyDescent="0.25">
      <c r="AA10222"/>
      <c r="AB10222"/>
      <c r="AC10222"/>
    </row>
    <row r="10223" spans="27:29" x14ac:dyDescent="0.25">
      <c r="AA10223"/>
      <c r="AB10223"/>
      <c r="AC10223"/>
    </row>
    <row r="10224" spans="27:29" x14ac:dyDescent="0.25">
      <c r="AA10224"/>
      <c r="AB10224"/>
      <c r="AC10224"/>
    </row>
    <row r="10225" spans="27:29" x14ac:dyDescent="0.25">
      <c r="AA10225"/>
      <c r="AB10225"/>
      <c r="AC10225"/>
    </row>
    <row r="10226" spans="27:29" x14ac:dyDescent="0.25">
      <c r="AA10226"/>
      <c r="AB10226"/>
      <c r="AC10226"/>
    </row>
    <row r="10227" spans="27:29" x14ac:dyDescent="0.25">
      <c r="AA10227"/>
      <c r="AB10227"/>
      <c r="AC10227"/>
    </row>
    <row r="10228" spans="27:29" x14ac:dyDescent="0.25">
      <c r="AA10228"/>
      <c r="AB10228"/>
      <c r="AC10228"/>
    </row>
    <row r="10229" spans="27:29" x14ac:dyDescent="0.25">
      <c r="AA10229"/>
      <c r="AB10229"/>
      <c r="AC10229"/>
    </row>
    <row r="10230" spans="27:29" x14ac:dyDescent="0.25">
      <c r="AA10230"/>
      <c r="AB10230"/>
      <c r="AC10230"/>
    </row>
    <row r="10231" spans="27:29" x14ac:dyDescent="0.25">
      <c r="AA10231"/>
      <c r="AB10231"/>
      <c r="AC10231"/>
    </row>
    <row r="10232" spans="27:29" x14ac:dyDescent="0.25">
      <c r="AA10232"/>
      <c r="AB10232"/>
      <c r="AC10232"/>
    </row>
    <row r="10233" spans="27:29" x14ac:dyDescent="0.25">
      <c r="AA10233"/>
      <c r="AB10233"/>
      <c r="AC10233"/>
    </row>
    <row r="10234" spans="27:29" x14ac:dyDescent="0.25">
      <c r="AA10234"/>
      <c r="AB10234"/>
      <c r="AC10234"/>
    </row>
    <row r="10235" spans="27:29" x14ac:dyDescent="0.25">
      <c r="AA10235"/>
      <c r="AB10235"/>
      <c r="AC10235"/>
    </row>
    <row r="10236" spans="27:29" x14ac:dyDescent="0.25">
      <c r="AA10236"/>
      <c r="AB10236"/>
      <c r="AC10236"/>
    </row>
    <row r="10237" spans="27:29" x14ac:dyDescent="0.25">
      <c r="AA10237"/>
      <c r="AB10237"/>
      <c r="AC10237"/>
    </row>
    <row r="10238" spans="27:29" x14ac:dyDescent="0.25">
      <c r="AA10238"/>
      <c r="AB10238"/>
      <c r="AC10238"/>
    </row>
    <row r="10239" spans="27:29" x14ac:dyDescent="0.25">
      <c r="AA10239"/>
      <c r="AB10239"/>
      <c r="AC10239"/>
    </row>
    <row r="10240" spans="27:29" x14ac:dyDescent="0.25">
      <c r="AA10240"/>
      <c r="AB10240"/>
      <c r="AC10240"/>
    </row>
    <row r="10241" spans="27:29" x14ac:dyDescent="0.25">
      <c r="AA10241"/>
      <c r="AB10241"/>
      <c r="AC10241"/>
    </row>
    <row r="10242" spans="27:29" x14ac:dyDescent="0.25">
      <c r="AA10242"/>
      <c r="AB10242"/>
      <c r="AC10242"/>
    </row>
    <row r="10243" spans="27:29" x14ac:dyDescent="0.25">
      <c r="AA10243"/>
      <c r="AB10243"/>
      <c r="AC10243"/>
    </row>
    <row r="10244" spans="27:29" x14ac:dyDescent="0.25">
      <c r="AA10244"/>
      <c r="AB10244"/>
      <c r="AC10244"/>
    </row>
    <row r="10245" spans="27:29" x14ac:dyDescent="0.25">
      <c r="AA10245"/>
      <c r="AB10245"/>
      <c r="AC10245"/>
    </row>
    <row r="10246" spans="27:29" x14ac:dyDescent="0.25">
      <c r="AA10246"/>
      <c r="AB10246"/>
      <c r="AC10246"/>
    </row>
    <row r="10247" spans="27:29" x14ac:dyDescent="0.25">
      <c r="AA10247"/>
      <c r="AB10247"/>
      <c r="AC10247"/>
    </row>
    <row r="10248" spans="27:29" x14ac:dyDescent="0.25">
      <c r="AA10248"/>
      <c r="AB10248"/>
      <c r="AC10248"/>
    </row>
    <row r="10249" spans="27:29" x14ac:dyDescent="0.25">
      <c r="AA10249"/>
      <c r="AB10249"/>
      <c r="AC10249"/>
    </row>
    <row r="10250" spans="27:29" x14ac:dyDescent="0.25">
      <c r="AA10250"/>
      <c r="AB10250"/>
      <c r="AC10250"/>
    </row>
    <row r="10251" spans="27:29" x14ac:dyDescent="0.25">
      <c r="AA10251"/>
      <c r="AB10251"/>
      <c r="AC10251"/>
    </row>
    <row r="10252" spans="27:29" x14ac:dyDescent="0.25">
      <c r="AA10252"/>
      <c r="AB10252"/>
      <c r="AC10252"/>
    </row>
    <row r="10253" spans="27:29" x14ac:dyDescent="0.25">
      <c r="AA10253"/>
      <c r="AB10253"/>
      <c r="AC10253"/>
    </row>
    <row r="10254" spans="27:29" x14ac:dyDescent="0.25">
      <c r="AA10254"/>
      <c r="AB10254"/>
      <c r="AC10254"/>
    </row>
    <row r="10255" spans="27:29" x14ac:dyDescent="0.25">
      <c r="AA10255"/>
      <c r="AB10255"/>
      <c r="AC10255"/>
    </row>
    <row r="10256" spans="27:29" x14ac:dyDescent="0.25">
      <c r="AA10256"/>
      <c r="AB10256"/>
      <c r="AC10256"/>
    </row>
    <row r="10257" spans="27:29" x14ac:dyDescent="0.25">
      <c r="AA10257"/>
      <c r="AB10257"/>
      <c r="AC10257"/>
    </row>
    <row r="10258" spans="27:29" x14ac:dyDescent="0.25">
      <c r="AA10258"/>
      <c r="AB10258"/>
      <c r="AC10258"/>
    </row>
    <row r="10259" spans="27:29" x14ac:dyDescent="0.25">
      <c r="AA10259"/>
      <c r="AB10259"/>
      <c r="AC10259"/>
    </row>
    <row r="10260" spans="27:29" x14ac:dyDescent="0.25">
      <c r="AA10260"/>
      <c r="AB10260"/>
      <c r="AC10260"/>
    </row>
    <row r="10261" spans="27:29" x14ac:dyDescent="0.25">
      <c r="AA10261"/>
      <c r="AB10261"/>
      <c r="AC10261"/>
    </row>
    <row r="10262" spans="27:29" x14ac:dyDescent="0.25">
      <c r="AA10262"/>
      <c r="AB10262"/>
      <c r="AC10262"/>
    </row>
    <row r="10263" spans="27:29" x14ac:dyDescent="0.25">
      <c r="AA10263"/>
      <c r="AB10263"/>
      <c r="AC10263"/>
    </row>
    <row r="10264" spans="27:29" x14ac:dyDescent="0.25">
      <c r="AA10264"/>
      <c r="AB10264"/>
      <c r="AC10264"/>
    </row>
    <row r="10265" spans="27:29" x14ac:dyDescent="0.25">
      <c r="AA10265"/>
      <c r="AB10265"/>
      <c r="AC10265"/>
    </row>
    <row r="10266" spans="27:29" x14ac:dyDescent="0.25">
      <c r="AA10266"/>
      <c r="AB10266"/>
      <c r="AC10266"/>
    </row>
    <row r="10267" spans="27:29" x14ac:dyDescent="0.25">
      <c r="AA10267"/>
      <c r="AB10267"/>
      <c r="AC10267"/>
    </row>
    <row r="10268" spans="27:29" x14ac:dyDescent="0.25">
      <c r="AA10268"/>
      <c r="AB10268"/>
      <c r="AC10268"/>
    </row>
    <row r="10269" spans="27:29" x14ac:dyDescent="0.25">
      <c r="AA10269"/>
      <c r="AB10269"/>
      <c r="AC10269"/>
    </row>
    <row r="10270" spans="27:29" x14ac:dyDescent="0.25">
      <c r="AA10270"/>
      <c r="AB10270"/>
      <c r="AC10270"/>
    </row>
    <row r="10271" spans="27:29" x14ac:dyDescent="0.25">
      <c r="AA10271"/>
      <c r="AB10271"/>
      <c r="AC10271"/>
    </row>
    <row r="10272" spans="27:29" x14ac:dyDescent="0.25">
      <c r="AA10272"/>
      <c r="AB10272"/>
      <c r="AC10272"/>
    </row>
    <row r="10273" spans="27:29" x14ac:dyDescent="0.25">
      <c r="AA10273"/>
      <c r="AB10273"/>
      <c r="AC10273"/>
    </row>
    <row r="10274" spans="27:29" x14ac:dyDescent="0.25">
      <c r="AA10274"/>
      <c r="AB10274"/>
      <c r="AC10274"/>
    </row>
    <row r="10275" spans="27:29" x14ac:dyDescent="0.25">
      <c r="AA10275"/>
      <c r="AB10275"/>
      <c r="AC10275"/>
    </row>
    <row r="10276" spans="27:29" x14ac:dyDescent="0.25">
      <c r="AA10276"/>
      <c r="AB10276"/>
      <c r="AC10276"/>
    </row>
    <row r="10277" spans="27:29" x14ac:dyDescent="0.25">
      <c r="AA10277"/>
      <c r="AB10277"/>
      <c r="AC10277"/>
    </row>
    <row r="10278" spans="27:29" x14ac:dyDescent="0.25">
      <c r="AA10278"/>
      <c r="AB10278"/>
      <c r="AC10278"/>
    </row>
    <row r="10279" spans="27:29" x14ac:dyDescent="0.25">
      <c r="AA10279"/>
      <c r="AB10279"/>
      <c r="AC10279"/>
    </row>
    <row r="10280" spans="27:29" x14ac:dyDescent="0.25">
      <c r="AA10280"/>
      <c r="AB10280"/>
      <c r="AC10280"/>
    </row>
    <row r="10281" spans="27:29" x14ac:dyDescent="0.25">
      <c r="AA10281"/>
      <c r="AB10281"/>
      <c r="AC10281"/>
    </row>
    <row r="10282" spans="27:29" x14ac:dyDescent="0.25">
      <c r="AA10282"/>
      <c r="AB10282"/>
      <c r="AC10282"/>
    </row>
    <row r="10283" spans="27:29" x14ac:dyDescent="0.25">
      <c r="AA10283"/>
      <c r="AB10283"/>
      <c r="AC10283"/>
    </row>
    <row r="10284" spans="27:29" x14ac:dyDescent="0.25">
      <c r="AA10284"/>
      <c r="AB10284"/>
      <c r="AC10284"/>
    </row>
    <row r="10285" spans="27:29" x14ac:dyDescent="0.25">
      <c r="AA10285"/>
      <c r="AB10285"/>
      <c r="AC10285"/>
    </row>
    <row r="10286" spans="27:29" x14ac:dyDescent="0.25">
      <c r="AA10286"/>
      <c r="AB10286"/>
      <c r="AC10286"/>
    </row>
    <row r="10287" spans="27:29" x14ac:dyDescent="0.25">
      <c r="AA10287"/>
      <c r="AB10287"/>
      <c r="AC10287"/>
    </row>
    <row r="10288" spans="27:29" x14ac:dyDescent="0.25">
      <c r="AA10288"/>
      <c r="AB10288"/>
      <c r="AC10288"/>
    </row>
    <row r="10289" spans="27:29" x14ac:dyDescent="0.25">
      <c r="AA10289"/>
      <c r="AB10289"/>
      <c r="AC10289"/>
    </row>
    <row r="10290" spans="27:29" x14ac:dyDescent="0.25">
      <c r="AA10290"/>
      <c r="AB10290"/>
      <c r="AC10290"/>
    </row>
    <row r="10291" spans="27:29" x14ac:dyDescent="0.25">
      <c r="AA10291"/>
      <c r="AB10291"/>
      <c r="AC10291"/>
    </row>
    <row r="10292" spans="27:29" x14ac:dyDescent="0.25">
      <c r="AA10292"/>
      <c r="AB10292"/>
      <c r="AC10292"/>
    </row>
    <row r="10293" spans="27:29" x14ac:dyDescent="0.25">
      <c r="AA10293"/>
      <c r="AB10293"/>
      <c r="AC10293"/>
    </row>
    <row r="10294" spans="27:29" x14ac:dyDescent="0.25">
      <c r="AA10294"/>
      <c r="AB10294"/>
      <c r="AC10294"/>
    </row>
    <row r="10295" spans="27:29" x14ac:dyDescent="0.25">
      <c r="AA10295"/>
      <c r="AB10295"/>
      <c r="AC10295"/>
    </row>
    <row r="10296" spans="27:29" x14ac:dyDescent="0.25">
      <c r="AA10296"/>
      <c r="AB10296"/>
      <c r="AC10296"/>
    </row>
    <row r="10297" spans="27:29" x14ac:dyDescent="0.25">
      <c r="AA10297"/>
      <c r="AB10297"/>
      <c r="AC10297"/>
    </row>
    <row r="10298" spans="27:29" x14ac:dyDescent="0.25">
      <c r="AA10298"/>
      <c r="AB10298"/>
      <c r="AC10298"/>
    </row>
    <row r="10299" spans="27:29" x14ac:dyDescent="0.25">
      <c r="AA10299"/>
      <c r="AB10299"/>
      <c r="AC10299"/>
    </row>
    <row r="10300" spans="27:29" x14ac:dyDescent="0.25">
      <c r="AA10300"/>
      <c r="AB10300"/>
      <c r="AC10300"/>
    </row>
    <row r="10301" spans="27:29" x14ac:dyDescent="0.25">
      <c r="AA10301"/>
      <c r="AB10301"/>
      <c r="AC10301"/>
    </row>
    <row r="10302" spans="27:29" x14ac:dyDescent="0.25">
      <c r="AA10302"/>
      <c r="AB10302"/>
      <c r="AC10302"/>
    </row>
    <row r="10303" spans="27:29" x14ac:dyDescent="0.25">
      <c r="AA10303"/>
      <c r="AB10303"/>
      <c r="AC10303"/>
    </row>
    <row r="10304" spans="27:29" x14ac:dyDescent="0.25">
      <c r="AA10304"/>
      <c r="AB10304"/>
      <c r="AC10304"/>
    </row>
    <row r="10305" spans="27:29" x14ac:dyDescent="0.25">
      <c r="AA10305"/>
      <c r="AB10305"/>
      <c r="AC10305"/>
    </row>
    <row r="10306" spans="27:29" x14ac:dyDescent="0.25">
      <c r="AA10306"/>
      <c r="AB10306"/>
      <c r="AC10306"/>
    </row>
    <row r="10307" spans="27:29" x14ac:dyDescent="0.25">
      <c r="AA10307"/>
      <c r="AB10307"/>
      <c r="AC10307"/>
    </row>
    <row r="10308" spans="27:29" x14ac:dyDescent="0.25">
      <c r="AA10308"/>
      <c r="AB10308"/>
      <c r="AC10308"/>
    </row>
    <row r="10309" spans="27:29" x14ac:dyDescent="0.25">
      <c r="AA10309"/>
      <c r="AB10309"/>
      <c r="AC10309"/>
    </row>
    <row r="10310" spans="27:29" x14ac:dyDescent="0.25">
      <c r="AA10310"/>
      <c r="AB10310"/>
      <c r="AC10310"/>
    </row>
    <row r="10311" spans="27:29" x14ac:dyDescent="0.25">
      <c r="AA10311"/>
      <c r="AB10311"/>
      <c r="AC10311"/>
    </row>
    <row r="10312" spans="27:29" x14ac:dyDescent="0.25">
      <c r="AA10312"/>
      <c r="AB10312"/>
      <c r="AC10312"/>
    </row>
    <row r="10313" spans="27:29" x14ac:dyDescent="0.25">
      <c r="AA10313"/>
      <c r="AB10313"/>
      <c r="AC10313"/>
    </row>
    <row r="10314" spans="27:29" x14ac:dyDescent="0.25">
      <c r="AA10314"/>
      <c r="AB10314"/>
      <c r="AC10314"/>
    </row>
    <row r="10315" spans="27:29" x14ac:dyDescent="0.25">
      <c r="AA10315"/>
      <c r="AB10315"/>
      <c r="AC10315"/>
    </row>
    <row r="10316" spans="27:29" x14ac:dyDescent="0.25">
      <c r="AA10316"/>
      <c r="AB10316"/>
      <c r="AC10316"/>
    </row>
    <row r="10317" spans="27:29" x14ac:dyDescent="0.25">
      <c r="AA10317"/>
      <c r="AB10317"/>
      <c r="AC10317"/>
    </row>
    <row r="10318" spans="27:29" x14ac:dyDescent="0.25">
      <c r="AA10318"/>
      <c r="AB10318"/>
      <c r="AC10318"/>
    </row>
    <row r="10319" spans="27:29" x14ac:dyDescent="0.25">
      <c r="AA10319"/>
      <c r="AB10319"/>
      <c r="AC10319"/>
    </row>
    <row r="10320" spans="27:29" x14ac:dyDescent="0.25">
      <c r="AA10320"/>
      <c r="AB10320"/>
      <c r="AC10320"/>
    </row>
    <row r="10321" spans="27:29" x14ac:dyDescent="0.25">
      <c r="AA10321"/>
      <c r="AB10321"/>
      <c r="AC10321"/>
    </row>
    <row r="10322" spans="27:29" x14ac:dyDescent="0.25">
      <c r="AA10322"/>
      <c r="AB10322"/>
      <c r="AC10322"/>
    </row>
    <row r="10323" spans="27:29" x14ac:dyDescent="0.25">
      <c r="AA10323"/>
      <c r="AB10323"/>
      <c r="AC10323"/>
    </row>
    <row r="10324" spans="27:29" x14ac:dyDescent="0.25">
      <c r="AA10324"/>
      <c r="AB10324"/>
      <c r="AC10324"/>
    </row>
    <row r="10325" spans="27:29" x14ac:dyDescent="0.25">
      <c r="AA10325"/>
      <c r="AB10325"/>
      <c r="AC10325"/>
    </row>
    <row r="10326" spans="27:29" x14ac:dyDescent="0.25">
      <c r="AA10326"/>
      <c r="AB10326"/>
      <c r="AC10326"/>
    </row>
    <row r="10327" spans="27:29" x14ac:dyDescent="0.25">
      <c r="AA10327"/>
      <c r="AB10327"/>
      <c r="AC10327"/>
    </row>
    <row r="10328" spans="27:29" x14ac:dyDescent="0.25">
      <c r="AA10328"/>
      <c r="AB10328"/>
      <c r="AC10328"/>
    </row>
    <row r="10329" spans="27:29" x14ac:dyDescent="0.25">
      <c r="AA10329"/>
      <c r="AB10329"/>
      <c r="AC10329"/>
    </row>
    <row r="10330" spans="27:29" x14ac:dyDescent="0.25">
      <c r="AA10330"/>
      <c r="AB10330"/>
      <c r="AC10330"/>
    </row>
    <row r="10331" spans="27:29" x14ac:dyDescent="0.25">
      <c r="AA10331"/>
      <c r="AB10331"/>
      <c r="AC10331"/>
    </row>
    <row r="10332" spans="27:29" x14ac:dyDescent="0.25">
      <c r="AA10332"/>
      <c r="AB10332"/>
      <c r="AC10332"/>
    </row>
    <row r="10333" spans="27:29" x14ac:dyDescent="0.25">
      <c r="AA10333"/>
      <c r="AB10333"/>
      <c r="AC10333"/>
    </row>
    <row r="10334" spans="27:29" x14ac:dyDescent="0.25">
      <c r="AA10334"/>
      <c r="AB10334"/>
      <c r="AC10334"/>
    </row>
    <row r="10335" spans="27:29" x14ac:dyDescent="0.25">
      <c r="AA10335"/>
      <c r="AB10335"/>
      <c r="AC10335"/>
    </row>
    <row r="10336" spans="27:29" x14ac:dyDescent="0.25">
      <c r="AA10336"/>
      <c r="AB10336"/>
      <c r="AC10336"/>
    </row>
    <row r="10337" spans="27:29" x14ac:dyDescent="0.25">
      <c r="AA10337"/>
      <c r="AB10337"/>
      <c r="AC10337"/>
    </row>
    <row r="10338" spans="27:29" x14ac:dyDescent="0.25">
      <c r="AA10338"/>
      <c r="AB10338"/>
      <c r="AC10338"/>
    </row>
    <row r="10339" spans="27:29" x14ac:dyDescent="0.25">
      <c r="AA10339"/>
      <c r="AB10339"/>
      <c r="AC10339"/>
    </row>
    <row r="10340" spans="27:29" x14ac:dyDescent="0.25">
      <c r="AA10340"/>
      <c r="AB10340"/>
      <c r="AC10340"/>
    </row>
    <row r="10341" spans="27:29" x14ac:dyDescent="0.25">
      <c r="AA10341"/>
      <c r="AB10341"/>
      <c r="AC10341"/>
    </row>
    <row r="10342" spans="27:29" x14ac:dyDescent="0.25">
      <c r="AA10342"/>
      <c r="AB10342"/>
      <c r="AC10342"/>
    </row>
    <row r="10343" spans="27:29" x14ac:dyDescent="0.25">
      <c r="AA10343"/>
      <c r="AB10343"/>
      <c r="AC10343"/>
    </row>
    <row r="10344" spans="27:29" x14ac:dyDescent="0.25">
      <c r="AA10344"/>
      <c r="AB10344"/>
      <c r="AC10344"/>
    </row>
    <row r="10345" spans="27:29" x14ac:dyDescent="0.25">
      <c r="AA10345"/>
      <c r="AB10345"/>
      <c r="AC10345"/>
    </row>
    <row r="10346" spans="27:29" x14ac:dyDescent="0.25">
      <c r="AA10346"/>
      <c r="AB10346"/>
      <c r="AC10346"/>
    </row>
    <row r="10347" spans="27:29" x14ac:dyDescent="0.25">
      <c r="AA10347"/>
      <c r="AB10347"/>
      <c r="AC10347"/>
    </row>
    <row r="10348" spans="27:29" x14ac:dyDescent="0.25">
      <c r="AA10348"/>
      <c r="AB10348"/>
      <c r="AC10348"/>
    </row>
    <row r="10349" spans="27:29" x14ac:dyDescent="0.25">
      <c r="AA10349"/>
      <c r="AB10349"/>
      <c r="AC10349"/>
    </row>
    <row r="10350" spans="27:29" x14ac:dyDescent="0.25">
      <c r="AA10350"/>
      <c r="AB10350"/>
      <c r="AC10350"/>
    </row>
    <row r="10351" spans="27:29" x14ac:dyDescent="0.25">
      <c r="AA10351"/>
      <c r="AB10351"/>
      <c r="AC10351"/>
    </row>
    <row r="10352" spans="27:29" x14ac:dyDescent="0.25">
      <c r="AA10352"/>
      <c r="AB10352"/>
      <c r="AC10352"/>
    </row>
    <row r="10353" spans="27:29" x14ac:dyDescent="0.25">
      <c r="AA10353"/>
      <c r="AB10353"/>
      <c r="AC10353"/>
    </row>
    <row r="10354" spans="27:29" x14ac:dyDescent="0.25">
      <c r="AA10354"/>
      <c r="AB10354"/>
      <c r="AC10354"/>
    </row>
    <row r="10355" spans="27:29" x14ac:dyDescent="0.25">
      <c r="AA10355"/>
      <c r="AB10355"/>
      <c r="AC10355"/>
    </row>
    <row r="10356" spans="27:29" x14ac:dyDescent="0.25">
      <c r="AA10356"/>
      <c r="AB10356"/>
      <c r="AC10356"/>
    </row>
    <row r="10357" spans="27:29" x14ac:dyDescent="0.25">
      <c r="AA10357"/>
      <c r="AB10357"/>
      <c r="AC10357"/>
    </row>
    <row r="10358" spans="27:29" x14ac:dyDescent="0.25">
      <c r="AA10358"/>
      <c r="AB10358"/>
      <c r="AC10358"/>
    </row>
    <row r="10359" spans="27:29" x14ac:dyDescent="0.25">
      <c r="AA10359"/>
      <c r="AB10359"/>
      <c r="AC10359"/>
    </row>
    <row r="10360" spans="27:29" x14ac:dyDescent="0.25">
      <c r="AA10360"/>
      <c r="AB10360"/>
      <c r="AC10360"/>
    </row>
    <row r="10361" spans="27:29" x14ac:dyDescent="0.25">
      <c r="AA10361"/>
      <c r="AB10361"/>
      <c r="AC10361"/>
    </row>
    <row r="10362" spans="27:29" x14ac:dyDescent="0.25">
      <c r="AA10362"/>
      <c r="AB10362"/>
      <c r="AC10362"/>
    </row>
    <row r="10363" spans="27:29" x14ac:dyDescent="0.25">
      <c r="AA10363"/>
      <c r="AB10363"/>
      <c r="AC10363"/>
    </row>
    <row r="10364" spans="27:29" x14ac:dyDescent="0.25">
      <c r="AA10364"/>
      <c r="AB10364"/>
      <c r="AC10364"/>
    </row>
    <row r="10365" spans="27:29" x14ac:dyDescent="0.25">
      <c r="AA10365"/>
      <c r="AB10365"/>
      <c r="AC10365"/>
    </row>
    <row r="10366" spans="27:29" x14ac:dyDescent="0.25">
      <c r="AA10366"/>
      <c r="AB10366"/>
      <c r="AC10366"/>
    </row>
    <row r="10367" spans="27:29" x14ac:dyDescent="0.25">
      <c r="AA10367"/>
      <c r="AB10367"/>
      <c r="AC10367"/>
    </row>
    <row r="10368" spans="27:29" x14ac:dyDescent="0.25">
      <c r="AA10368"/>
      <c r="AB10368"/>
      <c r="AC10368"/>
    </row>
    <row r="10369" spans="27:29" x14ac:dyDescent="0.25">
      <c r="AA10369"/>
      <c r="AB10369"/>
      <c r="AC10369"/>
    </row>
    <row r="10370" spans="27:29" x14ac:dyDescent="0.25">
      <c r="AA10370"/>
      <c r="AB10370"/>
      <c r="AC10370"/>
    </row>
    <row r="10371" spans="27:29" x14ac:dyDescent="0.25">
      <c r="AA10371"/>
      <c r="AB10371"/>
      <c r="AC10371"/>
    </row>
    <row r="10372" spans="27:29" x14ac:dyDescent="0.25">
      <c r="AA10372"/>
      <c r="AB10372"/>
      <c r="AC10372"/>
    </row>
    <row r="10373" spans="27:29" x14ac:dyDescent="0.25">
      <c r="AA10373"/>
      <c r="AB10373"/>
      <c r="AC10373"/>
    </row>
    <row r="10374" spans="27:29" x14ac:dyDescent="0.25">
      <c r="AA10374"/>
      <c r="AB10374"/>
      <c r="AC10374"/>
    </row>
    <row r="10375" spans="27:29" x14ac:dyDescent="0.25">
      <c r="AA10375"/>
      <c r="AB10375"/>
      <c r="AC10375"/>
    </row>
    <row r="10376" spans="27:29" x14ac:dyDescent="0.25">
      <c r="AA10376"/>
      <c r="AB10376"/>
      <c r="AC10376"/>
    </row>
    <row r="10377" spans="27:29" x14ac:dyDescent="0.25">
      <c r="AA10377"/>
      <c r="AB10377"/>
      <c r="AC10377"/>
    </row>
    <row r="10378" spans="27:29" x14ac:dyDescent="0.25">
      <c r="AA10378"/>
      <c r="AB10378"/>
      <c r="AC10378"/>
    </row>
    <row r="10379" spans="27:29" x14ac:dyDescent="0.25">
      <c r="AA10379"/>
      <c r="AB10379"/>
      <c r="AC10379"/>
    </row>
    <row r="10380" spans="27:29" x14ac:dyDescent="0.25">
      <c r="AA10380"/>
      <c r="AB10380"/>
      <c r="AC10380"/>
    </row>
    <row r="10381" spans="27:29" x14ac:dyDescent="0.25">
      <c r="AA10381"/>
      <c r="AB10381"/>
      <c r="AC10381"/>
    </row>
    <row r="10382" spans="27:29" x14ac:dyDescent="0.25">
      <c r="AA10382"/>
      <c r="AB10382"/>
      <c r="AC10382"/>
    </row>
    <row r="10383" spans="27:29" x14ac:dyDescent="0.25">
      <c r="AA10383"/>
      <c r="AB10383"/>
      <c r="AC10383"/>
    </row>
    <row r="10384" spans="27:29" x14ac:dyDescent="0.25">
      <c r="AA10384"/>
      <c r="AB10384"/>
      <c r="AC10384"/>
    </row>
    <row r="10385" spans="27:29" x14ac:dyDescent="0.25">
      <c r="AA10385"/>
      <c r="AB10385"/>
      <c r="AC10385"/>
    </row>
    <row r="10386" spans="27:29" x14ac:dyDescent="0.25">
      <c r="AA10386"/>
      <c r="AB10386"/>
      <c r="AC10386"/>
    </row>
    <row r="10387" spans="27:29" x14ac:dyDescent="0.25">
      <c r="AA10387"/>
      <c r="AB10387"/>
      <c r="AC10387"/>
    </row>
    <row r="10388" spans="27:29" x14ac:dyDescent="0.25">
      <c r="AA10388"/>
      <c r="AB10388"/>
      <c r="AC10388"/>
    </row>
    <row r="10389" spans="27:29" x14ac:dyDescent="0.25">
      <c r="AA10389"/>
      <c r="AB10389"/>
      <c r="AC10389"/>
    </row>
    <row r="10390" spans="27:29" x14ac:dyDescent="0.25">
      <c r="AA10390"/>
      <c r="AB10390"/>
      <c r="AC10390"/>
    </row>
    <row r="10391" spans="27:29" x14ac:dyDescent="0.25">
      <c r="AA10391"/>
      <c r="AB10391"/>
      <c r="AC10391"/>
    </row>
    <row r="10392" spans="27:29" x14ac:dyDescent="0.25">
      <c r="AA10392"/>
      <c r="AB10392"/>
      <c r="AC10392"/>
    </row>
    <row r="10393" spans="27:29" x14ac:dyDescent="0.25">
      <c r="AA10393"/>
      <c r="AB10393"/>
      <c r="AC10393"/>
    </row>
    <row r="10394" spans="27:29" x14ac:dyDescent="0.25">
      <c r="AA10394"/>
      <c r="AB10394"/>
      <c r="AC10394"/>
    </row>
    <row r="10395" spans="27:29" x14ac:dyDescent="0.25">
      <c r="AA10395"/>
      <c r="AB10395"/>
      <c r="AC10395"/>
    </row>
    <row r="10396" spans="27:29" x14ac:dyDescent="0.25">
      <c r="AA10396"/>
      <c r="AB10396"/>
      <c r="AC10396"/>
    </row>
    <row r="10397" spans="27:29" x14ac:dyDescent="0.25">
      <c r="AA10397"/>
      <c r="AB10397"/>
      <c r="AC10397"/>
    </row>
    <row r="10398" spans="27:29" x14ac:dyDescent="0.25">
      <c r="AA10398"/>
      <c r="AB10398"/>
      <c r="AC10398"/>
    </row>
    <row r="10399" spans="27:29" x14ac:dyDescent="0.25">
      <c r="AA10399"/>
      <c r="AB10399"/>
      <c r="AC10399"/>
    </row>
    <row r="10400" spans="27:29" x14ac:dyDescent="0.25">
      <c r="AA10400"/>
      <c r="AB10400"/>
      <c r="AC10400"/>
    </row>
    <row r="10401" spans="27:29" x14ac:dyDescent="0.25">
      <c r="AA10401"/>
      <c r="AB10401"/>
      <c r="AC10401"/>
    </row>
    <row r="10402" spans="27:29" x14ac:dyDescent="0.25">
      <c r="AA10402"/>
      <c r="AB10402"/>
      <c r="AC10402"/>
    </row>
    <row r="10403" spans="27:29" x14ac:dyDescent="0.25">
      <c r="AA10403"/>
      <c r="AB10403"/>
      <c r="AC10403"/>
    </row>
    <row r="10404" spans="27:29" x14ac:dyDescent="0.25">
      <c r="AA10404"/>
      <c r="AB10404"/>
      <c r="AC10404"/>
    </row>
    <row r="10405" spans="27:29" x14ac:dyDescent="0.25">
      <c r="AA10405"/>
      <c r="AB10405"/>
      <c r="AC10405"/>
    </row>
    <row r="10406" spans="27:29" x14ac:dyDescent="0.25">
      <c r="AA10406"/>
      <c r="AB10406"/>
      <c r="AC10406"/>
    </row>
    <row r="10407" spans="27:29" x14ac:dyDescent="0.25">
      <c r="AA10407"/>
      <c r="AB10407"/>
      <c r="AC10407"/>
    </row>
    <row r="10408" spans="27:29" x14ac:dyDescent="0.25">
      <c r="AA10408"/>
      <c r="AB10408"/>
      <c r="AC10408"/>
    </row>
    <row r="10409" spans="27:29" x14ac:dyDescent="0.25">
      <c r="AA10409"/>
      <c r="AB10409"/>
      <c r="AC10409"/>
    </row>
    <row r="10410" spans="27:29" x14ac:dyDescent="0.25">
      <c r="AA10410"/>
      <c r="AB10410"/>
      <c r="AC10410"/>
    </row>
    <row r="10411" spans="27:29" x14ac:dyDescent="0.25">
      <c r="AA10411"/>
      <c r="AB10411"/>
      <c r="AC10411"/>
    </row>
    <row r="10412" spans="27:29" x14ac:dyDescent="0.25">
      <c r="AA10412"/>
      <c r="AB10412"/>
      <c r="AC10412"/>
    </row>
    <row r="10413" spans="27:29" x14ac:dyDescent="0.25">
      <c r="AA10413"/>
      <c r="AB10413"/>
      <c r="AC10413"/>
    </row>
    <row r="10414" spans="27:29" x14ac:dyDescent="0.25">
      <c r="AA10414"/>
      <c r="AB10414"/>
      <c r="AC10414"/>
    </row>
    <row r="10415" spans="27:29" x14ac:dyDescent="0.25">
      <c r="AA10415"/>
      <c r="AB10415"/>
      <c r="AC10415"/>
    </row>
    <row r="10416" spans="27:29" x14ac:dyDescent="0.25">
      <c r="AA10416"/>
      <c r="AB10416"/>
      <c r="AC10416"/>
    </row>
    <row r="10417" spans="27:29" x14ac:dyDescent="0.25">
      <c r="AA10417"/>
      <c r="AB10417"/>
      <c r="AC10417"/>
    </row>
    <row r="10418" spans="27:29" x14ac:dyDescent="0.25">
      <c r="AA10418"/>
      <c r="AB10418"/>
      <c r="AC10418"/>
    </row>
    <row r="10419" spans="27:29" x14ac:dyDescent="0.25">
      <c r="AA10419"/>
      <c r="AB10419"/>
      <c r="AC10419"/>
    </row>
    <row r="10420" spans="27:29" x14ac:dyDescent="0.25">
      <c r="AA10420"/>
      <c r="AB10420"/>
      <c r="AC10420"/>
    </row>
    <row r="10421" spans="27:29" x14ac:dyDescent="0.25">
      <c r="AA10421"/>
      <c r="AB10421"/>
      <c r="AC10421"/>
    </row>
    <row r="10422" spans="27:29" x14ac:dyDescent="0.25">
      <c r="AA10422"/>
      <c r="AB10422"/>
      <c r="AC10422"/>
    </row>
    <row r="10423" spans="27:29" x14ac:dyDescent="0.25">
      <c r="AA10423"/>
      <c r="AB10423"/>
      <c r="AC10423"/>
    </row>
    <row r="10424" spans="27:29" x14ac:dyDescent="0.25">
      <c r="AA10424"/>
      <c r="AB10424"/>
      <c r="AC10424"/>
    </row>
    <row r="10425" spans="27:29" x14ac:dyDescent="0.25">
      <c r="AA10425"/>
      <c r="AB10425"/>
      <c r="AC10425"/>
    </row>
    <row r="10426" spans="27:29" x14ac:dyDescent="0.25">
      <c r="AA10426"/>
      <c r="AB10426"/>
      <c r="AC10426"/>
    </row>
    <row r="10427" spans="27:29" x14ac:dyDescent="0.25">
      <c r="AA10427"/>
      <c r="AB10427"/>
      <c r="AC10427"/>
    </row>
    <row r="10428" spans="27:29" x14ac:dyDescent="0.25">
      <c r="AA10428"/>
      <c r="AB10428"/>
      <c r="AC10428"/>
    </row>
    <row r="10429" spans="27:29" x14ac:dyDescent="0.25">
      <c r="AA10429"/>
      <c r="AB10429"/>
      <c r="AC10429"/>
    </row>
    <row r="10430" spans="27:29" x14ac:dyDescent="0.25">
      <c r="AA10430"/>
      <c r="AB10430"/>
      <c r="AC10430"/>
    </row>
    <row r="10431" spans="27:29" x14ac:dyDescent="0.25">
      <c r="AA10431"/>
      <c r="AB10431"/>
      <c r="AC10431"/>
    </row>
    <row r="10432" spans="27:29" x14ac:dyDescent="0.25">
      <c r="AA10432"/>
      <c r="AB10432"/>
      <c r="AC10432"/>
    </row>
    <row r="10433" spans="27:29" x14ac:dyDescent="0.25">
      <c r="AA10433"/>
      <c r="AB10433"/>
      <c r="AC10433"/>
    </row>
    <row r="10434" spans="27:29" x14ac:dyDescent="0.25">
      <c r="AA10434"/>
      <c r="AB10434"/>
      <c r="AC10434"/>
    </row>
    <row r="10435" spans="27:29" x14ac:dyDescent="0.25">
      <c r="AA10435"/>
      <c r="AB10435"/>
      <c r="AC10435"/>
    </row>
    <row r="10436" spans="27:29" x14ac:dyDescent="0.25">
      <c r="AA10436"/>
      <c r="AB10436"/>
      <c r="AC10436"/>
    </row>
    <row r="10437" spans="27:29" x14ac:dyDescent="0.25">
      <c r="AA10437"/>
      <c r="AB10437"/>
      <c r="AC10437"/>
    </row>
    <row r="10438" spans="27:29" x14ac:dyDescent="0.25">
      <c r="AA10438"/>
      <c r="AB10438"/>
      <c r="AC10438"/>
    </row>
    <row r="10439" spans="27:29" x14ac:dyDescent="0.25">
      <c r="AA10439"/>
      <c r="AB10439"/>
      <c r="AC10439"/>
    </row>
    <row r="10440" spans="27:29" x14ac:dyDescent="0.25">
      <c r="AA10440"/>
      <c r="AB10440"/>
      <c r="AC10440"/>
    </row>
    <row r="10441" spans="27:29" x14ac:dyDescent="0.25">
      <c r="AA10441"/>
      <c r="AB10441"/>
      <c r="AC10441"/>
    </row>
    <row r="10442" spans="27:29" x14ac:dyDescent="0.25">
      <c r="AA10442"/>
      <c r="AB10442"/>
      <c r="AC10442"/>
    </row>
    <row r="10443" spans="27:29" x14ac:dyDescent="0.25">
      <c r="AA10443"/>
      <c r="AB10443"/>
      <c r="AC10443"/>
    </row>
    <row r="10444" spans="27:29" x14ac:dyDescent="0.25">
      <c r="AA10444"/>
      <c r="AB10444"/>
      <c r="AC10444"/>
    </row>
    <row r="10445" spans="27:29" x14ac:dyDescent="0.25">
      <c r="AA10445"/>
      <c r="AB10445"/>
      <c r="AC10445"/>
    </row>
    <row r="10446" spans="27:29" x14ac:dyDescent="0.25">
      <c r="AA10446"/>
      <c r="AB10446"/>
      <c r="AC10446"/>
    </row>
    <row r="10447" spans="27:29" x14ac:dyDescent="0.25">
      <c r="AA10447"/>
      <c r="AB10447"/>
      <c r="AC10447"/>
    </row>
    <row r="10448" spans="27:29" x14ac:dyDescent="0.25">
      <c r="AA10448"/>
      <c r="AB10448"/>
      <c r="AC10448"/>
    </row>
    <row r="10449" spans="27:29" x14ac:dyDescent="0.25">
      <c r="AA10449"/>
      <c r="AB10449"/>
      <c r="AC10449"/>
    </row>
    <row r="10450" spans="27:29" x14ac:dyDescent="0.25">
      <c r="AA10450"/>
      <c r="AB10450"/>
      <c r="AC10450"/>
    </row>
    <row r="10451" spans="27:29" x14ac:dyDescent="0.25">
      <c r="AA10451"/>
      <c r="AB10451"/>
      <c r="AC10451"/>
    </row>
    <row r="10452" spans="27:29" x14ac:dyDescent="0.25">
      <c r="AA10452"/>
      <c r="AB10452"/>
      <c r="AC10452"/>
    </row>
    <row r="10453" spans="27:29" x14ac:dyDescent="0.25">
      <c r="AA10453"/>
      <c r="AB10453"/>
      <c r="AC10453"/>
    </row>
    <row r="10454" spans="27:29" x14ac:dyDescent="0.25">
      <c r="AA10454"/>
      <c r="AB10454"/>
      <c r="AC10454"/>
    </row>
    <row r="10455" spans="27:29" x14ac:dyDescent="0.25">
      <c r="AA10455"/>
      <c r="AB10455"/>
      <c r="AC10455"/>
    </row>
    <row r="10456" spans="27:29" x14ac:dyDescent="0.25">
      <c r="AA10456"/>
      <c r="AB10456"/>
      <c r="AC10456"/>
    </row>
    <row r="10457" spans="27:29" x14ac:dyDescent="0.25">
      <c r="AA10457"/>
      <c r="AB10457"/>
      <c r="AC10457"/>
    </row>
    <row r="10458" spans="27:29" x14ac:dyDescent="0.25">
      <c r="AA10458"/>
      <c r="AB10458"/>
      <c r="AC10458"/>
    </row>
    <row r="10459" spans="27:29" x14ac:dyDescent="0.25">
      <c r="AA10459"/>
      <c r="AB10459"/>
      <c r="AC10459"/>
    </row>
    <row r="10460" spans="27:29" x14ac:dyDescent="0.25">
      <c r="AA10460"/>
      <c r="AB10460"/>
      <c r="AC10460"/>
    </row>
    <row r="10461" spans="27:29" x14ac:dyDescent="0.25">
      <c r="AA10461"/>
      <c r="AB10461"/>
      <c r="AC10461"/>
    </row>
    <row r="10462" spans="27:29" x14ac:dyDescent="0.25">
      <c r="AA10462"/>
      <c r="AB10462"/>
      <c r="AC10462"/>
    </row>
    <row r="10463" spans="27:29" x14ac:dyDescent="0.25">
      <c r="AA10463"/>
      <c r="AB10463"/>
      <c r="AC10463"/>
    </row>
    <row r="10464" spans="27:29" x14ac:dyDescent="0.25">
      <c r="AA10464"/>
      <c r="AB10464"/>
      <c r="AC10464"/>
    </row>
    <row r="10465" spans="27:29" x14ac:dyDescent="0.25">
      <c r="AA10465"/>
      <c r="AB10465"/>
      <c r="AC10465"/>
    </row>
    <row r="10466" spans="27:29" x14ac:dyDescent="0.25">
      <c r="AA10466"/>
      <c r="AB10466"/>
      <c r="AC10466"/>
    </row>
    <row r="10467" spans="27:29" x14ac:dyDescent="0.25">
      <c r="AA10467"/>
      <c r="AB10467"/>
      <c r="AC10467"/>
    </row>
    <row r="10468" spans="27:29" x14ac:dyDescent="0.25">
      <c r="AA10468"/>
      <c r="AB10468"/>
      <c r="AC10468"/>
    </row>
    <row r="10469" spans="27:29" x14ac:dyDescent="0.25">
      <c r="AA10469"/>
      <c r="AB10469"/>
      <c r="AC10469"/>
    </row>
    <row r="10470" spans="27:29" x14ac:dyDescent="0.25">
      <c r="AA10470"/>
      <c r="AB10470"/>
      <c r="AC10470"/>
    </row>
    <row r="10471" spans="27:29" x14ac:dyDescent="0.25">
      <c r="AA10471"/>
      <c r="AB10471"/>
      <c r="AC10471"/>
    </row>
    <row r="10472" spans="27:29" x14ac:dyDescent="0.25">
      <c r="AA10472"/>
      <c r="AB10472"/>
      <c r="AC10472"/>
    </row>
    <row r="10473" spans="27:29" x14ac:dyDescent="0.25">
      <c r="AA10473"/>
      <c r="AB10473"/>
      <c r="AC10473"/>
    </row>
    <row r="10474" spans="27:29" x14ac:dyDescent="0.25">
      <c r="AA10474"/>
      <c r="AB10474"/>
      <c r="AC10474"/>
    </row>
    <row r="10475" spans="27:29" x14ac:dyDescent="0.25">
      <c r="AA10475"/>
      <c r="AB10475"/>
      <c r="AC10475"/>
    </row>
    <row r="10476" spans="27:29" x14ac:dyDescent="0.25">
      <c r="AA10476"/>
      <c r="AB10476"/>
      <c r="AC10476"/>
    </row>
    <row r="10477" spans="27:29" x14ac:dyDescent="0.25">
      <c r="AA10477"/>
      <c r="AB10477"/>
      <c r="AC10477"/>
    </row>
    <row r="10478" spans="27:29" x14ac:dyDescent="0.25">
      <c r="AA10478"/>
      <c r="AB10478"/>
      <c r="AC10478"/>
    </row>
    <row r="10479" spans="27:29" x14ac:dyDescent="0.25">
      <c r="AA10479"/>
      <c r="AB10479"/>
      <c r="AC10479"/>
    </row>
    <row r="10480" spans="27:29" x14ac:dyDescent="0.25">
      <c r="AA10480"/>
      <c r="AB10480"/>
      <c r="AC10480"/>
    </row>
    <row r="10481" spans="27:29" x14ac:dyDescent="0.25">
      <c r="AA10481"/>
      <c r="AB10481"/>
      <c r="AC10481"/>
    </row>
    <row r="10482" spans="27:29" x14ac:dyDescent="0.25">
      <c r="AA10482"/>
      <c r="AB10482"/>
      <c r="AC10482"/>
    </row>
    <row r="10483" spans="27:29" x14ac:dyDescent="0.25">
      <c r="AA10483"/>
      <c r="AB10483"/>
      <c r="AC10483"/>
    </row>
    <row r="10484" spans="27:29" x14ac:dyDescent="0.25">
      <c r="AA10484"/>
      <c r="AB10484"/>
      <c r="AC10484"/>
    </row>
    <row r="10485" spans="27:29" x14ac:dyDescent="0.25">
      <c r="AA10485"/>
      <c r="AB10485"/>
      <c r="AC10485"/>
    </row>
    <row r="10486" spans="27:29" x14ac:dyDescent="0.25">
      <c r="AA10486"/>
      <c r="AB10486"/>
      <c r="AC10486"/>
    </row>
    <row r="10487" spans="27:29" x14ac:dyDescent="0.25">
      <c r="AA10487"/>
      <c r="AB10487"/>
      <c r="AC10487"/>
    </row>
    <row r="10488" spans="27:29" x14ac:dyDescent="0.25">
      <c r="AA10488"/>
      <c r="AB10488"/>
      <c r="AC10488"/>
    </row>
    <row r="10489" spans="27:29" x14ac:dyDescent="0.25">
      <c r="AA10489"/>
      <c r="AB10489"/>
      <c r="AC10489"/>
    </row>
    <row r="10490" spans="27:29" x14ac:dyDescent="0.25">
      <c r="AA10490"/>
      <c r="AB10490"/>
      <c r="AC10490"/>
    </row>
    <row r="10491" spans="27:29" x14ac:dyDescent="0.25">
      <c r="AA10491"/>
      <c r="AB10491"/>
      <c r="AC10491"/>
    </row>
    <row r="10492" spans="27:29" x14ac:dyDescent="0.25">
      <c r="AA10492"/>
      <c r="AB10492"/>
      <c r="AC10492"/>
    </row>
    <row r="10493" spans="27:29" x14ac:dyDescent="0.25">
      <c r="AA10493"/>
      <c r="AB10493"/>
      <c r="AC10493"/>
    </row>
    <row r="10494" spans="27:29" x14ac:dyDescent="0.25">
      <c r="AA10494"/>
      <c r="AB10494"/>
      <c r="AC10494"/>
    </row>
    <row r="10495" spans="27:29" x14ac:dyDescent="0.25">
      <c r="AA10495"/>
      <c r="AB10495"/>
      <c r="AC10495"/>
    </row>
    <row r="10496" spans="27:29" x14ac:dyDescent="0.25">
      <c r="AA10496"/>
      <c r="AB10496"/>
      <c r="AC10496"/>
    </row>
    <row r="10497" spans="27:29" x14ac:dyDescent="0.25">
      <c r="AA10497"/>
      <c r="AB10497"/>
      <c r="AC10497"/>
    </row>
    <row r="10498" spans="27:29" x14ac:dyDescent="0.25">
      <c r="AA10498"/>
      <c r="AB10498"/>
      <c r="AC10498"/>
    </row>
    <row r="10499" spans="27:29" x14ac:dyDescent="0.25">
      <c r="AA10499"/>
      <c r="AB10499"/>
      <c r="AC10499"/>
    </row>
    <row r="10500" spans="27:29" x14ac:dyDescent="0.25">
      <c r="AA10500"/>
      <c r="AB10500"/>
      <c r="AC10500"/>
    </row>
    <row r="10501" spans="27:29" x14ac:dyDescent="0.25">
      <c r="AA10501"/>
      <c r="AB10501"/>
      <c r="AC10501"/>
    </row>
    <row r="10502" spans="27:29" x14ac:dyDescent="0.25">
      <c r="AA10502"/>
      <c r="AB10502"/>
      <c r="AC10502"/>
    </row>
    <row r="10503" spans="27:29" x14ac:dyDescent="0.25">
      <c r="AA10503"/>
      <c r="AB10503"/>
      <c r="AC10503"/>
    </row>
    <row r="10504" spans="27:29" x14ac:dyDescent="0.25">
      <c r="AA10504"/>
      <c r="AB10504"/>
      <c r="AC10504"/>
    </row>
    <row r="10505" spans="27:29" x14ac:dyDescent="0.25">
      <c r="AA10505"/>
      <c r="AB10505"/>
      <c r="AC10505"/>
    </row>
    <row r="10506" spans="27:29" x14ac:dyDescent="0.25">
      <c r="AA10506"/>
      <c r="AB10506"/>
      <c r="AC10506"/>
    </row>
    <row r="10507" spans="27:29" x14ac:dyDescent="0.25">
      <c r="AA10507"/>
      <c r="AB10507"/>
      <c r="AC10507"/>
    </row>
    <row r="10508" spans="27:29" x14ac:dyDescent="0.25">
      <c r="AA10508"/>
      <c r="AB10508"/>
      <c r="AC10508"/>
    </row>
    <row r="10509" spans="27:29" x14ac:dyDescent="0.25">
      <c r="AA10509"/>
      <c r="AB10509"/>
      <c r="AC10509"/>
    </row>
    <row r="10510" spans="27:29" x14ac:dyDescent="0.25">
      <c r="AA10510"/>
      <c r="AB10510"/>
      <c r="AC10510"/>
    </row>
    <row r="10511" spans="27:29" x14ac:dyDescent="0.25">
      <c r="AA10511"/>
      <c r="AB10511"/>
      <c r="AC10511"/>
    </row>
    <row r="10512" spans="27:29" x14ac:dyDescent="0.25">
      <c r="AA10512"/>
      <c r="AB10512"/>
      <c r="AC10512"/>
    </row>
    <row r="10513" spans="27:29" x14ac:dyDescent="0.25">
      <c r="AA10513"/>
      <c r="AB10513"/>
      <c r="AC10513"/>
    </row>
    <row r="10514" spans="27:29" x14ac:dyDescent="0.25">
      <c r="AA10514"/>
      <c r="AB10514"/>
      <c r="AC10514"/>
    </row>
    <row r="10515" spans="27:29" x14ac:dyDescent="0.25">
      <c r="AA10515"/>
      <c r="AB10515"/>
      <c r="AC10515"/>
    </row>
    <row r="10516" spans="27:29" x14ac:dyDescent="0.25">
      <c r="AA10516"/>
      <c r="AB10516"/>
      <c r="AC10516"/>
    </row>
    <row r="10517" spans="27:29" x14ac:dyDescent="0.25">
      <c r="AA10517"/>
      <c r="AB10517"/>
      <c r="AC10517"/>
    </row>
    <row r="10518" spans="27:29" x14ac:dyDescent="0.25">
      <c r="AA10518"/>
      <c r="AB10518"/>
      <c r="AC10518"/>
    </row>
    <row r="10519" spans="27:29" x14ac:dyDescent="0.25">
      <c r="AA10519"/>
      <c r="AB10519"/>
      <c r="AC10519"/>
    </row>
    <row r="10520" spans="27:29" x14ac:dyDescent="0.25">
      <c r="AA10520"/>
      <c r="AB10520"/>
      <c r="AC10520"/>
    </row>
    <row r="10521" spans="27:29" x14ac:dyDescent="0.25">
      <c r="AA10521"/>
      <c r="AB10521"/>
      <c r="AC10521"/>
    </row>
    <row r="10522" spans="27:29" x14ac:dyDescent="0.25">
      <c r="AA10522"/>
      <c r="AB10522"/>
      <c r="AC10522"/>
    </row>
    <row r="10523" spans="27:29" x14ac:dyDescent="0.25">
      <c r="AA10523"/>
      <c r="AB10523"/>
      <c r="AC10523"/>
    </row>
    <row r="10524" spans="27:29" x14ac:dyDescent="0.25">
      <c r="AA10524"/>
      <c r="AB10524"/>
      <c r="AC10524"/>
    </row>
    <row r="10525" spans="27:29" x14ac:dyDescent="0.25">
      <c r="AA10525"/>
      <c r="AB10525"/>
      <c r="AC10525"/>
    </row>
    <row r="10526" spans="27:29" x14ac:dyDescent="0.25">
      <c r="AA10526"/>
      <c r="AB10526"/>
      <c r="AC10526"/>
    </row>
    <row r="10527" spans="27:29" x14ac:dyDescent="0.25">
      <c r="AA10527"/>
      <c r="AB10527"/>
      <c r="AC10527"/>
    </row>
    <row r="10528" spans="27:29" x14ac:dyDescent="0.25">
      <c r="AA10528"/>
      <c r="AB10528"/>
      <c r="AC10528"/>
    </row>
    <row r="10529" spans="27:29" x14ac:dyDescent="0.25">
      <c r="AA10529"/>
      <c r="AB10529"/>
      <c r="AC10529"/>
    </row>
    <row r="10530" spans="27:29" x14ac:dyDescent="0.25">
      <c r="AA10530"/>
      <c r="AB10530"/>
      <c r="AC10530"/>
    </row>
    <row r="10531" spans="27:29" x14ac:dyDescent="0.25">
      <c r="AA10531"/>
      <c r="AB10531"/>
      <c r="AC10531"/>
    </row>
    <row r="10532" spans="27:29" x14ac:dyDescent="0.25">
      <c r="AA10532"/>
      <c r="AB10532"/>
      <c r="AC10532"/>
    </row>
    <row r="10533" spans="27:29" x14ac:dyDescent="0.25">
      <c r="AA10533"/>
      <c r="AB10533"/>
      <c r="AC10533"/>
    </row>
    <row r="10534" spans="27:29" x14ac:dyDescent="0.25">
      <c r="AA10534"/>
      <c r="AB10534"/>
      <c r="AC10534"/>
    </row>
    <row r="10535" spans="27:29" x14ac:dyDescent="0.25">
      <c r="AA10535"/>
      <c r="AB10535"/>
      <c r="AC10535"/>
    </row>
    <row r="10536" spans="27:29" x14ac:dyDescent="0.25">
      <c r="AA10536"/>
      <c r="AB10536"/>
      <c r="AC10536"/>
    </row>
    <row r="10537" spans="27:29" x14ac:dyDescent="0.25">
      <c r="AA10537"/>
      <c r="AB10537"/>
      <c r="AC10537"/>
    </row>
    <row r="10538" spans="27:29" x14ac:dyDescent="0.25">
      <c r="AA10538"/>
      <c r="AB10538"/>
      <c r="AC10538"/>
    </row>
    <row r="10539" spans="27:29" x14ac:dyDescent="0.25">
      <c r="AA10539"/>
      <c r="AB10539"/>
      <c r="AC10539"/>
    </row>
    <row r="10540" spans="27:29" x14ac:dyDescent="0.25">
      <c r="AA10540"/>
      <c r="AB10540"/>
      <c r="AC10540"/>
    </row>
    <row r="10541" spans="27:29" x14ac:dyDescent="0.25">
      <c r="AA10541"/>
      <c r="AB10541"/>
      <c r="AC10541"/>
    </row>
    <row r="10542" spans="27:29" x14ac:dyDescent="0.25">
      <c r="AA10542"/>
      <c r="AB10542"/>
      <c r="AC10542"/>
    </row>
    <row r="10543" spans="27:29" x14ac:dyDescent="0.25">
      <c r="AA10543"/>
      <c r="AB10543"/>
      <c r="AC10543"/>
    </row>
    <row r="10544" spans="27:29" x14ac:dyDescent="0.25">
      <c r="AA10544"/>
      <c r="AB10544"/>
      <c r="AC10544"/>
    </row>
    <row r="10545" spans="27:29" x14ac:dyDescent="0.25">
      <c r="AA10545"/>
      <c r="AB10545"/>
      <c r="AC10545"/>
    </row>
    <row r="10546" spans="27:29" x14ac:dyDescent="0.25">
      <c r="AA10546"/>
      <c r="AB10546"/>
      <c r="AC10546"/>
    </row>
    <row r="10547" spans="27:29" x14ac:dyDescent="0.25">
      <c r="AA10547"/>
      <c r="AB10547"/>
      <c r="AC10547"/>
    </row>
    <row r="10548" spans="27:29" x14ac:dyDescent="0.25">
      <c r="AA10548"/>
      <c r="AB10548"/>
      <c r="AC10548"/>
    </row>
    <row r="10549" spans="27:29" x14ac:dyDescent="0.25">
      <c r="AA10549"/>
      <c r="AB10549"/>
      <c r="AC10549"/>
    </row>
    <row r="10550" spans="27:29" x14ac:dyDescent="0.25">
      <c r="AA10550"/>
      <c r="AB10550"/>
      <c r="AC10550"/>
    </row>
    <row r="10551" spans="27:29" x14ac:dyDescent="0.25">
      <c r="AA10551"/>
      <c r="AB10551"/>
      <c r="AC10551"/>
    </row>
    <row r="10552" spans="27:29" x14ac:dyDescent="0.25">
      <c r="AA10552"/>
      <c r="AB10552"/>
      <c r="AC10552"/>
    </row>
    <row r="10553" spans="27:29" x14ac:dyDescent="0.25">
      <c r="AA10553"/>
      <c r="AB10553"/>
      <c r="AC10553"/>
    </row>
    <row r="10554" spans="27:29" x14ac:dyDescent="0.25">
      <c r="AA10554"/>
      <c r="AB10554"/>
      <c r="AC10554"/>
    </row>
    <row r="10555" spans="27:29" x14ac:dyDescent="0.25">
      <c r="AA10555"/>
      <c r="AB10555"/>
      <c r="AC10555"/>
    </row>
    <row r="10556" spans="27:29" x14ac:dyDescent="0.25">
      <c r="AA10556"/>
      <c r="AB10556"/>
      <c r="AC10556"/>
    </row>
    <row r="10557" spans="27:29" x14ac:dyDescent="0.25">
      <c r="AA10557"/>
      <c r="AB10557"/>
      <c r="AC10557"/>
    </row>
    <row r="10558" spans="27:29" x14ac:dyDescent="0.25">
      <c r="AA10558"/>
      <c r="AB10558"/>
      <c r="AC10558"/>
    </row>
    <row r="10559" spans="27:29" x14ac:dyDescent="0.25">
      <c r="AA10559"/>
      <c r="AB10559"/>
      <c r="AC10559"/>
    </row>
    <row r="10560" spans="27:29" x14ac:dyDescent="0.25">
      <c r="AA10560"/>
      <c r="AB10560"/>
      <c r="AC10560"/>
    </row>
    <row r="10561" spans="27:29" x14ac:dyDescent="0.25">
      <c r="AA10561"/>
      <c r="AB10561"/>
      <c r="AC10561"/>
    </row>
    <row r="10562" spans="27:29" x14ac:dyDescent="0.25">
      <c r="AA10562"/>
      <c r="AB10562"/>
      <c r="AC10562"/>
    </row>
    <row r="10563" spans="27:29" x14ac:dyDescent="0.25">
      <c r="AA10563"/>
      <c r="AB10563"/>
      <c r="AC10563"/>
    </row>
    <row r="10564" spans="27:29" x14ac:dyDescent="0.25">
      <c r="AA10564"/>
      <c r="AB10564"/>
      <c r="AC10564"/>
    </row>
    <row r="10565" spans="27:29" x14ac:dyDescent="0.25">
      <c r="AA10565"/>
      <c r="AB10565"/>
      <c r="AC10565"/>
    </row>
    <row r="10566" spans="27:29" x14ac:dyDescent="0.25">
      <c r="AA10566"/>
      <c r="AB10566"/>
      <c r="AC10566"/>
    </row>
    <row r="10567" spans="27:29" x14ac:dyDescent="0.25">
      <c r="AA10567"/>
      <c r="AB10567"/>
      <c r="AC10567"/>
    </row>
    <row r="10568" spans="27:29" x14ac:dyDescent="0.25">
      <c r="AA10568"/>
      <c r="AB10568"/>
      <c r="AC10568"/>
    </row>
    <row r="10569" spans="27:29" x14ac:dyDescent="0.25">
      <c r="AA10569"/>
      <c r="AB10569"/>
      <c r="AC10569"/>
    </row>
    <row r="10570" spans="27:29" x14ac:dyDescent="0.25">
      <c r="AA10570"/>
      <c r="AB10570"/>
      <c r="AC10570"/>
    </row>
    <row r="10571" spans="27:29" x14ac:dyDescent="0.25">
      <c r="AA10571"/>
      <c r="AB10571"/>
      <c r="AC10571"/>
    </row>
    <row r="10572" spans="27:29" x14ac:dyDescent="0.25">
      <c r="AA10572"/>
      <c r="AB10572"/>
      <c r="AC10572"/>
    </row>
    <row r="10573" spans="27:29" x14ac:dyDescent="0.25">
      <c r="AA10573"/>
      <c r="AB10573"/>
      <c r="AC10573"/>
    </row>
    <row r="10574" spans="27:29" x14ac:dyDescent="0.25">
      <c r="AA10574"/>
      <c r="AB10574"/>
      <c r="AC10574"/>
    </row>
    <row r="10575" spans="27:29" x14ac:dyDescent="0.25">
      <c r="AA10575"/>
      <c r="AB10575"/>
      <c r="AC10575"/>
    </row>
    <row r="10576" spans="27:29" x14ac:dyDescent="0.25">
      <c r="AA10576"/>
      <c r="AB10576"/>
      <c r="AC10576"/>
    </row>
    <row r="10577" spans="27:29" x14ac:dyDescent="0.25">
      <c r="AA10577"/>
      <c r="AB10577"/>
      <c r="AC10577"/>
    </row>
    <row r="10578" spans="27:29" x14ac:dyDescent="0.25">
      <c r="AA10578"/>
      <c r="AB10578"/>
      <c r="AC10578"/>
    </row>
    <row r="10579" spans="27:29" x14ac:dyDescent="0.25">
      <c r="AA10579"/>
      <c r="AB10579"/>
      <c r="AC10579"/>
    </row>
    <row r="10580" spans="27:29" x14ac:dyDescent="0.25">
      <c r="AA10580"/>
      <c r="AB10580"/>
      <c r="AC10580"/>
    </row>
    <row r="10581" spans="27:29" x14ac:dyDescent="0.25">
      <c r="AA10581"/>
      <c r="AB10581"/>
      <c r="AC10581"/>
    </row>
    <row r="10582" spans="27:29" x14ac:dyDescent="0.25">
      <c r="AA10582"/>
      <c r="AB10582"/>
      <c r="AC10582"/>
    </row>
    <row r="10583" spans="27:29" x14ac:dyDescent="0.25">
      <c r="AA10583"/>
      <c r="AB10583"/>
      <c r="AC10583"/>
    </row>
    <row r="10584" spans="27:29" x14ac:dyDescent="0.25">
      <c r="AA10584"/>
      <c r="AB10584"/>
      <c r="AC10584"/>
    </row>
    <row r="10585" spans="27:29" x14ac:dyDescent="0.25">
      <c r="AA10585"/>
      <c r="AB10585"/>
      <c r="AC10585"/>
    </row>
    <row r="10586" spans="27:29" x14ac:dyDescent="0.25">
      <c r="AA10586"/>
      <c r="AB10586"/>
      <c r="AC10586"/>
    </row>
    <row r="10587" spans="27:29" x14ac:dyDescent="0.25">
      <c r="AA10587"/>
      <c r="AB10587"/>
      <c r="AC10587"/>
    </row>
    <row r="10588" spans="27:29" x14ac:dyDescent="0.25">
      <c r="AA10588"/>
      <c r="AB10588"/>
      <c r="AC10588"/>
    </row>
    <row r="10589" spans="27:29" x14ac:dyDescent="0.25">
      <c r="AA10589"/>
      <c r="AB10589"/>
      <c r="AC10589"/>
    </row>
    <row r="10590" spans="27:29" x14ac:dyDescent="0.25">
      <c r="AA10590"/>
      <c r="AB10590"/>
      <c r="AC10590"/>
    </row>
    <row r="10591" spans="27:29" x14ac:dyDescent="0.25">
      <c r="AA10591"/>
      <c r="AB10591"/>
      <c r="AC10591"/>
    </row>
    <row r="10592" spans="27:29" x14ac:dyDescent="0.25">
      <c r="AA10592"/>
      <c r="AB10592"/>
      <c r="AC10592"/>
    </row>
    <row r="10593" spans="27:29" x14ac:dyDescent="0.25">
      <c r="AA10593"/>
      <c r="AB10593"/>
      <c r="AC10593"/>
    </row>
    <row r="10594" spans="27:29" x14ac:dyDescent="0.25">
      <c r="AA10594"/>
      <c r="AB10594"/>
      <c r="AC10594"/>
    </row>
    <row r="10595" spans="27:29" x14ac:dyDescent="0.25">
      <c r="AA10595"/>
      <c r="AB10595"/>
      <c r="AC10595"/>
    </row>
    <row r="10596" spans="27:29" x14ac:dyDescent="0.25">
      <c r="AA10596"/>
      <c r="AB10596"/>
      <c r="AC10596"/>
    </row>
    <row r="10597" spans="27:29" x14ac:dyDescent="0.25">
      <c r="AA10597"/>
      <c r="AB10597"/>
      <c r="AC10597"/>
    </row>
    <row r="10598" spans="27:29" x14ac:dyDescent="0.25">
      <c r="AA10598"/>
      <c r="AB10598"/>
      <c r="AC10598"/>
    </row>
    <row r="10599" spans="27:29" x14ac:dyDescent="0.25">
      <c r="AA10599"/>
      <c r="AB10599"/>
      <c r="AC10599"/>
    </row>
    <row r="10600" spans="27:29" x14ac:dyDescent="0.25">
      <c r="AA10600"/>
      <c r="AB10600"/>
      <c r="AC10600"/>
    </row>
    <row r="10601" spans="27:29" x14ac:dyDescent="0.25">
      <c r="AA10601"/>
      <c r="AB10601"/>
      <c r="AC10601"/>
    </row>
    <row r="10602" spans="27:29" x14ac:dyDescent="0.25">
      <c r="AA10602"/>
      <c r="AB10602"/>
      <c r="AC10602"/>
    </row>
    <row r="10603" spans="27:29" x14ac:dyDescent="0.25">
      <c r="AA10603"/>
      <c r="AB10603"/>
      <c r="AC10603"/>
    </row>
    <row r="10604" spans="27:29" x14ac:dyDescent="0.25">
      <c r="AA10604"/>
      <c r="AB10604"/>
      <c r="AC10604"/>
    </row>
    <row r="10605" spans="27:29" x14ac:dyDescent="0.25">
      <c r="AA10605"/>
      <c r="AB10605"/>
      <c r="AC10605"/>
    </row>
    <row r="10606" spans="27:29" x14ac:dyDescent="0.25">
      <c r="AA10606"/>
      <c r="AB10606"/>
      <c r="AC10606"/>
    </row>
    <row r="10607" spans="27:29" x14ac:dyDescent="0.25">
      <c r="AA10607"/>
      <c r="AB10607"/>
      <c r="AC10607"/>
    </row>
    <row r="10608" spans="27:29" x14ac:dyDescent="0.25">
      <c r="AA10608"/>
      <c r="AB10608"/>
      <c r="AC10608"/>
    </row>
    <row r="10609" spans="27:29" x14ac:dyDescent="0.25">
      <c r="AA10609"/>
      <c r="AB10609"/>
      <c r="AC10609"/>
    </row>
    <row r="10610" spans="27:29" x14ac:dyDescent="0.25">
      <c r="AA10610"/>
      <c r="AB10610"/>
      <c r="AC10610"/>
    </row>
    <row r="10611" spans="27:29" x14ac:dyDescent="0.25">
      <c r="AA10611"/>
      <c r="AB10611"/>
      <c r="AC10611"/>
    </row>
    <row r="10612" spans="27:29" x14ac:dyDescent="0.25">
      <c r="AA10612"/>
      <c r="AB10612"/>
      <c r="AC10612"/>
    </row>
    <row r="10613" spans="27:29" x14ac:dyDescent="0.25">
      <c r="AA10613"/>
      <c r="AB10613"/>
      <c r="AC10613"/>
    </row>
    <row r="10614" spans="27:29" x14ac:dyDescent="0.25">
      <c r="AA10614"/>
      <c r="AB10614"/>
      <c r="AC10614"/>
    </row>
    <row r="10615" spans="27:29" x14ac:dyDescent="0.25">
      <c r="AA10615"/>
      <c r="AB10615"/>
      <c r="AC10615"/>
    </row>
    <row r="10616" spans="27:29" x14ac:dyDescent="0.25">
      <c r="AA10616"/>
      <c r="AB10616"/>
      <c r="AC10616"/>
    </row>
    <row r="10617" spans="27:29" x14ac:dyDescent="0.25">
      <c r="AA10617"/>
      <c r="AB10617"/>
      <c r="AC10617"/>
    </row>
    <row r="10618" spans="27:29" x14ac:dyDescent="0.25">
      <c r="AA10618"/>
      <c r="AB10618"/>
      <c r="AC10618"/>
    </row>
    <row r="10619" spans="27:29" x14ac:dyDescent="0.25">
      <c r="AA10619"/>
      <c r="AB10619"/>
      <c r="AC10619"/>
    </row>
    <row r="10620" spans="27:29" x14ac:dyDescent="0.25">
      <c r="AA10620"/>
      <c r="AB10620"/>
      <c r="AC10620"/>
    </row>
    <row r="10621" spans="27:29" x14ac:dyDescent="0.25">
      <c r="AA10621"/>
      <c r="AB10621"/>
      <c r="AC10621"/>
    </row>
    <row r="10622" spans="27:29" x14ac:dyDescent="0.25">
      <c r="AA10622"/>
      <c r="AB10622"/>
      <c r="AC10622"/>
    </row>
    <row r="10623" spans="27:29" x14ac:dyDescent="0.25">
      <c r="AA10623"/>
      <c r="AB10623"/>
      <c r="AC10623"/>
    </row>
    <row r="10624" spans="27:29" x14ac:dyDescent="0.25">
      <c r="AA10624"/>
      <c r="AB10624"/>
      <c r="AC10624"/>
    </row>
    <row r="10625" spans="27:29" x14ac:dyDescent="0.25">
      <c r="AA10625"/>
      <c r="AB10625"/>
      <c r="AC10625"/>
    </row>
    <row r="10626" spans="27:29" x14ac:dyDescent="0.25">
      <c r="AA10626"/>
      <c r="AB10626"/>
      <c r="AC10626"/>
    </row>
    <row r="10627" spans="27:29" x14ac:dyDescent="0.25">
      <c r="AA10627"/>
      <c r="AB10627"/>
      <c r="AC10627"/>
    </row>
    <row r="10628" spans="27:29" x14ac:dyDescent="0.25">
      <c r="AA10628"/>
      <c r="AB10628"/>
      <c r="AC10628"/>
    </row>
    <row r="10629" spans="27:29" x14ac:dyDescent="0.25">
      <c r="AA10629"/>
      <c r="AB10629"/>
      <c r="AC10629"/>
    </row>
    <row r="10630" spans="27:29" x14ac:dyDescent="0.25">
      <c r="AA10630"/>
      <c r="AB10630"/>
      <c r="AC10630"/>
    </row>
    <row r="10631" spans="27:29" x14ac:dyDescent="0.25">
      <c r="AA10631"/>
      <c r="AB10631"/>
      <c r="AC10631"/>
    </row>
    <row r="10632" spans="27:29" x14ac:dyDescent="0.25">
      <c r="AA10632"/>
      <c r="AB10632"/>
      <c r="AC10632"/>
    </row>
    <row r="10633" spans="27:29" x14ac:dyDescent="0.25">
      <c r="AA10633"/>
      <c r="AB10633"/>
      <c r="AC10633"/>
    </row>
    <row r="10634" spans="27:29" x14ac:dyDescent="0.25">
      <c r="AA10634"/>
      <c r="AB10634"/>
      <c r="AC10634"/>
    </row>
    <row r="10635" spans="27:29" x14ac:dyDescent="0.25">
      <c r="AA10635"/>
      <c r="AB10635"/>
      <c r="AC10635"/>
    </row>
    <row r="10636" spans="27:29" x14ac:dyDescent="0.25">
      <c r="AA10636"/>
      <c r="AB10636"/>
      <c r="AC10636"/>
    </row>
    <row r="10637" spans="27:29" x14ac:dyDescent="0.25">
      <c r="AA10637"/>
      <c r="AB10637"/>
      <c r="AC10637"/>
    </row>
    <row r="10638" spans="27:29" x14ac:dyDescent="0.25">
      <c r="AA10638"/>
      <c r="AB10638"/>
      <c r="AC10638"/>
    </row>
    <row r="10639" spans="27:29" x14ac:dyDescent="0.25">
      <c r="AA10639"/>
      <c r="AB10639"/>
      <c r="AC10639"/>
    </row>
    <row r="10640" spans="27:29" x14ac:dyDescent="0.25">
      <c r="AA10640"/>
      <c r="AB10640"/>
      <c r="AC10640"/>
    </row>
    <row r="10641" spans="27:29" x14ac:dyDescent="0.25">
      <c r="AA10641"/>
      <c r="AB10641"/>
      <c r="AC10641"/>
    </row>
    <row r="10642" spans="27:29" x14ac:dyDescent="0.25">
      <c r="AA10642"/>
      <c r="AB10642"/>
      <c r="AC10642"/>
    </row>
    <row r="10643" spans="27:29" x14ac:dyDescent="0.25">
      <c r="AA10643"/>
      <c r="AB10643"/>
      <c r="AC10643"/>
    </row>
    <row r="10644" spans="27:29" x14ac:dyDescent="0.25">
      <c r="AA10644"/>
      <c r="AB10644"/>
      <c r="AC10644"/>
    </row>
    <row r="10645" spans="27:29" x14ac:dyDescent="0.25">
      <c r="AA10645"/>
      <c r="AB10645"/>
      <c r="AC10645"/>
    </row>
    <row r="10646" spans="27:29" x14ac:dyDescent="0.25">
      <c r="AA10646"/>
      <c r="AB10646"/>
      <c r="AC10646"/>
    </row>
    <row r="10647" spans="27:29" x14ac:dyDescent="0.25">
      <c r="AA10647"/>
      <c r="AB10647"/>
      <c r="AC10647"/>
    </row>
    <row r="10648" spans="27:29" x14ac:dyDescent="0.25">
      <c r="AA10648"/>
      <c r="AB10648"/>
      <c r="AC10648"/>
    </row>
    <row r="10649" spans="27:29" x14ac:dyDescent="0.25">
      <c r="AA10649"/>
      <c r="AB10649"/>
      <c r="AC10649"/>
    </row>
    <row r="10650" spans="27:29" x14ac:dyDescent="0.25">
      <c r="AA10650"/>
      <c r="AB10650"/>
      <c r="AC10650"/>
    </row>
    <row r="10651" spans="27:29" x14ac:dyDescent="0.25">
      <c r="AA10651"/>
      <c r="AB10651"/>
      <c r="AC10651"/>
    </row>
    <row r="10652" spans="27:29" x14ac:dyDescent="0.25">
      <c r="AA10652"/>
      <c r="AB10652"/>
      <c r="AC10652"/>
    </row>
    <row r="10653" spans="27:29" x14ac:dyDescent="0.25">
      <c r="AA10653"/>
      <c r="AB10653"/>
      <c r="AC10653"/>
    </row>
    <row r="10654" spans="27:29" x14ac:dyDescent="0.25">
      <c r="AA10654"/>
      <c r="AB10654"/>
      <c r="AC10654"/>
    </row>
    <row r="10655" spans="27:29" x14ac:dyDescent="0.25">
      <c r="AA10655"/>
      <c r="AB10655"/>
      <c r="AC10655"/>
    </row>
    <row r="10656" spans="27:29" x14ac:dyDescent="0.25">
      <c r="AA10656"/>
      <c r="AB10656"/>
      <c r="AC10656"/>
    </row>
    <row r="10657" spans="27:29" x14ac:dyDescent="0.25">
      <c r="AA10657"/>
      <c r="AB10657"/>
      <c r="AC10657"/>
    </row>
    <row r="10658" spans="27:29" x14ac:dyDescent="0.25">
      <c r="AA10658"/>
      <c r="AB10658"/>
      <c r="AC10658"/>
    </row>
    <row r="10659" spans="27:29" x14ac:dyDescent="0.25">
      <c r="AA10659"/>
      <c r="AB10659"/>
      <c r="AC10659"/>
    </row>
    <row r="10660" spans="27:29" x14ac:dyDescent="0.25">
      <c r="AA10660"/>
      <c r="AB10660"/>
      <c r="AC10660"/>
    </row>
    <row r="10661" spans="27:29" x14ac:dyDescent="0.25">
      <c r="AA10661"/>
      <c r="AB10661"/>
      <c r="AC10661"/>
    </row>
    <row r="10662" spans="27:29" x14ac:dyDescent="0.25">
      <c r="AA10662"/>
      <c r="AB10662"/>
      <c r="AC10662"/>
    </row>
    <row r="10663" spans="27:29" x14ac:dyDescent="0.25">
      <c r="AA10663"/>
      <c r="AB10663"/>
      <c r="AC10663"/>
    </row>
    <row r="10664" spans="27:29" x14ac:dyDescent="0.25">
      <c r="AA10664"/>
      <c r="AB10664"/>
      <c r="AC10664"/>
    </row>
    <row r="10665" spans="27:29" x14ac:dyDescent="0.25">
      <c r="AA10665"/>
      <c r="AB10665"/>
      <c r="AC10665"/>
    </row>
    <row r="10666" spans="27:29" x14ac:dyDescent="0.25">
      <c r="AA10666"/>
      <c r="AB10666"/>
      <c r="AC10666"/>
    </row>
    <row r="10667" spans="27:29" x14ac:dyDescent="0.25">
      <c r="AA10667"/>
      <c r="AB10667"/>
      <c r="AC10667"/>
    </row>
    <row r="10668" spans="27:29" x14ac:dyDescent="0.25">
      <c r="AA10668"/>
      <c r="AB10668"/>
      <c r="AC10668"/>
    </row>
    <row r="10669" spans="27:29" x14ac:dyDescent="0.25">
      <c r="AA10669"/>
      <c r="AB10669"/>
      <c r="AC10669"/>
    </row>
    <row r="10670" spans="27:29" x14ac:dyDescent="0.25">
      <c r="AA10670"/>
      <c r="AB10670"/>
      <c r="AC10670"/>
    </row>
    <row r="10671" spans="27:29" x14ac:dyDescent="0.25">
      <c r="AA10671"/>
      <c r="AB10671"/>
      <c r="AC10671"/>
    </row>
    <row r="10672" spans="27:29" x14ac:dyDescent="0.25">
      <c r="AA10672"/>
      <c r="AB10672"/>
      <c r="AC10672"/>
    </row>
    <row r="10673" spans="27:29" x14ac:dyDescent="0.25">
      <c r="AA10673"/>
      <c r="AB10673"/>
      <c r="AC10673"/>
    </row>
    <row r="10674" spans="27:29" x14ac:dyDescent="0.25">
      <c r="AA10674"/>
      <c r="AB10674"/>
      <c r="AC10674"/>
    </row>
    <row r="10675" spans="27:29" x14ac:dyDescent="0.25">
      <c r="AA10675"/>
      <c r="AB10675"/>
      <c r="AC10675"/>
    </row>
    <row r="10676" spans="27:29" x14ac:dyDescent="0.25">
      <c r="AA10676"/>
      <c r="AB10676"/>
      <c r="AC10676"/>
    </row>
    <row r="10677" spans="27:29" x14ac:dyDescent="0.25">
      <c r="AA10677"/>
      <c r="AB10677"/>
      <c r="AC10677"/>
    </row>
    <row r="10678" spans="27:29" x14ac:dyDescent="0.25">
      <c r="AA10678"/>
      <c r="AB10678"/>
      <c r="AC10678"/>
    </row>
    <row r="10679" spans="27:29" x14ac:dyDescent="0.25">
      <c r="AA10679"/>
      <c r="AB10679"/>
      <c r="AC10679"/>
    </row>
    <row r="10680" spans="27:29" x14ac:dyDescent="0.25">
      <c r="AA10680"/>
      <c r="AB10680"/>
      <c r="AC10680"/>
    </row>
    <row r="10681" spans="27:29" x14ac:dyDescent="0.25">
      <c r="AA10681"/>
      <c r="AB10681"/>
      <c r="AC10681"/>
    </row>
    <row r="10682" spans="27:29" x14ac:dyDescent="0.25">
      <c r="AA10682"/>
      <c r="AB10682"/>
      <c r="AC10682"/>
    </row>
    <row r="10683" spans="27:29" x14ac:dyDescent="0.25">
      <c r="AA10683"/>
      <c r="AB10683"/>
      <c r="AC10683"/>
    </row>
    <row r="10684" spans="27:29" x14ac:dyDescent="0.25">
      <c r="AA10684"/>
      <c r="AB10684"/>
      <c r="AC10684"/>
    </row>
    <row r="10685" spans="27:29" x14ac:dyDescent="0.25">
      <c r="AA10685"/>
      <c r="AB10685"/>
      <c r="AC10685"/>
    </row>
    <row r="10686" spans="27:29" x14ac:dyDescent="0.25">
      <c r="AA10686"/>
      <c r="AB10686"/>
      <c r="AC10686"/>
    </row>
    <row r="10687" spans="27:29" x14ac:dyDescent="0.25">
      <c r="AA10687"/>
      <c r="AB10687"/>
      <c r="AC10687"/>
    </row>
    <row r="10688" spans="27:29" x14ac:dyDescent="0.25">
      <c r="AA10688"/>
      <c r="AB10688"/>
      <c r="AC10688"/>
    </row>
    <row r="10689" spans="27:29" x14ac:dyDescent="0.25">
      <c r="AA10689"/>
      <c r="AB10689"/>
      <c r="AC10689"/>
    </row>
    <row r="10690" spans="27:29" x14ac:dyDescent="0.25">
      <c r="AA10690"/>
      <c r="AB10690"/>
      <c r="AC10690"/>
    </row>
    <row r="10691" spans="27:29" x14ac:dyDescent="0.25">
      <c r="AA10691"/>
      <c r="AB10691"/>
      <c r="AC10691"/>
    </row>
    <row r="10692" spans="27:29" x14ac:dyDescent="0.25">
      <c r="AA10692"/>
      <c r="AB10692"/>
      <c r="AC10692"/>
    </row>
    <row r="10693" spans="27:29" x14ac:dyDescent="0.25">
      <c r="AA10693"/>
      <c r="AB10693"/>
      <c r="AC10693"/>
    </row>
    <row r="10694" spans="27:29" x14ac:dyDescent="0.25">
      <c r="AA10694"/>
      <c r="AB10694"/>
      <c r="AC10694"/>
    </row>
    <row r="10695" spans="27:29" x14ac:dyDescent="0.25">
      <c r="AA10695"/>
      <c r="AB10695"/>
      <c r="AC10695"/>
    </row>
    <row r="10696" spans="27:29" x14ac:dyDescent="0.25">
      <c r="AA10696"/>
      <c r="AB10696"/>
      <c r="AC10696"/>
    </row>
    <row r="10697" spans="27:29" x14ac:dyDescent="0.25">
      <c r="AA10697"/>
      <c r="AB10697"/>
      <c r="AC10697"/>
    </row>
    <row r="10698" spans="27:29" x14ac:dyDescent="0.25">
      <c r="AA10698"/>
      <c r="AB10698"/>
      <c r="AC10698"/>
    </row>
    <row r="10699" spans="27:29" x14ac:dyDescent="0.25">
      <c r="AA10699"/>
      <c r="AB10699"/>
      <c r="AC10699"/>
    </row>
    <row r="10700" spans="27:29" x14ac:dyDescent="0.25">
      <c r="AA10700"/>
      <c r="AB10700"/>
      <c r="AC10700"/>
    </row>
    <row r="10701" spans="27:29" x14ac:dyDescent="0.25">
      <c r="AA10701"/>
      <c r="AB10701"/>
      <c r="AC10701"/>
    </row>
    <row r="10702" spans="27:29" x14ac:dyDescent="0.25">
      <c r="AA10702"/>
      <c r="AB10702"/>
      <c r="AC10702"/>
    </row>
    <row r="10703" spans="27:29" x14ac:dyDescent="0.25">
      <c r="AA10703"/>
      <c r="AB10703"/>
      <c r="AC10703"/>
    </row>
    <row r="10704" spans="27:29" x14ac:dyDescent="0.25">
      <c r="AA10704"/>
      <c r="AB10704"/>
      <c r="AC10704"/>
    </row>
    <row r="10705" spans="27:29" x14ac:dyDescent="0.25">
      <c r="AA10705"/>
      <c r="AB10705"/>
      <c r="AC10705"/>
    </row>
    <row r="10706" spans="27:29" x14ac:dyDescent="0.25">
      <c r="AA10706"/>
      <c r="AB10706"/>
      <c r="AC10706"/>
    </row>
    <row r="10707" spans="27:29" x14ac:dyDescent="0.25">
      <c r="AA10707"/>
      <c r="AB10707"/>
      <c r="AC10707"/>
    </row>
    <row r="10708" spans="27:29" x14ac:dyDescent="0.25">
      <c r="AA10708"/>
      <c r="AB10708"/>
      <c r="AC10708"/>
    </row>
    <row r="10709" spans="27:29" x14ac:dyDescent="0.25">
      <c r="AA10709"/>
      <c r="AB10709"/>
      <c r="AC10709"/>
    </row>
    <row r="10710" spans="27:29" x14ac:dyDescent="0.25">
      <c r="AA10710"/>
      <c r="AB10710"/>
      <c r="AC10710"/>
    </row>
    <row r="10711" spans="27:29" x14ac:dyDescent="0.25">
      <c r="AA10711"/>
      <c r="AB10711"/>
      <c r="AC10711"/>
    </row>
    <row r="10712" spans="27:29" x14ac:dyDescent="0.25">
      <c r="AA10712"/>
      <c r="AB10712"/>
      <c r="AC10712"/>
    </row>
    <row r="10713" spans="27:29" x14ac:dyDescent="0.25">
      <c r="AA10713"/>
      <c r="AB10713"/>
      <c r="AC10713"/>
    </row>
    <row r="10714" spans="27:29" x14ac:dyDescent="0.25">
      <c r="AA10714"/>
      <c r="AB10714"/>
      <c r="AC10714"/>
    </row>
    <row r="10715" spans="27:29" x14ac:dyDescent="0.25">
      <c r="AA10715"/>
      <c r="AB10715"/>
      <c r="AC10715"/>
    </row>
    <row r="10716" spans="27:29" x14ac:dyDescent="0.25">
      <c r="AA10716"/>
      <c r="AB10716"/>
      <c r="AC10716"/>
    </row>
    <row r="10717" spans="27:29" x14ac:dyDescent="0.25">
      <c r="AA10717"/>
      <c r="AB10717"/>
      <c r="AC10717"/>
    </row>
    <row r="10718" spans="27:29" x14ac:dyDescent="0.25">
      <c r="AA10718"/>
      <c r="AB10718"/>
      <c r="AC10718"/>
    </row>
    <row r="10719" spans="27:29" x14ac:dyDescent="0.25">
      <c r="AA10719"/>
      <c r="AB10719"/>
      <c r="AC10719"/>
    </row>
    <row r="10720" spans="27:29" x14ac:dyDescent="0.25">
      <c r="AA10720"/>
      <c r="AB10720"/>
      <c r="AC10720"/>
    </row>
    <row r="10721" spans="27:29" x14ac:dyDescent="0.25">
      <c r="AA10721"/>
      <c r="AB10721"/>
      <c r="AC10721"/>
    </row>
    <row r="10722" spans="27:29" x14ac:dyDescent="0.25">
      <c r="AA10722"/>
      <c r="AB10722"/>
      <c r="AC10722"/>
    </row>
    <row r="10723" spans="27:29" x14ac:dyDescent="0.25">
      <c r="AA10723"/>
      <c r="AB10723"/>
      <c r="AC10723"/>
    </row>
    <row r="10724" spans="27:29" x14ac:dyDescent="0.25">
      <c r="AA10724"/>
      <c r="AB10724"/>
      <c r="AC10724"/>
    </row>
    <row r="10725" spans="27:29" x14ac:dyDescent="0.25">
      <c r="AA10725"/>
      <c r="AB10725"/>
      <c r="AC10725"/>
    </row>
    <row r="10726" spans="27:29" x14ac:dyDescent="0.25">
      <c r="AA10726"/>
      <c r="AB10726"/>
      <c r="AC10726"/>
    </row>
    <row r="10727" spans="27:29" x14ac:dyDescent="0.25">
      <c r="AA10727"/>
      <c r="AB10727"/>
      <c r="AC10727"/>
    </row>
    <row r="10728" spans="27:29" x14ac:dyDescent="0.25">
      <c r="AA10728"/>
      <c r="AB10728"/>
      <c r="AC10728"/>
    </row>
    <row r="10729" spans="27:29" x14ac:dyDescent="0.25">
      <c r="AA10729"/>
      <c r="AB10729"/>
      <c r="AC10729"/>
    </row>
    <row r="10730" spans="27:29" x14ac:dyDescent="0.25">
      <c r="AA10730"/>
      <c r="AB10730"/>
      <c r="AC10730"/>
    </row>
    <row r="10731" spans="27:29" x14ac:dyDescent="0.25">
      <c r="AA10731"/>
      <c r="AB10731"/>
      <c r="AC10731"/>
    </row>
    <row r="10732" spans="27:29" x14ac:dyDescent="0.25">
      <c r="AA10732"/>
      <c r="AB10732"/>
      <c r="AC10732"/>
    </row>
    <row r="10733" spans="27:29" x14ac:dyDescent="0.25">
      <c r="AA10733"/>
      <c r="AB10733"/>
      <c r="AC10733"/>
    </row>
    <row r="10734" spans="27:29" x14ac:dyDescent="0.25">
      <c r="AA10734"/>
      <c r="AB10734"/>
      <c r="AC10734"/>
    </row>
    <row r="10735" spans="27:29" x14ac:dyDescent="0.25">
      <c r="AA10735"/>
      <c r="AB10735"/>
      <c r="AC10735"/>
    </row>
    <row r="10736" spans="27:29" x14ac:dyDescent="0.25">
      <c r="AA10736"/>
      <c r="AB10736"/>
      <c r="AC10736"/>
    </row>
    <row r="10737" spans="27:29" x14ac:dyDescent="0.25">
      <c r="AA10737"/>
      <c r="AB10737"/>
      <c r="AC10737"/>
    </row>
    <row r="10738" spans="27:29" x14ac:dyDescent="0.25">
      <c r="AA10738"/>
      <c r="AB10738"/>
      <c r="AC10738"/>
    </row>
    <row r="10739" spans="27:29" x14ac:dyDescent="0.25">
      <c r="AA10739"/>
      <c r="AB10739"/>
      <c r="AC10739"/>
    </row>
    <row r="10740" spans="27:29" x14ac:dyDescent="0.25">
      <c r="AA10740"/>
      <c r="AB10740"/>
      <c r="AC10740"/>
    </row>
    <row r="10741" spans="27:29" x14ac:dyDescent="0.25">
      <c r="AA10741"/>
      <c r="AB10741"/>
      <c r="AC10741"/>
    </row>
    <row r="10742" spans="27:29" x14ac:dyDescent="0.25">
      <c r="AA10742"/>
      <c r="AB10742"/>
      <c r="AC10742"/>
    </row>
    <row r="10743" spans="27:29" x14ac:dyDescent="0.25">
      <c r="AA10743"/>
      <c r="AB10743"/>
      <c r="AC10743"/>
    </row>
    <row r="10744" spans="27:29" x14ac:dyDescent="0.25">
      <c r="AA10744"/>
      <c r="AB10744"/>
      <c r="AC10744"/>
    </row>
    <row r="10745" spans="27:29" x14ac:dyDescent="0.25">
      <c r="AA10745"/>
      <c r="AB10745"/>
      <c r="AC10745"/>
    </row>
    <row r="10746" spans="27:29" x14ac:dyDescent="0.25">
      <c r="AA10746"/>
      <c r="AB10746"/>
      <c r="AC10746"/>
    </row>
    <row r="10747" spans="27:29" x14ac:dyDescent="0.25">
      <c r="AA10747"/>
      <c r="AB10747"/>
      <c r="AC10747"/>
    </row>
    <row r="10748" spans="27:29" x14ac:dyDescent="0.25">
      <c r="AA10748"/>
      <c r="AB10748"/>
      <c r="AC10748"/>
    </row>
    <row r="10749" spans="27:29" x14ac:dyDescent="0.25">
      <c r="AA10749"/>
      <c r="AB10749"/>
      <c r="AC10749"/>
    </row>
    <row r="10750" spans="27:29" x14ac:dyDescent="0.25">
      <c r="AA10750"/>
      <c r="AB10750"/>
      <c r="AC10750"/>
    </row>
    <row r="10751" spans="27:29" x14ac:dyDescent="0.25">
      <c r="AA10751"/>
      <c r="AB10751"/>
      <c r="AC10751"/>
    </row>
    <row r="10752" spans="27:29" x14ac:dyDescent="0.25">
      <c r="AA10752"/>
      <c r="AB10752"/>
      <c r="AC10752"/>
    </row>
    <row r="10753" spans="27:29" x14ac:dyDescent="0.25">
      <c r="AA10753"/>
      <c r="AB10753"/>
      <c r="AC10753"/>
    </row>
    <row r="10754" spans="27:29" x14ac:dyDescent="0.25">
      <c r="AA10754"/>
      <c r="AB10754"/>
      <c r="AC10754"/>
    </row>
    <row r="10755" spans="27:29" x14ac:dyDescent="0.25">
      <c r="AA10755"/>
      <c r="AB10755"/>
      <c r="AC10755"/>
    </row>
    <row r="10756" spans="27:29" x14ac:dyDescent="0.25">
      <c r="AA10756"/>
      <c r="AB10756"/>
      <c r="AC10756"/>
    </row>
    <row r="10757" spans="27:29" x14ac:dyDescent="0.25">
      <c r="AA10757"/>
      <c r="AB10757"/>
      <c r="AC10757"/>
    </row>
    <row r="10758" spans="27:29" x14ac:dyDescent="0.25">
      <c r="AA10758"/>
      <c r="AB10758"/>
      <c r="AC10758"/>
    </row>
    <row r="10759" spans="27:29" x14ac:dyDescent="0.25">
      <c r="AA10759"/>
      <c r="AB10759"/>
      <c r="AC10759"/>
    </row>
    <row r="10760" spans="27:29" x14ac:dyDescent="0.25">
      <c r="AA10760"/>
      <c r="AB10760"/>
      <c r="AC10760"/>
    </row>
    <row r="10761" spans="27:29" x14ac:dyDescent="0.25">
      <c r="AA10761"/>
      <c r="AB10761"/>
      <c r="AC10761"/>
    </row>
    <row r="10762" spans="27:29" x14ac:dyDescent="0.25">
      <c r="AA10762"/>
      <c r="AB10762"/>
      <c r="AC10762"/>
    </row>
    <row r="10763" spans="27:29" x14ac:dyDescent="0.25">
      <c r="AA10763"/>
      <c r="AB10763"/>
      <c r="AC10763"/>
    </row>
    <row r="10764" spans="27:29" x14ac:dyDescent="0.25">
      <c r="AA10764"/>
      <c r="AB10764"/>
      <c r="AC10764"/>
    </row>
    <row r="10765" spans="27:29" x14ac:dyDescent="0.25">
      <c r="AA10765"/>
      <c r="AB10765"/>
      <c r="AC10765"/>
    </row>
    <row r="10766" spans="27:29" x14ac:dyDescent="0.25">
      <c r="AA10766"/>
      <c r="AB10766"/>
      <c r="AC10766"/>
    </row>
    <row r="10767" spans="27:29" x14ac:dyDescent="0.25">
      <c r="AA10767"/>
      <c r="AB10767"/>
      <c r="AC10767"/>
    </row>
    <row r="10768" spans="27:29" x14ac:dyDescent="0.25">
      <c r="AA10768"/>
      <c r="AB10768"/>
      <c r="AC10768"/>
    </row>
    <row r="10769" spans="27:29" x14ac:dyDescent="0.25">
      <c r="AA10769"/>
      <c r="AB10769"/>
      <c r="AC10769"/>
    </row>
    <row r="10770" spans="27:29" x14ac:dyDescent="0.25">
      <c r="AA10770"/>
      <c r="AB10770"/>
      <c r="AC10770"/>
    </row>
    <row r="10771" spans="27:29" x14ac:dyDescent="0.25">
      <c r="AA10771"/>
      <c r="AB10771"/>
      <c r="AC10771"/>
    </row>
    <row r="10772" spans="27:29" x14ac:dyDescent="0.25">
      <c r="AA10772"/>
      <c r="AB10772"/>
      <c r="AC10772"/>
    </row>
    <row r="10773" spans="27:29" x14ac:dyDescent="0.25">
      <c r="AA10773"/>
      <c r="AB10773"/>
      <c r="AC10773"/>
    </row>
    <row r="10774" spans="27:29" x14ac:dyDescent="0.25">
      <c r="AA10774"/>
      <c r="AB10774"/>
      <c r="AC10774"/>
    </row>
    <row r="10775" spans="27:29" x14ac:dyDescent="0.25">
      <c r="AA10775"/>
      <c r="AB10775"/>
      <c r="AC10775"/>
    </row>
    <row r="10776" spans="27:29" x14ac:dyDescent="0.25">
      <c r="AA10776"/>
      <c r="AB10776"/>
      <c r="AC10776"/>
    </row>
    <row r="10777" spans="27:29" x14ac:dyDescent="0.25">
      <c r="AA10777"/>
      <c r="AB10777"/>
      <c r="AC10777"/>
    </row>
    <row r="10778" spans="27:29" x14ac:dyDescent="0.25">
      <c r="AA10778"/>
      <c r="AB10778"/>
      <c r="AC10778"/>
    </row>
    <row r="10779" spans="27:29" x14ac:dyDescent="0.25">
      <c r="AA10779"/>
      <c r="AB10779"/>
      <c r="AC10779"/>
    </row>
    <row r="10780" spans="27:29" x14ac:dyDescent="0.25">
      <c r="AA10780"/>
      <c r="AB10780"/>
      <c r="AC10780"/>
    </row>
    <row r="10781" spans="27:29" x14ac:dyDescent="0.25">
      <c r="AA10781"/>
      <c r="AB10781"/>
      <c r="AC10781"/>
    </row>
    <row r="10782" spans="27:29" x14ac:dyDescent="0.25">
      <c r="AA10782"/>
      <c r="AB10782"/>
      <c r="AC10782"/>
    </row>
    <row r="10783" spans="27:29" x14ac:dyDescent="0.25">
      <c r="AA10783"/>
      <c r="AB10783"/>
      <c r="AC10783"/>
    </row>
    <row r="10784" spans="27:29" x14ac:dyDescent="0.25">
      <c r="AA10784"/>
      <c r="AB10784"/>
      <c r="AC10784"/>
    </row>
    <row r="10785" spans="27:29" x14ac:dyDescent="0.25">
      <c r="AA10785"/>
      <c r="AB10785"/>
      <c r="AC10785"/>
    </row>
    <row r="10786" spans="27:29" x14ac:dyDescent="0.25">
      <c r="AA10786"/>
      <c r="AB10786"/>
      <c r="AC10786"/>
    </row>
    <row r="10787" spans="27:29" x14ac:dyDescent="0.25">
      <c r="AA10787"/>
      <c r="AB10787"/>
      <c r="AC10787"/>
    </row>
    <row r="10788" spans="27:29" x14ac:dyDescent="0.25">
      <c r="AA10788"/>
      <c r="AB10788"/>
      <c r="AC10788"/>
    </row>
    <row r="10789" spans="27:29" x14ac:dyDescent="0.25">
      <c r="AA10789"/>
      <c r="AB10789"/>
      <c r="AC10789"/>
    </row>
    <row r="10790" spans="27:29" x14ac:dyDescent="0.25">
      <c r="AA10790"/>
      <c r="AB10790"/>
      <c r="AC10790"/>
    </row>
    <row r="10791" spans="27:29" x14ac:dyDescent="0.25">
      <c r="AA10791"/>
      <c r="AB10791"/>
      <c r="AC10791"/>
    </row>
    <row r="10792" spans="27:29" x14ac:dyDescent="0.25">
      <c r="AA10792"/>
      <c r="AB10792"/>
      <c r="AC10792"/>
    </row>
    <row r="10793" spans="27:29" x14ac:dyDescent="0.25">
      <c r="AA10793"/>
      <c r="AB10793"/>
      <c r="AC10793"/>
    </row>
    <row r="10794" spans="27:29" x14ac:dyDescent="0.25">
      <c r="AA10794"/>
      <c r="AB10794"/>
      <c r="AC10794"/>
    </row>
    <row r="10795" spans="27:29" x14ac:dyDescent="0.25">
      <c r="AA10795"/>
      <c r="AB10795"/>
      <c r="AC10795"/>
    </row>
    <row r="10796" spans="27:29" x14ac:dyDescent="0.25">
      <c r="AA10796"/>
      <c r="AB10796"/>
      <c r="AC10796"/>
    </row>
    <row r="10797" spans="27:29" x14ac:dyDescent="0.25">
      <c r="AA10797"/>
      <c r="AB10797"/>
      <c r="AC10797"/>
    </row>
    <row r="10798" spans="27:29" x14ac:dyDescent="0.25">
      <c r="AA10798"/>
      <c r="AB10798"/>
      <c r="AC10798"/>
    </row>
    <row r="10799" spans="27:29" x14ac:dyDescent="0.25">
      <c r="AA10799"/>
      <c r="AB10799"/>
      <c r="AC10799"/>
    </row>
    <row r="10800" spans="27:29" x14ac:dyDescent="0.25">
      <c r="AA10800"/>
      <c r="AB10800"/>
      <c r="AC10800"/>
    </row>
    <row r="10801" spans="27:29" x14ac:dyDescent="0.25">
      <c r="AA10801"/>
      <c r="AB10801"/>
      <c r="AC10801"/>
    </row>
    <row r="10802" spans="27:29" x14ac:dyDescent="0.25">
      <c r="AA10802"/>
      <c r="AB10802"/>
      <c r="AC10802"/>
    </row>
    <row r="10803" spans="27:29" x14ac:dyDescent="0.25">
      <c r="AA10803"/>
      <c r="AB10803"/>
      <c r="AC10803"/>
    </row>
    <row r="10804" spans="27:29" x14ac:dyDescent="0.25">
      <c r="AA10804"/>
      <c r="AB10804"/>
      <c r="AC10804"/>
    </row>
    <row r="10805" spans="27:29" x14ac:dyDescent="0.25">
      <c r="AA10805"/>
      <c r="AB10805"/>
      <c r="AC10805"/>
    </row>
    <row r="10806" spans="27:29" x14ac:dyDescent="0.25">
      <c r="AA10806"/>
      <c r="AB10806"/>
      <c r="AC10806"/>
    </row>
    <row r="10807" spans="27:29" x14ac:dyDescent="0.25">
      <c r="AA10807"/>
      <c r="AB10807"/>
      <c r="AC10807"/>
    </row>
    <row r="10808" spans="27:29" x14ac:dyDescent="0.25">
      <c r="AA10808"/>
      <c r="AB10808"/>
      <c r="AC10808"/>
    </row>
    <row r="10809" spans="27:29" x14ac:dyDescent="0.25">
      <c r="AA10809"/>
      <c r="AB10809"/>
      <c r="AC10809"/>
    </row>
    <row r="10810" spans="27:29" x14ac:dyDescent="0.25">
      <c r="AA10810"/>
      <c r="AB10810"/>
      <c r="AC10810"/>
    </row>
    <row r="10811" spans="27:29" x14ac:dyDescent="0.25">
      <c r="AA10811"/>
      <c r="AB10811"/>
      <c r="AC10811"/>
    </row>
    <row r="10812" spans="27:29" x14ac:dyDescent="0.25">
      <c r="AA10812"/>
      <c r="AB10812"/>
      <c r="AC10812"/>
    </row>
    <row r="10813" spans="27:29" x14ac:dyDescent="0.25">
      <c r="AA10813"/>
      <c r="AB10813"/>
      <c r="AC10813"/>
    </row>
    <row r="10814" spans="27:29" x14ac:dyDescent="0.25">
      <c r="AA10814"/>
      <c r="AB10814"/>
      <c r="AC10814"/>
    </row>
    <row r="10815" spans="27:29" x14ac:dyDescent="0.25">
      <c r="AA10815"/>
      <c r="AB10815"/>
      <c r="AC10815"/>
    </row>
    <row r="10816" spans="27:29" x14ac:dyDescent="0.25">
      <c r="AA10816"/>
      <c r="AB10816"/>
      <c r="AC10816"/>
    </row>
    <row r="10817" spans="27:29" x14ac:dyDescent="0.25">
      <c r="AA10817"/>
      <c r="AB10817"/>
      <c r="AC10817"/>
    </row>
    <row r="10818" spans="27:29" x14ac:dyDescent="0.25">
      <c r="AA10818"/>
      <c r="AB10818"/>
      <c r="AC10818"/>
    </row>
    <row r="10819" spans="27:29" x14ac:dyDescent="0.25">
      <c r="AA10819"/>
      <c r="AB10819"/>
      <c r="AC10819"/>
    </row>
    <row r="10820" spans="27:29" x14ac:dyDescent="0.25">
      <c r="AA10820"/>
      <c r="AB10820"/>
      <c r="AC10820"/>
    </row>
    <row r="10821" spans="27:29" x14ac:dyDescent="0.25">
      <c r="AA10821"/>
      <c r="AB10821"/>
      <c r="AC10821"/>
    </row>
    <row r="10822" spans="27:29" x14ac:dyDescent="0.25">
      <c r="AA10822"/>
      <c r="AB10822"/>
      <c r="AC10822"/>
    </row>
    <row r="10823" spans="27:29" x14ac:dyDescent="0.25">
      <c r="AA10823"/>
      <c r="AB10823"/>
      <c r="AC10823"/>
    </row>
    <row r="10824" spans="27:29" x14ac:dyDescent="0.25">
      <c r="AA10824"/>
      <c r="AB10824"/>
      <c r="AC10824"/>
    </row>
    <row r="10825" spans="27:29" x14ac:dyDescent="0.25">
      <c r="AA10825"/>
      <c r="AB10825"/>
      <c r="AC10825"/>
    </row>
    <row r="10826" spans="27:29" x14ac:dyDescent="0.25">
      <c r="AA10826"/>
      <c r="AB10826"/>
      <c r="AC10826"/>
    </row>
    <row r="10827" spans="27:29" x14ac:dyDescent="0.25">
      <c r="AA10827"/>
      <c r="AB10827"/>
      <c r="AC10827"/>
    </row>
    <row r="10828" spans="27:29" x14ac:dyDescent="0.25">
      <c r="AA10828"/>
      <c r="AB10828"/>
      <c r="AC10828"/>
    </row>
    <row r="10829" spans="27:29" x14ac:dyDescent="0.25">
      <c r="AA10829"/>
      <c r="AB10829"/>
      <c r="AC10829"/>
    </row>
    <row r="10830" spans="27:29" x14ac:dyDescent="0.25">
      <c r="AA10830"/>
      <c r="AB10830"/>
      <c r="AC10830"/>
    </row>
    <row r="10831" spans="27:29" x14ac:dyDescent="0.25">
      <c r="AA10831"/>
      <c r="AB10831"/>
      <c r="AC10831"/>
    </row>
    <row r="10832" spans="27:29" x14ac:dyDescent="0.25">
      <c r="AA10832"/>
      <c r="AB10832"/>
      <c r="AC10832"/>
    </row>
    <row r="10833" spans="27:29" x14ac:dyDescent="0.25">
      <c r="AA10833"/>
      <c r="AB10833"/>
      <c r="AC10833"/>
    </row>
    <row r="10834" spans="27:29" x14ac:dyDescent="0.25">
      <c r="AA10834"/>
      <c r="AB10834"/>
      <c r="AC10834"/>
    </row>
    <row r="10835" spans="27:29" x14ac:dyDescent="0.25">
      <c r="AA10835"/>
      <c r="AB10835"/>
      <c r="AC10835"/>
    </row>
    <row r="10836" spans="27:29" x14ac:dyDescent="0.25">
      <c r="AA10836"/>
      <c r="AB10836"/>
      <c r="AC10836"/>
    </row>
    <row r="10837" spans="27:29" x14ac:dyDescent="0.25">
      <c r="AA10837"/>
      <c r="AB10837"/>
      <c r="AC10837"/>
    </row>
    <row r="10838" spans="27:29" x14ac:dyDescent="0.25">
      <c r="AA10838"/>
      <c r="AB10838"/>
      <c r="AC10838"/>
    </row>
    <row r="10839" spans="27:29" x14ac:dyDescent="0.25">
      <c r="AA10839"/>
      <c r="AB10839"/>
      <c r="AC10839"/>
    </row>
    <row r="10840" spans="27:29" x14ac:dyDescent="0.25">
      <c r="AA10840"/>
      <c r="AB10840"/>
      <c r="AC10840"/>
    </row>
    <row r="10841" spans="27:29" x14ac:dyDescent="0.25">
      <c r="AA10841"/>
      <c r="AB10841"/>
      <c r="AC10841"/>
    </row>
    <row r="10842" spans="27:29" x14ac:dyDescent="0.25">
      <c r="AA10842"/>
      <c r="AB10842"/>
      <c r="AC10842"/>
    </row>
    <row r="10843" spans="27:29" x14ac:dyDescent="0.25">
      <c r="AA10843"/>
      <c r="AB10843"/>
      <c r="AC10843"/>
    </row>
    <row r="10844" spans="27:29" x14ac:dyDescent="0.25">
      <c r="AA10844"/>
      <c r="AB10844"/>
      <c r="AC10844"/>
    </row>
    <row r="10845" spans="27:29" x14ac:dyDescent="0.25">
      <c r="AA10845"/>
      <c r="AB10845"/>
      <c r="AC10845"/>
    </row>
    <row r="10846" spans="27:29" x14ac:dyDescent="0.25">
      <c r="AA10846"/>
      <c r="AB10846"/>
      <c r="AC10846"/>
    </row>
    <row r="10847" spans="27:29" x14ac:dyDescent="0.25">
      <c r="AA10847"/>
      <c r="AB10847"/>
      <c r="AC10847"/>
    </row>
    <row r="10848" spans="27:29" x14ac:dyDescent="0.25">
      <c r="AA10848"/>
      <c r="AB10848"/>
      <c r="AC10848"/>
    </row>
    <row r="10849" spans="27:29" x14ac:dyDescent="0.25">
      <c r="AA10849"/>
      <c r="AB10849"/>
      <c r="AC10849"/>
    </row>
    <row r="10850" spans="27:29" x14ac:dyDescent="0.25">
      <c r="AA10850"/>
      <c r="AB10850"/>
      <c r="AC10850"/>
    </row>
    <row r="10851" spans="27:29" x14ac:dyDescent="0.25">
      <c r="AA10851"/>
      <c r="AB10851"/>
      <c r="AC10851"/>
    </row>
    <row r="10852" spans="27:29" x14ac:dyDescent="0.25">
      <c r="AA10852"/>
      <c r="AB10852"/>
      <c r="AC10852"/>
    </row>
    <row r="10853" spans="27:29" x14ac:dyDescent="0.25">
      <c r="AA10853"/>
      <c r="AB10853"/>
      <c r="AC10853"/>
    </row>
    <row r="10854" spans="27:29" x14ac:dyDescent="0.25">
      <c r="AA10854"/>
      <c r="AB10854"/>
      <c r="AC10854"/>
    </row>
    <row r="10855" spans="27:29" x14ac:dyDescent="0.25">
      <c r="AA10855"/>
      <c r="AB10855"/>
      <c r="AC10855"/>
    </row>
    <row r="10856" spans="27:29" x14ac:dyDescent="0.25">
      <c r="AA10856"/>
      <c r="AB10856"/>
      <c r="AC10856"/>
    </row>
    <row r="10857" spans="27:29" x14ac:dyDescent="0.25">
      <c r="AA10857"/>
      <c r="AB10857"/>
      <c r="AC10857"/>
    </row>
    <row r="10858" spans="27:29" x14ac:dyDescent="0.25">
      <c r="AA10858"/>
      <c r="AB10858"/>
      <c r="AC10858"/>
    </row>
    <row r="10859" spans="27:29" x14ac:dyDescent="0.25">
      <c r="AA10859"/>
      <c r="AB10859"/>
      <c r="AC10859"/>
    </row>
    <row r="10860" spans="27:29" x14ac:dyDescent="0.25">
      <c r="AA10860"/>
      <c r="AB10860"/>
      <c r="AC10860"/>
    </row>
    <row r="10861" spans="27:29" x14ac:dyDescent="0.25">
      <c r="AA10861"/>
      <c r="AB10861"/>
      <c r="AC10861"/>
    </row>
    <row r="10862" spans="27:29" x14ac:dyDescent="0.25">
      <c r="AA10862"/>
      <c r="AB10862"/>
      <c r="AC10862"/>
    </row>
    <row r="10863" spans="27:29" x14ac:dyDescent="0.25">
      <c r="AA10863"/>
      <c r="AB10863"/>
      <c r="AC10863"/>
    </row>
    <row r="10864" spans="27:29" x14ac:dyDescent="0.25">
      <c r="AA10864"/>
      <c r="AB10864"/>
      <c r="AC10864"/>
    </row>
    <row r="10865" spans="27:29" x14ac:dyDescent="0.25">
      <c r="AA10865"/>
      <c r="AB10865"/>
      <c r="AC10865"/>
    </row>
    <row r="10866" spans="27:29" x14ac:dyDescent="0.25">
      <c r="AA10866"/>
      <c r="AB10866"/>
      <c r="AC10866"/>
    </row>
    <row r="10867" spans="27:29" x14ac:dyDescent="0.25">
      <c r="AA10867"/>
      <c r="AB10867"/>
      <c r="AC10867"/>
    </row>
    <row r="10868" spans="27:29" x14ac:dyDescent="0.25">
      <c r="AA10868"/>
      <c r="AB10868"/>
      <c r="AC10868"/>
    </row>
    <row r="10869" spans="27:29" x14ac:dyDescent="0.25">
      <c r="AA10869"/>
      <c r="AB10869"/>
      <c r="AC10869"/>
    </row>
    <row r="10870" spans="27:29" x14ac:dyDescent="0.25">
      <c r="AA10870"/>
      <c r="AB10870"/>
      <c r="AC10870"/>
    </row>
    <row r="10871" spans="27:29" x14ac:dyDescent="0.25">
      <c r="AA10871"/>
      <c r="AB10871"/>
      <c r="AC10871"/>
    </row>
    <row r="10872" spans="27:29" x14ac:dyDescent="0.25">
      <c r="AA10872"/>
      <c r="AB10872"/>
      <c r="AC10872"/>
    </row>
    <row r="10873" spans="27:29" x14ac:dyDescent="0.25">
      <c r="AA10873"/>
      <c r="AB10873"/>
      <c r="AC10873"/>
    </row>
    <row r="10874" spans="27:29" x14ac:dyDescent="0.25">
      <c r="AA10874"/>
      <c r="AB10874"/>
      <c r="AC10874"/>
    </row>
    <row r="10875" spans="27:29" x14ac:dyDescent="0.25">
      <c r="AA10875"/>
      <c r="AB10875"/>
      <c r="AC10875"/>
    </row>
    <row r="10876" spans="27:29" x14ac:dyDescent="0.25">
      <c r="AA10876"/>
      <c r="AB10876"/>
      <c r="AC10876"/>
    </row>
    <row r="10877" spans="27:29" x14ac:dyDescent="0.25">
      <c r="AA10877"/>
      <c r="AB10877"/>
      <c r="AC10877"/>
    </row>
    <row r="10878" spans="27:29" x14ac:dyDescent="0.25">
      <c r="AA10878"/>
      <c r="AB10878"/>
      <c r="AC10878"/>
    </row>
    <row r="10879" spans="27:29" x14ac:dyDescent="0.25">
      <c r="AA10879"/>
      <c r="AB10879"/>
      <c r="AC10879"/>
    </row>
    <row r="10880" spans="27:29" x14ac:dyDescent="0.25">
      <c r="AA10880"/>
      <c r="AB10880"/>
      <c r="AC10880"/>
    </row>
    <row r="10881" spans="27:29" x14ac:dyDescent="0.25">
      <c r="AA10881"/>
      <c r="AB10881"/>
      <c r="AC10881"/>
    </row>
    <row r="10882" spans="27:29" x14ac:dyDescent="0.25">
      <c r="AA10882"/>
      <c r="AB10882"/>
      <c r="AC10882"/>
    </row>
    <row r="10883" spans="27:29" x14ac:dyDescent="0.25">
      <c r="AA10883"/>
      <c r="AB10883"/>
      <c r="AC10883"/>
    </row>
    <row r="10884" spans="27:29" x14ac:dyDescent="0.25">
      <c r="AA10884"/>
      <c r="AB10884"/>
      <c r="AC10884"/>
    </row>
    <row r="10885" spans="27:29" x14ac:dyDescent="0.25">
      <c r="AA10885"/>
      <c r="AB10885"/>
      <c r="AC10885"/>
    </row>
    <row r="10886" spans="27:29" x14ac:dyDescent="0.25">
      <c r="AA10886"/>
      <c r="AB10886"/>
      <c r="AC10886"/>
    </row>
    <row r="10887" spans="27:29" x14ac:dyDescent="0.25">
      <c r="AA10887"/>
      <c r="AB10887"/>
      <c r="AC10887"/>
    </row>
    <row r="10888" spans="27:29" x14ac:dyDescent="0.25">
      <c r="AA10888"/>
      <c r="AB10888"/>
      <c r="AC10888"/>
    </row>
    <row r="10889" spans="27:29" x14ac:dyDescent="0.25">
      <c r="AA10889"/>
      <c r="AB10889"/>
      <c r="AC10889"/>
    </row>
    <row r="10890" spans="27:29" x14ac:dyDescent="0.25">
      <c r="AA10890"/>
      <c r="AB10890"/>
      <c r="AC10890"/>
    </row>
    <row r="10891" spans="27:29" x14ac:dyDescent="0.25">
      <c r="AA10891"/>
      <c r="AB10891"/>
      <c r="AC10891"/>
    </row>
    <row r="10892" spans="27:29" x14ac:dyDescent="0.25">
      <c r="AA10892"/>
      <c r="AB10892"/>
      <c r="AC10892"/>
    </row>
    <row r="10893" spans="27:29" x14ac:dyDescent="0.25">
      <c r="AA10893"/>
      <c r="AB10893"/>
      <c r="AC10893"/>
    </row>
    <row r="10894" spans="27:29" x14ac:dyDescent="0.25">
      <c r="AA10894"/>
      <c r="AB10894"/>
      <c r="AC10894"/>
    </row>
    <row r="10895" spans="27:29" x14ac:dyDescent="0.25">
      <c r="AA10895"/>
      <c r="AB10895"/>
      <c r="AC10895"/>
    </row>
    <row r="10896" spans="27:29" x14ac:dyDescent="0.25">
      <c r="AA10896"/>
      <c r="AB10896"/>
      <c r="AC10896"/>
    </row>
    <row r="10897" spans="27:29" x14ac:dyDescent="0.25">
      <c r="AA10897"/>
      <c r="AB10897"/>
      <c r="AC10897"/>
    </row>
    <row r="10898" spans="27:29" x14ac:dyDescent="0.25">
      <c r="AA10898"/>
      <c r="AB10898"/>
      <c r="AC10898"/>
    </row>
    <row r="10899" spans="27:29" x14ac:dyDescent="0.25">
      <c r="AA10899"/>
      <c r="AB10899"/>
      <c r="AC10899"/>
    </row>
    <row r="10900" spans="27:29" x14ac:dyDescent="0.25">
      <c r="AA10900"/>
      <c r="AB10900"/>
      <c r="AC10900"/>
    </row>
    <row r="10901" spans="27:29" x14ac:dyDescent="0.25">
      <c r="AA10901"/>
      <c r="AB10901"/>
      <c r="AC10901"/>
    </row>
    <row r="10902" spans="27:29" x14ac:dyDescent="0.25">
      <c r="AA10902"/>
      <c r="AB10902"/>
      <c r="AC10902"/>
    </row>
    <row r="10903" spans="27:29" x14ac:dyDescent="0.25">
      <c r="AA10903"/>
      <c r="AB10903"/>
      <c r="AC10903"/>
    </row>
    <row r="10904" spans="27:29" x14ac:dyDescent="0.25">
      <c r="AA10904"/>
      <c r="AB10904"/>
      <c r="AC10904"/>
    </row>
    <row r="10905" spans="27:29" x14ac:dyDescent="0.25">
      <c r="AA10905"/>
      <c r="AB10905"/>
      <c r="AC10905"/>
    </row>
    <row r="10906" spans="27:29" x14ac:dyDescent="0.25">
      <c r="AA10906"/>
      <c r="AB10906"/>
      <c r="AC10906"/>
    </row>
    <row r="10907" spans="27:29" x14ac:dyDescent="0.25">
      <c r="AA10907"/>
      <c r="AB10907"/>
      <c r="AC10907"/>
    </row>
    <row r="10908" spans="27:29" x14ac:dyDescent="0.25">
      <c r="AA10908"/>
      <c r="AB10908"/>
      <c r="AC10908"/>
    </row>
    <row r="10909" spans="27:29" x14ac:dyDescent="0.25">
      <c r="AA10909"/>
      <c r="AB10909"/>
      <c r="AC10909"/>
    </row>
    <row r="10910" spans="27:29" x14ac:dyDescent="0.25">
      <c r="AA10910"/>
      <c r="AB10910"/>
      <c r="AC10910"/>
    </row>
    <row r="10911" spans="27:29" x14ac:dyDescent="0.25">
      <c r="AA10911"/>
      <c r="AB10911"/>
      <c r="AC10911"/>
    </row>
    <row r="10912" spans="27:29" x14ac:dyDescent="0.25">
      <c r="AA10912"/>
      <c r="AB10912"/>
      <c r="AC10912"/>
    </row>
    <row r="10913" spans="27:29" x14ac:dyDescent="0.25">
      <c r="AA10913"/>
      <c r="AB10913"/>
      <c r="AC10913"/>
    </row>
    <row r="10914" spans="27:29" x14ac:dyDescent="0.25">
      <c r="AA10914"/>
      <c r="AB10914"/>
      <c r="AC10914"/>
    </row>
    <row r="10915" spans="27:29" x14ac:dyDescent="0.25">
      <c r="AA10915"/>
      <c r="AB10915"/>
      <c r="AC10915"/>
    </row>
    <row r="10916" spans="27:29" x14ac:dyDescent="0.25">
      <c r="AA10916"/>
      <c r="AB10916"/>
      <c r="AC10916"/>
    </row>
    <row r="10917" spans="27:29" x14ac:dyDescent="0.25">
      <c r="AA10917"/>
      <c r="AB10917"/>
      <c r="AC10917"/>
    </row>
    <row r="10918" spans="27:29" x14ac:dyDescent="0.25">
      <c r="AA10918"/>
      <c r="AB10918"/>
      <c r="AC10918"/>
    </row>
    <row r="10919" spans="27:29" x14ac:dyDescent="0.25">
      <c r="AA10919"/>
      <c r="AB10919"/>
      <c r="AC10919"/>
    </row>
    <row r="10920" spans="27:29" x14ac:dyDescent="0.25">
      <c r="AA10920"/>
      <c r="AB10920"/>
      <c r="AC10920"/>
    </row>
    <row r="10921" spans="27:29" x14ac:dyDescent="0.25">
      <c r="AA10921"/>
      <c r="AB10921"/>
      <c r="AC10921"/>
    </row>
    <row r="10922" spans="27:29" x14ac:dyDescent="0.25">
      <c r="AA10922"/>
      <c r="AB10922"/>
      <c r="AC10922"/>
    </row>
    <row r="10923" spans="27:29" x14ac:dyDescent="0.25">
      <c r="AA10923"/>
      <c r="AB10923"/>
      <c r="AC10923"/>
    </row>
    <row r="10924" spans="27:29" x14ac:dyDescent="0.25">
      <c r="AA10924"/>
      <c r="AB10924"/>
      <c r="AC10924"/>
    </row>
    <row r="10925" spans="27:29" x14ac:dyDescent="0.25">
      <c r="AA10925"/>
      <c r="AB10925"/>
      <c r="AC10925"/>
    </row>
    <row r="10926" spans="27:29" x14ac:dyDescent="0.25">
      <c r="AA10926"/>
      <c r="AB10926"/>
      <c r="AC10926"/>
    </row>
    <row r="10927" spans="27:29" x14ac:dyDescent="0.25">
      <c r="AA10927"/>
      <c r="AB10927"/>
      <c r="AC10927"/>
    </row>
    <row r="10928" spans="27:29" x14ac:dyDescent="0.25">
      <c r="AA10928"/>
      <c r="AB10928"/>
      <c r="AC10928"/>
    </row>
    <row r="10929" spans="27:29" x14ac:dyDescent="0.25">
      <c r="AA10929"/>
      <c r="AB10929"/>
      <c r="AC10929"/>
    </row>
    <row r="10930" spans="27:29" x14ac:dyDescent="0.25">
      <c r="AA10930"/>
      <c r="AB10930"/>
      <c r="AC10930"/>
    </row>
    <row r="10931" spans="27:29" x14ac:dyDescent="0.25">
      <c r="AA10931"/>
      <c r="AB10931"/>
      <c r="AC10931"/>
    </row>
    <row r="10932" spans="27:29" x14ac:dyDescent="0.25">
      <c r="AA10932"/>
      <c r="AB10932"/>
      <c r="AC10932"/>
    </row>
    <row r="10933" spans="27:29" x14ac:dyDescent="0.25">
      <c r="AA10933"/>
      <c r="AB10933"/>
      <c r="AC10933"/>
    </row>
    <row r="10934" spans="27:29" x14ac:dyDescent="0.25">
      <c r="AA10934"/>
      <c r="AB10934"/>
      <c r="AC10934"/>
    </row>
    <row r="10935" spans="27:29" x14ac:dyDescent="0.25">
      <c r="AA10935"/>
      <c r="AB10935"/>
      <c r="AC10935"/>
    </row>
    <row r="10936" spans="27:29" x14ac:dyDescent="0.25">
      <c r="AA10936"/>
      <c r="AB10936"/>
      <c r="AC10936"/>
    </row>
    <row r="10937" spans="27:29" x14ac:dyDescent="0.25">
      <c r="AA10937"/>
      <c r="AB10937"/>
      <c r="AC10937"/>
    </row>
    <row r="10938" spans="27:29" x14ac:dyDescent="0.25">
      <c r="AA10938"/>
      <c r="AB10938"/>
      <c r="AC10938"/>
    </row>
    <row r="10939" spans="27:29" x14ac:dyDescent="0.25">
      <c r="AA10939"/>
      <c r="AB10939"/>
      <c r="AC10939"/>
    </row>
    <row r="10940" spans="27:29" x14ac:dyDescent="0.25">
      <c r="AA10940"/>
      <c r="AB10940"/>
      <c r="AC10940"/>
    </row>
    <row r="10941" spans="27:29" x14ac:dyDescent="0.25">
      <c r="AA10941"/>
      <c r="AB10941"/>
      <c r="AC10941"/>
    </row>
    <row r="10942" spans="27:29" x14ac:dyDescent="0.25">
      <c r="AA10942"/>
      <c r="AB10942"/>
      <c r="AC10942"/>
    </row>
    <row r="10943" spans="27:29" x14ac:dyDescent="0.25">
      <c r="AA10943"/>
      <c r="AB10943"/>
      <c r="AC10943"/>
    </row>
    <row r="10944" spans="27:29" x14ac:dyDescent="0.25">
      <c r="AA10944"/>
      <c r="AB10944"/>
      <c r="AC10944"/>
    </row>
    <row r="10945" spans="27:29" x14ac:dyDescent="0.25">
      <c r="AA10945"/>
      <c r="AB10945"/>
      <c r="AC10945"/>
    </row>
    <row r="10946" spans="27:29" x14ac:dyDescent="0.25">
      <c r="AA10946"/>
      <c r="AB10946"/>
      <c r="AC10946"/>
    </row>
    <row r="10947" spans="27:29" x14ac:dyDescent="0.25">
      <c r="AA10947"/>
      <c r="AB10947"/>
      <c r="AC10947"/>
    </row>
    <row r="10948" spans="27:29" x14ac:dyDescent="0.25">
      <c r="AA10948"/>
      <c r="AB10948"/>
      <c r="AC10948"/>
    </row>
    <row r="10949" spans="27:29" x14ac:dyDescent="0.25">
      <c r="AA10949"/>
      <c r="AB10949"/>
      <c r="AC10949"/>
    </row>
    <row r="10950" spans="27:29" x14ac:dyDescent="0.25">
      <c r="AA10950"/>
      <c r="AB10950"/>
      <c r="AC10950"/>
    </row>
    <row r="10951" spans="27:29" x14ac:dyDescent="0.25">
      <c r="AA10951"/>
      <c r="AB10951"/>
      <c r="AC10951"/>
    </row>
    <row r="10952" spans="27:29" x14ac:dyDescent="0.25">
      <c r="AA10952"/>
      <c r="AB10952"/>
      <c r="AC10952"/>
    </row>
    <row r="10953" spans="27:29" x14ac:dyDescent="0.25">
      <c r="AA10953"/>
      <c r="AB10953"/>
      <c r="AC10953"/>
    </row>
    <row r="10954" spans="27:29" x14ac:dyDescent="0.25">
      <c r="AA10954"/>
      <c r="AB10954"/>
      <c r="AC10954"/>
    </row>
    <row r="10955" spans="27:29" x14ac:dyDescent="0.25">
      <c r="AA10955"/>
      <c r="AB10955"/>
      <c r="AC10955"/>
    </row>
    <row r="10956" spans="27:29" x14ac:dyDescent="0.25">
      <c r="AA10956"/>
      <c r="AB10956"/>
      <c r="AC10956"/>
    </row>
    <row r="10957" spans="27:29" x14ac:dyDescent="0.25">
      <c r="AA10957"/>
      <c r="AB10957"/>
      <c r="AC10957"/>
    </row>
    <row r="10958" spans="27:29" x14ac:dyDescent="0.25">
      <c r="AA10958"/>
      <c r="AB10958"/>
      <c r="AC10958"/>
    </row>
    <row r="10959" spans="27:29" x14ac:dyDescent="0.25">
      <c r="AA10959"/>
      <c r="AB10959"/>
      <c r="AC10959"/>
    </row>
    <row r="10960" spans="27:29" x14ac:dyDescent="0.25">
      <c r="AA10960"/>
      <c r="AB10960"/>
      <c r="AC10960"/>
    </row>
    <row r="10961" spans="27:29" x14ac:dyDescent="0.25">
      <c r="AA10961"/>
      <c r="AB10961"/>
      <c r="AC10961"/>
    </row>
    <row r="10962" spans="27:29" x14ac:dyDescent="0.25">
      <c r="AA10962"/>
      <c r="AB10962"/>
      <c r="AC10962"/>
    </row>
    <row r="10963" spans="27:29" x14ac:dyDescent="0.25">
      <c r="AA10963"/>
      <c r="AB10963"/>
      <c r="AC10963"/>
    </row>
    <row r="10964" spans="27:29" x14ac:dyDescent="0.25">
      <c r="AA10964"/>
      <c r="AB10964"/>
      <c r="AC10964"/>
    </row>
    <row r="10965" spans="27:29" x14ac:dyDescent="0.25">
      <c r="AA10965"/>
      <c r="AB10965"/>
      <c r="AC10965"/>
    </row>
    <row r="10966" spans="27:29" x14ac:dyDescent="0.25">
      <c r="AA10966"/>
      <c r="AB10966"/>
      <c r="AC10966"/>
    </row>
    <row r="10967" spans="27:29" x14ac:dyDescent="0.25">
      <c r="AA10967"/>
      <c r="AB10967"/>
      <c r="AC10967"/>
    </row>
    <row r="10968" spans="27:29" x14ac:dyDescent="0.25">
      <c r="AA10968"/>
      <c r="AB10968"/>
      <c r="AC10968"/>
    </row>
    <row r="10969" spans="27:29" x14ac:dyDescent="0.25">
      <c r="AA10969"/>
      <c r="AB10969"/>
      <c r="AC10969"/>
    </row>
    <row r="10970" spans="27:29" x14ac:dyDescent="0.25">
      <c r="AA10970"/>
      <c r="AB10970"/>
      <c r="AC10970"/>
    </row>
    <row r="10971" spans="27:29" x14ac:dyDescent="0.25">
      <c r="AA10971"/>
      <c r="AB10971"/>
      <c r="AC10971"/>
    </row>
    <row r="10972" spans="27:29" x14ac:dyDescent="0.25">
      <c r="AA10972"/>
      <c r="AB10972"/>
      <c r="AC10972"/>
    </row>
    <row r="10973" spans="27:29" x14ac:dyDescent="0.25">
      <c r="AA10973"/>
      <c r="AB10973"/>
      <c r="AC10973"/>
    </row>
    <row r="10974" spans="27:29" x14ac:dyDescent="0.25">
      <c r="AA10974"/>
      <c r="AB10974"/>
      <c r="AC10974"/>
    </row>
    <row r="10975" spans="27:29" x14ac:dyDescent="0.25">
      <c r="AA10975"/>
      <c r="AB10975"/>
      <c r="AC10975"/>
    </row>
    <row r="10976" spans="27:29" x14ac:dyDescent="0.25">
      <c r="AA10976"/>
      <c r="AB10976"/>
      <c r="AC10976"/>
    </row>
    <row r="10977" spans="27:29" x14ac:dyDescent="0.25">
      <c r="AA10977"/>
      <c r="AB10977"/>
      <c r="AC10977"/>
    </row>
    <row r="10978" spans="27:29" x14ac:dyDescent="0.25">
      <c r="AA10978"/>
      <c r="AB10978"/>
      <c r="AC10978"/>
    </row>
    <row r="10979" spans="27:29" x14ac:dyDescent="0.25">
      <c r="AA10979"/>
      <c r="AB10979"/>
      <c r="AC10979"/>
    </row>
    <row r="10980" spans="27:29" x14ac:dyDescent="0.25">
      <c r="AA10980"/>
      <c r="AB10980"/>
      <c r="AC10980"/>
    </row>
    <row r="10981" spans="27:29" x14ac:dyDescent="0.25">
      <c r="AA10981"/>
      <c r="AB10981"/>
      <c r="AC10981"/>
    </row>
    <row r="10982" spans="27:29" x14ac:dyDescent="0.25">
      <c r="AA10982"/>
      <c r="AB10982"/>
      <c r="AC10982"/>
    </row>
    <row r="10983" spans="27:29" x14ac:dyDescent="0.25">
      <c r="AA10983"/>
      <c r="AB10983"/>
      <c r="AC10983"/>
    </row>
    <row r="10984" spans="27:29" x14ac:dyDescent="0.25">
      <c r="AA10984"/>
      <c r="AB10984"/>
      <c r="AC10984"/>
    </row>
    <row r="10985" spans="27:29" x14ac:dyDescent="0.25">
      <c r="AA10985"/>
      <c r="AB10985"/>
      <c r="AC10985"/>
    </row>
    <row r="10986" spans="27:29" x14ac:dyDescent="0.25">
      <c r="AA10986"/>
      <c r="AB10986"/>
      <c r="AC10986"/>
    </row>
    <row r="10987" spans="27:29" x14ac:dyDescent="0.25">
      <c r="AA10987"/>
      <c r="AB10987"/>
      <c r="AC10987"/>
    </row>
    <row r="10988" spans="27:29" x14ac:dyDescent="0.25">
      <c r="AA10988"/>
      <c r="AB10988"/>
      <c r="AC10988"/>
    </row>
    <row r="10989" spans="27:29" x14ac:dyDescent="0.25">
      <c r="AA10989"/>
      <c r="AB10989"/>
      <c r="AC10989"/>
    </row>
    <row r="10990" spans="27:29" x14ac:dyDescent="0.25">
      <c r="AA10990"/>
      <c r="AB10990"/>
      <c r="AC10990"/>
    </row>
    <row r="10991" spans="27:29" x14ac:dyDescent="0.25">
      <c r="AA10991"/>
      <c r="AB10991"/>
      <c r="AC10991"/>
    </row>
    <row r="10992" spans="27:29" x14ac:dyDescent="0.25">
      <c r="AA10992"/>
      <c r="AB10992"/>
      <c r="AC10992"/>
    </row>
    <row r="10993" spans="27:29" x14ac:dyDescent="0.25">
      <c r="AA10993"/>
      <c r="AB10993"/>
      <c r="AC10993"/>
    </row>
    <row r="10994" spans="27:29" x14ac:dyDescent="0.25">
      <c r="AA10994"/>
      <c r="AB10994"/>
      <c r="AC10994"/>
    </row>
    <row r="10995" spans="27:29" x14ac:dyDescent="0.25">
      <c r="AA10995"/>
      <c r="AB10995"/>
      <c r="AC10995"/>
    </row>
    <row r="10996" spans="27:29" x14ac:dyDescent="0.25">
      <c r="AA10996"/>
      <c r="AB10996"/>
      <c r="AC10996"/>
    </row>
    <row r="10997" spans="27:29" x14ac:dyDescent="0.25">
      <c r="AA10997"/>
      <c r="AB10997"/>
      <c r="AC10997"/>
    </row>
    <row r="10998" spans="27:29" x14ac:dyDescent="0.25">
      <c r="AA10998"/>
      <c r="AB10998"/>
      <c r="AC10998"/>
    </row>
    <row r="10999" spans="27:29" x14ac:dyDescent="0.25">
      <c r="AA10999"/>
      <c r="AB10999"/>
      <c r="AC10999"/>
    </row>
    <row r="11000" spans="27:29" x14ac:dyDescent="0.25">
      <c r="AA11000"/>
      <c r="AB11000"/>
      <c r="AC11000"/>
    </row>
    <row r="11001" spans="27:29" x14ac:dyDescent="0.25">
      <c r="AA11001"/>
      <c r="AB11001"/>
      <c r="AC11001"/>
    </row>
    <row r="11002" spans="27:29" x14ac:dyDescent="0.25">
      <c r="AA11002"/>
      <c r="AB11002"/>
      <c r="AC11002"/>
    </row>
    <row r="11003" spans="27:29" x14ac:dyDescent="0.25">
      <c r="AA11003"/>
      <c r="AB11003"/>
      <c r="AC11003"/>
    </row>
    <row r="11004" spans="27:29" x14ac:dyDescent="0.25">
      <c r="AA11004"/>
      <c r="AB11004"/>
      <c r="AC11004"/>
    </row>
    <row r="11005" spans="27:29" x14ac:dyDescent="0.25">
      <c r="AA11005"/>
      <c r="AB11005"/>
      <c r="AC11005"/>
    </row>
    <row r="11006" spans="27:29" x14ac:dyDescent="0.25">
      <c r="AA11006"/>
      <c r="AB11006"/>
      <c r="AC11006"/>
    </row>
    <row r="11007" spans="27:29" x14ac:dyDescent="0.25">
      <c r="AA11007"/>
      <c r="AB11007"/>
      <c r="AC11007"/>
    </row>
    <row r="11008" spans="27:29" x14ac:dyDescent="0.25">
      <c r="AA11008"/>
      <c r="AB11008"/>
      <c r="AC11008"/>
    </row>
    <row r="11009" spans="27:29" x14ac:dyDescent="0.25">
      <c r="AA11009"/>
      <c r="AB11009"/>
      <c r="AC11009"/>
    </row>
    <row r="11010" spans="27:29" x14ac:dyDescent="0.25">
      <c r="AA11010"/>
      <c r="AB11010"/>
      <c r="AC11010"/>
    </row>
    <row r="11011" spans="27:29" x14ac:dyDescent="0.25">
      <c r="AA11011"/>
      <c r="AB11011"/>
      <c r="AC11011"/>
    </row>
    <row r="11012" spans="27:29" x14ac:dyDescent="0.25">
      <c r="AA11012"/>
      <c r="AB11012"/>
      <c r="AC11012"/>
    </row>
    <row r="11013" spans="27:29" x14ac:dyDescent="0.25">
      <c r="AA11013"/>
      <c r="AB11013"/>
      <c r="AC11013"/>
    </row>
    <row r="11014" spans="27:29" x14ac:dyDescent="0.25">
      <c r="AA11014"/>
      <c r="AB11014"/>
      <c r="AC11014"/>
    </row>
    <row r="11015" spans="27:29" x14ac:dyDescent="0.25">
      <c r="AA11015"/>
      <c r="AB11015"/>
      <c r="AC11015"/>
    </row>
    <row r="11016" spans="27:29" x14ac:dyDescent="0.25">
      <c r="AA11016"/>
      <c r="AB11016"/>
      <c r="AC11016"/>
    </row>
    <row r="11017" spans="27:29" x14ac:dyDescent="0.25">
      <c r="AA11017"/>
      <c r="AB11017"/>
      <c r="AC11017"/>
    </row>
    <row r="11018" spans="27:29" x14ac:dyDescent="0.25">
      <c r="AA11018"/>
      <c r="AB11018"/>
      <c r="AC11018"/>
    </row>
    <row r="11019" spans="27:29" x14ac:dyDescent="0.25">
      <c r="AA11019"/>
      <c r="AB11019"/>
      <c r="AC11019"/>
    </row>
    <row r="11020" spans="27:29" x14ac:dyDescent="0.25">
      <c r="AA11020"/>
      <c r="AB11020"/>
      <c r="AC11020"/>
    </row>
    <row r="11021" spans="27:29" x14ac:dyDescent="0.25">
      <c r="AA11021"/>
      <c r="AB11021"/>
      <c r="AC11021"/>
    </row>
    <row r="11022" spans="27:29" x14ac:dyDescent="0.25">
      <c r="AA11022"/>
      <c r="AB11022"/>
      <c r="AC11022"/>
    </row>
    <row r="11023" spans="27:29" x14ac:dyDescent="0.25">
      <c r="AA11023"/>
      <c r="AB11023"/>
      <c r="AC11023"/>
    </row>
    <row r="11024" spans="27:29" x14ac:dyDescent="0.25">
      <c r="AA11024"/>
      <c r="AB11024"/>
      <c r="AC11024"/>
    </row>
    <row r="11025" spans="27:29" x14ac:dyDescent="0.25">
      <c r="AA11025"/>
      <c r="AB11025"/>
      <c r="AC11025"/>
    </row>
    <row r="11026" spans="27:29" x14ac:dyDescent="0.25">
      <c r="AA11026"/>
      <c r="AB11026"/>
      <c r="AC11026"/>
    </row>
    <row r="11027" spans="27:29" x14ac:dyDescent="0.25">
      <c r="AA11027"/>
      <c r="AB11027"/>
      <c r="AC11027"/>
    </row>
    <row r="11028" spans="27:29" x14ac:dyDescent="0.25">
      <c r="AA11028"/>
      <c r="AB11028"/>
      <c r="AC11028"/>
    </row>
    <row r="11029" spans="27:29" x14ac:dyDescent="0.25">
      <c r="AA11029"/>
      <c r="AB11029"/>
      <c r="AC11029"/>
    </row>
    <row r="11030" spans="27:29" x14ac:dyDescent="0.25">
      <c r="AA11030"/>
      <c r="AB11030"/>
      <c r="AC11030"/>
    </row>
    <row r="11031" spans="27:29" x14ac:dyDescent="0.25">
      <c r="AA11031"/>
      <c r="AB11031"/>
      <c r="AC11031"/>
    </row>
    <row r="11032" spans="27:29" x14ac:dyDescent="0.25">
      <c r="AA11032"/>
      <c r="AB11032"/>
      <c r="AC11032"/>
    </row>
    <row r="11033" spans="27:29" x14ac:dyDescent="0.25">
      <c r="AA11033"/>
      <c r="AB11033"/>
      <c r="AC11033"/>
    </row>
    <row r="11034" spans="27:29" x14ac:dyDescent="0.25">
      <c r="AA11034"/>
      <c r="AB11034"/>
      <c r="AC11034"/>
    </row>
    <row r="11035" spans="27:29" x14ac:dyDescent="0.25">
      <c r="AA11035"/>
      <c r="AB11035"/>
      <c r="AC11035"/>
    </row>
    <row r="11036" spans="27:29" x14ac:dyDescent="0.25">
      <c r="AA11036"/>
      <c r="AB11036"/>
      <c r="AC11036"/>
    </row>
    <row r="11037" spans="27:29" x14ac:dyDescent="0.25">
      <c r="AA11037"/>
      <c r="AB11037"/>
      <c r="AC11037"/>
    </row>
    <row r="11038" spans="27:29" x14ac:dyDescent="0.25">
      <c r="AA11038"/>
      <c r="AB11038"/>
      <c r="AC11038"/>
    </row>
    <row r="11039" spans="27:29" x14ac:dyDescent="0.25">
      <c r="AA11039"/>
      <c r="AB11039"/>
      <c r="AC11039"/>
    </row>
    <row r="11040" spans="27:29" x14ac:dyDescent="0.25">
      <c r="AA11040"/>
      <c r="AB11040"/>
      <c r="AC11040"/>
    </row>
    <row r="11041" spans="27:29" x14ac:dyDescent="0.25">
      <c r="AA11041"/>
      <c r="AB11041"/>
      <c r="AC11041"/>
    </row>
    <row r="11042" spans="27:29" x14ac:dyDescent="0.25">
      <c r="AA11042"/>
      <c r="AB11042"/>
      <c r="AC11042"/>
    </row>
    <row r="11043" spans="27:29" x14ac:dyDescent="0.25">
      <c r="AA11043"/>
      <c r="AB11043"/>
      <c r="AC11043"/>
    </row>
    <row r="11044" spans="27:29" x14ac:dyDescent="0.25">
      <c r="AA11044"/>
      <c r="AB11044"/>
      <c r="AC11044"/>
    </row>
    <row r="11045" spans="27:29" x14ac:dyDescent="0.25">
      <c r="AA11045"/>
      <c r="AB11045"/>
      <c r="AC11045"/>
    </row>
    <row r="11046" spans="27:29" x14ac:dyDescent="0.25">
      <c r="AA11046"/>
      <c r="AB11046"/>
      <c r="AC11046"/>
    </row>
    <row r="11047" spans="27:29" x14ac:dyDescent="0.25">
      <c r="AA11047"/>
      <c r="AB11047"/>
      <c r="AC11047"/>
    </row>
    <row r="11048" spans="27:29" x14ac:dyDescent="0.25">
      <c r="AA11048"/>
      <c r="AB11048"/>
      <c r="AC11048"/>
    </row>
    <row r="11049" spans="27:29" x14ac:dyDescent="0.25">
      <c r="AA11049"/>
      <c r="AB11049"/>
      <c r="AC11049"/>
    </row>
    <row r="11050" spans="27:29" x14ac:dyDescent="0.25">
      <c r="AA11050"/>
      <c r="AB11050"/>
      <c r="AC11050"/>
    </row>
    <row r="11051" spans="27:29" x14ac:dyDescent="0.25">
      <c r="AA11051"/>
      <c r="AB11051"/>
      <c r="AC11051"/>
    </row>
    <row r="11052" spans="27:29" x14ac:dyDescent="0.25">
      <c r="AA11052"/>
      <c r="AB11052"/>
      <c r="AC11052"/>
    </row>
    <row r="11053" spans="27:29" x14ac:dyDescent="0.25">
      <c r="AA11053"/>
      <c r="AB11053"/>
      <c r="AC11053"/>
    </row>
    <row r="11054" spans="27:29" x14ac:dyDescent="0.25">
      <c r="AA11054"/>
      <c r="AB11054"/>
      <c r="AC11054"/>
    </row>
    <row r="11055" spans="27:29" x14ac:dyDescent="0.25">
      <c r="AA11055"/>
      <c r="AB11055"/>
      <c r="AC11055"/>
    </row>
    <row r="11056" spans="27:29" x14ac:dyDescent="0.25">
      <c r="AA11056"/>
      <c r="AB11056"/>
      <c r="AC11056"/>
    </row>
    <row r="11057" spans="27:29" x14ac:dyDescent="0.25">
      <c r="AA11057"/>
      <c r="AB11057"/>
      <c r="AC11057"/>
    </row>
    <row r="11058" spans="27:29" x14ac:dyDescent="0.25">
      <c r="AA11058"/>
      <c r="AB11058"/>
      <c r="AC11058"/>
    </row>
    <row r="11059" spans="27:29" x14ac:dyDescent="0.25">
      <c r="AA11059"/>
      <c r="AB11059"/>
      <c r="AC11059"/>
    </row>
    <row r="11060" spans="27:29" x14ac:dyDescent="0.25">
      <c r="AA11060"/>
      <c r="AB11060"/>
      <c r="AC11060"/>
    </row>
    <row r="11061" spans="27:29" x14ac:dyDescent="0.25">
      <c r="AA11061"/>
      <c r="AB11061"/>
      <c r="AC11061"/>
    </row>
    <row r="11062" spans="27:29" x14ac:dyDescent="0.25">
      <c r="AA11062"/>
      <c r="AB11062"/>
      <c r="AC11062"/>
    </row>
    <row r="11063" spans="27:29" x14ac:dyDescent="0.25">
      <c r="AA11063"/>
      <c r="AB11063"/>
      <c r="AC11063"/>
    </row>
    <row r="11064" spans="27:29" x14ac:dyDescent="0.25">
      <c r="AA11064"/>
      <c r="AB11064"/>
      <c r="AC11064"/>
    </row>
    <row r="11065" spans="27:29" x14ac:dyDescent="0.25">
      <c r="AA11065"/>
      <c r="AB11065"/>
      <c r="AC11065"/>
    </row>
    <row r="11066" spans="27:29" x14ac:dyDescent="0.25">
      <c r="AA11066"/>
      <c r="AB11066"/>
      <c r="AC11066"/>
    </row>
    <row r="11067" spans="27:29" x14ac:dyDescent="0.25">
      <c r="AA11067"/>
      <c r="AB11067"/>
      <c r="AC11067"/>
    </row>
    <row r="11068" spans="27:29" x14ac:dyDescent="0.25">
      <c r="AA11068"/>
      <c r="AB11068"/>
      <c r="AC11068"/>
    </row>
    <row r="11069" spans="27:29" x14ac:dyDescent="0.25">
      <c r="AA11069"/>
      <c r="AB11069"/>
      <c r="AC11069"/>
    </row>
    <row r="11070" spans="27:29" x14ac:dyDescent="0.25">
      <c r="AA11070"/>
      <c r="AB11070"/>
      <c r="AC11070"/>
    </row>
    <row r="11071" spans="27:29" x14ac:dyDescent="0.25">
      <c r="AA11071"/>
      <c r="AB11071"/>
      <c r="AC11071"/>
    </row>
    <row r="11072" spans="27:29" x14ac:dyDescent="0.25">
      <c r="AA11072"/>
      <c r="AB11072"/>
      <c r="AC11072"/>
    </row>
    <row r="11073" spans="27:29" x14ac:dyDescent="0.25">
      <c r="AA11073"/>
      <c r="AB11073"/>
      <c r="AC11073"/>
    </row>
    <row r="11074" spans="27:29" x14ac:dyDescent="0.25">
      <c r="AA11074"/>
      <c r="AB11074"/>
      <c r="AC11074"/>
    </row>
    <row r="11075" spans="27:29" x14ac:dyDescent="0.25">
      <c r="AA11075"/>
      <c r="AB11075"/>
      <c r="AC11075"/>
    </row>
    <row r="11076" spans="27:29" x14ac:dyDescent="0.25">
      <c r="AA11076"/>
      <c r="AB11076"/>
      <c r="AC11076"/>
    </row>
    <row r="11077" spans="27:29" x14ac:dyDescent="0.25">
      <c r="AA11077"/>
      <c r="AB11077"/>
      <c r="AC11077"/>
    </row>
    <row r="11078" spans="27:29" x14ac:dyDescent="0.25">
      <c r="AA11078"/>
      <c r="AB11078"/>
      <c r="AC11078"/>
    </row>
    <row r="11079" spans="27:29" x14ac:dyDescent="0.25">
      <c r="AA11079"/>
      <c r="AB11079"/>
      <c r="AC11079"/>
    </row>
    <row r="11080" spans="27:29" x14ac:dyDescent="0.25">
      <c r="AA11080"/>
      <c r="AB11080"/>
      <c r="AC11080"/>
    </row>
    <row r="11081" spans="27:29" x14ac:dyDescent="0.25">
      <c r="AA11081"/>
      <c r="AB11081"/>
      <c r="AC11081"/>
    </row>
    <row r="11082" spans="27:29" x14ac:dyDescent="0.25">
      <c r="AA11082"/>
      <c r="AB11082"/>
      <c r="AC11082"/>
    </row>
    <row r="11083" spans="27:29" x14ac:dyDescent="0.25">
      <c r="AA11083"/>
      <c r="AB11083"/>
      <c r="AC11083"/>
    </row>
    <row r="11084" spans="27:29" x14ac:dyDescent="0.25">
      <c r="AA11084"/>
      <c r="AB11084"/>
      <c r="AC11084"/>
    </row>
    <row r="11085" spans="27:29" x14ac:dyDescent="0.25">
      <c r="AA11085"/>
      <c r="AB11085"/>
      <c r="AC11085"/>
    </row>
    <row r="11086" spans="27:29" x14ac:dyDescent="0.25">
      <c r="AA11086"/>
      <c r="AB11086"/>
      <c r="AC11086"/>
    </row>
    <row r="11087" spans="27:29" x14ac:dyDescent="0.25">
      <c r="AA11087"/>
      <c r="AB11087"/>
      <c r="AC11087"/>
    </row>
    <row r="11088" spans="27:29" x14ac:dyDescent="0.25">
      <c r="AA11088"/>
      <c r="AB11088"/>
      <c r="AC11088"/>
    </row>
    <row r="11089" spans="27:29" x14ac:dyDescent="0.25">
      <c r="AA11089"/>
      <c r="AB11089"/>
      <c r="AC11089"/>
    </row>
    <row r="11090" spans="27:29" x14ac:dyDescent="0.25">
      <c r="AA11090"/>
      <c r="AB11090"/>
      <c r="AC11090"/>
    </row>
    <row r="11091" spans="27:29" x14ac:dyDescent="0.25">
      <c r="AA11091"/>
      <c r="AB11091"/>
      <c r="AC11091"/>
    </row>
    <row r="11092" spans="27:29" x14ac:dyDescent="0.25">
      <c r="AA11092"/>
      <c r="AB11092"/>
      <c r="AC11092"/>
    </row>
    <row r="11093" spans="27:29" x14ac:dyDescent="0.25">
      <c r="AA11093"/>
      <c r="AB11093"/>
      <c r="AC11093"/>
    </row>
    <row r="11094" spans="27:29" x14ac:dyDescent="0.25">
      <c r="AA11094"/>
      <c r="AB11094"/>
      <c r="AC11094"/>
    </row>
    <row r="11095" spans="27:29" x14ac:dyDescent="0.25">
      <c r="AA11095"/>
      <c r="AB11095"/>
      <c r="AC11095"/>
    </row>
    <row r="11096" spans="27:29" x14ac:dyDescent="0.25">
      <c r="AA11096"/>
      <c r="AB11096"/>
      <c r="AC11096"/>
    </row>
    <row r="11097" spans="27:29" x14ac:dyDescent="0.25">
      <c r="AA11097"/>
      <c r="AB11097"/>
      <c r="AC11097"/>
    </row>
    <row r="11098" spans="27:29" x14ac:dyDescent="0.25">
      <c r="AA11098"/>
      <c r="AB11098"/>
      <c r="AC11098"/>
    </row>
    <row r="11099" spans="27:29" x14ac:dyDescent="0.25">
      <c r="AA11099"/>
      <c r="AB11099"/>
      <c r="AC11099"/>
    </row>
    <row r="11100" spans="27:29" x14ac:dyDescent="0.25">
      <c r="AA11100"/>
      <c r="AB11100"/>
      <c r="AC11100"/>
    </row>
    <row r="11101" spans="27:29" x14ac:dyDescent="0.25">
      <c r="AA11101"/>
      <c r="AB11101"/>
      <c r="AC11101"/>
    </row>
    <row r="11102" spans="27:29" x14ac:dyDescent="0.25">
      <c r="AA11102"/>
      <c r="AB11102"/>
      <c r="AC11102"/>
    </row>
    <row r="11103" spans="27:29" x14ac:dyDescent="0.25">
      <c r="AA11103"/>
      <c r="AB11103"/>
      <c r="AC11103"/>
    </row>
    <row r="11104" spans="27:29" x14ac:dyDescent="0.25">
      <c r="AA11104"/>
      <c r="AB11104"/>
      <c r="AC11104"/>
    </row>
    <row r="11105" spans="27:29" x14ac:dyDescent="0.25">
      <c r="AA11105"/>
      <c r="AB11105"/>
      <c r="AC11105"/>
    </row>
    <row r="11106" spans="27:29" x14ac:dyDescent="0.25">
      <c r="AA11106"/>
      <c r="AB11106"/>
      <c r="AC11106"/>
    </row>
    <row r="11107" spans="27:29" x14ac:dyDescent="0.25">
      <c r="AA11107"/>
      <c r="AB11107"/>
      <c r="AC11107"/>
    </row>
    <row r="11108" spans="27:29" x14ac:dyDescent="0.25">
      <c r="AA11108"/>
      <c r="AB11108"/>
      <c r="AC11108"/>
    </row>
    <row r="11109" spans="27:29" x14ac:dyDescent="0.25">
      <c r="AA11109"/>
      <c r="AB11109"/>
      <c r="AC11109"/>
    </row>
    <row r="11110" spans="27:29" x14ac:dyDescent="0.25">
      <c r="AA11110"/>
      <c r="AB11110"/>
      <c r="AC11110"/>
    </row>
    <row r="11111" spans="27:29" x14ac:dyDescent="0.25">
      <c r="AA11111"/>
      <c r="AB11111"/>
      <c r="AC11111"/>
    </row>
    <row r="11112" spans="27:29" x14ac:dyDescent="0.25">
      <c r="AA11112"/>
      <c r="AB11112"/>
      <c r="AC11112"/>
    </row>
    <row r="11113" spans="27:29" x14ac:dyDescent="0.25">
      <c r="AA11113"/>
      <c r="AB11113"/>
      <c r="AC11113"/>
    </row>
    <row r="11114" spans="27:29" x14ac:dyDescent="0.25">
      <c r="AA11114"/>
      <c r="AB11114"/>
      <c r="AC11114"/>
    </row>
    <row r="11115" spans="27:29" x14ac:dyDescent="0.25">
      <c r="AA11115"/>
      <c r="AB11115"/>
      <c r="AC11115"/>
    </row>
    <row r="11116" spans="27:29" x14ac:dyDescent="0.25">
      <c r="AA11116"/>
      <c r="AB11116"/>
      <c r="AC11116"/>
    </row>
    <row r="11117" spans="27:29" x14ac:dyDescent="0.25">
      <c r="AA11117"/>
      <c r="AB11117"/>
      <c r="AC11117"/>
    </row>
    <row r="11118" spans="27:29" x14ac:dyDescent="0.25">
      <c r="AA11118"/>
      <c r="AB11118"/>
      <c r="AC11118"/>
    </row>
    <row r="11119" spans="27:29" x14ac:dyDescent="0.25">
      <c r="AA11119"/>
      <c r="AB11119"/>
      <c r="AC11119"/>
    </row>
    <row r="11120" spans="27:29" x14ac:dyDescent="0.25">
      <c r="AA11120"/>
      <c r="AB11120"/>
      <c r="AC11120"/>
    </row>
    <row r="11121" spans="27:29" x14ac:dyDescent="0.25">
      <c r="AA11121"/>
      <c r="AB11121"/>
      <c r="AC11121"/>
    </row>
    <row r="11122" spans="27:29" x14ac:dyDescent="0.25">
      <c r="AA11122"/>
      <c r="AB11122"/>
      <c r="AC11122"/>
    </row>
    <row r="11123" spans="27:29" x14ac:dyDescent="0.25">
      <c r="AA11123"/>
      <c r="AB11123"/>
      <c r="AC11123"/>
    </row>
    <row r="11124" spans="27:29" x14ac:dyDescent="0.25">
      <c r="AA11124"/>
      <c r="AB11124"/>
      <c r="AC11124"/>
    </row>
    <row r="11125" spans="27:29" x14ac:dyDescent="0.25">
      <c r="AA11125"/>
      <c r="AB11125"/>
      <c r="AC11125"/>
    </row>
    <row r="11126" spans="27:29" x14ac:dyDescent="0.25">
      <c r="AA11126"/>
      <c r="AB11126"/>
      <c r="AC11126"/>
    </row>
    <row r="11127" spans="27:29" x14ac:dyDescent="0.25">
      <c r="AA11127"/>
      <c r="AB11127"/>
      <c r="AC11127"/>
    </row>
    <row r="11128" spans="27:29" x14ac:dyDescent="0.25">
      <c r="AA11128"/>
      <c r="AB11128"/>
      <c r="AC11128"/>
    </row>
    <row r="11129" spans="27:29" x14ac:dyDescent="0.25">
      <c r="AA11129"/>
      <c r="AB11129"/>
      <c r="AC11129"/>
    </row>
    <row r="11130" spans="27:29" x14ac:dyDescent="0.25">
      <c r="AA11130"/>
      <c r="AB11130"/>
      <c r="AC11130"/>
    </row>
    <row r="11131" spans="27:29" x14ac:dyDescent="0.25">
      <c r="AA11131"/>
      <c r="AB11131"/>
      <c r="AC11131"/>
    </row>
    <row r="11132" spans="27:29" x14ac:dyDescent="0.25">
      <c r="AA11132"/>
      <c r="AB11132"/>
      <c r="AC11132"/>
    </row>
    <row r="11133" spans="27:29" x14ac:dyDescent="0.25">
      <c r="AA11133"/>
      <c r="AB11133"/>
      <c r="AC11133"/>
    </row>
    <row r="11134" spans="27:29" x14ac:dyDescent="0.25">
      <c r="AA11134"/>
      <c r="AB11134"/>
      <c r="AC11134"/>
    </row>
    <row r="11135" spans="27:29" x14ac:dyDescent="0.25">
      <c r="AA11135"/>
      <c r="AB11135"/>
      <c r="AC11135"/>
    </row>
    <row r="11136" spans="27:29" x14ac:dyDescent="0.25">
      <c r="AA11136"/>
      <c r="AB11136"/>
      <c r="AC11136"/>
    </row>
    <row r="11137" spans="27:29" x14ac:dyDescent="0.25">
      <c r="AA11137"/>
      <c r="AB11137"/>
      <c r="AC11137"/>
    </row>
    <row r="11138" spans="27:29" x14ac:dyDescent="0.25">
      <c r="AA11138"/>
      <c r="AB11138"/>
      <c r="AC11138"/>
    </row>
    <row r="11139" spans="27:29" x14ac:dyDescent="0.25">
      <c r="AA11139"/>
      <c r="AB11139"/>
      <c r="AC11139"/>
    </row>
    <row r="11140" spans="27:29" x14ac:dyDescent="0.25">
      <c r="AA11140"/>
      <c r="AB11140"/>
      <c r="AC11140"/>
    </row>
    <row r="11141" spans="27:29" x14ac:dyDescent="0.25">
      <c r="AA11141"/>
      <c r="AB11141"/>
      <c r="AC11141"/>
    </row>
    <row r="11142" spans="27:29" x14ac:dyDescent="0.25">
      <c r="AA11142"/>
      <c r="AB11142"/>
      <c r="AC11142"/>
    </row>
    <row r="11143" spans="27:29" x14ac:dyDescent="0.25">
      <c r="AA11143"/>
      <c r="AB11143"/>
      <c r="AC11143"/>
    </row>
    <row r="11144" spans="27:29" x14ac:dyDescent="0.25">
      <c r="AA11144"/>
      <c r="AB11144"/>
      <c r="AC11144"/>
    </row>
    <row r="11145" spans="27:29" x14ac:dyDescent="0.25">
      <c r="AA11145"/>
      <c r="AB11145"/>
      <c r="AC11145"/>
    </row>
    <row r="11146" spans="27:29" x14ac:dyDescent="0.25">
      <c r="AA11146"/>
      <c r="AB11146"/>
      <c r="AC11146"/>
    </row>
    <row r="11147" spans="27:29" x14ac:dyDescent="0.25">
      <c r="AA11147"/>
      <c r="AB11147"/>
      <c r="AC11147"/>
    </row>
    <row r="11148" spans="27:29" x14ac:dyDescent="0.25">
      <c r="AA11148"/>
      <c r="AB11148"/>
      <c r="AC11148"/>
    </row>
    <row r="11149" spans="27:29" x14ac:dyDescent="0.25">
      <c r="AA11149"/>
      <c r="AB11149"/>
      <c r="AC11149"/>
    </row>
    <row r="11150" spans="27:29" x14ac:dyDescent="0.25">
      <c r="AA11150"/>
      <c r="AB11150"/>
      <c r="AC11150"/>
    </row>
    <row r="11151" spans="27:29" x14ac:dyDescent="0.25">
      <c r="AA11151"/>
      <c r="AB11151"/>
      <c r="AC11151"/>
    </row>
    <row r="11152" spans="27:29" x14ac:dyDescent="0.25">
      <c r="AA11152"/>
      <c r="AB11152"/>
      <c r="AC11152"/>
    </row>
    <row r="11153" spans="27:29" x14ac:dyDescent="0.25">
      <c r="AA11153"/>
      <c r="AB11153"/>
      <c r="AC11153"/>
    </row>
    <row r="11154" spans="27:29" x14ac:dyDescent="0.25">
      <c r="AA11154"/>
      <c r="AB11154"/>
      <c r="AC11154"/>
    </row>
    <row r="11155" spans="27:29" x14ac:dyDescent="0.25">
      <c r="AA11155"/>
      <c r="AB11155"/>
      <c r="AC11155"/>
    </row>
    <row r="11156" spans="27:29" x14ac:dyDescent="0.25">
      <c r="AA11156"/>
      <c r="AB11156"/>
      <c r="AC11156"/>
    </row>
    <row r="11157" spans="27:29" x14ac:dyDescent="0.25">
      <c r="AA11157"/>
      <c r="AB11157"/>
      <c r="AC11157"/>
    </row>
    <row r="11158" spans="27:29" x14ac:dyDescent="0.25">
      <c r="AA11158"/>
      <c r="AB11158"/>
      <c r="AC11158"/>
    </row>
    <row r="11159" spans="27:29" x14ac:dyDescent="0.25">
      <c r="AA11159"/>
      <c r="AB11159"/>
      <c r="AC11159"/>
    </row>
    <row r="11160" spans="27:29" x14ac:dyDescent="0.25">
      <c r="AA11160"/>
      <c r="AB11160"/>
      <c r="AC11160"/>
    </row>
    <row r="11161" spans="27:29" x14ac:dyDescent="0.25">
      <c r="AA11161"/>
      <c r="AB11161"/>
      <c r="AC11161"/>
    </row>
    <row r="11162" spans="27:29" x14ac:dyDescent="0.25">
      <c r="AA11162"/>
      <c r="AB11162"/>
      <c r="AC11162"/>
    </row>
    <row r="11163" spans="27:29" x14ac:dyDescent="0.25">
      <c r="AA11163"/>
      <c r="AB11163"/>
      <c r="AC11163"/>
    </row>
    <row r="11164" spans="27:29" x14ac:dyDescent="0.25">
      <c r="AA11164"/>
      <c r="AB11164"/>
      <c r="AC11164"/>
    </row>
    <row r="11165" spans="27:29" x14ac:dyDescent="0.25">
      <c r="AA11165"/>
      <c r="AB11165"/>
      <c r="AC11165"/>
    </row>
    <row r="11166" spans="27:29" x14ac:dyDescent="0.25">
      <c r="AA11166"/>
      <c r="AB11166"/>
      <c r="AC11166"/>
    </row>
    <row r="11167" spans="27:29" x14ac:dyDescent="0.25">
      <c r="AA11167"/>
      <c r="AB11167"/>
      <c r="AC11167"/>
    </row>
    <row r="11168" spans="27:29" x14ac:dyDescent="0.25">
      <c r="AA11168"/>
      <c r="AB11168"/>
      <c r="AC11168"/>
    </row>
    <row r="11169" spans="27:29" x14ac:dyDescent="0.25">
      <c r="AA11169"/>
      <c r="AB11169"/>
      <c r="AC11169"/>
    </row>
    <row r="11170" spans="27:29" x14ac:dyDescent="0.25">
      <c r="AA11170"/>
      <c r="AB11170"/>
      <c r="AC11170"/>
    </row>
    <row r="11171" spans="27:29" x14ac:dyDescent="0.25">
      <c r="AA11171"/>
      <c r="AB11171"/>
      <c r="AC11171"/>
    </row>
    <row r="11172" spans="27:29" x14ac:dyDescent="0.25">
      <c r="AA11172"/>
      <c r="AB11172"/>
      <c r="AC11172"/>
    </row>
    <row r="11173" spans="27:29" x14ac:dyDescent="0.25">
      <c r="AA11173"/>
      <c r="AB11173"/>
      <c r="AC11173"/>
    </row>
    <row r="11174" spans="27:29" x14ac:dyDescent="0.25">
      <c r="AA11174"/>
      <c r="AB11174"/>
      <c r="AC11174"/>
    </row>
    <row r="11175" spans="27:29" x14ac:dyDescent="0.25">
      <c r="AA11175"/>
      <c r="AB11175"/>
      <c r="AC11175"/>
    </row>
    <row r="11176" spans="27:29" x14ac:dyDescent="0.25">
      <c r="AA11176"/>
      <c r="AB11176"/>
      <c r="AC11176"/>
    </row>
    <row r="11177" spans="27:29" x14ac:dyDescent="0.25">
      <c r="AA11177"/>
      <c r="AB11177"/>
      <c r="AC11177"/>
    </row>
    <row r="11178" spans="27:29" x14ac:dyDescent="0.25">
      <c r="AA11178"/>
      <c r="AB11178"/>
      <c r="AC11178"/>
    </row>
    <row r="11179" spans="27:29" x14ac:dyDescent="0.25">
      <c r="AA11179"/>
      <c r="AB11179"/>
      <c r="AC11179"/>
    </row>
    <row r="11180" spans="27:29" x14ac:dyDescent="0.25">
      <c r="AA11180"/>
      <c r="AB11180"/>
      <c r="AC11180"/>
    </row>
    <row r="11181" spans="27:29" x14ac:dyDescent="0.25">
      <c r="AA11181"/>
      <c r="AB11181"/>
      <c r="AC11181"/>
    </row>
    <row r="11182" spans="27:29" x14ac:dyDescent="0.25">
      <c r="AA11182"/>
      <c r="AB11182"/>
      <c r="AC11182"/>
    </row>
    <row r="11183" spans="27:29" x14ac:dyDescent="0.25">
      <c r="AA11183"/>
      <c r="AB11183"/>
      <c r="AC11183"/>
    </row>
    <row r="11184" spans="27:29" x14ac:dyDescent="0.25">
      <c r="AA11184"/>
      <c r="AB11184"/>
      <c r="AC11184"/>
    </row>
    <row r="11185" spans="27:29" x14ac:dyDescent="0.25">
      <c r="AA11185"/>
      <c r="AB11185"/>
      <c r="AC11185"/>
    </row>
    <row r="11186" spans="27:29" x14ac:dyDescent="0.25">
      <c r="AA11186"/>
      <c r="AB11186"/>
      <c r="AC11186"/>
    </row>
    <row r="11187" spans="27:29" x14ac:dyDescent="0.25">
      <c r="AA11187"/>
      <c r="AB11187"/>
      <c r="AC11187"/>
    </row>
    <row r="11188" spans="27:29" x14ac:dyDescent="0.25">
      <c r="AA11188"/>
      <c r="AB11188"/>
      <c r="AC11188"/>
    </row>
    <row r="11189" spans="27:29" x14ac:dyDescent="0.25">
      <c r="AA11189"/>
      <c r="AB11189"/>
      <c r="AC11189"/>
    </row>
    <row r="11190" spans="27:29" x14ac:dyDescent="0.25">
      <c r="AA11190"/>
      <c r="AB11190"/>
      <c r="AC11190"/>
    </row>
    <row r="11191" spans="27:29" x14ac:dyDescent="0.25">
      <c r="AA11191"/>
      <c r="AB11191"/>
      <c r="AC11191"/>
    </row>
    <row r="11192" spans="27:29" x14ac:dyDescent="0.25">
      <c r="AA11192"/>
      <c r="AB11192"/>
      <c r="AC11192"/>
    </row>
    <row r="11193" spans="27:29" x14ac:dyDescent="0.25">
      <c r="AA11193"/>
      <c r="AB11193"/>
      <c r="AC11193"/>
    </row>
    <row r="11194" spans="27:29" x14ac:dyDescent="0.25">
      <c r="AA11194"/>
      <c r="AB11194"/>
      <c r="AC11194"/>
    </row>
    <row r="11195" spans="27:29" x14ac:dyDescent="0.25">
      <c r="AA11195"/>
      <c r="AB11195"/>
      <c r="AC11195"/>
    </row>
    <row r="11196" spans="27:29" x14ac:dyDescent="0.25">
      <c r="AA11196"/>
      <c r="AB11196"/>
      <c r="AC11196"/>
    </row>
    <row r="11197" spans="27:29" x14ac:dyDescent="0.25">
      <c r="AA11197"/>
      <c r="AB11197"/>
      <c r="AC11197"/>
    </row>
    <row r="11198" spans="27:29" x14ac:dyDescent="0.25">
      <c r="AA11198"/>
      <c r="AB11198"/>
      <c r="AC11198"/>
    </row>
    <row r="11199" spans="27:29" x14ac:dyDescent="0.25">
      <c r="AA11199"/>
      <c r="AB11199"/>
      <c r="AC11199"/>
    </row>
    <row r="11200" spans="27:29" x14ac:dyDescent="0.25">
      <c r="AA11200"/>
      <c r="AB11200"/>
      <c r="AC11200"/>
    </row>
    <row r="11201" spans="27:29" x14ac:dyDescent="0.25">
      <c r="AA11201"/>
      <c r="AB11201"/>
      <c r="AC11201"/>
    </row>
    <row r="11202" spans="27:29" x14ac:dyDescent="0.25">
      <c r="AA11202"/>
      <c r="AB11202"/>
      <c r="AC11202"/>
    </row>
    <row r="11203" spans="27:29" x14ac:dyDescent="0.25">
      <c r="AA11203"/>
      <c r="AB11203"/>
      <c r="AC11203"/>
    </row>
    <row r="11204" spans="27:29" x14ac:dyDescent="0.25">
      <c r="AA11204"/>
      <c r="AB11204"/>
      <c r="AC11204"/>
    </row>
    <row r="11205" spans="27:29" x14ac:dyDescent="0.25">
      <c r="AA11205"/>
      <c r="AB11205"/>
      <c r="AC11205"/>
    </row>
    <row r="11206" spans="27:29" x14ac:dyDescent="0.25">
      <c r="AA11206"/>
      <c r="AB11206"/>
      <c r="AC11206"/>
    </row>
    <row r="11207" spans="27:29" x14ac:dyDescent="0.25">
      <c r="AA11207"/>
      <c r="AB11207"/>
      <c r="AC11207"/>
    </row>
    <row r="11208" spans="27:29" x14ac:dyDescent="0.25">
      <c r="AA11208"/>
      <c r="AB11208"/>
      <c r="AC11208"/>
    </row>
    <row r="11209" spans="27:29" x14ac:dyDescent="0.25">
      <c r="AA11209"/>
      <c r="AB11209"/>
      <c r="AC11209"/>
    </row>
    <row r="11210" spans="27:29" x14ac:dyDescent="0.25">
      <c r="AA11210"/>
      <c r="AB11210"/>
      <c r="AC11210"/>
    </row>
    <row r="11211" spans="27:29" x14ac:dyDescent="0.25">
      <c r="AA11211"/>
      <c r="AB11211"/>
      <c r="AC11211"/>
    </row>
    <row r="11212" spans="27:29" x14ac:dyDescent="0.25">
      <c r="AA11212"/>
      <c r="AB11212"/>
      <c r="AC11212"/>
    </row>
    <row r="11213" spans="27:29" x14ac:dyDescent="0.25">
      <c r="AA11213"/>
      <c r="AB11213"/>
      <c r="AC11213"/>
    </row>
    <row r="11214" spans="27:29" x14ac:dyDescent="0.25">
      <c r="AA11214"/>
      <c r="AB11214"/>
      <c r="AC11214"/>
    </row>
    <row r="11215" spans="27:29" x14ac:dyDescent="0.25">
      <c r="AA11215"/>
      <c r="AB11215"/>
      <c r="AC11215"/>
    </row>
    <row r="11216" spans="27:29" x14ac:dyDescent="0.25">
      <c r="AA11216"/>
      <c r="AB11216"/>
      <c r="AC11216"/>
    </row>
    <row r="11217" spans="27:29" x14ac:dyDescent="0.25">
      <c r="AA11217"/>
      <c r="AB11217"/>
      <c r="AC11217"/>
    </row>
    <row r="11218" spans="27:29" x14ac:dyDescent="0.25">
      <c r="AA11218"/>
      <c r="AB11218"/>
      <c r="AC11218"/>
    </row>
    <row r="11219" spans="27:29" x14ac:dyDescent="0.25">
      <c r="AA11219"/>
      <c r="AB11219"/>
      <c r="AC11219"/>
    </row>
    <row r="11220" spans="27:29" x14ac:dyDescent="0.25">
      <c r="AA11220"/>
      <c r="AB11220"/>
      <c r="AC11220"/>
    </row>
    <row r="11221" spans="27:29" x14ac:dyDescent="0.25">
      <c r="AA11221"/>
      <c r="AB11221"/>
      <c r="AC11221"/>
    </row>
    <row r="11222" spans="27:29" x14ac:dyDescent="0.25">
      <c r="AA11222"/>
      <c r="AB11222"/>
      <c r="AC11222"/>
    </row>
    <row r="11223" spans="27:29" x14ac:dyDescent="0.25">
      <c r="AA11223"/>
      <c r="AB11223"/>
      <c r="AC11223"/>
    </row>
    <row r="11224" spans="27:29" x14ac:dyDescent="0.25">
      <c r="AA11224"/>
      <c r="AB11224"/>
      <c r="AC11224"/>
    </row>
    <row r="11225" spans="27:29" x14ac:dyDescent="0.25">
      <c r="AA11225"/>
      <c r="AB11225"/>
      <c r="AC11225"/>
    </row>
    <row r="11226" spans="27:29" x14ac:dyDescent="0.25">
      <c r="AA11226"/>
      <c r="AB11226"/>
      <c r="AC11226"/>
    </row>
    <row r="11227" spans="27:29" x14ac:dyDescent="0.25">
      <c r="AA11227"/>
      <c r="AB11227"/>
      <c r="AC11227"/>
    </row>
    <row r="11228" spans="27:29" x14ac:dyDescent="0.25">
      <c r="AA11228"/>
      <c r="AB11228"/>
      <c r="AC11228"/>
    </row>
    <row r="11229" spans="27:29" x14ac:dyDescent="0.25">
      <c r="AA11229"/>
      <c r="AB11229"/>
      <c r="AC11229"/>
    </row>
    <row r="11230" spans="27:29" x14ac:dyDescent="0.25">
      <c r="AA11230"/>
      <c r="AB11230"/>
      <c r="AC11230"/>
    </row>
    <row r="11231" spans="27:29" x14ac:dyDescent="0.25">
      <c r="AA11231"/>
      <c r="AB11231"/>
      <c r="AC11231"/>
    </row>
    <row r="11232" spans="27:29" x14ac:dyDescent="0.25">
      <c r="AA11232"/>
      <c r="AB11232"/>
      <c r="AC11232"/>
    </row>
    <row r="11233" spans="27:29" x14ac:dyDescent="0.25">
      <c r="AA11233"/>
      <c r="AB11233"/>
      <c r="AC11233"/>
    </row>
    <row r="11234" spans="27:29" x14ac:dyDescent="0.25">
      <c r="AA11234"/>
      <c r="AB11234"/>
      <c r="AC11234"/>
    </row>
    <row r="11235" spans="27:29" x14ac:dyDescent="0.25">
      <c r="AA11235"/>
      <c r="AB11235"/>
      <c r="AC11235"/>
    </row>
    <row r="11236" spans="27:29" x14ac:dyDescent="0.25">
      <c r="AA11236"/>
      <c r="AB11236"/>
      <c r="AC11236"/>
    </row>
    <row r="11237" spans="27:29" x14ac:dyDescent="0.25">
      <c r="AA11237"/>
      <c r="AB11237"/>
      <c r="AC11237"/>
    </row>
    <row r="11238" spans="27:29" x14ac:dyDescent="0.25">
      <c r="AA11238"/>
      <c r="AB11238"/>
      <c r="AC11238"/>
    </row>
    <row r="11239" spans="27:29" x14ac:dyDescent="0.25">
      <c r="AA11239"/>
      <c r="AB11239"/>
      <c r="AC11239"/>
    </row>
    <row r="11240" spans="27:29" x14ac:dyDescent="0.25">
      <c r="AA11240"/>
      <c r="AB11240"/>
      <c r="AC11240"/>
    </row>
    <row r="11241" spans="27:29" x14ac:dyDescent="0.25">
      <c r="AA11241"/>
      <c r="AB11241"/>
      <c r="AC11241"/>
    </row>
    <row r="11242" spans="27:29" x14ac:dyDescent="0.25">
      <c r="AA11242"/>
      <c r="AB11242"/>
      <c r="AC11242"/>
    </row>
    <row r="11243" spans="27:29" x14ac:dyDescent="0.25">
      <c r="AA11243"/>
      <c r="AB11243"/>
      <c r="AC11243"/>
    </row>
    <row r="11244" spans="27:29" x14ac:dyDescent="0.25">
      <c r="AA11244"/>
      <c r="AB11244"/>
      <c r="AC11244"/>
    </row>
    <row r="11245" spans="27:29" x14ac:dyDescent="0.25">
      <c r="AA11245"/>
      <c r="AB11245"/>
      <c r="AC11245"/>
    </row>
    <row r="11246" spans="27:29" x14ac:dyDescent="0.25">
      <c r="AA11246"/>
      <c r="AB11246"/>
      <c r="AC11246"/>
    </row>
    <row r="11247" spans="27:29" x14ac:dyDescent="0.25">
      <c r="AA11247"/>
      <c r="AB11247"/>
      <c r="AC11247"/>
    </row>
    <row r="11248" spans="27:29" x14ac:dyDescent="0.25">
      <c r="AA11248"/>
      <c r="AB11248"/>
      <c r="AC11248"/>
    </row>
    <row r="11249" spans="27:29" x14ac:dyDescent="0.25">
      <c r="AA11249"/>
      <c r="AB11249"/>
      <c r="AC11249"/>
    </row>
    <row r="11250" spans="27:29" x14ac:dyDescent="0.25">
      <c r="AA11250"/>
      <c r="AB11250"/>
      <c r="AC11250"/>
    </row>
    <row r="11251" spans="27:29" x14ac:dyDescent="0.25">
      <c r="AA11251"/>
      <c r="AB11251"/>
      <c r="AC11251"/>
    </row>
    <row r="11252" spans="27:29" x14ac:dyDescent="0.25">
      <c r="AA11252"/>
      <c r="AB11252"/>
      <c r="AC11252"/>
    </row>
    <row r="11253" spans="27:29" x14ac:dyDescent="0.25">
      <c r="AA11253"/>
      <c r="AB11253"/>
      <c r="AC11253"/>
    </row>
    <row r="11254" spans="27:29" x14ac:dyDescent="0.25">
      <c r="AA11254"/>
      <c r="AB11254"/>
      <c r="AC11254"/>
    </row>
    <row r="11255" spans="27:29" x14ac:dyDescent="0.25">
      <c r="AA11255"/>
      <c r="AB11255"/>
      <c r="AC11255"/>
    </row>
    <row r="11256" spans="27:29" x14ac:dyDescent="0.25">
      <c r="AA11256"/>
      <c r="AB11256"/>
      <c r="AC11256"/>
    </row>
    <row r="11257" spans="27:29" x14ac:dyDescent="0.25">
      <c r="AA11257"/>
      <c r="AB11257"/>
      <c r="AC11257"/>
    </row>
    <row r="11258" spans="27:29" x14ac:dyDescent="0.25">
      <c r="AA11258"/>
      <c r="AB11258"/>
      <c r="AC11258"/>
    </row>
    <row r="11259" spans="27:29" x14ac:dyDescent="0.25">
      <c r="AA11259"/>
      <c r="AB11259"/>
      <c r="AC11259"/>
    </row>
    <row r="11260" spans="27:29" x14ac:dyDescent="0.25">
      <c r="AA11260"/>
      <c r="AB11260"/>
      <c r="AC11260"/>
    </row>
    <row r="11261" spans="27:29" x14ac:dyDescent="0.25">
      <c r="AA11261"/>
      <c r="AB11261"/>
      <c r="AC11261"/>
    </row>
    <row r="11262" spans="27:29" x14ac:dyDescent="0.25">
      <c r="AA11262"/>
      <c r="AB11262"/>
      <c r="AC11262"/>
    </row>
    <row r="11263" spans="27:29" x14ac:dyDescent="0.25">
      <c r="AA11263"/>
      <c r="AB11263"/>
      <c r="AC11263"/>
    </row>
    <row r="11264" spans="27:29" x14ac:dyDescent="0.25">
      <c r="AA11264"/>
      <c r="AB11264"/>
      <c r="AC11264"/>
    </row>
    <row r="11265" spans="27:29" x14ac:dyDescent="0.25">
      <c r="AA11265"/>
      <c r="AB11265"/>
      <c r="AC11265"/>
    </row>
    <row r="11266" spans="27:29" x14ac:dyDescent="0.25">
      <c r="AA11266"/>
      <c r="AB11266"/>
      <c r="AC11266"/>
    </row>
    <row r="11267" spans="27:29" x14ac:dyDescent="0.25">
      <c r="AA11267"/>
      <c r="AB11267"/>
      <c r="AC11267"/>
    </row>
    <row r="11268" spans="27:29" x14ac:dyDescent="0.25">
      <c r="AA11268"/>
      <c r="AB11268"/>
      <c r="AC11268"/>
    </row>
    <row r="11269" spans="27:29" x14ac:dyDescent="0.25">
      <c r="AA11269"/>
      <c r="AB11269"/>
      <c r="AC11269"/>
    </row>
    <row r="11270" spans="27:29" x14ac:dyDescent="0.25">
      <c r="AA11270"/>
      <c r="AB11270"/>
      <c r="AC11270"/>
    </row>
    <row r="11271" spans="27:29" x14ac:dyDescent="0.25">
      <c r="AA11271"/>
      <c r="AB11271"/>
      <c r="AC11271"/>
    </row>
    <row r="11272" spans="27:29" x14ac:dyDescent="0.25">
      <c r="AA11272"/>
      <c r="AB11272"/>
      <c r="AC11272"/>
    </row>
    <row r="11273" spans="27:29" x14ac:dyDescent="0.25">
      <c r="AA11273"/>
      <c r="AB11273"/>
      <c r="AC11273"/>
    </row>
    <row r="11274" spans="27:29" x14ac:dyDescent="0.25">
      <c r="AA11274"/>
      <c r="AB11274"/>
      <c r="AC11274"/>
    </row>
    <row r="11275" spans="27:29" x14ac:dyDescent="0.25">
      <c r="AA11275"/>
      <c r="AB11275"/>
      <c r="AC11275"/>
    </row>
    <row r="11276" spans="27:29" x14ac:dyDescent="0.25">
      <c r="AA11276"/>
      <c r="AB11276"/>
      <c r="AC11276"/>
    </row>
    <row r="11277" spans="27:29" x14ac:dyDescent="0.25">
      <c r="AA11277"/>
      <c r="AB11277"/>
      <c r="AC11277"/>
    </row>
    <row r="11278" spans="27:29" x14ac:dyDescent="0.25">
      <c r="AA11278"/>
      <c r="AB11278"/>
      <c r="AC11278"/>
    </row>
    <row r="11279" spans="27:29" x14ac:dyDescent="0.25">
      <c r="AA11279"/>
      <c r="AB11279"/>
      <c r="AC11279"/>
    </row>
    <row r="11280" spans="27:29" x14ac:dyDescent="0.25">
      <c r="AA11280"/>
      <c r="AB11280"/>
      <c r="AC11280"/>
    </row>
    <row r="11281" spans="27:29" x14ac:dyDescent="0.25">
      <c r="AA11281"/>
      <c r="AB11281"/>
      <c r="AC11281"/>
    </row>
    <row r="11282" spans="27:29" x14ac:dyDescent="0.25">
      <c r="AA11282"/>
      <c r="AB11282"/>
      <c r="AC11282"/>
    </row>
    <row r="11283" spans="27:29" x14ac:dyDescent="0.25">
      <c r="AA11283"/>
      <c r="AB11283"/>
      <c r="AC11283"/>
    </row>
    <row r="11284" spans="27:29" x14ac:dyDescent="0.25">
      <c r="AA11284"/>
      <c r="AB11284"/>
      <c r="AC11284"/>
    </row>
    <row r="11285" spans="27:29" x14ac:dyDescent="0.25">
      <c r="AA11285"/>
      <c r="AB11285"/>
      <c r="AC11285"/>
    </row>
    <row r="11286" spans="27:29" x14ac:dyDescent="0.25">
      <c r="AA11286"/>
      <c r="AB11286"/>
      <c r="AC11286"/>
    </row>
    <row r="11287" spans="27:29" x14ac:dyDescent="0.25">
      <c r="AA11287"/>
      <c r="AB11287"/>
      <c r="AC11287"/>
    </row>
    <row r="11288" spans="27:29" x14ac:dyDescent="0.25">
      <c r="AA11288"/>
      <c r="AB11288"/>
      <c r="AC11288"/>
    </row>
    <row r="11289" spans="27:29" x14ac:dyDescent="0.25">
      <c r="AA11289"/>
      <c r="AB11289"/>
      <c r="AC11289"/>
    </row>
    <row r="11290" spans="27:29" x14ac:dyDescent="0.25">
      <c r="AA11290"/>
      <c r="AB11290"/>
      <c r="AC11290"/>
    </row>
    <row r="11291" spans="27:29" x14ac:dyDescent="0.25">
      <c r="AA11291"/>
      <c r="AB11291"/>
      <c r="AC11291"/>
    </row>
    <row r="11292" spans="27:29" x14ac:dyDescent="0.25">
      <c r="AA11292"/>
      <c r="AB11292"/>
      <c r="AC11292"/>
    </row>
    <row r="11293" spans="27:29" x14ac:dyDescent="0.25">
      <c r="AA11293"/>
      <c r="AB11293"/>
      <c r="AC11293"/>
    </row>
    <row r="11294" spans="27:29" x14ac:dyDescent="0.25">
      <c r="AA11294"/>
      <c r="AB11294"/>
      <c r="AC11294"/>
    </row>
    <row r="11295" spans="27:29" x14ac:dyDescent="0.25">
      <c r="AA11295"/>
      <c r="AB11295"/>
      <c r="AC11295"/>
    </row>
    <row r="11296" spans="27:29" x14ac:dyDescent="0.25">
      <c r="AA11296"/>
      <c r="AB11296"/>
      <c r="AC11296"/>
    </row>
    <row r="11297" spans="27:29" x14ac:dyDescent="0.25">
      <c r="AA11297"/>
      <c r="AB11297"/>
      <c r="AC11297"/>
    </row>
    <row r="11298" spans="27:29" x14ac:dyDescent="0.25">
      <c r="AA11298"/>
      <c r="AB11298"/>
      <c r="AC11298"/>
    </row>
    <row r="11299" spans="27:29" x14ac:dyDescent="0.25">
      <c r="AA11299"/>
      <c r="AB11299"/>
      <c r="AC11299"/>
    </row>
    <row r="11300" spans="27:29" x14ac:dyDescent="0.25">
      <c r="AA11300"/>
      <c r="AB11300"/>
      <c r="AC11300"/>
    </row>
    <row r="11301" spans="27:29" x14ac:dyDescent="0.25">
      <c r="AA11301"/>
      <c r="AB11301"/>
      <c r="AC11301"/>
    </row>
    <row r="11302" spans="27:29" x14ac:dyDescent="0.25">
      <c r="AA11302"/>
      <c r="AB11302"/>
      <c r="AC11302"/>
    </row>
    <row r="11303" spans="27:29" x14ac:dyDescent="0.25">
      <c r="AA11303"/>
      <c r="AB11303"/>
      <c r="AC11303"/>
    </row>
    <row r="11304" spans="27:29" x14ac:dyDescent="0.25">
      <c r="AA11304"/>
      <c r="AB11304"/>
      <c r="AC11304"/>
    </row>
    <row r="11305" spans="27:29" x14ac:dyDescent="0.25">
      <c r="AA11305"/>
      <c r="AB11305"/>
      <c r="AC11305"/>
    </row>
    <row r="11306" spans="27:29" x14ac:dyDescent="0.25">
      <c r="AA11306"/>
      <c r="AB11306"/>
      <c r="AC11306"/>
    </row>
    <row r="11307" spans="27:29" x14ac:dyDescent="0.25">
      <c r="AA11307"/>
      <c r="AB11307"/>
      <c r="AC11307"/>
    </row>
    <row r="11308" spans="27:29" x14ac:dyDescent="0.25">
      <c r="AA11308"/>
      <c r="AB11308"/>
      <c r="AC11308"/>
    </row>
    <row r="11309" spans="27:29" x14ac:dyDescent="0.25">
      <c r="AA11309"/>
      <c r="AB11309"/>
      <c r="AC11309"/>
    </row>
    <row r="11310" spans="27:29" x14ac:dyDescent="0.25">
      <c r="AA11310"/>
      <c r="AB11310"/>
      <c r="AC11310"/>
    </row>
    <row r="11311" spans="27:29" x14ac:dyDescent="0.25">
      <c r="AA11311"/>
      <c r="AB11311"/>
      <c r="AC11311"/>
    </row>
    <row r="11312" spans="27:29" x14ac:dyDescent="0.25">
      <c r="AA11312"/>
      <c r="AB11312"/>
      <c r="AC11312"/>
    </row>
    <row r="11313" spans="27:29" x14ac:dyDescent="0.25">
      <c r="AA11313"/>
      <c r="AB11313"/>
      <c r="AC11313"/>
    </row>
    <row r="11314" spans="27:29" x14ac:dyDescent="0.25">
      <c r="AA11314"/>
      <c r="AB11314"/>
      <c r="AC11314"/>
    </row>
    <row r="11315" spans="27:29" x14ac:dyDescent="0.25">
      <c r="AA11315"/>
      <c r="AB11315"/>
      <c r="AC11315"/>
    </row>
    <row r="11316" spans="27:29" x14ac:dyDescent="0.25">
      <c r="AA11316"/>
      <c r="AB11316"/>
      <c r="AC11316"/>
    </row>
    <row r="11317" spans="27:29" x14ac:dyDescent="0.25">
      <c r="AA11317"/>
      <c r="AB11317"/>
      <c r="AC11317"/>
    </row>
    <row r="11318" spans="27:29" x14ac:dyDescent="0.25">
      <c r="AA11318"/>
      <c r="AB11318"/>
      <c r="AC11318"/>
    </row>
    <row r="11319" spans="27:29" x14ac:dyDescent="0.25">
      <c r="AA11319"/>
      <c r="AB11319"/>
      <c r="AC11319"/>
    </row>
    <row r="11320" spans="27:29" x14ac:dyDescent="0.25">
      <c r="AA11320"/>
      <c r="AB11320"/>
      <c r="AC11320"/>
    </row>
    <row r="11321" spans="27:29" x14ac:dyDescent="0.25">
      <c r="AA11321"/>
      <c r="AB11321"/>
      <c r="AC11321"/>
    </row>
    <row r="11322" spans="27:29" x14ac:dyDescent="0.25">
      <c r="AA11322"/>
      <c r="AB11322"/>
      <c r="AC11322"/>
    </row>
    <row r="11323" spans="27:29" x14ac:dyDescent="0.25">
      <c r="AA11323"/>
      <c r="AB11323"/>
      <c r="AC11323"/>
    </row>
    <row r="11324" spans="27:29" x14ac:dyDescent="0.25">
      <c r="AA11324"/>
      <c r="AB11324"/>
      <c r="AC11324"/>
    </row>
    <row r="11325" spans="27:29" x14ac:dyDescent="0.25">
      <c r="AA11325"/>
      <c r="AB11325"/>
      <c r="AC11325"/>
    </row>
    <row r="11326" spans="27:29" x14ac:dyDescent="0.25">
      <c r="AA11326"/>
      <c r="AB11326"/>
      <c r="AC11326"/>
    </row>
    <row r="11327" spans="27:29" x14ac:dyDescent="0.25">
      <c r="AA11327"/>
      <c r="AB11327"/>
      <c r="AC11327"/>
    </row>
    <row r="11328" spans="27:29" x14ac:dyDescent="0.25">
      <c r="AA11328"/>
      <c r="AB11328"/>
      <c r="AC11328"/>
    </row>
    <row r="11329" spans="27:29" x14ac:dyDescent="0.25">
      <c r="AA11329"/>
      <c r="AB11329"/>
      <c r="AC11329"/>
    </row>
    <row r="11330" spans="27:29" x14ac:dyDescent="0.25">
      <c r="AA11330"/>
      <c r="AB11330"/>
      <c r="AC11330"/>
    </row>
    <row r="11331" spans="27:29" x14ac:dyDescent="0.25">
      <c r="AA11331"/>
      <c r="AB11331"/>
      <c r="AC11331"/>
    </row>
    <row r="11332" spans="27:29" x14ac:dyDescent="0.25">
      <c r="AA11332"/>
      <c r="AB11332"/>
      <c r="AC11332"/>
    </row>
    <row r="11333" spans="27:29" x14ac:dyDescent="0.25">
      <c r="AA11333"/>
      <c r="AB11333"/>
      <c r="AC11333"/>
    </row>
    <row r="11334" spans="27:29" x14ac:dyDescent="0.25">
      <c r="AA11334"/>
      <c r="AB11334"/>
      <c r="AC11334"/>
    </row>
    <row r="11335" spans="27:29" x14ac:dyDescent="0.25">
      <c r="AA11335"/>
      <c r="AB11335"/>
      <c r="AC11335"/>
    </row>
    <row r="11336" spans="27:29" x14ac:dyDescent="0.25">
      <c r="AA11336"/>
      <c r="AB11336"/>
      <c r="AC11336"/>
    </row>
    <row r="11337" spans="27:29" x14ac:dyDescent="0.25">
      <c r="AA11337"/>
      <c r="AB11337"/>
      <c r="AC11337"/>
    </row>
    <row r="11338" spans="27:29" x14ac:dyDescent="0.25">
      <c r="AA11338"/>
      <c r="AB11338"/>
      <c r="AC11338"/>
    </row>
    <row r="11339" spans="27:29" x14ac:dyDescent="0.25">
      <c r="AA11339"/>
      <c r="AB11339"/>
      <c r="AC11339"/>
    </row>
    <row r="11340" spans="27:29" x14ac:dyDescent="0.25">
      <c r="AA11340"/>
      <c r="AB11340"/>
      <c r="AC11340"/>
    </row>
    <row r="11341" spans="27:29" x14ac:dyDescent="0.25">
      <c r="AA11341"/>
      <c r="AB11341"/>
      <c r="AC11341"/>
    </row>
    <row r="11342" spans="27:29" x14ac:dyDescent="0.25">
      <c r="AA11342"/>
      <c r="AB11342"/>
      <c r="AC11342"/>
    </row>
    <row r="11343" spans="27:29" x14ac:dyDescent="0.25">
      <c r="AA11343"/>
      <c r="AB11343"/>
      <c r="AC11343"/>
    </row>
    <row r="11344" spans="27:29" x14ac:dyDescent="0.25">
      <c r="AA11344"/>
      <c r="AB11344"/>
      <c r="AC11344"/>
    </row>
    <row r="11345" spans="27:29" x14ac:dyDescent="0.25">
      <c r="AA11345"/>
      <c r="AB11345"/>
      <c r="AC11345"/>
    </row>
    <row r="11346" spans="27:29" x14ac:dyDescent="0.25">
      <c r="AA11346"/>
      <c r="AB11346"/>
      <c r="AC11346"/>
    </row>
    <row r="11347" spans="27:29" x14ac:dyDescent="0.25">
      <c r="AA11347"/>
      <c r="AB11347"/>
      <c r="AC11347"/>
    </row>
    <row r="11348" spans="27:29" x14ac:dyDescent="0.25">
      <c r="AA11348"/>
      <c r="AB11348"/>
      <c r="AC11348"/>
    </row>
    <row r="11349" spans="27:29" x14ac:dyDescent="0.25">
      <c r="AA11349"/>
      <c r="AB11349"/>
      <c r="AC11349"/>
    </row>
    <row r="11350" spans="27:29" x14ac:dyDescent="0.25">
      <c r="AA11350"/>
      <c r="AB11350"/>
      <c r="AC11350"/>
    </row>
    <row r="11351" spans="27:29" x14ac:dyDescent="0.25">
      <c r="AA11351"/>
      <c r="AB11351"/>
      <c r="AC11351"/>
    </row>
    <row r="11352" spans="27:29" x14ac:dyDescent="0.25">
      <c r="AA11352"/>
      <c r="AB11352"/>
      <c r="AC11352"/>
    </row>
    <row r="11353" spans="27:29" x14ac:dyDescent="0.25">
      <c r="AA11353"/>
      <c r="AB11353"/>
      <c r="AC11353"/>
    </row>
    <row r="11354" spans="27:29" x14ac:dyDescent="0.25">
      <c r="AA11354"/>
      <c r="AB11354"/>
      <c r="AC11354"/>
    </row>
    <row r="11355" spans="27:29" x14ac:dyDescent="0.25">
      <c r="AA11355"/>
      <c r="AB11355"/>
      <c r="AC11355"/>
    </row>
    <row r="11356" spans="27:29" x14ac:dyDescent="0.25">
      <c r="AA11356"/>
      <c r="AB11356"/>
      <c r="AC11356"/>
    </row>
    <row r="11357" spans="27:29" x14ac:dyDescent="0.25">
      <c r="AA11357"/>
      <c r="AB11357"/>
      <c r="AC11357"/>
    </row>
    <row r="11358" spans="27:29" x14ac:dyDescent="0.25">
      <c r="AA11358"/>
      <c r="AB11358"/>
      <c r="AC11358"/>
    </row>
    <row r="11359" spans="27:29" x14ac:dyDescent="0.25">
      <c r="AA11359"/>
      <c r="AB11359"/>
      <c r="AC11359"/>
    </row>
    <row r="11360" spans="27:29" x14ac:dyDescent="0.25">
      <c r="AA11360"/>
      <c r="AB11360"/>
      <c r="AC11360"/>
    </row>
    <row r="11361" spans="27:29" x14ac:dyDescent="0.25">
      <c r="AA11361"/>
      <c r="AB11361"/>
      <c r="AC11361"/>
    </row>
    <row r="11362" spans="27:29" x14ac:dyDescent="0.25">
      <c r="AA11362"/>
      <c r="AB11362"/>
      <c r="AC11362"/>
    </row>
    <row r="11363" spans="27:29" x14ac:dyDescent="0.25">
      <c r="AA11363"/>
      <c r="AB11363"/>
      <c r="AC11363"/>
    </row>
    <row r="11364" spans="27:29" x14ac:dyDescent="0.25">
      <c r="AA11364"/>
      <c r="AB11364"/>
      <c r="AC11364"/>
    </row>
    <row r="11365" spans="27:29" x14ac:dyDescent="0.25">
      <c r="AA11365"/>
      <c r="AB11365"/>
      <c r="AC11365"/>
    </row>
    <row r="11366" spans="27:29" x14ac:dyDescent="0.25">
      <c r="AA11366"/>
      <c r="AB11366"/>
      <c r="AC11366"/>
    </row>
    <row r="11367" spans="27:29" x14ac:dyDescent="0.25">
      <c r="AA11367"/>
      <c r="AB11367"/>
      <c r="AC11367"/>
    </row>
    <row r="11368" spans="27:29" x14ac:dyDescent="0.25">
      <c r="AA11368"/>
      <c r="AB11368"/>
      <c r="AC11368"/>
    </row>
    <row r="11369" spans="27:29" x14ac:dyDescent="0.25">
      <c r="AA11369"/>
      <c r="AB11369"/>
      <c r="AC11369"/>
    </row>
    <row r="11370" spans="27:29" x14ac:dyDescent="0.25">
      <c r="AA11370"/>
      <c r="AB11370"/>
      <c r="AC11370"/>
    </row>
    <row r="11371" spans="27:29" x14ac:dyDescent="0.25">
      <c r="AA11371"/>
      <c r="AB11371"/>
      <c r="AC11371"/>
    </row>
    <row r="11372" spans="27:29" x14ac:dyDescent="0.25">
      <c r="AA11372"/>
      <c r="AB11372"/>
      <c r="AC11372"/>
    </row>
    <row r="11373" spans="27:29" x14ac:dyDescent="0.25">
      <c r="AA11373"/>
      <c r="AB11373"/>
      <c r="AC11373"/>
    </row>
    <row r="11374" spans="27:29" x14ac:dyDescent="0.25">
      <c r="AA11374"/>
      <c r="AB11374"/>
      <c r="AC11374"/>
    </row>
    <row r="11375" spans="27:29" x14ac:dyDescent="0.25">
      <c r="AA11375"/>
      <c r="AB11375"/>
      <c r="AC11375"/>
    </row>
    <row r="11376" spans="27:29" x14ac:dyDescent="0.25">
      <c r="AA11376"/>
      <c r="AB11376"/>
      <c r="AC11376"/>
    </row>
    <row r="11377" spans="27:29" x14ac:dyDescent="0.25">
      <c r="AA11377"/>
      <c r="AB11377"/>
      <c r="AC11377"/>
    </row>
    <row r="11378" spans="27:29" x14ac:dyDescent="0.25">
      <c r="AA11378"/>
      <c r="AB11378"/>
      <c r="AC11378"/>
    </row>
    <row r="11379" spans="27:29" x14ac:dyDescent="0.25">
      <c r="AA11379"/>
      <c r="AB11379"/>
      <c r="AC11379"/>
    </row>
    <row r="11380" spans="27:29" x14ac:dyDescent="0.25">
      <c r="AA11380"/>
      <c r="AB11380"/>
      <c r="AC11380"/>
    </row>
    <row r="11381" spans="27:29" x14ac:dyDescent="0.25">
      <c r="AA11381"/>
      <c r="AB11381"/>
      <c r="AC11381"/>
    </row>
    <row r="11382" spans="27:29" x14ac:dyDescent="0.25">
      <c r="AA11382"/>
      <c r="AB11382"/>
      <c r="AC11382"/>
    </row>
    <row r="11383" spans="27:29" x14ac:dyDescent="0.25">
      <c r="AA11383"/>
      <c r="AB11383"/>
      <c r="AC11383"/>
    </row>
    <row r="11384" spans="27:29" x14ac:dyDescent="0.25">
      <c r="AA11384"/>
      <c r="AB11384"/>
      <c r="AC11384"/>
    </row>
    <row r="11385" spans="27:29" x14ac:dyDescent="0.25">
      <c r="AA11385"/>
      <c r="AB11385"/>
      <c r="AC11385"/>
    </row>
    <row r="11386" spans="27:29" x14ac:dyDescent="0.25">
      <c r="AA11386"/>
      <c r="AB11386"/>
      <c r="AC11386"/>
    </row>
    <row r="11387" spans="27:29" x14ac:dyDescent="0.25">
      <c r="AA11387"/>
      <c r="AB11387"/>
      <c r="AC11387"/>
    </row>
    <row r="11388" spans="27:29" x14ac:dyDescent="0.25">
      <c r="AA11388"/>
      <c r="AB11388"/>
      <c r="AC11388"/>
    </row>
    <row r="11389" spans="27:29" x14ac:dyDescent="0.25">
      <c r="AA11389"/>
      <c r="AB11389"/>
      <c r="AC11389"/>
    </row>
    <row r="11390" spans="27:29" x14ac:dyDescent="0.25">
      <c r="AA11390"/>
      <c r="AB11390"/>
      <c r="AC11390"/>
    </row>
    <row r="11391" spans="27:29" x14ac:dyDescent="0.25">
      <c r="AA11391"/>
      <c r="AB11391"/>
      <c r="AC11391"/>
    </row>
    <row r="11392" spans="27:29" x14ac:dyDescent="0.25">
      <c r="AA11392"/>
      <c r="AB11392"/>
      <c r="AC11392"/>
    </row>
    <row r="11393" spans="27:29" x14ac:dyDescent="0.25">
      <c r="AA11393"/>
      <c r="AB11393"/>
      <c r="AC11393"/>
    </row>
    <row r="11394" spans="27:29" x14ac:dyDescent="0.25">
      <c r="AA11394"/>
      <c r="AB11394"/>
      <c r="AC11394"/>
    </row>
    <row r="11395" spans="27:29" x14ac:dyDescent="0.25">
      <c r="AA11395"/>
      <c r="AB11395"/>
      <c r="AC11395"/>
    </row>
    <row r="11396" spans="27:29" x14ac:dyDescent="0.25">
      <c r="AA11396"/>
      <c r="AB11396"/>
      <c r="AC11396"/>
    </row>
    <row r="11397" spans="27:29" x14ac:dyDescent="0.25">
      <c r="AA11397"/>
      <c r="AB11397"/>
      <c r="AC11397"/>
    </row>
    <row r="11398" spans="27:29" x14ac:dyDescent="0.25">
      <c r="AA11398"/>
      <c r="AB11398"/>
      <c r="AC11398"/>
    </row>
    <row r="11399" spans="27:29" x14ac:dyDescent="0.25">
      <c r="AA11399"/>
      <c r="AB11399"/>
      <c r="AC11399"/>
    </row>
    <row r="11400" spans="27:29" x14ac:dyDescent="0.25">
      <c r="AA11400"/>
      <c r="AB11400"/>
      <c r="AC11400"/>
    </row>
    <row r="11401" spans="27:29" x14ac:dyDescent="0.25">
      <c r="AA11401"/>
      <c r="AB11401"/>
      <c r="AC11401"/>
    </row>
    <row r="11402" spans="27:29" x14ac:dyDescent="0.25">
      <c r="AA11402"/>
      <c r="AB11402"/>
      <c r="AC11402"/>
    </row>
    <row r="11403" spans="27:29" x14ac:dyDescent="0.25">
      <c r="AA11403"/>
      <c r="AB11403"/>
      <c r="AC11403"/>
    </row>
    <row r="11404" spans="27:29" x14ac:dyDescent="0.25">
      <c r="AA11404"/>
      <c r="AB11404"/>
      <c r="AC11404"/>
    </row>
    <row r="11405" spans="27:29" x14ac:dyDescent="0.25">
      <c r="AA11405"/>
      <c r="AB11405"/>
      <c r="AC11405"/>
    </row>
    <row r="11406" spans="27:29" x14ac:dyDescent="0.25">
      <c r="AA11406"/>
      <c r="AB11406"/>
      <c r="AC11406"/>
    </row>
    <row r="11407" spans="27:29" x14ac:dyDescent="0.25">
      <c r="AA11407"/>
      <c r="AB11407"/>
      <c r="AC11407"/>
    </row>
    <row r="11408" spans="27:29" x14ac:dyDescent="0.25">
      <c r="AA11408"/>
      <c r="AB11408"/>
      <c r="AC11408"/>
    </row>
    <row r="11409" spans="27:29" x14ac:dyDescent="0.25">
      <c r="AA11409"/>
      <c r="AB11409"/>
      <c r="AC11409"/>
    </row>
    <row r="11410" spans="27:29" x14ac:dyDescent="0.25">
      <c r="AA11410"/>
      <c r="AB11410"/>
      <c r="AC11410"/>
    </row>
    <row r="11411" spans="27:29" x14ac:dyDescent="0.25">
      <c r="AA11411"/>
      <c r="AB11411"/>
      <c r="AC11411"/>
    </row>
    <row r="11412" spans="27:29" x14ac:dyDescent="0.25">
      <c r="AA11412"/>
      <c r="AB11412"/>
      <c r="AC11412"/>
    </row>
    <row r="11413" spans="27:29" x14ac:dyDescent="0.25">
      <c r="AA11413"/>
      <c r="AB11413"/>
      <c r="AC11413"/>
    </row>
    <row r="11414" spans="27:29" x14ac:dyDescent="0.25">
      <c r="AA11414"/>
      <c r="AB11414"/>
      <c r="AC11414"/>
    </row>
    <row r="11415" spans="27:29" x14ac:dyDescent="0.25">
      <c r="AA11415"/>
      <c r="AB11415"/>
      <c r="AC11415"/>
    </row>
    <row r="11416" spans="27:29" x14ac:dyDescent="0.25">
      <c r="AA11416"/>
      <c r="AB11416"/>
      <c r="AC11416"/>
    </row>
    <row r="11417" spans="27:29" x14ac:dyDescent="0.25">
      <c r="AA11417"/>
      <c r="AB11417"/>
      <c r="AC11417"/>
    </row>
    <row r="11418" spans="27:29" x14ac:dyDescent="0.25">
      <c r="AA11418"/>
      <c r="AB11418"/>
      <c r="AC11418"/>
    </row>
    <row r="11419" spans="27:29" x14ac:dyDescent="0.25">
      <c r="AA11419"/>
      <c r="AB11419"/>
      <c r="AC11419"/>
    </row>
    <row r="11420" spans="27:29" x14ac:dyDescent="0.25">
      <c r="AA11420"/>
      <c r="AB11420"/>
      <c r="AC11420"/>
    </row>
    <row r="11421" spans="27:29" x14ac:dyDescent="0.25">
      <c r="AA11421"/>
      <c r="AB11421"/>
      <c r="AC11421"/>
    </row>
    <row r="11422" spans="27:29" x14ac:dyDescent="0.25">
      <c r="AA11422"/>
      <c r="AB11422"/>
      <c r="AC11422"/>
    </row>
    <row r="11423" spans="27:29" x14ac:dyDescent="0.25">
      <c r="AA11423"/>
      <c r="AB11423"/>
      <c r="AC11423"/>
    </row>
    <row r="11424" spans="27:29" x14ac:dyDescent="0.25">
      <c r="AA11424"/>
      <c r="AB11424"/>
      <c r="AC11424"/>
    </row>
    <row r="11425" spans="27:29" x14ac:dyDescent="0.25">
      <c r="AA11425"/>
      <c r="AB11425"/>
      <c r="AC11425"/>
    </row>
    <row r="11426" spans="27:29" x14ac:dyDescent="0.25">
      <c r="AA11426"/>
      <c r="AB11426"/>
      <c r="AC11426"/>
    </row>
    <row r="11427" spans="27:29" x14ac:dyDescent="0.25">
      <c r="AA11427"/>
      <c r="AB11427"/>
      <c r="AC11427"/>
    </row>
    <row r="11428" spans="27:29" x14ac:dyDescent="0.25">
      <c r="AA11428"/>
      <c r="AB11428"/>
      <c r="AC11428"/>
    </row>
    <row r="11429" spans="27:29" x14ac:dyDescent="0.25">
      <c r="AA11429"/>
      <c r="AB11429"/>
      <c r="AC11429"/>
    </row>
    <row r="11430" spans="27:29" x14ac:dyDescent="0.25">
      <c r="AA11430"/>
      <c r="AB11430"/>
      <c r="AC11430"/>
    </row>
    <row r="11431" spans="27:29" x14ac:dyDescent="0.25">
      <c r="AA11431"/>
      <c r="AB11431"/>
      <c r="AC11431"/>
    </row>
    <row r="11432" spans="27:29" x14ac:dyDescent="0.25">
      <c r="AA11432"/>
      <c r="AB11432"/>
      <c r="AC11432"/>
    </row>
    <row r="11433" spans="27:29" x14ac:dyDescent="0.25">
      <c r="AA11433"/>
      <c r="AB11433"/>
      <c r="AC11433"/>
    </row>
    <row r="11434" spans="27:29" x14ac:dyDescent="0.25">
      <c r="AA11434"/>
      <c r="AB11434"/>
      <c r="AC11434"/>
    </row>
    <row r="11435" spans="27:29" x14ac:dyDescent="0.25">
      <c r="AA11435"/>
      <c r="AB11435"/>
      <c r="AC11435"/>
    </row>
    <row r="11436" spans="27:29" x14ac:dyDescent="0.25">
      <c r="AA11436"/>
      <c r="AB11436"/>
      <c r="AC11436"/>
    </row>
    <row r="11437" spans="27:29" x14ac:dyDescent="0.25">
      <c r="AA11437"/>
      <c r="AB11437"/>
      <c r="AC11437"/>
    </row>
    <row r="11438" spans="27:29" x14ac:dyDescent="0.25">
      <c r="AA11438"/>
      <c r="AB11438"/>
      <c r="AC11438"/>
    </row>
    <row r="11439" spans="27:29" x14ac:dyDescent="0.25">
      <c r="AA11439"/>
      <c r="AB11439"/>
      <c r="AC11439"/>
    </row>
    <row r="11440" spans="27:29" x14ac:dyDescent="0.25">
      <c r="AA11440"/>
      <c r="AB11440"/>
      <c r="AC11440"/>
    </row>
    <row r="11441" spans="27:29" x14ac:dyDescent="0.25">
      <c r="AA11441"/>
      <c r="AB11441"/>
      <c r="AC11441"/>
    </row>
    <row r="11442" spans="27:29" x14ac:dyDescent="0.25">
      <c r="AA11442"/>
      <c r="AB11442"/>
      <c r="AC11442"/>
    </row>
    <row r="11443" spans="27:29" x14ac:dyDescent="0.25">
      <c r="AA11443"/>
      <c r="AB11443"/>
      <c r="AC11443"/>
    </row>
    <row r="11444" spans="27:29" x14ac:dyDescent="0.25">
      <c r="AA11444"/>
      <c r="AB11444"/>
      <c r="AC11444"/>
    </row>
    <row r="11445" spans="27:29" x14ac:dyDescent="0.25">
      <c r="AA11445"/>
      <c r="AB11445"/>
      <c r="AC11445"/>
    </row>
    <row r="11446" spans="27:29" x14ac:dyDescent="0.25">
      <c r="AA11446"/>
      <c r="AB11446"/>
      <c r="AC11446"/>
    </row>
    <row r="11447" spans="27:29" x14ac:dyDescent="0.25">
      <c r="AA11447"/>
      <c r="AB11447"/>
      <c r="AC11447"/>
    </row>
    <row r="11448" spans="27:29" x14ac:dyDescent="0.25">
      <c r="AA11448"/>
      <c r="AB11448"/>
      <c r="AC11448"/>
    </row>
    <row r="11449" spans="27:29" x14ac:dyDescent="0.25">
      <c r="AA11449"/>
      <c r="AB11449"/>
      <c r="AC11449"/>
    </row>
    <row r="11450" spans="27:29" x14ac:dyDescent="0.25">
      <c r="AA11450"/>
      <c r="AB11450"/>
      <c r="AC11450"/>
    </row>
    <row r="11451" spans="27:29" x14ac:dyDescent="0.25">
      <c r="AA11451"/>
      <c r="AB11451"/>
      <c r="AC11451"/>
    </row>
    <row r="11452" spans="27:29" x14ac:dyDescent="0.25">
      <c r="AA11452"/>
      <c r="AB11452"/>
      <c r="AC11452"/>
    </row>
    <row r="11453" spans="27:29" x14ac:dyDescent="0.25">
      <c r="AA11453"/>
      <c r="AB11453"/>
      <c r="AC11453"/>
    </row>
    <row r="11454" spans="27:29" x14ac:dyDescent="0.25">
      <c r="AA11454"/>
      <c r="AB11454"/>
      <c r="AC11454"/>
    </row>
    <row r="11455" spans="27:29" x14ac:dyDescent="0.25">
      <c r="AA11455"/>
      <c r="AB11455"/>
      <c r="AC11455"/>
    </row>
    <row r="11456" spans="27:29" x14ac:dyDescent="0.25">
      <c r="AA11456"/>
      <c r="AB11456"/>
      <c r="AC11456"/>
    </row>
    <row r="11457" spans="27:29" x14ac:dyDescent="0.25">
      <c r="AA11457"/>
      <c r="AB11457"/>
      <c r="AC11457"/>
    </row>
    <row r="11458" spans="27:29" x14ac:dyDescent="0.25">
      <c r="AA11458"/>
      <c r="AB11458"/>
      <c r="AC11458"/>
    </row>
    <row r="11459" spans="27:29" x14ac:dyDescent="0.25">
      <c r="AA11459"/>
      <c r="AB11459"/>
      <c r="AC11459"/>
    </row>
    <row r="11460" spans="27:29" x14ac:dyDescent="0.25">
      <c r="AA11460"/>
      <c r="AB11460"/>
      <c r="AC11460"/>
    </row>
    <row r="11461" spans="27:29" x14ac:dyDescent="0.25">
      <c r="AA11461"/>
      <c r="AB11461"/>
      <c r="AC11461"/>
    </row>
    <row r="11462" spans="27:29" x14ac:dyDescent="0.25">
      <c r="AA11462"/>
      <c r="AB11462"/>
      <c r="AC11462"/>
    </row>
    <row r="11463" spans="27:29" x14ac:dyDescent="0.25">
      <c r="AA11463"/>
      <c r="AB11463"/>
      <c r="AC11463"/>
    </row>
    <row r="11464" spans="27:29" x14ac:dyDescent="0.25">
      <c r="AA11464"/>
      <c r="AB11464"/>
      <c r="AC11464"/>
    </row>
    <row r="11465" spans="27:29" x14ac:dyDescent="0.25">
      <c r="AA11465"/>
      <c r="AB11465"/>
      <c r="AC11465"/>
    </row>
    <row r="11466" spans="27:29" x14ac:dyDescent="0.25">
      <c r="AA11466"/>
      <c r="AB11466"/>
      <c r="AC11466"/>
    </row>
    <row r="11467" spans="27:29" x14ac:dyDescent="0.25">
      <c r="AA11467"/>
      <c r="AB11467"/>
      <c r="AC11467"/>
    </row>
    <row r="11468" spans="27:29" x14ac:dyDescent="0.25">
      <c r="AA11468"/>
      <c r="AB11468"/>
      <c r="AC11468"/>
    </row>
    <row r="11469" spans="27:29" x14ac:dyDescent="0.25">
      <c r="AA11469"/>
      <c r="AB11469"/>
      <c r="AC11469"/>
    </row>
    <row r="11470" spans="27:29" x14ac:dyDescent="0.25">
      <c r="AA11470"/>
      <c r="AB11470"/>
      <c r="AC11470"/>
    </row>
    <row r="11471" spans="27:29" x14ac:dyDescent="0.25">
      <c r="AA11471"/>
      <c r="AB11471"/>
      <c r="AC11471"/>
    </row>
    <row r="11472" spans="27:29" x14ac:dyDescent="0.25">
      <c r="AA11472"/>
      <c r="AB11472"/>
      <c r="AC11472"/>
    </row>
    <row r="11473" spans="27:29" x14ac:dyDescent="0.25">
      <c r="AA11473"/>
      <c r="AB11473"/>
      <c r="AC11473"/>
    </row>
    <row r="11474" spans="27:29" x14ac:dyDescent="0.25">
      <c r="AA11474"/>
      <c r="AB11474"/>
      <c r="AC11474"/>
    </row>
    <row r="11475" spans="27:29" x14ac:dyDescent="0.25">
      <c r="AA11475"/>
      <c r="AB11475"/>
      <c r="AC11475"/>
    </row>
    <row r="11476" spans="27:29" x14ac:dyDescent="0.25">
      <c r="AA11476"/>
      <c r="AB11476"/>
      <c r="AC11476"/>
    </row>
    <row r="11477" spans="27:29" x14ac:dyDescent="0.25">
      <c r="AA11477"/>
      <c r="AB11477"/>
      <c r="AC11477"/>
    </row>
    <row r="11478" spans="27:29" x14ac:dyDescent="0.25">
      <c r="AA11478"/>
      <c r="AB11478"/>
      <c r="AC11478"/>
    </row>
    <row r="11479" spans="27:29" x14ac:dyDescent="0.25">
      <c r="AA11479"/>
      <c r="AB11479"/>
      <c r="AC11479"/>
    </row>
    <row r="11480" spans="27:29" x14ac:dyDescent="0.25">
      <c r="AA11480"/>
      <c r="AB11480"/>
      <c r="AC11480"/>
    </row>
    <row r="11481" spans="27:29" x14ac:dyDescent="0.25">
      <c r="AA11481"/>
      <c r="AB11481"/>
      <c r="AC11481"/>
    </row>
    <row r="11482" spans="27:29" x14ac:dyDescent="0.25">
      <c r="AA11482"/>
      <c r="AB11482"/>
      <c r="AC11482"/>
    </row>
    <row r="11483" spans="27:29" x14ac:dyDescent="0.25">
      <c r="AA11483"/>
      <c r="AB11483"/>
      <c r="AC11483"/>
    </row>
    <row r="11484" spans="27:29" x14ac:dyDescent="0.25">
      <c r="AA11484"/>
      <c r="AB11484"/>
      <c r="AC11484"/>
    </row>
    <row r="11485" spans="27:29" x14ac:dyDescent="0.25">
      <c r="AA11485"/>
      <c r="AB11485"/>
      <c r="AC11485"/>
    </row>
    <row r="11486" spans="27:29" x14ac:dyDescent="0.25">
      <c r="AA11486"/>
      <c r="AB11486"/>
      <c r="AC11486"/>
    </row>
    <row r="11487" spans="27:29" x14ac:dyDescent="0.25">
      <c r="AA11487"/>
      <c r="AB11487"/>
      <c r="AC11487"/>
    </row>
    <row r="11488" spans="27:29" x14ac:dyDescent="0.25">
      <c r="AA11488"/>
      <c r="AB11488"/>
      <c r="AC11488"/>
    </row>
    <row r="11489" spans="27:29" x14ac:dyDescent="0.25">
      <c r="AA11489"/>
      <c r="AB11489"/>
      <c r="AC11489"/>
    </row>
    <row r="11490" spans="27:29" x14ac:dyDescent="0.25">
      <c r="AA11490"/>
      <c r="AB11490"/>
      <c r="AC11490"/>
    </row>
    <row r="11491" spans="27:29" x14ac:dyDescent="0.25">
      <c r="AA11491"/>
      <c r="AB11491"/>
      <c r="AC11491"/>
    </row>
    <row r="11492" spans="27:29" x14ac:dyDescent="0.25">
      <c r="AA11492"/>
      <c r="AB11492"/>
      <c r="AC11492"/>
    </row>
    <row r="11493" spans="27:29" x14ac:dyDescent="0.25">
      <c r="AA11493"/>
      <c r="AB11493"/>
      <c r="AC11493"/>
    </row>
    <row r="11494" spans="27:29" x14ac:dyDescent="0.25">
      <c r="AA11494"/>
      <c r="AB11494"/>
      <c r="AC11494"/>
    </row>
    <row r="11495" spans="27:29" x14ac:dyDescent="0.25">
      <c r="AA11495"/>
      <c r="AB11495"/>
      <c r="AC11495"/>
    </row>
    <row r="11496" spans="27:29" x14ac:dyDescent="0.25">
      <c r="AA11496"/>
      <c r="AB11496"/>
      <c r="AC11496"/>
    </row>
    <row r="11497" spans="27:29" x14ac:dyDescent="0.25">
      <c r="AA11497"/>
      <c r="AB11497"/>
      <c r="AC11497"/>
    </row>
    <row r="11498" spans="27:29" x14ac:dyDescent="0.25">
      <c r="AA11498"/>
      <c r="AB11498"/>
      <c r="AC11498"/>
    </row>
    <row r="11499" spans="27:29" x14ac:dyDescent="0.25">
      <c r="AA11499"/>
      <c r="AB11499"/>
      <c r="AC11499"/>
    </row>
    <row r="11500" spans="27:29" x14ac:dyDescent="0.25">
      <c r="AA11500"/>
      <c r="AB11500"/>
      <c r="AC11500"/>
    </row>
    <row r="11501" spans="27:29" x14ac:dyDescent="0.25">
      <c r="AA11501"/>
      <c r="AB11501"/>
      <c r="AC11501"/>
    </row>
    <row r="11502" spans="27:29" x14ac:dyDescent="0.25">
      <c r="AA11502"/>
      <c r="AB11502"/>
      <c r="AC11502"/>
    </row>
    <row r="11503" spans="27:29" x14ac:dyDescent="0.25">
      <c r="AA11503"/>
      <c r="AB11503"/>
      <c r="AC11503"/>
    </row>
    <row r="11504" spans="27:29" x14ac:dyDescent="0.25">
      <c r="AA11504"/>
      <c r="AB11504"/>
      <c r="AC11504"/>
    </row>
    <row r="11505" spans="27:29" x14ac:dyDescent="0.25">
      <c r="AA11505"/>
      <c r="AB11505"/>
      <c r="AC11505"/>
    </row>
    <row r="11506" spans="27:29" x14ac:dyDescent="0.25">
      <c r="AA11506"/>
      <c r="AB11506"/>
      <c r="AC11506"/>
    </row>
    <row r="11507" spans="27:29" x14ac:dyDescent="0.25">
      <c r="AA11507"/>
      <c r="AB11507"/>
      <c r="AC11507"/>
    </row>
    <row r="11508" spans="27:29" x14ac:dyDescent="0.25">
      <c r="AA11508"/>
      <c r="AB11508"/>
      <c r="AC11508"/>
    </row>
    <row r="11509" spans="27:29" x14ac:dyDescent="0.25">
      <c r="AA11509"/>
      <c r="AB11509"/>
      <c r="AC11509"/>
    </row>
    <row r="11510" spans="27:29" x14ac:dyDescent="0.25">
      <c r="AA11510"/>
      <c r="AB11510"/>
      <c r="AC11510"/>
    </row>
    <row r="11511" spans="27:29" x14ac:dyDescent="0.25">
      <c r="AA11511"/>
      <c r="AB11511"/>
      <c r="AC11511"/>
    </row>
    <row r="11512" spans="27:29" x14ac:dyDescent="0.25">
      <c r="AA11512"/>
      <c r="AB11512"/>
      <c r="AC11512"/>
    </row>
    <row r="11513" spans="27:29" x14ac:dyDescent="0.25">
      <c r="AA11513"/>
      <c r="AB11513"/>
      <c r="AC11513"/>
    </row>
    <row r="11514" spans="27:29" x14ac:dyDescent="0.25">
      <c r="AA11514"/>
      <c r="AB11514"/>
      <c r="AC11514"/>
    </row>
    <row r="11515" spans="27:29" x14ac:dyDescent="0.25">
      <c r="AA11515"/>
      <c r="AB11515"/>
      <c r="AC11515"/>
    </row>
    <row r="11516" spans="27:29" x14ac:dyDescent="0.25">
      <c r="AA11516"/>
      <c r="AB11516"/>
      <c r="AC11516"/>
    </row>
    <row r="11517" spans="27:29" x14ac:dyDescent="0.25">
      <c r="AA11517"/>
      <c r="AB11517"/>
      <c r="AC11517"/>
    </row>
    <row r="11518" spans="27:29" x14ac:dyDescent="0.25">
      <c r="AA11518"/>
      <c r="AB11518"/>
      <c r="AC11518"/>
    </row>
    <row r="11519" spans="27:29" x14ac:dyDescent="0.25">
      <c r="AA11519"/>
      <c r="AB11519"/>
      <c r="AC11519"/>
    </row>
    <row r="11520" spans="27:29" x14ac:dyDescent="0.25">
      <c r="AA11520"/>
      <c r="AB11520"/>
      <c r="AC11520"/>
    </row>
    <row r="11521" spans="27:29" x14ac:dyDescent="0.25">
      <c r="AA11521"/>
      <c r="AB11521"/>
      <c r="AC11521"/>
    </row>
    <row r="11522" spans="27:29" x14ac:dyDescent="0.25">
      <c r="AA11522"/>
      <c r="AB11522"/>
      <c r="AC11522"/>
    </row>
    <row r="11523" spans="27:29" x14ac:dyDescent="0.25">
      <c r="AA11523"/>
      <c r="AB11523"/>
      <c r="AC11523"/>
    </row>
    <row r="11524" spans="27:29" x14ac:dyDescent="0.25">
      <c r="AA11524"/>
      <c r="AB11524"/>
      <c r="AC11524"/>
    </row>
    <row r="11525" spans="27:29" x14ac:dyDescent="0.25">
      <c r="AA11525"/>
      <c r="AB11525"/>
      <c r="AC11525"/>
    </row>
    <row r="11526" spans="27:29" x14ac:dyDescent="0.25">
      <c r="AA11526"/>
      <c r="AB11526"/>
      <c r="AC11526"/>
    </row>
    <row r="11527" spans="27:29" x14ac:dyDescent="0.25">
      <c r="AA11527"/>
      <c r="AB11527"/>
      <c r="AC11527"/>
    </row>
    <row r="11528" spans="27:29" x14ac:dyDescent="0.25">
      <c r="AA11528"/>
      <c r="AB11528"/>
      <c r="AC11528"/>
    </row>
    <row r="11529" spans="27:29" x14ac:dyDescent="0.25">
      <c r="AA11529"/>
      <c r="AB11529"/>
      <c r="AC11529"/>
    </row>
    <row r="11530" spans="27:29" x14ac:dyDescent="0.25">
      <c r="AA11530"/>
      <c r="AB11530"/>
      <c r="AC11530"/>
    </row>
    <row r="11531" spans="27:29" x14ac:dyDescent="0.25">
      <c r="AA11531"/>
      <c r="AB11531"/>
      <c r="AC11531"/>
    </row>
    <row r="11532" spans="27:29" x14ac:dyDescent="0.25">
      <c r="AA11532"/>
      <c r="AB11532"/>
      <c r="AC11532"/>
    </row>
    <row r="11533" spans="27:29" x14ac:dyDescent="0.25">
      <c r="AA11533"/>
      <c r="AB11533"/>
      <c r="AC11533"/>
    </row>
    <row r="11534" spans="27:29" x14ac:dyDescent="0.25">
      <c r="AA11534"/>
      <c r="AB11534"/>
      <c r="AC11534"/>
    </row>
    <row r="11535" spans="27:29" x14ac:dyDescent="0.25">
      <c r="AA11535"/>
      <c r="AB11535"/>
      <c r="AC11535"/>
    </row>
    <row r="11536" spans="27:29" x14ac:dyDescent="0.25">
      <c r="AA11536"/>
      <c r="AB11536"/>
      <c r="AC11536"/>
    </row>
    <row r="11537" spans="27:29" x14ac:dyDescent="0.25">
      <c r="AA11537"/>
      <c r="AB11537"/>
      <c r="AC11537"/>
    </row>
    <row r="11538" spans="27:29" x14ac:dyDescent="0.25">
      <c r="AA11538"/>
      <c r="AB11538"/>
      <c r="AC11538"/>
    </row>
    <row r="11539" spans="27:29" x14ac:dyDescent="0.25">
      <c r="AA11539"/>
      <c r="AB11539"/>
      <c r="AC11539"/>
    </row>
    <row r="11540" spans="27:29" x14ac:dyDescent="0.25">
      <c r="AA11540"/>
      <c r="AB11540"/>
      <c r="AC11540"/>
    </row>
    <row r="11541" spans="27:29" x14ac:dyDescent="0.25">
      <c r="AA11541"/>
      <c r="AB11541"/>
      <c r="AC11541"/>
    </row>
    <row r="11542" spans="27:29" x14ac:dyDescent="0.25">
      <c r="AA11542"/>
      <c r="AB11542"/>
      <c r="AC11542"/>
    </row>
    <row r="11543" spans="27:29" x14ac:dyDescent="0.25">
      <c r="AA11543"/>
      <c r="AB11543"/>
      <c r="AC11543"/>
    </row>
    <row r="11544" spans="27:29" x14ac:dyDescent="0.25">
      <c r="AA11544"/>
      <c r="AB11544"/>
      <c r="AC11544"/>
    </row>
    <row r="11545" spans="27:29" x14ac:dyDescent="0.25">
      <c r="AA11545"/>
      <c r="AB11545"/>
      <c r="AC11545"/>
    </row>
    <row r="11546" spans="27:29" x14ac:dyDescent="0.25">
      <c r="AA11546"/>
      <c r="AB11546"/>
      <c r="AC11546"/>
    </row>
    <row r="11547" spans="27:29" x14ac:dyDescent="0.25">
      <c r="AA11547"/>
      <c r="AB11547"/>
      <c r="AC11547"/>
    </row>
    <row r="11548" spans="27:29" x14ac:dyDescent="0.25">
      <c r="AA11548"/>
      <c r="AB11548"/>
      <c r="AC11548"/>
    </row>
    <row r="11549" spans="27:29" x14ac:dyDescent="0.25">
      <c r="AA11549"/>
      <c r="AB11549"/>
      <c r="AC11549"/>
    </row>
    <row r="11550" spans="27:29" x14ac:dyDescent="0.25">
      <c r="AA11550"/>
      <c r="AB11550"/>
      <c r="AC11550"/>
    </row>
    <row r="11551" spans="27:29" x14ac:dyDescent="0.25">
      <c r="AA11551"/>
      <c r="AB11551"/>
      <c r="AC11551"/>
    </row>
    <row r="11552" spans="27:29" x14ac:dyDescent="0.25">
      <c r="AA11552"/>
      <c r="AB11552"/>
      <c r="AC11552"/>
    </row>
    <row r="11553" spans="27:29" x14ac:dyDescent="0.25">
      <c r="AA11553"/>
      <c r="AB11553"/>
      <c r="AC11553"/>
    </row>
    <row r="11554" spans="27:29" x14ac:dyDescent="0.25">
      <c r="AA11554"/>
      <c r="AB11554"/>
      <c r="AC11554"/>
    </row>
    <row r="11555" spans="27:29" x14ac:dyDescent="0.25">
      <c r="AA11555"/>
      <c r="AB11555"/>
      <c r="AC11555"/>
    </row>
    <row r="11556" spans="27:29" x14ac:dyDescent="0.25">
      <c r="AA11556"/>
      <c r="AB11556"/>
      <c r="AC11556"/>
    </row>
    <row r="11557" spans="27:29" x14ac:dyDescent="0.25">
      <c r="AA11557"/>
      <c r="AB11557"/>
      <c r="AC11557"/>
    </row>
    <row r="11558" spans="27:29" x14ac:dyDescent="0.25">
      <c r="AA11558"/>
      <c r="AB11558"/>
      <c r="AC11558"/>
    </row>
    <row r="11559" spans="27:29" x14ac:dyDescent="0.25">
      <c r="AA11559"/>
      <c r="AB11559"/>
      <c r="AC11559"/>
    </row>
    <row r="11560" spans="27:29" x14ac:dyDescent="0.25">
      <c r="AA11560"/>
      <c r="AB11560"/>
      <c r="AC11560"/>
    </row>
    <row r="11561" spans="27:29" x14ac:dyDescent="0.25">
      <c r="AA11561"/>
      <c r="AB11561"/>
      <c r="AC11561"/>
    </row>
    <row r="11562" spans="27:29" x14ac:dyDescent="0.25">
      <c r="AA11562"/>
      <c r="AB11562"/>
      <c r="AC11562"/>
    </row>
    <row r="11563" spans="27:29" x14ac:dyDescent="0.25">
      <c r="AA11563"/>
      <c r="AB11563"/>
      <c r="AC11563"/>
    </row>
    <row r="11564" spans="27:29" x14ac:dyDescent="0.25">
      <c r="AA11564"/>
      <c r="AB11564"/>
      <c r="AC11564"/>
    </row>
    <row r="11565" spans="27:29" x14ac:dyDescent="0.25">
      <c r="AA11565"/>
      <c r="AB11565"/>
      <c r="AC11565"/>
    </row>
    <row r="11566" spans="27:29" x14ac:dyDescent="0.25">
      <c r="AA11566"/>
      <c r="AB11566"/>
      <c r="AC11566"/>
    </row>
    <row r="11567" spans="27:29" x14ac:dyDescent="0.25">
      <c r="AA11567"/>
      <c r="AB11567"/>
      <c r="AC11567"/>
    </row>
    <row r="11568" spans="27:29" x14ac:dyDescent="0.25">
      <c r="AA11568"/>
      <c r="AB11568"/>
      <c r="AC11568"/>
    </row>
    <row r="11569" spans="27:29" x14ac:dyDescent="0.25">
      <c r="AA11569"/>
      <c r="AB11569"/>
      <c r="AC11569"/>
    </row>
    <row r="11570" spans="27:29" x14ac:dyDescent="0.25">
      <c r="AA11570"/>
      <c r="AB11570"/>
      <c r="AC11570"/>
    </row>
    <row r="11571" spans="27:29" x14ac:dyDescent="0.25">
      <c r="AA11571"/>
      <c r="AB11571"/>
      <c r="AC11571"/>
    </row>
    <row r="11572" spans="27:29" x14ac:dyDescent="0.25">
      <c r="AA11572"/>
      <c r="AB11572"/>
      <c r="AC11572"/>
    </row>
    <row r="11573" spans="27:29" x14ac:dyDescent="0.25">
      <c r="AA11573"/>
      <c r="AB11573"/>
      <c r="AC11573"/>
    </row>
    <row r="11574" spans="27:29" x14ac:dyDescent="0.25">
      <c r="AA11574"/>
      <c r="AB11574"/>
      <c r="AC11574"/>
    </row>
    <row r="11575" spans="27:29" x14ac:dyDescent="0.25">
      <c r="AA11575"/>
      <c r="AB11575"/>
      <c r="AC11575"/>
    </row>
    <row r="11576" spans="27:29" x14ac:dyDescent="0.25">
      <c r="AA11576"/>
      <c r="AB11576"/>
      <c r="AC11576"/>
    </row>
    <row r="11577" spans="27:29" x14ac:dyDescent="0.25">
      <c r="AA11577"/>
      <c r="AB11577"/>
      <c r="AC11577"/>
    </row>
    <row r="11578" spans="27:29" x14ac:dyDescent="0.25">
      <c r="AA11578"/>
      <c r="AB11578"/>
      <c r="AC11578"/>
    </row>
    <row r="11579" spans="27:29" x14ac:dyDescent="0.25">
      <c r="AA11579"/>
      <c r="AB11579"/>
      <c r="AC11579"/>
    </row>
    <row r="11580" spans="27:29" x14ac:dyDescent="0.25">
      <c r="AA11580"/>
      <c r="AB11580"/>
      <c r="AC11580"/>
    </row>
    <row r="11581" spans="27:29" x14ac:dyDescent="0.25">
      <c r="AA11581"/>
      <c r="AB11581"/>
      <c r="AC11581"/>
    </row>
    <row r="11582" spans="27:29" x14ac:dyDescent="0.25">
      <c r="AA11582"/>
      <c r="AB11582"/>
      <c r="AC11582"/>
    </row>
    <row r="11583" spans="27:29" x14ac:dyDescent="0.25">
      <c r="AA11583"/>
      <c r="AB11583"/>
      <c r="AC11583"/>
    </row>
    <row r="11584" spans="27:29" x14ac:dyDescent="0.25">
      <c r="AA11584"/>
      <c r="AB11584"/>
      <c r="AC11584"/>
    </row>
    <row r="11585" spans="27:29" x14ac:dyDescent="0.25">
      <c r="AA11585"/>
      <c r="AB11585"/>
      <c r="AC11585"/>
    </row>
    <row r="11586" spans="27:29" x14ac:dyDescent="0.25">
      <c r="AA11586"/>
      <c r="AB11586"/>
      <c r="AC11586"/>
    </row>
    <row r="11587" spans="27:29" x14ac:dyDescent="0.25">
      <c r="AA11587"/>
      <c r="AB11587"/>
      <c r="AC11587"/>
    </row>
    <row r="11588" spans="27:29" x14ac:dyDescent="0.25">
      <c r="AA11588"/>
      <c r="AB11588"/>
      <c r="AC11588"/>
    </row>
    <row r="11589" spans="27:29" x14ac:dyDescent="0.25">
      <c r="AA11589"/>
      <c r="AB11589"/>
      <c r="AC11589"/>
    </row>
    <row r="11590" spans="27:29" x14ac:dyDescent="0.25">
      <c r="AA11590"/>
      <c r="AB11590"/>
      <c r="AC11590"/>
    </row>
    <row r="11591" spans="27:29" x14ac:dyDescent="0.25">
      <c r="AA11591"/>
      <c r="AB11591"/>
      <c r="AC11591"/>
    </row>
    <row r="11592" spans="27:29" x14ac:dyDescent="0.25">
      <c r="AA11592"/>
      <c r="AB11592"/>
      <c r="AC11592"/>
    </row>
    <row r="11593" spans="27:29" x14ac:dyDescent="0.25">
      <c r="AA11593"/>
      <c r="AB11593"/>
      <c r="AC11593"/>
    </row>
    <row r="11594" spans="27:29" x14ac:dyDescent="0.25">
      <c r="AA11594"/>
      <c r="AB11594"/>
      <c r="AC11594"/>
    </row>
    <row r="11595" spans="27:29" x14ac:dyDescent="0.25">
      <c r="AA11595"/>
      <c r="AB11595"/>
      <c r="AC11595"/>
    </row>
    <row r="11596" spans="27:29" x14ac:dyDescent="0.25">
      <c r="AA11596"/>
      <c r="AB11596"/>
      <c r="AC11596"/>
    </row>
    <row r="11597" spans="27:29" x14ac:dyDescent="0.25">
      <c r="AA11597"/>
      <c r="AB11597"/>
      <c r="AC11597"/>
    </row>
    <row r="11598" spans="27:29" x14ac:dyDescent="0.25">
      <c r="AA11598"/>
      <c r="AB11598"/>
      <c r="AC11598"/>
    </row>
    <row r="11599" spans="27:29" x14ac:dyDescent="0.25">
      <c r="AA11599"/>
      <c r="AB11599"/>
      <c r="AC11599"/>
    </row>
    <row r="11600" spans="27:29" x14ac:dyDescent="0.25">
      <c r="AA11600"/>
      <c r="AB11600"/>
      <c r="AC11600"/>
    </row>
    <row r="11601" spans="27:29" x14ac:dyDescent="0.25">
      <c r="AA11601"/>
      <c r="AB11601"/>
      <c r="AC11601"/>
    </row>
    <row r="11602" spans="27:29" x14ac:dyDescent="0.25">
      <c r="AA11602"/>
      <c r="AB11602"/>
      <c r="AC11602"/>
    </row>
    <row r="11603" spans="27:29" x14ac:dyDescent="0.25">
      <c r="AA11603"/>
      <c r="AB11603"/>
      <c r="AC11603"/>
    </row>
    <row r="11604" spans="27:29" x14ac:dyDescent="0.25">
      <c r="AA11604"/>
      <c r="AB11604"/>
      <c r="AC11604"/>
    </row>
    <row r="11605" spans="27:29" x14ac:dyDescent="0.25">
      <c r="AA11605"/>
      <c r="AB11605"/>
      <c r="AC11605"/>
    </row>
    <row r="11606" spans="27:29" x14ac:dyDescent="0.25">
      <c r="AA11606"/>
      <c r="AB11606"/>
      <c r="AC11606"/>
    </row>
    <row r="11607" spans="27:29" x14ac:dyDescent="0.25">
      <c r="AA11607"/>
      <c r="AB11607"/>
      <c r="AC11607"/>
    </row>
    <row r="11608" spans="27:29" x14ac:dyDescent="0.25">
      <c r="AA11608"/>
      <c r="AB11608"/>
      <c r="AC11608"/>
    </row>
    <row r="11609" spans="27:29" x14ac:dyDescent="0.25">
      <c r="AA11609"/>
      <c r="AB11609"/>
      <c r="AC11609"/>
    </row>
    <row r="11610" spans="27:29" x14ac:dyDescent="0.25">
      <c r="AA11610"/>
      <c r="AB11610"/>
      <c r="AC11610"/>
    </row>
    <row r="11611" spans="27:29" x14ac:dyDescent="0.25">
      <c r="AA11611"/>
      <c r="AB11611"/>
      <c r="AC11611"/>
    </row>
    <row r="11612" spans="27:29" x14ac:dyDescent="0.25">
      <c r="AA11612"/>
      <c r="AB11612"/>
      <c r="AC11612"/>
    </row>
    <row r="11613" spans="27:29" x14ac:dyDescent="0.25">
      <c r="AA11613"/>
      <c r="AB11613"/>
      <c r="AC11613"/>
    </row>
    <row r="11614" spans="27:29" x14ac:dyDescent="0.25">
      <c r="AA11614"/>
      <c r="AB11614"/>
      <c r="AC11614"/>
    </row>
    <row r="11615" spans="27:29" x14ac:dyDescent="0.25">
      <c r="AA11615"/>
      <c r="AB11615"/>
      <c r="AC11615"/>
    </row>
    <row r="11616" spans="27:29" x14ac:dyDescent="0.25">
      <c r="AA11616"/>
      <c r="AB11616"/>
      <c r="AC11616"/>
    </row>
    <row r="11617" spans="27:29" x14ac:dyDescent="0.25">
      <c r="AA11617"/>
      <c r="AB11617"/>
      <c r="AC11617"/>
    </row>
    <row r="11618" spans="27:29" x14ac:dyDescent="0.25">
      <c r="AA11618"/>
      <c r="AB11618"/>
      <c r="AC11618"/>
    </row>
    <row r="11619" spans="27:29" x14ac:dyDescent="0.25">
      <c r="AA11619"/>
      <c r="AB11619"/>
      <c r="AC11619"/>
    </row>
    <row r="11620" spans="27:29" x14ac:dyDescent="0.25">
      <c r="AA11620"/>
      <c r="AB11620"/>
      <c r="AC11620"/>
    </row>
    <row r="11621" spans="27:29" x14ac:dyDescent="0.25">
      <c r="AA11621"/>
      <c r="AB11621"/>
      <c r="AC11621"/>
    </row>
    <row r="11622" spans="27:29" x14ac:dyDescent="0.25">
      <c r="AA11622"/>
      <c r="AB11622"/>
      <c r="AC11622"/>
    </row>
    <row r="11623" spans="27:29" x14ac:dyDescent="0.25">
      <c r="AA11623"/>
      <c r="AB11623"/>
      <c r="AC11623"/>
    </row>
    <row r="11624" spans="27:29" x14ac:dyDescent="0.25">
      <c r="AA11624"/>
      <c r="AB11624"/>
      <c r="AC11624"/>
    </row>
    <row r="11625" spans="27:29" x14ac:dyDescent="0.25">
      <c r="AA11625"/>
      <c r="AB11625"/>
      <c r="AC11625"/>
    </row>
    <row r="11626" spans="27:29" x14ac:dyDescent="0.25">
      <c r="AA11626"/>
      <c r="AB11626"/>
      <c r="AC11626"/>
    </row>
    <row r="11627" spans="27:29" x14ac:dyDescent="0.25">
      <c r="AA11627"/>
      <c r="AB11627"/>
      <c r="AC11627"/>
    </row>
    <row r="11628" spans="27:29" x14ac:dyDescent="0.25">
      <c r="AA11628"/>
      <c r="AB11628"/>
      <c r="AC11628"/>
    </row>
    <row r="11629" spans="27:29" x14ac:dyDescent="0.25">
      <c r="AA11629"/>
      <c r="AB11629"/>
      <c r="AC11629"/>
    </row>
    <row r="11630" spans="27:29" x14ac:dyDescent="0.25">
      <c r="AA11630"/>
      <c r="AB11630"/>
      <c r="AC11630"/>
    </row>
    <row r="11631" spans="27:29" x14ac:dyDescent="0.25">
      <c r="AA11631"/>
      <c r="AB11631"/>
      <c r="AC11631"/>
    </row>
    <row r="11632" spans="27:29" x14ac:dyDescent="0.25">
      <c r="AA11632"/>
      <c r="AB11632"/>
      <c r="AC11632"/>
    </row>
    <row r="11633" spans="27:29" x14ac:dyDescent="0.25">
      <c r="AA11633"/>
      <c r="AB11633"/>
      <c r="AC11633"/>
    </row>
    <row r="11634" spans="27:29" x14ac:dyDescent="0.25">
      <c r="AA11634"/>
      <c r="AB11634"/>
      <c r="AC11634"/>
    </row>
    <row r="11635" spans="27:29" x14ac:dyDescent="0.25">
      <c r="AA11635"/>
      <c r="AB11635"/>
      <c r="AC11635"/>
    </row>
    <row r="11636" spans="27:29" x14ac:dyDescent="0.25">
      <c r="AA11636"/>
      <c r="AB11636"/>
      <c r="AC11636"/>
    </row>
    <row r="11637" spans="27:29" x14ac:dyDescent="0.25">
      <c r="AA11637"/>
      <c r="AB11637"/>
      <c r="AC11637"/>
    </row>
    <row r="11638" spans="27:29" x14ac:dyDescent="0.25">
      <c r="AA11638"/>
      <c r="AB11638"/>
      <c r="AC11638"/>
    </row>
    <row r="11639" spans="27:29" x14ac:dyDescent="0.25">
      <c r="AA11639"/>
      <c r="AB11639"/>
      <c r="AC11639"/>
    </row>
    <row r="11640" spans="27:29" x14ac:dyDescent="0.25">
      <c r="AA11640"/>
      <c r="AB11640"/>
      <c r="AC11640"/>
    </row>
    <row r="11641" spans="27:29" x14ac:dyDescent="0.25">
      <c r="AA11641"/>
      <c r="AB11641"/>
      <c r="AC11641"/>
    </row>
    <row r="11642" spans="27:29" x14ac:dyDescent="0.25">
      <c r="AA11642"/>
      <c r="AB11642"/>
      <c r="AC11642"/>
    </row>
    <row r="11643" spans="27:29" x14ac:dyDescent="0.25">
      <c r="AA11643"/>
      <c r="AB11643"/>
      <c r="AC11643"/>
    </row>
    <row r="11644" spans="27:29" x14ac:dyDescent="0.25">
      <c r="AA11644"/>
      <c r="AB11644"/>
      <c r="AC11644"/>
    </row>
    <row r="11645" spans="27:29" x14ac:dyDescent="0.25">
      <c r="AA11645"/>
      <c r="AB11645"/>
      <c r="AC11645"/>
    </row>
    <row r="11646" spans="27:29" x14ac:dyDescent="0.25">
      <c r="AA11646"/>
      <c r="AB11646"/>
      <c r="AC11646"/>
    </row>
    <row r="11647" spans="27:29" x14ac:dyDescent="0.25">
      <c r="AA11647"/>
      <c r="AB11647"/>
      <c r="AC11647"/>
    </row>
    <row r="11648" spans="27:29" x14ac:dyDescent="0.25">
      <c r="AA11648"/>
      <c r="AB11648"/>
      <c r="AC11648"/>
    </row>
    <row r="11649" spans="27:29" x14ac:dyDescent="0.25">
      <c r="AA11649"/>
      <c r="AB11649"/>
      <c r="AC11649"/>
    </row>
    <row r="11650" spans="27:29" x14ac:dyDescent="0.25">
      <c r="AA11650"/>
      <c r="AB11650"/>
      <c r="AC11650"/>
    </row>
    <row r="11651" spans="27:29" x14ac:dyDescent="0.25">
      <c r="AA11651"/>
      <c r="AB11651"/>
      <c r="AC11651"/>
    </row>
    <row r="11652" spans="27:29" x14ac:dyDescent="0.25">
      <c r="AA11652"/>
      <c r="AB11652"/>
      <c r="AC11652"/>
    </row>
    <row r="11653" spans="27:29" x14ac:dyDescent="0.25">
      <c r="AA11653"/>
      <c r="AB11653"/>
      <c r="AC11653"/>
    </row>
    <row r="11654" spans="27:29" x14ac:dyDescent="0.25">
      <c r="AA11654"/>
      <c r="AB11654"/>
      <c r="AC11654"/>
    </row>
    <row r="11655" spans="27:29" x14ac:dyDescent="0.25">
      <c r="AA11655"/>
      <c r="AB11655"/>
      <c r="AC11655"/>
    </row>
    <row r="11656" spans="27:29" x14ac:dyDescent="0.25">
      <c r="AA11656"/>
      <c r="AB11656"/>
      <c r="AC11656"/>
    </row>
    <row r="11657" spans="27:29" x14ac:dyDescent="0.25">
      <c r="AA11657"/>
      <c r="AB11657"/>
      <c r="AC11657"/>
    </row>
    <row r="11658" spans="27:29" x14ac:dyDescent="0.25">
      <c r="AA11658"/>
      <c r="AB11658"/>
      <c r="AC11658"/>
    </row>
    <row r="11659" spans="27:29" x14ac:dyDescent="0.25">
      <c r="AA11659"/>
      <c r="AB11659"/>
      <c r="AC11659"/>
    </row>
    <row r="11660" spans="27:29" x14ac:dyDescent="0.25">
      <c r="AA11660"/>
      <c r="AB11660"/>
      <c r="AC11660"/>
    </row>
    <row r="11661" spans="27:29" x14ac:dyDescent="0.25">
      <c r="AA11661"/>
      <c r="AB11661"/>
      <c r="AC11661"/>
    </row>
    <row r="11662" spans="27:29" x14ac:dyDescent="0.25">
      <c r="AA11662"/>
      <c r="AB11662"/>
      <c r="AC11662"/>
    </row>
    <row r="11663" spans="27:29" x14ac:dyDescent="0.25">
      <c r="AA11663"/>
      <c r="AB11663"/>
      <c r="AC11663"/>
    </row>
    <row r="11664" spans="27:29" x14ac:dyDescent="0.25">
      <c r="AA11664"/>
      <c r="AB11664"/>
      <c r="AC11664"/>
    </row>
    <row r="11665" spans="27:29" x14ac:dyDescent="0.25">
      <c r="AA11665"/>
      <c r="AB11665"/>
      <c r="AC11665"/>
    </row>
    <row r="11666" spans="27:29" x14ac:dyDescent="0.25">
      <c r="AA11666"/>
      <c r="AB11666"/>
      <c r="AC11666"/>
    </row>
    <row r="11667" spans="27:29" x14ac:dyDescent="0.25">
      <c r="AA11667"/>
      <c r="AB11667"/>
      <c r="AC11667"/>
    </row>
    <row r="11668" spans="27:29" x14ac:dyDescent="0.25">
      <c r="AA11668"/>
      <c r="AB11668"/>
      <c r="AC11668"/>
    </row>
    <row r="11669" spans="27:29" x14ac:dyDescent="0.25">
      <c r="AA11669"/>
      <c r="AB11669"/>
      <c r="AC11669"/>
    </row>
    <row r="11670" spans="27:29" x14ac:dyDescent="0.25">
      <c r="AA11670"/>
      <c r="AB11670"/>
      <c r="AC11670"/>
    </row>
    <row r="11671" spans="27:29" x14ac:dyDescent="0.25">
      <c r="AA11671"/>
      <c r="AB11671"/>
      <c r="AC11671"/>
    </row>
    <row r="11672" spans="27:29" x14ac:dyDescent="0.25">
      <c r="AA11672"/>
      <c r="AB11672"/>
      <c r="AC11672"/>
    </row>
    <row r="11673" spans="27:29" x14ac:dyDescent="0.25">
      <c r="AA11673"/>
      <c r="AB11673"/>
      <c r="AC11673"/>
    </row>
    <row r="11674" spans="27:29" x14ac:dyDescent="0.25">
      <c r="AA11674"/>
      <c r="AB11674"/>
      <c r="AC11674"/>
    </row>
    <row r="11675" spans="27:29" x14ac:dyDescent="0.25">
      <c r="AA11675"/>
      <c r="AB11675"/>
      <c r="AC11675"/>
    </row>
    <row r="11676" spans="27:29" x14ac:dyDescent="0.25">
      <c r="AA11676"/>
      <c r="AB11676"/>
      <c r="AC11676"/>
    </row>
    <row r="11677" spans="27:29" x14ac:dyDescent="0.25">
      <c r="AA11677"/>
      <c r="AB11677"/>
      <c r="AC11677"/>
    </row>
    <row r="11678" spans="27:29" x14ac:dyDescent="0.25">
      <c r="AA11678"/>
      <c r="AB11678"/>
      <c r="AC11678"/>
    </row>
    <row r="11679" spans="27:29" x14ac:dyDescent="0.25">
      <c r="AA11679"/>
      <c r="AB11679"/>
      <c r="AC11679"/>
    </row>
    <row r="11680" spans="27:29" x14ac:dyDescent="0.25">
      <c r="AA11680"/>
      <c r="AB11680"/>
      <c r="AC11680"/>
    </row>
    <row r="11681" spans="27:29" x14ac:dyDescent="0.25">
      <c r="AA11681"/>
      <c r="AB11681"/>
      <c r="AC11681"/>
    </row>
    <row r="11682" spans="27:29" x14ac:dyDescent="0.25">
      <c r="AA11682"/>
      <c r="AB11682"/>
      <c r="AC11682"/>
    </row>
    <row r="11683" spans="27:29" x14ac:dyDescent="0.25">
      <c r="AA11683"/>
      <c r="AB11683"/>
      <c r="AC11683"/>
    </row>
    <row r="11684" spans="27:29" x14ac:dyDescent="0.25">
      <c r="AA11684"/>
      <c r="AB11684"/>
      <c r="AC11684"/>
    </row>
    <row r="11685" spans="27:29" x14ac:dyDescent="0.25">
      <c r="AA11685"/>
      <c r="AB11685"/>
      <c r="AC11685"/>
    </row>
    <row r="11686" spans="27:29" x14ac:dyDescent="0.25">
      <c r="AA11686"/>
      <c r="AB11686"/>
      <c r="AC11686"/>
    </row>
    <row r="11687" spans="27:29" x14ac:dyDescent="0.25">
      <c r="AA11687"/>
      <c r="AB11687"/>
      <c r="AC11687"/>
    </row>
    <row r="11688" spans="27:29" x14ac:dyDescent="0.25">
      <c r="AA11688"/>
      <c r="AB11688"/>
      <c r="AC11688"/>
    </row>
    <row r="11689" spans="27:29" x14ac:dyDescent="0.25">
      <c r="AA11689"/>
      <c r="AB11689"/>
      <c r="AC11689"/>
    </row>
    <row r="11690" spans="27:29" x14ac:dyDescent="0.25">
      <c r="AA11690"/>
      <c r="AB11690"/>
      <c r="AC11690"/>
    </row>
    <row r="11691" spans="27:29" x14ac:dyDescent="0.25">
      <c r="AA11691"/>
      <c r="AB11691"/>
      <c r="AC11691"/>
    </row>
    <row r="11692" spans="27:29" x14ac:dyDescent="0.25">
      <c r="AA11692"/>
      <c r="AB11692"/>
      <c r="AC11692"/>
    </row>
    <row r="11693" spans="27:29" x14ac:dyDescent="0.25">
      <c r="AA11693"/>
      <c r="AB11693"/>
      <c r="AC11693"/>
    </row>
    <row r="11694" spans="27:29" x14ac:dyDescent="0.25">
      <c r="AA11694"/>
      <c r="AB11694"/>
      <c r="AC11694"/>
    </row>
    <row r="11695" spans="27:29" x14ac:dyDescent="0.25">
      <c r="AA11695"/>
      <c r="AB11695"/>
      <c r="AC11695"/>
    </row>
    <row r="11696" spans="27:29" x14ac:dyDescent="0.25">
      <c r="AA11696"/>
      <c r="AB11696"/>
      <c r="AC11696"/>
    </row>
    <row r="11697" spans="27:29" x14ac:dyDescent="0.25">
      <c r="AA11697"/>
      <c r="AB11697"/>
      <c r="AC11697"/>
    </row>
    <row r="11698" spans="27:29" x14ac:dyDescent="0.25">
      <c r="AA11698"/>
      <c r="AB11698"/>
      <c r="AC11698"/>
    </row>
    <row r="11699" spans="27:29" x14ac:dyDescent="0.25">
      <c r="AA11699"/>
      <c r="AB11699"/>
      <c r="AC11699"/>
    </row>
    <row r="11700" spans="27:29" x14ac:dyDescent="0.25">
      <c r="AA11700"/>
      <c r="AB11700"/>
      <c r="AC11700"/>
    </row>
    <row r="11701" spans="27:29" x14ac:dyDescent="0.25">
      <c r="AA11701"/>
      <c r="AB11701"/>
      <c r="AC11701"/>
    </row>
    <row r="11702" spans="27:29" x14ac:dyDescent="0.25">
      <c r="AA11702"/>
      <c r="AB11702"/>
      <c r="AC11702"/>
    </row>
    <row r="11703" spans="27:29" x14ac:dyDescent="0.25">
      <c r="AA11703"/>
      <c r="AB11703"/>
      <c r="AC11703"/>
    </row>
    <row r="11704" spans="27:29" x14ac:dyDescent="0.25">
      <c r="AA11704"/>
      <c r="AB11704"/>
      <c r="AC11704"/>
    </row>
    <row r="11705" spans="27:29" x14ac:dyDescent="0.25">
      <c r="AA11705"/>
      <c r="AB11705"/>
      <c r="AC11705"/>
    </row>
    <row r="11706" spans="27:29" x14ac:dyDescent="0.25">
      <c r="AA11706"/>
      <c r="AB11706"/>
      <c r="AC11706"/>
    </row>
    <row r="11707" spans="27:29" x14ac:dyDescent="0.25">
      <c r="AA11707"/>
      <c r="AB11707"/>
      <c r="AC11707"/>
    </row>
    <row r="11708" spans="27:29" x14ac:dyDescent="0.25">
      <c r="AA11708"/>
      <c r="AB11708"/>
      <c r="AC11708"/>
    </row>
    <row r="11709" spans="27:29" x14ac:dyDescent="0.25">
      <c r="AA11709"/>
      <c r="AB11709"/>
      <c r="AC11709"/>
    </row>
    <row r="11710" spans="27:29" x14ac:dyDescent="0.25">
      <c r="AA11710"/>
      <c r="AB11710"/>
      <c r="AC11710"/>
    </row>
    <row r="11711" spans="27:29" x14ac:dyDescent="0.25">
      <c r="AA11711"/>
      <c r="AB11711"/>
      <c r="AC11711"/>
    </row>
    <row r="11712" spans="27:29" x14ac:dyDescent="0.25">
      <c r="AA11712"/>
      <c r="AB11712"/>
      <c r="AC11712"/>
    </row>
    <row r="11713" spans="27:29" x14ac:dyDescent="0.25">
      <c r="AA11713"/>
      <c r="AB11713"/>
      <c r="AC11713"/>
    </row>
    <row r="11714" spans="27:29" x14ac:dyDescent="0.25">
      <c r="AA11714"/>
      <c r="AB11714"/>
      <c r="AC11714"/>
    </row>
    <row r="11715" spans="27:29" x14ac:dyDescent="0.25">
      <c r="AA11715"/>
      <c r="AB11715"/>
      <c r="AC11715"/>
    </row>
    <row r="11716" spans="27:29" x14ac:dyDescent="0.25">
      <c r="AA11716"/>
      <c r="AB11716"/>
      <c r="AC11716"/>
    </row>
    <row r="11717" spans="27:29" x14ac:dyDescent="0.25">
      <c r="AA11717"/>
      <c r="AB11717"/>
      <c r="AC11717"/>
    </row>
    <row r="11718" spans="27:29" x14ac:dyDescent="0.25">
      <c r="AA11718"/>
      <c r="AB11718"/>
      <c r="AC11718"/>
    </row>
    <row r="11719" spans="27:29" x14ac:dyDescent="0.25">
      <c r="AA11719"/>
      <c r="AB11719"/>
      <c r="AC11719"/>
    </row>
    <row r="11720" spans="27:29" x14ac:dyDescent="0.25">
      <c r="AA11720"/>
      <c r="AB11720"/>
      <c r="AC11720"/>
    </row>
    <row r="11721" spans="27:29" x14ac:dyDescent="0.25">
      <c r="AA11721"/>
      <c r="AB11721"/>
      <c r="AC11721"/>
    </row>
    <row r="11722" spans="27:29" x14ac:dyDescent="0.25">
      <c r="AA11722"/>
      <c r="AB11722"/>
      <c r="AC11722"/>
    </row>
    <row r="11723" spans="27:29" x14ac:dyDescent="0.25">
      <c r="AA11723"/>
      <c r="AB11723"/>
      <c r="AC11723"/>
    </row>
    <row r="11724" spans="27:29" x14ac:dyDescent="0.25">
      <c r="AA11724"/>
      <c r="AB11724"/>
      <c r="AC11724"/>
    </row>
    <row r="11725" spans="27:29" x14ac:dyDescent="0.25">
      <c r="AA11725"/>
      <c r="AB11725"/>
      <c r="AC11725"/>
    </row>
    <row r="11726" spans="27:29" x14ac:dyDescent="0.25">
      <c r="AA11726"/>
      <c r="AB11726"/>
      <c r="AC11726"/>
    </row>
    <row r="11727" spans="27:29" x14ac:dyDescent="0.25">
      <c r="AA11727"/>
      <c r="AB11727"/>
      <c r="AC11727"/>
    </row>
    <row r="11728" spans="27:29" x14ac:dyDescent="0.25">
      <c r="AA11728"/>
      <c r="AB11728"/>
      <c r="AC11728"/>
    </row>
    <row r="11729" spans="27:29" x14ac:dyDescent="0.25">
      <c r="AA11729"/>
      <c r="AB11729"/>
      <c r="AC11729"/>
    </row>
    <row r="11730" spans="27:29" x14ac:dyDescent="0.25">
      <c r="AA11730"/>
      <c r="AB11730"/>
      <c r="AC11730"/>
    </row>
    <row r="11731" spans="27:29" x14ac:dyDescent="0.25">
      <c r="AA11731"/>
      <c r="AB11731"/>
      <c r="AC11731"/>
    </row>
    <row r="11732" spans="27:29" x14ac:dyDescent="0.25">
      <c r="AA11732"/>
      <c r="AB11732"/>
      <c r="AC11732"/>
    </row>
    <row r="11733" spans="27:29" x14ac:dyDescent="0.25">
      <c r="AA11733"/>
      <c r="AB11733"/>
      <c r="AC11733"/>
    </row>
    <row r="11734" spans="27:29" x14ac:dyDescent="0.25">
      <c r="AA11734"/>
      <c r="AB11734"/>
      <c r="AC11734"/>
    </row>
    <row r="11735" spans="27:29" x14ac:dyDescent="0.25">
      <c r="AA11735"/>
      <c r="AB11735"/>
      <c r="AC11735"/>
    </row>
    <row r="11736" spans="27:29" x14ac:dyDescent="0.25">
      <c r="AA11736"/>
      <c r="AB11736"/>
      <c r="AC11736"/>
    </row>
    <row r="11737" spans="27:29" x14ac:dyDescent="0.25">
      <c r="AA11737"/>
      <c r="AB11737"/>
      <c r="AC11737"/>
    </row>
    <row r="11738" spans="27:29" x14ac:dyDescent="0.25">
      <c r="AA11738"/>
      <c r="AB11738"/>
      <c r="AC11738"/>
    </row>
    <row r="11739" spans="27:29" x14ac:dyDescent="0.25">
      <c r="AA11739"/>
      <c r="AB11739"/>
      <c r="AC11739"/>
    </row>
    <row r="11740" spans="27:29" x14ac:dyDescent="0.25">
      <c r="AA11740"/>
      <c r="AB11740"/>
      <c r="AC11740"/>
    </row>
    <row r="11741" spans="27:29" x14ac:dyDescent="0.25">
      <c r="AA11741"/>
      <c r="AB11741"/>
      <c r="AC11741"/>
    </row>
    <row r="11742" spans="27:29" x14ac:dyDescent="0.25">
      <c r="AA11742"/>
      <c r="AB11742"/>
      <c r="AC11742"/>
    </row>
    <row r="11743" spans="27:29" x14ac:dyDescent="0.25">
      <c r="AA11743"/>
      <c r="AB11743"/>
      <c r="AC11743"/>
    </row>
    <row r="11744" spans="27:29" x14ac:dyDescent="0.25">
      <c r="AA11744"/>
      <c r="AB11744"/>
      <c r="AC11744"/>
    </row>
    <row r="11745" spans="27:29" x14ac:dyDescent="0.25">
      <c r="AA11745"/>
      <c r="AB11745"/>
      <c r="AC11745"/>
    </row>
    <row r="11746" spans="27:29" x14ac:dyDescent="0.25">
      <c r="AA11746"/>
      <c r="AB11746"/>
      <c r="AC11746"/>
    </row>
    <row r="11747" spans="27:29" x14ac:dyDescent="0.25">
      <c r="AA11747"/>
      <c r="AB11747"/>
      <c r="AC11747"/>
    </row>
    <row r="11748" spans="27:29" x14ac:dyDescent="0.25">
      <c r="AA11748"/>
      <c r="AB11748"/>
      <c r="AC11748"/>
    </row>
    <row r="11749" spans="27:29" x14ac:dyDescent="0.25">
      <c r="AA11749"/>
      <c r="AB11749"/>
      <c r="AC11749"/>
    </row>
    <row r="11750" spans="27:29" x14ac:dyDescent="0.25">
      <c r="AA11750"/>
      <c r="AB11750"/>
      <c r="AC11750"/>
    </row>
    <row r="11751" spans="27:29" x14ac:dyDescent="0.25">
      <c r="AA11751"/>
      <c r="AB11751"/>
      <c r="AC11751"/>
    </row>
    <row r="11752" spans="27:29" x14ac:dyDescent="0.25">
      <c r="AA11752"/>
      <c r="AB11752"/>
      <c r="AC11752"/>
    </row>
    <row r="11753" spans="27:29" x14ac:dyDescent="0.25">
      <c r="AA11753"/>
      <c r="AB11753"/>
      <c r="AC11753"/>
    </row>
    <row r="11754" spans="27:29" x14ac:dyDescent="0.25">
      <c r="AA11754"/>
      <c r="AB11754"/>
      <c r="AC11754"/>
    </row>
    <row r="11755" spans="27:29" x14ac:dyDescent="0.25">
      <c r="AA11755"/>
      <c r="AB11755"/>
      <c r="AC11755"/>
    </row>
    <row r="11756" spans="27:29" x14ac:dyDescent="0.25">
      <c r="AA11756"/>
      <c r="AB11756"/>
      <c r="AC11756"/>
    </row>
    <row r="11757" spans="27:29" x14ac:dyDescent="0.25">
      <c r="AA11757"/>
      <c r="AB11757"/>
      <c r="AC11757"/>
    </row>
    <row r="11758" spans="27:29" x14ac:dyDescent="0.25">
      <c r="AA11758"/>
      <c r="AB11758"/>
      <c r="AC11758"/>
    </row>
    <row r="11759" spans="27:29" x14ac:dyDescent="0.25">
      <c r="AA11759"/>
      <c r="AB11759"/>
      <c r="AC11759"/>
    </row>
    <row r="11760" spans="27:29" x14ac:dyDescent="0.25">
      <c r="AA11760"/>
      <c r="AB11760"/>
      <c r="AC11760"/>
    </row>
    <row r="11761" spans="27:29" x14ac:dyDescent="0.25">
      <c r="AA11761"/>
      <c r="AB11761"/>
      <c r="AC11761"/>
    </row>
    <row r="11762" spans="27:29" x14ac:dyDescent="0.25">
      <c r="AA11762"/>
      <c r="AB11762"/>
      <c r="AC11762"/>
    </row>
    <row r="11763" spans="27:29" x14ac:dyDescent="0.25">
      <c r="AA11763"/>
      <c r="AB11763"/>
      <c r="AC11763"/>
    </row>
    <row r="11764" spans="27:29" x14ac:dyDescent="0.25">
      <c r="AA11764"/>
      <c r="AB11764"/>
      <c r="AC11764"/>
    </row>
    <row r="11765" spans="27:29" x14ac:dyDescent="0.25">
      <c r="AA11765"/>
      <c r="AB11765"/>
      <c r="AC11765"/>
    </row>
    <row r="11766" spans="27:29" x14ac:dyDescent="0.25">
      <c r="AA11766"/>
      <c r="AB11766"/>
      <c r="AC11766"/>
    </row>
    <row r="11767" spans="27:29" x14ac:dyDescent="0.25">
      <c r="AA11767"/>
      <c r="AB11767"/>
      <c r="AC11767"/>
    </row>
    <row r="11768" spans="27:29" x14ac:dyDescent="0.25">
      <c r="AA11768"/>
      <c r="AB11768"/>
      <c r="AC11768"/>
    </row>
    <row r="11769" spans="27:29" x14ac:dyDescent="0.25">
      <c r="AA11769"/>
      <c r="AB11769"/>
      <c r="AC11769"/>
    </row>
    <row r="11770" spans="27:29" x14ac:dyDescent="0.25">
      <c r="AA11770"/>
      <c r="AB11770"/>
      <c r="AC11770"/>
    </row>
    <row r="11771" spans="27:29" x14ac:dyDescent="0.25">
      <c r="AA11771"/>
      <c r="AB11771"/>
      <c r="AC11771"/>
    </row>
    <row r="11772" spans="27:29" x14ac:dyDescent="0.25">
      <c r="AA11772"/>
      <c r="AB11772"/>
      <c r="AC11772"/>
    </row>
    <row r="11773" spans="27:29" x14ac:dyDescent="0.25">
      <c r="AA11773"/>
      <c r="AB11773"/>
      <c r="AC11773"/>
    </row>
    <row r="11774" spans="27:29" x14ac:dyDescent="0.25">
      <c r="AA11774"/>
      <c r="AB11774"/>
      <c r="AC11774"/>
    </row>
    <row r="11775" spans="27:29" x14ac:dyDescent="0.25">
      <c r="AA11775"/>
      <c r="AB11775"/>
      <c r="AC11775"/>
    </row>
    <row r="11776" spans="27:29" x14ac:dyDescent="0.25">
      <c r="AA11776"/>
      <c r="AB11776"/>
      <c r="AC11776"/>
    </row>
    <row r="11777" spans="27:29" x14ac:dyDescent="0.25">
      <c r="AA11777"/>
      <c r="AB11777"/>
      <c r="AC11777"/>
    </row>
    <row r="11778" spans="27:29" x14ac:dyDescent="0.25">
      <c r="AA11778"/>
      <c r="AB11778"/>
      <c r="AC11778"/>
    </row>
    <row r="11779" spans="27:29" x14ac:dyDescent="0.25">
      <c r="AA11779"/>
      <c r="AB11779"/>
      <c r="AC11779"/>
    </row>
    <row r="11780" spans="27:29" x14ac:dyDescent="0.25">
      <c r="AA11780"/>
      <c r="AB11780"/>
      <c r="AC11780"/>
    </row>
    <row r="11781" spans="27:29" x14ac:dyDescent="0.25">
      <c r="AA11781"/>
      <c r="AB11781"/>
      <c r="AC11781"/>
    </row>
    <row r="11782" spans="27:29" x14ac:dyDescent="0.25">
      <c r="AA11782"/>
      <c r="AB11782"/>
      <c r="AC11782"/>
    </row>
    <row r="11783" spans="27:29" x14ac:dyDescent="0.25">
      <c r="AA11783"/>
      <c r="AB11783"/>
      <c r="AC11783"/>
    </row>
    <row r="11784" spans="27:29" x14ac:dyDescent="0.25">
      <c r="AA11784"/>
      <c r="AB11784"/>
      <c r="AC11784"/>
    </row>
    <row r="11785" spans="27:29" x14ac:dyDescent="0.25">
      <c r="AA11785"/>
      <c r="AB11785"/>
      <c r="AC11785"/>
    </row>
    <row r="11786" spans="27:29" x14ac:dyDescent="0.25">
      <c r="AA11786"/>
      <c r="AB11786"/>
      <c r="AC11786"/>
    </row>
    <row r="11787" spans="27:29" x14ac:dyDescent="0.25">
      <c r="AA11787"/>
      <c r="AB11787"/>
      <c r="AC11787"/>
    </row>
    <row r="11788" spans="27:29" x14ac:dyDescent="0.25">
      <c r="AA11788"/>
      <c r="AB11788"/>
      <c r="AC11788"/>
    </row>
    <row r="11789" spans="27:29" x14ac:dyDescent="0.25">
      <c r="AA11789"/>
      <c r="AB11789"/>
      <c r="AC11789"/>
    </row>
    <row r="11790" spans="27:29" x14ac:dyDescent="0.25">
      <c r="AA11790"/>
      <c r="AB11790"/>
      <c r="AC11790"/>
    </row>
    <row r="11791" spans="27:29" x14ac:dyDescent="0.25">
      <c r="AA11791"/>
      <c r="AB11791"/>
      <c r="AC11791"/>
    </row>
    <row r="11792" spans="27:29" x14ac:dyDescent="0.25">
      <c r="AA11792"/>
      <c r="AB11792"/>
      <c r="AC11792"/>
    </row>
    <row r="11793" spans="27:29" x14ac:dyDescent="0.25">
      <c r="AA11793"/>
      <c r="AB11793"/>
      <c r="AC11793"/>
    </row>
    <row r="11794" spans="27:29" x14ac:dyDescent="0.25">
      <c r="AA11794"/>
      <c r="AB11794"/>
      <c r="AC11794"/>
    </row>
    <row r="11795" spans="27:29" x14ac:dyDescent="0.25">
      <c r="AA11795"/>
      <c r="AB11795"/>
      <c r="AC11795"/>
    </row>
    <row r="11796" spans="27:29" x14ac:dyDescent="0.25">
      <c r="AA11796"/>
      <c r="AB11796"/>
      <c r="AC11796"/>
    </row>
    <row r="11797" spans="27:29" x14ac:dyDescent="0.25">
      <c r="AA11797"/>
      <c r="AB11797"/>
      <c r="AC11797"/>
    </row>
    <row r="11798" spans="27:29" x14ac:dyDescent="0.25">
      <c r="AA11798"/>
      <c r="AB11798"/>
      <c r="AC11798"/>
    </row>
    <row r="11799" spans="27:29" x14ac:dyDescent="0.25">
      <c r="AA11799"/>
      <c r="AB11799"/>
      <c r="AC11799"/>
    </row>
    <row r="11800" spans="27:29" x14ac:dyDescent="0.25">
      <c r="AA11800"/>
      <c r="AB11800"/>
      <c r="AC11800"/>
    </row>
    <row r="11801" spans="27:29" x14ac:dyDescent="0.25">
      <c r="AA11801"/>
      <c r="AB11801"/>
      <c r="AC11801"/>
    </row>
    <row r="11802" spans="27:29" x14ac:dyDescent="0.25">
      <c r="AA11802"/>
      <c r="AB11802"/>
      <c r="AC11802"/>
    </row>
    <row r="11803" spans="27:29" x14ac:dyDescent="0.25">
      <c r="AA11803"/>
      <c r="AB11803"/>
      <c r="AC11803"/>
    </row>
    <row r="11804" spans="27:29" x14ac:dyDescent="0.25">
      <c r="AA11804"/>
      <c r="AB11804"/>
      <c r="AC11804"/>
    </row>
    <row r="11805" spans="27:29" x14ac:dyDescent="0.25">
      <c r="AA11805"/>
      <c r="AB11805"/>
      <c r="AC11805"/>
    </row>
    <row r="11806" spans="27:29" x14ac:dyDescent="0.25">
      <c r="AA11806"/>
      <c r="AB11806"/>
      <c r="AC11806"/>
    </row>
    <row r="11807" spans="27:29" x14ac:dyDescent="0.25">
      <c r="AA11807"/>
      <c r="AB11807"/>
      <c r="AC11807"/>
    </row>
    <row r="11808" spans="27:29" x14ac:dyDescent="0.25">
      <c r="AA11808"/>
      <c r="AB11808"/>
      <c r="AC11808"/>
    </row>
    <row r="11809" spans="27:29" x14ac:dyDescent="0.25">
      <c r="AA11809"/>
      <c r="AB11809"/>
      <c r="AC11809"/>
    </row>
    <row r="11810" spans="27:29" x14ac:dyDescent="0.25">
      <c r="AA11810"/>
      <c r="AB11810"/>
      <c r="AC11810"/>
    </row>
    <row r="11811" spans="27:29" x14ac:dyDescent="0.25">
      <c r="AA11811"/>
      <c r="AB11811"/>
      <c r="AC11811"/>
    </row>
    <row r="11812" spans="27:29" x14ac:dyDescent="0.25">
      <c r="AA11812"/>
      <c r="AB11812"/>
      <c r="AC11812"/>
    </row>
    <row r="11813" spans="27:29" x14ac:dyDescent="0.25">
      <c r="AA11813"/>
      <c r="AB11813"/>
      <c r="AC11813"/>
    </row>
    <row r="11814" spans="27:29" x14ac:dyDescent="0.25">
      <c r="AA11814"/>
      <c r="AB11814"/>
      <c r="AC11814"/>
    </row>
    <row r="11815" spans="27:29" x14ac:dyDescent="0.25">
      <c r="AA11815"/>
      <c r="AB11815"/>
      <c r="AC11815"/>
    </row>
    <row r="11816" spans="27:29" x14ac:dyDescent="0.25">
      <c r="AA11816"/>
      <c r="AB11816"/>
      <c r="AC11816"/>
    </row>
    <row r="11817" spans="27:29" x14ac:dyDescent="0.25">
      <c r="AA11817"/>
      <c r="AB11817"/>
      <c r="AC11817"/>
    </row>
    <row r="11818" spans="27:29" x14ac:dyDescent="0.25">
      <c r="AA11818"/>
      <c r="AB11818"/>
      <c r="AC11818"/>
    </row>
    <row r="11819" spans="27:29" x14ac:dyDescent="0.25">
      <c r="AA11819"/>
      <c r="AB11819"/>
      <c r="AC11819"/>
    </row>
    <row r="11820" spans="27:29" x14ac:dyDescent="0.25">
      <c r="AA11820"/>
      <c r="AB11820"/>
      <c r="AC11820"/>
    </row>
    <row r="11821" spans="27:29" x14ac:dyDescent="0.25">
      <c r="AA11821"/>
      <c r="AB11821"/>
      <c r="AC11821"/>
    </row>
    <row r="11822" spans="27:29" x14ac:dyDescent="0.25">
      <c r="AA11822"/>
      <c r="AB11822"/>
      <c r="AC11822"/>
    </row>
    <row r="11823" spans="27:29" x14ac:dyDescent="0.25">
      <c r="AA11823"/>
      <c r="AB11823"/>
      <c r="AC11823"/>
    </row>
    <row r="11824" spans="27:29" x14ac:dyDescent="0.25">
      <c r="AA11824"/>
      <c r="AB11824"/>
      <c r="AC11824"/>
    </row>
    <row r="11825" spans="27:29" x14ac:dyDescent="0.25">
      <c r="AA11825"/>
      <c r="AB11825"/>
      <c r="AC11825"/>
    </row>
    <row r="11826" spans="27:29" x14ac:dyDescent="0.25">
      <c r="AA11826"/>
      <c r="AB11826"/>
      <c r="AC11826"/>
    </row>
    <row r="11827" spans="27:29" x14ac:dyDescent="0.25">
      <c r="AA11827"/>
      <c r="AB11827"/>
      <c r="AC11827"/>
    </row>
    <row r="11828" spans="27:29" x14ac:dyDescent="0.25">
      <c r="AA11828"/>
      <c r="AB11828"/>
      <c r="AC11828"/>
    </row>
    <row r="11829" spans="27:29" x14ac:dyDescent="0.25">
      <c r="AA11829"/>
      <c r="AB11829"/>
      <c r="AC11829"/>
    </row>
    <row r="11830" spans="27:29" x14ac:dyDescent="0.25">
      <c r="AA11830"/>
      <c r="AB11830"/>
      <c r="AC11830"/>
    </row>
    <row r="11831" spans="27:29" x14ac:dyDescent="0.25">
      <c r="AA11831"/>
      <c r="AB11831"/>
      <c r="AC11831"/>
    </row>
    <row r="11832" spans="27:29" x14ac:dyDescent="0.25">
      <c r="AA11832"/>
      <c r="AB11832"/>
      <c r="AC11832"/>
    </row>
    <row r="11833" spans="27:29" x14ac:dyDescent="0.25">
      <c r="AA11833"/>
      <c r="AB11833"/>
      <c r="AC11833"/>
    </row>
    <row r="11834" spans="27:29" x14ac:dyDescent="0.25">
      <c r="AA11834"/>
      <c r="AB11834"/>
      <c r="AC11834"/>
    </row>
    <row r="11835" spans="27:29" x14ac:dyDescent="0.25">
      <c r="AA11835"/>
      <c r="AB11835"/>
      <c r="AC11835"/>
    </row>
    <row r="11836" spans="27:29" x14ac:dyDescent="0.25">
      <c r="AA11836"/>
      <c r="AB11836"/>
      <c r="AC11836"/>
    </row>
    <row r="11837" spans="27:29" x14ac:dyDescent="0.25">
      <c r="AA11837"/>
      <c r="AB11837"/>
      <c r="AC11837"/>
    </row>
    <row r="11838" spans="27:29" x14ac:dyDescent="0.25">
      <c r="AA11838"/>
      <c r="AB11838"/>
      <c r="AC11838"/>
    </row>
    <row r="11839" spans="27:29" x14ac:dyDescent="0.25">
      <c r="AA11839"/>
      <c r="AB11839"/>
      <c r="AC11839"/>
    </row>
    <row r="11840" spans="27:29" x14ac:dyDescent="0.25">
      <c r="AA11840"/>
      <c r="AB11840"/>
      <c r="AC11840"/>
    </row>
    <row r="11841" spans="27:29" x14ac:dyDescent="0.25">
      <c r="AA11841"/>
      <c r="AB11841"/>
      <c r="AC11841"/>
    </row>
    <row r="11842" spans="27:29" x14ac:dyDescent="0.25">
      <c r="AA11842"/>
      <c r="AB11842"/>
      <c r="AC11842"/>
    </row>
    <row r="11843" spans="27:29" x14ac:dyDescent="0.25">
      <c r="AA11843"/>
      <c r="AB11843"/>
      <c r="AC11843"/>
    </row>
    <row r="11844" spans="27:29" x14ac:dyDescent="0.25">
      <c r="AA11844"/>
      <c r="AB11844"/>
      <c r="AC11844"/>
    </row>
    <row r="11845" spans="27:29" x14ac:dyDescent="0.25">
      <c r="AA11845"/>
      <c r="AB11845"/>
      <c r="AC11845"/>
    </row>
    <row r="11846" spans="27:29" x14ac:dyDescent="0.25">
      <c r="AA11846"/>
      <c r="AB11846"/>
      <c r="AC11846"/>
    </row>
    <row r="11847" spans="27:29" x14ac:dyDescent="0.25">
      <c r="AA11847"/>
      <c r="AB11847"/>
      <c r="AC11847"/>
    </row>
    <row r="11848" spans="27:29" x14ac:dyDescent="0.25">
      <c r="AA11848"/>
      <c r="AB11848"/>
      <c r="AC11848"/>
    </row>
    <row r="11849" spans="27:29" x14ac:dyDescent="0.25">
      <c r="AA11849"/>
      <c r="AB11849"/>
      <c r="AC11849"/>
    </row>
    <row r="11850" spans="27:29" x14ac:dyDescent="0.25">
      <c r="AA11850"/>
      <c r="AB11850"/>
      <c r="AC11850"/>
    </row>
    <row r="11851" spans="27:29" x14ac:dyDescent="0.25">
      <c r="AA11851"/>
      <c r="AB11851"/>
      <c r="AC11851"/>
    </row>
    <row r="11852" spans="27:29" x14ac:dyDescent="0.25">
      <c r="AA11852"/>
      <c r="AB11852"/>
      <c r="AC11852"/>
    </row>
    <row r="11853" spans="27:29" x14ac:dyDescent="0.25">
      <c r="AA11853"/>
      <c r="AB11853"/>
      <c r="AC11853"/>
    </row>
    <row r="11854" spans="27:29" x14ac:dyDescent="0.25">
      <c r="AA11854"/>
      <c r="AB11854"/>
      <c r="AC11854"/>
    </row>
    <row r="11855" spans="27:29" x14ac:dyDescent="0.25">
      <c r="AA11855"/>
      <c r="AB11855"/>
      <c r="AC11855"/>
    </row>
    <row r="11856" spans="27:29" x14ac:dyDescent="0.25">
      <c r="AA11856"/>
      <c r="AB11856"/>
      <c r="AC11856"/>
    </row>
    <row r="11857" spans="27:29" x14ac:dyDescent="0.25">
      <c r="AA11857"/>
      <c r="AB11857"/>
      <c r="AC11857"/>
    </row>
    <row r="11858" spans="27:29" x14ac:dyDescent="0.25">
      <c r="AA11858"/>
      <c r="AB11858"/>
      <c r="AC11858"/>
    </row>
    <row r="11859" spans="27:29" x14ac:dyDescent="0.25">
      <c r="AA11859"/>
      <c r="AB11859"/>
      <c r="AC11859"/>
    </row>
    <row r="11860" spans="27:29" x14ac:dyDescent="0.25">
      <c r="AA11860"/>
      <c r="AB11860"/>
      <c r="AC11860"/>
    </row>
    <row r="11861" spans="27:29" x14ac:dyDescent="0.25">
      <c r="AA11861"/>
      <c r="AB11861"/>
      <c r="AC11861"/>
    </row>
    <row r="11862" spans="27:29" x14ac:dyDescent="0.25">
      <c r="AA11862"/>
      <c r="AB11862"/>
      <c r="AC11862"/>
    </row>
    <row r="11863" spans="27:29" x14ac:dyDescent="0.25">
      <c r="AA11863"/>
      <c r="AB11863"/>
      <c r="AC11863"/>
    </row>
    <row r="11864" spans="27:29" x14ac:dyDescent="0.25">
      <c r="AA11864"/>
      <c r="AB11864"/>
      <c r="AC11864"/>
    </row>
    <row r="11865" spans="27:29" x14ac:dyDescent="0.25">
      <c r="AA11865"/>
      <c r="AB11865"/>
      <c r="AC11865"/>
    </row>
    <row r="11866" spans="27:29" x14ac:dyDescent="0.25">
      <c r="AA11866"/>
      <c r="AB11866"/>
      <c r="AC11866"/>
    </row>
    <row r="11867" spans="27:29" x14ac:dyDescent="0.25">
      <c r="AA11867"/>
      <c r="AB11867"/>
      <c r="AC11867"/>
    </row>
    <row r="11868" spans="27:29" x14ac:dyDescent="0.25">
      <c r="AA11868"/>
      <c r="AB11868"/>
      <c r="AC11868"/>
    </row>
    <row r="11869" spans="27:29" x14ac:dyDescent="0.25">
      <c r="AA11869"/>
      <c r="AB11869"/>
      <c r="AC11869"/>
    </row>
    <row r="11870" spans="27:29" x14ac:dyDescent="0.25">
      <c r="AA11870"/>
      <c r="AB11870"/>
      <c r="AC11870"/>
    </row>
    <row r="11871" spans="27:29" x14ac:dyDescent="0.25">
      <c r="AA11871"/>
      <c r="AB11871"/>
      <c r="AC11871"/>
    </row>
    <row r="11872" spans="27:29" x14ac:dyDescent="0.25">
      <c r="AA11872"/>
      <c r="AB11872"/>
      <c r="AC11872"/>
    </row>
    <row r="11873" spans="27:29" x14ac:dyDescent="0.25">
      <c r="AA11873"/>
      <c r="AB11873"/>
      <c r="AC11873"/>
    </row>
    <row r="11874" spans="27:29" x14ac:dyDescent="0.25">
      <c r="AA11874"/>
      <c r="AB11874"/>
      <c r="AC11874"/>
    </row>
    <row r="11875" spans="27:29" x14ac:dyDescent="0.25">
      <c r="AA11875"/>
      <c r="AB11875"/>
      <c r="AC11875"/>
    </row>
    <row r="11876" spans="27:29" x14ac:dyDescent="0.25">
      <c r="AA11876"/>
      <c r="AB11876"/>
      <c r="AC11876"/>
    </row>
    <row r="11877" spans="27:29" x14ac:dyDescent="0.25">
      <c r="AA11877"/>
      <c r="AB11877"/>
      <c r="AC11877"/>
    </row>
    <row r="11878" spans="27:29" x14ac:dyDescent="0.25">
      <c r="AA11878"/>
      <c r="AB11878"/>
      <c r="AC11878"/>
    </row>
    <row r="11879" spans="27:29" x14ac:dyDescent="0.25">
      <c r="AA11879"/>
      <c r="AB11879"/>
      <c r="AC11879"/>
    </row>
    <row r="11880" spans="27:29" x14ac:dyDescent="0.25">
      <c r="AA11880"/>
      <c r="AB11880"/>
      <c r="AC11880"/>
    </row>
    <row r="11881" spans="27:29" x14ac:dyDescent="0.25">
      <c r="AA11881"/>
      <c r="AB11881"/>
      <c r="AC11881"/>
    </row>
    <row r="11882" spans="27:29" x14ac:dyDescent="0.25">
      <c r="AA11882"/>
      <c r="AB11882"/>
      <c r="AC11882"/>
    </row>
    <row r="11883" spans="27:29" x14ac:dyDescent="0.25">
      <c r="AA11883"/>
      <c r="AB11883"/>
      <c r="AC11883"/>
    </row>
    <row r="11884" spans="27:29" x14ac:dyDescent="0.25">
      <c r="AA11884"/>
      <c r="AB11884"/>
      <c r="AC11884"/>
    </row>
    <row r="11885" spans="27:29" x14ac:dyDescent="0.25">
      <c r="AA11885"/>
      <c r="AB11885"/>
      <c r="AC11885"/>
    </row>
    <row r="11886" spans="27:29" x14ac:dyDescent="0.25">
      <c r="AA11886"/>
      <c r="AB11886"/>
      <c r="AC11886"/>
    </row>
    <row r="11887" spans="27:29" x14ac:dyDescent="0.25">
      <c r="AA11887"/>
      <c r="AB11887"/>
      <c r="AC11887"/>
    </row>
    <row r="11888" spans="27:29" x14ac:dyDescent="0.25">
      <c r="AA11888"/>
      <c r="AB11888"/>
      <c r="AC11888"/>
    </row>
    <row r="11889" spans="27:29" x14ac:dyDescent="0.25">
      <c r="AA11889"/>
      <c r="AB11889"/>
      <c r="AC11889"/>
    </row>
    <row r="11890" spans="27:29" x14ac:dyDescent="0.25">
      <c r="AA11890"/>
      <c r="AB11890"/>
      <c r="AC11890"/>
    </row>
    <row r="11891" spans="27:29" x14ac:dyDescent="0.25">
      <c r="AA11891"/>
      <c r="AB11891"/>
      <c r="AC11891"/>
    </row>
    <row r="11892" spans="27:29" x14ac:dyDescent="0.25">
      <c r="AA11892"/>
      <c r="AB11892"/>
      <c r="AC11892"/>
    </row>
    <row r="11893" spans="27:29" x14ac:dyDescent="0.25">
      <c r="AA11893"/>
      <c r="AB11893"/>
      <c r="AC11893"/>
    </row>
    <row r="11894" spans="27:29" x14ac:dyDescent="0.25">
      <c r="AA11894"/>
      <c r="AB11894"/>
      <c r="AC11894"/>
    </row>
    <row r="11895" spans="27:29" x14ac:dyDescent="0.25">
      <c r="AA11895"/>
      <c r="AB11895"/>
      <c r="AC11895"/>
    </row>
    <row r="11896" spans="27:29" x14ac:dyDescent="0.25">
      <c r="AA11896"/>
      <c r="AB11896"/>
      <c r="AC11896"/>
    </row>
    <row r="11897" spans="27:29" x14ac:dyDescent="0.25">
      <c r="AA11897"/>
      <c r="AB11897"/>
      <c r="AC11897"/>
    </row>
    <row r="11898" spans="27:29" x14ac:dyDescent="0.25">
      <c r="AA11898"/>
      <c r="AB11898"/>
      <c r="AC11898"/>
    </row>
    <row r="11899" spans="27:29" x14ac:dyDescent="0.25">
      <c r="AA11899"/>
      <c r="AB11899"/>
      <c r="AC11899"/>
    </row>
    <row r="11900" spans="27:29" x14ac:dyDescent="0.25">
      <c r="AA11900"/>
      <c r="AB11900"/>
      <c r="AC11900"/>
    </row>
    <row r="11901" spans="27:29" x14ac:dyDescent="0.25">
      <c r="AA11901"/>
      <c r="AB11901"/>
      <c r="AC11901"/>
    </row>
    <row r="11902" spans="27:29" x14ac:dyDescent="0.25">
      <c r="AA11902"/>
      <c r="AB11902"/>
      <c r="AC11902"/>
    </row>
    <row r="11903" spans="27:29" x14ac:dyDescent="0.25">
      <c r="AA11903"/>
      <c r="AB11903"/>
      <c r="AC11903"/>
    </row>
    <row r="11904" spans="27:29" x14ac:dyDescent="0.25">
      <c r="AA11904"/>
      <c r="AB11904"/>
      <c r="AC11904"/>
    </row>
    <row r="11905" spans="27:29" x14ac:dyDescent="0.25">
      <c r="AA11905"/>
      <c r="AB11905"/>
      <c r="AC11905"/>
    </row>
    <row r="11906" spans="27:29" x14ac:dyDescent="0.25">
      <c r="AA11906"/>
      <c r="AB11906"/>
      <c r="AC11906"/>
    </row>
    <row r="11907" spans="27:29" x14ac:dyDescent="0.25">
      <c r="AA11907"/>
      <c r="AB11907"/>
      <c r="AC11907"/>
    </row>
    <row r="11908" spans="27:29" x14ac:dyDescent="0.25">
      <c r="AA11908"/>
      <c r="AB11908"/>
      <c r="AC11908"/>
    </row>
    <row r="11909" spans="27:29" x14ac:dyDescent="0.25">
      <c r="AA11909"/>
      <c r="AB11909"/>
      <c r="AC11909"/>
    </row>
    <row r="11910" spans="27:29" x14ac:dyDescent="0.25">
      <c r="AA11910"/>
      <c r="AB11910"/>
      <c r="AC11910"/>
    </row>
    <row r="11911" spans="27:29" x14ac:dyDescent="0.25">
      <c r="AA11911"/>
      <c r="AB11911"/>
      <c r="AC11911"/>
    </row>
    <row r="11912" spans="27:29" x14ac:dyDescent="0.25">
      <c r="AA11912"/>
      <c r="AB11912"/>
      <c r="AC11912"/>
    </row>
    <row r="11913" spans="27:29" x14ac:dyDescent="0.25">
      <c r="AA11913"/>
      <c r="AB11913"/>
      <c r="AC11913"/>
    </row>
    <row r="11914" spans="27:29" x14ac:dyDescent="0.25">
      <c r="AA11914"/>
      <c r="AB11914"/>
      <c r="AC11914"/>
    </row>
    <row r="11915" spans="27:29" x14ac:dyDescent="0.25">
      <c r="AA11915"/>
      <c r="AB11915"/>
      <c r="AC11915"/>
    </row>
    <row r="11916" spans="27:29" x14ac:dyDescent="0.25">
      <c r="AA11916"/>
      <c r="AB11916"/>
      <c r="AC11916"/>
    </row>
    <row r="11917" spans="27:29" x14ac:dyDescent="0.25">
      <c r="AA11917"/>
      <c r="AB11917"/>
      <c r="AC11917"/>
    </row>
    <row r="11918" spans="27:29" x14ac:dyDescent="0.25">
      <c r="AA11918"/>
      <c r="AB11918"/>
      <c r="AC11918"/>
    </row>
    <row r="11919" spans="27:29" x14ac:dyDescent="0.25">
      <c r="AA11919"/>
      <c r="AB11919"/>
      <c r="AC11919"/>
    </row>
    <row r="11920" spans="27:29" x14ac:dyDescent="0.25">
      <c r="AA11920"/>
      <c r="AB11920"/>
      <c r="AC11920"/>
    </row>
    <row r="11921" spans="27:29" x14ac:dyDescent="0.25">
      <c r="AA11921"/>
      <c r="AB11921"/>
      <c r="AC11921"/>
    </row>
    <row r="11922" spans="27:29" x14ac:dyDescent="0.25">
      <c r="AA11922"/>
      <c r="AB11922"/>
      <c r="AC11922"/>
    </row>
    <row r="11923" spans="27:29" x14ac:dyDescent="0.25">
      <c r="AA11923"/>
      <c r="AB11923"/>
      <c r="AC11923"/>
    </row>
    <row r="11924" spans="27:29" x14ac:dyDescent="0.25">
      <c r="AA11924"/>
      <c r="AB11924"/>
      <c r="AC11924"/>
    </row>
    <row r="11925" spans="27:29" x14ac:dyDescent="0.25">
      <c r="AA11925"/>
      <c r="AB11925"/>
      <c r="AC11925"/>
    </row>
    <row r="11926" spans="27:29" x14ac:dyDescent="0.25">
      <c r="AA11926"/>
      <c r="AB11926"/>
      <c r="AC11926"/>
    </row>
    <row r="11927" spans="27:29" x14ac:dyDescent="0.25">
      <c r="AA11927"/>
      <c r="AB11927"/>
      <c r="AC11927"/>
    </row>
    <row r="11928" spans="27:29" x14ac:dyDescent="0.25">
      <c r="AA11928"/>
      <c r="AB11928"/>
      <c r="AC11928"/>
    </row>
    <row r="11929" spans="27:29" x14ac:dyDescent="0.25">
      <c r="AA11929"/>
      <c r="AB11929"/>
      <c r="AC11929"/>
    </row>
    <row r="11930" spans="27:29" x14ac:dyDescent="0.25">
      <c r="AA11930"/>
      <c r="AB11930"/>
      <c r="AC11930"/>
    </row>
    <row r="11931" spans="27:29" x14ac:dyDescent="0.25">
      <c r="AA11931"/>
      <c r="AB11931"/>
      <c r="AC11931"/>
    </row>
    <row r="11932" spans="27:29" x14ac:dyDescent="0.25">
      <c r="AA11932"/>
      <c r="AB11932"/>
      <c r="AC11932"/>
    </row>
    <row r="11933" spans="27:29" x14ac:dyDescent="0.25">
      <c r="AA11933"/>
      <c r="AB11933"/>
      <c r="AC11933"/>
    </row>
    <row r="11934" spans="27:29" x14ac:dyDescent="0.25">
      <c r="AA11934"/>
      <c r="AB11934"/>
      <c r="AC11934"/>
    </row>
    <row r="11935" spans="27:29" x14ac:dyDescent="0.25">
      <c r="AA11935"/>
      <c r="AB11935"/>
      <c r="AC11935"/>
    </row>
    <row r="11936" spans="27:29" x14ac:dyDescent="0.25">
      <c r="AA11936"/>
      <c r="AB11936"/>
      <c r="AC11936"/>
    </row>
    <row r="11937" spans="27:29" x14ac:dyDescent="0.25">
      <c r="AA11937"/>
      <c r="AB11937"/>
      <c r="AC11937"/>
    </row>
    <row r="11938" spans="27:29" x14ac:dyDescent="0.25">
      <c r="AA11938"/>
      <c r="AB11938"/>
      <c r="AC11938"/>
    </row>
    <row r="11939" spans="27:29" x14ac:dyDescent="0.25">
      <c r="AA11939"/>
      <c r="AB11939"/>
      <c r="AC11939"/>
    </row>
    <row r="11940" spans="27:29" x14ac:dyDescent="0.25">
      <c r="AA11940"/>
      <c r="AB11940"/>
      <c r="AC11940"/>
    </row>
    <row r="11941" spans="27:29" x14ac:dyDescent="0.25">
      <c r="AA11941"/>
      <c r="AB11941"/>
      <c r="AC11941"/>
    </row>
    <row r="11942" spans="27:29" x14ac:dyDescent="0.25">
      <c r="AA11942"/>
      <c r="AB11942"/>
      <c r="AC11942"/>
    </row>
    <row r="11943" spans="27:29" x14ac:dyDescent="0.25">
      <c r="AA11943"/>
      <c r="AB11943"/>
      <c r="AC11943"/>
    </row>
    <row r="11944" spans="27:29" x14ac:dyDescent="0.25">
      <c r="AA11944"/>
      <c r="AB11944"/>
      <c r="AC11944"/>
    </row>
    <row r="11945" spans="27:29" x14ac:dyDescent="0.25">
      <c r="AA11945"/>
      <c r="AB11945"/>
      <c r="AC11945"/>
    </row>
    <row r="11946" spans="27:29" x14ac:dyDescent="0.25">
      <c r="AA11946"/>
      <c r="AB11946"/>
      <c r="AC11946"/>
    </row>
    <row r="11947" spans="27:29" x14ac:dyDescent="0.25">
      <c r="AA11947"/>
      <c r="AB11947"/>
      <c r="AC11947"/>
    </row>
    <row r="11948" spans="27:29" x14ac:dyDescent="0.25">
      <c r="AA11948"/>
      <c r="AB11948"/>
      <c r="AC11948"/>
    </row>
    <row r="11949" spans="27:29" x14ac:dyDescent="0.25">
      <c r="AA11949"/>
      <c r="AB11949"/>
      <c r="AC11949"/>
    </row>
    <row r="11950" spans="27:29" x14ac:dyDescent="0.25">
      <c r="AA11950"/>
      <c r="AB11950"/>
      <c r="AC11950"/>
    </row>
    <row r="11951" spans="27:29" x14ac:dyDescent="0.25">
      <c r="AA11951"/>
      <c r="AB11951"/>
      <c r="AC11951"/>
    </row>
    <row r="11952" spans="27:29" x14ac:dyDescent="0.25">
      <c r="AA11952"/>
      <c r="AB11952"/>
      <c r="AC11952"/>
    </row>
    <row r="11953" spans="27:29" x14ac:dyDescent="0.25">
      <c r="AA11953"/>
      <c r="AB11953"/>
      <c r="AC11953"/>
    </row>
    <row r="11954" spans="27:29" x14ac:dyDescent="0.25">
      <c r="AA11954"/>
      <c r="AB11954"/>
      <c r="AC11954"/>
    </row>
    <row r="11955" spans="27:29" x14ac:dyDescent="0.25">
      <c r="AA11955"/>
      <c r="AB11955"/>
      <c r="AC11955"/>
    </row>
    <row r="11956" spans="27:29" x14ac:dyDescent="0.25">
      <c r="AA11956"/>
      <c r="AB11956"/>
      <c r="AC11956"/>
    </row>
    <row r="11957" spans="27:29" x14ac:dyDescent="0.25">
      <c r="AA11957"/>
      <c r="AB11957"/>
      <c r="AC11957"/>
    </row>
    <row r="11958" spans="27:29" x14ac:dyDescent="0.25">
      <c r="AA11958"/>
      <c r="AB11958"/>
      <c r="AC11958"/>
    </row>
    <row r="11959" spans="27:29" x14ac:dyDescent="0.25">
      <c r="AA11959"/>
      <c r="AB11959"/>
      <c r="AC11959"/>
    </row>
    <row r="11960" spans="27:29" x14ac:dyDescent="0.25">
      <c r="AA11960"/>
      <c r="AB11960"/>
      <c r="AC11960"/>
    </row>
    <row r="11961" spans="27:29" x14ac:dyDescent="0.25">
      <c r="AA11961"/>
      <c r="AB11961"/>
      <c r="AC11961"/>
    </row>
    <row r="11962" spans="27:29" x14ac:dyDescent="0.25">
      <c r="AA11962"/>
      <c r="AB11962"/>
      <c r="AC11962"/>
    </row>
    <row r="11963" spans="27:29" x14ac:dyDescent="0.25">
      <c r="AA11963"/>
      <c r="AB11963"/>
      <c r="AC11963"/>
    </row>
    <row r="11964" spans="27:29" x14ac:dyDescent="0.25">
      <c r="AA11964"/>
      <c r="AB11964"/>
      <c r="AC11964"/>
    </row>
    <row r="11965" spans="27:29" x14ac:dyDescent="0.25">
      <c r="AA11965"/>
      <c r="AB11965"/>
      <c r="AC11965"/>
    </row>
    <row r="11966" spans="27:29" x14ac:dyDescent="0.25">
      <c r="AA11966"/>
      <c r="AB11966"/>
      <c r="AC11966"/>
    </row>
    <row r="11967" spans="27:29" x14ac:dyDescent="0.25">
      <c r="AA11967"/>
      <c r="AB11967"/>
      <c r="AC11967"/>
    </row>
    <row r="11968" spans="27:29" x14ac:dyDescent="0.25">
      <c r="AA11968"/>
      <c r="AB11968"/>
      <c r="AC11968"/>
    </row>
    <row r="11969" spans="27:29" x14ac:dyDescent="0.25">
      <c r="AA11969"/>
      <c r="AB11969"/>
      <c r="AC11969"/>
    </row>
    <row r="11970" spans="27:29" x14ac:dyDescent="0.25">
      <c r="AA11970"/>
      <c r="AB11970"/>
      <c r="AC11970"/>
    </row>
    <row r="11971" spans="27:29" x14ac:dyDescent="0.25">
      <c r="AA11971"/>
      <c r="AB11971"/>
      <c r="AC11971"/>
    </row>
    <row r="11972" spans="27:29" x14ac:dyDescent="0.25">
      <c r="AA11972"/>
      <c r="AB11972"/>
      <c r="AC11972"/>
    </row>
    <row r="11973" spans="27:29" x14ac:dyDescent="0.25">
      <c r="AA11973"/>
      <c r="AB11973"/>
      <c r="AC11973"/>
    </row>
    <row r="11974" spans="27:29" x14ac:dyDescent="0.25">
      <c r="AA11974"/>
      <c r="AB11974"/>
      <c r="AC11974"/>
    </row>
    <row r="11975" spans="27:29" x14ac:dyDescent="0.25">
      <c r="AA11975"/>
      <c r="AB11975"/>
      <c r="AC11975"/>
    </row>
    <row r="11976" spans="27:29" x14ac:dyDescent="0.25">
      <c r="AA11976"/>
      <c r="AB11976"/>
      <c r="AC11976"/>
    </row>
    <row r="11977" spans="27:29" x14ac:dyDescent="0.25">
      <c r="AA11977"/>
      <c r="AB11977"/>
      <c r="AC11977"/>
    </row>
    <row r="11978" spans="27:29" x14ac:dyDescent="0.25">
      <c r="AA11978"/>
      <c r="AB11978"/>
      <c r="AC11978"/>
    </row>
    <row r="11979" spans="27:29" x14ac:dyDescent="0.25">
      <c r="AA11979"/>
      <c r="AB11979"/>
      <c r="AC11979"/>
    </row>
    <row r="11980" spans="27:29" x14ac:dyDescent="0.25">
      <c r="AA11980"/>
      <c r="AB11980"/>
      <c r="AC11980"/>
    </row>
    <row r="11981" spans="27:29" x14ac:dyDescent="0.25">
      <c r="AA11981"/>
      <c r="AB11981"/>
      <c r="AC11981"/>
    </row>
    <row r="11982" spans="27:29" x14ac:dyDescent="0.25">
      <c r="AA11982"/>
      <c r="AB11982"/>
      <c r="AC11982"/>
    </row>
    <row r="11983" spans="27:29" x14ac:dyDescent="0.25">
      <c r="AA11983"/>
      <c r="AB11983"/>
      <c r="AC11983"/>
    </row>
    <row r="11984" spans="27:29" x14ac:dyDescent="0.25">
      <c r="AA11984"/>
      <c r="AB11984"/>
      <c r="AC11984"/>
    </row>
    <row r="11985" spans="27:29" x14ac:dyDescent="0.25">
      <c r="AA11985"/>
      <c r="AB11985"/>
      <c r="AC11985"/>
    </row>
    <row r="11986" spans="27:29" x14ac:dyDescent="0.25">
      <c r="AA11986"/>
      <c r="AB11986"/>
      <c r="AC11986"/>
    </row>
    <row r="11987" spans="27:29" x14ac:dyDescent="0.25">
      <c r="AA11987"/>
      <c r="AB11987"/>
      <c r="AC11987"/>
    </row>
    <row r="11988" spans="27:29" x14ac:dyDescent="0.25">
      <c r="AA11988"/>
      <c r="AB11988"/>
      <c r="AC11988"/>
    </row>
    <row r="11989" spans="27:29" x14ac:dyDescent="0.25">
      <c r="AA11989"/>
      <c r="AB11989"/>
      <c r="AC11989"/>
    </row>
    <row r="11990" spans="27:29" x14ac:dyDescent="0.25">
      <c r="AA11990"/>
      <c r="AB11990"/>
      <c r="AC11990"/>
    </row>
    <row r="11991" spans="27:29" x14ac:dyDescent="0.25">
      <c r="AA11991"/>
      <c r="AB11991"/>
      <c r="AC11991"/>
    </row>
    <row r="11992" spans="27:29" x14ac:dyDescent="0.25">
      <c r="AA11992"/>
      <c r="AB11992"/>
      <c r="AC11992"/>
    </row>
    <row r="11993" spans="27:29" x14ac:dyDescent="0.25">
      <c r="AA11993"/>
      <c r="AB11993"/>
      <c r="AC11993"/>
    </row>
    <row r="11994" spans="27:29" x14ac:dyDescent="0.25">
      <c r="AA11994"/>
      <c r="AB11994"/>
      <c r="AC11994"/>
    </row>
    <row r="11995" spans="27:29" x14ac:dyDescent="0.25">
      <c r="AA11995"/>
      <c r="AB11995"/>
      <c r="AC11995"/>
    </row>
    <row r="11996" spans="27:29" x14ac:dyDescent="0.25">
      <c r="AA11996"/>
      <c r="AB11996"/>
      <c r="AC11996"/>
    </row>
    <row r="11997" spans="27:29" x14ac:dyDescent="0.25">
      <c r="AA11997"/>
      <c r="AB11997"/>
      <c r="AC11997"/>
    </row>
    <row r="11998" spans="27:29" x14ac:dyDescent="0.25">
      <c r="AA11998"/>
      <c r="AB11998"/>
      <c r="AC11998"/>
    </row>
    <row r="11999" spans="27:29" x14ac:dyDescent="0.25">
      <c r="AA11999"/>
      <c r="AB11999"/>
      <c r="AC11999"/>
    </row>
    <row r="12000" spans="27:29" x14ac:dyDescent="0.25">
      <c r="AA12000"/>
      <c r="AB12000"/>
      <c r="AC12000"/>
    </row>
    <row r="12001" spans="27:29" x14ac:dyDescent="0.25">
      <c r="AA12001"/>
      <c r="AB12001"/>
      <c r="AC12001"/>
    </row>
    <row r="12002" spans="27:29" x14ac:dyDescent="0.25">
      <c r="AA12002"/>
      <c r="AB12002"/>
      <c r="AC12002"/>
    </row>
    <row r="12003" spans="27:29" x14ac:dyDescent="0.25">
      <c r="AA12003"/>
      <c r="AB12003"/>
      <c r="AC12003"/>
    </row>
    <row r="12004" spans="27:29" x14ac:dyDescent="0.25">
      <c r="AA12004"/>
      <c r="AB12004"/>
      <c r="AC12004"/>
    </row>
    <row r="12005" spans="27:29" x14ac:dyDescent="0.25">
      <c r="AA12005"/>
      <c r="AB12005"/>
      <c r="AC12005"/>
    </row>
    <row r="12006" spans="27:29" x14ac:dyDescent="0.25">
      <c r="AA12006"/>
      <c r="AB12006"/>
      <c r="AC12006"/>
    </row>
    <row r="12007" spans="27:29" x14ac:dyDescent="0.25">
      <c r="AA12007"/>
      <c r="AB12007"/>
      <c r="AC12007"/>
    </row>
    <row r="12008" spans="27:29" x14ac:dyDescent="0.25">
      <c r="AA12008"/>
      <c r="AB12008"/>
      <c r="AC12008"/>
    </row>
    <row r="12009" spans="27:29" x14ac:dyDescent="0.25">
      <c r="AA12009"/>
      <c r="AB12009"/>
      <c r="AC12009"/>
    </row>
    <row r="12010" spans="27:29" x14ac:dyDescent="0.25">
      <c r="AA12010"/>
      <c r="AB12010"/>
      <c r="AC12010"/>
    </row>
    <row r="12011" spans="27:29" x14ac:dyDescent="0.25">
      <c r="AA12011"/>
      <c r="AB12011"/>
      <c r="AC12011"/>
    </row>
    <row r="12012" spans="27:29" x14ac:dyDescent="0.25">
      <c r="AA12012"/>
      <c r="AB12012"/>
      <c r="AC12012"/>
    </row>
    <row r="12013" spans="27:29" x14ac:dyDescent="0.25">
      <c r="AA12013"/>
      <c r="AB12013"/>
      <c r="AC12013"/>
    </row>
    <row r="12014" spans="27:29" x14ac:dyDescent="0.25">
      <c r="AA12014"/>
      <c r="AB12014"/>
      <c r="AC12014"/>
    </row>
    <row r="12015" spans="27:29" x14ac:dyDescent="0.25">
      <c r="AA12015"/>
      <c r="AB12015"/>
      <c r="AC12015"/>
    </row>
    <row r="12016" spans="27:29" x14ac:dyDescent="0.25">
      <c r="AA12016"/>
      <c r="AB12016"/>
      <c r="AC12016"/>
    </row>
    <row r="12017" spans="27:29" x14ac:dyDescent="0.25">
      <c r="AA12017"/>
      <c r="AB12017"/>
      <c r="AC12017"/>
    </row>
    <row r="12018" spans="27:29" x14ac:dyDescent="0.25">
      <c r="AA12018"/>
      <c r="AB12018"/>
      <c r="AC12018"/>
    </row>
    <row r="12019" spans="27:29" x14ac:dyDescent="0.25">
      <c r="AA12019"/>
      <c r="AB12019"/>
      <c r="AC12019"/>
    </row>
    <row r="12020" spans="27:29" x14ac:dyDescent="0.25">
      <c r="AA12020"/>
      <c r="AB12020"/>
      <c r="AC12020"/>
    </row>
    <row r="12021" spans="27:29" x14ac:dyDescent="0.25">
      <c r="AA12021"/>
      <c r="AB12021"/>
      <c r="AC12021"/>
    </row>
    <row r="12022" spans="27:29" x14ac:dyDescent="0.25">
      <c r="AA12022"/>
      <c r="AB12022"/>
      <c r="AC12022"/>
    </row>
    <row r="12023" spans="27:29" x14ac:dyDescent="0.25">
      <c r="AA12023"/>
      <c r="AB12023"/>
      <c r="AC12023"/>
    </row>
    <row r="12024" spans="27:29" x14ac:dyDescent="0.25">
      <c r="AA12024"/>
      <c r="AB12024"/>
      <c r="AC12024"/>
    </row>
    <row r="12025" spans="27:29" x14ac:dyDescent="0.25">
      <c r="AA12025"/>
      <c r="AB12025"/>
      <c r="AC12025"/>
    </row>
    <row r="12026" spans="27:29" x14ac:dyDescent="0.25">
      <c r="AA12026"/>
      <c r="AB12026"/>
      <c r="AC12026"/>
    </row>
    <row r="12027" spans="27:29" x14ac:dyDescent="0.25">
      <c r="AA12027"/>
      <c r="AB12027"/>
      <c r="AC12027"/>
    </row>
    <row r="12028" spans="27:29" x14ac:dyDescent="0.25">
      <c r="AA12028"/>
      <c r="AB12028"/>
      <c r="AC12028"/>
    </row>
    <row r="12029" spans="27:29" x14ac:dyDescent="0.25">
      <c r="AA12029"/>
      <c r="AB12029"/>
      <c r="AC12029"/>
    </row>
    <row r="12030" spans="27:29" x14ac:dyDescent="0.25">
      <c r="AA12030"/>
      <c r="AB12030"/>
      <c r="AC12030"/>
    </row>
    <row r="12031" spans="27:29" x14ac:dyDescent="0.25">
      <c r="AA12031"/>
      <c r="AB12031"/>
      <c r="AC12031"/>
    </row>
    <row r="12032" spans="27:29" x14ac:dyDescent="0.25">
      <c r="AA12032"/>
      <c r="AB12032"/>
      <c r="AC12032"/>
    </row>
    <row r="12033" spans="27:29" x14ac:dyDescent="0.25">
      <c r="AA12033"/>
      <c r="AB12033"/>
      <c r="AC12033"/>
    </row>
    <row r="12034" spans="27:29" x14ac:dyDescent="0.25">
      <c r="AA12034"/>
      <c r="AB12034"/>
      <c r="AC12034"/>
    </row>
    <row r="12035" spans="27:29" x14ac:dyDescent="0.25">
      <c r="AA12035"/>
      <c r="AB12035"/>
      <c r="AC12035"/>
    </row>
    <row r="12036" spans="27:29" x14ac:dyDescent="0.25">
      <c r="AA12036"/>
      <c r="AB12036"/>
      <c r="AC12036"/>
    </row>
    <row r="12037" spans="27:29" x14ac:dyDescent="0.25">
      <c r="AA12037"/>
      <c r="AB12037"/>
      <c r="AC12037"/>
    </row>
    <row r="12038" spans="27:29" x14ac:dyDescent="0.25">
      <c r="AA12038"/>
      <c r="AB12038"/>
      <c r="AC12038"/>
    </row>
    <row r="12039" spans="27:29" x14ac:dyDescent="0.25">
      <c r="AA12039"/>
      <c r="AB12039"/>
      <c r="AC12039"/>
    </row>
    <row r="12040" spans="27:29" x14ac:dyDescent="0.25">
      <c r="AA12040"/>
      <c r="AB12040"/>
      <c r="AC12040"/>
    </row>
    <row r="12041" spans="27:29" x14ac:dyDescent="0.25">
      <c r="AA12041"/>
      <c r="AB12041"/>
      <c r="AC12041"/>
    </row>
    <row r="12042" spans="27:29" x14ac:dyDescent="0.25">
      <c r="AA12042"/>
      <c r="AB12042"/>
      <c r="AC12042"/>
    </row>
    <row r="12043" spans="27:29" x14ac:dyDescent="0.25">
      <c r="AA12043"/>
      <c r="AB12043"/>
      <c r="AC12043"/>
    </row>
    <row r="12044" spans="27:29" x14ac:dyDescent="0.25">
      <c r="AA12044"/>
      <c r="AB12044"/>
      <c r="AC12044"/>
    </row>
    <row r="12045" spans="27:29" x14ac:dyDescent="0.25">
      <c r="AA12045"/>
      <c r="AB12045"/>
      <c r="AC12045"/>
    </row>
    <row r="12046" spans="27:29" x14ac:dyDescent="0.25">
      <c r="AA12046"/>
      <c r="AB12046"/>
      <c r="AC12046"/>
    </row>
    <row r="12047" spans="27:29" x14ac:dyDescent="0.25">
      <c r="AA12047"/>
      <c r="AB12047"/>
      <c r="AC12047"/>
    </row>
    <row r="12048" spans="27:29" x14ac:dyDescent="0.25">
      <c r="AA12048"/>
      <c r="AB12048"/>
      <c r="AC12048"/>
    </row>
    <row r="12049" spans="27:29" x14ac:dyDescent="0.25">
      <c r="AA12049"/>
      <c r="AB12049"/>
      <c r="AC12049"/>
    </row>
    <row r="12050" spans="27:29" x14ac:dyDescent="0.25">
      <c r="AA12050"/>
      <c r="AB12050"/>
      <c r="AC12050"/>
    </row>
    <row r="12051" spans="27:29" x14ac:dyDescent="0.25">
      <c r="AA12051"/>
      <c r="AB12051"/>
      <c r="AC12051"/>
    </row>
    <row r="12052" spans="27:29" x14ac:dyDescent="0.25">
      <c r="AA12052"/>
      <c r="AB12052"/>
      <c r="AC12052"/>
    </row>
    <row r="12053" spans="27:29" x14ac:dyDescent="0.25">
      <c r="AA12053"/>
      <c r="AB12053"/>
      <c r="AC12053"/>
    </row>
    <row r="12054" spans="27:29" x14ac:dyDescent="0.25">
      <c r="AA12054"/>
      <c r="AB12054"/>
      <c r="AC12054"/>
    </row>
    <row r="12055" spans="27:29" x14ac:dyDescent="0.25">
      <c r="AA12055"/>
      <c r="AB12055"/>
      <c r="AC12055"/>
    </row>
    <row r="12056" spans="27:29" x14ac:dyDescent="0.25">
      <c r="AA12056"/>
      <c r="AB12056"/>
      <c r="AC12056"/>
    </row>
    <row r="12057" spans="27:29" x14ac:dyDescent="0.25">
      <c r="AA12057"/>
      <c r="AB12057"/>
      <c r="AC12057"/>
    </row>
    <row r="12058" spans="27:29" x14ac:dyDescent="0.25">
      <c r="AA12058"/>
      <c r="AB12058"/>
      <c r="AC12058"/>
    </row>
    <row r="12059" spans="27:29" x14ac:dyDescent="0.25">
      <c r="AA12059"/>
      <c r="AB12059"/>
      <c r="AC12059"/>
    </row>
    <row r="12060" spans="27:29" x14ac:dyDescent="0.25">
      <c r="AA12060"/>
      <c r="AB12060"/>
      <c r="AC12060"/>
    </row>
    <row r="12061" spans="27:29" x14ac:dyDescent="0.25">
      <c r="AA12061"/>
      <c r="AB12061"/>
      <c r="AC12061"/>
    </row>
    <row r="12062" spans="27:29" x14ac:dyDescent="0.25">
      <c r="AA12062"/>
      <c r="AB12062"/>
      <c r="AC12062"/>
    </row>
    <row r="12063" spans="27:29" x14ac:dyDescent="0.25">
      <c r="AA12063"/>
      <c r="AB12063"/>
      <c r="AC12063"/>
    </row>
    <row r="12064" spans="27:29" x14ac:dyDescent="0.25">
      <c r="AA12064"/>
      <c r="AB12064"/>
      <c r="AC12064"/>
    </row>
    <row r="12065" spans="27:29" x14ac:dyDescent="0.25">
      <c r="AA12065"/>
      <c r="AB12065"/>
      <c r="AC12065"/>
    </row>
    <row r="12066" spans="27:29" x14ac:dyDescent="0.25">
      <c r="AA12066"/>
      <c r="AB12066"/>
      <c r="AC12066"/>
    </row>
    <row r="12067" spans="27:29" x14ac:dyDescent="0.25">
      <c r="AA12067"/>
      <c r="AB12067"/>
      <c r="AC12067"/>
    </row>
    <row r="12068" spans="27:29" x14ac:dyDescent="0.25">
      <c r="AA12068"/>
      <c r="AB12068"/>
      <c r="AC12068"/>
    </row>
    <row r="12069" spans="27:29" x14ac:dyDescent="0.25">
      <c r="AA12069"/>
      <c r="AB12069"/>
      <c r="AC12069"/>
    </row>
    <row r="12070" spans="27:29" x14ac:dyDescent="0.25">
      <c r="AA12070"/>
      <c r="AB12070"/>
      <c r="AC12070"/>
    </row>
    <row r="12071" spans="27:29" x14ac:dyDescent="0.25">
      <c r="AA12071"/>
      <c r="AB12071"/>
      <c r="AC12071"/>
    </row>
    <row r="12072" spans="27:29" x14ac:dyDescent="0.25">
      <c r="AA12072"/>
      <c r="AB12072"/>
      <c r="AC12072"/>
    </row>
    <row r="12073" spans="27:29" x14ac:dyDescent="0.25">
      <c r="AA12073"/>
      <c r="AB12073"/>
      <c r="AC12073"/>
    </row>
    <row r="12074" spans="27:29" x14ac:dyDescent="0.25">
      <c r="AA12074"/>
      <c r="AB12074"/>
      <c r="AC12074"/>
    </row>
    <row r="12075" spans="27:29" x14ac:dyDescent="0.25">
      <c r="AA12075"/>
      <c r="AB12075"/>
      <c r="AC12075"/>
    </row>
    <row r="12076" spans="27:29" x14ac:dyDescent="0.25">
      <c r="AA12076"/>
      <c r="AB12076"/>
      <c r="AC12076"/>
    </row>
    <row r="12077" spans="27:29" x14ac:dyDescent="0.25">
      <c r="AA12077"/>
      <c r="AB12077"/>
      <c r="AC12077"/>
    </row>
    <row r="12078" spans="27:29" x14ac:dyDescent="0.25">
      <c r="AA12078"/>
      <c r="AB12078"/>
      <c r="AC12078"/>
    </row>
    <row r="12079" spans="27:29" x14ac:dyDescent="0.25">
      <c r="AA12079"/>
      <c r="AB12079"/>
      <c r="AC12079"/>
    </row>
    <row r="12080" spans="27:29" x14ac:dyDescent="0.25">
      <c r="AA12080"/>
      <c r="AB12080"/>
      <c r="AC12080"/>
    </row>
    <row r="12081" spans="27:29" x14ac:dyDescent="0.25">
      <c r="AA12081"/>
      <c r="AB12081"/>
      <c r="AC12081"/>
    </row>
    <row r="12082" spans="27:29" x14ac:dyDescent="0.25">
      <c r="AA12082"/>
      <c r="AB12082"/>
      <c r="AC12082"/>
    </row>
    <row r="12083" spans="27:29" x14ac:dyDescent="0.25">
      <c r="AA12083"/>
      <c r="AB12083"/>
      <c r="AC12083"/>
    </row>
    <row r="12084" spans="27:29" x14ac:dyDescent="0.25">
      <c r="AA12084"/>
      <c r="AB12084"/>
      <c r="AC12084"/>
    </row>
    <row r="12085" spans="27:29" x14ac:dyDescent="0.25">
      <c r="AA12085"/>
      <c r="AB12085"/>
      <c r="AC12085"/>
    </row>
    <row r="12086" spans="27:29" x14ac:dyDescent="0.25">
      <c r="AA12086"/>
      <c r="AB12086"/>
      <c r="AC12086"/>
    </row>
    <row r="12087" spans="27:29" x14ac:dyDescent="0.25">
      <c r="AA12087"/>
      <c r="AB12087"/>
      <c r="AC12087"/>
    </row>
    <row r="12088" spans="27:29" x14ac:dyDescent="0.25">
      <c r="AA12088"/>
      <c r="AB12088"/>
      <c r="AC12088"/>
    </row>
    <row r="12089" spans="27:29" x14ac:dyDescent="0.25">
      <c r="AA12089"/>
      <c r="AB12089"/>
      <c r="AC12089"/>
    </row>
    <row r="12090" spans="27:29" x14ac:dyDescent="0.25">
      <c r="AA12090"/>
      <c r="AB12090"/>
      <c r="AC12090"/>
    </row>
    <row r="12091" spans="27:29" x14ac:dyDescent="0.25">
      <c r="AA12091"/>
      <c r="AB12091"/>
      <c r="AC12091"/>
    </row>
    <row r="12092" spans="27:29" x14ac:dyDescent="0.25">
      <c r="AA12092"/>
      <c r="AB12092"/>
      <c r="AC12092"/>
    </row>
    <row r="12093" spans="27:29" x14ac:dyDescent="0.25">
      <c r="AA12093"/>
      <c r="AB12093"/>
      <c r="AC12093"/>
    </row>
    <row r="12094" spans="27:29" x14ac:dyDescent="0.25">
      <c r="AA12094"/>
      <c r="AB12094"/>
      <c r="AC12094"/>
    </row>
    <row r="12095" spans="27:29" x14ac:dyDescent="0.25">
      <c r="AA12095"/>
      <c r="AB12095"/>
      <c r="AC12095"/>
    </row>
    <row r="12096" spans="27:29" x14ac:dyDescent="0.25">
      <c r="AA12096"/>
      <c r="AB12096"/>
      <c r="AC12096"/>
    </row>
    <row r="12097" spans="27:29" x14ac:dyDescent="0.25">
      <c r="AA12097"/>
      <c r="AB12097"/>
      <c r="AC12097"/>
    </row>
    <row r="12098" spans="27:29" x14ac:dyDescent="0.25">
      <c r="AA12098"/>
      <c r="AB12098"/>
      <c r="AC12098"/>
    </row>
    <row r="12099" spans="27:29" x14ac:dyDescent="0.25">
      <c r="AA12099"/>
      <c r="AB12099"/>
      <c r="AC12099"/>
    </row>
    <row r="12100" spans="27:29" x14ac:dyDescent="0.25">
      <c r="AA12100"/>
      <c r="AB12100"/>
      <c r="AC12100"/>
    </row>
    <row r="12101" spans="27:29" x14ac:dyDescent="0.25">
      <c r="AA12101"/>
      <c r="AB12101"/>
      <c r="AC12101"/>
    </row>
    <row r="12102" spans="27:29" x14ac:dyDescent="0.25">
      <c r="AA12102"/>
      <c r="AB12102"/>
      <c r="AC12102"/>
    </row>
    <row r="12103" spans="27:29" x14ac:dyDescent="0.25">
      <c r="AA12103"/>
      <c r="AB12103"/>
      <c r="AC12103"/>
    </row>
    <row r="12104" spans="27:29" x14ac:dyDescent="0.25">
      <c r="AA12104"/>
      <c r="AB12104"/>
      <c r="AC12104"/>
    </row>
    <row r="12105" spans="27:29" x14ac:dyDescent="0.25">
      <c r="AA12105"/>
      <c r="AB12105"/>
      <c r="AC12105"/>
    </row>
    <row r="12106" spans="27:29" x14ac:dyDescent="0.25">
      <c r="AA12106"/>
      <c r="AB12106"/>
      <c r="AC12106"/>
    </row>
    <row r="12107" spans="27:29" x14ac:dyDescent="0.25">
      <c r="AA12107"/>
      <c r="AB12107"/>
      <c r="AC12107"/>
    </row>
    <row r="12108" spans="27:29" x14ac:dyDescent="0.25">
      <c r="AA12108"/>
      <c r="AB12108"/>
      <c r="AC12108"/>
    </row>
    <row r="12109" spans="27:29" x14ac:dyDescent="0.25">
      <c r="AA12109"/>
      <c r="AB12109"/>
      <c r="AC12109"/>
    </row>
    <row r="12110" spans="27:29" x14ac:dyDescent="0.25">
      <c r="AA12110"/>
      <c r="AB12110"/>
      <c r="AC12110"/>
    </row>
    <row r="12111" spans="27:29" x14ac:dyDescent="0.25">
      <c r="AA12111"/>
      <c r="AB12111"/>
      <c r="AC12111"/>
    </row>
    <row r="12112" spans="27:29" x14ac:dyDescent="0.25">
      <c r="AA12112"/>
      <c r="AB12112"/>
      <c r="AC12112"/>
    </row>
    <row r="12113" spans="27:29" x14ac:dyDescent="0.25">
      <c r="AA12113"/>
      <c r="AB12113"/>
      <c r="AC12113"/>
    </row>
    <row r="12114" spans="27:29" x14ac:dyDescent="0.25">
      <c r="AA12114"/>
      <c r="AB12114"/>
      <c r="AC12114"/>
    </row>
    <row r="12115" spans="27:29" x14ac:dyDescent="0.25">
      <c r="AA12115"/>
      <c r="AB12115"/>
      <c r="AC12115"/>
    </row>
    <row r="12116" spans="27:29" x14ac:dyDescent="0.25">
      <c r="AA12116"/>
      <c r="AB12116"/>
      <c r="AC12116"/>
    </row>
    <row r="12117" spans="27:29" x14ac:dyDescent="0.25">
      <c r="AA12117"/>
      <c r="AB12117"/>
      <c r="AC12117"/>
    </row>
    <row r="12118" spans="27:29" x14ac:dyDescent="0.25">
      <c r="AA12118"/>
      <c r="AB12118"/>
      <c r="AC12118"/>
    </row>
    <row r="12119" spans="27:29" x14ac:dyDescent="0.25">
      <c r="AA12119"/>
      <c r="AB12119"/>
      <c r="AC12119"/>
    </row>
    <row r="12120" spans="27:29" x14ac:dyDescent="0.25">
      <c r="AA12120"/>
      <c r="AB12120"/>
      <c r="AC12120"/>
    </row>
    <row r="12121" spans="27:29" x14ac:dyDescent="0.25">
      <c r="AA12121"/>
      <c r="AB12121"/>
      <c r="AC12121"/>
    </row>
    <row r="12122" spans="27:29" x14ac:dyDescent="0.25">
      <c r="AA12122"/>
      <c r="AB12122"/>
      <c r="AC12122"/>
    </row>
    <row r="12123" spans="27:29" x14ac:dyDescent="0.25">
      <c r="AA12123"/>
      <c r="AB12123"/>
      <c r="AC12123"/>
    </row>
    <row r="12124" spans="27:29" x14ac:dyDescent="0.25">
      <c r="AA12124"/>
      <c r="AB12124"/>
      <c r="AC12124"/>
    </row>
    <row r="12125" spans="27:29" x14ac:dyDescent="0.25">
      <c r="AA12125"/>
      <c r="AB12125"/>
      <c r="AC12125"/>
    </row>
    <row r="12126" spans="27:29" x14ac:dyDescent="0.25">
      <c r="AA12126"/>
      <c r="AB12126"/>
      <c r="AC12126"/>
    </row>
    <row r="12127" spans="27:29" x14ac:dyDescent="0.25">
      <c r="AA12127"/>
      <c r="AB12127"/>
      <c r="AC12127"/>
    </row>
    <row r="12128" spans="27:29" x14ac:dyDescent="0.25">
      <c r="AA12128"/>
      <c r="AB12128"/>
      <c r="AC12128"/>
    </row>
    <row r="12129" spans="27:29" x14ac:dyDescent="0.25">
      <c r="AA12129"/>
      <c r="AB12129"/>
      <c r="AC12129"/>
    </row>
    <row r="12130" spans="27:29" x14ac:dyDescent="0.25">
      <c r="AA12130"/>
      <c r="AB12130"/>
      <c r="AC12130"/>
    </row>
    <row r="12131" spans="27:29" x14ac:dyDescent="0.25">
      <c r="AA12131"/>
      <c r="AB12131"/>
      <c r="AC12131"/>
    </row>
    <row r="12132" spans="27:29" x14ac:dyDescent="0.25">
      <c r="AA12132"/>
      <c r="AB12132"/>
      <c r="AC12132"/>
    </row>
    <row r="12133" spans="27:29" x14ac:dyDescent="0.25">
      <c r="AA12133"/>
      <c r="AB12133"/>
      <c r="AC12133"/>
    </row>
    <row r="12134" spans="27:29" x14ac:dyDescent="0.25">
      <c r="AA12134"/>
      <c r="AB12134"/>
      <c r="AC12134"/>
    </row>
    <row r="12135" spans="27:29" x14ac:dyDescent="0.25">
      <c r="AA12135"/>
      <c r="AB12135"/>
      <c r="AC12135"/>
    </row>
    <row r="12136" spans="27:29" x14ac:dyDescent="0.25">
      <c r="AA12136"/>
      <c r="AB12136"/>
      <c r="AC12136"/>
    </row>
    <row r="12137" spans="27:29" x14ac:dyDescent="0.25">
      <c r="AA12137"/>
      <c r="AB12137"/>
      <c r="AC12137"/>
    </row>
    <row r="12138" spans="27:29" x14ac:dyDescent="0.25">
      <c r="AA12138"/>
      <c r="AB12138"/>
      <c r="AC12138"/>
    </row>
    <row r="12139" spans="27:29" x14ac:dyDescent="0.25">
      <c r="AA12139"/>
      <c r="AB12139"/>
      <c r="AC12139"/>
    </row>
    <row r="12140" spans="27:29" x14ac:dyDescent="0.25">
      <c r="AA12140"/>
      <c r="AB12140"/>
      <c r="AC12140"/>
    </row>
    <row r="12141" spans="27:29" x14ac:dyDescent="0.25">
      <c r="AA12141"/>
      <c r="AB12141"/>
      <c r="AC12141"/>
    </row>
    <row r="12142" spans="27:29" x14ac:dyDescent="0.25">
      <c r="AA12142"/>
      <c r="AB12142"/>
      <c r="AC12142"/>
    </row>
    <row r="12143" spans="27:29" x14ac:dyDescent="0.25">
      <c r="AA12143"/>
      <c r="AB12143"/>
      <c r="AC12143"/>
    </row>
    <row r="12144" spans="27:29" x14ac:dyDescent="0.25">
      <c r="AA12144"/>
      <c r="AB12144"/>
      <c r="AC12144"/>
    </row>
    <row r="12145" spans="27:29" x14ac:dyDescent="0.25">
      <c r="AA12145"/>
      <c r="AB12145"/>
      <c r="AC12145"/>
    </row>
    <row r="12146" spans="27:29" x14ac:dyDescent="0.25">
      <c r="AA12146"/>
      <c r="AB12146"/>
      <c r="AC12146"/>
    </row>
    <row r="12147" spans="27:29" x14ac:dyDescent="0.25">
      <c r="AA12147"/>
      <c r="AB12147"/>
      <c r="AC12147"/>
    </row>
    <row r="12148" spans="27:29" x14ac:dyDescent="0.25">
      <c r="AA12148"/>
      <c r="AB12148"/>
      <c r="AC12148"/>
    </row>
    <row r="12149" spans="27:29" x14ac:dyDescent="0.25">
      <c r="AA12149"/>
      <c r="AB12149"/>
      <c r="AC12149"/>
    </row>
    <row r="12150" spans="27:29" x14ac:dyDescent="0.25">
      <c r="AA12150"/>
      <c r="AB12150"/>
      <c r="AC12150"/>
    </row>
    <row r="12151" spans="27:29" x14ac:dyDescent="0.25">
      <c r="AA12151"/>
      <c r="AB12151"/>
      <c r="AC12151"/>
    </row>
    <row r="12152" spans="27:29" x14ac:dyDescent="0.25">
      <c r="AA12152"/>
      <c r="AB12152"/>
      <c r="AC12152"/>
    </row>
    <row r="12153" spans="27:29" x14ac:dyDescent="0.25">
      <c r="AA12153"/>
      <c r="AB12153"/>
      <c r="AC12153"/>
    </row>
    <row r="12154" spans="27:29" x14ac:dyDescent="0.25">
      <c r="AA12154"/>
      <c r="AB12154"/>
      <c r="AC12154"/>
    </row>
    <row r="12155" spans="27:29" x14ac:dyDescent="0.25">
      <c r="AA12155"/>
      <c r="AB12155"/>
      <c r="AC12155"/>
    </row>
    <row r="12156" spans="27:29" x14ac:dyDescent="0.25">
      <c r="AA12156"/>
      <c r="AB12156"/>
      <c r="AC12156"/>
    </row>
    <row r="12157" spans="27:29" x14ac:dyDescent="0.25">
      <c r="AA12157"/>
      <c r="AB12157"/>
      <c r="AC12157"/>
    </row>
    <row r="12158" spans="27:29" x14ac:dyDescent="0.25">
      <c r="AA12158"/>
      <c r="AB12158"/>
      <c r="AC12158"/>
    </row>
    <row r="12159" spans="27:29" x14ac:dyDescent="0.25">
      <c r="AA12159"/>
      <c r="AB12159"/>
      <c r="AC12159"/>
    </row>
    <row r="12160" spans="27:29" x14ac:dyDescent="0.25">
      <c r="AA12160"/>
      <c r="AB12160"/>
      <c r="AC12160"/>
    </row>
    <row r="12161" spans="27:29" x14ac:dyDescent="0.25">
      <c r="AA12161"/>
      <c r="AB12161"/>
      <c r="AC12161"/>
    </row>
    <row r="12162" spans="27:29" x14ac:dyDescent="0.25">
      <c r="AA12162"/>
      <c r="AB12162"/>
      <c r="AC12162"/>
    </row>
    <row r="12163" spans="27:29" x14ac:dyDescent="0.25">
      <c r="AA12163"/>
      <c r="AB12163"/>
      <c r="AC12163"/>
    </row>
    <row r="12164" spans="27:29" x14ac:dyDescent="0.25">
      <c r="AA12164"/>
      <c r="AB12164"/>
      <c r="AC12164"/>
    </row>
    <row r="12165" spans="27:29" x14ac:dyDescent="0.25">
      <c r="AA12165"/>
      <c r="AB12165"/>
      <c r="AC12165"/>
    </row>
    <row r="12166" spans="27:29" x14ac:dyDescent="0.25">
      <c r="AA12166"/>
      <c r="AB12166"/>
      <c r="AC12166"/>
    </row>
    <row r="12167" spans="27:29" x14ac:dyDescent="0.25">
      <c r="AA12167"/>
      <c r="AB12167"/>
      <c r="AC12167"/>
    </row>
    <row r="12168" spans="27:29" x14ac:dyDescent="0.25">
      <c r="AA12168"/>
      <c r="AB12168"/>
      <c r="AC12168"/>
    </row>
    <row r="12169" spans="27:29" x14ac:dyDescent="0.25">
      <c r="AA12169"/>
      <c r="AB12169"/>
      <c r="AC12169"/>
    </row>
    <row r="12170" spans="27:29" x14ac:dyDescent="0.25">
      <c r="AA12170"/>
      <c r="AB12170"/>
      <c r="AC12170"/>
    </row>
    <row r="12171" spans="27:29" x14ac:dyDescent="0.25">
      <c r="AA12171"/>
      <c r="AB12171"/>
      <c r="AC12171"/>
    </row>
    <row r="12172" spans="27:29" x14ac:dyDescent="0.25">
      <c r="AA12172"/>
      <c r="AB12172"/>
      <c r="AC12172"/>
    </row>
    <row r="12173" spans="27:29" x14ac:dyDescent="0.25">
      <c r="AA12173"/>
      <c r="AB12173"/>
      <c r="AC12173"/>
    </row>
    <row r="12174" spans="27:29" x14ac:dyDescent="0.25">
      <c r="AA12174"/>
      <c r="AB12174"/>
      <c r="AC12174"/>
    </row>
    <row r="12175" spans="27:29" x14ac:dyDescent="0.25">
      <c r="AA12175"/>
      <c r="AB12175"/>
      <c r="AC12175"/>
    </row>
    <row r="12176" spans="27:29" x14ac:dyDescent="0.25">
      <c r="AA12176"/>
      <c r="AB12176"/>
      <c r="AC12176"/>
    </row>
    <row r="12177" spans="27:29" x14ac:dyDescent="0.25">
      <c r="AA12177"/>
      <c r="AB12177"/>
      <c r="AC12177"/>
    </row>
    <row r="12178" spans="27:29" x14ac:dyDescent="0.25">
      <c r="AA12178"/>
      <c r="AB12178"/>
      <c r="AC12178"/>
    </row>
    <row r="12179" spans="27:29" x14ac:dyDescent="0.25">
      <c r="AA12179"/>
      <c r="AB12179"/>
      <c r="AC12179"/>
    </row>
    <row r="12180" spans="27:29" x14ac:dyDescent="0.25">
      <c r="AA12180"/>
      <c r="AB12180"/>
      <c r="AC12180"/>
    </row>
    <row r="12181" spans="27:29" x14ac:dyDescent="0.25">
      <c r="AA12181"/>
      <c r="AB12181"/>
      <c r="AC12181"/>
    </row>
    <row r="12182" spans="27:29" x14ac:dyDescent="0.25">
      <c r="AA12182"/>
      <c r="AB12182"/>
      <c r="AC12182"/>
    </row>
    <row r="12183" spans="27:29" x14ac:dyDescent="0.25">
      <c r="AA12183"/>
      <c r="AB12183"/>
      <c r="AC12183"/>
    </row>
    <row r="12184" spans="27:29" x14ac:dyDescent="0.25">
      <c r="AA12184"/>
      <c r="AB12184"/>
      <c r="AC12184"/>
    </row>
    <row r="12185" spans="27:29" x14ac:dyDescent="0.25">
      <c r="AA12185"/>
      <c r="AB12185"/>
      <c r="AC12185"/>
    </row>
    <row r="12186" spans="27:29" x14ac:dyDescent="0.25">
      <c r="AA12186"/>
      <c r="AB12186"/>
      <c r="AC12186"/>
    </row>
    <row r="12187" spans="27:29" x14ac:dyDescent="0.25">
      <c r="AA12187"/>
      <c r="AB12187"/>
      <c r="AC12187"/>
    </row>
    <row r="12188" spans="27:29" x14ac:dyDescent="0.25">
      <c r="AA12188"/>
      <c r="AB12188"/>
      <c r="AC12188"/>
    </row>
    <row r="12189" spans="27:29" x14ac:dyDescent="0.25">
      <c r="AA12189"/>
      <c r="AB12189"/>
      <c r="AC12189"/>
    </row>
    <row r="12190" spans="27:29" x14ac:dyDescent="0.25">
      <c r="AA12190"/>
      <c r="AB12190"/>
      <c r="AC12190"/>
    </row>
    <row r="12191" spans="27:29" x14ac:dyDescent="0.25">
      <c r="AA12191"/>
      <c r="AB12191"/>
      <c r="AC12191"/>
    </row>
    <row r="12192" spans="27:29" x14ac:dyDescent="0.25">
      <c r="AA12192"/>
      <c r="AB12192"/>
      <c r="AC12192"/>
    </row>
    <row r="12193" spans="27:29" x14ac:dyDescent="0.25">
      <c r="AA12193"/>
      <c r="AB12193"/>
      <c r="AC12193"/>
    </row>
    <row r="12194" spans="27:29" x14ac:dyDescent="0.25">
      <c r="AA12194"/>
      <c r="AB12194"/>
      <c r="AC12194"/>
    </row>
    <row r="12195" spans="27:29" x14ac:dyDescent="0.25">
      <c r="AA12195"/>
      <c r="AB12195"/>
      <c r="AC12195"/>
    </row>
    <row r="12196" spans="27:29" x14ac:dyDescent="0.25">
      <c r="AA12196"/>
      <c r="AB12196"/>
      <c r="AC12196"/>
    </row>
    <row r="12197" spans="27:29" x14ac:dyDescent="0.25">
      <c r="AA12197"/>
      <c r="AB12197"/>
      <c r="AC12197"/>
    </row>
    <row r="12198" spans="27:29" x14ac:dyDescent="0.25">
      <c r="AA12198"/>
      <c r="AB12198"/>
      <c r="AC12198"/>
    </row>
    <row r="12199" spans="27:29" x14ac:dyDescent="0.25">
      <c r="AA12199"/>
      <c r="AB12199"/>
      <c r="AC12199"/>
    </row>
    <row r="12200" spans="27:29" x14ac:dyDescent="0.25">
      <c r="AA12200"/>
      <c r="AB12200"/>
      <c r="AC12200"/>
    </row>
    <row r="12201" spans="27:29" x14ac:dyDescent="0.25">
      <c r="AA12201"/>
      <c r="AB12201"/>
      <c r="AC12201"/>
    </row>
    <row r="12202" spans="27:29" x14ac:dyDescent="0.25">
      <c r="AA12202"/>
      <c r="AB12202"/>
      <c r="AC12202"/>
    </row>
    <row r="12203" spans="27:29" x14ac:dyDescent="0.25">
      <c r="AA12203"/>
      <c r="AB12203"/>
      <c r="AC12203"/>
    </row>
    <row r="12204" spans="27:29" x14ac:dyDescent="0.25">
      <c r="AA12204"/>
      <c r="AB12204"/>
      <c r="AC12204"/>
    </row>
    <row r="12205" spans="27:29" x14ac:dyDescent="0.25">
      <c r="AA12205"/>
      <c r="AB12205"/>
      <c r="AC12205"/>
    </row>
    <row r="12206" spans="27:29" x14ac:dyDescent="0.25">
      <c r="AA12206"/>
      <c r="AB12206"/>
      <c r="AC12206"/>
    </row>
    <row r="12207" spans="27:29" x14ac:dyDescent="0.25">
      <c r="AA12207"/>
      <c r="AB12207"/>
      <c r="AC12207"/>
    </row>
    <row r="12208" spans="27:29" x14ac:dyDescent="0.25">
      <c r="AA12208"/>
      <c r="AB12208"/>
      <c r="AC12208"/>
    </row>
    <row r="12209" spans="27:29" x14ac:dyDescent="0.25">
      <c r="AA12209"/>
      <c r="AB12209"/>
      <c r="AC12209"/>
    </row>
    <row r="12210" spans="27:29" x14ac:dyDescent="0.25">
      <c r="AA12210"/>
      <c r="AB12210"/>
      <c r="AC12210"/>
    </row>
    <row r="12211" spans="27:29" x14ac:dyDescent="0.25">
      <c r="AA12211"/>
      <c r="AB12211"/>
      <c r="AC12211"/>
    </row>
    <row r="12212" spans="27:29" x14ac:dyDescent="0.25">
      <c r="AA12212"/>
      <c r="AB12212"/>
      <c r="AC12212"/>
    </row>
    <row r="12213" spans="27:29" x14ac:dyDescent="0.25">
      <c r="AA12213"/>
      <c r="AB12213"/>
      <c r="AC12213"/>
    </row>
    <row r="12214" spans="27:29" x14ac:dyDescent="0.25">
      <c r="AA12214"/>
      <c r="AB12214"/>
      <c r="AC12214"/>
    </row>
    <row r="12215" spans="27:29" x14ac:dyDescent="0.25">
      <c r="AA12215"/>
      <c r="AB12215"/>
      <c r="AC12215"/>
    </row>
    <row r="12216" spans="27:29" x14ac:dyDescent="0.25">
      <c r="AA12216"/>
      <c r="AB12216"/>
      <c r="AC12216"/>
    </row>
    <row r="12217" spans="27:29" x14ac:dyDescent="0.25">
      <c r="AA12217"/>
      <c r="AB12217"/>
      <c r="AC12217"/>
    </row>
    <row r="12218" spans="27:29" x14ac:dyDescent="0.25">
      <c r="AA12218"/>
      <c r="AB12218"/>
      <c r="AC12218"/>
    </row>
    <row r="12219" spans="27:29" x14ac:dyDescent="0.25">
      <c r="AA12219"/>
      <c r="AB12219"/>
      <c r="AC12219"/>
    </row>
    <row r="12220" spans="27:29" x14ac:dyDescent="0.25">
      <c r="AA12220"/>
      <c r="AB12220"/>
      <c r="AC12220"/>
    </row>
    <row r="12221" spans="27:29" x14ac:dyDescent="0.25">
      <c r="AA12221"/>
      <c r="AB12221"/>
      <c r="AC12221"/>
    </row>
    <row r="12222" spans="27:29" x14ac:dyDescent="0.25">
      <c r="AA12222"/>
      <c r="AB12222"/>
      <c r="AC12222"/>
    </row>
    <row r="12223" spans="27:29" x14ac:dyDescent="0.25">
      <c r="AA12223"/>
      <c r="AB12223"/>
      <c r="AC12223"/>
    </row>
    <row r="12224" spans="27:29" x14ac:dyDescent="0.25">
      <c r="AA12224"/>
      <c r="AB12224"/>
      <c r="AC12224"/>
    </row>
    <row r="12225" spans="27:29" x14ac:dyDescent="0.25">
      <c r="AA12225"/>
      <c r="AB12225"/>
      <c r="AC12225"/>
    </row>
    <row r="12226" spans="27:29" x14ac:dyDescent="0.25">
      <c r="AA12226"/>
      <c r="AB12226"/>
      <c r="AC12226"/>
    </row>
    <row r="12227" spans="27:29" x14ac:dyDescent="0.25">
      <c r="AA12227"/>
      <c r="AB12227"/>
      <c r="AC12227"/>
    </row>
    <row r="12228" spans="27:29" x14ac:dyDescent="0.25">
      <c r="AA12228"/>
      <c r="AB12228"/>
      <c r="AC12228"/>
    </row>
    <row r="12229" spans="27:29" x14ac:dyDescent="0.25">
      <c r="AA12229"/>
      <c r="AB12229"/>
      <c r="AC12229"/>
    </row>
    <row r="12230" spans="27:29" x14ac:dyDescent="0.25">
      <c r="AA12230"/>
      <c r="AB12230"/>
      <c r="AC12230"/>
    </row>
    <row r="12231" spans="27:29" x14ac:dyDescent="0.25">
      <c r="AA12231"/>
      <c r="AB12231"/>
      <c r="AC12231"/>
    </row>
    <row r="12232" spans="27:29" x14ac:dyDescent="0.25">
      <c r="AA12232"/>
      <c r="AB12232"/>
      <c r="AC12232"/>
    </row>
    <row r="12233" spans="27:29" x14ac:dyDescent="0.25">
      <c r="AA12233"/>
      <c r="AB12233"/>
      <c r="AC12233"/>
    </row>
    <row r="12234" spans="27:29" x14ac:dyDescent="0.25">
      <c r="AA12234"/>
      <c r="AB12234"/>
      <c r="AC12234"/>
    </row>
    <row r="12235" spans="27:29" x14ac:dyDescent="0.25">
      <c r="AA12235"/>
      <c r="AB12235"/>
      <c r="AC12235"/>
    </row>
    <row r="12236" spans="27:29" x14ac:dyDescent="0.25">
      <c r="AA12236"/>
      <c r="AB12236"/>
      <c r="AC12236"/>
    </row>
    <row r="12237" spans="27:29" x14ac:dyDescent="0.25">
      <c r="AA12237"/>
      <c r="AB12237"/>
      <c r="AC12237"/>
    </row>
    <row r="12238" spans="27:29" x14ac:dyDescent="0.25">
      <c r="AA12238"/>
      <c r="AB12238"/>
      <c r="AC12238"/>
    </row>
    <row r="12239" spans="27:29" x14ac:dyDescent="0.25">
      <c r="AA12239"/>
      <c r="AB12239"/>
      <c r="AC12239"/>
    </row>
    <row r="12240" spans="27:29" x14ac:dyDescent="0.25">
      <c r="AA12240"/>
      <c r="AB12240"/>
      <c r="AC12240"/>
    </row>
    <row r="12241" spans="27:29" x14ac:dyDescent="0.25">
      <c r="AA12241"/>
      <c r="AB12241"/>
      <c r="AC12241"/>
    </row>
    <row r="12242" spans="27:29" x14ac:dyDescent="0.25">
      <c r="AA12242"/>
      <c r="AB12242"/>
      <c r="AC12242"/>
    </row>
    <row r="12243" spans="27:29" x14ac:dyDescent="0.25">
      <c r="AA12243"/>
      <c r="AB12243"/>
      <c r="AC12243"/>
    </row>
    <row r="12244" spans="27:29" x14ac:dyDescent="0.25">
      <c r="AA12244"/>
      <c r="AB12244"/>
      <c r="AC12244"/>
    </row>
    <row r="12245" spans="27:29" x14ac:dyDescent="0.25">
      <c r="AA12245"/>
      <c r="AB12245"/>
      <c r="AC12245"/>
    </row>
    <row r="12246" spans="27:29" x14ac:dyDescent="0.25">
      <c r="AA12246"/>
      <c r="AB12246"/>
      <c r="AC12246"/>
    </row>
    <row r="12247" spans="27:29" x14ac:dyDescent="0.25">
      <c r="AA12247"/>
      <c r="AB12247"/>
      <c r="AC12247"/>
    </row>
    <row r="12248" spans="27:29" x14ac:dyDescent="0.25">
      <c r="AA12248"/>
      <c r="AB12248"/>
      <c r="AC12248"/>
    </row>
    <row r="12249" spans="27:29" x14ac:dyDescent="0.25">
      <c r="AA12249"/>
      <c r="AB12249"/>
      <c r="AC12249"/>
    </row>
    <row r="12250" spans="27:29" x14ac:dyDescent="0.25">
      <c r="AA12250"/>
      <c r="AB12250"/>
      <c r="AC12250"/>
    </row>
    <row r="12251" spans="27:29" x14ac:dyDescent="0.25">
      <c r="AA12251"/>
      <c r="AB12251"/>
      <c r="AC12251"/>
    </row>
    <row r="12252" spans="27:29" x14ac:dyDescent="0.25">
      <c r="AA12252"/>
      <c r="AB12252"/>
      <c r="AC12252"/>
    </row>
    <row r="12253" spans="27:29" x14ac:dyDescent="0.25">
      <c r="AA12253"/>
      <c r="AB12253"/>
      <c r="AC12253"/>
    </row>
    <row r="12254" spans="27:29" x14ac:dyDescent="0.25">
      <c r="AA12254"/>
      <c r="AB12254"/>
      <c r="AC12254"/>
    </row>
    <row r="12255" spans="27:29" x14ac:dyDescent="0.25">
      <c r="AA12255"/>
      <c r="AB12255"/>
      <c r="AC12255"/>
    </row>
    <row r="12256" spans="27:29" x14ac:dyDescent="0.25">
      <c r="AA12256"/>
      <c r="AB12256"/>
      <c r="AC12256"/>
    </row>
    <row r="12257" spans="27:29" x14ac:dyDescent="0.25">
      <c r="AA12257"/>
      <c r="AB12257"/>
      <c r="AC12257"/>
    </row>
    <row r="12258" spans="27:29" x14ac:dyDescent="0.25">
      <c r="AA12258"/>
      <c r="AB12258"/>
      <c r="AC12258"/>
    </row>
    <row r="12259" spans="27:29" x14ac:dyDescent="0.25">
      <c r="AA12259"/>
      <c r="AB12259"/>
      <c r="AC12259"/>
    </row>
    <row r="12260" spans="27:29" x14ac:dyDescent="0.25">
      <c r="AA12260"/>
      <c r="AB12260"/>
      <c r="AC12260"/>
    </row>
    <row r="12261" spans="27:29" x14ac:dyDescent="0.25">
      <c r="AA12261"/>
      <c r="AB12261"/>
      <c r="AC12261"/>
    </row>
    <row r="12262" spans="27:29" x14ac:dyDescent="0.25">
      <c r="AA12262"/>
      <c r="AB12262"/>
      <c r="AC12262"/>
    </row>
    <row r="12263" spans="27:29" x14ac:dyDescent="0.25">
      <c r="AA12263"/>
      <c r="AB12263"/>
      <c r="AC12263"/>
    </row>
    <row r="12264" spans="27:29" x14ac:dyDescent="0.25">
      <c r="AA12264"/>
      <c r="AB12264"/>
      <c r="AC12264"/>
    </row>
    <row r="12265" spans="27:29" x14ac:dyDescent="0.25">
      <c r="AA12265"/>
      <c r="AB12265"/>
      <c r="AC12265"/>
    </row>
    <row r="12266" spans="27:29" x14ac:dyDescent="0.25">
      <c r="AA12266"/>
      <c r="AB12266"/>
      <c r="AC12266"/>
    </row>
    <row r="12267" spans="27:29" x14ac:dyDescent="0.25">
      <c r="AA12267"/>
      <c r="AB12267"/>
      <c r="AC12267"/>
    </row>
    <row r="12268" spans="27:29" x14ac:dyDescent="0.25">
      <c r="AA12268"/>
      <c r="AB12268"/>
      <c r="AC12268"/>
    </row>
    <row r="12269" spans="27:29" x14ac:dyDescent="0.25">
      <c r="AA12269"/>
      <c r="AB12269"/>
      <c r="AC12269"/>
    </row>
    <row r="12270" spans="27:29" x14ac:dyDescent="0.25">
      <c r="AA12270"/>
      <c r="AB12270"/>
      <c r="AC12270"/>
    </row>
    <row r="12271" spans="27:29" x14ac:dyDescent="0.25">
      <c r="AA12271"/>
      <c r="AB12271"/>
      <c r="AC12271"/>
    </row>
    <row r="12272" spans="27:29" x14ac:dyDescent="0.25">
      <c r="AA12272"/>
      <c r="AB12272"/>
      <c r="AC12272"/>
    </row>
    <row r="12273" spans="27:29" x14ac:dyDescent="0.25">
      <c r="AA12273"/>
      <c r="AB12273"/>
      <c r="AC12273"/>
    </row>
    <row r="12274" spans="27:29" x14ac:dyDescent="0.25">
      <c r="AA12274"/>
      <c r="AB12274"/>
      <c r="AC12274"/>
    </row>
    <row r="12275" spans="27:29" x14ac:dyDescent="0.25">
      <c r="AA12275"/>
      <c r="AB12275"/>
      <c r="AC12275"/>
    </row>
    <row r="12276" spans="27:29" x14ac:dyDescent="0.25">
      <c r="AA12276"/>
      <c r="AB12276"/>
      <c r="AC12276"/>
    </row>
    <row r="12277" spans="27:29" x14ac:dyDescent="0.25">
      <c r="AA12277"/>
      <c r="AB12277"/>
      <c r="AC12277"/>
    </row>
    <row r="12278" spans="27:29" x14ac:dyDescent="0.25">
      <c r="AA12278"/>
      <c r="AB12278"/>
      <c r="AC12278"/>
    </row>
    <row r="12279" spans="27:29" x14ac:dyDescent="0.25">
      <c r="AA12279"/>
      <c r="AB12279"/>
      <c r="AC12279"/>
    </row>
    <row r="12280" spans="27:29" x14ac:dyDescent="0.25">
      <c r="AA12280"/>
      <c r="AB12280"/>
      <c r="AC12280"/>
    </row>
    <row r="12281" spans="27:29" x14ac:dyDescent="0.25">
      <c r="AA12281"/>
      <c r="AB12281"/>
      <c r="AC12281"/>
    </row>
    <row r="12282" spans="27:29" x14ac:dyDescent="0.25">
      <c r="AA12282"/>
      <c r="AB12282"/>
      <c r="AC12282"/>
    </row>
    <row r="12283" spans="27:29" x14ac:dyDescent="0.25">
      <c r="AA12283"/>
      <c r="AB12283"/>
      <c r="AC12283"/>
    </row>
    <row r="12284" spans="27:29" x14ac:dyDescent="0.25">
      <c r="AA12284"/>
      <c r="AB12284"/>
      <c r="AC12284"/>
    </row>
    <row r="12285" spans="27:29" x14ac:dyDescent="0.25">
      <c r="AA12285"/>
      <c r="AB12285"/>
      <c r="AC12285"/>
    </row>
    <row r="12286" spans="27:29" x14ac:dyDescent="0.25">
      <c r="AA12286"/>
      <c r="AB12286"/>
      <c r="AC12286"/>
    </row>
    <row r="12287" spans="27:29" x14ac:dyDescent="0.25">
      <c r="AA12287"/>
      <c r="AB12287"/>
      <c r="AC12287"/>
    </row>
    <row r="12288" spans="27:29" x14ac:dyDescent="0.25">
      <c r="AA12288"/>
      <c r="AB12288"/>
      <c r="AC12288"/>
    </row>
    <row r="12289" spans="27:29" x14ac:dyDescent="0.25">
      <c r="AA12289"/>
      <c r="AB12289"/>
      <c r="AC12289"/>
    </row>
    <row r="12290" spans="27:29" x14ac:dyDescent="0.25">
      <c r="AA12290"/>
      <c r="AB12290"/>
      <c r="AC12290"/>
    </row>
    <row r="12291" spans="27:29" x14ac:dyDescent="0.25">
      <c r="AA12291"/>
      <c r="AB12291"/>
      <c r="AC12291"/>
    </row>
    <row r="12292" spans="27:29" x14ac:dyDescent="0.25">
      <c r="AA12292"/>
      <c r="AB12292"/>
      <c r="AC12292"/>
    </row>
    <row r="12293" spans="27:29" x14ac:dyDescent="0.25">
      <c r="AA12293"/>
      <c r="AB12293"/>
      <c r="AC12293"/>
    </row>
    <row r="12294" spans="27:29" x14ac:dyDescent="0.25">
      <c r="AA12294"/>
      <c r="AB12294"/>
      <c r="AC12294"/>
    </row>
    <row r="12295" spans="27:29" x14ac:dyDescent="0.25">
      <c r="AA12295"/>
      <c r="AB12295"/>
      <c r="AC12295"/>
    </row>
    <row r="12296" spans="27:29" x14ac:dyDescent="0.25">
      <c r="AA12296"/>
      <c r="AB12296"/>
      <c r="AC12296"/>
    </row>
    <row r="12297" spans="27:29" x14ac:dyDescent="0.25">
      <c r="AA12297"/>
      <c r="AB12297"/>
      <c r="AC12297"/>
    </row>
    <row r="12298" spans="27:29" x14ac:dyDescent="0.25">
      <c r="AA12298"/>
      <c r="AB12298"/>
      <c r="AC12298"/>
    </row>
    <row r="12299" spans="27:29" x14ac:dyDescent="0.25">
      <c r="AA12299"/>
      <c r="AB12299"/>
      <c r="AC12299"/>
    </row>
    <row r="12300" spans="27:29" x14ac:dyDescent="0.25">
      <c r="AA12300"/>
      <c r="AB12300"/>
      <c r="AC12300"/>
    </row>
    <row r="12301" spans="27:29" x14ac:dyDescent="0.25">
      <c r="AA12301"/>
      <c r="AB12301"/>
      <c r="AC12301"/>
    </row>
    <row r="12302" spans="27:29" x14ac:dyDescent="0.25">
      <c r="AA12302"/>
      <c r="AB12302"/>
      <c r="AC12302"/>
    </row>
    <row r="12303" spans="27:29" x14ac:dyDescent="0.25">
      <c r="AA12303"/>
      <c r="AB12303"/>
      <c r="AC12303"/>
    </row>
    <row r="12304" spans="27:29" x14ac:dyDescent="0.25">
      <c r="AA12304"/>
      <c r="AB12304"/>
      <c r="AC12304"/>
    </row>
    <row r="12305" spans="27:29" x14ac:dyDescent="0.25">
      <c r="AA12305"/>
      <c r="AB12305"/>
      <c r="AC12305"/>
    </row>
    <row r="12306" spans="27:29" x14ac:dyDescent="0.25">
      <c r="AA12306"/>
      <c r="AB12306"/>
      <c r="AC12306"/>
    </row>
    <row r="12307" spans="27:29" x14ac:dyDescent="0.25">
      <c r="AA12307"/>
      <c r="AB12307"/>
      <c r="AC12307"/>
    </row>
    <row r="12308" spans="27:29" x14ac:dyDescent="0.25">
      <c r="AA12308"/>
      <c r="AB12308"/>
      <c r="AC12308"/>
    </row>
    <row r="12309" spans="27:29" x14ac:dyDescent="0.25">
      <c r="AA12309"/>
      <c r="AB12309"/>
      <c r="AC12309"/>
    </row>
    <row r="12310" spans="27:29" x14ac:dyDescent="0.25">
      <c r="AA12310"/>
      <c r="AB12310"/>
      <c r="AC12310"/>
    </row>
    <row r="12311" spans="27:29" x14ac:dyDescent="0.25">
      <c r="AA12311"/>
      <c r="AB12311"/>
      <c r="AC12311"/>
    </row>
    <row r="12312" spans="27:29" x14ac:dyDescent="0.25">
      <c r="AA12312"/>
      <c r="AB12312"/>
      <c r="AC12312"/>
    </row>
    <row r="12313" spans="27:29" x14ac:dyDescent="0.25">
      <c r="AA12313"/>
      <c r="AB12313"/>
      <c r="AC12313"/>
    </row>
    <row r="12314" spans="27:29" x14ac:dyDescent="0.25">
      <c r="AA12314"/>
      <c r="AB12314"/>
      <c r="AC12314"/>
    </row>
    <row r="12315" spans="27:29" x14ac:dyDescent="0.25">
      <c r="AA12315"/>
      <c r="AB12315"/>
      <c r="AC12315"/>
    </row>
    <row r="12316" spans="27:29" x14ac:dyDescent="0.25">
      <c r="AA12316"/>
      <c r="AB12316"/>
      <c r="AC12316"/>
    </row>
    <row r="12317" spans="27:29" x14ac:dyDescent="0.25">
      <c r="AA12317"/>
      <c r="AB12317"/>
      <c r="AC12317"/>
    </row>
    <row r="12318" spans="27:29" x14ac:dyDescent="0.25">
      <c r="AA12318"/>
      <c r="AB12318"/>
      <c r="AC12318"/>
    </row>
    <row r="12319" spans="27:29" x14ac:dyDescent="0.25">
      <c r="AA12319"/>
      <c r="AB12319"/>
      <c r="AC12319"/>
    </row>
    <row r="12320" spans="27:29" x14ac:dyDescent="0.25">
      <c r="AA12320"/>
      <c r="AB12320"/>
      <c r="AC12320"/>
    </row>
    <row r="12321" spans="27:29" x14ac:dyDescent="0.25">
      <c r="AA12321"/>
      <c r="AB12321"/>
      <c r="AC12321"/>
    </row>
    <row r="12322" spans="27:29" x14ac:dyDescent="0.25">
      <c r="AA12322"/>
      <c r="AB12322"/>
      <c r="AC12322"/>
    </row>
    <row r="12323" spans="27:29" x14ac:dyDescent="0.25">
      <c r="AA12323"/>
      <c r="AB12323"/>
      <c r="AC12323"/>
    </row>
    <row r="12324" spans="27:29" x14ac:dyDescent="0.25">
      <c r="AA12324"/>
      <c r="AB12324"/>
      <c r="AC12324"/>
    </row>
    <row r="12325" spans="27:29" x14ac:dyDescent="0.25">
      <c r="AA12325"/>
      <c r="AB12325"/>
      <c r="AC12325"/>
    </row>
    <row r="12326" spans="27:29" x14ac:dyDescent="0.25">
      <c r="AA12326"/>
      <c r="AB12326"/>
      <c r="AC12326"/>
    </row>
    <row r="12327" spans="27:29" x14ac:dyDescent="0.25">
      <c r="AA12327"/>
      <c r="AB12327"/>
      <c r="AC12327"/>
    </row>
    <row r="12328" spans="27:29" x14ac:dyDescent="0.25">
      <c r="AA12328"/>
      <c r="AB12328"/>
      <c r="AC12328"/>
    </row>
    <row r="12329" spans="27:29" x14ac:dyDescent="0.25">
      <c r="AA12329"/>
      <c r="AB12329"/>
      <c r="AC12329"/>
    </row>
    <row r="12330" spans="27:29" x14ac:dyDescent="0.25">
      <c r="AA12330"/>
      <c r="AB12330"/>
      <c r="AC12330"/>
    </row>
    <row r="12331" spans="27:29" x14ac:dyDescent="0.25">
      <c r="AA12331"/>
      <c r="AB12331"/>
      <c r="AC12331"/>
    </row>
    <row r="12332" spans="27:29" x14ac:dyDescent="0.25">
      <c r="AA12332"/>
      <c r="AB12332"/>
      <c r="AC12332"/>
    </row>
    <row r="12333" spans="27:29" x14ac:dyDescent="0.25">
      <c r="AA12333"/>
      <c r="AB12333"/>
      <c r="AC12333"/>
    </row>
    <row r="12334" spans="27:29" x14ac:dyDescent="0.25">
      <c r="AA12334"/>
      <c r="AB12334"/>
      <c r="AC12334"/>
    </row>
    <row r="12335" spans="27:29" x14ac:dyDescent="0.25">
      <c r="AA12335"/>
      <c r="AB12335"/>
      <c r="AC12335"/>
    </row>
    <row r="12336" spans="27:29" x14ac:dyDescent="0.25">
      <c r="AA12336"/>
      <c r="AB12336"/>
      <c r="AC12336"/>
    </row>
    <row r="12337" spans="27:29" x14ac:dyDescent="0.25">
      <c r="AA12337"/>
      <c r="AB12337"/>
      <c r="AC12337"/>
    </row>
    <row r="12338" spans="27:29" x14ac:dyDescent="0.25">
      <c r="AA12338"/>
      <c r="AB12338"/>
      <c r="AC12338"/>
    </row>
    <row r="12339" spans="27:29" x14ac:dyDescent="0.25">
      <c r="AA12339"/>
      <c r="AB12339"/>
      <c r="AC12339"/>
    </row>
    <row r="12340" spans="27:29" x14ac:dyDescent="0.25">
      <c r="AA12340"/>
      <c r="AB12340"/>
      <c r="AC12340"/>
    </row>
    <row r="12341" spans="27:29" x14ac:dyDescent="0.25">
      <c r="AA12341"/>
      <c r="AB12341"/>
      <c r="AC12341"/>
    </row>
    <row r="12342" spans="27:29" x14ac:dyDescent="0.25">
      <c r="AA12342"/>
      <c r="AB12342"/>
      <c r="AC12342"/>
    </row>
    <row r="12343" spans="27:29" x14ac:dyDescent="0.25">
      <c r="AA12343"/>
      <c r="AB12343"/>
      <c r="AC12343"/>
    </row>
    <row r="12344" spans="27:29" x14ac:dyDescent="0.25">
      <c r="AA12344"/>
      <c r="AB12344"/>
      <c r="AC12344"/>
    </row>
    <row r="12345" spans="27:29" x14ac:dyDescent="0.25">
      <c r="AA12345"/>
      <c r="AB12345"/>
      <c r="AC12345"/>
    </row>
    <row r="12346" spans="27:29" x14ac:dyDescent="0.25">
      <c r="AA12346"/>
      <c r="AB12346"/>
      <c r="AC12346"/>
    </row>
    <row r="12347" spans="27:29" x14ac:dyDescent="0.25">
      <c r="AA12347"/>
      <c r="AB12347"/>
      <c r="AC12347"/>
    </row>
    <row r="12348" spans="27:29" x14ac:dyDescent="0.25">
      <c r="AA12348"/>
      <c r="AB12348"/>
      <c r="AC12348"/>
    </row>
    <row r="12349" spans="27:29" x14ac:dyDescent="0.25">
      <c r="AA12349"/>
      <c r="AB12349"/>
      <c r="AC12349"/>
    </row>
    <row r="12350" spans="27:29" x14ac:dyDescent="0.25">
      <c r="AA12350"/>
      <c r="AB12350"/>
      <c r="AC12350"/>
    </row>
    <row r="12351" spans="27:29" x14ac:dyDescent="0.25">
      <c r="AA12351"/>
      <c r="AB12351"/>
      <c r="AC12351"/>
    </row>
    <row r="12352" spans="27:29" x14ac:dyDescent="0.25">
      <c r="AA12352"/>
      <c r="AB12352"/>
      <c r="AC12352"/>
    </row>
    <row r="12353" spans="27:29" x14ac:dyDescent="0.25">
      <c r="AA12353"/>
      <c r="AB12353"/>
      <c r="AC12353"/>
    </row>
    <row r="12354" spans="27:29" x14ac:dyDescent="0.25">
      <c r="AA12354"/>
      <c r="AB12354"/>
      <c r="AC12354"/>
    </row>
    <row r="12355" spans="27:29" x14ac:dyDescent="0.25">
      <c r="AA12355"/>
      <c r="AB12355"/>
      <c r="AC12355"/>
    </row>
    <row r="12356" spans="27:29" x14ac:dyDescent="0.25">
      <c r="AA12356"/>
      <c r="AB12356"/>
      <c r="AC12356"/>
    </row>
    <row r="12357" spans="27:29" x14ac:dyDescent="0.25">
      <c r="AA12357"/>
      <c r="AB12357"/>
      <c r="AC12357"/>
    </row>
    <row r="12358" spans="27:29" x14ac:dyDescent="0.25">
      <c r="AA12358"/>
      <c r="AB12358"/>
      <c r="AC12358"/>
    </row>
    <row r="12359" spans="27:29" x14ac:dyDescent="0.25">
      <c r="AA12359"/>
      <c r="AB12359"/>
      <c r="AC12359"/>
    </row>
    <row r="12360" spans="27:29" x14ac:dyDescent="0.25">
      <c r="AA12360"/>
      <c r="AB12360"/>
      <c r="AC12360"/>
    </row>
    <row r="12361" spans="27:29" x14ac:dyDescent="0.25">
      <c r="AA12361"/>
      <c r="AB12361"/>
      <c r="AC12361"/>
    </row>
    <row r="12362" spans="27:29" x14ac:dyDescent="0.25">
      <c r="AA12362"/>
      <c r="AB12362"/>
      <c r="AC12362"/>
    </row>
    <row r="12363" spans="27:29" x14ac:dyDescent="0.25">
      <c r="AA12363"/>
      <c r="AB12363"/>
      <c r="AC12363"/>
    </row>
    <row r="12364" spans="27:29" x14ac:dyDescent="0.25">
      <c r="AA12364"/>
      <c r="AB12364"/>
      <c r="AC12364"/>
    </row>
    <row r="12365" spans="27:29" x14ac:dyDescent="0.25">
      <c r="AA12365"/>
      <c r="AB12365"/>
      <c r="AC12365"/>
    </row>
    <row r="12366" spans="27:29" x14ac:dyDescent="0.25">
      <c r="AA12366"/>
      <c r="AB12366"/>
      <c r="AC12366"/>
    </row>
    <row r="12367" spans="27:29" x14ac:dyDescent="0.25">
      <c r="AA12367"/>
      <c r="AB12367"/>
      <c r="AC12367"/>
    </row>
    <row r="12368" spans="27:29" x14ac:dyDescent="0.25">
      <c r="AA12368"/>
      <c r="AB12368"/>
      <c r="AC12368"/>
    </row>
    <row r="12369" spans="27:29" x14ac:dyDescent="0.25">
      <c r="AA12369"/>
      <c r="AB12369"/>
      <c r="AC12369"/>
    </row>
    <row r="12370" spans="27:29" x14ac:dyDescent="0.25">
      <c r="AA12370"/>
      <c r="AB12370"/>
      <c r="AC12370"/>
    </row>
    <row r="12371" spans="27:29" x14ac:dyDescent="0.25">
      <c r="AA12371"/>
      <c r="AB12371"/>
      <c r="AC12371"/>
    </row>
    <row r="12372" spans="27:29" x14ac:dyDescent="0.25">
      <c r="AA12372"/>
      <c r="AB12372"/>
      <c r="AC12372"/>
    </row>
    <row r="12373" spans="27:29" x14ac:dyDescent="0.25">
      <c r="AA12373"/>
      <c r="AB12373"/>
      <c r="AC12373"/>
    </row>
    <row r="12374" spans="27:29" x14ac:dyDescent="0.25">
      <c r="AA12374"/>
      <c r="AB12374"/>
      <c r="AC12374"/>
    </row>
    <row r="12375" spans="27:29" x14ac:dyDescent="0.25">
      <c r="AA12375"/>
      <c r="AB12375"/>
      <c r="AC12375"/>
    </row>
    <row r="12376" spans="27:29" x14ac:dyDescent="0.25">
      <c r="AA12376"/>
      <c r="AB12376"/>
      <c r="AC12376"/>
    </row>
    <row r="12377" spans="27:29" x14ac:dyDescent="0.25">
      <c r="AA12377"/>
      <c r="AB12377"/>
      <c r="AC12377"/>
    </row>
    <row r="12378" spans="27:29" x14ac:dyDescent="0.25">
      <c r="AA12378"/>
      <c r="AB12378"/>
      <c r="AC12378"/>
    </row>
    <row r="12379" spans="27:29" x14ac:dyDescent="0.25">
      <c r="AA12379"/>
      <c r="AB12379"/>
      <c r="AC12379"/>
    </row>
    <row r="12380" spans="27:29" x14ac:dyDescent="0.25">
      <c r="AA12380"/>
      <c r="AB12380"/>
      <c r="AC12380"/>
    </row>
    <row r="12381" spans="27:29" x14ac:dyDescent="0.25">
      <c r="AA12381"/>
      <c r="AB12381"/>
      <c r="AC12381"/>
    </row>
    <row r="12382" spans="27:29" x14ac:dyDescent="0.25">
      <c r="AA12382"/>
      <c r="AB12382"/>
      <c r="AC12382"/>
    </row>
    <row r="12383" spans="27:29" x14ac:dyDescent="0.25">
      <c r="AA12383"/>
      <c r="AB12383"/>
      <c r="AC12383"/>
    </row>
    <row r="12384" spans="27:29" x14ac:dyDescent="0.25">
      <c r="AA12384"/>
      <c r="AB12384"/>
      <c r="AC12384"/>
    </row>
    <row r="12385" spans="27:29" x14ac:dyDescent="0.25">
      <c r="AA12385"/>
      <c r="AB12385"/>
      <c r="AC12385"/>
    </row>
    <row r="12386" spans="27:29" x14ac:dyDescent="0.25">
      <c r="AA12386"/>
      <c r="AB12386"/>
      <c r="AC12386"/>
    </row>
    <row r="12387" spans="27:29" x14ac:dyDescent="0.25">
      <c r="AA12387"/>
      <c r="AB12387"/>
      <c r="AC12387"/>
    </row>
    <row r="12388" spans="27:29" x14ac:dyDescent="0.25">
      <c r="AA12388"/>
      <c r="AB12388"/>
      <c r="AC12388"/>
    </row>
    <row r="12389" spans="27:29" x14ac:dyDescent="0.25">
      <c r="AA12389"/>
      <c r="AB12389"/>
      <c r="AC12389"/>
    </row>
    <row r="12390" spans="27:29" x14ac:dyDescent="0.25">
      <c r="AA12390"/>
      <c r="AB12390"/>
      <c r="AC12390"/>
    </row>
    <row r="12391" spans="27:29" x14ac:dyDescent="0.25">
      <c r="AA12391"/>
      <c r="AB12391"/>
      <c r="AC12391"/>
    </row>
    <row r="12392" spans="27:29" x14ac:dyDescent="0.25">
      <c r="AA12392"/>
      <c r="AB12392"/>
      <c r="AC12392"/>
    </row>
    <row r="12393" spans="27:29" x14ac:dyDescent="0.25">
      <c r="AA12393"/>
      <c r="AB12393"/>
      <c r="AC12393"/>
    </row>
    <row r="12394" spans="27:29" x14ac:dyDescent="0.25">
      <c r="AA12394"/>
      <c r="AB12394"/>
      <c r="AC12394"/>
    </row>
    <row r="12395" spans="27:29" x14ac:dyDescent="0.25">
      <c r="AA12395"/>
      <c r="AB12395"/>
      <c r="AC12395"/>
    </row>
    <row r="12396" spans="27:29" x14ac:dyDescent="0.25">
      <c r="AA12396"/>
      <c r="AB12396"/>
      <c r="AC12396"/>
    </row>
    <row r="12397" spans="27:29" x14ac:dyDescent="0.25">
      <c r="AA12397"/>
      <c r="AB12397"/>
      <c r="AC12397"/>
    </row>
    <row r="12398" spans="27:29" x14ac:dyDescent="0.25">
      <c r="AA12398"/>
      <c r="AB12398"/>
      <c r="AC12398"/>
    </row>
    <row r="12399" spans="27:29" x14ac:dyDescent="0.25">
      <c r="AA12399"/>
      <c r="AB12399"/>
      <c r="AC12399"/>
    </row>
    <row r="12400" spans="27:29" x14ac:dyDescent="0.25">
      <c r="AA12400"/>
      <c r="AB12400"/>
      <c r="AC12400"/>
    </row>
    <row r="12401" spans="27:29" x14ac:dyDescent="0.25">
      <c r="AA12401"/>
      <c r="AB12401"/>
      <c r="AC12401"/>
    </row>
    <row r="12402" spans="27:29" x14ac:dyDescent="0.25">
      <c r="AA12402"/>
      <c r="AB12402"/>
      <c r="AC12402"/>
    </row>
    <row r="12403" spans="27:29" x14ac:dyDescent="0.25">
      <c r="AA12403"/>
      <c r="AB12403"/>
      <c r="AC12403"/>
    </row>
    <row r="12404" spans="27:29" x14ac:dyDescent="0.25">
      <c r="AA12404"/>
      <c r="AB12404"/>
      <c r="AC12404"/>
    </row>
    <row r="12405" spans="27:29" x14ac:dyDescent="0.25">
      <c r="AA12405"/>
      <c r="AB12405"/>
      <c r="AC12405"/>
    </row>
    <row r="12406" spans="27:29" x14ac:dyDescent="0.25">
      <c r="AA12406"/>
      <c r="AB12406"/>
      <c r="AC12406"/>
    </row>
    <row r="12407" spans="27:29" x14ac:dyDescent="0.25">
      <c r="AA12407"/>
      <c r="AB12407"/>
      <c r="AC12407"/>
    </row>
    <row r="12408" spans="27:29" x14ac:dyDescent="0.25">
      <c r="AA12408"/>
      <c r="AB12408"/>
      <c r="AC12408"/>
    </row>
    <row r="12409" spans="27:29" x14ac:dyDescent="0.25">
      <c r="AA12409"/>
      <c r="AB12409"/>
      <c r="AC12409"/>
    </row>
    <row r="12410" spans="27:29" x14ac:dyDescent="0.25">
      <c r="AA12410"/>
      <c r="AB12410"/>
      <c r="AC12410"/>
    </row>
    <row r="12411" spans="27:29" x14ac:dyDescent="0.25">
      <c r="AA12411"/>
      <c r="AB12411"/>
      <c r="AC12411"/>
    </row>
    <row r="12412" spans="27:29" x14ac:dyDescent="0.25">
      <c r="AA12412"/>
      <c r="AB12412"/>
      <c r="AC12412"/>
    </row>
    <row r="12413" spans="27:29" x14ac:dyDescent="0.25">
      <c r="AA12413"/>
      <c r="AB12413"/>
      <c r="AC12413"/>
    </row>
    <row r="12414" spans="27:29" x14ac:dyDescent="0.25">
      <c r="AA12414"/>
      <c r="AB12414"/>
      <c r="AC12414"/>
    </row>
    <row r="12415" spans="27:29" x14ac:dyDescent="0.25">
      <c r="AA12415"/>
      <c r="AB12415"/>
      <c r="AC12415"/>
    </row>
    <row r="12416" spans="27:29" x14ac:dyDescent="0.25">
      <c r="AA12416"/>
      <c r="AB12416"/>
      <c r="AC12416"/>
    </row>
    <row r="12417" spans="27:29" x14ac:dyDescent="0.25">
      <c r="AA12417"/>
      <c r="AB12417"/>
      <c r="AC12417"/>
    </row>
    <row r="12418" spans="27:29" x14ac:dyDescent="0.25">
      <c r="AA12418"/>
      <c r="AB12418"/>
      <c r="AC12418"/>
    </row>
    <row r="12419" spans="27:29" x14ac:dyDescent="0.25">
      <c r="AA12419"/>
      <c r="AB12419"/>
      <c r="AC12419"/>
    </row>
    <row r="12420" spans="27:29" x14ac:dyDescent="0.25">
      <c r="AA12420"/>
      <c r="AB12420"/>
      <c r="AC12420"/>
    </row>
    <row r="12421" spans="27:29" x14ac:dyDescent="0.25">
      <c r="AA12421"/>
      <c r="AB12421"/>
      <c r="AC12421"/>
    </row>
    <row r="12422" spans="27:29" x14ac:dyDescent="0.25">
      <c r="AA12422"/>
      <c r="AB12422"/>
      <c r="AC12422"/>
    </row>
    <row r="12423" spans="27:29" x14ac:dyDescent="0.25">
      <c r="AA12423"/>
      <c r="AB12423"/>
      <c r="AC12423"/>
    </row>
    <row r="12424" spans="27:29" x14ac:dyDescent="0.25">
      <c r="AA12424"/>
      <c r="AB12424"/>
      <c r="AC12424"/>
    </row>
    <row r="12425" spans="27:29" x14ac:dyDescent="0.25">
      <c r="AA12425"/>
      <c r="AB12425"/>
      <c r="AC12425"/>
    </row>
    <row r="12426" spans="27:29" x14ac:dyDescent="0.25">
      <c r="AA12426"/>
      <c r="AB12426"/>
      <c r="AC12426"/>
    </row>
    <row r="12427" spans="27:29" x14ac:dyDescent="0.25">
      <c r="AA12427"/>
      <c r="AB12427"/>
      <c r="AC12427"/>
    </row>
    <row r="12428" spans="27:29" x14ac:dyDescent="0.25">
      <c r="AA12428"/>
      <c r="AB12428"/>
      <c r="AC12428"/>
    </row>
    <row r="12429" spans="27:29" x14ac:dyDescent="0.25">
      <c r="AA12429"/>
      <c r="AB12429"/>
      <c r="AC12429"/>
    </row>
    <row r="12430" spans="27:29" x14ac:dyDescent="0.25">
      <c r="AA12430"/>
      <c r="AB12430"/>
      <c r="AC12430"/>
    </row>
    <row r="12431" spans="27:29" x14ac:dyDescent="0.25">
      <c r="AA12431"/>
      <c r="AB12431"/>
      <c r="AC12431"/>
    </row>
    <row r="12432" spans="27:29" x14ac:dyDescent="0.25">
      <c r="AA12432"/>
      <c r="AB12432"/>
      <c r="AC12432"/>
    </row>
    <row r="12433" spans="27:29" x14ac:dyDescent="0.25">
      <c r="AA12433"/>
      <c r="AB12433"/>
      <c r="AC12433"/>
    </row>
    <row r="12434" spans="27:29" x14ac:dyDescent="0.25">
      <c r="AA12434"/>
      <c r="AB12434"/>
      <c r="AC12434"/>
    </row>
    <row r="12435" spans="27:29" x14ac:dyDescent="0.25">
      <c r="AA12435"/>
      <c r="AB12435"/>
      <c r="AC12435"/>
    </row>
    <row r="12436" spans="27:29" x14ac:dyDescent="0.25">
      <c r="AA12436"/>
      <c r="AB12436"/>
      <c r="AC12436"/>
    </row>
    <row r="12437" spans="27:29" x14ac:dyDescent="0.25">
      <c r="AA12437"/>
      <c r="AB12437"/>
      <c r="AC12437"/>
    </row>
    <row r="12438" spans="27:29" x14ac:dyDescent="0.25">
      <c r="AA12438"/>
      <c r="AB12438"/>
      <c r="AC12438"/>
    </row>
    <row r="12439" spans="27:29" x14ac:dyDescent="0.25">
      <c r="AA12439"/>
      <c r="AB12439"/>
      <c r="AC12439"/>
    </row>
    <row r="12440" spans="27:29" x14ac:dyDescent="0.25">
      <c r="AA12440"/>
      <c r="AB12440"/>
      <c r="AC12440"/>
    </row>
    <row r="12441" spans="27:29" x14ac:dyDescent="0.25">
      <c r="AA12441"/>
      <c r="AB12441"/>
      <c r="AC12441"/>
    </row>
    <row r="12442" spans="27:29" x14ac:dyDescent="0.25">
      <c r="AA12442"/>
      <c r="AB12442"/>
      <c r="AC12442"/>
    </row>
    <row r="12443" spans="27:29" x14ac:dyDescent="0.25">
      <c r="AA12443"/>
      <c r="AB12443"/>
      <c r="AC12443"/>
    </row>
    <row r="12444" spans="27:29" x14ac:dyDescent="0.25">
      <c r="AA12444"/>
      <c r="AB12444"/>
      <c r="AC12444"/>
    </row>
    <row r="12445" spans="27:29" x14ac:dyDescent="0.25">
      <c r="AA12445"/>
      <c r="AB12445"/>
      <c r="AC12445"/>
    </row>
    <row r="12446" spans="27:29" x14ac:dyDescent="0.25">
      <c r="AA12446"/>
      <c r="AB12446"/>
      <c r="AC12446"/>
    </row>
    <row r="12447" spans="27:29" x14ac:dyDescent="0.25">
      <c r="AA12447"/>
      <c r="AB12447"/>
      <c r="AC12447"/>
    </row>
    <row r="12448" spans="27:29" x14ac:dyDescent="0.25">
      <c r="AA12448"/>
      <c r="AB12448"/>
      <c r="AC12448"/>
    </row>
    <row r="12449" spans="27:29" x14ac:dyDescent="0.25">
      <c r="AA12449"/>
      <c r="AB12449"/>
      <c r="AC12449"/>
    </row>
    <row r="12450" spans="27:29" x14ac:dyDescent="0.25">
      <c r="AA12450"/>
      <c r="AB12450"/>
      <c r="AC12450"/>
    </row>
    <row r="12451" spans="27:29" x14ac:dyDescent="0.25">
      <c r="AA12451"/>
      <c r="AB12451"/>
      <c r="AC12451"/>
    </row>
    <row r="12452" spans="27:29" x14ac:dyDescent="0.25">
      <c r="AA12452"/>
      <c r="AB12452"/>
      <c r="AC12452"/>
    </row>
    <row r="12453" spans="27:29" x14ac:dyDescent="0.25">
      <c r="AA12453"/>
      <c r="AB12453"/>
      <c r="AC12453"/>
    </row>
    <row r="12454" spans="27:29" x14ac:dyDescent="0.25">
      <c r="AA12454"/>
      <c r="AB12454"/>
      <c r="AC12454"/>
    </row>
    <row r="12455" spans="27:29" x14ac:dyDescent="0.25">
      <c r="AA12455"/>
      <c r="AB12455"/>
      <c r="AC12455"/>
    </row>
    <row r="12456" spans="27:29" x14ac:dyDescent="0.25">
      <c r="AA12456"/>
      <c r="AB12456"/>
      <c r="AC12456"/>
    </row>
    <row r="12457" spans="27:29" x14ac:dyDescent="0.25">
      <c r="AA12457"/>
      <c r="AB12457"/>
      <c r="AC12457"/>
    </row>
    <row r="12458" spans="27:29" x14ac:dyDescent="0.25">
      <c r="AA12458"/>
      <c r="AB12458"/>
      <c r="AC12458"/>
    </row>
    <row r="12459" spans="27:29" x14ac:dyDescent="0.25">
      <c r="AA12459"/>
      <c r="AB12459"/>
      <c r="AC12459"/>
    </row>
    <row r="12460" spans="27:29" x14ac:dyDescent="0.25">
      <c r="AA12460"/>
      <c r="AB12460"/>
      <c r="AC12460"/>
    </row>
    <row r="12461" spans="27:29" x14ac:dyDescent="0.25">
      <c r="AA12461"/>
      <c r="AB12461"/>
      <c r="AC12461"/>
    </row>
    <row r="12462" spans="27:29" x14ac:dyDescent="0.25">
      <c r="AA12462"/>
      <c r="AB12462"/>
      <c r="AC12462"/>
    </row>
    <row r="12463" spans="27:29" x14ac:dyDescent="0.25">
      <c r="AA12463"/>
      <c r="AB12463"/>
      <c r="AC12463"/>
    </row>
    <row r="12464" spans="27:29" x14ac:dyDescent="0.25">
      <c r="AA12464"/>
      <c r="AB12464"/>
      <c r="AC12464"/>
    </row>
    <row r="12465" spans="27:29" x14ac:dyDescent="0.25">
      <c r="AA12465"/>
      <c r="AB12465"/>
      <c r="AC12465"/>
    </row>
    <row r="12466" spans="27:29" x14ac:dyDescent="0.25">
      <c r="AA12466"/>
      <c r="AB12466"/>
      <c r="AC12466"/>
    </row>
    <row r="12467" spans="27:29" x14ac:dyDescent="0.25">
      <c r="AA12467"/>
      <c r="AB12467"/>
      <c r="AC12467"/>
    </row>
    <row r="12468" spans="27:29" x14ac:dyDescent="0.25">
      <c r="AA12468"/>
      <c r="AB12468"/>
      <c r="AC12468"/>
    </row>
    <row r="12469" spans="27:29" x14ac:dyDescent="0.25">
      <c r="AA12469"/>
      <c r="AB12469"/>
      <c r="AC12469"/>
    </row>
    <row r="12470" spans="27:29" x14ac:dyDescent="0.25">
      <c r="AA12470"/>
      <c r="AB12470"/>
      <c r="AC12470"/>
    </row>
    <row r="12471" spans="27:29" x14ac:dyDescent="0.25">
      <c r="AA12471"/>
      <c r="AB12471"/>
      <c r="AC12471"/>
    </row>
    <row r="12472" spans="27:29" x14ac:dyDescent="0.25">
      <c r="AA12472"/>
      <c r="AB12472"/>
      <c r="AC12472"/>
    </row>
    <row r="12473" spans="27:29" x14ac:dyDescent="0.25">
      <c r="AA12473"/>
      <c r="AB12473"/>
      <c r="AC12473"/>
    </row>
    <row r="12474" spans="27:29" x14ac:dyDescent="0.25">
      <c r="AA12474"/>
      <c r="AB12474"/>
      <c r="AC12474"/>
    </row>
    <row r="12475" spans="27:29" x14ac:dyDescent="0.25">
      <c r="AA12475"/>
      <c r="AB12475"/>
      <c r="AC12475"/>
    </row>
    <row r="12476" spans="27:29" x14ac:dyDescent="0.25">
      <c r="AA12476"/>
      <c r="AB12476"/>
      <c r="AC12476"/>
    </row>
    <row r="12477" spans="27:29" x14ac:dyDescent="0.25">
      <c r="AA12477"/>
      <c r="AB12477"/>
      <c r="AC12477"/>
    </row>
    <row r="12478" spans="27:29" x14ac:dyDescent="0.25">
      <c r="AA12478"/>
      <c r="AB12478"/>
      <c r="AC12478"/>
    </row>
    <row r="12479" spans="27:29" x14ac:dyDescent="0.25">
      <c r="AA12479"/>
      <c r="AB12479"/>
      <c r="AC12479"/>
    </row>
    <row r="12480" spans="27:29" x14ac:dyDescent="0.25">
      <c r="AA12480"/>
      <c r="AB12480"/>
      <c r="AC12480"/>
    </row>
    <row r="12481" spans="27:29" x14ac:dyDescent="0.25">
      <c r="AA12481"/>
      <c r="AB12481"/>
      <c r="AC12481"/>
    </row>
    <row r="12482" spans="27:29" x14ac:dyDescent="0.25">
      <c r="AA12482"/>
      <c r="AB12482"/>
      <c r="AC12482"/>
    </row>
    <row r="12483" spans="27:29" x14ac:dyDescent="0.25">
      <c r="AA12483"/>
      <c r="AB12483"/>
      <c r="AC12483"/>
    </row>
    <row r="12484" spans="27:29" x14ac:dyDescent="0.25">
      <c r="AA12484"/>
      <c r="AB12484"/>
      <c r="AC12484"/>
    </row>
    <row r="12485" spans="27:29" x14ac:dyDescent="0.25">
      <c r="AA12485"/>
      <c r="AB12485"/>
      <c r="AC12485"/>
    </row>
    <row r="12486" spans="27:29" x14ac:dyDescent="0.25">
      <c r="AA12486"/>
      <c r="AB12486"/>
      <c r="AC12486"/>
    </row>
    <row r="12487" spans="27:29" x14ac:dyDescent="0.25">
      <c r="AA12487"/>
      <c r="AB12487"/>
      <c r="AC12487"/>
    </row>
    <row r="12488" spans="27:29" x14ac:dyDescent="0.25">
      <c r="AA12488"/>
      <c r="AB12488"/>
      <c r="AC12488"/>
    </row>
    <row r="12489" spans="27:29" x14ac:dyDescent="0.25">
      <c r="AA12489"/>
      <c r="AB12489"/>
      <c r="AC12489"/>
    </row>
    <row r="12490" spans="27:29" x14ac:dyDescent="0.25">
      <c r="AA12490"/>
      <c r="AB12490"/>
      <c r="AC12490"/>
    </row>
    <row r="12491" spans="27:29" x14ac:dyDescent="0.25">
      <c r="AA12491"/>
      <c r="AB12491"/>
      <c r="AC12491"/>
    </row>
    <row r="12492" spans="27:29" x14ac:dyDescent="0.25">
      <c r="AA12492"/>
      <c r="AB12492"/>
      <c r="AC12492"/>
    </row>
    <row r="12493" spans="27:29" x14ac:dyDescent="0.25">
      <c r="AA12493"/>
      <c r="AB12493"/>
      <c r="AC12493"/>
    </row>
    <row r="12494" spans="27:29" x14ac:dyDescent="0.25">
      <c r="AA12494"/>
      <c r="AB12494"/>
      <c r="AC12494"/>
    </row>
    <row r="12495" spans="27:29" x14ac:dyDescent="0.25">
      <c r="AA12495"/>
      <c r="AB12495"/>
      <c r="AC12495"/>
    </row>
    <row r="12496" spans="27:29" x14ac:dyDescent="0.25">
      <c r="AA12496"/>
      <c r="AB12496"/>
      <c r="AC12496"/>
    </row>
    <row r="12497" spans="27:29" x14ac:dyDescent="0.25">
      <c r="AA12497"/>
      <c r="AB12497"/>
      <c r="AC12497"/>
    </row>
    <row r="12498" spans="27:29" x14ac:dyDescent="0.25">
      <c r="AA12498"/>
      <c r="AB12498"/>
      <c r="AC12498"/>
    </row>
    <row r="12499" spans="27:29" x14ac:dyDescent="0.25">
      <c r="AA12499"/>
      <c r="AB12499"/>
      <c r="AC12499"/>
    </row>
    <row r="12500" spans="27:29" x14ac:dyDescent="0.25">
      <c r="AA12500"/>
      <c r="AB12500"/>
      <c r="AC12500"/>
    </row>
    <row r="12501" spans="27:29" x14ac:dyDescent="0.25">
      <c r="AA12501"/>
      <c r="AB12501"/>
      <c r="AC12501"/>
    </row>
    <row r="12502" spans="27:29" x14ac:dyDescent="0.25">
      <c r="AA12502"/>
      <c r="AB12502"/>
      <c r="AC12502"/>
    </row>
    <row r="12503" spans="27:29" x14ac:dyDescent="0.25">
      <c r="AA12503"/>
      <c r="AB12503"/>
      <c r="AC12503"/>
    </row>
    <row r="12504" spans="27:29" x14ac:dyDescent="0.25">
      <c r="AA12504"/>
      <c r="AB12504"/>
      <c r="AC12504"/>
    </row>
    <row r="12505" spans="27:29" x14ac:dyDescent="0.25">
      <c r="AA12505"/>
      <c r="AB12505"/>
      <c r="AC12505"/>
    </row>
    <row r="12506" spans="27:29" x14ac:dyDescent="0.25">
      <c r="AA12506"/>
      <c r="AB12506"/>
      <c r="AC12506"/>
    </row>
    <row r="12507" spans="27:29" x14ac:dyDescent="0.25">
      <c r="AA12507"/>
      <c r="AB12507"/>
      <c r="AC12507"/>
    </row>
    <row r="12508" spans="27:29" x14ac:dyDescent="0.25">
      <c r="AA12508"/>
      <c r="AB12508"/>
      <c r="AC12508"/>
    </row>
    <row r="12509" spans="27:29" x14ac:dyDescent="0.25">
      <c r="AA12509"/>
      <c r="AB12509"/>
      <c r="AC12509"/>
    </row>
    <row r="12510" spans="27:29" x14ac:dyDescent="0.25">
      <c r="AA12510"/>
      <c r="AB12510"/>
      <c r="AC12510"/>
    </row>
    <row r="12511" spans="27:29" x14ac:dyDescent="0.25">
      <c r="AA12511"/>
      <c r="AB12511"/>
      <c r="AC12511"/>
    </row>
    <row r="12512" spans="27:29" x14ac:dyDescent="0.25">
      <c r="AA12512"/>
      <c r="AB12512"/>
      <c r="AC12512"/>
    </row>
    <row r="12513" spans="27:29" x14ac:dyDescent="0.25">
      <c r="AA12513"/>
      <c r="AB12513"/>
      <c r="AC12513"/>
    </row>
    <row r="12514" spans="27:29" x14ac:dyDescent="0.25">
      <c r="AA12514"/>
      <c r="AB12514"/>
      <c r="AC12514"/>
    </row>
    <row r="12515" spans="27:29" x14ac:dyDescent="0.25">
      <c r="AA12515"/>
      <c r="AB12515"/>
      <c r="AC12515"/>
    </row>
    <row r="12516" spans="27:29" x14ac:dyDescent="0.25">
      <c r="AA12516"/>
      <c r="AB12516"/>
      <c r="AC12516"/>
    </row>
    <row r="12517" spans="27:29" x14ac:dyDescent="0.25">
      <c r="AA12517"/>
      <c r="AB12517"/>
      <c r="AC12517"/>
    </row>
    <row r="12518" spans="27:29" x14ac:dyDescent="0.25">
      <c r="AA12518"/>
      <c r="AB12518"/>
      <c r="AC12518"/>
    </row>
    <row r="12519" spans="27:29" x14ac:dyDescent="0.25">
      <c r="AA12519"/>
      <c r="AB12519"/>
      <c r="AC12519"/>
    </row>
    <row r="12520" spans="27:29" x14ac:dyDescent="0.25">
      <c r="AA12520"/>
      <c r="AB12520"/>
      <c r="AC12520"/>
    </row>
    <row r="12521" spans="27:29" x14ac:dyDescent="0.25">
      <c r="AA12521"/>
      <c r="AB12521"/>
      <c r="AC12521"/>
    </row>
    <row r="12522" spans="27:29" x14ac:dyDescent="0.25">
      <c r="AA12522"/>
      <c r="AB12522"/>
      <c r="AC12522"/>
    </row>
    <row r="12523" spans="27:29" x14ac:dyDescent="0.25">
      <c r="AA12523"/>
      <c r="AB12523"/>
      <c r="AC12523"/>
    </row>
    <row r="12524" spans="27:29" x14ac:dyDescent="0.25">
      <c r="AA12524"/>
      <c r="AB12524"/>
      <c r="AC12524"/>
    </row>
    <row r="12525" spans="27:29" x14ac:dyDescent="0.25">
      <c r="AA12525"/>
      <c r="AB12525"/>
      <c r="AC12525"/>
    </row>
    <row r="12526" spans="27:29" x14ac:dyDescent="0.25">
      <c r="AA12526"/>
      <c r="AB12526"/>
      <c r="AC12526"/>
    </row>
    <row r="12527" spans="27:29" x14ac:dyDescent="0.25">
      <c r="AA12527"/>
      <c r="AB12527"/>
      <c r="AC12527"/>
    </row>
    <row r="12528" spans="27:29" x14ac:dyDescent="0.25">
      <c r="AA12528"/>
      <c r="AB12528"/>
      <c r="AC12528"/>
    </row>
    <row r="12529" spans="27:29" x14ac:dyDescent="0.25">
      <c r="AA12529"/>
      <c r="AB12529"/>
      <c r="AC12529"/>
    </row>
    <row r="12530" spans="27:29" x14ac:dyDescent="0.25">
      <c r="AA12530"/>
      <c r="AB12530"/>
      <c r="AC12530"/>
    </row>
    <row r="12531" spans="27:29" x14ac:dyDescent="0.25">
      <c r="AA12531"/>
      <c r="AB12531"/>
      <c r="AC12531"/>
    </row>
    <row r="12532" spans="27:29" x14ac:dyDescent="0.25">
      <c r="AA12532"/>
      <c r="AB12532"/>
      <c r="AC12532"/>
    </row>
    <row r="12533" spans="27:29" x14ac:dyDescent="0.25">
      <c r="AA12533"/>
      <c r="AB12533"/>
      <c r="AC12533"/>
    </row>
    <row r="12534" spans="27:29" x14ac:dyDescent="0.25">
      <c r="AA12534"/>
      <c r="AB12534"/>
      <c r="AC12534"/>
    </row>
    <row r="12535" spans="27:29" x14ac:dyDescent="0.25">
      <c r="AA12535"/>
      <c r="AB12535"/>
      <c r="AC12535"/>
    </row>
    <row r="12536" spans="27:29" x14ac:dyDescent="0.25">
      <c r="AA12536"/>
      <c r="AB12536"/>
      <c r="AC12536"/>
    </row>
    <row r="12537" spans="27:29" x14ac:dyDescent="0.25">
      <c r="AA12537"/>
      <c r="AB12537"/>
      <c r="AC12537"/>
    </row>
    <row r="12538" spans="27:29" x14ac:dyDescent="0.25">
      <c r="AA12538"/>
      <c r="AB12538"/>
      <c r="AC12538"/>
    </row>
    <row r="12539" spans="27:29" x14ac:dyDescent="0.25">
      <c r="AA12539"/>
      <c r="AB12539"/>
      <c r="AC12539"/>
    </row>
    <row r="12540" spans="27:29" x14ac:dyDescent="0.25">
      <c r="AA12540"/>
      <c r="AB12540"/>
      <c r="AC12540"/>
    </row>
    <row r="12541" spans="27:29" x14ac:dyDescent="0.25">
      <c r="AA12541"/>
      <c r="AB12541"/>
      <c r="AC12541"/>
    </row>
    <row r="12542" spans="27:29" x14ac:dyDescent="0.25">
      <c r="AA12542"/>
      <c r="AB12542"/>
      <c r="AC12542"/>
    </row>
    <row r="12543" spans="27:29" x14ac:dyDescent="0.25">
      <c r="AA12543"/>
      <c r="AB12543"/>
      <c r="AC12543"/>
    </row>
    <row r="12544" spans="27:29" x14ac:dyDescent="0.25">
      <c r="AA12544"/>
      <c r="AB12544"/>
      <c r="AC12544"/>
    </row>
    <row r="12545" spans="27:29" x14ac:dyDescent="0.25">
      <c r="AA12545"/>
      <c r="AB12545"/>
      <c r="AC12545"/>
    </row>
    <row r="12546" spans="27:29" x14ac:dyDescent="0.25">
      <c r="AA12546"/>
      <c r="AB12546"/>
      <c r="AC12546"/>
    </row>
    <row r="12547" spans="27:29" x14ac:dyDescent="0.25">
      <c r="AA12547"/>
      <c r="AB12547"/>
      <c r="AC12547"/>
    </row>
    <row r="12548" spans="27:29" x14ac:dyDescent="0.25">
      <c r="AA12548"/>
      <c r="AB12548"/>
      <c r="AC12548"/>
    </row>
    <row r="12549" spans="27:29" x14ac:dyDescent="0.25">
      <c r="AA12549"/>
      <c r="AB12549"/>
      <c r="AC12549"/>
    </row>
    <row r="12550" spans="27:29" x14ac:dyDescent="0.25">
      <c r="AA12550"/>
      <c r="AB12550"/>
      <c r="AC12550"/>
    </row>
    <row r="12551" spans="27:29" x14ac:dyDescent="0.25">
      <c r="AA12551"/>
      <c r="AB12551"/>
      <c r="AC12551"/>
    </row>
    <row r="12552" spans="27:29" x14ac:dyDescent="0.25">
      <c r="AA12552"/>
      <c r="AB12552"/>
      <c r="AC12552"/>
    </row>
    <row r="12553" spans="27:29" x14ac:dyDescent="0.25">
      <c r="AA12553"/>
      <c r="AB12553"/>
      <c r="AC12553"/>
    </row>
    <row r="12554" spans="27:29" x14ac:dyDescent="0.25">
      <c r="AA12554"/>
      <c r="AB12554"/>
      <c r="AC12554"/>
    </row>
    <row r="12555" spans="27:29" x14ac:dyDescent="0.25">
      <c r="AA12555"/>
      <c r="AB12555"/>
      <c r="AC12555"/>
    </row>
    <row r="12556" spans="27:29" x14ac:dyDescent="0.25">
      <c r="AA12556"/>
      <c r="AB12556"/>
      <c r="AC12556"/>
    </row>
    <row r="12557" spans="27:29" x14ac:dyDescent="0.25">
      <c r="AA12557"/>
      <c r="AB12557"/>
      <c r="AC12557"/>
    </row>
    <row r="12558" spans="27:29" x14ac:dyDescent="0.25">
      <c r="AA12558"/>
      <c r="AB12558"/>
      <c r="AC12558"/>
    </row>
    <row r="12559" spans="27:29" x14ac:dyDescent="0.25">
      <c r="AA12559"/>
      <c r="AB12559"/>
      <c r="AC12559"/>
    </row>
    <row r="12560" spans="27:29" x14ac:dyDescent="0.25">
      <c r="AA12560"/>
      <c r="AB12560"/>
      <c r="AC12560"/>
    </row>
    <row r="12561" spans="27:29" x14ac:dyDescent="0.25">
      <c r="AA12561"/>
      <c r="AB12561"/>
      <c r="AC12561"/>
    </row>
    <row r="12562" spans="27:29" x14ac:dyDescent="0.25">
      <c r="AA12562"/>
      <c r="AB12562"/>
      <c r="AC12562"/>
    </row>
    <row r="12563" spans="27:29" x14ac:dyDescent="0.25">
      <c r="AA12563"/>
      <c r="AB12563"/>
      <c r="AC12563"/>
    </row>
    <row r="12564" spans="27:29" x14ac:dyDescent="0.25">
      <c r="AA12564"/>
      <c r="AB12564"/>
      <c r="AC12564"/>
    </row>
    <row r="12565" spans="27:29" x14ac:dyDescent="0.25">
      <c r="AA12565"/>
      <c r="AB12565"/>
      <c r="AC12565"/>
    </row>
    <row r="12566" spans="27:29" x14ac:dyDescent="0.25">
      <c r="AA12566"/>
      <c r="AB12566"/>
      <c r="AC12566"/>
    </row>
    <row r="12567" spans="27:29" x14ac:dyDescent="0.25">
      <c r="AA12567"/>
      <c r="AB12567"/>
      <c r="AC12567"/>
    </row>
    <row r="12568" spans="27:29" x14ac:dyDescent="0.25">
      <c r="AA12568"/>
      <c r="AB12568"/>
      <c r="AC12568"/>
    </row>
    <row r="12569" spans="27:29" x14ac:dyDescent="0.25">
      <c r="AA12569"/>
      <c r="AB12569"/>
      <c r="AC12569"/>
    </row>
    <row r="12570" spans="27:29" x14ac:dyDescent="0.25">
      <c r="AA12570"/>
      <c r="AB12570"/>
      <c r="AC12570"/>
    </row>
    <row r="12571" spans="27:29" x14ac:dyDescent="0.25">
      <c r="AA12571"/>
      <c r="AB12571"/>
      <c r="AC12571"/>
    </row>
    <row r="12572" spans="27:29" x14ac:dyDescent="0.25">
      <c r="AA12572"/>
      <c r="AB12572"/>
      <c r="AC12572"/>
    </row>
    <row r="12573" spans="27:29" x14ac:dyDescent="0.25">
      <c r="AA12573"/>
      <c r="AB12573"/>
      <c r="AC12573"/>
    </row>
    <row r="12574" spans="27:29" x14ac:dyDescent="0.25">
      <c r="AA12574"/>
      <c r="AB12574"/>
      <c r="AC12574"/>
    </row>
    <row r="12575" spans="27:29" x14ac:dyDescent="0.25">
      <c r="AA12575"/>
      <c r="AB12575"/>
      <c r="AC12575"/>
    </row>
    <row r="12576" spans="27:29" x14ac:dyDescent="0.25">
      <c r="AA12576"/>
      <c r="AB12576"/>
      <c r="AC12576"/>
    </row>
    <row r="12577" spans="27:29" x14ac:dyDescent="0.25">
      <c r="AA12577"/>
      <c r="AB12577"/>
      <c r="AC12577"/>
    </row>
    <row r="12578" spans="27:29" x14ac:dyDescent="0.25">
      <c r="AA12578"/>
      <c r="AB12578"/>
      <c r="AC12578"/>
    </row>
    <row r="12579" spans="27:29" x14ac:dyDescent="0.25">
      <c r="AA12579"/>
      <c r="AB12579"/>
      <c r="AC12579"/>
    </row>
    <row r="12580" spans="27:29" x14ac:dyDescent="0.25">
      <c r="AA12580"/>
      <c r="AB12580"/>
      <c r="AC12580"/>
    </row>
    <row r="12581" spans="27:29" x14ac:dyDescent="0.25">
      <c r="AA12581"/>
      <c r="AB12581"/>
      <c r="AC12581"/>
    </row>
    <row r="12582" spans="27:29" x14ac:dyDescent="0.25">
      <c r="AA12582"/>
      <c r="AB12582"/>
      <c r="AC12582"/>
    </row>
    <row r="12583" spans="27:29" x14ac:dyDescent="0.25">
      <c r="AA12583"/>
      <c r="AB12583"/>
      <c r="AC12583"/>
    </row>
    <row r="12584" spans="27:29" x14ac:dyDescent="0.25">
      <c r="AA12584"/>
      <c r="AB12584"/>
      <c r="AC12584"/>
    </row>
    <row r="12585" spans="27:29" x14ac:dyDescent="0.25">
      <c r="AA12585"/>
      <c r="AB12585"/>
      <c r="AC12585"/>
    </row>
    <row r="12586" spans="27:29" x14ac:dyDescent="0.25">
      <c r="AA12586"/>
      <c r="AB12586"/>
      <c r="AC12586"/>
    </row>
    <row r="12587" spans="27:29" x14ac:dyDescent="0.25">
      <c r="AA12587"/>
      <c r="AB12587"/>
      <c r="AC12587"/>
    </row>
    <row r="12588" spans="27:29" x14ac:dyDescent="0.25">
      <c r="AA12588"/>
      <c r="AB12588"/>
      <c r="AC12588"/>
    </row>
    <row r="12589" spans="27:29" x14ac:dyDescent="0.25">
      <c r="AA12589"/>
      <c r="AB12589"/>
      <c r="AC12589"/>
    </row>
    <row r="12590" spans="27:29" x14ac:dyDescent="0.25">
      <c r="AA12590"/>
      <c r="AB12590"/>
      <c r="AC12590"/>
    </row>
    <row r="12591" spans="27:29" x14ac:dyDescent="0.25">
      <c r="AA12591"/>
      <c r="AB12591"/>
      <c r="AC12591"/>
    </row>
    <row r="12592" spans="27:29" x14ac:dyDescent="0.25">
      <c r="AA12592"/>
      <c r="AB12592"/>
      <c r="AC12592"/>
    </row>
    <row r="12593" spans="27:29" x14ac:dyDescent="0.25">
      <c r="AA12593"/>
      <c r="AB12593"/>
      <c r="AC12593"/>
    </row>
    <row r="12594" spans="27:29" x14ac:dyDescent="0.25">
      <c r="AA12594"/>
      <c r="AB12594"/>
      <c r="AC12594"/>
    </row>
    <row r="12595" spans="27:29" x14ac:dyDescent="0.25">
      <c r="AA12595"/>
      <c r="AB12595"/>
      <c r="AC12595"/>
    </row>
    <row r="12596" spans="27:29" x14ac:dyDescent="0.25">
      <c r="AA12596"/>
      <c r="AB12596"/>
      <c r="AC12596"/>
    </row>
    <row r="12597" spans="27:29" x14ac:dyDescent="0.25">
      <c r="AA12597"/>
      <c r="AB12597"/>
      <c r="AC12597"/>
    </row>
    <row r="12598" spans="27:29" x14ac:dyDescent="0.25">
      <c r="AA12598"/>
      <c r="AB12598"/>
      <c r="AC12598"/>
    </row>
    <row r="12599" spans="27:29" x14ac:dyDescent="0.25">
      <c r="AA12599"/>
      <c r="AB12599"/>
      <c r="AC12599"/>
    </row>
    <row r="12600" spans="27:29" x14ac:dyDescent="0.25">
      <c r="AA12600"/>
      <c r="AB12600"/>
      <c r="AC12600"/>
    </row>
    <row r="12601" spans="27:29" x14ac:dyDescent="0.25">
      <c r="AA12601"/>
      <c r="AB12601"/>
      <c r="AC12601"/>
    </row>
    <row r="12602" spans="27:29" x14ac:dyDescent="0.25">
      <c r="AA12602"/>
      <c r="AB12602"/>
      <c r="AC12602"/>
    </row>
    <row r="12603" spans="27:29" x14ac:dyDescent="0.25">
      <c r="AA12603"/>
      <c r="AB12603"/>
      <c r="AC12603"/>
    </row>
    <row r="12604" spans="27:29" x14ac:dyDescent="0.25">
      <c r="AA12604"/>
      <c r="AB12604"/>
      <c r="AC12604"/>
    </row>
    <row r="12605" spans="27:29" x14ac:dyDescent="0.25">
      <c r="AA12605"/>
      <c r="AB12605"/>
      <c r="AC12605"/>
    </row>
    <row r="12606" spans="27:29" x14ac:dyDescent="0.25">
      <c r="AA12606"/>
      <c r="AB12606"/>
      <c r="AC12606"/>
    </row>
    <row r="12607" spans="27:29" x14ac:dyDescent="0.25">
      <c r="AA12607"/>
      <c r="AB12607"/>
      <c r="AC12607"/>
    </row>
    <row r="12608" spans="27:29" x14ac:dyDescent="0.25">
      <c r="AA12608"/>
      <c r="AB12608"/>
      <c r="AC12608"/>
    </row>
    <row r="12609" spans="27:29" x14ac:dyDescent="0.25">
      <c r="AA12609"/>
      <c r="AB12609"/>
      <c r="AC12609"/>
    </row>
    <row r="12610" spans="27:29" x14ac:dyDescent="0.25">
      <c r="AA12610"/>
      <c r="AB12610"/>
      <c r="AC12610"/>
    </row>
    <row r="12611" spans="27:29" x14ac:dyDescent="0.25">
      <c r="AA12611"/>
      <c r="AB12611"/>
      <c r="AC12611"/>
    </row>
    <row r="12612" spans="27:29" x14ac:dyDescent="0.25">
      <c r="AA12612"/>
      <c r="AB12612"/>
      <c r="AC12612"/>
    </row>
    <row r="12613" spans="27:29" x14ac:dyDescent="0.25">
      <c r="AA12613"/>
      <c r="AB12613"/>
      <c r="AC12613"/>
    </row>
    <row r="12614" spans="27:29" x14ac:dyDescent="0.25">
      <c r="AA12614"/>
      <c r="AB12614"/>
      <c r="AC12614"/>
    </row>
    <row r="12615" spans="27:29" x14ac:dyDescent="0.25">
      <c r="AA12615"/>
      <c r="AB12615"/>
      <c r="AC12615"/>
    </row>
    <row r="12616" spans="27:29" x14ac:dyDescent="0.25">
      <c r="AA12616"/>
      <c r="AB12616"/>
      <c r="AC12616"/>
    </row>
    <row r="12617" spans="27:29" x14ac:dyDescent="0.25">
      <c r="AA12617"/>
      <c r="AB12617"/>
      <c r="AC12617"/>
    </row>
    <row r="12618" spans="27:29" x14ac:dyDescent="0.25">
      <c r="AA12618"/>
      <c r="AB12618"/>
      <c r="AC12618"/>
    </row>
    <row r="12619" spans="27:29" x14ac:dyDescent="0.25">
      <c r="AA12619"/>
      <c r="AB12619"/>
      <c r="AC12619"/>
    </row>
    <row r="12620" spans="27:29" x14ac:dyDescent="0.25">
      <c r="AA12620"/>
      <c r="AB12620"/>
      <c r="AC12620"/>
    </row>
    <row r="12621" spans="27:29" x14ac:dyDescent="0.25">
      <c r="AA12621"/>
      <c r="AB12621"/>
      <c r="AC12621"/>
    </row>
    <row r="12622" spans="27:29" x14ac:dyDescent="0.25">
      <c r="AA12622"/>
      <c r="AB12622"/>
      <c r="AC12622"/>
    </row>
    <row r="12623" spans="27:29" x14ac:dyDescent="0.25">
      <c r="AA12623"/>
      <c r="AB12623"/>
      <c r="AC12623"/>
    </row>
    <row r="12624" spans="27:29" x14ac:dyDescent="0.25">
      <c r="AA12624"/>
      <c r="AB12624"/>
      <c r="AC12624"/>
    </row>
    <row r="12625" spans="27:29" x14ac:dyDescent="0.25">
      <c r="AA12625"/>
      <c r="AB12625"/>
      <c r="AC12625"/>
    </row>
    <row r="12626" spans="27:29" x14ac:dyDescent="0.25">
      <c r="AA12626"/>
      <c r="AB12626"/>
      <c r="AC12626"/>
    </row>
    <row r="12627" spans="27:29" x14ac:dyDescent="0.25">
      <c r="AA12627"/>
      <c r="AB12627"/>
      <c r="AC12627"/>
    </row>
    <row r="12628" spans="27:29" x14ac:dyDescent="0.25">
      <c r="AA12628"/>
      <c r="AB12628"/>
      <c r="AC12628"/>
    </row>
    <row r="12629" spans="27:29" x14ac:dyDescent="0.25">
      <c r="AA12629"/>
      <c r="AB12629"/>
      <c r="AC12629"/>
    </row>
    <row r="12630" spans="27:29" x14ac:dyDescent="0.25">
      <c r="AA12630"/>
      <c r="AB12630"/>
      <c r="AC12630"/>
    </row>
    <row r="12631" spans="27:29" x14ac:dyDescent="0.25">
      <c r="AA12631"/>
      <c r="AB12631"/>
      <c r="AC12631"/>
    </row>
    <row r="12632" spans="27:29" x14ac:dyDescent="0.25">
      <c r="AA12632"/>
      <c r="AB12632"/>
      <c r="AC12632"/>
    </row>
    <row r="12633" spans="27:29" x14ac:dyDescent="0.25">
      <c r="AA12633"/>
      <c r="AB12633"/>
      <c r="AC12633"/>
    </row>
    <row r="12634" spans="27:29" x14ac:dyDescent="0.25">
      <c r="AA12634"/>
      <c r="AB12634"/>
      <c r="AC12634"/>
    </row>
    <row r="12635" spans="27:29" x14ac:dyDescent="0.25">
      <c r="AA12635"/>
      <c r="AB12635"/>
      <c r="AC12635"/>
    </row>
    <row r="12636" spans="27:29" x14ac:dyDescent="0.25">
      <c r="AA12636"/>
      <c r="AB12636"/>
      <c r="AC12636"/>
    </row>
    <row r="12637" spans="27:29" x14ac:dyDescent="0.25">
      <c r="AA12637"/>
      <c r="AB12637"/>
      <c r="AC12637"/>
    </row>
    <row r="12638" spans="27:29" x14ac:dyDescent="0.25">
      <c r="AA12638"/>
      <c r="AB12638"/>
      <c r="AC12638"/>
    </row>
    <row r="12639" spans="27:29" x14ac:dyDescent="0.25">
      <c r="AA12639"/>
      <c r="AB12639"/>
      <c r="AC12639"/>
    </row>
    <row r="12640" spans="27:29" x14ac:dyDescent="0.25">
      <c r="AA12640"/>
      <c r="AB12640"/>
      <c r="AC12640"/>
    </row>
    <row r="12641" spans="27:29" x14ac:dyDescent="0.25">
      <c r="AA12641"/>
      <c r="AB12641"/>
      <c r="AC12641"/>
    </row>
    <row r="12642" spans="27:29" x14ac:dyDescent="0.25">
      <c r="AA12642"/>
      <c r="AB12642"/>
      <c r="AC12642"/>
    </row>
    <row r="12643" spans="27:29" x14ac:dyDescent="0.25">
      <c r="AA12643"/>
      <c r="AB12643"/>
      <c r="AC12643"/>
    </row>
    <row r="12644" spans="27:29" x14ac:dyDescent="0.25">
      <c r="AA12644"/>
      <c r="AB12644"/>
      <c r="AC12644"/>
    </row>
    <row r="12645" spans="27:29" x14ac:dyDescent="0.25">
      <c r="AA12645"/>
      <c r="AB12645"/>
      <c r="AC12645"/>
    </row>
    <row r="12646" spans="27:29" x14ac:dyDescent="0.25">
      <c r="AA12646"/>
      <c r="AB12646"/>
      <c r="AC12646"/>
    </row>
    <row r="12647" spans="27:29" x14ac:dyDescent="0.25">
      <c r="AA12647"/>
      <c r="AB12647"/>
      <c r="AC12647"/>
    </row>
    <row r="12648" spans="27:29" x14ac:dyDescent="0.25">
      <c r="AA12648"/>
      <c r="AB12648"/>
      <c r="AC12648"/>
    </row>
    <row r="12649" spans="27:29" x14ac:dyDescent="0.25">
      <c r="AA12649"/>
      <c r="AB12649"/>
      <c r="AC12649"/>
    </row>
    <row r="12650" spans="27:29" x14ac:dyDescent="0.25">
      <c r="AA12650"/>
      <c r="AB12650"/>
      <c r="AC12650"/>
    </row>
    <row r="12651" spans="27:29" x14ac:dyDescent="0.25">
      <c r="AA12651"/>
      <c r="AB12651"/>
      <c r="AC12651"/>
    </row>
    <row r="12652" spans="27:29" x14ac:dyDescent="0.25">
      <c r="AA12652"/>
      <c r="AB12652"/>
      <c r="AC12652"/>
    </row>
    <row r="12653" spans="27:29" x14ac:dyDescent="0.25">
      <c r="AA12653"/>
      <c r="AB12653"/>
      <c r="AC12653"/>
    </row>
    <row r="12654" spans="27:29" x14ac:dyDescent="0.25">
      <c r="AA12654"/>
      <c r="AB12654"/>
      <c r="AC12654"/>
    </row>
    <row r="12655" spans="27:29" x14ac:dyDescent="0.25">
      <c r="AA12655"/>
      <c r="AB12655"/>
      <c r="AC12655"/>
    </row>
    <row r="12656" spans="27:29" x14ac:dyDescent="0.25">
      <c r="AA12656"/>
      <c r="AB12656"/>
      <c r="AC12656"/>
    </row>
    <row r="12657" spans="27:29" x14ac:dyDescent="0.25">
      <c r="AA12657"/>
      <c r="AB12657"/>
      <c r="AC12657"/>
    </row>
    <row r="12658" spans="27:29" x14ac:dyDescent="0.25">
      <c r="AA12658"/>
      <c r="AB12658"/>
      <c r="AC12658"/>
    </row>
    <row r="12659" spans="27:29" x14ac:dyDescent="0.25">
      <c r="AA12659"/>
      <c r="AB12659"/>
      <c r="AC12659"/>
    </row>
    <row r="12660" spans="27:29" x14ac:dyDescent="0.25">
      <c r="AA12660"/>
      <c r="AB12660"/>
      <c r="AC12660"/>
    </row>
    <row r="12661" spans="27:29" x14ac:dyDescent="0.25">
      <c r="AA12661"/>
      <c r="AB12661"/>
      <c r="AC12661"/>
    </row>
    <row r="12662" spans="27:29" x14ac:dyDescent="0.25">
      <c r="AA12662"/>
      <c r="AB12662"/>
      <c r="AC12662"/>
    </row>
    <row r="12663" spans="27:29" x14ac:dyDescent="0.25">
      <c r="AA12663"/>
      <c r="AB12663"/>
      <c r="AC12663"/>
    </row>
    <row r="12664" spans="27:29" x14ac:dyDescent="0.25">
      <c r="AA12664"/>
      <c r="AB12664"/>
      <c r="AC12664"/>
    </row>
    <row r="12665" spans="27:29" x14ac:dyDescent="0.25">
      <c r="AA12665"/>
      <c r="AB12665"/>
      <c r="AC12665"/>
    </row>
    <row r="12666" spans="27:29" x14ac:dyDescent="0.25">
      <c r="AA12666"/>
      <c r="AB12666"/>
      <c r="AC12666"/>
    </row>
    <row r="12667" spans="27:29" x14ac:dyDescent="0.25">
      <c r="AA12667"/>
      <c r="AB12667"/>
      <c r="AC12667"/>
    </row>
    <row r="12668" spans="27:29" x14ac:dyDescent="0.25">
      <c r="AA12668"/>
      <c r="AB12668"/>
      <c r="AC12668"/>
    </row>
    <row r="12669" spans="27:29" x14ac:dyDescent="0.25">
      <c r="AA12669"/>
      <c r="AB12669"/>
      <c r="AC12669"/>
    </row>
    <row r="12670" spans="27:29" x14ac:dyDescent="0.25">
      <c r="AA12670"/>
      <c r="AB12670"/>
      <c r="AC12670"/>
    </row>
    <row r="12671" spans="27:29" x14ac:dyDescent="0.25">
      <c r="AA12671"/>
      <c r="AB12671"/>
      <c r="AC12671"/>
    </row>
    <row r="12672" spans="27:29" x14ac:dyDescent="0.25">
      <c r="AA12672"/>
      <c r="AB12672"/>
      <c r="AC12672"/>
    </row>
    <row r="12673" spans="27:29" x14ac:dyDescent="0.25">
      <c r="AA12673"/>
      <c r="AB12673"/>
      <c r="AC12673"/>
    </row>
    <row r="12674" spans="27:29" x14ac:dyDescent="0.25">
      <c r="AA12674"/>
      <c r="AB12674"/>
      <c r="AC12674"/>
    </row>
    <row r="12675" spans="27:29" x14ac:dyDescent="0.25">
      <c r="AA12675"/>
      <c r="AB12675"/>
      <c r="AC12675"/>
    </row>
    <row r="12676" spans="27:29" x14ac:dyDescent="0.25">
      <c r="AA12676"/>
      <c r="AB12676"/>
      <c r="AC12676"/>
    </row>
    <row r="12677" spans="27:29" x14ac:dyDescent="0.25">
      <c r="AA12677"/>
      <c r="AB12677"/>
      <c r="AC12677"/>
    </row>
    <row r="12678" spans="27:29" x14ac:dyDescent="0.25">
      <c r="AA12678"/>
      <c r="AB12678"/>
      <c r="AC12678"/>
    </row>
    <row r="12679" spans="27:29" x14ac:dyDescent="0.25">
      <c r="AA12679"/>
      <c r="AB12679"/>
      <c r="AC12679"/>
    </row>
    <row r="12680" spans="27:29" x14ac:dyDescent="0.25">
      <c r="AA12680"/>
      <c r="AB12680"/>
      <c r="AC12680"/>
    </row>
    <row r="12681" spans="27:29" x14ac:dyDescent="0.25">
      <c r="AA12681"/>
      <c r="AB12681"/>
      <c r="AC12681"/>
    </row>
    <row r="12682" spans="27:29" x14ac:dyDescent="0.25">
      <c r="AA12682"/>
      <c r="AB12682"/>
      <c r="AC12682"/>
    </row>
    <row r="12683" spans="27:29" x14ac:dyDescent="0.25">
      <c r="AA12683"/>
      <c r="AB12683"/>
      <c r="AC12683"/>
    </row>
    <row r="12684" spans="27:29" x14ac:dyDescent="0.25">
      <c r="AA12684"/>
      <c r="AB12684"/>
      <c r="AC12684"/>
    </row>
    <row r="12685" spans="27:29" x14ac:dyDescent="0.25">
      <c r="AA12685"/>
      <c r="AB12685"/>
      <c r="AC12685"/>
    </row>
    <row r="12686" spans="27:29" x14ac:dyDescent="0.25">
      <c r="AA12686"/>
      <c r="AB12686"/>
      <c r="AC12686"/>
    </row>
    <row r="12687" spans="27:29" x14ac:dyDescent="0.25">
      <c r="AA12687"/>
      <c r="AB12687"/>
      <c r="AC12687"/>
    </row>
    <row r="12688" spans="27:29" x14ac:dyDescent="0.25">
      <c r="AA12688"/>
      <c r="AB12688"/>
      <c r="AC12688"/>
    </row>
    <row r="12689" spans="27:29" x14ac:dyDescent="0.25">
      <c r="AA12689"/>
      <c r="AB12689"/>
      <c r="AC12689"/>
    </row>
    <row r="12690" spans="27:29" x14ac:dyDescent="0.25">
      <c r="AA12690"/>
      <c r="AB12690"/>
      <c r="AC12690"/>
    </row>
    <row r="12691" spans="27:29" x14ac:dyDescent="0.25">
      <c r="AA12691"/>
      <c r="AB12691"/>
      <c r="AC12691"/>
    </row>
    <row r="12692" spans="27:29" x14ac:dyDescent="0.25">
      <c r="AA12692"/>
      <c r="AB12692"/>
      <c r="AC12692"/>
    </row>
    <row r="12693" spans="27:29" x14ac:dyDescent="0.25">
      <c r="AA12693"/>
      <c r="AB12693"/>
      <c r="AC12693"/>
    </row>
    <row r="12694" spans="27:29" x14ac:dyDescent="0.25">
      <c r="AA12694"/>
      <c r="AB12694"/>
      <c r="AC12694"/>
    </row>
    <row r="12695" spans="27:29" x14ac:dyDescent="0.25">
      <c r="AA12695"/>
      <c r="AB12695"/>
      <c r="AC12695"/>
    </row>
    <row r="12696" spans="27:29" x14ac:dyDescent="0.25">
      <c r="AA12696"/>
      <c r="AB12696"/>
      <c r="AC12696"/>
    </row>
    <row r="12697" spans="27:29" x14ac:dyDescent="0.25">
      <c r="AA12697"/>
      <c r="AB12697"/>
      <c r="AC12697"/>
    </row>
    <row r="12698" spans="27:29" x14ac:dyDescent="0.25">
      <c r="AA12698"/>
      <c r="AB12698"/>
      <c r="AC12698"/>
    </row>
    <row r="12699" spans="27:29" x14ac:dyDescent="0.25">
      <c r="AA12699"/>
      <c r="AB12699"/>
      <c r="AC12699"/>
    </row>
    <row r="12700" spans="27:29" x14ac:dyDescent="0.25">
      <c r="AA12700"/>
      <c r="AB12700"/>
      <c r="AC12700"/>
    </row>
    <row r="12701" spans="27:29" x14ac:dyDescent="0.25">
      <c r="AA12701"/>
      <c r="AB12701"/>
      <c r="AC12701"/>
    </row>
    <row r="12702" spans="27:29" x14ac:dyDescent="0.25">
      <c r="AA12702"/>
      <c r="AB12702"/>
      <c r="AC12702"/>
    </row>
    <row r="12703" spans="27:29" x14ac:dyDescent="0.25">
      <c r="AA12703"/>
      <c r="AB12703"/>
      <c r="AC12703"/>
    </row>
    <row r="12704" spans="27:29" x14ac:dyDescent="0.25">
      <c r="AA12704"/>
      <c r="AB12704"/>
      <c r="AC12704"/>
    </row>
    <row r="12705" spans="27:29" x14ac:dyDescent="0.25">
      <c r="AA12705"/>
      <c r="AB12705"/>
      <c r="AC12705"/>
    </row>
    <row r="12706" spans="27:29" x14ac:dyDescent="0.25">
      <c r="AA12706"/>
      <c r="AB12706"/>
      <c r="AC12706"/>
    </row>
    <row r="12707" spans="27:29" x14ac:dyDescent="0.25">
      <c r="AA12707"/>
      <c r="AB12707"/>
      <c r="AC12707"/>
    </row>
    <row r="12708" spans="27:29" x14ac:dyDescent="0.25">
      <c r="AA12708"/>
      <c r="AB12708"/>
      <c r="AC12708"/>
    </row>
    <row r="12709" spans="27:29" x14ac:dyDescent="0.25">
      <c r="AA12709"/>
      <c r="AB12709"/>
      <c r="AC12709"/>
    </row>
    <row r="12710" spans="27:29" x14ac:dyDescent="0.25">
      <c r="AA12710"/>
      <c r="AB12710"/>
      <c r="AC12710"/>
    </row>
    <row r="12711" spans="27:29" x14ac:dyDescent="0.25">
      <c r="AA12711"/>
      <c r="AB12711"/>
      <c r="AC12711"/>
    </row>
    <row r="12712" spans="27:29" x14ac:dyDescent="0.25">
      <c r="AA12712"/>
      <c r="AB12712"/>
      <c r="AC12712"/>
    </row>
    <row r="12713" spans="27:29" x14ac:dyDescent="0.25">
      <c r="AA12713"/>
      <c r="AB12713"/>
      <c r="AC12713"/>
    </row>
    <row r="12714" spans="27:29" x14ac:dyDescent="0.25">
      <c r="AA12714"/>
      <c r="AB12714"/>
      <c r="AC12714"/>
    </row>
    <row r="12715" spans="27:29" x14ac:dyDescent="0.25">
      <c r="AA12715"/>
      <c r="AB12715"/>
      <c r="AC12715"/>
    </row>
    <row r="12716" spans="27:29" x14ac:dyDescent="0.25">
      <c r="AA12716"/>
      <c r="AB12716"/>
      <c r="AC12716"/>
    </row>
    <row r="12717" spans="27:29" x14ac:dyDescent="0.25">
      <c r="AA12717"/>
      <c r="AB12717"/>
      <c r="AC12717"/>
    </row>
    <row r="12718" spans="27:29" x14ac:dyDescent="0.25">
      <c r="AA12718"/>
      <c r="AB12718"/>
      <c r="AC12718"/>
    </row>
    <row r="12719" spans="27:29" x14ac:dyDescent="0.25">
      <c r="AA12719"/>
      <c r="AB12719"/>
      <c r="AC12719"/>
    </row>
    <row r="12720" spans="27:29" x14ac:dyDescent="0.25">
      <c r="AA12720"/>
      <c r="AB12720"/>
      <c r="AC12720"/>
    </row>
    <row r="12721" spans="27:29" x14ac:dyDescent="0.25">
      <c r="AA12721"/>
      <c r="AB12721"/>
      <c r="AC12721"/>
    </row>
    <row r="12722" spans="27:29" x14ac:dyDescent="0.25">
      <c r="AA12722"/>
      <c r="AB12722"/>
      <c r="AC12722"/>
    </row>
    <row r="12723" spans="27:29" x14ac:dyDescent="0.25">
      <c r="AA12723"/>
      <c r="AB12723"/>
      <c r="AC12723"/>
    </row>
    <row r="12724" spans="27:29" x14ac:dyDescent="0.25">
      <c r="AA12724"/>
      <c r="AB12724"/>
      <c r="AC12724"/>
    </row>
    <row r="12725" spans="27:29" x14ac:dyDescent="0.25">
      <c r="AA12725"/>
      <c r="AB12725"/>
      <c r="AC12725"/>
    </row>
    <row r="12726" spans="27:29" x14ac:dyDescent="0.25">
      <c r="AA12726"/>
      <c r="AB12726"/>
      <c r="AC12726"/>
    </row>
    <row r="12727" spans="27:29" x14ac:dyDescent="0.25">
      <c r="AA12727"/>
      <c r="AB12727"/>
      <c r="AC12727"/>
    </row>
    <row r="12728" spans="27:29" x14ac:dyDescent="0.25">
      <c r="AA12728"/>
      <c r="AB12728"/>
      <c r="AC12728"/>
    </row>
    <row r="12729" spans="27:29" x14ac:dyDescent="0.25">
      <c r="AA12729"/>
      <c r="AB12729"/>
      <c r="AC12729"/>
    </row>
    <row r="12730" spans="27:29" x14ac:dyDescent="0.25">
      <c r="AA12730"/>
      <c r="AB12730"/>
      <c r="AC12730"/>
    </row>
    <row r="12731" spans="27:29" x14ac:dyDescent="0.25">
      <c r="AA12731"/>
      <c r="AB12731"/>
      <c r="AC12731"/>
    </row>
    <row r="12732" spans="27:29" x14ac:dyDescent="0.25">
      <c r="AA12732"/>
      <c r="AB12732"/>
      <c r="AC12732"/>
    </row>
    <row r="12733" spans="27:29" x14ac:dyDescent="0.25">
      <c r="AA12733"/>
      <c r="AB12733"/>
      <c r="AC12733"/>
    </row>
    <row r="12734" spans="27:29" x14ac:dyDescent="0.25">
      <c r="AA12734"/>
      <c r="AB12734"/>
      <c r="AC12734"/>
    </row>
    <row r="12735" spans="27:29" x14ac:dyDescent="0.25">
      <c r="AA12735"/>
      <c r="AB12735"/>
      <c r="AC12735"/>
    </row>
    <row r="12736" spans="27:29" x14ac:dyDescent="0.25">
      <c r="AA12736"/>
      <c r="AB12736"/>
      <c r="AC12736"/>
    </row>
    <row r="12737" spans="27:29" x14ac:dyDescent="0.25">
      <c r="AA12737"/>
      <c r="AB12737"/>
      <c r="AC12737"/>
    </row>
    <row r="12738" spans="27:29" x14ac:dyDescent="0.25">
      <c r="AA12738"/>
      <c r="AB12738"/>
      <c r="AC12738"/>
    </row>
    <row r="12739" spans="27:29" x14ac:dyDescent="0.25">
      <c r="AA12739"/>
      <c r="AB12739"/>
      <c r="AC12739"/>
    </row>
    <row r="12740" spans="27:29" x14ac:dyDescent="0.25">
      <c r="AA12740"/>
      <c r="AB12740"/>
      <c r="AC12740"/>
    </row>
    <row r="12741" spans="27:29" x14ac:dyDescent="0.25">
      <c r="AA12741"/>
      <c r="AB12741"/>
      <c r="AC12741"/>
    </row>
    <row r="12742" spans="27:29" x14ac:dyDescent="0.25">
      <c r="AA12742"/>
      <c r="AB12742"/>
      <c r="AC12742"/>
    </row>
    <row r="12743" spans="27:29" x14ac:dyDescent="0.25">
      <c r="AA12743"/>
      <c r="AB12743"/>
      <c r="AC12743"/>
    </row>
    <row r="12744" spans="27:29" x14ac:dyDescent="0.25">
      <c r="AA12744"/>
      <c r="AB12744"/>
      <c r="AC12744"/>
    </row>
    <row r="12745" spans="27:29" x14ac:dyDescent="0.25">
      <c r="AA12745"/>
      <c r="AB12745"/>
      <c r="AC12745"/>
    </row>
    <row r="12746" spans="27:29" x14ac:dyDescent="0.25">
      <c r="AA12746"/>
      <c r="AB12746"/>
      <c r="AC12746"/>
    </row>
    <row r="12747" spans="27:29" x14ac:dyDescent="0.25">
      <c r="AA12747"/>
      <c r="AB12747"/>
      <c r="AC12747"/>
    </row>
    <row r="12748" spans="27:29" x14ac:dyDescent="0.25">
      <c r="AA12748"/>
      <c r="AB12748"/>
      <c r="AC12748"/>
    </row>
    <row r="12749" spans="27:29" x14ac:dyDescent="0.25">
      <c r="AA12749"/>
      <c r="AB12749"/>
      <c r="AC12749"/>
    </row>
    <row r="12750" spans="27:29" x14ac:dyDescent="0.25">
      <c r="AA12750"/>
      <c r="AB12750"/>
      <c r="AC12750"/>
    </row>
    <row r="12751" spans="27:29" x14ac:dyDescent="0.25">
      <c r="AA12751"/>
      <c r="AB12751"/>
      <c r="AC12751"/>
    </row>
    <row r="12752" spans="27:29" x14ac:dyDescent="0.25">
      <c r="AA12752"/>
      <c r="AB12752"/>
      <c r="AC12752"/>
    </row>
    <row r="12753" spans="27:29" x14ac:dyDescent="0.25">
      <c r="AA12753"/>
      <c r="AB12753"/>
      <c r="AC12753"/>
    </row>
    <row r="12754" spans="27:29" x14ac:dyDescent="0.25">
      <c r="AA12754"/>
      <c r="AB12754"/>
      <c r="AC12754"/>
    </row>
    <row r="12755" spans="27:29" x14ac:dyDescent="0.25">
      <c r="AA12755"/>
      <c r="AB12755"/>
      <c r="AC12755"/>
    </row>
    <row r="12756" spans="27:29" x14ac:dyDescent="0.25">
      <c r="AA12756"/>
      <c r="AB12756"/>
      <c r="AC12756"/>
    </row>
    <row r="12757" spans="27:29" x14ac:dyDescent="0.25">
      <c r="AA12757"/>
      <c r="AB12757"/>
      <c r="AC12757"/>
    </row>
    <row r="12758" spans="27:29" x14ac:dyDescent="0.25">
      <c r="AA12758"/>
      <c r="AB12758"/>
      <c r="AC12758"/>
    </row>
    <row r="12759" spans="27:29" x14ac:dyDescent="0.25">
      <c r="AA12759"/>
      <c r="AB12759"/>
      <c r="AC12759"/>
    </row>
    <row r="12760" spans="27:29" x14ac:dyDescent="0.25">
      <c r="AA12760"/>
      <c r="AB12760"/>
      <c r="AC12760"/>
    </row>
    <row r="12761" spans="27:29" x14ac:dyDescent="0.25">
      <c r="AA12761"/>
      <c r="AB12761"/>
      <c r="AC12761"/>
    </row>
    <row r="12762" spans="27:29" x14ac:dyDescent="0.25">
      <c r="AA12762"/>
      <c r="AB12762"/>
      <c r="AC12762"/>
    </row>
    <row r="12763" spans="27:29" x14ac:dyDescent="0.25">
      <c r="AA12763"/>
      <c r="AB12763"/>
      <c r="AC12763"/>
    </row>
    <row r="12764" spans="27:29" x14ac:dyDescent="0.25">
      <c r="AA12764"/>
      <c r="AB12764"/>
      <c r="AC12764"/>
    </row>
    <row r="12765" spans="27:29" x14ac:dyDescent="0.25">
      <c r="AA12765"/>
      <c r="AB12765"/>
      <c r="AC12765"/>
    </row>
    <row r="12766" spans="27:29" x14ac:dyDescent="0.25">
      <c r="AA12766"/>
      <c r="AB12766"/>
      <c r="AC12766"/>
    </row>
    <row r="12767" spans="27:29" x14ac:dyDescent="0.25">
      <c r="AA12767"/>
      <c r="AB12767"/>
      <c r="AC12767"/>
    </row>
    <row r="12768" spans="27:29" x14ac:dyDescent="0.25">
      <c r="AA12768"/>
      <c r="AB12768"/>
      <c r="AC12768"/>
    </row>
    <row r="12769" spans="27:29" x14ac:dyDescent="0.25">
      <c r="AA12769"/>
      <c r="AB12769"/>
      <c r="AC12769"/>
    </row>
    <row r="12770" spans="27:29" x14ac:dyDescent="0.25">
      <c r="AA12770"/>
      <c r="AB12770"/>
      <c r="AC12770"/>
    </row>
    <row r="12771" spans="27:29" x14ac:dyDescent="0.25">
      <c r="AA12771"/>
      <c r="AB12771"/>
      <c r="AC12771"/>
    </row>
    <row r="12772" spans="27:29" x14ac:dyDescent="0.25">
      <c r="AA12772"/>
      <c r="AB12772"/>
      <c r="AC12772"/>
    </row>
    <row r="12773" spans="27:29" x14ac:dyDescent="0.25">
      <c r="AA12773"/>
      <c r="AB12773"/>
      <c r="AC12773"/>
    </row>
    <row r="12774" spans="27:29" x14ac:dyDescent="0.25">
      <c r="AA12774"/>
      <c r="AB12774"/>
      <c r="AC12774"/>
    </row>
    <row r="12775" spans="27:29" x14ac:dyDescent="0.25">
      <c r="AA12775"/>
      <c r="AB12775"/>
      <c r="AC12775"/>
    </row>
    <row r="12776" spans="27:29" x14ac:dyDescent="0.25">
      <c r="AA12776"/>
      <c r="AB12776"/>
      <c r="AC12776"/>
    </row>
    <row r="12777" spans="27:29" x14ac:dyDescent="0.25">
      <c r="AA12777"/>
      <c r="AB12777"/>
      <c r="AC12777"/>
    </row>
    <row r="12778" spans="27:29" x14ac:dyDescent="0.25">
      <c r="AA12778"/>
      <c r="AB12778"/>
      <c r="AC12778"/>
    </row>
    <row r="12779" spans="27:29" x14ac:dyDescent="0.25">
      <c r="AA12779"/>
      <c r="AB12779"/>
      <c r="AC12779"/>
    </row>
    <row r="12780" spans="27:29" x14ac:dyDescent="0.25">
      <c r="AA12780"/>
      <c r="AB12780"/>
      <c r="AC12780"/>
    </row>
    <row r="12781" spans="27:29" x14ac:dyDescent="0.25">
      <c r="AA12781"/>
      <c r="AB12781"/>
      <c r="AC12781"/>
    </row>
    <row r="12782" spans="27:29" x14ac:dyDescent="0.25">
      <c r="AA12782"/>
      <c r="AB12782"/>
      <c r="AC12782"/>
    </row>
    <row r="12783" spans="27:29" x14ac:dyDescent="0.25">
      <c r="AA12783"/>
      <c r="AB12783"/>
      <c r="AC12783"/>
    </row>
    <row r="12784" spans="27:29" x14ac:dyDescent="0.25">
      <c r="AA12784"/>
      <c r="AB12784"/>
      <c r="AC12784"/>
    </row>
    <row r="12785" spans="27:29" x14ac:dyDescent="0.25">
      <c r="AA12785"/>
      <c r="AB12785"/>
      <c r="AC12785"/>
    </row>
    <row r="12786" spans="27:29" x14ac:dyDescent="0.25">
      <c r="AA12786"/>
      <c r="AB12786"/>
      <c r="AC12786"/>
    </row>
    <row r="12787" spans="27:29" x14ac:dyDescent="0.25">
      <c r="AA12787"/>
      <c r="AB12787"/>
      <c r="AC12787"/>
    </row>
    <row r="12788" spans="27:29" x14ac:dyDescent="0.25">
      <c r="AA12788"/>
      <c r="AB12788"/>
      <c r="AC12788"/>
    </row>
    <row r="12789" spans="27:29" x14ac:dyDescent="0.25">
      <c r="AA12789"/>
      <c r="AB12789"/>
      <c r="AC12789"/>
    </row>
    <row r="12790" spans="27:29" x14ac:dyDescent="0.25">
      <c r="AA12790"/>
      <c r="AB12790"/>
      <c r="AC12790"/>
    </row>
    <row r="12791" spans="27:29" x14ac:dyDescent="0.25">
      <c r="AA12791"/>
      <c r="AB12791"/>
      <c r="AC12791"/>
    </row>
    <row r="12792" spans="27:29" x14ac:dyDescent="0.25">
      <c r="AA12792"/>
      <c r="AB12792"/>
      <c r="AC12792"/>
    </row>
    <row r="12793" spans="27:29" x14ac:dyDescent="0.25">
      <c r="AA12793"/>
      <c r="AB12793"/>
      <c r="AC12793"/>
    </row>
    <row r="12794" spans="27:29" x14ac:dyDescent="0.25">
      <c r="AA12794"/>
      <c r="AB12794"/>
      <c r="AC12794"/>
    </row>
    <row r="12795" spans="27:29" x14ac:dyDescent="0.25">
      <c r="AA12795"/>
      <c r="AB12795"/>
      <c r="AC12795"/>
    </row>
    <row r="12796" spans="27:29" x14ac:dyDescent="0.25">
      <c r="AA12796"/>
      <c r="AB12796"/>
      <c r="AC12796"/>
    </row>
    <row r="12797" spans="27:29" x14ac:dyDescent="0.25">
      <c r="AA12797"/>
      <c r="AB12797"/>
      <c r="AC12797"/>
    </row>
    <row r="12798" spans="27:29" x14ac:dyDescent="0.25">
      <c r="AA12798"/>
      <c r="AB12798"/>
      <c r="AC12798"/>
    </row>
    <row r="12799" spans="27:29" x14ac:dyDescent="0.25">
      <c r="AA12799"/>
      <c r="AB12799"/>
      <c r="AC12799"/>
    </row>
    <row r="12800" spans="27:29" x14ac:dyDescent="0.25">
      <c r="AA12800"/>
      <c r="AB12800"/>
      <c r="AC12800"/>
    </row>
    <row r="12801" spans="27:29" x14ac:dyDescent="0.25">
      <c r="AA12801"/>
      <c r="AB12801"/>
      <c r="AC12801"/>
    </row>
    <row r="12802" spans="27:29" x14ac:dyDescent="0.25">
      <c r="AA12802"/>
      <c r="AB12802"/>
      <c r="AC12802"/>
    </row>
    <row r="12803" spans="27:29" x14ac:dyDescent="0.25">
      <c r="AA12803"/>
      <c r="AB12803"/>
      <c r="AC12803"/>
    </row>
    <row r="12804" spans="27:29" x14ac:dyDescent="0.25">
      <c r="AA12804"/>
      <c r="AB12804"/>
      <c r="AC12804"/>
    </row>
    <row r="12805" spans="27:29" x14ac:dyDescent="0.25">
      <c r="AA12805"/>
      <c r="AB12805"/>
      <c r="AC12805"/>
    </row>
    <row r="12806" spans="27:29" x14ac:dyDescent="0.25">
      <c r="AA12806"/>
      <c r="AB12806"/>
      <c r="AC12806"/>
    </row>
    <row r="12807" spans="27:29" x14ac:dyDescent="0.25">
      <c r="AA12807"/>
      <c r="AB12807"/>
      <c r="AC12807"/>
    </row>
    <row r="12808" spans="27:29" x14ac:dyDescent="0.25">
      <c r="AA12808"/>
      <c r="AB12808"/>
      <c r="AC12808"/>
    </row>
    <row r="12809" spans="27:29" x14ac:dyDescent="0.25">
      <c r="AA12809"/>
      <c r="AB12809"/>
      <c r="AC12809"/>
    </row>
    <row r="12810" spans="27:29" x14ac:dyDescent="0.25">
      <c r="AA12810"/>
      <c r="AB12810"/>
      <c r="AC12810"/>
    </row>
    <row r="12811" spans="27:29" x14ac:dyDescent="0.25">
      <c r="AA12811"/>
      <c r="AB12811"/>
      <c r="AC12811"/>
    </row>
    <row r="12812" spans="27:29" x14ac:dyDescent="0.25">
      <c r="AA12812"/>
      <c r="AB12812"/>
      <c r="AC12812"/>
    </row>
    <row r="12813" spans="27:29" x14ac:dyDescent="0.25">
      <c r="AA12813"/>
      <c r="AB12813"/>
      <c r="AC12813"/>
    </row>
    <row r="12814" spans="27:29" x14ac:dyDescent="0.25">
      <c r="AA12814"/>
      <c r="AB12814"/>
      <c r="AC12814"/>
    </row>
    <row r="12815" spans="27:29" x14ac:dyDescent="0.25">
      <c r="AA12815"/>
      <c r="AB12815"/>
      <c r="AC12815"/>
    </row>
    <row r="12816" spans="27:29" x14ac:dyDescent="0.25">
      <c r="AA12816"/>
      <c r="AB12816"/>
      <c r="AC12816"/>
    </row>
    <row r="12817" spans="27:29" x14ac:dyDescent="0.25">
      <c r="AA12817"/>
      <c r="AB12817"/>
      <c r="AC12817"/>
    </row>
    <row r="12818" spans="27:29" x14ac:dyDescent="0.25">
      <c r="AA12818"/>
      <c r="AB12818"/>
      <c r="AC12818"/>
    </row>
    <row r="12819" spans="27:29" x14ac:dyDescent="0.25">
      <c r="AA12819"/>
      <c r="AB12819"/>
      <c r="AC12819"/>
    </row>
    <row r="12820" spans="27:29" x14ac:dyDescent="0.25">
      <c r="AA12820"/>
      <c r="AB12820"/>
      <c r="AC12820"/>
    </row>
    <row r="12821" spans="27:29" x14ac:dyDescent="0.25">
      <c r="AA12821"/>
      <c r="AB12821"/>
      <c r="AC12821"/>
    </row>
    <row r="12822" spans="27:29" x14ac:dyDescent="0.25">
      <c r="AA12822"/>
      <c r="AB12822"/>
      <c r="AC12822"/>
    </row>
    <row r="12823" spans="27:29" x14ac:dyDescent="0.25">
      <c r="AA12823"/>
      <c r="AB12823"/>
      <c r="AC12823"/>
    </row>
    <row r="12824" spans="27:29" x14ac:dyDescent="0.25">
      <c r="AA12824"/>
      <c r="AB12824"/>
      <c r="AC12824"/>
    </row>
    <row r="12825" spans="27:29" x14ac:dyDescent="0.25">
      <c r="AA12825"/>
      <c r="AB12825"/>
      <c r="AC12825"/>
    </row>
    <row r="12826" spans="27:29" x14ac:dyDescent="0.25">
      <c r="AA12826"/>
      <c r="AB12826"/>
      <c r="AC12826"/>
    </row>
    <row r="12827" spans="27:29" x14ac:dyDescent="0.25">
      <c r="AA12827"/>
      <c r="AB12827"/>
      <c r="AC12827"/>
    </row>
    <row r="12828" spans="27:29" x14ac:dyDescent="0.25">
      <c r="AA12828"/>
      <c r="AB12828"/>
      <c r="AC12828"/>
    </row>
    <row r="12829" spans="27:29" x14ac:dyDescent="0.25">
      <c r="AA12829"/>
      <c r="AB12829"/>
      <c r="AC12829"/>
    </row>
    <row r="12830" spans="27:29" x14ac:dyDescent="0.25">
      <c r="AA12830"/>
      <c r="AB12830"/>
      <c r="AC12830"/>
    </row>
    <row r="12831" spans="27:29" x14ac:dyDescent="0.25">
      <c r="AA12831"/>
      <c r="AB12831"/>
      <c r="AC12831"/>
    </row>
    <row r="12832" spans="27:29" x14ac:dyDescent="0.25">
      <c r="AA12832"/>
      <c r="AB12832"/>
      <c r="AC12832"/>
    </row>
    <row r="12833" spans="27:29" x14ac:dyDescent="0.25">
      <c r="AA12833"/>
      <c r="AB12833"/>
      <c r="AC12833"/>
    </row>
    <row r="12834" spans="27:29" x14ac:dyDescent="0.25">
      <c r="AA12834"/>
      <c r="AB12834"/>
      <c r="AC12834"/>
    </row>
    <row r="12835" spans="27:29" x14ac:dyDescent="0.25">
      <c r="AA12835"/>
      <c r="AB12835"/>
      <c r="AC12835"/>
    </row>
    <row r="12836" spans="27:29" x14ac:dyDescent="0.25">
      <c r="AA12836"/>
      <c r="AB12836"/>
      <c r="AC12836"/>
    </row>
    <row r="12837" spans="27:29" x14ac:dyDescent="0.25">
      <c r="AA12837"/>
      <c r="AB12837"/>
      <c r="AC12837"/>
    </row>
    <row r="12838" spans="27:29" x14ac:dyDescent="0.25">
      <c r="AA12838"/>
      <c r="AB12838"/>
      <c r="AC12838"/>
    </row>
    <row r="12839" spans="27:29" x14ac:dyDescent="0.25">
      <c r="AA12839"/>
      <c r="AB12839"/>
      <c r="AC12839"/>
    </row>
    <row r="12840" spans="27:29" x14ac:dyDescent="0.25">
      <c r="AA12840"/>
      <c r="AB12840"/>
      <c r="AC12840"/>
    </row>
    <row r="12841" spans="27:29" x14ac:dyDescent="0.25">
      <c r="AA12841"/>
      <c r="AB12841"/>
      <c r="AC12841"/>
    </row>
    <row r="12842" spans="27:29" x14ac:dyDescent="0.25">
      <c r="AA12842"/>
      <c r="AB12842"/>
      <c r="AC12842"/>
    </row>
    <row r="12843" spans="27:29" x14ac:dyDescent="0.25">
      <c r="AA12843"/>
      <c r="AB12843"/>
      <c r="AC12843"/>
    </row>
    <row r="12844" spans="27:29" x14ac:dyDescent="0.25">
      <c r="AA12844"/>
      <c r="AB12844"/>
      <c r="AC12844"/>
    </row>
    <row r="12845" spans="27:29" x14ac:dyDescent="0.25">
      <c r="AA12845"/>
      <c r="AB12845"/>
      <c r="AC12845"/>
    </row>
    <row r="12846" spans="27:29" x14ac:dyDescent="0.25">
      <c r="AA12846"/>
      <c r="AB12846"/>
      <c r="AC12846"/>
    </row>
    <row r="12847" spans="27:29" x14ac:dyDescent="0.25">
      <c r="AA12847"/>
      <c r="AB12847"/>
      <c r="AC12847"/>
    </row>
    <row r="12848" spans="27:29" x14ac:dyDescent="0.25">
      <c r="AA12848"/>
      <c r="AB12848"/>
      <c r="AC12848"/>
    </row>
    <row r="12849" spans="27:29" x14ac:dyDescent="0.25">
      <c r="AA12849"/>
      <c r="AB12849"/>
      <c r="AC12849"/>
    </row>
    <row r="12850" spans="27:29" x14ac:dyDescent="0.25">
      <c r="AA12850"/>
      <c r="AB12850"/>
      <c r="AC12850"/>
    </row>
    <row r="12851" spans="27:29" x14ac:dyDescent="0.25">
      <c r="AA12851"/>
      <c r="AB12851"/>
      <c r="AC12851"/>
    </row>
    <row r="12852" spans="27:29" x14ac:dyDescent="0.25">
      <c r="AA12852"/>
      <c r="AB12852"/>
      <c r="AC12852"/>
    </row>
    <row r="12853" spans="27:29" x14ac:dyDescent="0.25">
      <c r="AA12853"/>
      <c r="AB12853"/>
      <c r="AC12853"/>
    </row>
    <row r="12854" spans="27:29" x14ac:dyDescent="0.25">
      <c r="AA12854"/>
      <c r="AB12854"/>
      <c r="AC12854"/>
    </row>
    <row r="12855" spans="27:29" x14ac:dyDescent="0.25">
      <c r="AA12855"/>
      <c r="AB12855"/>
      <c r="AC12855"/>
    </row>
    <row r="12856" spans="27:29" x14ac:dyDescent="0.25">
      <c r="AA12856"/>
      <c r="AB12856"/>
      <c r="AC12856"/>
    </row>
    <row r="12857" spans="27:29" x14ac:dyDescent="0.25">
      <c r="AA12857"/>
      <c r="AB12857"/>
      <c r="AC12857"/>
    </row>
    <row r="12858" spans="27:29" x14ac:dyDescent="0.25">
      <c r="AA12858"/>
      <c r="AB12858"/>
      <c r="AC12858"/>
    </row>
    <row r="12859" spans="27:29" x14ac:dyDescent="0.25">
      <c r="AA12859"/>
      <c r="AB12859"/>
      <c r="AC12859"/>
    </row>
    <row r="12860" spans="27:29" x14ac:dyDescent="0.25">
      <c r="AA12860"/>
      <c r="AB12860"/>
      <c r="AC12860"/>
    </row>
    <row r="12861" spans="27:29" x14ac:dyDescent="0.25">
      <c r="AA12861"/>
      <c r="AB12861"/>
      <c r="AC12861"/>
    </row>
    <row r="12862" spans="27:29" x14ac:dyDescent="0.25">
      <c r="AA12862"/>
      <c r="AB12862"/>
      <c r="AC12862"/>
    </row>
    <row r="12863" spans="27:29" x14ac:dyDescent="0.25">
      <c r="AA12863"/>
      <c r="AB12863"/>
      <c r="AC12863"/>
    </row>
    <row r="12864" spans="27:29" x14ac:dyDescent="0.25">
      <c r="AA12864"/>
      <c r="AB12864"/>
      <c r="AC12864"/>
    </row>
    <row r="12865" spans="27:29" x14ac:dyDescent="0.25">
      <c r="AA12865"/>
      <c r="AB12865"/>
      <c r="AC12865"/>
    </row>
    <row r="12866" spans="27:29" x14ac:dyDescent="0.25">
      <c r="AA12866"/>
      <c r="AB12866"/>
      <c r="AC12866"/>
    </row>
    <row r="12867" spans="27:29" x14ac:dyDescent="0.25">
      <c r="AA12867"/>
      <c r="AB12867"/>
      <c r="AC12867"/>
    </row>
    <row r="12868" spans="27:29" x14ac:dyDescent="0.25">
      <c r="AA12868"/>
      <c r="AB12868"/>
      <c r="AC12868"/>
    </row>
    <row r="12869" spans="27:29" x14ac:dyDescent="0.25">
      <c r="AA12869"/>
      <c r="AB12869"/>
      <c r="AC12869"/>
    </row>
    <row r="12870" spans="27:29" x14ac:dyDescent="0.25">
      <c r="AA12870"/>
      <c r="AB12870"/>
      <c r="AC12870"/>
    </row>
    <row r="12871" spans="27:29" x14ac:dyDescent="0.25">
      <c r="AA12871"/>
      <c r="AB12871"/>
      <c r="AC12871"/>
    </row>
    <row r="12872" spans="27:29" x14ac:dyDescent="0.25">
      <c r="AA12872"/>
      <c r="AB12872"/>
      <c r="AC12872"/>
    </row>
    <row r="12873" spans="27:29" x14ac:dyDescent="0.25">
      <c r="AA12873"/>
      <c r="AB12873"/>
      <c r="AC12873"/>
    </row>
    <row r="12874" spans="27:29" x14ac:dyDescent="0.25">
      <c r="AA12874"/>
      <c r="AB12874"/>
      <c r="AC12874"/>
    </row>
    <row r="12875" spans="27:29" x14ac:dyDescent="0.25">
      <c r="AA12875"/>
      <c r="AB12875"/>
      <c r="AC12875"/>
    </row>
    <row r="12876" spans="27:29" x14ac:dyDescent="0.25">
      <c r="AA12876"/>
      <c r="AB12876"/>
      <c r="AC12876"/>
    </row>
    <row r="12877" spans="27:29" x14ac:dyDescent="0.25">
      <c r="AA12877"/>
      <c r="AB12877"/>
      <c r="AC12877"/>
    </row>
    <row r="12878" spans="27:29" x14ac:dyDescent="0.25">
      <c r="AA12878"/>
      <c r="AB12878"/>
      <c r="AC12878"/>
    </row>
    <row r="12879" spans="27:29" x14ac:dyDescent="0.25">
      <c r="AA12879"/>
      <c r="AB12879"/>
      <c r="AC12879"/>
    </row>
    <row r="12880" spans="27:29" x14ac:dyDescent="0.25">
      <c r="AA12880"/>
      <c r="AB12880"/>
      <c r="AC12880"/>
    </row>
    <row r="12881" spans="27:29" x14ac:dyDescent="0.25">
      <c r="AA12881"/>
      <c r="AB12881"/>
      <c r="AC12881"/>
    </row>
    <row r="12882" spans="27:29" x14ac:dyDescent="0.25">
      <c r="AA12882"/>
      <c r="AB12882"/>
      <c r="AC12882"/>
    </row>
    <row r="12883" spans="27:29" x14ac:dyDescent="0.25">
      <c r="AA12883"/>
      <c r="AB12883"/>
      <c r="AC12883"/>
    </row>
    <row r="12884" spans="27:29" x14ac:dyDescent="0.25">
      <c r="AA12884"/>
      <c r="AB12884"/>
      <c r="AC12884"/>
    </row>
    <row r="12885" spans="27:29" x14ac:dyDescent="0.25">
      <c r="AA12885"/>
      <c r="AB12885"/>
      <c r="AC12885"/>
    </row>
    <row r="12886" spans="27:29" x14ac:dyDescent="0.25">
      <c r="AA12886"/>
      <c r="AB12886"/>
      <c r="AC12886"/>
    </row>
    <row r="12887" spans="27:29" x14ac:dyDescent="0.25">
      <c r="AA12887"/>
      <c r="AB12887"/>
      <c r="AC12887"/>
    </row>
    <row r="12888" spans="27:29" x14ac:dyDescent="0.25">
      <c r="AA12888"/>
      <c r="AB12888"/>
      <c r="AC12888"/>
    </row>
    <row r="12889" spans="27:29" x14ac:dyDescent="0.25">
      <c r="AA12889"/>
      <c r="AB12889"/>
      <c r="AC12889"/>
    </row>
    <row r="12890" spans="27:29" x14ac:dyDescent="0.25">
      <c r="AA12890"/>
      <c r="AB12890"/>
      <c r="AC12890"/>
    </row>
    <row r="12891" spans="27:29" x14ac:dyDescent="0.25">
      <c r="AA12891"/>
      <c r="AB12891"/>
      <c r="AC12891"/>
    </row>
    <row r="12892" spans="27:29" x14ac:dyDescent="0.25">
      <c r="AA12892"/>
      <c r="AB12892"/>
      <c r="AC12892"/>
    </row>
    <row r="12893" spans="27:29" x14ac:dyDescent="0.25">
      <c r="AA12893"/>
      <c r="AB12893"/>
      <c r="AC12893"/>
    </row>
    <row r="12894" spans="27:29" x14ac:dyDescent="0.25">
      <c r="AA12894"/>
      <c r="AB12894"/>
      <c r="AC12894"/>
    </row>
    <row r="12895" spans="27:29" x14ac:dyDescent="0.25">
      <c r="AA12895"/>
      <c r="AB12895"/>
      <c r="AC12895"/>
    </row>
    <row r="12896" spans="27:29" x14ac:dyDescent="0.25">
      <c r="AA12896"/>
      <c r="AB12896"/>
      <c r="AC12896"/>
    </row>
    <row r="12897" spans="27:29" x14ac:dyDescent="0.25">
      <c r="AA12897"/>
      <c r="AB12897"/>
      <c r="AC12897"/>
    </row>
    <row r="12898" spans="27:29" x14ac:dyDescent="0.25">
      <c r="AA12898"/>
      <c r="AB12898"/>
      <c r="AC12898"/>
    </row>
    <row r="12899" spans="27:29" x14ac:dyDescent="0.25">
      <c r="AA12899"/>
      <c r="AB12899"/>
      <c r="AC12899"/>
    </row>
    <row r="12900" spans="27:29" x14ac:dyDescent="0.25">
      <c r="AA12900"/>
      <c r="AB12900"/>
      <c r="AC12900"/>
    </row>
    <row r="12901" spans="27:29" x14ac:dyDescent="0.25">
      <c r="AA12901"/>
      <c r="AB12901"/>
      <c r="AC12901"/>
    </row>
    <row r="12902" spans="27:29" x14ac:dyDescent="0.25">
      <c r="AA12902"/>
      <c r="AB12902"/>
      <c r="AC12902"/>
    </row>
    <row r="12903" spans="27:29" x14ac:dyDescent="0.25">
      <c r="AA12903"/>
      <c r="AB12903"/>
      <c r="AC12903"/>
    </row>
    <row r="12904" spans="27:29" x14ac:dyDescent="0.25">
      <c r="AA12904"/>
      <c r="AB12904"/>
      <c r="AC12904"/>
    </row>
    <row r="12905" spans="27:29" x14ac:dyDescent="0.25">
      <c r="AA12905"/>
      <c r="AB12905"/>
      <c r="AC12905"/>
    </row>
    <row r="12906" spans="27:29" x14ac:dyDescent="0.25">
      <c r="AA12906"/>
      <c r="AB12906"/>
      <c r="AC12906"/>
    </row>
    <row r="12907" spans="27:29" x14ac:dyDescent="0.25">
      <c r="AA12907"/>
      <c r="AB12907"/>
      <c r="AC12907"/>
    </row>
    <row r="12908" spans="27:29" x14ac:dyDescent="0.25">
      <c r="AA12908"/>
      <c r="AB12908"/>
      <c r="AC12908"/>
    </row>
    <row r="12909" spans="27:29" x14ac:dyDescent="0.25">
      <c r="AA12909"/>
      <c r="AB12909"/>
      <c r="AC12909"/>
    </row>
    <row r="12910" spans="27:29" x14ac:dyDescent="0.25">
      <c r="AA12910"/>
      <c r="AB12910"/>
      <c r="AC12910"/>
    </row>
    <row r="12911" spans="27:29" x14ac:dyDescent="0.25">
      <c r="AA12911"/>
      <c r="AB12911"/>
      <c r="AC12911"/>
    </row>
    <row r="12912" spans="27:29" x14ac:dyDescent="0.25">
      <c r="AA12912"/>
      <c r="AB12912"/>
      <c r="AC12912"/>
    </row>
    <row r="12913" spans="27:29" x14ac:dyDescent="0.25">
      <c r="AA12913"/>
      <c r="AB12913"/>
      <c r="AC12913"/>
    </row>
    <row r="12914" spans="27:29" x14ac:dyDescent="0.25">
      <c r="AA12914"/>
      <c r="AB12914"/>
      <c r="AC12914"/>
    </row>
    <row r="12915" spans="27:29" x14ac:dyDescent="0.25">
      <c r="AA12915"/>
      <c r="AB12915"/>
      <c r="AC12915"/>
    </row>
    <row r="12916" spans="27:29" x14ac:dyDescent="0.25">
      <c r="AA12916"/>
      <c r="AB12916"/>
      <c r="AC12916"/>
    </row>
    <row r="12917" spans="27:29" x14ac:dyDescent="0.25">
      <c r="AA12917"/>
      <c r="AB12917"/>
      <c r="AC12917"/>
    </row>
    <row r="12918" spans="27:29" x14ac:dyDescent="0.25">
      <c r="AA12918"/>
      <c r="AB12918"/>
      <c r="AC12918"/>
    </row>
    <row r="12919" spans="27:29" x14ac:dyDescent="0.25">
      <c r="AA12919"/>
      <c r="AB12919"/>
      <c r="AC12919"/>
    </row>
    <row r="12920" spans="27:29" x14ac:dyDescent="0.25">
      <c r="AA12920"/>
      <c r="AB12920"/>
      <c r="AC12920"/>
    </row>
    <row r="12921" spans="27:29" x14ac:dyDescent="0.25">
      <c r="AA12921"/>
      <c r="AB12921"/>
      <c r="AC12921"/>
    </row>
    <row r="12922" spans="27:29" x14ac:dyDescent="0.25">
      <c r="AA12922"/>
      <c r="AB12922"/>
      <c r="AC12922"/>
    </row>
    <row r="12923" spans="27:29" x14ac:dyDescent="0.25">
      <c r="AA12923"/>
      <c r="AB12923"/>
      <c r="AC12923"/>
    </row>
    <row r="12924" spans="27:29" x14ac:dyDescent="0.25">
      <c r="AA12924"/>
      <c r="AB12924"/>
      <c r="AC12924"/>
    </row>
    <row r="12925" spans="27:29" x14ac:dyDescent="0.25">
      <c r="AA12925"/>
      <c r="AB12925"/>
      <c r="AC12925"/>
    </row>
    <row r="12926" spans="27:29" x14ac:dyDescent="0.25">
      <c r="AA12926"/>
      <c r="AB12926"/>
      <c r="AC12926"/>
    </row>
    <row r="12927" spans="27:29" x14ac:dyDescent="0.25">
      <c r="AA12927"/>
      <c r="AB12927"/>
      <c r="AC12927"/>
    </row>
    <row r="12928" spans="27:29" x14ac:dyDescent="0.25">
      <c r="AA12928"/>
      <c r="AB12928"/>
      <c r="AC12928"/>
    </row>
    <row r="12929" spans="27:29" x14ac:dyDescent="0.25">
      <c r="AA12929"/>
      <c r="AB12929"/>
      <c r="AC12929"/>
    </row>
    <row r="12930" spans="27:29" x14ac:dyDescent="0.25">
      <c r="AA12930"/>
      <c r="AB12930"/>
      <c r="AC12930"/>
    </row>
    <row r="12931" spans="27:29" x14ac:dyDescent="0.25">
      <c r="AA12931"/>
      <c r="AB12931"/>
      <c r="AC12931"/>
    </row>
    <row r="12932" spans="27:29" x14ac:dyDescent="0.25">
      <c r="AA12932"/>
      <c r="AB12932"/>
      <c r="AC12932"/>
    </row>
    <row r="12933" spans="27:29" x14ac:dyDescent="0.25">
      <c r="AA12933"/>
      <c r="AB12933"/>
      <c r="AC12933"/>
    </row>
    <row r="12934" spans="27:29" x14ac:dyDescent="0.25">
      <c r="AA12934"/>
      <c r="AB12934"/>
      <c r="AC12934"/>
    </row>
    <row r="12935" spans="27:29" x14ac:dyDescent="0.25">
      <c r="AA12935"/>
      <c r="AB12935"/>
      <c r="AC12935"/>
    </row>
    <row r="12936" spans="27:29" x14ac:dyDescent="0.25">
      <c r="AA12936"/>
      <c r="AB12936"/>
      <c r="AC12936"/>
    </row>
    <row r="12937" spans="27:29" x14ac:dyDescent="0.25">
      <c r="AA12937"/>
      <c r="AB12937"/>
      <c r="AC12937"/>
    </row>
    <row r="12938" spans="27:29" x14ac:dyDescent="0.25">
      <c r="AA12938"/>
      <c r="AB12938"/>
      <c r="AC12938"/>
    </row>
    <row r="12939" spans="27:29" x14ac:dyDescent="0.25">
      <c r="AA12939"/>
      <c r="AB12939"/>
      <c r="AC12939"/>
    </row>
    <row r="12940" spans="27:29" x14ac:dyDescent="0.25">
      <c r="AA12940"/>
      <c r="AB12940"/>
      <c r="AC12940"/>
    </row>
    <row r="12941" spans="27:29" x14ac:dyDescent="0.25">
      <c r="AA12941"/>
      <c r="AB12941"/>
      <c r="AC12941"/>
    </row>
    <row r="12942" spans="27:29" x14ac:dyDescent="0.25">
      <c r="AA12942"/>
      <c r="AB12942"/>
      <c r="AC12942"/>
    </row>
    <row r="12943" spans="27:29" x14ac:dyDescent="0.25">
      <c r="AA12943"/>
      <c r="AB12943"/>
      <c r="AC12943"/>
    </row>
    <row r="12944" spans="27:29" x14ac:dyDescent="0.25">
      <c r="AA12944"/>
      <c r="AB12944"/>
      <c r="AC12944"/>
    </row>
    <row r="12945" spans="27:29" x14ac:dyDescent="0.25">
      <c r="AA12945"/>
      <c r="AB12945"/>
      <c r="AC12945"/>
    </row>
    <row r="12946" spans="27:29" x14ac:dyDescent="0.25">
      <c r="AA12946"/>
      <c r="AB12946"/>
      <c r="AC12946"/>
    </row>
    <row r="12947" spans="27:29" x14ac:dyDescent="0.25">
      <c r="AA12947"/>
      <c r="AB12947"/>
      <c r="AC12947"/>
    </row>
    <row r="12948" spans="27:29" x14ac:dyDescent="0.25">
      <c r="AA12948"/>
      <c r="AB12948"/>
      <c r="AC12948"/>
    </row>
    <row r="12949" spans="27:29" x14ac:dyDescent="0.25">
      <c r="AA12949"/>
      <c r="AB12949"/>
      <c r="AC12949"/>
    </row>
    <row r="12950" spans="27:29" x14ac:dyDescent="0.25">
      <c r="AA12950"/>
      <c r="AB12950"/>
      <c r="AC12950"/>
    </row>
    <row r="12951" spans="27:29" x14ac:dyDescent="0.25">
      <c r="AA12951"/>
      <c r="AB12951"/>
      <c r="AC12951"/>
    </row>
    <row r="12952" spans="27:29" x14ac:dyDescent="0.25">
      <c r="AA12952"/>
      <c r="AB12952"/>
      <c r="AC12952"/>
    </row>
    <row r="12953" spans="27:29" x14ac:dyDescent="0.25">
      <c r="AA12953"/>
      <c r="AB12953"/>
      <c r="AC12953"/>
    </row>
    <row r="12954" spans="27:29" x14ac:dyDescent="0.25">
      <c r="AA12954"/>
      <c r="AB12954"/>
      <c r="AC12954"/>
    </row>
    <row r="12955" spans="27:29" x14ac:dyDescent="0.25">
      <c r="AA12955"/>
      <c r="AB12955"/>
      <c r="AC12955"/>
    </row>
    <row r="12956" spans="27:29" x14ac:dyDescent="0.25">
      <c r="AA12956"/>
      <c r="AB12956"/>
      <c r="AC12956"/>
    </row>
    <row r="12957" spans="27:29" x14ac:dyDescent="0.25">
      <c r="AA12957"/>
      <c r="AB12957"/>
      <c r="AC12957"/>
    </row>
    <row r="12958" spans="27:29" x14ac:dyDescent="0.25">
      <c r="AA12958"/>
      <c r="AB12958"/>
      <c r="AC12958"/>
    </row>
    <row r="12959" spans="27:29" x14ac:dyDescent="0.25">
      <c r="AA12959"/>
      <c r="AB12959"/>
      <c r="AC12959"/>
    </row>
    <row r="12960" spans="27:29" x14ac:dyDescent="0.25">
      <c r="AA12960"/>
      <c r="AB12960"/>
      <c r="AC12960"/>
    </row>
    <row r="12961" spans="27:29" x14ac:dyDescent="0.25">
      <c r="AA12961"/>
      <c r="AB12961"/>
      <c r="AC12961"/>
    </row>
    <row r="12962" spans="27:29" x14ac:dyDescent="0.25">
      <c r="AA12962"/>
      <c r="AB12962"/>
      <c r="AC12962"/>
    </row>
    <row r="12963" spans="27:29" x14ac:dyDescent="0.25">
      <c r="AA12963"/>
      <c r="AB12963"/>
      <c r="AC12963"/>
    </row>
    <row r="12964" spans="27:29" x14ac:dyDescent="0.25">
      <c r="AA12964"/>
      <c r="AB12964"/>
      <c r="AC12964"/>
    </row>
    <row r="12965" spans="27:29" x14ac:dyDescent="0.25">
      <c r="AA12965"/>
      <c r="AB12965"/>
      <c r="AC12965"/>
    </row>
    <row r="12966" spans="27:29" x14ac:dyDescent="0.25">
      <c r="AA12966"/>
      <c r="AB12966"/>
      <c r="AC12966"/>
    </row>
    <row r="12967" spans="27:29" x14ac:dyDescent="0.25">
      <c r="AA12967"/>
      <c r="AB12967"/>
      <c r="AC12967"/>
    </row>
    <row r="12968" spans="27:29" x14ac:dyDescent="0.25">
      <c r="AA12968"/>
      <c r="AB12968"/>
      <c r="AC12968"/>
    </row>
    <row r="12969" spans="27:29" x14ac:dyDescent="0.25">
      <c r="AA12969"/>
      <c r="AB12969"/>
      <c r="AC12969"/>
    </row>
    <row r="12970" spans="27:29" x14ac:dyDescent="0.25">
      <c r="AA12970"/>
      <c r="AB12970"/>
      <c r="AC12970"/>
    </row>
    <row r="12971" spans="27:29" x14ac:dyDescent="0.25">
      <c r="AA12971"/>
      <c r="AB12971"/>
      <c r="AC12971"/>
    </row>
    <row r="12972" spans="27:29" x14ac:dyDescent="0.25">
      <c r="AA12972"/>
      <c r="AB12972"/>
      <c r="AC12972"/>
    </row>
    <row r="12973" spans="27:29" x14ac:dyDescent="0.25">
      <c r="AA12973"/>
      <c r="AB12973"/>
      <c r="AC12973"/>
    </row>
    <row r="12974" spans="27:29" x14ac:dyDescent="0.25">
      <c r="AA12974"/>
      <c r="AB12974"/>
      <c r="AC12974"/>
    </row>
    <row r="12975" spans="27:29" x14ac:dyDescent="0.25">
      <c r="AA12975"/>
      <c r="AB12975"/>
      <c r="AC12975"/>
    </row>
    <row r="12976" spans="27:29" x14ac:dyDescent="0.25">
      <c r="AA12976"/>
      <c r="AB12976"/>
      <c r="AC12976"/>
    </row>
    <row r="12977" spans="27:29" x14ac:dyDescent="0.25">
      <c r="AA12977"/>
      <c r="AB12977"/>
      <c r="AC12977"/>
    </row>
    <row r="12978" spans="27:29" x14ac:dyDescent="0.25">
      <c r="AA12978"/>
      <c r="AB12978"/>
      <c r="AC12978"/>
    </row>
    <row r="12979" spans="27:29" x14ac:dyDescent="0.25">
      <c r="AA12979"/>
      <c r="AB12979"/>
      <c r="AC12979"/>
    </row>
    <row r="12980" spans="27:29" x14ac:dyDescent="0.25">
      <c r="AA12980"/>
      <c r="AB12980"/>
      <c r="AC12980"/>
    </row>
    <row r="12981" spans="27:29" x14ac:dyDescent="0.25">
      <c r="AA12981"/>
      <c r="AB12981"/>
      <c r="AC12981"/>
    </row>
    <row r="12982" spans="27:29" x14ac:dyDescent="0.25">
      <c r="AA12982"/>
      <c r="AB12982"/>
      <c r="AC12982"/>
    </row>
    <row r="12983" spans="27:29" x14ac:dyDescent="0.25">
      <c r="AA12983"/>
      <c r="AB12983"/>
      <c r="AC12983"/>
    </row>
    <row r="12984" spans="27:29" x14ac:dyDescent="0.25">
      <c r="AA12984"/>
      <c r="AB12984"/>
      <c r="AC12984"/>
    </row>
    <row r="12985" spans="27:29" x14ac:dyDescent="0.25">
      <c r="AA12985"/>
      <c r="AB12985"/>
      <c r="AC12985"/>
    </row>
    <row r="12986" spans="27:29" x14ac:dyDescent="0.25">
      <c r="AA12986"/>
      <c r="AB12986"/>
      <c r="AC12986"/>
    </row>
    <row r="12987" spans="27:29" x14ac:dyDescent="0.25">
      <c r="AA12987"/>
      <c r="AB12987"/>
      <c r="AC12987"/>
    </row>
    <row r="12988" spans="27:29" x14ac:dyDescent="0.25">
      <c r="AA12988"/>
      <c r="AB12988"/>
      <c r="AC12988"/>
    </row>
    <row r="12989" spans="27:29" x14ac:dyDescent="0.25">
      <c r="AA12989"/>
      <c r="AB12989"/>
      <c r="AC12989"/>
    </row>
    <row r="12990" spans="27:29" x14ac:dyDescent="0.25">
      <c r="AA12990"/>
      <c r="AB12990"/>
      <c r="AC12990"/>
    </row>
    <row r="12991" spans="27:29" x14ac:dyDescent="0.25">
      <c r="AA12991"/>
      <c r="AB12991"/>
      <c r="AC12991"/>
    </row>
    <row r="12992" spans="27:29" x14ac:dyDescent="0.25">
      <c r="AA12992"/>
      <c r="AB12992"/>
      <c r="AC12992"/>
    </row>
    <row r="12993" spans="27:29" x14ac:dyDescent="0.25">
      <c r="AA12993"/>
      <c r="AB12993"/>
      <c r="AC12993"/>
    </row>
    <row r="12994" spans="27:29" x14ac:dyDescent="0.25">
      <c r="AA12994"/>
      <c r="AB12994"/>
      <c r="AC12994"/>
    </row>
    <row r="12995" spans="27:29" x14ac:dyDescent="0.25">
      <c r="AA12995"/>
      <c r="AB12995"/>
      <c r="AC12995"/>
    </row>
    <row r="12996" spans="27:29" x14ac:dyDescent="0.25">
      <c r="AA12996"/>
      <c r="AB12996"/>
      <c r="AC12996"/>
    </row>
    <row r="12997" spans="27:29" x14ac:dyDescent="0.25">
      <c r="AA12997"/>
      <c r="AB12997"/>
      <c r="AC12997"/>
    </row>
    <row r="12998" spans="27:29" x14ac:dyDescent="0.25">
      <c r="AA12998"/>
      <c r="AB12998"/>
      <c r="AC12998"/>
    </row>
    <row r="12999" spans="27:29" x14ac:dyDescent="0.25">
      <c r="AA12999"/>
      <c r="AB12999"/>
      <c r="AC12999"/>
    </row>
    <row r="13000" spans="27:29" x14ac:dyDescent="0.25">
      <c r="AA13000"/>
      <c r="AB13000"/>
      <c r="AC13000"/>
    </row>
    <row r="13001" spans="27:29" x14ac:dyDescent="0.25">
      <c r="AA13001"/>
      <c r="AB13001"/>
      <c r="AC13001"/>
    </row>
    <row r="13002" spans="27:29" x14ac:dyDescent="0.25">
      <c r="AA13002"/>
      <c r="AB13002"/>
      <c r="AC13002"/>
    </row>
    <row r="13003" spans="27:29" x14ac:dyDescent="0.25">
      <c r="AA13003"/>
      <c r="AB13003"/>
      <c r="AC13003"/>
    </row>
    <row r="13004" spans="27:29" x14ac:dyDescent="0.25">
      <c r="AA13004"/>
      <c r="AB13004"/>
      <c r="AC13004"/>
    </row>
    <row r="13005" spans="27:29" x14ac:dyDescent="0.25">
      <c r="AA13005"/>
      <c r="AB13005"/>
      <c r="AC13005"/>
    </row>
    <row r="13006" spans="27:29" x14ac:dyDescent="0.25">
      <c r="AA13006"/>
      <c r="AB13006"/>
      <c r="AC13006"/>
    </row>
    <row r="13007" spans="27:29" x14ac:dyDescent="0.25">
      <c r="AA13007"/>
      <c r="AB13007"/>
      <c r="AC13007"/>
    </row>
    <row r="13008" spans="27:29" x14ac:dyDescent="0.25">
      <c r="AA13008"/>
      <c r="AB13008"/>
      <c r="AC13008"/>
    </row>
    <row r="13009" spans="27:29" x14ac:dyDescent="0.25">
      <c r="AA13009"/>
      <c r="AB13009"/>
      <c r="AC13009"/>
    </row>
    <row r="13010" spans="27:29" x14ac:dyDescent="0.25">
      <c r="AA13010"/>
      <c r="AB13010"/>
      <c r="AC13010"/>
    </row>
    <row r="13011" spans="27:29" x14ac:dyDescent="0.25">
      <c r="AA13011"/>
      <c r="AB13011"/>
      <c r="AC13011"/>
    </row>
    <row r="13012" spans="27:29" x14ac:dyDescent="0.25">
      <c r="AA13012"/>
      <c r="AB13012"/>
      <c r="AC13012"/>
    </row>
    <row r="13013" spans="27:29" x14ac:dyDescent="0.25">
      <c r="AA13013"/>
      <c r="AB13013"/>
      <c r="AC13013"/>
    </row>
    <row r="13014" spans="27:29" x14ac:dyDescent="0.25">
      <c r="AA13014"/>
      <c r="AB13014"/>
      <c r="AC13014"/>
    </row>
    <row r="13015" spans="27:29" x14ac:dyDescent="0.25">
      <c r="AA13015"/>
      <c r="AB13015"/>
      <c r="AC13015"/>
    </row>
    <row r="13016" spans="27:29" x14ac:dyDescent="0.25">
      <c r="AA13016"/>
      <c r="AB13016"/>
      <c r="AC13016"/>
    </row>
    <row r="13017" spans="27:29" x14ac:dyDescent="0.25">
      <c r="AA13017"/>
      <c r="AB13017"/>
      <c r="AC13017"/>
    </row>
    <row r="13018" spans="27:29" x14ac:dyDescent="0.25">
      <c r="AA13018"/>
      <c r="AB13018"/>
      <c r="AC13018"/>
    </row>
    <row r="13019" spans="27:29" x14ac:dyDescent="0.25">
      <c r="AA13019"/>
      <c r="AB13019"/>
      <c r="AC13019"/>
    </row>
    <row r="13020" spans="27:29" x14ac:dyDescent="0.25">
      <c r="AA13020"/>
      <c r="AB13020"/>
      <c r="AC13020"/>
    </row>
    <row r="13021" spans="27:29" x14ac:dyDescent="0.25">
      <c r="AA13021"/>
      <c r="AB13021"/>
      <c r="AC13021"/>
    </row>
    <row r="13022" spans="27:29" x14ac:dyDescent="0.25">
      <c r="AA13022"/>
      <c r="AB13022"/>
      <c r="AC13022"/>
    </row>
    <row r="13023" spans="27:29" x14ac:dyDescent="0.25">
      <c r="AA13023"/>
      <c r="AB13023"/>
      <c r="AC13023"/>
    </row>
    <row r="13024" spans="27:29" x14ac:dyDescent="0.25">
      <c r="AA13024"/>
      <c r="AB13024"/>
      <c r="AC13024"/>
    </row>
    <row r="13025" spans="27:29" x14ac:dyDescent="0.25">
      <c r="AA13025"/>
      <c r="AB13025"/>
      <c r="AC13025"/>
    </row>
    <row r="13026" spans="27:29" x14ac:dyDescent="0.25">
      <c r="AA13026"/>
      <c r="AB13026"/>
      <c r="AC13026"/>
    </row>
    <row r="13027" spans="27:29" x14ac:dyDescent="0.25">
      <c r="AA13027"/>
      <c r="AB13027"/>
      <c r="AC13027"/>
    </row>
    <row r="13028" spans="27:29" x14ac:dyDescent="0.25">
      <c r="AA13028"/>
      <c r="AB13028"/>
      <c r="AC13028"/>
    </row>
    <row r="13029" spans="27:29" x14ac:dyDescent="0.25">
      <c r="AA13029"/>
      <c r="AB13029"/>
      <c r="AC13029"/>
    </row>
    <row r="13030" spans="27:29" x14ac:dyDescent="0.25">
      <c r="AA13030"/>
      <c r="AB13030"/>
      <c r="AC13030"/>
    </row>
    <row r="13031" spans="27:29" x14ac:dyDescent="0.25">
      <c r="AA13031"/>
      <c r="AB13031"/>
      <c r="AC13031"/>
    </row>
    <row r="13032" spans="27:29" x14ac:dyDescent="0.25">
      <c r="AA13032"/>
      <c r="AB13032"/>
      <c r="AC13032"/>
    </row>
    <row r="13033" spans="27:29" x14ac:dyDescent="0.25">
      <c r="AA13033"/>
      <c r="AB13033"/>
      <c r="AC13033"/>
    </row>
    <row r="13034" spans="27:29" x14ac:dyDescent="0.25">
      <c r="AA13034"/>
      <c r="AB13034"/>
      <c r="AC13034"/>
    </row>
    <row r="13035" spans="27:29" x14ac:dyDescent="0.25">
      <c r="AA13035"/>
      <c r="AB13035"/>
      <c r="AC13035"/>
    </row>
    <row r="13036" spans="27:29" x14ac:dyDescent="0.25">
      <c r="AA13036"/>
      <c r="AB13036"/>
      <c r="AC13036"/>
    </row>
    <row r="13037" spans="27:29" x14ac:dyDescent="0.25">
      <c r="AA13037"/>
      <c r="AB13037"/>
      <c r="AC13037"/>
    </row>
    <row r="13038" spans="27:29" x14ac:dyDescent="0.25">
      <c r="AA13038"/>
      <c r="AB13038"/>
      <c r="AC13038"/>
    </row>
    <row r="13039" spans="27:29" x14ac:dyDescent="0.25">
      <c r="AA13039"/>
      <c r="AB13039"/>
      <c r="AC13039"/>
    </row>
    <row r="13040" spans="27:29" x14ac:dyDescent="0.25">
      <c r="AA13040"/>
      <c r="AB13040"/>
      <c r="AC13040"/>
    </row>
    <row r="13041" spans="27:29" x14ac:dyDescent="0.25">
      <c r="AA13041"/>
      <c r="AB13041"/>
      <c r="AC13041"/>
    </row>
    <row r="13042" spans="27:29" x14ac:dyDescent="0.25">
      <c r="AA13042"/>
      <c r="AB13042"/>
      <c r="AC13042"/>
    </row>
    <row r="13043" spans="27:29" x14ac:dyDescent="0.25">
      <c r="AA13043"/>
      <c r="AB13043"/>
      <c r="AC13043"/>
    </row>
    <row r="13044" spans="27:29" x14ac:dyDescent="0.25">
      <c r="AA13044"/>
      <c r="AB13044"/>
      <c r="AC13044"/>
    </row>
    <row r="13045" spans="27:29" x14ac:dyDescent="0.25">
      <c r="AA13045"/>
      <c r="AB13045"/>
      <c r="AC13045"/>
    </row>
    <row r="13046" spans="27:29" x14ac:dyDescent="0.25">
      <c r="AA13046"/>
      <c r="AB13046"/>
      <c r="AC13046"/>
    </row>
    <row r="13047" spans="27:29" x14ac:dyDescent="0.25">
      <c r="AA13047"/>
      <c r="AB13047"/>
      <c r="AC13047"/>
    </row>
    <row r="13048" spans="27:29" x14ac:dyDescent="0.25">
      <c r="AA13048"/>
      <c r="AB13048"/>
      <c r="AC13048"/>
    </row>
    <row r="13049" spans="27:29" x14ac:dyDescent="0.25">
      <c r="AA13049"/>
      <c r="AB13049"/>
      <c r="AC13049"/>
    </row>
    <row r="13050" spans="27:29" x14ac:dyDescent="0.25">
      <c r="AA13050"/>
      <c r="AB13050"/>
      <c r="AC13050"/>
    </row>
    <row r="13051" spans="27:29" x14ac:dyDescent="0.25">
      <c r="AA13051"/>
      <c r="AB13051"/>
      <c r="AC13051"/>
    </row>
    <row r="13052" spans="27:29" x14ac:dyDescent="0.25">
      <c r="AA13052"/>
      <c r="AB13052"/>
      <c r="AC13052"/>
    </row>
    <row r="13053" spans="27:29" x14ac:dyDescent="0.25">
      <c r="AA13053"/>
      <c r="AB13053"/>
      <c r="AC13053"/>
    </row>
    <row r="13054" spans="27:29" x14ac:dyDescent="0.25">
      <c r="AA13054"/>
      <c r="AB13054"/>
      <c r="AC13054"/>
    </row>
    <row r="13055" spans="27:29" x14ac:dyDescent="0.25">
      <c r="AA13055"/>
      <c r="AB13055"/>
      <c r="AC13055"/>
    </row>
    <row r="13056" spans="27:29" x14ac:dyDescent="0.25">
      <c r="AA13056"/>
      <c r="AB13056"/>
      <c r="AC13056"/>
    </row>
    <row r="13057" spans="27:29" x14ac:dyDescent="0.25">
      <c r="AA13057"/>
      <c r="AB13057"/>
      <c r="AC13057"/>
    </row>
    <row r="13058" spans="27:29" x14ac:dyDescent="0.25">
      <c r="AA13058"/>
      <c r="AB13058"/>
      <c r="AC13058"/>
    </row>
    <row r="13059" spans="27:29" x14ac:dyDescent="0.25">
      <c r="AA13059"/>
      <c r="AB13059"/>
      <c r="AC13059"/>
    </row>
    <row r="13060" spans="27:29" x14ac:dyDescent="0.25">
      <c r="AA13060"/>
      <c r="AB13060"/>
      <c r="AC13060"/>
    </row>
    <row r="13061" spans="27:29" x14ac:dyDescent="0.25">
      <c r="AA13061"/>
      <c r="AB13061"/>
      <c r="AC13061"/>
    </row>
    <row r="13062" spans="27:29" x14ac:dyDescent="0.25">
      <c r="AA13062"/>
      <c r="AB13062"/>
      <c r="AC13062"/>
    </row>
    <row r="13063" spans="27:29" x14ac:dyDescent="0.25">
      <c r="AA13063"/>
      <c r="AB13063"/>
      <c r="AC13063"/>
    </row>
    <row r="13064" spans="27:29" x14ac:dyDescent="0.25">
      <c r="AA13064"/>
      <c r="AB13064"/>
      <c r="AC13064"/>
    </row>
    <row r="13065" spans="27:29" x14ac:dyDescent="0.25">
      <c r="AA13065"/>
      <c r="AB13065"/>
      <c r="AC13065"/>
    </row>
    <row r="13066" spans="27:29" x14ac:dyDescent="0.25">
      <c r="AA13066"/>
      <c r="AB13066"/>
      <c r="AC13066"/>
    </row>
    <row r="13067" spans="27:29" x14ac:dyDescent="0.25">
      <c r="AA13067"/>
      <c r="AB13067"/>
      <c r="AC13067"/>
    </row>
    <row r="13068" spans="27:29" x14ac:dyDescent="0.25">
      <c r="AA13068"/>
      <c r="AB13068"/>
      <c r="AC13068"/>
    </row>
    <row r="13069" spans="27:29" x14ac:dyDescent="0.25">
      <c r="AA13069"/>
      <c r="AB13069"/>
      <c r="AC13069"/>
    </row>
    <row r="13070" spans="27:29" x14ac:dyDescent="0.25">
      <c r="AA13070"/>
      <c r="AB13070"/>
      <c r="AC13070"/>
    </row>
    <row r="13071" spans="27:29" x14ac:dyDescent="0.25">
      <c r="AA13071"/>
      <c r="AB13071"/>
      <c r="AC13071"/>
    </row>
    <row r="13072" spans="27:29" x14ac:dyDescent="0.25">
      <c r="AA13072"/>
      <c r="AB13072"/>
      <c r="AC13072"/>
    </row>
    <row r="13073" spans="27:29" x14ac:dyDescent="0.25">
      <c r="AA13073"/>
      <c r="AB13073"/>
      <c r="AC13073"/>
    </row>
    <row r="13074" spans="27:29" x14ac:dyDescent="0.25">
      <c r="AA13074"/>
      <c r="AB13074"/>
      <c r="AC13074"/>
    </row>
    <row r="13075" spans="27:29" x14ac:dyDescent="0.25">
      <c r="AA13075"/>
      <c r="AB13075"/>
      <c r="AC13075"/>
    </row>
    <row r="13076" spans="27:29" x14ac:dyDescent="0.25">
      <c r="AA13076"/>
      <c r="AB13076"/>
      <c r="AC13076"/>
    </row>
    <row r="13077" spans="27:29" x14ac:dyDescent="0.25">
      <c r="AA13077"/>
      <c r="AB13077"/>
      <c r="AC13077"/>
    </row>
    <row r="13078" spans="27:29" x14ac:dyDescent="0.25">
      <c r="AA13078"/>
      <c r="AB13078"/>
      <c r="AC13078"/>
    </row>
    <row r="13079" spans="27:29" x14ac:dyDescent="0.25">
      <c r="AA13079"/>
      <c r="AB13079"/>
      <c r="AC13079"/>
    </row>
    <row r="13080" spans="27:29" x14ac:dyDescent="0.25">
      <c r="AA13080"/>
      <c r="AB13080"/>
      <c r="AC13080"/>
    </row>
    <row r="13081" spans="27:29" x14ac:dyDescent="0.25">
      <c r="AA13081"/>
      <c r="AB13081"/>
      <c r="AC13081"/>
    </row>
    <row r="13082" spans="27:29" x14ac:dyDescent="0.25">
      <c r="AA13082"/>
      <c r="AB13082"/>
      <c r="AC13082"/>
    </row>
    <row r="13083" spans="27:29" x14ac:dyDescent="0.25">
      <c r="AA13083"/>
      <c r="AB13083"/>
      <c r="AC13083"/>
    </row>
    <row r="13084" spans="27:29" x14ac:dyDescent="0.25">
      <c r="AA13084"/>
      <c r="AB13084"/>
      <c r="AC13084"/>
    </row>
    <row r="13085" spans="27:29" x14ac:dyDescent="0.25">
      <c r="AA13085"/>
      <c r="AB13085"/>
      <c r="AC13085"/>
    </row>
    <row r="13086" spans="27:29" x14ac:dyDescent="0.25">
      <c r="AA13086"/>
      <c r="AB13086"/>
      <c r="AC13086"/>
    </row>
    <row r="13087" spans="27:29" x14ac:dyDescent="0.25">
      <c r="AA13087"/>
      <c r="AB13087"/>
      <c r="AC13087"/>
    </row>
    <row r="13088" spans="27:29" x14ac:dyDescent="0.25">
      <c r="AA13088"/>
      <c r="AB13088"/>
      <c r="AC13088"/>
    </row>
    <row r="13089" spans="27:29" x14ac:dyDescent="0.25">
      <c r="AA13089"/>
      <c r="AB13089"/>
      <c r="AC13089"/>
    </row>
    <row r="13090" spans="27:29" x14ac:dyDescent="0.25">
      <c r="AA13090"/>
      <c r="AB13090"/>
      <c r="AC13090"/>
    </row>
    <row r="13091" spans="27:29" x14ac:dyDescent="0.25">
      <c r="AA13091"/>
      <c r="AB13091"/>
      <c r="AC13091"/>
    </row>
    <row r="13092" spans="27:29" x14ac:dyDescent="0.25">
      <c r="AA13092"/>
      <c r="AB13092"/>
      <c r="AC13092"/>
    </row>
    <row r="13093" spans="27:29" x14ac:dyDescent="0.25">
      <c r="AA13093"/>
      <c r="AB13093"/>
      <c r="AC13093"/>
    </row>
    <row r="13094" spans="27:29" x14ac:dyDescent="0.25">
      <c r="AA13094"/>
      <c r="AB13094"/>
      <c r="AC13094"/>
    </row>
    <row r="13095" spans="27:29" x14ac:dyDescent="0.25">
      <c r="AA13095"/>
      <c r="AB13095"/>
      <c r="AC13095"/>
    </row>
    <row r="13096" spans="27:29" x14ac:dyDescent="0.25">
      <c r="AA13096"/>
      <c r="AB13096"/>
      <c r="AC13096"/>
    </row>
    <row r="13097" spans="27:29" x14ac:dyDescent="0.25">
      <c r="AA13097"/>
      <c r="AB13097"/>
      <c r="AC13097"/>
    </row>
    <row r="13098" spans="27:29" x14ac:dyDescent="0.25">
      <c r="AA13098"/>
      <c r="AB13098"/>
      <c r="AC13098"/>
    </row>
    <row r="13099" spans="27:29" x14ac:dyDescent="0.25">
      <c r="AA13099"/>
      <c r="AB13099"/>
      <c r="AC13099"/>
    </row>
    <row r="13100" spans="27:29" x14ac:dyDescent="0.25">
      <c r="AA13100"/>
      <c r="AB13100"/>
      <c r="AC13100"/>
    </row>
    <row r="13101" spans="27:29" x14ac:dyDescent="0.25">
      <c r="AA13101"/>
      <c r="AB13101"/>
      <c r="AC13101"/>
    </row>
    <row r="13102" spans="27:29" x14ac:dyDescent="0.25">
      <c r="AA13102"/>
      <c r="AB13102"/>
      <c r="AC13102"/>
    </row>
    <row r="13103" spans="27:29" x14ac:dyDescent="0.25">
      <c r="AA13103"/>
      <c r="AB13103"/>
      <c r="AC13103"/>
    </row>
    <row r="13104" spans="27:29" x14ac:dyDescent="0.25">
      <c r="AA13104"/>
      <c r="AB13104"/>
      <c r="AC13104"/>
    </row>
    <row r="13105" spans="27:29" x14ac:dyDescent="0.25">
      <c r="AA13105"/>
      <c r="AB13105"/>
      <c r="AC13105"/>
    </row>
    <row r="13106" spans="27:29" x14ac:dyDescent="0.25">
      <c r="AA13106"/>
      <c r="AB13106"/>
      <c r="AC13106"/>
    </row>
    <row r="13107" spans="27:29" x14ac:dyDescent="0.25">
      <c r="AA13107"/>
      <c r="AB13107"/>
      <c r="AC13107"/>
    </row>
    <row r="13108" spans="27:29" x14ac:dyDescent="0.25">
      <c r="AA13108"/>
      <c r="AB13108"/>
      <c r="AC13108"/>
    </row>
    <row r="13109" spans="27:29" x14ac:dyDescent="0.25">
      <c r="AA13109"/>
      <c r="AB13109"/>
      <c r="AC13109"/>
    </row>
    <row r="13110" spans="27:29" x14ac:dyDescent="0.25">
      <c r="AA13110"/>
      <c r="AB13110"/>
      <c r="AC13110"/>
    </row>
    <row r="13111" spans="27:29" x14ac:dyDescent="0.25">
      <c r="AA13111"/>
      <c r="AB13111"/>
      <c r="AC13111"/>
    </row>
    <row r="13112" spans="27:29" x14ac:dyDescent="0.25">
      <c r="AA13112"/>
      <c r="AB13112"/>
      <c r="AC13112"/>
    </row>
    <row r="13113" spans="27:29" x14ac:dyDescent="0.25">
      <c r="AA13113"/>
      <c r="AB13113"/>
      <c r="AC13113"/>
    </row>
    <row r="13114" spans="27:29" x14ac:dyDescent="0.25">
      <c r="AA13114"/>
      <c r="AB13114"/>
      <c r="AC13114"/>
    </row>
    <row r="13115" spans="27:29" x14ac:dyDescent="0.25">
      <c r="AA13115"/>
      <c r="AB13115"/>
      <c r="AC13115"/>
    </row>
    <row r="13116" spans="27:29" x14ac:dyDescent="0.25">
      <c r="AA13116"/>
      <c r="AB13116"/>
      <c r="AC13116"/>
    </row>
    <row r="13117" spans="27:29" x14ac:dyDescent="0.25">
      <c r="AA13117"/>
      <c r="AB13117"/>
      <c r="AC13117"/>
    </row>
    <row r="13118" spans="27:29" x14ac:dyDescent="0.25">
      <c r="AA13118"/>
      <c r="AB13118"/>
      <c r="AC13118"/>
    </row>
    <row r="13119" spans="27:29" x14ac:dyDescent="0.25">
      <c r="AA13119"/>
      <c r="AB13119"/>
      <c r="AC13119"/>
    </row>
    <row r="13120" spans="27:29" x14ac:dyDescent="0.25">
      <c r="AA13120"/>
      <c r="AB13120"/>
      <c r="AC13120"/>
    </row>
    <row r="13121" spans="27:29" x14ac:dyDescent="0.25">
      <c r="AA13121"/>
      <c r="AB13121"/>
      <c r="AC13121"/>
    </row>
    <row r="13122" spans="27:29" x14ac:dyDescent="0.25">
      <c r="AA13122"/>
      <c r="AB13122"/>
      <c r="AC13122"/>
    </row>
    <row r="13123" spans="27:29" x14ac:dyDescent="0.25">
      <c r="AA13123"/>
      <c r="AB13123"/>
      <c r="AC13123"/>
    </row>
    <row r="13124" spans="27:29" x14ac:dyDescent="0.25">
      <c r="AA13124"/>
      <c r="AB13124"/>
      <c r="AC13124"/>
    </row>
    <row r="13125" spans="27:29" x14ac:dyDescent="0.25">
      <c r="AA13125"/>
      <c r="AB13125"/>
      <c r="AC13125"/>
    </row>
    <row r="13126" spans="27:29" x14ac:dyDescent="0.25">
      <c r="AA13126"/>
      <c r="AB13126"/>
      <c r="AC13126"/>
    </row>
    <row r="13127" spans="27:29" x14ac:dyDescent="0.25">
      <c r="AA13127"/>
      <c r="AB13127"/>
      <c r="AC13127"/>
    </row>
    <row r="13128" spans="27:29" x14ac:dyDescent="0.25">
      <c r="AA13128"/>
      <c r="AB13128"/>
      <c r="AC13128"/>
    </row>
    <row r="13129" spans="27:29" x14ac:dyDescent="0.25">
      <c r="AA13129"/>
      <c r="AB13129"/>
      <c r="AC13129"/>
    </row>
    <row r="13130" spans="27:29" x14ac:dyDescent="0.25">
      <c r="AA13130"/>
      <c r="AB13130"/>
      <c r="AC13130"/>
    </row>
    <row r="13131" spans="27:29" x14ac:dyDescent="0.25">
      <c r="AA13131"/>
      <c r="AB13131"/>
      <c r="AC13131"/>
    </row>
    <row r="13132" spans="27:29" x14ac:dyDescent="0.25">
      <c r="AA13132"/>
      <c r="AB13132"/>
      <c r="AC13132"/>
    </row>
    <row r="13133" spans="27:29" x14ac:dyDescent="0.25">
      <c r="AA13133"/>
      <c r="AB13133"/>
      <c r="AC13133"/>
    </row>
    <row r="13134" spans="27:29" x14ac:dyDescent="0.25">
      <c r="AA13134"/>
      <c r="AB13134"/>
      <c r="AC13134"/>
    </row>
    <row r="13135" spans="27:29" x14ac:dyDescent="0.25">
      <c r="AA13135"/>
      <c r="AB13135"/>
      <c r="AC13135"/>
    </row>
    <row r="13136" spans="27:29" x14ac:dyDescent="0.25">
      <c r="AA13136"/>
      <c r="AB13136"/>
      <c r="AC13136"/>
    </row>
    <row r="13137" spans="27:29" x14ac:dyDescent="0.25">
      <c r="AA13137"/>
      <c r="AB13137"/>
      <c r="AC13137"/>
    </row>
    <row r="13138" spans="27:29" x14ac:dyDescent="0.25">
      <c r="AA13138"/>
      <c r="AB13138"/>
      <c r="AC13138"/>
    </row>
    <row r="13139" spans="27:29" x14ac:dyDescent="0.25">
      <c r="AA13139"/>
      <c r="AB13139"/>
      <c r="AC13139"/>
    </row>
    <row r="13140" spans="27:29" x14ac:dyDescent="0.25">
      <c r="AA13140"/>
      <c r="AB13140"/>
      <c r="AC13140"/>
    </row>
    <row r="13141" spans="27:29" x14ac:dyDescent="0.25">
      <c r="AA13141"/>
      <c r="AB13141"/>
      <c r="AC13141"/>
    </row>
    <row r="13142" spans="27:29" x14ac:dyDescent="0.25">
      <c r="AA13142"/>
      <c r="AB13142"/>
      <c r="AC13142"/>
    </row>
    <row r="13143" spans="27:29" x14ac:dyDescent="0.25">
      <c r="AA13143"/>
      <c r="AB13143"/>
      <c r="AC13143"/>
    </row>
    <row r="13144" spans="27:29" x14ac:dyDescent="0.25">
      <c r="AA13144"/>
      <c r="AB13144"/>
      <c r="AC13144"/>
    </row>
    <row r="13145" spans="27:29" x14ac:dyDescent="0.25">
      <c r="AA13145"/>
      <c r="AB13145"/>
      <c r="AC13145"/>
    </row>
    <row r="13146" spans="27:29" x14ac:dyDescent="0.25">
      <c r="AA13146"/>
      <c r="AB13146"/>
      <c r="AC13146"/>
    </row>
    <row r="13147" spans="27:29" x14ac:dyDescent="0.25">
      <c r="AA13147"/>
      <c r="AB13147"/>
      <c r="AC13147"/>
    </row>
    <row r="13148" spans="27:29" x14ac:dyDescent="0.25">
      <c r="AA13148"/>
      <c r="AB13148"/>
      <c r="AC13148"/>
    </row>
    <row r="13149" spans="27:29" x14ac:dyDescent="0.25">
      <c r="AA13149"/>
      <c r="AB13149"/>
      <c r="AC13149"/>
    </row>
    <row r="13150" spans="27:29" x14ac:dyDescent="0.25">
      <c r="AA13150"/>
      <c r="AB13150"/>
      <c r="AC13150"/>
    </row>
    <row r="13151" spans="27:29" x14ac:dyDescent="0.25">
      <c r="AA13151"/>
      <c r="AB13151"/>
      <c r="AC13151"/>
    </row>
    <row r="13152" spans="27:29" x14ac:dyDescent="0.25">
      <c r="AA13152"/>
      <c r="AB13152"/>
      <c r="AC13152"/>
    </row>
    <row r="13153" spans="27:29" x14ac:dyDescent="0.25">
      <c r="AA13153"/>
      <c r="AB13153"/>
      <c r="AC13153"/>
    </row>
    <row r="13154" spans="27:29" x14ac:dyDescent="0.25">
      <c r="AA13154"/>
      <c r="AB13154"/>
      <c r="AC13154"/>
    </row>
    <row r="13155" spans="27:29" x14ac:dyDescent="0.25">
      <c r="AA13155"/>
      <c r="AB13155"/>
      <c r="AC13155"/>
    </row>
    <row r="13156" spans="27:29" x14ac:dyDescent="0.25">
      <c r="AA13156"/>
      <c r="AB13156"/>
      <c r="AC13156"/>
    </row>
    <row r="13157" spans="27:29" x14ac:dyDescent="0.25">
      <c r="AA13157"/>
      <c r="AB13157"/>
      <c r="AC13157"/>
    </row>
    <row r="13158" spans="27:29" x14ac:dyDescent="0.25">
      <c r="AA13158"/>
      <c r="AB13158"/>
      <c r="AC13158"/>
    </row>
    <row r="13159" spans="27:29" x14ac:dyDescent="0.25">
      <c r="AA13159"/>
      <c r="AB13159"/>
      <c r="AC13159"/>
    </row>
    <row r="13160" spans="27:29" x14ac:dyDescent="0.25">
      <c r="AA13160"/>
      <c r="AB13160"/>
      <c r="AC13160"/>
    </row>
    <row r="13161" spans="27:29" x14ac:dyDescent="0.25">
      <c r="AA13161"/>
      <c r="AB13161"/>
      <c r="AC13161"/>
    </row>
    <row r="13162" spans="27:29" x14ac:dyDescent="0.25">
      <c r="AA13162"/>
      <c r="AB13162"/>
      <c r="AC13162"/>
    </row>
    <row r="13163" spans="27:29" x14ac:dyDescent="0.25">
      <c r="AA13163"/>
      <c r="AB13163"/>
      <c r="AC13163"/>
    </row>
    <row r="13164" spans="27:29" x14ac:dyDescent="0.25">
      <c r="AA13164"/>
      <c r="AB13164"/>
      <c r="AC13164"/>
    </row>
    <row r="13165" spans="27:29" x14ac:dyDescent="0.25">
      <c r="AA13165"/>
      <c r="AB13165"/>
      <c r="AC13165"/>
    </row>
    <row r="13166" spans="27:29" x14ac:dyDescent="0.25">
      <c r="AA13166"/>
      <c r="AB13166"/>
      <c r="AC13166"/>
    </row>
    <row r="13167" spans="27:29" x14ac:dyDescent="0.25">
      <c r="AA13167"/>
      <c r="AB13167"/>
      <c r="AC13167"/>
    </row>
    <row r="13168" spans="27:29" x14ac:dyDescent="0.25">
      <c r="AA13168"/>
      <c r="AB13168"/>
      <c r="AC13168"/>
    </row>
    <row r="13169" spans="27:29" x14ac:dyDescent="0.25">
      <c r="AA13169"/>
      <c r="AB13169"/>
      <c r="AC13169"/>
    </row>
    <row r="13170" spans="27:29" x14ac:dyDescent="0.25">
      <c r="AA13170"/>
      <c r="AB13170"/>
      <c r="AC13170"/>
    </row>
    <row r="13171" spans="27:29" x14ac:dyDescent="0.25">
      <c r="AA13171"/>
      <c r="AB13171"/>
      <c r="AC13171"/>
    </row>
    <row r="13172" spans="27:29" x14ac:dyDescent="0.25">
      <c r="AA13172"/>
      <c r="AB13172"/>
      <c r="AC13172"/>
    </row>
    <row r="13173" spans="27:29" x14ac:dyDescent="0.25">
      <c r="AA13173"/>
      <c r="AB13173"/>
      <c r="AC13173"/>
    </row>
    <row r="13174" spans="27:29" x14ac:dyDescent="0.25">
      <c r="AA13174"/>
      <c r="AB13174"/>
      <c r="AC13174"/>
    </row>
    <row r="13175" spans="27:29" x14ac:dyDescent="0.25">
      <c r="AA13175"/>
      <c r="AB13175"/>
      <c r="AC13175"/>
    </row>
    <row r="13176" spans="27:29" x14ac:dyDescent="0.25">
      <c r="AA13176"/>
      <c r="AB13176"/>
      <c r="AC13176"/>
    </row>
    <row r="13177" spans="27:29" x14ac:dyDescent="0.25">
      <c r="AA13177"/>
      <c r="AB13177"/>
      <c r="AC13177"/>
    </row>
    <row r="13178" spans="27:29" x14ac:dyDescent="0.25">
      <c r="AA13178"/>
      <c r="AB13178"/>
      <c r="AC13178"/>
    </row>
    <row r="13179" spans="27:29" x14ac:dyDescent="0.25">
      <c r="AA13179"/>
      <c r="AB13179"/>
      <c r="AC13179"/>
    </row>
    <row r="13180" spans="27:29" x14ac:dyDescent="0.25">
      <c r="AA13180"/>
      <c r="AB13180"/>
      <c r="AC13180"/>
    </row>
    <row r="13181" spans="27:29" x14ac:dyDescent="0.25">
      <c r="AA13181"/>
      <c r="AB13181"/>
      <c r="AC13181"/>
    </row>
    <row r="13182" spans="27:29" x14ac:dyDescent="0.25">
      <c r="AA13182"/>
      <c r="AB13182"/>
      <c r="AC13182"/>
    </row>
    <row r="13183" spans="27:29" x14ac:dyDescent="0.25">
      <c r="AA13183"/>
      <c r="AB13183"/>
      <c r="AC13183"/>
    </row>
    <row r="13184" spans="27:29" x14ac:dyDescent="0.25">
      <c r="AA13184"/>
      <c r="AB13184"/>
      <c r="AC13184"/>
    </row>
    <row r="13185" spans="27:29" x14ac:dyDescent="0.25">
      <c r="AA13185"/>
      <c r="AB13185"/>
      <c r="AC13185"/>
    </row>
    <row r="13186" spans="27:29" x14ac:dyDescent="0.25">
      <c r="AA13186"/>
      <c r="AB13186"/>
      <c r="AC13186"/>
    </row>
    <row r="13187" spans="27:29" x14ac:dyDescent="0.25">
      <c r="AA13187"/>
      <c r="AB13187"/>
      <c r="AC13187"/>
    </row>
    <row r="13188" spans="27:29" x14ac:dyDescent="0.25">
      <c r="AA13188"/>
      <c r="AB13188"/>
      <c r="AC13188"/>
    </row>
    <row r="13189" spans="27:29" x14ac:dyDescent="0.25">
      <c r="AA13189"/>
      <c r="AB13189"/>
      <c r="AC13189"/>
    </row>
    <row r="13190" spans="27:29" x14ac:dyDescent="0.25">
      <c r="AA13190"/>
      <c r="AB13190"/>
      <c r="AC13190"/>
    </row>
    <row r="13191" spans="27:29" x14ac:dyDescent="0.25">
      <c r="AA13191"/>
      <c r="AB13191"/>
      <c r="AC13191"/>
    </row>
    <row r="13192" spans="27:29" x14ac:dyDescent="0.25">
      <c r="AA13192"/>
      <c r="AB13192"/>
      <c r="AC13192"/>
    </row>
    <row r="13193" spans="27:29" x14ac:dyDescent="0.25">
      <c r="AA13193"/>
      <c r="AB13193"/>
      <c r="AC13193"/>
    </row>
    <row r="13194" spans="27:29" x14ac:dyDescent="0.25">
      <c r="AA13194"/>
      <c r="AB13194"/>
      <c r="AC13194"/>
    </row>
    <row r="13195" spans="27:29" x14ac:dyDescent="0.25">
      <c r="AA13195"/>
      <c r="AB13195"/>
      <c r="AC13195"/>
    </row>
    <row r="13196" spans="27:29" x14ac:dyDescent="0.25">
      <c r="AA13196"/>
      <c r="AB13196"/>
      <c r="AC13196"/>
    </row>
    <row r="13197" spans="27:29" x14ac:dyDescent="0.25">
      <c r="AA13197"/>
      <c r="AB13197"/>
      <c r="AC13197"/>
    </row>
    <row r="13198" spans="27:29" x14ac:dyDescent="0.25">
      <c r="AA13198"/>
      <c r="AB13198"/>
      <c r="AC13198"/>
    </row>
    <row r="13199" spans="27:29" x14ac:dyDescent="0.25">
      <c r="AA13199"/>
      <c r="AB13199"/>
      <c r="AC13199"/>
    </row>
    <row r="13200" spans="27:29" x14ac:dyDescent="0.25">
      <c r="AA13200"/>
      <c r="AB13200"/>
      <c r="AC13200"/>
    </row>
    <row r="13201" spans="27:29" x14ac:dyDescent="0.25">
      <c r="AA13201"/>
      <c r="AB13201"/>
      <c r="AC13201"/>
    </row>
    <row r="13202" spans="27:29" x14ac:dyDescent="0.25">
      <c r="AA13202"/>
      <c r="AB13202"/>
      <c r="AC13202"/>
    </row>
    <row r="13203" spans="27:29" x14ac:dyDescent="0.25">
      <c r="AA13203"/>
      <c r="AB13203"/>
      <c r="AC13203"/>
    </row>
    <row r="13204" spans="27:29" x14ac:dyDescent="0.25">
      <c r="AA13204"/>
      <c r="AB13204"/>
      <c r="AC13204"/>
    </row>
    <row r="13205" spans="27:29" x14ac:dyDescent="0.25">
      <c r="AA13205"/>
      <c r="AB13205"/>
      <c r="AC13205"/>
    </row>
    <row r="13206" spans="27:29" x14ac:dyDescent="0.25">
      <c r="AA13206"/>
      <c r="AB13206"/>
      <c r="AC13206"/>
    </row>
    <row r="13207" spans="27:29" x14ac:dyDescent="0.25">
      <c r="AA13207"/>
      <c r="AB13207"/>
      <c r="AC13207"/>
    </row>
    <row r="13208" spans="27:29" x14ac:dyDescent="0.25">
      <c r="AA13208"/>
      <c r="AB13208"/>
      <c r="AC13208"/>
    </row>
    <row r="13209" spans="27:29" x14ac:dyDescent="0.25">
      <c r="AA13209"/>
      <c r="AB13209"/>
      <c r="AC13209"/>
    </row>
    <row r="13210" spans="27:29" x14ac:dyDescent="0.25">
      <c r="AA13210"/>
      <c r="AB13210"/>
      <c r="AC13210"/>
    </row>
    <row r="13211" spans="27:29" x14ac:dyDescent="0.25">
      <c r="AA13211"/>
      <c r="AB13211"/>
      <c r="AC13211"/>
    </row>
    <row r="13212" spans="27:29" x14ac:dyDescent="0.25">
      <c r="AA13212"/>
      <c r="AB13212"/>
      <c r="AC13212"/>
    </row>
    <row r="13213" spans="27:29" x14ac:dyDescent="0.25">
      <c r="AA13213"/>
      <c r="AB13213"/>
      <c r="AC13213"/>
    </row>
    <row r="13214" spans="27:29" x14ac:dyDescent="0.25">
      <c r="AA13214"/>
      <c r="AB13214"/>
      <c r="AC13214"/>
    </row>
    <row r="13215" spans="27:29" x14ac:dyDescent="0.25">
      <c r="AA13215"/>
      <c r="AB13215"/>
      <c r="AC13215"/>
    </row>
    <row r="13216" spans="27:29" x14ac:dyDescent="0.25">
      <c r="AA13216"/>
      <c r="AB13216"/>
      <c r="AC13216"/>
    </row>
    <row r="13217" spans="27:29" x14ac:dyDescent="0.25">
      <c r="AA13217"/>
      <c r="AB13217"/>
      <c r="AC13217"/>
    </row>
    <row r="13218" spans="27:29" x14ac:dyDescent="0.25">
      <c r="AA13218"/>
      <c r="AB13218"/>
      <c r="AC13218"/>
    </row>
    <row r="13219" spans="27:29" x14ac:dyDescent="0.25">
      <c r="AA13219"/>
      <c r="AB13219"/>
      <c r="AC13219"/>
    </row>
    <row r="13220" spans="27:29" x14ac:dyDescent="0.25">
      <c r="AA13220"/>
      <c r="AB13220"/>
      <c r="AC13220"/>
    </row>
    <row r="13221" spans="27:29" x14ac:dyDescent="0.25">
      <c r="AA13221"/>
      <c r="AB13221"/>
      <c r="AC13221"/>
    </row>
    <row r="13222" spans="27:29" x14ac:dyDescent="0.25">
      <c r="AA13222"/>
      <c r="AB13222"/>
      <c r="AC13222"/>
    </row>
    <row r="13223" spans="27:29" x14ac:dyDescent="0.25">
      <c r="AA13223"/>
      <c r="AB13223"/>
      <c r="AC13223"/>
    </row>
    <row r="13224" spans="27:29" x14ac:dyDescent="0.25">
      <c r="AA13224"/>
      <c r="AB13224"/>
      <c r="AC13224"/>
    </row>
    <row r="13225" spans="27:29" x14ac:dyDescent="0.25">
      <c r="AA13225"/>
      <c r="AB13225"/>
      <c r="AC13225"/>
    </row>
    <row r="13226" spans="27:29" x14ac:dyDescent="0.25">
      <c r="AA13226"/>
      <c r="AB13226"/>
      <c r="AC13226"/>
    </row>
    <row r="13227" spans="27:29" x14ac:dyDescent="0.25">
      <c r="AA13227"/>
      <c r="AB13227"/>
      <c r="AC13227"/>
    </row>
    <row r="13228" spans="27:29" x14ac:dyDescent="0.25">
      <c r="AA13228"/>
      <c r="AB13228"/>
      <c r="AC13228"/>
    </row>
    <row r="13229" spans="27:29" x14ac:dyDescent="0.25">
      <c r="AA13229"/>
      <c r="AB13229"/>
      <c r="AC13229"/>
    </row>
    <row r="13230" spans="27:29" x14ac:dyDescent="0.25">
      <c r="AA13230"/>
      <c r="AB13230"/>
      <c r="AC13230"/>
    </row>
    <row r="13231" spans="27:29" x14ac:dyDescent="0.25">
      <c r="AA13231"/>
      <c r="AB13231"/>
      <c r="AC13231"/>
    </row>
    <row r="13232" spans="27:29" x14ac:dyDescent="0.25">
      <c r="AA13232"/>
      <c r="AB13232"/>
      <c r="AC13232"/>
    </row>
    <row r="13233" spans="27:29" x14ac:dyDescent="0.25">
      <c r="AA13233"/>
      <c r="AB13233"/>
      <c r="AC13233"/>
    </row>
    <row r="13234" spans="27:29" x14ac:dyDescent="0.25">
      <c r="AA13234"/>
      <c r="AB13234"/>
      <c r="AC13234"/>
    </row>
    <row r="13235" spans="27:29" x14ac:dyDescent="0.25">
      <c r="AA13235"/>
      <c r="AB13235"/>
      <c r="AC13235"/>
    </row>
    <row r="13236" spans="27:29" x14ac:dyDescent="0.25">
      <c r="AA13236"/>
      <c r="AB13236"/>
      <c r="AC13236"/>
    </row>
    <row r="13237" spans="27:29" x14ac:dyDescent="0.25">
      <c r="AA13237"/>
      <c r="AB13237"/>
      <c r="AC13237"/>
    </row>
    <row r="13238" spans="27:29" x14ac:dyDescent="0.25">
      <c r="AA13238"/>
      <c r="AB13238"/>
      <c r="AC13238"/>
    </row>
    <row r="13239" spans="27:29" x14ac:dyDescent="0.25">
      <c r="AA13239"/>
      <c r="AB13239"/>
      <c r="AC13239"/>
    </row>
    <row r="13240" spans="27:29" x14ac:dyDescent="0.25">
      <c r="AA13240"/>
      <c r="AB13240"/>
      <c r="AC13240"/>
    </row>
    <row r="13241" spans="27:29" x14ac:dyDescent="0.25">
      <c r="AA13241"/>
      <c r="AB13241"/>
      <c r="AC13241"/>
    </row>
    <row r="13242" spans="27:29" x14ac:dyDescent="0.25">
      <c r="AA13242"/>
      <c r="AB13242"/>
      <c r="AC13242"/>
    </row>
    <row r="13243" spans="27:29" x14ac:dyDescent="0.25">
      <c r="AA13243"/>
      <c r="AB13243"/>
      <c r="AC13243"/>
    </row>
    <row r="13244" spans="27:29" x14ac:dyDescent="0.25">
      <c r="AA13244"/>
      <c r="AB13244"/>
      <c r="AC13244"/>
    </row>
    <row r="13245" spans="27:29" x14ac:dyDescent="0.25">
      <c r="AA13245"/>
      <c r="AB13245"/>
      <c r="AC13245"/>
    </row>
    <row r="13246" spans="27:29" x14ac:dyDescent="0.25">
      <c r="AA13246"/>
      <c r="AB13246"/>
      <c r="AC13246"/>
    </row>
    <row r="13247" spans="27:29" x14ac:dyDescent="0.25">
      <c r="AA13247"/>
      <c r="AB13247"/>
      <c r="AC13247"/>
    </row>
    <row r="13248" spans="27:29" x14ac:dyDescent="0.25">
      <c r="AA13248"/>
      <c r="AB13248"/>
      <c r="AC13248"/>
    </row>
    <row r="13249" spans="27:29" x14ac:dyDescent="0.25">
      <c r="AA13249"/>
      <c r="AB13249"/>
      <c r="AC13249"/>
    </row>
    <row r="13250" spans="27:29" x14ac:dyDescent="0.25">
      <c r="AA13250"/>
      <c r="AB13250"/>
      <c r="AC13250"/>
    </row>
    <row r="13251" spans="27:29" x14ac:dyDescent="0.25">
      <c r="AA13251"/>
      <c r="AB13251"/>
      <c r="AC13251"/>
    </row>
    <row r="13252" spans="27:29" x14ac:dyDescent="0.25">
      <c r="AA13252"/>
      <c r="AB13252"/>
      <c r="AC13252"/>
    </row>
    <row r="13253" spans="27:29" x14ac:dyDescent="0.25">
      <c r="AA13253"/>
      <c r="AB13253"/>
      <c r="AC13253"/>
    </row>
    <row r="13254" spans="27:29" x14ac:dyDescent="0.25">
      <c r="AA13254"/>
      <c r="AB13254"/>
      <c r="AC13254"/>
    </row>
    <row r="13255" spans="27:29" x14ac:dyDescent="0.25">
      <c r="AA13255"/>
      <c r="AB13255"/>
      <c r="AC13255"/>
    </row>
    <row r="13256" spans="27:29" x14ac:dyDescent="0.25">
      <c r="AA13256"/>
      <c r="AB13256"/>
      <c r="AC13256"/>
    </row>
    <row r="13257" spans="27:29" x14ac:dyDescent="0.25">
      <c r="AA13257"/>
      <c r="AB13257"/>
      <c r="AC13257"/>
    </row>
    <row r="13258" spans="27:29" x14ac:dyDescent="0.25">
      <c r="AA13258"/>
      <c r="AB13258"/>
      <c r="AC13258"/>
    </row>
    <row r="13259" spans="27:29" x14ac:dyDescent="0.25">
      <c r="AA13259"/>
      <c r="AB13259"/>
      <c r="AC13259"/>
    </row>
    <row r="13260" spans="27:29" x14ac:dyDescent="0.25">
      <c r="AA13260"/>
      <c r="AB13260"/>
      <c r="AC13260"/>
    </row>
    <row r="13261" spans="27:29" x14ac:dyDescent="0.25">
      <c r="AA13261"/>
      <c r="AB13261"/>
      <c r="AC13261"/>
    </row>
    <row r="13262" spans="27:29" x14ac:dyDescent="0.25">
      <c r="AA13262"/>
      <c r="AB13262"/>
      <c r="AC13262"/>
    </row>
    <row r="13263" spans="27:29" x14ac:dyDescent="0.25">
      <c r="AA13263"/>
      <c r="AB13263"/>
      <c r="AC13263"/>
    </row>
    <row r="13264" spans="27:29" x14ac:dyDescent="0.25">
      <c r="AA13264"/>
      <c r="AB13264"/>
      <c r="AC13264"/>
    </row>
    <row r="13265" spans="27:29" x14ac:dyDescent="0.25">
      <c r="AA13265"/>
      <c r="AB13265"/>
      <c r="AC13265"/>
    </row>
    <row r="13266" spans="27:29" x14ac:dyDescent="0.25">
      <c r="AA13266"/>
      <c r="AB13266"/>
      <c r="AC13266"/>
    </row>
    <row r="13267" spans="27:29" x14ac:dyDescent="0.25">
      <c r="AA13267"/>
      <c r="AB13267"/>
      <c r="AC13267"/>
    </row>
    <row r="13268" spans="27:29" x14ac:dyDescent="0.25">
      <c r="AA13268"/>
      <c r="AB13268"/>
      <c r="AC13268"/>
    </row>
    <row r="13269" spans="27:29" x14ac:dyDescent="0.25">
      <c r="AA13269"/>
      <c r="AB13269"/>
      <c r="AC13269"/>
    </row>
    <row r="13270" spans="27:29" x14ac:dyDescent="0.25">
      <c r="AA13270"/>
      <c r="AB13270"/>
      <c r="AC13270"/>
    </row>
    <row r="13271" spans="27:29" x14ac:dyDescent="0.25">
      <c r="AA13271"/>
      <c r="AB13271"/>
      <c r="AC13271"/>
    </row>
    <row r="13272" spans="27:29" x14ac:dyDescent="0.25">
      <c r="AA13272"/>
      <c r="AB13272"/>
      <c r="AC13272"/>
    </row>
    <row r="13273" spans="27:29" x14ac:dyDescent="0.25">
      <c r="AA13273"/>
      <c r="AB13273"/>
      <c r="AC13273"/>
    </row>
    <row r="13274" spans="27:29" x14ac:dyDescent="0.25">
      <c r="AA13274"/>
      <c r="AB13274"/>
      <c r="AC13274"/>
    </row>
    <row r="13275" spans="27:29" x14ac:dyDescent="0.25">
      <c r="AA13275"/>
      <c r="AB13275"/>
      <c r="AC13275"/>
    </row>
    <row r="13276" spans="27:29" x14ac:dyDescent="0.25">
      <c r="AA13276"/>
      <c r="AB13276"/>
      <c r="AC13276"/>
    </row>
    <row r="13277" spans="27:29" x14ac:dyDescent="0.25">
      <c r="AA13277"/>
      <c r="AB13277"/>
      <c r="AC13277"/>
    </row>
    <row r="13278" spans="27:29" x14ac:dyDescent="0.25">
      <c r="AA13278"/>
      <c r="AB13278"/>
      <c r="AC13278"/>
    </row>
    <row r="13279" spans="27:29" x14ac:dyDescent="0.25">
      <c r="AA13279"/>
      <c r="AB13279"/>
      <c r="AC13279"/>
    </row>
    <row r="13280" spans="27:29" x14ac:dyDescent="0.25">
      <c r="AA13280"/>
      <c r="AB13280"/>
      <c r="AC13280"/>
    </row>
    <row r="13281" spans="27:29" x14ac:dyDescent="0.25">
      <c r="AA13281"/>
      <c r="AB13281"/>
      <c r="AC13281"/>
    </row>
    <row r="13282" spans="27:29" x14ac:dyDescent="0.25">
      <c r="AA13282"/>
      <c r="AB13282"/>
      <c r="AC13282"/>
    </row>
    <row r="13283" spans="27:29" x14ac:dyDescent="0.25">
      <c r="AA13283"/>
      <c r="AB13283"/>
      <c r="AC13283"/>
    </row>
    <row r="13284" spans="27:29" x14ac:dyDescent="0.25">
      <c r="AA13284"/>
      <c r="AB13284"/>
      <c r="AC13284"/>
    </row>
    <row r="13285" spans="27:29" x14ac:dyDescent="0.25">
      <c r="AA13285"/>
      <c r="AB13285"/>
      <c r="AC13285"/>
    </row>
    <row r="13286" spans="27:29" x14ac:dyDescent="0.25">
      <c r="AA13286"/>
      <c r="AB13286"/>
      <c r="AC13286"/>
    </row>
    <row r="13287" spans="27:29" x14ac:dyDescent="0.25">
      <c r="AA13287"/>
      <c r="AB13287"/>
      <c r="AC13287"/>
    </row>
    <row r="13288" spans="27:29" x14ac:dyDescent="0.25">
      <c r="AA13288"/>
      <c r="AB13288"/>
      <c r="AC13288"/>
    </row>
    <row r="13289" spans="27:29" x14ac:dyDescent="0.25">
      <c r="AA13289"/>
      <c r="AB13289"/>
      <c r="AC13289"/>
    </row>
    <row r="13290" spans="27:29" x14ac:dyDescent="0.25">
      <c r="AA13290"/>
      <c r="AB13290"/>
      <c r="AC13290"/>
    </row>
    <row r="13291" spans="27:29" x14ac:dyDescent="0.25">
      <c r="AA13291"/>
      <c r="AB13291"/>
      <c r="AC13291"/>
    </row>
    <row r="13292" spans="27:29" x14ac:dyDescent="0.25">
      <c r="AA13292"/>
      <c r="AB13292"/>
      <c r="AC13292"/>
    </row>
    <row r="13293" spans="27:29" x14ac:dyDescent="0.25">
      <c r="AA13293"/>
      <c r="AB13293"/>
      <c r="AC13293"/>
    </row>
    <row r="13294" spans="27:29" x14ac:dyDescent="0.25">
      <c r="AA13294"/>
      <c r="AB13294"/>
      <c r="AC13294"/>
    </row>
    <row r="13295" spans="27:29" x14ac:dyDescent="0.25">
      <c r="AA13295"/>
      <c r="AB13295"/>
      <c r="AC13295"/>
    </row>
    <row r="13296" spans="27:29" x14ac:dyDescent="0.25">
      <c r="AA13296"/>
      <c r="AB13296"/>
      <c r="AC13296"/>
    </row>
    <row r="13297" spans="27:29" x14ac:dyDescent="0.25">
      <c r="AA13297"/>
      <c r="AB13297"/>
      <c r="AC13297"/>
    </row>
    <row r="13298" spans="27:29" x14ac:dyDescent="0.25">
      <c r="AA13298"/>
      <c r="AB13298"/>
      <c r="AC13298"/>
    </row>
    <row r="13299" spans="27:29" x14ac:dyDescent="0.25">
      <c r="AA13299"/>
      <c r="AB13299"/>
      <c r="AC13299"/>
    </row>
    <row r="13300" spans="27:29" x14ac:dyDescent="0.25">
      <c r="AA13300"/>
      <c r="AB13300"/>
      <c r="AC13300"/>
    </row>
    <row r="13301" spans="27:29" x14ac:dyDescent="0.25">
      <c r="AA13301"/>
      <c r="AB13301"/>
      <c r="AC13301"/>
    </row>
    <row r="13302" spans="27:29" x14ac:dyDescent="0.25">
      <c r="AA13302"/>
      <c r="AB13302"/>
      <c r="AC13302"/>
    </row>
    <row r="13303" spans="27:29" x14ac:dyDescent="0.25">
      <c r="AA13303"/>
      <c r="AB13303"/>
      <c r="AC13303"/>
    </row>
    <row r="13304" spans="27:29" x14ac:dyDescent="0.25">
      <c r="AA13304"/>
      <c r="AB13304"/>
      <c r="AC13304"/>
    </row>
    <row r="13305" spans="27:29" x14ac:dyDescent="0.25">
      <c r="AA13305"/>
      <c r="AB13305"/>
      <c r="AC13305"/>
    </row>
    <row r="13306" spans="27:29" x14ac:dyDescent="0.25">
      <c r="AA13306"/>
      <c r="AB13306"/>
      <c r="AC13306"/>
    </row>
    <row r="13307" spans="27:29" x14ac:dyDescent="0.25">
      <c r="AA13307"/>
      <c r="AB13307"/>
      <c r="AC13307"/>
    </row>
    <row r="13308" spans="27:29" x14ac:dyDescent="0.25">
      <c r="AA13308"/>
      <c r="AB13308"/>
      <c r="AC13308"/>
    </row>
    <row r="13309" spans="27:29" x14ac:dyDescent="0.25">
      <c r="AA13309"/>
      <c r="AB13309"/>
      <c r="AC13309"/>
    </row>
    <row r="13310" spans="27:29" x14ac:dyDescent="0.25">
      <c r="AA13310"/>
      <c r="AB13310"/>
      <c r="AC13310"/>
    </row>
    <row r="13311" spans="27:29" x14ac:dyDescent="0.25">
      <c r="AA13311"/>
      <c r="AB13311"/>
      <c r="AC13311"/>
    </row>
    <row r="13312" spans="27:29" x14ac:dyDescent="0.25">
      <c r="AA13312"/>
      <c r="AB13312"/>
      <c r="AC13312"/>
    </row>
    <row r="13313" spans="27:29" x14ac:dyDescent="0.25">
      <c r="AA13313"/>
      <c r="AB13313"/>
      <c r="AC13313"/>
    </row>
    <row r="13314" spans="27:29" x14ac:dyDescent="0.25">
      <c r="AA13314"/>
      <c r="AB13314"/>
      <c r="AC13314"/>
    </row>
    <row r="13315" spans="27:29" x14ac:dyDescent="0.25">
      <c r="AA13315"/>
      <c r="AB13315"/>
      <c r="AC13315"/>
    </row>
    <row r="13316" spans="27:29" x14ac:dyDescent="0.25">
      <c r="AA13316"/>
      <c r="AB13316"/>
      <c r="AC13316"/>
    </row>
    <row r="13317" spans="27:29" x14ac:dyDescent="0.25">
      <c r="AA13317"/>
      <c r="AB13317"/>
      <c r="AC13317"/>
    </row>
    <row r="13318" spans="27:29" x14ac:dyDescent="0.25">
      <c r="AA13318"/>
      <c r="AB13318"/>
      <c r="AC13318"/>
    </row>
    <row r="13319" spans="27:29" x14ac:dyDescent="0.25">
      <c r="AA13319"/>
      <c r="AB13319"/>
      <c r="AC13319"/>
    </row>
    <row r="13320" spans="27:29" x14ac:dyDescent="0.25">
      <c r="AA13320"/>
      <c r="AB13320"/>
      <c r="AC13320"/>
    </row>
    <row r="13321" spans="27:29" x14ac:dyDescent="0.25">
      <c r="AA13321"/>
      <c r="AB13321"/>
      <c r="AC13321"/>
    </row>
    <row r="13322" spans="27:29" x14ac:dyDescent="0.25">
      <c r="AA13322"/>
      <c r="AB13322"/>
      <c r="AC13322"/>
    </row>
    <row r="13323" spans="27:29" x14ac:dyDescent="0.25">
      <c r="AA13323"/>
      <c r="AB13323"/>
      <c r="AC13323"/>
    </row>
    <row r="13324" spans="27:29" x14ac:dyDescent="0.25">
      <c r="AA13324"/>
      <c r="AB13324"/>
      <c r="AC13324"/>
    </row>
    <row r="13325" spans="27:29" x14ac:dyDescent="0.25">
      <c r="AA13325"/>
      <c r="AB13325"/>
      <c r="AC13325"/>
    </row>
    <row r="13326" spans="27:29" x14ac:dyDescent="0.25">
      <c r="AA13326"/>
      <c r="AB13326"/>
      <c r="AC13326"/>
    </row>
    <row r="13327" spans="27:29" x14ac:dyDescent="0.25">
      <c r="AA13327"/>
      <c r="AB13327"/>
      <c r="AC13327"/>
    </row>
    <row r="13328" spans="27:29" x14ac:dyDescent="0.25">
      <c r="AA13328"/>
      <c r="AB13328"/>
      <c r="AC13328"/>
    </row>
    <row r="13329" spans="27:29" x14ac:dyDescent="0.25">
      <c r="AA13329"/>
      <c r="AB13329"/>
      <c r="AC13329"/>
    </row>
    <row r="13330" spans="27:29" x14ac:dyDescent="0.25">
      <c r="AA13330"/>
      <c r="AB13330"/>
      <c r="AC13330"/>
    </row>
    <row r="13331" spans="27:29" x14ac:dyDescent="0.25">
      <c r="AA13331"/>
      <c r="AB13331"/>
      <c r="AC13331"/>
    </row>
    <row r="13332" spans="27:29" x14ac:dyDescent="0.25">
      <c r="AA13332"/>
      <c r="AB13332"/>
      <c r="AC13332"/>
    </row>
    <row r="13333" spans="27:29" x14ac:dyDescent="0.25">
      <c r="AA13333"/>
      <c r="AB13333"/>
      <c r="AC13333"/>
    </row>
    <row r="13334" spans="27:29" x14ac:dyDescent="0.25">
      <c r="AA13334"/>
      <c r="AB13334"/>
      <c r="AC13334"/>
    </row>
    <row r="13335" spans="27:29" x14ac:dyDescent="0.25">
      <c r="AA13335"/>
      <c r="AB13335"/>
      <c r="AC13335"/>
    </row>
    <row r="13336" spans="27:29" x14ac:dyDescent="0.25">
      <c r="AA13336"/>
      <c r="AB13336"/>
      <c r="AC13336"/>
    </row>
    <row r="13337" spans="27:29" x14ac:dyDescent="0.25">
      <c r="AA13337"/>
      <c r="AB13337"/>
      <c r="AC13337"/>
    </row>
    <row r="13338" spans="27:29" x14ac:dyDescent="0.25">
      <c r="AA13338"/>
      <c r="AB13338"/>
      <c r="AC13338"/>
    </row>
    <row r="13339" spans="27:29" x14ac:dyDescent="0.25">
      <c r="AA13339"/>
      <c r="AB13339"/>
      <c r="AC13339"/>
    </row>
    <row r="13340" spans="27:29" x14ac:dyDescent="0.25">
      <c r="AA13340"/>
      <c r="AB13340"/>
      <c r="AC13340"/>
    </row>
    <row r="13341" spans="27:29" x14ac:dyDescent="0.25">
      <c r="AA13341"/>
      <c r="AB13341"/>
      <c r="AC13341"/>
    </row>
    <row r="13342" spans="27:29" x14ac:dyDescent="0.25">
      <c r="AA13342"/>
      <c r="AB13342"/>
      <c r="AC13342"/>
    </row>
    <row r="13343" spans="27:29" x14ac:dyDescent="0.25">
      <c r="AA13343"/>
      <c r="AB13343"/>
      <c r="AC13343"/>
    </row>
    <row r="13344" spans="27:29" x14ac:dyDescent="0.25">
      <c r="AA13344"/>
      <c r="AB13344"/>
      <c r="AC13344"/>
    </row>
    <row r="13345" spans="27:29" x14ac:dyDescent="0.25">
      <c r="AA13345"/>
      <c r="AB13345"/>
      <c r="AC13345"/>
    </row>
    <row r="13346" spans="27:29" x14ac:dyDescent="0.25">
      <c r="AA13346"/>
      <c r="AB13346"/>
      <c r="AC13346"/>
    </row>
    <row r="13347" spans="27:29" x14ac:dyDescent="0.25">
      <c r="AA13347"/>
      <c r="AB13347"/>
      <c r="AC13347"/>
    </row>
    <row r="13348" spans="27:29" x14ac:dyDescent="0.25">
      <c r="AA13348"/>
      <c r="AB13348"/>
      <c r="AC13348"/>
    </row>
    <row r="13349" spans="27:29" x14ac:dyDescent="0.25">
      <c r="AA13349"/>
      <c r="AB13349"/>
      <c r="AC13349"/>
    </row>
    <row r="13350" spans="27:29" x14ac:dyDescent="0.25">
      <c r="AA13350"/>
      <c r="AB13350"/>
      <c r="AC13350"/>
    </row>
    <row r="13351" spans="27:29" x14ac:dyDescent="0.25">
      <c r="AA13351"/>
      <c r="AB13351"/>
      <c r="AC13351"/>
    </row>
    <row r="13352" spans="27:29" x14ac:dyDescent="0.25">
      <c r="AA13352"/>
      <c r="AB13352"/>
      <c r="AC13352"/>
    </row>
    <row r="13353" spans="27:29" x14ac:dyDescent="0.25">
      <c r="AA13353"/>
      <c r="AB13353"/>
      <c r="AC13353"/>
    </row>
    <row r="13354" spans="27:29" x14ac:dyDescent="0.25">
      <c r="AA13354"/>
      <c r="AB13354"/>
      <c r="AC13354"/>
    </row>
    <row r="13355" spans="27:29" x14ac:dyDescent="0.25">
      <c r="AA13355"/>
      <c r="AB13355"/>
      <c r="AC13355"/>
    </row>
    <row r="13356" spans="27:29" x14ac:dyDescent="0.25">
      <c r="AA13356"/>
      <c r="AB13356"/>
      <c r="AC13356"/>
    </row>
    <row r="13357" spans="27:29" x14ac:dyDescent="0.25">
      <c r="AA13357"/>
      <c r="AB13357"/>
      <c r="AC13357"/>
    </row>
    <row r="13358" spans="27:29" x14ac:dyDescent="0.25">
      <c r="AA13358"/>
      <c r="AB13358"/>
      <c r="AC13358"/>
    </row>
    <row r="13359" spans="27:29" x14ac:dyDescent="0.25">
      <c r="AA13359"/>
      <c r="AB13359"/>
      <c r="AC13359"/>
    </row>
    <row r="13360" spans="27:29" x14ac:dyDescent="0.25">
      <c r="AA13360"/>
      <c r="AB13360"/>
      <c r="AC13360"/>
    </row>
    <row r="13361" spans="27:29" x14ac:dyDescent="0.25">
      <c r="AA13361"/>
      <c r="AB13361"/>
      <c r="AC13361"/>
    </row>
    <row r="13362" spans="27:29" x14ac:dyDescent="0.25">
      <c r="AA13362"/>
      <c r="AB13362"/>
      <c r="AC13362"/>
    </row>
    <row r="13363" spans="27:29" x14ac:dyDescent="0.25">
      <c r="AA13363"/>
      <c r="AB13363"/>
      <c r="AC13363"/>
    </row>
    <row r="13364" spans="27:29" x14ac:dyDescent="0.25">
      <c r="AA13364"/>
      <c r="AB13364"/>
      <c r="AC13364"/>
    </row>
    <row r="13365" spans="27:29" x14ac:dyDescent="0.25">
      <c r="AA13365"/>
      <c r="AB13365"/>
      <c r="AC13365"/>
    </row>
    <row r="13366" spans="27:29" x14ac:dyDescent="0.25">
      <c r="AA13366"/>
      <c r="AB13366"/>
      <c r="AC13366"/>
    </row>
    <row r="13367" spans="27:29" x14ac:dyDescent="0.25">
      <c r="AA13367"/>
      <c r="AB13367"/>
      <c r="AC13367"/>
    </row>
    <row r="13368" spans="27:29" x14ac:dyDescent="0.25">
      <c r="AA13368"/>
      <c r="AB13368"/>
      <c r="AC13368"/>
    </row>
    <row r="13369" spans="27:29" x14ac:dyDescent="0.25">
      <c r="AA13369"/>
      <c r="AB13369"/>
      <c r="AC13369"/>
    </row>
    <row r="13370" spans="27:29" x14ac:dyDescent="0.25">
      <c r="AA13370"/>
      <c r="AB13370"/>
      <c r="AC13370"/>
    </row>
    <row r="13371" spans="27:29" x14ac:dyDescent="0.25">
      <c r="AA13371"/>
      <c r="AB13371"/>
      <c r="AC13371"/>
    </row>
    <row r="13372" spans="27:29" x14ac:dyDescent="0.25">
      <c r="AA13372"/>
      <c r="AB13372"/>
      <c r="AC13372"/>
    </row>
    <row r="13373" spans="27:29" x14ac:dyDescent="0.25">
      <c r="AA13373"/>
      <c r="AB13373"/>
      <c r="AC13373"/>
    </row>
    <row r="13374" spans="27:29" x14ac:dyDescent="0.25">
      <c r="AA13374"/>
      <c r="AB13374"/>
      <c r="AC13374"/>
    </row>
    <row r="13375" spans="27:29" x14ac:dyDescent="0.25">
      <c r="AA13375"/>
      <c r="AB13375"/>
      <c r="AC13375"/>
    </row>
    <row r="13376" spans="27:29" x14ac:dyDescent="0.25">
      <c r="AA13376"/>
      <c r="AB13376"/>
      <c r="AC13376"/>
    </row>
    <row r="13377" spans="27:29" x14ac:dyDescent="0.25">
      <c r="AA13377"/>
      <c r="AB13377"/>
      <c r="AC13377"/>
    </row>
    <row r="13378" spans="27:29" x14ac:dyDescent="0.25">
      <c r="AA13378"/>
      <c r="AB13378"/>
      <c r="AC13378"/>
    </row>
    <row r="13379" spans="27:29" x14ac:dyDescent="0.25">
      <c r="AA13379"/>
      <c r="AB13379"/>
      <c r="AC13379"/>
    </row>
    <row r="13380" spans="27:29" x14ac:dyDescent="0.25">
      <c r="AA13380"/>
      <c r="AB13380"/>
      <c r="AC13380"/>
    </row>
    <row r="13381" spans="27:29" x14ac:dyDescent="0.25">
      <c r="AA13381"/>
      <c r="AB13381"/>
      <c r="AC13381"/>
    </row>
    <row r="13382" spans="27:29" x14ac:dyDescent="0.25">
      <c r="AA13382"/>
      <c r="AB13382"/>
      <c r="AC13382"/>
    </row>
    <row r="13383" spans="27:29" x14ac:dyDescent="0.25">
      <c r="AA13383"/>
      <c r="AB13383"/>
      <c r="AC13383"/>
    </row>
    <row r="13384" spans="27:29" x14ac:dyDescent="0.25">
      <c r="AA13384"/>
      <c r="AB13384"/>
      <c r="AC13384"/>
    </row>
    <row r="13385" spans="27:29" x14ac:dyDescent="0.25">
      <c r="AA13385"/>
      <c r="AB13385"/>
      <c r="AC13385"/>
    </row>
    <row r="13386" spans="27:29" x14ac:dyDescent="0.25">
      <c r="AA13386"/>
      <c r="AB13386"/>
      <c r="AC13386"/>
    </row>
    <row r="13387" spans="27:29" x14ac:dyDescent="0.25">
      <c r="AA13387"/>
      <c r="AB13387"/>
      <c r="AC13387"/>
    </row>
    <row r="13388" spans="27:29" x14ac:dyDescent="0.25">
      <c r="AA13388"/>
      <c r="AB13388"/>
      <c r="AC13388"/>
    </row>
    <row r="13389" spans="27:29" x14ac:dyDescent="0.25">
      <c r="AA13389"/>
      <c r="AB13389"/>
      <c r="AC13389"/>
    </row>
    <row r="13390" spans="27:29" x14ac:dyDescent="0.25">
      <c r="AA13390"/>
      <c r="AB13390"/>
      <c r="AC13390"/>
    </row>
    <row r="13391" spans="27:29" x14ac:dyDescent="0.25">
      <c r="AA13391"/>
      <c r="AB13391"/>
      <c r="AC13391"/>
    </row>
    <row r="13392" spans="27:29" x14ac:dyDescent="0.25">
      <c r="AA13392"/>
      <c r="AB13392"/>
      <c r="AC13392"/>
    </row>
    <row r="13393" spans="27:29" x14ac:dyDescent="0.25">
      <c r="AA13393"/>
      <c r="AB13393"/>
      <c r="AC13393"/>
    </row>
    <row r="13394" spans="27:29" x14ac:dyDescent="0.25">
      <c r="AA13394"/>
      <c r="AB13394"/>
      <c r="AC13394"/>
    </row>
    <row r="13395" spans="27:29" x14ac:dyDescent="0.25">
      <c r="AA13395"/>
      <c r="AB13395"/>
      <c r="AC13395"/>
    </row>
    <row r="13396" spans="27:29" x14ac:dyDescent="0.25">
      <c r="AA13396"/>
      <c r="AB13396"/>
      <c r="AC13396"/>
    </row>
    <row r="13397" spans="27:29" x14ac:dyDescent="0.25">
      <c r="AA13397"/>
      <c r="AB13397"/>
      <c r="AC13397"/>
    </row>
    <row r="13398" spans="27:29" x14ac:dyDescent="0.25">
      <c r="AA13398"/>
      <c r="AB13398"/>
      <c r="AC13398"/>
    </row>
    <row r="13399" spans="27:29" x14ac:dyDescent="0.25">
      <c r="AA13399"/>
      <c r="AB13399"/>
      <c r="AC13399"/>
    </row>
    <row r="13400" spans="27:29" x14ac:dyDescent="0.25">
      <c r="AA13400"/>
      <c r="AB13400"/>
      <c r="AC13400"/>
    </row>
    <row r="13401" spans="27:29" x14ac:dyDescent="0.25">
      <c r="AA13401"/>
      <c r="AB13401"/>
      <c r="AC13401"/>
    </row>
    <row r="13402" spans="27:29" x14ac:dyDescent="0.25">
      <c r="AA13402"/>
      <c r="AB13402"/>
      <c r="AC13402"/>
    </row>
    <row r="13403" spans="27:29" x14ac:dyDescent="0.25">
      <c r="AA13403"/>
      <c r="AB13403"/>
      <c r="AC13403"/>
    </row>
    <row r="13404" spans="27:29" x14ac:dyDescent="0.25">
      <c r="AA13404"/>
      <c r="AB13404"/>
      <c r="AC13404"/>
    </row>
    <row r="13405" spans="27:29" x14ac:dyDescent="0.25">
      <c r="AA13405"/>
      <c r="AB13405"/>
      <c r="AC13405"/>
    </row>
    <row r="13406" spans="27:29" x14ac:dyDescent="0.25">
      <c r="AA13406"/>
      <c r="AB13406"/>
      <c r="AC13406"/>
    </row>
    <row r="13407" spans="27:29" x14ac:dyDescent="0.25">
      <c r="AA13407"/>
      <c r="AB13407"/>
      <c r="AC13407"/>
    </row>
    <row r="13408" spans="27:29" x14ac:dyDescent="0.25">
      <c r="AA13408"/>
      <c r="AB13408"/>
      <c r="AC13408"/>
    </row>
    <row r="13409" spans="27:29" x14ac:dyDescent="0.25">
      <c r="AA13409"/>
      <c r="AB13409"/>
      <c r="AC13409"/>
    </row>
    <row r="13410" spans="27:29" x14ac:dyDescent="0.25">
      <c r="AA13410"/>
      <c r="AB13410"/>
      <c r="AC13410"/>
    </row>
    <row r="13411" spans="27:29" x14ac:dyDescent="0.25">
      <c r="AA13411"/>
      <c r="AB13411"/>
      <c r="AC13411"/>
    </row>
    <row r="13412" spans="27:29" x14ac:dyDescent="0.25">
      <c r="AA13412"/>
      <c r="AB13412"/>
      <c r="AC13412"/>
    </row>
    <row r="13413" spans="27:29" x14ac:dyDescent="0.25">
      <c r="AA13413"/>
      <c r="AB13413"/>
      <c r="AC13413"/>
    </row>
    <row r="13414" spans="27:29" x14ac:dyDescent="0.25">
      <c r="AA13414"/>
      <c r="AB13414"/>
      <c r="AC13414"/>
    </row>
    <row r="13415" spans="27:29" x14ac:dyDescent="0.25">
      <c r="AA13415"/>
      <c r="AB13415"/>
      <c r="AC13415"/>
    </row>
    <row r="13416" spans="27:29" x14ac:dyDescent="0.25">
      <c r="AA13416"/>
      <c r="AB13416"/>
      <c r="AC13416"/>
    </row>
    <row r="13417" spans="27:29" x14ac:dyDescent="0.25">
      <c r="AA13417"/>
      <c r="AB13417"/>
      <c r="AC13417"/>
    </row>
    <row r="13418" spans="27:29" x14ac:dyDescent="0.25">
      <c r="AA13418"/>
      <c r="AB13418"/>
      <c r="AC13418"/>
    </row>
    <row r="13419" spans="27:29" x14ac:dyDescent="0.25">
      <c r="AA13419"/>
      <c r="AB13419"/>
      <c r="AC13419"/>
    </row>
    <row r="13420" spans="27:29" x14ac:dyDescent="0.25">
      <c r="AA13420"/>
      <c r="AB13420"/>
      <c r="AC13420"/>
    </row>
    <row r="13421" spans="27:29" x14ac:dyDescent="0.25">
      <c r="AA13421"/>
      <c r="AB13421"/>
      <c r="AC13421"/>
    </row>
    <row r="13422" spans="27:29" x14ac:dyDescent="0.25">
      <c r="AA13422"/>
      <c r="AB13422"/>
      <c r="AC13422"/>
    </row>
    <row r="13423" spans="27:29" x14ac:dyDescent="0.25">
      <c r="AA13423"/>
      <c r="AB13423"/>
      <c r="AC13423"/>
    </row>
    <row r="13424" spans="27:29" x14ac:dyDescent="0.25">
      <c r="AA13424"/>
      <c r="AB13424"/>
      <c r="AC13424"/>
    </row>
    <row r="13425" spans="27:29" x14ac:dyDescent="0.25">
      <c r="AA13425"/>
      <c r="AB13425"/>
      <c r="AC13425"/>
    </row>
    <row r="13426" spans="27:29" x14ac:dyDescent="0.25">
      <c r="AA13426"/>
      <c r="AB13426"/>
      <c r="AC13426"/>
    </row>
    <row r="13427" spans="27:29" x14ac:dyDescent="0.25">
      <c r="AA13427"/>
      <c r="AB13427"/>
      <c r="AC13427"/>
    </row>
    <row r="13428" spans="27:29" x14ac:dyDescent="0.25">
      <c r="AA13428"/>
      <c r="AB13428"/>
      <c r="AC13428"/>
    </row>
    <row r="13429" spans="27:29" x14ac:dyDescent="0.25">
      <c r="AA13429"/>
      <c r="AB13429"/>
      <c r="AC13429"/>
    </row>
    <row r="13430" spans="27:29" x14ac:dyDescent="0.25">
      <c r="AA13430"/>
      <c r="AB13430"/>
      <c r="AC13430"/>
    </row>
    <row r="13431" spans="27:29" x14ac:dyDescent="0.25">
      <c r="AA13431"/>
      <c r="AB13431"/>
      <c r="AC13431"/>
    </row>
    <row r="13432" spans="27:29" x14ac:dyDescent="0.25">
      <c r="AA13432"/>
      <c r="AB13432"/>
      <c r="AC13432"/>
    </row>
    <row r="13433" spans="27:29" x14ac:dyDescent="0.25">
      <c r="AA13433"/>
      <c r="AB13433"/>
      <c r="AC13433"/>
    </row>
    <row r="13434" spans="27:29" x14ac:dyDescent="0.25">
      <c r="AA13434"/>
      <c r="AB13434"/>
      <c r="AC13434"/>
    </row>
    <row r="13435" spans="27:29" x14ac:dyDescent="0.25">
      <c r="AA13435"/>
      <c r="AB13435"/>
      <c r="AC13435"/>
    </row>
    <row r="13436" spans="27:29" x14ac:dyDescent="0.25">
      <c r="AA13436"/>
      <c r="AB13436"/>
      <c r="AC13436"/>
    </row>
    <row r="13437" spans="27:29" x14ac:dyDescent="0.25">
      <c r="AA13437"/>
      <c r="AB13437"/>
      <c r="AC13437"/>
    </row>
    <row r="13438" spans="27:29" x14ac:dyDescent="0.25">
      <c r="AA13438"/>
      <c r="AB13438"/>
      <c r="AC13438"/>
    </row>
    <row r="13439" spans="27:29" x14ac:dyDescent="0.25">
      <c r="AA13439"/>
      <c r="AB13439"/>
      <c r="AC13439"/>
    </row>
    <row r="13440" spans="27:29" x14ac:dyDescent="0.25">
      <c r="AA13440"/>
      <c r="AB13440"/>
      <c r="AC13440"/>
    </row>
    <row r="13441" spans="27:29" x14ac:dyDescent="0.25">
      <c r="AA13441"/>
      <c r="AB13441"/>
      <c r="AC13441"/>
    </row>
    <row r="13442" spans="27:29" x14ac:dyDescent="0.25">
      <c r="AA13442"/>
      <c r="AB13442"/>
      <c r="AC13442"/>
    </row>
    <row r="13443" spans="27:29" x14ac:dyDescent="0.25">
      <c r="AA13443"/>
      <c r="AB13443"/>
      <c r="AC13443"/>
    </row>
    <row r="13444" spans="27:29" x14ac:dyDescent="0.25">
      <c r="AA13444"/>
      <c r="AB13444"/>
      <c r="AC13444"/>
    </row>
    <row r="13445" spans="27:29" x14ac:dyDescent="0.25">
      <c r="AA13445"/>
      <c r="AB13445"/>
      <c r="AC13445"/>
    </row>
    <row r="13446" spans="27:29" x14ac:dyDescent="0.25">
      <c r="AA13446"/>
      <c r="AB13446"/>
      <c r="AC13446"/>
    </row>
    <row r="13447" spans="27:29" x14ac:dyDescent="0.25">
      <c r="AA13447"/>
      <c r="AB13447"/>
      <c r="AC13447"/>
    </row>
    <row r="13448" spans="27:29" x14ac:dyDescent="0.25">
      <c r="AA13448"/>
      <c r="AB13448"/>
      <c r="AC13448"/>
    </row>
    <row r="13449" spans="27:29" x14ac:dyDescent="0.25">
      <c r="AA13449"/>
      <c r="AB13449"/>
      <c r="AC13449"/>
    </row>
    <row r="13450" spans="27:29" x14ac:dyDescent="0.25">
      <c r="AA13450"/>
      <c r="AB13450"/>
      <c r="AC13450"/>
    </row>
    <row r="13451" spans="27:29" x14ac:dyDescent="0.25">
      <c r="AA13451"/>
      <c r="AB13451"/>
      <c r="AC13451"/>
    </row>
    <row r="13452" spans="27:29" x14ac:dyDescent="0.25">
      <c r="AA13452"/>
      <c r="AB13452"/>
      <c r="AC13452"/>
    </row>
    <row r="13453" spans="27:29" x14ac:dyDescent="0.25">
      <c r="AA13453"/>
      <c r="AB13453"/>
      <c r="AC13453"/>
    </row>
    <row r="13454" spans="27:29" x14ac:dyDescent="0.25">
      <c r="AA13454"/>
      <c r="AB13454"/>
      <c r="AC13454"/>
    </row>
    <row r="13455" spans="27:29" x14ac:dyDescent="0.25">
      <c r="AA13455"/>
      <c r="AB13455"/>
      <c r="AC13455"/>
    </row>
    <row r="13456" spans="27:29" x14ac:dyDescent="0.25">
      <c r="AA13456"/>
      <c r="AB13456"/>
      <c r="AC13456"/>
    </row>
    <row r="13457" spans="27:29" x14ac:dyDescent="0.25">
      <c r="AA13457"/>
      <c r="AB13457"/>
      <c r="AC13457"/>
    </row>
    <row r="13458" spans="27:29" x14ac:dyDescent="0.25">
      <c r="AA13458"/>
      <c r="AB13458"/>
      <c r="AC13458"/>
    </row>
    <row r="13459" spans="27:29" x14ac:dyDescent="0.25">
      <c r="AA13459"/>
      <c r="AB13459"/>
      <c r="AC13459"/>
    </row>
    <row r="13460" spans="27:29" x14ac:dyDescent="0.25">
      <c r="AA13460"/>
      <c r="AB13460"/>
      <c r="AC13460"/>
    </row>
    <row r="13461" spans="27:29" x14ac:dyDescent="0.25">
      <c r="AA13461"/>
      <c r="AB13461"/>
      <c r="AC13461"/>
    </row>
    <row r="13462" spans="27:29" x14ac:dyDescent="0.25">
      <c r="AA13462"/>
      <c r="AB13462"/>
      <c r="AC13462"/>
    </row>
    <row r="13463" spans="27:29" x14ac:dyDescent="0.25">
      <c r="AA13463"/>
      <c r="AB13463"/>
      <c r="AC13463"/>
    </row>
    <row r="13464" spans="27:29" x14ac:dyDescent="0.25">
      <c r="AA13464"/>
      <c r="AB13464"/>
      <c r="AC13464"/>
    </row>
    <row r="13465" spans="27:29" x14ac:dyDescent="0.25">
      <c r="AA13465"/>
      <c r="AB13465"/>
      <c r="AC13465"/>
    </row>
    <row r="13466" spans="27:29" x14ac:dyDescent="0.25">
      <c r="AA13466"/>
      <c r="AB13466"/>
      <c r="AC13466"/>
    </row>
    <row r="13467" spans="27:29" x14ac:dyDescent="0.25">
      <c r="AA13467"/>
      <c r="AB13467"/>
      <c r="AC13467"/>
    </row>
    <row r="13468" spans="27:29" x14ac:dyDescent="0.25">
      <c r="AA13468"/>
      <c r="AB13468"/>
      <c r="AC13468"/>
    </row>
    <row r="13469" spans="27:29" x14ac:dyDescent="0.25">
      <c r="AA13469"/>
      <c r="AB13469"/>
      <c r="AC13469"/>
    </row>
    <row r="13470" spans="27:29" x14ac:dyDescent="0.25">
      <c r="AA13470"/>
      <c r="AB13470"/>
      <c r="AC13470"/>
    </row>
    <row r="13471" spans="27:29" x14ac:dyDescent="0.25">
      <c r="AA13471"/>
      <c r="AB13471"/>
      <c r="AC13471"/>
    </row>
    <row r="13472" spans="27:29" x14ac:dyDescent="0.25">
      <c r="AA13472"/>
      <c r="AB13472"/>
      <c r="AC13472"/>
    </row>
    <row r="13473" spans="27:29" x14ac:dyDescent="0.25">
      <c r="AA13473"/>
      <c r="AB13473"/>
      <c r="AC13473"/>
    </row>
    <row r="13474" spans="27:29" x14ac:dyDescent="0.25">
      <c r="AA13474"/>
      <c r="AB13474"/>
      <c r="AC13474"/>
    </row>
    <row r="13475" spans="27:29" x14ac:dyDescent="0.25">
      <c r="AA13475"/>
      <c r="AB13475"/>
      <c r="AC13475"/>
    </row>
    <row r="13476" spans="27:29" x14ac:dyDescent="0.25">
      <c r="AA13476"/>
      <c r="AB13476"/>
      <c r="AC13476"/>
    </row>
    <row r="13477" spans="27:29" x14ac:dyDescent="0.25">
      <c r="AA13477"/>
      <c r="AB13477"/>
      <c r="AC13477"/>
    </row>
    <row r="13478" spans="27:29" x14ac:dyDescent="0.25">
      <c r="AA13478"/>
      <c r="AB13478"/>
      <c r="AC13478"/>
    </row>
    <row r="13479" spans="27:29" x14ac:dyDescent="0.25">
      <c r="AA13479"/>
      <c r="AB13479"/>
      <c r="AC13479"/>
    </row>
    <row r="13480" spans="27:29" x14ac:dyDescent="0.25">
      <c r="AA13480"/>
      <c r="AB13480"/>
      <c r="AC13480"/>
    </row>
    <row r="13481" spans="27:29" x14ac:dyDescent="0.25">
      <c r="AA13481"/>
      <c r="AB13481"/>
      <c r="AC13481"/>
    </row>
    <row r="13482" spans="27:29" x14ac:dyDescent="0.25">
      <c r="AA13482"/>
      <c r="AB13482"/>
      <c r="AC13482"/>
    </row>
    <row r="13483" spans="27:29" x14ac:dyDescent="0.25">
      <c r="AA13483"/>
      <c r="AB13483"/>
      <c r="AC13483"/>
    </row>
    <row r="13484" spans="27:29" x14ac:dyDescent="0.25">
      <c r="AA13484"/>
      <c r="AB13484"/>
      <c r="AC13484"/>
    </row>
    <row r="13485" spans="27:29" x14ac:dyDescent="0.25">
      <c r="AA13485"/>
      <c r="AB13485"/>
      <c r="AC13485"/>
    </row>
    <row r="13486" spans="27:29" x14ac:dyDescent="0.25">
      <c r="AA13486"/>
      <c r="AB13486"/>
      <c r="AC13486"/>
    </row>
    <row r="13487" spans="27:29" x14ac:dyDescent="0.25">
      <c r="AA13487"/>
      <c r="AB13487"/>
      <c r="AC13487"/>
    </row>
    <row r="13488" spans="27:29" x14ac:dyDescent="0.25">
      <c r="AA13488"/>
      <c r="AB13488"/>
      <c r="AC13488"/>
    </row>
    <row r="13489" spans="27:29" x14ac:dyDescent="0.25">
      <c r="AA13489"/>
      <c r="AB13489"/>
      <c r="AC13489"/>
    </row>
    <row r="13490" spans="27:29" x14ac:dyDescent="0.25">
      <c r="AA13490"/>
      <c r="AB13490"/>
      <c r="AC13490"/>
    </row>
    <row r="13491" spans="27:29" x14ac:dyDescent="0.25">
      <c r="AA13491"/>
      <c r="AB13491"/>
      <c r="AC13491"/>
    </row>
    <row r="13492" spans="27:29" x14ac:dyDescent="0.25">
      <c r="AA13492"/>
      <c r="AB13492"/>
      <c r="AC13492"/>
    </row>
    <row r="13493" spans="27:29" x14ac:dyDescent="0.25">
      <c r="AA13493"/>
      <c r="AB13493"/>
      <c r="AC13493"/>
    </row>
    <row r="13494" spans="27:29" x14ac:dyDescent="0.25">
      <c r="AA13494"/>
      <c r="AB13494"/>
      <c r="AC13494"/>
    </row>
    <row r="13495" spans="27:29" x14ac:dyDescent="0.25">
      <c r="AA13495"/>
      <c r="AB13495"/>
      <c r="AC13495"/>
    </row>
    <row r="13496" spans="27:29" x14ac:dyDescent="0.25">
      <c r="AA13496"/>
      <c r="AB13496"/>
      <c r="AC13496"/>
    </row>
    <row r="13497" spans="27:29" x14ac:dyDescent="0.25">
      <c r="AA13497"/>
      <c r="AB13497"/>
      <c r="AC13497"/>
    </row>
    <row r="13498" spans="27:29" x14ac:dyDescent="0.25">
      <c r="AA13498"/>
      <c r="AB13498"/>
      <c r="AC13498"/>
    </row>
    <row r="13499" spans="27:29" x14ac:dyDescent="0.25">
      <c r="AA13499"/>
      <c r="AB13499"/>
      <c r="AC13499"/>
    </row>
    <row r="13500" spans="27:29" x14ac:dyDescent="0.25">
      <c r="AA13500"/>
      <c r="AB13500"/>
      <c r="AC13500"/>
    </row>
    <row r="13501" spans="27:29" x14ac:dyDescent="0.25">
      <c r="AA13501"/>
      <c r="AB13501"/>
      <c r="AC13501"/>
    </row>
    <row r="13502" spans="27:29" x14ac:dyDescent="0.25">
      <c r="AA13502"/>
      <c r="AB13502"/>
      <c r="AC13502"/>
    </row>
    <row r="13503" spans="27:29" x14ac:dyDescent="0.25">
      <c r="AA13503"/>
      <c r="AB13503"/>
      <c r="AC13503"/>
    </row>
    <row r="13504" spans="27:29" x14ac:dyDescent="0.25">
      <c r="AA13504"/>
      <c r="AB13504"/>
      <c r="AC13504"/>
    </row>
    <row r="13505" spans="27:29" x14ac:dyDescent="0.25">
      <c r="AA13505"/>
      <c r="AB13505"/>
      <c r="AC13505"/>
    </row>
    <row r="13506" spans="27:29" x14ac:dyDescent="0.25">
      <c r="AA13506"/>
      <c r="AB13506"/>
      <c r="AC13506"/>
    </row>
    <row r="13507" spans="27:29" x14ac:dyDescent="0.25">
      <c r="AA13507"/>
      <c r="AB13507"/>
      <c r="AC13507"/>
    </row>
    <row r="13508" spans="27:29" x14ac:dyDescent="0.25">
      <c r="AA13508"/>
      <c r="AB13508"/>
      <c r="AC13508"/>
    </row>
    <row r="13509" spans="27:29" x14ac:dyDescent="0.25">
      <c r="AA13509"/>
      <c r="AB13509"/>
      <c r="AC13509"/>
    </row>
    <row r="13510" spans="27:29" x14ac:dyDescent="0.25">
      <c r="AA13510"/>
      <c r="AB13510"/>
      <c r="AC13510"/>
    </row>
    <row r="13511" spans="27:29" x14ac:dyDescent="0.25">
      <c r="AA13511"/>
      <c r="AB13511"/>
      <c r="AC13511"/>
    </row>
    <row r="13512" spans="27:29" x14ac:dyDescent="0.25">
      <c r="AA13512"/>
      <c r="AB13512"/>
      <c r="AC13512"/>
    </row>
    <row r="13513" spans="27:29" x14ac:dyDescent="0.25">
      <c r="AA13513"/>
      <c r="AB13513"/>
      <c r="AC13513"/>
    </row>
    <row r="13514" spans="27:29" x14ac:dyDescent="0.25">
      <c r="AA13514"/>
      <c r="AB13514"/>
      <c r="AC13514"/>
    </row>
    <row r="13515" spans="27:29" x14ac:dyDescent="0.25">
      <c r="AA13515"/>
      <c r="AB13515"/>
      <c r="AC13515"/>
    </row>
    <row r="13516" spans="27:29" x14ac:dyDescent="0.25">
      <c r="AA13516"/>
      <c r="AB13516"/>
      <c r="AC13516"/>
    </row>
    <row r="13517" spans="27:29" x14ac:dyDescent="0.25">
      <c r="AA13517"/>
      <c r="AB13517"/>
      <c r="AC13517"/>
    </row>
    <row r="13518" spans="27:29" x14ac:dyDescent="0.25">
      <c r="AA13518"/>
      <c r="AB13518"/>
      <c r="AC13518"/>
    </row>
    <row r="13519" spans="27:29" x14ac:dyDescent="0.25">
      <c r="AA13519"/>
      <c r="AB13519"/>
      <c r="AC13519"/>
    </row>
    <row r="13520" spans="27:29" x14ac:dyDescent="0.25">
      <c r="AA13520"/>
      <c r="AB13520"/>
      <c r="AC13520"/>
    </row>
    <row r="13521" spans="27:29" x14ac:dyDescent="0.25">
      <c r="AA13521"/>
      <c r="AB13521"/>
      <c r="AC13521"/>
    </row>
    <row r="13522" spans="27:29" x14ac:dyDescent="0.25">
      <c r="AA13522"/>
      <c r="AB13522"/>
      <c r="AC13522"/>
    </row>
    <row r="13523" spans="27:29" x14ac:dyDescent="0.25">
      <c r="AA13523"/>
      <c r="AB13523"/>
      <c r="AC13523"/>
    </row>
    <row r="13524" spans="27:29" x14ac:dyDescent="0.25">
      <c r="AA13524"/>
      <c r="AB13524"/>
      <c r="AC13524"/>
    </row>
    <row r="13525" spans="27:29" x14ac:dyDescent="0.25">
      <c r="AA13525"/>
      <c r="AB13525"/>
      <c r="AC13525"/>
    </row>
    <row r="13526" spans="27:29" x14ac:dyDescent="0.25">
      <c r="AA13526"/>
      <c r="AB13526"/>
      <c r="AC13526"/>
    </row>
    <row r="13527" spans="27:29" x14ac:dyDescent="0.25">
      <c r="AA13527"/>
      <c r="AB13527"/>
      <c r="AC13527"/>
    </row>
    <row r="13528" spans="27:29" x14ac:dyDescent="0.25">
      <c r="AA13528"/>
      <c r="AB13528"/>
      <c r="AC13528"/>
    </row>
    <row r="13529" spans="27:29" x14ac:dyDescent="0.25">
      <c r="AA13529"/>
      <c r="AB13529"/>
      <c r="AC13529"/>
    </row>
    <row r="13530" spans="27:29" x14ac:dyDescent="0.25">
      <c r="AA13530"/>
      <c r="AB13530"/>
      <c r="AC13530"/>
    </row>
    <row r="13531" spans="27:29" x14ac:dyDescent="0.25">
      <c r="AA13531"/>
      <c r="AB13531"/>
      <c r="AC13531"/>
    </row>
    <row r="13532" spans="27:29" x14ac:dyDescent="0.25">
      <c r="AA13532"/>
      <c r="AB13532"/>
      <c r="AC13532"/>
    </row>
    <row r="13533" spans="27:29" x14ac:dyDescent="0.25">
      <c r="AA13533"/>
      <c r="AB13533"/>
      <c r="AC13533"/>
    </row>
    <row r="13534" spans="27:29" x14ac:dyDescent="0.25">
      <c r="AA13534"/>
      <c r="AB13534"/>
      <c r="AC13534"/>
    </row>
    <row r="13535" spans="27:29" x14ac:dyDescent="0.25">
      <c r="AA13535"/>
      <c r="AB13535"/>
      <c r="AC13535"/>
    </row>
    <row r="13536" spans="27:29" x14ac:dyDescent="0.25">
      <c r="AA13536"/>
      <c r="AB13536"/>
      <c r="AC13536"/>
    </row>
    <row r="13537" spans="27:29" x14ac:dyDescent="0.25">
      <c r="AA13537"/>
      <c r="AB13537"/>
      <c r="AC13537"/>
    </row>
    <row r="13538" spans="27:29" x14ac:dyDescent="0.25">
      <c r="AA13538"/>
      <c r="AB13538"/>
      <c r="AC13538"/>
    </row>
    <row r="13539" spans="27:29" x14ac:dyDescent="0.25">
      <c r="AA13539"/>
      <c r="AB13539"/>
      <c r="AC13539"/>
    </row>
    <row r="13540" spans="27:29" x14ac:dyDescent="0.25">
      <c r="AA13540"/>
      <c r="AB13540"/>
      <c r="AC13540"/>
    </row>
    <row r="13541" spans="27:29" x14ac:dyDescent="0.25">
      <c r="AA13541"/>
      <c r="AB13541"/>
      <c r="AC13541"/>
    </row>
    <row r="13542" spans="27:29" x14ac:dyDescent="0.25">
      <c r="AA13542"/>
      <c r="AB13542"/>
      <c r="AC13542"/>
    </row>
    <row r="13543" spans="27:29" x14ac:dyDescent="0.25">
      <c r="AA13543"/>
      <c r="AB13543"/>
      <c r="AC13543"/>
    </row>
    <row r="13544" spans="27:29" x14ac:dyDescent="0.25">
      <c r="AA13544"/>
      <c r="AB13544"/>
      <c r="AC13544"/>
    </row>
    <row r="13545" spans="27:29" x14ac:dyDescent="0.25">
      <c r="AA13545"/>
      <c r="AB13545"/>
      <c r="AC13545"/>
    </row>
    <row r="13546" spans="27:29" x14ac:dyDescent="0.25">
      <c r="AA13546"/>
      <c r="AB13546"/>
      <c r="AC13546"/>
    </row>
    <row r="13547" spans="27:29" x14ac:dyDescent="0.25">
      <c r="AA13547"/>
      <c r="AB13547"/>
      <c r="AC13547"/>
    </row>
    <row r="13548" spans="27:29" x14ac:dyDescent="0.25">
      <c r="AA13548"/>
      <c r="AB13548"/>
      <c r="AC13548"/>
    </row>
    <row r="13549" spans="27:29" x14ac:dyDescent="0.25">
      <c r="AA13549"/>
      <c r="AB13549"/>
      <c r="AC13549"/>
    </row>
    <row r="13550" spans="27:29" x14ac:dyDescent="0.25">
      <c r="AA13550"/>
      <c r="AB13550"/>
      <c r="AC13550"/>
    </row>
    <row r="13551" spans="27:29" x14ac:dyDescent="0.25">
      <c r="AA13551"/>
      <c r="AB13551"/>
      <c r="AC13551"/>
    </row>
    <row r="13552" spans="27:29" x14ac:dyDescent="0.25">
      <c r="AA13552"/>
      <c r="AB13552"/>
      <c r="AC13552"/>
    </row>
    <row r="13553" spans="27:29" x14ac:dyDescent="0.25">
      <c r="AA13553"/>
      <c r="AB13553"/>
      <c r="AC13553"/>
    </row>
    <row r="13554" spans="27:29" x14ac:dyDescent="0.25">
      <c r="AA13554"/>
      <c r="AB13554"/>
      <c r="AC13554"/>
    </row>
    <row r="13555" spans="27:29" x14ac:dyDescent="0.25">
      <c r="AA13555"/>
      <c r="AB13555"/>
      <c r="AC13555"/>
    </row>
    <row r="13556" spans="27:29" x14ac:dyDescent="0.25">
      <c r="AA13556"/>
      <c r="AB13556"/>
      <c r="AC13556"/>
    </row>
    <row r="13557" spans="27:29" x14ac:dyDescent="0.25">
      <c r="AA13557"/>
      <c r="AB13557"/>
      <c r="AC13557"/>
    </row>
    <row r="13558" spans="27:29" x14ac:dyDescent="0.25">
      <c r="AA13558"/>
      <c r="AB13558"/>
      <c r="AC13558"/>
    </row>
    <row r="13559" spans="27:29" x14ac:dyDescent="0.25">
      <c r="AA13559"/>
      <c r="AB13559"/>
      <c r="AC13559"/>
    </row>
    <row r="13560" spans="27:29" x14ac:dyDescent="0.25">
      <c r="AA13560"/>
      <c r="AB13560"/>
      <c r="AC13560"/>
    </row>
    <row r="13561" spans="27:29" x14ac:dyDescent="0.25">
      <c r="AA13561"/>
      <c r="AB13561"/>
      <c r="AC13561"/>
    </row>
    <row r="13562" spans="27:29" x14ac:dyDescent="0.25">
      <c r="AA13562"/>
      <c r="AB13562"/>
      <c r="AC13562"/>
    </row>
    <row r="13563" spans="27:29" x14ac:dyDescent="0.25">
      <c r="AA13563"/>
      <c r="AB13563"/>
      <c r="AC13563"/>
    </row>
    <row r="13564" spans="27:29" x14ac:dyDescent="0.25">
      <c r="AA13564"/>
      <c r="AB13564"/>
      <c r="AC13564"/>
    </row>
    <row r="13565" spans="27:29" x14ac:dyDescent="0.25">
      <c r="AA13565"/>
      <c r="AB13565"/>
      <c r="AC13565"/>
    </row>
    <row r="13566" spans="27:29" x14ac:dyDescent="0.25">
      <c r="AA13566"/>
      <c r="AB13566"/>
      <c r="AC13566"/>
    </row>
    <row r="13567" spans="27:29" x14ac:dyDescent="0.25">
      <c r="AA13567"/>
      <c r="AB13567"/>
      <c r="AC13567"/>
    </row>
    <row r="13568" spans="27:29" x14ac:dyDescent="0.25">
      <c r="AA13568"/>
      <c r="AB13568"/>
      <c r="AC13568"/>
    </row>
    <row r="13569" spans="27:29" x14ac:dyDescent="0.25">
      <c r="AA13569"/>
      <c r="AB13569"/>
      <c r="AC13569"/>
    </row>
    <row r="13570" spans="27:29" x14ac:dyDescent="0.25">
      <c r="AA13570"/>
      <c r="AB13570"/>
      <c r="AC13570"/>
    </row>
    <row r="13571" spans="27:29" x14ac:dyDescent="0.25">
      <c r="AA13571"/>
      <c r="AB13571"/>
      <c r="AC13571"/>
    </row>
    <row r="13572" spans="27:29" x14ac:dyDescent="0.25">
      <c r="AA13572"/>
      <c r="AB13572"/>
      <c r="AC13572"/>
    </row>
    <row r="13573" spans="27:29" x14ac:dyDescent="0.25">
      <c r="AA13573"/>
      <c r="AB13573"/>
      <c r="AC13573"/>
    </row>
    <row r="13574" spans="27:29" x14ac:dyDescent="0.25">
      <c r="AA13574"/>
      <c r="AB13574"/>
      <c r="AC13574"/>
    </row>
    <row r="13575" spans="27:29" x14ac:dyDescent="0.25">
      <c r="AA13575"/>
      <c r="AB13575"/>
      <c r="AC13575"/>
    </row>
    <row r="13576" spans="27:29" x14ac:dyDescent="0.25">
      <c r="AA13576"/>
      <c r="AB13576"/>
      <c r="AC13576"/>
    </row>
    <row r="13577" spans="27:29" x14ac:dyDescent="0.25">
      <c r="AA13577"/>
      <c r="AB13577"/>
      <c r="AC13577"/>
    </row>
    <row r="13578" spans="27:29" x14ac:dyDescent="0.25">
      <c r="AA13578"/>
      <c r="AB13578"/>
      <c r="AC13578"/>
    </row>
    <row r="13579" spans="27:29" x14ac:dyDescent="0.25">
      <c r="AA13579"/>
      <c r="AB13579"/>
      <c r="AC13579"/>
    </row>
    <row r="13580" spans="27:29" x14ac:dyDescent="0.25">
      <c r="AA13580"/>
      <c r="AB13580"/>
      <c r="AC13580"/>
    </row>
    <row r="13581" spans="27:29" x14ac:dyDescent="0.25">
      <c r="AA13581"/>
      <c r="AB13581"/>
      <c r="AC13581"/>
    </row>
    <row r="13582" spans="27:29" x14ac:dyDescent="0.25">
      <c r="AA13582"/>
      <c r="AB13582"/>
      <c r="AC13582"/>
    </row>
    <row r="13583" spans="27:29" x14ac:dyDescent="0.25">
      <c r="AA13583"/>
      <c r="AB13583"/>
      <c r="AC13583"/>
    </row>
    <row r="13584" spans="27:29" x14ac:dyDescent="0.25">
      <c r="AA13584"/>
      <c r="AB13584"/>
      <c r="AC13584"/>
    </row>
    <row r="13585" spans="27:29" x14ac:dyDescent="0.25">
      <c r="AA13585"/>
      <c r="AB13585"/>
      <c r="AC13585"/>
    </row>
    <row r="13586" spans="27:29" x14ac:dyDescent="0.25">
      <c r="AA13586"/>
      <c r="AB13586"/>
      <c r="AC13586"/>
    </row>
    <row r="13587" spans="27:29" x14ac:dyDescent="0.25">
      <c r="AA13587"/>
      <c r="AB13587"/>
      <c r="AC13587"/>
    </row>
    <row r="13588" spans="27:29" x14ac:dyDescent="0.25">
      <c r="AA13588"/>
      <c r="AB13588"/>
      <c r="AC13588"/>
    </row>
    <row r="13589" spans="27:29" x14ac:dyDescent="0.25">
      <c r="AA13589"/>
      <c r="AB13589"/>
      <c r="AC13589"/>
    </row>
    <row r="13590" spans="27:29" x14ac:dyDescent="0.25">
      <c r="AA13590"/>
      <c r="AB13590"/>
      <c r="AC13590"/>
    </row>
    <row r="13591" spans="27:29" x14ac:dyDescent="0.25">
      <c r="AA13591"/>
      <c r="AB13591"/>
      <c r="AC13591"/>
    </row>
    <row r="13592" spans="27:29" x14ac:dyDescent="0.25">
      <c r="AA13592"/>
      <c r="AB13592"/>
      <c r="AC13592"/>
    </row>
    <row r="13593" spans="27:29" x14ac:dyDescent="0.25">
      <c r="AA13593"/>
      <c r="AB13593"/>
      <c r="AC13593"/>
    </row>
    <row r="13594" spans="27:29" x14ac:dyDescent="0.25">
      <c r="AA13594"/>
      <c r="AB13594"/>
      <c r="AC13594"/>
    </row>
    <row r="13595" spans="27:29" x14ac:dyDescent="0.25">
      <c r="AA13595"/>
      <c r="AB13595"/>
      <c r="AC13595"/>
    </row>
    <row r="13596" spans="27:29" x14ac:dyDescent="0.25">
      <c r="AA13596"/>
      <c r="AB13596"/>
      <c r="AC13596"/>
    </row>
    <row r="13597" spans="27:29" x14ac:dyDescent="0.25">
      <c r="AA13597"/>
      <c r="AB13597"/>
      <c r="AC13597"/>
    </row>
    <row r="13598" spans="27:29" x14ac:dyDescent="0.25">
      <c r="AA13598"/>
      <c r="AB13598"/>
      <c r="AC13598"/>
    </row>
    <row r="13599" spans="27:29" x14ac:dyDescent="0.25">
      <c r="AA13599"/>
      <c r="AB13599"/>
      <c r="AC13599"/>
    </row>
    <row r="13600" spans="27:29" x14ac:dyDescent="0.25">
      <c r="AA13600"/>
      <c r="AB13600"/>
      <c r="AC13600"/>
    </row>
    <row r="13601" spans="27:29" x14ac:dyDescent="0.25">
      <c r="AA13601"/>
      <c r="AB13601"/>
      <c r="AC13601"/>
    </row>
    <row r="13602" spans="27:29" x14ac:dyDescent="0.25">
      <c r="AA13602"/>
      <c r="AB13602"/>
      <c r="AC13602"/>
    </row>
    <row r="13603" spans="27:29" x14ac:dyDescent="0.25">
      <c r="AA13603"/>
      <c r="AB13603"/>
      <c r="AC13603"/>
    </row>
    <row r="13604" spans="27:29" x14ac:dyDescent="0.25">
      <c r="AA13604"/>
      <c r="AB13604"/>
      <c r="AC13604"/>
    </row>
    <row r="13605" spans="27:29" x14ac:dyDescent="0.25">
      <c r="AA13605"/>
      <c r="AB13605"/>
      <c r="AC13605"/>
    </row>
    <row r="13606" spans="27:29" x14ac:dyDescent="0.25">
      <c r="AA13606"/>
      <c r="AB13606"/>
      <c r="AC13606"/>
    </row>
    <row r="13607" spans="27:29" x14ac:dyDescent="0.25">
      <c r="AA13607"/>
      <c r="AB13607"/>
      <c r="AC13607"/>
    </row>
    <row r="13608" spans="27:29" x14ac:dyDescent="0.25">
      <c r="AA13608"/>
      <c r="AB13608"/>
      <c r="AC13608"/>
    </row>
    <row r="13609" spans="27:29" x14ac:dyDescent="0.25">
      <c r="AA13609"/>
      <c r="AB13609"/>
      <c r="AC13609"/>
    </row>
    <row r="13610" spans="27:29" x14ac:dyDescent="0.25">
      <c r="AA13610"/>
      <c r="AB13610"/>
      <c r="AC13610"/>
    </row>
    <row r="13611" spans="27:29" x14ac:dyDescent="0.25">
      <c r="AA13611"/>
      <c r="AB13611"/>
      <c r="AC13611"/>
    </row>
    <row r="13612" spans="27:29" x14ac:dyDescent="0.25">
      <c r="AA13612"/>
      <c r="AB13612"/>
      <c r="AC13612"/>
    </row>
    <row r="13613" spans="27:29" x14ac:dyDescent="0.25">
      <c r="AA13613"/>
      <c r="AB13613"/>
      <c r="AC13613"/>
    </row>
    <row r="13614" spans="27:29" x14ac:dyDescent="0.25">
      <c r="AA13614"/>
      <c r="AB13614"/>
      <c r="AC13614"/>
    </row>
    <row r="13615" spans="27:29" x14ac:dyDescent="0.25">
      <c r="AA13615"/>
      <c r="AB13615"/>
      <c r="AC13615"/>
    </row>
    <row r="13616" spans="27:29" x14ac:dyDescent="0.25">
      <c r="AA13616"/>
      <c r="AB13616"/>
      <c r="AC13616"/>
    </row>
    <row r="13617" spans="27:29" x14ac:dyDescent="0.25">
      <c r="AA13617"/>
      <c r="AB13617"/>
      <c r="AC13617"/>
    </row>
    <row r="13618" spans="27:29" x14ac:dyDescent="0.25">
      <c r="AA13618"/>
      <c r="AB13618"/>
      <c r="AC13618"/>
    </row>
    <row r="13619" spans="27:29" x14ac:dyDescent="0.25">
      <c r="AA13619"/>
      <c r="AB13619"/>
      <c r="AC13619"/>
    </row>
    <row r="13620" spans="27:29" x14ac:dyDescent="0.25">
      <c r="AA13620"/>
      <c r="AB13620"/>
      <c r="AC13620"/>
    </row>
    <row r="13621" spans="27:29" x14ac:dyDescent="0.25">
      <c r="AA13621"/>
      <c r="AB13621"/>
      <c r="AC13621"/>
    </row>
    <row r="13622" spans="27:29" x14ac:dyDescent="0.25">
      <c r="AA13622"/>
      <c r="AB13622"/>
      <c r="AC13622"/>
    </row>
    <row r="13623" spans="27:29" x14ac:dyDescent="0.25">
      <c r="AA13623"/>
      <c r="AB13623"/>
      <c r="AC13623"/>
    </row>
    <row r="13624" spans="27:29" x14ac:dyDescent="0.25">
      <c r="AA13624"/>
      <c r="AB13624"/>
      <c r="AC13624"/>
    </row>
    <row r="13625" spans="27:29" x14ac:dyDescent="0.25">
      <c r="AA13625"/>
      <c r="AB13625"/>
      <c r="AC13625"/>
    </row>
    <row r="13626" spans="27:29" x14ac:dyDescent="0.25">
      <c r="AA13626"/>
      <c r="AB13626"/>
      <c r="AC13626"/>
    </row>
    <row r="13627" spans="27:29" x14ac:dyDescent="0.25">
      <c r="AA13627"/>
      <c r="AB13627"/>
      <c r="AC13627"/>
    </row>
    <row r="13628" spans="27:29" x14ac:dyDescent="0.25">
      <c r="AA13628"/>
      <c r="AB13628"/>
      <c r="AC13628"/>
    </row>
    <row r="13629" spans="27:29" x14ac:dyDescent="0.25">
      <c r="AA13629"/>
      <c r="AB13629"/>
      <c r="AC13629"/>
    </row>
    <row r="13630" spans="27:29" x14ac:dyDescent="0.25">
      <c r="AA13630"/>
      <c r="AB13630"/>
      <c r="AC13630"/>
    </row>
    <row r="13631" spans="27:29" x14ac:dyDescent="0.25">
      <c r="AA13631"/>
      <c r="AB13631"/>
      <c r="AC13631"/>
    </row>
    <row r="13632" spans="27:29" x14ac:dyDescent="0.25">
      <c r="AA13632"/>
      <c r="AB13632"/>
      <c r="AC13632"/>
    </row>
    <row r="13633" spans="27:29" x14ac:dyDescent="0.25">
      <c r="AA13633"/>
      <c r="AB13633"/>
      <c r="AC13633"/>
    </row>
    <row r="13634" spans="27:29" x14ac:dyDescent="0.25">
      <c r="AA13634"/>
      <c r="AB13634"/>
      <c r="AC13634"/>
    </row>
    <row r="13635" spans="27:29" x14ac:dyDescent="0.25">
      <c r="AA13635"/>
      <c r="AB13635"/>
      <c r="AC13635"/>
    </row>
    <row r="13636" spans="27:29" x14ac:dyDescent="0.25">
      <c r="AA13636"/>
      <c r="AB13636"/>
      <c r="AC13636"/>
    </row>
    <row r="13637" spans="27:29" x14ac:dyDescent="0.25">
      <c r="AA13637"/>
      <c r="AB13637"/>
      <c r="AC13637"/>
    </row>
    <row r="13638" spans="27:29" x14ac:dyDescent="0.25">
      <c r="AA13638"/>
      <c r="AB13638"/>
      <c r="AC13638"/>
    </row>
    <row r="13639" spans="27:29" x14ac:dyDescent="0.25">
      <c r="AA13639"/>
      <c r="AB13639"/>
      <c r="AC13639"/>
    </row>
    <row r="13640" spans="27:29" x14ac:dyDescent="0.25">
      <c r="AA13640"/>
      <c r="AB13640"/>
      <c r="AC13640"/>
    </row>
    <row r="13641" spans="27:29" x14ac:dyDescent="0.25">
      <c r="AA13641"/>
      <c r="AB13641"/>
      <c r="AC13641"/>
    </row>
    <row r="13642" spans="27:29" x14ac:dyDescent="0.25">
      <c r="AA13642"/>
      <c r="AB13642"/>
      <c r="AC13642"/>
    </row>
    <row r="13643" spans="27:29" x14ac:dyDescent="0.25">
      <c r="AA13643"/>
      <c r="AB13643"/>
      <c r="AC13643"/>
    </row>
    <row r="13644" spans="27:29" x14ac:dyDescent="0.25">
      <c r="AA13644"/>
      <c r="AB13644"/>
      <c r="AC13644"/>
    </row>
    <row r="13645" spans="27:29" x14ac:dyDescent="0.25">
      <c r="AA13645"/>
      <c r="AB13645"/>
      <c r="AC13645"/>
    </row>
    <row r="13646" spans="27:29" x14ac:dyDescent="0.25">
      <c r="AA13646"/>
      <c r="AB13646"/>
      <c r="AC13646"/>
    </row>
    <row r="13647" spans="27:29" x14ac:dyDescent="0.25">
      <c r="AA13647"/>
      <c r="AB13647"/>
      <c r="AC13647"/>
    </row>
    <row r="13648" spans="27:29" x14ac:dyDescent="0.25">
      <c r="AA13648"/>
      <c r="AB13648"/>
      <c r="AC13648"/>
    </row>
    <row r="13649" spans="27:29" x14ac:dyDescent="0.25">
      <c r="AA13649"/>
      <c r="AB13649"/>
      <c r="AC13649"/>
    </row>
    <row r="13650" spans="27:29" x14ac:dyDescent="0.25">
      <c r="AA13650"/>
      <c r="AB13650"/>
      <c r="AC13650"/>
    </row>
    <row r="13651" spans="27:29" x14ac:dyDescent="0.25">
      <c r="AA13651"/>
      <c r="AB13651"/>
      <c r="AC13651"/>
    </row>
    <row r="13652" spans="27:29" x14ac:dyDescent="0.25">
      <c r="AA13652"/>
      <c r="AB13652"/>
      <c r="AC13652"/>
    </row>
    <row r="13653" spans="27:29" x14ac:dyDescent="0.25">
      <c r="AA13653"/>
      <c r="AB13653"/>
      <c r="AC13653"/>
    </row>
    <row r="13654" spans="27:29" x14ac:dyDescent="0.25">
      <c r="AA13654"/>
      <c r="AB13654"/>
      <c r="AC13654"/>
    </row>
    <row r="13655" spans="27:29" x14ac:dyDescent="0.25">
      <c r="AA13655"/>
      <c r="AB13655"/>
      <c r="AC13655"/>
    </row>
    <row r="13656" spans="27:29" x14ac:dyDescent="0.25">
      <c r="AA13656"/>
      <c r="AB13656"/>
      <c r="AC13656"/>
    </row>
    <row r="13657" spans="27:29" x14ac:dyDescent="0.25">
      <c r="AA13657"/>
      <c r="AB13657"/>
      <c r="AC13657"/>
    </row>
    <row r="13658" spans="27:29" x14ac:dyDescent="0.25">
      <c r="AA13658"/>
      <c r="AB13658"/>
      <c r="AC13658"/>
    </row>
    <row r="13659" spans="27:29" x14ac:dyDescent="0.25">
      <c r="AA13659"/>
      <c r="AB13659"/>
      <c r="AC13659"/>
    </row>
    <row r="13660" spans="27:29" x14ac:dyDescent="0.25">
      <c r="AA13660"/>
      <c r="AB13660"/>
      <c r="AC13660"/>
    </row>
    <row r="13661" spans="27:29" x14ac:dyDescent="0.25">
      <c r="AA13661"/>
      <c r="AB13661"/>
      <c r="AC13661"/>
    </row>
    <row r="13662" spans="27:29" x14ac:dyDescent="0.25">
      <c r="AA13662"/>
      <c r="AB13662"/>
      <c r="AC13662"/>
    </row>
    <row r="13663" spans="27:29" x14ac:dyDescent="0.25">
      <c r="AA13663"/>
      <c r="AB13663"/>
      <c r="AC13663"/>
    </row>
    <row r="13664" spans="27:29" x14ac:dyDescent="0.25">
      <c r="AA13664"/>
      <c r="AB13664"/>
      <c r="AC13664"/>
    </row>
    <row r="13665" spans="27:29" x14ac:dyDescent="0.25">
      <c r="AA13665"/>
      <c r="AB13665"/>
      <c r="AC13665"/>
    </row>
    <row r="13666" spans="27:29" x14ac:dyDescent="0.25">
      <c r="AA13666"/>
      <c r="AB13666"/>
      <c r="AC13666"/>
    </row>
    <row r="13667" spans="27:29" x14ac:dyDescent="0.25">
      <c r="AA13667"/>
      <c r="AB13667"/>
      <c r="AC13667"/>
    </row>
    <row r="13668" spans="27:29" x14ac:dyDescent="0.25">
      <c r="AA13668"/>
      <c r="AB13668"/>
      <c r="AC13668"/>
    </row>
    <row r="13669" spans="27:29" x14ac:dyDescent="0.25">
      <c r="AA13669"/>
      <c r="AB13669"/>
      <c r="AC13669"/>
    </row>
    <row r="13670" spans="27:29" x14ac:dyDescent="0.25">
      <c r="AA13670"/>
      <c r="AB13670"/>
      <c r="AC13670"/>
    </row>
    <row r="13671" spans="27:29" x14ac:dyDescent="0.25">
      <c r="AA13671"/>
      <c r="AB13671"/>
      <c r="AC13671"/>
    </row>
    <row r="13672" spans="27:29" x14ac:dyDescent="0.25">
      <c r="AA13672"/>
      <c r="AB13672"/>
      <c r="AC13672"/>
    </row>
    <row r="13673" spans="27:29" x14ac:dyDescent="0.25">
      <c r="AA13673"/>
      <c r="AB13673"/>
      <c r="AC13673"/>
    </row>
    <row r="13674" spans="27:29" x14ac:dyDescent="0.25">
      <c r="AA13674"/>
      <c r="AB13674"/>
      <c r="AC13674"/>
    </row>
    <row r="13675" spans="27:29" x14ac:dyDescent="0.25">
      <c r="AA13675"/>
      <c r="AB13675"/>
      <c r="AC13675"/>
    </row>
    <row r="13676" spans="27:29" x14ac:dyDescent="0.25">
      <c r="AA13676"/>
      <c r="AB13676"/>
      <c r="AC13676"/>
    </row>
    <row r="13677" spans="27:29" x14ac:dyDescent="0.25">
      <c r="AA13677"/>
      <c r="AB13677"/>
      <c r="AC13677"/>
    </row>
    <row r="13678" spans="27:29" x14ac:dyDescent="0.25">
      <c r="AA13678"/>
      <c r="AB13678"/>
      <c r="AC13678"/>
    </row>
    <row r="13679" spans="27:29" x14ac:dyDescent="0.25">
      <c r="AA13679"/>
      <c r="AB13679"/>
      <c r="AC13679"/>
    </row>
    <row r="13680" spans="27:29" x14ac:dyDescent="0.25">
      <c r="AA13680"/>
      <c r="AB13680"/>
      <c r="AC13680"/>
    </row>
    <row r="13681" spans="27:29" x14ac:dyDescent="0.25">
      <c r="AA13681"/>
      <c r="AB13681"/>
      <c r="AC13681"/>
    </row>
    <row r="13682" spans="27:29" x14ac:dyDescent="0.25">
      <c r="AA13682"/>
      <c r="AB13682"/>
      <c r="AC13682"/>
    </row>
    <row r="13683" spans="27:29" x14ac:dyDescent="0.25">
      <c r="AA13683"/>
      <c r="AB13683"/>
      <c r="AC13683"/>
    </row>
    <row r="13684" spans="27:29" x14ac:dyDescent="0.25">
      <c r="AA13684"/>
      <c r="AB13684"/>
      <c r="AC13684"/>
    </row>
    <row r="13685" spans="27:29" x14ac:dyDescent="0.25">
      <c r="AA13685"/>
      <c r="AB13685"/>
      <c r="AC13685"/>
    </row>
    <row r="13686" spans="27:29" x14ac:dyDescent="0.25">
      <c r="AA13686"/>
      <c r="AB13686"/>
      <c r="AC13686"/>
    </row>
    <row r="13687" spans="27:29" x14ac:dyDescent="0.25">
      <c r="AA13687"/>
      <c r="AB13687"/>
      <c r="AC13687"/>
    </row>
    <row r="13688" spans="27:29" x14ac:dyDescent="0.25">
      <c r="AA13688"/>
      <c r="AB13688"/>
      <c r="AC13688"/>
    </row>
    <row r="13689" spans="27:29" x14ac:dyDescent="0.25">
      <c r="AA13689"/>
      <c r="AB13689"/>
      <c r="AC13689"/>
    </row>
    <row r="13690" spans="27:29" x14ac:dyDescent="0.25">
      <c r="AA13690"/>
      <c r="AB13690"/>
      <c r="AC13690"/>
    </row>
    <row r="13691" spans="27:29" x14ac:dyDescent="0.25">
      <c r="AA13691"/>
      <c r="AB13691"/>
      <c r="AC13691"/>
    </row>
    <row r="13692" spans="27:29" x14ac:dyDescent="0.25">
      <c r="AA13692"/>
      <c r="AB13692"/>
      <c r="AC13692"/>
    </row>
    <row r="13693" spans="27:29" x14ac:dyDescent="0.25">
      <c r="AA13693"/>
      <c r="AB13693"/>
      <c r="AC13693"/>
    </row>
    <row r="13694" spans="27:29" x14ac:dyDescent="0.25">
      <c r="AA13694"/>
      <c r="AB13694"/>
      <c r="AC13694"/>
    </row>
    <row r="13695" spans="27:29" x14ac:dyDescent="0.25">
      <c r="AA13695"/>
      <c r="AB13695"/>
      <c r="AC13695"/>
    </row>
    <row r="13696" spans="27:29" x14ac:dyDescent="0.25">
      <c r="AA13696"/>
      <c r="AB13696"/>
      <c r="AC13696"/>
    </row>
    <row r="13697" spans="27:29" x14ac:dyDescent="0.25">
      <c r="AA13697"/>
      <c r="AB13697"/>
      <c r="AC13697"/>
    </row>
    <row r="13698" spans="27:29" x14ac:dyDescent="0.25">
      <c r="AA13698"/>
      <c r="AB13698"/>
      <c r="AC13698"/>
    </row>
    <row r="13699" spans="27:29" x14ac:dyDescent="0.25">
      <c r="AA13699"/>
      <c r="AB13699"/>
      <c r="AC13699"/>
    </row>
    <row r="13700" spans="27:29" x14ac:dyDescent="0.25">
      <c r="AA13700"/>
      <c r="AB13700"/>
      <c r="AC13700"/>
    </row>
    <row r="13701" spans="27:29" x14ac:dyDescent="0.25">
      <c r="AA13701"/>
      <c r="AB13701"/>
      <c r="AC13701"/>
    </row>
    <row r="13702" spans="27:29" x14ac:dyDescent="0.25">
      <c r="AA13702"/>
      <c r="AB13702"/>
      <c r="AC13702"/>
    </row>
    <row r="13703" spans="27:29" x14ac:dyDescent="0.25">
      <c r="AA13703"/>
      <c r="AB13703"/>
      <c r="AC13703"/>
    </row>
    <row r="13704" spans="27:29" x14ac:dyDescent="0.25">
      <c r="AA13704"/>
      <c r="AB13704"/>
      <c r="AC13704"/>
    </row>
    <row r="13705" spans="27:29" x14ac:dyDescent="0.25">
      <c r="AA13705"/>
      <c r="AB13705"/>
      <c r="AC13705"/>
    </row>
    <row r="13706" spans="27:29" x14ac:dyDescent="0.25">
      <c r="AA13706"/>
      <c r="AB13706"/>
      <c r="AC13706"/>
    </row>
    <row r="13707" spans="27:29" x14ac:dyDescent="0.25">
      <c r="AA13707"/>
      <c r="AB13707"/>
      <c r="AC13707"/>
    </row>
    <row r="13708" spans="27:29" x14ac:dyDescent="0.25">
      <c r="AA13708"/>
      <c r="AB13708"/>
      <c r="AC13708"/>
    </row>
    <row r="13709" spans="27:29" x14ac:dyDescent="0.25">
      <c r="AA13709"/>
      <c r="AB13709"/>
      <c r="AC13709"/>
    </row>
    <row r="13710" spans="27:29" x14ac:dyDescent="0.25">
      <c r="AA13710"/>
      <c r="AB13710"/>
      <c r="AC13710"/>
    </row>
    <row r="13711" spans="27:29" x14ac:dyDescent="0.25">
      <c r="AA13711"/>
      <c r="AB13711"/>
      <c r="AC13711"/>
    </row>
    <row r="13712" spans="27:29" x14ac:dyDescent="0.25">
      <c r="AA13712"/>
      <c r="AB13712"/>
      <c r="AC13712"/>
    </row>
    <row r="13713" spans="27:29" x14ac:dyDescent="0.25">
      <c r="AA13713"/>
      <c r="AB13713"/>
      <c r="AC13713"/>
    </row>
    <row r="13714" spans="27:29" x14ac:dyDescent="0.25">
      <c r="AA13714"/>
      <c r="AB13714"/>
      <c r="AC13714"/>
    </row>
    <row r="13715" spans="27:29" x14ac:dyDescent="0.25">
      <c r="AA13715"/>
      <c r="AB13715"/>
      <c r="AC13715"/>
    </row>
    <row r="13716" spans="27:29" x14ac:dyDescent="0.25">
      <c r="AA13716"/>
      <c r="AB13716"/>
      <c r="AC13716"/>
    </row>
    <row r="13717" spans="27:29" x14ac:dyDescent="0.25">
      <c r="AA13717"/>
      <c r="AB13717"/>
      <c r="AC13717"/>
    </row>
    <row r="13718" spans="27:29" x14ac:dyDescent="0.25">
      <c r="AA13718"/>
      <c r="AB13718"/>
      <c r="AC13718"/>
    </row>
    <row r="13719" spans="27:29" x14ac:dyDescent="0.25">
      <c r="AA13719"/>
      <c r="AB13719"/>
      <c r="AC13719"/>
    </row>
    <row r="13720" spans="27:29" x14ac:dyDescent="0.25">
      <c r="AA13720"/>
      <c r="AB13720"/>
      <c r="AC13720"/>
    </row>
    <row r="13721" spans="27:29" x14ac:dyDescent="0.25">
      <c r="AA13721"/>
      <c r="AB13721"/>
      <c r="AC13721"/>
    </row>
    <row r="13722" spans="27:29" x14ac:dyDescent="0.25">
      <c r="AA13722"/>
      <c r="AB13722"/>
      <c r="AC13722"/>
    </row>
    <row r="13723" spans="27:29" x14ac:dyDescent="0.25">
      <c r="AA13723"/>
      <c r="AB13723"/>
      <c r="AC13723"/>
    </row>
    <row r="13724" spans="27:29" x14ac:dyDescent="0.25">
      <c r="AA13724"/>
      <c r="AB13724"/>
      <c r="AC13724"/>
    </row>
    <row r="13725" spans="27:29" x14ac:dyDescent="0.25">
      <c r="AA13725"/>
      <c r="AB13725"/>
      <c r="AC13725"/>
    </row>
    <row r="13726" spans="27:29" x14ac:dyDescent="0.25">
      <c r="AA13726"/>
      <c r="AB13726"/>
      <c r="AC13726"/>
    </row>
    <row r="13727" spans="27:29" x14ac:dyDescent="0.25">
      <c r="AA13727"/>
      <c r="AB13727"/>
      <c r="AC13727"/>
    </row>
    <row r="13728" spans="27:29" x14ac:dyDescent="0.25">
      <c r="AA13728"/>
      <c r="AB13728"/>
      <c r="AC13728"/>
    </row>
    <row r="13729" spans="27:29" x14ac:dyDescent="0.25">
      <c r="AA13729"/>
      <c r="AB13729"/>
      <c r="AC13729"/>
    </row>
    <row r="13730" spans="27:29" x14ac:dyDescent="0.25">
      <c r="AA13730"/>
      <c r="AB13730"/>
      <c r="AC13730"/>
    </row>
    <row r="13731" spans="27:29" x14ac:dyDescent="0.25">
      <c r="AA13731"/>
      <c r="AB13731"/>
      <c r="AC13731"/>
    </row>
    <row r="13732" spans="27:29" x14ac:dyDescent="0.25">
      <c r="AA13732"/>
      <c r="AB13732"/>
      <c r="AC13732"/>
    </row>
    <row r="13733" spans="27:29" x14ac:dyDescent="0.25">
      <c r="AA13733"/>
      <c r="AB13733"/>
      <c r="AC13733"/>
    </row>
    <row r="13734" spans="27:29" x14ac:dyDescent="0.25">
      <c r="AA13734"/>
      <c r="AB13734"/>
      <c r="AC13734"/>
    </row>
    <row r="13735" spans="27:29" x14ac:dyDescent="0.25">
      <c r="AA13735"/>
      <c r="AB13735"/>
      <c r="AC13735"/>
    </row>
    <row r="13736" spans="27:29" x14ac:dyDescent="0.25">
      <c r="AA13736"/>
      <c r="AB13736"/>
      <c r="AC13736"/>
    </row>
    <row r="13737" spans="27:29" x14ac:dyDescent="0.25">
      <c r="AA13737"/>
      <c r="AB13737"/>
      <c r="AC13737"/>
    </row>
    <row r="13738" spans="27:29" x14ac:dyDescent="0.25">
      <c r="AA13738"/>
      <c r="AB13738"/>
      <c r="AC13738"/>
    </row>
    <row r="13739" spans="27:29" x14ac:dyDescent="0.25">
      <c r="AA13739"/>
      <c r="AB13739"/>
      <c r="AC13739"/>
    </row>
    <row r="13740" spans="27:29" x14ac:dyDescent="0.25">
      <c r="AA13740"/>
      <c r="AB13740"/>
      <c r="AC13740"/>
    </row>
    <row r="13741" spans="27:29" x14ac:dyDescent="0.25">
      <c r="AA13741"/>
      <c r="AB13741"/>
      <c r="AC13741"/>
    </row>
    <row r="13742" spans="27:29" x14ac:dyDescent="0.25">
      <c r="AA13742"/>
      <c r="AB13742"/>
      <c r="AC13742"/>
    </row>
    <row r="13743" spans="27:29" x14ac:dyDescent="0.25">
      <c r="AA13743"/>
      <c r="AB13743"/>
      <c r="AC13743"/>
    </row>
    <row r="13744" spans="27:29" x14ac:dyDescent="0.25">
      <c r="AA13744"/>
      <c r="AB13744"/>
      <c r="AC13744"/>
    </row>
    <row r="13745" spans="27:29" x14ac:dyDescent="0.25">
      <c r="AA13745"/>
      <c r="AB13745"/>
      <c r="AC13745"/>
    </row>
    <row r="13746" spans="27:29" x14ac:dyDescent="0.25">
      <c r="AA13746"/>
      <c r="AB13746"/>
      <c r="AC13746"/>
    </row>
    <row r="13747" spans="27:29" x14ac:dyDescent="0.25">
      <c r="AA13747"/>
      <c r="AB13747"/>
      <c r="AC13747"/>
    </row>
    <row r="13748" spans="27:29" x14ac:dyDescent="0.25">
      <c r="AA13748"/>
      <c r="AB13748"/>
      <c r="AC13748"/>
    </row>
    <row r="13749" spans="27:29" x14ac:dyDescent="0.25">
      <c r="AA13749"/>
      <c r="AB13749"/>
      <c r="AC13749"/>
    </row>
    <row r="13750" spans="27:29" x14ac:dyDescent="0.25">
      <c r="AA13750"/>
      <c r="AB13750"/>
      <c r="AC13750"/>
    </row>
    <row r="13751" spans="27:29" x14ac:dyDescent="0.25">
      <c r="AA13751"/>
      <c r="AB13751"/>
      <c r="AC13751"/>
    </row>
    <row r="13752" spans="27:29" x14ac:dyDescent="0.25">
      <c r="AA13752"/>
      <c r="AB13752"/>
      <c r="AC13752"/>
    </row>
    <row r="13753" spans="27:29" x14ac:dyDescent="0.25">
      <c r="AA13753"/>
      <c r="AB13753"/>
      <c r="AC13753"/>
    </row>
    <row r="13754" spans="27:29" x14ac:dyDescent="0.25">
      <c r="AA13754"/>
      <c r="AB13754"/>
      <c r="AC13754"/>
    </row>
    <row r="13755" spans="27:29" x14ac:dyDescent="0.25">
      <c r="AA13755"/>
      <c r="AB13755"/>
      <c r="AC13755"/>
    </row>
    <row r="13756" spans="27:29" x14ac:dyDescent="0.25">
      <c r="AA13756"/>
      <c r="AB13756"/>
      <c r="AC13756"/>
    </row>
    <row r="13757" spans="27:29" x14ac:dyDescent="0.25">
      <c r="AA13757"/>
      <c r="AB13757"/>
      <c r="AC13757"/>
    </row>
    <row r="13758" spans="27:29" x14ac:dyDescent="0.25">
      <c r="AA13758"/>
      <c r="AB13758"/>
      <c r="AC13758"/>
    </row>
    <row r="13759" spans="27:29" x14ac:dyDescent="0.25">
      <c r="AA13759"/>
      <c r="AB13759"/>
      <c r="AC13759"/>
    </row>
    <row r="13760" spans="27:29" x14ac:dyDescent="0.25">
      <c r="AA13760"/>
      <c r="AB13760"/>
      <c r="AC13760"/>
    </row>
    <row r="13761" spans="27:29" x14ac:dyDescent="0.25">
      <c r="AA13761"/>
      <c r="AB13761"/>
      <c r="AC13761"/>
    </row>
    <row r="13762" spans="27:29" x14ac:dyDescent="0.25">
      <c r="AA13762"/>
      <c r="AB13762"/>
      <c r="AC13762"/>
    </row>
    <row r="13763" spans="27:29" x14ac:dyDescent="0.25">
      <c r="AA13763"/>
      <c r="AB13763"/>
      <c r="AC13763"/>
    </row>
    <row r="13764" spans="27:29" x14ac:dyDescent="0.25">
      <c r="AA13764"/>
      <c r="AB13764"/>
      <c r="AC13764"/>
    </row>
    <row r="13765" spans="27:29" x14ac:dyDescent="0.25">
      <c r="AA13765"/>
      <c r="AB13765"/>
      <c r="AC13765"/>
    </row>
    <row r="13766" spans="27:29" x14ac:dyDescent="0.25">
      <c r="AA13766"/>
      <c r="AB13766"/>
      <c r="AC13766"/>
    </row>
    <row r="13767" spans="27:29" x14ac:dyDescent="0.25">
      <c r="AA13767"/>
      <c r="AB13767"/>
      <c r="AC13767"/>
    </row>
    <row r="13768" spans="27:29" x14ac:dyDescent="0.25">
      <c r="AA13768"/>
      <c r="AB13768"/>
      <c r="AC13768"/>
    </row>
    <row r="13769" spans="27:29" x14ac:dyDescent="0.25">
      <c r="AA13769"/>
      <c r="AB13769"/>
      <c r="AC13769"/>
    </row>
    <row r="13770" spans="27:29" x14ac:dyDescent="0.25">
      <c r="AA13770"/>
      <c r="AB13770"/>
      <c r="AC13770"/>
    </row>
    <row r="13771" spans="27:29" x14ac:dyDescent="0.25">
      <c r="AA13771"/>
      <c r="AB13771"/>
      <c r="AC13771"/>
    </row>
    <row r="13772" spans="27:29" x14ac:dyDescent="0.25">
      <c r="AA13772"/>
      <c r="AB13772"/>
      <c r="AC13772"/>
    </row>
    <row r="13773" spans="27:29" x14ac:dyDescent="0.25">
      <c r="AA13773"/>
      <c r="AB13773"/>
      <c r="AC13773"/>
    </row>
    <row r="13774" spans="27:29" x14ac:dyDescent="0.25">
      <c r="AA13774"/>
      <c r="AB13774"/>
      <c r="AC13774"/>
    </row>
    <row r="13775" spans="27:29" x14ac:dyDescent="0.25">
      <c r="AA13775"/>
      <c r="AB13775"/>
      <c r="AC13775"/>
    </row>
    <row r="13776" spans="27:29" x14ac:dyDescent="0.25">
      <c r="AA13776"/>
      <c r="AB13776"/>
      <c r="AC13776"/>
    </row>
    <row r="13777" spans="27:29" x14ac:dyDescent="0.25">
      <c r="AA13777"/>
      <c r="AB13777"/>
      <c r="AC13777"/>
    </row>
    <row r="13778" spans="27:29" x14ac:dyDescent="0.25">
      <c r="AA13778"/>
      <c r="AB13778"/>
      <c r="AC13778"/>
    </row>
    <row r="13779" spans="27:29" x14ac:dyDescent="0.25">
      <c r="AA13779"/>
      <c r="AB13779"/>
      <c r="AC13779"/>
    </row>
    <row r="13780" spans="27:29" x14ac:dyDescent="0.25">
      <c r="AA13780"/>
      <c r="AB13780"/>
      <c r="AC13780"/>
    </row>
    <row r="13781" spans="27:29" x14ac:dyDescent="0.25">
      <c r="AA13781"/>
      <c r="AB13781"/>
      <c r="AC13781"/>
    </row>
    <row r="13782" spans="27:29" x14ac:dyDescent="0.25">
      <c r="AA13782"/>
      <c r="AB13782"/>
      <c r="AC13782"/>
    </row>
    <row r="13783" spans="27:29" x14ac:dyDescent="0.25">
      <c r="AA13783"/>
      <c r="AB13783"/>
      <c r="AC13783"/>
    </row>
    <row r="13784" spans="27:29" x14ac:dyDescent="0.25">
      <c r="AA13784"/>
      <c r="AB13784"/>
      <c r="AC13784"/>
    </row>
    <row r="13785" spans="27:29" x14ac:dyDescent="0.25">
      <c r="AA13785"/>
      <c r="AB13785"/>
      <c r="AC13785"/>
    </row>
    <row r="13786" spans="27:29" x14ac:dyDescent="0.25">
      <c r="AA13786"/>
      <c r="AB13786"/>
      <c r="AC13786"/>
    </row>
    <row r="13787" spans="27:29" x14ac:dyDescent="0.25">
      <c r="AA13787"/>
      <c r="AB13787"/>
      <c r="AC13787"/>
    </row>
    <row r="13788" spans="27:29" x14ac:dyDescent="0.25">
      <c r="AA13788"/>
      <c r="AB13788"/>
      <c r="AC13788"/>
    </row>
    <row r="13789" spans="27:29" x14ac:dyDescent="0.25">
      <c r="AA13789"/>
      <c r="AB13789"/>
      <c r="AC13789"/>
    </row>
    <row r="13790" spans="27:29" x14ac:dyDescent="0.25">
      <c r="AA13790"/>
      <c r="AB13790"/>
      <c r="AC13790"/>
    </row>
    <row r="13791" spans="27:29" x14ac:dyDescent="0.25">
      <c r="AA13791"/>
      <c r="AB13791"/>
      <c r="AC13791"/>
    </row>
    <row r="13792" spans="27:29" x14ac:dyDescent="0.25">
      <c r="AA13792"/>
      <c r="AB13792"/>
      <c r="AC13792"/>
    </row>
    <row r="13793" spans="27:29" x14ac:dyDescent="0.25">
      <c r="AA13793"/>
      <c r="AB13793"/>
      <c r="AC13793"/>
    </row>
    <row r="13794" spans="27:29" x14ac:dyDescent="0.25">
      <c r="AA13794"/>
      <c r="AB13794"/>
      <c r="AC13794"/>
    </row>
    <row r="13795" spans="27:29" x14ac:dyDescent="0.25">
      <c r="AA13795"/>
      <c r="AB13795"/>
      <c r="AC13795"/>
    </row>
    <row r="13796" spans="27:29" x14ac:dyDescent="0.25">
      <c r="AA13796"/>
      <c r="AB13796"/>
      <c r="AC13796"/>
    </row>
    <row r="13797" spans="27:29" x14ac:dyDescent="0.25">
      <c r="AA13797"/>
      <c r="AB13797"/>
      <c r="AC13797"/>
    </row>
    <row r="13798" spans="27:29" x14ac:dyDescent="0.25">
      <c r="AA13798"/>
      <c r="AB13798"/>
      <c r="AC13798"/>
    </row>
    <row r="13799" spans="27:29" x14ac:dyDescent="0.25">
      <c r="AA13799"/>
      <c r="AB13799"/>
      <c r="AC13799"/>
    </row>
    <row r="13800" spans="27:29" x14ac:dyDescent="0.25">
      <c r="AA13800"/>
      <c r="AB13800"/>
      <c r="AC13800"/>
    </row>
    <row r="13801" spans="27:29" x14ac:dyDescent="0.25">
      <c r="AA13801"/>
      <c r="AB13801"/>
      <c r="AC13801"/>
    </row>
    <row r="13802" spans="27:29" x14ac:dyDescent="0.25">
      <c r="AA13802"/>
      <c r="AB13802"/>
      <c r="AC13802"/>
    </row>
    <row r="13803" spans="27:29" x14ac:dyDescent="0.25">
      <c r="AA13803"/>
      <c r="AB13803"/>
      <c r="AC13803"/>
    </row>
    <row r="13804" spans="27:29" x14ac:dyDescent="0.25">
      <c r="AA13804"/>
      <c r="AB13804"/>
      <c r="AC13804"/>
    </row>
    <row r="13805" spans="27:29" x14ac:dyDescent="0.25">
      <c r="AA13805"/>
      <c r="AB13805"/>
      <c r="AC13805"/>
    </row>
    <row r="13806" spans="27:29" x14ac:dyDescent="0.25">
      <c r="AA13806"/>
      <c r="AB13806"/>
      <c r="AC13806"/>
    </row>
    <row r="13807" spans="27:29" x14ac:dyDescent="0.25">
      <c r="AA13807"/>
      <c r="AB13807"/>
      <c r="AC13807"/>
    </row>
    <row r="13808" spans="27:29" x14ac:dyDescent="0.25">
      <c r="AA13808"/>
      <c r="AB13808"/>
      <c r="AC13808"/>
    </row>
    <row r="13809" spans="27:29" x14ac:dyDescent="0.25">
      <c r="AA13809"/>
      <c r="AB13809"/>
      <c r="AC13809"/>
    </row>
    <row r="13810" spans="27:29" x14ac:dyDescent="0.25">
      <c r="AA13810"/>
      <c r="AB13810"/>
      <c r="AC13810"/>
    </row>
    <row r="13811" spans="27:29" x14ac:dyDescent="0.25">
      <c r="AA13811"/>
      <c r="AB13811"/>
      <c r="AC13811"/>
    </row>
    <row r="13812" spans="27:29" x14ac:dyDescent="0.25">
      <c r="AA13812"/>
      <c r="AB13812"/>
      <c r="AC13812"/>
    </row>
    <row r="13813" spans="27:29" x14ac:dyDescent="0.25">
      <c r="AA13813"/>
      <c r="AB13813"/>
      <c r="AC13813"/>
    </row>
    <row r="13814" spans="27:29" x14ac:dyDescent="0.25">
      <c r="AA13814"/>
      <c r="AB13814"/>
      <c r="AC13814"/>
    </row>
    <row r="13815" spans="27:29" x14ac:dyDescent="0.25">
      <c r="AA13815"/>
      <c r="AB13815"/>
      <c r="AC13815"/>
    </row>
    <row r="13816" spans="27:29" x14ac:dyDescent="0.25">
      <c r="AA13816"/>
      <c r="AB13816"/>
      <c r="AC13816"/>
    </row>
    <row r="13817" spans="27:29" x14ac:dyDescent="0.25">
      <c r="AA13817"/>
      <c r="AB13817"/>
      <c r="AC13817"/>
    </row>
    <row r="13818" spans="27:29" x14ac:dyDescent="0.25">
      <c r="AA13818"/>
      <c r="AB13818"/>
      <c r="AC13818"/>
    </row>
    <row r="13819" spans="27:29" x14ac:dyDescent="0.25">
      <c r="AA13819"/>
      <c r="AB13819"/>
      <c r="AC13819"/>
    </row>
    <row r="13820" spans="27:29" x14ac:dyDescent="0.25">
      <c r="AA13820"/>
      <c r="AB13820"/>
      <c r="AC13820"/>
    </row>
    <row r="13821" spans="27:29" x14ac:dyDescent="0.25">
      <c r="AA13821"/>
      <c r="AB13821"/>
      <c r="AC13821"/>
    </row>
    <row r="13822" spans="27:29" x14ac:dyDescent="0.25">
      <c r="AA13822"/>
      <c r="AB13822"/>
      <c r="AC13822"/>
    </row>
    <row r="13823" spans="27:29" x14ac:dyDescent="0.25">
      <c r="AA13823"/>
      <c r="AB13823"/>
      <c r="AC13823"/>
    </row>
    <row r="13824" spans="27:29" x14ac:dyDescent="0.25">
      <c r="AA13824"/>
      <c r="AB13824"/>
      <c r="AC13824"/>
    </row>
    <row r="13825" spans="27:29" x14ac:dyDescent="0.25">
      <c r="AA13825"/>
      <c r="AB13825"/>
      <c r="AC13825"/>
    </row>
    <row r="13826" spans="27:29" x14ac:dyDescent="0.25">
      <c r="AA13826"/>
      <c r="AB13826"/>
      <c r="AC13826"/>
    </row>
    <row r="13827" spans="27:29" x14ac:dyDescent="0.25">
      <c r="AA13827"/>
      <c r="AB13827"/>
      <c r="AC13827"/>
    </row>
    <row r="13828" spans="27:29" x14ac:dyDescent="0.25">
      <c r="AA13828"/>
      <c r="AB13828"/>
      <c r="AC13828"/>
    </row>
    <row r="13829" spans="27:29" x14ac:dyDescent="0.25">
      <c r="AA13829"/>
      <c r="AB13829"/>
      <c r="AC13829"/>
    </row>
    <row r="13830" spans="27:29" x14ac:dyDescent="0.25">
      <c r="AA13830"/>
      <c r="AB13830"/>
      <c r="AC13830"/>
    </row>
    <row r="13831" spans="27:29" x14ac:dyDescent="0.25">
      <c r="AA13831"/>
      <c r="AB13831"/>
      <c r="AC13831"/>
    </row>
    <row r="13832" spans="27:29" x14ac:dyDescent="0.25">
      <c r="AA13832"/>
      <c r="AB13832"/>
      <c r="AC13832"/>
    </row>
    <row r="13833" spans="27:29" x14ac:dyDescent="0.25">
      <c r="AA13833"/>
      <c r="AB13833"/>
      <c r="AC13833"/>
    </row>
    <row r="13834" spans="27:29" x14ac:dyDescent="0.25">
      <c r="AA13834"/>
      <c r="AB13834"/>
      <c r="AC13834"/>
    </row>
    <row r="13835" spans="27:29" x14ac:dyDescent="0.25">
      <c r="AA13835"/>
      <c r="AB13835"/>
      <c r="AC13835"/>
    </row>
    <row r="13836" spans="27:29" x14ac:dyDescent="0.25">
      <c r="AA13836"/>
      <c r="AB13836"/>
      <c r="AC13836"/>
    </row>
    <row r="13837" spans="27:29" x14ac:dyDescent="0.25">
      <c r="AA13837"/>
      <c r="AB13837"/>
      <c r="AC13837"/>
    </row>
    <row r="13838" spans="27:29" x14ac:dyDescent="0.25">
      <c r="AA13838"/>
      <c r="AB13838"/>
      <c r="AC13838"/>
    </row>
    <row r="13839" spans="27:29" x14ac:dyDescent="0.25">
      <c r="AA13839"/>
      <c r="AB13839"/>
      <c r="AC13839"/>
    </row>
    <row r="13840" spans="27:29" x14ac:dyDescent="0.25">
      <c r="AA13840"/>
      <c r="AB13840"/>
      <c r="AC13840"/>
    </row>
    <row r="13841" spans="27:29" x14ac:dyDescent="0.25">
      <c r="AA13841"/>
      <c r="AB13841"/>
      <c r="AC13841"/>
    </row>
    <row r="13842" spans="27:29" x14ac:dyDescent="0.25">
      <c r="AA13842"/>
      <c r="AB13842"/>
      <c r="AC13842"/>
    </row>
    <row r="13843" spans="27:29" x14ac:dyDescent="0.25">
      <c r="AA13843"/>
      <c r="AB13843"/>
      <c r="AC13843"/>
    </row>
    <row r="13844" spans="27:29" x14ac:dyDescent="0.25">
      <c r="AA13844"/>
      <c r="AB13844"/>
      <c r="AC13844"/>
    </row>
    <row r="13845" spans="27:29" x14ac:dyDescent="0.25">
      <c r="AA13845"/>
      <c r="AB13845"/>
      <c r="AC13845"/>
    </row>
    <row r="13846" spans="27:29" x14ac:dyDescent="0.25">
      <c r="AA13846"/>
      <c r="AB13846"/>
      <c r="AC13846"/>
    </row>
    <row r="13847" spans="27:29" x14ac:dyDescent="0.25">
      <c r="AA13847"/>
      <c r="AB13847"/>
      <c r="AC13847"/>
    </row>
    <row r="13848" spans="27:29" x14ac:dyDescent="0.25">
      <c r="AA13848"/>
      <c r="AB13848"/>
      <c r="AC13848"/>
    </row>
    <row r="13849" spans="27:29" x14ac:dyDescent="0.25">
      <c r="AA13849"/>
      <c r="AB13849"/>
      <c r="AC13849"/>
    </row>
    <row r="13850" spans="27:29" x14ac:dyDescent="0.25">
      <c r="AA13850"/>
      <c r="AB13850"/>
      <c r="AC13850"/>
    </row>
    <row r="13851" spans="27:29" x14ac:dyDescent="0.25">
      <c r="AA13851"/>
      <c r="AB13851"/>
      <c r="AC13851"/>
    </row>
    <row r="13852" spans="27:29" x14ac:dyDescent="0.25">
      <c r="AA13852"/>
      <c r="AB13852"/>
      <c r="AC13852"/>
    </row>
    <row r="13853" spans="27:29" x14ac:dyDescent="0.25">
      <c r="AA13853"/>
      <c r="AB13853"/>
      <c r="AC13853"/>
    </row>
    <row r="13854" spans="27:29" x14ac:dyDescent="0.25">
      <c r="AA13854"/>
      <c r="AB13854"/>
      <c r="AC13854"/>
    </row>
    <row r="13855" spans="27:29" x14ac:dyDescent="0.25">
      <c r="AA13855"/>
      <c r="AB13855"/>
      <c r="AC13855"/>
    </row>
    <row r="13856" spans="27:29" x14ac:dyDescent="0.25">
      <c r="AA13856"/>
      <c r="AB13856"/>
      <c r="AC13856"/>
    </row>
    <row r="13857" spans="27:29" x14ac:dyDescent="0.25">
      <c r="AA13857"/>
      <c r="AB13857"/>
      <c r="AC13857"/>
    </row>
    <row r="13858" spans="27:29" x14ac:dyDescent="0.25">
      <c r="AA13858"/>
      <c r="AB13858"/>
      <c r="AC13858"/>
    </row>
    <row r="13859" spans="27:29" x14ac:dyDescent="0.25">
      <c r="AA13859"/>
      <c r="AB13859"/>
      <c r="AC13859"/>
    </row>
    <row r="13860" spans="27:29" x14ac:dyDescent="0.25">
      <c r="AA13860"/>
      <c r="AB13860"/>
      <c r="AC13860"/>
    </row>
    <row r="13861" spans="27:29" x14ac:dyDescent="0.25">
      <c r="AA13861"/>
      <c r="AB13861"/>
      <c r="AC13861"/>
    </row>
    <row r="13862" spans="27:29" x14ac:dyDescent="0.25">
      <c r="AA13862"/>
      <c r="AB13862"/>
      <c r="AC13862"/>
    </row>
    <row r="13863" spans="27:29" x14ac:dyDescent="0.25">
      <c r="AA13863"/>
      <c r="AB13863"/>
      <c r="AC13863"/>
    </row>
    <row r="13864" spans="27:29" x14ac:dyDescent="0.25">
      <c r="AA13864"/>
      <c r="AB13864"/>
      <c r="AC13864"/>
    </row>
    <row r="13865" spans="27:29" x14ac:dyDescent="0.25">
      <c r="AA13865"/>
      <c r="AB13865"/>
      <c r="AC13865"/>
    </row>
    <row r="13866" spans="27:29" x14ac:dyDescent="0.25">
      <c r="AA13866"/>
      <c r="AB13866"/>
      <c r="AC13866"/>
    </row>
    <row r="13867" spans="27:29" x14ac:dyDescent="0.25">
      <c r="AA13867"/>
      <c r="AB13867"/>
      <c r="AC13867"/>
    </row>
    <row r="13868" spans="27:29" x14ac:dyDescent="0.25">
      <c r="AA13868"/>
      <c r="AB13868"/>
      <c r="AC13868"/>
    </row>
    <row r="13869" spans="27:29" x14ac:dyDescent="0.25">
      <c r="AA13869"/>
      <c r="AB13869"/>
      <c r="AC13869"/>
    </row>
    <row r="13870" spans="27:29" x14ac:dyDescent="0.25">
      <c r="AA13870"/>
      <c r="AB13870"/>
      <c r="AC13870"/>
    </row>
    <row r="13871" spans="27:29" x14ac:dyDescent="0.25">
      <c r="AA13871"/>
      <c r="AB13871"/>
      <c r="AC13871"/>
    </row>
    <row r="13872" spans="27:29" x14ac:dyDescent="0.25">
      <c r="AA13872"/>
      <c r="AB13872"/>
      <c r="AC13872"/>
    </row>
    <row r="13873" spans="27:29" x14ac:dyDescent="0.25">
      <c r="AA13873"/>
      <c r="AB13873"/>
      <c r="AC13873"/>
    </row>
    <row r="13874" spans="27:29" x14ac:dyDescent="0.25">
      <c r="AA13874"/>
      <c r="AB13874"/>
      <c r="AC13874"/>
    </row>
    <row r="13875" spans="27:29" x14ac:dyDescent="0.25">
      <c r="AA13875"/>
      <c r="AB13875"/>
      <c r="AC13875"/>
    </row>
    <row r="13876" spans="27:29" x14ac:dyDescent="0.25">
      <c r="AA13876"/>
      <c r="AB13876"/>
      <c r="AC13876"/>
    </row>
    <row r="13877" spans="27:29" x14ac:dyDescent="0.25">
      <c r="AA13877"/>
      <c r="AB13877"/>
      <c r="AC13877"/>
    </row>
    <row r="13878" spans="27:29" x14ac:dyDescent="0.25">
      <c r="AA13878"/>
      <c r="AB13878"/>
      <c r="AC13878"/>
    </row>
    <row r="13879" spans="27:29" x14ac:dyDescent="0.25">
      <c r="AA13879"/>
      <c r="AB13879"/>
      <c r="AC13879"/>
    </row>
    <row r="13880" spans="27:29" x14ac:dyDescent="0.25">
      <c r="AA13880"/>
      <c r="AB13880"/>
      <c r="AC13880"/>
    </row>
    <row r="13881" spans="27:29" x14ac:dyDescent="0.25">
      <c r="AA13881"/>
      <c r="AB13881"/>
      <c r="AC13881"/>
    </row>
    <row r="13882" spans="27:29" x14ac:dyDescent="0.25">
      <c r="AA13882"/>
      <c r="AB13882"/>
      <c r="AC13882"/>
    </row>
    <row r="13883" spans="27:29" x14ac:dyDescent="0.25">
      <c r="AA13883"/>
      <c r="AB13883"/>
      <c r="AC13883"/>
    </row>
    <row r="13884" spans="27:29" x14ac:dyDescent="0.25">
      <c r="AA13884"/>
      <c r="AB13884"/>
      <c r="AC13884"/>
    </row>
    <row r="13885" spans="27:29" x14ac:dyDescent="0.25">
      <c r="AA13885"/>
      <c r="AB13885"/>
      <c r="AC13885"/>
    </row>
    <row r="13886" spans="27:29" x14ac:dyDescent="0.25">
      <c r="AA13886"/>
      <c r="AB13886"/>
      <c r="AC13886"/>
    </row>
    <row r="13887" spans="27:29" x14ac:dyDescent="0.25">
      <c r="AA13887"/>
      <c r="AB13887"/>
      <c r="AC13887"/>
    </row>
    <row r="13888" spans="27:29" x14ac:dyDescent="0.25">
      <c r="AA13888"/>
      <c r="AB13888"/>
      <c r="AC13888"/>
    </row>
    <row r="13889" spans="27:29" x14ac:dyDescent="0.25">
      <c r="AA13889"/>
      <c r="AB13889"/>
      <c r="AC13889"/>
    </row>
    <row r="13890" spans="27:29" x14ac:dyDescent="0.25">
      <c r="AA13890"/>
      <c r="AB13890"/>
      <c r="AC13890"/>
    </row>
    <row r="13891" spans="27:29" x14ac:dyDescent="0.25">
      <c r="AA13891"/>
      <c r="AB13891"/>
      <c r="AC13891"/>
    </row>
    <row r="13892" spans="27:29" x14ac:dyDescent="0.25">
      <c r="AA13892"/>
      <c r="AB13892"/>
      <c r="AC13892"/>
    </row>
    <row r="13893" spans="27:29" x14ac:dyDescent="0.25">
      <c r="AA13893"/>
      <c r="AB13893"/>
      <c r="AC13893"/>
    </row>
    <row r="13894" spans="27:29" x14ac:dyDescent="0.25">
      <c r="AA13894"/>
      <c r="AB13894"/>
      <c r="AC13894"/>
    </row>
    <row r="13895" spans="27:29" x14ac:dyDescent="0.25">
      <c r="AA13895"/>
      <c r="AB13895"/>
      <c r="AC13895"/>
    </row>
    <row r="13896" spans="27:29" x14ac:dyDescent="0.25">
      <c r="AA13896"/>
      <c r="AB13896"/>
      <c r="AC13896"/>
    </row>
    <row r="13897" spans="27:29" x14ac:dyDescent="0.25">
      <c r="AA13897"/>
      <c r="AB13897"/>
      <c r="AC13897"/>
    </row>
    <row r="13898" spans="27:29" x14ac:dyDescent="0.25">
      <c r="AA13898"/>
      <c r="AB13898"/>
      <c r="AC13898"/>
    </row>
    <row r="13899" spans="27:29" x14ac:dyDescent="0.25">
      <c r="AA13899"/>
      <c r="AB13899"/>
      <c r="AC13899"/>
    </row>
    <row r="13900" spans="27:29" x14ac:dyDescent="0.25">
      <c r="AA13900"/>
      <c r="AB13900"/>
      <c r="AC13900"/>
    </row>
    <row r="13901" spans="27:29" x14ac:dyDescent="0.25">
      <c r="AA13901"/>
      <c r="AB13901"/>
      <c r="AC13901"/>
    </row>
    <row r="13902" spans="27:29" x14ac:dyDescent="0.25">
      <c r="AA13902"/>
      <c r="AB13902"/>
      <c r="AC13902"/>
    </row>
    <row r="13903" spans="27:29" x14ac:dyDescent="0.25">
      <c r="AA13903"/>
      <c r="AB13903"/>
      <c r="AC13903"/>
    </row>
    <row r="13904" spans="27:29" x14ac:dyDescent="0.25">
      <c r="AA13904"/>
      <c r="AB13904"/>
      <c r="AC13904"/>
    </row>
    <row r="13905" spans="27:29" x14ac:dyDescent="0.25">
      <c r="AA13905"/>
      <c r="AB13905"/>
      <c r="AC13905"/>
    </row>
    <row r="13906" spans="27:29" x14ac:dyDescent="0.25">
      <c r="AA13906"/>
      <c r="AB13906"/>
      <c r="AC13906"/>
    </row>
    <row r="13907" spans="27:29" x14ac:dyDescent="0.25">
      <c r="AA13907"/>
      <c r="AB13907"/>
      <c r="AC13907"/>
    </row>
    <row r="13908" spans="27:29" x14ac:dyDescent="0.25">
      <c r="AA13908"/>
      <c r="AB13908"/>
      <c r="AC13908"/>
    </row>
    <row r="13909" spans="27:29" x14ac:dyDescent="0.25">
      <c r="AA13909"/>
      <c r="AB13909"/>
      <c r="AC13909"/>
    </row>
    <row r="13910" spans="27:29" x14ac:dyDescent="0.25">
      <c r="AA13910"/>
      <c r="AB13910"/>
      <c r="AC13910"/>
    </row>
    <row r="13911" spans="27:29" x14ac:dyDescent="0.25">
      <c r="AA13911"/>
      <c r="AB13911"/>
      <c r="AC13911"/>
    </row>
    <row r="13912" spans="27:29" x14ac:dyDescent="0.25">
      <c r="AA13912"/>
      <c r="AB13912"/>
      <c r="AC13912"/>
    </row>
    <row r="13913" spans="27:29" x14ac:dyDescent="0.25">
      <c r="AA13913"/>
      <c r="AB13913"/>
      <c r="AC13913"/>
    </row>
    <row r="13914" spans="27:29" x14ac:dyDescent="0.25">
      <c r="AA13914"/>
      <c r="AB13914"/>
      <c r="AC13914"/>
    </row>
    <row r="13915" spans="27:29" x14ac:dyDescent="0.25">
      <c r="AA13915"/>
      <c r="AB13915"/>
      <c r="AC13915"/>
    </row>
    <row r="13916" spans="27:29" x14ac:dyDescent="0.25">
      <c r="AA13916"/>
      <c r="AB13916"/>
      <c r="AC13916"/>
    </row>
    <row r="13917" spans="27:29" x14ac:dyDescent="0.25">
      <c r="AA13917"/>
      <c r="AB13917"/>
      <c r="AC13917"/>
    </row>
    <row r="13918" spans="27:29" x14ac:dyDescent="0.25">
      <c r="AA13918"/>
      <c r="AB13918"/>
      <c r="AC13918"/>
    </row>
    <row r="13919" spans="27:29" x14ac:dyDescent="0.25">
      <c r="AA13919"/>
      <c r="AB13919"/>
      <c r="AC13919"/>
    </row>
    <row r="13920" spans="27:29" x14ac:dyDescent="0.25">
      <c r="AA13920"/>
      <c r="AB13920"/>
      <c r="AC13920"/>
    </row>
    <row r="13921" spans="27:29" x14ac:dyDescent="0.25">
      <c r="AA13921"/>
      <c r="AB13921"/>
      <c r="AC13921"/>
    </row>
    <row r="13922" spans="27:29" x14ac:dyDescent="0.25">
      <c r="AA13922"/>
      <c r="AB13922"/>
      <c r="AC13922"/>
    </row>
    <row r="13923" spans="27:29" x14ac:dyDescent="0.25">
      <c r="AA13923"/>
      <c r="AB13923"/>
      <c r="AC13923"/>
    </row>
    <row r="13924" spans="27:29" x14ac:dyDescent="0.25">
      <c r="AA13924"/>
      <c r="AB13924"/>
      <c r="AC13924"/>
    </row>
    <row r="13925" spans="27:29" x14ac:dyDescent="0.25">
      <c r="AA13925"/>
      <c r="AB13925"/>
      <c r="AC13925"/>
    </row>
    <row r="13926" spans="27:29" x14ac:dyDescent="0.25">
      <c r="AA13926"/>
      <c r="AB13926"/>
      <c r="AC13926"/>
    </row>
    <row r="13927" spans="27:29" x14ac:dyDescent="0.25">
      <c r="AA13927"/>
      <c r="AB13927"/>
      <c r="AC13927"/>
    </row>
    <row r="13928" spans="27:29" x14ac:dyDescent="0.25">
      <c r="AA13928"/>
      <c r="AB13928"/>
      <c r="AC13928"/>
    </row>
    <row r="13929" spans="27:29" x14ac:dyDescent="0.25">
      <c r="AA13929"/>
      <c r="AB13929"/>
      <c r="AC13929"/>
    </row>
    <row r="13930" spans="27:29" x14ac:dyDescent="0.25">
      <c r="AA13930"/>
      <c r="AB13930"/>
      <c r="AC13930"/>
    </row>
    <row r="13931" spans="27:29" x14ac:dyDescent="0.25">
      <c r="AA13931"/>
      <c r="AB13931"/>
      <c r="AC13931"/>
    </row>
    <row r="13932" spans="27:29" x14ac:dyDescent="0.25">
      <c r="AA13932"/>
      <c r="AB13932"/>
      <c r="AC13932"/>
    </row>
    <row r="13933" spans="27:29" x14ac:dyDescent="0.25">
      <c r="AA13933"/>
      <c r="AB13933"/>
      <c r="AC13933"/>
    </row>
    <row r="13934" spans="27:29" x14ac:dyDescent="0.25">
      <c r="AA13934"/>
      <c r="AB13934"/>
      <c r="AC13934"/>
    </row>
    <row r="13935" spans="27:29" x14ac:dyDescent="0.25">
      <c r="AA13935"/>
      <c r="AB13935"/>
      <c r="AC13935"/>
    </row>
    <row r="13936" spans="27:29" x14ac:dyDescent="0.25">
      <c r="AA13936"/>
      <c r="AB13936"/>
      <c r="AC13936"/>
    </row>
    <row r="13937" spans="27:29" x14ac:dyDescent="0.25">
      <c r="AA13937"/>
      <c r="AB13937"/>
      <c r="AC13937"/>
    </row>
    <row r="13938" spans="27:29" x14ac:dyDescent="0.25">
      <c r="AA13938"/>
      <c r="AB13938"/>
      <c r="AC13938"/>
    </row>
    <row r="13939" spans="27:29" x14ac:dyDescent="0.25">
      <c r="AA13939"/>
      <c r="AB13939"/>
      <c r="AC13939"/>
    </row>
    <row r="13940" spans="27:29" x14ac:dyDescent="0.25">
      <c r="AA13940"/>
      <c r="AB13940"/>
      <c r="AC13940"/>
    </row>
    <row r="13941" spans="27:29" x14ac:dyDescent="0.25">
      <c r="AA13941"/>
      <c r="AB13941"/>
      <c r="AC13941"/>
    </row>
    <row r="13942" spans="27:29" x14ac:dyDescent="0.25">
      <c r="AA13942"/>
      <c r="AB13942"/>
      <c r="AC13942"/>
    </row>
    <row r="13943" spans="27:29" x14ac:dyDescent="0.25">
      <c r="AA13943"/>
      <c r="AB13943"/>
      <c r="AC13943"/>
    </row>
    <row r="13944" spans="27:29" x14ac:dyDescent="0.25">
      <c r="AA13944"/>
      <c r="AB13944"/>
      <c r="AC13944"/>
    </row>
    <row r="13945" spans="27:29" x14ac:dyDescent="0.25">
      <c r="AA13945"/>
      <c r="AB13945"/>
      <c r="AC13945"/>
    </row>
    <row r="13946" spans="27:29" x14ac:dyDescent="0.25">
      <c r="AA13946"/>
      <c r="AB13946"/>
      <c r="AC13946"/>
    </row>
    <row r="13947" spans="27:29" x14ac:dyDescent="0.25">
      <c r="AA13947"/>
      <c r="AB13947"/>
      <c r="AC13947"/>
    </row>
    <row r="13948" spans="27:29" x14ac:dyDescent="0.25">
      <c r="AA13948"/>
      <c r="AB13948"/>
      <c r="AC13948"/>
    </row>
    <row r="13949" spans="27:29" x14ac:dyDescent="0.25">
      <c r="AA13949"/>
      <c r="AB13949"/>
      <c r="AC13949"/>
    </row>
    <row r="13950" spans="27:29" x14ac:dyDescent="0.25">
      <c r="AA13950"/>
      <c r="AB13950"/>
      <c r="AC13950"/>
    </row>
    <row r="13951" spans="27:29" x14ac:dyDescent="0.25">
      <c r="AA13951"/>
      <c r="AB13951"/>
      <c r="AC13951"/>
    </row>
    <row r="13952" spans="27:29" x14ac:dyDescent="0.25">
      <c r="AA13952"/>
      <c r="AB13952"/>
      <c r="AC13952"/>
    </row>
    <row r="13953" spans="27:29" x14ac:dyDescent="0.25">
      <c r="AA13953"/>
      <c r="AB13953"/>
      <c r="AC13953"/>
    </row>
    <row r="13954" spans="27:29" x14ac:dyDescent="0.25">
      <c r="AA13954"/>
      <c r="AB13954"/>
      <c r="AC13954"/>
    </row>
    <row r="13955" spans="27:29" x14ac:dyDescent="0.25">
      <c r="AA13955"/>
      <c r="AB13955"/>
      <c r="AC13955"/>
    </row>
    <row r="13956" spans="27:29" x14ac:dyDescent="0.25">
      <c r="AA13956"/>
      <c r="AB13956"/>
      <c r="AC13956"/>
    </row>
    <row r="13957" spans="27:29" x14ac:dyDescent="0.25">
      <c r="AA13957"/>
      <c r="AB13957"/>
      <c r="AC13957"/>
    </row>
    <row r="13958" spans="27:29" x14ac:dyDescent="0.25">
      <c r="AA13958"/>
      <c r="AB13958"/>
      <c r="AC13958"/>
    </row>
    <row r="13959" spans="27:29" x14ac:dyDescent="0.25">
      <c r="AA13959"/>
      <c r="AB13959"/>
      <c r="AC13959"/>
    </row>
    <row r="13960" spans="27:29" x14ac:dyDescent="0.25">
      <c r="AA13960"/>
      <c r="AB13960"/>
      <c r="AC13960"/>
    </row>
    <row r="13961" spans="27:29" x14ac:dyDescent="0.25">
      <c r="AA13961"/>
      <c r="AB13961"/>
      <c r="AC13961"/>
    </row>
    <row r="13962" spans="27:29" x14ac:dyDescent="0.25">
      <c r="AA13962"/>
      <c r="AB13962"/>
      <c r="AC13962"/>
    </row>
    <row r="13963" spans="27:29" x14ac:dyDescent="0.25">
      <c r="AA13963"/>
      <c r="AB13963"/>
      <c r="AC13963"/>
    </row>
    <row r="13964" spans="27:29" x14ac:dyDescent="0.25">
      <c r="AA13964"/>
      <c r="AB13964"/>
      <c r="AC13964"/>
    </row>
    <row r="13965" spans="27:29" x14ac:dyDescent="0.25">
      <c r="AA13965"/>
      <c r="AB13965"/>
      <c r="AC13965"/>
    </row>
    <row r="13966" spans="27:29" x14ac:dyDescent="0.25">
      <c r="AA13966"/>
      <c r="AB13966"/>
      <c r="AC13966"/>
    </row>
    <row r="13967" spans="27:29" x14ac:dyDescent="0.25">
      <c r="AA13967"/>
      <c r="AB13967"/>
      <c r="AC13967"/>
    </row>
    <row r="13968" spans="27:29" x14ac:dyDescent="0.25">
      <c r="AA13968"/>
      <c r="AB13968"/>
      <c r="AC13968"/>
    </row>
    <row r="13969" spans="27:29" x14ac:dyDescent="0.25">
      <c r="AA13969"/>
      <c r="AB13969"/>
      <c r="AC13969"/>
    </row>
    <row r="13970" spans="27:29" x14ac:dyDescent="0.25">
      <c r="AA13970"/>
      <c r="AB13970"/>
      <c r="AC13970"/>
    </row>
    <row r="13971" spans="27:29" x14ac:dyDescent="0.25">
      <c r="AA13971"/>
      <c r="AB13971"/>
      <c r="AC13971"/>
    </row>
    <row r="13972" spans="27:29" x14ac:dyDescent="0.25">
      <c r="AA13972"/>
      <c r="AB13972"/>
      <c r="AC13972"/>
    </row>
    <row r="13973" spans="27:29" x14ac:dyDescent="0.25">
      <c r="AA13973"/>
      <c r="AB13973"/>
      <c r="AC13973"/>
    </row>
    <row r="13974" spans="27:29" x14ac:dyDescent="0.25">
      <c r="AA13974"/>
      <c r="AB13974"/>
      <c r="AC13974"/>
    </row>
    <row r="13975" spans="27:29" x14ac:dyDescent="0.25">
      <c r="AA13975"/>
      <c r="AB13975"/>
      <c r="AC13975"/>
    </row>
    <row r="13976" spans="27:29" x14ac:dyDescent="0.25">
      <c r="AA13976"/>
      <c r="AB13976"/>
      <c r="AC13976"/>
    </row>
    <row r="13977" spans="27:29" x14ac:dyDescent="0.25">
      <c r="AA13977"/>
      <c r="AB13977"/>
      <c r="AC13977"/>
    </row>
    <row r="13978" spans="27:29" x14ac:dyDescent="0.25">
      <c r="AA13978"/>
      <c r="AB13978"/>
      <c r="AC13978"/>
    </row>
    <row r="13979" spans="27:29" x14ac:dyDescent="0.25">
      <c r="AA13979"/>
      <c r="AB13979"/>
      <c r="AC13979"/>
    </row>
    <row r="13980" spans="27:29" x14ac:dyDescent="0.25">
      <c r="AA13980"/>
      <c r="AB13980"/>
      <c r="AC13980"/>
    </row>
    <row r="13981" spans="27:29" x14ac:dyDescent="0.25">
      <c r="AA13981"/>
      <c r="AB13981"/>
      <c r="AC13981"/>
    </row>
    <row r="13982" spans="27:29" x14ac:dyDescent="0.25">
      <c r="AA13982"/>
      <c r="AB13982"/>
      <c r="AC13982"/>
    </row>
    <row r="13983" spans="27:29" x14ac:dyDescent="0.25">
      <c r="AA13983"/>
      <c r="AB13983"/>
      <c r="AC13983"/>
    </row>
    <row r="13984" spans="27:29" x14ac:dyDescent="0.25">
      <c r="AA13984"/>
      <c r="AB13984"/>
      <c r="AC13984"/>
    </row>
    <row r="13985" spans="27:29" x14ac:dyDescent="0.25">
      <c r="AA13985"/>
      <c r="AB13985"/>
      <c r="AC13985"/>
    </row>
    <row r="13986" spans="27:29" x14ac:dyDescent="0.25">
      <c r="AA13986"/>
      <c r="AB13986"/>
      <c r="AC13986"/>
    </row>
    <row r="13987" spans="27:29" x14ac:dyDescent="0.25">
      <c r="AA13987"/>
      <c r="AB13987"/>
      <c r="AC13987"/>
    </row>
    <row r="13988" spans="27:29" x14ac:dyDescent="0.25">
      <c r="AA13988"/>
      <c r="AB13988"/>
      <c r="AC13988"/>
    </row>
    <row r="13989" spans="27:29" x14ac:dyDescent="0.25">
      <c r="AA13989"/>
      <c r="AB13989"/>
      <c r="AC13989"/>
    </row>
    <row r="13990" spans="27:29" x14ac:dyDescent="0.25">
      <c r="AA13990"/>
      <c r="AB13990"/>
      <c r="AC13990"/>
    </row>
    <row r="13991" spans="27:29" x14ac:dyDescent="0.25">
      <c r="AA13991"/>
      <c r="AB13991"/>
      <c r="AC13991"/>
    </row>
    <row r="13992" spans="27:29" x14ac:dyDescent="0.25">
      <c r="AA13992"/>
      <c r="AB13992"/>
      <c r="AC13992"/>
    </row>
    <row r="13993" spans="27:29" x14ac:dyDescent="0.25">
      <c r="AA13993"/>
      <c r="AB13993"/>
      <c r="AC13993"/>
    </row>
    <row r="13994" spans="27:29" x14ac:dyDescent="0.25">
      <c r="AA13994"/>
      <c r="AB13994"/>
      <c r="AC13994"/>
    </row>
    <row r="13995" spans="27:29" x14ac:dyDescent="0.25">
      <c r="AA13995"/>
      <c r="AB13995"/>
      <c r="AC13995"/>
    </row>
    <row r="13996" spans="27:29" x14ac:dyDescent="0.25">
      <c r="AA13996"/>
      <c r="AB13996"/>
      <c r="AC13996"/>
    </row>
    <row r="13997" spans="27:29" x14ac:dyDescent="0.25">
      <c r="AA13997"/>
      <c r="AB13997"/>
      <c r="AC13997"/>
    </row>
    <row r="13998" spans="27:29" x14ac:dyDescent="0.25">
      <c r="AA13998"/>
      <c r="AB13998"/>
      <c r="AC13998"/>
    </row>
    <row r="13999" spans="27:29" x14ac:dyDescent="0.25">
      <c r="AA13999"/>
      <c r="AB13999"/>
      <c r="AC13999"/>
    </row>
    <row r="14000" spans="27:29" x14ac:dyDescent="0.25">
      <c r="AA14000"/>
      <c r="AB14000"/>
      <c r="AC14000"/>
    </row>
    <row r="14001" spans="27:29" x14ac:dyDescent="0.25">
      <c r="AA14001"/>
      <c r="AB14001"/>
      <c r="AC14001"/>
    </row>
    <row r="14002" spans="27:29" x14ac:dyDescent="0.25">
      <c r="AA14002"/>
      <c r="AB14002"/>
      <c r="AC14002"/>
    </row>
    <row r="14003" spans="27:29" x14ac:dyDescent="0.25">
      <c r="AA14003"/>
      <c r="AB14003"/>
      <c r="AC14003"/>
    </row>
    <row r="14004" spans="27:29" x14ac:dyDescent="0.25">
      <c r="AA14004"/>
      <c r="AB14004"/>
      <c r="AC14004"/>
    </row>
    <row r="14005" spans="27:29" x14ac:dyDescent="0.25">
      <c r="AA14005"/>
      <c r="AB14005"/>
      <c r="AC14005"/>
    </row>
    <row r="14006" spans="27:29" x14ac:dyDescent="0.25">
      <c r="AA14006"/>
      <c r="AB14006"/>
      <c r="AC14006"/>
    </row>
    <row r="14007" spans="27:29" x14ac:dyDescent="0.25">
      <c r="AA14007"/>
      <c r="AB14007"/>
      <c r="AC14007"/>
    </row>
    <row r="14008" spans="27:29" x14ac:dyDescent="0.25">
      <c r="AA14008"/>
      <c r="AB14008"/>
      <c r="AC14008"/>
    </row>
    <row r="14009" spans="27:29" x14ac:dyDescent="0.25">
      <c r="AA14009"/>
      <c r="AB14009"/>
      <c r="AC14009"/>
    </row>
    <row r="14010" spans="27:29" x14ac:dyDescent="0.25">
      <c r="AA14010"/>
      <c r="AB14010"/>
      <c r="AC14010"/>
    </row>
    <row r="14011" spans="27:29" x14ac:dyDescent="0.25">
      <c r="AA14011"/>
      <c r="AB14011"/>
      <c r="AC14011"/>
    </row>
    <row r="14012" spans="27:29" x14ac:dyDescent="0.25">
      <c r="AA14012"/>
      <c r="AB14012"/>
      <c r="AC14012"/>
    </row>
    <row r="14013" spans="27:29" x14ac:dyDescent="0.25">
      <c r="AA14013"/>
      <c r="AB14013"/>
      <c r="AC14013"/>
    </row>
    <row r="14014" spans="27:29" x14ac:dyDescent="0.25">
      <c r="AA14014"/>
      <c r="AB14014"/>
      <c r="AC14014"/>
    </row>
    <row r="14015" spans="27:29" x14ac:dyDescent="0.25">
      <c r="AA14015"/>
      <c r="AB14015"/>
      <c r="AC14015"/>
    </row>
    <row r="14016" spans="27:29" x14ac:dyDescent="0.25">
      <c r="AA14016"/>
      <c r="AB14016"/>
      <c r="AC14016"/>
    </row>
    <row r="14017" spans="27:29" x14ac:dyDescent="0.25">
      <c r="AA14017"/>
      <c r="AB14017"/>
      <c r="AC14017"/>
    </row>
    <row r="14018" spans="27:29" x14ac:dyDescent="0.25">
      <c r="AA14018"/>
      <c r="AB14018"/>
      <c r="AC14018"/>
    </row>
    <row r="14019" spans="27:29" x14ac:dyDescent="0.25">
      <c r="AA14019"/>
      <c r="AB14019"/>
      <c r="AC14019"/>
    </row>
    <row r="14020" spans="27:29" x14ac:dyDescent="0.25">
      <c r="AA14020"/>
      <c r="AB14020"/>
      <c r="AC14020"/>
    </row>
    <row r="14021" spans="27:29" x14ac:dyDescent="0.25">
      <c r="AA14021"/>
      <c r="AB14021"/>
      <c r="AC14021"/>
    </row>
    <row r="14022" spans="27:29" x14ac:dyDescent="0.25">
      <c r="AA14022"/>
      <c r="AB14022"/>
      <c r="AC14022"/>
    </row>
    <row r="14023" spans="27:29" x14ac:dyDescent="0.25">
      <c r="AA14023"/>
      <c r="AB14023"/>
      <c r="AC14023"/>
    </row>
    <row r="14024" spans="27:29" x14ac:dyDescent="0.25">
      <c r="AA14024"/>
      <c r="AB14024"/>
      <c r="AC14024"/>
    </row>
    <row r="14025" spans="27:29" x14ac:dyDescent="0.25">
      <c r="AA14025"/>
      <c r="AB14025"/>
      <c r="AC14025"/>
    </row>
    <row r="14026" spans="27:29" x14ac:dyDescent="0.25">
      <c r="AA14026"/>
      <c r="AB14026"/>
      <c r="AC14026"/>
    </row>
    <row r="14027" spans="27:29" x14ac:dyDescent="0.25">
      <c r="AA14027"/>
      <c r="AB14027"/>
      <c r="AC14027"/>
    </row>
    <row r="14028" spans="27:29" x14ac:dyDescent="0.25">
      <c r="AA14028"/>
      <c r="AB14028"/>
      <c r="AC14028"/>
    </row>
    <row r="14029" spans="27:29" x14ac:dyDescent="0.25">
      <c r="AA14029"/>
      <c r="AB14029"/>
      <c r="AC14029"/>
    </row>
    <row r="14030" spans="27:29" x14ac:dyDescent="0.25">
      <c r="AA14030"/>
      <c r="AB14030"/>
      <c r="AC14030"/>
    </row>
    <row r="14031" spans="27:29" x14ac:dyDescent="0.25">
      <c r="AA14031"/>
      <c r="AB14031"/>
      <c r="AC14031"/>
    </row>
    <row r="14032" spans="27:29" x14ac:dyDescent="0.25">
      <c r="AA14032"/>
      <c r="AB14032"/>
      <c r="AC14032"/>
    </row>
    <row r="14033" spans="27:29" x14ac:dyDescent="0.25">
      <c r="AA14033"/>
      <c r="AB14033"/>
      <c r="AC14033"/>
    </row>
    <row r="14034" spans="27:29" x14ac:dyDescent="0.25">
      <c r="AA14034"/>
      <c r="AB14034"/>
      <c r="AC14034"/>
    </row>
    <row r="14035" spans="27:29" x14ac:dyDescent="0.25">
      <c r="AA14035"/>
      <c r="AB14035"/>
      <c r="AC14035"/>
    </row>
    <row r="14036" spans="27:29" x14ac:dyDescent="0.25">
      <c r="AA14036"/>
      <c r="AB14036"/>
      <c r="AC14036"/>
    </row>
    <row r="14037" spans="27:29" x14ac:dyDescent="0.25">
      <c r="AA14037"/>
      <c r="AB14037"/>
      <c r="AC14037"/>
    </row>
    <row r="14038" spans="27:29" x14ac:dyDescent="0.25">
      <c r="AA14038"/>
      <c r="AB14038"/>
      <c r="AC14038"/>
    </row>
    <row r="14039" spans="27:29" x14ac:dyDescent="0.25">
      <c r="AA14039"/>
      <c r="AB14039"/>
      <c r="AC14039"/>
    </row>
    <row r="14040" spans="27:29" x14ac:dyDescent="0.25">
      <c r="AA14040"/>
      <c r="AB14040"/>
      <c r="AC14040"/>
    </row>
    <row r="14041" spans="27:29" x14ac:dyDescent="0.25">
      <c r="AA14041"/>
      <c r="AB14041"/>
      <c r="AC14041"/>
    </row>
    <row r="14042" spans="27:29" x14ac:dyDescent="0.25">
      <c r="AA14042"/>
      <c r="AB14042"/>
      <c r="AC14042"/>
    </row>
    <row r="14043" spans="27:29" x14ac:dyDescent="0.25">
      <c r="AA14043"/>
      <c r="AB14043"/>
      <c r="AC14043"/>
    </row>
    <row r="14044" spans="27:29" x14ac:dyDescent="0.25">
      <c r="AA14044"/>
      <c r="AB14044"/>
      <c r="AC14044"/>
    </row>
    <row r="14045" spans="27:29" x14ac:dyDescent="0.25">
      <c r="AA14045"/>
      <c r="AB14045"/>
      <c r="AC14045"/>
    </row>
    <row r="14046" spans="27:29" x14ac:dyDescent="0.25">
      <c r="AA14046"/>
      <c r="AB14046"/>
      <c r="AC14046"/>
    </row>
    <row r="14047" spans="27:29" x14ac:dyDescent="0.25">
      <c r="AA14047"/>
      <c r="AB14047"/>
      <c r="AC14047"/>
    </row>
    <row r="14048" spans="27:29" x14ac:dyDescent="0.25">
      <c r="AA14048"/>
      <c r="AB14048"/>
      <c r="AC14048"/>
    </row>
    <row r="14049" spans="27:29" x14ac:dyDescent="0.25">
      <c r="AA14049"/>
      <c r="AB14049"/>
      <c r="AC14049"/>
    </row>
    <row r="14050" spans="27:29" x14ac:dyDescent="0.25">
      <c r="AA14050"/>
      <c r="AB14050"/>
      <c r="AC14050"/>
    </row>
    <row r="14051" spans="27:29" x14ac:dyDescent="0.25">
      <c r="AA14051"/>
      <c r="AB14051"/>
      <c r="AC14051"/>
    </row>
    <row r="14052" spans="27:29" x14ac:dyDescent="0.25">
      <c r="AA14052"/>
      <c r="AB14052"/>
      <c r="AC14052"/>
    </row>
    <row r="14053" spans="27:29" x14ac:dyDescent="0.25">
      <c r="AA14053"/>
      <c r="AB14053"/>
      <c r="AC14053"/>
    </row>
    <row r="14054" spans="27:29" x14ac:dyDescent="0.25">
      <c r="AA14054"/>
      <c r="AB14054"/>
      <c r="AC14054"/>
    </row>
    <row r="14055" spans="27:29" x14ac:dyDescent="0.25">
      <c r="AA14055"/>
      <c r="AB14055"/>
      <c r="AC14055"/>
    </row>
    <row r="14056" spans="27:29" x14ac:dyDescent="0.25">
      <c r="AA14056"/>
      <c r="AB14056"/>
      <c r="AC14056"/>
    </row>
    <row r="14057" spans="27:29" x14ac:dyDescent="0.25">
      <c r="AA14057"/>
      <c r="AB14057"/>
      <c r="AC14057"/>
    </row>
    <row r="14058" spans="27:29" x14ac:dyDescent="0.25">
      <c r="AA14058"/>
      <c r="AB14058"/>
      <c r="AC14058"/>
    </row>
    <row r="14059" spans="27:29" x14ac:dyDescent="0.25">
      <c r="AA14059"/>
      <c r="AB14059"/>
      <c r="AC14059"/>
    </row>
    <row r="14060" spans="27:29" x14ac:dyDescent="0.25">
      <c r="AA14060"/>
      <c r="AB14060"/>
      <c r="AC14060"/>
    </row>
    <row r="14061" spans="27:29" x14ac:dyDescent="0.25">
      <c r="AA14061"/>
      <c r="AB14061"/>
      <c r="AC14061"/>
    </row>
    <row r="14062" spans="27:29" x14ac:dyDescent="0.25">
      <c r="AA14062"/>
      <c r="AB14062"/>
      <c r="AC14062"/>
    </row>
    <row r="14063" spans="27:29" x14ac:dyDescent="0.25">
      <c r="AA14063"/>
      <c r="AB14063"/>
      <c r="AC14063"/>
    </row>
    <row r="14064" spans="27:29" x14ac:dyDescent="0.25">
      <c r="AA14064"/>
      <c r="AB14064"/>
      <c r="AC14064"/>
    </row>
    <row r="14065" spans="27:29" x14ac:dyDescent="0.25">
      <c r="AA14065"/>
      <c r="AB14065"/>
      <c r="AC14065"/>
    </row>
    <row r="14066" spans="27:29" x14ac:dyDescent="0.25">
      <c r="AA14066"/>
      <c r="AB14066"/>
      <c r="AC14066"/>
    </row>
    <row r="14067" spans="27:29" x14ac:dyDescent="0.25">
      <c r="AA14067"/>
      <c r="AB14067"/>
      <c r="AC14067"/>
    </row>
    <row r="14068" spans="27:29" x14ac:dyDescent="0.25">
      <c r="AA14068"/>
      <c r="AB14068"/>
      <c r="AC14068"/>
    </row>
    <row r="14069" spans="27:29" x14ac:dyDescent="0.25">
      <c r="AA14069"/>
      <c r="AB14069"/>
      <c r="AC14069"/>
    </row>
    <row r="14070" spans="27:29" x14ac:dyDescent="0.25">
      <c r="AA14070"/>
      <c r="AB14070"/>
      <c r="AC14070"/>
    </row>
    <row r="14071" spans="27:29" x14ac:dyDescent="0.25">
      <c r="AA14071"/>
      <c r="AB14071"/>
      <c r="AC14071"/>
    </row>
    <row r="14072" spans="27:29" x14ac:dyDescent="0.25">
      <c r="AA14072"/>
      <c r="AB14072"/>
      <c r="AC14072"/>
    </row>
    <row r="14073" spans="27:29" x14ac:dyDescent="0.25">
      <c r="AA14073"/>
      <c r="AB14073"/>
      <c r="AC14073"/>
    </row>
    <row r="14074" spans="27:29" x14ac:dyDescent="0.25">
      <c r="AA14074"/>
      <c r="AB14074"/>
      <c r="AC14074"/>
    </row>
    <row r="14075" spans="27:29" x14ac:dyDescent="0.25">
      <c r="AA14075"/>
      <c r="AB14075"/>
      <c r="AC14075"/>
    </row>
    <row r="14076" spans="27:29" x14ac:dyDescent="0.25">
      <c r="AA14076"/>
      <c r="AB14076"/>
      <c r="AC14076"/>
    </row>
    <row r="14077" spans="27:29" x14ac:dyDescent="0.25">
      <c r="AA14077"/>
      <c r="AB14077"/>
      <c r="AC14077"/>
    </row>
    <row r="14078" spans="27:29" x14ac:dyDescent="0.25">
      <c r="AA14078"/>
      <c r="AB14078"/>
      <c r="AC14078"/>
    </row>
    <row r="14079" spans="27:29" x14ac:dyDescent="0.25">
      <c r="AA14079"/>
      <c r="AB14079"/>
      <c r="AC14079"/>
    </row>
    <row r="14080" spans="27:29" x14ac:dyDescent="0.25">
      <c r="AA14080"/>
      <c r="AB14080"/>
      <c r="AC14080"/>
    </row>
    <row r="14081" spans="27:29" x14ac:dyDescent="0.25">
      <c r="AA14081"/>
      <c r="AB14081"/>
      <c r="AC14081"/>
    </row>
    <row r="14082" spans="27:29" x14ac:dyDescent="0.25">
      <c r="AA14082"/>
      <c r="AB14082"/>
      <c r="AC14082"/>
    </row>
    <row r="14083" spans="27:29" x14ac:dyDescent="0.25">
      <c r="AA14083"/>
      <c r="AB14083"/>
      <c r="AC14083"/>
    </row>
    <row r="14084" spans="27:29" x14ac:dyDescent="0.25">
      <c r="AA14084"/>
      <c r="AB14084"/>
      <c r="AC14084"/>
    </row>
    <row r="14085" spans="27:29" x14ac:dyDescent="0.25">
      <c r="AA14085"/>
      <c r="AB14085"/>
      <c r="AC14085"/>
    </row>
    <row r="14086" spans="27:29" x14ac:dyDescent="0.25">
      <c r="AA14086"/>
      <c r="AB14086"/>
      <c r="AC14086"/>
    </row>
    <row r="14087" spans="27:29" x14ac:dyDescent="0.25">
      <c r="AA14087"/>
      <c r="AB14087"/>
      <c r="AC14087"/>
    </row>
    <row r="14088" spans="27:29" x14ac:dyDescent="0.25">
      <c r="AA14088"/>
      <c r="AB14088"/>
      <c r="AC14088"/>
    </row>
    <row r="14089" spans="27:29" x14ac:dyDescent="0.25">
      <c r="AA14089"/>
      <c r="AB14089"/>
      <c r="AC14089"/>
    </row>
    <row r="14090" spans="27:29" x14ac:dyDescent="0.25">
      <c r="AA14090"/>
      <c r="AB14090"/>
      <c r="AC14090"/>
    </row>
    <row r="14091" spans="27:29" x14ac:dyDescent="0.25">
      <c r="AA14091"/>
      <c r="AB14091"/>
      <c r="AC14091"/>
    </row>
    <row r="14092" spans="27:29" x14ac:dyDescent="0.25">
      <c r="AA14092"/>
      <c r="AB14092"/>
      <c r="AC14092"/>
    </row>
    <row r="14093" spans="27:29" x14ac:dyDescent="0.25">
      <c r="AA14093"/>
      <c r="AB14093"/>
      <c r="AC14093"/>
    </row>
    <row r="14094" spans="27:29" x14ac:dyDescent="0.25">
      <c r="AA14094"/>
      <c r="AB14094"/>
      <c r="AC14094"/>
    </row>
    <row r="14095" spans="27:29" x14ac:dyDescent="0.25">
      <c r="AA14095"/>
      <c r="AB14095"/>
      <c r="AC14095"/>
    </row>
    <row r="14096" spans="27:29" x14ac:dyDescent="0.25">
      <c r="AA14096"/>
      <c r="AB14096"/>
      <c r="AC14096"/>
    </row>
    <row r="14097" spans="27:29" x14ac:dyDescent="0.25">
      <c r="AA14097"/>
      <c r="AB14097"/>
      <c r="AC14097"/>
    </row>
    <row r="14098" spans="27:29" x14ac:dyDescent="0.25">
      <c r="AA14098"/>
      <c r="AB14098"/>
      <c r="AC14098"/>
    </row>
    <row r="14099" spans="27:29" x14ac:dyDescent="0.25">
      <c r="AA14099"/>
      <c r="AB14099"/>
      <c r="AC14099"/>
    </row>
    <row r="14100" spans="27:29" x14ac:dyDescent="0.25">
      <c r="AA14100"/>
      <c r="AB14100"/>
      <c r="AC14100"/>
    </row>
    <row r="14101" spans="27:29" x14ac:dyDescent="0.25">
      <c r="AA14101"/>
      <c r="AB14101"/>
      <c r="AC14101"/>
    </row>
    <row r="14102" spans="27:29" x14ac:dyDescent="0.25">
      <c r="AA14102"/>
      <c r="AB14102"/>
      <c r="AC14102"/>
    </row>
    <row r="14103" spans="27:29" x14ac:dyDescent="0.25">
      <c r="AA14103"/>
      <c r="AB14103"/>
      <c r="AC14103"/>
    </row>
    <row r="14104" spans="27:29" x14ac:dyDescent="0.25">
      <c r="AA14104"/>
      <c r="AB14104"/>
      <c r="AC14104"/>
    </row>
    <row r="14105" spans="27:29" x14ac:dyDescent="0.25">
      <c r="AA14105"/>
      <c r="AB14105"/>
      <c r="AC14105"/>
    </row>
    <row r="14106" spans="27:29" x14ac:dyDescent="0.25">
      <c r="AA14106"/>
      <c r="AB14106"/>
      <c r="AC14106"/>
    </row>
    <row r="14107" spans="27:29" x14ac:dyDescent="0.25">
      <c r="AA14107"/>
      <c r="AB14107"/>
      <c r="AC14107"/>
    </row>
    <row r="14108" spans="27:29" x14ac:dyDescent="0.25">
      <c r="AA14108"/>
      <c r="AB14108"/>
      <c r="AC14108"/>
    </row>
    <row r="14109" spans="27:29" x14ac:dyDescent="0.25">
      <c r="AA14109"/>
      <c r="AB14109"/>
      <c r="AC14109"/>
    </row>
    <row r="14110" spans="27:29" x14ac:dyDescent="0.25">
      <c r="AA14110"/>
      <c r="AB14110"/>
      <c r="AC14110"/>
    </row>
    <row r="14111" spans="27:29" x14ac:dyDescent="0.25">
      <c r="AA14111"/>
      <c r="AB14111"/>
      <c r="AC14111"/>
    </row>
    <row r="14112" spans="27:29" x14ac:dyDescent="0.25">
      <c r="AA14112"/>
      <c r="AB14112"/>
      <c r="AC14112"/>
    </row>
    <row r="14113" spans="27:29" x14ac:dyDescent="0.25">
      <c r="AA14113"/>
      <c r="AB14113"/>
      <c r="AC14113"/>
    </row>
    <row r="14114" spans="27:29" x14ac:dyDescent="0.25">
      <c r="AA14114"/>
      <c r="AB14114"/>
      <c r="AC14114"/>
    </row>
    <row r="14115" spans="27:29" x14ac:dyDescent="0.25">
      <c r="AA14115"/>
      <c r="AB14115"/>
      <c r="AC14115"/>
    </row>
    <row r="14116" spans="27:29" x14ac:dyDescent="0.25">
      <c r="AA14116"/>
      <c r="AB14116"/>
      <c r="AC14116"/>
    </row>
    <row r="14117" spans="27:29" x14ac:dyDescent="0.25">
      <c r="AA14117"/>
      <c r="AB14117"/>
      <c r="AC14117"/>
    </row>
    <row r="14118" spans="27:29" x14ac:dyDescent="0.25">
      <c r="AA14118"/>
      <c r="AB14118"/>
      <c r="AC14118"/>
    </row>
    <row r="14119" spans="27:29" x14ac:dyDescent="0.25">
      <c r="AA14119"/>
      <c r="AB14119"/>
      <c r="AC14119"/>
    </row>
    <row r="14120" spans="27:29" x14ac:dyDescent="0.25">
      <c r="AA14120"/>
      <c r="AB14120"/>
      <c r="AC14120"/>
    </row>
    <row r="14121" spans="27:29" x14ac:dyDescent="0.25">
      <c r="AA14121"/>
      <c r="AB14121"/>
      <c r="AC14121"/>
    </row>
    <row r="14122" spans="27:29" x14ac:dyDescent="0.25">
      <c r="AA14122"/>
      <c r="AB14122"/>
      <c r="AC14122"/>
    </row>
    <row r="14123" spans="27:29" x14ac:dyDescent="0.25">
      <c r="AA14123"/>
      <c r="AB14123"/>
      <c r="AC14123"/>
    </row>
    <row r="14124" spans="27:29" x14ac:dyDescent="0.25">
      <c r="AA14124"/>
      <c r="AB14124"/>
      <c r="AC14124"/>
    </row>
    <row r="14125" spans="27:29" x14ac:dyDescent="0.25">
      <c r="AA14125"/>
      <c r="AB14125"/>
      <c r="AC14125"/>
    </row>
    <row r="14126" spans="27:29" x14ac:dyDescent="0.25">
      <c r="AA14126"/>
      <c r="AB14126"/>
      <c r="AC14126"/>
    </row>
    <row r="14127" spans="27:29" x14ac:dyDescent="0.25">
      <c r="AA14127"/>
      <c r="AB14127"/>
      <c r="AC14127"/>
    </row>
    <row r="14128" spans="27:29" x14ac:dyDescent="0.25">
      <c r="AA14128"/>
      <c r="AB14128"/>
      <c r="AC14128"/>
    </row>
    <row r="14129" spans="27:29" x14ac:dyDescent="0.25">
      <c r="AA14129"/>
      <c r="AB14129"/>
      <c r="AC14129"/>
    </row>
    <row r="14130" spans="27:29" x14ac:dyDescent="0.25">
      <c r="AA14130"/>
      <c r="AB14130"/>
      <c r="AC14130"/>
    </row>
    <row r="14131" spans="27:29" x14ac:dyDescent="0.25">
      <c r="AA14131"/>
      <c r="AB14131"/>
      <c r="AC14131"/>
    </row>
    <row r="14132" spans="27:29" x14ac:dyDescent="0.25">
      <c r="AA14132"/>
      <c r="AB14132"/>
      <c r="AC14132"/>
    </row>
    <row r="14133" spans="27:29" x14ac:dyDescent="0.25">
      <c r="AA14133"/>
      <c r="AB14133"/>
      <c r="AC14133"/>
    </row>
    <row r="14134" spans="27:29" x14ac:dyDescent="0.25">
      <c r="AA14134"/>
      <c r="AB14134"/>
      <c r="AC14134"/>
    </row>
    <row r="14135" spans="27:29" x14ac:dyDescent="0.25">
      <c r="AA14135"/>
      <c r="AB14135"/>
      <c r="AC14135"/>
    </row>
    <row r="14136" spans="27:29" x14ac:dyDescent="0.25">
      <c r="AA14136"/>
      <c r="AB14136"/>
      <c r="AC14136"/>
    </row>
    <row r="14137" spans="27:29" x14ac:dyDescent="0.25">
      <c r="AA14137"/>
      <c r="AB14137"/>
      <c r="AC14137"/>
    </row>
    <row r="14138" spans="27:29" x14ac:dyDescent="0.25">
      <c r="AA14138"/>
      <c r="AB14138"/>
      <c r="AC14138"/>
    </row>
    <row r="14139" spans="27:29" x14ac:dyDescent="0.25">
      <c r="AA14139"/>
      <c r="AB14139"/>
      <c r="AC14139"/>
    </row>
    <row r="14140" spans="27:29" x14ac:dyDescent="0.25">
      <c r="AA14140"/>
      <c r="AB14140"/>
      <c r="AC14140"/>
    </row>
    <row r="14141" spans="27:29" x14ac:dyDescent="0.25">
      <c r="AA14141"/>
      <c r="AB14141"/>
      <c r="AC14141"/>
    </row>
    <row r="14142" spans="27:29" x14ac:dyDescent="0.25">
      <c r="AA14142"/>
      <c r="AB14142"/>
      <c r="AC14142"/>
    </row>
    <row r="14143" spans="27:29" x14ac:dyDescent="0.25">
      <c r="AA14143"/>
      <c r="AB14143"/>
      <c r="AC14143"/>
    </row>
    <row r="14144" spans="27:29" x14ac:dyDescent="0.25">
      <c r="AA14144"/>
      <c r="AB14144"/>
      <c r="AC14144"/>
    </row>
    <row r="14145" spans="27:29" x14ac:dyDescent="0.25">
      <c r="AA14145"/>
      <c r="AB14145"/>
      <c r="AC14145"/>
    </row>
    <row r="14146" spans="27:29" x14ac:dyDescent="0.25">
      <c r="AA14146"/>
      <c r="AB14146"/>
      <c r="AC14146"/>
    </row>
    <row r="14147" spans="27:29" x14ac:dyDescent="0.25">
      <c r="AA14147"/>
      <c r="AB14147"/>
      <c r="AC14147"/>
    </row>
    <row r="14148" spans="27:29" x14ac:dyDescent="0.25">
      <c r="AA14148"/>
      <c r="AB14148"/>
      <c r="AC14148"/>
    </row>
    <row r="14149" spans="27:29" x14ac:dyDescent="0.25">
      <c r="AA14149"/>
      <c r="AB14149"/>
      <c r="AC14149"/>
    </row>
    <row r="14150" spans="27:29" x14ac:dyDescent="0.25">
      <c r="AA14150"/>
      <c r="AB14150"/>
      <c r="AC14150"/>
    </row>
    <row r="14151" spans="27:29" x14ac:dyDescent="0.25">
      <c r="AA14151"/>
      <c r="AB14151"/>
      <c r="AC14151"/>
    </row>
    <row r="14152" spans="27:29" x14ac:dyDescent="0.25">
      <c r="AA14152"/>
      <c r="AB14152"/>
      <c r="AC14152"/>
    </row>
    <row r="14153" spans="27:29" x14ac:dyDescent="0.25">
      <c r="AA14153"/>
      <c r="AB14153"/>
      <c r="AC14153"/>
    </row>
    <row r="14154" spans="27:29" x14ac:dyDescent="0.25">
      <c r="AA14154"/>
      <c r="AB14154"/>
      <c r="AC14154"/>
    </row>
    <row r="14155" spans="27:29" x14ac:dyDescent="0.25">
      <c r="AA14155"/>
      <c r="AB14155"/>
      <c r="AC14155"/>
    </row>
    <row r="14156" spans="27:29" x14ac:dyDescent="0.25">
      <c r="AA14156"/>
      <c r="AB14156"/>
      <c r="AC14156"/>
    </row>
    <row r="14157" spans="27:29" x14ac:dyDescent="0.25">
      <c r="AA14157"/>
      <c r="AB14157"/>
      <c r="AC14157"/>
    </row>
    <row r="14158" spans="27:29" x14ac:dyDescent="0.25">
      <c r="AA14158"/>
      <c r="AB14158"/>
      <c r="AC14158"/>
    </row>
    <row r="14159" spans="27:29" x14ac:dyDescent="0.25">
      <c r="AA14159"/>
      <c r="AB14159"/>
      <c r="AC14159"/>
    </row>
    <row r="14160" spans="27:29" x14ac:dyDescent="0.25">
      <c r="AA14160"/>
      <c r="AB14160"/>
      <c r="AC14160"/>
    </row>
    <row r="14161" spans="27:29" x14ac:dyDescent="0.25">
      <c r="AA14161"/>
      <c r="AB14161"/>
      <c r="AC14161"/>
    </row>
    <row r="14162" spans="27:29" x14ac:dyDescent="0.25">
      <c r="AA14162"/>
      <c r="AB14162"/>
      <c r="AC14162"/>
    </row>
    <row r="14163" spans="27:29" x14ac:dyDescent="0.25">
      <c r="AA14163"/>
      <c r="AB14163"/>
      <c r="AC14163"/>
    </row>
    <row r="14164" spans="27:29" x14ac:dyDescent="0.25">
      <c r="AA14164"/>
      <c r="AB14164"/>
      <c r="AC14164"/>
    </row>
    <row r="14165" spans="27:29" x14ac:dyDescent="0.25">
      <c r="AA14165"/>
      <c r="AB14165"/>
      <c r="AC14165"/>
    </row>
    <row r="14166" spans="27:29" x14ac:dyDescent="0.25">
      <c r="AA14166"/>
      <c r="AB14166"/>
      <c r="AC14166"/>
    </row>
    <row r="14167" spans="27:29" x14ac:dyDescent="0.25">
      <c r="AA14167"/>
      <c r="AB14167"/>
      <c r="AC14167"/>
    </row>
    <row r="14168" spans="27:29" x14ac:dyDescent="0.25">
      <c r="AA14168"/>
      <c r="AB14168"/>
      <c r="AC14168"/>
    </row>
    <row r="14169" spans="27:29" x14ac:dyDescent="0.25">
      <c r="AA14169"/>
      <c r="AB14169"/>
      <c r="AC14169"/>
    </row>
    <row r="14170" spans="27:29" x14ac:dyDescent="0.25">
      <c r="AA14170"/>
      <c r="AB14170"/>
      <c r="AC14170"/>
    </row>
    <row r="14171" spans="27:29" x14ac:dyDescent="0.25">
      <c r="AA14171"/>
      <c r="AB14171"/>
      <c r="AC14171"/>
    </row>
    <row r="14172" spans="27:29" x14ac:dyDescent="0.25">
      <c r="AA14172"/>
      <c r="AB14172"/>
      <c r="AC14172"/>
    </row>
    <row r="14173" spans="27:29" x14ac:dyDescent="0.25">
      <c r="AA14173"/>
      <c r="AB14173"/>
      <c r="AC14173"/>
    </row>
    <row r="14174" spans="27:29" x14ac:dyDescent="0.25">
      <c r="AA14174"/>
      <c r="AB14174"/>
      <c r="AC14174"/>
    </row>
    <row r="14175" spans="27:29" x14ac:dyDescent="0.25">
      <c r="AA14175"/>
      <c r="AB14175"/>
      <c r="AC14175"/>
    </row>
    <row r="14176" spans="27:29" x14ac:dyDescent="0.25">
      <c r="AA14176"/>
      <c r="AB14176"/>
      <c r="AC14176"/>
    </row>
    <row r="14177" spans="27:29" x14ac:dyDescent="0.25">
      <c r="AA14177"/>
      <c r="AB14177"/>
      <c r="AC14177"/>
    </row>
    <row r="14178" spans="27:29" x14ac:dyDescent="0.25">
      <c r="AA14178"/>
      <c r="AB14178"/>
      <c r="AC14178"/>
    </row>
    <row r="14179" spans="27:29" x14ac:dyDescent="0.25">
      <c r="AA14179"/>
      <c r="AB14179"/>
      <c r="AC14179"/>
    </row>
    <row r="14180" spans="27:29" x14ac:dyDescent="0.25">
      <c r="AA14180"/>
      <c r="AB14180"/>
      <c r="AC14180"/>
    </row>
    <row r="14181" spans="27:29" x14ac:dyDescent="0.25">
      <c r="AA14181"/>
      <c r="AB14181"/>
      <c r="AC14181"/>
    </row>
    <row r="14182" spans="27:29" x14ac:dyDescent="0.25">
      <c r="AA14182"/>
      <c r="AB14182"/>
      <c r="AC14182"/>
    </row>
    <row r="14183" spans="27:29" x14ac:dyDescent="0.25">
      <c r="AA14183"/>
      <c r="AB14183"/>
      <c r="AC14183"/>
    </row>
    <row r="14184" spans="27:29" x14ac:dyDescent="0.25">
      <c r="AA14184"/>
      <c r="AB14184"/>
      <c r="AC14184"/>
    </row>
    <row r="14185" spans="27:29" x14ac:dyDescent="0.25">
      <c r="AA14185"/>
      <c r="AB14185"/>
      <c r="AC14185"/>
    </row>
    <row r="14186" spans="27:29" x14ac:dyDescent="0.25">
      <c r="AA14186"/>
      <c r="AB14186"/>
      <c r="AC14186"/>
    </row>
    <row r="14187" spans="27:29" x14ac:dyDescent="0.25">
      <c r="AA14187"/>
      <c r="AB14187"/>
      <c r="AC14187"/>
    </row>
    <row r="14188" spans="27:29" x14ac:dyDescent="0.25">
      <c r="AA14188"/>
      <c r="AB14188"/>
      <c r="AC14188"/>
    </row>
    <row r="14189" spans="27:29" x14ac:dyDescent="0.25">
      <c r="AA14189"/>
      <c r="AB14189"/>
      <c r="AC14189"/>
    </row>
    <row r="14190" spans="27:29" x14ac:dyDescent="0.25">
      <c r="AA14190"/>
      <c r="AB14190"/>
      <c r="AC14190"/>
    </row>
    <row r="14191" spans="27:29" x14ac:dyDescent="0.25">
      <c r="AA14191"/>
      <c r="AB14191"/>
      <c r="AC14191"/>
    </row>
    <row r="14192" spans="27:29" x14ac:dyDescent="0.25">
      <c r="AA14192"/>
      <c r="AB14192"/>
      <c r="AC14192"/>
    </row>
    <row r="14193" spans="27:29" x14ac:dyDescent="0.25">
      <c r="AA14193"/>
      <c r="AB14193"/>
      <c r="AC14193"/>
    </row>
    <row r="14194" spans="27:29" x14ac:dyDescent="0.25">
      <c r="AA14194"/>
      <c r="AB14194"/>
      <c r="AC14194"/>
    </row>
    <row r="14195" spans="27:29" x14ac:dyDescent="0.25">
      <c r="AA14195"/>
      <c r="AB14195"/>
      <c r="AC14195"/>
    </row>
    <row r="14196" spans="27:29" x14ac:dyDescent="0.25">
      <c r="AA14196"/>
      <c r="AB14196"/>
      <c r="AC14196"/>
    </row>
    <row r="14197" spans="27:29" x14ac:dyDescent="0.25">
      <c r="AA14197"/>
      <c r="AB14197"/>
      <c r="AC14197"/>
    </row>
    <row r="14198" spans="27:29" x14ac:dyDescent="0.25">
      <c r="AA14198"/>
      <c r="AB14198"/>
      <c r="AC14198"/>
    </row>
    <row r="14199" spans="27:29" x14ac:dyDescent="0.25">
      <c r="AA14199"/>
      <c r="AB14199"/>
      <c r="AC14199"/>
    </row>
    <row r="14200" spans="27:29" x14ac:dyDescent="0.25">
      <c r="AA14200"/>
      <c r="AB14200"/>
      <c r="AC14200"/>
    </row>
    <row r="14201" spans="27:29" x14ac:dyDescent="0.25">
      <c r="AA14201"/>
      <c r="AB14201"/>
      <c r="AC14201"/>
    </row>
    <row r="14202" spans="27:29" x14ac:dyDescent="0.25">
      <c r="AA14202"/>
      <c r="AB14202"/>
      <c r="AC14202"/>
    </row>
    <row r="14203" spans="27:29" x14ac:dyDescent="0.25">
      <c r="AA14203"/>
      <c r="AB14203"/>
      <c r="AC14203"/>
    </row>
    <row r="14204" spans="27:29" x14ac:dyDescent="0.25">
      <c r="AA14204"/>
      <c r="AB14204"/>
      <c r="AC14204"/>
    </row>
    <row r="14205" spans="27:29" x14ac:dyDescent="0.25">
      <c r="AA14205"/>
      <c r="AB14205"/>
      <c r="AC14205"/>
    </row>
    <row r="14206" spans="27:29" x14ac:dyDescent="0.25">
      <c r="AA14206"/>
      <c r="AB14206"/>
      <c r="AC14206"/>
    </row>
    <row r="14207" spans="27:29" x14ac:dyDescent="0.25">
      <c r="AA14207"/>
      <c r="AB14207"/>
      <c r="AC14207"/>
    </row>
    <row r="14208" spans="27:29" x14ac:dyDescent="0.25">
      <c r="AA14208"/>
      <c r="AB14208"/>
      <c r="AC14208"/>
    </row>
    <row r="14209" spans="27:29" x14ac:dyDescent="0.25">
      <c r="AA14209"/>
      <c r="AB14209"/>
      <c r="AC14209"/>
    </row>
    <row r="14210" spans="27:29" x14ac:dyDescent="0.25">
      <c r="AA14210"/>
      <c r="AB14210"/>
      <c r="AC14210"/>
    </row>
    <row r="14211" spans="27:29" x14ac:dyDescent="0.25">
      <c r="AA14211"/>
      <c r="AB14211"/>
      <c r="AC14211"/>
    </row>
    <row r="14212" spans="27:29" x14ac:dyDescent="0.25">
      <c r="AA14212"/>
      <c r="AB14212"/>
      <c r="AC14212"/>
    </row>
    <row r="14213" spans="27:29" x14ac:dyDescent="0.25">
      <c r="AA14213"/>
      <c r="AB14213"/>
      <c r="AC14213"/>
    </row>
    <row r="14214" spans="27:29" x14ac:dyDescent="0.25">
      <c r="AA14214"/>
      <c r="AB14214"/>
      <c r="AC14214"/>
    </row>
    <row r="14215" spans="27:29" x14ac:dyDescent="0.25">
      <c r="AA14215"/>
      <c r="AB14215"/>
      <c r="AC14215"/>
    </row>
    <row r="14216" spans="27:29" x14ac:dyDescent="0.25">
      <c r="AA14216"/>
      <c r="AB14216"/>
      <c r="AC14216"/>
    </row>
    <row r="14217" spans="27:29" x14ac:dyDescent="0.25">
      <c r="AA14217"/>
      <c r="AB14217"/>
      <c r="AC14217"/>
    </row>
    <row r="14218" spans="27:29" x14ac:dyDescent="0.25">
      <c r="AA14218"/>
      <c r="AB14218"/>
      <c r="AC14218"/>
    </row>
    <row r="14219" spans="27:29" x14ac:dyDescent="0.25">
      <c r="AA14219"/>
      <c r="AB14219"/>
      <c r="AC14219"/>
    </row>
    <row r="14220" spans="27:29" x14ac:dyDescent="0.25">
      <c r="AA14220"/>
      <c r="AB14220"/>
      <c r="AC14220"/>
    </row>
    <row r="14221" spans="27:29" x14ac:dyDescent="0.25">
      <c r="AA14221"/>
      <c r="AB14221"/>
      <c r="AC14221"/>
    </row>
    <row r="14222" spans="27:29" x14ac:dyDescent="0.25">
      <c r="AA14222"/>
      <c r="AB14222"/>
      <c r="AC14222"/>
    </row>
    <row r="14223" spans="27:29" x14ac:dyDescent="0.25">
      <c r="AA14223"/>
      <c r="AB14223"/>
      <c r="AC14223"/>
    </row>
    <row r="14224" spans="27:29" x14ac:dyDescent="0.25">
      <c r="AA14224"/>
      <c r="AB14224"/>
      <c r="AC14224"/>
    </row>
    <row r="14225" spans="27:29" x14ac:dyDescent="0.25">
      <c r="AA14225"/>
      <c r="AB14225"/>
      <c r="AC14225"/>
    </row>
    <row r="14226" spans="27:29" x14ac:dyDescent="0.25">
      <c r="AA14226"/>
      <c r="AB14226"/>
      <c r="AC14226"/>
    </row>
    <row r="14227" spans="27:29" x14ac:dyDescent="0.25">
      <c r="AA14227"/>
      <c r="AB14227"/>
      <c r="AC14227"/>
    </row>
    <row r="14228" spans="27:29" x14ac:dyDescent="0.25">
      <c r="AA14228"/>
      <c r="AB14228"/>
      <c r="AC14228"/>
    </row>
    <row r="14229" spans="27:29" x14ac:dyDescent="0.25">
      <c r="AA14229"/>
      <c r="AB14229"/>
      <c r="AC14229"/>
    </row>
    <row r="14230" spans="27:29" x14ac:dyDescent="0.25">
      <c r="AA14230"/>
      <c r="AB14230"/>
      <c r="AC14230"/>
    </row>
    <row r="14231" spans="27:29" x14ac:dyDescent="0.25">
      <c r="AA14231"/>
      <c r="AB14231"/>
      <c r="AC14231"/>
    </row>
    <row r="14232" spans="27:29" x14ac:dyDescent="0.25">
      <c r="AA14232"/>
      <c r="AB14232"/>
      <c r="AC14232"/>
    </row>
    <row r="14233" spans="27:29" x14ac:dyDescent="0.25">
      <c r="AA14233"/>
      <c r="AB14233"/>
      <c r="AC14233"/>
    </row>
    <row r="14234" spans="27:29" x14ac:dyDescent="0.25">
      <c r="AA14234"/>
      <c r="AB14234"/>
      <c r="AC14234"/>
    </row>
    <row r="14235" spans="27:29" x14ac:dyDescent="0.25">
      <c r="AA14235"/>
      <c r="AB14235"/>
      <c r="AC14235"/>
    </row>
    <row r="14236" spans="27:29" x14ac:dyDescent="0.25">
      <c r="AA14236"/>
      <c r="AB14236"/>
      <c r="AC14236"/>
    </row>
    <row r="14237" spans="27:29" x14ac:dyDescent="0.25">
      <c r="AA14237"/>
      <c r="AB14237"/>
      <c r="AC14237"/>
    </row>
    <row r="14238" spans="27:29" x14ac:dyDescent="0.25">
      <c r="AA14238"/>
      <c r="AB14238"/>
      <c r="AC14238"/>
    </row>
    <row r="14239" spans="27:29" x14ac:dyDescent="0.25">
      <c r="AA14239"/>
      <c r="AB14239"/>
      <c r="AC14239"/>
    </row>
    <row r="14240" spans="27:29" x14ac:dyDescent="0.25">
      <c r="AA14240"/>
      <c r="AB14240"/>
      <c r="AC14240"/>
    </row>
    <row r="14241" spans="27:29" x14ac:dyDescent="0.25">
      <c r="AA14241"/>
      <c r="AB14241"/>
      <c r="AC14241"/>
    </row>
    <row r="14242" spans="27:29" x14ac:dyDescent="0.25">
      <c r="AA14242"/>
      <c r="AB14242"/>
      <c r="AC14242"/>
    </row>
    <row r="14243" spans="27:29" x14ac:dyDescent="0.25">
      <c r="AA14243"/>
      <c r="AB14243"/>
      <c r="AC14243"/>
    </row>
    <row r="14244" spans="27:29" x14ac:dyDescent="0.25">
      <c r="AA14244"/>
      <c r="AB14244"/>
      <c r="AC14244"/>
    </row>
    <row r="14245" spans="27:29" x14ac:dyDescent="0.25">
      <c r="AA14245"/>
      <c r="AB14245"/>
      <c r="AC14245"/>
    </row>
    <row r="14246" spans="27:29" x14ac:dyDescent="0.25">
      <c r="AA14246"/>
      <c r="AB14246"/>
      <c r="AC14246"/>
    </row>
    <row r="14247" spans="27:29" x14ac:dyDescent="0.25">
      <c r="AA14247"/>
      <c r="AB14247"/>
      <c r="AC14247"/>
    </row>
    <row r="14248" spans="27:29" x14ac:dyDescent="0.25">
      <c r="AA14248"/>
      <c r="AB14248"/>
      <c r="AC14248"/>
    </row>
    <row r="14249" spans="27:29" x14ac:dyDescent="0.25">
      <c r="AA14249"/>
      <c r="AB14249"/>
      <c r="AC14249"/>
    </row>
    <row r="14250" spans="27:29" x14ac:dyDescent="0.25">
      <c r="AA14250"/>
      <c r="AB14250"/>
      <c r="AC14250"/>
    </row>
    <row r="14251" spans="27:29" x14ac:dyDescent="0.25">
      <c r="AA14251"/>
      <c r="AB14251"/>
      <c r="AC14251"/>
    </row>
    <row r="14252" spans="27:29" x14ac:dyDescent="0.25">
      <c r="AA14252"/>
      <c r="AB14252"/>
      <c r="AC14252"/>
    </row>
    <row r="14253" spans="27:29" x14ac:dyDescent="0.25">
      <c r="AA14253"/>
      <c r="AB14253"/>
      <c r="AC14253"/>
    </row>
    <row r="14254" spans="27:29" x14ac:dyDescent="0.25">
      <c r="AA14254"/>
      <c r="AB14254"/>
      <c r="AC14254"/>
    </row>
    <row r="14255" spans="27:29" x14ac:dyDescent="0.25">
      <c r="AA14255"/>
      <c r="AB14255"/>
      <c r="AC14255"/>
    </row>
    <row r="14256" spans="27:29" x14ac:dyDescent="0.25">
      <c r="AA14256"/>
      <c r="AB14256"/>
      <c r="AC14256"/>
    </row>
    <row r="14257" spans="27:29" x14ac:dyDescent="0.25">
      <c r="AA14257"/>
      <c r="AB14257"/>
      <c r="AC14257"/>
    </row>
    <row r="14258" spans="27:29" x14ac:dyDescent="0.25">
      <c r="AA14258"/>
      <c r="AB14258"/>
      <c r="AC14258"/>
    </row>
    <row r="14259" spans="27:29" x14ac:dyDescent="0.25">
      <c r="AA14259"/>
      <c r="AB14259"/>
      <c r="AC14259"/>
    </row>
    <row r="14260" spans="27:29" x14ac:dyDescent="0.25">
      <c r="AA14260"/>
      <c r="AB14260"/>
      <c r="AC14260"/>
    </row>
    <row r="14261" spans="27:29" x14ac:dyDescent="0.25">
      <c r="AA14261"/>
      <c r="AB14261"/>
      <c r="AC14261"/>
    </row>
    <row r="14262" spans="27:29" x14ac:dyDescent="0.25">
      <c r="AA14262"/>
      <c r="AB14262"/>
      <c r="AC14262"/>
    </row>
    <row r="14263" spans="27:29" x14ac:dyDescent="0.25">
      <c r="AA14263"/>
      <c r="AB14263"/>
      <c r="AC14263"/>
    </row>
    <row r="14264" spans="27:29" x14ac:dyDescent="0.25">
      <c r="AA14264"/>
      <c r="AB14264"/>
      <c r="AC14264"/>
    </row>
    <row r="14265" spans="27:29" x14ac:dyDescent="0.25">
      <c r="AA14265"/>
      <c r="AB14265"/>
      <c r="AC14265"/>
    </row>
    <row r="14266" spans="27:29" x14ac:dyDescent="0.25">
      <c r="AA14266"/>
      <c r="AB14266"/>
      <c r="AC14266"/>
    </row>
    <row r="14267" spans="27:29" x14ac:dyDescent="0.25">
      <c r="AA14267"/>
      <c r="AB14267"/>
      <c r="AC14267"/>
    </row>
    <row r="14268" spans="27:29" x14ac:dyDescent="0.25">
      <c r="AA14268"/>
      <c r="AB14268"/>
      <c r="AC14268"/>
    </row>
    <row r="14269" spans="27:29" x14ac:dyDescent="0.25">
      <c r="AA14269"/>
      <c r="AB14269"/>
      <c r="AC14269"/>
    </row>
    <row r="14270" spans="27:29" x14ac:dyDescent="0.25">
      <c r="AA14270"/>
      <c r="AB14270"/>
      <c r="AC14270"/>
    </row>
    <row r="14271" spans="27:29" x14ac:dyDescent="0.25">
      <c r="AA14271"/>
      <c r="AB14271"/>
      <c r="AC14271"/>
    </row>
    <row r="14272" spans="27:29" x14ac:dyDescent="0.25">
      <c r="AA14272"/>
      <c r="AB14272"/>
      <c r="AC14272"/>
    </row>
    <row r="14273" spans="27:29" x14ac:dyDescent="0.25">
      <c r="AA14273"/>
      <c r="AB14273"/>
      <c r="AC14273"/>
    </row>
    <row r="14274" spans="27:29" x14ac:dyDescent="0.25">
      <c r="AA14274"/>
      <c r="AB14274"/>
      <c r="AC14274"/>
    </row>
    <row r="14275" spans="27:29" x14ac:dyDescent="0.25">
      <c r="AA14275"/>
      <c r="AB14275"/>
      <c r="AC14275"/>
    </row>
    <row r="14276" spans="27:29" x14ac:dyDescent="0.25">
      <c r="AA14276"/>
      <c r="AB14276"/>
      <c r="AC14276"/>
    </row>
    <row r="14277" spans="27:29" x14ac:dyDescent="0.25">
      <c r="AA14277"/>
      <c r="AB14277"/>
      <c r="AC14277"/>
    </row>
    <row r="14278" spans="27:29" x14ac:dyDescent="0.25">
      <c r="AA14278"/>
      <c r="AB14278"/>
      <c r="AC14278"/>
    </row>
    <row r="14279" spans="27:29" x14ac:dyDescent="0.25">
      <c r="AA14279"/>
      <c r="AB14279"/>
      <c r="AC14279"/>
    </row>
    <row r="14280" spans="27:29" x14ac:dyDescent="0.25">
      <c r="AA14280"/>
      <c r="AB14280"/>
      <c r="AC14280"/>
    </row>
    <row r="14281" spans="27:29" x14ac:dyDescent="0.25">
      <c r="AA14281"/>
      <c r="AB14281"/>
      <c r="AC14281"/>
    </row>
    <row r="14282" spans="27:29" x14ac:dyDescent="0.25">
      <c r="AA14282"/>
      <c r="AB14282"/>
      <c r="AC14282"/>
    </row>
    <row r="14283" spans="27:29" x14ac:dyDescent="0.25">
      <c r="AA14283"/>
      <c r="AB14283"/>
      <c r="AC14283"/>
    </row>
    <row r="14284" spans="27:29" x14ac:dyDescent="0.25">
      <c r="AA14284"/>
      <c r="AB14284"/>
      <c r="AC14284"/>
    </row>
    <row r="14285" spans="27:29" x14ac:dyDescent="0.25">
      <c r="AA14285"/>
      <c r="AB14285"/>
      <c r="AC14285"/>
    </row>
    <row r="14286" spans="27:29" x14ac:dyDescent="0.25">
      <c r="AA14286"/>
      <c r="AB14286"/>
      <c r="AC14286"/>
    </row>
    <row r="14287" spans="27:29" x14ac:dyDescent="0.25">
      <c r="AA14287"/>
      <c r="AB14287"/>
      <c r="AC14287"/>
    </row>
    <row r="14288" spans="27:29" x14ac:dyDescent="0.25">
      <c r="AA14288"/>
      <c r="AB14288"/>
      <c r="AC14288"/>
    </row>
    <row r="14289" spans="27:29" x14ac:dyDescent="0.25">
      <c r="AA14289"/>
      <c r="AB14289"/>
      <c r="AC14289"/>
    </row>
    <row r="14290" spans="27:29" x14ac:dyDescent="0.25">
      <c r="AA14290"/>
      <c r="AB14290"/>
      <c r="AC14290"/>
    </row>
    <row r="14291" spans="27:29" x14ac:dyDescent="0.25">
      <c r="AA14291"/>
      <c r="AB14291"/>
      <c r="AC14291"/>
    </row>
    <row r="14292" spans="27:29" x14ac:dyDescent="0.25">
      <c r="AA14292"/>
      <c r="AB14292"/>
      <c r="AC14292"/>
    </row>
    <row r="14293" spans="27:29" x14ac:dyDescent="0.25">
      <c r="AA14293"/>
      <c r="AB14293"/>
      <c r="AC14293"/>
    </row>
    <row r="14294" spans="27:29" x14ac:dyDescent="0.25">
      <c r="AA14294"/>
      <c r="AB14294"/>
      <c r="AC14294"/>
    </row>
    <row r="14295" spans="27:29" x14ac:dyDescent="0.25">
      <c r="AA14295"/>
      <c r="AB14295"/>
      <c r="AC14295"/>
    </row>
    <row r="14296" spans="27:29" x14ac:dyDescent="0.25">
      <c r="AA14296"/>
      <c r="AB14296"/>
      <c r="AC14296"/>
    </row>
    <row r="14297" spans="27:29" x14ac:dyDescent="0.25">
      <c r="AA14297"/>
      <c r="AB14297"/>
      <c r="AC14297"/>
    </row>
    <row r="14298" spans="27:29" x14ac:dyDescent="0.25">
      <c r="AA14298"/>
      <c r="AB14298"/>
      <c r="AC14298"/>
    </row>
    <row r="14299" spans="27:29" x14ac:dyDescent="0.25">
      <c r="AA14299"/>
      <c r="AB14299"/>
      <c r="AC14299"/>
    </row>
    <row r="14300" spans="27:29" x14ac:dyDescent="0.25">
      <c r="AA14300"/>
      <c r="AB14300"/>
      <c r="AC14300"/>
    </row>
    <row r="14301" spans="27:29" x14ac:dyDescent="0.25">
      <c r="AA14301"/>
      <c r="AB14301"/>
      <c r="AC14301"/>
    </row>
    <row r="14302" spans="27:29" x14ac:dyDescent="0.25">
      <c r="AA14302"/>
      <c r="AB14302"/>
      <c r="AC14302"/>
    </row>
    <row r="14303" spans="27:29" x14ac:dyDescent="0.25">
      <c r="AA14303"/>
      <c r="AB14303"/>
      <c r="AC14303"/>
    </row>
    <row r="14304" spans="27:29" x14ac:dyDescent="0.25">
      <c r="AA14304"/>
      <c r="AB14304"/>
      <c r="AC14304"/>
    </row>
    <row r="14305" spans="27:29" x14ac:dyDescent="0.25">
      <c r="AA14305"/>
      <c r="AB14305"/>
      <c r="AC14305"/>
    </row>
    <row r="14306" spans="27:29" x14ac:dyDescent="0.25">
      <c r="AA14306"/>
      <c r="AB14306"/>
      <c r="AC14306"/>
    </row>
    <row r="14307" spans="27:29" x14ac:dyDescent="0.25">
      <c r="AA14307"/>
      <c r="AB14307"/>
      <c r="AC14307"/>
    </row>
    <row r="14308" spans="27:29" x14ac:dyDescent="0.25">
      <c r="AA14308"/>
      <c r="AB14308"/>
      <c r="AC14308"/>
    </row>
    <row r="14309" spans="27:29" x14ac:dyDescent="0.25">
      <c r="AA14309"/>
      <c r="AB14309"/>
      <c r="AC14309"/>
    </row>
    <row r="14310" spans="27:29" x14ac:dyDescent="0.25">
      <c r="AA14310"/>
      <c r="AB14310"/>
      <c r="AC14310"/>
    </row>
    <row r="14311" spans="27:29" x14ac:dyDescent="0.25">
      <c r="AA14311"/>
      <c r="AB14311"/>
      <c r="AC14311"/>
    </row>
    <row r="14312" spans="27:29" x14ac:dyDescent="0.25">
      <c r="AA14312"/>
      <c r="AB14312"/>
      <c r="AC14312"/>
    </row>
    <row r="14313" spans="27:29" x14ac:dyDescent="0.25">
      <c r="AA14313"/>
      <c r="AB14313"/>
      <c r="AC14313"/>
    </row>
    <row r="14314" spans="27:29" x14ac:dyDescent="0.25">
      <c r="AA14314"/>
      <c r="AB14314"/>
      <c r="AC14314"/>
    </row>
    <row r="14315" spans="27:29" x14ac:dyDescent="0.25">
      <c r="AA14315"/>
      <c r="AB14315"/>
      <c r="AC14315"/>
    </row>
    <row r="14316" spans="27:29" x14ac:dyDescent="0.25">
      <c r="AA14316"/>
      <c r="AB14316"/>
      <c r="AC14316"/>
    </row>
    <row r="14317" spans="27:29" x14ac:dyDescent="0.25">
      <c r="AA14317"/>
      <c r="AB14317"/>
      <c r="AC14317"/>
    </row>
    <row r="14318" spans="27:29" x14ac:dyDescent="0.25">
      <c r="AA14318"/>
      <c r="AB14318"/>
      <c r="AC14318"/>
    </row>
    <row r="14319" spans="27:29" x14ac:dyDescent="0.25">
      <c r="AA14319"/>
      <c r="AB14319"/>
      <c r="AC14319"/>
    </row>
    <row r="14320" spans="27:29" x14ac:dyDescent="0.25">
      <c r="AA14320"/>
      <c r="AB14320"/>
      <c r="AC14320"/>
    </row>
    <row r="14321" spans="27:29" x14ac:dyDescent="0.25">
      <c r="AA14321"/>
      <c r="AB14321"/>
      <c r="AC14321"/>
    </row>
    <row r="14322" spans="27:29" x14ac:dyDescent="0.25">
      <c r="AA14322"/>
      <c r="AB14322"/>
      <c r="AC14322"/>
    </row>
    <row r="14323" spans="27:29" x14ac:dyDescent="0.25">
      <c r="AA14323"/>
      <c r="AB14323"/>
      <c r="AC14323"/>
    </row>
    <row r="14324" spans="27:29" x14ac:dyDescent="0.25">
      <c r="AA14324"/>
      <c r="AB14324"/>
      <c r="AC14324"/>
    </row>
    <row r="14325" spans="27:29" x14ac:dyDescent="0.25">
      <c r="AA14325"/>
      <c r="AB14325"/>
      <c r="AC14325"/>
    </row>
    <row r="14326" spans="27:29" x14ac:dyDescent="0.25">
      <c r="AA14326"/>
      <c r="AB14326"/>
      <c r="AC14326"/>
    </row>
    <row r="14327" spans="27:29" x14ac:dyDescent="0.25">
      <c r="AA14327"/>
      <c r="AB14327"/>
      <c r="AC14327"/>
    </row>
    <row r="14328" spans="27:29" x14ac:dyDescent="0.25">
      <c r="AA14328"/>
      <c r="AB14328"/>
      <c r="AC14328"/>
    </row>
    <row r="14329" spans="27:29" x14ac:dyDescent="0.25">
      <c r="AA14329"/>
      <c r="AB14329"/>
      <c r="AC14329"/>
    </row>
    <row r="14330" spans="27:29" x14ac:dyDescent="0.25">
      <c r="AA14330"/>
      <c r="AB14330"/>
      <c r="AC14330"/>
    </row>
    <row r="14331" spans="27:29" x14ac:dyDescent="0.25">
      <c r="AA14331"/>
      <c r="AB14331"/>
      <c r="AC14331"/>
    </row>
    <row r="14332" spans="27:29" x14ac:dyDescent="0.25">
      <c r="AA14332"/>
      <c r="AB14332"/>
      <c r="AC14332"/>
    </row>
    <row r="14333" spans="27:29" x14ac:dyDescent="0.25">
      <c r="AA14333"/>
      <c r="AB14333"/>
      <c r="AC14333"/>
    </row>
    <row r="14334" spans="27:29" x14ac:dyDescent="0.25">
      <c r="AA14334"/>
      <c r="AB14334"/>
      <c r="AC14334"/>
    </row>
    <row r="14335" spans="27:29" x14ac:dyDescent="0.25">
      <c r="AA14335"/>
      <c r="AB14335"/>
      <c r="AC14335"/>
    </row>
    <row r="14336" spans="27:29" x14ac:dyDescent="0.25">
      <c r="AA14336"/>
      <c r="AB14336"/>
      <c r="AC14336"/>
    </row>
    <row r="14337" spans="27:29" x14ac:dyDescent="0.25">
      <c r="AA14337"/>
      <c r="AB14337"/>
      <c r="AC14337"/>
    </row>
    <row r="14338" spans="27:29" x14ac:dyDescent="0.25">
      <c r="AA14338"/>
      <c r="AB14338"/>
      <c r="AC14338"/>
    </row>
    <row r="14339" spans="27:29" x14ac:dyDescent="0.25">
      <c r="AA14339"/>
      <c r="AB14339"/>
      <c r="AC14339"/>
    </row>
    <row r="14340" spans="27:29" x14ac:dyDescent="0.25">
      <c r="AA14340"/>
      <c r="AB14340"/>
      <c r="AC14340"/>
    </row>
    <row r="14341" spans="27:29" x14ac:dyDescent="0.25">
      <c r="AA14341"/>
      <c r="AB14341"/>
      <c r="AC14341"/>
    </row>
    <row r="14342" spans="27:29" x14ac:dyDescent="0.25">
      <c r="AA14342"/>
      <c r="AB14342"/>
      <c r="AC14342"/>
    </row>
    <row r="14343" spans="27:29" x14ac:dyDescent="0.25">
      <c r="AA14343"/>
      <c r="AB14343"/>
      <c r="AC14343"/>
    </row>
    <row r="14344" spans="27:29" x14ac:dyDescent="0.25">
      <c r="AA14344"/>
      <c r="AB14344"/>
      <c r="AC14344"/>
    </row>
    <row r="14345" spans="27:29" x14ac:dyDescent="0.25">
      <c r="AA14345"/>
      <c r="AB14345"/>
      <c r="AC14345"/>
    </row>
    <row r="14346" spans="27:29" x14ac:dyDescent="0.25">
      <c r="AA14346"/>
      <c r="AB14346"/>
      <c r="AC14346"/>
    </row>
    <row r="14347" spans="27:29" x14ac:dyDescent="0.25">
      <c r="AA14347"/>
      <c r="AB14347"/>
      <c r="AC14347"/>
    </row>
    <row r="14348" spans="27:29" x14ac:dyDescent="0.25">
      <c r="AA14348"/>
      <c r="AB14348"/>
      <c r="AC14348"/>
    </row>
    <row r="14349" spans="27:29" x14ac:dyDescent="0.25">
      <c r="AA14349"/>
      <c r="AB14349"/>
      <c r="AC14349"/>
    </row>
    <row r="14350" spans="27:29" x14ac:dyDescent="0.25">
      <c r="AA14350"/>
      <c r="AB14350"/>
      <c r="AC14350"/>
    </row>
    <row r="14351" spans="27:29" x14ac:dyDescent="0.25">
      <c r="AA14351"/>
      <c r="AB14351"/>
      <c r="AC14351"/>
    </row>
    <row r="14352" spans="27:29" x14ac:dyDescent="0.25">
      <c r="AA14352"/>
      <c r="AB14352"/>
      <c r="AC14352"/>
    </row>
    <row r="14353" spans="27:29" x14ac:dyDescent="0.25">
      <c r="AA14353"/>
      <c r="AB14353"/>
      <c r="AC14353"/>
    </row>
    <row r="14354" spans="27:29" x14ac:dyDescent="0.25">
      <c r="AA14354"/>
      <c r="AB14354"/>
      <c r="AC14354"/>
    </row>
    <row r="14355" spans="27:29" x14ac:dyDescent="0.25">
      <c r="AA14355"/>
      <c r="AB14355"/>
      <c r="AC14355"/>
    </row>
    <row r="14356" spans="27:29" x14ac:dyDescent="0.25">
      <c r="AA14356"/>
      <c r="AB14356"/>
      <c r="AC14356"/>
    </row>
    <row r="14357" spans="27:29" x14ac:dyDescent="0.25">
      <c r="AA14357"/>
      <c r="AB14357"/>
      <c r="AC14357"/>
    </row>
    <row r="14358" spans="27:29" x14ac:dyDescent="0.25">
      <c r="AA14358"/>
      <c r="AB14358"/>
      <c r="AC14358"/>
    </row>
    <row r="14359" spans="27:29" x14ac:dyDescent="0.25">
      <c r="AA14359"/>
      <c r="AB14359"/>
      <c r="AC14359"/>
    </row>
    <row r="14360" spans="27:29" x14ac:dyDescent="0.25">
      <c r="AA14360"/>
      <c r="AB14360"/>
      <c r="AC14360"/>
    </row>
    <row r="14361" spans="27:29" x14ac:dyDescent="0.25">
      <c r="AA14361"/>
      <c r="AB14361"/>
      <c r="AC14361"/>
    </row>
    <row r="14362" spans="27:29" x14ac:dyDescent="0.25">
      <c r="AA14362"/>
      <c r="AB14362"/>
      <c r="AC14362"/>
    </row>
    <row r="14363" spans="27:29" x14ac:dyDescent="0.25">
      <c r="AA14363"/>
      <c r="AB14363"/>
      <c r="AC14363"/>
    </row>
    <row r="14364" spans="27:29" x14ac:dyDescent="0.25">
      <c r="AA14364"/>
      <c r="AB14364"/>
      <c r="AC14364"/>
    </row>
    <row r="14365" spans="27:29" x14ac:dyDescent="0.25">
      <c r="AA14365"/>
      <c r="AB14365"/>
      <c r="AC14365"/>
    </row>
    <row r="14366" spans="27:29" x14ac:dyDescent="0.25">
      <c r="AA14366"/>
      <c r="AB14366"/>
      <c r="AC14366"/>
    </row>
    <row r="14367" spans="27:29" x14ac:dyDescent="0.25">
      <c r="AA14367"/>
      <c r="AB14367"/>
      <c r="AC14367"/>
    </row>
    <row r="14368" spans="27:29" x14ac:dyDescent="0.25">
      <c r="AA14368"/>
      <c r="AB14368"/>
      <c r="AC14368"/>
    </row>
    <row r="14369" spans="27:29" x14ac:dyDescent="0.25">
      <c r="AA14369"/>
      <c r="AB14369"/>
      <c r="AC14369"/>
    </row>
    <row r="14370" spans="27:29" x14ac:dyDescent="0.25">
      <c r="AA14370"/>
      <c r="AB14370"/>
      <c r="AC14370"/>
    </row>
    <row r="14371" spans="27:29" x14ac:dyDescent="0.25">
      <c r="AA14371"/>
      <c r="AB14371"/>
      <c r="AC14371"/>
    </row>
    <row r="14372" spans="27:29" x14ac:dyDescent="0.25">
      <c r="AA14372"/>
      <c r="AB14372"/>
      <c r="AC14372"/>
    </row>
    <row r="14373" spans="27:29" x14ac:dyDescent="0.25">
      <c r="AA14373"/>
      <c r="AB14373"/>
      <c r="AC14373"/>
    </row>
    <row r="14374" spans="27:29" x14ac:dyDescent="0.25">
      <c r="AA14374"/>
      <c r="AB14374"/>
      <c r="AC14374"/>
    </row>
    <row r="14375" spans="27:29" x14ac:dyDescent="0.25">
      <c r="AA14375"/>
      <c r="AB14375"/>
      <c r="AC14375"/>
    </row>
    <row r="14376" spans="27:29" x14ac:dyDescent="0.25">
      <c r="AA14376"/>
      <c r="AB14376"/>
      <c r="AC14376"/>
    </row>
    <row r="14377" spans="27:29" x14ac:dyDescent="0.25">
      <c r="AA14377"/>
      <c r="AB14377"/>
      <c r="AC14377"/>
    </row>
    <row r="14378" spans="27:29" x14ac:dyDescent="0.25">
      <c r="AA14378"/>
      <c r="AB14378"/>
      <c r="AC14378"/>
    </row>
    <row r="14379" spans="27:29" x14ac:dyDescent="0.25">
      <c r="AA14379"/>
      <c r="AB14379"/>
      <c r="AC14379"/>
    </row>
    <row r="14380" spans="27:29" x14ac:dyDescent="0.25">
      <c r="AA14380"/>
      <c r="AB14380"/>
      <c r="AC14380"/>
    </row>
    <row r="14381" spans="27:29" x14ac:dyDescent="0.25">
      <c r="AA14381"/>
      <c r="AB14381"/>
      <c r="AC14381"/>
    </row>
    <row r="14382" spans="27:29" x14ac:dyDescent="0.25">
      <c r="AA14382"/>
      <c r="AB14382"/>
      <c r="AC14382"/>
    </row>
    <row r="14383" spans="27:29" x14ac:dyDescent="0.25">
      <c r="AA14383"/>
      <c r="AB14383"/>
      <c r="AC14383"/>
    </row>
    <row r="14384" spans="27:29" x14ac:dyDescent="0.25">
      <c r="AA14384"/>
      <c r="AB14384"/>
      <c r="AC14384"/>
    </row>
    <row r="14385" spans="27:29" x14ac:dyDescent="0.25">
      <c r="AA14385"/>
      <c r="AB14385"/>
      <c r="AC14385"/>
    </row>
    <row r="14386" spans="27:29" x14ac:dyDescent="0.25">
      <c r="AA14386"/>
      <c r="AB14386"/>
      <c r="AC14386"/>
    </row>
    <row r="14387" spans="27:29" x14ac:dyDescent="0.25">
      <c r="AA14387"/>
      <c r="AB14387"/>
      <c r="AC14387"/>
    </row>
    <row r="14388" spans="27:29" x14ac:dyDescent="0.25">
      <c r="AA14388"/>
      <c r="AB14388"/>
      <c r="AC14388"/>
    </row>
    <row r="14389" spans="27:29" x14ac:dyDescent="0.25">
      <c r="AA14389"/>
      <c r="AB14389"/>
      <c r="AC14389"/>
    </row>
    <row r="14390" spans="27:29" x14ac:dyDescent="0.25">
      <c r="AA14390"/>
      <c r="AB14390"/>
      <c r="AC14390"/>
    </row>
    <row r="14391" spans="27:29" x14ac:dyDescent="0.25">
      <c r="AA14391"/>
      <c r="AB14391"/>
      <c r="AC14391"/>
    </row>
    <row r="14392" spans="27:29" x14ac:dyDescent="0.25">
      <c r="AA14392"/>
      <c r="AB14392"/>
      <c r="AC14392"/>
    </row>
    <row r="14393" spans="27:29" x14ac:dyDescent="0.25">
      <c r="AA14393"/>
      <c r="AB14393"/>
      <c r="AC14393"/>
    </row>
    <row r="14394" spans="27:29" x14ac:dyDescent="0.25">
      <c r="AA14394"/>
      <c r="AB14394"/>
      <c r="AC14394"/>
    </row>
    <row r="14395" spans="27:29" x14ac:dyDescent="0.25">
      <c r="AA14395"/>
      <c r="AB14395"/>
      <c r="AC14395"/>
    </row>
    <row r="14396" spans="27:29" x14ac:dyDescent="0.25">
      <c r="AA14396"/>
      <c r="AB14396"/>
      <c r="AC14396"/>
    </row>
    <row r="14397" spans="27:29" x14ac:dyDescent="0.25">
      <c r="AA14397"/>
      <c r="AB14397"/>
      <c r="AC14397"/>
    </row>
    <row r="14398" spans="27:29" x14ac:dyDescent="0.25">
      <c r="AA14398"/>
      <c r="AB14398"/>
      <c r="AC14398"/>
    </row>
    <row r="14399" spans="27:29" x14ac:dyDescent="0.25">
      <c r="AA14399"/>
      <c r="AB14399"/>
      <c r="AC14399"/>
    </row>
    <row r="14400" spans="27:29" x14ac:dyDescent="0.25">
      <c r="AA14400"/>
      <c r="AB14400"/>
      <c r="AC14400"/>
    </row>
    <row r="14401" spans="27:29" x14ac:dyDescent="0.25">
      <c r="AA14401"/>
      <c r="AB14401"/>
      <c r="AC14401"/>
    </row>
    <row r="14402" spans="27:29" x14ac:dyDescent="0.25">
      <c r="AA14402"/>
      <c r="AB14402"/>
      <c r="AC14402"/>
    </row>
    <row r="14403" spans="27:29" x14ac:dyDescent="0.25">
      <c r="AA14403"/>
      <c r="AB14403"/>
      <c r="AC14403"/>
    </row>
    <row r="14404" spans="27:29" x14ac:dyDescent="0.25">
      <c r="AA14404"/>
      <c r="AB14404"/>
      <c r="AC14404"/>
    </row>
    <row r="14405" spans="27:29" x14ac:dyDescent="0.25">
      <c r="AA14405"/>
      <c r="AB14405"/>
      <c r="AC14405"/>
    </row>
    <row r="14406" spans="27:29" x14ac:dyDescent="0.25">
      <c r="AA14406"/>
      <c r="AB14406"/>
      <c r="AC14406"/>
    </row>
    <row r="14407" spans="27:29" x14ac:dyDescent="0.25">
      <c r="AA14407"/>
      <c r="AB14407"/>
      <c r="AC14407"/>
    </row>
    <row r="14408" spans="27:29" x14ac:dyDescent="0.25">
      <c r="AA14408"/>
      <c r="AB14408"/>
      <c r="AC14408"/>
    </row>
    <row r="14409" spans="27:29" x14ac:dyDescent="0.25">
      <c r="AA14409"/>
      <c r="AB14409"/>
      <c r="AC14409"/>
    </row>
    <row r="14410" spans="27:29" x14ac:dyDescent="0.25">
      <c r="AA14410"/>
      <c r="AB14410"/>
      <c r="AC14410"/>
    </row>
    <row r="14411" spans="27:29" x14ac:dyDescent="0.25">
      <c r="AA14411"/>
      <c r="AB14411"/>
      <c r="AC14411"/>
    </row>
    <row r="14412" spans="27:29" x14ac:dyDescent="0.25">
      <c r="AA14412"/>
      <c r="AB14412"/>
      <c r="AC14412"/>
    </row>
    <row r="14413" spans="27:29" x14ac:dyDescent="0.25">
      <c r="AA14413"/>
      <c r="AB14413"/>
      <c r="AC14413"/>
    </row>
    <row r="14414" spans="27:29" x14ac:dyDescent="0.25">
      <c r="AA14414"/>
      <c r="AB14414"/>
      <c r="AC14414"/>
    </row>
    <row r="14415" spans="27:29" x14ac:dyDescent="0.25">
      <c r="AA14415"/>
      <c r="AB14415"/>
      <c r="AC14415"/>
    </row>
    <row r="14416" spans="27:29" x14ac:dyDescent="0.25">
      <c r="AA14416"/>
      <c r="AB14416"/>
      <c r="AC14416"/>
    </row>
    <row r="14417" spans="27:29" x14ac:dyDescent="0.25">
      <c r="AA14417"/>
      <c r="AB14417"/>
      <c r="AC14417"/>
    </row>
    <row r="14418" spans="27:29" x14ac:dyDescent="0.25">
      <c r="AA14418"/>
      <c r="AB14418"/>
      <c r="AC14418"/>
    </row>
    <row r="14419" spans="27:29" x14ac:dyDescent="0.25">
      <c r="AA14419"/>
      <c r="AB14419"/>
      <c r="AC14419"/>
    </row>
    <row r="14420" spans="27:29" x14ac:dyDescent="0.25">
      <c r="AA14420"/>
      <c r="AB14420"/>
      <c r="AC14420"/>
    </row>
    <row r="14421" spans="27:29" x14ac:dyDescent="0.25">
      <c r="AA14421"/>
      <c r="AB14421"/>
      <c r="AC14421"/>
    </row>
    <row r="14422" spans="27:29" x14ac:dyDescent="0.25">
      <c r="AA14422"/>
      <c r="AB14422"/>
      <c r="AC14422"/>
    </row>
    <row r="14423" spans="27:29" x14ac:dyDescent="0.25">
      <c r="AA14423"/>
      <c r="AB14423"/>
      <c r="AC14423"/>
    </row>
    <row r="14424" spans="27:29" x14ac:dyDescent="0.25">
      <c r="AA14424"/>
      <c r="AB14424"/>
      <c r="AC14424"/>
    </row>
    <row r="14425" spans="27:29" x14ac:dyDescent="0.25">
      <c r="AA14425"/>
      <c r="AB14425"/>
      <c r="AC14425"/>
    </row>
    <row r="14426" spans="27:29" x14ac:dyDescent="0.25">
      <c r="AA14426"/>
      <c r="AB14426"/>
      <c r="AC14426"/>
    </row>
    <row r="14427" spans="27:29" x14ac:dyDescent="0.25">
      <c r="AA14427"/>
      <c r="AB14427"/>
      <c r="AC14427"/>
    </row>
    <row r="14428" spans="27:29" x14ac:dyDescent="0.25">
      <c r="AA14428"/>
      <c r="AB14428"/>
      <c r="AC14428"/>
    </row>
    <row r="14429" spans="27:29" x14ac:dyDescent="0.25">
      <c r="AA14429"/>
      <c r="AB14429"/>
      <c r="AC14429"/>
    </row>
    <row r="14430" spans="27:29" x14ac:dyDescent="0.25">
      <c r="AA14430"/>
      <c r="AB14430"/>
      <c r="AC14430"/>
    </row>
    <row r="14431" spans="27:29" x14ac:dyDescent="0.25">
      <c r="AA14431"/>
      <c r="AB14431"/>
      <c r="AC14431"/>
    </row>
    <row r="14432" spans="27:29" x14ac:dyDescent="0.25">
      <c r="AA14432"/>
      <c r="AB14432"/>
      <c r="AC14432"/>
    </row>
    <row r="14433" spans="27:29" x14ac:dyDescent="0.25">
      <c r="AA14433"/>
      <c r="AB14433"/>
      <c r="AC14433"/>
    </row>
    <row r="14434" spans="27:29" x14ac:dyDescent="0.25">
      <c r="AA14434"/>
      <c r="AB14434"/>
      <c r="AC14434"/>
    </row>
    <row r="14435" spans="27:29" x14ac:dyDescent="0.25">
      <c r="AA14435"/>
      <c r="AB14435"/>
      <c r="AC14435"/>
    </row>
    <row r="14436" spans="27:29" x14ac:dyDescent="0.25">
      <c r="AA14436"/>
      <c r="AB14436"/>
      <c r="AC14436"/>
    </row>
    <row r="14437" spans="27:29" x14ac:dyDescent="0.25">
      <c r="AA14437"/>
      <c r="AB14437"/>
      <c r="AC14437"/>
    </row>
    <row r="14438" spans="27:29" x14ac:dyDescent="0.25">
      <c r="AA14438"/>
      <c r="AB14438"/>
      <c r="AC14438"/>
    </row>
    <row r="14439" spans="27:29" x14ac:dyDescent="0.25">
      <c r="AA14439"/>
      <c r="AB14439"/>
      <c r="AC14439"/>
    </row>
    <row r="14440" spans="27:29" x14ac:dyDescent="0.25">
      <c r="AA14440"/>
      <c r="AB14440"/>
      <c r="AC14440"/>
    </row>
    <row r="14441" spans="27:29" x14ac:dyDescent="0.25">
      <c r="AA14441"/>
      <c r="AB14441"/>
      <c r="AC14441"/>
    </row>
    <row r="14442" spans="27:29" x14ac:dyDescent="0.25">
      <c r="AA14442"/>
      <c r="AB14442"/>
      <c r="AC14442"/>
    </row>
    <row r="14443" spans="27:29" x14ac:dyDescent="0.25">
      <c r="AA14443"/>
      <c r="AB14443"/>
      <c r="AC14443"/>
    </row>
    <row r="14444" spans="27:29" x14ac:dyDescent="0.25">
      <c r="AA14444"/>
      <c r="AB14444"/>
      <c r="AC14444"/>
    </row>
    <row r="14445" spans="27:29" x14ac:dyDescent="0.25">
      <c r="AA14445"/>
      <c r="AB14445"/>
      <c r="AC14445"/>
    </row>
    <row r="14446" spans="27:29" x14ac:dyDescent="0.25">
      <c r="AA14446"/>
      <c r="AB14446"/>
      <c r="AC14446"/>
    </row>
    <row r="14447" spans="27:29" x14ac:dyDescent="0.25">
      <c r="AA14447"/>
      <c r="AB14447"/>
      <c r="AC14447"/>
    </row>
    <row r="14448" spans="27:29" x14ac:dyDescent="0.25">
      <c r="AA14448"/>
      <c r="AB14448"/>
      <c r="AC14448"/>
    </row>
    <row r="14449" spans="27:29" x14ac:dyDescent="0.25">
      <c r="AA14449"/>
      <c r="AB14449"/>
      <c r="AC14449"/>
    </row>
    <row r="14450" spans="27:29" x14ac:dyDescent="0.25">
      <c r="AA14450"/>
      <c r="AB14450"/>
      <c r="AC14450"/>
    </row>
    <row r="14451" spans="27:29" x14ac:dyDescent="0.25">
      <c r="AA14451"/>
      <c r="AB14451"/>
      <c r="AC14451"/>
    </row>
    <row r="14452" spans="27:29" x14ac:dyDescent="0.25">
      <c r="AA14452"/>
      <c r="AB14452"/>
      <c r="AC14452"/>
    </row>
    <row r="14453" spans="27:29" x14ac:dyDescent="0.25">
      <c r="AA14453"/>
      <c r="AB14453"/>
      <c r="AC14453"/>
    </row>
    <row r="14454" spans="27:29" x14ac:dyDescent="0.25">
      <c r="AA14454"/>
      <c r="AB14454"/>
      <c r="AC14454"/>
    </row>
    <row r="14455" spans="27:29" x14ac:dyDescent="0.25">
      <c r="AA14455"/>
      <c r="AB14455"/>
      <c r="AC14455"/>
    </row>
    <row r="14456" spans="27:29" x14ac:dyDescent="0.25">
      <c r="AA14456"/>
      <c r="AB14456"/>
      <c r="AC14456"/>
    </row>
    <row r="14457" spans="27:29" x14ac:dyDescent="0.25">
      <c r="AA14457"/>
      <c r="AB14457"/>
      <c r="AC14457"/>
    </row>
    <row r="14458" spans="27:29" x14ac:dyDescent="0.25">
      <c r="AA14458"/>
      <c r="AB14458"/>
      <c r="AC14458"/>
    </row>
    <row r="14459" spans="27:29" x14ac:dyDescent="0.25">
      <c r="AA14459"/>
      <c r="AB14459"/>
      <c r="AC14459"/>
    </row>
    <row r="14460" spans="27:29" x14ac:dyDescent="0.25">
      <c r="AA14460"/>
      <c r="AB14460"/>
      <c r="AC14460"/>
    </row>
    <row r="14461" spans="27:29" x14ac:dyDescent="0.25">
      <c r="AA14461"/>
      <c r="AB14461"/>
      <c r="AC14461"/>
    </row>
    <row r="14462" spans="27:29" x14ac:dyDescent="0.25">
      <c r="AA14462"/>
      <c r="AB14462"/>
      <c r="AC14462"/>
    </row>
    <row r="14463" spans="27:29" x14ac:dyDescent="0.25">
      <c r="AA14463"/>
      <c r="AB14463"/>
      <c r="AC14463"/>
    </row>
    <row r="14464" spans="27:29" x14ac:dyDescent="0.25">
      <c r="AA14464"/>
      <c r="AB14464"/>
      <c r="AC14464"/>
    </row>
    <row r="14465" spans="27:29" x14ac:dyDescent="0.25">
      <c r="AA14465"/>
      <c r="AB14465"/>
      <c r="AC14465"/>
    </row>
    <row r="14466" spans="27:29" x14ac:dyDescent="0.25">
      <c r="AA14466"/>
      <c r="AB14466"/>
      <c r="AC14466"/>
    </row>
    <row r="14467" spans="27:29" x14ac:dyDescent="0.25">
      <c r="AA14467"/>
      <c r="AB14467"/>
      <c r="AC14467"/>
    </row>
    <row r="14468" spans="27:29" x14ac:dyDescent="0.25">
      <c r="AA14468"/>
      <c r="AB14468"/>
      <c r="AC14468"/>
    </row>
    <row r="14469" spans="27:29" x14ac:dyDescent="0.25">
      <c r="AA14469"/>
      <c r="AB14469"/>
      <c r="AC14469"/>
    </row>
    <row r="14470" spans="27:29" x14ac:dyDescent="0.25">
      <c r="AA14470"/>
      <c r="AB14470"/>
      <c r="AC14470"/>
    </row>
    <row r="14471" spans="27:29" x14ac:dyDescent="0.25">
      <c r="AA14471"/>
      <c r="AB14471"/>
      <c r="AC14471"/>
    </row>
    <row r="14472" spans="27:29" x14ac:dyDescent="0.25">
      <c r="AA14472"/>
      <c r="AB14472"/>
      <c r="AC14472"/>
    </row>
    <row r="14473" spans="27:29" x14ac:dyDescent="0.25">
      <c r="AA14473"/>
      <c r="AB14473"/>
      <c r="AC14473"/>
    </row>
    <row r="14474" spans="27:29" x14ac:dyDescent="0.25">
      <c r="AA14474"/>
      <c r="AB14474"/>
      <c r="AC14474"/>
    </row>
    <row r="14475" spans="27:29" x14ac:dyDescent="0.25">
      <c r="AA14475"/>
      <c r="AB14475"/>
      <c r="AC14475"/>
    </row>
    <row r="14476" spans="27:29" x14ac:dyDescent="0.25">
      <c r="AA14476"/>
      <c r="AB14476"/>
      <c r="AC14476"/>
    </row>
    <row r="14477" spans="27:29" x14ac:dyDescent="0.25">
      <c r="AA14477"/>
      <c r="AB14477"/>
      <c r="AC14477"/>
    </row>
    <row r="14478" spans="27:29" x14ac:dyDescent="0.25">
      <c r="AA14478"/>
      <c r="AB14478"/>
      <c r="AC14478"/>
    </row>
    <row r="14479" spans="27:29" x14ac:dyDescent="0.25">
      <c r="AA14479"/>
      <c r="AB14479"/>
      <c r="AC14479"/>
    </row>
    <row r="14480" spans="27:29" x14ac:dyDescent="0.25">
      <c r="AA14480"/>
      <c r="AB14480"/>
      <c r="AC14480"/>
    </row>
    <row r="14481" spans="27:29" x14ac:dyDescent="0.25">
      <c r="AA14481"/>
      <c r="AB14481"/>
      <c r="AC14481"/>
    </row>
    <row r="14482" spans="27:29" x14ac:dyDescent="0.25">
      <c r="AA14482"/>
      <c r="AB14482"/>
      <c r="AC14482"/>
    </row>
    <row r="14483" spans="27:29" x14ac:dyDescent="0.25">
      <c r="AA14483"/>
      <c r="AB14483"/>
      <c r="AC14483"/>
    </row>
    <row r="14484" spans="27:29" x14ac:dyDescent="0.25">
      <c r="AA14484"/>
      <c r="AB14484"/>
      <c r="AC14484"/>
    </row>
    <row r="14485" spans="27:29" x14ac:dyDescent="0.25">
      <c r="AA14485"/>
      <c r="AB14485"/>
      <c r="AC14485"/>
    </row>
    <row r="14486" spans="27:29" x14ac:dyDescent="0.25">
      <c r="AA14486"/>
      <c r="AB14486"/>
      <c r="AC14486"/>
    </row>
    <row r="14487" spans="27:29" x14ac:dyDescent="0.25">
      <c r="AA14487"/>
      <c r="AB14487"/>
      <c r="AC14487"/>
    </row>
    <row r="14488" spans="27:29" x14ac:dyDescent="0.25">
      <c r="AA14488"/>
      <c r="AB14488"/>
      <c r="AC14488"/>
    </row>
    <row r="14489" spans="27:29" x14ac:dyDescent="0.25">
      <c r="AA14489"/>
      <c r="AB14489"/>
      <c r="AC14489"/>
    </row>
    <row r="14490" spans="27:29" x14ac:dyDescent="0.25">
      <c r="AA14490"/>
      <c r="AB14490"/>
      <c r="AC14490"/>
    </row>
    <row r="14491" spans="27:29" x14ac:dyDescent="0.25">
      <c r="AA14491"/>
      <c r="AB14491"/>
      <c r="AC14491"/>
    </row>
    <row r="14492" spans="27:29" x14ac:dyDescent="0.25">
      <c r="AA14492"/>
      <c r="AB14492"/>
      <c r="AC14492"/>
    </row>
    <row r="14493" spans="27:29" x14ac:dyDescent="0.25">
      <c r="AA14493"/>
      <c r="AB14493"/>
      <c r="AC14493"/>
    </row>
    <row r="14494" spans="27:29" x14ac:dyDescent="0.25">
      <c r="AA14494"/>
      <c r="AB14494"/>
      <c r="AC14494"/>
    </row>
    <row r="14495" spans="27:29" x14ac:dyDescent="0.25">
      <c r="AA14495"/>
      <c r="AB14495"/>
      <c r="AC14495"/>
    </row>
    <row r="14496" spans="27:29" x14ac:dyDescent="0.25">
      <c r="AA14496"/>
      <c r="AB14496"/>
      <c r="AC14496"/>
    </row>
    <row r="14497" spans="27:29" x14ac:dyDescent="0.25">
      <c r="AA14497"/>
      <c r="AB14497"/>
      <c r="AC14497"/>
    </row>
    <row r="14498" spans="27:29" x14ac:dyDescent="0.25">
      <c r="AA14498"/>
      <c r="AB14498"/>
      <c r="AC14498"/>
    </row>
    <row r="14499" spans="27:29" x14ac:dyDescent="0.25">
      <c r="AA14499"/>
      <c r="AB14499"/>
      <c r="AC14499"/>
    </row>
    <row r="14500" spans="27:29" x14ac:dyDescent="0.25">
      <c r="AA14500"/>
      <c r="AB14500"/>
      <c r="AC14500"/>
    </row>
    <row r="14501" spans="27:29" x14ac:dyDescent="0.25">
      <c r="AA14501"/>
      <c r="AB14501"/>
      <c r="AC14501"/>
    </row>
    <row r="14502" spans="27:29" x14ac:dyDescent="0.25">
      <c r="AA14502"/>
      <c r="AB14502"/>
      <c r="AC14502"/>
    </row>
    <row r="14503" spans="27:29" x14ac:dyDescent="0.25">
      <c r="AA14503"/>
      <c r="AB14503"/>
      <c r="AC14503"/>
    </row>
    <row r="14504" spans="27:29" x14ac:dyDescent="0.25">
      <c r="AA14504"/>
      <c r="AB14504"/>
      <c r="AC14504"/>
    </row>
    <row r="14505" spans="27:29" x14ac:dyDescent="0.25">
      <c r="AA14505"/>
      <c r="AB14505"/>
      <c r="AC14505"/>
    </row>
    <row r="14506" spans="27:29" x14ac:dyDescent="0.25">
      <c r="AA14506"/>
      <c r="AB14506"/>
      <c r="AC14506"/>
    </row>
    <row r="14507" spans="27:29" x14ac:dyDescent="0.25">
      <c r="AA14507"/>
      <c r="AB14507"/>
      <c r="AC14507"/>
    </row>
    <row r="14508" spans="27:29" x14ac:dyDescent="0.25">
      <c r="AA14508"/>
      <c r="AB14508"/>
      <c r="AC14508"/>
    </row>
    <row r="14509" spans="27:29" x14ac:dyDescent="0.25">
      <c r="AA14509"/>
      <c r="AB14509"/>
      <c r="AC14509"/>
    </row>
    <row r="14510" spans="27:29" x14ac:dyDescent="0.25">
      <c r="AA14510"/>
      <c r="AB14510"/>
      <c r="AC14510"/>
    </row>
    <row r="14511" spans="27:29" x14ac:dyDescent="0.25">
      <c r="AA14511"/>
      <c r="AB14511"/>
      <c r="AC14511"/>
    </row>
    <row r="14512" spans="27:29" x14ac:dyDescent="0.25">
      <c r="AA14512"/>
      <c r="AB14512"/>
      <c r="AC14512"/>
    </row>
    <row r="14513" spans="27:29" x14ac:dyDescent="0.25">
      <c r="AA14513"/>
      <c r="AB14513"/>
      <c r="AC14513"/>
    </row>
    <row r="14514" spans="27:29" x14ac:dyDescent="0.25">
      <c r="AA14514"/>
      <c r="AB14514"/>
      <c r="AC14514"/>
    </row>
    <row r="14515" spans="27:29" x14ac:dyDescent="0.25">
      <c r="AA14515"/>
      <c r="AB14515"/>
      <c r="AC14515"/>
    </row>
    <row r="14516" spans="27:29" x14ac:dyDescent="0.25">
      <c r="AA14516"/>
      <c r="AB14516"/>
      <c r="AC14516"/>
    </row>
    <row r="14517" spans="27:29" x14ac:dyDescent="0.25">
      <c r="AA14517"/>
      <c r="AB14517"/>
      <c r="AC14517"/>
    </row>
    <row r="14518" spans="27:29" x14ac:dyDescent="0.25">
      <c r="AA14518"/>
      <c r="AB14518"/>
      <c r="AC14518"/>
    </row>
    <row r="14519" spans="27:29" x14ac:dyDescent="0.25">
      <c r="AA14519"/>
      <c r="AB14519"/>
      <c r="AC14519"/>
    </row>
    <row r="14520" spans="27:29" x14ac:dyDescent="0.25">
      <c r="AA14520"/>
      <c r="AB14520"/>
      <c r="AC14520"/>
    </row>
    <row r="14521" spans="27:29" x14ac:dyDescent="0.25">
      <c r="AA14521"/>
      <c r="AB14521"/>
      <c r="AC14521"/>
    </row>
    <row r="14522" spans="27:29" x14ac:dyDescent="0.25">
      <c r="AA14522"/>
      <c r="AB14522"/>
      <c r="AC14522"/>
    </row>
    <row r="14523" spans="27:29" x14ac:dyDescent="0.25">
      <c r="AA14523"/>
      <c r="AB14523"/>
      <c r="AC14523"/>
    </row>
    <row r="14524" spans="27:29" x14ac:dyDescent="0.25">
      <c r="AA14524"/>
      <c r="AB14524"/>
      <c r="AC14524"/>
    </row>
    <row r="14525" spans="27:29" x14ac:dyDescent="0.25">
      <c r="AA14525"/>
      <c r="AB14525"/>
      <c r="AC14525"/>
    </row>
    <row r="14526" spans="27:29" x14ac:dyDescent="0.25">
      <c r="AA14526"/>
      <c r="AB14526"/>
      <c r="AC14526"/>
    </row>
    <row r="14527" spans="27:29" x14ac:dyDescent="0.25">
      <c r="AA14527"/>
      <c r="AB14527"/>
      <c r="AC14527"/>
    </row>
    <row r="14528" spans="27:29" x14ac:dyDescent="0.25">
      <c r="AA14528"/>
      <c r="AB14528"/>
      <c r="AC14528"/>
    </row>
    <row r="14529" spans="27:29" x14ac:dyDescent="0.25">
      <c r="AA14529"/>
      <c r="AB14529"/>
      <c r="AC14529"/>
    </row>
    <row r="14530" spans="27:29" x14ac:dyDescent="0.25">
      <c r="AA14530"/>
      <c r="AB14530"/>
      <c r="AC14530"/>
    </row>
    <row r="14531" spans="27:29" x14ac:dyDescent="0.25">
      <c r="AA14531"/>
      <c r="AB14531"/>
      <c r="AC14531"/>
    </row>
    <row r="14532" spans="27:29" x14ac:dyDescent="0.25">
      <c r="AA14532"/>
      <c r="AB14532"/>
      <c r="AC14532"/>
    </row>
    <row r="14533" spans="27:29" x14ac:dyDescent="0.25">
      <c r="AA14533"/>
      <c r="AB14533"/>
      <c r="AC14533"/>
    </row>
    <row r="14534" spans="27:29" x14ac:dyDescent="0.25">
      <c r="AA14534"/>
      <c r="AB14534"/>
      <c r="AC14534"/>
    </row>
    <row r="14535" spans="27:29" x14ac:dyDescent="0.25">
      <c r="AA14535"/>
      <c r="AB14535"/>
      <c r="AC14535"/>
    </row>
    <row r="14536" spans="27:29" x14ac:dyDescent="0.25">
      <c r="AA14536"/>
      <c r="AB14536"/>
      <c r="AC14536"/>
    </row>
    <row r="14537" spans="27:29" x14ac:dyDescent="0.25">
      <c r="AA14537"/>
      <c r="AB14537"/>
      <c r="AC14537"/>
    </row>
    <row r="14538" spans="27:29" x14ac:dyDescent="0.25">
      <c r="AA14538"/>
      <c r="AB14538"/>
      <c r="AC14538"/>
    </row>
    <row r="14539" spans="27:29" x14ac:dyDescent="0.25">
      <c r="AA14539"/>
      <c r="AB14539"/>
      <c r="AC14539"/>
    </row>
    <row r="14540" spans="27:29" x14ac:dyDescent="0.25">
      <c r="AA14540"/>
      <c r="AB14540"/>
      <c r="AC14540"/>
    </row>
    <row r="14541" spans="27:29" x14ac:dyDescent="0.25">
      <c r="AA14541"/>
      <c r="AB14541"/>
      <c r="AC14541"/>
    </row>
    <row r="14542" spans="27:29" x14ac:dyDescent="0.25">
      <c r="AA14542"/>
      <c r="AB14542"/>
      <c r="AC14542"/>
    </row>
    <row r="14543" spans="27:29" x14ac:dyDescent="0.25">
      <c r="AA14543"/>
      <c r="AB14543"/>
      <c r="AC14543"/>
    </row>
    <row r="14544" spans="27:29" x14ac:dyDescent="0.25">
      <c r="AA14544"/>
      <c r="AB14544"/>
      <c r="AC14544"/>
    </row>
    <row r="14545" spans="27:29" x14ac:dyDescent="0.25">
      <c r="AA14545"/>
      <c r="AB14545"/>
      <c r="AC14545"/>
    </row>
    <row r="14546" spans="27:29" x14ac:dyDescent="0.25">
      <c r="AA14546"/>
      <c r="AB14546"/>
      <c r="AC14546"/>
    </row>
    <row r="14547" spans="27:29" x14ac:dyDescent="0.25">
      <c r="AA14547"/>
      <c r="AB14547"/>
      <c r="AC14547"/>
    </row>
    <row r="14548" spans="27:29" x14ac:dyDescent="0.25">
      <c r="AA14548"/>
      <c r="AB14548"/>
      <c r="AC14548"/>
    </row>
    <row r="14549" spans="27:29" x14ac:dyDescent="0.25">
      <c r="AA14549"/>
      <c r="AB14549"/>
      <c r="AC14549"/>
    </row>
    <row r="14550" spans="27:29" x14ac:dyDescent="0.25">
      <c r="AA14550"/>
      <c r="AB14550"/>
      <c r="AC14550"/>
    </row>
    <row r="14551" spans="27:29" x14ac:dyDescent="0.25">
      <c r="AA14551"/>
      <c r="AB14551"/>
      <c r="AC14551"/>
    </row>
    <row r="14552" spans="27:29" x14ac:dyDescent="0.25">
      <c r="AA14552"/>
      <c r="AB14552"/>
      <c r="AC14552"/>
    </row>
    <row r="14553" spans="27:29" x14ac:dyDescent="0.25">
      <c r="AA14553"/>
      <c r="AB14553"/>
      <c r="AC14553"/>
    </row>
    <row r="14554" spans="27:29" x14ac:dyDescent="0.25">
      <c r="AA14554"/>
      <c r="AB14554"/>
      <c r="AC14554"/>
    </row>
    <row r="14555" spans="27:29" x14ac:dyDescent="0.25">
      <c r="AA14555"/>
      <c r="AB14555"/>
      <c r="AC14555"/>
    </row>
    <row r="14556" spans="27:29" x14ac:dyDescent="0.25">
      <c r="AA14556"/>
      <c r="AB14556"/>
      <c r="AC14556"/>
    </row>
    <row r="14557" spans="27:29" x14ac:dyDescent="0.25">
      <c r="AA14557"/>
      <c r="AB14557"/>
      <c r="AC14557"/>
    </row>
    <row r="14558" spans="27:29" x14ac:dyDescent="0.25">
      <c r="AA14558"/>
      <c r="AB14558"/>
      <c r="AC14558"/>
    </row>
    <row r="14559" spans="27:29" x14ac:dyDescent="0.25">
      <c r="AA14559"/>
      <c r="AB14559"/>
      <c r="AC14559"/>
    </row>
    <row r="14560" spans="27:29" x14ac:dyDescent="0.25">
      <c r="AA14560"/>
      <c r="AB14560"/>
      <c r="AC14560"/>
    </row>
    <row r="14561" spans="27:29" x14ac:dyDescent="0.25">
      <c r="AA14561"/>
      <c r="AB14561"/>
      <c r="AC14561"/>
    </row>
    <row r="14562" spans="27:29" x14ac:dyDescent="0.25">
      <c r="AA14562"/>
      <c r="AB14562"/>
      <c r="AC14562"/>
    </row>
    <row r="14563" spans="27:29" x14ac:dyDescent="0.25">
      <c r="AA14563"/>
      <c r="AB14563"/>
      <c r="AC14563"/>
    </row>
    <row r="14564" spans="27:29" x14ac:dyDescent="0.25">
      <c r="AA14564"/>
      <c r="AB14564"/>
      <c r="AC14564"/>
    </row>
    <row r="14565" spans="27:29" x14ac:dyDescent="0.25">
      <c r="AA14565"/>
      <c r="AB14565"/>
      <c r="AC14565"/>
    </row>
    <row r="14566" spans="27:29" x14ac:dyDescent="0.25">
      <c r="AA14566"/>
      <c r="AB14566"/>
      <c r="AC14566"/>
    </row>
    <row r="14567" spans="27:29" x14ac:dyDescent="0.25">
      <c r="AA14567"/>
      <c r="AB14567"/>
      <c r="AC14567"/>
    </row>
    <row r="14568" spans="27:29" x14ac:dyDescent="0.25">
      <c r="AA14568"/>
      <c r="AB14568"/>
      <c r="AC14568"/>
    </row>
    <row r="14569" spans="27:29" x14ac:dyDescent="0.25">
      <c r="AA14569"/>
      <c r="AB14569"/>
      <c r="AC14569"/>
    </row>
    <row r="14570" spans="27:29" x14ac:dyDescent="0.25">
      <c r="AA14570"/>
      <c r="AB14570"/>
      <c r="AC14570"/>
    </row>
    <row r="14571" spans="27:29" x14ac:dyDescent="0.25">
      <c r="AA14571"/>
      <c r="AB14571"/>
      <c r="AC14571"/>
    </row>
    <row r="14572" spans="27:29" x14ac:dyDescent="0.25">
      <c r="AA14572"/>
      <c r="AB14572"/>
      <c r="AC14572"/>
    </row>
    <row r="14573" spans="27:29" x14ac:dyDescent="0.25">
      <c r="AA14573"/>
      <c r="AB14573"/>
      <c r="AC14573"/>
    </row>
    <row r="14574" spans="27:29" x14ac:dyDescent="0.25">
      <c r="AA14574"/>
      <c r="AB14574"/>
      <c r="AC14574"/>
    </row>
    <row r="14575" spans="27:29" x14ac:dyDescent="0.25">
      <c r="AA14575"/>
      <c r="AB14575"/>
      <c r="AC14575"/>
    </row>
    <row r="14576" spans="27:29" x14ac:dyDescent="0.25">
      <c r="AA14576"/>
      <c r="AB14576"/>
      <c r="AC14576"/>
    </row>
    <row r="14577" spans="27:29" x14ac:dyDescent="0.25">
      <c r="AA14577"/>
      <c r="AB14577"/>
      <c r="AC14577"/>
    </row>
    <row r="14578" spans="27:29" x14ac:dyDescent="0.25">
      <c r="AA14578"/>
      <c r="AB14578"/>
      <c r="AC14578"/>
    </row>
    <row r="14579" spans="27:29" x14ac:dyDescent="0.25">
      <c r="AA14579"/>
      <c r="AB14579"/>
      <c r="AC14579"/>
    </row>
    <row r="14580" spans="27:29" x14ac:dyDescent="0.25">
      <c r="AA14580"/>
      <c r="AB14580"/>
      <c r="AC14580"/>
    </row>
    <row r="14581" spans="27:29" x14ac:dyDescent="0.25">
      <c r="AA14581"/>
      <c r="AB14581"/>
      <c r="AC14581"/>
    </row>
    <row r="14582" spans="27:29" x14ac:dyDescent="0.25">
      <c r="AA14582"/>
      <c r="AB14582"/>
      <c r="AC14582"/>
    </row>
    <row r="14583" spans="27:29" x14ac:dyDescent="0.25">
      <c r="AA14583"/>
      <c r="AB14583"/>
      <c r="AC14583"/>
    </row>
    <row r="14584" spans="27:29" x14ac:dyDescent="0.25">
      <c r="AA14584"/>
      <c r="AB14584"/>
      <c r="AC14584"/>
    </row>
    <row r="14585" spans="27:29" x14ac:dyDescent="0.25">
      <c r="AA14585"/>
      <c r="AB14585"/>
      <c r="AC14585"/>
    </row>
    <row r="14586" spans="27:29" x14ac:dyDescent="0.25">
      <c r="AA14586"/>
      <c r="AB14586"/>
      <c r="AC14586"/>
    </row>
    <row r="14587" spans="27:29" x14ac:dyDescent="0.25">
      <c r="AA14587"/>
      <c r="AB14587"/>
      <c r="AC14587"/>
    </row>
    <row r="14588" spans="27:29" x14ac:dyDescent="0.25">
      <c r="AA14588"/>
      <c r="AB14588"/>
      <c r="AC14588"/>
    </row>
    <row r="14589" spans="27:29" x14ac:dyDescent="0.25">
      <c r="AA14589"/>
      <c r="AB14589"/>
      <c r="AC14589"/>
    </row>
    <row r="14590" spans="27:29" x14ac:dyDescent="0.25">
      <c r="AA14590"/>
      <c r="AB14590"/>
      <c r="AC14590"/>
    </row>
    <row r="14591" spans="27:29" x14ac:dyDescent="0.25">
      <c r="AA14591"/>
      <c r="AB14591"/>
      <c r="AC14591"/>
    </row>
    <row r="14592" spans="27:29" x14ac:dyDescent="0.25">
      <c r="AA14592"/>
      <c r="AB14592"/>
      <c r="AC14592"/>
    </row>
    <row r="14593" spans="27:29" x14ac:dyDescent="0.25">
      <c r="AA14593"/>
      <c r="AB14593"/>
      <c r="AC14593"/>
    </row>
    <row r="14594" spans="27:29" x14ac:dyDescent="0.25">
      <c r="AA14594"/>
      <c r="AB14594"/>
      <c r="AC14594"/>
    </row>
    <row r="14595" spans="27:29" x14ac:dyDescent="0.25">
      <c r="AA14595"/>
      <c r="AB14595"/>
      <c r="AC14595"/>
    </row>
    <row r="14596" spans="27:29" x14ac:dyDescent="0.25">
      <c r="AA14596"/>
      <c r="AB14596"/>
      <c r="AC14596"/>
    </row>
    <row r="14597" spans="27:29" x14ac:dyDescent="0.25">
      <c r="AA14597"/>
      <c r="AB14597"/>
      <c r="AC14597"/>
    </row>
    <row r="14598" spans="27:29" x14ac:dyDescent="0.25">
      <c r="AA14598"/>
      <c r="AB14598"/>
      <c r="AC14598"/>
    </row>
    <row r="14599" spans="27:29" x14ac:dyDescent="0.25">
      <c r="AA14599"/>
      <c r="AB14599"/>
      <c r="AC14599"/>
    </row>
    <row r="14600" spans="27:29" x14ac:dyDescent="0.25">
      <c r="AA14600"/>
      <c r="AB14600"/>
      <c r="AC14600"/>
    </row>
    <row r="14601" spans="27:29" x14ac:dyDescent="0.25">
      <c r="AA14601"/>
      <c r="AB14601"/>
      <c r="AC14601"/>
    </row>
    <row r="14602" spans="27:29" x14ac:dyDescent="0.25">
      <c r="AA14602"/>
      <c r="AB14602"/>
      <c r="AC14602"/>
    </row>
    <row r="14603" spans="27:29" x14ac:dyDescent="0.25">
      <c r="AA14603"/>
      <c r="AB14603"/>
      <c r="AC14603"/>
    </row>
    <row r="14604" spans="27:29" x14ac:dyDescent="0.25">
      <c r="AA14604"/>
      <c r="AB14604"/>
      <c r="AC14604"/>
    </row>
    <row r="14605" spans="27:29" x14ac:dyDescent="0.25">
      <c r="AA14605"/>
      <c r="AB14605"/>
      <c r="AC14605"/>
    </row>
    <row r="14606" spans="27:29" x14ac:dyDescent="0.25">
      <c r="AA14606"/>
      <c r="AB14606"/>
      <c r="AC14606"/>
    </row>
    <row r="14607" spans="27:29" x14ac:dyDescent="0.25">
      <c r="AA14607"/>
      <c r="AB14607"/>
      <c r="AC14607"/>
    </row>
    <row r="14608" spans="27:29" x14ac:dyDescent="0.25">
      <c r="AA14608"/>
      <c r="AB14608"/>
      <c r="AC14608"/>
    </row>
    <row r="14609" spans="27:29" x14ac:dyDescent="0.25">
      <c r="AA14609"/>
      <c r="AB14609"/>
      <c r="AC14609"/>
    </row>
    <row r="14610" spans="27:29" x14ac:dyDescent="0.25">
      <c r="AA14610"/>
      <c r="AB14610"/>
      <c r="AC14610"/>
    </row>
    <row r="14611" spans="27:29" x14ac:dyDescent="0.25">
      <c r="AA14611"/>
      <c r="AB14611"/>
      <c r="AC14611"/>
    </row>
    <row r="14612" spans="27:29" x14ac:dyDescent="0.25">
      <c r="AA14612"/>
      <c r="AB14612"/>
      <c r="AC14612"/>
    </row>
    <row r="14613" spans="27:29" x14ac:dyDescent="0.25">
      <c r="AA14613"/>
      <c r="AB14613"/>
      <c r="AC14613"/>
    </row>
    <row r="14614" spans="27:29" x14ac:dyDescent="0.25">
      <c r="AA14614"/>
      <c r="AB14614"/>
      <c r="AC14614"/>
    </row>
    <row r="14615" spans="27:29" x14ac:dyDescent="0.25">
      <c r="AA14615"/>
      <c r="AB14615"/>
      <c r="AC14615"/>
    </row>
    <row r="14616" spans="27:29" x14ac:dyDescent="0.25">
      <c r="AA14616"/>
      <c r="AB14616"/>
      <c r="AC14616"/>
    </row>
    <row r="14617" spans="27:29" x14ac:dyDescent="0.25">
      <c r="AA14617"/>
      <c r="AB14617"/>
      <c r="AC14617"/>
    </row>
    <row r="14618" spans="27:29" x14ac:dyDescent="0.25">
      <c r="AA14618"/>
      <c r="AB14618"/>
      <c r="AC14618"/>
    </row>
    <row r="14619" spans="27:29" x14ac:dyDescent="0.25">
      <c r="AA14619"/>
      <c r="AB14619"/>
      <c r="AC14619"/>
    </row>
    <row r="14620" spans="27:29" x14ac:dyDescent="0.25">
      <c r="AA14620"/>
      <c r="AB14620"/>
      <c r="AC14620"/>
    </row>
    <row r="14621" spans="27:29" x14ac:dyDescent="0.25">
      <c r="AA14621"/>
      <c r="AB14621"/>
      <c r="AC14621"/>
    </row>
    <row r="14622" spans="27:29" x14ac:dyDescent="0.25">
      <c r="AA14622"/>
      <c r="AB14622"/>
      <c r="AC14622"/>
    </row>
    <row r="14623" spans="27:29" x14ac:dyDescent="0.25">
      <c r="AA14623"/>
      <c r="AB14623"/>
      <c r="AC14623"/>
    </row>
    <row r="14624" spans="27:29" x14ac:dyDescent="0.25">
      <c r="AA14624"/>
      <c r="AB14624"/>
      <c r="AC14624"/>
    </row>
    <row r="14625" spans="27:29" x14ac:dyDescent="0.25">
      <c r="AA14625"/>
      <c r="AB14625"/>
      <c r="AC14625"/>
    </row>
    <row r="14626" spans="27:29" x14ac:dyDescent="0.25">
      <c r="AA14626"/>
      <c r="AB14626"/>
      <c r="AC14626"/>
    </row>
    <row r="14627" spans="27:29" x14ac:dyDescent="0.25">
      <c r="AA14627"/>
      <c r="AB14627"/>
      <c r="AC14627"/>
    </row>
    <row r="14628" spans="27:29" x14ac:dyDescent="0.25">
      <c r="AA14628"/>
      <c r="AB14628"/>
      <c r="AC14628"/>
    </row>
    <row r="14629" spans="27:29" x14ac:dyDescent="0.25">
      <c r="AA14629"/>
      <c r="AB14629"/>
      <c r="AC14629"/>
    </row>
    <row r="14630" spans="27:29" x14ac:dyDescent="0.25">
      <c r="AA14630"/>
      <c r="AB14630"/>
      <c r="AC14630"/>
    </row>
    <row r="14631" spans="27:29" x14ac:dyDescent="0.25">
      <c r="AA14631"/>
      <c r="AB14631"/>
      <c r="AC14631"/>
    </row>
    <row r="14632" spans="27:29" x14ac:dyDescent="0.25">
      <c r="AA14632"/>
      <c r="AB14632"/>
      <c r="AC14632"/>
    </row>
    <row r="14633" spans="27:29" x14ac:dyDescent="0.25">
      <c r="AA14633"/>
      <c r="AB14633"/>
      <c r="AC14633"/>
    </row>
    <row r="14634" spans="27:29" x14ac:dyDescent="0.25">
      <c r="AA14634"/>
      <c r="AB14634"/>
      <c r="AC14634"/>
    </row>
    <row r="14635" spans="27:29" x14ac:dyDescent="0.25">
      <c r="AA14635"/>
      <c r="AB14635"/>
      <c r="AC14635"/>
    </row>
    <row r="14636" spans="27:29" x14ac:dyDescent="0.25">
      <c r="AA14636"/>
      <c r="AB14636"/>
      <c r="AC14636"/>
    </row>
    <row r="14637" spans="27:29" x14ac:dyDescent="0.25">
      <c r="AA14637"/>
      <c r="AB14637"/>
      <c r="AC14637"/>
    </row>
    <row r="14638" spans="27:29" x14ac:dyDescent="0.25">
      <c r="AA14638"/>
      <c r="AB14638"/>
      <c r="AC14638"/>
    </row>
    <row r="14639" spans="27:29" x14ac:dyDescent="0.25">
      <c r="AA14639"/>
      <c r="AB14639"/>
      <c r="AC14639"/>
    </row>
    <row r="14640" spans="27:29" x14ac:dyDescent="0.25">
      <c r="AA14640"/>
      <c r="AB14640"/>
      <c r="AC14640"/>
    </row>
    <row r="14641" spans="27:29" x14ac:dyDescent="0.25">
      <c r="AA14641"/>
      <c r="AB14641"/>
      <c r="AC14641"/>
    </row>
    <row r="14642" spans="27:29" x14ac:dyDescent="0.25">
      <c r="AA14642"/>
      <c r="AB14642"/>
      <c r="AC14642"/>
    </row>
    <row r="14643" spans="27:29" x14ac:dyDescent="0.25">
      <c r="AA14643"/>
      <c r="AB14643"/>
      <c r="AC14643"/>
    </row>
    <row r="14644" spans="27:29" x14ac:dyDescent="0.25">
      <c r="AA14644"/>
      <c r="AB14644"/>
      <c r="AC14644"/>
    </row>
    <row r="14645" spans="27:29" x14ac:dyDescent="0.25">
      <c r="AA14645"/>
      <c r="AB14645"/>
      <c r="AC14645"/>
    </row>
    <row r="14646" spans="27:29" x14ac:dyDescent="0.25">
      <c r="AA14646"/>
      <c r="AB14646"/>
      <c r="AC14646"/>
    </row>
    <row r="14647" spans="27:29" x14ac:dyDescent="0.25">
      <c r="AA14647"/>
      <c r="AB14647"/>
      <c r="AC14647"/>
    </row>
    <row r="14648" spans="27:29" x14ac:dyDescent="0.25">
      <c r="AA14648"/>
      <c r="AB14648"/>
      <c r="AC14648"/>
    </row>
    <row r="14649" spans="27:29" x14ac:dyDescent="0.25">
      <c r="AA14649"/>
      <c r="AB14649"/>
      <c r="AC14649"/>
    </row>
    <row r="14650" spans="27:29" x14ac:dyDescent="0.25">
      <c r="AA14650"/>
      <c r="AB14650"/>
      <c r="AC14650"/>
    </row>
    <row r="14651" spans="27:29" x14ac:dyDescent="0.25">
      <c r="AA14651"/>
      <c r="AB14651"/>
      <c r="AC14651"/>
    </row>
    <row r="14652" spans="27:29" x14ac:dyDescent="0.25">
      <c r="AA14652"/>
      <c r="AB14652"/>
      <c r="AC14652"/>
    </row>
    <row r="14653" spans="27:29" x14ac:dyDescent="0.25">
      <c r="AA14653"/>
      <c r="AB14653"/>
      <c r="AC14653"/>
    </row>
    <row r="14654" spans="27:29" x14ac:dyDescent="0.25">
      <c r="AA14654"/>
      <c r="AB14654"/>
      <c r="AC14654"/>
    </row>
    <row r="14655" spans="27:29" x14ac:dyDescent="0.25">
      <c r="AA14655"/>
      <c r="AB14655"/>
      <c r="AC14655"/>
    </row>
    <row r="14656" spans="27:29" x14ac:dyDescent="0.25">
      <c r="AA14656"/>
      <c r="AB14656"/>
      <c r="AC14656"/>
    </row>
    <row r="14657" spans="27:29" x14ac:dyDescent="0.25">
      <c r="AA14657"/>
      <c r="AB14657"/>
      <c r="AC14657"/>
    </row>
    <row r="14658" spans="27:29" x14ac:dyDescent="0.25">
      <c r="AA14658"/>
      <c r="AB14658"/>
      <c r="AC14658"/>
    </row>
    <row r="14659" spans="27:29" x14ac:dyDescent="0.25">
      <c r="AA14659"/>
      <c r="AB14659"/>
      <c r="AC14659"/>
    </row>
    <row r="14660" spans="27:29" x14ac:dyDescent="0.25">
      <c r="AA14660"/>
      <c r="AB14660"/>
      <c r="AC14660"/>
    </row>
    <row r="14661" spans="27:29" x14ac:dyDescent="0.25">
      <c r="AA14661"/>
      <c r="AB14661"/>
      <c r="AC14661"/>
    </row>
    <row r="14662" spans="27:29" x14ac:dyDescent="0.25">
      <c r="AA14662"/>
      <c r="AB14662"/>
      <c r="AC14662"/>
    </row>
    <row r="14663" spans="27:29" x14ac:dyDescent="0.25">
      <c r="AA14663"/>
      <c r="AB14663"/>
      <c r="AC14663"/>
    </row>
    <row r="14664" spans="27:29" x14ac:dyDescent="0.25">
      <c r="AA14664"/>
      <c r="AB14664"/>
      <c r="AC14664"/>
    </row>
    <row r="14665" spans="27:29" x14ac:dyDescent="0.25">
      <c r="AA14665"/>
      <c r="AB14665"/>
      <c r="AC14665"/>
    </row>
    <row r="14666" spans="27:29" x14ac:dyDescent="0.25">
      <c r="AA14666"/>
      <c r="AB14666"/>
      <c r="AC14666"/>
    </row>
    <row r="14667" spans="27:29" x14ac:dyDescent="0.25">
      <c r="AA14667"/>
      <c r="AB14667"/>
      <c r="AC14667"/>
    </row>
    <row r="14668" spans="27:29" x14ac:dyDescent="0.25">
      <c r="AA14668"/>
      <c r="AB14668"/>
      <c r="AC14668"/>
    </row>
    <row r="14669" spans="27:29" x14ac:dyDescent="0.25">
      <c r="AA14669"/>
      <c r="AB14669"/>
      <c r="AC14669"/>
    </row>
    <row r="14670" spans="27:29" x14ac:dyDescent="0.25">
      <c r="AA14670"/>
      <c r="AB14670"/>
      <c r="AC14670"/>
    </row>
    <row r="14671" spans="27:29" x14ac:dyDescent="0.25">
      <c r="AA14671"/>
      <c r="AB14671"/>
      <c r="AC14671"/>
    </row>
    <row r="14672" spans="27:29" x14ac:dyDescent="0.25">
      <c r="AA14672"/>
      <c r="AB14672"/>
      <c r="AC14672"/>
    </row>
    <row r="14673" spans="27:29" x14ac:dyDescent="0.25">
      <c r="AA14673"/>
      <c r="AB14673"/>
      <c r="AC14673"/>
    </row>
    <row r="14674" spans="27:29" x14ac:dyDescent="0.25">
      <c r="AA14674"/>
      <c r="AB14674"/>
      <c r="AC14674"/>
    </row>
    <row r="14675" spans="27:29" x14ac:dyDescent="0.25">
      <c r="AA14675"/>
      <c r="AB14675"/>
      <c r="AC14675"/>
    </row>
    <row r="14676" spans="27:29" x14ac:dyDescent="0.25">
      <c r="AA14676"/>
      <c r="AB14676"/>
      <c r="AC14676"/>
    </row>
    <row r="14677" spans="27:29" x14ac:dyDescent="0.25">
      <c r="AA14677"/>
      <c r="AB14677"/>
      <c r="AC14677"/>
    </row>
    <row r="14678" spans="27:29" x14ac:dyDescent="0.25">
      <c r="AA14678"/>
      <c r="AB14678"/>
      <c r="AC14678"/>
    </row>
    <row r="14679" spans="27:29" x14ac:dyDescent="0.25">
      <c r="AA14679"/>
      <c r="AB14679"/>
      <c r="AC14679"/>
    </row>
    <row r="14680" spans="27:29" x14ac:dyDescent="0.25">
      <c r="AA14680"/>
      <c r="AB14680"/>
      <c r="AC14680"/>
    </row>
    <row r="14681" spans="27:29" x14ac:dyDescent="0.25">
      <c r="AA14681"/>
      <c r="AB14681"/>
      <c r="AC14681"/>
    </row>
    <row r="14682" spans="27:29" x14ac:dyDescent="0.25">
      <c r="AA14682"/>
      <c r="AB14682"/>
      <c r="AC14682"/>
    </row>
    <row r="14683" spans="27:29" x14ac:dyDescent="0.25">
      <c r="AA14683"/>
      <c r="AB14683"/>
      <c r="AC14683"/>
    </row>
    <row r="14684" spans="27:29" x14ac:dyDescent="0.25">
      <c r="AA14684"/>
      <c r="AB14684"/>
      <c r="AC14684"/>
    </row>
    <row r="14685" spans="27:29" x14ac:dyDescent="0.25">
      <c r="AA14685"/>
      <c r="AB14685"/>
      <c r="AC14685"/>
    </row>
    <row r="14686" spans="27:29" x14ac:dyDescent="0.25">
      <c r="AA14686"/>
      <c r="AB14686"/>
      <c r="AC14686"/>
    </row>
    <row r="14687" spans="27:29" x14ac:dyDescent="0.25">
      <c r="AA14687"/>
      <c r="AB14687"/>
      <c r="AC14687"/>
    </row>
    <row r="14688" spans="27:29" x14ac:dyDescent="0.25">
      <c r="AA14688"/>
      <c r="AB14688"/>
      <c r="AC14688"/>
    </row>
    <row r="14689" spans="27:29" x14ac:dyDescent="0.25">
      <c r="AA14689"/>
      <c r="AB14689"/>
      <c r="AC14689"/>
    </row>
    <row r="14690" spans="27:29" x14ac:dyDescent="0.25">
      <c r="AA14690"/>
      <c r="AB14690"/>
      <c r="AC14690"/>
    </row>
    <row r="14691" spans="27:29" x14ac:dyDescent="0.25">
      <c r="AA14691"/>
      <c r="AB14691"/>
      <c r="AC14691"/>
    </row>
    <row r="14692" spans="27:29" x14ac:dyDescent="0.25">
      <c r="AA14692"/>
      <c r="AB14692"/>
      <c r="AC14692"/>
    </row>
    <row r="14693" spans="27:29" x14ac:dyDescent="0.25">
      <c r="AA14693"/>
      <c r="AB14693"/>
      <c r="AC14693"/>
    </row>
    <row r="14694" spans="27:29" x14ac:dyDescent="0.25">
      <c r="AA14694"/>
      <c r="AB14694"/>
      <c r="AC14694"/>
    </row>
    <row r="14695" spans="27:29" x14ac:dyDescent="0.25">
      <c r="AA14695"/>
      <c r="AB14695"/>
      <c r="AC14695"/>
    </row>
    <row r="14696" spans="27:29" x14ac:dyDescent="0.25">
      <c r="AA14696"/>
      <c r="AB14696"/>
      <c r="AC14696"/>
    </row>
    <row r="14697" spans="27:29" x14ac:dyDescent="0.25">
      <c r="AA14697"/>
      <c r="AB14697"/>
      <c r="AC14697"/>
    </row>
    <row r="14698" spans="27:29" x14ac:dyDescent="0.25">
      <c r="AA14698"/>
      <c r="AB14698"/>
      <c r="AC14698"/>
    </row>
    <row r="14699" spans="27:29" x14ac:dyDescent="0.25">
      <c r="AA14699"/>
      <c r="AB14699"/>
      <c r="AC14699"/>
    </row>
    <row r="14700" spans="27:29" x14ac:dyDescent="0.25">
      <c r="AA14700"/>
      <c r="AB14700"/>
      <c r="AC14700"/>
    </row>
    <row r="14701" spans="27:29" x14ac:dyDescent="0.25">
      <c r="AA14701"/>
      <c r="AB14701"/>
      <c r="AC14701"/>
    </row>
    <row r="14702" spans="27:29" x14ac:dyDescent="0.25">
      <c r="AA14702"/>
      <c r="AB14702"/>
      <c r="AC14702"/>
    </row>
    <row r="14703" spans="27:29" x14ac:dyDescent="0.25">
      <c r="AA14703"/>
      <c r="AB14703"/>
      <c r="AC14703"/>
    </row>
    <row r="14704" spans="27:29" x14ac:dyDescent="0.25">
      <c r="AA14704"/>
      <c r="AB14704"/>
      <c r="AC14704"/>
    </row>
    <row r="14705" spans="27:29" x14ac:dyDescent="0.25">
      <c r="AA14705"/>
      <c r="AB14705"/>
      <c r="AC14705"/>
    </row>
    <row r="14706" spans="27:29" x14ac:dyDescent="0.25">
      <c r="AA14706"/>
      <c r="AB14706"/>
      <c r="AC14706"/>
    </row>
    <row r="14707" spans="27:29" x14ac:dyDescent="0.25">
      <c r="AA14707"/>
      <c r="AB14707"/>
      <c r="AC14707"/>
    </row>
    <row r="14708" spans="27:29" x14ac:dyDescent="0.25">
      <c r="AA14708"/>
      <c r="AB14708"/>
      <c r="AC14708"/>
    </row>
    <row r="14709" spans="27:29" x14ac:dyDescent="0.25">
      <c r="AA14709"/>
      <c r="AB14709"/>
      <c r="AC14709"/>
    </row>
    <row r="14710" spans="27:29" x14ac:dyDescent="0.25">
      <c r="AA14710"/>
      <c r="AB14710"/>
      <c r="AC14710"/>
    </row>
    <row r="14711" spans="27:29" x14ac:dyDescent="0.25">
      <c r="AA14711"/>
      <c r="AB14711"/>
      <c r="AC14711"/>
    </row>
    <row r="14712" spans="27:29" x14ac:dyDescent="0.25">
      <c r="AA14712"/>
      <c r="AB14712"/>
      <c r="AC14712"/>
    </row>
    <row r="14713" spans="27:29" x14ac:dyDescent="0.25">
      <c r="AA14713"/>
      <c r="AB14713"/>
      <c r="AC14713"/>
    </row>
    <row r="14714" spans="27:29" x14ac:dyDescent="0.25">
      <c r="AA14714"/>
      <c r="AB14714"/>
      <c r="AC14714"/>
    </row>
    <row r="14715" spans="27:29" x14ac:dyDescent="0.25">
      <c r="AA14715"/>
      <c r="AB14715"/>
      <c r="AC14715"/>
    </row>
    <row r="14716" spans="27:29" x14ac:dyDescent="0.25">
      <c r="AA14716"/>
      <c r="AB14716"/>
      <c r="AC14716"/>
    </row>
    <row r="14717" spans="27:29" x14ac:dyDescent="0.25">
      <c r="AA14717"/>
      <c r="AB14717"/>
      <c r="AC14717"/>
    </row>
    <row r="14718" spans="27:29" x14ac:dyDescent="0.25">
      <c r="AA14718"/>
      <c r="AB14718"/>
      <c r="AC14718"/>
    </row>
    <row r="14719" spans="27:29" x14ac:dyDescent="0.25">
      <c r="AA14719"/>
      <c r="AB14719"/>
      <c r="AC14719"/>
    </row>
    <row r="14720" spans="27:29" x14ac:dyDescent="0.25">
      <c r="AA14720"/>
      <c r="AB14720"/>
      <c r="AC14720"/>
    </row>
    <row r="14721" spans="27:29" x14ac:dyDescent="0.25">
      <c r="AA14721"/>
      <c r="AB14721"/>
      <c r="AC14721"/>
    </row>
    <row r="14722" spans="27:29" x14ac:dyDescent="0.25">
      <c r="AA14722"/>
      <c r="AB14722"/>
      <c r="AC14722"/>
    </row>
    <row r="14723" spans="27:29" x14ac:dyDescent="0.25">
      <c r="AA14723"/>
      <c r="AB14723"/>
      <c r="AC14723"/>
    </row>
    <row r="14724" spans="27:29" x14ac:dyDescent="0.25">
      <c r="AA14724"/>
      <c r="AB14724"/>
      <c r="AC14724"/>
    </row>
    <row r="14725" spans="27:29" x14ac:dyDescent="0.25">
      <c r="AA14725"/>
      <c r="AB14725"/>
      <c r="AC14725"/>
    </row>
    <row r="14726" spans="27:29" x14ac:dyDescent="0.25">
      <c r="AA14726"/>
      <c r="AB14726"/>
      <c r="AC14726"/>
    </row>
    <row r="14727" spans="27:29" x14ac:dyDescent="0.25">
      <c r="AA14727"/>
      <c r="AB14727"/>
      <c r="AC14727"/>
    </row>
    <row r="14728" spans="27:29" x14ac:dyDescent="0.25">
      <c r="AA14728"/>
      <c r="AB14728"/>
      <c r="AC14728"/>
    </row>
    <row r="14729" spans="27:29" x14ac:dyDescent="0.25">
      <c r="AA14729"/>
      <c r="AB14729"/>
      <c r="AC14729"/>
    </row>
    <row r="14730" spans="27:29" x14ac:dyDescent="0.25">
      <c r="AA14730"/>
      <c r="AB14730"/>
      <c r="AC14730"/>
    </row>
    <row r="14731" spans="27:29" x14ac:dyDescent="0.25">
      <c r="AA14731"/>
      <c r="AB14731"/>
      <c r="AC14731"/>
    </row>
    <row r="14732" spans="27:29" x14ac:dyDescent="0.25">
      <c r="AA14732"/>
      <c r="AB14732"/>
      <c r="AC14732"/>
    </row>
    <row r="14733" spans="27:29" x14ac:dyDescent="0.25">
      <c r="AA14733"/>
      <c r="AB14733"/>
      <c r="AC14733"/>
    </row>
    <row r="14734" spans="27:29" x14ac:dyDescent="0.25">
      <c r="AA14734"/>
      <c r="AB14734"/>
      <c r="AC14734"/>
    </row>
    <row r="14735" spans="27:29" x14ac:dyDescent="0.25">
      <c r="AA14735"/>
      <c r="AB14735"/>
      <c r="AC14735"/>
    </row>
    <row r="14736" spans="27:29" x14ac:dyDescent="0.25">
      <c r="AA14736"/>
      <c r="AB14736"/>
      <c r="AC14736"/>
    </row>
    <row r="14737" spans="27:29" x14ac:dyDescent="0.25">
      <c r="AA14737"/>
      <c r="AB14737"/>
      <c r="AC14737"/>
    </row>
    <row r="14738" spans="27:29" x14ac:dyDescent="0.25">
      <c r="AA14738"/>
      <c r="AB14738"/>
      <c r="AC14738"/>
    </row>
    <row r="14739" spans="27:29" x14ac:dyDescent="0.25">
      <c r="AA14739"/>
      <c r="AB14739"/>
      <c r="AC14739"/>
    </row>
    <row r="14740" spans="27:29" x14ac:dyDescent="0.25">
      <c r="AA14740"/>
      <c r="AB14740"/>
      <c r="AC14740"/>
    </row>
    <row r="14741" spans="27:29" x14ac:dyDescent="0.25">
      <c r="AA14741"/>
      <c r="AB14741"/>
      <c r="AC14741"/>
    </row>
    <row r="14742" spans="27:29" x14ac:dyDescent="0.25">
      <c r="AA14742"/>
      <c r="AB14742"/>
      <c r="AC14742"/>
    </row>
    <row r="14743" spans="27:29" x14ac:dyDescent="0.25">
      <c r="AA14743"/>
      <c r="AB14743"/>
      <c r="AC14743"/>
    </row>
    <row r="14744" spans="27:29" x14ac:dyDescent="0.25">
      <c r="AA14744"/>
      <c r="AB14744"/>
      <c r="AC14744"/>
    </row>
    <row r="14745" spans="27:29" x14ac:dyDescent="0.25">
      <c r="AA14745"/>
      <c r="AB14745"/>
      <c r="AC14745"/>
    </row>
    <row r="14746" spans="27:29" x14ac:dyDescent="0.25">
      <c r="AA14746"/>
      <c r="AB14746"/>
      <c r="AC14746"/>
    </row>
    <row r="14747" spans="27:29" x14ac:dyDescent="0.25">
      <c r="AA14747"/>
      <c r="AB14747"/>
      <c r="AC14747"/>
    </row>
    <row r="14748" spans="27:29" x14ac:dyDescent="0.25">
      <c r="AA14748"/>
      <c r="AB14748"/>
      <c r="AC14748"/>
    </row>
    <row r="14749" spans="27:29" x14ac:dyDescent="0.25">
      <c r="AA14749"/>
      <c r="AB14749"/>
      <c r="AC14749"/>
    </row>
    <row r="14750" spans="27:29" x14ac:dyDescent="0.25">
      <c r="AA14750"/>
      <c r="AB14750"/>
      <c r="AC14750"/>
    </row>
    <row r="14751" spans="27:29" x14ac:dyDescent="0.25">
      <c r="AA14751"/>
      <c r="AB14751"/>
      <c r="AC14751"/>
    </row>
    <row r="14752" spans="27:29" x14ac:dyDescent="0.25">
      <c r="AA14752"/>
      <c r="AB14752"/>
      <c r="AC14752"/>
    </row>
    <row r="14753" spans="27:29" x14ac:dyDescent="0.25">
      <c r="AA14753"/>
      <c r="AB14753"/>
      <c r="AC14753"/>
    </row>
    <row r="14754" spans="27:29" x14ac:dyDescent="0.25">
      <c r="AA14754"/>
      <c r="AB14754"/>
      <c r="AC14754"/>
    </row>
    <row r="14755" spans="27:29" x14ac:dyDescent="0.25">
      <c r="AA14755"/>
      <c r="AB14755"/>
      <c r="AC14755"/>
    </row>
    <row r="14756" spans="27:29" x14ac:dyDescent="0.25">
      <c r="AA14756"/>
      <c r="AB14756"/>
      <c r="AC14756"/>
    </row>
    <row r="14757" spans="27:29" x14ac:dyDescent="0.25">
      <c r="AA14757"/>
      <c r="AB14757"/>
      <c r="AC14757"/>
    </row>
    <row r="14758" spans="27:29" x14ac:dyDescent="0.25">
      <c r="AA14758"/>
      <c r="AB14758"/>
      <c r="AC14758"/>
    </row>
    <row r="14759" spans="27:29" x14ac:dyDescent="0.25">
      <c r="AA14759"/>
      <c r="AB14759"/>
      <c r="AC14759"/>
    </row>
    <row r="14760" spans="27:29" x14ac:dyDescent="0.25">
      <c r="AA14760"/>
      <c r="AB14760"/>
      <c r="AC14760"/>
    </row>
    <row r="14761" spans="27:29" x14ac:dyDescent="0.25">
      <c r="AA14761"/>
      <c r="AB14761"/>
      <c r="AC14761"/>
    </row>
    <row r="14762" spans="27:29" x14ac:dyDescent="0.25">
      <c r="AA14762"/>
      <c r="AB14762"/>
      <c r="AC14762"/>
    </row>
    <row r="14763" spans="27:29" x14ac:dyDescent="0.25">
      <c r="AA14763"/>
      <c r="AB14763"/>
      <c r="AC14763"/>
    </row>
    <row r="14764" spans="27:29" x14ac:dyDescent="0.25">
      <c r="AA14764"/>
      <c r="AB14764"/>
      <c r="AC14764"/>
    </row>
    <row r="14765" spans="27:29" x14ac:dyDescent="0.25">
      <c r="AA14765"/>
      <c r="AB14765"/>
      <c r="AC14765"/>
    </row>
    <row r="14766" spans="27:29" x14ac:dyDescent="0.25">
      <c r="AA14766"/>
      <c r="AB14766"/>
      <c r="AC14766"/>
    </row>
    <row r="14767" spans="27:29" x14ac:dyDescent="0.25">
      <c r="AA14767"/>
      <c r="AB14767"/>
      <c r="AC14767"/>
    </row>
    <row r="14768" spans="27:29" x14ac:dyDescent="0.25">
      <c r="AA14768"/>
      <c r="AB14768"/>
      <c r="AC14768"/>
    </row>
    <row r="14769" spans="27:29" x14ac:dyDescent="0.25">
      <c r="AA14769"/>
      <c r="AB14769"/>
      <c r="AC14769"/>
    </row>
    <row r="14770" spans="27:29" x14ac:dyDescent="0.25">
      <c r="AA14770"/>
      <c r="AB14770"/>
      <c r="AC14770"/>
    </row>
    <row r="14771" spans="27:29" x14ac:dyDescent="0.25">
      <c r="AA14771"/>
      <c r="AB14771"/>
      <c r="AC14771"/>
    </row>
    <row r="14772" spans="27:29" x14ac:dyDescent="0.25">
      <c r="AA14772"/>
      <c r="AB14772"/>
      <c r="AC14772"/>
    </row>
    <row r="14773" spans="27:29" x14ac:dyDescent="0.25">
      <c r="AA14773"/>
      <c r="AB14773"/>
      <c r="AC14773"/>
    </row>
    <row r="14774" spans="27:29" x14ac:dyDescent="0.25">
      <c r="AA14774"/>
      <c r="AB14774"/>
      <c r="AC14774"/>
    </row>
    <row r="14775" spans="27:29" x14ac:dyDescent="0.25">
      <c r="AA14775"/>
      <c r="AB14775"/>
      <c r="AC14775"/>
    </row>
    <row r="14776" spans="27:29" x14ac:dyDescent="0.25">
      <c r="AA14776"/>
      <c r="AB14776"/>
      <c r="AC14776"/>
    </row>
    <row r="14777" spans="27:29" x14ac:dyDescent="0.25">
      <c r="AA14777"/>
      <c r="AB14777"/>
      <c r="AC14777"/>
    </row>
    <row r="14778" spans="27:29" x14ac:dyDescent="0.25">
      <c r="AA14778"/>
      <c r="AB14778"/>
      <c r="AC14778"/>
    </row>
    <row r="14779" spans="27:29" x14ac:dyDescent="0.25">
      <c r="AA14779"/>
      <c r="AB14779"/>
      <c r="AC14779"/>
    </row>
    <row r="14780" spans="27:29" x14ac:dyDescent="0.25">
      <c r="AA14780"/>
      <c r="AB14780"/>
      <c r="AC14780"/>
    </row>
    <row r="14781" spans="27:29" x14ac:dyDescent="0.25">
      <c r="AA14781"/>
      <c r="AB14781"/>
      <c r="AC14781"/>
    </row>
    <row r="14782" spans="27:29" x14ac:dyDescent="0.25">
      <c r="AA14782"/>
      <c r="AB14782"/>
      <c r="AC14782"/>
    </row>
    <row r="14783" spans="27:29" x14ac:dyDescent="0.25">
      <c r="AA14783"/>
      <c r="AB14783"/>
      <c r="AC14783"/>
    </row>
    <row r="14784" spans="27:29" x14ac:dyDescent="0.25">
      <c r="AA14784"/>
      <c r="AB14784"/>
      <c r="AC14784"/>
    </row>
    <row r="14785" spans="27:29" x14ac:dyDescent="0.25">
      <c r="AA14785"/>
      <c r="AB14785"/>
      <c r="AC14785"/>
    </row>
    <row r="14786" spans="27:29" x14ac:dyDescent="0.25">
      <c r="AA14786"/>
      <c r="AB14786"/>
      <c r="AC14786"/>
    </row>
    <row r="14787" spans="27:29" x14ac:dyDescent="0.25">
      <c r="AA14787"/>
      <c r="AB14787"/>
      <c r="AC14787"/>
    </row>
    <row r="14788" spans="27:29" x14ac:dyDescent="0.25">
      <c r="AA14788"/>
      <c r="AB14788"/>
      <c r="AC14788"/>
    </row>
    <row r="14789" spans="27:29" x14ac:dyDescent="0.25">
      <c r="AA14789"/>
      <c r="AB14789"/>
      <c r="AC14789"/>
    </row>
    <row r="14790" spans="27:29" x14ac:dyDescent="0.25">
      <c r="AA14790"/>
      <c r="AB14790"/>
      <c r="AC14790"/>
    </row>
    <row r="14791" spans="27:29" x14ac:dyDescent="0.25">
      <c r="AA14791"/>
      <c r="AB14791"/>
      <c r="AC14791"/>
    </row>
    <row r="14792" spans="27:29" x14ac:dyDescent="0.25">
      <c r="AA14792"/>
      <c r="AB14792"/>
      <c r="AC14792"/>
    </row>
    <row r="14793" spans="27:29" x14ac:dyDescent="0.25">
      <c r="AA14793"/>
      <c r="AB14793"/>
      <c r="AC14793"/>
    </row>
    <row r="14794" spans="27:29" x14ac:dyDescent="0.25">
      <c r="AA14794"/>
      <c r="AB14794"/>
      <c r="AC14794"/>
    </row>
    <row r="14795" spans="27:29" x14ac:dyDescent="0.25">
      <c r="AA14795"/>
      <c r="AB14795"/>
      <c r="AC14795"/>
    </row>
    <row r="14796" spans="27:29" x14ac:dyDescent="0.25">
      <c r="AA14796"/>
      <c r="AB14796"/>
      <c r="AC14796"/>
    </row>
    <row r="14797" spans="27:29" x14ac:dyDescent="0.25">
      <c r="AA14797"/>
      <c r="AB14797"/>
      <c r="AC14797"/>
    </row>
    <row r="14798" spans="27:29" x14ac:dyDescent="0.25">
      <c r="AA14798"/>
      <c r="AB14798"/>
      <c r="AC14798"/>
    </row>
    <row r="14799" spans="27:29" x14ac:dyDescent="0.25">
      <c r="AA14799"/>
      <c r="AB14799"/>
      <c r="AC14799"/>
    </row>
    <row r="14800" spans="27:29" x14ac:dyDescent="0.25">
      <c r="AA14800"/>
      <c r="AB14800"/>
      <c r="AC14800"/>
    </row>
    <row r="14801" spans="27:29" x14ac:dyDescent="0.25">
      <c r="AA14801"/>
      <c r="AB14801"/>
      <c r="AC14801"/>
    </row>
    <row r="14802" spans="27:29" x14ac:dyDescent="0.25">
      <c r="AA14802"/>
      <c r="AB14802"/>
      <c r="AC14802"/>
    </row>
    <row r="14803" spans="27:29" x14ac:dyDescent="0.25">
      <c r="AA14803"/>
      <c r="AB14803"/>
      <c r="AC14803"/>
    </row>
    <row r="14804" spans="27:29" x14ac:dyDescent="0.25">
      <c r="AA14804"/>
      <c r="AB14804"/>
      <c r="AC14804"/>
    </row>
    <row r="14805" spans="27:29" x14ac:dyDescent="0.25">
      <c r="AA14805"/>
      <c r="AB14805"/>
      <c r="AC14805"/>
    </row>
    <row r="14806" spans="27:29" x14ac:dyDescent="0.25">
      <c r="AA14806"/>
      <c r="AB14806"/>
      <c r="AC14806"/>
    </row>
    <row r="14807" spans="27:29" x14ac:dyDescent="0.25">
      <c r="AA14807"/>
      <c r="AB14807"/>
      <c r="AC14807"/>
    </row>
    <row r="14808" spans="27:29" x14ac:dyDescent="0.25">
      <c r="AA14808"/>
      <c r="AB14808"/>
      <c r="AC14808"/>
    </row>
    <row r="14809" spans="27:29" x14ac:dyDescent="0.25">
      <c r="AA14809"/>
      <c r="AB14809"/>
      <c r="AC14809"/>
    </row>
    <row r="14810" spans="27:29" x14ac:dyDescent="0.25">
      <c r="AA14810"/>
      <c r="AB14810"/>
      <c r="AC14810"/>
    </row>
    <row r="14811" spans="27:29" x14ac:dyDescent="0.25">
      <c r="AA14811"/>
      <c r="AB14811"/>
      <c r="AC14811"/>
    </row>
    <row r="14812" spans="27:29" x14ac:dyDescent="0.25">
      <c r="AA14812"/>
      <c r="AB14812"/>
      <c r="AC14812"/>
    </row>
    <row r="14813" spans="27:29" x14ac:dyDescent="0.25">
      <c r="AA14813"/>
      <c r="AB14813"/>
      <c r="AC14813"/>
    </row>
    <row r="14814" spans="27:29" x14ac:dyDescent="0.25">
      <c r="AA14814"/>
      <c r="AB14814"/>
      <c r="AC14814"/>
    </row>
    <row r="14815" spans="27:29" x14ac:dyDescent="0.25">
      <c r="AA14815"/>
      <c r="AB14815"/>
      <c r="AC14815"/>
    </row>
    <row r="14816" spans="27:29" x14ac:dyDescent="0.25">
      <c r="AA14816"/>
      <c r="AB14816"/>
      <c r="AC14816"/>
    </row>
    <row r="14817" spans="27:29" x14ac:dyDescent="0.25">
      <c r="AA14817"/>
      <c r="AB14817"/>
      <c r="AC14817"/>
    </row>
    <row r="14818" spans="27:29" x14ac:dyDescent="0.25">
      <c r="AA14818"/>
      <c r="AB14818"/>
      <c r="AC14818"/>
    </row>
    <row r="14819" spans="27:29" x14ac:dyDescent="0.25">
      <c r="AA14819"/>
      <c r="AB14819"/>
      <c r="AC14819"/>
    </row>
    <row r="14820" spans="27:29" x14ac:dyDescent="0.25">
      <c r="AA14820"/>
      <c r="AB14820"/>
      <c r="AC14820"/>
    </row>
    <row r="14821" spans="27:29" x14ac:dyDescent="0.25">
      <c r="AA14821"/>
      <c r="AB14821"/>
      <c r="AC14821"/>
    </row>
    <row r="14822" spans="27:29" x14ac:dyDescent="0.25">
      <c r="AA14822"/>
      <c r="AB14822"/>
      <c r="AC14822"/>
    </row>
    <row r="14823" spans="27:29" x14ac:dyDescent="0.25">
      <c r="AA14823"/>
      <c r="AB14823"/>
      <c r="AC14823"/>
    </row>
    <row r="14824" spans="27:29" x14ac:dyDescent="0.25">
      <c r="AA14824"/>
      <c r="AB14824"/>
      <c r="AC14824"/>
    </row>
    <row r="14825" spans="27:29" x14ac:dyDescent="0.25">
      <c r="AA14825"/>
      <c r="AB14825"/>
      <c r="AC14825"/>
    </row>
    <row r="14826" spans="27:29" x14ac:dyDescent="0.25">
      <c r="AA14826"/>
      <c r="AB14826"/>
      <c r="AC14826"/>
    </row>
    <row r="14827" spans="27:29" x14ac:dyDescent="0.25">
      <c r="AA14827"/>
      <c r="AB14827"/>
      <c r="AC14827"/>
    </row>
    <row r="14828" spans="27:29" x14ac:dyDescent="0.25">
      <c r="AA14828"/>
      <c r="AB14828"/>
      <c r="AC14828"/>
    </row>
    <row r="14829" spans="27:29" x14ac:dyDescent="0.25">
      <c r="AA14829"/>
      <c r="AB14829"/>
      <c r="AC14829"/>
    </row>
    <row r="14830" spans="27:29" x14ac:dyDescent="0.25">
      <c r="AA14830"/>
      <c r="AB14830"/>
      <c r="AC14830"/>
    </row>
    <row r="14831" spans="27:29" x14ac:dyDescent="0.25">
      <c r="AA14831"/>
      <c r="AB14831"/>
      <c r="AC14831"/>
    </row>
    <row r="14832" spans="27:29" x14ac:dyDescent="0.25">
      <c r="AA14832"/>
      <c r="AB14832"/>
      <c r="AC14832"/>
    </row>
    <row r="14833" spans="27:29" x14ac:dyDescent="0.25">
      <c r="AA14833"/>
      <c r="AB14833"/>
      <c r="AC14833"/>
    </row>
    <row r="14834" spans="27:29" x14ac:dyDescent="0.25">
      <c r="AA14834"/>
      <c r="AB14834"/>
      <c r="AC14834"/>
    </row>
    <row r="14835" spans="27:29" x14ac:dyDescent="0.25">
      <c r="AA14835"/>
      <c r="AB14835"/>
      <c r="AC14835"/>
    </row>
    <row r="14836" spans="27:29" x14ac:dyDescent="0.25">
      <c r="AA14836"/>
      <c r="AB14836"/>
      <c r="AC14836"/>
    </row>
    <row r="14837" spans="27:29" x14ac:dyDescent="0.25">
      <c r="AA14837"/>
      <c r="AB14837"/>
      <c r="AC14837"/>
    </row>
    <row r="14838" spans="27:29" x14ac:dyDescent="0.25">
      <c r="AA14838"/>
      <c r="AB14838"/>
      <c r="AC14838"/>
    </row>
    <row r="14839" spans="27:29" x14ac:dyDescent="0.25">
      <c r="AA14839"/>
      <c r="AB14839"/>
      <c r="AC14839"/>
    </row>
    <row r="14840" spans="27:29" x14ac:dyDescent="0.25">
      <c r="AA14840"/>
      <c r="AB14840"/>
      <c r="AC14840"/>
    </row>
    <row r="14841" spans="27:29" x14ac:dyDescent="0.25">
      <c r="AA14841"/>
      <c r="AB14841"/>
      <c r="AC14841"/>
    </row>
    <row r="14842" spans="27:29" x14ac:dyDescent="0.25">
      <c r="AA14842"/>
      <c r="AB14842"/>
      <c r="AC14842"/>
    </row>
    <row r="14843" spans="27:29" x14ac:dyDescent="0.25">
      <c r="AA14843"/>
      <c r="AB14843"/>
      <c r="AC14843"/>
    </row>
    <row r="14844" spans="27:29" x14ac:dyDescent="0.25">
      <c r="AA14844"/>
      <c r="AB14844"/>
      <c r="AC14844"/>
    </row>
    <row r="14845" spans="27:29" x14ac:dyDescent="0.25">
      <c r="AA14845"/>
      <c r="AB14845"/>
      <c r="AC14845"/>
    </row>
    <row r="14846" spans="27:29" x14ac:dyDescent="0.25">
      <c r="AA14846"/>
      <c r="AB14846"/>
      <c r="AC14846"/>
    </row>
    <row r="14847" spans="27:29" x14ac:dyDescent="0.25">
      <c r="AA14847"/>
      <c r="AB14847"/>
      <c r="AC14847"/>
    </row>
    <row r="14848" spans="27:29" x14ac:dyDescent="0.25">
      <c r="AA14848"/>
      <c r="AB14848"/>
      <c r="AC14848"/>
    </row>
    <row r="14849" spans="27:29" x14ac:dyDescent="0.25">
      <c r="AA14849"/>
      <c r="AB14849"/>
      <c r="AC14849"/>
    </row>
    <row r="14850" spans="27:29" x14ac:dyDescent="0.25">
      <c r="AA14850"/>
      <c r="AB14850"/>
      <c r="AC14850"/>
    </row>
    <row r="14851" spans="27:29" x14ac:dyDescent="0.25">
      <c r="AA14851"/>
      <c r="AB14851"/>
      <c r="AC14851"/>
    </row>
    <row r="14852" spans="27:29" x14ac:dyDescent="0.25">
      <c r="AA14852"/>
      <c r="AB14852"/>
      <c r="AC14852"/>
    </row>
    <row r="14853" spans="27:29" x14ac:dyDescent="0.25">
      <c r="AA14853"/>
      <c r="AB14853"/>
      <c r="AC14853"/>
    </row>
    <row r="14854" spans="27:29" x14ac:dyDescent="0.25">
      <c r="AA14854"/>
      <c r="AB14854"/>
      <c r="AC14854"/>
    </row>
    <row r="14855" spans="27:29" x14ac:dyDescent="0.25">
      <c r="AA14855"/>
      <c r="AB14855"/>
      <c r="AC14855"/>
    </row>
    <row r="14856" spans="27:29" x14ac:dyDescent="0.25">
      <c r="AA14856"/>
      <c r="AB14856"/>
      <c r="AC14856"/>
    </row>
    <row r="14857" spans="27:29" x14ac:dyDescent="0.25">
      <c r="AA14857"/>
      <c r="AB14857"/>
      <c r="AC14857"/>
    </row>
    <row r="14858" spans="27:29" x14ac:dyDescent="0.25">
      <c r="AA14858"/>
      <c r="AB14858"/>
      <c r="AC14858"/>
    </row>
    <row r="14859" spans="27:29" x14ac:dyDescent="0.25">
      <c r="AA14859"/>
      <c r="AB14859"/>
      <c r="AC14859"/>
    </row>
    <row r="14860" spans="27:29" x14ac:dyDescent="0.25">
      <c r="AA14860"/>
      <c r="AB14860"/>
      <c r="AC14860"/>
    </row>
    <row r="14861" spans="27:29" x14ac:dyDescent="0.25">
      <c r="AA14861"/>
      <c r="AB14861"/>
      <c r="AC14861"/>
    </row>
    <row r="14862" spans="27:29" x14ac:dyDescent="0.25">
      <c r="AA14862"/>
      <c r="AB14862"/>
      <c r="AC14862"/>
    </row>
    <row r="14863" spans="27:29" x14ac:dyDescent="0.25">
      <c r="AA14863"/>
      <c r="AB14863"/>
      <c r="AC14863"/>
    </row>
    <row r="14864" spans="27:29" x14ac:dyDescent="0.25">
      <c r="AA14864"/>
      <c r="AB14864"/>
      <c r="AC14864"/>
    </row>
    <row r="14865" spans="27:29" x14ac:dyDescent="0.25">
      <c r="AA14865"/>
      <c r="AB14865"/>
      <c r="AC14865"/>
    </row>
    <row r="14866" spans="27:29" x14ac:dyDescent="0.25">
      <c r="AA14866"/>
      <c r="AB14866"/>
      <c r="AC14866"/>
    </row>
    <row r="14867" spans="27:29" x14ac:dyDescent="0.25">
      <c r="AA14867"/>
      <c r="AB14867"/>
      <c r="AC14867"/>
    </row>
    <row r="14868" spans="27:29" x14ac:dyDescent="0.25">
      <c r="AA14868"/>
      <c r="AB14868"/>
      <c r="AC14868"/>
    </row>
    <row r="14869" spans="27:29" x14ac:dyDescent="0.25">
      <c r="AA14869"/>
      <c r="AB14869"/>
      <c r="AC14869"/>
    </row>
    <row r="14870" spans="27:29" x14ac:dyDescent="0.25">
      <c r="AA14870"/>
      <c r="AB14870"/>
      <c r="AC14870"/>
    </row>
    <row r="14871" spans="27:29" x14ac:dyDescent="0.25">
      <c r="AA14871"/>
      <c r="AB14871"/>
      <c r="AC14871"/>
    </row>
    <row r="14872" spans="27:29" x14ac:dyDescent="0.25">
      <c r="AA14872"/>
      <c r="AB14872"/>
      <c r="AC14872"/>
    </row>
    <row r="14873" spans="27:29" x14ac:dyDescent="0.25">
      <c r="AA14873"/>
      <c r="AB14873"/>
      <c r="AC14873"/>
    </row>
    <row r="14874" spans="27:29" x14ac:dyDescent="0.25">
      <c r="AA14874"/>
      <c r="AB14874"/>
      <c r="AC14874"/>
    </row>
    <row r="14875" spans="27:29" x14ac:dyDescent="0.25">
      <c r="AA14875"/>
      <c r="AB14875"/>
      <c r="AC14875"/>
    </row>
    <row r="14876" spans="27:29" x14ac:dyDescent="0.25">
      <c r="AA14876"/>
      <c r="AB14876"/>
      <c r="AC14876"/>
    </row>
    <row r="14877" spans="27:29" x14ac:dyDescent="0.25">
      <c r="AA14877"/>
      <c r="AB14877"/>
      <c r="AC14877"/>
    </row>
    <row r="14878" spans="27:29" x14ac:dyDescent="0.25">
      <c r="AA14878"/>
      <c r="AB14878"/>
      <c r="AC14878"/>
    </row>
    <row r="14879" spans="27:29" x14ac:dyDescent="0.25">
      <c r="AA14879"/>
      <c r="AB14879"/>
      <c r="AC14879"/>
    </row>
    <row r="14880" spans="27:29" x14ac:dyDescent="0.25">
      <c r="AA14880"/>
      <c r="AB14880"/>
      <c r="AC14880"/>
    </row>
    <row r="14881" spans="27:29" x14ac:dyDescent="0.25">
      <c r="AA14881"/>
      <c r="AB14881"/>
      <c r="AC14881"/>
    </row>
    <row r="14882" spans="27:29" x14ac:dyDescent="0.25">
      <c r="AA14882"/>
      <c r="AB14882"/>
      <c r="AC14882"/>
    </row>
    <row r="14883" spans="27:29" x14ac:dyDescent="0.25">
      <c r="AA14883"/>
      <c r="AB14883"/>
      <c r="AC14883"/>
    </row>
    <row r="14884" spans="27:29" x14ac:dyDescent="0.25">
      <c r="AA14884"/>
      <c r="AB14884"/>
      <c r="AC14884"/>
    </row>
    <row r="14885" spans="27:29" x14ac:dyDescent="0.25">
      <c r="AA14885"/>
      <c r="AB14885"/>
      <c r="AC14885"/>
    </row>
    <row r="14886" spans="27:29" x14ac:dyDescent="0.25">
      <c r="AA14886"/>
      <c r="AB14886"/>
      <c r="AC14886"/>
    </row>
    <row r="14887" spans="27:29" x14ac:dyDescent="0.25">
      <c r="AA14887"/>
      <c r="AB14887"/>
      <c r="AC14887"/>
    </row>
    <row r="14888" spans="27:29" x14ac:dyDescent="0.25">
      <c r="AA14888"/>
      <c r="AB14888"/>
      <c r="AC14888"/>
    </row>
    <row r="14889" spans="27:29" x14ac:dyDescent="0.25">
      <c r="AA14889"/>
      <c r="AB14889"/>
      <c r="AC14889"/>
    </row>
    <row r="14890" spans="27:29" x14ac:dyDescent="0.25">
      <c r="AA14890"/>
      <c r="AB14890"/>
      <c r="AC14890"/>
    </row>
    <row r="14891" spans="27:29" x14ac:dyDescent="0.25">
      <c r="AA14891"/>
      <c r="AB14891"/>
      <c r="AC14891"/>
    </row>
    <row r="14892" spans="27:29" x14ac:dyDescent="0.25">
      <c r="AA14892"/>
      <c r="AB14892"/>
      <c r="AC14892"/>
    </row>
    <row r="14893" spans="27:29" x14ac:dyDescent="0.25">
      <c r="AA14893"/>
      <c r="AB14893"/>
      <c r="AC14893"/>
    </row>
    <row r="14894" spans="27:29" x14ac:dyDescent="0.25">
      <c r="AA14894"/>
      <c r="AB14894"/>
      <c r="AC14894"/>
    </row>
    <row r="14895" spans="27:29" x14ac:dyDescent="0.25">
      <c r="AA14895"/>
      <c r="AB14895"/>
      <c r="AC14895"/>
    </row>
    <row r="14896" spans="27:29" x14ac:dyDescent="0.25">
      <c r="AA14896"/>
      <c r="AB14896"/>
      <c r="AC14896"/>
    </row>
    <row r="14897" spans="27:29" x14ac:dyDescent="0.25">
      <c r="AA14897"/>
      <c r="AB14897"/>
      <c r="AC14897"/>
    </row>
    <row r="14898" spans="27:29" x14ac:dyDescent="0.25">
      <c r="AA14898"/>
      <c r="AB14898"/>
      <c r="AC14898"/>
    </row>
    <row r="14899" spans="27:29" x14ac:dyDescent="0.25">
      <c r="AA14899"/>
      <c r="AB14899"/>
      <c r="AC14899"/>
    </row>
    <row r="14900" spans="27:29" x14ac:dyDescent="0.25">
      <c r="AA14900"/>
      <c r="AB14900"/>
      <c r="AC14900"/>
    </row>
    <row r="14901" spans="27:29" x14ac:dyDescent="0.25">
      <c r="AA14901"/>
      <c r="AB14901"/>
      <c r="AC14901"/>
    </row>
    <row r="14902" spans="27:29" x14ac:dyDescent="0.25">
      <c r="AA14902"/>
      <c r="AB14902"/>
      <c r="AC14902"/>
    </row>
    <row r="14903" spans="27:29" x14ac:dyDescent="0.25">
      <c r="AA14903"/>
      <c r="AB14903"/>
      <c r="AC14903"/>
    </row>
    <row r="14904" spans="27:29" x14ac:dyDescent="0.25">
      <c r="AA14904"/>
      <c r="AB14904"/>
      <c r="AC14904"/>
    </row>
    <row r="14905" spans="27:29" x14ac:dyDescent="0.25">
      <c r="AA14905"/>
      <c r="AB14905"/>
      <c r="AC14905"/>
    </row>
    <row r="14906" spans="27:29" x14ac:dyDescent="0.25">
      <c r="AA14906"/>
      <c r="AB14906"/>
      <c r="AC14906"/>
    </row>
    <row r="14907" spans="27:29" x14ac:dyDescent="0.25">
      <c r="AA14907"/>
      <c r="AB14907"/>
      <c r="AC14907"/>
    </row>
    <row r="14908" spans="27:29" x14ac:dyDescent="0.25">
      <c r="AA14908"/>
      <c r="AB14908"/>
      <c r="AC14908"/>
    </row>
    <row r="14909" spans="27:29" x14ac:dyDescent="0.25">
      <c r="AA14909"/>
      <c r="AB14909"/>
      <c r="AC14909"/>
    </row>
    <row r="14910" spans="27:29" x14ac:dyDescent="0.25">
      <c r="AA14910"/>
      <c r="AB14910"/>
      <c r="AC14910"/>
    </row>
    <row r="14911" spans="27:29" x14ac:dyDescent="0.25">
      <c r="AA14911"/>
      <c r="AB14911"/>
      <c r="AC14911"/>
    </row>
    <row r="14912" spans="27:29" x14ac:dyDescent="0.25">
      <c r="AA14912"/>
      <c r="AB14912"/>
      <c r="AC14912"/>
    </row>
    <row r="14913" spans="27:29" x14ac:dyDescent="0.25">
      <c r="AA14913"/>
      <c r="AB14913"/>
      <c r="AC14913"/>
    </row>
    <row r="14914" spans="27:29" x14ac:dyDescent="0.25">
      <c r="AA14914"/>
      <c r="AB14914"/>
      <c r="AC14914"/>
    </row>
    <row r="14915" spans="27:29" x14ac:dyDescent="0.25">
      <c r="AA14915"/>
      <c r="AB14915"/>
      <c r="AC14915"/>
    </row>
    <row r="14916" spans="27:29" x14ac:dyDescent="0.25">
      <c r="AA14916"/>
      <c r="AB14916"/>
      <c r="AC14916"/>
    </row>
    <row r="14917" spans="27:29" x14ac:dyDescent="0.25">
      <c r="AA14917"/>
      <c r="AB14917"/>
      <c r="AC14917"/>
    </row>
    <row r="14918" spans="27:29" x14ac:dyDescent="0.25">
      <c r="AA14918"/>
      <c r="AB14918"/>
      <c r="AC14918"/>
    </row>
    <row r="14919" spans="27:29" x14ac:dyDescent="0.25">
      <c r="AA14919"/>
      <c r="AB14919"/>
      <c r="AC14919"/>
    </row>
    <row r="14920" spans="27:29" x14ac:dyDescent="0.25">
      <c r="AA14920"/>
      <c r="AB14920"/>
      <c r="AC14920"/>
    </row>
    <row r="14921" spans="27:29" x14ac:dyDescent="0.25">
      <c r="AA14921"/>
      <c r="AB14921"/>
      <c r="AC14921"/>
    </row>
    <row r="14922" spans="27:29" x14ac:dyDescent="0.25">
      <c r="AA14922"/>
      <c r="AB14922"/>
      <c r="AC14922"/>
    </row>
    <row r="14923" spans="27:29" x14ac:dyDescent="0.25">
      <c r="AA14923"/>
      <c r="AB14923"/>
      <c r="AC14923"/>
    </row>
    <row r="14924" spans="27:29" x14ac:dyDescent="0.25">
      <c r="AA14924"/>
      <c r="AB14924"/>
      <c r="AC14924"/>
    </row>
    <row r="14925" spans="27:29" x14ac:dyDescent="0.25">
      <c r="AA14925"/>
      <c r="AB14925"/>
      <c r="AC14925"/>
    </row>
    <row r="14926" spans="27:29" x14ac:dyDescent="0.25">
      <c r="AA14926"/>
      <c r="AB14926"/>
      <c r="AC14926"/>
    </row>
    <row r="14927" spans="27:29" x14ac:dyDescent="0.25">
      <c r="AA14927"/>
      <c r="AB14927"/>
      <c r="AC14927"/>
    </row>
    <row r="14928" spans="27:29" x14ac:dyDescent="0.25">
      <c r="AA14928"/>
      <c r="AB14928"/>
      <c r="AC14928"/>
    </row>
    <row r="14929" spans="27:29" x14ac:dyDescent="0.25">
      <c r="AA14929"/>
      <c r="AB14929"/>
      <c r="AC14929"/>
    </row>
    <row r="14930" spans="27:29" x14ac:dyDescent="0.25">
      <c r="AA14930"/>
      <c r="AB14930"/>
      <c r="AC14930"/>
    </row>
    <row r="14931" spans="27:29" x14ac:dyDescent="0.25">
      <c r="AA14931"/>
      <c r="AB14931"/>
      <c r="AC14931"/>
    </row>
    <row r="14932" spans="27:29" x14ac:dyDescent="0.25">
      <c r="AA14932"/>
      <c r="AB14932"/>
      <c r="AC14932"/>
    </row>
    <row r="14933" spans="27:29" x14ac:dyDescent="0.25">
      <c r="AA14933"/>
      <c r="AB14933"/>
      <c r="AC14933"/>
    </row>
    <row r="14934" spans="27:29" x14ac:dyDescent="0.25">
      <c r="AA14934"/>
      <c r="AB14934"/>
      <c r="AC14934"/>
    </row>
    <row r="14935" spans="27:29" x14ac:dyDescent="0.25">
      <c r="AA14935"/>
      <c r="AB14935"/>
      <c r="AC14935"/>
    </row>
    <row r="14936" spans="27:29" x14ac:dyDescent="0.25">
      <c r="AA14936"/>
      <c r="AB14936"/>
      <c r="AC14936"/>
    </row>
    <row r="14937" spans="27:29" x14ac:dyDescent="0.25">
      <c r="AA14937"/>
      <c r="AB14937"/>
      <c r="AC14937"/>
    </row>
    <row r="14938" spans="27:29" x14ac:dyDescent="0.25">
      <c r="AA14938"/>
      <c r="AB14938"/>
      <c r="AC14938"/>
    </row>
    <row r="14939" spans="27:29" x14ac:dyDescent="0.25">
      <c r="AA14939"/>
      <c r="AB14939"/>
      <c r="AC14939"/>
    </row>
    <row r="14940" spans="27:29" x14ac:dyDescent="0.25">
      <c r="AA14940"/>
      <c r="AB14940"/>
      <c r="AC14940"/>
    </row>
    <row r="14941" spans="27:29" x14ac:dyDescent="0.25">
      <c r="AA14941"/>
      <c r="AB14941"/>
      <c r="AC14941"/>
    </row>
    <row r="14942" spans="27:29" x14ac:dyDescent="0.25">
      <c r="AA14942"/>
      <c r="AB14942"/>
      <c r="AC14942"/>
    </row>
    <row r="14943" spans="27:29" x14ac:dyDescent="0.25">
      <c r="AA14943"/>
      <c r="AB14943"/>
      <c r="AC14943"/>
    </row>
    <row r="14944" spans="27:29" x14ac:dyDescent="0.25">
      <c r="AA14944"/>
      <c r="AB14944"/>
      <c r="AC14944"/>
    </row>
    <row r="14945" spans="27:29" x14ac:dyDescent="0.25">
      <c r="AA14945"/>
      <c r="AB14945"/>
      <c r="AC14945"/>
    </row>
    <row r="14946" spans="27:29" x14ac:dyDescent="0.25">
      <c r="AA14946"/>
      <c r="AB14946"/>
      <c r="AC14946"/>
    </row>
    <row r="14947" spans="27:29" x14ac:dyDescent="0.25">
      <c r="AA14947"/>
      <c r="AB14947"/>
      <c r="AC14947"/>
    </row>
    <row r="14948" spans="27:29" x14ac:dyDescent="0.25">
      <c r="AA14948"/>
      <c r="AB14948"/>
      <c r="AC14948"/>
    </row>
    <row r="14949" spans="27:29" x14ac:dyDescent="0.25">
      <c r="AA14949"/>
      <c r="AB14949"/>
      <c r="AC14949"/>
    </row>
    <row r="14950" spans="27:29" x14ac:dyDescent="0.25">
      <c r="AA14950"/>
      <c r="AB14950"/>
      <c r="AC14950"/>
    </row>
    <row r="14951" spans="27:29" x14ac:dyDescent="0.25">
      <c r="AA14951"/>
      <c r="AB14951"/>
      <c r="AC14951"/>
    </row>
    <row r="14952" spans="27:29" x14ac:dyDescent="0.25">
      <c r="AA14952"/>
      <c r="AB14952"/>
      <c r="AC14952"/>
    </row>
    <row r="14953" spans="27:29" x14ac:dyDescent="0.25">
      <c r="AA14953"/>
      <c r="AB14953"/>
      <c r="AC14953"/>
    </row>
    <row r="14954" spans="27:29" x14ac:dyDescent="0.25">
      <c r="AA14954"/>
      <c r="AB14954"/>
      <c r="AC14954"/>
    </row>
    <row r="14955" spans="27:29" x14ac:dyDescent="0.25">
      <c r="AA14955"/>
      <c r="AB14955"/>
      <c r="AC14955"/>
    </row>
    <row r="14956" spans="27:29" x14ac:dyDescent="0.25">
      <c r="AA14956"/>
      <c r="AB14956"/>
      <c r="AC14956"/>
    </row>
    <row r="14957" spans="27:29" x14ac:dyDescent="0.25">
      <c r="AA14957"/>
      <c r="AB14957"/>
      <c r="AC14957"/>
    </row>
    <row r="14958" spans="27:29" x14ac:dyDescent="0.25">
      <c r="AA14958"/>
      <c r="AB14958"/>
      <c r="AC14958"/>
    </row>
    <row r="14959" spans="27:29" x14ac:dyDescent="0.25">
      <c r="AA14959"/>
      <c r="AB14959"/>
      <c r="AC14959"/>
    </row>
    <row r="14960" spans="27:29" x14ac:dyDescent="0.25">
      <c r="AA14960"/>
      <c r="AB14960"/>
      <c r="AC14960"/>
    </row>
    <row r="14961" spans="27:29" x14ac:dyDescent="0.25">
      <c r="AA14961"/>
      <c r="AB14961"/>
      <c r="AC14961"/>
    </row>
    <row r="14962" spans="27:29" x14ac:dyDescent="0.25">
      <c r="AA14962"/>
      <c r="AB14962"/>
      <c r="AC14962"/>
    </row>
    <row r="14963" spans="27:29" x14ac:dyDescent="0.25">
      <c r="AA14963"/>
      <c r="AB14963"/>
      <c r="AC14963"/>
    </row>
    <row r="14964" spans="27:29" x14ac:dyDescent="0.25">
      <c r="AA14964"/>
      <c r="AB14964"/>
      <c r="AC14964"/>
    </row>
    <row r="14965" spans="27:29" x14ac:dyDescent="0.25">
      <c r="AA14965"/>
      <c r="AB14965"/>
      <c r="AC14965"/>
    </row>
    <row r="14966" spans="27:29" x14ac:dyDescent="0.25">
      <c r="AA14966"/>
      <c r="AB14966"/>
      <c r="AC14966"/>
    </row>
    <row r="14967" spans="27:29" x14ac:dyDescent="0.25">
      <c r="AA14967"/>
      <c r="AB14967"/>
      <c r="AC14967"/>
    </row>
    <row r="14968" spans="27:29" x14ac:dyDescent="0.25">
      <c r="AA14968"/>
      <c r="AB14968"/>
      <c r="AC14968"/>
    </row>
    <row r="14969" spans="27:29" x14ac:dyDescent="0.25">
      <c r="AA14969"/>
      <c r="AB14969"/>
      <c r="AC14969"/>
    </row>
    <row r="14970" spans="27:29" x14ac:dyDescent="0.25">
      <c r="AA14970"/>
      <c r="AB14970"/>
      <c r="AC14970"/>
    </row>
    <row r="14971" spans="27:29" x14ac:dyDescent="0.25">
      <c r="AA14971"/>
      <c r="AB14971"/>
      <c r="AC14971"/>
    </row>
    <row r="14972" spans="27:29" x14ac:dyDescent="0.25">
      <c r="AA14972"/>
      <c r="AB14972"/>
      <c r="AC14972"/>
    </row>
    <row r="14973" spans="27:29" x14ac:dyDescent="0.25">
      <c r="AA14973"/>
      <c r="AB14973"/>
      <c r="AC14973"/>
    </row>
    <row r="14974" spans="27:29" x14ac:dyDescent="0.25">
      <c r="AA14974"/>
      <c r="AB14974"/>
      <c r="AC14974"/>
    </row>
    <row r="14975" spans="27:29" x14ac:dyDescent="0.25">
      <c r="AA14975"/>
      <c r="AB14975"/>
      <c r="AC14975"/>
    </row>
    <row r="14976" spans="27:29" x14ac:dyDescent="0.25">
      <c r="AA14976"/>
      <c r="AB14976"/>
      <c r="AC14976"/>
    </row>
    <row r="14977" spans="27:29" x14ac:dyDescent="0.25">
      <c r="AA14977"/>
      <c r="AB14977"/>
      <c r="AC14977"/>
    </row>
    <row r="14978" spans="27:29" x14ac:dyDescent="0.25">
      <c r="AA14978"/>
      <c r="AB14978"/>
      <c r="AC14978"/>
    </row>
    <row r="14979" spans="27:29" x14ac:dyDescent="0.25">
      <c r="AA14979"/>
      <c r="AB14979"/>
      <c r="AC14979"/>
    </row>
    <row r="14980" spans="27:29" x14ac:dyDescent="0.25">
      <c r="AA14980"/>
      <c r="AB14980"/>
      <c r="AC14980"/>
    </row>
    <row r="14981" spans="27:29" x14ac:dyDescent="0.25">
      <c r="AA14981"/>
      <c r="AB14981"/>
      <c r="AC14981"/>
    </row>
    <row r="14982" spans="27:29" x14ac:dyDescent="0.25">
      <c r="AA14982"/>
      <c r="AB14982"/>
      <c r="AC14982"/>
    </row>
    <row r="14983" spans="27:29" x14ac:dyDescent="0.25">
      <c r="AA14983"/>
      <c r="AB14983"/>
      <c r="AC14983"/>
    </row>
    <row r="14984" spans="27:29" x14ac:dyDescent="0.25">
      <c r="AA14984"/>
      <c r="AB14984"/>
      <c r="AC14984"/>
    </row>
    <row r="14985" spans="27:29" x14ac:dyDescent="0.25">
      <c r="AA14985"/>
      <c r="AB14985"/>
      <c r="AC14985"/>
    </row>
    <row r="14986" spans="27:29" x14ac:dyDescent="0.25">
      <c r="AA14986"/>
      <c r="AB14986"/>
      <c r="AC14986"/>
    </row>
    <row r="14987" spans="27:29" x14ac:dyDescent="0.25">
      <c r="AA14987"/>
      <c r="AB14987"/>
      <c r="AC14987"/>
    </row>
    <row r="14988" spans="27:29" x14ac:dyDescent="0.25">
      <c r="AA14988"/>
      <c r="AB14988"/>
      <c r="AC14988"/>
    </row>
    <row r="14989" spans="27:29" x14ac:dyDescent="0.25">
      <c r="AA14989"/>
      <c r="AB14989"/>
      <c r="AC14989"/>
    </row>
    <row r="14990" spans="27:29" x14ac:dyDescent="0.25">
      <c r="AA14990"/>
      <c r="AB14990"/>
      <c r="AC14990"/>
    </row>
    <row r="14991" spans="27:29" x14ac:dyDescent="0.25">
      <c r="AA14991"/>
      <c r="AB14991"/>
      <c r="AC14991"/>
    </row>
    <row r="14992" spans="27:29" x14ac:dyDescent="0.25">
      <c r="AA14992"/>
      <c r="AB14992"/>
      <c r="AC14992"/>
    </row>
    <row r="14993" spans="27:29" x14ac:dyDescent="0.25">
      <c r="AA14993"/>
      <c r="AB14993"/>
      <c r="AC14993"/>
    </row>
    <row r="14994" spans="27:29" x14ac:dyDescent="0.25">
      <c r="AA14994"/>
      <c r="AB14994"/>
      <c r="AC14994"/>
    </row>
    <row r="14995" spans="27:29" x14ac:dyDescent="0.25">
      <c r="AA14995"/>
      <c r="AB14995"/>
      <c r="AC14995"/>
    </row>
    <row r="14996" spans="27:29" x14ac:dyDescent="0.25">
      <c r="AA14996"/>
      <c r="AB14996"/>
      <c r="AC14996"/>
    </row>
    <row r="14997" spans="27:29" x14ac:dyDescent="0.25">
      <c r="AA14997"/>
      <c r="AB14997"/>
      <c r="AC14997"/>
    </row>
    <row r="14998" spans="27:29" x14ac:dyDescent="0.25">
      <c r="AA14998"/>
      <c r="AB14998"/>
      <c r="AC14998"/>
    </row>
    <row r="14999" spans="27:29" x14ac:dyDescent="0.25">
      <c r="AA14999"/>
      <c r="AB14999"/>
      <c r="AC14999"/>
    </row>
    <row r="15000" spans="27:29" x14ac:dyDescent="0.25">
      <c r="AA15000"/>
      <c r="AB15000"/>
      <c r="AC15000"/>
    </row>
    <row r="15001" spans="27:29" x14ac:dyDescent="0.25">
      <c r="AA15001"/>
      <c r="AB15001"/>
      <c r="AC15001"/>
    </row>
    <row r="15002" spans="27:29" x14ac:dyDescent="0.25">
      <c r="AA15002"/>
      <c r="AB15002"/>
      <c r="AC15002"/>
    </row>
    <row r="15003" spans="27:29" x14ac:dyDescent="0.25">
      <c r="AA15003"/>
      <c r="AB15003"/>
      <c r="AC15003"/>
    </row>
    <row r="15004" spans="27:29" x14ac:dyDescent="0.25">
      <c r="AA15004"/>
      <c r="AB15004"/>
      <c r="AC15004"/>
    </row>
    <row r="15005" spans="27:29" x14ac:dyDescent="0.25">
      <c r="AA15005"/>
      <c r="AB15005"/>
      <c r="AC15005"/>
    </row>
    <row r="15006" spans="27:29" x14ac:dyDescent="0.25">
      <c r="AA15006"/>
      <c r="AB15006"/>
      <c r="AC15006"/>
    </row>
    <row r="15007" spans="27:29" x14ac:dyDescent="0.25">
      <c r="AA15007"/>
      <c r="AB15007"/>
      <c r="AC15007"/>
    </row>
    <row r="15008" spans="27:29" x14ac:dyDescent="0.25">
      <c r="AA15008"/>
      <c r="AB15008"/>
      <c r="AC15008"/>
    </row>
    <row r="15009" spans="27:29" x14ac:dyDescent="0.25">
      <c r="AA15009"/>
      <c r="AB15009"/>
      <c r="AC15009"/>
    </row>
    <row r="15010" spans="27:29" x14ac:dyDescent="0.25">
      <c r="AA15010"/>
      <c r="AB15010"/>
      <c r="AC15010"/>
    </row>
    <row r="15011" spans="27:29" x14ac:dyDescent="0.25">
      <c r="AA15011"/>
      <c r="AB15011"/>
      <c r="AC15011"/>
    </row>
    <row r="15012" spans="27:29" x14ac:dyDescent="0.25">
      <c r="AA15012"/>
      <c r="AB15012"/>
      <c r="AC15012"/>
    </row>
    <row r="15013" spans="27:29" x14ac:dyDescent="0.25">
      <c r="AA15013"/>
      <c r="AB15013"/>
      <c r="AC15013"/>
    </row>
    <row r="15014" spans="27:29" x14ac:dyDescent="0.25">
      <c r="AA15014"/>
      <c r="AB15014"/>
      <c r="AC15014"/>
    </row>
    <row r="15015" spans="27:29" x14ac:dyDescent="0.25">
      <c r="AA15015"/>
      <c r="AB15015"/>
      <c r="AC15015"/>
    </row>
    <row r="15016" spans="27:29" x14ac:dyDescent="0.25">
      <c r="AA15016"/>
      <c r="AB15016"/>
      <c r="AC15016"/>
    </row>
    <row r="15017" spans="27:29" x14ac:dyDescent="0.25">
      <c r="AA15017"/>
      <c r="AB15017"/>
      <c r="AC15017"/>
    </row>
    <row r="15018" spans="27:29" x14ac:dyDescent="0.25">
      <c r="AA15018"/>
      <c r="AB15018"/>
      <c r="AC15018"/>
    </row>
    <row r="15019" spans="27:29" x14ac:dyDescent="0.25">
      <c r="AA15019"/>
      <c r="AB15019"/>
      <c r="AC15019"/>
    </row>
    <row r="15020" spans="27:29" x14ac:dyDescent="0.25">
      <c r="AA15020"/>
      <c r="AB15020"/>
      <c r="AC15020"/>
    </row>
    <row r="15021" spans="27:29" x14ac:dyDescent="0.25">
      <c r="AA15021"/>
      <c r="AB15021"/>
      <c r="AC15021"/>
    </row>
    <row r="15022" spans="27:29" x14ac:dyDescent="0.25">
      <c r="AA15022"/>
      <c r="AB15022"/>
      <c r="AC15022"/>
    </row>
    <row r="15023" spans="27:29" x14ac:dyDescent="0.25">
      <c r="AA15023"/>
      <c r="AB15023"/>
      <c r="AC15023"/>
    </row>
    <row r="15024" spans="27:29" x14ac:dyDescent="0.25">
      <c r="AA15024"/>
      <c r="AB15024"/>
      <c r="AC15024"/>
    </row>
    <row r="15025" spans="27:29" x14ac:dyDescent="0.25">
      <c r="AA15025"/>
      <c r="AB15025"/>
      <c r="AC15025"/>
    </row>
    <row r="15026" spans="27:29" x14ac:dyDescent="0.25">
      <c r="AA15026"/>
      <c r="AB15026"/>
      <c r="AC15026"/>
    </row>
    <row r="15027" spans="27:29" x14ac:dyDescent="0.25">
      <c r="AA15027"/>
      <c r="AB15027"/>
      <c r="AC15027"/>
    </row>
    <row r="15028" spans="27:29" x14ac:dyDescent="0.25">
      <c r="AA15028"/>
      <c r="AB15028"/>
      <c r="AC15028"/>
    </row>
    <row r="15029" spans="27:29" x14ac:dyDescent="0.25">
      <c r="AA15029"/>
      <c r="AB15029"/>
      <c r="AC15029"/>
    </row>
    <row r="15030" spans="27:29" x14ac:dyDescent="0.25">
      <c r="AA15030"/>
      <c r="AB15030"/>
      <c r="AC15030"/>
    </row>
    <row r="15031" spans="27:29" x14ac:dyDescent="0.25">
      <c r="AA15031"/>
      <c r="AB15031"/>
      <c r="AC15031"/>
    </row>
    <row r="15032" spans="27:29" x14ac:dyDescent="0.25">
      <c r="AA15032"/>
      <c r="AB15032"/>
      <c r="AC15032"/>
    </row>
    <row r="15033" spans="27:29" x14ac:dyDescent="0.25">
      <c r="AA15033"/>
      <c r="AB15033"/>
      <c r="AC15033"/>
    </row>
    <row r="15034" spans="27:29" x14ac:dyDescent="0.25">
      <c r="AA15034"/>
      <c r="AB15034"/>
      <c r="AC15034"/>
    </row>
    <row r="15035" spans="27:29" x14ac:dyDescent="0.25">
      <c r="AA15035"/>
      <c r="AB15035"/>
      <c r="AC15035"/>
    </row>
    <row r="15036" spans="27:29" x14ac:dyDescent="0.25">
      <c r="AA15036"/>
      <c r="AB15036"/>
      <c r="AC15036"/>
    </row>
    <row r="15037" spans="27:29" x14ac:dyDescent="0.25">
      <c r="AA15037"/>
      <c r="AB15037"/>
      <c r="AC15037"/>
    </row>
    <row r="15038" spans="27:29" x14ac:dyDescent="0.25">
      <c r="AA15038"/>
      <c r="AB15038"/>
      <c r="AC15038"/>
    </row>
    <row r="15039" spans="27:29" x14ac:dyDescent="0.25">
      <c r="AA15039"/>
      <c r="AB15039"/>
      <c r="AC15039"/>
    </row>
    <row r="15040" spans="27:29" x14ac:dyDescent="0.25">
      <c r="AA15040"/>
      <c r="AB15040"/>
      <c r="AC15040"/>
    </row>
    <row r="15041" spans="27:29" x14ac:dyDescent="0.25">
      <c r="AA15041"/>
      <c r="AB15041"/>
      <c r="AC15041"/>
    </row>
    <row r="15042" spans="27:29" x14ac:dyDescent="0.25">
      <c r="AA15042"/>
      <c r="AB15042"/>
      <c r="AC15042"/>
    </row>
    <row r="15043" spans="27:29" x14ac:dyDescent="0.25">
      <c r="AA15043"/>
      <c r="AB15043"/>
      <c r="AC15043"/>
    </row>
    <row r="15044" spans="27:29" x14ac:dyDescent="0.25">
      <c r="AA15044"/>
      <c r="AB15044"/>
      <c r="AC15044"/>
    </row>
    <row r="15045" spans="27:29" x14ac:dyDescent="0.25">
      <c r="AA15045"/>
      <c r="AB15045"/>
      <c r="AC15045"/>
    </row>
    <row r="15046" spans="27:29" x14ac:dyDescent="0.25">
      <c r="AA15046"/>
      <c r="AB15046"/>
      <c r="AC15046"/>
    </row>
    <row r="15047" spans="27:29" x14ac:dyDescent="0.25">
      <c r="AA15047"/>
      <c r="AB15047"/>
      <c r="AC15047"/>
    </row>
    <row r="15048" spans="27:29" x14ac:dyDescent="0.25">
      <c r="AA15048"/>
      <c r="AB15048"/>
      <c r="AC15048"/>
    </row>
    <row r="15049" spans="27:29" x14ac:dyDescent="0.25">
      <c r="AA15049"/>
      <c r="AB15049"/>
      <c r="AC15049"/>
    </row>
    <row r="15050" spans="27:29" x14ac:dyDescent="0.25">
      <c r="AA15050"/>
      <c r="AB15050"/>
      <c r="AC15050"/>
    </row>
    <row r="15051" spans="27:29" x14ac:dyDescent="0.25">
      <c r="AA15051"/>
      <c r="AB15051"/>
      <c r="AC15051"/>
    </row>
    <row r="15052" spans="27:29" x14ac:dyDescent="0.25">
      <c r="AA15052"/>
      <c r="AB15052"/>
      <c r="AC15052"/>
    </row>
    <row r="15053" spans="27:29" x14ac:dyDescent="0.25">
      <c r="AA15053"/>
      <c r="AB15053"/>
      <c r="AC15053"/>
    </row>
    <row r="15054" spans="27:29" x14ac:dyDescent="0.25">
      <c r="AA15054"/>
      <c r="AB15054"/>
      <c r="AC15054"/>
    </row>
    <row r="15055" spans="27:29" x14ac:dyDescent="0.25">
      <c r="AA15055"/>
      <c r="AB15055"/>
      <c r="AC15055"/>
    </row>
    <row r="15056" spans="27:29" x14ac:dyDescent="0.25">
      <c r="AA15056"/>
      <c r="AB15056"/>
      <c r="AC15056"/>
    </row>
    <row r="15057" spans="27:29" x14ac:dyDescent="0.25">
      <c r="AA15057"/>
      <c r="AB15057"/>
      <c r="AC15057"/>
    </row>
    <row r="15058" spans="27:29" x14ac:dyDescent="0.25">
      <c r="AA15058"/>
      <c r="AB15058"/>
      <c r="AC15058"/>
    </row>
    <row r="15059" spans="27:29" x14ac:dyDescent="0.25">
      <c r="AA15059"/>
      <c r="AB15059"/>
      <c r="AC15059"/>
    </row>
    <row r="15060" spans="27:29" x14ac:dyDescent="0.25">
      <c r="AA15060"/>
      <c r="AB15060"/>
      <c r="AC15060"/>
    </row>
    <row r="15061" spans="27:29" x14ac:dyDescent="0.25">
      <c r="AA15061"/>
      <c r="AB15061"/>
      <c r="AC15061"/>
    </row>
    <row r="15062" spans="27:29" x14ac:dyDescent="0.25">
      <c r="AA15062"/>
      <c r="AB15062"/>
      <c r="AC15062"/>
    </row>
    <row r="15063" spans="27:29" x14ac:dyDescent="0.25">
      <c r="AA15063"/>
      <c r="AB15063"/>
      <c r="AC15063"/>
    </row>
    <row r="15064" spans="27:29" x14ac:dyDescent="0.25">
      <c r="AA15064"/>
      <c r="AB15064"/>
      <c r="AC15064"/>
    </row>
    <row r="15065" spans="27:29" x14ac:dyDescent="0.25">
      <c r="AA15065"/>
      <c r="AB15065"/>
      <c r="AC15065"/>
    </row>
    <row r="15066" spans="27:29" x14ac:dyDescent="0.25">
      <c r="AA15066"/>
      <c r="AB15066"/>
      <c r="AC15066"/>
    </row>
    <row r="15067" spans="27:29" x14ac:dyDescent="0.25">
      <c r="AA15067"/>
      <c r="AB15067"/>
      <c r="AC15067"/>
    </row>
    <row r="15068" spans="27:29" x14ac:dyDescent="0.25">
      <c r="AA15068"/>
      <c r="AB15068"/>
      <c r="AC15068"/>
    </row>
    <row r="15069" spans="27:29" x14ac:dyDescent="0.25">
      <c r="AA15069"/>
      <c r="AB15069"/>
      <c r="AC15069"/>
    </row>
    <row r="15070" spans="27:29" x14ac:dyDescent="0.25">
      <c r="AA15070"/>
      <c r="AB15070"/>
      <c r="AC15070"/>
    </row>
    <row r="15071" spans="27:29" x14ac:dyDescent="0.25">
      <c r="AA15071"/>
      <c r="AB15071"/>
      <c r="AC15071"/>
    </row>
    <row r="15072" spans="27:29" x14ac:dyDescent="0.25">
      <c r="AA15072"/>
      <c r="AB15072"/>
      <c r="AC15072"/>
    </row>
    <row r="15073" spans="27:29" x14ac:dyDescent="0.25">
      <c r="AA15073"/>
      <c r="AB15073"/>
      <c r="AC15073"/>
    </row>
    <row r="15074" spans="27:29" x14ac:dyDescent="0.25">
      <c r="AA15074"/>
      <c r="AB15074"/>
      <c r="AC15074"/>
    </row>
    <row r="15075" spans="27:29" x14ac:dyDescent="0.25">
      <c r="AA15075"/>
      <c r="AB15075"/>
      <c r="AC15075"/>
    </row>
    <row r="15076" spans="27:29" x14ac:dyDescent="0.25">
      <c r="AA15076"/>
      <c r="AB15076"/>
      <c r="AC15076"/>
    </row>
    <row r="15077" spans="27:29" x14ac:dyDescent="0.25">
      <c r="AA15077"/>
      <c r="AB15077"/>
      <c r="AC15077"/>
    </row>
    <row r="15078" spans="27:29" x14ac:dyDescent="0.25">
      <c r="AA15078"/>
      <c r="AB15078"/>
      <c r="AC15078"/>
    </row>
    <row r="15079" spans="27:29" x14ac:dyDescent="0.25">
      <c r="AA15079"/>
      <c r="AB15079"/>
      <c r="AC15079"/>
    </row>
    <row r="15080" spans="27:29" x14ac:dyDescent="0.25">
      <c r="AA15080"/>
      <c r="AB15080"/>
      <c r="AC15080"/>
    </row>
    <row r="15081" spans="27:29" x14ac:dyDescent="0.25">
      <c r="AA15081"/>
      <c r="AB15081"/>
      <c r="AC15081"/>
    </row>
    <row r="15082" spans="27:29" x14ac:dyDescent="0.25">
      <c r="AA15082"/>
      <c r="AB15082"/>
      <c r="AC15082"/>
    </row>
    <row r="15083" spans="27:29" x14ac:dyDescent="0.25">
      <c r="AA15083"/>
      <c r="AB15083"/>
      <c r="AC15083"/>
    </row>
    <row r="15084" spans="27:29" x14ac:dyDescent="0.25">
      <c r="AA15084"/>
      <c r="AB15084"/>
      <c r="AC15084"/>
    </row>
    <row r="15085" spans="27:29" x14ac:dyDescent="0.25">
      <c r="AA15085"/>
      <c r="AB15085"/>
      <c r="AC15085"/>
    </row>
    <row r="15086" spans="27:29" x14ac:dyDescent="0.25">
      <c r="AA15086"/>
      <c r="AB15086"/>
      <c r="AC15086"/>
    </row>
    <row r="15087" spans="27:29" x14ac:dyDescent="0.25">
      <c r="AA15087"/>
      <c r="AB15087"/>
      <c r="AC15087"/>
    </row>
    <row r="15088" spans="27:29" x14ac:dyDescent="0.25">
      <c r="AA15088"/>
      <c r="AB15088"/>
      <c r="AC15088"/>
    </row>
    <row r="15089" spans="27:29" x14ac:dyDescent="0.25">
      <c r="AA15089"/>
      <c r="AB15089"/>
      <c r="AC15089"/>
    </row>
    <row r="15090" spans="27:29" x14ac:dyDescent="0.25">
      <c r="AA15090"/>
      <c r="AB15090"/>
      <c r="AC15090"/>
    </row>
    <row r="15091" spans="27:29" x14ac:dyDescent="0.25">
      <c r="AA15091"/>
      <c r="AB15091"/>
      <c r="AC15091"/>
    </row>
    <row r="15092" spans="27:29" x14ac:dyDescent="0.25">
      <c r="AA15092"/>
      <c r="AB15092"/>
      <c r="AC15092"/>
    </row>
    <row r="15093" spans="27:29" x14ac:dyDescent="0.25">
      <c r="AA15093"/>
      <c r="AB15093"/>
      <c r="AC15093"/>
    </row>
    <row r="15094" spans="27:29" x14ac:dyDescent="0.25">
      <c r="AA15094"/>
      <c r="AB15094"/>
      <c r="AC15094"/>
    </row>
    <row r="15095" spans="27:29" x14ac:dyDescent="0.25">
      <c r="AA15095"/>
      <c r="AB15095"/>
      <c r="AC15095"/>
    </row>
    <row r="15096" spans="27:29" x14ac:dyDescent="0.25">
      <c r="AA15096"/>
      <c r="AB15096"/>
      <c r="AC15096"/>
    </row>
    <row r="15097" spans="27:29" x14ac:dyDescent="0.25">
      <c r="AA15097"/>
      <c r="AB15097"/>
      <c r="AC15097"/>
    </row>
    <row r="15098" spans="27:29" x14ac:dyDescent="0.25">
      <c r="AA15098"/>
      <c r="AB15098"/>
      <c r="AC15098"/>
    </row>
    <row r="15099" spans="27:29" x14ac:dyDescent="0.25">
      <c r="AA15099"/>
      <c r="AB15099"/>
      <c r="AC15099"/>
    </row>
    <row r="15100" spans="27:29" x14ac:dyDescent="0.25">
      <c r="AA15100"/>
      <c r="AB15100"/>
      <c r="AC15100"/>
    </row>
    <row r="15101" spans="27:29" x14ac:dyDescent="0.25">
      <c r="AA15101"/>
      <c r="AB15101"/>
      <c r="AC15101"/>
    </row>
    <row r="15102" spans="27:29" x14ac:dyDescent="0.25">
      <c r="AA15102"/>
      <c r="AB15102"/>
      <c r="AC15102"/>
    </row>
    <row r="15103" spans="27:29" x14ac:dyDescent="0.25">
      <c r="AA15103"/>
      <c r="AB15103"/>
      <c r="AC15103"/>
    </row>
    <row r="15104" spans="27:29" x14ac:dyDescent="0.25">
      <c r="AA15104"/>
      <c r="AB15104"/>
      <c r="AC15104"/>
    </row>
    <row r="15105" spans="27:29" x14ac:dyDescent="0.25">
      <c r="AA15105"/>
      <c r="AB15105"/>
      <c r="AC15105"/>
    </row>
    <row r="15106" spans="27:29" x14ac:dyDescent="0.25">
      <c r="AA15106"/>
      <c r="AB15106"/>
      <c r="AC15106"/>
    </row>
    <row r="15107" spans="27:29" x14ac:dyDescent="0.25">
      <c r="AA15107"/>
      <c r="AB15107"/>
      <c r="AC15107"/>
    </row>
    <row r="15108" spans="27:29" x14ac:dyDescent="0.25">
      <c r="AA15108"/>
      <c r="AB15108"/>
      <c r="AC15108"/>
    </row>
    <row r="15109" spans="27:29" x14ac:dyDescent="0.25">
      <c r="AA15109"/>
      <c r="AB15109"/>
      <c r="AC15109"/>
    </row>
    <row r="15110" spans="27:29" x14ac:dyDescent="0.25">
      <c r="AA15110"/>
      <c r="AB15110"/>
      <c r="AC15110"/>
    </row>
    <row r="15111" spans="27:29" x14ac:dyDescent="0.25">
      <c r="AA15111"/>
      <c r="AB15111"/>
      <c r="AC15111"/>
    </row>
    <row r="15112" spans="27:29" x14ac:dyDescent="0.25">
      <c r="AA15112"/>
      <c r="AB15112"/>
      <c r="AC15112"/>
    </row>
    <row r="15113" spans="27:29" x14ac:dyDescent="0.25">
      <c r="AA15113"/>
      <c r="AB15113"/>
      <c r="AC15113"/>
    </row>
    <row r="15114" spans="27:29" x14ac:dyDescent="0.25">
      <c r="AA15114"/>
      <c r="AB15114"/>
      <c r="AC15114"/>
    </row>
    <row r="15115" spans="27:29" x14ac:dyDescent="0.25">
      <c r="AA15115"/>
      <c r="AB15115"/>
      <c r="AC15115"/>
    </row>
    <row r="15116" spans="27:29" x14ac:dyDescent="0.25">
      <c r="AA15116"/>
      <c r="AB15116"/>
      <c r="AC15116"/>
    </row>
    <row r="15117" spans="27:29" x14ac:dyDescent="0.25">
      <c r="AA15117"/>
      <c r="AB15117"/>
      <c r="AC15117"/>
    </row>
    <row r="15118" spans="27:29" x14ac:dyDescent="0.25">
      <c r="AA15118"/>
      <c r="AB15118"/>
      <c r="AC15118"/>
    </row>
    <row r="15119" spans="27:29" x14ac:dyDescent="0.25">
      <c r="AA15119"/>
      <c r="AB15119"/>
      <c r="AC15119"/>
    </row>
    <row r="15120" spans="27:29" x14ac:dyDescent="0.25">
      <c r="AA15120"/>
      <c r="AB15120"/>
      <c r="AC15120"/>
    </row>
    <row r="15121" spans="27:29" x14ac:dyDescent="0.25">
      <c r="AA15121"/>
      <c r="AB15121"/>
      <c r="AC15121"/>
    </row>
    <row r="15122" spans="27:29" x14ac:dyDescent="0.25">
      <c r="AA15122"/>
      <c r="AB15122"/>
      <c r="AC15122"/>
    </row>
    <row r="15123" spans="27:29" x14ac:dyDescent="0.25">
      <c r="AA15123"/>
      <c r="AB15123"/>
      <c r="AC15123"/>
    </row>
    <row r="15124" spans="27:29" x14ac:dyDescent="0.25">
      <c r="AA15124"/>
      <c r="AB15124"/>
      <c r="AC15124"/>
    </row>
    <row r="15125" spans="27:29" x14ac:dyDescent="0.25">
      <c r="AA15125"/>
      <c r="AB15125"/>
      <c r="AC15125"/>
    </row>
    <row r="15126" spans="27:29" x14ac:dyDescent="0.25">
      <c r="AA15126"/>
      <c r="AB15126"/>
      <c r="AC15126"/>
    </row>
    <row r="15127" spans="27:29" x14ac:dyDescent="0.25">
      <c r="AA15127"/>
      <c r="AB15127"/>
      <c r="AC15127"/>
    </row>
    <row r="15128" spans="27:29" x14ac:dyDescent="0.25">
      <c r="AA15128"/>
      <c r="AB15128"/>
      <c r="AC15128"/>
    </row>
    <row r="15129" spans="27:29" x14ac:dyDescent="0.25">
      <c r="AA15129"/>
      <c r="AB15129"/>
      <c r="AC15129"/>
    </row>
    <row r="15130" spans="27:29" x14ac:dyDescent="0.25">
      <c r="AA15130"/>
      <c r="AB15130"/>
      <c r="AC15130"/>
    </row>
    <row r="15131" spans="27:29" x14ac:dyDescent="0.25">
      <c r="AA15131"/>
      <c r="AB15131"/>
      <c r="AC15131"/>
    </row>
    <row r="15132" spans="27:29" x14ac:dyDescent="0.25">
      <c r="AA15132"/>
      <c r="AB15132"/>
      <c r="AC15132"/>
    </row>
    <row r="15133" spans="27:29" x14ac:dyDescent="0.25">
      <c r="AA15133"/>
      <c r="AB15133"/>
      <c r="AC15133"/>
    </row>
    <row r="15134" spans="27:29" x14ac:dyDescent="0.25">
      <c r="AA15134"/>
      <c r="AB15134"/>
      <c r="AC15134"/>
    </row>
    <row r="15135" spans="27:29" x14ac:dyDescent="0.25">
      <c r="AA15135"/>
      <c r="AB15135"/>
      <c r="AC15135"/>
    </row>
    <row r="15136" spans="27:29" x14ac:dyDescent="0.25">
      <c r="AA15136"/>
      <c r="AB15136"/>
      <c r="AC15136"/>
    </row>
    <row r="15137" spans="27:29" x14ac:dyDescent="0.25">
      <c r="AA15137"/>
      <c r="AB15137"/>
      <c r="AC15137"/>
    </row>
    <row r="15138" spans="27:29" x14ac:dyDescent="0.25">
      <c r="AA15138"/>
      <c r="AB15138"/>
      <c r="AC15138"/>
    </row>
    <row r="15139" spans="27:29" x14ac:dyDescent="0.25">
      <c r="AA15139"/>
      <c r="AB15139"/>
      <c r="AC15139"/>
    </row>
    <row r="15140" spans="27:29" x14ac:dyDescent="0.25">
      <c r="AA15140"/>
      <c r="AB15140"/>
      <c r="AC15140"/>
    </row>
    <row r="15141" spans="27:29" x14ac:dyDescent="0.25">
      <c r="AA15141"/>
      <c r="AB15141"/>
      <c r="AC15141"/>
    </row>
    <row r="15142" spans="27:29" x14ac:dyDescent="0.25">
      <c r="AA15142"/>
      <c r="AB15142"/>
      <c r="AC15142"/>
    </row>
    <row r="15143" spans="27:29" x14ac:dyDescent="0.25">
      <c r="AA15143"/>
      <c r="AB15143"/>
      <c r="AC15143"/>
    </row>
    <row r="15144" spans="27:29" x14ac:dyDescent="0.25">
      <c r="AA15144"/>
      <c r="AB15144"/>
      <c r="AC15144"/>
    </row>
    <row r="15145" spans="27:29" x14ac:dyDescent="0.25">
      <c r="AA15145"/>
      <c r="AB15145"/>
      <c r="AC15145"/>
    </row>
    <row r="15146" spans="27:29" x14ac:dyDescent="0.25">
      <c r="AA15146"/>
      <c r="AB15146"/>
      <c r="AC15146"/>
    </row>
    <row r="15147" spans="27:29" x14ac:dyDescent="0.25">
      <c r="AA15147"/>
      <c r="AB15147"/>
      <c r="AC15147"/>
    </row>
    <row r="15148" spans="27:29" x14ac:dyDescent="0.25">
      <c r="AA15148"/>
      <c r="AB15148"/>
      <c r="AC15148"/>
    </row>
    <row r="15149" spans="27:29" x14ac:dyDescent="0.25">
      <c r="AA15149"/>
      <c r="AB15149"/>
      <c r="AC15149"/>
    </row>
    <row r="15150" spans="27:29" x14ac:dyDescent="0.25">
      <c r="AA15150"/>
      <c r="AB15150"/>
      <c r="AC15150"/>
    </row>
    <row r="15151" spans="27:29" x14ac:dyDescent="0.25">
      <c r="AA15151"/>
      <c r="AB15151"/>
      <c r="AC15151"/>
    </row>
    <row r="15152" spans="27:29" x14ac:dyDescent="0.25">
      <c r="AA15152"/>
      <c r="AB15152"/>
      <c r="AC15152"/>
    </row>
    <row r="15153" spans="27:29" x14ac:dyDescent="0.25">
      <c r="AA15153"/>
      <c r="AB15153"/>
      <c r="AC15153"/>
    </row>
    <row r="15154" spans="27:29" x14ac:dyDescent="0.25">
      <c r="AA15154"/>
      <c r="AB15154"/>
      <c r="AC15154"/>
    </row>
    <row r="15155" spans="27:29" x14ac:dyDescent="0.25">
      <c r="AA15155"/>
      <c r="AB15155"/>
      <c r="AC15155"/>
    </row>
    <row r="15156" spans="27:29" x14ac:dyDescent="0.25">
      <c r="AA15156"/>
      <c r="AB15156"/>
      <c r="AC15156"/>
    </row>
    <row r="15157" spans="27:29" x14ac:dyDescent="0.25">
      <c r="AA15157"/>
      <c r="AB15157"/>
      <c r="AC15157"/>
    </row>
    <row r="15158" spans="27:29" x14ac:dyDescent="0.25">
      <c r="AA15158"/>
      <c r="AB15158"/>
      <c r="AC15158"/>
    </row>
    <row r="15159" spans="27:29" x14ac:dyDescent="0.25">
      <c r="AA15159"/>
      <c r="AB15159"/>
      <c r="AC15159"/>
    </row>
    <row r="15160" spans="27:29" x14ac:dyDescent="0.25">
      <c r="AA15160"/>
      <c r="AB15160"/>
      <c r="AC15160"/>
    </row>
    <row r="15161" spans="27:29" x14ac:dyDescent="0.25">
      <c r="AA15161"/>
      <c r="AB15161"/>
      <c r="AC15161"/>
    </row>
    <row r="15162" spans="27:29" x14ac:dyDescent="0.25">
      <c r="AA15162"/>
      <c r="AB15162"/>
      <c r="AC15162"/>
    </row>
    <row r="15163" spans="27:29" x14ac:dyDescent="0.25">
      <c r="AA15163"/>
      <c r="AB15163"/>
      <c r="AC15163"/>
    </row>
    <row r="15164" spans="27:29" x14ac:dyDescent="0.25">
      <c r="AA15164"/>
      <c r="AB15164"/>
      <c r="AC15164"/>
    </row>
    <row r="15165" spans="27:29" x14ac:dyDescent="0.25">
      <c r="AA15165"/>
      <c r="AB15165"/>
      <c r="AC15165"/>
    </row>
    <row r="15166" spans="27:29" x14ac:dyDescent="0.25">
      <c r="AA15166"/>
      <c r="AB15166"/>
      <c r="AC15166"/>
    </row>
    <row r="15167" spans="27:29" x14ac:dyDescent="0.25">
      <c r="AA15167"/>
      <c r="AB15167"/>
      <c r="AC15167"/>
    </row>
    <row r="15168" spans="27:29" x14ac:dyDescent="0.25">
      <c r="AA15168"/>
      <c r="AB15168"/>
      <c r="AC15168"/>
    </row>
    <row r="15169" spans="27:29" x14ac:dyDescent="0.25">
      <c r="AA15169"/>
      <c r="AB15169"/>
      <c r="AC15169"/>
    </row>
    <row r="15170" spans="27:29" x14ac:dyDescent="0.25">
      <c r="AA15170"/>
      <c r="AB15170"/>
      <c r="AC15170"/>
    </row>
    <row r="15171" spans="27:29" x14ac:dyDescent="0.25">
      <c r="AA15171"/>
      <c r="AB15171"/>
      <c r="AC15171"/>
    </row>
    <row r="15172" spans="27:29" x14ac:dyDescent="0.25">
      <c r="AA15172"/>
      <c r="AB15172"/>
      <c r="AC15172"/>
    </row>
    <row r="15173" spans="27:29" x14ac:dyDescent="0.25">
      <c r="AA15173"/>
      <c r="AB15173"/>
      <c r="AC15173"/>
    </row>
    <row r="15174" spans="27:29" x14ac:dyDescent="0.25">
      <c r="AA15174"/>
      <c r="AB15174"/>
      <c r="AC15174"/>
    </row>
    <row r="15175" spans="27:29" x14ac:dyDescent="0.25">
      <c r="AA15175"/>
      <c r="AB15175"/>
      <c r="AC15175"/>
    </row>
    <row r="15176" spans="27:29" x14ac:dyDescent="0.25">
      <c r="AA15176"/>
      <c r="AB15176"/>
      <c r="AC15176"/>
    </row>
    <row r="15177" spans="27:29" x14ac:dyDescent="0.25">
      <c r="AA15177"/>
      <c r="AB15177"/>
      <c r="AC15177"/>
    </row>
    <row r="15178" spans="27:29" x14ac:dyDescent="0.25">
      <c r="AA15178"/>
      <c r="AB15178"/>
      <c r="AC15178"/>
    </row>
    <row r="15179" spans="27:29" x14ac:dyDescent="0.25">
      <c r="AA15179"/>
      <c r="AB15179"/>
      <c r="AC15179"/>
    </row>
    <row r="15180" spans="27:29" x14ac:dyDescent="0.25">
      <c r="AA15180"/>
      <c r="AB15180"/>
      <c r="AC15180"/>
    </row>
    <row r="15181" spans="27:29" x14ac:dyDescent="0.25">
      <c r="AA15181"/>
      <c r="AB15181"/>
      <c r="AC15181"/>
    </row>
    <row r="15182" spans="27:29" x14ac:dyDescent="0.25">
      <c r="AA15182"/>
      <c r="AB15182"/>
      <c r="AC15182"/>
    </row>
    <row r="15183" spans="27:29" x14ac:dyDescent="0.25">
      <c r="AA15183"/>
      <c r="AB15183"/>
      <c r="AC15183"/>
    </row>
    <row r="15184" spans="27:29" x14ac:dyDescent="0.25">
      <c r="AA15184"/>
      <c r="AB15184"/>
      <c r="AC15184"/>
    </row>
    <row r="15185" spans="27:29" x14ac:dyDescent="0.25">
      <c r="AA15185"/>
      <c r="AB15185"/>
      <c r="AC15185"/>
    </row>
    <row r="15186" spans="27:29" x14ac:dyDescent="0.25">
      <c r="AA15186"/>
      <c r="AB15186"/>
      <c r="AC15186"/>
    </row>
    <row r="15187" spans="27:29" x14ac:dyDescent="0.25">
      <c r="AA15187"/>
      <c r="AB15187"/>
      <c r="AC15187"/>
    </row>
    <row r="15188" spans="27:29" x14ac:dyDescent="0.25">
      <c r="AA15188"/>
      <c r="AB15188"/>
      <c r="AC15188"/>
    </row>
    <row r="15189" spans="27:29" x14ac:dyDescent="0.25">
      <c r="AA15189"/>
      <c r="AB15189"/>
      <c r="AC15189"/>
    </row>
    <row r="15190" spans="27:29" x14ac:dyDescent="0.25">
      <c r="AA15190"/>
      <c r="AB15190"/>
      <c r="AC15190"/>
    </row>
    <row r="15191" spans="27:29" x14ac:dyDescent="0.25">
      <c r="AA15191"/>
      <c r="AB15191"/>
      <c r="AC15191"/>
    </row>
    <row r="15192" spans="27:29" x14ac:dyDescent="0.25">
      <c r="AA15192"/>
      <c r="AB15192"/>
      <c r="AC15192"/>
    </row>
    <row r="15193" spans="27:29" x14ac:dyDescent="0.25">
      <c r="AA15193"/>
      <c r="AB15193"/>
      <c r="AC15193"/>
    </row>
    <row r="15194" spans="27:29" x14ac:dyDescent="0.25">
      <c r="AA15194"/>
      <c r="AB15194"/>
      <c r="AC15194"/>
    </row>
    <row r="15195" spans="27:29" x14ac:dyDescent="0.25">
      <c r="AA15195"/>
      <c r="AB15195"/>
      <c r="AC15195"/>
    </row>
    <row r="15196" spans="27:29" x14ac:dyDescent="0.25">
      <c r="AA15196"/>
      <c r="AB15196"/>
      <c r="AC15196"/>
    </row>
    <row r="15197" spans="27:29" x14ac:dyDescent="0.25">
      <c r="AA15197"/>
      <c r="AB15197"/>
      <c r="AC15197"/>
    </row>
    <row r="15198" spans="27:29" x14ac:dyDescent="0.25">
      <c r="AA15198"/>
      <c r="AB15198"/>
      <c r="AC15198"/>
    </row>
    <row r="15199" spans="27:29" x14ac:dyDescent="0.25">
      <c r="AA15199"/>
      <c r="AB15199"/>
      <c r="AC15199"/>
    </row>
    <row r="15200" spans="27:29" x14ac:dyDescent="0.25">
      <c r="AA15200"/>
      <c r="AB15200"/>
      <c r="AC15200"/>
    </row>
    <row r="15201" spans="27:29" x14ac:dyDescent="0.25">
      <c r="AA15201"/>
      <c r="AB15201"/>
      <c r="AC15201"/>
    </row>
    <row r="15202" spans="27:29" x14ac:dyDescent="0.25">
      <c r="AA15202"/>
      <c r="AB15202"/>
      <c r="AC15202"/>
    </row>
    <row r="15203" spans="27:29" x14ac:dyDescent="0.25">
      <c r="AA15203"/>
      <c r="AB15203"/>
      <c r="AC15203"/>
    </row>
    <row r="15204" spans="27:29" x14ac:dyDescent="0.25">
      <c r="AA15204"/>
      <c r="AB15204"/>
      <c r="AC15204"/>
    </row>
    <row r="15205" spans="27:29" x14ac:dyDescent="0.25">
      <c r="AA15205"/>
      <c r="AB15205"/>
      <c r="AC15205"/>
    </row>
    <row r="15206" spans="27:29" x14ac:dyDescent="0.25">
      <c r="AA15206"/>
      <c r="AB15206"/>
      <c r="AC15206"/>
    </row>
    <row r="15207" spans="27:29" x14ac:dyDescent="0.25">
      <c r="AA15207"/>
      <c r="AB15207"/>
      <c r="AC15207"/>
    </row>
    <row r="15208" spans="27:29" x14ac:dyDescent="0.25">
      <c r="AA15208"/>
      <c r="AB15208"/>
      <c r="AC15208"/>
    </row>
    <row r="15209" spans="27:29" x14ac:dyDescent="0.25">
      <c r="AA15209"/>
      <c r="AB15209"/>
      <c r="AC15209"/>
    </row>
    <row r="15210" spans="27:29" x14ac:dyDescent="0.25">
      <c r="AA15210"/>
      <c r="AB15210"/>
      <c r="AC15210"/>
    </row>
    <row r="15211" spans="27:29" x14ac:dyDescent="0.25">
      <c r="AA15211"/>
      <c r="AB15211"/>
      <c r="AC15211"/>
    </row>
    <row r="15212" spans="27:29" x14ac:dyDescent="0.25">
      <c r="AA15212"/>
      <c r="AB15212"/>
      <c r="AC15212"/>
    </row>
    <row r="15213" spans="27:29" x14ac:dyDescent="0.25">
      <c r="AA15213"/>
      <c r="AB15213"/>
      <c r="AC15213"/>
    </row>
    <row r="15214" spans="27:29" x14ac:dyDescent="0.25">
      <c r="AA15214"/>
      <c r="AB15214"/>
      <c r="AC15214"/>
    </row>
    <row r="15215" spans="27:29" x14ac:dyDescent="0.25">
      <c r="AA15215"/>
      <c r="AB15215"/>
      <c r="AC15215"/>
    </row>
    <row r="15216" spans="27:29" x14ac:dyDescent="0.25">
      <c r="AA15216"/>
      <c r="AB15216"/>
      <c r="AC15216"/>
    </row>
    <row r="15217" spans="27:29" x14ac:dyDescent="0.25">
      <c r="AA15217"/>
      <c r="AB15217"/>
      <c r="AC15217"/>
    </row>
    <row r="15218" spans="27:29" x14ac:dyDescent="0.25">
      <c r="AA15218"/>
      <c r="AB15218"/>
      <c r="AC15218"/>
    </row>
    <row r="15219" spans="27:29" x14ac:dyDescent="0.25">
      <c r="AA15219"/>
      <c r="AB15219"/>
      <c r="AC15219"/>
    </row>
    <row r="15220" spans="27:29" x14ac:dyDescent="0.25">
      <c r="AA15220"/>
      <c r="AB15220"/>
      <c r="AC15220"/>
    </row>
    <row r="15221" spans="27:29" x14ac:dyDescent="0.25">
      <c r="AA15221"/>
      <c r="AB15221"/>
      <c r="AC15221"/>
    </row>
    <row r="15222" spans="27:29" x14ac:dyDescent="0.25">
      <c r="AA15222"/>
      <c r="AB15222"/>
      <c r="AC15222"/>
    </row>
    <row r="15223" spans="27:29" x14ac:dyDescent="0.25">
      <c r="AA15223"/>
      <c r="AB15223"/>
      <c r="AC15223"/>
    </row>
    <row r="15224" spans="27:29" x14ac:dyDescent="0.25">
      <c r="AA15224"/>
      <c r="AB15224"/>
      <c r="AC15224"/>
    </row>
    <row r="15225" spans="27:29" x14ac:dyDescent="0.25">
      <c r="AA15225"/>
      <c r="AB15225"/>
      <c r="AC15225"/>
    </row>
    <row r="15226" spans="27:29" x14ac:dyDescent="0.25">
      <c r="AA15226"/>
      <c r="AB15226"/>
      <c r="AC15226"/>
    </row>
    <row r="15227" spans="27:29" x14ac:dyDescent="0.25">
      <c r="AA15227"/>
      <c r="AB15227"/>
      <c r="AC15227"/>
    </row>
    <row r="15228" spans="27:29" x14ac:dyDescent="0.25">
      <c r="AA15228"/>
      <c r="AB15228"/>
      <c r="AC15228"/>
    </row>
    <row r="15229" spans="27:29" x14ac:dyDescent="0.25">
      <c r="AA15229"/>
      <c r="AB15229"/>
      <c r="AC15229"/>
    </row>
    <row r="15230" spans="27:29" x14ac:dyDescent="0.25">
      <c r="AA15230"/>
      <c r="AB15230"/>
      <c r="AC15230"/>
    </row>
    <row r="15231" spans="27:29" x14ac:dyDescent="0.25">
      <c r="AA15231"/>
      <c r="AB15231"/>
      <c r="AC15231"/>
    </row>
    <row r="15232" spans="27:29" x14ac:dyDescent="0.25">
      <c r="AA15232"/>
      <c r="AB15232"/>
      <c r="AC15232"/>
    </row>
    <row r="15233" spans="27:29" x14ac:dyDescent="0.25">
      <c r="AA15233"/>
      <c r="AB15233"/>
      <c r="AC15233"/>
    </row>
    <row r="15234" spans="27:29" x14ac:dyDescent="0.25">
      <c r="AA15234"/>
      <c r="AB15234"/>
      <c r="AC15234"/>
    </row>
    <row r="15235" spans="27:29" x14ac:dyDescent="0.25">
      <c r="AA15235"/>
      <c r="AB15235"/>
      <c r="AC15235"/>
    </row>
    <row r="15236" spans="27:29" x14ac:dyDescent="0.25">
      <c r="AA15236"/>
      <c r="AB15236"/>
      <c r="AC15236"/>
    </row>
    <row r="15237" spans="27:29" x14ac:dyDescent="0.25">
      <c r="AA15237"/>
      <c r="AB15237"/>
      <c r="AC15237"/>
    </row>
    <row r="15238" spans="27:29" x14ac:dyDescent="0.25">
      <c r="AA15238"/>
      <c r="AB15238"/>
      <c r="AC15238"/>
    </row>
    <row r="15239" spans="27:29" x14ac:dyDescent="0.25">
      <c r="AA15239"/>
      <c r="AB15239"/>
      <c r="AC15239"/>
    </row>
    <row r="15240" spans="27:29" x14ac:dyDescent="0.25">
      <c r="AA15240"/>
      <c r="AB15240"/>
      <c r="AC15240"/>
    </row>
    <row r="15241" spans="27:29" x14ac:dyDescent="0.25">
      <c r="AA15241"/>
      <c r="AB15241"/>
      <c r="AC15241"/>
    </row>
    <row r="15242" spans="27:29" x14ac:dyDescent="0.25">
      <c r="AA15242"/>
      <c r="AB15242"/>
      <c r="AC15242"/>
    </row>
    <row r="15243" spans="27:29" x14ac:dyDescent="0.25">
      <c r="AA15243"/>
      <c r="AB15243"/>
      <c r="AC15243"/>
    </row>
    <row r="15244" spans="27:29" x14ac:dyDescent="0.25">
      <c r="AA15244"/>
      <c r="AB15244"/>
      <c r="AC15244"/>
    </row>
    <row r="15245" spans="27:29" x14ac:dyDescent="0.25">
      <c r="AA15245"/>
      <c r="AB15245"/>
      <c r="AC15245"/>
    </row>
    <row r="15246" spans="27:29" x14ac:dyDescent="0.25">
      <c r="AA15246"/>
      <c r="AB15246"/>
      <c r="AC15246"/>
    </row>
    <row r="15247" spans="27:29" x14ac:dyDescent="0.25">
      <c r="AA15247"/>
      <c r="AB15247"/>
      <c r="AC15247"/>
    </row>
    <row r="15248" spans="27:29" x14ac:dyDescent="0.25">
      <c r="AA15248"/>
      <c r="AB15248"/>
      <c r="AC15248"/>
    </row>
    <row r="15249" spans="27:29" x14ac:dyDescent="0.25">
      <c r="AA15249"/>
      <c r="AB15249"/>
      <c r="AC15249"/>
    </row>
    <row r="15250" spans="27:29" x14ac:dyDescent="0.25">
      <c r="AA15250"/>
      <c r="AB15250"/>
      <c r="AC15250"/>
    </row>
    <row r="15251" spans="27:29" x14ac:dyDescent="0.25">
      <c r="AA15251"/>
      <c r="AB15251"/>
      <c r="AC15251"/>
    </row>
    <row r="15252" spans="27:29" x14ac:dyDescent="0.25">
      <c r="AA15252"/>
      <c r="AB15252"/>
      <c r="AC15252"/>
    </row>
    <row r="15253" spans="27:29" x14ac:dyDescent="0.25">
      <c r="AA15253"/>
      <c r="AB15253"/>
      <c r="AC15253"/>
    </row>
    <row r="15254" spans="27:29" x14ac:dyDescent="0.25">
      <c r="AA15254"/>
      <c r="AB15254"/>
      <c r="AC15254"/>
    </row>
    <row r="15255" spans="27:29" x14ac:dyDescent="0.25">
      <c r="AA15255"/>
      <c r="AB15255"/>
      <c r="AC15255"/>
    </row>
    <row r="15256" spans="27:29" x14ac:dyDescent="0.25">
      <c r="AA15256"/>
      <c r="AB15256"/>
      <c r="AC15256"/>
    </row>
    <row r="15257" spans="27:29" x14ac:dyDescent="0.25">
      <c r="AA15257"/>
      <c r="AB15257"/>
      <c r="AC15257"/>
    </row>
    <row r="15258" spans="27:29" x14ac:dyDescent="0.25">
      <c r="AA15258"/>
      <c r="AB15258"/>
      <c r="AC15258"/>
    </row>
    <row r="15259" spans="27:29" x14ac:dyDescent="0.25">
      <c r="AA15259"/>
      <c r="AB15259"/>
      <c r="AC15259"/>
    </row>
    <row r="15260" spans="27:29" x14ac:dyDescent="0.25">
      <c r="AA15260"/>
      <c r="AB15260"/>
      <c r="AC15260"/>
    </row>
    <row r="15261" spans="27:29" x14ac:dyDescent="0.25">
      <c r="AA15261"/>
      <c r="AB15261"/>
      <c r="AC15261"/>
    </row>
    <row r="15262" spans="27:29" x14ac:dyDescent="0.25">
      <c r="AA15262"/>
      <c r="AB15262"/>
      <c r="AC15262"/>
    </row>
    <row r="15263" spans="27:29" x14ac:dyDescent="0.25">
      <c r="AA15263"/>
      <c r="AB15263"/>
      <c r="AC15263"/>
    </row>
    <row r="15264" spans="27:29" x14ac:dyDescent="0.25">
      <c r="AA15264"/>
      <c r="AB15264"/>
      <c r="AC15264"/>
    </row>
    <row r="15265" spans="27:29" x14ac:dyDescent="0.25">
      <c r="AA15265"/>
      <c r="AB15265"/>
      <c r="AC15265"/>
    </row>
    <row r="15266" spans="27:29" x14ac:dyDescent="0.25">
      <c r="AA15266"/>
      <c r="AB15266"/>
      <c r="AC15266"/>
    </row>
    <row r="15267" spans="27:29" x14ac:dyDescent="0.25">
      <c r="AA15267"/>
      <c r="AB15267"/>
      <c r="AC15267"/>
    </row>
    <row r="15268" spans="27:29" x14ac:dyDescent="0.25">
      <c r="AA15268"/>
      <c r="AB15268"/>
      <c r="AC15268"/>
    </row>
    <row r="15269" spans="27:29" x14ac:dyDescent="0.25">
      <c r="AA15269"/>
      <c r="AB15269"/>
      <c r="AC15269"/>
    </row>
    <row r="15270" spans="27:29" x14ac:dyDescent="0.25">
      <c r="AA15270"/>
      <c r="AB15270"/>
      <c r="AC15270"/>
    </row>
    <row r="15271" spans="27:29" x14ac:dyDescent="0.25">
      <c r="AA15271"/>
      <c r="AB15271"/>
      <c r="AC15271"/>
    </row>
    <row r="15272" spans="27:29" x14ac:dyDescent="0.25">
      <c r="AA15272"/>
      <c r="AB15272"/>
      <c r="AC15272"/>
    </row>
    <row r="15273" spans="27:29" x14ac:dyDescent="0.25">
      <c r="AA15273"/>
      <c r="AB15273"/>
      <c r="AC15273"/>
    </row>
    <row r="15274" spans="27:29" x14ac:dyDescent="0.25">
      <c r="AA15274"/>
      <c r="AB15274"/>
      <c r="AC15274"/>
    </row>
    <row r="15275" spans="27:29" x14ac:dyDescent="0.25">
      <c r="AA15275"/>
      <c r="AB15275"/>
      <c r="AC15275"/>
    </row>
    <row r="15276" spans="27:29" x14ac:dyDescent="0.25">
      <c r="AA15276"/>
      <c r="AB15276"/>
      <c r="AC15276"/>
    </row>
    <row r="15277" spans="27:29" x14ac:dyDescent="0.25">
      <c r="AA15277"/>
      <c r="AB15277"/>
      <c r="AC15277"/>
    </row>
    <row r="15278" spans="27:29" x14ac:dyDescent="0.25">
      <c r="AA15278"/>
      <c r="AB15278"/>
      <c r="AC15278"/>
    </row>
    <row r="15279" spans="27:29" x14ac:dyDescent="0.25">
      <c r="AA15279"/>
      <c r="AB15279"/>
      <c r="AC15279"/>
    </row>
    <row r="15280" spans="27:29" x14ac:dyDescent="0.25">
      <c r="AA15280"/>
      <c r="AB15280"/>
      <c r="AC15280"/>
    </row>
    <row r="15281" spans="27:29" x14ac:dyDescent="0.25">
      <c r="AA15281"/>
      <c r="AB15281"/>
      <c r="AC15281"/>
    </row>
    <row r="15282" spans="27:29" x14ac:dyDescent="0.25">
      <c r="AA15282"/>
      <c r="AB15282"/>
      <c r="AC15282"/>
    </row>
    <row r="15283" spans="27:29" x14ac:dyDescent="0.25">
      <c r="AA15283"/>
      <c r="AB15283"/>
      <c r="AC15283"/>
    </row>
    <row r="15284" spans="27:29" x14ac:dyDescent="0.25">
      <c r="AA15284"/>
      <c r="AB15284"/>
      <c r="AC15284"/>
    </row>
    <row r="15285" spans="27:29" x14ac:dyDescent="0.25">
      <c r="AA15285"/>
      <c r="AB15285"/>
      <c r="AC15285"/>
    </row>
    <row r="15286" spans="27:29" x14ac:dyDescent="0.25">
      <c r="AA15286"/>
      <c r="AB15286"/>
      <c r="AC15286"/>
    </row>
    <row r="15287" spans="27:29" x14ac:dyDescent="0.25">
      <c r="AA15287"/>
      <c r="AB15287"/>
      <c r="AC15287"/>
    </row>
    <row r="15288" spans="27:29" x14ac:dyDescent="0.25">
      <c r="AA15288"/>
      <c r="AB15288"/>
      <c r="AC15288"/>
    </row>
    <row r="15289" spans="27:29" x14ac:dyDescent="0.25">
      <c r="AA15289"/>
      <c r="AB15289"/>
      <c r="AC15289"/>
    </row>
    <row r="15290" spans="27:29" x14ac:dyDescent="0.25">
      <c r="AA15290"/>
      <c r="AB15290"/>
      <c r="AC15290"/>
    </row>
    <row r="15291" spans="27:29" x14ac:dyDescent="0.25">
      <c r="AA15291"/>
      <c r="AB15291"/>
      <c r="AC15291"/>
    </row>
    <row r="15292" spans="27:29" x14ac:dyDescent="0.25">
      <c r="AA15292"/>
      <c r="AB15292"/>
      <c r="AC15292"/>
    </row>
    <row r="15293" spans="27:29" x14ac:dyDescent="0.25">
      <c r="AA15293"/>
      <c r="AB15293"/>
      <c r="AC15293"/>
    </row>
    <row r="15294" spans="27:29" x14ac:dyDescent="0.25">
      <c r="AA15294"/>
      <c r="AB15294"/>
      <c r="AC15294"/>
    </row>
    <row r="15295" spans="27:29" x14ac:dyDescent="0.25">
      <c r="AA15295"/>
      <c r="AB15295"/>
      <c r="AC15295"/>
    </row>
    <row r="15296" spans="27:29" x14ac:dyDescent="0.25">
      <c r="AA15296"/>
      <c r="AB15296"/>
      <c r="AC15296"/>
    </row>
    <row r="15297" spans="27:29" x14ac:dyDescent="0.25">
      <c r="AA15297"/>
      <c r="AB15297"/>
      <c r="AC15297"/>
    </row>
    <row r="15298" spans="27:29" x14ac:dyDescent="0.25">
      <c r="AA15298"/>
      <c r="AB15298"/>
      <c r="AC15298"/>
    </row>
    <row r="15299" spans="27:29" x14ac:dyDescent="0.25">
      <c r="AA15299"/>
      <c r="AB15299"/>
      <c r="AC15299"/>
    </row>
    <row r="15300" spans="27:29" x14ac:dyDescent="0.25">
      <c r="AA15300"/>
      <c r="AB15300"/>
      <c r="AC15300"/>
    </row>
    <row r="15301" spans="27:29" x14ac:dyDescent="0.25">
      <c r="AA15301"/>
      <c r="AB15301"/>
      <c r="AC15301"/>
    </row>
    <row r="15302" spans="27:29" x14ac:dyDescent="0.25">
      <c r="AA15302"/>
      <c r="AB15302"/>
      <c r="AC15302"/>
    </row>
    <row r="15303" spans="27:29" x14ac:dyDescent="0.25">
      <c r="AA15303"/>
      <c r="AB15303"/>
      <c r="AC15303"/>
    </row>
    <row r="15304" spans="27:29" x14ac:dyDescent="0.25">
      <c r="AA15304"/>
      <c r="AB15304"/>
      <c r="AC15304"/>
    </row>
    <row r="15305" spans="27:29" x14ac:dyDescent="0.25">
      <c r="AA15305"/>
      <c r="AB15305"/>
      <c r="AC15305"/>
    </row>
    <row r="15306" spans="27:29" x14ac:dyDescent="0.25">
      <c r="AA15306"/>
      <c r="AB15306"/>
      <c r="AC15306"/>
    </row>
    <row r="15307" spans="27:29" x14ac:dyDescent="0.25">
      <c r="AA15307"/>
      <c r="AB15307"/>
      <c r="AC15307"/>
    </row>
    <row r="15308" spans="27:29" x14ac:dyDescent="0.25">
      <c r="AA15308"/>
      <c r="AB15308"/>
      <c r="AC15308"/>
    </row>
    <row r="15309" spans="27:29" x14ac:dyDescent="0.25">
      <c r="AA15309"/>
      <c r="AB15309"/>
      <c r="AC15309"/>
    </row>
    <row r="15310" spans="27:29" x14ac:dyDescent="0.25">
      <c r="AA15310"/>
      <c r="AB15310"/>
      <c r="AC15310"/>
    </row>
    <row r="15311" spans="27:29" x14ac:dyDescent="0.25">
      <c r="AA15311"/>
      <c r="AB15311"/>
      <c r="AC15311"/>
    </row>
    <row r="15312" spans="27:29" x14ac:dyDescent="0.25">
      <c r="AA15312"/>
      <c r="AB15312"/>
      <c r="AC15312"/>
    </row>
    <row r="15313" spans="27:29" x14ac:dyDescent="0.25">
      <c r="AA15313"/>
      <c r="AB15313"/>
      <c r="AC15313"/>
    </row>
    <row r="15314" spans="27:29" x14ac:dyDescent="0.25">
      <c r="AA15314"/>
      <c r="AB15314"/>
      <c r="AC15314"/>
    </row>
    <row r="15315" spans="27:29" x14ac:dyDescent="0.25">
      <c r="AA15315"/>
      <c r="AB15315"/>
      <c r="AC15315"/>
    </row>
    <row r="15316" spans="27:29" x14ac:dyDescent="0.25">
      <c r="AA15316"/>
      <c r="AB15316"/>
      <c r="AC15316"/>
    </row>
    <row r="15317" spans="27:29" x14ac:dyDescent="0.25">
      <c r="AA15317"/>
      <c r="AB15317"/>
      <c r="AC15317"/>
    </row>
    <row r="15318" spans="27:29" x14ac:dyDescent="0.25">
      <c r="AA15318"/>
      <c r="AB15318"/>
      <c r="AC15318"/>
    </row>
    <row r="15319" spans="27:29" x14ac:dyDescent="0.25">
      <c r="AA15319"/>
      <c r="AB15319"/>
      <c r="AC15319"/>
    </row>
    <row r="15320" spans="27:29" x14ac:dyDescent="0.25">
      <c r="AA15320"/>
      <c r="AB15320"/>
      <c r="AC15320"/>
    </row>
    <row r="15321" spans="27:29" x14ac:dyDescent="0.25">
      <c r="AA15321"/>
      <c r="AB15321"/>
      <c r="AC15321"/>
    </row>
    <row r="15322" spans="27:29" x14ac:dyDescent="0.25">
      <c r="AA15322"/>
      <c r="AB15322"/>
      <c r="AC15322"/>
    </row>
    <row r="15323" spans="27:29" x14ac:dyDescent="0.25">
      <c r="AA15323"/>
      <c r="AB15323"/>
      <c r="AC15323"/>
    </row>
    <row r="15324" spans="27:29" x14ac:dyDescent="0.25">
      <c r="AA15324"/>
      <c r="AB15324"/>
      <c r="AC15324"/>
    </row>
    <row r="15325" spans="27:29" x14ac:dyDescent="0.25">
      <c r="AA15325"/>
      <c r="AB15325"/>
      <c r="AC15325"/>
    </row>
    <row r="15326" spans="27:29" x14ac:dyDescent="0.25">
      <c r="AA15326"/>
      <c r="AB15326"/>
      <c r="AC15326"/>
    </row>
    <row r="15327" spans="27:29" x14ac:dyDescent="0.25">
      <c r="AA15327"/>
      <c r="AB15327"/>
      <c r="AC15327"/>
    </row>
    <row r="15328" spans="27:29" x14ac:dyDescent="0.25">
      <c r="AA15328"/>
      <c r="AB15328"/>
      <c r="AC15328"/>
    </row>
    <row r="15329" spans="27:29" x14ac:dyDescent="0.25">
      <c r="AA15329"/>
      <c r="AB15329"/>
      <c r="AC15329"/>
    </row>
    <row r="15330" spans="27:29" x14ac:dyDescent="0.25">
      <c r="AA15330"/>
      <c r="AB15330"/>
      <c r="AC15330"/>
    </row>
    <row r="15331" spans="27:29" x14ac:dyDescent="0.25">
      <c r="AA15331"/>
      <c r="AB15331"/>
      <c r="AC15331"/>
    </row>
    <row r="15332" spans="27:29" x14ac:dyDescent="0.25">
      <c r="AA15332"/>
      <c r="AB15332"/>
      <c r="AC15332"/>
    </row>
    <row r="15333" spans="27:29" x14ac:dyDescent="0.25">
      <c r="AA15333"/>
      <c r="AB15333"/>
      <c r="AC15333"/>
    </row>
    <row r="15334" spans="27:29" x14ac:dyDescent="0.25">
      <c r="AA15334"/>
      <c r="AB15334"/>
      <c r="AC15334"/>
    </row>
    <row r="15335" spans="27:29" x14ac:dyDescent="0.25">
      <c r="AA15335"/>
      <c r="AB15335"/>
      <c r="AC15335"/>
    </row>
    <row r="15336" spans="27:29" x14ac:dyDescent="0.25">
      <c r="AA15336"/>
      <c r="AB15336"/>
      <c r="AC15336"/>
    </row>
    <row r="15337" spans="27:29" x14ac:dyDescent="0.25">
      <c r="AA15337"/>
      <c r="AB15337"/>
      <c r="AC15337"/>
    </row>
    <row r="15338" spans="27:29" x14ac:dyDescent="0.25">
      <c r="AA15338"/>
      <c r="AB15338"/>
      <c r="AC15338"/>
    </row>
    <row r="15339" spans="27:29" x14ac:dyDescent="0.25">
      <c r="AA15339"/>
      <c r="AB15339"/>
      <c r="AC15339"/>
    </row>
    <row r="15340" spans="27:29" x14ac:dyDescent="0.25">
      <c r="AA15340"/>
      <c r="AB15340"/>
      <c r="AC15340"/>
    </row>
    <row r="15341" spans="27:29" x14ac:dyDescent="0.25">
      <c r="AA15341"/>
      <c r="AB15341"/>
      <c r="AC15341"/>
    </row>
    <row r="15342" spans="27:29" x14ac:dyDescent="0.25">
      <c r="AA15342"/>
      <c r="AB15342"/>
      <c r="AC15342"/>
    </row>
    <row r="15343" spans="27:29" x14ac:dyDescent="0.25">
      <c r="AA15343"/>
      <c r="AB15343"/>
      <c r="AC15343"/>
    </row>
    <row r="15344" spans="27:29" x14ac:dyDescent="0.25">
      <c r="AA15344"/>
      <c r="AB15344"/>
      <c r="AC15344"/>
    </row>
    <row r="15345" spans="27:29" x14ac:dyDescent="0.25">
      <c r="AA15345"/>
      <c r="AB15345"/>
      <c r="AC15345"/>
    </row>
    <row r="15346" spans="27:29" x14ac:dyDescent="0.25">
      <c r="AA15346"/>
      <c r="AB15346"/>
      <c r="AC15346"/>
    </row>
    <row r="15347" spans="27:29" x14ac:dyDescent="0.25">
      <c r="AA15347"/>
      <c r="AB15347"/>
      <c r="AC15347"/>
    </row>
    <row r="15348" spans="27:29" x14ac:dyDescent="0.25">
      <c r="AA15348"/>
      <c r="AB15348"/>
      <c r="AC15348"/>
    </row>
    <row r="15349" spans="27:29" x14ac:dyDescent="0.25">
      <c r="AA15349"/>
      <c r="AB15349"/>
      <c r="AC15349"/>
    </row>
    <row r="15350" spans="27:29" x14ac:dyDescent="0.25">
      <c r="AA15350"/>
      <c r="AB15350"/>
      <c r="AC15350"/>
    </row>
    <row r="15351" spans="27:29" x14ac:dyDescent="0.25">
      <c r="AA15351"/>
      <c r="AB15351"/>
      <c r="AC15351"/>
    </row>
    <row r="15352" spans="27:29" x14ac:dyDescent="0.25">
      <c r="AA15352"/>
      <c r="AB15352"/>
      <c r="AC15352"/>
    </row>
    <row r="15353" spans="27:29" x14ac:dyDescent="0.25">
      <c r="AA15353"/>
      <c r="AB15353"/>
      <c r="AC15353"/>
    </row>
    <row r="15354" spans="27:29" x14ac:dyDescent="0.25">
      <c r="AA15354"/>
      <c r="AB15354"/>
      <c r="AC15354"/>
    </row>
    <row r="15355" spans="27:29" x14ac:dyDescent="0.25">
      <c r="AA15355"/>
      <c r="AB15355"/>
      <c r="AC15355"/>
    </row>
    <row r="15356" spans="27:29" x14ac:dyDescent="0.25">
      <c r="AA15356"/>
      <c r="AB15356"/>
      <c r="AC15356"/>
    </row>
    <row r="15357" spans="27:29" x14ac:dyDescent="0.25">
      <c r="AA15357"/>
      <c r="AB15357"/>
      <c r="AC15357"/>
    </row>
    <row r="15358" spans="27:29" x14ac:dyDescent="0.25">
      <c r="AA15358"/>
      <c r="AB15358"/>
      <c r="AC15358"/>
    </row>
    <row r="15359" spans="27:29" x14ac:dyDescent="0.25">
      <c r="AA15359"/>
      <c r="AB15359"/>
      <c r="AC15359"/>
    </row>
    <row r="15360" spans="27:29" x14ac:dyDescent="0.25">
      <c r="AA15360"/>
      <c r="AB15360"/>
      <c r="AC15360"/>
    </row>
    <row r="15361" spans="27:29" x14ac:dyDescent="0.25">
      <c r="AA15361"/>
      <c r="AB15361"/>
      <c r="AC15361"/>
    </row>
    <row r="15362" spans="27:29" x14ac:dyDescent="0.25">
      <c r="AA15362"/>
      <c r="AB15362"/>
      <c r="AC15362"/>
    </row>
    <row r="15363" spans="27:29" x14ac:dyDescent="0.25">
      <c r="AA15363"/>
      <c r="AB15363"/>
      <c r="AC15363"/>
    </row>
    <row r="15364" spans="27:29" x14ac:dyDescent="0.25">
      <c r="AA15364"/>
      <c r="AB15364"/>
      <c r="AC15364"/>
    </row>
    <row r="15365" spans="27:29" x14ac:dyDescent="0.25">
      <c r="AA15365"/>
      <c r="AB15365"/>
      <c r="AC15365"/>
    </row>
    <row r="15366" spans="27:29" x14ac:dyDescent="0.25">
      <c r="AA15366"/>
      <c r="AB15366"/>
      <c r="AC15366"/>
    </row>
    <row r="15367" spans="27:29" x14ac:dyDescent="0.25">
      <c r="AA15367"/>
      <c r="AB15367"/>
      <c r="AC15367"/>
    </row>
    <row r="15368" spans="27:29" x14ac:dyDescent="0.25">
      <c r="AA15368"/>
      <c r="AB15368"/>
      <c r="AC15368"/>
    </row>
    <row r="15369" spans="27:29" x14ac:dyDescent="0.25">
      <c r="AA15369"/>
      <c r="AB15369"/>
      <c r="AC15369"/>
    </row>
    <row r="15370" spans="27:29" x14ac:dyDescent="0.25">
      <c r="AA15370"/>
      <c r="AB15370"/>
      <c r="AC15370"/>
    </row>
    <row r="15371" spans="27:29" x14ac:dyDescent="0.25">
      <c r="AA15371"/>
      <c r="AB15371"/>
      <c r="AC15371"/>
    </row>
    <row r="15372" spans="27:29" x14ac:dyDescent="0.25">
      <c r="AA15372"/>
      <c r="AB15372"/>
      <c r="AC15372"/>
    </row>
    <row r="15373" spans="27:29" x14ac:dyDescent="0.25">
      <c r="AA15373"/>
      <c r="AB15373"/>
      <c r="AC15373"/>
    </row>
    <row r="15374" spans="27:29" x14ac:dyDescent="0.25">
      <c r="AA15374"/>
      <c r="AB15374"/>
      <c r="AC15374"/>
    </row>
    <row r="15375" spans="27:29" x14ac:dyDescent="0.25">
      <c r="AA15375"/>
      <c r="AB15375"/>
      <c r="AC15375"/>
    </row>
    <row r="15376" spans="27:29" x14ac:dyDescent="0.25">
      <c r="AA15376"/>
      <c r="AB15376"/>
      <c r="AC15376"/>
    </row>
    <row r="15377" spans="27:29" x14ac:dyDescent="0.25">
      <c r="AA15377"/>
      <c r="AB15377"/>
      <c r="AC15377"/>
    </row>
    <row r="15378" spans="27:29" x14ac:dyDescent="0.25">
      <c r="AA15378"/>
      <c r="AB15378"/>
      <c r="AC15378"/>
    </row>
    <row r="15379" spans="27:29" x14ac:dyDescent="0.25">
      <c r="AA15379"/>
      <c r="AB15379"/>
      <c r="AC15379"/>
    </row>
    <row r="15380" spans="27:29" x14ac:dyDescent="0.25">
      <c r="AA15380"/>
      <c r="AB15380"/>
      <c r="AC15380"/>
    </row>
    <row r="15381" spans="27:29" x14ac:dyDescent="0.25">
      <c r="AA15381"/>
      <c r="AB15381"/>
      <c r="AC15381"/>
    </row>
    <row r="15382" spans="27:29" x14ac:dyDescent="0.25">
      <c r="AA15382"/>
      <c r="AB15382"/>
      <c r="AC15382"/>
    </row>
    <row r="15383" spans="27:29" x14ac:dyDescent="0.25">
      <c r="AA15383"/>
      <c r="AB15383"/>
      <c r="AC15383"/>
    </row>
    <row r="15384" spans="27:29" x14ac:dyDescent="0.25">
      <c r="AA15384"/>
      <c r="AB15384"/>
      <c r="AC15384"/>
    </row>
    <row r="15385" spans="27:29" x14ac:dyDescent="0.25">
      <c r="AA15385"/>
      <c r="AB15385"/>
      <c r="AC15385"/>
    </row>
    <row r="15386" spans="27:29" x14ac:dyDescent="0.25">
      <c r="AA15386"/>
      <c r="AB15386"/>
      <c r="AC15386"/>
    </row>
    <row r="15387" spans="27:29" x14ac:dyDescent="0.25">
      <c r="AA15387"/>
      <c r="AB15387"/>
      <c r="AC15387"/>
    </row>
    <row r="15388" spans="27:29" x14ac:dyDescent="0.25">
      <c r="AA15388"/>
      <c r="AB15388"/>
      <c r="AC15388"/>
    </row>
    <row r="15389" spans="27:29" x14ac:dyDescent="0.25">
      <c r="AA15389"/>
      <c r="AB15389"/>
      <c r="AC15389"/>
    </row>
    <row r="15390" spans="27:29" x14ac:dyDescent="0.25">
      <c r="AA15390"/>
      <c r="AB15390"/>
      <c r="AC15390"/>
    </row>
    <row r="15391" spans="27:29" x14ac:dyDescent="0.25">
      <c r="AA15391"/>
      <c r="AB15391"/>
      <c r="AC15391"/>
    </row>
    <row r="15392" spans="27:29" x14ac:dyDescent="0.25">
      <c r="AA15392"/>
      <c r="AB15392"/>
      <c r="AC15392"/>
    </row>
    <row r="15393" spans="27:29" x14ac:dyDescent="0.25">
      <c r="AA15393"/>
      <c r="AB15393"/>
      <c r="AC15393"/>
    </row>
    <row r="15394" spans="27:29" x14ac:dyDescent="0.25">
      <c r="AA15394"/>
      <c r="AB15394"/>
      <c r="AC15394"/>
    </row>
    <row r="15395" spans="27:29" x14ac:dyDescent="0.25">
      <c r="AA15395"/>
      <c r="AB15395"/>
      <c r="AC15395"/>
    </row>
    <row r="15396" spans="27:29" x14ac:dyDescent="0.25">
      <c r="AA15396"/>
      <c r="AB15396"/>
      <c r="AC15396"/>
    </row>
    <row r="15397" spans="27:29" x14ac:dyDescent="0.25">
      <c r="AA15397"/>
      <c r="AB15397"/>
      <c r="AC15397"/>
    </row>
    <row r="15398" spans="27:29" x14ac:dyDescent="0.25">
      <c r="AA15398"/>
      <c r="AB15398"/>
      <c r="AC15398"/>
    </row>
    <row r="15399" spans="27:29" x14ac:dyDescent="0.25">
      <c r="AA15399"/>
      <c r="AB15399"/>
      <c r="AC15399"/>
    </row>
    <row r="15400" spans="27:29" x14ac:dyDescent="0.25">
      <c r="AA15400"/>
      <c r="AB15400"/>
      <c r="AC15400"/>
    </row>
    <row r="15401" spans="27:29" x14ac:dyDescent="0.25">
      <c r="AA15401"/>
      <c r="AB15401"/>
      <c r="AC15401"/>
    </row>
    <row r="15402" spans="27:29" x14ac:dyDescent="0.25">
      <c r="AA15402"/>
      <c r="AB15402"/>
      <c r="AC15402"/>
    </row>
    <row r="15403" spans="27:29" x14ac:dyDescent="0.25">
      <c r="AA15403"/>
      <c r="AB15403"/>
      <c r="AC15403"/>
    </row>
    <row r="15404" spans="27:29" x14ac:dyDescent="0.25">
      <c r="AA15404"/>
      <c r="AB15404"/>
      <c r="AC15404"/>
    </row>
    <row r="15405" spans="27:29" x14ac:dyDescent="0.25">
      <c r="AA15405"/>
      <c r="AB15405"/>
      <c r="AC15405"/>
    </row>
    <row r="15406" spans="27:29" x14ac:dyDescent="0.25">
      <c r="AA15406"/>
      <c r="AB15406"/>
      <c r="AC15406"/>
    </row>
    <row r="15407" spans="27:29" x14ac:dyDescent="0.25">
      <c r="AA15407"/>
      <c r="AB15407"/>
      <c r="AC15407"/>
    </row>
    <row r="15408" spans="27:29" x14ac:dyDescent="0.25">
      <c r="AA15408"/>
      <c r="AB15408"/>
      <c r="AC15408"/>
    </row>
    <row r="15409" spans="27:29" x14ac:dyDescent="0.25">
      <c r="AA15409"/>
      <c r="AB15409"/>
      <c r="AC15409"/>
    </row>
    <row r="15410" spans="27:29" x14ac:dyDescent="0.25">
      <c r="AA15410"/>
      <c r="AB15410"/>
      <c r="AC15410"/>
    </row>
    <row r="15411" spans="27:29" x14ac:dyDescent="0.25">
      <c r="AA15411"/>
      <c r="AB15411"/>
      <c r="AC15411"/>
    </row>
    <row r="15412" spans="27:29" x14ac:dyDescent="0.25">
      <c r="AA15412"/>
      <c r="AB15412"/>
      <c r="AC15412"/>
    </row>
    <row r="15413" spans="27:29" x14ac:dyDescent="0.25">
      <c r="AA15413"/>
      <c r="AB15413"/>
      <c r="AC15413"/>
    </row>
    <row r="15414" spans="27:29" x14ac:dyDescent="0.25">
      <c r="AA15414"/>
      <c r="AB15414"/>
      <c r="AC15414"/>
    </row>
    <row r="15415" spans="27:29" x14ac:dyDescent="0.25">
      <c r="AA15415"/>
      <c r="AB15415"/>
      <c r="AC15415"/>
    </row>
    <row r="15416" spans="27:29" x14ac:dyDescent="0.25">
      <c r="AA15416"/>
      <c r="AB15416"/>
      <c r="AC15416"/>
    </row>
    <row r="15417" spans="27:29" x14ac:dyDescent="0.25">
      <c r="AA15417"/>
      <c r="AB15417"/>
      <c r="AC15417"/>
    </row>
    <row r="15418" spans="27:29" x14ac:dyDescent="0.25">
      <c r="AA15418"/>
      <c r="AB15418"/>
      <c r="AC15418"/>
    </row>
    <row r="15419" spans="27:29" x14ac:dyDescent="0.25">
      <c r="AA15419"/>
      <c r="AB15419"/>
      <c r="AC15419"/>
    </row>
    <row r="15420" spans="27:29" x14ac:dyDescent="0.25">
      <c r="AA15420"/>
      <c r="AB15420"/>
      <c r="AC15420"/>
    </row>
    <row r="15421" spans="27:29" x14ac:dyDescent="0.25">
      <c r="AA15421"/>
      <c r="AB15421"/>
      <c r="AC15421"/>
    </row>
    <row r="15422" spans="27:29" x14ac:dyDescent="0.25">
      <c r="AA15422"/>
      <c r="AB15422"/>
      <c r="AC15422"/>
    </row>
    <row r="15423" spans="27:29" x14ac:dyDescent="0.25">
      <c r="AA15423"/>
      <c r="AB15423"/>
      <c r="AC15423"/>
    </row>
    <row r="15424" spans="27:29" x14ac:dyDescent="0.25">
      <c r="AA15424"/>
      <c r="AB15424"/>
      <c r="AC15424"/>
    </row>
    <row r="15425" spans="27:29" x14ac:dyDescent="0.25">
      <c r="AA15425"/>
      <c r="AB15425"/>
      <c r="AC15425"/>
    </row>
    <row r="15426" spans="27:29" x14ac:dyDescent="0.25">
      <c r="AA15426"/>
      <c r="AB15426"/>
      <c r="AC15426"/>
    </row>
    <row r="15427" spans="27:29" x14ac:dyDescent="0.25">
      <c r="AA15427"/>
      <c r="AB15427"/>
      <c r="AC15427"/>
    </row>
    <row r="15428" spans="27:29" x14ac:dyDescent="0.25">
      <c r="AA15428"/>
      <c r="AB15428"/>
      <c r="AC15428"/>
    </row>
    <row r="15429" spans="27:29" x14ac:dyDescent="0.25">
      <c r="AA15429"/>
      <c r="AB15429"/>
      <c r="AC15429"/>
    </row>
    <row r="15430" spans="27:29" x14ac:dyDescent="0.25">
      <c r="AA15430"/>
      <c r="AB15430"/>
      <c r="AC15430"/>
    </row>
    <row r="15431" spans="27:29" x14ac:dyDescent="0.25">
      <c r="AA15431"/>
      <c r="AB15431"/>
      <c r="AC15431"/>
    </row>
    <row r="15432" spans="27:29" x14ac:dyDescent="0.25">
      <c r="AA15432"/>
      <c r="AB15432"/>
      <c r="AC15432"/>
    </row>
    <row r="15433" spans="27:29" x14ac:dyDescent="0.25">
      <c r="AA15433"/>
      <c r="AB15433"/>
      <c r="AC15433"/>
    </row>
    <row r="15434" spans="27:29" x14ac:dyDescent="0.25">
      <c r="AA15434"/>
      <c r="AB15434"/>
      <c r="AC15434"/>
    </row>
    <row r="15435" spans="27:29" x14ac:dyDescent="0.25">
      <c r="AA15435"/>
      <c r="AB15435"/>
      <c r="AC15435"/>
    </row>
    <row r="15436" spans="27:29" x14ac:dyDescent="0.25">
      <c r="AA15436"/>
      <c r="AB15436"/>
      <c r="AC15436"/>
    </row>
    <row r="15437" spans="27:29" x14ac:dyDescent="0.25">
      <c r="AA15437"/>
      <c r="AB15437"/>
      <c r="AC15437"/>
    </row>
    <row r="15438" spans="27:29" x14ac:dyDescent="0.25">
      <c r="AA15438"/>
      <c r="AB15438"/>
      <c r="AC15438"/>
    </row>
    <row r="15439" spans="27:29" x14ac:dyDescent="0.25">
      <c r="AA15439"/>
      <c r="AB15439"/>
      <c r="AC15439"/>
    </row>
    <row r="15440" spans="27:29" x14ac:dyDescent="0.25">
      <c r="AA15440"/>
      <c r="AB15440"/>
      <c r="AC15440"/>
    </row>
    <row r="15441" spans="27:29" x14ac:dyDescent="0.25">
      <c r="AA15441"/>
      <c r="AB15441"/>
      <c r="AC15441"/>
    </row>
    <row r="15442" spans="27:29" x14ac:dyDescent="0.25">
      <c r="AA15442"/>
      <c r="AB15442"/>
      <c r="AC15442"/>
    </row>
    <row r="15443" spans="27:29" x14ac:dyDescent="0.25">
      <c r="AA15443"/>
      <c r="AB15443"/>
      <c r="AC15443"/>
    </row>
    <row r="15444" spans="27:29" x14ac:dyDescent="0.25">
      <c r="AA15444"/>
      <c r="AB15444"/>
      <c r="AC15444"/>
    </row>
    <row r="15445" spans="27:29" x14ac:dyDescent="0.25">
      <c r="AA15445"/>
      <c r="AB15445"/>
      <c r="AC15445"/>
    </row>
    <row r="15446" spans="27:29" x14ac:dyDescent="0.25">
      <c r="AA15446"/>
      <c r="AB15446"/>
      <c r="AC15446"/>
    </row>
    <row r="15447" spans="27:29" x14ac:dyDescent="0.25">
      <c r="AA15447"/>
      <c r="AB15447"/>
      <c r="AC15447"/>
    </row>
    <row r="15448" spans="27:29" x14ac:dyDescent="0.25">
      <c r="AA15448"/>
      <c r="AB15448"/>
      <c r="AC15448"/>
    </row>
    <row r="15449" spans="27:29" x14ac:dyDescent="0.25">
      <c r="AA15449"/>
      <c r="AB15449"/>
      <c r="AC15449"/>
    </row>
    <row r="15450" spans="27:29" x14ac:dyDescent="0.25">
      <c r="AA15450"/>
      <c r="AB15450"/>
      <c r="AC15450"/>
    </row>
    <row r="15451" spans="27:29" x14ac:dyDescent="0.25">
      <c r="AA15451"/>
      <c r="AB15451"/>
      <c r="AC15451"/>
    </row>
    <row r="15452" spans="27:29" x14ac:dyDescent="0.25">
      <c r="AA15452"/>
      <c r="AB15452"/>
      <c r="AC15452"/>
    </row>
    <row r="15453" spans="27:29" x14ac:dyDescent="0.25">
      <c r="AA15453"/>
      <c r="AB15453"/>
      <c r="AC15453"/>
    </row>
    <row r="15454" spans="27:29" x14ac:dyDescent="0.25">
      <c r="AA15454"/>
      <c r="AB15454"/>
      <c r="AC15454"/>
    </row>
    <row r="15455" spans="27:29" x14ac:dyDescent="0.25">
      <c r="AA15455"/>
      <c r="AB15455"/>
      <c r="AC15455"/>
    </row>
    <row r="15456" spans="27:29" x14ac:dyDescent="0.25">
      <c r="AA15456"/>
      <c r="AB15456"/>
      <c r="AC15456"/>
    </row>
    <row r="15457" spans="27:29" x14ac:dyDescent="0.25">
      <c r="AA15457"/>
      <c r="AB15457"/>
      <c r="AC15457"/>
    </row>
    <row r="15458" spans="27:29" x14ac:dyDescent="0.25">
      <c r="AA15458"/>
      <c r="AB15458"/>
      <c r="AC15458"/>
    </row>
    <row r="15459" spans="27:29" x14ac:dyDescent="0.25">
      <c r="AA15459"/>
      <c r="AB15459"/>
      <c r="AC15459"/>
    </row>
    <row r="15460" spans="27:29" x14ac:dyDescent="0.25">
      <c r="AA15460"/>
      <c r="AB15460"/>
      <c r="AC15460"/>
    </row>
    <row r="15461" spans="27:29" x14ac:dyDescent="0.25">
      <c r="AA15461"/>
      <c r="AB15461"/>
      <c r="AC15461"/>
    </row>
    <row r="15462" spans="27:29" x14ac:dyDescent="0.25">
      <c r="AA15462"/>
      <c r="AB15462"/>
      <c r="AC15462"/>
    </row>
    <row r="15463" spans="27:29" x14ac:dyDescent="0.25">
      <c r="AA15463"/>
      <c r="AB15463"/>
      <c r="AC15463"/>
    </row>
    <row r="15464" spans="27:29" x14ac:dyDescent="0.25">
      <c r="AA15464"/>
      <c r="AB15464"/>
      <c r="AC15464"/>
    </row>
    <row r="15465" spans="27:29" x14ac:dyDescent="0.25">
      <c r="AA15465"/>
      <c r="AB15465"/>
      <c r="AC15465"/>
    </row>
    <row r="15466" spans="27:29" x14ac:dyDescent="0.25">
      <c r="AA15466"/>
      <c r="AB15466"/>
      <c r="AC15466"/>
    </row>
    <row r="15467" spans="27:29" x14ac:dyDescent="0.25">
      <c r="AA15467"/>
      <c r="AB15467"/>
      <c r="AC15467"/>
    </row>
    <row r="15468" spans="27:29" x14ac:dyDescent="0.25">
      <c r="AA15468"/>
      <c r="AB15468"/>
      <c r="AC15468"/>
    </row>
    <row r="15469" spans="27:29" x14ac:dyDescent="0.25">
      <c r="AA15469"/>
      <c r="AB15469"/>
      <c r="AC15469"/>
    </row>
    <row r="15470" spans="27:29" x14ac:dyDescent="0.25">
      <c r="AA15470"/>
      <c r="AB15470"/>
      <c r="AC15470"/>
    </row>
    <row r="15471" spans="27:29" x14ac:dyDescent="0.25">
      <c r="AA15471"/>
      <c r="AB15471"/>
      <c r="AC15471"/>
    </row>
    <row r="15472" spans="27:29" x14ac:dyDescent="0.25">
      <c r="AA15472"/>
      <c r="AB15472"/>
      <c r="AC15472"/>
    </row>
    <row r="15473" spans="27:29" x14ac:dyDescent="0.25">
      <c r="AA15473"/>
      <c r="AB15473"/>
      <c r="AC15473"/>
    </row>
    <row r="15474" spans="27:29" x14ac:dyDescent="0.25">
      <c r="AA15474"/>
      <c r="AB15474"/>
      <c r="AC15474"/>
    </row>
    <row r="15475" spans="27:29" x14ac:dyDescent="0.25">
      <c r="AA15475"/>
      <c r="AB15475"/>
      <c r="AC15475"/>
    </row>
    <row r="15476" spans="27:29" x14ac:dyDescent="0.25">
      <c r="AA15476"/>
      <c r="AB15476"/>
      <c r="AC15476"/>
    </row>
    <row r="15477" spans="27:29" x14ac:dyDescent="0.25">
      <c r="AA15477"/>
      <c r="AB15477"/>
      <c r="AC15477"/>
    </row>
    <row r="15478" spans="27:29" x14ac:dyDescent="0.25">
      <c r="AA15478"/>
      <c r="AB15478"/>
      <c r="AC15478"/>
    </row>
    <row r="15479" spans="27:29" x14ac:dyDescent="0.25">
      <c r="AA15479"/>
      <c r="AB15479"/>
      <c r="AC15479"/>
    </row>
    <row r="15480" spans="27:29" x14ac:dyDescent="0.25">
      <c r="AA15480"/>
      <c r="AB15480"/>
      <c r="AC15480"/>
    </row>
    <row r="15481" spans="27:29" x14ac:dyDescent="0.25">
      <c r="AA15481"/>
      <c r="AB15481"/>
      <c r="AC15481"/>
    </row>
    <row r="15482" spans="27:29" x14ac:dyDescent="0.25">
      <c r="AA15482"/>
      <c r="AB15482"/>
      <c r="AC15482"/>
    </row>
    <row r="15483" spans="27:29" x14ac:dyDescent="0.25">
      <c r="AA15483"/>
      <c r="AB15483"/>
      <c r="AC15483"/>
    </row>
    <row r="15484" spans="27:29" x14ac:dyDescent="0.25">
      <c r="AA15484"/>
      <c r="AB15484"/>
      <c r="AC15484"/>
    </row>
    <row r="15485" spans="27:29" x14ac:dyDescent="0.25">
      <c r="AA15485"/>
      <c r="AB15485"/>
      <c r="AC15485"/>
    </row>
    <row r="15486" spans="27:29" x14ac:dyDescent="0.25">
      <c r="AA15486"/>
      <c r="AB15486"/>
      <c r="AC15486"/>
    </row>
    <row r="15487" spans="27:29" x14ac:dyDescent="0.25">
      <c r="AA15487"/>
      <c r="AB15487"/>
      <c r="AC15487"/>
    </row>
    <row r="15488" spans="27:29" x14ac:dyDescent="0.25">
      <c r="AA15488"/>
      <c r="AB15488"/>
      <c r="AC15488"/>
    </row>
    <row r="15489" spans="27:29" x14ac:dyDescent="0.25">
      <c r="AA15489"/>
      <c r="AB15489"/>
      <c r="AC15489"/>
    </row>
    <row r="15490" spans="27:29" x14ac:dyDescent="0.25">
      <c r="AA15490"/>
      <c r="AB15490"/>
      <c r="AC15490"/>
    </row>
    <row r="15491" spans="27:29" x14ac:dyDescent="0.25">
      <c r="AA15491"/>
      <c r="AB15491"/>
      <c r="AC15491"/>
    </row>
    <row r="15492" spans="27:29" x14ac:dyDescent="0.25">
      <c r="AA15492"/>
      <c r="AB15492"/>
      <c r="AC15492"/>
    </row>
    <row r="15493" spans="27:29" x14ac:dyDescent="0.25">
      <c r="AA15493"/>
      <c r="AB15493"/>
      <c r="AC15493"/>
    </row>
    <row r="15494" spans="27:29" x14ac:dyDescent="0.25">
      <c r="AA15494"/>
      <c r="AB15494"/>
      <c r="AC15494"/>
    </row>
    <row r="15495" spans="27:29" x14ac:dyDescent="0.25">
      <c r="AA15495"/>
      <c r="AB15495"/>
      <c r="AC15495"/>
    </row>
    <row r="15496" spans="27:29" x14ac:dyDescent="0.25">
      <c r="AA15496"/>
      <c r="AB15496"/>
      <c r="AC15496"/>
    </row>
    <row r="15497" spans="27:29" x14ac:dyDescent="0.25">
      <c r="AA15497"/>
      <c r="AB15497"/>
      <c r="AC15497"/>
    </row>
    <row r="15498" spans="27:29" x14ac:dyDescent="0.25">
      <c r="AA15498"/>
      <c r="AB15498"/>
      <c r="AC15498"/>
    </row>
    <row r="15499" spans="27:29" x14ac:dyDescent="0.25">
      <c r="AA15499"/>
      <c r="AB15499"/>
      <c r="AC15499"/>
    </row>
    <row r="15500" spans="27:29" x14ac:dyDescent="0.25">
      <c r="AA15500"/>
      <c r="AB15500"/>
      <c r="AC15500"/>
    </row>
    <row r="15501" spans="27:29" x14ac:dyDescent="0.25">
      <c r="AA15501"/>
      <c r="AB15501"/>
      <c r="AC15501"/>
    </row>
    <row r="15502" spans="27:29" x14ac:dyDescent="0.25">
      <c r="AA15502"/>
      <c r="AB15502"/>
      <c r="AC15502"/>
    </row>
    <row r="15503" spans="27:29" x14ac:dyDescent="0.25">
      <c r="AA15503"/>
      <c r="AB15503"/>
      <c r="AC15503"/>
    </row>
    <row r="15504" spans="27:29" x14ac:dyDescent="0.25">
      <c r="AA15504"/>
      <c r="AB15504"/>
      <c r="AC15504"/>
    </row>
    <row r="15505" spans="27:29" x14ac:dyDescent="0.25">
      <c r="AA15505"/>
      <c r="AB15505"/>
      <c r="AC15505"/>
    </row>
    <row r="15506" spans="27:29" x14ac:dyDescent="0.25">
      <c r="AA15506"/>
      <c r="AB15506"/>
      <c r="AC15506"/>
    </row>
    <row r="15507" spans="27:29" x14ac:dyDescent="0.25">
      <c r="AA15507"/>
      <c r="AB15507"/>
      <c r="AC15507"/>
    </row>
    <row r="15508" spans="27:29" x14ac:dyDescent="0.25">
      <c r="AA15508"/>
      <c r="AB15508"/>
      <c r="AC15508"/>
    </row>
    <row r="15509" spans="27:29" x14ac:dyDescent="0.25">
      <c r="AA15509"/>
      <c r="AB15509"/>
      <c r="AC15509"/>
    </row>
    <row r="15510" spans="27:29" x14ac:dyDescent="0.25">
      <c r="AA15510"/>
      <c r="AB15510"/>
      <c r="AC15510"/>
    </row>
    <row r="15511" spans="27:29" x14ac:dyDescent="0.25">
      <c r="AA15511"/>
      <c r="AB15511"/>
      <c r="AC15511"/>
    </row>
    <row r="15512" spans="27:29" x14ac:dyDescent="0.25">
      <c r="AA15512"/>
      <c r="AB15512"/>
      <c r="AC15512"/>
    </row>
    <row r="15513" spans="27:29" x14ac:dyDescent="0.25">
      <c r="AA15513"/>
      <c r="AB15513"/>
      <c r="AC15513"/>
    </row>
    <row r="15514" spans="27:29" x14ac:dyDescent="0.25">
      <c r="AA15514"/>
      <c r="AB15514"/>
      <c r="AC15514"/>
    </row>
    <row r="15515" spans="27:29" x14ac:dyDescent="0.25">
      <c r="AA15515"/>
      <c r="AB15515"/>
      <c r="AC15515"/>
    </row>
    <row r="15516" spans="27:29" x14ac:dyDescent="0.25">
      <c r="AA15516"/>
      <c r="AB15516"/>
      <c r="AC15516"/>
    </row>
    <row r="15517" spans="27:29" x14ac:dyDescent="0.25">
      <c r="AA15517"/>
      <c r="AB15517"/>
      <c r="AC15517"/>
    </row>
    <row r="15518" spans="27:29" x14ac:dyDescent="0.25">
      <c r="AA15518"/>
      <c r="AB15518"/>
      <c r="AC15518"/>
    </row>
    <row r="15519" spans="27:29" x14ac:dyDescent="0.25">
      <c r="AA15519"/>
      <c r="AB15519"/>
      <c r="AC15519"/>
    </row>
    <row r="15520" spans="27:29" x14ac:dyDescent="0.25">
      <c r="AA15520"/>
      <c r="AB15520"/>
      <c r="AC15520"/>
    </row>
    <row r="15521" spans="27:29" x14ac:dyDescent="0.25">
      <c r="AA15521"/>
      <c r="AB15521"/>
      <c r="AC15521"/>
    </row>
    <row r="15522" spans="27:29" x14ac:dyDescent="0.25">
      <c r="AA15522"/>
      <c r="AB15522"/>
      <c r="AC15522"/>
    </row>
    <row r="15523" spans="27:29" x14ac:dyDescent="0.25">
      <c r="AA15523"/>
      <c r="AB15523"/>
      <c r="AC15523"/>
    </row>
    <row r="15524" spans="27:29" x14ac:dyDescent="0.25">
      <c r="AA15524"/>
      <c r="AB15524"/>
      <c r="AC15524"/>
    </row>
    <row r="15525" spans="27:29" x14ac:dyDescent="0.25">
      <c r="AA15525"/>
      <c r="AB15525"/>
      <c r="AC15525"/>
    </row>
    <row r="15526" spans="27:29" x14ac:dyDescent="0.25">
      <c r="AA15526"/>
      <c r="AB15526"/>
      <c r="AC15526"/>
    </row>
    <row r="15527" spans="27:29" x14ac:dyDescent="0.25">
      <c r="AA15527"/>
      <c r="AB15527"/>
      <c r="AC15527"/>
    </row>
    <row r="15528" spans="27:29" x14ac:dyDescent="0.25">
      <c r="AA15528"/>
      <c r="AB15528"/>
      <c r="AC15528"/>
    </row>
    <row r="15529" spans="27:29" x14ac:dyDescent="0.25">
      <c r="AA15529"/>
      <c r="AB15529"/>
      <c r="AC15529"/>
    </row>
    <row r="15530" spans="27:29" x14ac:dyDescent="0.25">
      <c r="AA15530"/>
      <c r="AB15530"/>
      <c r="AC15530"/>
    </row>
    <row r="15531" spans="27:29" x14ac:dyDescent="0.25">
      <c r="AA15531"/>
      <c r="AB15531"/>
      <c r="AC15531"/>
    </row>
    <row r="15532" spans="27:29" x14ac:dyDescent="0.25">
      <c r="AA15532"/>
      <c r="AB15532"/>
      <c r="AC15532"/>
    </row>
    <row r="15533" spans="27:29" x14ac:dyDescent="0.25">
      <c r="AA15533"/>
      <c r="AB15533"/>
      <c r="AC15533"/>
    </row>
    <row r="15534" spans="27:29" x14ac:dyDescent="0.25">
      <c r="AA15534"/>
      <c r="AB15534"/>
      <c r="AC15534"/>
    </row>
    <row r="15535" spans="27:29" x14ac:dyDescent="0.25">
      <c r="AA15535"/>
      <c r="AB15535"/>
      <c r="AC15535"/>
    </row>
    <row r="15536" spans="27:29" x14ac:dyDescent="0.25">
      <c r="AA15536"/>
      <c r="AB15536"/>
      <c r="AC15536"/>
    </row>
    <row r="15537" spans="27:29" x14ac:dyDescent="0.25">
      <c r="AA15537"/>
      <c r="AB15537"/>
      <c r="AC15537"/>
    </row>
    <row r="15538" spans="27:29" x14ac:dyDescent="0.25">
      <c r="AA15538"/>
      <c r="AB15538"/>
      <c r="AC15538"/>
    </row>
    <row r="15539" spans="27:29" x14ac:dyDescent="0.25">
      <c r="AA15539"/>
      <c r="AB15539"/>
      <c r="AC15539"/>
    </row>
    <row r="15540" spans="27:29" x14ac:dyDescent="0.25">
      <c r="AA15540"/>
      <c r="AB15540"/>
      <c r="AC15540"/>
    </row>
    <row r="15541" spans="27:29" x14ac:dyDescent="0.25">
      <c r="AA15541"/>
      <c r="AB15541"/>
      <c r="AC15541"/>
    </row>
    <row r="15542" spans="27:29" x14ac:dyDescent="0.25">
      <c r="AA15542"/>
      <c r="AB15542"/>
      <c r="AC15542"/>
    </row>
    <row r="15543" spans="27:29" x14ac:dyDescent="0.25">
      <c r="AA15543"/>
      <c r="AB15543"/>
      <c r="AC15543"/>
    </row>
    <row r="15544" spans="27:29" x14ac:dyDescent="0.25">
      <c r="AA15544"/>
      <c r="AB15544"/>
      <c r="AC15544"/>
    </row>
    <row r="15545" spans="27:29" x14ac:dyDescent="0.25">
      <c r="AA15545"/>
      <c r="AB15545"/>
      <c r="AC15545"/>
    </row>
    <row r="15546" spans="27:29" x14ac:dyDescent="0.25">
      <c r="AA15546"/>
      <c r="AB15546"/>
      <c r="AC15546"/>
    </row>
    <row r="15547" spans="27:29" x14ac:dyDescent="0.25">
      <c r="AA15547"/>
      <c r="AB15547"/>
      <c r="AC15547"/>
    </row>
    <row r="15548" spans="27:29" x14ac:dyDescent="0.25">
      <c r="AA15548"/>
      <c r="AB15548"/>
      <c r="AC15548"/>
    </row>
    <row r="15549" spans="27:29" x14ac:dyDescent="0.25">
      <c r="AA15549"/>
      <c r="AB15549"/>
      <c r="AC15549"/>
    </row>
    <row r="15550" spans="27:29" x14ac:dyDescent="0.25">
      <c r="AA15550"/>
      <c r="AB15550"/>
      <c r="AC15550"/>
    </row>
    <row r="15551" spans="27:29" x14ac:dyDescent="0.25">
      <c r="AA15551"/>
      <c r="AB15551"/>
      <c r="AC15551"/>
    </row>
    <row r="15552" spans="27:29" x14ac:dyDescent="0.25">
      <c r="AA15552"/>
      <c r="AB15552"/>
      <c r="AC15552"/>
    </row>
    <row r="15553" spans="27:29" x14ac:dyDescent="0.25">
      <c r="AA15553"/>
      <c r="AB15553"/>
      <c r="AC15553"/>
    </row>
    <row r="15554" spans="27:29" x14ac:dyDescent="0.25">
      <c r="AA15554"/>
      <c r="AB15554"/>
      <c r="AC15554"/>
    </row>
    <row r="15555" spans="27:29" x14ac:dyDescent="0.25">
      <c r="AA15555"/>
      <c r="AB15555"/>
      <c r="AC15555"/>
    </row>
    <row r="15556" spans="27:29" x14ac:dyDescent="0.25">
      <c r="AA15556"/>
      <c r="AB15556"/>
      <c r="AC15556"/>
    </row>
    <row r="15557" spans="27:29" x14ac:dyDescent="0.25">
      <c r="AA15557"/>
      <c r="AB15557"/>
      <c r="AC15557"/>
    </row>
    <row r="15558" spans="27:29" x14ac:dyDescent="0.25">
      <c r="AA15558"/>
      <c r="AB15558"/>
      <c r="AC15558"/>
    </row>
    <row r="15559" spans="27:29" x14ac:dyDescent="0.25">
      <c r="AA15559"/>
      <c r="AB15559"/>
      <c r="AC15559"/>
    </row>
    <row r="15560" spans="27:29" x14ac:dyDescent="0.25">
      <c r="AA15560"/>
      <c r="AB15560"/>
      <c r="AC15560"/>
    </row>
    <row r="15561" spans="27:29" x14ac:dyDescent="0.25">
      <c r="AA15561"/>
      <c r="AB15561"/>
      <c r="AC15561"/>
    </row>
    <row r="15562" spans="27:29" x14ac:dyDescent="0.25">
      <c r="AA15562"/>
      <c r="AB15562"/>
      <c r="AC15562"/>
    </row>
    <row r="15563" spans="27:29" x14ac:dyDescent="0.25">
      <c r="AA15563"/>
      <c r="AB15563"/>
      <c r="AC15563"/>
    </row>
    <row r="15564" spans="27:29" x14ac:dyDescent="0.25">
      <c r="AA15564"/>
      <c r="AB15564"/>
      <c r="AC15564"/>
    </row>
    <row r="15565" spans="27:29" x14ac:dyDescent="0.25">
      <c r="AA15565"/>
      <c r="AB15565"/>
      <c r="AC15565"/>
    </row>
    <row r="15566" spans="27:29" x14ac:dyDescent="0.25">
      <c r="AA15566"/>
      <c r="AB15566"/>
      <c r="AC15566"/>
    </row>
    <row r="15567" spans="27:29" x14ac:dyDescent="0.25">
      <c r="AA15567"/>
      <c r="AB15567"/>
      <c r="AC15567"/>
    </row>
    <row r="15568" spans="27:29" x14ac:dyDescent="0.25">
      <c r="AA15568"/>
      <c r="AB15568"/>
      <c r="AC15568"/>
    </row>
    <row r="15569" spans="27:29" x14ac:dyDescent="0.25">
      <c r="AA15569"/>
      <c r="AB15569"/>
      <c r="AC15569"/>
    </row>
    <row r="15570" spans="27:29" x14ac:dyDescent="0.25">
      <c r="AA15570"/>
      <c r="AB15570"/>
      <c r="AC15570"/>
    </row>
    <row r="15571" spans="27:29" x14ac:dyDescent="0.25">
      <c r="AA15571"/>
      <c r="AB15571"/>
      <c r="AC15571"/>
    </row>
    <row r="15572" spans="27:29" x14ac:dyDescent="0.25">
      <c r="AA15572"/>
      <c r="AB15572"/>
      <c r="AC15572"/>
    </row>
    <row r="15573" spans="27:29" x14ac:dyDescent="0.25">
      <c r="AA15573"/>
      <c r="AB15573"/>
      <c r="AC15573"/>
    </row>
    <row r="15574" spans="27:29" x14ac:dyDescent="0.25">
      <c r="AA15574"/>
      <c r="AB15574"/>
      <c r="AC15574"/>
    </row>
    <row r="15575" spans="27:29" x14ac:dyDescent="0.25">
      <c r="AA15575"/>
      <c r="AB15575"/>
      <c r="AC15575"/>
    </row>
    <row r="15576" spans="27:29" x14ac:dyDescent="0.25">
      <c r="AA15576"/>
      <c r="AB15576"/>
      <c r="AC15576"/>
    </row>
    <row r="15577" spans="27:29" x14ac:dyDescent="0.25">
      <c r="AA15577"/>
      <c r="AB15577"/>
      <c r="AC15577"/>
    </row>
    <row r="15578" spans="27:29" x14ac:dyDescent="0.25">
      <c r="AA15578"/>
      <c r="AB15578"/>
      <c r="AC15578"/>
    </row>
    <row r="15579" spans="27:29" x14ac:dyDescent="0.25">
      <c r="AA15579"/>
      <c r="AB15579"/>
      <c r="AC15579"/>
    </row>
    <row r="15580" spans="27:29" x14ac:dyDescent="0.25">
      <c r="AA15580"/>
      <c r="AB15580"/>
      <c r="AC15580"/>
    </row>
    <row r="15581" spans="27:29" x14ac:dyDescent="0.25">
      <c r="AA15581"/>
      <c r="AB15581"/>
      <c r="AC15581"/>
    </row>
    <row r="15582" spans="27:29" x14ac:dyDescent="0.25">
      <c r="AA15582"/>
      <c r="AB15582"/>
      <c r="AC15582"/>
    </row>
    <row r="15583" spans="27:29" x14ac:dyDescent="0.25">
      <c r="AA15583"/>
      <c r="AB15583"/>
      <c r="AC15583"/>
    </row>
    <row r="15584" spans="27:29" x14ac:dyDescent="0.25">
      <c r="AA15584"/>
      <c r="AB15584"/>
      <c r="AC15584"/>
    </row>
    <row r="15585" spans="27:29" x14ac:dyDescent="0.25">
      <c r="AA15585"/>
      <c r="AB15585"/>
      <c r="AC15585"/>
    </row>
    <row r="15586" spans="27:29" x14ac:dyDescent="0.25">
      <c r="AA15586"/>
      <c r="AB15586"/>
      <c r="AC15586"/>
    </row>
    <row r="15587" spans="27:29" x14ac:dyDescent="0.25">
      <c r="AA15587"/>
      <c r="AB15587"/>
      <c r="AC15587"/>
    </row>
    <row r="15588" spans="27:29" x14ac:dyDescent="0.25">
      <c r="AA15588"/>
      <c r="AB15588"/>
      <c r="AC15588"/>
    </row>
    <row r="15589" spans="27:29" x14ac:dyDescent="0.25">
      <c r="AA15589"/>
      <c r="AB15589"/>
      <c r="AC15589"/>
    </row>
    <row r="15590" spans="27:29" x14ac:dyDescent="0.25">
      <c r="AA15590"/>
      <c r="AB15590"/>
      <c r="AC15590"/>
    </row>
    <row r="15591" spans="27:29" x14ac:dyDescent="0.25">
      <c r="AA15591"/>
      <c r="AB15591"/>
      <c r="AC15591"/>
    </row>
    <row r="15592" spans="27:29" x14ac:dyDescent="0.25">
      <c r="AA15592"/>
      <c r="AB15592"/>
      <c r="AC15592"/>
    </row>
    <row r="15593" spans="27:29" x14ac:dyDescent="0.25">
      <c r="AA15593"/>
      <c r="AB15593"/>
      <c r="AC15593"/>
    </row>
    <row r="15594" spans="27:29" x14ac:dyDescent="0.25">
      <c r="AA15594"/>
      <c r="AB15594"/>
      <c r="AC15594"/>
    </row>
    <row r="15595" spans="27:29" x14ac:dyDescent="0.25">
      <c r="AA15595"/>
      <c r="AB15595"/>
      <c r="AC15595"/>
    </row>
    <row r="15596" spans="27:29" x14ac:dyDescent="0.25">
      <c r="AA15596"/>
      <c r="AB15596"/>
      <c r="AC15596"/>
    </row>
    <row r="15597" spans="27:29" x14ac:dyDescent="0.25">
      <c r="AA15597"/>
      <c r="AB15597"/>
      <c r="AC15597"/>
    </row>
    <row r="15598" spans="27:29" x14ac:dyDescent="0.25">
      <c r="AA15598"/>
      <c r="AB15598"/>
      <c r="AC15598"/>
    </row>
    <row r="15599" spans="27:29" x14ac:dyDescent="0.25">
      <c r="AA15599"/>
      <c r="AB15599"/>
      <c r="AC15599"/>
    </row>
    <row r="15600" spans="27:29" x14ac:dyDescent="0.25">
      <c r="AA15600"/>
      <c r="AB15600"/>
      <c r="AC15600"/>
    </row>
    <row r="15601" spans="27:29" x14ac:dyDescent="0.25">
      <c r="AA15601"/>
      <c r="AB15601"/>
      <c r="AC15601"/>
    </row>
    <row r="15602" spans="27:29" x14ac:dyDescent="0.25">
      <c r="AA15602"/>
      <c r="AB15602"/>
      <c r="AC15602"/>
    </row>
    <row r="15603" spans="27:29" x14ac:dyDescent="0.25">
      <c r="AA15603"/>
      <c r="AB15603"/>
      <c r="AC15603"/>
    </row>
    <row r="15604" spans="27:29" x14ac:dyDescent="0.25">
      <c r="AA15604"/>
      <c r="AB15604"/>
      <c r="AC15604"/>
    </row>
    <row r="15605" spans="27:29" x14ac:dyDescent="0.25">
      <c r="AA15605"/>
      <c r="AB15605"/>
      <c r="AC15605"/>
    </row>
    <row r="15606" spans="27:29" x14ac:dyDescent="0.25">
      <c r="AA15606"/>
      <c r="AB15606"/>
      <c r="AC15606"/>
    </row>
    <row r="15607" spans="27:29" x14ac:dyDescent="0.25">
      <c r="AA15607"/>
      <c r="AB15607"/>
      <c r="AC15607"/>
    </row>
    <row r="15608" spans="27:29" x14ac:dyDescent="0.25">
      <c r="AA15608"/>
      <c r="AB15608"/>
      <c r="AC15608"/>
    </row>
    <row r="15609" spans="27:29" x14ac:dyDescent="0.25">
      <c r="AA15609"/>
      <c r="AB15609"/>
      <c r="AC15609"/>
    </row>
    <row r="15610" spans="27:29" x14ac:dyDescent="0.25">
      <c r="AA15610"/>
      <c r="AB15610"/>
      <c r="AC15610"/>
    </row>
    <row r="15611" spans="27:29" x14ac:dyDescent="0.25">
      <c r="AA15611"/>
      <c r="AB15611"/>
      <c r="AC15611"/>
    </row>
    <row r="15612" spans="27:29" x14ac:dyDescent="0.25">
      <c r="AA15612"/>
      <c r="AB15612"/>
      <c r="AC15612"/>
    </row>
    <row r="15613" spans="27:29" x14ac:dyDescent="0.25">
      <c r="AA15613"/>
      <c r="AB15613"/>
      <c r="AC15613"/>
    </row>
    <row r="15614" spans="27:29" x14ac:dyDescent="0.25">
      <c r="AA15614"/>
      <c r="AB15614"/>
      <c r="AC15614"/>
    </row>
    <row r="15615" spans="27:29" x14ac:dyDescent="0.25">
      <c r="AA15615"/>
      <c r="AB15615"/>
      <c r="AC15615"/>
    </row>
    <row r="15616" spans="27:29" x14ac:dyDescent="0.25">
      <c r="AA15616"/>
      <c r="AB15616"/>
      <c r="AC15616"/>
    </row>
    <row r="15617" spans="27:29" x14ac:dyDescent="0.25">
      <c r="AA15617"/>
      <c r="AB15617"/>
      <c r="AC15617"/>
    </row>
    <row r="15618" spans="27:29" x14ac:dyDescent="0.25">
      <c r="AA15618"/>
      <c r="AB15618"/>
      <c r="AC15618"/>
    </row>
    <row r="15619" spans="27:29" x14ac:dyDescent="0.25">
      <c r="AA15619"/>
      <c r="AB15619"/>
      <c r="AC15619"/>
    </row>
    <row r="15620" spans="27:29" x14ac:dyDescent="0.25">
      <c r="AA15620"/>
      <c r="AB15620"/>
      <c r="AC15620"/>
    </row>
    <row r="15621" spans="27:29" x14ac:dyDescent="0.25">
      <c r="AA15621"/>
      <c r="AB15621"/>
      <c r="AC15621"/>
    </row>
    <row r="15622" spans="27:29" x14ac:dyDescent="0.25">
      <c r="AA15622"/>
      <c r="AB15622"/>
      <c r="AC15622"/>
    </row>
    <row r="15623" spans="27:29" x14ac:dyDescent="0.25">
      <c r="AA15623"/>
      <c r="AB15623"/>
      <c r="AC15623"/>
    </row>
    <row r="15624" spans="27:29" x14ac:dyDescent="0.25">
      <c r="AA15624"/>
      <c r="AB15624"/>
      <c r="AC15624"/>
    </row>
    <row r="15625" spans="27:29" x14ac:dyDescent="0.25">
      <c r="AA15625"/>
      <c r="AB15625"/>
      <c r="AC15625"/>
    </row>
    <row r="15626" spans="27:29" x14ac:dyDescent="0.25">
      <c r="AA15626"/>
      <c r="AB15626"/>
      <c r="AC15626"/>
    </row>
    <row r="15627" spans="27:29" x14ac:dyDescent="0.25">
      <c r="AA15627"/>
      <c r="AB15627"/>
      <c r="AC15627"/>
    </row>
    <row r="15628" spans="27:29" x14ac:dyDescent="0.25">
      <c r="AA15628"/>
      <c r="AB15628"/>
      <c r="AC15628"/>
    </row>
    <row r="15629" spans="27:29" x14ac:dyDescent="0.25">
      <c r="AA15629"/>
      <c r="AB15629"/>
      <c r="AC15629"/>
    </row>
    <row r="15630" spans="27:29" x14ac:dyDescent="0.25">
      <c r="AA15630"/>
      <c r="AB15630"/>
      <c r="AC15630"/>
    </row>
    <row r="15631" spans="27:29" x14ac:dyDescent="0.25">
      <c r="AA15631"/>
      <c r="AB15631"/>
      <c r="AC15631"/>
    </row>
    <row r="15632" spans="27:29" x14ac:dyDescent="0.25">
      <c r="AA15632"/>
      <c r="AB15632"/>
      <c r="AC15632"/>
    </row>
    <row r="15633" spans="27:29" x14ac:dyDescent="0.25">
      <c r="AA15633"/>
      <c r="AB15633"/>
      <c r="AC15633"/>
    </row>
    <row r="15634" spans="27:29" x14ac:dyDescent="0.25">
      <c r="AA15634"/>
      <c r="AB15634"/>
      <c r="AC15634"/>
    </row>
    <row r="15635" spans="27:29" x14ac:dyDescent="0.25">
      <c r="AA15635"/>
      <c r="AB15635"/>
      <c r="AC15635"/>
    </row>
    <row r="15636" spans="27:29" x14ac:dyDescent="0.25">
      <c r="AA15636"/>
      <c r="AB15636"/>
      <c r="AC15636"/>
    </row>
    <row r="15637" spans="27:29" x14ac:dyDescent="0.25">
      <c r="AA15637"/>
      <c r="AB15637"/>
      <c r="AC15637"/>
    </row>
    <row r="15638" spans="27:29" x14ac:dyDescent="0.25">
      <c r="AA15638"/>
      <c r="AB15638"/>
      <c r="AC15638"/>
    </row>
    <row r="15639" spans="27:29" x14ac:dyDescent="0.25">
      <c r="AA15639"/>
      <c r="AB15639"/>
      <c r="AC15639"/>
    </row>
    <row r="15640" spans="27:29" x14ac:dyDescent="0.25">
      <c r="AA15640"/>
      <c r="AB15640"/>
      <c r="AC15640"/>
    </row>
    <row r="15641" spans="27:29" x14ac:dyDescent="0.25">
      <c r="AA15641"/>
      <c r="AB15641"/>
      <c r="AC15641"/>
    </row>
    <row r="15642" spans="27:29" x14ac:dyDescent="0.25">
      <c r="AA15642"/>
      <c r="AB15642"/>
      <c r="AC15642"/>
    </row>
    <row r="15643" spans="27:29" x14ac:dyDescent="0.25">
      <c r="AA15643"/>
      <c r="AB15643"/>
      <c r="AC15643"/>
    </row>
    <row r="15644" spans="27:29" x14ac:dyDescent="0.25">
      <c r="AA15644"/>
      <c r="AB15644"/>
      <c r="AC15644"/>
    </row>
    <row r="15645" spans="27:29" x14ac:dyDescent="0.25">
      <c r="AA15645"/>
      <c r="AB15645"/>
      <c r="AC15645"/>
    </row>
    <row r="15646" spans="27:29" x14ac:dyDescent="0.25">
      <c r="AA15646"/>
      <c r="AB15646"/>
      <c r="AC15646"/>
    </row>
    <row r="15647" spans="27:29" x14ac:dyDescent="0.25">
      <c r="AA15647"/>
      <c r="AB15647"/>
      <c r="AC15647"/>
    </row>
    <row r="15648" spans="27:29" x14ac:dyDescent="0.25">
      <c r="AA15648"/>
      <c r="AB15648"/>
      <c r="AC15648"/>
    </row>
    <row r="15649" spans="27:29" x14ac:dyDescent="0.25">
      <c r="AA15649"/>
      <c r="AB15649"/>
      <c r="AC15649"/>
    </row>
    <row r="15650" spans="27:29" x14ac:dyDescent="0.25">
      <c r="AA15650"/>
      <c r="AB15650"/>
      <c r="AC15650"/>
    </row>
    <row r="15651" spans="27:29" x14ac:dyDescent="0.25">
      <c r="AA15651"/>
      <c r="AB15651"/>
      <c r="AC15651"/>
    </row>
    <row r="15652" spans="27:29" x14ac:dyDescent="0.25">
      <c r="AA15652"/>
      <c r="AB15652"/>
      <c r="AC15652"/>
    </row>
    <row r="15653" spans="27:29" x14ac:dyDescent="0.25">
      <c r="AA15653"/>
      <c r="AB15653"/>
      <c r="AC15653"/>
    </row>
    <row r="15654" spans="27:29" x14ac:dyDescent="0.25">
      <c r="AA15654"/>
      <c r="AB15654"/>
      <c r="AC15654"/>
    </row>
    <row r="15655" spans="27:29" x14ac:dyDescent="0.25">
      <c r="AA15655"/>
      <c r="AB15655"/>
      <c r="AC15655"/>
    </row>
    <row r="15656" spans="27:29" x14ac:dyDescent="0.25">
      <c r="AA15656"/>
      <c r="AB15656"/>
      <c r="AC15656"/>
    </row>
    <row r="15657" spans="27:29" x14ac:dyDescent="0.25">
      <c r="AA15657"/>
      <c r="AB15657"/>
      <c r="AC15657"/>
    </row>
    <row r="15658" spans="27:29" x14ac:dyDescent="0.25">
      <c r="AA15658"/>
      <c r="AB15658"/>
      <c r="AC15658"/>
    </row>
    <row r="15659" spans="27:29" x14ac:dyDescent="0.25">
      <c r="AA15659"/>
      <c r="AB15659"/>
      <c r="AC15659"/>
    </row>
    <row r="15660" spans="27:29" x14ac:dyDescent="0.25">
      <c r="AA15660"/>
      <c r="AB15660"/>
      <c r="AC15660"/>
    </row>
    <row r="15661" spans="27:29" x14ac:dyDescent="0.25">
      <c r="AA15661"/>
      <c r="AB15661"/>
      <c r="AC15661"/>
    </row>
    <row r="15662" spans="27:29" x14ac:dyDescent="0.25">
      <c r="AA15662"/>
      <c r="AB15662"/>
      <c r="AC15662"/>
    </row>
    <row r="15663" spans="27:29" x14ac:dyDescent="0.25">
      <c r="AA15663"/>
      <c r="AB15663"/>
      <c r="AC15663"/>
    </row>
    <row r="15664" spans="27:29" x14ac:dyDescent="0.25">
      <c r="AA15664"/>
      <c r="AB15664"/>
      <c r="AC15664"/>
    </row>
    <row r="15665" spans="27:29" x14ac:dyDescent="0.25">
      <c r="AA15665"/>
      <c r="AB15665"/>
      <c r="AC15665"/>
    </row>
    <row r="15666" spans="27:29" x14ac:dyDescent="0.25">
      <c r="AA15666"/>
      <c r="AB15666"/>
      <c r="AC15666"/>
    </row>
    <row r="15667" spans="27:29" x14ac:dyDescent="0.25">
      <c r="AA15667"/>
      <c r="AB15667"/>
      <c r="AC15667"/>
    </row>
    <row r="15668" spans="27:29" x14ac:dyDescent="0.25">
      <c r="AA15668"/>
      <c r="AB15668"/>
      <c r="AC15668"/>
    </row>
    <row r="15669" spans="27:29" x14ac:dyDescent="0.25">
      <c r="AA15669"/>
      <c r="AB15669"/>
      <c r="AC15669"/>
    </row>
    <row r="15670" spans="27:29" x14ac:dyDescent="0.25">
      <c r="AA15670"/>
      <c r="AB15670"/>
      <c r="AC15670"/>
    </row>
    <row r="15671" spans="27:29" x14ac:dyDescent="0.25">
      <c r="AA15671"/>
      <c r="AB15671"/>
      <c r="AC15671"/>
    </row>
    <row r="15672" spans="27:29" x14ac:dyDescent="0.25">
      <c r="AA15672"/>
      <c r="AB15672"/>
      <c r="AC15672"/>
    </row>
    <row r="15673" spans="27:29" x14ac:dyDescent="0.25">
      <c r="AA15673"/>
      <c r="AB15673"/>
      <c r="AC15673"/>
    </row>
    <row r="15674" spans="27:29" x14ac:dyDescent="0.25">
      <c r="AA15674"/>
      <c r="AB15674"/>
      <c r="AC15674"/>
    </row>
    <row r="15675" spans="27:29" x14ac:dyDescent="0.25">
      <c r="AA15675"/>
      <c r="AB15675"/>
      <c r="AC15675"/>
    </row>
    <row r="15676" spans="27:29" x14ac:dyDescent="0.25">
      <c r="AA15676"/>
      <c r="AB15676"/>
      <c r="AC15676"/>
    </row>
    <row r="15677" spans="27:29" x14ac:dyDescent="0.25">
      <c r="AA15677"/>
      <c r="AB15677"/>
      <c r="AC15677"/>
    </row>
    <row r="15678" spans="27:29" x14ac:dyDescent="0.25">
      <c r="AA15678"/>
      <c r="AB15678"/>
      <c r="AC15678"/>
    </row>
    <row r="15679" spans="27:29" x14ac:dyDescent="0.25">
      <c r="AA15679"/>
      <c r="AB15679"/>
      <c r="AC15679"/>
    </row>
    <row r="15680" spans="27:29" x14ac:dyDescent="0.25">
      <c r="AA15680"/>
      <c r="AB15680"/>
      <c r="AC15680"/>
    </row>
    <row r="15681" spans="27:29" x14ac:dyDescent="0.25">
      <c r="AA15681"/>
      <c r="AB15681"/>
      <c r="AC15681"/>
    </row>
    <row r="15682" spans="27:29" x14ac:dyDescent="0.25">
      <c r="AA15682"/>
      <c r="AB15682"/>
      <c r="AC15682"/>
    </row>
    <row r="15683" spans="27:29" x14ac:dyDescent="0.25">
      <c r="AA15683"/>
      <c r="AB15683"/>
      <c r="AC15683"/>
    </row>
    <row r="15684" spans="27:29" x14ac:dyDescent="0.25">
      <c r="AA15684"/>
      <c r="AB15684"/>
      <c r="AC15684"/>
    </row>
    <row r="15685" spans="27:29" x14ac:dyDescent="0.25">
      <c r="AA15685"/>
      <c r="AB15685"/>
      <c r="AC15685"/>
    </row>
    <row r="15686" spans="27:29" x14ac:dyDescent="0.25">
      <c r="AA15686"/>
      <c r="AB15686"/>
      <c r="AC15686"/>
    </row>
    <row r="15687" spans="27:29" x14ac:dyDescent="0.25">
      <c r="AA15687"/>
      <c r="AB15687"/>
      <c r="AC15687"/>
    </row>
    <row r="15688" spans="27:29" x14ac:dyDescent="0.25">
      <c r="AA15688"/>
      <c r="AB15688"/>
      <c r="AC15688"/>
    </row>
    <row r="15689" spans="27:29" x14ac:dyDescent="0.25">
      <c r="AA15689"/>
      <c r="AB15689"/>
      <c r="AC15689"/>
    </row>
    <row r="15690" spans="27:29" x14ac:dyDescent="0.25">
      <c r="AA15690"/>
      <c r="AB15690"/>
      <c r="AC15690"/>
    </row>
    <row r="15691" spans="27:29" x14ac:dyDescent="0.25">
      <c r="AA15691"/>
      <c r="AB15691"/>
      <c r="AC15691"/>
    </row>
    <row r="15692" spans="27:29" x14ac:dyDescent="0.25">
      <c r="AA15692"/>
      <c r="AB15692"/>
      <c r="AC15692"/>
    </row>
    <row r="15693" spans="27:29" x14ac:dyDescent="0.25">
      <c r="AA15693"/>
      <c r="AB15693"/>
      <c r="AC15693"/>
    </row>
    <row r="15694" spans="27:29" x14ac:dyDescent="0.25">
      <c r="AA15694"/>
      <c r="AB15694"/>
      <c r="AC15694"/>
    </row>
    <row r="15695" spans="27:29" x14ac:dyDescent="0.25">
      <c r="AA15695"/>
      <c r="AB15695"/>
      <c r="AC15695"/>
    </row>
    <row r="15696" spans="27:29" x14ac:dyDescent="0.25">
      <c r="AA15696"/>
      <c r="AB15696"/>
      <c r="AC15696"/>
    </row>
    <row r="15697" spans="27:29" x14ac:dyDescent="0.25">
      <c r="AA15697"/>
      <c r="AB15697"/>
      <c r="AC15697"/>
    </row>
    <row r="15698" spans="27:29" x14ac:dyDescent="0.25">
      <c r="AA15698"/>
      <c r="AB15698"/>
      <c r="AC15698"/>
    </row>
    <row r="15699" spans="27:29" x14ac:dyDescent="0.25">
      <c r="AA15699"/>
      <c r="AB15699"/>
      <c r="AC15699"/>
    </row>
    <row r="15700" spans="27:29" x14ac:dyDescent="0.25">
      <c r="AA15700"/>
      <c r="AB15700"/>
      <c r="AC15700"/>
    </row>
    <row r="15701" spans="27:29" x14ac:dyDescent="0.25">
      <c r="AA15701"/>
      <c r="AB15701"/>
      <c r="AC15701"/>
    </row>
    <row r="15702" spans="27:29" x14ac:dyDescent="0.25">
      <c r="AA15702"/>
      <c r="AB15702"/>
      <c r="AC15702"/>
    </row>
    <row r="15703" spans="27:29" x14ac:dyDescent="0.25">
      <c r="AA15703"/>
      <c r="AB15703"/>
      <c r="AC15703"/>
    </row>
    <row r="15704" spans="27:29" x14ac:dyDescent="0.25">
      <c r="AA15704"/>
      <c r="AB15704"/>
      <c r="AC15704"/>
    </row>
    <row r="15705" spans="27:29" x14ac:dyDescent="0.25">
      <c r="AA15705"/>
      <c r="AB15705"/>
      <c r="AC15705"/>
    </row>
    <row r="15706" spans="27:29" x14ac:dyDescent="0.25">
      <c r="AA15706"/>
      <c r="AB15706"/>
      <c r="AC15706"/>
    </row>
    <row r="15707" spans="27:29" x14ac:dyDescent="0.25">
      <c r="AA15707"/>
      <c r="AB15707"/>
      <c r="AC15707"/>
    </row>
    <row r="15708" spans="27:29" x14ac:dyDescent="0.25">
      <c r="AA15708"/>
      <c r="AB15708"/>
      <c r="AC15708"/>
    </row>
    <row r="15709" spans="27:29" x14ac:dyDescent="0.25">
      <c r="AA15709"/>
      <c r="AB15709"/>
      <c r="AC15709"/>
    </row>
    <row r="15710" spans="27:29" x14ac:dyDescent="0.25">
      <c r="AA15710"/>
      <c r="AB15710"/>
      <c r="AC15710"/>
    </row>
    <row r="15711" spans="27:29" x14ac:dyDescent="0.25">
      <c r="AA15711"/>
      <c r="AB15711"/>
      <c r="AC15711"/>
    </row>
    <row r="15712" spans="27:29" x14ac:dyDescent="0.25">
      <c r="AA15712"/>
      <c r="AB15712"/>
      <c r="AC15712"/>
    </row>
    <row r="15713" spans="27:29" x14ac:dyDescent="0.25">
      <c r="AA15713"/>
      <c r="AB15713"/>
      <c r="AC15713"/>
    </row>
    <row r="15714" spans="27:29" x14ac:dyDescent="0.25">
      <c r="AA15714"/>
      <c r="AB15714"/>
      <c r="AC15714"/>
    </row>
    <row r="15715" spans="27:29" x14ac:dyDescent="0.25">
      <c r="AA15715"/>
      <c r="AB15715"/>
      <c r="AC15715"/>
    </row>
    <row r="15716" spans="27:29" x14ac:dyDescent="0.25">
      <c r="AA15716"/>
      <c r="AB15716"/>
      <c r="AC15716"/>
    </row>
    <row r="15717" spans="27:29" x14ac:dyDescent="0.25">
      <c r="AA15717"/>
      <c r="AB15717"/>
      <c r="AC15717"/>
    </row>
    <row r="15718" spans="27:29" x14ac:dyDescent="0.25">
      <c r="AA15718"/>
      <c r="AB15718"/>
      <c r="AC15718"/>
    </row>
    <row r="15719" spans="27:29" x14ac:dyDescent="0.25">
      <c r="AA15719"/>
      <c r="AB15719"/>
      <c r="AC15719"/>
    </row>
    <row r="15720" spans="27:29" x14ac:dyDescent="0.25">
      <c r="AA15720"/>
      <c r="AB15720"/>
      <c r="AC15720"/>
    </row>
    <row r="15721" spans="27:29" x14ac:dyDescent="0.25">
      <c r="AA15721"/>
      <c r="AB15721"/>
      <c r="AC15721"/>
    </row>
    <row r="15722" spans="27:29" x14ac:dyDescent="0.25">
      <c r="AA15722"/>
      <c r="AB15722"/>
      <c r="AC15722"/>
    </row>
    <row r="15723" spans="27:29" x14ac:dyDescent="0.25">
      <c r="AA15723"/>
      <c r="AB15723"/>
      <c r="AC15723"/>
    </row>
    <row r="15724" spans="27:29" x14ac:dyDescent="0.25">
      <c r="AA15724"/>
      <c r="AB15724"/>
      <c r="AC15724"/>
    </row>
    <row r="15725" spans="27:29" x14ac:dyDescent="0.25">
      <c r="AA15725"/>
      <c r="AB15725"/>
      <c r="AC15725"/>
    </row>
    <row r="15726" spans="27:29" x14ac:dyDescent="0.25">
      <c r="AA15726"/>
      <c r="AB15726"/>
      <c r="AC15726"/>
    </row>
    <row r="15727" spans="27:29" x14ac:dyDescent="0.25">
      <c r="AA15727"/>
      <c r="AB15727"/>
      <c r="AC15727"/>
    </row>
    <row r="15728" spans="27:29" x14ac:dyDescent="0.25">
      <c r="AA15728"/>
      <c r="AB15728"/>
      <c r="AC15728"/>
    </row>
    <row r="15729" spans="27:29" x14ac:dyDescent="0.25">
      <c r="AA15729"/>
      <c r="AB15729"/>
      <c r="AC15729"/>
    </row>
    <row r="15730" spans="27:29" x14ac:dyDescent="0.25">
      <c r="AA15730"/>
      <c r="AB15730"/>
      <c r="AC15730"/>
    </row>
    <row r="15731" spans="27:29" x14ac:dyDescent="0.25">
      <c r="AA15731"/>
      <c r="AB15731"/>
      <c r="AC15731"/>
    </row>
    <row r="15732" spans="27:29" x14ac:dyDescent="0.25">
      <c r="AA15732"/>
      <c r="AB15732"/>
      <c r="AC15732"/>
    </row>
    <row r="15733" spans="27:29" x14ac:dyDescent="0.25">
      <c r="AA15733"/>
      <c r="AB15733"/>
      <c r="AC15733"/>
    </row>
    <row r="15734" spans="27:29" x14ac:dyDescent="0.25">
      <c r="AA15734"/>
      <c r="AB15734"/>
      <c r="AC15734"/>
    </row>
    <row r="15735" spans="27:29" x14ac:dyDescent="0.25">
      <c r="AA15735"/>
      <c r="AB15735"/>
      <c r="AC15735"/>
    </row>
    <row r="15736" spans="27:29" x14ac:dyDescent="0.25">
      <c r="AA15736"/>
      <c r="AB15736"/>
      <c r="AC15736"/>
    </row>
    <row r="15737" spans="27:29" x14ac:dyDescent="0.25">
      <c r="AA15737"/>
      <c r="AB15737"/>
      <c r="AC15737"/>
    </row>
    <row r="15738" spans="27:29" x14ac:dyDescent="0.25">
      <c r="AA15738"/>
      <c r="AB15738"/>
      <c r="AC15738"/>
    </row>
    <row r="15739" spans="27:29" x14ac:dyDescent="0.25">
      <c r="AA15739"/>
      <c r="AB15739"/>
      <c r="AC15739"/>
    </row>
    <row r="15740" spans="27:29" x14ac:dyDescent="0.25">
      <c r="AA15740"/>
      <c r="AB15740"/>
      <c r="AC15740"/>
    </row>
    <row r="15741" spans="27:29" x14ac:dyDescent="0.25">
      <c r="AA15741"/>
      <c r="AB15741"/>
      <c r="AC15741"/>
    </row>
    <row r="15742" spans="27:29" x14ac:dyDescent="0.25">
      <c r="AA15742"/>
      <c r="AB15742"/>
      <c r="AC15742"/>
    </row>
    <row r="15743" spans="27:29" x14ac:dyDescent="0.25">
      <c r="AA15743"/>
      <c r="AB15743"/>
      <c r="AC15743"/>
    </row>
    <row r="15744" spans="27:29" x14ac:dyDescent="0.25">
      <c r="AA15744"/>
      <c r="AB15744"/>
      <c r="AC15744"/>
    </row>
    <row r="15745" spans="27:29" x14ac:dyDescent="0.25">
      <c r="AA15745"/>
      <c r="AB15745"/>
      <c r="AC15745"/>
    </row>
    <row r="15746" spans="27:29" x14ac:dyDescent="0.25">
      <c r="AA15746"/>
      <c r="AB15746"/>
      <c r="AC15746"/>
    </row>
    <row r="15747" spans="27:29" x14ac:dyDescent="0.25">
      <c r="AA15747"/>
      <c r="AB15747"/>
      <c r="AC15747"/>
    </row>
    <row r="15748" spans="27:29" x14ac:dyDescent="0.25">
      <c r="AA15748"/>
      <c r="AB15748"/>
      <c r="AC15748"/>
    </row>
    <row r="15749" spans="27:29" x14ac:dyDescent="0.25">
      <c r="AA15749"/>
      <c r="AB15749"/>
      <c r="AC15749"/>
    </row>
    <row r="15750" spans="27:29" x14ac:dyDescent="0.25">
      <c r="AA15750"/>
      <c r="AB15750"/>
      <c r="AC15750"/>
    </row>
    <row r="15751" spans="27:29" x14ac:dyDescent="0.25">
      <c r="AA15751"/>
      <c r="AB15751"/>
      <c r="AC15751"/>
    </row>
    <row r="15752" spans="27:29" x14ac:dyDescent="0.25">
      <c r="AA15752"/>
      <c r="AB15752"/>
      <c r="AC15752"/>
    </row>
    <row r="15753" spans="27:29" x14ac:dyDescent="0.25">
      <c r="AA15753"/>
      <c r="AB15753"/>
      <c r="AC15753"/>
    </row>
    <row r="15754" spans="27:29" x14ac:dyDescent="0.25">
      <c r="AA15754"/>
      <c r="AB15754"/>
      <c r="AC15754"/>
    </row>
    <row r="15755" spans="27:29" x14ac:dyDescent="0.25">
      <c r="AA15755"/>
      <c r="AB15755"/>
      <c r="AC15755"/>
    </row>
    <row r="15756" spans="27:29" x14ac:dyDescent="0.25">
      <c r="AA15756"/>
      <c r="AB15756"/>
      <c r="AC15756"/>
    </row>
    <row r="15757" spans="27:29" x14ac:dyDescent="0.25">
      <c r="AA15757"/>
      <c r="AB15757"/>
      <c r="AC15757"/>
    </row>
    <row r="15758" spans="27:29" x14ac:dyDescent="0.25">
      <c r="AA15758"/>
      <c r="AB15758"/>
      <c r="AC15758"/>
    </row>
    <row r="15759" spans="27:29" x14ac:dyDescent="0.25">
      <c r="AA15759"/>
      <c r="AB15759"/>
      <c r="AC15759"/>
    </row>
    <row r="15760" spans="27:29" x14ac:dyDescent="0.25">
      <c r="AA15760"/>
      <c r="AB15760"/>
      <c r="AC15760"/>
    </row>
    <row r="15761" spans="27:29" x14ac:dyDescent="0.25">
      <c r="AA15761"/>
      <c r="AB15761"/>
      <c r="AC15761"/>
    </row>
    <row r="15762" spans="27:29" x14ac:dyDescent="0.25">
      <c r="AA15762"/>
      <c r="AB15762"/>
      <c r="AC15762"/>
    </row>
    <row r="15763" spans="27:29" x14ac:dyDescent="0.25">
      <c r="AA15763"/>
      <c r="AB15763"/>
      <c r="AC15763"/>
    </row>
    <row r="15764" spans="27:29" x14ac:dyDescent="0.25">
      <c r="AA15764"/>
      <c r="AB15764"/>
      <c r="AC15764"/>
    </row>
    <row r="15765" spans="27:29" x14ac:dyDescent="0.25">
      <c r="AA15765"/>
      <c r="AB15765"/>
      <c r="AC15765"/>
    </row>
    <row r="15766" spans="27:29" x14ac:dyDescent="0.25">
      <c r="AA15766"/>
      <c r="AB15766"/>
      <c r="AC15766"/>
    </row>
    <row r="15767" spans="27:29" x14ac:dyDescent="0.25">
      <c r="AA15767"/>
      <c r="AB15767"/>
      <c r="AC15767"/>
    </row>
    <row r="15768" spans="27:29" x14ac:dyDescent="0.25">
      <c r="AA15768"/>
      <c r="AB15768"/>
      <c r="AC15768"/>
    </row>
    <row r="15769" spans="27:29" x14ac:dyDescent="0.25">
      <c r="AA15769"/>
      <c r="AB15769"/>
      <c r="AC15769"/>
    </row>
    <row r="15770" spans="27:29" x14ac:dyDescent="0.25">
      <c r="AA15770"/>
      <c r="AB15770"/>
      <c r="AC15770"/>
    </row>
    <row r="15771" spans="27:29" x14ac:dyDescent="0.25">
      <c r="AA15771"/>
      <c r="AB15771"/>
      <c r="AC15771"/>
    </row>
    <row r="15772" spans="27:29" x14ac:dyDescent="0.25">
      <c r="AA15772"/>
      <c r="AB15772"/>
      <c r="AC15772"/>
    </row>
    <row r="15773" spans="27:29" x14ac:dyDescent="0.25">
      <c r="AA15773"/>
      <c r="AB15773"/>
      <c r="AC15773"/>
    </row>
    <row r="15774" spans="27:29" x14ac:dyDescent="0.25">
      <c r="AA15774"/>
      <c r="AB15774"/>
      <c r="AC15774"/>
    </row>
    <row r="15775" spans="27:29" x14ac:dyDescent="0.25">
      <c r="AA15775"/>
      <c r="AB15775"/>
      <c r="AC15775"/>
    </row>
    <row r="15776" spans="27:29" x14ac:dyDescent="0.25">
      <c r="AA15776"/>
      <c r="AB15776"/>
      <c r="AC15776"/>
    </row>
    <row r="15777" spans="27:29" x14ac:dyDescent="0.25">
      <c r="AA15777"/>
      <c r="AB15777"/>
      <c r="AC15777"/>
    </row>
    <row r="15778" spans="27:29" x14ac:dyDescent="0.25">
      <c r="AA15778"/>
      <c r="AB15778"/>
      <c r="AC15778"/>
    </row>
    <row r="15779" spans="27:29" x14ac:dyDescent="0.25">
      <c r="AA15779"/>
      <c r="AB15779"/>
      <c r="AC15779"/>
    </row>
    <row r="15780" spans="27:29" x14ac:dyDescent="0.25">
      <c r="AA15780"/>
      <c r="AB15780"/>
      <c r="AC15780"/>
    </row>
    <row r="15781" spans="27:29" x14ac:dyDescent="0.25">
      <c r="AA15781"/>
      <c r="AB15781"/>
      <c r="AC15781"/>
    </row>
    <row r="15782" spans="27:29" x14ac:dyDescent="0.25">
      <c r="AA15782"/>
      <c r="AB15782"/>
      <c r="AC15782"/>
    </row>
    <row r="15783" spans="27:29" x14ac:dyDescent="0.25">
      <c r="AA15783"/>
      <c r="AB15783"/>
      <c r="AC15783"/>
    </row>
    <row r="15784" spans="27:29" x14ac:dyDescent="0.25">
      <c r="AA15784"/>
      <c r="AB15784"/>
      <c r="AC15784"/>
    </row>
    <row r="15785" spans="27:29" x14ac:dyDescent="0.25">
      <c r="AA15785"/>
      <c r="AB15785"/>
      <c r="AC15785"/>
    </row>
    <row r="15786" spans="27:29" x14ac:dyDescent="0.25">
      <c r="AA15786"/>
      <c r="AB15786"/>
      <c r="AC15786"/>
    </row>
    <row r="15787" spans="27:29" x14ac:dyDescent="0.25">
      <c r="AA15787"/>
      <c r="AB15787"/>
      <c r="AC15787"/>
    </row>
    <row r="15788" spans="27:29" x14ac:dyDescent="0.25">
      <c r="AA15788"/>
      <c r="AB15788"/>
      <c r="AC15788"/>
    </row>
    <row r="15789" spans="27:29" x14ac:dyDescent="0.25">
      <c r="AA15789"/>
      <c r="AB15789"/>
      <c r="AC15789"/>
    </row>
    <row r="15790" spans="27:29" x14ac:dyDescent="0.25">
      <c r="AA15790"/>
      <c r="AB15790"/>
      <c r="AC15790"/>
    </row>
    <row r="15791" spans="27:29" x14ac:dyDescent="0.25">
      <c r="AA15791"/>
      <c r="AB15791"/>
      <c r="AC15791"/>
    </row>
    <row r="15792" spans="27:29" x14ac:dyDescent="0.25">
      <c r="AA15792"/>
      <c r="AB15792"/>
      <c r="AC15792"/>
    </row>
    <row r="15793" spans="27:29" x14ac:dyDescent="0.25">
      <c r="AA15793"/>
      <c r="AB15793"/>
      <c r="AC15793"/>
    </row>
    <row r="15794" spans="27:29" x14ac:dyDescent="0.25">
      <c r="AA15794"/>
      <c r="AB15794"/>
      <c r="AC15794"/>
    </row>
    <row r="15795" spans="27:29" x14ac:dyDescent="0.25">
      <c r="AA15795"/>
      <c r="AB15795"/>
      <c r="AC15795"/>
    </row>
    <row r="15796" spans="27:29" x14ac:dyDescent="0.25">
      <c r="AA15796"/>
      <c r="AB15796"/>
      <c r="AC15796"/>
    </row>
    <row r="15797" spans="27:29" x14ac:dyDescent="0.25">
      <c r="AA15797"/>
      <c r="AB15797"/>
      <c r="AC15797"/>
    </row>
    <row r="15798" spans="27:29" x14ac:dyDescent="0.25">
      <c r="AA15798"/>
      <c r="AB15798"/>
      <c r="AC15798"/>
    </row>
    <row r="15799" spans="27:29" x14ac:dyDescent="0.25">
      <c r="AA15799"/>
      <c r="AB15799"/>
      <c r="AC15799"/>
    </row>
    <row r="15800" spans="27:29" x14ac:dyDescent="0.25">
      <c r="AA15800"/>
      <c r="AB15800"/>
      <c r="AC15800"/>
    </row>
    <row r="15801" spans="27:29" x14ac:dyDescent="0.25">
      <c r="AA15801"/>
      <c r="AB15801"/>
      <c r="AC15801"/>
    </row>
    <row r="15802" spans="27:29" x14ac:dyDescent="0.25">
      <c r="AA15802"/>
      <c r="AB15802"/>
      <c r="AC15802"/>
    </row>
    <row r="15803" spans="27:29" x14ac:dyDescent="0.25">
      <c r="AA15803"/>
      <c r="AB15803"/>
      <c r="AC15803"/>
    </row>
    <row r="15804" spans="27:29" x14ac:dyDescent="0.25">
      <c r="AA15804"/>
      <c r="AB15804"/>
      <c r="AC15804"/>
    </row>
    <row r="15805" spans="27:29" x14ac:dyDescent="0.25">
      <c r="AA15805"/>
      <c r="AB15805"/>
      <c r="AC15805"/>
    </row>
    <row r="15806" spans="27:29" x14ac:dyDescent="0.25">
      <c r="AA15806"/>
      <c r="AB15806"/>
      <c r="AC15806"/>
    </row>
    <row r="15807" spans="27:29" x14ac:dyDescent="0.25">
      <c r="AA15807"/>
      <c r="AB15807"/>
      <c r="AC15807"/>
    </row>
    <row r="15808" spans="27:29" x14ac:dyDescent="0.25">
      <c r="AA15808"/>
      <c r="AB15808"/>
      <c r="AC15808"/>
    </row>
    <row r="15809" spans="27:29" x14ac:dyDescent="0.25">
      <c r="AA15809"/>
      <c r="AB15809"/>
      <c r="AC15809"/>
    </row>
    <row r="15810" spans="27:29" x14ac:dyDescent="0.25">
      <c r="AA15810"/>
      <c r="AB15810"/>
      <c r="AC15810"/>
    </row>
    <row r="15811" spans="27:29" x14ac:dyDescent="0.25">
      <c r="AA15811"/>
      <c r="AB15811"/>
      <c r="AC15811"/>
    </row>
    <row r="15812" spans="27:29" x14ac:dyDescent="0.25">
      <c r="AA15812"/>
      <c r="AB15812"/>
      <c r="AC15812"/>
    </row>
    <row r="15813" spans="27:29" x14ac:dyDescent="0.25">
      <c r="AA15813"/>
      <c r="AB15813"/>
      <c r="AC15813"/>
    </row>
    <row r="15814" spans="27:29" x14ac:dyDescent="0.25">
      <c r="AA15814"/>
      <c r="AB15814"/>
      <c r="AC15814"/>
    </row>
    <row r="15815" spans="27:29" x14ac:dyDescent="0.25">
      <c r="AA15815"/>
      <c r="AB15815"/>
      <c r="AC15815"/>
    </row>
    <row r="15816" spans="27:29" x14ac:dyDescent="0.25">
      <c r="AA15816"/>
      <c r="AB15816"/>
      <c r="AC15816"/>
    </row>
    <row r="15817" spans="27:29" x14ac:dyDescent="0.25">
      <c r="AA15817"/>
      <c r="AB15817"/>
      <c r="AC15817"/>
    </row>
    <row r="15818" spans="27:29" x14ac:dyDescent="0.25">
      <c r="AA15818"/>
      <c r="AB15818"/>
      <c r="AC15818"/>
    </row>
    <row r="15819" spans="27:29" x14ac:dyDescent="0.25">
      <c r="AA15819"/>
      <c r="AB15819"/>
      <c r="AC15819"/>
    </row>
    <row r="15820" spans="27:29" x14ac:dyDescent="0.25">
      <c r="AA15820"/>
      <c r="AB15820"/>
      <c r="AC15820"/>
    </row>
    <row r="15821" spans="27:29" x14ac:dyDescent="0.25">
      <c r="AA15821"/>
      <c r="AB15821"/>
      <c r="AC15821"/>
    </row>
    <row r="15822" spans="27:29" x14ac:dyDescent="0.25">
      <c r="AA15822"/>
      <c r="AB15822"/>
      <c r="AC15822"/>
    </row>
    <row r="15823" spans="27:29" x14ac:dyDescent="0.25">
      <c r="AA15823"/>
      <c r="AB15823"/>
      <c r="AC15823"/>
    </row>
    <row r="15824" spans="27:29" x14ac:dyDescent="0.25">
      <c r="AA15824"/>
      <c r="AB15824"/>
      <c r="AC15824"/>
    </row>
    <row r="15825" spans="27:29" x14ac:dyDescent="0.25">
      <c r="AA15825"/>
      <c r="AB15825"/>
      <c r="AC15825"/>
    </row>
    <row r="15826" spans="27:29" x14ac:dyDescent="0.25">
      <c r="AA15826"/>
      <c r="AB15826"/>
      <c r="AC15826"/>
    </row>
    <row r="15827" spans="27:29" x14ac:dyDescent="0.25">
      <c r="AA15827"/>
      <c r="AB15827"/>
      <c r="AC15827"/>
    </row>
    <row r="15828" spans="27:29" x14ac:dyDescent="0.25">
      <c r="AA15828"/>
      <c r="AB15828"/>
      <c r="AC15828"/>
    </row>
    <row r="15829" spans="27:29" x14ac:dyDescent="0.25">
      <c r="AA15829"/>
      <c r="AB15829"/>
      <c r="AC15829"/>
    </row>
    <row r="15830" spans="27:29" x14ac:dyDescent="0.25">
      <c r="AA15830"/>
      <c r="AB15830"/>
      <c r="AC15830"/>
    </row>
    <row r="15831" spans="27:29" x14ac:dyDescent="0.25">
      <c r="AA15831"/>
      <c r="AB15831"/>
      <c r="AC15831"/>
    </row>
    <row r="15832" spans="27:29" x14ac:dyDescent="0.25">
      <c r="AA15832"/>
      <c r="AB15832"/>
      <c r="AC15832"/>
    </row>
    <row r="15833" spans="27:29" x14ac:dyDescent="0.25">
      <c r="AA15833"/>
      <c r="AB15833"/>
      <c r="AC15833"/>
    </row>
    <row r="15834" spans="27:29" x14ac:dyDescent="0.25">
      <c r="AA15834"/>
      <c r="AB15834"/>
      <c r="AC15834"/>
    </row>
    <row r="15835" spans="27:29" x14ac:dyDescent="0.25">
      <c r="AA15835"/>
      <c r="AB15835"/>
      <c r="AC15835"/>
    </row>
    <row r="15836" spans="27:29" x14ac:dyDescent="0.25">
      <c r="AA15836"/>
      <c r="AB15836"/>
      <c r="AC15836"/>
    </row>
    <row r="15837" spans="27:29" x14ac:dyDescent="0.25">
      <c r="AA15837"/>
      <c r="AB15837"/>
      <c r="AC15837"/>
    </row>
    <row r="15838" spans="27:29" x14ac:dyDescent="0.25">
      <c r="AA15838"/>
      <c r="AB15838"/>
      <c r="AC15838"/>
    </row>
    <row r="15839" spans="27:29" x14ac:dyDescent="0.25">
      <c r="AA15839"/>
      <c r="AB15839"/>
      <c r="AC15839"/>
    </row>
    <row r="15840" spans="27:29" x14ac:dyDescent="0.25">
      <c r="AA15840"/>
      <c r="AB15840"/>
      <c r="AC15840"/>
    </row>
    <row r="15841" spans="27:29" x14ac:dyDescent="0.25">
      <c r="AA15841"/>
      <c r="AB15841"/>
      <c r="AC15841"/>
    </row>
    <row r="15842" spans="27:29" x14ac:dyDescent="0.25">
      <c r="AA15842"/>
      <c r="AB15842"/>
      <c r="AC15842"/>
    </row>
    <row r="15843" spans="27:29" x14ac:dyDescent="0.25">
      <c r="AA15843"/>
      <c r="AB15843"/>
      <c r="AC15843"/>
    </row>
    <row r="15844" spans="27:29" x14ac:dyDescent="0.25">
      <c r="AA15844"/>
      <c r="AB15844"/>
      <c r="AC15844"/>
    </row>
    <row r="15845" spans="27:29" x14ac:dyDescent="0.25">
      <c r="AA15845"/>
      <c r="AB15845"/>
      <c r="AC15845"/>
    </row>
    <row r="15846" spans="27:29" x14ac:dyDescent="0.25">
      <c r="AA15846"/>
      <c r="AB15846"/>
      <c r="AC15846"/>
    </row>
    <row r="15847" spans="27:29" x14ac:dyDescent="0.25">
      <c r="AA15847"/>
      <c r="AB15847"/>
      <c r="AC15847"/>
    </row>
    <row r="15848" spans="27:29" x14ac:dyDescent="0.25">
      <c r="AA15848"/>
      <c r="AB15848"/>
      <c r="AC15848"/>
    </row>
    <row r="15849" spans="27:29" x14ac:dyDescent="0.25">
      <c r="AA15849"/>
      <c r="AB15849"/>
      <c r="AC15849"/>
    </row>
    <row r="15850" spans="27:29" x14ac:dyDescent="0.25">
      <c r="AA15850"/>
      <c r="AB15850"/>
      <c r="AC15850"/>
    </row>
    <row r="15851" spans="27:29" x14ac:dyDescent="0.25">
      <c r="AA15851"/>
      <c r="AB15851"/>
      <c r="AC15851"/>
    </row>
    <row r="15852" spans="27:29" x14ac:dyDescent="0.25">
      <c r="AA15852"/>
      <c r="AB15852"/>
      <c r="AC15852"/>
    </row>
    <row r="15853" spans="27:29" x14ac:dyDescent="0.25">
      <c r="AA15853"/>
      <c r="AB15853"/>
      <c r="AC15853"/>
    </row>
    <row r="15854" spans="27:29" x14ac:dyDescent="0.25">
      <c r="AA15854"/>
      <c r="AB15854"/>
      <c r="AC15854"/>
    </row>
    <row r="15855" spans="27:29" x14ac:dyDescent="0.25">
      <c r="AA15855"/>
      <c r="AB15855"/>
      <c r="AC15855"/>
    </row>
    <row r="15856" spans="27:29" x14ac:dyDescent="0.25">
      <c r="AA15856"/>
      <c r="AB15856"/>
      <c r="AC15856"/>
    </row>
    <row r="15857" spans="27:29" x14ac:dyDescent="0.25">
      <c r="AA15857"/>
      <c r="AB15857"/>
      <c r="AC15857"/>
    </row>
    <row r="15858" spans="27:29" x14ac:dyDescent="0.25">
      <c r="AA15858"/>
      <c r="AB15858"/>
      <c r="AC15858"/>
    </row>
    <row r="15859" spans="27:29" x14ac:dyDescent="0.25">
      <c r="AA15859"/>
      <c r="AB15859"/>
      <c r="AC15859"/>
    </row>
    <row r="15860" spans="27:29" x14ac:dyDescent="0.25">
      <c r="AA15860"/>
      <c r="AB15860"/>
      <c r="AC15860"/>
    </row>
    <row r="15861" spans="27:29" x14ac:dyDescent="0.25">
      <c r="AA15861"/>
      <c r="AB15861"/>
      <c r="AC15861"/>
    </row>
    <row r="15862" spans="27:29" x14ac:dyDescent="0.25">
      <c r="AA15862"/>
      <c r="AB15862"/>
      <c r="AC15862"/>
    </row>
    <row r="15863" spans="27:29" x14ac:dyDescent="0.25">
      <c r="AA15863"/>
      <c r="AB15863"/>
      <c r="AC15863"/>
    </row>
    <row r="15864" spans="27:29" x14ac:dyDescent="0.25">
      <c r="AA15864"/>
      <c r="AB15864"/>
      <c r="AC15864"/>
    </row>
    <row r="15865" spans="27:29" x14ac:dyDescent="0.25">
      <c r="AA15865"/>
      <c r="AB15865"/>
      <c r="AC15865"/>
    </row>
    <row r="15866" spans="27:29" x14ac:dyDescent="0.25">
      <c r="AA15866"/>
      <c r="AB15866"/>
      <c r="AC15866"/>
    </row>
    <row r="15867" spans="27:29" x14ac:dyDescent="0.25">
      <c r="AA15867"/>
      <c r="AB15867"/>
      <c r="AC15867"/>
    </row>
    <row r="15868" spans="27:29" x14ac:dyDescent="0.25">
      <c r="AA15868"/>
      <c r="AB15868"/>
      <c r="AC15868"/>
    </row>
    <row r="15869" spans="27:29" x14ac:dyDescent="0.25">
      <c r="AA15869"/>
      <c r="AB15869"/>
      <c r="AC15869"/>
    </row>
    <row r="15870" spans="27:29" x14ac:dyDescent="0.25">
      <c r="AA15870"/>
      <c r="AB15870"/>
      <c r="AC15870"/>
    </row>
    <row r="15871" spans="27:29" x14ac:dyDescent="0.25">
      <c r="AA15871"/>
      <c r="AB15871"/>
      <c r="AC15871"/>
    </row>
    <row r="15872" spans="27:29" x14ac:dyDescent="0.25">
      <c r="AA15872"/>
      <c r="AB15872"/>
      <c r="AC15872"/>
    </row>
    <row r="15873" spans="27:29" x14ac:dyDescent="0.25">
      <c r="AA15873"/>
      <c r="AB15873"/>
      <c r="AC15873"/>
    </row>
    <row r="15874" spans="27:29" x14ac:dyDescent="0.25">
      <c r="AA15874"/>
      <c r="AB15874"/>
      <c r="AC15874"/>
    </row>
    <row r="15875" spans="27:29" x14ac:dyDescent="0.25">
      <c r="AA15875"/>
      <c r="AB15875"/>
      <c r="AC15875"/>
    </row>
    <row r="15876" spans="27:29" x14ac:dyDescent="0.25">
      <c r="AA15876"/>
      <c r="AB15876"/>
      <c r="AC15876"/>
    </row>
    <row r="15877" spans="27:29" x14ac:dyDescent="0.25">
      <c r="AA15877"/>
      <c r="AB15877"/>
      <c r="AC15877"/>
    </row>
    <row r="15878" spans="27:29" x14ac:dyDescent="0.25">
      <c r="AA15878"/>
      <c r="AB15878"/>
      <c r="AC15878"/>
    </row>
    <row r="15879" spans="27:29" x14ac:dyDescent="0.25">
      <c r="AA15879"/>
      <c r="AB15879"/>
      <c r="AC15879"/>
    </row>
    <row r="15880" spans="27:29" x14ac:dyDescent="0.25">
      <c r="AA15880"/>
      <c r="AB15880"/>
      <c r="AC15880"/>
    </row>
    <row r="15881" spans="27:29" x14ac:dyDescent="0.25">
      <c r="AA15881"/>
      <c r="AB15881"/>
      <c r="AC15881"/>
    </row>
    <row r="15882" spans="27:29" x14ac:dyDescent="0.25">
      <c r="AA15882"/>
      <c r="AB15882"/>
      <c r="AC15882"/>
    </row>
    <row r="15883" spans="27:29" x14ac:dyDescent="0.25">
      <c r="AA15883"/>
      <c r="AB15883"/>
      <c r="AC15883"/>
    </row>
    <row r="15884" spans="27:29" x14ac:dyDescent="0.25">
      <c r="AA15884"/>
      <c r="AB15884"/>
      <c r="AC15884"/>
    </row>
    <row r="15885" spans="27:29" x14ac:dyDescent="0.25">
      <c r="AA15885"/>
      <c r="AB15885"/>
      <c r="AC15885"/>
    </row>
    <row r="15886" spans="27:29" x14ac:dyDescent="0.25">
      <c r="AA15886"/>
      <c r="AB15886"/>
      <c r="AC15886"/>
    </row>
    <row r="15887" spans="27:29" x14ac:dyDescent="0.25">
      <c r="AA15887"/>
      <c r="AB15887"/>
      <c r="AC15887"/>
    </row>
    <row r="15888" spans="27:29" x14ac:dyDescent="0.25">
      <c r="AA15888"/>
      <c r="AB15888"/>
      <c r="AC15888"/>
    </row>
    <row r="15889" spans="27:29" x14ac:dyDescent="0.25">
      <c r="AA15889"/>
      <c r="AB15889"/>
      <c r="AC15889"/>
    </row>
    <row r="15890" spans="27:29" x14ac:dyDescent="0.25">
      <c r="AA15890"/>
      <c r="AB15890"/>
      <c r="AC15890"/>
    </row>
    <row r="15891" spans="27:29" x14ac:dyDescent="0.25">
      <c r="AA15891"/>
      <c r="AB15891"/>
      <c r="AC15891"/>
    </row>
    <row r="15892" spans="27:29" x14ac:dyDescent="0.25">
      <c r="AA15892"/>
      <c r="AB15892"/>
      <c r="AC15892"/>
    </row>
    <row r="15893" spans="27:29" x14ac:dyDescent="0.25">
      <c r="AA15893"/>
      <c r="AB15893"/>
      <c r="AC15893"/>
    </row>
    <row r="15894" spans="27:29" x14ac:dyDescent="0.25">
      <c r="AA15894"/>
      <c r="AB15894"/>
      <c r="AC15894"/>
    </row>
    <row r="15895" spans="27:29" x14ac:dyDescent="0.25">
      <c r="AA15895"/>
      <c r="AB15895"/>
      <c r="AC15895"/>
    </row>
    <row r="15896" spans="27:29" x14ac:dyDescent="0.25">
      <c r="AA15896"/>
      <c r="AB15896"/>
      <c r="AC15896"/>
    </row>
    <row r="15897" spans="27:29" x14ac:dyDescent="0.25">
      <c r="AA15897"/>
      <c r="AB15897"/>
      <c r="AC15897"/>
    </row>
    <row r="15898" spans="27:29" x14ac:dyDescent="0.25">
      <c r="AA15898"/>
      <c r="AB15898"/>
      <c r="AC15898"/>
    </row>
    <row r="15899" spans="27:29" x14ac:dyDescent="0.25">
      <c r="AA15899"/>
      <c r="AB15899"/>
      <c r="AC15899"/>
    </row>
    <row r="15900" spans="27:29" x14ac:dyDescent="0.25">
      <c r="AA15900"/>
      <c r="AB15900"/>
      <c r="AC15900"/>
    </row>
    <row r="15901" spans="27:29" x14ac:dyDescent="0.25">
      <c r="AA15901"/>
      <c r="AB15901"/>
      <c r="AC15901"/>
    </row>
    <row r="15902" spans="27:29" x14ac:dyDescent="0.25">
      <c r="AA15902"/>
      <c r="AB15902"/>
      <c r="AC15902"/>
    </row>
    <row r="15903" spans="27:29" x14ac:dyDescent="0.25">
      <c r="AA15903"/>
      <c r="AB15903"/>
      <c r="AC15903"/>
    </row>
    <row r="15904" spans="27:29" x14ac:dyDescent="0.25">
      <c r="AA15904"/>
      <c r="AB15904"/>
      <c r="AC15904"/>
    </row>
    <row r="15905" spans="27:29" x14ac:dyDescent="0.25">
      <c r="AA15905"/>
      <c r="AB15905"/>
      <c r="AC15905"/>
    </row>
    <row r="15906" spans="27:29" x14ac:dyDescent="0.25">
      <c r="AA15906"/>
      <c r="AB15906"/>
      <c r="AC15906"/>
    </row>
    <row r="15907" spans="27:29" x14ac:dyDescent="0.25">
      <c r="AA15907"/>
      <c r="AB15907"/>
      <c r="AC15907"/>
    </row>
    <row r="15908" spans="27:29" x14ac:dyDescent="0.25">
      <c r="AA15908"/>
      <c r="AB15908"/>
      <c r="AC15908"/>
    </row>
    <row r="15909" spans="27:29" x14ac:dyDescent="0.25">
      <c r="AA15909"/>
      <c r="AB15909"/>
      <c r="AC15909"/>
    </row>
    <row r="15910" spans="27:29" x14ac:dyDescent="0.25">
      <c r="AA15910"/>
      <c r="AB15910"/>
      <c r="AC15910"/>
    </row>
    <row r="15911" spans="27:29" x14ac:dyDescent="0.25">
      <c r="AA15911"/>
      <c r="AB15911"/>
      <c r="AC15911"/>
    </row>
    <row r="15912" spans="27:29" x14ac:dyDescent="0.25">
      <c r="AA15912"/>
      <c r="AB15912"/>
      <c r="AC15912"/>
    </row>
    <row r="15913" spans="27:29" x14ac:dyDescent="0.25">
      <c r="AA15913"/>
      <c r="AB15913"/>
      <c r="AC15913"/>
    </row>
    <row r="15914" spans="27:29" x14ac:dyDescent="0.25">
      <c r="AA15914"/>
      <c r="AB15914"/>
      <c r="AC15914"/>
    </row>
    <row r="15915" spans="27:29" x14ac:dyDescent="0.25">
      <c r="AA15915"/>
      <c r="AB15915"/>
      <c r="AC15915"/>
    </row>
    <row r="15916" spans="27:29" x14ac:dyDescent="0.25">
      <c r="AA15916"/>
      <c r="AB15916"/>
      <c r="AC15916"/>
    </row>
    <row r="15917" spans="27:29" x14ac:dyDescent="0.25">
      <c r="AA15917"/>
      <c r="AB15917"/>
      <c r="AC15917"/>
    </row>
    <row r="15918" spans="27:29" x14ac:dyDescent="0.25">
      <c r="AA15918"/>
      <c r="AB15918"/>
      <c r="AC15918"/>
    </row>
    <row r="15919" spans="27:29" x14ac:dyDescent="0.25">
      <c r="AA15919"/>
      <c r="AB15919"/>
      <c r="AC15919"/>
    </row>
    <row r="15920" spans="27:29" x14ac:dyDescent="0.25">
      <c r="AA15920"/>
      <c r="AB15920"/>
      <c r="AC15920"/>
    </row>
    <row r="15921" spans="27:29" x14ac:dyDescent="0.25">
      <c r="AA15921"/>
      <c r="AB15921"/>
      <c r="AC15921"/>
    </row>
    <row r="15922" spans="27:29" x14ac:dyDescent="0.25">
      <c r="AA15922"/>
      <c r="AB15922"/>
      <c r="AC15922"/>
    </row>
    <row r="15923" spans="27:29" x14ac:dyDescent="0.25">
      <c r="AA15923"/>
      <c r="AB15923"/>
      <c r="AC15923"/>
    </row>
    <row r="15924" spans="27:29" x14ac:dyDescent="0.25">
      <c r="AA15924"/>
      <c r="AB15924"/>
      <c r="AC15924"/>
    </row>
    <row r="15925" spans="27:29" x14ac:dyDescent="0.25">
      <c r="AA15925"/>
      <c r="AB15925"/>
      <c r="AC15925"/>
    </row>
    <row r="15926" spans="27:29" x14ac:dyDescent="0.25">
      <c r="AA15926"/>
      <c r="AB15926"/>
      <c r="AC15926"/>
    </row>
    <row r="15927" spans="27:29" x14ac:dyDescent="0.25">
      <c r="AA15927"/>
      <c r="AB15927"/>
      <c r="AC15927"/>
    </row>
    <row r="15928" spans="27:29" x14ac:dyDescent="0.25">
      <c r="AA15928"/>
      <c r="AB15928"/>
      <c r="AC15928"/>
    </row>
    <row r="15929" spans="27:29" x14ac:dyDescent="0.25">
      <c r="AA15929"/>
      <c r="AB15929"/>
      <c r="AC15929"/>
    </row>
    <row r="15930" spans="27:29" x14ac:dyDescent="0.25">
      <c r="AA15930"/>
      <c r="AB15930"/>
      <c r="AC15930"/>
    </row>
    <row r="15931" spans="27:29" x14ac:dyDescent="0.25">
      <c r="AA15931"/>
      <c r="AB15931"/>
      <c r="AC15931"/>
    </row>
    <row r="15932" spans="27:29" x14ac:dyDescent="0.25">
      <c r="AA15932"/>
      <c r="AB15932"/>
      <c r="AC15932"/>
    </row>
    <row r="15933" spans="27:29" x14ac:dyDescent="0.25">
      <c r="AA15933"/>
      <c r="AB15933"/>
      <c r="AC15933"/>
    </row>
    <row r="15934" spans="27:29" x14ac:dyDescent="0.25">
      <c r="AA15934"/>
      <c r="AB15934"/>
      <c r="AC15934"/>
    </row>
    <row r="15935" spans="27:29" x14ac:dyDescent="0.25">
      <c r="AA15935"/>
      <c r="AB15935"/>
      <c r="AC15935"/>
    </row>
    <row r="15936" spans="27:29" x14ac:dyDescent="0.25">
      <c r="AA15936"/>
      <c r="AB15936"/>
      <c r="AC15936"/>
    </row>
    <row r="15937" spans="27:29" x14ac:dyDescent="0.25">
      <c r="AA15937"/>
      <c r="AB15937"/>
      <c r="AC15937"/>
    </row>
    <row r="15938" spans="27:29" x14ac:dyDescent="0.25">
      <c r="AA15938"/>
      <c r="AB15938"/>
      <c r="AC15938"/>
    </row>
    <row r="15939" spans="27:29" x14ac:dyDescent="0.25">
      <c r="AA15939"/>
      <c r="AB15939"/>
      <c r="AC15939"/>
    </row>
    <row r="15940" spans="27:29" x14ac:dyDescent="0.25">
      <c r="AA15940"/>
      <c r="AB15940"/>
      <c r="AC15940"/>
    </row>
    <row r="15941" spans="27:29" x14ac:dyDescent="0.25">
      <c r="AA15941"/>
      <c r="AB15941"/>
      <c r="AC15941"/>
    </row>
    <row r="15942" spans="27:29" x14ac:dyDescent="0.25">
      <c r="AA15942"/>
      <c r="AB15942"/>
      <c r="AC15942"/>
    </row>
    <row r="15943" spans="27:29" x14ac:dyDescent="0.25">
      <c r="AA15943"/>
      <c r="AB15943"/>
      <c r="AC15943"/>
    </row>
    <row r="15944" spans="27:29" x14ac:dyDescent="0.25">
      <c r="AA15944"/>
      <c r="AB15944"/>
      <c r="AC15944"/>
    </row>
    <row r="15945" spans="27:29" x14ac:dyDescent="0.25">
      <c r="AA15945"/>
      <c r="AB15945"/>
      <c r="AC15945"/>
    </row>
    <row r="15946" spans="27:29" x14ac:dyDescent="0.25">
      <c r="AA15946"/>
      <c r="AB15946"/>
      <c r="AC15946"/>
    </row>
    <row r="15947" spans="27:29" x14ac:dyDescent="0.25">
      <c r="AA15947"/>
      <c r="AB15947"/>
      <c r="AC15947"/>
    </row>
    <row r="15948" spans="27:29" x14ac:dyDescent="0.25">
      <c r="AA15948"/>
      <c r="AB15948"/>
      <c r="AC15948"/>
    </row>
    <row r="15949" spans="27:29" x14ac:dyDescent="0.25">
      <c r="AA15949"/>
      <c r="AB15949"/>
      <c r="AC15949"/>
    </row>
    <row r="15950" spans="27:29" x14ac:dyDescent="0.25">
      <c r="AA15950"/>
      <c r="AB15950"/>
      <c r="AC15950"/>
    </row>
    <row r="15951" spans="27:29" x14ac:dyDescent="0.25">
      <c r="AA15951"/>
      <c r="AB15951"/>
      <c r="AC15951"/>
    </row>
    <row r="15952" spans="27:29" x14ac:dyDescent="0.25">
      <c r="AA15952"/>
      <c r="AB15952"/>
      <c r="AC15952"/>
    </row>
    <row r="15953" spans="27:29" x14ac:dyDescent="0.25">
      <c r="AA15953"/>
      <c r="AB15953"/>
      <c r="AC15953"/>
    </row>
    <row r="15954" spans="27:29" x14ac:dyDescent="0.25">
      <c r="AA15954"/>
      <c r="AB15954"/>
      <c r="AC15954"/>
    </row>
    <row r="15955" spans="27:29" x14ac:dyDescent="0.25">
      <c r="AA15955"/>
      <c r="AB15955"/>
      <c r="AC15955"/>
    </row>
    <row r="15956" spans="27:29" x14ac:dyDescent="0.25">
      <c r="AA15956"/>
      <c r="AB15956"/>
      <c r="AC15956"/>
    </row>
    <row r="15957" spans="27:29" x14ac:dyDescent="0.25">
      <c r="AA15957"/>
      <c r="AB15957"/>
      <c r="AC15957"/>
    </row>
    <row r="15958" spans="27:29" x14ac:dyDescent="0.25">
      <c r="AA15958"/>
      <c r="AB15958"/>
      <c r="AC15958"/>
    </row>
    <row r="15959" spans="27:29" x14ac:dyDescent="0.25">
      <c r="AA15959"/>
      <c r="AB15959"/>
      <c r="AC15959"/>
    </row>
    <row r="15960" spans="27:29" x14ac:dyDescent="0.25">
      <c r="AA15960"/>
      <c r="AB15960"/>
      <c r="AC15960"/>
    </row>
    <row r="15961" spans="27:29" x14ac:dyDescent="0.25">
      <c r="AA15961"/>
      <c r="AB15961"/>
      <c r="AC15961"/>
    </row>
    <row r="15962" spans="27:29" x14ac:dyDescent="0.25">
      <c r="AA15962"/>
      <c r="AB15962"/>
      <c r="AC15962"/>
    </row>
    <row r="15963" spans="27:29" x14ac:dyDescent="0.25">
      <c r="AA15963"/>
      <c r="AB15963"/>
      <c r="AC15963"/>
    </row>
    <row r="15964" spans="27:29" x14ac:dyDescent="0.25">
      <c r="AA15964"/>
      <c r="AB15964"/>
      <c r="AC15964"/>
    </row>
    <row r="15965" spans="27:29" x14ac:dyDescent="0.25">
      <c r="AA15965"/>
      <c r="AB15965"/>
      <c r="AC15965"/>
    </row>
    <row r="15966" spans="27:29" x14ac:dyDescent="0.25">
      <c r="AA15966"/>
      <c r="AB15966"/>
      <c r="AC15966"/>
    </row>
    <row r="15967" spans="27:29" x14ac:dyDescent="0.25">
      <c r="AA15967"/>
      <c r="AB15967"/>
      <c r="AC15967"/>
    </row>
    <row r="15968" spans="27:29" x14ac:dyDescent="0.25">
      <c r="AA15968"/>
      <c r="AB15968"/>
      <c r="AC15968"/>
    </row>
    <row r="15969" spans="27:29" x14ac:dyDescent="0.25">
      <c r="AA15969"/>
      <c r="AB15969"/>
      <c r="AC15969"/>
    </row>
    <row r="15970" spans="27:29" x14ac:dyDescent="0.25">
      <c r="AA15970"/>
      <c r="AB15970"/>
      <c r="AC15970"/>
    </row>
    <row r="15971" spans="27:29" x14ac:dyDescent="0.25">
      <c r="AA15971"/>
      <c r="AB15971"/>
      <c r="AC15971"/>
    </row>
    <row r="15972" spans="27:29" x14ac:dyDescent="0.25">
      <c r="AA15972"/>
      <c r="AB15972"/>
      <c r="AC15972"/>
    </row>
    <row r="15973" spans="27:29" x14ac:dyDescent="0.25">
      <c r="AA15973"/>
      <c r="AB15973"/>
      <c r="AC15973"/>
    </row>
    <row r="15974" spans="27:29" x14ac:dyDescent="0.25">
      <c r="AA15974"/>
      <c r="AB15974"/>
      <c r="AC15974"/>
    </row>
    <row r="15975" spans="27:29" x14ac:dyDescent="0.25">
      <c r="AA15975"/>
      <c r="AB15975"/>
      <c r="AC15975"/>
    </row>
    <row r="15976" spans="27:29" x14ac:dyDescent="0.25">
      <c r="AA15976"/>
      <c r="AB15976"/>
      <c r="AC15976"/>
    </row>
    <row r="15977" spans="27:29" x14ac:dyDescent="0.25">
      <c r="AA15977"/>
      <c r="AB15977"/>
      <c r="AC15977"/>
    </row>
    <row r="15978" spans="27:29" x14ac:dyDescent="0.25">
      <c r="AA15978"/>
      <c r="AB15978"/>
      <c r="AC15978"/>
    </row>
    <row r="15979" spans="27:29" x14ac:dyDescent="0.25">
      <c r="AA15979"/>
      <c r="AB15979"/>
      <c r="AC15979"/>
    </row>
    <row r="15980" spans="27:29" x14ac:dyDescent="0.25">
      <c r="AA15980"/>
      <c r="AB15980"/>
      <c r="AC15980"/>
    </row>
    <row r="15981" spans="27:29" x14ac:dyDescent="0.25">
      <c r="AA15981"/>
      <c r="AB15981"/>
      <c r="AC15981"/>
    </row>
    <row r="15982" spans="27:29" x14ac:dyDescent="0.25">
      <c r="AA15982"/>
      <c r="AB15982"/>
      <c r="AC15982"/>
    </row>
    <row r="15983" spans="27:29" x14ac:dyDescent="0.25">
      <c r="AA15983"/>
      <c r="AB15983"/>
      <c r="AC15983"/>
    </row>
    <row r="15984" spans="27:29" x14ac:dyDescent="0.25">
      <c r="AA15984"/>
      <c r="AB15984"/>
      <c r="AC15984"/>
    </row>
    <row r="15985" spans="27:29" x14ac:dyDescent="0.25">
      <c r="AA15985"/>
      <c r="AB15985"/>
      <c r="AC15985"/>
    </row>
    <row r="15986" spans="27:29" x14ac:dyDescent="0.25">
      <c r="AA15986"/>
      <c r="AB15986"/>
      <c r="AC15986"/>
    </row>
    <row r="15987" spans="27:29" x14ac:dyDescent="0.25">
      <c r="AA15987"/>
      <c r="AB15987"/>
      <c r="AC15987"/>
    </row>
    <row r="15988" spans="27:29" x14ac:dyDescent="0.25">
      <c r="AA15988"/>
      <c r="AB15988"/>
      <c r="AC15988"/>
    </row>
    <row r="15989" spans="27:29" x14ac:dyDescent="0.25">
      <c r="AA15989"/>
      <c r="AB15989"/>
      <c r="AC15989"/>
    </row>
    <row r="15990" spans="27:29" x14ac:dyDescent="0.25">
      <c r="AA15990"/>
      <c r="AB15990"/>
      <c r="AC15990"/>
    </row>
    <row r="15991" spans="27:29" x14ac:dyDescent="0.25">
      <c r="AA15991"/>
      <c r="AB15991"/>
      <c r="AC15991"/>
    </row>
    <row r="15992" spans="27:29" x14ac:dyDescent="0.25">
      <c r="AA15992"/>
      <c r="AB15992"/>
      <c r="AC15992"/>
    </row>
    <row r="15993" spans="27:29" x14ac:dyDescent="0.25">
      <c r="AA15993"/>
      <c r="AB15993"/>
      <c r="AC15993"/>
    </row>
    <row r="15994" spans="27:29" x14ac:dyDescent="0.25">
      <c r="AA15994"/>
      <c r="AB15994"/>
      <c r="AC15994"/>
    </row>
    <row r="15995" spans="27:29" x14ac:dyDescent="0.25">
      <c r="AA15995"/>
      <c r="AB15995"/>
      <c r="AC15995"/>
    </row>
    <row r="15996" spans="27:29" x14ac:dyDescent="0.25">
      <c r="AA15996"/>
      <c r="AB15996"/>
      <c r="AC15996"/>
    </row>
    <row r="15997" spans="27:29" x14ac:dyDescent="0.25">
      <c r="AA15997"/>
      <c r="AB15997"/>
      <c r="AC15997"/>
    </row>
    <row r="15998" spans="27:29" x14ac:dyDescent="0.25">
      <c r="AA15998"/>
      <c r="AB15998"/>
      <c r="AC15998"/>
    </row>
    <row r="15999" spans="27:29" x14ac:dyDescent="0.25">
      <c r="AA15999"/>
      <c r="AB15999"/>
      <c r="AC15999"/>
    </row>
    <row r="16000" spans="27:29" x14ac:dyDescent="0.25">
      <c r="AA16000"/>
      <c r="AB16000"/>
      <c r="AC16000"/>
    </row>
    <row r="16001" spans="27:29" x14ac:dyDescent="0.25">
      <c r="AA16001"/>
      <c r="AB16001"/>
      <c r="AC16001"/>
    </row>
    <row r="16002" spans="27:29" x14ac:dyDescent="0.25">
      <c r="AA16002"/>
      <c r="AB16002"/>
      <c r="AC16002"/>
    </row>
    <row r="16003" spans="27:29" x14ac:dyDescent="0.25">
      <c r="AA16003"/>
      <c r="AB16003"/>
      <c r="AC16003"/>
    </row>
    <row r="16004" spans="27:29" x14ac:dyDescent="0.25">
      <c r="AA16004"/>
      <c r="AB16004"/>
      <c r="AC16004"/>
    </row>
    <row r="16005" spans="27:29" x14ac:dyDescent="0.25">
      <c r="AA16005"/>
      <c r="AB16005"/>
      <c r="AC16005"/>
    </row>
    <row r="16006" spans="27:29" x14ac:dyDescent="0.25">
      <c r="AA16006"/>
      <c r="AB16006"/>
      <c r="AC16006"/>
    </row>
    <row r="16007" spans="27:29" x14ac:dyDescent="0.25">
      <c r="AA16007"/>
      <c r="AB16007"/>
      <c r="AC16007"/>
    </row>
    <row r="16008" spans="27:29" x14ac:dyDescent="0.25">
      <c r="AA16008"/>
      <c r="AB16008"/>
      <c r="AC16008"/>
    </row>
    <row r="16009" spans="27:29" x14ac:dyDescent="0.25">
      <c r="AA16009"/>
      <c r="AB16009"/>
      <c r="AC16009"/>
    </row>
    <row r="16010" spans="27:29" x14ac:dyDescent="0.25">
      <c r="AA16010"/>
      <c r="AB16010"/>
      <c r="AC16010"/>
    </row>
    <row r="16011" spans="27:29" x14ac:dyDescent="0.25">
      <c r="AA16011"/>
      <c r="AB16011"/>
      <c r="AC16011"/>
    </row>
    <row r="16012" spans="27:29" x14ac:dyDescent="0.25">
      <c r="AA16012"/>
      <c r="AB16012"/>
      <c r="AC16012"/>
    </row>
    <row r="16013" spans="27:29" x14ac:dyDescent="0.25">
      <c r="AA16013"/>
      <c r="AB16013"/>
      <c r="AC16013"/>
    </row>
    <row r="16014" spans="27:29" x14ac:dyDescent="0.25">
      <c r="AA16014"/>
      <c r="AB16014"/>
      <c r="AC16014"/>
    </row>
    <row r="16015" spans="27:29" x14ac:dyDescent="0.25">
      <c r="AA16015"/>
      <c r="AB16015"/>
      <c r="AC16015"/>
    </row>
    <row r="16016" spans="27:29" x14ac:dyDescent="0.25">
      <c r="AA16016"/>
      <c r="AB16016"/>
      <c r="AC16016"/>
    </row>
    <row r="16017" spans="27:29" x14ac:dyDescent="0.25">
      <c r="AA16017"/>
      <c r="AB16017"/>
      <c r="AC16017"/>
    </row>
    <row r="16018" spans="27:29" x14ac:dyDescent="0.25">
      <c r="AA16018"/>
      <c r="AB16018"/>
      <c r="AC16018"/>
    </row>
    <row r="16019" spans="27:29" x14ac:dyDescent="0.25">
      <c r="AA16019"/>
      <c r="AB16019"/>
      <c r="AC16019"/>
    </row>
    <row r="16020" spans="27:29" x14ac:dyDescent="0.25">
      <c r="AA16020"/>
      <c r="AB16020"/>
      <c r="AC16020"/>
    </row>
    <row r="16021" spans="27:29" x14ac:dyDescent="0.25">
      <c r="AA16021"/>
      <c r="AB16021"/>
      <c r="AC16021"/>
    </row>
    <row r="16022" spans="27:29" x14ac:dyDescent="0.25">
      <c r="AA16022"/>
      <c r="AB16022"/>
      <c r="AC16022"/>
    </row>
    <row r="16023" spans="27:29" x14ac:dyDescent="0.25">
      <c r="AA16023"/>
      <c r="AB16023"/>
      <c r="AC16023"/>
    </row>
    <row r="16024" spans="27:29" x14ac:dyDescent="0.25">
      <c r="AA16024"/>
      <c r="AB16024"/>
      <c r="AC16024"/>
    </row>
    <row r="16025" spans="27:29" x14ac:dyDescent="0.25">
      <c r="AA16025"/>
      <c r="AB16025"/>
      <c r="AC16025"/>
    </row>
    <row r="16026" spans="27:29" x14ac:dyDescent="0.25">
      <c r="AA16026"/>
      <c r="AB16026"/>
      <c r="AC16026"/>
    </row>
    <row r="16027" spans="27:29" x14ac:dyDescent="0.25">
      <c r="AA16027"/>
      <c r="AB16027"/>
      <c r="AC16027"/>
    </row>
    <row r="16028" spans="27:29" x14ac:dyDescent="0.25">
      <c r="AA16028"/>
      <c r="AB16028"/>
      <c r="AC16028"/>
    </row>
    <row r="16029" spans="27:29" x14ac:dyDescent="0.25">
      <c r="AA16029"/>
      <c r="AB16029"/>
      <c r="AC16029"/>
    </row>
    <row r="16030" spans="27:29" x14ac:dyDescent="0.25">
      <c r="AA16030"/>
      <c r="AB16030"/>
      <c r="AC16030"/>
    </row>
    <row r="16031" spans="27:29" x14ac:dyDescent="0.25">
      <c r="AA16031"/>
      <c r="AB16031"/>
      <c r="AC16031"/>
    </row>
    <row r="16032" spans="27:29" x14ac:dyDescent="0.25">
      <c r="AA16032"/>
      <c r="AB16032"/>
      <c r="AC16032"/>
    </row>
    <row r="16033" spans="27:29" x14ac:dyDescent="0.25">
      <c r="AA16033"/>
      <c r="AB16033"/>
      <c r="AC16033"/>
    </row>
    <row r="16034" spans="27:29" x14ac:dyDescent="0.25">
      <c r="AA16034"/>
      <c r="AB16034"/>
      <c r="AC16034"/>
    </row>
    <row r="16035" spans="27:29" x14ac:dyDescent="0.25">
      <c r="AA16035"/>
      <c r="AB16035"/>
      <c r="AC16035"/>
    </row>
    <row r="16036" spans="27:29" x14ac:dyDescent="0.25">
      <c r="AA16036"/>
      <c r="AB16036"/>
      <c r="AC16036"/>
    </row>
    <row r="16037" spans="27:29" x14ac:dyDescent="0.25">
      <c r="AA16037"/>
      <c r="AB16037"/>
      <c r="AC16037"/>
    </row>
    <row r="16038" spans="27:29" x14ac:dyDescent="0.25">
      <c r="AA16038"/>
      <c r="AB16038"/>
      <c r="AC16038"/>
    </row>
    <row r="16039" spans="27:29" x14ac:dyDescent="0.25">
      <c r="AA16039"/>
      <c r="AB16039"/>
      <c r="AC16039"/>
    </row>
    <row r="16040" spans="27:29" x14ac:dyDescent="0.25">
      <c r="AA16040"/>
      <c r="AB16040"/>
      <c r="AC16040"/>
    </row>
    <row r="16041" spans="27:29" x14ac:dyDescent="0.25">
      <c r="AA16041"/>
      <c r="AB16041"/>
      <c r="AC16041"/>
    </row>
    <row r="16042" spans="27:29" x14ac:dyDescent="0.25">
      <c r="AA16042"/>
      <c r="AB16042"/>
      <c r="AC16042"/>
    </row>
    <row r="16043" spans="27:29" x14ac:dyDescent="0.25">
      <c r="AA16043"/>
      <c r="AB16043"/>
      <c r="AC16043"/>
    </row>
    <row r="16044" spans="27:29" x14ac:dyDescent="0.25">
      <c r="AA16044"/>
      <c r="AB16044"/>
      <c r="AC16044"/>
    </row>
    <row r="16045" spans="27:29" x14ac:dyDescent="0.25">
      <c r="AA16045"/>
      <c r="AB16045"/>
      <c r="AC16045"/>
    </row>
    <row r="16046" spans="27:29" x14ac:dyDescent="0.25">
      <c r="AA16046"/>
      <c r="AB16046"/>
      <c r="AC16046"/>
    </row>
    <row r="16047" spans="27:29" x14ac:dyDescent="0.25">
      <c r="AA16047"/>
      <c r="AB16047"/>
      <c r="AC16047"/>
    </row>
    <row r="16048" spans="27:29" x14ac:dyDescent="0.25">
      <c r="AA16048"/>
      <c r="AB16048"/>
      <c r="AC16048"/>
    </row>
    <row r="16049" spans="27:29" x14ac:dyDescent="0.25">
      <c r="AA16049"/>
      <c r="AB16049"/>
      <c r="AC16049"/>
    </row>
    <row r="16050" spans="27:29" x14ac:dyDescent="0.25">
      <c r="AA16050"/>
      <c r="AB16050"/>
      <c r="AC16050"/>
    </row>
    <row r="16051" spans="27:29" x14ac:dyDescent="0.25">
      <c r="AA16051"/>
      <c r="AB16051"/>
      <c r="AC16051"/>
    </row>
    <row r="16052" spans="27:29" x14ac:dyDescent="0.25">
      <c r="AA16052"/>
      <c r="AB16052"/>
      <c r="AC16052"/>
    </row>
    <row r="16053" spans="27:29" x14ac:dyDescent="0.25">
      <c r="AA16053"/>
      <c r="AB16053"/>
      <c r="AC16053"/>
    </row>
    <row r="16054" spans="27:29" x14ac:dyDescent="0.25">
      <c r="AA16054"/>
      <c r="AB16054"/>
      <c r="AC16054"/>
    </row>
    <row r="16055" spans="27:29" x14ac:dyDescent="0.25">
      <c r="AA16055"/>
      <c r="AB16055"/>
      <c r="AC16055"/>
    </row>
    <row r="16056" spans="27:29" x14ac:dyDescent="0.25">
      <c r="AA16056"/>
      <c r="AB16056"/>
      <c r="AC16056"/>
    </row>
    <row r="16057" spans="27:29" x14ac:dyDescent="0.25">
      <c r="AA16057"/>
      <c r="AB16057"/>
      <c r="AC16057"/>
    </row>
    <row r="16058" spans="27:29" x14ac:dyDescent="0.25">
      <c r="AA16058"/>
      <c r="AB16058"/>
      <c r="AC16058"/>
    </row>
    <row r="16059" spans="27:29" x14ac:dyDescent="0.25">
      <c r="AA16059"/>
      <c r="AB16059"/>
      <c r="AC16059"/>
    </row>
    <row r="16060" spans="27:29" x14ac:dyDescent="0.25">
      <c r="AA16060"/>
      <c r="AB16060"/>
      <c r="AC16060"/>
    </row>
    <row r="16061" spans="27:29" x14ac:dyDescent="0.25">
      <c r="AA16061"/>
      <c r="AB16061"/>
      <c r="AC16061"/>
    </row>
    <row r="16062" spans="27:29" x14ac:dyDescent="0.25">
      <c r="AA16062"/>
      <c r="AB16062"/>
      <c r="AC16062"/>
    </row>
    <row r="16063" spans="27:29" x14ac:dyDescent="0.25">
      <c r="AA16063"/>
      <c r="AB16063"/>
      <c r="AC16063"/>
    </row>
    <row r="16064" spans="27:29" x14ac:dyDescent="0.25">
      <c r="AA16064"/>
      <c r="AB16064"/>
      <c r="AC16064"/>
    </row>
    <row r="16065" spans="27:29" x14ac:dyDescent="0.25">
      <c r="AA16065"/>
      <c r="AB16065"/>
      <c r="AC16065"/>
    </row>
    <row r="16066" spans="27:29" x14ac:dyDescent="0.25">
      <c r="AA16066"/>
      <c r="AB16066"/>
      <c r="AC16066"/>
    </row>
    <row r="16067" spans="27:29" x14ac:dyDescent="0.25">
      <c r="AA16067"/>
      <c r="AB16067"/>
      <c r="AC16067"/>
    </row>
    <row r="16068" spans="27:29" x14ac:dyDescent="0.25">
      <c r="AA16068"/>
      <c r="AB16068"/>
      <c r="AC16068"/>
    </row>
    <row r="16069" spans="27:29" x14ac:dyDescent="0.25">
      <c r="AA16069"/>
      <c r="AB16069"/>
      <c r="AC16069"/>
    </row>
    <row r="16070" spans="27:29" x14ac:dyDescent="0.25">
      <c r="AA16070"/>
      <c r="AB16070"/>
      <c r="AC16070"/>
    </row>
    <row r="16071" spans="27:29" x14ac:dyDescent="0.25">
      <c r="AA16071"/>
      <c r="AB16071"/>
      <c r="AC16071"/>
    </row>
    <row r="16072" spans="27:29" x14ac:dyDescent="0.25">
      <c r="AA16072"/>
      <c r="AB16072"/>
      <c r="AC16072"/>
    </row>
    <row r="16073" spans="27:29" x14ac:dyDescent="0.25">
      <c r="AA16073"/>
      <c r="AB16073"/>
      <c r="AC16073"/>
    </row>
    <row r="16074" spans="27:29" x14ac:dyDescent="0.25">
      <c r="AA16074"/>
      <c r="AB16074"/>
      <c r="AC16074"/>
    </row>
    <row r="16075" spans="27:29" x14ac:dyDescent="0.25">
      <c r="AA16075"/>
      <c r="AB16075"/>
      <c r="AC16075"/>
    </row>
    <row r="16076" spans="27:29" x14ac:dyDescent="0.25">
      <c r="AA16076"/>
      <c r="AB16076"/>
      <c r="AC16076"/>
    </row>
    <row r="16077" spans="27:29" x14ac:dyDescent="0.25">
      <c r="AA16077"/>
      <c r="AB16077"/>
      <c r="AC16077"/>
    </row>
    <row r="16078" spans="27:29" x14ac:dyDescent="0.25">
      <c r="AA16078"/>
      <c r="AB16078"/>
      <c r="AC16078"/>
    </row>
    <row r="16079" spans="27:29" x14ac:dyDescent="0.25">
      <c r="AA16079"/>
      <c r="AB16079"/>
      <c r="AC16079"/>
    </row>
    <row r="16080" spans="27:29" x14ac:dyDescent="0.25">
      <c r="AA16080"/>
      <c r="AB16080"/>
      <c r="AC16080"/>
    </row>
    <row r="16081" spans="27:29" x14ac:dyDescent="0.25">
      <c r="AA16081"/>
      <c r="AB16081"/>
      <c r="AC16081"/>
    </row>
    <row r="16082" spans="27:29" x14ac:dyDescent="0.25">
      <c r="AA16082"/>
      <c r="AB16082"/>
      <c r="AC16082"/>
    </row>
    <row r="16083" spans="27:29" x14ac:dyDescent="0.25">
      <c r="AA16083"/>
      <c r="AB16083"/>
      <c r="AC16083"/>
    </row>
    <row r="16084" spans="27:29" x14ac:dyDescent="0.25">
      <c r="AA16084"/>
      <c r="AB16084"/>
      <c r="AC16084"/>
    </row>
    <row r="16085" spans="27:29" x14ac:dyDescent="0.25">
      <c r="AA16085"/>
      <c r="AB16085"/>
      <c r="AC16085"/>
    </row>
    <row r="16086" spans="27:29" x14ac:dyDescent="0.25">
      <c r="AA16086"/>
      <c r="AB16086"/>
      <c r="AC16086"/>
    </row>
    <row r="16087" spans="27:29" x14ac:dyDescent="0.25">
      <c r="AA16087"/>
      <c r="AB16087"/>
      <c r="AC16087"/>
    </row>
    <row r="16088" spans="27:29" x14ac:dyDescent="0.25">
      <c r="AA16088"/>
      <c r="AB16088"/>
      <c r="AC16088"/>
    </row>
    <row r="16089" spans="27:29" x14ac:dyDescent="0.25">
      <c r="AA16089"/>
      <c r="AB16089"/>
      <c r="AC16089"/>
    </row>
    <row r="16090" spans="27:29" x14ac:dyDescent="0.25">
      <c r="AA16090"/>
      <c r="AB16090"/>
      <c r="AC16090"/>
    </row>
    <row r="16091" spans="27:29" x14ac:dyDescent="0.25">
      <c r="AA16091"/>
      <c r="AB16091"/>
      <c r="AC16091"/>
    </row>
    <row r="16092" spans="27:29" x14ac:dyDescent="0.25">
      <c r="AA16092"/>
      <c r="AB16092"/>
      <c r="AC16092"/>
    </row>
    <row r="16093" spans="27:29" x14ac:dyDescent="0.25">
      <c r="AA16093"/>
      <c r="AB16093"/>
      <c r="AC16093"/>
    </row>
    <row r="16094" spans="27:29" x14ac:dyDescent="0.25">
      <c r="AA16094"/>
      <c r="AB16094"/>
      <c r="AC16094"/>
    </row>
    <row r="16095" spans="27:29" x14ac:dyDescent="0.25">
      <c r="AA16095"/>
      <c r="AB16095"/>
      <c r="AC16095"/>
    </row>
    <row r="16096" spans="27:29" x14ac:dyDescent="0.25">
      <c r="AA16096"/>
      <c r="AB16096"/>
      <c r="AC16096"/>
    </row>
    <row r="16097" spans="27:29" x14ac:dyDescent="0.25">
      <c r="AA16097"/>
      <c r="AB16097"/>
      <c r="AC16097"/>
    </row>
    <row r="16098" spans="27:29" x14ac:dyDescent="0.25">
      <c r="AA16098"/>
      <c r="AB16098"/>
      <c r="AC16098"/>
    </row>
    <row r="16099" spans="27:29" x14ac:dyDescent="0.25">
      <c r="AA16099"/>
      <c r="AB16099"/>
      <c r="AC16099"/>
    </row>
    <row r="16100" spans="27:29" x14ac:dyDescent="0.25">
      <c r="AA16100"/>
      <c r="AB16100"/>
      <c r="AC16100"/>
    </row>
    <row r="16101" spans="27:29" x14ac:dyDescent="0.25">
      <c r="AA16101"/>
      <c r="AB16101"/>
      <c r="AC16101"/>
    </row>
    <row r="16102" spans="27:29" x14ac:dyDescent="0.25">
      <c r="AA16102"/>
      <c r="AB16102"/>
      <c r="AC16102"/>
    </row>
    <row r="16103" spans="27:29" x14ac:dyDescent="0.25">
      <c r="AA16103"/>
      <c r="AB16103"/>
      <c r="AC16103"/>
    </row>
    <row r="16104" spans="27:29" x14ac:dyDescent="0.25">
      <c r="AA16104"/>
      <c r="AB16104"/>
      <c r="AC16104"/>
    </row>
    <row r="16105" spans="27:29" x14ac:dyDescent="0.25">
      <c r="AA16105"/>
      <c r="AB16105"/>
      <c r="AC16105"/>
    </row>
    <row r="16106" spans="27:29" x14ac:dyDescent="0.25">
      <c r="AA16106"/>
      <c r="AB16106"/>
      <c r="AC16106"/>
    </row>
    <row r="16107" spans="27:29" x14ac:dyDescent="0.25">
      <c r="AA16107"/>
      <c r="AB16107"/>
      <c r="AC16107"/>
    </row>
    <row r="16108" spans="27:29" x14ac:dyDescent="0.25">
      <c r="AA16108"/>
      <c r="AB16108"/>
      <c r="AC16108"/>
    </row>
    <row r="16109" spans="27:29" x14ac:dyDescent="0.25">
      <c r="AA16109"/>
      <c r="AB16109"/>
      <c r="AC16109"/>
    </row>
    <row r="16110" spans="27:29" x14ac:dyDescent="0.25">
      <c r="AA16110"/>
      <c r="AB16110"/>
      <c r="AC16110"/>
    </row>
    <row r="16111" spans="27:29" x14ac:dyDescent="0.25">
      <c r="AA16111"/>
      <c r="AB16111"/>
      <c r="AC16111"/>
    </row>
    <row r="16112" spans="27:29" x14ac:dyDescent="0.25">
      <c r="AA16112"/>
      <c r="AB16112"/>
      <c r="AC16112"/>
    </row>
    <row r="16113" spans="27:29" x14ac:dyDescent="0.25">
      <c r="AA16113"/>
      <c r="AB16113"/>
      <c r="AC16113"/>
    </row>
    <row r="16114" spans="27:29" x14ac:dyDescent="0.25">
      <c r="AA16114"/>
      <c r="AB16114"/>
      <c r="AC16114"/>
    </row>
    <row r="16115" spans="27:29" x14ac:dyDescent="0.25">
      <c r="AA16115"/>
      <c r="AB16115"/>
      <c r="AC16115"/>
    </row>
    <row r="16116" spans="27:29" x14ac:dyDescent="0.25">
      <c r="AA16116"/>
      <c r="AB16116"/>
      <c r="AC16116"/>
    </row>
    <row r="16117" spans="27:29" x14ac:dyDescent="0.25">
      <c r="AA16117"/>
      <c r="AB16117"/>
      <c r="AC16117"/>
    </row>
    <row r="16118" spans="27:29" x14ac:dyDescent="0.25">
      <c r="AA16118"/>
      <c r="AB16118"/>
      <c r="AC16118"/>
    </row>
    <row r="16119" spans="27:29" x14ac:dyDescent="0.25">
      <c r="AA16119"/>
      <c r="AB16119"/>
      <c r="AC16119"/>
    </row>
    <row r="16120" spans="27:29" x14ac:dyDescent="0.25">
      <c r="AA16120"/>
      <c r="AB16120"/>
      <c r="AC16120"/>
    </row>
    <row r="16121" spans="27:29" x14ac:dyDescent="0.25">
      <c r="AA16121"/>
      <c r="AB16121"/>
      <c r="AC16121"/>
    </row>
    <row r="16122" spans="27:29" x14ac:dyDescent="0.25">
      <c r="AA16122"/>
      <c r="AB16122"/>
      <c r="AC16122"/>
    </row>
    <row r="16123" spans="27:29" x14ac:dyDescent="0.25">
      <c r="AA16123"/>
      <c r="AB16123"/>
      <c r="AC16123"/>
    </row>
    <row r="16124" spans="27:29" x14ac:dyDescent="0.25">
      <c r="AA16124"/>
      <c r="AB16124"/>
      <c r="AC16124"/>
    </row>
    <row r="16125" spans="27:29" x14ac:dyDescent="0.25">
      <c r="AA16125"/>
      <c r="AB16125"/>
      <c r="AC16125"/>
    </row>
    <row r="16126" spans="27:29" x14ac:dyDescent="0.25">
      <c r="AA16126"/>
      <c r="AB16126"/>
      <c r="AC16126"/>
    </row>
    <row r="16127" spans="27:29" x14ac:dyDescent="0.25">
      <c r="AA16127"/>
      <c r="AB16127"/>
      <c r="AC16127"/>
    </row>
    <row r="16128" spans="27:29" x14ac:dyDescent="0.25">
      <c r="AA16128"/>
      <c r="AB16128"/>
      <c r="AC16128"/>
    </row>
    <row r="16129" spans="27:29" x14ac:dyDescent="0.25">
      <c r="AA16129"/>
      <c r="AB16129"/>
      <c r="AC16129"/>
    </row>
    <row r="16130" spans="27:29" x14ac:dyDescent="0.25">
      <c r="AA16130"/>
      <c r="AB16130"/>
      <c r="AC16130"/>
    </row>
    <row r="16131" spans="27:29" x14ac:dyDescent="0.25">
      <c r="AA16131"/>
      <c r="AB16131"/>
      <c r="AC16131"/>
    </row>
    <row r="16132" spans="27:29" x14ac:dyDescent="0.25">
      <c r="AA16132"/>
      <c r="AB16132"/>
      <c r="AC16132"/>
    </row>
    <row r="16133" spans="27:29" x14ac:dyDescent="0.25">
      <c r="AA16133"/>
      <c r="AB16133"/>
      <c r="AC16133"/>
    </row>
    <row r="16134" spans="27:29" x14ac:dyDescent="0.25">
      <c r="AA16134"/>
      <c r="AB16134"/>
      <c r="AC16134"/>
    </row>
    <row r="16135" spans="27:29" x14ac:dyDescent="0.25">
      <c r="AA16135"/>
      <c r="AB16135"/>
      <c r="AC16135"/>
    </row>
    <row r="16136" spans="27:29" x14ac:dyDescent="0.25">
      <c r="AA16136"/>
      <c r="AB16136"/>
      <c r="AC16136"/>
    </row>
    <row r="16137" spans="27:29" x14ac:dyDescent="0.25">
      <c r="AA16137"/>
      <c r="AB16137"/>
      <c r="AC16137"/>
    </row>
    <row r="16138" spans="27:29" x14ac:dyDescent="0.25">
      <c r="AA16138"/>
      <c r="AB16138"/>
      <c r="AC16138"/>
    </row>
    <row r="16139" spans="27:29" x14ac:dyDescent="0.25">
      <c r="AA16139"/>
      <c r="AB16139"/>
      <c r="AC16139"/>
    </row>
    <row r="16140" spans="27:29" x14ac:dyDescent="0.25">
      <c r="AA16140"/>
      <c r="AB16140"/>
      <c r="AC16140"/>
    </row>
    <row r="16141" spans="27:29" x14ac:dyDescent="0.25">
      <c r="AA16141"/>
      <c r="AB16141"/>
      <c r="AC16141"/>
    </row>
    <row r="16142" spans="27:29" x14ac:dyDescent="0.25">
      <c r="AA16142"/>
      <c r="AB16142"/>
      <c r="AC16142"/>
    </row>
    <row r="16143" spans="27:29" x14ac:dyDescent="0.25">
      <c r="AA16143"/>
      <c r="AB16143"/>
      <c r="AC16143"/>
    </row>
    <row r="16144" spans="27:29" x14ac:dyDescent="0.25">
      <c r="AA16144"/>
      <c r="AB16144"/>
      <c r="AC16144"/>
    </row>
    <row r="16145" spans="27:29" x14ac:dyDescent="0.25">
      <c r="AA16145"/>
      <c r="AB16145"/>
      <c r="AC16145"/>
    </row>
    <row r="16146" spans="27:29" x14ac:dyDescent="0.25">
      <c r="AA16146"/>
      <c r="AB16146"/>
      <c r="AC16146"/>
    </row>
    <row r="16147" spans="27:29" x14ac:dyDescent="0.25">
      <c r="AA16147"/>
      <c r="AB16147"/>
      <c r="AC16147"/>
    </row>
    <row r="16148" spans="27:29" x14ac:dyDescent="0.25">
      <c r="AA16148"/>
      <c r="AB16148"/>
      <c r="AC16148"/>
    </row>
    <row r="16149" spans="27:29" x14ac:dyDescent="0.25">
      <c r="AA16149"/>
      <c r="AB16149"/>
      <c r="AC16149"/>
    </row>
    <row r="16150" spans="27:29" x14ac:dyDescent="0.25">
      <c r="AA16150"/>
      <c r="AB16150"/>
      <c r="AC16150"/>
    </row>
    <row r="16151" spans="27:29" x14ac:dyDescent="0.25">
      <c r="AA16151"/>
      <c r="AB16151"/>
      <c r="AC16151"/>
    </row>
    <row r="16152" spans="27:29" x14ac:dyDescent="0.25">
      <c r="AA16152"/>
      <c r="AB16152"/>
      <c r="AC16152"/>
    </row>
    <row r="16153" spans="27:29" x14ac:dyDescent="0.25">
      <c r="AA16153"/>
      <c r="AB16153"/>
      <c r="AC16153"/>
    </row>
    <row r="16154" spans="27:29" x14ac:dyDescent="0.25">
      <c r="AA16154"/>
      <c r="AB16154"/>
      <c r="AC16154"/>
    </row>
    <row r="16155" spans="27:29" x14ac:dyDescent="0.25">
      <c r="AA16155"/>
      <c r="AB16155"/>
      <c r="AC16155"/>
    </row>
    <row r="16156" spans="27:29" x14ac:dyDescent="0.25">
      <c r="AA16156"/>
      <c r="AB16156"/>
      <c r="AC16156"/>
    </row>
    <row r="16157" spans="27:29" x14ac:dyDescent="0.25">
      <c r="AA16157"/>
      <c r="AB16157"/>
      <c r="AC16157"/>
    </row>
    <row r="16158" spans="27:29" x14ac:dyDescent="0.25">
      <c r="AA16158"/>
      <c r="AB16158"/>
      <c r="AC16158"/>
    </row>
    <row r="16159" spans="27:29" x14ac:dyDescent="0.25">
      <c r="AA16159"/>
      <c r="AB16159"/>
      <c r="AC16159"/>
    </row>
    <row r="16160" spans="27:29" x14ac:dyDescent="0.25">
      <c r="AA16160"/>
      <c r="AB16160"/>
      <c r="AC16160"/>
    </row>
    <row r="16161" spans="27:29" x14ac:dyDescent="0.25">
      <c r="AA16161"/>
      <c r="AB16161"/>
      <c r="AC16161"/>
    </row>
    <row r="16162" spans="27:29" x14ac:dyDescent="0.25">
      <c r="AA16162"/>
      <c r="AB16162"/>
      <c r="AC16162"/>
    </row>
    <row r="16163" spans="27:29" x14ac:dyDescent="0.25">
      <c r="AA16163"/>
      <c r="AB16163"/>
      <c r="AC16163"/>
    </row>
    <row r="16164" spans="27:29" x14ac:dyDescent="0.25">
      <c r="AA16164"/>
      <c r="AB16164"/>
      <c r="AC16164"/>
    </row>
    <row r="16165" spans="27:29" x14ac:dyDescent="0.25">
      <c r="AA16165"/>
      <c r="AB16165"/>
      <c r="AC16165"/>
    </row>
    <row r="16166" spans="27:29" x14ac:dyDescent="0.25">
      <c r="AA16166"/>
      <c r="AB16166"/>
      <c r="AC16166"/>
    </row>
    <row r="16167" spans="27:29" x14ac:dyDescent="0.25">
      <c r="AA16167"/>
      <c r="AB16167"/>
      <c r="AC16167"/>
    </row>
    <row r="16168" spans="27:29" x14ac:dyDescent="0.25">
      <c r="AA16168"/>
      <c r="AB16168"/>
      <c r="AC16168"/>
    </row>
    <row r="16169" spans="27:29" x14ac:dyDescent="0.25">
      <c r="AA16169"/>
      <c r="AB16169"/>
      <c r="AC16169"/>
    </row>
    <row r="16170" spans="27:29" x14ac:dyDescent="0.25">
      <c r="AA16170"/>
      <c r="AB16170"/>
      <c r="AC16170"/>
    </row>
    <row r="16171" spans="27:29" x14ac:dyDescent="0.25">
      <c r="AA16171"/>
      <c r="AB16171"/>
      <c r="AC16171"/>
    </row>
    <row r="16172" spans="27:29" x14ac:dyDescent="0.25">
      <c r="AA16172"/>
      <c r="AB16172"/>
      <c r="AC16172"/>
    </row>
    <row r="16173" spans="27:29" x14ac:dyDescent="0.25">
      <c r="AA16173"/>
      <c r="AB16173"/>
      <c r="AC16173"/>
    </row>
    <row r="16174" spans="27:29" x14ac:dyDescent="0.25">
      <c r="AA16174"/>
      <c r="AB16174"/>
      <c r="AC16174"/>
    </row>
    <row r="16175" spans="27:29" x14ac:dyDescent="0.25">
      <c r="AA16175"/>
      <c r="AB16175"/>
      <c r="AC16175"/>
    </row>
    <row r="16176" spans="27:29" x14ac:dyDescent="0.25">
      <c r="AA16176"/>
      <c r="AB16176"/>
      <c r="AC16176"/>
    </row>
    <row r="16177" spans="27:29" x14ac:dyDescent="0.25">
      <c r="AA16177"/>
      <c r="AB16177"/>
      <c r="AC16177"/>
    </row>
    <row r="16178" spans="27:29" x14ac:dyDescent="0.25">
      <c r="AA16178"/>
      <c r="AB16178"/>
      <c r="AC16178"/>
    </row>
    <row r="16179" spans="27:29" x14ac:dyDescent="0.25">
      <c r="AA16179"/>
      <c r="AB16179"/>
      <c r="AC16179"/>
    </row>
    <row r="16180" spans="27:29" x14ac:dyDescent="0.25">
      <c r="AA16180"/>
      <c r="AB16180"/>
      <c r="AC16180"/>
    </row>
    <row r="16181" spans="27:29" x14ac:dyDescent="0.25">
      <c r="AA16181"/>
      <c r="AB16181"/>
      <c r="AC16181"/>
    </row>
    <row r="16182" spans="27:29" x14ac:dyDescent="0.25">
      <c r="AA16182"/>
      <c r="AB16182"/>
      <c r="AC16182"/>
    </row>
    <row r="16183" spans="27:29" x14ac:dyDescent="0.25">
      <c r="AA16183"/>
      <c r="AB16183"/>
      <c r="AC16183"/>
    </row>
    <row r="16184" spans="27:29" x14ac:dyDescent="0.25">
      <c r="AA16184"/>
      <c r="AB16184"/>
      <c r="AC16184"/>
    </row>
    <row r="16185" spans="27:29" x14ac:dyDescent="0.25">
      <c r="AA16185"/>
      <c r="AB16185"/>
      <c r="AC16185"/>
    </row>
    <row r="16186" spans="27:29" x14ac:dyDescent="0.25">
      <c r="AA16186"/>
      <c r="AB16186"/>
      <c r="AC16186"/>
    </row>
    <row r="16187" spans="27:29" x14ac:dyDescent="0.25">
      <c r="AA16187"/>
      <c r="AB16187"/>
      <c r="AC16187"/>
    </row>
    <row r="16188" spans="27:29" x14ac:dyDescent="0.25">
      <c r="AA16188"/>
      <c r="AB16188"/>
      <c r="AC16188"/>
    </row>
    <row r="16189" spans="27:29" x14ac:dyDescent="0.25">
      <c r="AA16189"/>
      <c r="AB16189"/>
      <c r="AC16189"/>
    </row>
    <row r="16190" spans="27:29" x14ac:dyDescent="0.25">
      <c r="AA16190"/>
      <c r="AB16190"/>
      <c r="AC16190"/>
    </row>
    <row r="16191" spans="27:29" x14ac:dyDescent="0.25">
      <c r="AA16191"/>
      <c r="AB16191"/>
      <c r="AC16191"/>
    </row>
    <row r="16192" spans="27:29" x14ac:dyDescent="0.25">
      <c r="AA16192"/>
      <c r="AB16192"/>
      <c r="AC16192"/>
    </row>
    <row r="16193" spans="27:29" x14ac:dyDescent="0.25">
      <c r="AA16193"/>
      <c r="AB16193"/>
      <c r="AC16193"/>
    </row>
    <row r="16194" spans="27:29" x14ac:dyDescent="0.25">
      <c r="AA16194"/>
      <c r="AB16194"/>
      <c r="AC16194"/>
    </row>
    <row r="16195" spans="27:29" x14ac:dyDescent="0.25">
      <c r="AA16195"/>
      <c r="AB16195"/>
      <c r="AC16195"/>
    </row>
    <row r="16196" spans="27:29" x14ac:dyDescent="0.25">
      <c r="AA16196"/>
      <c r="AB16196"/>
      <c r="AC16196"/>
    </row>
    <row r="16197" spans="27:29" x14ac:dyDescent="0.25">
      <c r="AA16197"/>
      <c r="AB16197"/>
      <c r="AC16197"/>
    </row>
    <row r="16198" spans="27:29" x14ac:dyDescent="0.25">
      <c r="AA16198"/>
      <c r="AB16198"/>
      <c r="AC16198"/>
    </row>
    <row r="16199" spans="27:29" x14ac:dyDescent="0.25">
      <c r="AA16199"/>
      <c r="AB16199"/>
      <c r="AC16199"/>
    </row>
    <row r="16200" spans="27:29" x14ac:dyDescent="0.25">
      <c r="AA16200"/>
      <c r="AB16200"/>
      <c r="AC16200"/>
    </row>
    <row r="16201" spans="27:29" x14ac:dyDescent="0.25">
      <c r="AA16201"/>
      <c r="AB16201"/>
      <c r="AC16201"/>
    </row>
    <row r="16202" spans="27:29" x14ac:dyDescent="0.25">
      <c r="AA16202"/>
      <c r="AB16202"/>
      <c r="AC16202"/>
    </row>
    <row r="16203" spans="27:29" x14ac:dyDescent="0.25">
      <c r="AA16203"/>
      <c r="AB16203"/>
      <c r="AC16203"/>
    </row>
    <row r="16204" spans="27:29" x14ac:dyDescent="0.25">
      <c r="AA16204"/>
      <c r="AB16204"/>
      <c r="AC16204"/>
    </row>
    <row r="16205" spans="27:29" x14ac:dyDescent="0.25">
      <c r="AA16205"/>
      <c r="AB16205"/>
      <c r="AC16205"/>
    </row>
    <row r="16206" spans="27:29" x14ac:dyDescent="0.25">
      <c r="AA16206"/>
      <c r="AB16206"/>
      <c r="AC16206"/>
    </row>
    <row r="16207" spans="27:29" x14ac:dyDescent="0.25">
      <c r="AA16207"/>
      <c r="AB16207"/>
      <c r="AC16207"/>
    </row>
    <row r="16208" spans="27:29" x14ac:dyDescent="0.25">
      <c r="AA16208"/>
      <c r="AB16208"/>
      <c r="AC16208"/>
    </row>
    <row r="16209" spans="27:29" x14ac:dyDescent="0.25">
      <c r="AA16209"/>
      <c r="AB16209"/>
      <c r="AC16209"/>
    </row>
    <row r="16210" spans="27:29" x14ac:dyDescent="0.25">
      <c r="AA16210"/>
      <c r="AB16210"/>
      <c r="AC16210"/>
    </row>
    <row r="16211" spans="27:29" x14ac:dyDescent="0.25">
      <c r="AA16211"/>
      <c r="AB16211"/>
      <c r="AC16211"/>
    </row>
    <row r="16212" spans="27:29" x14ac:dyDescent="0.25">
      <c r="AA16212"/>
      <c r="AB16212"/>
      <c r="AC16212"/>
    </row>
    <row r="16213" spans="27:29" x14ac:dyDescent="0.25">
      <c r="AA16213"/>
      <c r="AB16213"/>
      <c r="AC16213"/>
    </row>
    <row r="16214" spans="27:29" x14ac:dyDescent="0.25">
      <c r="AA16214"/>
      <c r="AB16214"/>
      <c r="AC16214"/>
    </row>
    <row r="16215" spans="27:29" x14ac:dyDescent="0.25">
      <c r="AA16215"/>
      <c r="AB16215"/>
      <c r="AC16215"/>
    </row>
    <row r="16216" spans="27:29" x14ac:dyDescent="0.25">
      <c r="AA16216"/>
      <c r="AB16216"/>
      <c r="AC16216"/>
    </row>
    <row r="16217" spans="27:29" x14ac:dyDescent="0.25">
      <c r="AA16217"/>
      <c r="AB16217"/>
      <c r="AC16217"/>
    </row>
    <row r="16218" spans="27:29" x14ac:dyDescent="0.25">
      <c r="AA16218"/>
      <c r="AB16218"/>
      <c r="AC16218"/>
    </row>
    <row r="16219" spans="27:29" x14ac:dyDescent="0.25">
      <c r="AA16219"/>
      <c r="AB16219"/>
      <c r="AC16219"/>
    </row>
    <row r="16220" spans="27:29" x14ac:dyDescent="0.25">
      <c r="AA16220"/>
      <c r="AB16220"/>
      <c r="AC16220"/>
    </row>
    <row r="16221" spans="27:29" x14ac:dyDescent="0.25">
      <c r="AA16221"/>
      <c r="AB16221"/>
      <c r="AC16221"/>
    </row>
    <row r="16222" spans="27:29" x14ac:dyDescent="0.25">
      <c r="AA16222"/>
      <c r="AB16222"/>
      <c r="AC16222"/>
    </row>
    <row r="16223" spans="27:29" x14ac:dyDescent="0.25">
      <c r="AA16223"/>
      <c r="AB16223"/>
      <c r="AC16223"/>
    </row>
    <row r="16224" spans="27:29" x14ac:dyDescent="0.25">
      <c r="AA16224"/>
      <c r="AB16224"/>
      <c r="AC16224"/>
    </row>
    <row r="16225" spans="27:29" x14ac:dyDescent="0.25">
      <c r="AA16225"/>
      <c r="AB16225"/>
      <c r="AC16225"/>
    </row>
    <row r="16226" spans="27:29" x14ac:dyDescent="0.25">
      <c r="AA16226"/>
      <c r="AB16226"/>
      <c r="AC16226"/>
    </row>
    <row r="16227" spans="27:29" x14ac:dyDescent="0.25">
      <c r="AA16227"/>
      <c r="AB16227"/>
      <c r="AC16227"/>
    </row>
    <row r="16228" spans="27:29" x14ac:dyDescent="0.25">
      <c r="AA16228"/>
      <c r="AB16228"/>
      <c r="AC16228"/>
    </row>
    <row r="16229" spans="27:29" x14ac:dyDescent="0.25">
      <c r="AA16229"/>
      <c r="AB16229"/>
      <c r="AC16229"/>
    </row>
    <row r="16230" spans="27:29" x14ac:dyDescent="0.25">
      <c r="AA16230"/>
      <c r="AB16230"/>
      <c r="AC16230"/>
    </row>
    <row r="16231" spans="27:29" x14ac:dyDescent="0.25">
      <c r="AA16231"/>
      <c r="AB16231"/>
      <c r="AC16231"/>
    </row>
    <row r="16232" spans="27:29" x14ac:dyDescent="0.25">
      <c r="AA16232"/>
      <c r="AB16232"/>
      <c r="AC16232"/>
    </row>
    <row r="16233" spans="27:29" x14ac:dyDescent="0.25">
      <c r="AA16233"/>
      <c r="AB16233"/>
      <c r="AC16233"/>
    </row>
    <row r="16234" spans="27:29" x14ac:dyDescent="0.25">
      <c r="AA16234"/>
      <c r="AB16234"/>
      <c r="AC16234"/>
    </row>
    <row r="16235" spans="27:29" x14ac:dyDescent="0.25">
      <c r="AA16235"/>
      <c r="AB16235"/>
      <c r="AC16235"/>
    </row>
    <row r="16236" spans="27:29" x14ac:dyDescent="0.25">
      <c r="AA16236"/>
      <c r="AB16236"/>
      <c r="AC16236"/>
    </row>
    <row r="16237" spans="27:29" x14ac:dyDescent="0.25">
      <c r="AA16237"/>
      <c r="AB16237"/>
      <c r="AC16237"/>
    </row>
    <row r="16238" spans="27:29" x14ac:dyDescent="0.25">
      <c r="AA16238"/>
      <c r="AB16238"/>
      <c r="AC16238"/>
    </row>
    <row r="16239" spans="27:29" x14ac:dyDescent="0.25">
      <c r="AA16239"/>
      <c r="AB16239"/>
      <c r="AC16239"/>
    </row>
    <row r="16240" spans="27:29" x14ac:dyDescent="0.25">
      <c r="AA16240"/>
      <c r="AB16240"/>
      <c r="AC16240"/>
    </row>
    <row r="16241" spans="27:29" x14ac:dyDescent="0.25">
      <c r="AA16241"/>
      <c r="AB16241"/>
      <c r="AC16241"/>
    </row>
    <row r="16242" spans="27:29" x14ac:dyDescent="0.25">
      <c r="AA16242"/>
      <c r="AB16242"/>
      <c r="AC16242"/>
    </row>
    <row r="16243" spans="27:29" x14ac:dyDescent="0.25">
      <c r="AA16243"/>
      <c r="AB16243"/>
      <c r="AC16243"/>
    </row>
    <row r="16244" spans="27:29" x14ac:dyDescent="0.25">
      <c r="AA16244"/>
      <c r="AB16244"/>
      <c r="AC16244"/>
    </row>
    <row r="16245" spans="27:29" x14ac:dyDescent="0.25">
      <c r="AA16245"/>
      <c r="AB16245"/>
      <c r="AC16245"/>
    </row>
    <row r="16246" spans="27:29" x14ac:dyDescent="0.25">
      <c r="AA16246"/>
      <c r="AB16246"/>
      <c r="AC16246"/>
    </row>
    <row r="16247" spans="27:29" x14ac:dyDescent="0.25">
      <c r="AA16247"/>
      <c r="AB16247"/>
      <c r="AC16247"/>
    </row>
    <row r="16248" spans="27:29" x14ac:dyDescent="0.25">
      <c r="AA16248"/>
      <c r="AB16248"/>
      <c r="AC16248"/>
    </row>
    <row r="16249" spans="27:29" x14ac:dyDescent="0.25">
      <c r="AA16249"/>
      <c r="AB16249"/>
      <c r="AC16249"/>
    </row>
    <row r="16250" spans="27:29" x14ac:dyDescent="0.25">
      <c r="AA16250"/>
      <c r="AB16250"/>
      <c r="AC16250"/>
    </row>
    <row r="16251" spans="27:29" x14ac:dyDescent="0.25">
      <c r="AA16251"/>
      <c r="AB16251"/>
      <c r="AC16251"/>
    </row>
    <row r="16252" spans="27:29" x14ac:dyDescent="0.25">
      <c r="AA16252"/>
      <c r="AB16252"/>
      <c r="AC16252"/>
    </row>
    <row r="16253" spans="27:29" x14ac:dyDescent="0.25">
      <c r="AA16253"/>
      <c r="AB16253"/>
      <c r="AC16253"/>
    </row>
    <row r="16254" spans="27:29" x14ac:dyDescent="0.25">
      <c r="AA16254"/>
      <c r="AB16254"/>
      <c r="AC16254"/>
    </row>
    <row r="16255" spans="27:29" x14ac:dyDescent="0.25">
      <c r="AA16255"/>
      <c r="AB16255"/>
      <c r="AC16255"/>
    </row>
    <row r="16256" spans="27:29" x14ac:dyDescent="0.25">
      <c r="AA16256"/>
      <c r="AB16256"/>
      <c r="AC16256"/>
    </row>
    <row r="16257" spans="27:29" x14ac:dyDescent="0.25">
      <c r="AA16257"/>
      <c r="AB16257"/>
      <c r="AC16257"/>
    </row>
    <row r="16258" spans="27:29" x14ac:dyDescent="0.25">
      <c r="AA16258"/>
      <c r="AB16258"/>
      <c r="AC16258"/>
    </row>
    <row r="16259" spans="27:29" x14ac:dyDescent="0.25">
      <c r="AA16259"/>
      <c r="AB16259"/>
      <c r="AC16259"/>
    </row>
    <row r="16260" spans="27:29" x14ac:dyDescent="0.25">
      <c r="AA16260"/>
      <c r="AB16260"/>
      <c r="AC16260"/>
    </row>
    <row r="16261" spans="27:29" x14ac:dyDescent="0.25">
      <c r="AA16261"/>
      <c r="AB16261"/>
      <c r="AC16261"/>
    </row>
    <row r="16262" spans="27:29" x14ac:dyDescent="0.25">
      <c r="AA16262"/>
      <c r="AB16262"/>
      <c r="AC16262"/>
    </row>
    <row r="16263" spans="27:29" x14ac:dyDescent="0.25">
      <c r="AA16263"/>
      <c r="AB16263"/>
      <c r="AC16263"/>
    </row>
    <row r="16264" spans="27:29" x14ac:dyDescent="0.25">
      <c r="AA16264"/>
      <c r="AB16264"/>
      <c r="AC16264"/>
    </row>
    <row r="16265" spans="27:29" x14ac:dyDescent="0.25">
      <c r="AA16265"/>
      <c r="AB16265"/>
      <c r="AC16265"/>
    </row>
    <row r="16266" spans="27:29" x14ac:dyDescent="0.25">
      <c r="AA16266"/>
      <c r="AB16266"/>
      <c r="AC16266"/>
    </row>
    <row r="16267" spans="27:29" x14ac:dyDescent="0.25">
      <c r="AA16267"/>
      <c r="AB16267"/>
      <c r="AC16267"/>
    </row>
    <row r="16268" spans="27:29" x14ac:dyDescent="0.25">
      <c r="AA16268"/>
      <c r="AB16268"/>
      <c r="AC16268"/>
    </row>
    <row r="16269" spans="27:29" x14ac:dyDescent="0.25">
      <c r="AA16269"/>
      <c r="AB16269"/>
      <c r="AC16269"/>
    </row>
    <row r="16270" spans="27:29" x14ac:dyDescent="0.25">
      <c r="AA16270"/>
      <c r="AB16270"/>
      <c r="AC16270"/>
    </row>
    <row r="16271" spans="27:29" x14ac:dyDescent="0.25">
      <c r="AA16271"/>
      <c r="AB16271"/>
      <c r="AC16271"/>
    </row>
    <row r="16272" spans="27:29" x14ac:dyDescent="0.25">
      <c r="AA16272"/>
      <c r="AB16272"/>
      <c r="AC16272"/>
    </row>
    <row r="16273" spans="27:29" x14ac:dyDescent="0.25">
      <c r="AA16273"/>
      <c r="AB16273"/>
      <c r="AC16273"/>
    </row>
    <row r="16274" spans="27:29" x14ac:dyDescent="0.25">
      <c r="AA16274"/>
      <c r="AB16274"/>
      <c r="AC16274"/>
    </row>
    <row r="16275" spans="27:29" x14ac:dyDescent="0.25">
      <c r="AA16275"/>
      <c r="AB16275"/>
      <c r="AC16275"/>
    </row>
    <row r="16276" spans="27:29" x14ac:dyDescent="0.25">
      <c r="AA16276"/>
      <c r="AB16276"/>
      <c r="AC16276"/>
    </row>
    <row r="16277" spans="27:29" x14ac:dyDescent="0.25">
      <c r="AA16277"/>
      <c r="AB16277"/>
      <c r="AC16277"/>
    </row>
    <row r="16278" spans="27:29" x14ac:dyDescent="0.25">
      <c r="AA16278"/>
      <c r="AB16278"/>
      <c r="AC16278"/>
    </row>
    <row r="16279" spans="27:29" x14ac:dyDescent="0.25">
      <c r="AA16279"/>
      <c r="AB16279"/>
      <c r="AC16279"/>
    </row>
    <row r="16280" spans="27:29" x14ac:dyDescent="0.25">
      <c r="AA16280"/>
      <c r="AB16280"/>
      <c r="AC16280"/>
    </row>
    <row r="16281" spans="27:29" x14ac:dyDescent="0.25">
      <c r="AA16281"/>
      <c r="AB16281"/>
      <c r="AC16281"/>
    </row>
    <row r="16282" spans="27:29" x14ac:dyDescent="0.25">
      <c r="AA16282"/>
      <c r="AB16282"/>
      <c r="AC16282"/>
    </row>
    <row r="16283" spans="27:29" x14ac:dyDescent="0.25">
      <c r="AA16283"/>
      <c r="AB16283"/>
      <c r="AC16283"/>
    </row>
    <row r="16284" spans="27:29" x14ac:dyDescent="0.25">
      <c r="AA16284"/>
      <c r="AB16284"/>
      <c r="AC16284"/>
    </row>
    <row r="16285" spans="27:29" x14ac:dyDescent="0.25">
      <c r="AA16285"/>
      <c r="AB16285"/>
      <c r="AC16285"/>
    </row>
    <row r="16286" spans="27:29" x14ac:dyDescent="0.25">
      <c r="AA16286"/>
      <c r="AB16286"/>
      <c r="AC16286"/>
    </row>
    <row r="16287" spans="27:29" x14ac:dyDescent="0.25">
      <c r="AA16287"/>
      <c r="AB16287"/>
      <c r="AC16287"/>
    </row>
    <row r="16288" spans="27:29" x14ac:dyDescent="0.25">
      <c r="AA16288"/>
      <c r="AB16288"/>
      <c r="AC16288"/>
    </row>
    <row r="16289" spans="27:29" x14ac:dyDescent="0.25">
      <c r="AA16289"/>
      <c r="AB16289"/>
      <c r="AC16289"/>
    </row>
    <row r="16290" spans="27:29" x14ac:dyDescent="0.25">
      <c r="AA16290"/>
      <c r="AB16290"/>
      <c r="AC16290"/>
    </row>
    <row r="16291" spans="27:29" x14ac:dyDescent="0.25">
      <c r="AA16291"/>
      <c r="AB16291"/>
      <c r="AC16291"/>
    </row>
    <row r="16292" spans="27:29" x14ac:dyDescent="0.25">
      <c r="AA16292"/>
      <c r="AB16292"/>
      <c r="AC16292"/>
    </row>
    <row r="16293" spans="27:29" x14ac:dyDescent="0.25">
      <c r="AA16293"/>
      <c r="AB16293"/>
      <c r="AC16293"/>
    </row>
    <row r="16294" spans="27:29" x14ac:dyDescent="0.25">
      <c r="AA16294"/>
      <c r="AB16294"/>
      <c r="AC16294"/>
    </row>
    <row r="16295" spans="27:29" x14ac:dyDescent="0.25">
      <c r="AA16295"/>
      <c r="AB16295"/>
      <c r="AC16295"/>
    </row>
    <row r="16296" spans="27:29" x14ac:dyDescent="0.25">
      <c r="AA16296"/>
      <c r="AB16296"/>
      <c r="AC16296"/>
    </row>
    <row r="16297" spans="27:29" x14ac:dyDescent="0.25">
      <c r="AA16297"/>
      <c r="AB16297"/>
      <c r="AC16297"/>
    </row>
    <row r="16298" spans="27:29" x14ac:dyDescent="0.25">
      <c r="AA16298"/>
      <c r="AB16298"/>
      <c r="AC16298"/>
    </row>
    <row r="16299" spans="27:29" x14ac:dyDescent="0.25">
      <c r="AA16299"/>
      <c r="AB16299"/>
      <c r="AC16299"/>
    </row>
    <row r="16300" spans="27:29" x14ac:dyDescent="0.25">
      <c r="AA16300"/>
      <c r="AB16300"/>
      <c r="AC16300"/>
    </row>
    <row r="16301" spans="27:29" x14ac:dyDescent="0.25">
      <c r="AA16301"/>
      <c r="AB16301"/>
      <c r="AC16301"/>
    </row>
    <row r="16302" spans="27:29" x14ac:dyDescent="0.25">
      <c r="AA16302"/>
      <c r="AB16302"/>
      <c r="AC16302"/>
    </row>
    <row r="16303" spans="27:29" x14ac:dyDescent="0.25">
      <c r="AA16303"/>
      <c r="AB16303"/>
      <c r="AC16303"/>
    </row>
    <row r="16304" spans="27:29" x14ac:dyDescent="0.25">
      <c r="AA16304"/>
      <c r="AB16304"/>
      <c r="AC16304"/>
    </row>
    <row r="16305" spans="27:29" x14ac:dyDescent="0.25">
      <c r="AA16305"/>
      <c r="AB16305"/>
      <c r="AC16305"/>
    </row>
    <row r="16306" spans="27:29" x14ac:dyDescent="0.25">
      <c r="AA16306"/>
      <c r="AB16306"/>
      <c r="AC16306"/>
    </row>
    <row r="16307" spans="27:29" x14ac:dyDescent="0.25">
      <c r="AA16307"/>
      <c r="AB16307"/>
      <c r="AC16307"/>
    </row>
    <row r="16308" spans="27:29" x14ac:dyDescent="0.25">
      <c r="AA16308"/>
      <c r="AB16308"/>
      <c r="AC16308"/>
    </row>
    <row r="16309" spans="27:29" x14ac:dyDescent="0.25">
      <c r="AA16309"/>
      <c r="AB16309"/>
      <c r="AC16309"/>
    </row>
    <row r="16310" spans="27:29" x14ac:dyDescent="0.25">
      <c r="AA16310"/>
      <c r="AB16310"/>
      <c r="AC16310"/>
    </row>
    <row r="16311" spans="27:29" x14ac:dyDescent="0.25">
      <c r="AA16311"/>
      <c r="AB16311"/>
      <c r="AC16311"/>
    </row>
    <row r="16312" spans="27:29" x14ac:dyDescent="0.25">
      <c r="AA16312"/>
      <c r="AB16312"/>
      <c r="AC16312"/>
    </row>
    <row r="16313" spans="27:29" x14ac:dyDescent="0.25">
      <c r="AA16313"/>
      <c r="AB16313"/>
      <c r="AC16313"/>
    </row>
    <row r="16314" spans="27:29" x14ac:dyDescent="0.25">
      <c r="AA16314"/>
      <c r="AB16314"/>
      <c r="AC16314"/>
    </row>
    <row r="16315" spans="27:29" x14ac:dyDescent="0.25">
      <c r="AA16315"/>
      <c r="AB16315"/>
      <c r="AC16315"/>
    </row>
    <row r="16316" spans="27:29" x14ac:dyDescent="0.25">
      <c r="AA16316"/>
      <c r="AB16316"/>
      <c r="AC16316"/>
    </row>
    <row r="16317" spans="27:29" x14ac:dyDescent="0.25">
      <c r="AA16317"/>
      <c r="AB16317"/>
      <c r="AC16317"/>
    </row>
    <row r="16318" spans="27:29" x14ac:dyDescent="0.25">
      <c r="AA16318"/>
      <c r="AB16318"/>
      <c r="AC16318"/>
    </row>
    <row r="16319" spans="27:29" x14ac:dyDescent="0.25">
      <c r="AA16319"/>
      <c r="AB16319"/>
      <c r="AC16319"/>
    </row>
    <row r="16320" spans="27:29" x14ac:dyDescent="0.25">
      <c r="AA16320"/>
      <c r="AB16320"/>
      <c r="AC16320"/>
    </row>
    <row r="16321" spans="27:29" x14ac:dyDescent="0.25">
      <c r="AA16321"/>
      <c r="AB16321"/>
      <c r="AC16321"/>
    </row>
    <row r="16322" spans="27:29" x14ac:dyDescent="0.25">
      <c r="AA16322"/>
      <c r="AB16322"/>
      <c r="AC16322"/>
    </row>
    <row r="16323" spans="27:29" x14ac:dyDescent="0.25">
      <c r="AA16323"/>
      <c r="AB16323"/>
      <c r="AC16323"/>
    </row>
    <row r="16324" spans="27:29" x14ac:dyDescent="0.25">
      <c r="AA16324"/>
      <c r="AB16324"/>
      <c r="AC16324"/>
    </row>
    <row r="16325" spans="27:29" x14ac:dyDescent="0.25">
      <c r="AA16325"/>
      <c r="AB16325"/>
      <c r="AC16325"/>
    </row>
    <row r="16326" spans="27:29" x14ac:dyDescent="0.25">
      <c r="AA16326"/>
      <c r="AB16326"/>
      <c r="AC16326"/>
    </row>
    <row r="16327" spans="27:29" x14ac:dyDescent="0.25">
      <c r="AA16327"/>
      <c r="AB16327"/>
      <c r="AC16327"/>
    </row>
    <row r="16328" spans="27:29" x14ac:dyDescent="0.25">
      <c r="AA16328"/>
      <c r="AB16328"/>
      <c r="AC16328"/>
    </row>
    <row r="16329" spans="27:29" x14ac:dyDescent="0.25">
      <c r="AA16329"/>
      <c r="AB16329"/>
      <c r="AC16329"/>
    </row>
    <row r="16330" spans="27:29" x14ac:dyDescent="0.25">
      <c r="AA16330"/>
      <c r="AB16330"/>
      <c r="AC16330"/>
    </row>
    <row r="16331" spans="27:29" x14ac:dyDescent="0.25">
      <c r="AA16331"/>
      <c r="AB16331"/>
      <c r="AC16331"/>
    </row>
    <row r="16332" spans="27:29" x14ac:dyDescent="0.25">
      <c r="AA16332"/>
      <c r="AB16332"/>
      <c r="AC16332"/>
    </row>
    <row r="16333" spans="27:29" x14ac:dyDescent="0.25">
      <c r="AA16333"/>
      <c r="AB16333"/>
      <c r="AC16333"/>
    </row>
    <row r="16334" spans="27:29" x14ac:dyDescent="0.25">
      <c r="AA16334"/>
      <c r="AB16334"/>
      <c r="AC16334"/>
    </row>
    <row r="16335" spans="27:29" x14ac:dyDescent="0.25">
      <c r="AA16335"/>
      <c r="AB16335"/>
      <c r="AC16335"/>
    </row>
    <row r="16336" spans="27:29" x14ac:dyDescent="0.25">
      <c r="AA16336"/>
      <c r="AB16336"/>
      <c r="AC16336"/>
    </row>
    <row r="16337" spans="27:29" x14ac:dyDescent="0.25">
      <c r="AA16337"/>
      <c r="AB16337"/>
      <c r="AC16337"/>
    </row>
    <row r="16338" spans="27:29" x14ac:dyDescent="0.25">
      <c r="AA16338"/>
      <c r="AB16338"/>
      <c r="AC16338"/>
    </row>
    <row r="16339" spans="27:29" x14ac:dyDescent="0.25">
      <c r="AA16339"/>
      <c r="AB16339"/>
      <c r="AC16339"/>
    </row>
    <row r="16340" spans="27:29" x14ac:dyDescent="0.25">
      <c r="AA16340"/>
      <c r="AB16340"/>
      <c r="AC16340"/>
    </row>
    <row r="16341" spans="27:29" x14ac:dyDescent="0.25">
      <c r="AA16341"/>
      <c r="AB16341"/>
      <c r="AC16341"/>
    </row>
    <row r="16342" spans="27:29" x14ac:dyDescent="0.25">
      <c r="AA16342"/>
      <c r="AB16342"/>
      <c r="AC16342"/>
    </row>
    <row r="16343" spans="27:29" x14ac:dyDescent="0.25">
      <c r="AA16343"/>
      <c r="AB16343"/>
      <c r="AC16343"/>
    </row>
    <row r="16344" spans="27:29" x14ac:dyDescent="0.25">
      <c r="AA16344"/>
      <c r="AB16344"/>
      <c r="AC16344"/>
    </row>
    <row r="16345" spans="27:29" x14ac:dyDescent="0.25">
      <c r="AA16345"/>
      <c r="AB16345"/>
      <c r="AC16345"/>
    </row>
    <row r="16346" spans="27:29" x14ac:dyDescent="0.25">
      <c r="AA16346"/>
      <c r="AB16346"/>
      <c r="AC16346"/>
    </row>
    <row r="16347" spans="27:29" x14ac:dyDescent="0.25">
      <c r="AA16347"/>
      <c r="AB16347"/>
      <c r="AC16347"/>
    </row>
    <row r="16348" spans="27:29" x14ac:dyDescent="0.25">
      <c r="AA16348"/>
      <c r="AB16348"/>
      <c r="AC16348"/>
    </row>
    <row r="16349" spans="27:29" x14ac:dyDescent="0.25">
      <c r="AA16349"/>
      <c r="AB16349"/>
      <c r="AC16349"/>
    </row>
    <row r="16350" spans="27:29" x14ac:dyDescent="0.25">
      <c r="AA16350"/>
      <c r="AB16350"/>
      <c r="AC16350"/>
    </row>
    <row r="16351" spans="27:29" x14ac:dyDescent="0.25">
      <c r="AA16351"/>
      <c r="AB16351"/>
      <c r="AC16351"/>
    </row>
    <row r="16352" spans="27:29" x14ac:dyDescent="0.25">
      <c r="AA16352"/>
      <c r="AB16352"/>
      <c r="AC16352"/>
    </row>
    <row r="16353" spans="27:29" x14ac:dyDescent="0.25">
      <c r="AA16353"/>
      <c r="AB16353"/>
      <c r="AC16353"/>
    </row>
    <row r="16354" spans="27:29" x14ac:dyDescent="0.25">
      <c r="AA16354"/>
      <c r="AB16354"/>
      <c r="AC16354"/>
    </row>
    <row r="16355" spans="27:29" x14ac:dyDescent="0.25">
      <c r="AA16355"/>
      <c r="AB16355"/>
      <c r="AC16355"/>
    </row>
    <row r="16356" spans="27:29" x14ac:dyDescent="0.25">
      <c r="AA16356"/>
      <c r="AB16356"/>
      <c r="AC16356"/>
    </row>
    <row r="16357" spans="27:29" x14ac:dyDescent="0.25">
      <c r="AA16357"/>
      <c r="AB16357"/>
      <c r="AC16357"/>
    </row>
    <row r="16358" spans="27:29" x14ac:dyDescent="0.25">
      <c r="AA16358"/>
      <c r="AB16358"/>
      <c r="AC16358"/>
    </row>
    <row r="16359" spans="27:29" x14ac:dyDescent="0.25">
      <c r="AA16359"/>
      <c r="AB16359"/>
      <c r="AC16359"/>
    </row>
    <row r="16360" spans="27:29" x14ac:dyDescent="0.25">
      <c r="AA16360"/>
      <c r="AB16360"/>
      <c r="AC16360"/>
    </row>
    <row r="16361" spans="27:29" x14ac:dyDescent="0.25">
      <c r="AA16361"/>
      <c r="AB16361"/>
      <c r="AC16361"/>
    </row>
    <row r="16362" spans="27:29" x14ac:dyDescent="0.25">
      <c r="AA16362"/>
      <c r="AB16362"/>
      <c r="AC16362"/>
    </row>
    <row r="16363" spans="27:29" x14ac:dyDescent="0.25">
      <c r="AA16363"/>
      <c r="AB16363"/>
      <c r="AC16363"/>
    </row>
    <row r="16364" spans="27:29" x14ac:dyDescent="0.25">
      <c r="AA16364"/>
      <c r="AB16364"/>
      <c r="AC16364"/>
    </row>
    <row r="16365" spans="27:29" x14ac:dyDescent="0.25">
      <c r="AA16365"/>
      <c r="AB16365"/>
      <c r="AC16365"/>
    </row>
    <row r="16366" spans="27:29" x14ac:dyDescent="0.25">
      <c r="AA16366"/>
      <c r="AB16366"/>
      <c r="AC16366"/>
    </row>
    <row r="16367" spans="27:29" x14ac:dyDescent="0.25">
      <c r="AA16367"/>
      <c r="AB16367"/>
      <c r="AC16367"/>
    </row>
    <row r="16368" spans="27:29" x14ac:dyDescent="0.25">
      <c r="AA16368"/>
      <c r="AB16368"/>
      <c r="AC16368"/>
    </row>
    <row r="16369" spans="27:29" x14ac:dyDescent="0.25">
      <c r="AA16369"/>
      <c r="AB16369"/>
      <c r="AC16369"/>
    </row>
    <row r="16370" spans="27:29" x14ac:dyDescent="0.25">
      <c r="AA16370"/>
      <c r="AB16370"/>
      <c r="AC16370"/>
    </row>
    <row r="16371" spans="27:29" x14ac:dyDescent="0.25">
      <c r="AA16371"/>
      <c r="AB16371"/>
      <c r="AC16371"/>
    </row>
    <row r="16372" spans="27:29" x14ac:dyDescent="0.25">
      <c r="AA16372"/>
      <c r="AB16372"/>
      <c r="AC16372"/>
    </row>
    <row r="16373" spans="27:29" x14ac:dyDescent="0.25">
      <c r="AA16373"/>
      <c r="AB16373"/>
      <c r="AC16373"/>
    </row>
    <row r="16374" spans="27:29" x14ac:dyDescent="0.25">
      <c r="AA16374"/>
      <c r="AB16374"/>
      <c r="AC16374"/>
    </row>
    <row r="16375" spans="27:29" x14ac:dyDescent="0.25">
      <c r="AA16375"/>
      <c r="AB16375"/>
      <c r="AC16375"/>
    </row>
    <row r="16376" spans="27:29" x14ac:dyDescent="0.25">
      <c r="AA16376"/>
      <c r="AB16376"/>
      <c r="AC16376"/>
    </row>
    <row r="16377" spans="27:29" x14ac:dyDescent="0.25">
      <c r="AA16377"/>
      <c r="AB16377"/>
      <c r="AC16377"/>
    </row>
    <row r="16378" spans="27:29" x14ac:dyDescent="0.25">
      <c r="AA16378"/>
      <c r="AB16378"/>
      <c r="AC16378"/>
    </row>
    <row r="16379" spans="27:29" x14ac:dyDescent="0.25">
      <c r="AA16379"/>
      <c r="AB16379"/>
      <c r="AC16379"/>
    </row>
    <row r="16380" spans="27:29" x14ac:dyDescent="0.25">
      <c r="AA16380"/>
      <c r="AB16380"/>
      <c r="AC16380"/>
    </row>
    <row r="16381" spans="27:29" x14ac:dyDescent="0.25">
      <c r="AA16381"/>
      <c r="AB16381"/>
      <c r="AC16381"/>
    </row>
    <row r="16382" spans="27:29" x14ac:dyDescent="0.25">
      <c r="AA16382"/>
      <c r="AB16382"/>
      <c r="AC16382"/>
    </row>
    <row r="16383" spans="27:29" x14ac:dyDescent="0.25">
      <c r="AA16383"/>
      <c r="AB16383"/>
      <c r="AC16383"/>
    </row>
    <row r="16384" spans="27:29" x14ac:dyDescent="0.25">
      <c r="AA16384"/>
      <c r="AB16384"/>
      <c r="AC16384"/>
    </row>
    <row r="16385" spans="27:29" x14ac:dyDescent="0.25">
      <c r="AA16385"/>
      <c r="AB16385"/>
      <c r="AC16385"/>
    </row>
    <row r="16386" spans="27:29" x14ac:dyDescent="0.25">
      <c r="AA16386"/>
      <c r="AB16386"/>
      <c r="AC16386"/>
    </row>
    <row r="16387" spans="27:29" x14ac:dyDescent="0.25">
      <c r="AA16387"/>
      <c r="AB16387"/>
      <c r="AC16387"/>
    </row>
    <row r="16388" spans="27:29" x14ac:dyDescent="0.25">
      <c r="AA16388"/>
      <c r="AB16388"/>
      <c r="AC16388"/>
    </row>
    <row r="16389" spans="27:29" x14ac:dyDescent="0.25">
      <c r="AA16389"/>
      <c r="AB16389"/>
      <c r="AC16389"/>
    </row>
    <row r="16390" spans="27:29" x14ac:dyDescent="0.25">
      <c r="AA16390"/>
      <c r="AB16390"/>
      <c r="AC16390"/>
    </row>
    <row r="16391" spans="27:29" x14ac:dyDescent="0.25">
      <c r="AA16391"/>
      <c r="AB16391"/>
      <c r="AC16391"/>
    </row>
    <row r="16392" spans="27:29" x14ac:dyDescent="0.25">
      <c r="AA16392"/>
      <c r="AB16392"/>
      <c r="AC16392"/>
    </row>
    <row r="16393" spans="27:29" x14ac:dyDescent="0.25">
      <c r="AA16393"/>
      <c r="AB16393"/>
      <c r="AC16393"/>
    </row>
    <row r="16394" spans="27:29" x14ac:dyDescent="0.25">
      <c r="AA16394"/>
      <c r="AB16394"/>
      <c r="AC16394"/>
    </row>
    <row r="16395" spans="27:29" x14ac:dyDescent="0.25">
      <c r="AA16395"/>
      <c r="AB16395"/>
      <c r="AC16395"/>
    </row>
    <row r="16396" spans="27:29" x14ac:dyDescent="0.25">
      <c r="AA16396"/>
      <c r="AB16396"/>
      <c r="AC16396"/>
    </row>
    <row r="16397" spans="27:29" x14ac:dyDescent="0.25">
      <c r="AA16397"/>
      <c r="AB16397"/>
      <c r="AC16397"/>
    </row>
    <row r="16398" spans="27:29" x14ac:dyDescent="0.25">
      <c r="AA16398"/>
      <c r="AB16398"/>
      <c r="AC16398"/>
    </row>
    <row r="16399" spans="27:29" x14ac:dyDescent="0.25">
      <c r="AA16399"/>
      <c r="AB16399"/>
      <c r="AC16399"/>
    </row>
    <row r="16400" spans="27:29" x14ac:dyDescent="0.25">
      <c r="AA16400"/>
      <c r="AB16400"/>
      <c r="AC16400"/>
    </row>
    <row r="16401" spans="27:29" x14ac:dyDescent="0.25">
      <c r="AA16401"/>
      <c r="AB16401"/>
      <c r="AC16401"/>
    </row>
    <row r="16402" spans="27:29" x14ac:dyDescent="0.25">
      <c r="AA16402"/>
      <c r="AB16402"/>
      <c r="AC16402"/>
    </row>
    <row r="16403" spans="27:29" x14ac:dyDescent="0.25">
      <c r="AA16403"/>
      <c r="AB16403"/>
      <c r="AC16403"/>
    </row>
    <row r="16404" spans="27:29" x14ac:dyDescent="0.25">
      <c r="AA16404"/>
      <c r="AB16404"/>
      <c r="AC16404"/>
    </row>
    <row r="16405" spans="27:29" x14ac:dyDescent="0.25">
      <c r="AA16405"/>
      <c r="AB16405"/>
      <c r="AC16405"/>
    </row>
    <row r="16406" spans="27:29" x14ac:dyDescent="0.25">
      <c r="AA16406"/>
      <c r="AB16406"/>
      <c r="AC16406"/>
    </row>
    <row r="16407" spans="27:29" x14ac:dyDescent="0.25">
      <c r="AA16407"/>
      <c r="AB16407"/>
      <c r="AC16407"/>
    </row>
    <row r="16408" spans="27:29" x14ac:dyDescent="0.25">
      <c r="AA16408"/>
      <c r="AB16408"/>
      <c r="AC16408"/>
    </row>
    <row r="16409" spans="27:29" x14ac:dyDescent="0.25">
      <c r="AA16409"/>
      <c r="AB16409"/>
      <c r="AC16409"/>
    </row>
    <row r="16410" spans="27:29" x14ac:dyDescent="0.25">
      <c r="AA16410"/>
      <c r="AB16410"/>
      <c r="AC16410"/>
    </row>
    <row r="16411" spans="27:29" x14ac:dyDescent="0.25">
      <c r="AA16411"/>
      <c r="AB16411"/>
      <c r="AC16411"/>
    </row>
    <row r="16412" spans="27:29" x14ac:dyDescent="0.25">
      <c r="AA16412"/>
      <c r="AB16412"/>
      <c r="AC16412"/>
    </row>
    <row r="16413" spans="27:29" x14ac:dyDescent="0.25">
      <c r="AA16413"/>
      <c r="AB16413"/>
      <c r="AC16413"/>
    </row>
    <row r="16414" spans="27:29" x14ac:dyDescent="0.25">
      <c r="AA16414"/>
      <c r="AB16414"/>
      <c r="AC16414"/>
    </row>
    <row r="16415" spans="27:29" x14ac:dyDescent="0.25">
      <c r="AA16415"/>
      <c r="AB16415"/>
      <c r="AC16415"/>
    </row>
    <row r="16416" spans="27:29" x14ac:dyDescent="0.25">
      <c r="AA16416"/>
      <c r="AB16416"/>
      <c r="AC16416"/>
    </row>
    <row r="16417" spans="27:29" x14ac:dyDescent="0.25">
      <c r="AA16417"/>
      <c r="AB16417"/>
      <c r="AC16417"/>
    </row>
    <row r="16418" spans="27:29" x14ac:dyDescent="0.25">
      <c r="AA16418"/>
      <c r="AB16418"/>
      <c r="AC16418"/>
    </row>
    <row r="16419" spans="27:29" x14ac:dyDescent="0.25">
      <c r="AA16419"/>
      <c r="AB16419"/>
      <c r="AC16419"/>
    </row>
    <row r="16420" spans="27:29" x14ac:dyDescent="0.25">
      <c r="AA16420"/>
      <c r="AB16420"/>
      <c r="AC16420"/>
    </row>
    <row r="16421" spans="27:29" x14ac:dyDescent="0.25">
      <c r="AA16421"/>
      <c r="AB16421"/>
      <c r="AC16421"/>
    </row>
    <row r="16422" spans="27:29" x14ac:dyDescent="0.25">
      <c r="AA16422"/>
      <c r="AB16422"/>
      <c r="AC16422"/>
    </row>
    <row r="16423" spans="27:29" x14ac:dyDescent="0.25">
      <c r="AA16423"/>
      <c r="AB16423"/>
      <c r="AC16423"/>
    </row>
    <row r="16424" spans="27:29" x14ac:dyDescent="0.25">
      <c r="AA16424"/>
      <c r="AB16424"/>
      <c r="AC16424"/>
    </row>
    <row r="16425" spans="27:29" x14ac:dyDescent="0.25">
      <c r="AA16425"/>
      <c r="AB16425"/>
      <c r="AC16425"/>
    </row>
    <row r="16426" spans="27:29" x14ac:dyDescent="0.25">
      <c r="AA16426"/>
      <c r="AB16426"/>
      <c r="AC16426"/>
    </row>
    <row r="16427" spans="27:29" x14ac:dyDescent="0.25">
      <c r="AA16427"/>
      <c r="AB16427"/>
      <c r="AC16427"/>
    </row>
    <row r="16428" spans="27:29" x14ac:dyDescent="0.25">
      <c r="AA16428"/>
      <c r="AB16428"/>
      <c r="AC16428"/>
    </row>
    <row r="16429" spans="27:29" x14ac:dyDescent="0.25">
      <c r="AA16429"/>
      <c r="AB16429"/>
      <c r="AC16429"/>
    </row>
    <row r="16430" spans="27:29" x14ac:dyDescent="0.25">
      <c r="AA16430"/>
      <c r="AB16430"/>
      <c r="AC16430"/>
    </row>
    <row r="16431" spans="27:29" x14ac:dyDescent="0.25">
      <c r="AA16431"/>
      <c r="AB16431"/>
      <c r="AC16431"/>
    </row>
    <row r="16432" spans="27:29" x14ac:dyDescent="0.25">
      <c r="AA16432"/>
      <c r="AB16432"/>
      <c r="AC16432"/>
    </row>
    <row r="16433" spans="27:29" x14ac:dyDescent="0.25">
      <c r="AA16433"/>
      <c r="AB16433"/>
      <c r="AC16433"/>
    </row>
    <row r="16434" spans="27:29" x14ac:dyDescent="0.25">
      <c r="AA16434"/>
      <c r="AB16434"/>
      <c r="AC16434"/>
    </row>
    <row r="16435" spans="27:29" x14ac:dyDescent="0.25">
      <c r="AA16435"/>
      <c r="AB16435"/>
      <c r="AC16435"/>
    </row>
    <row r="16436" spans="27:29" x14ac:dyDescent="0.25">
      <c r="AA16436"/>
      <c r="AB16436"/>
      <c r="AC16436"/>
    </row>
    <row r="16437" spans="27:29" x14ac:dyDescent="0.25">
      <c r="AA16437"/>
      <c r="AB16437"/>
      <c r="AC16437"/>
    </row>
    <row r="16438" spans="27:29" x14ac:dyDescent="0.25">
      <c r="AA16438"/>
      <c r="AB16438"/>
      <c r="AC16438"/>
    </row>
    <row r="16439" spans="27:29" x14ac:dyDescent="0.25">
      <c r="AA16439"/>
      <c r="AB16439"/>
      <c r="AC16439"/>
    </row>
    <row r="16440" spans="27:29" x14ac:dyDescent="0.25">
      <c r="AA16440"/>
      <c r="AB16440"/>
      <c r="AC16440"/>
    </row>
    <row r="16441" spans="27:29" x14ac:dyDescent="0.25">
      <c r="AA16441"/>
      <c r="AB16441"/>
      <c r="AC16441"/>
    </row>
    <row r="16442" spans="27:29" x14ac:dyDescent="0.25">
      <c r="AA16442"/>
      <c r="AB16442"/>
      <c r="AC16442"/>
    </row>
    <row r="16443" spans="27:29" x14ac:dyDescent="0.25">
      <c r="AA16443"/>
      <c r="AB16443"/>
      <c r="AC16443"/>
    </row>
    <row r="16444" spans="27:29" x14ac:dyDescent="0.25">
      <c r="AA16444"/>
      <c r="AB16444"/>
      <c r="AC16444"/>
    </row>
    <row r="16445" spans="27:29" x14ac:dyDescent="0.25">
      <c r="AA16445"/>
      <c r="AB16445"/>
      <c r="AC16445"/>
    </row>
    <row r="16446" spans="27:29" x14ac:dyDescent="0.25">
      <c r="AA16446"/>
      <c r="AB16446"/>
      <c r="AC16446"/>
    </row>
    <row r="16447" spans="27:29" x14ac:dyDescent="0.25">
      <c r="AA16447"/>
      <c r="AB16447"/>
      <c r="AC16447"/>
    </row>
    <row r="16448" spans="27:29" x14ac:dyDescent="0.25">
      <c r="AA16448"/>
      <c r="AB16448"/>
      <c r="AC16448"/>
    </row>
    <row r="16449" spans="27:29" x14ac:dyDescent="0.25">
      <c r="AA16449"/>
      <c r="AB16449"/>
      <c r="AC16449"/>
    </row>
    <row r="16450" spans="27:29" x14ac:dyDescent="0.25">
      <c r="AA16450"/>
      <c r="AB16450"/>
      <c r="AC16450"/>
    </row>
    <row r="16451" spans="27:29" x14ac:dyDescent="0.25">
      <c r="AA16451"/>
      <c r="AB16451"/>
      <c r="AC16451"/>
    </row>
    <row r="16452" spans="27:29" x14ac:dyDescent="0.25">
      <c r="AA16452"/>
      <c r="AB16452"/>
      <c r="AC16452"/>
    </row>
    <row r="16453" spans="27:29" x14ac:dyDescent="0.25">
      <c r="AA16453"/>
      <c r="AB16453"/>
      <c r="AC16453"/>
    </row>
    <row r="16454" spans="27:29" x14ac:dyDescent="0.25">
      <c r="AA16454"/>
      <c r="AB16454"/>
      <c r="AC16454"/>
    </row>
    <row r="16455" spans="27:29" x14ac:dyDescent="0.25">
      <c r="AA16455"/>
      <c r="AB16455"/>
      <c r="AC16455"/>
    </row>
    <row r="16456" spans="27:29" x14ac:dyDescent="0.25">
      <c r="AA16456"/>
      <c r="AB16456"/>
      <c r="AC16456"/>
    </row>
    <row r="16457" spans="27:29" x14ac:dyDescent="0.25">
      <c r="AA16457"/>
      <c r="AB16457"/>
      <c r="AC16457"/>
    </row>
    <row r="16458" spans="27:29" x14ac:dyDescent="0.25">
      <c r="AA16458"/>
      <c r="AB16458"/>
      <c r="AC16458"/>
    </row>
    <row r="16459" spans="27:29" x14ac:dyDescent="0.25">
      <c r="AA16459"/>
      <c r="AB16459"/>
      <c r="AC16459"/>
    </row>
    <row r="16460" spans="27:29" x14ac:dyDescent="0.25">
      <c r="AA16460"/>
      <c r="AB16460"/>
      <c r="AC16460"/>
    </row>
    <row r="16461" spans="27:29" x14ac:dyDescent="0.25">
      <c r="AA16461"/>
      <c r="AB16461"/>
      <c r="AC16461"/>
    </row>
    <row r="16462" spans="27:29" x14ac:dyDescent="0.25">
      <c r="AA16462"/>
      <c r="AB16462"/>
      <c r="AC16462"/>
    </row>
    <row r="16463" spans="27:29" x14ac:dyDescent="0.25">
      <c r="AA16463"/>
      <c r="AB16463"/>
      <c r="AC16463"/>
    </row>
    <row r="16464" spans="27:29" x14ac:dyDescent="0.25">
      <c r="AA16464"/>
      <c r="AB16464"/>
      <c r="AC16464"/>
    </row>
    <row r="16465" spans="27:29" x14ac:dyDescent="0.25">
      <c r="AA16465"/>
      <c r="AB16465"/>
      <c r="AC16465"/>
    </row>
    <row r="16466" spans="27:29" x14ac:dyDescent="0.25">
      <c r="AA16466"/>
      <c r="AB16466"/>
      <c r="AC16466"/>
    </row>
    <row r="16467" spans="27:29" x14ac:dyDescent="0.25">
      <c r="AA16467"/>
      <c r="AB16467"/>
      <c r="AC16467"/>
    </row>
    <row r="16468" spans="27:29" x14ac:dyDescent="0.25">
      <c r="AA16468"/>
      <c r="AB16468"/>
      <c r="AC16468"/>
    </row>
    <row r="16469" spans="27:29" x14ac:dyDescent="0.25">
      <c r="AA16469"/>
      <c r="AB16469"/>
      <c r="AC16469"/>
    </row>
    <row r="16470" spans="27:29" x14ac:dyDescent="0.25">
      <c r="AA16470"/>
      <c r="AB16470"/>
      <c r="AC16470"/>
    </row>
    <row r="16471" spans="27:29" x14ac:dyDescent="0.25">
      <c r="AA16471"/>
      <c r="AB16471"/>
      <c r="AC16471"/>
    </row>
    <row r="16472" spans="27:29" x14ac:dyDescent="0.25">
      <c r="AA16472"/>
      <c r="AB16472"/>
      <c r="AC16472"/>
    </row>
    <row r="16473" spans="27:29" x14ac:dyDescent="0.25">
      <c r="AA16473"/>
      <c r="AB16473"/>
      <c r="AC16473"/>
    </row>
    <row r="16474" spans="27:29" x14ac:dyDescent="0.25">
      <c r="AA16474"/>
      <c r="AB16474"/>
      <c r="AC16474"/>
    </row>
    <row r="16475" spans="27:29" x14ac:dyDescent="0.25">
      <c r="AA16475"/>
      <c r="AB16475"/>
      <c r="AC16475"/>
    </row>
    <row r="16476" spans="27:29" x14ac:dyDescent="0.25">
      <c r="AA16476"/>
      <c r="AB16476"/>
      <c r="AC16476"/>
    </row>
    <row r="16477" spans="27:29" x14ac:dyDescent="0.25">
      <c r="AA16477"/>
      <c r="AB16477"/>
      <c r="AC16477"/>
    </row>
    <row r="16478" spans="27:29" x14ac:dyDescent="0.25">
      <c r="AA16478"/>
      <c r="AB16478"/>
      <c r="AC16478"/>
    </row>
    <row r="16479" spans="27:29" x14ac:dyDescent="0.25">
      <c r="AA16479"/>
      <c r="AB16479"/>
      <c r="AC16479"/>
    </row>
    <row r="16480" spans="27:29" x14ac:dyDescent="0.25">
      <c r="AA16480"/>
      <c r="AB16480"/>
      <c r="AC16480"/>
    </row>
    <row r="16481" spans="27:29" x14ac:dyDescent="0.25">
      <c r="AA16481"/>
      <c r="AB16481"/>
      <c r="AC16481"/>
    </row>
    <row r="16482" spans="27:29" x14ac:dyDescent="0.25">
      <c r="AA16482"/>
      <c r="AB16482"/>
      <c r="AC16482"/>
    </row>
    <row r="16483" spans="27:29" x14ac:dyDescent="0.25">
      <c r="AA16483"/>
      <c r="AB16483"/>
      <c r="AC16483"/>
    </row>
    <row r="16484" spans="27:29" x14ac:dyDescent="0.25">
      <c r="AA16484"/>
      <c r="AB16484"/>
      <c r="AC16484"/>
    </row>
    <row r="16485" spans="27:29" x14ac:dyDescent="0.25">
      <c r="AA16485"/>
      <c r="AB16485"/>
      <c r="AC16485"/>
    </row>
    <row r="16486" spans="27:29" x14ac:dyDescent="0.25">
      <c r="AA16486"/>
      <c r="AB16486"/>
      <c r="AC16486"/>
    </row>
    <row r="16487" spans="27:29" x14ac:dyDescent="0.25">
      <c r="AA16487"/>
      <c r="AB16487"/>
      <c r="AC16487"/>
    </row>
    <row r="16488" spans="27:29" x14ac:dyDescent="0.25">
      <c r="AA16488"/>
      <c r="AB16488"/>
      <c r="AC16488"/>
    </row>
    <row r="16489" spans="27:29" x14ac:dyDescent="0.25">
      <c r="AA16489"/>
      <c r="AB16489"/>
      <c r="AC16489"/>
    </row>
    <row r="16490" spans="27:29" x14ac:dyDescent="0.25">
      <c r="AA16490"/>
      <c r="AB16490"/>
      <c r="AC16490"/>
    </row>
    <row r="16491" spans="27:29" x14ac:dyDescent="0.25">
      <c r="AA16491"/>
      <c r="AB16491"/>
      <c r="AC16491"/>
    </row>
    <row r="16492" spans="27:29" x14ac:dyDescent="0.25">
      <c r="AA16492"/>
      <c r="AB16492"/>
      <c r="AC16492"/>
    </row>
    <row r="16493" spans="27:29" x14ac:dyDescent="0.25">
      <c r="AA16493"/>
      <c r="AB16493"/>
      <c r="AC16493"/>
    </row>
    <row r="16494" spans="27:29" x14ac:dyDescent="0.25">
      <c r="AA16494"/>
      <c r="AB16494"/>
      <c r="AC16494"/>
    </row>
    <row r="16495" spans="27:29" x14ac:dyDescent="0.25">
      <c r="AA16495"/>
      <c r="AB16495"/>
      <c r="AC16495"/>
    </row>
    <row r="16496" spans="27:29" x14ac:dyDescent="0.25">
      <c r="AA16496"/>
      <c r="AB16496"/>
      <c r="AC16496"/>
    </row>
    <row r="16497" spans="27:29" x14ac:dyDescent="0.25">
      <c r="AA16497"/>
      <c r="AB16497"/>
      <c r="AC16497"/>
    </row>
    <row r="16498" spans="27:29" x14ac:dyDescent="0.25">
      <c r="AA16498"/>
      <c r="AB16498"/>
      <c r="AC16498"/>
    </row>
    <row r="16499" spans="27:29" x14ac:dyDescent="0.25">
      <c r="AA16499"/>
      <c r="AB16499"/>
      <c r="AC16499"/>
    </row>
    <row r="16500" spans="27:29" x14ac:dyDescent="0.25">
      <c r="AA16500"/>
      <c r="AB16500"/>
      <c r="AC16500"/>
    </row>
    <row r="16501" spans="27:29" x14ac:dyDescent="0.25">
      <c r="AA16501"/>
      <c r="AB16501"/>
      <c r="AC16501"/>
    </row>
    <row r="16502" spans="27:29" x14ac:dyDescent="0.25">
      <c r="AA16502"/>
      <c r="AB16502"/>
      <c r="AC16502"/>
    </row>
    <row r="16503" spans="27:29" x14ac:dyDescent="0.25">
      <c r="AA16503"/>
      <c r="AB16503"/>
      <c r="AC16503"/>
    </row>
    <row r="16504" spans="27:29" x14ac:dyDescent="0.25">
      <c r="AA16504"/>
      <c r="AB16504"/>
      <c r="AC16504"/>
    </row>
    <row r="16505" spans="27:29" x14ac:dyDescent="0.25">
      <c r="AA16505"/>
      <c r="AB16505"/>
      <c r="AC16505"/>
    </row>
    <row r="16506" spans="27:29" x14ac:dyDescent="0.25">
      <c r="AA16506"/>
      <c r="AB16506"/>
      <c r="AC16506"/>
    </row>
    <row r="16507" spans="27:29" x14ac:dyDescent="0.25">
      <c r="AA16507"/>
      <c r="AB16507"/>
      <c r="AC16507"/>
    </row>
    <row r="16508" spans="27:29" x14ac:dyDescent="0.25">
      <c r="AA16508"/>
      <c r="AB16508"/>
      <c r="AC16508"/>
    </row>
    <row r="16509" spans="27:29" x14ac:dyDescent="0.25">
      <c r="AA16509"/>
      <c r="AB16509"/>
      <c r="AC16509"/>
    </row>
    <row r="16510" spans="27:29" x14ac:dyDescent="0.25">
      <c r="AA16510"/>
      <c r="AB16510"/>
      <c r="AC16510"/>
    </row>
    <row r="16511" spans="27:29" x14ac:dyDescent="0.25">
      <c r="AA16511"/>
      <c r="AB16511"/>
      <c r="AC16511"/>
    </row>
    <row r="16512" spans="27:29" x14ac:dyDescent="0.25">
      <c r="AA16512"/>
      <c r="AB16512"/>
      <c r="AC16512"/>
    </row>
    <row r="16513" spans="27:29" x14ac:dyDescent="0.25">
      <c r="AA16513"/>
      <c r="AB16513"/>
      <c r="AC16513"/>
    </row>
    <row r="16514" spans="27:29" x14ac:dyDescent="0.25">
      <c r="AA16514"/>
      <c r="AB16514"/>
      <c r="AC16514"/>
    </row>
    <row r="16515" spans="27:29" x14ac:dyDescent="0.25">
      <c r="AA16515"/>
      <c r="AB16515"/>
      <c r="AC16515"/>
    </row>
    <row r="16516" spans="27:29" x14ac:dyDescent="0.25">
      <c r="AA16516"/>
      <c r="AB16516"/>
      <c r="AC16516"/>
    </row>
    <row r="16517" spans="27:29" x14ac:dyDescent="0.25">
      <c r="AA16517"/>
      <c r="AB16517"/>
      <c r="AC16517"/>
    </row>
    <row r="16518" spans="27:29" x14ac:dyDescent="0.25">
      <c r="AA16518"/>
      <c r="AB16518"/>
      <c r="AC16518"/>
    </row>
    <row r="16519" spans="27:29" x14ac:dyDescent="0.25">
      <c r="AA16519"/>
      <c r="AB16519"/>
      <c r="AC16519"/>
    </row>
    <row r="16520" spans="27:29" x14ac:dyDescent="0.25">
      <c r="AA16520"/>
      <c r="AB16520"/>
      <c r="AC16520"/>
    </row>
    <row r="16521" spans="27:29" x14ac:dyDescent="0.25">
      <c r="AA16521"/>
      <c r="AB16521"/>
      <c r="AC16521"/>
    </row>
    <row r="16522" spans="27:29" x14ac:dyDescent="0.25">
      <c r="AA16522"/>
      <c r="AB16522"/>
      <c r="AC16522"/>
    </row>
    <row r="16523" spans="27:29" x14ac:dyDescent="0.25">
      <c r="AA16523"/>
      <c r="AB16523"/>
      <c r="AC16523"/>
    </row>
    <row r="16524" spans="27:29" x14ac:dyDescent="0.25">
      <c r="AA16524"/>
      <c r="AB16524"/>
      <c r="AC16524"/>
    </row>
    <row r="16525" spans="27:29" x14ac:dyDescent="0.25">
      <c r="AA16525"/>
      <c r="AB16525"/>
      <c r="AC16525"/>
    </row>
    <row r="16526" spans="27:29" x14ac:dyDescent="0.25">
      <c r="AA16526"/>
      <c r="AB16526"/>
      <c r="AC16526"/>
    </row>
    <row r="16527" spans="27:29" x14ac:dyDescent="0.25">
      <c r="AA16527"/>
      <c r="AB16527"/>
      <c r="AC16527"/>
    </row>
    <row r="16528" spans="27:29" x14ac:dyDescent="0.25">
      <c r="AA16528"/>
      <c r="AB16528"/>
      <c r="AC16528"/>
    </row>
    <row r="16529" spans="27:29" x14ac:dyDescent="0.25">
      <c r="AA16529"/>
      <c r="AB16529"/>
      <c r="AC16529"/>
    </row>
    <row r="16530" spans="27:29" x14ac:dyDescent="0.25">
      <c r="AA16530"/>
      <c r="AB16530"/>
      <c r="AC16530"/>
    </row>
    <row r="16531" spans="27:29" x14ac:dyDescent="0.25">
      <c r="AA16531"/>
      <c r="AB16531"/>
      <c r="AC16531"/>
    </row>
    <row r="16532" spans="27:29" x14ac:dyDescent="0.25">
      <c r="AA16532"/>
      <c r="AB16532"/>
      <c r="AC16532"/>
    </row>
    <row r="16533" spans="27:29" x14ac:dyDescent="0.25">
      <c r="AA16533"/>
      <c r="AB16533"/>
      <c r="AC16533"/>
    </row>
    <row r="16534" spans="27:29" x14ac:dyDescent="0.25">
      <c r="AA16534"/>
      <c r="AB16534"/>
      <c r="AC16534"/>
    </row>
    <row r="16535" spans="27:29" x14ac:dyDescent="0.25">
      <c r="AA16535"/>
      <c r="AB16535"/>
      <c r="AC16535"/>
    </row>
    <row r="16536" spans="27:29" x14ac:dyDescent="0.25">
      <c r="AA16536"/>
      <c r="AB16536"/>
      <c r="AC16536"/>
    </row>
    <row r="16537" spans="27:29" x14ac:dyDescent="0.25">
      <c r="AA16537"/>
      <c r="AB16537"/>
      <c r="AC16537"/>
    </row>
    <row r="16538" spans="27:29" x14ac:dyDescent="0.25">
      <c r="AA16538"/>
      <c r="AB16538"/>
      <c r="AC16538"/>
    </row>
    <row r="16539" spans="27:29" x14ac:dyDescent="0.25">
      <c r="AA16539"/>
      <c r="AB16539"/>
      <c r="AC16539"/>
    </row>
    <row r="16540" spans="27:29" x14ac:dyDescent="0.25">
      <c r="AA16540"/>
      <c r="AB16540"/>
      <c r="AC16540"/>
    </row>
    <row r="16541" spans="27:29" x14ac:dyDescent="0.25">
      <c r="AA16541"/>
      <c r="AB16541"/>
      <c r="AC16541"/>
    </row>
    <row r="16542" spans="27:29" x14ac:dyDescent="0.25">
      <c r="AA16542"/>
      <c r="AB16542"/>
      <c r="AC16542"/>
    </row>
    <row r="16543" spans="27:29" x14ac:dyDescent="0.25">
      <c r="AA16543"/>
      <c r="AB16543"/>
      <c r="AC16543"/>
    </row>
    <row r="16544" spans="27:29" x14ac:dyDescent="0.25">
      <c r="AA16544"/>
      <c r="AB16544"/>
      <c r="AC16544"/>
    </row>
    <row r="16545" spans="27:29" x14ac:dyDescent="0.25">
      <c r="AA16545"/>
      <c r="AB16545"/>
      <c r="AC16545"/>
    </row>
    <row r="16546" spans="27:29" x14ac:dyDescent="0.25">
      <c r="AA16546"/>
      <c r="AB16546"/>
      <c r="AC16546"/>
    </row>
    <row r="16547" spans="27:29" x14ac:dyDescent="0.25">
      <c r="AA16547"/>
      <c r="AB16547"/>
      <c r="AC16547"/>
    </row>
    <row r="16548" spans="27:29" x14ac:dyDescent="0.25">
      <c r="AA16548"/>
      <c r="AB16548"/>
      <c r="AC16548"/>
    </row>
    <row r="16549" spans="27:29" x14ac:dyDescent="0.25">
      <c r="AA16549"/>
      <c r="AB16549"/>
      <c r="AC16549"/>
    </row>
    <row r="16550" spans="27:29" x14ac:dyDescent="0.25">
      <c r="AA16550"/>
      <c r="AB16550"/>
      <c r="AC16550"/>
    </row>
    <row r="16551" spans="27:29" x14ac:dyDescent="0.25">
      <c r="AA16551"/>
      <c r="AB16551"/>
      <c r="AC16551"/>
    </row>
    <row r="16552" spans="27:29" x14ac:dyDescent="0.25">
      <c r="AA16552"/>
      <c r="AB16552"/>
      <c r="AC16552"/>
    </row>
    <row r="16553" spans="27:29" x14ac:dyDescent="0.25">
      <c r="AA16553"/>
      <c r="AB16553"/>
      <c r="AC16553"/>
    </row>
    <row r="16554" spans="27:29" x14ac:dyDescent="0.25">
      <c r="AA16554"/>
      <c r="AB16554"/>
      <c r="AC16554"/>
    </row>
    <row r="16555" spans="27:29" x14ac:dyDescent="0.25">
      <c r="AA16555"/>
      <c r="AB16555"/>
      <c r="AC16555"/>
    </row>
    <row r="16556" spans="27:29" x14ac:dyDescent="0.25">
      <c r="AA16556"/>
      <c r="AB16556"/>
      <c r="AC16556"/>
    </row>
    <row r="16557" spans="27:29" x14ac:dyDescent="0.25">
      <c r="AA16557"/>
      <c r="AB16557"/>
      <c r="AC16557"/>
    </row>
    <row r="16558" spans="27:29" x14ac:dyDescent="0.25">
      <c r="AA16558"/>
      <c r="AB16558"/>
      <c r="AC16558"/>
    </row>
    <row r="16559" spans="27:29" x14ac:dyDescent="0.25">
      <c r="AA16559"/>
      <c r="AB16559"/>
      <c r="AC16559"/>
    </row>
    <row r="16560" spans="27:29" x14ac:dyDescent="0.25">
      <c r="AA16560"/>
      <c r="AB16560"/>
      <c r="AC16560"/>
    </row>
    <row r="16561" spans="27:29" x14ac:dyDescent="0.25">
      <c r="AA16561"/>
      <c r="AB16561"/>
      <c r="AC16561"/>
    </row>
    <row r="16562" spans="27:29" x14ac:dyDescent="0.25">
      <c r="AA16562"/>
      <c r="AB16562"/>
      <c r="AC16562"/>
    </row>
    <row r="16563" spans="27:29" x14ac:dyDescent="0.25">
      <c r="AA16563"/>
      <c r="AB16563"/>
      <c r="AC16563"/>
    </row>
    <row r="16564" spans="27:29" x14ac:dyDescent="0.25">
      <c r="AA16564"/>
      <c r="AB16564"/>
      <c r="AC16564"/>
    </row>
    <row r="16565" spans="27:29" x14ac:dyDescent="0.25">
      <c r="AA16565"/>
      <c r="AB16565"/>
      <c r="AC16565"/>
    </row>
    <row r="16566" spans="27:29" x14ac:dyDescent="0.25">
      <c r="AA16566"/>
      <c r="AB16566"/>
      <c r="AC16566"/>
    </row>
    <row r="16567" spans="27:29" x14ac:dyDescent="0.25">
      <c r="AA16567"/>
      <c r="AB16567"/>
      <c r="AC16567"/>
    </row>
    <row r="16568" spans="27:29" x14ac:dyDescent="0.25">
      <c r="AA16568"/>
      <c r="AB16568"/>
      <c r="AC16568"/>
    </row>
    <row r="16569" spans="27:29" x14ac:dyDescent="0.25">
      <c r="AA16569"/>
      <c r="AB16569"/>
      <c r="AC16569"/>
    </row>
    <row r="16570" spans="27:29" x14ac:dyDescent="0.25">
      <c r="AA16570"/>
      <c r="AB16570"/>
      <c r="AC16570"/>
    </row>
    <row r="16571" spans="27:29" x14ac:dyDescent="0.25">
      <c r="AA16571"/>
      <c r="AB16571"/>
      <c r="AC16571"/>
    </row>
    <row r="16572" spans="27:29" x14ac:dyDescent="0.25">
      <c r="AA16572"/>
      <c r="AB16572"/>
      <c r="AC16572"/>
    </row>
    <row r="16573" spans="27:29" x14ac:dyDescent="0.25">
      <c r="AA16573"/>
      <c r="AB16573"/>
      <c r="AC16573"/>
    </row>
    <row r="16574" spans="27:29" x14ac:dyDescent="0.25">
      <c r="AA16574"/>
      <c r="AB16574"/>
      <c r="AC16574"/>
    </row>
    <row r="16575" spans="27:29" x14ac:dyDescent="0.25">
      <c r="AA16575"/>
      <c r="AB16575"/>
      <c r="AC16575"/>
    </row>
    <row r="16576" spans="27:29" x14ac:dyDescent="0.25">
      <c r="AA16576"/>
      <c r="AB16576"/>
      <c r="AC16576"/>
    </row>
    <row r="16577" spans="27:29" x14ac:dyDescent="0.25">
      <c r="AA16577"/>
      <c r="AB16577"/>
      <c r="AC16577"/>
    </row>
    <row r="16578" spans="27:29" x14ac:dyDescent="0.25">
      <c r="AA16578"/>
      <c r="AB16578"/>
      <c r="AC16578"/>
    </row>
    <row r="16579" spans="27:29" x14ac:dyDescent="0.25">
      <c r="AA16579"/>
      <c r="AB16579"/>
      <c r="AC16579"/>
    </row>
    <row r="16580" spans="27:29" x14ac:dyDescent="0.25">
      <c r="AA16580"/>
      <c r="AB16580"/>
      <c r="AC16580"/>
    </row>
    <row r="16581" spans="27:29" x14ac:dyDescent="0.25">
      <c r="AA16581"/>
      <c r="AB16581"/>
      <c r="AC16581"/>
    </row>
    <row r="16582" spans="27:29" x14ac:dyDescent="0.25">
      <c r="AA16582"/>
      <c r="AB16582"/>
      <c r="AC16582"/>
    </row>
    <row r="16583" spans="27:29" x14ac:dyDescent="0.25">
      <c r="AA16583"/>
      <c r="AB16583"/>
      <c r="AC16583"/>
    </row>
    <row r="16584" spans="27:29" x14ac:dyDescent="0.25">
      <c r="AA16584"/>
      <c r="AB16584"/>
      <c r="AC16584"/>
    </row>
    <row r="16585" spans="27:29" x14ac:dyDescent="0.25">
      <c r="AA16585"/>
      <c r="AB16585"/>
      <c r="AC16585"/>
    </row>
    <row r="16586" spans="27:29" x14ac:dyDescent="0.25">
      <c r="AA16586"/>
      <c r="AB16586"/>
      <c r="AC16586"/>
    </row>
    <row r="16587" spans="27:29" x14ac:dyDescent="0.25">
      <c r="AA16587"/>
      <c r="AB16587"/>
      <c r="AC16587"/>
    </row>
    <row r="16588" spans="27:29" x14ac:dyDescent="0.25">
      <c r="AA16588"/>
      <c r="AB16588"/>
      <c r="AC16588"/>
    </row>
    <row r="16589" spans="27:29" x14ac:dyDescent="0.25">
      <c r="AA16589"/>
      <c r="AB16589"/>
      <c r="AC16589"/>
    </row>
    <row r="16590" spans="27:29" x14ac:dyDescent="0.25">
      <c r="AA16590"/>
      <c r="AB16590"/>
      <c r="AC16590"/>
    </row>
    <row r="16591" spans="27:29" x14ac:dyDescent="0.25">
      <c r="AA16591"/>
      <c r="AB16591"/>
      <c r="AC16591"/>
    </row>
    <row r="16592" spans="27:29" x14ac:dyDescent="0.25">
      <c r="AA16592"/>
      <c r="AB16592"/>
      <c r="AC16592"/>
    </row>
    <row r="16593" spans="27:29" x14ac:dyDescent="0.25">
      <c r="AA16593"/>
      <c r="AB16593"/>
      <c r="AC16593"/>
    </row>
    <row r="16594" spans="27:29" x14ac:dyDescent="0.25">
      <c r="AA16594"/>
      <c r="AB16594"/>
      <c r="AC16594"/>
    </row>
    <row r="16595" spans="27:29" x14ac:dyDescent="0.25">
      <c r="AA16595"/>
      <c r="AB16595"/>
      <c r="AC16595"/>
    </row>
    <row r="16596" spans="27:29" x14ac:dyDescent="0.25">
      <c r="AA16596"/>
      <c r="AB16596"/>
      <c r="AC16596"/>
    </row>
    <row r="16597" spans="27:29" x14ac:dyDescent="0.25">
      <c r="AA16597"/>
      <c r="AB16597"/>
      <c r="AC16597"/>
    </row>
    <row r="16598" spans="27:29" x14ac:dyDescent="0.25">
      <c r="AA16598"/>
      <c r="AB16598"/>
      <c r="AC16598"/>
    </row>
    <row r="16599" spans="27:29" x14ac:dyDescent="0.25">
      <c r="AA16599"/>
      <c r="AB16599"/>
      <c r="AC16599"/>
    </row>
    <row r="16600" spans="27:29" x14ac:dyDescent="0.25">
      <c r="AA16600"/>
      <c r="AB16600"/>
      <c r="AC16600"/>
    </row>
    <row r="16601" spans="27:29" x14ac:dyDescent="0.25">
      <c r="AA16601"/>
      <c r="AB16601"/>
      <c r="AC16601"/>
    </row>
    <row r="16602" spans="27:29" x14ac:dyDescent="0.25">
      <c r="AA16602"/>
      <c r="AB16602"/>
      <c r="AC16602"/>
    </row>
    <row r="16603" spans="27:29" x14ac:dyDescent="0.25">
      <c r="AA16603"/>
      <c r="AB16603"/>
      <c r="AC16603"/>
    </row>
    <row r="16604" spans="27:29" x14ac:dyDescent="0.25">
      <c r="AA16604"/>
      <c r="AB16604"/>
      <c r="AC16604"/>
    </row>
    <row r="16605" spans="27:29" x14ac:dyDescent="0.25">
      <c r="AA16605"/>
      <c r="AB16605"/>
      <c r="AC16605"/>
    </row>
    <row r="16606" spans="27:29" x14ac:dyDescent="0.25">
      <c r="AA16606"/>
      <c r="AB16606"/>
      <c r="AC16606"/>
    </row>
    <row r="16607" spans="27:29" x14ac:dyDescent="0.25">
      <c r="AA16607"/>
      <c r="AB16607"/>
      <c r="AC16607"/>
    </row>
    <row r="16608" spans="27:29" x14ac:dyDescent="0.25">
      <c r="AA16608"/>
      <c r="AB16608"/>
      <c r="AC16608"/>
    </row>
    <row r="16609" spans="27:29" x14ac:dyDescent="0.25">
      <c r="AA16609"/>
      <c r="AB16609"/>
      <c r="AC16609"/>
    </row>
    <row r="16610" spans="27:29" x14ac:dyDescent="0.25">
      <c r="AA16610"/>
      <c r="AB16610"/>
      <c r="AC16610"/>
    </row>
    <row r="16611" spans="27:29" x14ac:dyDescent="0.25">
      <c r="AA16611"/>
      <c r="AB16611"/>
      <c r="AC16611"/>
    </row>
    <row r="16612" spans="27:29" x14ac:dyDescent="0.25">
      <c r="AA16612"/>
      <c r="AB16612"/>
      <c r="AC16612"/>
    </row>
    <row r="16613" spans="27:29" x14ac:dyDescent="0.25">
      <c r="AA16613"/>
      <c r="AB16613"/>
      <c r="AC16613"/>
    </row>
    <row r="16614" spans="27:29" x14ac:dyDescent="0.25">
      <c r="AA16614"/>
      <c r="AB16614"/>
      <c r="AC16614"/>
    </row>
    <row r="16615" spans="27:29" x14ac:dyDescent="0.25">
      <c r="AA16615"/>
      <c r="AB16615"/>
      <c r="AC16615"/>
    </row>
    <row r="16616" spans="27:29" x14ac:dyDescent="0.25">
      <c r="AA16616"/>
      <c r="AB16616"/>
      <c r="AC16616"/>
    </row>
    <row r="16617" spans="27:29" x14ac:dyDescent="0.25">
      <c r="AA16617"/>
      <c r="AB16617"/>
      <c r="AC16617"/>
    </row>
    <row r="16618" spans="27:29" x14ac:dyDescent="0.25">
      <c r="AA16618"/>
      <c r="AB16618"/>
      <c r="AC16618"/>
    </row>
    <row r="16619" spans="27:29" x14ac:dyDescent="0.25">
      <c r="AA16619"/>
      <c r="AB16619"/>
      <c r="AC16619"/>
    </row>
    <row r="16620" spans="27:29" x14ac:dyDescent="0.25">
      <c r="AA16620"/>
      <c r="AB16620"/>
      <c r="AC16620"/>
    </row>
    <row r="16621" spans="27:29" x14ac:dyDescent="0.25">
      <c r="AA16621"/>
      <c r="AB16621"/>
      <c r="AC16621"/>
    </row>
    <row r="16622" spans="27:29" x14ac:dyDescent="0.25">
      <c r="AA16622"/>
      <c r="AB16622"/>
      <c r="AC16622"/>
    </row>
    <row r="16623" spans="27:29" x14ac:dyDescent="0.25">
      <c r="AA16623"/>
      <c r="AB16623"/>
      <c r="AC16623"/>
    </row>
    <row r="16624" spans="27:29" x14ac:dyDescent="0.25">
      <c r="AA16624"/>
      <c r="AB16624"/>
      <c r="AC16624"/>
    </row>
    <row r="16625" spans="27:29" x14ac:dyDescent="0.25">
      <c r="AA16625"/>
      <c r="AB16625"/>
      <c r="AC16625"/>
    </row>
    <row r="16626" spans="27:29" x14ac:dyDescent="0.25">
      <c r="AA16626"/>
      <c r="AB16626"/>
      <c r="AC16626"/>
    </row>
    <row r="16627" spans="27:29" x14ac:dyDescent="0.25">
      <c r="AA16627"/>
      <c r="AB16627"/>
      <c r="AC16627"/>
    </row>
    <row r="16628" spans="27:29" x14ac:dyDescent="0.25">
      <c r="AA16628"/>
      <c r="AB16628"/>
      <c r="AC16628"/>
    </row>
    <row r="16629" spans="27:29" x14ac:dyDescent="0.25">
      <c r="AA16629"/>
      <c r="AB16629"/>
      <c r="AC16629"/>
    </row>
    <row r="16630" spans="27:29" x14ac:dyDescent="0.25">
      <c r="AA16630"/>
      <c r="AB16630"/>
      <c r="AC16630"/>
    </row>
    <row r="16631" spans="27:29" x14ac:dyDescent="0.25">
      <c r="AA16631"/>
      <c r="AB16631"/>
      <c r="AC16631"/>
    </row>
    <row r="16632" spans="27:29" x14ac:dyDescent="0.25">
      <c r="AA16632"/>
      <c r="AB16632"/>
      <c r="AC16632"/>
    </row>
    <row r="16633" spans="27:29" x14ac:dyDescent="0.25">
      <c r="AA16633"/>
      <c r="AB16633"/>
      <c r="AC16633"/>
    </row>
    <row r="16634" spans="27:29" x14ac:dyDescent="0.25">
      <c r="AA16634"/>
      <c r="AB16634"/>
      <c r="AC16634"/>
    </row>
    <row r="16635" spans="27:29" x14ac:dyDescent="0.25">
      <c r="AA16635"/>
      <c r="AB16635"/>
      <c r="AC16635"/>
    </row>
    <row r="16636" spans="27:29" x14ac:dyDescent="0.25">
      <c r="AA16636"/>
      <c r="AB16636"/>
      <c r="AC16636"/>
    </row>
    <row r="16637" spans="27:29" x14ac:dyDescent="0.25">
      <c r="AA16637"/>
      <c r="AB16637"/>
      <c r="AC16637"/>
    </row>
    <row r="16638" spans="27:29" x14ac:dyDescent="0.25">
      <c r="AA16638"/>
      <c r="AB16638"/>
      <c r="AC16638"/>
    </row>
    <row r="16639" spans="27:29" x14ac:dyDescent="0.25">
      <c r="AA16639"/>
      <c r="AB16639"/>
      <c r="AC16639"/>
    </row>
    <row r="16640" spans="27:29" x14ac:dyDescent="0.25">
      <c r="AA16640"/>
      <c r="AB16640"/>
      <c r="AC16640"/>
    </row>
    <row r="16641" spans="27:29" x14ac:dyDescent="0.25">
      <c r="AA16641"/>
      <c r="AB16641"/>
      <c r="AC16641"/>
    </row>
    <row r="16642" spans="27:29" x14ac:dyDescent="0.25">
      <c r="AA16642"/>
      <c r="AB16642"/>
      <c r="AC16642"/>
    </row>
    <row r="16643" spans="27:29" x14ac:dyDescent="0.25">
      <c r="AA16643"/>
      <c r="AB16643"/>
      <c r="AC16643"/>
    </row>
    <row r="16644" spans="27:29" x14ac:dyDescent="0.25">
      <c r="AA16644"/>
      <c r="AB16644"/>
      <c r="AC16644"/>
    </row>
    <row r="16645" spans="27:29" x14ac:dyDescent="0.25">
      <c r="AA16645"/>
      <c r="AB16645"/>
      <c r="AC16645"/>
    </row>
    <row r="16646" spans="27:29" x14ac:dyDescent="0.25">
      <c r="AA16646"/>
      <c r="AB16646"/>
      <c r="AC16646"/>
    </row>
    <row r="16647" spans="27:29" x14ac:dyDescent="0.25">
      <c r="AA16647"/>
      <c r="AB16647"/>
      <c r="AC16647"/>
    </row>
    <row r="16648" spans="27:29" x14ac:dyDescent="0.25">
      <c r="AA16648"/>
      <c r="AB16648"/>
      <c r="AC16648"/>
    </row>
    <row r="16649" spans="27:29" x14ac:dyDescent="0.25">
      <c r="AA16649"/>
      <c r="AB16649"/>
      <c r="AC16649"/>
    </row>
    <row r="16650" spans="27:29" x14ac:dyDescent="0.25">
      <c r="AA16650"/>
      <c r="AB16650"/>
      <c r="AC16650"/>
    </row>
    <row r="16651" spans="27:29" x14ac:dyDescent="0.25">
      <c r="AA16651"/>
      <c r="AB16651"/>
      <c r="AC16651"/>
    </row>
    <row r="16652" spans="27:29" x14ac:dyDescent="0.25">
      <c r="AA16652"/>
      <c r="AB16652"/>
      <c r="AC16652"/>
    </row>
    <row r="16653" spans="27:29" x14ac:dyDescent="0.25">
      <c r="AA16653"/>
      <c r="AB16653"/>
      <c r="AC16653"/>
    </row>
    <row r="16654" spans="27:29" x14ac:dyDescent="0.25">
      <c r="AA16654"/>
      <c r="AB16654"/>
      <c r="AC16654"/>
    </row>
    <row r="16655" spans="27:29" x14ac:dyDescent="0.25">
      <c r="AA16655"/>
      <c r="AB16655"/>
      <c r="AC16655"/>
    </row>
    <row r="16656" spans="27:29" x14ac:dyDescent="0.25">
      <c r="AA16656"/>
      <c r="AB16656"/>
      <c r="AC16656"/>
    </row>
    <row r="16657" spans="27:29" x14ac:dyDescent="0.25">
      <c r="AA16657"/>
      <c r="AB16657"/>
      <c r="AC16657"/>
    </row>
    <row r="16658" spans="27:29" x14ac:dyDescent="0.25">
      <c r="AA16658"/>
      <c r="AB16658"/>
      <c r="AC16658"/>
    </row>
    <row r="16659" spans="27:29" x14ac:dyDescent="0.25">
      <c r="AA16659"/>
      <c r="AB16659"/>
      <c r="AC16659"/>
    </row>
    <row r="16660" spans="27:29" x14ac:dyDescent="0.25">
      <c r="AA16660"/>
      <c r="AB16660"/>
      <c r="AC16660"/>
    </row>
    <row r="16661" spans="27:29" x14ac:dyDescent="0.25">
      <c r="AA16661"/>
      <c r="AB16661"/>
      <c r="AC16661"/>
    </row>
    <row r="16662" spans="27:29" x14ac:dyDescent="0.25">
      <c r="AA16662"/>
      <c r="AB16662"/>
      <c r="AC16662"/>
    </row>
    <row r="16663" spans="27:29" x14ac:dyDescent="0.25">
      <c r="AA16663"/>
      <c r="AB16663"/>
      <c r="AC16663"/>
    </row>
    <row r="16664" spans="27:29" x14ac:dyDescent="0.25">
      <c r="AA16664"/>
      <c r="AB16664"/>
      <c r="AC16664"/>
    </row>
    <row r="16665" spans="27:29" x14ac:dyDescent="0.25">
      <c r="AA16665"/>
      <c r="AB16665"/>
      <c r="AC16665"/>
    </row>
    <row r="16666" spans="27:29" x14ac:dyDescent="0.25">
      <c r="AA16666"/>
      <c r="AB16666"/>
      <c r="AC16666"/>
    </row>
    <row r="16667" spans="27:29" x14ac:dyDescent="0.25">
      <c r="AA16667"/>
      <c r="AB16667"/>
      <c r="AC16667"/>
    </row>
    <row r="16668" spans="27:29" x14ac:dyDescent="0.25">
      <c r="AA16668"/>
      <c r="AB16668"/>
      <c r="AC16668"/>
    </row>
    <row r="16669" spans="27:29" x14ac:dyDescent="0.25">
      <c r="AA16669"/>
      <c r="AB16669"/>
      <c r="AC16669"/>
    </row>
    <row r="16670" spans="27:29" x14ac:dyDescent="0.25">
      <c r="AA16670"/>
      <c r="AB16670"/>
      <c r="AC16670"/>
    </row>
    <row r="16671" spans="27:29" x14ac:dyDescent="0.25">
      <c r="AA16671"/>
      <c r="AB16671"/>
      <c r="AC16671"/>
    </row>
    <row r="16672" spans="27:29" x14ac:dyDescent="0.25">
      <c r="AA16672"/>
      <c r="AB16672"/>
      <c r="AC16672"/>
    </row>
    <row r="16673" spans="27:29" x14ac:dyDescent="0.25">
      <c r="AA16673"/>
      <c r="AB16673"/>
      <c r="AC16673"/>
    </row>
    <row r="16674" spans="27:29" x14ac:dyDescent="0.25">
      <c r="AA16674"/>
      <c r="AB16674"/>
      <c r="AC16674"/>
    </row>
    <row r="16675" spans="27:29" x14ac:dyDescent="0.25">
      <c r="AA16675"/>
      <c r="AB16675"/>
      <c r="AC16675"/>
    </row>
    <row r="16676" spans="27:29" x14ac:dyDescent="0.25">
      <c r="AA16676"/>
      <c r="AB16676"/>
      <c r="AC16676"/>
    </row>
    <row r="16677" spans="27:29" x14ac:dyDescent="0.25">
      <c r="AA16677"/>
      <c r="AB16677"/>
      <c r="AC16677"/>
    </row>
    <row r="16678" spans="27:29" x14ac:dyDescent="0.25">
      <c r="AA16678"/>
      <c r="AB16678"/>
      <c r="AC16678"/>
    </row>
    <row r="16679" spans="27:29" x14ac:dyDescent="0.25">
      <c r="AA16679"/>
      <c r="AB16679"/>
      <c r="AC16679"/>
    </row>
    <row r="16680" spans="27:29" x14ac:dyDescent="0.25">
      <c r="AA16680"/>
      <c r="AB16680"/>
      <c r="AC16680"/>
    </row>
    <row r="16681" spans="27:29" x14ac:dyDescent="0.25">
      <c r="AA16681"/>
      <c r="AB16681"/>
      <c r="AC16681"/>
    </row>
    <row r="16682" spans="27:29" x14ac:dyDescent="0.25">
      <c r="AA16682"/>
      <c r="AB16682"/>
      <c r="AC16682"/>
    </row>
    <row r="16683" spans="27:29" x14ac:dyDescent="0.25">
      <c r="AA16683"/>
      <c r="AB16683"/>
      <c r="AC16683"/>
    </row>
    <row r="16684" spans="27:29" x14ac:dyDescent="0.25">
      <c r="AA16684"/>
      <c r="AB16684"/>
      <c r="AC16684"/>
    </row>
    <row r="16685" spans="27:29" x14ac:dyDescent="0.25">
      <c r="AA16685"/>
      <c r="AB16685"/>
      <c r="AC16685"/>
    </row>
    <row r="16686" spans="27:29" x14ac:dyDescent="0.25">
      <c r="AA16686"/>
      <c r="AB16686"/>
      <c r="AC16686"/>
    </row>
    <row r="16687" spans="27:29" x14ac:dyDescent="0.25">
      <c r="AA16687"/>
      <c r="AB16687"/>
      <c r="AC16687"/>
    </row>
    <row r="16688" spans="27:29" x14ac:dyDescent="0.25">
      <c r="AA16688"/>
      <c r="AB16688"/>
      <c r="AC16688"/>
    </row>
    <row r="16689" spans="27:29" x14ac:dyDescent="0.25">
      <c r="AA16689"/>
      <c r="AB16689"/>
      <c r="AC16689"/>
    </row>
    <row r="16690" spans="27:29" x14ac:dyDescent="0.25">
      <c r="AA16690"/>
      <c r="AB16690"/>
      <c r="AC16690"/>
    </row>
    <row r="16691" spans="27:29" x14ac:dyDescent="0.25">
      <c r="AA16691"/>
      <c r="AB16691"/>
      <c r="AC16691"/>
    </row>
    <row r="16692" spans="27:29" x14ac:dyDescent="0.25">
      <c r="AA16692"/>
      <c r="AB16692"/>
      <c r="AC16692"/>
    </row>
    <row r="16693" spans="27:29" x14ac:dyDescent="0.25">
      <c r="AA16693"/>
      <c r="AB16693"/>
      <c r="AC16693"/>
    </row>
    <row r="16694" spans="27:29" x14ac:dyDescent="0.25">
      <c r="AA16694"/>
      <c r="AB16694"/>
      <c r="AC16694"/>
    </row>
    <row r="16695" spans="27:29" x14ac:dyDescent="0.25">
      <c r="AA16695"/>
      <c r="AB16695"/>
      <c r="AC16695"/>
    </row>
    <row r="16696" spans="27:29" x14ac:dyDescent="0.25">
      <c r="AA16696"/>
      <c r="AB16696"/>
      <c r="AC16696"/>
    </row>
    <row r="16697" spans="27:29" x14ac:dyDescent="0.25">
      <c r="AA16697"/>
      <c r="AB16697"/>
      <c r="AC16697"/>
    </row>
    <row r="16698" spans="27:29" x14ac:dyDescent="0.25">
      <c r="AA16698"/>
      <c r="AB16698"/>
      <c r="AC16698"/>
    </row>
    <row r="16699" spans="27:29" x14ac:dyDescent="0.25">
      <c r="AA16699"/>
      <c r="AB16699"/>
      <c r="AC16699"/>
    </row>
    <row r="16700" spans="27:29" x14ac:dyDescent="0.25">
      <c r="AA16700"/>
      <c r="AB16700"/>
      <c r="AC16700"/>
    </row>
    <row r="16701" spans="27:29" x14ac:dyDescent="0.25">
      <c r="AA16701"/>
      <c r="AB16701"/>
      <c r="AC16701"/>
    </row>
    <row r="16702" spans="27:29" x14ac:dyDescent="0.25">
      <c r="AA16702"/>
      <c r="AB16702"/>
      <c r="AC16702"/>
    </row>
    <row r="16703" spans="27:29" x14ac:dyDescent="0.25">
      <c r="AA16703"/>
      <c r="AB16703"/>
      <c r="AC16703"/>
    </row>
    <row r="16704" spans="27:29" x14ac:dyDescent="0.25">
      <c r="AA16704"/>
      <c r="AB16704"/>
      <c r="AC16704"/>
    </row>
    <row r="16705" spans="27:29" x14ac:dyDescent="0.25">
      <c r="AA16705"/>
      <c r="AB16705"/>
      <c r="AC16705"/>
    </row>
    <row r="16706" spans="27:29" x14ac:dyDescent="0.25">
      <c r="AA16706"/>
      <c r="AB16706"/>
      <c r="AC16706"/>
    </row>
    <row r="16707" spans="27:29" x14ac:dyDescent="0.25">
      <c r="AA16707"/>
      <c r="AB16707"/>
      <c r="AC16707"/>
    </row>
    <row r="16708" spans="27:29" x14ac:dyDescent="0.25">
      <c r="AA16708"/>
      <c r="AB16708"/>
      <c r="AC16708"/>
    </row>
    <row r="16709" spans="27:29" x14ac:dyDescent="0.25">
      <c r="AA16709"/>
      <c r="AB16709"/>
      <c r="AC16709"/>
    </row>
    <row r="16710" spans="27:29" x14ac:dyDescent="0.25">
      <c r="AA16710"/>
      <c r="AB16710"/>
      <c r="AC16710"/>
    </row>
    <row r="16711" spans="27:29" x14ac:dyDescent="0.25">
      <c r="AA16711"/>
      <c r="AB16711"/>
      <c r="AC16711"/>
    </row>
    <row r="16712" spans="27:29" x14ac:dyDescent="0.25">
      <c r="AA16712"/>
      <c r="AB16712"/>
      <c r="AC16712"/>
    </row>
    <row r="16713" spans="27:29" x14ac:dyDescent="0.25">
      <c r="AA16713"/>
      <c r="AB16713"/>
      <c r="AC16713"/>
    </row>
    <row r="16714" spans="27:29" x14ac:dyDescent="0.25">
      <c r="AA16714"/>
      <c r="AB16714"/>
      <c r="AC16714"/>
    </row>
    <row r="16715" spans="27:29" x14ac:dyDescent="0.25">
      <c r="AA16715"/>
      <c r="AB16715"/>
      <c r="AC16715"/>
    </row>
    <row r="16716" spans="27:29" x14ac:dyDescent="0.25">
      <c r="AA16716"/>
      <c r="AB16716"/>
      <c r="AC16716"/>
    </row>
    <row r="16717" spans="27:29" x14ac:dyDescent="0.25">
      <c r="AA16717"/>
      <c r="AB16717"/>
      <c r="AC16717"/>
    </row>
    <row r="16718" spans="27:29" x14ac:dyDescent="0.25">
      <c r="AA16718"/>
      <c r="AB16718"/>
      <c r="AC16718"/>
    </row>
    <row r="16719" spans="27:29" x14ac:dyDescent="0.25">
      <c r="AA16719"/>
      <c r="AB16719"/>
      <c r="AC16719"/>
    </row>
    <row r="16720" spans="27:29" x14ac:dyDescent="0.25">
      <c r="AA16720"/>
      <c r="AB16720"/>
      <c r="AC16720"/>
    </row>
    <row r="16721" spans="27:29" x14ac:dyDescent="0.25">
      <c r="AA16721"/>
      <c r="AB16721"/>
      <c r="AC16721"/>
    </row>
    <row r="16722" spans="27:29" x14ac:dyDescent="0.25">
      <c r="AA16722"/>
      <c r="AB16722"/>
      <c r="AC16722"/>
    </row>
    <row r="16723" spans="27:29" x14ac:dyDescent="0.25">
      <c r="AA16723"/>
      <c r="AB16723"/>
      <c r="AC16723"/>
    </row>
    <row r="16724" spans="27:29" x14ac:dyDescent="0.25">
      <c r="AA16724"/>
      <c r="AB16724"/>
      <c r="AC16724"/>
    </row>
    <row r="16725" spans="27:29" x14ac:dyDescent="0.25">
      <c r="AA16725"/>
      <c r="AB16725"/>
      <c r="AC16725"/>
    </row>
    <row r="16726" spans="27:29" x14ac:dyDescent="0.25">
      <c r="AA16726"/>
      <c r="AB16726"/>
      <c r="AC16726"/>
    </row>
    <row r="16727" spans="27:29" x14ac:dyDescent="0.25">
      <c r="AA16727"/>
      <c r="AB16727"/>
      <c r="AC16727"/>
    </row>
    <row r="16728" spans="27:29" x14ac:dyDescent="0.25">
      <c r="AA16728"/>
      <c r="AB16728"/>
      <c r="AC16728"/>
    </row>
    <row r="16729" spans="27:29" x14ac:dyDescent="0.25">
      <c r="AA16729"/>
      <c r="AB16729"/>
      <c r="AC16729"/>
    </row>
    <row r="16730" spans="27:29" x14ac:dyDescent="0.25">
      <c r="AA16730"/>
      <c r="AB16730"/>
      <c r="AC16730"/>
    </row>
    <row r="16731" spans="27:29" x14ac:dyDescent="0.25">
      <c r="AA16731"/>
      <c r="AB16731"/>
      <c r="AC16731"/>
    </row>
    <row r="16732" spans="27:29" x14ac:dyDescent="0.25">
      <c r="AA16732"/>
      <c r="AB16732"/>
      <c r="AC16732"/>
    </row>
    <row r="16733" spans="27:29" x14ac:dyDescent="0.25">
      <c r="AA16733"/>
      <c r="AB16733"/>
      <c r="AC16733"/>
    </row>
    <row r="16734" spans="27:29" x14ac:dyDescent="0.25">
      <c r="AA16734"/>
      <c r="AB16734"/>
      <c r="AC16734"/>
    </row>
    <row r="16735" spans="27:29" x14ac:dyDescent="0.25">
      <c r="AA16735"/>
      <c r="AB16735"/>
      <c r="AC16735"/>
    </row>
    <row r="16736" spans="27:29" x14ac:dyDescent="0.25">
      <c r="AA16736"/>
      <c r="AB16736"/>
      <c r="AC16736"/>
    </row>
    <row r="16737" spans="27:29" x14ac:dyDescent="0.25">
      <c r="AA16737"/>
      <c r="AB16737"/>
      <c r="AC16737"/>
    </row>
    <row r="16738" spans="27:29" x14ac:dyDescent="0.25">
      <c r="AA16738"/>
      <c r="AB16738"/>
      <c r="AC16738"/>
    </row>
    <row r="16739" spans="27:29" x14ac:dyDescent="0.25">
      <c r="AA16739"/>
      <c r="AB16739"/>
      <c r="AC16739"/>
    </row>
    <row r="16740" spans="27:29" x14ac:dyDescent="0.25">
      <c r="AA16740"/>
      <c r="AB16740"/>
      <c r="AC16740"/>
    </row>
    <row r="16741" spans="27:29" x14ac:dyDescent="0.25">
      <c r="AA16741"/>
      <c r="AB16741"/>
      <c r="AC16741"/>
    </row>
    <row r="16742" spans="27:29" x14ac:dyDescent="0.25">
      <c r="AA16742"/>
      <c r="AB16742"/>
      <c r="AC16742"/>
    </row>
    <row r="16743" spans="27:29" x14ac:dyDescent="0.25">
      <c r="AA16743"/>
      <c r="AB16743"/>
      <c r="AC16743"/>
    </row>
    <row r="16744" spans="27:29" x14ac:dyDescent="0.25">
      <c r="AA16744"/>
      <c r="AB16744"/>
      <c r="AC16744"/>
    </row>
    <row r="16745" spans="27:29" x14ac:dyDescent="0.25">
      <c r="AA16745"/>
      <c r="AB16745"/>
      <c r="AC16745"/>
    </row>
    <row r="16746" spans="27:29" x14ac:dyDescent="0.25">
      <c r="AA16746"/>
      <c r="AB16746"/>
      <c r="AC16746"/>
    </row>
    <row r="16747" spans="27:29" x14ac:dyDescent="0.25">
      <c r="AA16747"/>
      <c r="AB16747"/>
      <c r="AC16747"/>
    </row>
    <row r="16748" spans="27:29" x14ac:dyDescent="0.25">
      <c r="AA16748"/>
      <c r="AB16748"/>
      <c r="AC16748"/>
    </row>
    <row r="16749" spans="27:29" x14ac:dyDescent="0.25">
      <c r="AA16749"/>
      <c r="AB16749"/>
      <c r="AC16749"/>
    </row>
    <row r="16750" spans="27:29" x14ac:dyDescent="0.25">
      <c r="AA16750"/>
      <c r="AB16750"/>
      <c r="AC16750"/>
    </row>
    <row r="16751" spans="27:29" x14ac:dyDescent="0.25">
      <c r="AA16751"/>
      <c r="AB16751"/>
      <c r="AC16751"/>
    </row>
    <row r="16752" spans="27:29" x14ac:dyDescent="0.25">
      <c r="AA16752"/>
      <c r="AB16752"/>
      <c r="AC16752"/>
    </row>
    <row r="16753" spans="27:29" x14ac:dyDescent="0.25">
      <c r="AA16753"/>
      <c r="AB16753"/>
      <c r="AC16753"/>
    </row>
    <row r="16754" spans="27:29" x14ac:dyDescent="0.25">
      <c r="AA16754"/>
      <c r="AB16754"/>
      <c r="AC16754"/>
    </row>
    <row r="16755" spans="27:29" x14ac:dyDescent="0.25">
      <c r="AA16755"/>
      <c r="AB16755"/>
      <c r="AC16755"/>
    </row>
    <row r="16756" spans="27:29" x14ac:dyDescent="0.25">
      <c r="AA16756"/>
      <c r="AB16756"/>
      <c r="AC16756"/>
    </row>
    <row r="16757" spans="27:29" x14ac:dyDescent="0.25">
      <c r="AA16757"/>
      <c r="AB16757"/>
      <c r="AC16757"/>
    </row>
    <row r="16758" spans="27:29" x14ac:dyDescent="0.25">
      <c r="AA16758"/>
      <c r="AB16758"/>
      <c r="AC16758"/>
    </row>
    <row r="16759" spans="27:29" x14ac:dyDescent="0.25">
      <c r="AA16759"/>
      <c r="AB16759"/>
      <c r="AC16759"/>
    </row>
    <row r="16760" spans="27:29" x14ac:dyDescent="0.25">
      <c r="AA16760"/>
      <c r="AB16760"/>
      <c r="AC16760"/>
    </row>
    <row r="16761" spans="27:29" x14ac:dyDescent="0.25">
      <c r="AA16761"/>
      <c r="AB16761"/>
      <c r="AC16761"/>
    </row>
    <row r="16762" spans="27:29" x14ac:dyDescent="0.25">
      <c r="AA16762"/>
      <c r="AB16762"/>
      <c r="AC16762"/>
    </row>
    <row r="16763" spans="27:29" x14ac:dyDescent="0.25">
      <c r="AA16763"/>
      <c r="AB16763"/>
      <c r="AC16763"/>
    </row>
    <row r="16764" spans="27:29" x14ac:dyDescent="0.25">
      <c r="AA16764"/>
      <c r="AB16764"/>
      <c r="AC16764"/>
    </row>
    <row r="16765" spans="27:29" x14ac:dyDescent="0.25">
      <c r="AA16765"/>
      <c r="AB16765"/>
      <c r="AC16765"/>
    </row>
    <row r="16766" spans="27:29" x14ac:dyDescent="0.25">
      <c r="AA16766"/>
      <c r="AB16766"/>
      <c r="AC16766"/>
    </row>
    <row r="16767" spans="27:29" x14ac:dyDescent="0.25">
      <c r="AA16767"/>
      <c r="AB16767"/>
      <c r="AC16767"/>
    </row>
    <row r="16768" spans="27:29" x14ac:dyDescent="0.25">
      <c r="AA16768"/>
      <c r="AB16768"/>
      <c r="AC16768"/>
    </row>
    <row r="16769" spans="27:29" x14ac:dyDescent="0.25">
      <c r="AA16769"/>
      <c r="AB16769"/>
      <c r="AC16769"/>
    </row>
    <row r="16770" spans="27:29" x14ac:dyDescent="0.25">
      <c r="AA16770"/>
      <c r="AB16770"/>
      <c r="AC16770"/>
    </row>
    <row r="16771" spans="27:29" x14ac:dyDescent="0.25">
      <c r="AA16771"/>
      <c r="AB16771"/>
      <c r="AC16771"/>
    </row>
    <row r="16772" spans="27:29" x14ac:dyDescent="0.25">
      <c r="AA16772"/>
      <c r="AB16772"/>
      <c r="AC16772"/>
    </row>
    <row r="16773" spans="27:29" x14ac:dyDescent="0.25">
      <c r="AA16773"/>
      <c r="AB16773"/>
      <c r="AC16773"/>
    </row>
    <row r="16774" spans="27:29" x14ac:dyDescent="0.25">
      <c r="AA16774"/>
      <c r="AB16774"/>
      <c r="AC16774"/>
    </row>
    <row r="16775" spans="27:29" x14ac:dyDescent="0.25">
      <c r="AA16775"/>
      <c r="AB16775"/>
      <c r="AC16775"/>
    </row>
    <row r="16776" spans="27:29" x14ac:dyDescent="0.25">
      <c r="AA16776"/>
      <c r="AB16776"/>
      <c r="AC16776"/>
    </row>
    <row r="16777" spans="27:29" x14ac:dyDescent="0.25">
      <c r="AA16777"/>
      <c r="AB16777"/>
      <c r="AC16777"/>
    </row>
    <row r="16778" spans="27:29" x14ac:dyDescent="0.25">
      <c r="AA16778"/>
      <c r="AB16778"/>
      <c r="AC16778"/>
    </row>
    <row r="16779" spans="27:29" x14ac:dyDescent="0.25">
      <c r="AA16779"/>
      <c r="AB16779"/>
      <c r="AC16779"/>
    </row>
    <row r="16780" spans="27:29" x14ac:dyDescent="0.25">
      <c r="AA16780"/>
      <c r="AB16780"/>
      <c r="AC16780"/>
    </row>
    <row r="16781" spans="27:29" x14ac:dyDescent="0.25">
      <c r="AA16781"/>
      <c r="AB16781"/>
      <c r="AC16781"/>
    </row>
    <row r="16782" spans="27:29" x14ac:dyDescent="0.25">
      <c r="AA16782"/>
      <c r="AB16782"/>
      <c r="AC16782"/>
    </row>
    <row r="16783" spans="27:29" x14ac:dyDescent="0.25">
      <c r="AA16783"/>
      <c r="AB16783"/>
      <c r="AC16783"/>
    </row>
    <row r="16784" spans="27:29" x14ac:dyDescent="0.25">
      <c r="AA16784"/>
      <c r="AB16784"/>
      <c r="AC16784"/>
    </row>
    <row r="16785" spans="27:29" x14ac:dyDescent="0.25">
      <c r="AA16785"/>
      <c r="AB16785"/>
      <c r="AC16785"/>
    </row>
    <row r="16786" spans="27:29" x14ac:dyDescent="0.25">
      <c r="AA16786"/>
      <c r="AB16786"/>
      <c r="AC16786"/>
    </row>
    <row r="16787" spans="27:29" x14ac:dyDescent="0.25">
      <c r="AA16787"/>
      <c r="AB16787"/>
      <c r="AC16787"/>
    </row>
    <row r="16788" spans="27:29" x14ac:dyDescent="0.25">
      <c r="AA16788"/>
      <c r="AB16788"/>
      <c r="AC16788"/>
    </row>
    <row r="16789" spans="27:29" x14ac:dyDescent="0.25">
      <c r="AA16789"/>
      <c r="AB16789"/>
      <c r="AC16789"/>
    </row>
    <row r="16790" spans="27:29" x14ac:dyDescent="0.25">
      <c r="AA16790"/>
      <c r="AB16790"/>
      <c r="AC16790"/>
    </row>
    <row r="16791" spans="27:29" x14ac:dyDescent="0.25">
      <c r="AA16791"/>
      <c r="AB16791"/>
      <c r="AC16791"/>
    </row>
    <row r="16792" spans="27:29" x14ac:dyDescent="0.25">
      <c r="AA16792"/>
      <c r="AB16792"/>
      <c r="AC16792"/>
    </row>
    <row r="16793" spans="27:29" x14ac:dyDescent="0.25">
      <c r="AA16793"/>
      <c r="AB16793"/>
      <c r="AC16793"/>
    </row>
    <row r="16794" spans="27:29" x14ac:dyDescent="0.25">
      <c r="AA16794"/>
      <c r="AB16794"/>
      <c r="AC16794"/>
    </row>
    <row r="16795" spans="27:29" x14ac:dyDescent="0.25">
      <c r="AA16795"/>
      <c r="AB16795"/>
      <c r="AC16795"/>
    </row>
    <row r="16796" spans="27:29" x14ac:dyDescent="0.25">
      <c r="AA16796"/>
      <c r="AB16796"/>
      <c r="AC16796"/>
    </row>
    <row r="16797" spans="27:29" x14ac:dyDescent="0.25">
      <c r="AA16797"/>
      <c r="AB16797"/>
      <c r="AC16797"/>
    </row>
    <row r="16798" spans="27:29" x14ac:dyDescent="0.25">
      <c r="AA16798"/>
      <c r="AB16798"/>
      <c r="AC16798"/>
    </row>
    <row r="16799" spans="27:29" x14ac:dyDescent="0.25">
      <c r="AA16799"/>
      <c r="AB16799"/>
      <c r="AC16799"/>
    </row>
    <row r="16800" spans="27:29" x14ac:dyDescent="0.25">
      <c r="AA16800"/>
      <c r="AB16800"/>
      <c r="AC16800"/>
    </row>
    <row r="16801" spans="27:29" x14ac:dyDescent="0.25">
      <c r="AA16801"/>
      <c r="AB16801"/>
      <c r="AC16801"/>
    </row>
    <row r="16802" spans="27:29" x14ac:dyDescent="0.25">
      <c r="AA16802"/>
      <c r="AB16802"/>
      <c r="AC16802"/>
    </row>
    <row r="16803" spans="27:29" x14ac:dyDescent="0.25">
      <c r="AA16803"/>
      <c r="AB16803"/>
      <c r="AC16803"/>
    </row>
    <row r="16804" spans="27:29" x14ac:dyDescent="0.25">
      <c r="AA16804"/>
      <c r="AB16804"/>
      <c r="AC16804"/>
    </row>
    <row r="16805" spans="27:29" x14ac:dyDescent="0.25">
      <c r="AA16805"/>
      <c r="AB16805"/>
      <c r="AC16805"/>
    </row>
    <row r="16806" spans="27:29" x14ac:dyDescent="0.25">
      <c r="AA16806"/>
      <c r="AB16806"/>
      <c r="AC16806"/>
    </row>
    <row r="16807" spans="27:29" x14ac:dyDescent="0.25">
      <c r="AA16807"/>
      <c r="AB16807"/>
      <c r="AC16807"/>
    </row>
    <row r="16808" spans="27:29" x14ac:dyDescent="0.25">
      <c r="AA16808"/>
      <c r="AB16808"/>
      <c r="AC16808"/>
    </row>
    <row r="16809" spans="27:29" x14ac:dyDescent="0.25">
      <c r="AA16809"/>
      <c r="AB16809"/>
      <c r="AC16809"/>
    </row>
    <row r="16810" spans="27:29" x14ac:dyDescent="0.25">
      <c r="AA16810"/>
      <c r="AB16810"/>
      <c r="AC16810"/>
    </row>
    <row r="16811" spans="27:29" x14ac:dyDescent="0.25">
      <c r="AA16811"/>
      <c r="AB16811"/>
      <c r="AC16811"/>
    </row>
    <row r="16812" spans="27:29" x14ac:dyDescent="0.25">
      <c r="AA16812"/>
      <c r="AB16812"/>
      <c r="AC16812"/>
    </row>
    <row r="16813" spans="27:29" x14ac:dyDescent="0.25">
      <c r="AA16813"/>
      <c r="AB16813"/>
      <c r="AC16813"/>
    </row>
    <row r="16814" spans="27:29" x14ac:dyDescent="0.25">
      <c r="AA16814"/>
      <c r="AB16814"/>
      <c r="AC16814"/>
    </row>
    <row r="16815" spans="27:29" x14ac:dyDescent="0.25">
      <c r="AA16815"/>
      <c r="AB16815"/>
      <c r="AC16815"/>
    </row>
    <row r="16816" spans="27:29" x14ac:dyDescent="0.25">
      <c r="AA16816"/>
      <c r="AB16816"/>
      <c r="AC16816"/>
    </row>
    <row r="16817" spans="27:29" x14ac:dyDescent="0.25">
      <c r="AA16817"/>
      <c r="AB16817"/>
      <c r="AC16817"/>
    </row>
    <row r="16818" spans="27:29" x14ac:dyDescent="0.25">
      <c r="AA16818"/>
      <c r="AB16818"/>
      <c r="AC16818"/>
    </row>
    <row r="16819" spans="27:29" x14ac:dyDescent="0.25">
      <c r="AA16819"/>
      <c r="AB16819"/>
      <c r="AC16819"/>
    </row>
    <row r="16820" spans="27:29" x14ac:dyDescent="0.25">
      <c r="AA16820"/>
      <c r="AB16820"/>
      <c r="AC16820"/>
    </row>
    <row r="16821" spans="27:29" x14ac:dyDescent="0.25">
      <c r="AA16821"/>
      <c r="AB16821"/>
      <c r="AC16821"/>
    </row>
    <row r="16822" spans="27:29" x14ac:dyDescent="0.25">
      <c r="AA16822"/>
      <c r="AB16822"/>
      <c r="AC16822"/>
    </row>
    <row r="16823" spans="27:29" x14ac:dyDescent="0.25">
      <c r="AA16823"/>
      <c r="AB16823"/>
      <c r="AC16823"/>
    </row>
    <row r="16824" spans="27:29" x14ac:dyDescent="0.25">
      <c r="AA16824"/>
      <c r="AB16824"/>
      <c r="AC16824"/>
    </row>
    <row r="16825" spans="27:29" x14ac:dyDescent="0.25">
      <c r="AA16825"/>
      <c r="AB16825"/>
      <c r="AC16825"/>
    </row>
    <row r="16826" spans="27:29" x14ac:dyDescent="0.25">
      <c r="AA16826"/>
      <c r="AB16826"/>
      <c r="AC16826"/>
    </row>
    <row r="16827" spans="27:29" x14ac:dyDescent="0.25">
      <c r="AA16827"/>
      <c r="AB16827"/>
      <c r="AC16827"/>
    </row>
    <row r="16828" spans="27:29" x14ac:dyDescent="0.25">
      <c r="AA16828"/>
      <c r="AB16828"/>
      <c r="AC16828"/>
    </row>
    <row r="16829" spans="27:29" x14ac:dyDescent="0.25">
      <c r="AA16829"/>
      <c r="AB16829"/>
      <c r="AC16829"/>
    </row>
    <row r="16830" spans="27:29" x14ac:dyDescent="0.25">
      <c r="AA16830"/>
      <c r="AB16830"/>
      <c r="AC16830"/>
    </row>
    <row r="16831" spans="27:29" x14ac:dyDescent="0.25">
      <c r="AA16831"/>
      <c r="AB16831"/>
      <c r="AC16831"/>
    </row>
    <row r="16832" spans="27:29" x14ac:dyDescent="0.25">
      <c r="AA16832"/>
      <c r="AB16832"/>
      <c r="AC16832"/>
    </row>
    <row r="16833" spans="27:29" x14ac:dyDescent="0.25">
      <c r="AA16833"/>
      <c r="AB16833"/>
      <c r="AC16833"/>
    </row>
    <row r="16834" spans="27:29" x14ac:dyDescent="0.25">
      <c r="AA16834"/>
      <c r="AB16834"/>
      <c r="AC16834"/>
    </row>
    <row r="16835" spans="27:29" x14ac:dyDescent="0.25">
      <c r="AA16835"/>
      <c r="AB16835"/>
      <c r="AC16835"/>
    </row>
    <row r="16836" spans="27:29" x14ac:dyDescent="0.25">
      <c r="AA16836"/>
      <c r="AB16836"/>
      <c r="AC16836"/>
    </row>
    <row r="16837" spans="27:29" x14ac:dyDescent="0.25">
      <c r="AA16837"/>
      <c r="AB16837"/>
      <c r="AC16837"/>
    </row>
    <row r="16838" spans="27:29" x14ac:dyDescent="0.25">
      <c r="AA16838"/>
      <c r="AB16838"/>
      <c r="AC16838"/>
    </row>
    <row r="16839" spans="27:29" x14ac:dyDescent="0.25">
      <c r="AA16839"/>
      <c r="AB16839"/>
      <c r="AC16839"/>
    </row>
    <row r="16840" spans="27:29" x14ac:dyDescent="0.25">
      <c r="AA16840"/>
      <c r="AB16840"/>
      <c r="AC16840"/>
    </row>
    <row r="16841" spans="27:29" x14ac:dyDescent="0.25">
      <c r="AA16841"/>
      <c r="AB16841"/>
      <c r="AC16841"/>
    </row>
    <row r="16842" spans="27:29" x14ac:dyDescent="0.25">
      <c r="AA16842"/>
      <c r="AB16842"/>
      <c r="AC16842"/>
    </row>
    <row r="16843" spans="27:29" x14ac:dyDescent="0.25">
      <c r="AA16843"/>
      <c r="AB16843"/>
      <c r="AC16843"/>
    </row>
    <row r="16844" spans="27:29" x14ac:dyDescent="0.25">
      <c r="AA16844"/>
      <c r="AB16844"/>
      <c r="AC16844"/>
    </row>
    <row r="16845" spans="27:29" x14ac:dyDescent="0.25">
      <c r="AA16845"/>
      <c r="AB16845"/>
      <c r="AC16845"/>
    </row>
    <row r="16846" spans="27:29" x14ac:dyDescent="0.25">
      <c r="AA16846"/>
      <c r="AB16846"/>
      <c r="AC16846"/>
    </row>
    <row r="16847" spans="27:29" x14ac:dyDescent="0.25">
      <c r="AA16847"/>
      <c r="AB16847"/>
      <c r="AC16847"/>
    </row>
    <row r="16848" spans="27:29" x14ac:dyDescent="0.25">
      <c r="AA16848"/>
      <c r="AB16848"/>
      <c r="AC16848"/>
    </row>
    <row r="16849" spans="27:29" x14ac:dyDescent="0.25">
      <c r="AA16849"/>
      <c r="AB16849"/>
      <c r="AC16849"/>
    </row>
    <row r="16850" spans="27:29" x14ac:dyDescent="0.25">
      <c r="AA16850"/>
      <c r="AB16850"/>
      <c r="AC16850"/>
    </row>
    <row r="16851" spans="27:29" x14ac:dyDescent="0.25">
      <c r="AA16851"/>
      <c r="AB16851"/>
      <c r="AC16851"/>
    </row>
    <row r="16852" spans="27:29" x14ac:dyDescent="0.25">
      <c r="AA16852"/>
      <c r="AB16852"/>
      <c r="AC16852"/>
    </row>
    <row r="16853" spans="27:29" x14ac:dyDescent="0.25">
      <c r="AA16853"/>
      <c r="AB16853"/>
      <c r="AC16853"/>
    </row>
    <row r="16854" spans="27:29" x14ac:dyDescent="0.25">
      <c r="AA16854"/>
      <c r="AB16854"/>
      <c r="AC16854"/>
    </row>
    <row r="16855" spans="27:29" x14ac:dyDescent="0.25">
      <c r="AA16855"/>
      <c r="AB16855"/>
      <c r="AC16855"/>
    </row>
    <row r="16856" spans="27:29" x14ac:dyDescent="0.25">
      <c r="AA16856"/>
      <c r="AB16856"/>
      <c r="AC16856"/>
    </row>
    <row r="16857" spans="27:29" x14ac:dyDescent="0.25">
      <c r="AA16857"/>
      <c r="AB16857"/>
      <c r="AC16857"/>
    </row>
    <row r="16858" spans="27:29" x14ac:dyDescent="0.25">
      <c r="AA16858"/>
      <c r="AB16858"/>
      <c r="AC16858"/>
    </row>
    <row r="16859" spans="27:29" x14ac:dyDescent="0.25">
      <c r="AA16859"/>
      <c r="AB16859"/>
      <c r="AC16859"/>
    </row>
    <row r="16860" spans="27:29" x14ac:dyDescent="0.25">
      <c r="AA16860"/>
      <c r="AB16860"/>
      <c r="AC16860"/>
    </row>
    <row r="16861" spans="27:29" x14ac:dyDescent="0.25">
      <c r="AA16861"/>
      <c r="AB16861"/>
      <c r="AC16861"/>
    </row>
    <row r="16862" spans="27:29" x14ac:dyDescent="0.25">
      <c r="AA16862"/>
      <c r="AB16862"/>
      <c r="AC16862"/>
    </row>
    <row r="16863" spans="27:29" x14ac:dyDescent="0.25">
      <c r="AA16863"/>
      <c r="AB16863"/>
      <c r="AC16863"/>
    </row>
    <row r="16864" spans="27:29" x14ac:dyDescent="0.25">
      <c r="AA16864"/>
      <c r="AB16864"/>
      <c r="AC16864"/>
    </row>
    <row r="16865" spans="27:29" x14ac:dyDescent="0.25">
      <c r="AA16865"/>
      <c r="AB16865"/>
      <c r="AC16865"/>
    </row>
    <row r="16866" spans="27:29" x14ac:dyDescent="0.25">
      <c r="AA16866"/>
      <c r="AB16866"/>
      <c r="AC16866"/>
    </row>
    <row r="16867" spans="27:29" x14ac:dyDescent="0.25">
      <c r="AA16867"/>
      <c r="AB16867"/>
      <c r="AC16867"/>
    </row>
    <row r="16868" spans="27:29" x14ac:dyDescent="0.25">
      <c r="AA16868"/>
      <c r="AB16868"/>
      <c r="AC16868"/>
    </row>
    <row r="16869" spans="27:29" x14ac:dyDescent="0.25">
      <c r="AA16869"/>
      <c r="AB16869"/>
      <c r="AC16869"/>
    </row>
    <row r="16870" spans="27:29" x14ac:dyDescent="0.25">
      <c r="AA16870"/>
      <c r="AB16870"/>
      <c r="AC16870"/>
    </row>
    <row r="16871" spans="27:29" x14ac:dyDescent="0.25">
      <c r="AA16871"/>
      <c r="AB16871"/>
      <c r="AC16871"/>
    </row>
    <row r="16872" spans="27:29" x14ac:dyDescent="0.25">
      <c r="AA16872"/>
      <c r="AB16872"/>
      <c r="AC16872"/>
    </row>
    <row r="16873" spans="27:29" x14ac:dyDescent="0.25">
      <c r="AA16873"/>
      <c r="AB16873"/>
      <c r="AC16873"/>
    </row>
    <row r="16874" spans="27:29" x14ac:dyDescent="0.25">
      <c r="AA16874"/>
      <c r="AB16874"/>
      <c r="AC16874"/>
    </row>
    <row r="16875" spans="27:29" x14ac:dyDescent="0.25">
      <c r="AA16875"/>
      <c r="AB16875"/>
      <c r="AC16875"/>
    </row>
    <row r="16876" spans="27:29" x14ac:dyDescent="0.25">
      <c r="AA16876"/>
      <c r="AB16876"/>
      <c r="AC16876"/>
    </row>
    <row r="16877" spans="27:29" x14ac:dyDescent="0.25">
      <c r="AA16877"/>
      <c r="AB16877"/>
      <c r="AC16877"/>
    </row>
    <row r="16878" spans="27:29" x14ac:dyDescent="0.25">
      <c r="AA16878"/>
      <c r="AB16878"/>
      <c r="AC16878"/>
    </row>
    <row r="16879" spans="27:29" x14ac:dyDescent="0.25">
      <c r="AA16879"/>
      <c r="AB16879"/>
      <c r="AC16879"/>
    </row>
    <row r="16880" spans="27:29" x14ac:dyDescent="0.25">
      <c r="AA16880"/>
      <c r="AB16880"/>
      <c r="AC16880"/>
    </row>
    <row r="16881" spans="27:29" x14ac:dyDescent="0.25">
      <c r="AA16881"/>
      <c r="AB16881"/>
      <c r="AC16881"/>
    </row>
    <row r="16882" spans="27:29" x14ac:dyDescent="0.25">
      <c r="AA16882"/>
      <c r="AB16882"/>
      <c r="AC16882"/>
    </row>
    <row r="16883" spans="27:29" x14ac:dyDescent="0.25">
      <c r="AA16883"/>
      <c r="AB16883"/>
      <c r="AC16883"/>
    </row>
    <row r="16884" spans="27:29" x14ac:dyDescent="0.25">
      <c r="AA16884"/>
      <c r="AB16884"/>
      <c r="AC16884"/>
    </row>
    <row r="16885" spans="27:29" x14ac:dyDescent="0.25">
      <c r="AA16885"/>
      <c r="AB16885"/>
      <c r="AC16885"/>
    </row>
    <row r="16886" spans="27:29" x14ac:dyDescent="0.25">
      <c r="AA16886"/>
      <c r="AB16886"/>
      <c r="AC16886"/>
    </row>
    <row r="16887" spans="27:29" x14ac:dyDescent="0.25">
      <c r="AA16887"/>
      <c r="AB16887"/>
      <c r="AC16887"/>
    </row>
    <row r="16888" spans="27:29" x14ac:dyDescent="0.25">
      <c r="AA16888"/>
      <c r="AB16888"/>
      <c r="AC16888"/>
    </row>
    <row r="16889" spans="27:29" x14ac:dyDescent="0.25">
      <c r="AA16889"/>
      <c r="AB16889"/>
      <c r="AC16889"/>
    </row>
    <row r="16890" spans="27:29" x14ac:dyDescent="0.25">
      <c r="AA16890"/>
      <c r="AB16890"/>
      <c r="AC16890"/>
    </row>
    <row r="16891" spans="27:29" x14ac:dyDescent="0.25">
      <c r="AA16891"/>
      <c r="AB16891"/>
      <c r="AC16891"/>
    </row>
    <row r="16892" spans="27:29" x14ac:dyDescent="0.25">
      <c r="AA16892"/>
      <c r="AB16892"/>
      <c r="AC16892"/>
    </row>
    <row r="16893" spans="27:29" x14ac:dyDescent="0.25">
      <c r="AA16893"/>
      <c r="AB16893"/>
      <c r="AC16893"/>
    </row>
    <row r="16894" spans="27:29" x14ac:dyDescent="0.25">
      <c r="AA16894"/>
      <c r="AB16894"/>
      <c r="AC16894"/>
    </row>
    <row r="16895" spans="27:29" x14ac:dyDescent="0.25">
      <c r="AA16895"/>
      <c r="AB16895"/>
      <c r="AC16895"/>
    </row>
    <row r="16896" spans="27:29" x14ac:dyDescent="0.25">
      <c r="AA16896"/>
      <c r="AB16896"/>
      <c r="AC16896"/>
    </row>
    <row r="16897" spans="27:29" x14ac:dyDescent="0.25">
      <c r="AA16897"/>
      <c r="AB16897"/>
      <c r="AC16897"/>
    </row>
    <row r="16898" spans="27:29" x14ac:dyDescent="0.25">
      <c r="AA16898"/>
      <c r="AB16898"/>
      <c r="AC16898"/>
    </row>
    <row r="16899" spans="27:29" x14ac:dyDescent="0.25">
      <c r="AA16899"/>
      <c r="AB16899"/>
      <c r="AC16899"/>
    </row>
    <row r="16900" spans="27:29" x14ac:dyDescent="0.25">
      <c r="AA16900"/>
      <c r="AB16900"/>
      <c r="AC16900"/>
    </row>
    <row r="16901" spans="27:29" x14ac:dyDescent="0.25">
      <c r="AA16901"/>
      <c r="AB16901"/>
      <c r="AC16901"/>
    </row>
    <row r="16902" spans="27:29" x14ac:dyDescent="0.25">
      <c r="AA16902"/>
      <c r="AB16902"/>
      <c r="AC16902"/>
    </row>
    <row r="16903" spans="27:29" x14ac:dyDescent="0.25">
      <c r="AA16903"/>
      <c r="AB16903"/>
      <c r="AC16903"/>
    </row>
    <row r="16904" spans="27:29" x14ac:dyDescent="0.25">
      <c r="AA16904"/>
      <c r="AB16904"/>
      <c r="AC16904"/>
    </row>
    <row r="16905" spans="27:29" x14ac:dyDescent="0.25">
      <c r="AA16905"/>
      <c r="AB16905"/>
      <c r="AC16905"/>
    </row>
    <row r="16906" spans="27:29" x14ac:dyDescent="0.25">
      <c r="AA16906"/>
      <c r="AB16906"/>
      <c r="AC16906"/>
    </row>
    <row r="16907" spans="27:29" x14ac:dyDescent="0.25">
      <c r="AA16907"/>
      <c r="AB16907"/>
      <c r="AC16907"/>
    </row>
    <row r="16908" spans="27:29" x14ac:dyDescent="0.25">
      <c r="AA16908"/>
      <c r="AB16908"/>
      <c r="AC16908"/>
    </row>
    <row r="16909" spans="27:29" x14ac:dyDescent="0.25">
      <c r="AA16909"/>
      <c r="AB16909"/>
      <c r="AC16909"/>
    </row>
    <row r="16910" spans="27:29" x14ac:dyDescent="0.25">
      <c r="AA16910"/>
      <c r="AB16910"/>
      <c r="AC16910"/>
    </row>
    <row r="16911" spans="27:29" x14ac:dyDescent="0.25">
      <c r="AA16911"/>
      <c r="AB16911"/>
      <c r="AC16911"/>
    </row>
    <row r="16912" spans="27:29" x14ac:dyDescent="0.25">
      <c r="AA16912"/>
      <c r="AB16912"/>
      <c r="AC16912"/>
    </row>
    <row r="16913" spans="27:29" x14ac:dyDescent="0.25">
      <c r="AA16913"/>
      <c r="AB16913"/>
      <c r="AC16913"/>
    </row>
    <row r="16914" spans="27:29" x14ac:dyDescent="0.25">
      <c r="AA16914"/>
      <c r="AB16914"/>
      <c r="AC16914"/>
    </row>
    <row r="16915" spans="27:29" x14ac:dyDescent="0.25">
      <c r="AA16915"/>
      <c r="AB16915"/>
      <c r="AC16915"/>
    </row>
    <row r="16916" spans="27:29" x14ac:dyDescent="0.25">
      <c r="AA16916"/>
      <c r="AB16916"/>
      <c r="AC16916"/>
    </row>
    <row r="16917" spans="27:29" x14ac:dyDescent="0.25">
      <c r="AA16917"/>
      <c r="AB16917"/>
      <c r="AC16917"/>
    </row>
    <row r="16918" spans="27:29" x14ac:dyDescent="0.25">
      <c r="AA16918"/>
      <c r="AB16918"/>
      <c r="AC16918"/>
    </row>
    <row r="16919" spans="27:29" x14ac:dyDescent="0.25">
      <c r="AA16919"/>
      <c r="AB16919"/>
      <c r="AC16919"/>
    </row>
    <row r="16920" spans="27:29" x14ac:dyDescent="0.25">
      <c r="AA16920"/>
      <c r="AB16920"/>
      <c r="AC16920"/>
    </row>
    <row r="16921" spans="27:29" x14ac:dyDescent="0.25">
      <c r="AA16921"/>
      <c r="AB16921"/>
      <c r="AC16921"/>
    </row>
    <row r="16922" spans="27:29" x14ac:dyDescent="0.25">
      <c r="AA16922"/>
      <c r="AB16922"/>
      <c r="AC16922"/>
    </row>
    <row r="16923" spans="27:29" x14ac:dyDescent="0.25">
      <c r="AA16923"/>
      <c r="AB16923"/>
      <c r="AC16923"/>
    </row>
    <row r="16924" spans="27:29" x14ac:dyDescent="0.25">
      <c r="AA16924"/>
      <c r="AB16924"/>
      <c r="AC16924"/>
    </row>
    <row r="16925" spans="27:29" x14ac:dyDescent="0.25">
      <c r="AA16925"/>
      <c r="AB16925"/>
      <c r="AC16925"/>
    </row>
    <row r="16926" spans="27:29" x14ac:dyDescent="0.25">
      <c r="AA16926"/>
      <c r="AB16926"/>
      <c r="AC16926"/>
    </row>
    <row r="16927" spans="27:29" x14ac:dyDescent="0.25">
      <c r="AA16927"/>
      <c r="AB16927"/>
      <c r="AC16927"/>
    </row>
    <row r="16928" spans="27:29" x14ac:dyDescent="0.25">
      <c r="AA16928"/>
      <c r="AB16928"/>
      <c r="AC16928"/>
    </row>
    <row r="16929" spans="27:29" x14ac:dyDescent="0.25">
      <c r="AA16929"/>
      <c r="AB16929"/>
      <c r="AC16929"/>
    </row>
    <row r="16930" spans="27:29" x14ac:dyDescent="0.25">
      <c r="AA16930"/>
      <c r="AB16930"/>
      <c r="AC16930"/>
    </row>
    <row r="16931" spans="27:29" x14ac:dyDescent="0.25">
      <c r="AA16931"/>
      <c r="AB16931"/>
      <c r="AC16931"/>
    </row>
    <row r="16932" spans="27:29" x14ac:dyDescent="0.25">
      <c r="AA16932"/>
      <c r="AB16932"/>
      <c r="AC16932"/>
    </row>
    <row r="16933" spans="27:29" x14ac:dyDescent="0.25">
      <c r="AA16933"/>
      <c r="AB16933"/>
      <c r="AC16933"/>
    </row>
    <row r="16934" spans="27:29" x14ac:dyDescent="0.25">
      <c r="AA16934"/>
      <c r="AB16934"/>
      <c r="AC16934"/>
    </row>
    <row r="16935" spans="27:29" x14ac:dyDescent="0.25">
      <c r="AA16935"/>
      <c r="AB16935"/>
      <c r="AC16935"/>
    </row>
    <row r="16936" spans="27:29" x14ac:dyDescent="0.25">
      <c r="AA16936"/>
      <c r="AB16936"/>
      <c r="AC16936"/>
    </row>
    <row r="16937" spans="27:29" x14ac:dyDescent="0.25">
      <c r="AA16937"/>
      <c r="AB16937"/>
      <c r="AC16937"/>
    </row>
    <row r="16938" spans="27:29" x14ac:dyDescent="0.25">
      <c r="AA16938"/>
      <c r="AB16938"/>
      <c r="AC16938"/>
    </row>
    <row r="16939" spans="27:29" x14ac:dyDescent="0.25">
      <c r="AA16939"/>
      <c r="AB16939"/>
      <c r="AC16939"/>
    </row>
    <row r="16940" spans="27:29" x14ac:dyDescent="0.25">
      <c r="AA16940"/>
      <c r="AB16940"/>
      <c r="AC16940"/>
    </row>
    <row r="16941" spans="27:29" x14ac:dyDescent="0.25">
      <c r="AA16941"/>
      <c r="AB16941"/>
      <c r="AC16941"/>
    </row>
    <row r="16942" spans="27:29" x14ac:dyDescent="0.25">
      <c r="AA16942"/>
      <c r="AB16942"/>
      <c r="AC16942"/>
    </row>
    <row r="16943" spans="27:29" x14ac:dyDescent="0.25">
      <c r="AA16943"/>
      <c r="AB16943"/>
      <c r="AC16943"/>
    </row>
    <row r="16944" spans="27:29" x14ac:dyDescent="0.25">
      <c r="AA16944"/>
      <c r="AB16944"/>
      <c r="AC16944"/>
    </row>
    <row r="16945" spans="27:29" x14ac:dyDescent="0.25">
      <c r="AA16945"/>
      <c r="AB16945"/>
      <c r="AC16945"/>
    </row>
    <row r="16946" spans="27:29" x14ac:dyDescent="0.25">
      <c r="AA16946"/>
      <c r="AB16946"/>
      <c r="AC16946"/>
    </row>
    <row r="16947" spans="27:29" x14ac:dyDescent="0.25">
      <c r="AA16947"/>
      <c r="AB16947"/>
      <c r="AC16947"/>
    </row>
    <row r="16948" spans="27:29" x14ac:dyDescent="0.25">
      <c r="AA16948"/>
      <c r="AB16948"/>
      <c r="AC16948"/>
    </row>
    <row r="16949" spans="27:29" x14ac:dyDescent="0.25">
      <c r="AA16949"/>
      <c r="AB16949"/>
      <c r="AC16949"/>
    </row>
    <row r="16950" spans="27:29" x14ac:dyDescent="0.25">
      <c r="AA16950"/>
      <c r="AB16950"/>
      <c r="AC16950"/>
    </row>
    <row r="16951" spans="27:29" x14ac:dyDescent="0.25">
      <c r="AA16951"/>
      <c r="AB16951"/>
      <c r="AC16951"/>
    </row>
    <row r="16952" spans="27:29" x14ac:dyDescent="0.25">
      <c r="AA16952"/>
      <c r="AB16952"/>
      <c r="AC16952"/>
    </row>
    <row r="16953" spans="27:29" x14ac:dyDescent="0.25">
      <c r="AA16953"/>
      <c r="AB16953"/>
      <c r="AC16953"/>
    </row>
    <row r="16954" spans="27:29" x14ac:dyDescent="0.25">
      <c r="AA16954"/>
      <c r="AB16954"/>
      <c r="AC16954"/>
    </row>
    <row r="16955" spans="27:29" x14ac:dyDescent="0.25">
      <c r="AA16955"/>
      <c r="AB16955"/>
      <c r="AC16955"/>
    </row>
    <row r="16956" spans="27:29" x14ac:dyDescent="0.25">
      <c r="AA16956"/>
      <c r="AB16956"/>
      <c r="AC16956"/>
    </row>
    <row r="16957" spans="27:29" x14ac:dyDescent="0.25">
      <c r="AA16957"/>
      <c r="AB16957"/>
      <c r="AC16957"/>
    </row>
    <row r="16958" spans="27:29" x14ac:dyDescent="0.25">
      <c r="AA16958"/>
      <c r="AB16958"/>
      <c r="AC16958"/>
    </row>
    <row r="16959" spans="27:29" x14ac:dyDescent="0.25">
      <c r="AA16959"/>
      <c r="AB16959"/>
      <c r="AC16959"/>
    </row>
    <row r="16960" spans="27:29" x14ac:dyDescent="0.25">
      <c r="AA16960"/>
      <c r="AB16960"/>
      <c r="AC16960"/>
    </row>
    <row r="16961" spans="27:29" x14ac:dyDescent="0.25">
      <c r="AA16961"/>
      <c r="AB16961"/>
      <c r="AC16961"/>
    </row>
    <row r="16962" spans="27:29" x14ac:dyDescent="0.25">
      <c r="AA16962"/>
      <c r="AB16962"/>
      <c r="AC16962"/>
    </row>
    <row r="16963" spans="27:29" x14ac:dyDescent="0.25">
      <c r="AA16963"/>
      <c r="AB16963"/>
      <c r="AC16963"/>
    </row>
    <row r="16964" spans="27:29" x14ac:dyDescent="0.25">
      <c r="AA16964"/>
      <c r="AB16964"/>
      <c r="AC16964"/>
    </row>
    <row r="16965" spans="27:29" x14ac:dyDescent="0.25">
      <c r="AA16965"/>
      <c r="AB16965"/>
      <c r="AC16965"/>
    </row>
    <row r="16966" spans="27:29" x14ac:dyDescent="0.25">
      <c r="AA16966"/>
      <c r="AB16966"/>
      <c r="AC16966"/>
    </row>
    <row r="16967" spans="27:29" x14ac:dyDescent="0.25">
      <c r="AA16967"/>
      <c r="AB16967"/>
      <c r="AC16967"/>
    </row>
    <row r="16968" spans="27:29" x14ac:dyDescent="0.25">
      <c r="AA16968"/>
      <c r="AB16968"/>
      <c r="AC16968"/>
    </row>
    <row r="16969" spans="27:29" x14ac:dyDescent="0.25">
      <c r="AA16969"/>
      <c r="AB16969"/>
      <c r="AC16969"/>
    </row>
    <row r="16970" spans="27:29" x14ac:dyDescent="0.25">
      <c r="AA16970"/>
      <c r="AB16970"/>
      <c r="AC16970"/>
    </row>
    <row r="16971" spans="27:29" x14ac:dyDescent="0.25">
      <c r="AA16971"/>
      <c r="AB16971"/>
      <c r="AC16971"/>
    </row>
    <row r="16972" spans="27:29" x14ac:dyDescent="0.25">
      <c r="AA16972"/>
      <c r="AB16972"/>
      <c r="AC16972"/>
    </row>
    <row r="16973" spans="27:29" x14ac:dyDescent="0.25">
      <c r="AA16973"/>
      <c r="AB16973"/>
      <c r="AC16973"/>
    </row>
    <row r="16974" spans="27:29" x14ac:dyDescent="0.25">
      <c r="AA16974"/>
      <c r="AB16974"/>
      <c r="AC16974"/>
    </row>
    <row r="16975" spans="27:29" x14ac:dyDescent="0.25">
      <c r="AA16975"/>
      <c r="AB16975"/>
      <c r="AC16975"/>
    </row>
    <row r="16976" spans="27:29" x14ac:dyDescent="0.25">
      <c r="AA16976"/>
      <c r="AB16976"/>
      <c r="AC16976"/>
    </row>
    <row r="16977" spans="27:29" x14ac:dyDescent="0.25">
      <c r="AA16977"/>
      <c r="AB16977"/>
      <c r="AC16977"/>
    </row>
    <row r="16978" spans="27:29" x14ac:dyDescent="0.25">
      <c r="AA16978"/>
      <c r="AB16978"/>
      <c r="AC16978"/>
    </row>
    <row r="16979" spans="27:29" x14ac:dyDescent="0.25">
      <c r="AA16979"/>
      <c r="AB16979"/>
      <c r="AC16979"/>
    </row>
    <row r="16980" spans="27:29" x14ac:dyDescent="0.25">
      <c r="AA16980"/>
      <c r="AB16980"/>
      <c r="AC16980"/>
    </row>
    <row r="16981" spans="27:29" x14ac:dyDescent="0.25">
      <c r="AA16981"/>
      <c r="AB16981"/>
      <c r="AC16981"/>
    </row>
    <row r="16982" spans="27:29" x14ac:dyDescent="0.25">
      <c r="AA16982"/>
      <c r="AB16982"/>
      <c r="AC16982"/>
    </row>
    <row r="16983" spans="27:29" x14ac:dyDescent="0.25">
      <c r="AA16983"/>
      <c r="AB16983"/>
      <c r="AC16983"/>
    </row>
    <row r="16984" spans="27:29" x14ac:dyDescent="0.25">
      <c r="AA16984"/>
      <c r="AB16984"/>
      <c r="AC16984"/>
    </row>
    <row r="16985" spans="27:29" x14ac:dyDescent="0.25">
      <c r="AA16985"/>
      <c r="AB16985"/>
      <c r="AC16985"/>
    </row>
    <row r="16986" spans="27:29" x14ac:dyDescent="0.25">
      <c r="AA16986"/>
      <c r="AB16986"/>
      <c r="AC16986"/>
    </row>
    <row r="16987" spans="27:29" x14ac:dyDescent="0.25">
      <c r="AA16987"/>
      <c r="AB16987"/>
      <c r="AC16987"/>
    </row>
    <row r="16988" spans="27:29" x14ac:dyDescent="0.25">
      <c r="AA16988"/>
      <c r="AB16988"/>
      <c r="AC16988"/>
    </row>
    <row r="16989" spans="27:29" x14ac:dyDescent="0.25">
      <c r="AA16989"/>
      <c r="AB16989"/>
      <c r="AC16989"/>
    </row>
    <row r="16990" spans="27:29" x14ac:dyDescent="0.25">
      <c r="AA16990"/>
      <c r="AB16990"/>
      <c r="AC16990"/>
    </row>
    <row r="16991" spans="27:29" x14ac:dyDescent="0.25">
      <c r="AA16991"/>
      <c r="AB16991"/>
      <c r="AC16991"/>
    </row>
    <row r="16992" spans="27:29" x14ac:dyDescent="0.25">
      <c r="AA16992"/>
      <c r="AB16992"/>
      <c r="AC16992"/>
    </row>
    <row r="16993" spans="27:29" x14ac:dyDescent="0.25">
      <c r="AA16993"/>
      <c r="AB16993"/>
      <c r="AC16993"/>
    </row>
    <row r="16994" spans="27:29" x14ac:dyDescent="0.25">
      <c r="AA16994"/>
      <c r="AB16994"/>
      <c r="AC16994"/>
    </row>
    <row r="16995" spans="27:29" x14ac:dyDescent="0.25">
      <c r="AA16995"/>
      <c r="AB16995"/>
      <c r="AC16995"/>
    </row>
    <row r="16996" spans="27:29" x14ac:dyDescent="0.25">
      <c r="AA16996"/>
      <c r="AB16996"/>
      <c r="AC16996"/>
    </row>
    <row r="16997" spans="27:29" x14ac:dyDescent="0.25">
      <c r="AA16997"/>
      <c r="AB16997"/>
      <c r="AC16997"/>
    </row>
    <row r="16998" spans="27:29" x14ac:dyDescent="0.25">
      <c r="AA16998"/>
      <c r="AB16998"/>
      <c r="AC16998"/>
    </row>
    <row r="16999" spans="27:29" x14ac:dyDescent="0.25">
      <c r="AA16999"/>
      <c r="AB16999"/>
      <c r="AC16999"/>
    </row>
    <row r="17000" spans="27:29" x14ac:dyDescent="0.25">
      <c r="AA17000"/>
      <c r="AB17000"/>
      <c r="AC17000"/>
    </row>
    <row r="17001" spans="27:29" x14ac:dyDescent="0.25">
      <c r="AA17001"/>
      <c r="AB17001"/>
      <c r="AC17001"/>
    </row>
    <row r="17002" spans="27:29" x14ac:dyDescent="0.25">
      <c r="AA17002"/>
      <c r="AB17002"/>
      <c r="AC17002"/>
    </row>
    <row r="17003" spans="27:29" x14ac:dyDescent="0.25">
      <c r="AA17003"/>
      <c r="AB17003"/>
      <c r="AC17003"/>
    </row>
    <row r="17004" spans="27:29" x14ac:dyDescent="0.25">
      <c r="AA17004"/>
      <c r="AB17004"/>
      <c r="AC17004"/>
    </row>
    <row r="17005" spans="27:29" x14ac:dyDescent="0.25">
      <c r="AA17005"/>
      <c r="AB17005"/>
      <c r="AC17005"/>
    </row>
    <row r="17006" spans="27:29" x14ac:dyDescent="0.25">
      <c r="AA17006"/>
      <c r="AB17006"/>
      <c r="AC17006"/>
    </row>
    <row r="17007" spans="27:29" x14ac:dyDescent="0.25">
      <c r="AA17007"/>
      <c r="AB17007"/>
      <c r="AC17007"/>
    </row>
    <row r="17008" spans="27:29" x14ac:dyDescent="0.25">
      <c r="AA17008"/>
      <c r="AB17008"/>
      <c r="AC17008"/>
    </row>
    <row r="17009" spans="27:29" x14ac:dyDescent="0.25">
      <c r="AA17009"/>
      <c r="AB17009"/>
      <c r="AC17009"/>
    </row>
    <row r="17010" spans="27:29" x14ac:dyDescent="0.25">
      <c r="AA17010"/>
      <c r="AB17010"/>
      <c r="AC17010"/>
    </row>
    <row r="17011" spans="27:29" x14ac:dyDescent="0.25">
      <c r="AA17011"/>
      <c r="AB17011"/>
      <c r="AC17011"/>
    </row>
    <row r="17012" spans="27:29" x14ac:dyDescent="0.25">
      <c r="AA17012"/>
      <c r="AB17012"/>
      <c r="AC17012"/>
    </row>
    <row r="17013" spans="27:29" x14ac:dyDescent="0.25">
      <c r="AA17013"/>
      <c r="AB17013"/>
      <c r="AC17013"/>
    </row>
    <row r="17014" spans="27:29" x14ac:dyDescent="0.25">
      <c r="AA17014"/>
      <c r="AB17014"/>
      <c r="AC17014"/>
    </row>
    <row r="17015" spans="27:29" x14ac:dyDescent="0.25">
      <c r="AA17015"/>
      <c r="AB17015"/>
      <c r="AC17015"/>
    </row>
    <row r="17016" spans="27:29" x14ac:dyDescent="0.25">
      <c r="AA17016"/>
      <c r="AB17016"/>
      <c r="AC17016"/>
    </row>
    <row r="17017" spans="27:29" x14ac:dyDescent="0.25">
      <c r="AA17017"/>
      <c r="AB17017"/>
      <c r="AC17017"/>
    </row>
    <row r="17018" spans="27:29" x14ac:dyDescent="0.25">
      <c r="AA17018"/>
      <c r="AB17018"/>
      <c r="AC17018"/>
    </row>
    <row r="17019" spans="27:29" x14ac:dyDescent="0.25">
      <c r="AA17019"/>
      <c r="AB17019"/>
      <c r="AC17019"/>
    </row>
    <row r="17020" spans="27:29" x14ac:dyDescent="0.25">
      <c r="AA17020"/>
      <c r="AB17020"/>
      <c r="AC17020"/>
    </row>
    <row r="17021" spans="27:29" x14ac:dyDescent="0.25">
      <c r="AA17021"/>
      <c r="AB17021"/>
      <c r="AC17021"/>
    </row>
    <row r="17022" spans="27:29" x14ac:dyDescent="0.25">
      <c r="AA17022"/>
      <c r="AB17022"/>
      <c r="AC17022"/>
    </row>
    <row r="17023" spans="27:29" x14ac:dyDescent="0.25">
      <c r="AA17023"/>
      <c r="AB17023"/>
      <c r="AC17023"/>
    </row>
    <row r="17024" spans="27:29" x14ac:dyDescent="0.25">
      <c r="AA17024"/>
      <c r="AB17024"/>
      <c r="AC17024"/>
    </row>
    <row r="17025" spans="27:29" x14ac:dyDescent="0.25">
      <c r="AA17025"/>
      <c r="AB17025"/>
      <c r="AC17025"/>
    </row>
    <row r="17026" spans="27:29" x14ac:dyDescent="0.25">
      <c r="AA17026"/>
      <c r="AB17026"/>
      <c r="AC17026"/>
    </row>
    <row r="17027" spans="27:29" x14ac:dyDescent="0.25">
      <c r="AA17027"/>
      <c r="AB17027"/>
      <c r="AC17027"/>
    </row>
    <row r="17028" spans="27:29" x14ac:dyDescent="0.25">
      <c r="AA17028"/>
      <c r="AB17028"/>
      <c r="AC17028"/>
    </row>
    <row r="17029" spans="27:29" x14ac:dyDescent="0.25">
      <c r="AA17029"/>
      <c r="AB17029"/>
      <c r="AC17029"/>
    </row>
    <row r="17030" spans="27:29" x14ac:dyDescent="0.25">
      <c r="AA17030"/>
      <c r="AB17030"/>
      <c r="AC17030"/>
    </row>
    <row r="17031" spans="27:29" x14ac:dyDescent="0.25">
      <c r="AA17031"/>
      <c r="AB17031"/>
      <c r="AC17031"/>
    </row>
    <row r="17032" spans="27:29" x14ac:dyDescent="0.25">
      <c r="AA17032"/>
      <c r="AB17032"/>
      <c r="AC17032"/>
    </row>
    <row r="17033" spans="27:29" x14ac:dyDescent="0.25">
      <c r="AA17033"/>
      <c r="AB17033"/>
      <c r="AC17033"/>
    </row>
    <row r="17034" spans="27:29" x14ac:dyDescent="0.25">
      <c r="AA17034"/>
      <c r="AB17034"/>
      <c r="AC17034"/>
    </row>
    <row r="17035" spans="27:29" x14ac:dyDescent="0.25">
      <c r="AA17035"/>
      <c r="AB17035"/>
      <c r="AC17035"/>
    </row>
    <row r="17036" spans="27:29" x14ac:dyDescent="0.25">
      <c r="AA17036"/>
      <c r="AB17036"/>
      <c r="AC17036"/>
    </row>
    <row r="17037" spans="27:29" x14ac:dyDescent="0.25">
      <c r="AA17037"/>
      <c r="AB17037"/>
      <c r="AC17037"/>
    </row>
    <row r="17038" spans="27:29" x14ac:dyDescent="0.25">
      <c r="AA17038"/>
      <c r="AB17038"/>
      <c r="AC17038"/>
    </row>
    <row r="17039" spans="27:29" x14ac:dyDescent="0.25">
      <c r="AA17039"/>
      <c r="AB17039"/>
      <c r="AC17039"/>
    </row>
    <row r="17040" spans="27:29" x14ac:dyDescent="0.25">
      <c r="AA17040"/>
      <c r="AB17040"/>
      <c r="AC17040"/>
    </row>
    <row r="17041" spans="27:29" x14ac:dyDescent="0.25">
      <c r="AA17041"/>
      <c r="AB17041"/>
      <c r="AC17041"/>
    </row>
    <row r="17042" spans="27:29" x14ac:dyDescent="0.25">
      <c r="AA17042"/>
      <c r="AB17042"/>
      <c r="AC17042"/>
    </row>
    <row r="17043" spans="27:29" x14ac:dyDescent="0.25">
      <c r="AA17043"/>
      <c r="AB17043"/>
      <c r="AC17043"/>
    </row>
    <row r="17044" spans="27:29" x14ac:dyDescent="0.25">
      <c r="AA17044"/>
      <c r="AB17044"/>
      <c r="AC17044"/>
    </row>
    <row r="17045" spans="27:29" x14ac:dyDescent="0.25">
      <c r="AA17045"/>
      <c r="AB17045"/>
      <c r="AC17045"/>
    </row>
    <row r="17046" spans="27:29" x14ac:dyDescent="0.25">
      <c r="AA17046"/>
      <c r="AB17046"/>
      <c r="AC17046"/>
    </row>
    <row r="17047" spans="27:29" x14ac:dyDescent="0.25">
      <c r="AA17047"/>
      <c r="AB17047"/>
      <c r="AC17047"/>
    </row>
    <row r="17048" spans="27:29" x14ac:dyDescent="0.25">
      <c r="AA17048"/>
      <c r="AB17048"/>
      <c r="AC17048"/>
    </row>
    <row r="17049" spans="27:29" x14ac:dyDescent="0.25">
      <c r="AA17049"/>
      <c r="AB17049"/>
      <c r="AC17049"/>
    </row>
    <row r="17050" spans="27:29" x14ac:dyDescent="0.25">
      <c r="AA17050"/>
      <c r="AB17050"/>
      <c r="AC17050"/>
    </row>
    <row r="17051" spans="27:29" x14ac:dyDescent="0.25">
      <c r="AA17051"/>
      <c r="AB17051"/>
      <c r="AC17051"/>
    </row>
    <row r="17052" spans="27:29" x14ac:dyDescent="0.25">
      <c r="AA17052"/>
      <c r="AB17052"/>
      <c r="AC17052"/>
    </row>
    <row r="17053" spans="27:29" x14ac:dyDescent="0.25">
      <c r="AA17053"/>
      <c r="AB17053"/>
      <c r="AC17053"/>
    </row>
    <row r="17054" spans="27:29" x14ac:dyDescent="0.25">
      <c r="AA17054"/>
      <c r="AB17054"/>
      <c r="AC17054"/>
    </row>
    <row r="17055" spans="27:29" x14ac:dyDescent="0.25">
      <c r="AA17055"/>
      <c r="AB17055"/>
      <c r="AC17055"/>
    </row>
    <row r="17056" spans="27:29" x14ac:dyDescent="0.25">
      <c r="AA17056"/>
      <c r="AB17056"/>
      <c r="AC17056"/>
    </row>
    <row r="17057" spans="27:29" x14ac:dyDescent="0.25">
      <c r="AA17057"/>
      <c r="AB17057"/>
      <c r="AC17057"/>
    </row>
    <row r="17058" spans="27:29" x14ac:dyDescent="0.25">
      <c r="AA17058"/>
      <c r="AB17058"/>
      <c r="AC17058"/>
    </row>
    <row r="17059" spans="27:29" x14ac:dyDescent="0.25">
      <c r="AA17059"/>
      <c r="AB17059"/>
      <c r="AC17059"/>
    </row>
    <row r="17060" spans="27:29" x14ac:dyDescent="0.25">
      <c r="AA17060"/>
      <c r="AB17060"/>
      <c r="AC17060"/>
    </row>
    <row r="17061" spans="27:29" x14ac:dyDescent="0.25">
      <c r="AA17061"/>
      <c r="AB17061"/>
      <c r="AC17061"/>
    </row>
    <row r="17062" spans="27:29" x14ac:dyDescent="0.25">
      <c r="AA17062"/>
      <c r="AB17062"/>
      <c r="AC17062"/>
    </row>
    <row r="17063" spans="27:29" x14ac:dyDescent="0.25">
      <c r="AA17063"/>
      <c r="AB17063"/>
      <c r="AC17063"/>
    </row>
    <row r="17064" spans="27:29" x14ac:dyDescent="0.25">
      <c r="AA17064"/>
      <c r="AB17064"/>
      <c r="AC17064"/>
    </row>
    <row r="17065" spans="27:29" x14ac:dyDescent="0.25">
      <c r="AA17065"/>
      <c r="AB17065"/>
      <c r="AC17065"/>
    </row>
    <row r="17066" spans="27:29" x14ac:dyDescent="0.25">
      <c r="AA17066"/>
      <c r="AB17066"/>
      <c r="AC17066"/>
    </row>
    <row r="17067" spans="27:29" x14ac:dyDescent="0.25">
      <c r="AA17067"/>
      <c r="AB17067"/>
      <c r="AC17067"/>
    </row>
    <row r="17068" spans="27:29" x14ac:dyDescent="0.25">
      <c r="AA17068"/>
      <c r="AB17068"/>
      <c r="AC17068"/>
    </row>
    <row r="17069" spans="27:29" x14ac:dyDescent="0.25">
      <c r="AA17069"/>
      <c r="AB17069"/>
      <c r="AC17069"/>
    </row>
    <row r="17070" spans="27:29" x14ac:dyDescent="0.25">
      <c r="AA17070"/>
      <c r="AB17070"/>
      <c r="AC17070"/>
    </row>
    <row r="17071" spans="27:29" x14ac:dyDescent="0.25">
      <c r="AA17071"/>
      <c r="AB17071"/>
      <c r="AC17071"/>
    </row>
    <row r="17072" spans="27:29" x14ac:dyDescent="0.25">
      <c r="AA17072"/>
      <c r="AB17072"/>
      <c r="AC17072"/>
    </row>
    <row r="17073" spans="27:29" x14ac:dyDescent="0.25">
      <c r="AA17073"/>
      <c r="AB17073"/>
      <c r="AC17073"/>
    </row>
    <row r="17074" spans="27:29" x14ac:dyDescent="0.25">
      <c r="AA17074"/>
      <c r="AB17074"/>
      <c r="AC17074"/>
    </row>
    <row r="17075" spans="27:29" x14ac:dyDescent="0.25">
      <c r="AA17075"/>
      <c r="AB17075"/>
      <c r="AC17075"/>
    </row>
    <row r="17076" spans="27:29" x14ac:dyDescent="0.25">
      <c r="AA17076"/>
      <c r="AB17076"/>
      <c r="AC17076"/>
    </row>
    <row r="17077" spans="27:29" x14ac:dyDescent="0.25">
      <c r="AA17077"/>
      <c r="AB17077"/>
      <c r="AC17077"/>
    </row>
    <row r="17078" spans="27:29" x14ac:dyDescent="0.25">
      <c r="AA17078"/>
      <c r="AB17078"/>
      <c r="AC17078"/>
    </row>
    <row r="17079" spans="27:29" x14ac:dyDescent="0.25">
      <c r="AA17079"/>
      <c r="AB17079"/>
      <c r="AC17079"/>
    </row>
    <row r="17080" spans="27:29" x14ac:dyDescent="0.25">
      <c r="AA17080"/>
      <c r="AB17080"/>
      <c r="AC17080"/>
    </row>
    <row r="17081" spans="27:29" x14ac:dyDescent="0.25">
      <c r="AA17081"/>
      <c r="AB17081"/>
      <c r="AC17081"/>
    </row>
    <row r="17082" spans="27:29" x14ac:dyDescent="0.25">
      <c r="AA17082"/>
      <c r="AB17082"/>
      <c r="AC17082"/>
    </row>
    <row r="17083" spans="27:29" x14ac:dyDescent="0.25">
      <c r="AA17083"/>
      <c r="AB17083"/>
      <c r="AC17083"/>
    </row>
    <row r="17084" spans="27:29" x14ac:dyDescent="0.25">
      <c r="AA17084"/>
      <c r="AB17084"/>
      <c r="AC17084"/>
    </row>
    <row r="17085" spans="27:29" x14ac:dyDescent="0.25">
      <c r="AA17085"/>
      <c r="AB17085"/>
      <c r="AC17085"/>
    </row>
    <row r="17086" spans="27:29" x14ac:dyDescent="0.25">
      <c r="AA17086"/>
      <c r="AB17086"/>
      <c r="AC17086"/>
    </row>
    <row r="17087" spans="27:29" x14ac:dyDescent="0.25">
      <c r="AA17087"/>
      <c r="AB17087"/>
      <c r="AC17087"/>
    </row>
    <row r="17088" spans="27:29" x14ac:dyDescent="0.25">
      <c r="AA17088"/>
      <c r="AB17088"/>
      <c r="AC17088"/>
    </row>
    <row r="17089" spans="27:29" x14ac:dyDescent="0.25">
      <c r="AA17089"/>
      <c r="AB17089"/>
      <c r="AC17089"/>
    </row>
    <row r="17090" spans="27:29" x14ac:dyDescent="0.25">
      <c r="AA17090"/>
      <c r="AB17090"/>
      <c r="AC17090"/>
    </row>
    <row r="17091" spans="27:29" x14ac:dyDescent="0.25">
      <c r="AA17091"/>
      <c r="AB17091"/>
      <c r="AC17091"/>
    </row>
    <row r="17092" spans="27:29" x14ac:dyDescent="0.25">
      <c r="AA17092"/>
      <c r="AB17092"/>
      <c r="AC17092"/>
    </row>
    <row r="17093" spans="27:29" x14ac:dyDescent="0.25">
      <c r="AA17093"/>
      <c r="AB17093"/>
      <c r="AC17093"/>
    </row>
    <row r="17094" spans="27:29" x14ac:dyDescent="0.25">
      <c r="AA17094"/>
      <c r="AB17094"/>
      <c r="AC17094"/>
    </row>
    <row r="17095" spans="27:29" x14ac:dyDescent="0.25">
      <c r="AA17095"/>
      <c r="AB17095"/>
      <c r="AC17095"/>
    </row>
    <row r="17096" spans="27:29" x14ac:dyDescent="0.25">
      <c r="AA17096"/>
      <c r="AB17096"/>
      <c r="AC17096"/>
    </row>
    <row r="17097" spans="27:29" x14ac:dyDescent="0.25">
      <c r="AA17097"/>
      <c r="AB17097"/>
      <c r="AC17097"/>
    </row>
    <row r="17098" spans="27:29" x14ac:dyDescent="0.25">
      <c r="AA17098"/>
      <c r="AB17098"/>
      <c r="AC17098"/>
    </row>
    <row r="17099" spans="27:29" x14ac:dyDescent="0.25">
      <c r="AA17099"/>
      <c r="AB17099"/>
      <c r="AC17099"/>
    </row>
    <row r="17100" spans="27:29" x14ac:dyDescent="0.25">
      <c r="AA17100"/>
      <c r="AB17100"/>
      <c r="AC17100"/>
    </row>
    <row r="17101" spans="27:29" x14ac:dyDescent="0.25">
      <c r="AA17101"/>
      <c r="AB17101"/>
      <c r="AC17101"/>
    </row>
    <row r="17102" spans="27:29" x14ac:dyDescent="0.25">
      <c r="AA17102"/>
      <c r="AB17102"/>
      <c r="AC17102"/>
    </row>
    <row r="17103" spans="27:29" x14ac:dyDescent="0.25">
      <c r="AA17103"/>
      <c r="AB17103"/>
      <c r="AC17103"/>
    </row>
    <row r="17104" spans="27:29" x14ac:dyDescent="0.25">
      <c r="AA17104"/>
      <c r="AB17104"/>
      <c r="AC17104"/>
    </row>
    <row r="17105" spans="27:29" x14ac:dyDescent="0.25">
      <c r="AA17105"/>
      <c r="AB17105"/>
      <c r="AC17105"/>
    </row>
    <row r="17106" spans="27:29" x14ac:dyDescent="0.25">
      <c r="AA17106"/>
      <c r="AB17106"/>
      <c r="AC17106"/>
    </row>
    <row r="17107" spans="27:29" x14ac:dyDescent="0.25">
      <c r="AA17107"/>
      <c r="AB17107"/>
      <c r="AC17107"/>
    </row>
    <row r="17108" spans="27:29" x14ac:dyDescent="0.25">
      <c r="AA17108"/>
      <c r="AB17108"/>
      <c r="AC17108"/>
    </row>
    <row r="17109" spans="27:29" x14ac:dyDescent="0.25">
      <c r="AA17109"/>
      <c r="AB17109"/>
      <c r="AC17109"/>
    </row>
    <row r="17110" spans="27:29" x14ac:dyDescent="0.25">
      <c r="AA17110"/>
      <c r="AB17110"/>
      <c r="AC17110"/>
    </row>
    <row r="17111" spans="27:29" x14ac:dyDescent="0.25">
      <c r="AA17111"/>
      <c r="AB17111"/>
      <c r="AC17111"/>
    </row>
    <row r="17112" spans="27:29" x14ac:dyDescent="0.25">
      <c r="AA17112"/>
      <c r="AB17112"/>
      <c r="AC17112"/>
    </row>
    <row r="17113" spans="27:29" x14ac:dyDescent="0.25">
      <c r="AA17113"/>
      <c r="AB17113"/>
      <c r="AC17113"/>
    </row>
    <row r="17114" spans="27:29" x14ac:dyDescent="0.25">
      <c r="AA17114"/>
      <c r="AB17114"/>
      <c r="AC17114"/>
    </row>
    <row r="17115" spans="27:29" x14ac:dyDescent="0.25">
      <c r="AA17115"/>
      <c r="AB17115"/>
      <c r="AC17115"/>
    </row>
    <row r="17116" spans="27:29" x14ac:dyDescent="0.25">
      <c r="AA17116"/>
      <c r="AB17116"/>
      <c r="AC17116"/>
    </row>
    <row r="17117" spans="27:29" x14ac:dyDescent="0.25">
      <c r="AA17117"/>
      <c r="AB17117"/>
      <c r="AC17117"/>
    </row>
    <row r="17118" spans="27:29" x14ac:dyDescent="0.25">
      <c r="AA17118"/>
      <c r="AB17118"/>
      <c r="AC17118"/>
    </row>
    <row r="17119" spans="27:29" x14ac:dyDescent="0.25">
      <c r="AA17119"/>
      <c r="AB17119"/>
      <c r="AC17119"/>
    </row>
    <row r="17120" spans="27:29" x14ac:dyDescent="0.25">
      <c r="AA17120"/>
      <c r="AB17120"/>
      <c r="AC17120"/>
    </row>
    <row r="17121" spans="27:29" x14ac:dyDescent="0.25">
      <c r="AA17121"/>
      <c r="AB17121"/>
      <c r="AC17121"/>
    </row>
    <row r="17122" spans="27:29" x14ac:dyDescent="0.25">
      <c r="AA17122"/>
      <c r="AB17122"/>
      <c r="AC17122"/>
    </row>
    <row r="17123" spans="27:29" x14ac:dyDescent="0.25">
      <c r="AA17123"/>
      <c r="AB17123"/>
      <c r="AC17123"/>
    </row>
    <row r="17124" spans="27:29" x14ac:dyDescent="0.25">
      <c r="AA17124"/>
      <c r="AB17124"/>
      <c r="AC17124"/>
    </row>
    <row r="17125" spans="27:29" x14ac:dyDescent="0.25">
      <c r="AA17125"/>
      <c r="AB17125"/>
      <c r="AC17125"/>
    </row>
    <row r="17126" spans="27:29" x14ac:dyDescent="0.25">
      <c r="AA17126"/>
      <c r="AB17126"/>
      <c r="AC17126"/>
    </row>
    <row r="17127" spans="27:29" x14ac:dyDescent="0.25">
      <c r="AA17127"/>
      <c r="AB17127"/>
      <c r="AC17127"/>
    </row>
    <row r="17128" spans="27:29" x14ac:dyDescent="0.25">
      <c r="AA17128"/>
      <c r="AB17128"/>
      <c r="AC17128"/>
    </row>
    <row r="17129" spans="27:29" x14ac:dyDescent="0.25">
      <c r="AA17129"/>
      <c r="AB17129"/>
      <c r="AC17129"/>
    </row>
    <row r="17130" spans="27:29" x14ac:dyDescent="0.25">
      <c r="AA17130"/>
      <c r="AB17130"/>
      <c r="AC17130"/>
    </row>
    <row r="17131" spans="27:29" x14ac:dyDescent="0.25">
      <c r="AA17131"/>
      <c r="AB17131"/>
      <c r="AC17131"/>
    </row>
    <row r="17132" spans="27:29" x14ac:dyDescent="0.25">
      <c r="AA17132"/>
      <c r="AB17132"/>
      <c r="AC17132"/>
    </row>
    <row r="17133" spans="27:29" x14ac:dyDescent="0.25">
      <c r="AA17133"/>
      <c r="AB17133"/>
      <c r="AC17133"/>
    </row>
    <row r="17134" spans="27:29" x14ac:dyDescent="0.25">
      <c r="AA17134"/>
      <c r="AB17134"/>
      <c r="AC17134"/>
    </row>
    <row r="17135" spans="27:29" x14ac:dyDescent="0.25">
      <c r="AA17135"/>
      <c r="AB17135"/>
      <c r="AC17135"/>
    </row>
    <row r="17136" spans="27:29" x14ac:dyDescent="0.25">
      <c r="AA17136"/>
      <c r="AB17136"/>
      <c r="AC17136"/>
    </row>
    <row r="17137" spans="27:29" x14ac:dyDescent="0.25">
      <c r="AA17137"/>
      <c r="AB17137"/>
      <c r="AC17137"/>
    </row>
    <row r="17138" spans="27:29" x14ac:dyDescent="0.25">
      <c r="AA17138"/>
      <c r="AB17138"/>
      <c r="AC17138"/>
    </row>
    <row r="17139" spans="27:29" x14ac:dyDescent="0.25">
      <c r="AA17139"/>
      <c r="AB17139"/>
      <c r="AC17139"/>
    </row>
    <row r="17140" spans="27:29" x14ac:dyDescent="0.25">
      <c r="AA17140"/>
      <c r="AB17140"/>
      <c r="AC17140"/>
    </row>
    <row r="17141" spans="27:29" x14ac:dyDescent="0.25">
      <c r="AA17141"/>
      <c r="AB17141"/>
      <c r="AC17141"/>
    </row>
    <row r="17142" spans="27:29" x14ac:dyDescent="0.25">
      <c r="AA17142"/>
      <c r="AB17142"/>
      <c r="AC17142"/>
    </row>
    <row r="17143" spans="27:29" x14ac:dyDescent="0.25">
      <c r="AA17143"/>
      <c r="AB17143"/>
      <c r="AC17143"/>
    </row>
    <row r="17144" spans="27:29" x14ac:dyDescent="0.25">
      <c r="AA17144"/>
      <c r="AB17144"/>
      <c r="AC17144"/>
    </row>
    <row r="17145" spans="27:29" x14ac:dyDescent="0.25">
      <c r="AA17145"/>
      <c r="AB17145"/>
      <c r="AC17145"/>
    </row>
    <row r="17146" spans="27:29" x14ac:dyDescent="0.25">
      <c r="AA17146"/>
      <c r="AB17146"/>
      <c r="AC17146"/>
    </row>
    <row r="17147" spans="27:29" x14ac:dyDescent="0.25">
      <c r="AA17147"/>
      <c r="AB17147"/>
      <c r="AC17147"/>
    </row>
    <row r="17148" spans="27:29" x14ac:dyDescent="0.25">
      <c r="AA17148"/>
      <c r="AB17148"/>
      <c r="AC17148"/>
    </row>
    <row r="17149" spans="27:29" x14ac:dyDescent="0.25">
      <c r="AA17149"/>
      <c r="AB17149"/>
      <c r="AC17149"/>
    </row>
    <row r="17150" spans="27:29" x14ac:dyDescent="0.25">
      <c r="AA17150"/>
      <c r="AB17150"/>
      <c r="AC17150"/>
    </row>
    <row r="17151" spans="27:29" x14ac:dyDescent="0.25">
      <c r="AA17151"/>
      <c r="AB17151"/>
      <c r="AC17151"/>
    </row>
    <row r="17152" spans="27:29" x14ac:dyDescent="0.25">
      <c r="AA17152"/>
      <c r="AB17152"/>
      <c r="AC17152"/>
    </row>
    <row r="17153" spans="27:29" x14ac:dyDescent="0.25">
      <c r="AA17153"/>
      <c r="AB17153"/>
      <c r="AC17153"/>
    </row>
    <row r="17154" spans="27:29" x14ac:dyDescent="0.25">
      <c r="AA17154"/>
      <c r="AB17154"/>
      <c r="AC17154"/>
    </row>
    <row r="17155" spans="27:29" x14ac:dyDescent="0.25">
      <c r="AA17155"/>
      <c r="AB17155"/>
      <c r="AC17155"/>
    </row>
    <row r="17156" spans="27:29" x14ac:dyDescent="0.25">
      <c r="AA17156"/>
      <c r="AB17156"/>
      <c r="AC17156"/>
    </row>
    <row r="17157" spans="27:29" x14ac:dyDescent="0.25">
      <c r="AA17157"/>
      <c r="AB17157"/>
      <c r="AC17157"/>
    </row>
    <row r="17158" spans="27:29" x14ac:dyDescent="0.25">
      <c r="AA17158"/>
      <c r="AB17158"/>
      <c r="AC17158"/>
    </row>
    <row r="17159" spans="27:29" x14ac:dyDescent="0.25">
      <c r="AA17159"/>
      <c r="AB17159"/>
      <c r="AC17159"/>
    </row>
    <row r="17160" spans="27:29" x14ac:dyDescent="0.25">
      <c r="AA17160"/>
      <c r="AB17160"/>
      <c r="AC17160"/>
    </row>
    <row r="17161" spans="27:29" x14ac:dyDescent="0.25">
      <c r="AA17161"/>
      <c r="AB17161"/>
      <c r="AC17161"/>
    </row>
    <row r="17162" spans="27:29" x14ac:dyDescent="0.25">
      <c r="AA17162"/>
      <c r="AB17162"/>
      <c r="AC17162"/>
    </row>
    <row r="17163" spans="27:29" x14ac:dyDescent="0.25">
      <c r="AA17163"/>
      <c r="AB17163"/>
      <c r="AC17163"/>
    </row>
    <row r="17164" spans="27:29" x14ac:dyDescent="0.25">
      <c r="AA17164"/>
      <c r="AB17164"/>
      <c r="AC17164"/>
    </row>
    <row r="17165" spans="27:29" x14ac:dyDescent="0.25">
      <c r="AA17165"/>
      <c r="AB17165"/>
      <c r="AC17165"/>
    </row>
    <row r="17166" spans="27:29" x14ac:dyDescent="0.25">
      <c r="AA17166"/>
      <c r="AB17166"/>
      <c r="AC17166"/>
    </row>
    <row r="17167" spans="27:29" x14ac:dyDescent="0.25">
      <c r="AA17167"/>
      <c r="AB17167"/>
      <c r="AC17167"/>
    </row>
    <row r="17168" spans="27:29" x14ac:dyDescent="0.25">
      <c r="AA17168"/>
      <c r="AB17168"/>
      <c r="AC17168"/>
    </row>
    <row r="17169" spans="27:29" x14ac:dyDescent="0.25">
      <c r="AA17169"/>
      <c r="AB17169"/>
      <c r="AC17169"/>
    </row>
    <row r="17170" spans="27:29" x14ac:dyDescent="0.25">
      <c r="AA17170"/>
      <c r="AB17170"/>
      <c r="AC17170"/>
    </row>
    <row r="17171" spans="27:29" x14ac:dyDescent="0.25">
      <c r="AA17171"/>
      <c r="AB17171"/>
      <c r="AC17171"/>
    </row>
    <row r="17172" spans="27:29" x14ac:dyDescent="0.25">
      <c r="AA17172"/>
      <c r="AB17172"/>
      <c r="AC17172"/>
    </row>
    <row r="17173" spans="27:29" x14ac:dyDescent="0.25">
      <c r="AA17173"/>
      <c r="AB17173"/>
      <c r="AC17173"/>
    </row>
    <row r="17174" spans="27:29" x14ac:dyDescent="0.25">
      <c r="AA17174"/>
      <c r="AB17174"/>
      <c r="AC17174"/>
    </row>
    <row r="17175" spans="27:29" x14ac:dyDescent="0.25">
      <c r="AA17175"/>
      <c r="AB17175"/>
      <c r="AC17175"/>
    </row>
    <row r="17176" spans="27:29" x14ac:dyDescent="0.25">
      <c r="AA17176"/>
      <c r="AB17176"/>
      <c r="AC17176"/>
    </row>
    <row r="17177" spans="27:29" x14ac:dyDescent="0.25">
      <c r="AA17177"/>
      <c r="AB17177"/>
      <c r="AC17177"/>
    </row>
    <row r="17178" spans="27:29" x14ac:dyDescent="0.25">
      <c r="AA17178"/>
      <c r="AB17178"/>
      <c r="AC17178"/>
    </row>
    <row r="17179" spans="27:29" x14ac:dyDescent="0.25">
      <c r="AA17179"/>
      <c r="AB17179"/>
      <c r="AC17179"/>
    </row>
    <row r="17180" spans="27:29" x14ac:dyDescent="0.25">
      <c r="AA17180"/>
      <c r="AB17180"/>
      <c r="AC17180"/>
    </row>
    <row r="17181" spans="27:29" x14ac:dyDescent="0.25">
      <c r="AA17181"/>
      <c r="AB17181"/>
      <c r="AC17181"/>
    </row>
    <row r="17182" spans="27:29" x14ac:dyDescent="0.25">
      <c r="AA17182"/>
      <c r="AB17182"/>
      <c r="AC17182"/>
    </row>
    <row r="17183" spans="27:29" x14ac:dyDescent="0.25">
      <c r="AA17183"/>
      <c r="AB17183"/>
      <c r="AC17183"/>
    </row>
    <row r="17184" spans="27:29" x14ac:dyDescent="0.25">
      <c r="AA17184"/>
      <c r="AB17184"/>
      <c r="AC17184"/>
    </row>
    <row r="17185" spans="27:29" x14ac:dyDescent="0.25">
      <c r="AA17185"/>
      <c r="AB17185"/>
      <c r="AC17185"/>
    </row>
    <row r="17186" spans="27:29" x14ac:dyDescent="0.25">
      <c r="AA17186"/>
      <c r="AB17186"/>
      <c r="AC17186"/>
    </row>
    <row r="17187" spans="27:29" x14ac:dyDescent="0.25">
      <c r="AA17187"/>
      <c r="AB17187"/>
      <c r="AC17187"/>
    </row>
    <row r="17188" spans="27:29" x14ac:dyDescent="0.25">
      <c r="AA17188"/>
      <c r="AB17188"/>
      <c r="AC17188"/>
    </row>
    <row r="17189" spans="27:29" x14ac:dyDescent="0.25">
      <c r="AA17189"/>
      <c r="AB17189"/>
      <c r="AC17189"/>
    </row>
    <row r="17190" spans="27:29" x14ac:dyDescent="0.25">
      <c r="AA17190"/>
      <c r="AB17190"/>
      <c r="AC17190"/>
    </row>
    <row r="17191" spans="27:29" x14ac:dyDescent="0.25">
      <c r="AA17191"/>
      <c r="AB17191"/>
      <c r="AC17191"/>
    </row>
    <row r="17192" spans="27:29" x14ac:dyDescent="0.25">
      <c r="AA17192"/>
      <c r="AB17192"/>
      <c r="AC17192"/>
    </row>
    <row r="17193" spans="27:29" x14ac:dyDescent="0.25">
      <c r="AA17193"/>
      <c r="AB17193"/>
      <c r="AC17193"/>
    </row>
    <row r="17194" spans="27:29" x14ac:dyDescent="0.25">
      <c r="AA17194"/>
      <c r="AB17194"/>
      <c r="AC17194"/>
    </row>
    <row r="17195" spans="27:29" x14ac:dyDescent="0.25">
      <c r="AA17195"/>
      <c r="AB17195"/>
      <c r="AC17195"/>
    </row>
    <row r="17196" spans="27:29" x14ac:dyDescent="0.25">
      <c r="AA17196"/>
      <c r="AB17196"/>
      <c r="AC17196"/>
    </row>
    <row r="17197" spans="27:29" x14ac:dyDescent="0.25">
      <c r="AA17197"/>
      <c r="AB17197"/>
      <c r="AC17197"/>
    </row>
    <row r="17198" spans="27:29" x14ac:dyDescent="0.25">
      <c r="AA17198"/>
      <c r="AB17198"/>
      <c r="AC17198"/>
    </row>
    <row r="17199" spans="27:29" x14ac:dyDescent="0.25">
      <c r="AA17199"/>
      <c r="AB17199"/>
      <c r="AC17199"/>
    </row>
    <row r="17200" spans="27:29" x14ac:dyDescent="0.25">
      <c r="AA17200"/>
      <c r="AB17200"/>
      <c r="AC17200"/>
    </row>
    <row r="17201" spans="27:29" x14ac:dyDescent="0.25">
      <c r="AA17201"/>
      <c r="AB17201"/>
      <c r="AC17201"/>
    </row>
    <row r="17202" spans="27:29" x14ac:dyDescent="0.25">
      <c r="AA17202"/>
      <c r="AB17202"/>
      <c r="AC17202"/>
    </row>
    <row r="17203" spans="27:29" x14ac:dyDescent="0.25">
      <c r="AA17203"/>
      <c r="AB17203"/>
      <c r="AC17203"/>
    </row>
    <row r="17204" spans="27:29" x14ac:dyDescent="0.25">
      <c r="AA17204"/>
      <c r="AB17204"/>
      <c r="AC17204"/>
    </row>
    <row r="17205" spans="27:29" x14ac:dyDescent="0.25">
      <c r="AA17205"/>
      <c r="AB17205"/>
      <c r="AC17205"/>
    </row>
    <row r="17206" spans="27:29" x14ac:dyDescent="0.25">
      <c r="AA17206"/>
      <c r="AB17206"/>
      <c r="AC17206"/>
    </row>
    <row r="17207" spans="27:29" x14ac:dyDescent="0.25">
      <c r="AA17207"/>
      <c r="AB17207"/>
      <c r="AC17207"/>
    </row>
    <row r="17208" spans="27:29" x14ac:dyDescent="0.25">
      <c r="AA17208"/>
      <c r="AB17208"/>
      <c r="AC17208"/>
    </row>
    <row r="17209" spans="27:29" x14ac:dyDescent="0.25">
      <c r="AA17209"/>
      <c r="AB17209"/>
      <c r="AC17209"/>
    </row>
    <row r="17210" spans="27:29" x14ac:dyDescent="0.25">
      <c r="AA17210"/>
      <c r="AB17210"/>
      <c r="AC17210"/>
    </row>
    <row r="17211" spans="27:29" x14ac:dyDescent="0.25">
      <c r="AA17211"/>
      <c r="AB17211"/>
      <c r="AC17211"/>
    </row>
    <row r="17212" spans="27:29" x14ac:dyDescent="0.25">
      <c r="AA17212"/>
      <c r="AB17212"/>
      <c r="AC17212"/>
    </row>
    <row r="17213" spans="27:29" x14ac:dyDescent="0.25">
      <c r="AA17213"/>
      <c r="AB17213"/>
      <c r="AC17213"/>
    </row>
    <row r="17214" spans="27:29" x14ac:dyDescent="0.25">
      <c r="AA17214"/>
      <c r="AB17214"/>
      <c r="AC17214"/>
    </row>
    <row r="17215" spans="27:29" x14ac:dyDescent="0.25">
      <c r="AA17215"/>
      <c r="AB17215"/>
      <c r="AC17215"/>
    </row>
    <row r="17216" spans="27:29" x14ac:dyDescent="0.25">
      <c r="AA17216"/>
      <c r="AB17216"/>
      <c r="AC17216"/>
    </row>
    <row r="17217" spans="27:29" x14ac:dyDescent="0.25">
      <c r="AA17217"/>
      <c r="AB17217"/>
      <c r="AC17217"/>
    </row>
    <row r="17218" spans="27:29" x14ac:dyDescent="0.25">
      <c r="AA17218"/>
      <c r="AB17218"/>
      <c r="AC17218"/>
    </row>
    <row r="17219" spans="27:29" x14ac:dyDescent="0.25">
      <c r="AA17219"/>
      <c r="AB17219"/>
      <c r="AC17219"/>
    </row>
    <row r="17220" spans="27:29" x14ac:dyDescent="0.25">
      <c r="AA17220"/>
      <c r="AB17220"/>
      <c r="AC17220"/>
    </row>
    <row r="17221" spans="27:29" x14ac:dyDescent="0.25">
      <c r="AA17221"/>
      <c r="AB17221"/>
      <c r="AC17221"/>
    </row>
    <row r="17222" spans="27:29" x14ac:dyDescent="0.25">
      <c r="AA17222"/>
      <c r="AB17222"/>
      <c r="AC17222"/>
    </row>
    <row r="17223" spans="27:29" x14ac:dyDescent="0.25">
      <c r="AA17223"/>
      <c r="AB17223"/>
      <c r="AC17223"/>
    </row>
    <row r="17224" spans="27:29" x14ac:dyDescent="0.25">
      <c r="AA17224"/>
      <c r="AB17224"/>
      <c r="AC17224"/>
    </row>
    <row r="17225" spans="27:29" x14ac:dyDescent="0.25">
      <c r="AA17225"/>
      <c r="AB17225"/>
      <c r="AC17225"/>
    </row>
    <row r="17226" spans="27:29" x14ac:dyDescent="0.25">
      <c r="AA17226"/>
      <c r="AB17226"/>
      <c r="AC17226"/>
    </row>
    <row r="17227" spans="27:29" x14ac:dyDescent="0.25">
      <c r="AA17227"/>
      <c r="AB17227"/>
      <c r="AC17227"/>
    </row>
    <row r="17228" spans="27:29" x14ac:dyDescent="0.25">
      <c r="AA17228"/>
      <c r="AB17228"/>
      <c r="AC17228"/>
    </row>
    <row r="17229" spans="27:29" x14ac:dyDescent="0.25">
      <c r="AA17229"/>
      <c r="AB17229"/>
      <c r="AC17229"/>
    </row>
    <row r="17230" spans="27:29" x14ac:dyDescent="0.25">
      <c r="AA17230"/>
      <c r="AB17230"/>
      <c r="AC17230"/>
    </row>
    <row r="17231" spans="27:29" x14ac:dyDescent="0.25">
      <c r="AA17231"/>
      <c r="AB17231"/>
      <c r="AC17231"/>
    </row>
    <row r="17232" spans="27:29" x14ac:dyDescent="0.25">
      <c r="AA17232"/>
      <c r="AB17232"/>
      <c r="AC17232"/>
    </row>
    <row r="17233" spans="27:29" x14ac:dyDescent="0.25">
      <c r="AA17233"/>
      <c r="AB17233"/>
      <c r="AC17233"/>
    </row>
    <row r="17234" spans="27:29" x14ac:dyDescent="0.25">
      <c r="AA17234"/>
      <c r="AB17234"/>
      <c r="AC17234"/>
    </row>
    <row r="17235" spans="27:29" x14ac:dyDescent="0.25">
      <c r="AA17235"/>
      <c r="AB17235"/>
      <c r="AC17235"/>
    </row>
    <row r="17236" spans="27:29" x14ac:dyDescent="0.25">
      <c r="AA17236"/>
      <c r="AB17236"/>
      <c r="AC17236"/>
    </row>
    <row r="17237" spans="27:29" x14ac:dyDescent="0.25">
      <c r="AA17237"/>
      <c r="AB17237"/>
      <c r="AC17237"/>
    </row>
    <row r="17238" spans="27:29" x14ac:dyDescent="0.25">
      <c r="AA17238"/>
      <c r="AB17238"/>
      <c r="AC17238"/>
    </row>
    <row r="17239" spans="27:29" x14ac:dyDescent="0.25">
      <c r="AA17239"/>
      <c r="AB17239"/>
      <c r="AC17239"/>
    </row>
    <row r="17240" spans="27:29" x14ac:dyDescent="0.25">
      <c r="AA17240"/>
      <c r="AB17240"/>
      <c r="AC17240"/>
    </row>
    <row r="17241" spans="27:29" x14ac:dyDescent="0.25">
      <c r="AA17241"/>
      <c r="AB17241"/>
      <c r="AC17241"/>
    </row>
    <row r="17242" spans="27:29" x14ac:dyDescent="0.25">
      <c r="AA17242"/>
      <c r="AB17242"/>
      <c r="AC17242"/>
    </row>
    <row r="17243" spans="27:29" x14ac:dyDescent="0.25">
      <c r="AA17243"/>
      <c r="AB17243"/>
      <c r="AC17243"/>
    </row>
    <row r="17244" spans="27:29" x14ac:dyDescent="0.25">
      <c r="AA17244"/>
      <c r="AB17244"/>
      <c r="AC17244"/>
    </row>
    <row r="17245" spans="27:29" x14ac:dyDescent="0.25">
      <c r="AA17245"/>
      <c r="AB17245"/>
      <c r="AC17245"/>
    </row>
    <row r="17246" spans="27:29" x14ac:dyDescent="0.25">
      <c r="AA17246"/>
      <c r="AB17246"/>
      <c r="AC17246"/>
    </row>
    <row r="17247" spans="27:29" x14ac:dyDescent="0.25">
      <c r="AA17247"/>
      <c r="AB17247"/>
      <c r="AC17247"/>
    </row>
    <row r="17248" spans="27:29" x14ac:dyDescent="0.25">
      <c r="AA17248"/>
      <c r="AB17248"/>
      <c r="AC17248"/>
    </row>
    <row r="17249" spans="27:29" x14ac:dyDescent="0.25">
      <c r="AA17249"/>
      <c r="AB17249"/>
      <c r="AC17249"/>
    </row>
    <row r="17250" spans="27:29" x14ac:dyDescent="0.25">
      <c r="AA17250"/>
      <c r="AB17250"/>
      <c r="AC17250"/>
    </row>
    <row r="17251" spans="27:29" x14ac:dyDescent="0.25">
      <c r="AA17251"/>
      <c r="AB17251"/>
      <c r="AC17251"/>
    </row>
    <row r="17252" spans="27:29" x14ac:dyDescent="0.25">
      <c r="AA17252"/>
      <c r="AB17252"/>
      <c r="AC17252"/>
    </row>
    <row r="17253" spans="27:29" x14ac:dyDescent="0.25">
      <c r="AA17253"/>
      <c r="AB17253"/>
      <c r="AC17253"/>
    </row>
    <row r="17254" spans="27:29" x14ac:dyDescent="0.25">
      <c r="AA17254"/>
      <c r="AB17254"/>
      <c r="AC17254"/>
    </row>
    <row r="17255" spans="27:29" x14ac:dyDescent="0.25">
      <c r="AA17255"/>
      <c r="AB17255"/>
      <c r="AC17255"/>
    </row>
    <row r="17256" spans="27:29" x14ac:dyDescent="0.25">
      <c r="AA17256"/>
      <c r="AB17256"/>
      <c r="AC17256"/>
    </row>
    <row r="17257" spans="27:29" x14ac:dyDescent="0.25">
      <c r="AA17257"/>
      <c r="AB17257"/>
      <c r="AC17257"/>
    </row>
    <row r="17258" spans="27:29" x14ac:dyDescent="0.25">
      <c r="AA17258"/>
      <c r="AB17258"/>
      <c r="AC17258"/>
    </row>
    <row r="17259" spans="27:29" x14ac:dyDescent="0.25">
      <c r="AA17259"/>
      <c r="AB17259"/>
      <c r="AC17259"/>
    </row>
    <row r="17260" spans="27:29" x14ac:dyDescent="0.25">
      <c r="AA17260"/>
      <c r="AB17260"/>
      <c r="AC17260"/>
    </row>
    <row r="17261" spans="27:29" x14ac:dyDescent="0.25">
      <c r="AA17261"/>
      <c r="AB17261"/>
      <c r="AC17261"/>
    </row>
    <row r="17262" spans="27:29" x14ac:dyDescent="0.25">
      <c r="AA17262"/>
      <c r="AB17262"/>
      <c r="AC17262"/>
    </row>
    <row r="17263" spans="27:29" x14ac:dyDescent="0.25">
      <c r="AA17263"/>
      <c r="AB17263"/>
      <c r="AC17263"/>
    </row>
    <row r="17264" spans="27:29" x14ac:dyDescent="0.25">
      <c r="AA17264"/>
      <c r="AB17264"/>
      <c r="AC17264"/>
    </row>
    <row r="17265" spans="27:29" x14ac:dyDescent="0.25">
      <c r="AA17265"/>
      <c r="AB17265"/>
      <c r="AC17265"/>
    </row>
    <row r="17266" spans="27:29" x14ac:dyDescent="0.25">
      <c r="AA17266"/>
      <c r="AB17266"/>
      <c r="AC17266"/>
    </row>
    <row r="17267" spans="27:29" x14ac:dyDescent="0.25">
      <c r="AA17267"/>
      <c r="AB17267"/>
      <c r="AC17267"/>
    </row>
    <row r="17268" spans="27:29" x14ac:dyDescent="0.25">
      <c r="AA17268"/>
      <c r="AB17268"/>
      <c r="AC17268"/>
    </row>
    <row r="17269" spans="27:29" x14ac:dyDescent="0.25">
      <c r="AA17269"/>
      <c r="AB17269"/>
      <c r="AC17269"/>
    </row>
    <row r="17270" spans="27:29" x14ac:dyDescent="0.25">
      <c r="AA17270"/>
      <c r="AB17270"/>
      <c r="AC17270"/>
    </row>
    <row r="17271" spans="27:29" x14ac:dyDescent="0.25">
      <c r="AA17271"/>
      <c r="AB17271"/>
      <c r="AC17271"/>
    </row>
    <row r="17272" spans="27:29" x14ac:dyDescent="0.25">
      <c r="AA17272"/>
      <c r="AB17272"/>
      <c r="AC17272"/>
    </row>
    <row r="17273" spans="27:29" x14ac:dyDescent="0.25">
      <c r="AA17273"/>
      <c r="AB17273"/>
      <c r="AC17273"/>
    </row>
    <row r="17274" spans="27:29" x14ac:dyDescent="0.25">
      <c r="AA17274"/>
      <c r="AB17274"/>
      <c r="AC17274"/>
    </row>
    <row r="17275" spans="27:29" x14ac:dyDescent="0.25">
      <c r="AA17275"/>
      <c r="AB17275"/>
      <c r="AC17275"/>
    </row>
    <row r="17276" spans="27:29" x14ac:dyDescent="0.25">
      <c r="AA17276"/>
      <c r="AB17276"/>
      <c r="AC17276"/>
    </row>
    <row r="17277" spans="27:29" x14ac:dyDescent="0.25">
      <c r="AA17277"/>
      <c r="AB17277"/>
      <c r="AC17277"/>
    </row>
    <row r="17278" spans="27:29" x14ac:dyDescent="0.25">
      <c r="AA17278"/>
      <c r="AB17278"/>
      <c r="AC17278"/>
    </row>
    <row r="17279" spans="27:29" x14ac:dyDescent="0.25">
      <c r="AA17279"/>
      <c r="AB17279"/>
      <c r="AC17279"/>
    </row>
    <row r="17280" spans="27:29" x14ac:dyDescent="0.25">
      <c r="AA17280"/>
      <c r="AB17280"/>
      <c r="AC17280"/>
    </row>
    <row r="17281" spans="27:29" x14ac:dyDescent="0.25">
      <c r="AA17281"/>
      <c r="AB17281"/>
      <c r="AC17281"/>
    </row>
    <row r="17282" spans="27:29" x14ac:dyDescent="0.25">
      <c r="AA17282"/>
      <c r="AB17282"/>
      <c r="AC17282"/>
    </row>
    <row r="17283" spans="27:29" x14ac:dyDescent="0.25">
      <c r="AA17283"/>
      <c r="AB17283"/>
      <c r="AC17283"/>
    </row>
    <row r="17284" spans="27:29" x14ac:dyDescent="0.25">
      <c r="AA17284"/>
      <c r="AB17284"/>
      <c r="AC17284"/>
    </row>
    <row r="17285" spans="27:29" x14ac:dyDescent="0.25">
      <c r="AA17285"/>
      <c r="AB17285"/>
      <c r="AC17285"/>
    </row>
    <row r="17286" spans="27:29" x14ac:dyDescent="0.25">
      <c r="AA17286"/>
      <c r="AB17286"/>
      <c r="AC17286"/>
    </row>
    <row r="17287" spans="27:29" x14ac:dyDescent="0.25">
      <c r="AA17287"/>
      <c r="AB17287"/>
      <c r="AC17287"/>
    </row>
    <row r="17288" spans="27:29" x14ac:dyDescent="0.25">
      <c r="AA17288"/>
      <c r="AB17288"/>
      <c r="AC17288"/>
    </row>
    <row r="17289" spans="27:29" x14ac:dyDescent="0.25">
      <c r="AA17289"/>
      <c r="AB17289"/>
      <c r="AC17289"/>
    </row>
    <row r="17290" spans="27:29" x14ac:dyDescent="0.25">
      <c r="AA17290"/>
      <c r="AB17290"/>
      <c r="AC17290"/>
    </row>
    <row r="17291" spans="27:29" x14ac:dyDescent="0.25">
      <c r="AA17291"/>
      <c r="AB17291"/>
      <c r="AC17291"/>
    </row>
    <row r="17292" spans="27:29" x14ac:dyDescent="0.25">
      <c r="AA17292"/>
      <c r="AB17292"/>
      <c r="AC17292"/>
    </row>
    <row r="17293" spans="27:29" x14ac:dyDescent="0.25">
      <c r="AA17293"/>
      <c r="AB17293"/>
      <c r="AC17293"/>
    </row>
    <row r="17294" spans="27:29" x14ac:dyDescent="0.25">
      <c r="AA17294"/>
      <c r="AB17294"/>
      <c r="AC17294"/>
    </row>
    <row r="17295" spans="27:29" x14ac:dyDescent="0.25">
      <c r="AA17295"/>
      <c r="AB17295"/>
      <c r="AC17295"/>
    </row>
    <row r="17296" spans="27:29" x14ac:dyDescent="0.25">
      <c r="AA17296"/>
      <c r="AB17296"/>
      <c r="AC17296"/>
    </row>
    <row r="17297" spans="27:29" x14ac:dyDescent="0.25">
      <c r="AA17297"/>
      <c r="AB17297"/>
      <c r="AC17297"/>
    </row>
    <row r="17298" spans="27:29" x14ac:dyDescent="0.25">
      <c r="AA17298"/>
      <c r="AB17298"/>
      <c r="AC17298"/>
    </row>
    <row r="17299" spans="27:29" x14ac:dyDescent="0.25">
      <c r="AA17299"/>
      <c r="AB17299"/>
      <c r="AC17299"/>
    </row>
    <row r="17300" spans="27:29" x14ac:dyDescent="0.25">
      <c r="AA17300"/>
      <c r="AB17300"/>
      <c r="AC17300"/>
    </row>
    <row r="17301" spans="27:29" x14ac:dyDescent="0.25">
      <c r="AA17301"/>
      <c r="AB17301"/>
      <c r="AC17301"/>
    </row>
    <row r="17302" spans="27:29" x14ac:dyDescent="0.25">
      <c r="AA17302"/>
      <c r="AB17302"/>
      <c r="AC17302"/>
    </row>
    <row r="17303" spans="27:29" x14ac:dyDescent="0.25">
      <c r="AA17303"/>
      <c r="AB17303"/>
      <c r="AC17303"/>
    </row>
    <row r="17304" spans="27:29" x14ac:dyDescent="0.25">
      <c r="AA17304"/>
      <c r="AB17304"/>
      <c r="AC17304"/>
    </row>
    <row r="17305" spans="27:29" x14ac:dyDescent="0.25">
      <c r="AA17305"/>
      <c r="AB17305"/>
      <c r="AC17305"/>
    </row>
    <row r="17306" spans="27:29" x14ac:dyDescent="0.25">
      <c r="AA17306"/>
      <c r="AB17306"/>
      <c r="AC17306"/>
    </row>
    <row r="17307" spans="27:29" x14ac:dyDescent="0.25">
      <c r="AA17307"/>
      <c r="AB17307"/>
      <c r="AC17307"/>
    </row>
    <row r="17308" spans="27:29" x14ac:dyDescent="0.25">
      <c r="AA17308"/>
      <c r="AB17308"/>
      <c r="AC17308"/>
    </row>
    <row r="17309" spans="27:29" x14ac:dyDescent="0.25">
      <c r="AA17309"/>
      <c r="AB17309"/>
      <c r="AC17309"/>
    </row>
    <row r="17310" spans="27:29" x14ac:dyDescent="0.25">
      <c r="AA17310"/>
      <c r="AB17310"/>
      <c r="AC17310"/>
    </row>
    <row r="17311" spans="27:29" x14ac:dyDescent="0.25">
      <c r="AA17311"/>
      <c r="AB17311"/>
      <c r="AC17311"/>
    </row>
    <row r="17312" spans="27:29" x14ac:dyDescent="0.25">
      <c r="AA17312"/>
      <c r="AB17312"/>
      <c r="AC17312"/>
    </row>
    <row r="17313" spans="27:29" x14ac:dyDescent="0.25">
      <c r="AA17313"/>
      <c r="AB17313"/>
      <c r="AC17313"/>
    </row>
    <row r="17314" spans="27:29" x14ac:dyDescent="0.25">
      <c r="AA17314"/>
      <c r="AB17314"/>
      <c r="AC17314"/>
    </row>
    <row r="17315" spans="27:29" x14ac:dyDescent="0.25">
      <c r="AA17315"/>
      <c r="AB17315"/>
      <c r="AC17315"/>
    </row>
    <row r="17316" spans="27:29" x14ac:dyDescent="0.25">
      <c r="AA17316"/>
      <c r="AB17316"/>
      <c r="AC17316"/>
    </row>
    <row r="17317" spans="27:29" x14ac:dyDescent="0.25">
      <c r="AA17317"/>
      <c r="AB17317"/>
      <c r="AC17317"/>
    </row>
    <row r="17318" spans="27:29" x14ac:dyDescent="0.25">
      <c r="AA17318"/>
      <c r="AB17318"/>
      <c r="AC17318"/>
    </row>
    <row r="17319" spans="27:29" x14ac:dyDescent="0.25">
      <c r="AA17319"/>
      <c r="AB17319"/>
      <c r="AC17319"/>
    </row>
    <row r="17320" spans="27:29" x14ac:dyDescent="0.25">
      <c r="AA17320"/>
      <c r="AB17320"/>
      <c r="AC17320"/>
    </row>
    <row r="17321" spans="27:29" x14ac:dyDescent="0.25">
      <c r="AA17321"/>
      <c r="AB17321"/>
      <c r="AC17321"/>
    </row>
    <row r="17322" spans="27:29" x14ac:dyDescent="0.25">
      <c r="AA17322"/>
      <c r="AB17322"/>
      <c r="AC17322"/>
    </row>
    <row r="17323" spans="27:29" x14ac:dyDescent="0.25">
      <c r="AA17323"/>
      <c r="AB17323"/>
      <c r="AC17323"/>
    </row>
    <row r="17324" spans="27:29" x14ac:dyDescent="0.25">
      <c r="AA17324"/>
      <c r="AB17324"/>
      <c r="AC17324"/>
    </row>
    <row r="17325" spans="27:29" x14ac:dyDescent="0.25">
      <c r="AA17325"/>
      <c r="AB17325"/>
      <c r="AC17325"/>
    </row>
    <row r="17326" spans="27:29" x14ac:dyDescent="0.25">
      <c r="AA17326"/>
      <c r="AB17326"/>
      <c r="AC17326"/>
    </row>
    <row r="17327" spans="27:29" x14ac:dyDescent="0.25">
      <c r="AA17327"/>
      <c r="AB17327"/>
      <c r="AC17327"/>
    </row>
    <row r="17328" spans="27:29" x14ac:dyDescent="0.25">
      <c r="AA17328"/>
      <c r="AB17328"/>
      <c r="AC17328"/>
    </row>
    <row r="17329" spans="27:29" x14ac:dyDescent="0.25">
      <c r="AA17329"/>
      <c r="AB17329"/>
      <c r="AC17329"/>
    </row>
    <row r="17330" spans="27:29" x14ac:dyDescent="0.25">
      <c r="AA17330"/>
      <c r="AB17330"/>
      <c r="AC17330"/>
    </row>
    <row r="17331" spans="27:29" x14ac:dyDescent="0.25">
      <c r="AA17331"/>
      <c r="AB17331"/>
      <c r="AC17331"/>
    </row>
    <row r="17332" spans="27:29" x14ac:dyDescent="0.25">
      <c r="AA17332"/>
      <c r="AB17332"/>
      <c r="AC17332"/>
    </row>
    <row r="17333" spans="27:29" x14ac:dyDescent="0.25">
      <c r="AA17333"/>
      <c r="AB17333"/>
      <c r="AC17333"/>
    </row>
    <row r="17334" spans="27:29" x14ac:dyDescent="0.25">
      <c r="AA17334"/>
      <c r="AB17334"/>
      <c r="AC17334"/>
    </row>
    <row r="17335" spans="27:29" x14ac:dyDescent="0.25">
      <c r="AA17335"/>
      <c r="AB17335"/>
      <c r="AC17335"/>
    </row>
    <row r="17336" spans="27:29" x14ac:dyDescent="0.25">
      <c r="AA17336"/>
      <c r="AB17336"/>
      <c r="AC17336"/>
    </row>
    <row r="17337" spans="27:29" x14ac:dyDescent="0.25">
      <c r="AA17337"/>
      <c r="AB17337"/>
      <c r="AC17337"/>
    </row>
    <row r="17338" spans="27:29" x14ac:dyDescent="0.25">
      <c r="AA17338"/>
      <c r="AB17338"/>
      <c r="AC17338"/>
    </row>
    <row r="17339" spans="27:29" x14ac:dyDescent="0.25">
      <c r="AA17339"/>
      <c r="AB17339"/>
      <c r="AC17339"/>
    </row>
    <row r="17340" spans="27:29" x14ac:dyDescent="0.25">
      <c r="AA17340"/>
      <c r="AB17340"/>
      <c r="AC17340"/>
    </row>
    <row r="17341" spans="27:29" x14ac:dyDescent="0.25">
      <c r="AA17341"/>
      <c r="AB17341"/>
      <c r="AC17341"/>
    </row>
    <row r="17342" spans="27:29" x14ac:dyDescent="0.25">
      <c r="AA17342"/>
      <c r="AB17342"/>
      <c r="AC17342"/>
    </row>
    <row r="17343" spans="27:29" x14ac:dyDescent="0.25">
      <c r="AA17343"/>
      <c r="AB17343"/>
      <c r="AC17343"/>
    </row>
    <row r="17344" spans="27:29" x14ac:dyDescent="0.25">
      <c r="AA17344"/>
      <c r="AB17344"/>
      <c r="AC17344"/>
    </row>
    <row r="17345" spans="27:29" x14ac:dyDescent="0.25">
      <c r="AA17345"/>
      <c r="AB17345"/>
      <c r="AC17345"/>
    </row>
    <row r="17346" spans="27:29" x14ac:dyDescent="0.25">
      <c r="AA17346"/>
      <c r="AB17346"/>
      <c r="AC17346"/>
    </row>
    <row r="17347" spans="27:29" x14ac:dyDescent="0.25">
      <c r="AA17347"/>
      <c r="AB17347"/>
      <c r="AC17347"/>
    </row>
    <row r="17348" spans="27:29" x14ac:dyDescent="0.25">
      <c r="AA17348"/>
      <c r="AB17348"/>
      <c r="AC17348"/>
    </row>
    <row r="17349" spans="27:29" x14ac:dyDescent="0.25">
      <c r="AA17349"/>
      <c r="AB17349"/>
      <c r="AC17349"/>
    </row>
    <row r="17350" spans="27:29" x14ac:dyDescent="0.25">
      <c r="AA17350"/>
      <c r="AB17350"/>
      <c r="AC17350"/>
    </row>
    <row r="17351" spans="27:29" x14ac:dyDescent="0.25">
      <c r="AA17351"/>
      <c r="AB17351"/>
      <c r="AC17351"/>
    </row>
    <row r="17352" spans="27:29" x14ac:dyDescent="0.25">
      <c r="AA17352"/>
      <c r="AB17352"/>
      <c r="AC17352"/>
    </row>
    <row r="17353" spans="27:29" x14ac:dyDescent="0.25">
      <c r="AA17353"/>
      <c r="AB17353"/>
      <c r="AC17353"/>
    </row>
    <row r="17354" spans="27:29" x14ac:dyDescent="0.25">
      <c r="AA17354"/>
      <c r="AB17354"/>
      <c r="AC17354"/>
    </row>
    <row r="17355" spans="27:29" x14ac:dyDescent="0.25">
      <c r="AA17355"/>
      <c r="AB17355"/>
      <c r="AC17355"/>
    </row>
    <row r="17356" spans="27:29" x14ac:dyDescent="0.25">
      <c r="AA17356"/>
      <c r="AB17356"/>
      <c r="AC17356"/>
    </row>
    <row r="17357" spans="27:29" x14ac:dyDescent="0.25">
      <c r="AA17357"/>
      <c r="AB17357"/>
      <c r="AC17357"/>
    </row>
    <row r="17358" spans="27:29" x14ac:dyDescent="0.25">
      <c r="AA17358"/>
      <c r="AB17358"/>
      <c r="AC17358"/>
    </row>
    <row r="17359" spans="27:29" x14ac:dyDescent="0.25">
      <c r="AA17359"/>
      <c r="AB17359"/>
      <c r="AC17359"/>
    </row>
    <row r="17360" spans="27:29" x14ac:dyDescent="0.25">
      <c r="AA17360"/>
      <c r="AB17360"/>
      <c r="AC17360"/>
    </row>
    <row r="17361" spans="27:29" x14ac:dyDescent="0.25">
      <c r="AA17361"/>
      <c r="AB17361"/>
      <c r="AC17361"/>
    </row>
    <row r="17362" spans="27:29" x14ac:dyDescent="0.25">
      <c r="AA17362"/>
      <c r="AB17362"/>
      <c r="AC17362"/>
    </row>
    <row r="17363" spans="27:29" x14ac:dyDescent="0.25">
      <c r="AA17363"/>
      <c r="AB17363"/>
      <c r="AC17363"/>
    </row>
    <row r="17364" spans="27:29" x14ac:dyDescent="0.25">
      <c r="AA17364"/>
      <c r="AB17364"/>
      <c r="AC17364"/>
    </row>
    <row r="17365" spans="27:29" x14ac:dyDescent="0.25">
      <c r="AA17365"/>
      <c r="AB17365"/>
      <c r="AC17365"/>
    </row>
    <row r="17366" spans="27:29" x14ac:dyDescent="0.25">
      <c r="AA17366"/>
      <c r="AB17366"/>
      <c r="AC17366"/>
    </row>
    <row r="17367" spans="27:29" x14ac:dyDescent="0.25">
      <c r="AA17367"/>
      <c r="AB17367"/>
      <c r="AC17367"/>
    </row>
    <row r="17368" spans="27:29" x14ac:dyDescent="0.25">
      <c r="AA17368"/>
      <c r="AB17368"/>
      <c r="AC17368"/>
    </row>
    <row r="17369" spans="27:29" x14ac:dyDescent="0.25">
      <c r="AA17369"/>
      <c r="AB17369"/>
      <c r="AC17369"/>
    </row>
    <row r="17370" spans="27:29" x14ac:dyDescent="0.25">
      <c r="AA17370"/>
      <c r="AB17370"/>
      <c r="AC17370"/>
    </row>
    <row r="17371" spans="27:29" x14ac:dyDescent="0.25">
      <c r="AA17371"/>
      <c r="AB17371"/>
      <c r="AC17371"/>
    </row>
    <row r="17372" spans="27:29" x14ac:dyDescent="0.25">
      <c r="AA17372"/>
      <c r="AB17372"/>
      <c r="AC17372"/>
    </row>
    <row r="17373" spans="27:29" x14ac:dyDescent="0.25">
      <c r="AA17373"/>
      <c r="AB17373"/>
      <c r="AC17373"/>
    </row>
    <row r="17374" spans="27:29" x14ac:dyDescent="0.25">
      <c r="AA17374"/>
      <c r="AB17374"/>
      <c r="AC17374"/>
    </row>
    <row r="17375" spans="27:29" x14ac:dyDescent="0.25">
      <c r="AA17375"/>
      <c r="AB17375"/>
      <c r="AC17375"/>
    </row>
    <row r="17376" spans="27:29" x14ac:dyDescent="0.25">
      <c r="AA17376"/>
      <c r="AB17376"/>
      <c r="AC17376"/>
    </row>
    <row r="17377" spans="27:29" x14ac:dyDescent="0.25">
      <c r="AA17377"/>
      <c r="AB17377"/>
      <c r="AC17377"/>
    </row>
    <row r="17378" spans="27:29" x14ac:dyDescent="0.25">
      <c r="AA17378"/>
      <c r="AB17378"/>
      <c r="AC17378"/>
    </row>
    <row r="17379" spans="27:29" x14ac:dyDescent="0.25">
      <c r="AA17379"/>
      <c r="AB17379"/>
      <c r="AC17379"/>
    </row>
    <row r="17380" spans="27:29" x14ac:dyDescent="0.25">
      <c r="AA17380"/>
      <c r="AB17380"/>
      <c r="AC17380"/>
    </row>
    <row r="17381" spans="27:29" x14ac:dyDescent="0.25">
      <c r="AA17381"/>
      <c r="AB17381"/>
      <c r="AC17381"/>
    </row>
    <row r="17382" spans="27:29" x14ac:dyDescent="0.25">
      <c r="AA17382"/>
      <c r="AB17382"/>
      <c r="AC17382"/>
    </row>
    <row r="17383" spans="27:29" x14ac:dyDescent="0.25">
      <c r="AA17383"/>
      <c r="AB17383"/>
      <c r="AC17383"/>
    </row>
    <row r="17384" spans="27:29" x14ac:dyDescent="0.25">
      <c r="AA17384"/>
      <c r="AB17384"/>
      <c r="AC17384"/>
    </row>
    <row r="17385" spans="27:29" x14ac:dyDescent="0.25">
      <c r="AA17385"/>
      <c r="AB17385"/>
      <c r="AC17385"/>
    </row>
    <row r="17386" spans="27:29" x14ac:dyDescent="0.25">
      <c r="AA17386"/>
      <c r="AB17386"/>
      <c r="AC17386"/>
    </row>
    <row r="17387" spans="27:29" x14ac:dyDescent="0.25">
      <c r="AA17387"/>
      <c r="AB17387"/>
      <c r="AC17387"/>
    </row>
    <row r="17388" spans="27:29" x14ac:dyDescent="0.25">
      <c r="AA17388"/>
      <c r="AB17388"/>
      <c r="AC17388"/>
    </row>
    <row r="17389" spans="27:29" x14ac:dyDescent="0.25">
      <c r="AA17389"/>
      <c r="AB17389"/>
      <c r="AC17389"/>
    </row>
    <row r="17390" spans="27:29" x14ac:dyDescent="0.25">
      <c r="AA17390"/>
      <c r="AB17390"/>
      <c r="AC17390"/>
    </row>
    <row r="17391" spans="27:29" x14ac:dyDescent="0.25">
      <c r="AA17391"/>
      <c r="AB17391"/>
      <c r="AC17391"/>
    </row>
    <row r="17392" spans="27:29" x14ac:dyDescent="0.25">
      <c r="AA17392"/>
      <c r="AB17392"/>
      <c r="AC17392"/>
    </row>
    <row r="17393" spans="27:29" x14ac:dyDescent="0.25">
      <c r="AA17393"/>
      <c r="AB17393"/>
      <c r="AC17393"/>
    </row>
    <row r="17394" spans="27:29" x14ac:dyDescent="0.25">
      <c r="AA17394"/>
      <c r="AB17394"/>
      <c r="AC17394"/>
    </row>
    <row r="17395" spans="27:29" x14ac:dyDescent="0.25">
      <c r="AA17395"/>
      <c r="AB17395"/>
      <c r="AC17395"/>
    </row>
    <row r="17396" spans="27:29" x14ac:dyDescent="0.25">
      <c r="AA17396"/>
      <c r="AB17396"/>
      <c r="AC17396"/>
    </row>
    <row r="17397" spans="27:29" x14ac:dyDescent="0.25">
      <c r="AA17397"/>
      <c r="AB17397"/>
      <c r="AC17397"/>
    </row>
    <row r="17398" spans="27:29" x14ac:dyDescent="0.25">
      <c r="AA17398"/>
      <c r="AB17398"/>
      <c r="AC17398"/>
    </row>
    <row r="17399" spans="27:29" x14ac:dyDescent="0.25">
      <c r="AA17399"/>
      <c r="AB17399"/>
      <c r="AC17399"/>
    </row>
    <row r="17400" spans="27:29" x14ac:dyDescent="0.25">
      <c r="AA17400"/>
      <c r="AB17400"/>
      <c r="AC17400"/>
    </row>
    <row r="17401" spans="27:29" x14ac:dyDescent="0.25">
      <c r="AA17401"/>
      <c r="AB17401"/>
      <c r="AC17401"/>
    </row>
    <row r="17402" spans="27:29" x14ac:dyDescent="0.25">
      <c r="AA17402"/>
      <c r="AB17402"/>
      <c r="AC17402"/>
    </row>
    <row r="17403" spans="27:29" x14ac:dyDescent="0.25">
      <c r="AA17403"/>
      <c r="AB17403"/>
      <c r="AC17403"/>
    </row>
    <row r="17404" spans="27:29" x14ac:dyDescent="0.25">
      <c r="AA17404"/>
      <c r="AB17404"/>
      <c r="AC17404"/>
    </row>
    <row r="17405" spans="27:29" x14ac:dyDescent="0.25">
      <c r="AA17405"/>
      <c r="AB17405"/>
      <c r="AC17405"/>
    </row>
    <row r="17406" spans="27:29" x14ac:dyDescent="0.25">
      <c r="AA17406"/>
      <c r="AB17406"/>
      <c r="AC17406"/>
    </row>
    <row r="17407" spans="27:29" x14ac:dyDescent="0.25">
      <c r="AA17407"/>
      <c r="AB17407"/>
      <c r="AC17407"/>
    </row>
    <row r="17408" spans="27:29" x14ac:dyDescent="0.25">
      <c r="AA17408"/>
      <c r="AB17408"/>
      <c r="AC17408"/>
    </row>
    <row r="17409" spans="27:29" x14ac:dyDescent="0.25">
      <c r="AA17409"/>
      <c r="AB17409"/>
      <c r="AC17409"/>
    </row>
    <row r="17410" spans="27:29" x14ac:dyDescent="0.25">
      <c r="AA17410"/>
      <c r="AB17410"/>
      <c r="AC17410"/>
    </row>
    <row r="17411" spans="27:29" x14ac:dyDescent="0.25">
      <c r="AA17411"/>
      <c r="AB17411"/>
      <c r="AC17411"/>
    </row>
    <row r="17412" spans="27:29" x14ac:dyDescent="0.25">
      <c r="AA17412"/>
      <c r="AB17412"/>
      <c r="AC17412"/>
    </row>
    <row r="17413" spans="27:29" x14ac:dyDescent="0.25">
      <c r="AA17413"/>
      <c r="AB17413"/>
      <c r="AC17413"/>
    </row>
    <row r="17414" spans="27:29" x14ac:dyDescent="0.25">
      <c r="AA17414"/>
      <c r="AB17414"/>
      <c r="AC17414"/>
    </row>
    <row r="17415" spans="27:29" x14ac:dyDescent="0.25">
      <c r="AA17415"/>
      <c r="AB17415"/>
      <c r="AC17415"/>
    </row>
    <row r="17416" spans="27:29" x14ac:dyDescent="0.25">
      <c r="AA17416"/>
      <c r="AB17416"/>
      <c r="AC17416"/>
    </row>
    <row r="17417" spans="27:29" x14ac:dyDescent="0.25">
      <c r="AA17417"/>
      <c r="AB17417"/>
      <c r="AC17417"/>
    </row>
    <row r="17418" spans="27:29" x14ac:dyDescent="0.25">
      <c r="AA17418"/>
      <c r="AB17418"/>
      <c r="AC17418"/>
    </row>
    <row r="17419" spans="27:29" x14ac:dyDescent="0.25">
      <c r="AA17419"/>
      <c r="AB17419"/>
      <c r="AC17419"/>
    </row>
    <row r="17420" spans="27:29" x14ac:dyDescent="0.25">
      <c r="AA17420"/>
      <c r="AB17420"/>
      <c r="AC17420"/>
    </row>
    <row r="17421" spans="27:29" x14ac:dyDescent="0.25">
      <c r="AA17421"/>
      <c r="AB17421"/>
      <c r="AC17421"/>
    </row>
    <row r="17422" spans="27:29" x14ac:dyDescent="0.25">
      <c r="AA17422"/>
      <c r="AB17422"/>
      <c r="AC17422"/>
    </row>
    <row r="17423" spans="27:29" x14ac:dyDescent="0.25">
      <c r="AA17423"/>
      <c r="AB17423"/>
      <c r="AC17423"/>
    </row>
    <row r="17424" spans="27:29" x14ac:dyDescent="0.25">
      <c r="AA17424"/>
      <c r="AB17424"/>
      <c r="AC17424"/>
    </row>
    <row r="17425" spans="27:29" x14ac:dyDescent="0.25">
      <c r="AA17425"/>
      <c r="AB17425"/>
      <c r="AC17425"/>
    </row>
    <row r="17426" spans="27:29" x14ac:dyDescent="0.25">
      <c r="AA17426"/>
      <c r="AB17426"/>
      <c r="AC17426"/>
    </row>
    <row r="17427" spans="27:29" x14ac:dyDescent="0.25">
      <c r="AA17427"/>
      <c r="AB17427"/>
      <c r="AC17427"/>
    </row>
    <row r="17428" spans="27:29" x14ac:dyDescent="0.25">
      <c r="AA17428"/>
      <c r="AB17428"/>
      <c r="AC17428"/>
    </row>
    <row r="17429" spans="27:29" x14ac:dyDescent="0.25">
      <c r="AA17429"/>
      <c r="AB17429"/>
      <c r="AC17429"/>
    </row>
    <row r="17430" spans="27:29" x14ac:dyDescent="0.25">
      <c r="AA17430"/>
      <c r="AB17430"/>
      <c r="AC17430"/>
    </row>
    <row r="17431" spans="27:29" x14ac:dyDescent="0.25">
      <c r="AA17431"/>
      <c r="AB17431"/>
      <c r="AC17431"/>
    </row>
    <row r="17432" spans="27:29" x14ac:dyDescent="0.25">
      <c r="AA17432"/>
      <c r="AB17432"/>
      <c r="AC17432"/>
    </row>
    <row r="17433" spans="27:29" x14ac:dyDescent="0.25">
      <c r="AA17433"/>
      <c r="AB17433"/>
      <c r="AC17433"/>
    </row>
    <row r="17434" spans="27:29" x14ac:dyDescent="0.25">
      <c r="AA17434"/>
      <c r="AB17434"/>
      <c r="AC17434"/>
    </row>
    <row r="17435" spans="27:29" x14ac:dyDescent="0.25">
      <c r="AA17435"/>
      <c r="AB17435"/>
      <c r="AC17435"/>
    </row>
    <row r="17436" spans="27:29" x14ac:dyDescent="0.25">
      <c r="AA17436"/>
      <c r="AB17436"/>
      <c r="AC17436"/>
    </row>
    <row r="17437" spans="27:29" x14ac:dyDescent="0.25">
      <c r="AA17437"/>
      <c r="AB17437"/>
      <c r="AC17437"/>
    </row>
    <row r="17438" spans="27:29" x14ac:dyDescent="0.25">
      <c r="AA17438"/>
      <c r="AB17438"/>
      <c r="AC17438"/>
    </row>
    <row r="17439" spans="27:29" x14ac:dyDescent="0.25">
      <c r="AA17439"/>
      <c r="AB17439"/>
      <c r="AC17439"/>
    </row>
    <row r="17440" spans="27:29" x14ac:dyDescent="0.25">
      <c r="AA17440"/>
      <c r="AB17440"/>
      <c r="AC17440"/>
    </row>
    <row r="17441" spans="27:29" x14ac:dyDescent="0.25">
      <c r="AA17441"/>
      <c r="AB17441"/>
      <c r="AC17441"/>
    </row>
    <row r="17442" spans="27:29" x14ac:dyDescent="0.25">
      <c r="AA17442"/>
      <c r="AB17442"/>
      <c r="AC17442"/>
    </row>
    <row r="17443" spans="27:29" x14ac:dyDescent="0.25">
      <c r="AA17443"/>
      <c r="AB17443"/>
      <c r="AC17443"/>
    </row>
    <row r="17444" spans="27:29" x14ac:dyDescent="0.25">
      <c r="AA17444"/>
      <c r="AB17444"/>
      <c r="AC17444"/>
    </row>
    <row r="17445" spans="27:29" x14ac:dyDescent="0.25">
      <c r="AA17445"/>
      <c r="AB17445"/>
      <c r="AC17445"/>
    </row>
    <row r="17446" spans="27:29" x14ac:dyDescent="0.25">
      <c r="AA17446"/>
      <c r="AB17446"/>
      <c r="AC17446"/>
    </row>
    <row r="17447" spans="27:29" x14ac:dyDescent="0.25">
      <c r="AA17447"/>
      <c r="AB17447"/>
      <c r="AC17447"/>
    </row>
    <row r="17448" spans="27:29" x14ac:dyDescent="0.25">
      <c r="AA17448"/>
      <c r="AB17448"/>
      <c r="AC17448"/>
    </row>
    <row r="17449" spans="27:29" x14ac:dyDescent="0.25">
      <c r="AA17449"/>
      <c r="AB17449"/>
      <c r="AC17449"/>
    </row>
    <row r="17450" spans="27:29" x14ac:dyDescent="0.25">
      <c r="AA17450"/>
      <c r="AB17450"/>
      <c r="AC17450"/>
    </row>
    <row r="17451" spans="27:29" x14ac:dyDescent="0.25">
      <c r="AA17451"/>
      <c r="AB17451"/>
      <c r="AC17451"/>
    </row>
    <row r="17452" spans="27:29" x14ac:dyDescent="0.25">
      <c r="AA17452"/>
      <c r="AB17452"/>
      <c r="AC17452"/>
    </row>
    <row r="17453" spans="27:29" x14ac:dyDescent="0.25">
      <c r="AA17453"/>
      <c r="AB17453"/>
      <c r="AC17453"/>
    </row>
    <row r="17454" spans="27:29" x14ac:dyDescent="0.25">
      <c r="AA17454"/>
      <c r="AB17454"/>
      <c r="AC17454"/>
    </row>
    <row r="17455" spans="27:29" x14ac:dyDescent="0.25">
      <c r="AA17455"/>
      <c r="AB17455"/>
      <c r="AC17455"/>
    </row>
    <row r="17456" spans="27:29" x14ac:dyDescent="0.25">
      <c r="AA17456"/>
      <c r="AB17456"/>
      <c r="AC17456"/>
    </row>
    <row r="17457" spans="27:29" x14ac:dyDescent="0.25">
      <c r="AA17457"/>
      <c r="AB17457"/>
      <c r="AC17457"/>
    </row>
    <row r="17458" spans="27:29" x14ac:dyDescent="0.25">
      <c r="AA17458"/>
      <c r="AB17458"/>
      <c r="AC17458"/>
    </row>
    <row r="17459" spans="27:29" x14ac:dyDescent="0.25">
      <c r="AA17459"/>
      <c r="AB17459"/>
      <c r="AC17459"/>
    </row>
    <row r="17460" spans="27:29" x14ac:dyDescent="0.25">
      <c r="AA17460"/>
      <c r="AB17460"/>
      <c r="AC17460"/>
    </row>
    <row r="17461" spans="27:29" x14ac:dyDescent="0.25">
      <c r="AA17461"/>
      <c r="AB17461"/>
      <c r="AC17461"/>
    </row>
    <row r="17462" spans="27:29" x14ac:dyDescent="0.25">
      <c r="AA17462"/>
      <c r="AB17462"/>
      <c r="AC17462"/>
    </row>
    <row r="17463" spans="27:29" x14ac:dyDescent="0.25">
      <c r="AA17463"/>
      <c r="AB17463"/>
      <c r="AC17463"/>
    </row>
    <row r="17464" spans="27:29" x14ac:dyDescent="0.25">
      <c r="AA17464"/>
      <c r="AB17464"/>
      <c r="AC17464"/>
    </row>
    <row r="17465" spans="27:29" x14ac:dyDescent="0.25">
      <c r="AA17465"/>
      <c r="AB17465"/>
      <c r="AC17465"/>
    </row>
    <row r="17466" spans="27:29" x14ac:dyDescent="0.25">
      <c r="AA17466"/>
      <c r="AB17466"/>
      <c r="AC17466"/>
    </row>
    <row r="17467" spans="27:29" x14ac:dyDescent="0.25">
      <c r="AA17467"/>
      <c r="AB17467"/>
      <c r="AC17467"/>
    </row>
    <row r="17468" spans="27:29" x14ac:dyDescent="0.25">
      <c r="AA17468"/>
      <c r="AB17468"/>
      <c r="AC17468"/>
    </row>
    <row r="17469" spans="27:29" x14ac:dyDescent="0.25">
      <c r="AA17469"/>
      <c r="AB17469"/>
      <c r="AC17469"/>
    </row>
    <row r="17470" spans="27:29" x14ac:dyDescent="0.25">
      <c r="AA17470"/>
      <c r="AB17470"/>
      <c r="AC17470"/>
    </row>
    <row r="17471" spans="27:29" x14ac:dyDescent="0.25">
      <c r="AA17471"/>
      <c r="AB17471"/>
      <c r="AC17471"/>
    </row>
    <row r="17472" spans="27:29" x14ac:dyDescent="0.25">
      <c r="AA17472"/>
      <c r="AB17472"/>
      <c r="AC17472"/>
    </row>
    <row r="17473" spans="27:29" x14ac:dyDescent="0.25">
      <c r="AA17473"/>
      <c r="AB17473"/>
      <c r="AC17473"/>
    </row>
    <row r="17474" spans="27:29" x14ac:dyDescent="0.25">
      <c r="AA17474"/>
      <c r="AB17474"/>
      <c r="AC17474"/>
    </row>
    <row r="17475" spans="27:29" x14ac:dyDescent="0.25">
      <c r="AA17475"/>
      <c r="AB17475"/>
      <c r="AC17475"/>
    </row>
    <row r="17476" spans="27:29" x14ac:dyDescent="0.25">
      <c r="AA17476"/>
      <c r="AB17476"/>
      <c r="AC17476"/>
    </row>
    <row r="17477" spans="27:29" x14ac:dyDescent="0.25">
      <c r="AA17477"/>
      <c r="AB17477"/>
      <c r="AC17477"/>
    </row>
    <row r="17478" spans="27:29" x14ac:dyDescent="0.25">
      <c r="AA17478"/>
      <c r="AB17478"/>
      <c r="AC17478"/>
    </row>
    <row r="17479" spans="27:29" x14ac:dyDescent="0.25">
      <c r="AA17479"/>
      <c r="AB17479"/>
      <c r="AC17479"/>
    </row>
    <row r="17480" spans="27:29" x14ac:dyDescent="0.25">
      <c r="AA17480"/>
      <c r="AB17480"/>
      <c r="AC17480"/>
    </row>
    <row r="17481" spans="27:29" x14ac:dyDescent="0.25">
      <c r="AA17481"/>
      <c r="AB17481"/>
      <c r="AC17481"/>
    </row>
    <row r="17482" spans="27:29" x14ac:dyDescent="0.25">
      <c r="AA17482"/>
      <c r="AB17482"/>
      <c r="AC17482"/>
    </row>
    <row r="17483" spans="27:29" x14ac:dyDescent="0.25">
      <c r="AA17483"/>
      <c r="AB17483"/>
      <c r="AC17483"/>
    </row>
    <row r="17484" spans="27:29" x14ac:dyDescent="0.25">
      <c r="AA17484"/>
      <c r="AB17484"/>
      <c r="AC17484"/>
    </row>
    <row r="17485" spans="27:29" x14ac:dyDescent="0.25">
      <c r="AA17485"/>
      <c r="AB17485"/>
      <c r="AC17485"/>
    </row>
    <row r="17486" spans="27:29" x14ac:dyDescent="0.25">
      <c r="AA17486"/>
      <c r="AB17486"/>
      <c r="AC17486"/>
    </row>
    <row r="17487" spans="27:29" x14ac:dyDescent="0.25">
      <c r="AA17487"/>
      <c r="AB17487"/>
      <c r="AC17487"/>
    </row>
    <row r="17488" spans="27:29" x14ac:dyDescent="0.25">
      <c r="AA17488"/>
      <c r="AB17488"/>
      <c r="AC17488"/>
    </row>
    <row r="17489" spans="27:29" x14ac:dyDescent="0.25">
      <c r="AA17489"/>
      <c r="AB17489"/>
      <c r="AC17489"/>
    </row>
    <row r="17490" spans="27:29" x14ac:dyDescent="0.25">
      <c r="AA17490"/>
      <c r="AB17490"/>
      <c r="AC17490"/>
    </row>
    <row r="17491" spans="27:29" x14ac:dyDescent="0.25">
      <c r="AA17491"/>
      <c r="AB17491"/>
      <c r="AC17491"/>
    </row>
    <row r="17492" spans="27:29" x14ac:dyDescent="0.25">
      <c r="AA17492"/>
      <c r="AB17492"/>
      <c r="AC17492"/>
    </row>
    <row r="17493" spans="27:29" x14ac:dyDescent="0.25">
      <c r="AA17493"/>
      <c r="AB17493"/>
      <c r="AC17493"/>
    </row>
    <row r="17494" spans="27:29" x14ac:dyDescent="0.25">
      <c r="AA17494"/>
      <c r="AB17494"/>
      <c r="AC17494"/>
    </row>
    <row r="17495" spans="27:29" x14ac:dyDescent="0.25">
      <c r="AA17495"/>
      <c r="AB17495"/>
      <c r="AC17495"/>
    </row>
    <row r="17496" spans="27:29" x14ac:dyDescent="0.25">
      <c r="AA17496"/>
      <c r="AB17496"/>
      <c r="AC17496"/>
    </row>
    <row r="17497" spans="27:29" x14ac:dyDescent="0.25">
      <c r="AA17497"/>
      <c r="AB17497"/>
      <c r="AC17497"/>
    </row>
    <row r="17498" spans="27:29" x14ac:dyDescent="0.25">
      <c r="AA17498"/>
      <c r="AB17498"/>
      <c r="AC17498"/>
    </row>
    <row r="17499" spans="27:29" x14ac:dyDescent="0.25">
      <c r="AA17499"/>
      <c r="AB17499"/>
      <c r="AC17499"/>
    </row>
    <row r="17500" spans="27:29" x14ac:dyDescent="0.25">
      <c r="AA17500"/>
      <c r="AB17500"/>
      <c r="AC17500"/>
    </row>
    <row r="17501" spans="27:29" x14ac:dyDescent="0.25">
      <c r="AA17501"/>
      <c r="AB17501"/>
      <c r="AC17501"/>
    </row>
    <row r="17502" spans="27:29" x14ac:dyDescent="0.25">
      <c r="AA17502"/>
      <c r="AB17502"/>
      <c r="AC17502"/>
    </row>
    <row r="17503" spans="27:29" x14ac:dyDescent="0.25">
      <c r="AA17503"/>
      <c r="AB17503"/>
      <c r="AC17503"/>
    </row>
    <row r="17504" spans="27:29" x14ac:dyDescent="0.25">
      <c r="AA17504"/>
      <c r="AB17504"/>
      <c r="AC17504"/>
    </row>
    <row r="17505" spans="27:29" x14ac:dyDescent="0.25">
      <c r="AA17505"/>
      <c r="AB17505"/>
      <c r="AC17505"/>
    </row>
    <row r="17506" spans="27:29" x14ac:dyDescent="0.25">
      <c r="AA17506"/>
      <c r="AB17506"/>
      <c r="AC17506"/>
    </row>
    <row r="17507" spans="27:29" x14ac:dyDescent="0.25">
      <c r="AA17507"/>
      <c r="AB17507"/>
      <c r="AC17507"/>
    </row>
    <row r="17508" spans="27:29" x14ac:dyDescent="0.25">
      <c r="AA17508"/>
      <c r="AB17508"/>
      <c r="AC17508"/>
    </row>
    <row r="17509" spans="27:29" x14ac:dyDescent="0.25">
      <c r="AA17509"/>
      <c r="AB17509"/>
      <c r="AC17509"/>
    </row>
    <row r="17510" spans="27:29" x14ac:dyDescent="0.25">
      <c r="AA17510"/>
      <c r="AB17510"/>
      <c r="AC17510"/>
    </row>
    <row r="17511" spans="27:29" x14ac:dyDescent="0.25">
      <c r="AA17511"/>
      <c r="AB17511"/>
      <c r="AC17511"/>
    </row>
    <row r="17512" spans="27:29" x14ac:dyDescent="0.25">
      <c r="AA17512"/>
      <c r="AB17512"/>
      <c r="AC17512"/>
    </row>
    <row r="17513" spans="27:29" x14ac:dyDescent="0.25">
      <c r="AA17513"/>
      <c r="AB17513"/>
      <c r="AC17513"/>
    </row>
    <row r="17514" spans="27:29" x14ac:dyDescent="0.25">
      <c r="AA17514"/>
      <c r="AB17514"/>
      <c r="AC17514"/>
    </row>
    <row r="17515" spans="27:29" x14ac:dyDescent="0.25">
      <c r="AA17515"/>
      <c r="AB17515"/>
      <c r="AC17515"/>
    </row>
    <row r="17516" spans="27:29" x14ac:dyDescent="0.25">
      <c r="AA17516"/>
      <c r="AB17516"/>
      <c r="AC17516"/>
    </row>
    <row r="17517" spans="27:29" x14ac:dyDescent="0.25">
      <c r="AA17517"/>
      <c r="AB17517"/>
      <c r="AC17517"/>
    </row>
    <row r="17518" spans="27:29" x14ac:dyDescent="0.25">
      <c r="AA17518"/>
      <c r="AB17518"/>
      <c r="AC17518"/>
    </row>
    <row r="17519" spans="27:29" x14ac:dyDescent="0.25">
      <c r="AA17519"/>
      <c r="AB17519"/>
      <c r="AC17519"/>
    </row>
    <row r="17520" spans="27:29" x14ac:dyDescent="0.25">
      <c r="AA17520"/>
      <c r="AB17520"/>
      <c r="AC17520"/>
    </row>
    <row r="17521" spans="27:29" x14ac:dyDescent="0.25">
      <c r="AA17521"/>
      <c r="AB17521"/>
      <c r="AC17521"/>
    </row>
    <row r="17522" spans="27:29" x14ac:dyDescent="0.25">
      <c r="AA17522"/>
      <c r="AB17522"/>
      <c r="AC17522"/>
    </row>
    <row r="17523" spans="27:29" x14ac:dyDescent="0.25">
      <c r="AA17523"/>
      <c r="AB17523"/>
      <c r="AC17523"/>
    </row>
    <row r="17524" spans="27:29" x14ac:dyDescent="0.25">
      <c r="AA17524"/>
      <c r="AB17524"/>
      <c r="AC17524"/>
    </row>
    <row r="17525" spans="27:29" x14ac:dyDescent="0.25">
      <c r="AA17525"/>
      <c r="AB17525"/>
      <c r="AC17525"/>
    </row>
    <row r="17526" spans="27:29" x14ac:dyDescent="0.25">
      <c r="AA17526"/>
      <c r="AB17526"/>
      <c r="AC17526"/>
    </row>
    <row r="17527" spans="27:29" x14ac:dyDescent="0.25">
      <c r="AA17527"/>
      <c r="AB17527"/>
      <c r="AC17527"/>
    </row>
    <row r="17528" spans="27:29" x14ac:dyDescent="0.25">
      <c r="AA17528"/>
      <c r="AB17528"/>
      <c r="AC17528"/>
    </row>
    <row r="17529" spans="27:29" x14ac:dyDescent="0.25">
      <c r="AA17529"/>
      <c r="AB17529"/>
      <c r="AC17529"/>
    </row>
    <row r="17530" spans="27:29" x14ac:dyDescent="0.25">
      <c r="AA17530"/>
      <c r="AB17530"/>
      <c r="AC17530"/>
    </row>
    <row r="17531" spans="27:29" x14ac:dyDescent="0.25">
      <c r="AA17531"/>
      <c r="AB17531"/>
      <c r="AC17531"/>
    </row>
    <row r="17532" spans="27:29" x14ac:dyDescent="0.25">
      <c r="AA17532"/>
      <c r="AB17532"/>
      <c r="AC17532"/>
    </row>
    <row r="17533" spans="27:29" x14ac:dyDescent="0.25">
      <c r="AA17533"/>
      <c r="AB17533"/>
      <c r="AC17533"/>
    </row>
    <row r="17534" spans="27:29" x14ac:dyDescent="0.25">
      <c r="AA17534"/>
      <c r="AB17534"/>
      <c r="AC17534"/>
    </row>
    <row r="17535" spans="27:29" x14ac:dyDescent="0.25">
      <c r="AA17535"/>
      <c r="AB17535"/>
      <c r="AC17535"/>
    </row>
    <row r="17536" spans="27:29" x14ac:dyDescent="0.25">
      <c r="AA17536"/>
      <c r="AB17536"/>
      <c r="AC17536"/>
    </row>
    <row r="17537" spans="27:29" x14ac:dyDescent="0.25">
      <c r="AA17537"/>
      <c r="AB17537"/>
      <c r="AC17537"/>
    </row>
    <row r="17538" spans="27:29" x14ac:dyDescent="0.25">
      <c r="AA17538"/>
      <c r="AB17538"/>
      <c r="AC17538"/>
    </row>
    <row r="17539" spans="27:29" x14ac:dyDescent="0.25">
      <c r="AA17539"/>
      <c r="AB17539"/>
      <c r="AC17539"/>
    </row>
    <row r="17540" spans="27:29" x14ac:dyDescent="0.25">
      <c r="AA17540"/>
      <c r="AB17540"/>
      <c r="AC17540"/>
    </row>
    <row r="17541" spans="27:29" x14ac:dyDescent="0.25">
      <c r="AA17541"/>
      <c r="AB17541"/>
      <c r="AC17541"/>
    </row>
    <row r="17542" spans="27:29" x14ac:dyDescent="0.25">
      <c r="AA17542"/>
      <c r="AB17542"/>
      <c r="AC17542"/>
    </row>
    <row r="17543" spans="27:29" x14ac:dyDescent="0.25">
      <c r="AA17543"/>
      <c r="AB17543"/>
      <c r="AC17543"/>
    </row>
    <row r="17544" spans="27:29" x14ac:dyDescent="0.25">
      <c r="AA17544"/>
      <c r="AB17544"/>
      <c r="AC17544"/>
    </row>
    <row r="17545" spans="27:29" x14ac:dyDescent="0.25">
      <c r="AA17545"/>
      <c r="AB17545"/>
      <c r="AC17545"/>
    </row>
    <row r="17546" spans="27:29" x14ac:dyDescent="0.25">
      <c r="AA17546"/>
      <c r="AB17546"/>
      <c r="AC17546"/>
    </row>
    <row r="17547" spans="27:29" x14ac:dyDescent="0.25">
      <c r="AA17547"/>
      <c r="AB17547"/>
      <c r="AC17547"/>
    </row>
    <row r="17548" spans="27:29" x14ac:dyDescent="0.25">
      <c r="AA17548"/>
      <c r="AB17548"/>
      <c r="AC17548"/>
    </row>
    <row r="17549" spans="27:29" x14ac:dyDescent="0.25">
      <c r="AA17549"/>
      <c r="AB17549"/>
      <c r="AC17549"/>
    </row>
    <row r="17550" spans="27:29" x14ac:dyDescent="0.25">
      <c r="AA17550"/>
      <c r="AB17550"/>
      <c r="AC17550"/>
    </row>
    <row r="17551" spans="27:29" x14ac:dyDescent="0.25">
      <c r="AA17551"/>
      <c r="AB17551"/>
      <c r="AC17551"/>
    </row>
    <row r="17552" spans="27:29" x14ac:dyDescent="0.25">
      <c r="AA17552"/>
      <c r="AB17552"/>
      <c r="AC17552"/>
    </row>
    <row r="17553" spans="27:29" x14ac:dyDescent="0.25">
      <c r="AA17553"/>
      <c r="AB17553"/>
      <c r="AC17553"/>
    </row>
    <row r="17554" spans="27:29" x14ac:dyDescent="0.25">
      <c r="AA17554"/>
      <c r="AB17554"/>
      <c r="AC17554"/>
    </row>
    <row r="17555" spans="27:29" x14ac:dyDescent="0.25">
      <c r="AA17555"/>
      <c r="AB17555"/>
      <c r="AC17555"/>
    </row>
    <row r="17556" spans="27:29" x14ac:dyDescent="0.25">
      <c r="AA17556"/>
      <c r="AB17556"/>
      <c r="AC17556"/>
    </row>
    <row r="17557" spans="27:29" x14ac:dyDescent="0.25">
      <c r="AA17557"/>
      <c r="AB17557"/>
      <c r="AC17557"/>
    </row>
    <row r="17558" spans="27:29" x14ac:dyDescent="0.25">
      <c r="AA17558"/>
      <c r="AB17558"/>
      <c r="AC17558"/>
    </row>
    <row r="17559" spans="27:29" x14ac:dyDescent="0.25">
      <c r="AA17559"/>
      <c r="AB17559"/>
      <c r="AC17559"/>
    </row>
    <row r="17560" spans="27:29" x14ac:dyDescent="0.25">
      <c r="AA17560"/>
      <c r="AB17560"/>
      <c r="AC17560"/>
    </row>
    <row r="17561" spans="27:29" x14ac:dyDescent="0.25">
      <c r="AA17561"/>
      <c r="AB17561"/>
      <c r="AC17561"/>
    </row>
    <row r="17562" spans="27:29" x14ac:dyDescent="0.25">
      <c r="AA17562"/>
      <c r="AB17562"/>
      <c r="AC17562"/>
    </row>
    <row r="17563" spans="27:29" x14ac:dyDescent="0.25">
      <c r="AA17563"/>
      <c r="AB17563"/>
      <c r="AC17563"/>
    </row>
    <row r="17564" spans="27:29" x14ac:dyDescent="0.25">
      <c r="AA17564"/>
      <c r="AB17564"/>
      <c r="AC17564"/>
    </row>
    <row r="17565" spans="27:29" x14ac:dyDescent="0.25">
      <c r="AA17565"/>
      <c r="AB17565"/>
      <c r="AC17565"/>
    </row>
    <row r="17566" spans="27:29" x14ac:dyDescent="0.25">
      <c r="AA17566"/>
      <c r="AB17566"/>
      <c r="AC17566"/>
    </row>
    <row r="17567" spans="27:29" x14ac:dyDescent="0.25">
      <c r="AA17567"/>
      <c r="AB17567"/>
      <c r="AC17567"/>
    </row>
    <row r="17568" spans="27:29" x14ac:dyDescent="0.25">
      <c r="AA17568"/>
      <c r="AB17568"/>
      <c r="AC17568"/>
    </row>
    <row r="17569" spans="27:29" x14ac:dyDescent="0.25">
      <c r="AA17569"/>
      <c r="AB17569"/>
      <c r="AC17569"/>
    </row>
    <row r="17570" spans="27:29" x14ac:dyDescent="0.25">
      <c r="AA17570"/>
      <c r="AB17570"/>
      <c r="AC17570"/>
    </row>
    <row r="17571" spans="27:29" x14ac:dyDescent="0.25">
      <c r="AA17571"/>
      <c r="AB17571"/>
      <c r="AC17571"/>
    </row>
    <row r="17572" spans="27:29" x14ac:dyDescent="0.25">
      <c r="AA17572"/>
      <c r="AB17572"/>
      <c r="AC17572"/>
    </row>
    <row r="17573" spans="27:29" x14ac:dyDescent="0.25">
      <c r="AA17573"/>
      <c r="AB17573"/>
      <c r="AC17573"/>
    </row>
    <row r="17574" spans="27:29" x14ac:dyDescent="0.25">
      <c r="AA17574"/>
      <c r="AB17574"/>
      <c r="AC17574"/>
    </row>
    <row r="17575" spans="27:29" x14ac:dyDescent="0.25">
      <c r="AA17575"/>
      <c r="AB17575"/>
      <c r="AC17575"/>
    </row>
    <row r="17576" spans="27:29" x14ac:dyDescent="0.25">
      <c r="AA17576"/>
      <c r="AB17576"/>
      <c r="AC17576"/>
    </row>
    <row r="17577" spans="27:29" x14ac:dyDescent="0.25">
      <c r="AA17577"/>
      <c r="AB17577"/>
      <c r="AC17577"/>
    </row>
    <row r="17578" spans="27:29" x14ac:dyDescent="0.25">
      <c r="AA17578"/>
      <c r="AB17578"/>
      <c r="AC17578"/>
    </row>
    <row r="17579" spans="27:29" x14ac:dyDescent="0.25">
      <c r="AA17579"/>
      <c r="AB17579"/>
      <c r="AC17579"/>
    </row>
    <row r="17580" spans="27:29" x14ac:dyDescent="0.25">
      <c r="AA17580"/>
      <c r="AB17580"/>
      <c r="AC17580"/>
    </row>
    <row r="17581" spans="27:29" x14ac:dyDescent="0.25">
      <c r="AA17581"/>
      <c r="AB17581"/>
      <c r="AC17581"/>
    </row>
    <row r="17582" spans="27:29" x14ac:dyDescent="0.25">
      <c r="AA17582"/>
      <c r="AB17582"/>
      <c r="AC17582"/>
    </row>
    <row r="17583" spans="27:29" x14ac:dyDescent="0.25">
      <c r="AA17583"/>
      <c r="AB17583"/>
      <c r="AC17583"/>
    </row>
    <row r="17584" spans="27:29" x14ac:dyDescent="0.25">
      <c r="AA17584"/>
      <c r="AB17584"/>
      <c r="AC17584"/>
    </row>
    <row r="17585" spans="27:29" x14ac:dyDescent="0.25">
      <c r="AA17585"/>
      <c r="AB17585"/>
      <c r="AC17585"/>
    </row>
    <row r="17586" spans="27:29" x14ac:dyDescent="0.25">
      <c r="AA17586"/>
      <c r="AB17586"/>
      <c r="AC17586"/>
    </row>
    <row r="17587" spans="27:29" x14ac:dyDescent="0.25">
      <c r="AA17587"/>
      <c r="AB17587"/>
      <c r="AC17587"/>
    </row>
    <row r="17588" spans="27:29" x14ac:dyDescent="0.25">
      <c r="AA17588"/>
      <c r="AB17588"/>
      <c r="AC17588"/>
    </row>
    <row r="17589" spans="27:29" x14ac:dyDescent="0.25">
      <c r="AA17589"/>
      <c r="AB17589"/>
      <c r="AC17589"/>
    </row>
    <row r="17590" spans="27:29" x14ac:dyDescent="0.25">
      <c r="AA17590"/>
      <c r="AB17590"/>
      <c r="AC17590"/>
    </row>
    <row r="17591" spans="27:29" x14ac:dyDescent="0.25">
      <c r="AA17591"/>
      <c r="AB17591"/>
      <c r="AC17591"/>
    </row>
    <row r="17592" spans="27:29" x14ac:dyDescent="0.25">
      <c r="AA17592"/>
      <c r="AB17592"/>
      <c r="AC17592"/>
    </row>
    <row r="17593" spans="27:29" x14ac:dyDescent="0.25">
      <c r="AA17593"/>
      <c r="AB17593"/>
      <c r="AC17593"/>
    </row>
    <row r="17594" spans="27:29" x14ac:dyDescent="0.25">
      <c r="AA17594"/>
      <c r="AB17594"/>
      <c r="AC17594"/>
    </row>
    <row r="17595" spans="27:29" x14ac:dyDescent="0.25">
      <c r="AA17595"/>
      <c r="AB17595"/>
      <c r="AC17595"/>
    </row>
    <row r="17596" spans="27:29" x14ac:dyDescent="0.25">
      <c r="AA17596"/>
      <c r="AB17596"/>
      <c r="AC17596"/>
    </row>
    <row r="17597" spans="27:29" x14ac:dyDescent="0.25">
      <c r="AA17597"/>
      <c r="AB17597"/>
      <c r="AC17597"/>
    </row>
    <row r="17598" spans="27:29" x14ac:dyDescent="0.25">
      <c r="AA17598"/>
      <c r="AB17598"/>
      <c r="AC17598"/>
    </row>
    <row r="17599" spans="27:29" x14ac:dyDescent="0.25">
      <c r="AA17599"/>
      <c r="AB17599"/>
      <c r="AC17599"/>
    </row>
    <row r="17600" spans="27:29" x14ac:dyDescent="0.25">
      <c r="AA17600"/>
      <c r="AB17600"/>
      <c r="AC17600"/>
    </row>
    <row r="17601" spans="27:29" x14ac:dyDescent="0.25">
      <c r="AA17601"/>
      <c r="AB17601"/>
      <c r="AC17601"/>
    </row>
    <row r="17602" spans="27:29" x14ac:dyDescent="0.25">
      <c r="AA17602"/>
      <c r="AB17602"/>
      <c r="AC17602"/>
    </row>
    <row r="17603" spans="27:29" x14ac:dyDescent="0.25">
      <c r="AA17603"/>
      <c r="AB17603"/>
      <c r="AC17603"/>
    </row>
    <row r="17604" spans="27:29" x14ac:dyDescent="0.25">
      <c r="AA17604"/>
      <c r="AB17604"/>
      <c r="AC17604"/>
    </row>
    <row r="17605" spans="27:29" x14ac:dyDescent="0.25">
      <c r="AA17605"/>
      <c r="AB17605"/>
      <c r="AC17605"/>
    </row>
    <row r="17606" spans="27:29" x14ac:dyDescent="0.25">
      <c r="AA17606"/>
      <c r="AB17606"/>
      <c r="AC17606"/>
    </row>
    <row r="17607" spans="27:29" x14ac:dyDescent="0.25">
      <c r="AA17607"/>
      <c r="AB17607"/>
      <c r="AC17607"/>
    </row>
    <row r="17608" spans="27:29" x14ac:dyDescent="0.25">
      <c r="AA17608"/>
      <c r="AB17608"/>
      <c r="AC17608"/>
    </row>
    <row r="17609" spans="27:29" x14ac:dyDescent="0.25">
      <c r="AA17609"/>
      <c r="AB17609"/>
      <c r="AC17609"/>
    </row>
    <row r="17610" spans="27:29" x14ac:dyDescent="0.25">
      <c r="AA17610"/>
      <c r="AB17610"/>
      <c r="AC17610"/>
    </row>
    <row r="17611" spans="27:29" x14ac:dyDescent="0.25">
      <c r="AA17611"/>
      <c r="AB17611"/>
      <c r="AC17611"/>
    </row>
    <row r="17612" spans="27:29" x14ac:dyDescent="0.25">
      <c r="AA17612"/>
      <c r="AB17612"/>
      <c r="AC17612"/>
    </row>
    <row r="17613" spans="27:29" x14ac:dyDescent="0.25">
      <c r="AA17613"/>
      <c r="AB17613"/>
      <c r="AC17613"/>
    </row>
    <row r="17614" spans="27:29" x14ac:dyDescent="0.25">
      <c r="AA17614"/>
      <c r="AB17614"/>
      <c r="AC17614"/>
    </row>
    <row r="17615" spans="27:29" x14ac:dyDescent="0.25">
      <c r="AA17615"/>
      <c r="AB17615"/>
      <c r="AC17615"/>
    </row>
    <row r="17616" spans="27:29" x14ac:dyDescent="0.25">
      <c r="AA17616"/>
      <c r="AB17616"/>
      <c r="AC17616"/>
    </row>
    <row r="17617" spans="27:29" x14ac:dyDescent="0.25">
      <c r="AA17617"/>
      <c r="AB17617"/>
      <c r="AC17617"/>
    </row>
    <row r="17618" spans="27:29" x14ac:dyDescent="0.25">
      <c r="AA17618"/>
      <c r="AB17618"/>
      <c r="AC17618"/>
    </row>
    <row r="17619" spans="27:29" x14ac:dyDescent="0.25">
      <c r="AA17619"/>
      <c r="AB17619"/>
      <c r="AC17619"/>
    </row>
    <row r="17620" spans="27:29" x14ac:dyDescent="0.25">
      <c r="AA17620"/>
      <c r="AB17620"/>
      <c r="AC17620"/>
    </row>
    <row r="17621" spans="27:29" x14ac:dyDescent="0.25">
      <c r="AA17621"/>
      <c r="AB17621"/>
      <c r="AC17621"/>
    </row>
    <row r="17622" spans="27:29" x14ac:dyDescent="0.25">
      <c r="AA17622"/>
      <c r="AB17622"/>
      <c r="AC17622"/>
    </row>
    <row r="17623" spans="27:29" x14ac:dyDescent="0.25">
      <c r="AA17623"/>
      <c r="AB17623"/>
      <c r="AC17623"/>
    </row>
    <row r="17624" spans="27:29" x14ac:dyDescent="0.25">
      <c r="AA17624"/>
      <c r="AB17624"/>
      <c r="AC17624"/>
    </row>
    <row r="17625" spans="27:29" x14ac:dyDescent="0.25">
      <c r="AA17625"/>
      <c r="AB17625"/>
      <c r="AC17625"/>
    </row>
    <row r="17626" spans="27:29" x14ac:dyDescent="0.25">
      <c r="AA17626"/>
      <c r="AB17626"/>
      <c r="AC17626"/>
    </row>
    <row r="17627" spans="27:29" x14ac:dyDescent="0.25">
      <c r="AA17627"/>
      <c r="AB17627"/>
      <c r="AC17627"/>
    </row>
    <row r="17628" spans="27:29" x14ac:dyDescent="0.25">
      <c r="AA17628"/>
      <c r="AB17628"/>
      <c r="AC17628"/>
    </row>
    <row r="17629" spans="27:29" x14ac:dyDescent="0.25">
      <c r="AA17629"/>
      <c r="AB17629"/>
      <c r="AC17629"/>
    </row>
    <row r="17630" spans="27:29" x14ac:dyDescent="0.25">
      <c r="AA17630"/>
      <c r="AB17630"/>
      <c r="AC17630"/>
    </row>
    <row r="17631" spans="27:29" x14ac:dyDescent="0.25">
      <c r="AA17631"/>
      <c r="AB17631"/>
      <c r="AC17631"/>
    </row>
    <row r="17632" spans="27:29" x14ac:dyDescent="0.25">
      <c r="AA17632"/>
      <c r="AB17632"/>
      <c r="AC17632"/>
    </row>
    <row r="17633" spans="27:29" x14ac:dyDescent="0.25">
      <c r="AA17633"/>
      <c r="AB17633"/>
      <c r="AC17633"/>
    </row>
    <row r="17634" spans="27:29" x14ac:dyDescent="0.25">
      <c r="AA17634"/>
      <c r="AB17634"/>
      <c r="AC17634"/>
    </row>
    <row r="17635" spans="27:29" x14ac:dyDescent="0.25">
      <c r="AA17635"/>
      <c r="AB17635"/>
      <c r="AC17635"/>
    </row>
    <row r="17636" spans="27:29" x14ac:dyDescent="0.25">
      <c r="AA17636"/>
      <c r="AB17636"/>
      <c r="AC17636"/>
    </row>
    <row r="17637" spans="27:29" x14ac:dyDescent="0.25">
      <c r="AA17637"/>
      <c r="AB17637"/>
      <c r="AC17637"/>
    </row>
    <row r="17638" spans="27:29" x14ac:dyDescent="0.25">
      <c r="AA17638"/>
      <c r="AB17638"/>
      <c r="AC17638"/>
    </row>
    <row r="17639" spans="27:29" x14ac:dyDescent="0.25">
      <c r="AA17639"/>
      <c r="AB17639"/>
      <c r="AC17639"/>
    </row>
    <row r="17640" spans="27:29" x14ac:dyDescent="0.25">
      <c r="AA17640"/>
      <c r="AB17640"/>
      <c r="AC17640"/>
    </row>
    <row r="17641" spans="27:29" x14ac:dyDescent="0.25">
      <c r="AA17641"/>
      <c r="AB17641"/>
      <c r="AC17641"/>
    </row>
    <row r="17642" spans="27:29" x14ac:dyDescent="0.25">
      <c r="AA17642"/>
      <c r="AB17642"/>
      <c r="AC17642"/>
    </row>
    <row r="17643" spans="27:29" x14ac:dyDescent="0.25">
      <c r="AA17643"/>
      <c r="AB17643"/>
      <c r="AC17643"/>
    </row>
    <row r="17644" spans="27:29" x14ac:dyDescent="0.25">
      <c r="AA17644"/>
      <c r="AB17644"/>
      <c r="AC17644"/>
    </row>
    <row r="17645" spans="27:29" x14ac:dyDescent="0.25">
      <c r="AA17645"/>
      <c r="AB17645"/>
      <c r="AC17645"/>
    </row>
    <row r="17646" spans="27:29" x14ac:dyDescent="0.25">
      <c r="AA17646"/>
      <c r="AB17646"/>
      <c r="AC17646"/>
    </row>
    <row r="17647" spans="27:29" x14ac:dyDescent="0.25">
      <c r="AA17647"/>
      <c r="AB17647"/>
      <c r="AC17647"/>
    </row>
    <row r="17648" spans="27:29" x14ac:dyDescent="0.25">
      <c r="AA17648"/>
      <c r="AB17648"/>
      <c r="AC17648"/>
    </row>
    <row r="17649" spans="27:29" x14ac:dyDescent="0.25">
      <c r="AA17649"/>
      <c r="AB17649"/>
      <c r="AC17649"/>
    </row>
    <row r="17650" spans="27:29" x14ac:dyDescent="0.25">
      <c r="AA17650"/>
      <c r="AB17650"/>
      <c r="AC17650"/>
    </row>
    <row r="17651" spans="27:29" x14ac:dyDescent="0.25">
      <c r="AA17651"/>
      <c r="AB17651"/>
      <c r="AC17651"/>
    </row>
    <row r="17652" spans="27:29" x14ac:dyDescent="0.25">
      <c r="AA17652"/>
      <c r="AB17652"/>
      <c r="AC17652"/>
    </row>
    <row r="17653" spans="27:29" x14ac:dyDescent="0.25">
      <c r="AA17653"/>
      <c r="AB17653"/>
      <c r="AC17653"/>
    </row>
    <row r="17654" spans="27:29" x14ac:dyDescent="0.25">
      <c r="AA17654"/>
      <c r="AB17654"/>
      <c r="AC17654"/>
    </row>
    <row r="17655" spans="27:29" x14ac:dyDescent="0.25">
      <c r="AA17655"/>
      <c r="AB17655"/>
      <c r="AC17655"/>
    </row>
    <row r="17656" spans="27:29" x14ac:dyDescent="0.25">
      <c r="AA17656"/>
      <c r="AB17656"/>
      <c r="AC17656"/>
    </row>
    <row r="17657" spans="27:29" x14ac:dyDescent="0.25">
      <c r="AA17657"/>
      <c r="AB17657"/>
      <c r="AC17657"/>
    </row>
    <row r="17658" spans="27:29" x14ac:dyDescent="0.25">
      <c r="AA17658"/>
      <c r="AB17658"/>
      <c r="AC17658"/>
    </row>
    <row r="17659" spans="27:29" x14ac:dyDescent="0.25">
      <c r="AA17659"/>
      <c r="AB17659"/>
      <c r="AC17659"/>
    </row>
    <row r="17660" spans="27:29" x14ac:dyDescent="0.25">
      <c r="AA17660"/>
      <c r="AB17660"/>
      <c r="AC17660"/>
    </row>
    <row r="17661" spans="27:29" x14ac:dyDescent="0.25">
      <c r="AA17661"/>
      <c r="AB17661"/>
      <c r="AC17661"/>
    </row>
    <row r="17662" spans="27:29" x14ac:dyDescent="0.25">
      <c r="AA17662"/>
      <c r="AB17662"/>
      <c r="AC17662"/>
    </row>
    <row r="17663" spans="27:29" x14ac:dyDescent="0.25">
      <c r="AA17663"/>
      <c r="AB17663"/>
      <c r="AC17663"/>
    </row>
    <row r="17664" spans="27:29" x14ac:dyDescent="0.25">
      <c r="AA17664"/>
      <c r="AB17664"/>
      <c r="AC17664"/>
    </row>
    <row r="17665" spans="27:29" x14ac:dyDescent="0.25">
      <c r="AA17665"/>
      <c r="AB17665"/>
      <c r="AC17665"/>
    </row>
    <row r="17666" spans="27:29" x14ac:dyDescent="0.25">
      <c r="AA17666"/>
      <c r="AB17666"/>
      <c r="AC17666"/>
    </row>
    <row r="17667" spans="27:29" x14ac:dyDescent="0.25">
      <c r="AA17667"/>
      <c r="AB17667"/>
      <c r="AC17667"/>
    </row>
    <row r="17668" spans="27:29" x14ac:dyDescent="0.25">
      <c r="AA17668"/>
      <c r="AB17668"/>
      <c r="AC17668"/>
    </row>
    <row r="17669" spans="27:29" x14ac:dyDescent="0.25">
      <c r="AA17669"/>
      <c r="AB17669"/>
      <c r="AC17669"/>
    </row>
    <row r="17670" spans="27:29" x14ac:dyDescent="0.25">
      <c r="AA17670"/>
      <c r="AB17670"/>
      <c r="AC17670"/>
    </row>
    <row r="17671" spans="27:29" x14ac:dyDescent="0.25">
      <c r="AA17671"/>
      <c r="AB17671"/>
      <c r="AC17671"/>
    </row>
    <row r="17672" spans="27:29" x14ac:dyDescent="0.25">
      <c r="AA17672"/>
      <c r="AB17672"/>
      <c r="AC17672"/>
    </row>
    <row r="17673" spans="27:29" x14ac:dyDescent="0.25">
      <c r="AA17673"/>
      <c r="AB17673"/>
      <c r="AC17673"/>
    </row>
    <row r="17674" spans="27:29" x14ac:dyDescent="0.25">
      <c r="AA17674"/>
      <c r="AB17674"/>
      <c r="AC17674"/>
    </row>
    <row r="17675" spans="27:29" x14ac:dyDescent="0.25">
      <c r="AA17675"/>
      <c r="AB17675"/>
      <c r="AC17675"/>
    </row>
    <row r="17676" spans="27:29" x14ac:dyDescent="0.25">
      <c r="AA17676"/>
      <c r="AB17676"/>
      <c r="AC17676"/>
    </row>
    <row r="17677" spans="27:29" x14ac:dyDescent="0.25">
      <c r="AA17677"/>
      <c r="AB17677"/>
      <c r="AC17677"/>
    </row>
    <row r="17678" spans="27:29" x14ac:dyDescent="0.25">
      <c r="AA17678"/>
      <c r="AB17678"/>
      <c r="AC17678"/>
    </row>
    <row r="17679" spans="27:29" x14ac:dyDescent="0.25">
      <c r="AA17679"/>
      <c r="AB17679"/>
      <c r="AC17679"/>
    </row>
    <row r="17680" spans="27:29" x14ac:dyDescent="0.25">
      <c r="AA17680"/>
      <c r="AB17680"/>
      <c r="AC17680"/>
    </row>
    <row r="17681" spans="27:29" x14ac:dyDescent="0.25">
      <c r="AA17681"/>
      <c r="AB17681"/>
      <c r="AC17681"/>
    </row>
    <row r="17682" spans="27:29" x14ac:dyDescent="0.25">
      <c r="AA17682"/>
      <c r="AB17682"/>
      <c r="AC17682"/>
    </row>
    <row r="17683" spans="27:29" x14ac:dyDescent="0.25">
      <c r="AA17683"/>
      <c r="AB17683"/>
      <c r="AC17683"/>
    </row>
    <row r="17684" spans="27:29" x14ac:dyDescent="0.25">
      <c r="AA17684"/>
      <c r="AB17684"/>
      <c r="AC17684"/>
    </row>
    <row r="17685" spans="27:29" x14ac:dyDescent="0.25">
      <c r="AA17685"/>
      <c r="AB17685"/>
      <c r="AC17685"/>
    </row>
    <row r="17686" spans="27:29" x14ac:dyDescent="0.25">
      <c r="AA17686"/>
      <c r="AB17686"/>
      <c r="AC17686"/>
    </row>
    <row r="17687" spans="27:29" x14ac:dyDescent="0.25">
      <c r="AA17687"/>
      <c r="AB17687"/>
      <c r="AC17687"/>
    </row>
    <row r="17688" spans="27:29" x14ac:dyDescent="0.25">
      <c r="AA17688"/>
      <c r="AB17688"/>
      <c r="AC17688"/>
    </row>
    <row r="17689" spans="27:29" x14ac:dyDescent="0.25">
      <c r="AA17689"/>
      <c r="AB17689"/>
      <c r="AC17689"/>
    </row>
    <row r="17690" spans="27:29" x14ac:dyDescent="0.25">
      <c r="AA17690"/>
      <c r="AB17690"/>
      <c r="AC17690"/>
    </row>
    <row r="17691" spans="27:29" x14ac:dyDescent="0.25">
      <c r="AA17691"/>
      <c r="AB17691"/>
      <c r="AC17691"/>
    </row>
    <row r="17692" spans="27:29" x14ac:dyDescent="0.25">
      <c r="AA17692"/>
      <c r="AB17692"/>
      <c r="AC17692"/>
    </row>
    <row r="17693" spans="27:29" x14ac:dyDescent="0.25">
      <c r="AA17693"/>
      <c r="AB17693"/>
      <c r="AC17693"/>
    </row>
    <row r="17694" spans="27:29" x14ac:dyDescent="0.25">
      <c r="AA17694"/>
      <c r="AB17694"/>
      <c r="AC17694"/>
    </row>
    <row r="17695" spans="27:29" x14ac:dyDescent="0.25">
      <c r="AA17695"/>
      <c r="AB17695"/>
      <c r="AC17695"/>
    </row>
    <row r="17696" spans="27:29" x14ac:dyDescent="0.25">
      <c r="AA17696"/>
      <c r="AB17696"/>
      <c r="AC17696"/>
    </row>
    <row r="17697" spans="27:29" x14ac:dyDescent="0.25">
      <c r="AA17697"/>
      <c r="AB17697"/>
      <c r="AC17697"/>
    </row>
    <row r="17698" spans="27:29" x14ac:dyDescent="0.25">
      <c r="AA17698"/>
      <c r="AB17698"/>
      <c r="AC17698"/>
    </row>
    <row r="17699" spans="27:29" x14ac:dyDescent="0.25">
      <c r="AA17699"/>
      <c r="AB17699"/>
      <c r="AC17699"/>
    </row>
    <row r="17700" spans="27:29" x14ac:dyDescent="0.25">
      <c r="AA17700"/>
      <c r="AB17700"/>
      <c r="AC17700"/>
    </row>
    <row r="17701" spans="27:29" x14ac:dyDescent="0.25">
      <c r="AA17701"/>
      <c r="AB17701"/>
      <c r="AC17701"/>
    </row>
    <row r="17702" spans="27:29" x14ac:dyDescent="0.25">
      <c r="AA17702"/>
      <c r="AB17702"/>
      <c r="AC17702"/>
    </row>
    <row r="17703" spans="27:29" x14ac:dyDescent="0.25">
      <c r="AA17703"/>
      <c r="AB17703"/>
      <c r="AC17703"/>
    </row>
    <row r="17704" spans="27:29" x14ac:dyDescent="0.25">
      <c r="AA17704"/>
      <c r="AB17704"/>
      <c r="AC17704"/>
    </row>
    <row r="17705" spans="27:29" x14ac:dyDescent="0.25">
      <c r="AA17705"/>
      <c r="AB17705"/>
      <c r="AC17705"/>
    </row>
    <row r="17706" spans="27:29" x14ac:dyDescent="0.25">
      <c r="AA17706"/>
      <c r="AB17706"/>
      <c r="AC17706"/>
    </row>
    <row r="17707" spans="27:29" x14ac:dyDescent="0.25">
      <c r="AA17707"/>
      <c r="AB17707"/>
      <c r="AC17707"/>
    </row>
    <row r="17708" spans="27:29" x14ac:dyDescent="0.25">
      <c r="AA17708"/>
      <c r="AB17708"/>
      <c r="AC17708"/>
    </row>
    <row r="17709" spans="27:29" x14ac:dyDescent="0.25">
      <c r="AA17709"/>
      <c r="AB17709"/>
      <c r="AC17709"/>
    </row>
    <row r="17710" spans="27:29" x14ac:dyDescent="0.25">
      <c r="AA17710"/>
      <c r="AB17710"/>
      <c r="AC17710"/>
    </row>
    <row r="17711" spans="27:29" x14ac:dyDescent="0.25">
      <c r="AA17711"/>
      <c r="AB17711"/>
      <c r="AC17711"/>
    </row>
    <row r="17712" spans="27:29" x14ac:dyDescent="0.25">
      <c r="AA17712"/>
      <c r="AB17712"/>
      <c r="AC17712"/>
    </row>
    <row r="17713" spans="27:29" x14ac:dyDescent="0.25">
      <c r="AA17713"/>
      <c r="AB17713"/>
      <c r="AC17713"/>
    </row>
    <row r="17714" spans="27:29" x14ac:dyDescent="0.25">
      <c r="AA17714"/>
      <c r="AB17714"/>
      <c r="AC17714"/>
    </row>
    <row r="17715" spans="27:29" x14ac:dyDescent="0.25">
      <c r="AA17715"/>
      <c r="AB17715"/>
      <c r="AC17715"/>
    </row>
    <row r="17716" spans="27:29" x14ac:dyDescent="0.25">
      <c r="AA17716"/>
      <c r="AB17716"/>
      <c r="AC17716"/>
    </row>
    <row r="17717" spans="27:29" x14ac:dyDescent="0.25">
      <c r="AA17717"/>
      <c r="AB17717"/>
      <c r="AC17717"/>
    </row>
    <row r="17718" spans="27:29" x14ac:dyDescent="0.25">
      <c r="AA17718"/>
      <c r="AB17718"/>
      <c r="AC17718"/>
    </row>
    <row r="17719" spans="27:29" x14ac:dyDescent="0.25">
      <c r="AA17719"/>
      <c r="AB17719"/>
      <c r="AC17719"/>
    </row>
    <row r="17720" spans="27:29" x14ac:dyDescent="0.25">
      <c r="AA17720"/>
      <c r="AB17720"/>
      <c r="AC17720"/>
    </row>
    <row r="17721" spans="27:29" x14ac:dyDescent="0.25">
      <c r="AA17721"/>
      <c r="AB17721"/>
      <c r="AC17721"/>
    </row>
    <row r="17722" spans="27:29" x14ac:dyDescent="0.25">
      <c r="AA17722"/>
      <c r="AB17722"/>
      <c r="AC17722"/>
    </row>
    <row r="17723" spans="27:29" x14ac:dyDescent="0.25">
      <c r="AA17723"/>
      <c r="AB17723"/>
      <c r="AC17723"/>
    </row>
    <row r="17724" spans="27:29" x14ac:dyDescent="0.25">
      <c r="AA17724"/>
      <c r="AB17724"/>
      <c r="AC17724"/>
    </row>
    <row r="17725" spans="27:29" x14ac:dyDescent="0.25">
      <c r="AA17725"/>
      <c r="AB17725"/>
      <c r="AC17725"/>
    </row>
    <row r="17726" spans="27:29" x14ac:dyDescent="0.25">
      <c r="AA17726"/>
      <c r="AB17726"/>
      <c r="AC17726"/>
    </row>
    <row r="17727" spans="27:29" x14ac:dyDescent="0.25">
      <c r="AA17727"/>
      <c r="AB17727"/>
      <c r="AC17727"/>
    </row>
    <row r="17728" spans="27:29" x14ac:dyDescent="0.25">
      <c r="AA17728"/>
      <c r="AB17728"/>
      <c r="AC17728"/>
    </row>
    <row r="17729" spans="27:29" x14ac:dyDescent="0.25">
      <c r="AA17729"/>
      <c r="AB17729"/>
      <c r="AC17729"/>
    </row>
    <row r="17730" spans="27:29" x14ac:dyDescent="0.25">
      <c r="AA17730"/>
      <c r="AB17730"/>
      <c r="AC17730"/>
    </row>
    <row r="17731" spans="27:29" x14ac:dyDescent="0.25">
      <c r="AA17731"/>
      <c r="AB17731"/>
      <c r="AC17731"/>
    </row>
    <row r="17732" spans="27:29" x14ac:dyDescent="0.25">
      <c r="AA17732"/>
      <c r="AB17732"/>
      <c r="AC17732"/>
    </row>
    <row r="17733" spans="27:29" x14ac:dyDescent="0.25">
      <c r="AA17733"/>
      <c r="AB17733"/>
      <c r="AC17733"/>
    </row>
    <row r="17734" spans="27:29" x14ac:dyDescent="0.25">
      <c r="AA17734"/>
      <c r="AB17734"/>
      <c r="AC17734"/>
    </row>
    <row r="17735" spans="27:29" x14ac:dyDescent="0.25">
      <c r="AA17735"/>
      <c r="AB17735"/>
      <c r="AC17735"/>
    </row>
    <row r="17736" spans="27:29" x14ac:dyDescent="0.25">
      <c r="AA17736"/>
      <c r="AB17736"/>
      <c r="AC17736"/>
    </row>
    <row r="17737" spans="27:29" x14ac:dyDescent="0.25">
      <c r="AA17737"/>
      <c r="AB17737"/>
      <c r="AC17737"/>
    </row>
    <row r="17738" spans="27:29" x14ac:dyDescent="0.25">
      <c r="AA17738"/>
      <c r="AB17738"/>
      <c r="AC17738"/>
    </row>
    <row r="17739" spans="27:29" x14ac:dyDescent="0.25">
      <c r="AA17739"/>
      <c r="AB17739"/>
      <c r="AC17739"/>
    </row>
    <row r="17740" spans="27:29" x14ac:dyDescent="0.25">
      <c r="AA17740"/>
      <c r="AB17740"/>
      <c r="AC17740"/>
    </row>
    <row r="17741" spans="27:29" x14ac:dyDescent="0.25">
      <c r="AA17741"/>
      <c r="AB17741"/>
      <c r="AC17741"/>
    </row>
    <row r="17742" spans="27:29" x14ac:dyDescent="0.25">
      <c r="AA17742"/>
      <c r="AB17742"/>
      <c r="AC17742"/>
    </row>
    <row r="17743" spans="27:29" x14ac:dyDescent="0.25">
      <c r="AA17743"/>
      <c r="AB17743"/>
      <c r="AC17743"/>
    </row>
    <row r="17744" spans="27:29" x14ac:dyDescent="0.25">
      <c r="AA17744"/>
      <c r="AB17744"/>
      <c r="AC17744"/>
    </row>
    <row r="17745" spans="27:29" x14ac:dyDescent="0.25">
      <c r="AA17745"/>
      <c r="AB17745"/>
      <c r="AC17745"/>
    </row>
    <row r="17746" spans="27:29" x14ac:dyDescent="0.25">
      <c r="AA17746"/>
      <c r="AB17746"/>
      <c r="AC17746"/>
    </row>
    <row r="17747" spans="27:29" x14ac:dyDescent="0.25">
      <c r="AA17747"/>
      <c r="AB17747"/>
      <c r="AC17747"/>
    </row>
    <row r="17748" spans="27:29" x14ac:dyDescent="0.25">
      <c r="AA17748"/>
      <c r="AB17748"/>
      <c r="AC17748"/>
    </row>
    <row r="17749" spans="27:29" x14ac:dyDescent="0.25">
      <c r="AA17749"/>
      <c r="AB17749"/>
      <c r="AC17749"/>
    </row>
    <row r="17750" spans="27:29" x14ac:dyDescent="0.25">
      <c r="AA17750"/>
      <c r="AB17750"/>
      <c r="AC17750"/>
    </row>
    <row r="17751" spans="27:29" x14ac:dyDescent="0.25">
      <c r="AA17751"/>
      <c r="AB17751"/>
      <c r="AC17751"/>
    </row>
    <row r="17752" spans="27:29" x14ac:dyDescent="0.25">
      <c r="AA17752"/>
      <c r="AB17752"/>
      <c r="AC17752"/>
    </row>
    <row r="17753" spans="27:29" x14ac:dyDescent="0.25">
      <c r="AA17753"/>
      <c r="AB17753"/>
      <c r="AC17753"/>
    </row>
    <row r="17754" spans="27:29" x14ac:dyDescent="0.25">
      <c r="AA17754"/>
      <c r="AB17754"/>
      <c r="AC17754"/>
    </row>
    <row r="17755" spans="27:29" x14ac:dyDescent="0.25">
      <c r="AA17755"/>
      <c r="AB17755"/>
      <c r="AC17755"/>
    </row>
    <row r="17756" spans="27:29" x14ac:dyDescent="0.25">
      <c r="AA17756"/>
      <c r="AB17756"/>
      <c r="AC17756"/>
    </row>
    <row r="17757" spans="27:29" x14ac:dyDescent="0.25">
      <c r="AA17757"/>
      <c r="AB17757"/>
      <c r="AC17757"/>
    </row>
    <row r="17758" spans="27:29" x14ac:dyDescent="0.25">
      <c r="AA17758"/>
      <c r="AB17758"/>
      <c r="AC17758"/>
    </row>
    <row r="17759" spans="27:29" x14ac:dyDescent="0.25">
      <c r="AA17759"/>
      <c r="AB17759"/>
      <c r="AC17759"/>
    </row>
    <row r="17760" spans="27:29" x14ac:dyDescent="0.25">
      <c r="AA17760"/>
      <c r="AB17760"/>
      <c r="AC17760"/>
    </row>
    <row r="17761" spans="27:29" x14ac:dyDescent="0.25">
      <c r="AA17761"/>
      <c r="AB17761"/>
      <c r="AC17761"/>
    </row>
    <row r="17762" spans="27:29" x14ac:dyDescent="0.25">
      <c r="AA17762"/>
      <c r="AB17762"/>
      <c r="AC17762"/>
    </row>
    <row r="17763" spans="27:29" x14ac:dyDescent="0.25">
      <c r="AA17763"/>
      <c r="AB17763"/>
      <c r="AC17763"/>
    </row>
    <row r="17764" spans="27:29" x14ac:dyDescent="0.25">
      <c r="AA17764"/>
      <c r="AB17764"/>
      <c r="AC17764"/>
    </row>
    <row r="17765" spans="27:29" x14ac:dyDescent="0.25">
      <c r="AA17765"/>
      <c r="AB17765"/>
      <c r="AC17765"/>
    </row>
    <row r="17766" spans="27:29" x14ac:dyDescent="0.25">
      <c r="AA17766"/>
      <c r="AB17766"/>
      <c r="AC17766"/>
    </row>
    <row r="17767" spans="27:29" x14ac:dyDescent="0.25">
      <c r="AA17767"/>
      <c r="AB17767"/>
      <c r="AC17767"/>
    </row>
    <row r="17768" spans="27:29" x14ac:dyDescent="0.25">
      <c r="AA17768"/>
      <c r="AB17768"/>
      <c r="AC17768"/>
    </row>
    <row r="17769" spans="27:29" x14ac:dyDescent="0.25">
      <c r="AA17769"/>
      <c r="AB17769"/>
      <c r="AC17769"/>
    </row>
    <row r="17770" spans="27:29" x14ac:dyDescent="0.25">
      <c r="AA17770"/>
      <c r="AB17770"/>
      <c r="AC17770"/>
    </row>
    <row r="17771" spans="27:29" x14ac:dyDescent="0.25">
      <c r="AA17771"/>
      <c r="AB17771"/>
      <c r="AC17771"/>
    </row>
    <row r="17772" spans="27:29" x14ac:dyDescent="0.25">
      <c r="AA17772"/>
      <c r="AB17772"/>
      <c r="AC17772"/>
    </row>
    <row r="17773" spans="27:29" x14ac:dyDescent="0.25">
      <c r="AA17773"/>
      <c r="AB17773"/>
      <c r="AC17773"/>
    </row>
    <row r="17774" spans="27:29" x14ac:dyDescent="0.25">
      <c r="AA17774"/>
      <c r="AB17774"/>
      <c r="AC17774"/>
    </row>
    <row r="17775" spans="27:29" x14ac:dyDescent="0.25">
      <c r="AA17775"/>
      <c r="AB17775"/>
      <c r="AC17775"/>
    </row>
    <row r="17776" spans="27:29" x14ac:dyDescent="0.25">
      <c r="AA17776"/>
      <c r="AB17776"/>
      <c r="AC17776"/>
    </row>
    <row r="17777" spans="27:29" x14ac:dyDescent="0.25">
      <c r="AA17777"/>
      <c r="AB17777"/>
      <c r="AC17777"/>
    </row>
    <row r="17778" spans="27:29" x14ac:dyDescent="0.25">
      <c r="AA17778"/>
      <c r="AB17778"/>
      <c r="AC17778"/>
    </row>
    <row r="17779" spans="27:29" x14ac:dyDescent="0.25">
      <c r="AA17779"/>
      <c r="AB17779"/>
      <c r="AC17779"/>
    </row>
    <row r="17780" spans="27:29" x14ac:dyDescent="0.25">
      <c r="AA17780"/>
      <c r="AB17780"/>
      <c r="AC17780"/>
    </row>
    <row r="17781" spans="27:29" x14ac:dyDescent="0.25">
      <c r="AA17781"/>
      <c r="AB17781"/>
      <c r="AC17781"/>
    </row>
    <row r="17782" spans="27:29" x14ac:dyDescent="0.25">
      <c r="AA17782"/>
      <c r="AB17782"/>
      <c r="AC17782"/>
    </row>
    <row r="17783" spans="27:29" x14ac:dyDescent="0.25">
      <c r="AA17783"/>
      <c r="AB17783"/>
      <c r="AC17783"/>
    </row>
    <row r="17784" spans="27:29" x14ac:dyDescent="0.25">
      <c r="AA17784"/>
      <c r="AB17784"/>
      <c r="AC17784"/>
    </row>
    <row r="17785" spans="27:29" x14ac:dyDescent="0.25">
      <c r="AA17785"/>
      <c r="AB17785"/>
      <c r="AC17785"/>
    </row>
    <row r="17786" spans="27:29" x14ac:dyDescent="0.25">
      <c r="AA17786"/>
      <c r="AB17786"/>
      <c r="AC17786"/>
    </row>
    <row r="17787" spans="27:29" x14ac:dyDescent="0.25">
      <c r="AA17787"/>
      <c r="AB17787"/>
      <c r="AC17787"/>
    </row>
    <row r="17788" spans="27:29" x14ac:dyDescent="0.25">
      <c r="AA17788"/>
      <c r="AB17788"/>
      <c r="AC17788"/>
    </row>
    <row r="17789" spans="27:29" x14ac:dyDescent="0.25">
      <c r="AA17789"/>
      <c r="AB17789"/>
      <c r="AC17789"/>
    </row>
    <row r="17790" spans="27:29" x14ac:dyDescent="0.25">
      <c r="AA17790"/>
      <c r="AB17790"/>
      <c r="AC17790"/>
    </row>
    <row r="17791" spans="27:29" x14ac:dyDescent="0.25">
      <c r="AA17791"/>
      <c r="AB17791"/>
      <c r="AC17791"/>
    </row>
    <row r="17792" spans="27:29" x14ac:dyDescent="0.25">
      <c r="AA17792"/>
      <c r="AB17792"/>
      <c r="AC17792"/>
    </row>
    <row r="17793" spans="27:29" x14ac:dyDescent="0.25">
      <c r="AA17793"/>
      <c r="AB17793"/>
      <c r="AC17793"/>
    </row>
    <row r="17794" spans="27:29" x14ac:dyDescent="0.25">
      <c r="AA17794"/>
      <c r="AB17794"/>
      <c r="AC17794"/>
    </row>
    <row r="17795" spans="27:29" x14ac:dyDescent="0.25">
      <c r="AA17795"/>
      <c r="AB17795"/>
      <c r="AC17795"/>
    </row>
    <row r="17796" spans="27:29" x14ac:dyDescent="0.25">
      <c r="AA17796"/>
      <c r="AB17796"/>
      <c r="AC17796"/>
    </row>
    <row r="17797" spans="27:29" x14ac:dyDescent="0.25">
      <c r="AA17797"/>
      <c r="AB17797"/>
      <c r="AC17797"/>
    </row>
    <row r="17798" spans="27:29" x14ac:dyDescent="0.25">
      <c r="AA17798"/>
      <c r="AB17798"/>
      <c r="AC17798"/>
    </row>
    <row r="17799" spans="27:29" x14ac:dyDescent="0.25">
      <c r="AA17799"/>
      <c r="AB17799"/>
      <c r="AC17799"/>
    </row>
    <row r="17800" spans="27:29" x14ac:dyDescent="0.25">
      <c r="AA17800"/>
      <c r="AB17800"/>
      <c r="AC17800"/>
    </row>
    <row r="17801" spans="27:29" x14ac:dyDescent="0.25">
      <c r="AA17801"/>
      <c r="AB17801"/>
      <c r="AC17801"/>
    </row>
    <row r="17802" spans="27:29" x14ac:dyDescent="0.25">
      <c r="AA17802"/>
      <c r="AB17802"/>
      <c r="AC17802"/>
    </row>
    <row r="17803" spans="27:29" x14ac:dyDescent="0.25">
      <c r="AA17803"/>
      <c r="AB17803"/>
      <c r="AC17803"/>
    </row>
    <row r="17804" spans="27:29" x14ac:dyDescent="0.25">
      <c r="AA17804"/>
      <c r="AB17804"/>
      <c r="AC17804"/>
    </row>
    <row r="17805" spans="27:29" x14ac:dyDescent="0.25">
      <c r="AA17805"/>
      <c r="AB17805"/>
      <c r="AC17805"/>
    </row>
    <row r="17806" spans="27:29" x14ac:dyDescent="0.25">
      <c r="AA17806"/>
      <c r="AB17806"/>
      <c r="AC17806"/>
    </row>
    <row r="17807" spans="27:29" x14ac:dyDescent="0.25">
      <c r="AA17807"/>
      <c r="AB17807"/>
      <c r="AC17807"/>
    </row>
    <row r="17808" spans="27:29" x14ac:dyDescent="0.25">
      <c r="AA17808"/>
      <c r="AB17808"/>
      <c r="AC17808"/>
    </row>
    <row r="17809" spans="27:29" x14ac:dyDescent="0.25">
      <c r="AA17809"/>
      <c r="AB17809"/>
      <c r="AC17809"/>
    </row>
    <row r="17810" spans="27:29" x14ac:dyDescent="0.25">
      <c r="AA17810"/>
      <c r="AB17810"/>
      <c r="AC17810"/>
    </row>
    <row r="17811" spans="27:29" x14ac:dyDescent="0.25">
      <c r="AA17811"/>
      <c r="AB17811"/>
      <c r="AC17811"/>
    </row>
    <row r="17812" spans="27:29" x14ac:dyDescent="0.25">
      <c r="AA17812"/>
      <c r="AB17812"/>
      <c r="AC17812"/>
    </row>
    <row r="17813" spans="27:29" x14ac:dyDescent="0.25">
      <c r="AA17813"/>
      <c r="AB17813"/>
      <c r="AC17813"/>
    </row>
    <row r="17814" spans="27:29" x14ac:dyDescent="0.25">
      <c r="AA17814"/>
      <c r="AB17814"/>
      <c r="AC17814"/>
    </row>
    <row r="17815" spans="27:29" x14ac:dyDescent="0.25">
      <c r="AA17815"/>
      <c r="AB17815"/>
      <c r="AC17815"/>
    </row>
    <row r="17816" spans="27:29" x14ac:dyDescent="0.25">
      <c r="AA17816"/>
      <c r="AB17816"/>
      <c r="AC17816"/>
    </row>
    <row r="17817" spans="27:29" x14ac:dyDescent="0.25">
      <c r="AA17817"/>
      <c r="AB17817"/>
      <c r="AC17817"/>
    </row>
    <row r="17818" spans="27:29" x14ac:dyDescent="0.25">
      <c r="AA17818"/>
      <c r="AB17818"/>
      <c r="AC17818"/>
    </row>
    <row r="17819" spans="27:29" x14ac:dyDescent="0.25">
      <c r="AA17819"/>
      <c r="AB17819"/>
      <c r="AC17819"/>
    </row>
    <row r="17820" spans="27:29" x14ac:dyDescent="0.25">
      <c r="AA17820"/>
      <c r="AB17820"/>
      <c r="AC17820"/>
    </row>
    <row r="17821" spans="27:29" x14ac:dyDescent="0.25">
      <c r="AA17821"/>
      <c r="AB17821"/>
      <c r="AC17821"/>
    </row>
    <row r="17822" spans="27:29" x14ac:dyDescent="0.25">
      <c r="AA17822"/>
      <c r="AB17822"/>
      <c r="AC17822"/>
    </row>
    <row r="17823" spans="27:29" x14ac:dyDescent="0.25">
      <c r="AA17823"/>
      <c r="AB17823"/>
      <c r="AC17823"/>
    </row>
    <row r="17824" spans="27:29" x14ac:dyDescent="0.25">
      <c r="AA17824"/>
      <c r="AB17824"/>
      <c r="AC17824"/>
    </row>
    <row r="17825" spans="27:29" x14ac:dyDescent="0.25">
      <c r="AA17825"/>
      <c r="AB17825"/>
      <c r="AC17825"/>
    </row>
    <row r="17826" spans="27:29" x14ac:dyDescent="0.25">
      <c r="AA17826"/>
      <c r="AB17826"/>
      <c r="AC17826"/>
    </row>
    <row r="17827" spans="27:29" x14ac:dyDescent="0.25">
      <c r="AA17827"/>
      <c r="AB17827"/>
      <c r="AC17827"/>
    </row>
    <row r="17828" spans="27:29" x14ac:dyDescent="0.25">
      <c r="AA17828"/>
      <c r="AB17828"/>
      <c r="AC17828"/>
    </row>
    <row r="17829" spans="27:29" x14ac:dyDescent="0.25">
      <c r="AA17829"/>
      <c r="AB17829"/>
      <c r="AC17829"/>
    </row>
    <row r="17830" spans="27:29" x14ac:dyDescent="0.25">
      <c r="AA17830"/>
      <c r="AB17830"/>
      <c r="AC17830"/>
    </row>
    <row r="17831" spans="27:29" x14ac:dyDescent="0.25">
      <c r="AA17831"/>
      <c r="AB17831"/>
      <c r="AC17831"/>
    </row>
    <row r="17832" spans="27:29" x14ac:dyDescent="0.25">
      <c r="AA17832"/>
      <c r="AB17832"/>
      <c r="AC17832"/>
    </row>
    <row r="17833" spans="27:29" x14ac:dyDescent="0.25">
      <c r="AA17833"/>
      <c r="AB17833"/>
      <c r="AC17833"/>
    </row>
    <row r="17834" spans="27:29" x14ac:dyDescent="0.25">
      <c r="AA17834"/>
      <c r="AB17834"/>
      <c r="AC17834"/>
    </row>
    <row r="17835" spans="27:29" x14ac:dyDescent="0.25">
      <c r="AA17835"/>
      <c r="AB17835"/>
      <c r="AC17835"/>
    </row>
    <row r="17836" spans="27:29" x14ac:dyDescent="0.25">
      <c r="AA17836"/>
      <c r="AB17836"/>
      <c r="AC17836"/>
    </row>
    <row r="17837" spans="27:29" x14ac:dyDescent="0.25">
      <c r="AA17837"/>
      <c r="AB17837"/>
      <c r="AC17837"/>
    </row>
    <row r="17838" spans="27:29" x14ac:dyDescent="0.25">
      <c r="AA17838"/>
      <c r="AB17838"/>
      <c r="AC17838"/>
    </row>
    <row r="17839" spans="27:29" x14ac:dyDescent="0.25">
      <c r="AA17839"/>
      <c r="AB17839"/>
      <c r="AC17839"/>
    </row>
    <row r="17840" spans="27:29" x14ac:dyDescent="0.25">
      <c r="AA17840"/>
      <c r="AB17840"/>
      <c r="AC17840"/>
    </row>
    <row r="17841" spans="27:29" x14ac:dyDescent="0.25">
      <c r="AA17841"/>
      <c r="AB17841"/>
      <c r="AC17841"/>
    </row>
    <row r="17842" spans="27:29" x14ac:dyDescent="0.25">
      <c r="AA17842"/>
      <c r="AB17842"/>
      <c r="AC17842"/>
    </row>
    <row r="17843" spans="27:29" x14ac:dyDescent="0.25">
      <c r="AA17843"/>
      <c r="AB17843"/>
      <c r="AC17843"/>
    </row>
    <row r="17844" spans="27:29" x14ac:dyDescent="0.25">
      <c r="AA17844"/>
      <c r="AB17844"/>
      <c r="AC17844"/>
    </row>
    <row r="17845" spans="27:29" x14ac:dyDescent="0.25">
      <c r="AA17845"/>
      <c r="AB17845"/>
      <c r="AC17845"/>
    </row>
    <row r="17846" spans="27:29" x14ac:dyDescent="0.25">
      <c r="AA17846"/>
      <c r="AB17846"/>
      <c r="AC17846"/>
    </row>
    <row r="17847" spans="27:29" x14ac:dyDescent="0.25">
      <c r="AA17847"/>
      <c r="AB17847"/>
      <c r="AC17847"/>
    </row>
    <row r="17848" spans="27:29" x14ac:dyDescent="0.25">
      <c r="AA17848"/>
      <c r="AB17848"/>
      <c r="AC17848"/>
    </row>
    <row r="17849" spans="27:29" x14ac:dyDescent="0.25">
      <c r="AA17849"/>
      <c r="AB17849"/>
      <c r="AC17849"/>
    </row>
    <row r="17850" spans="27:29" x14ac:dyDescent="0.25">
      <c r="AA17850"/>
      <c r="AB17850"/>
      <c r="AC17850"/>
    </row>
    <row r="17851" spans="27:29" x14ac:dyDescent="0.25">
      <c r="AA17851"/>
      <c r="AB17851"/>
      <c r="AC17851"/>
    </row>
    <row r="17852" spans="27:29" x14ac:dyDescent="0.25">
      <c r="AA17852"/>
      <c r="AB17852"/>
      <c r="AC17852"/>
    </row>
    <row r="17853" spans="27:29" x14ac:dyDescent="0.25">
      <c r="AA17853"/>
      <c r="AB17853"/>
      <c r="AC17853"/>
    </row>
    <row r="17854" spans="27:29" x14ac:dyDescent="0.25">
      <c r="AA17854"/>
      <c r="AB17854"/>
      <c r="AC17854"/>
    </row>
    <row r="17855" spans="27:29" x14ac:dyDescent="0.25">
      <c r="AA17855"/>
      <c r="AB17855"/>
      <c r="AC17855"/>
    </row>
    <row r="17856" spans="27:29" x14ac:dyDescent="0.25">
      <c r="AA17856"/>
      <c r="AB17856"/>
      <c r="AC17856"/>
    </row>
    <row r="17857" spans="27:29" x14ac:dyDescent="0.25">
      <c r="AA17857"/>
      <c r="AB17857"/>
      <c r="AC17857"/>
    </row>
    <row r="17858" spans="27:29" x14ac:dyDescent="0.25">
      <c r="AA17858"/>
      <c r="AB17858"/>
      <c r="AC17858"/>
    </row>
    <row r="17859" spans="27:29" x14ac:dyDescent="0.25">
      <c r="AA17859"/>
      <c r="AB17859"/>
      <c r="AC17859"/>
    </row>
    <row r="17860" spans="27:29" x14ac:dyDescent="0.25">
      <c r="AA17860"/>
      <c r="AB17860"/>
      <c r="AC17860"/>
    </row>
    <row r="17861" spans="27:29" x14ac:dyDescent="0.25">
      <c r="AA17861"/>
      <c r="AB17861"/>
      <c r="AC17861"/>
    </row>
    <row r="17862" spans="27:29" x14ac:dyDescent="0.25">
      <c r="AA17862"/>
      <c r="AB17862"/>
      <c r="AC17862"/>
    </row>
    <row r="17863" spans="27:29" x14ac:dyDescent="0.25">
      <c r="AA17863"/>
      <c r="AB17863"/>
      <c r="AC17863"/>
    </row>
    <row r="17864" spans="27:29" x14ac:dyDescent="0.25">
      <c r="AA17864"/>
      <c r="AB17864"/>
      <c r="AC17864"/>
    </row>
    <row r="17865" spans="27:29" x14ac:dyDescent="0.25">
      <c r="AA17865"/>
      <c r="AB17865"/>
      <c r="AC17865"/>
    </row>
    <row r="17866" spans="27:29" x14ac:dyDescent="0.25">
      <c r="AA17866"/>
      <c r="AB17866"/>
      <c r="AC17866"/>
    </row>
    <row r="17867" spans="27:29" x14ac:dyDescent="0.25">
      <c r="AA17867"/>
      <c r="AB17867"/>
      <c r="AC17867"/>
    </row>
    <row r="17868" spans="27:29" x14ac:dyDescent="0.25">
      <c r="AA17868"/>
      <c r="AB17868"/>
      <c r="AC17868"/>
    </row>
    <row r="17869" spans="27:29" x14ac:dyDescent="0.25">
      <c r="AA17869"/>
      <c r="AB17869"/>
      <c r="AC17869"/>
    </row>
    <row r="17870" spans="27:29" x14ac:dyDescent="0.25">
      <c r="AA17870"/>
      <c r="AB17870"/>
      <c r="AC17870"/>
    </row>
    <row r="17871" spans="27:29" x14ac:dyDescent="0.25">
      <c r="AA17871"/>
      <c r="AB17871"/>
      <c r="AC17871"/>
    </row>
    <row r="17872" spans="27:29" x14ac:dyDescent="0.25">
      <c r="AA17872"/>
      <c r="AB17872"/>
      <c r="AC17872"/>
    </row>
    <row r="17873" spans="27:29" x14ac:dyDescent="0.25">
      <c r="AA17873"/>
      <c r="AB17873"/>
      <c r="AC17873"/>
    </row>
    <row r="17874" spans="27:29" x14ac:dyDescent="0.25">
      <c r="AA17874"/>
      <c r="AB17874"/>
      <c r="AC17874"/>
    </row>
    <row r="17875" spans="27:29" x14ac:dyDescent="0.25">
      <c r="AA17875"/>
      <c r="AB17875"/>
      <c r="AC17875"/>
    </row>
    <row r="17876" spans="27:29" x14ac:dyDescent="0.25">
      <c r="AA17876"/>
      <c r="AB17876"/>
      <c r="AC17876"/>
    </row>
    <row r="17877" spans="27:29" x14ac:dyDescent="0.25">
      <c r="AA17877"/>
      <c r="AB17877"/>
      <c r="AC17877"/>
    </row>
    <row r="17878" spans="27:29" x14ac:dyDescent="0.25">
      <c r="AA17878"/>
      <c r="AB17878"/>
      <c r="AC17878"/>
    </row>
    <row r="17879" spans="27:29" x14ac:dyDescent="0.25">
      <c r="AA17879"/>
      <c r="AB17879"/>
      <c r="AC17879"/>
    </row>
    <row r="17880" spans="27:29" x14ac:dyDescent="0.25">
      <c r="AA17880"/>
      <c r="AB17880"/>
      <c r="AC17880"/>
    </row>
    <row r="17881" spans="27:29" x14ac:dyDescent="0.25">
      <c r="AA17881"/>
      <c r="AB17881"/>
      <c r="AC17881"/>
    </row>
    <row r="17882" spans="27:29" x14ac:dyDescent="0.25">
      <c r="AA17882"/>
      <c r="AB17882"/>
      <c r="AC17882"/>
    </row>
    <row r="17883" spans="27:29" x14ac:dyDescent="0.25">
      <c r="AA17883"/>
      <c r="AB17883"/>
      <c r="AC17883"/>
    </row>
    <row r="17884" spans="27:29" x14ac:dyDescent="0.25">
      <c r="AA17884"/>
      <c r="AB17884"/>
      <c r="AC17884"/>
    </row>
    <row r="17885" spans="27:29" x14ac:dyDescent="0.25">
      <c r="AA17885"/>
      <c r="AB17885"/>
      <c r="AC17885"/>
    </row>
    <row r="17886" spans="27:29" x14ac:dyDescent="0.25">
      <c r="AA17886"/>
      <c r="AB17886"/>
      <c r="AC17886"/>
    </row>
    <row r="17887" spans="27:29" x14ac:dyDescent="0.25">
      <c r="AA17887"/>
      <c r="AB17887"/>
      <c r="AC17887"/>
    </row>
    <row r="17888" spans="27:29" x14ac:dyDescent="0.25">
      <c r="AA17888"/>
      <c r="AB17888"/>
      <c r="AC17888"/>
    </row>
    <row r="17889" spans="27:29" x14ac:dyDescent="0.25">
      <c r="AA17889"/>
      <c r="AB17889"/>
      <c r="AC17889"/>
    </row>
    <row r="17890" spans="27:29" x14ac:dyDescent="0.25">
      <c r="AA17890"/>
      <c r="AB17890"/>
      <c r="AC17890"/>
    </row>
    <row r="17891" spans="27:29" x14ac:dyDescent="0.25">
      <c r="AA17891"/>
      <c r="AB17891"/>
      <c r="AC17891"/>
    </row>
    <row r="17892" spans="27:29" x14ac:dyDescent="0.25">
      <c r="AA17892"/>
      <c r="AB17892"/>
      <c r="AC17892"/>
    </row>
    <row r="17893" spans="27:29" x14ac:dyDescent="0.25">
      <c r="AA17893"/>
      <c r="AB17893"/>
      <c r="AC17893"/>
    </row>
    <row r="17894" spans="27:29" x14ac:dyDescent="0.25">
      <c r="AA17894"/>
      <c r="AB17894"/>
      <c r="AC17894"/>
    </row>
    <row r="17895" spans="27:29" x14ac:dyDescent="0.25">
      <c r="AA17895"/>
      <c r="AB17895"/>
      <c r="AC17895"/>
    </row>
    <row r="17896" spans="27:29" x14ac:dyDescent="0.25">
      <c r="AA17896"/>
      <c r="AB17896"/>
      <c r="AC17896"/>
    </row>
    <row r="17897" spans="27:29" x14ac:dyDescent="0.25">
      <c r="AA17897"/>
      <c r="AB17897"/>
      <c r="AC17897"/>
    </row>
    <row r="17898" spans="27:29" x14ac:dyDescent="0.25">
      <c r="AA17898"/>
      <c r="AB17898"/>
      <c r="AC17898"/>
    </row>
    <row r="17899" spans="27:29" x14ac:dyDescent="0.25">
      <c r="AA17899"/>
      <c r="AB17899"/>
      <c r="AC17899"/>
    </row>
    <row r="17900" spans="27:29" x14ac:dyDescent="0.25">
      <c r="AA17900"/>
      <c r="AB17900"/>
      <c r="AC17900"/>
    </row>
    <row r="17901" spans="27:29" x14ac:dyDescent="0.25">
      <c r="AA17901"/>
      <c r="AB17901"/>
      <c r="AC17901"/>
    </row>
    <row r="17902" spans="27:29" x14ac:dyDescent="0.25">
      <c r="AA17902"/>
      <c r="AB17902"/>
      <c r="AC17902"/>
    </row>
    <row r="17903" spans="27:29" x14ac:dyDescent="0.25">
      <c r="AA17903"/>
      <c r="AB17903"/>
      <c r="AC17903"/>
    </row>
    <row r="17904" spans="27:29" x14ac:dyDescent="0.25">
      <c r="AA17904"/>
      <c r="AB17904"/>
      <c r="AC17904"/>
    </row>
    <row r="17905" spans="27:29" x14ac:dyDescent="0.25">
      <c r="AA17905"/>
      <c r="AB17905"/>
      <c r="AC17905"/>
    </row>
    <row r="17906" spans="27:29" x14ac:dyDescent="0.25">
      <c r="AA17906"/>
      <c r="AB17906"/>
      <c r="AC17906"/>
    </row>
    <row r="17907" spans="27:29" x14ac:dyDescent="0.25">
      <c r="AA17907"/>
      <c r="AB17907"/>
      <c r="AC17907"/>
    </row>
    <row r="17908" spans="27:29" x14ac:dyDescent="0.25">
      <c r="AA17908"/>
      <c r="AB17908"/>
      <c r="AC17908"/>
    </row>
    <row r="17909" spans="27:29" x14ac:dyDescent="0.25">
      <c r="AA17909"/>
      <c r="AB17909"/>
      <c r="AC17909"/>
    </row>
    <row r="17910" spans="27:29" x14ac:dyDescent="0.25">
      <c r="AA17910"/>
      <c r="AB17910"/>
      <c r="AC17910"/>
    </row>
    <row r="17911" spans="27:29" x14ac:dyDescent="0.25">
      <c r="AA17911"/>
      <c r="AB17911"/>
      <c r="AC17911"/>
    </row>
    <row r="17912" spans="27:29" x14ac:dyDescent="0.25">
      <c r="AA17912"/>
      <c r="AB17912"/>
      <c r="AC17912"/>
    </row>
    <row r="17913" spans="27:29" x14ac:dyDescent="0.25">
      <c r="AA17913"/>
      <c r="AB17913"/>
      <c r="AC17913"/>
    </row>
    <row r="17914" spans="27:29" x14ac:dyDescent="0.25">
      <c r="AA17914"/>
      <c r="AB17914"/>
      <c r="AC17914"/>
    </row>
    <row r="17915" spans="27:29" x14ac:dyDescent="0.25">
      <c r="AA17915"/>
      <c r="AB17915"/>
      <c r="AC17915"/>
    </row>
    <row r="17916" spans="27:29" x14ac:dyDescent="0.25">
      <c r="AA17916"/>
      <c r="AB17916"/>
      <c r="AC17916"/>
    </row>
    <row r="17917" spans="27:29" x14ac:dyDescent="0.25">
      <c r="AA17917"/>
      <c r="AB17917"/>
      <c r="AC17917"/>
    </row>
    <row r="17918" spans="27:29" x14ac:dyDescent="0.25">
      <c r="AA17918"/>
      <c r="AB17918"/>
      <c r="AC17918"/>
    </row>
    <row r="17919" spans="27:29" x14ac:dyDescent="0.25">
      <c r="AA17919"/>
      <c r="AB17919"/>
      <c r="AC17919"/>
    </row>
    <row r="17920" spans="27:29" x14ac:dyDescent="0.25">
      <c r="AA17920"/>
      <c r="AB17920"/>
      <c r="AC17920"/>
    </row>
    <row r="17921" spans="27:29" x14ac:dyDescent="0.25">
      <c r="AA17921"/>
      <c r="AB17921"/>
      <c r="AC17921"/>
    </row>
    <row r="17922" spans="27:29" x14ac:dyDescent="0.25">
      <c r="AA17922"/>
      <c r="AB17922"/>
      <c r="AC17922"/>
    </row>
    <row r="17923" spans="27:29" x14ac:dyDescent="0.25">
      <c r="AA17923"/>
      <c r="AB17923"/>
      <c r="AC17923"/>
    </row>
    <row r="17924" spans="27:29" x14ac:dyDescent="0.25">
      <c r="AA17924"/>
      <c r="AB17924"/>
      <c r="AC17924"/>
    </row>
    <row r="17925" spans="27:29" x14ac:dyDescent="0.25">
      <c r="AA17925"/>
      <c r="AB17925"/>
      <c r="AC17925"/>
    </row>
    <row r="17926" spans="27:29" x14ac:dyDescent="0.25">
      <c r="AA17926"/>
      <c r="AB17926"/>
      <c r="AC17926"/>
    </row>
    <row r="17927" spans="27:29" x14ac:dyDescent="0.25">
      <c r="AA17927"/>
      <c r="AB17927"/>
      <c r="AC17927"/>
    </row>
    <row r="17928" spans="27:29" x14ac:dyDescent="0.25">
      <c r="AA17928"/>
      <c r="AB17928"/>
      <c r="AC17928"/>
    </row>
    <row r="17929" spans="27:29" x14ac:dyDescent="0.25">
      <c r="AA17929"/>
      <c r="AB17929"/>
      <c r="AC17929"/>
    </row>
    <row r="17930" spans="27:29" x14ac:dyDescent="0.25">
      <c r="AA17930"/>
      <c r="AB17930"/>
      <c r="AC17930"/>
    </row>
    <row r="17931" spans="27:29" x14ac:dyDescent="0.25">
      <c r="AA17931"/>
      <c r="AB17931"/>
      <c r="AC17931"/>
    </row>
    <row r="17932" spans="27:29" x14ac:dyDescent="0.25">
      <c r="AA17932"/>
      <c r="AB17932"/>
      <c r="AC17932"/>
    </row>
    <row r="17933" spans="27:29" x14ac:dyDescent="0.25">
      <c r="AA17933"/>
      <c r="AB17933"/>
      <c r="AC17933"/>
    </row>
    <row r="17934" spans="27:29" x14ac:dyDescent="0.25">
      <c r="AA17934"/>
      <c r="AB17934"/>
      <c r="AC17934"/>
    </row>
    <row r="17935" spans="27:29" x14ac:dyDescent="0.25">
      <c r="AA17935"/>
      <c r="AB17935"/>
      <c r="AC17935"/>
    </row>
    <row r="17936" spans="27:29" x14ac:dyDescent="0.25">
      <c r="AA17936"/>
      <c r="AB17936"/>
      <c r="AC17936"/>
    </row>
    <row r="17937" spans="27:29" x14ac:dyDescent="0.25">
      <c r="AA17937"/>
      <c r="AB17937"/>
      <c r="AC17937"/>
    </row>
    <row r="17938" spans="27:29" x14ac:dyDescent="0.25">
      <c r="AA17938"/>
      <c r="AB17938"/>
      <c r="AC17938"/>
    </row>
    <row r="17939" spans="27:29" x14ac:dyDescent="0.25">
      <c r="AA17939"/>
      <c r="AB17939"/>
      <c r="AC17939"/>
    </row>
    <row r="17940" spans="27:29" x14ac:dyDescent="0.25">
      <c r="AA17940"/>
      <c r="AB17940"/>
      <c r="AC17940"/>
    </row>
    <row r="17941" spans="27:29" x14ac:dyDescent="0.25">
      <c r="AA17941"/>
      <c r="AB17941"/>
      <c r="AC17941"/>
    </row>
    <row r="17942" spans="27:29" x14ac:dyDescent="0.25">
      <c r="AA17942"/>
      <c r="AB17942"/>
      <c r="AC17942"/>
    </row>
    <row r="17943" spans="27:29" x14ac:dyDescent="0.25">
      <c r="AA17943"/>
      <c r="AB17943"/>
      <c r="AC17943"/>
    </row>
    <row r="17944" spans="27:29" x14ac:dyDescent="0.25">
      <c r="AA17944"/>
      <c r="AB17944"/>
      <c r="AC17944"/>
    </row>
    <row r="17945" spans="27:29" x14ac:dyDescent="0.25">
      <c r="AA17945"/>
      <c r="AB17945"/>
      <c r="AC17945"/>
    </row>
    <row r="17946" spans="27:29" x14ac:dyDescent="0.25">
      <c r="AA17946"/>
      <c r="AB17946"/>
      <c r="AC17946"/>
    </row>
    <row r="17947" spans="27:29" x14ac:dyDescent="0.25">
      <c r="AA17947"/>
      <c r="AB17947"/>
      <c r="AC17947"/>
    </row>
    <row r="17948" spans="27:29" x14ac:dyDescent="0.25">
      <c r="AA17948"/>
      <c r="AB17948"/>
      <c r="AC17948"/>
    </row>
    <row r="17949" spans="27:29" x14ac:dyDescent="0.25">
      <c r="AA17949"/>
      <c r="AB17949"/>
      <c r="AC17949"/>
    </row>
    <row r="17950" spans="27:29" x14ac:dyDescent="0.25">
      <c r="AA17950"/>
      <c r="AB17950"/>
      <c r="AC17950"/>
    </row>
    <row r="17951" spans="27:29" x14ac:dyDescent="0.25">
      <c r="AA17951"/>
      <c r="AB17951"/>
      <c r="AC17951"/>
    </row>
    <row r="17952" spans="27:29" x14ac:dyDescent="0.25">
      <c r="AA17952"/>
      <c r="AB17952"/>
      <c r="AC17952"/>
    </row>
    <row r="17953" spans="27:29" x14ac:dyDescent="0.25">
      <c r="AA17953"/>
      <c r="AB17953"/>
      <c r="AC17953"/>
    </row>
    <row r="17954" spans="27:29" x14ac:dyDescent="0.25">
      <c r="AA17954"/>
      <c r="AB17954"/>
      <c r="AC17954"/>
    </row>
    <row r="17955" spans="27:29" x14ac:dyDescent="0.25">
      <c r="AA17955"/>
      <c r="AB17955"/>
      <c r="AC17955"/>
    </row>
    <row r="17956" spans="27:29" x14ac:dyDescent="0.25">
      <c r="AA17956"/>
      <c r="AB17956"/>
      <c r="AC17956"/>
    </row>
    <row r="17957" spans="27:29" x14ac:dyDescent="0.25">
      <c r="AA17957"/>
      <c r="AB17957"/>
      <c r="AC17957"/>
    </row>
    <row r="17958" spans="27:29" x14ac:dyDescent="0.25">
      <c r="AA17958"/>
      <c r="AB17958"/>
      <c r="AC17958"/>
    </row>
    <row r="17959" spans="27:29" x14ac:dyDescent="0.25">
      <c r="AA17959"/>
      <c r="AB17959"/>
      <c r="AC17959"/>
    </row>
    <row r="17960" spans="27:29" x14ac:dyDescent="0.25">
      <c r="AA17960"/>
      <c r="AB17960"/>
      <c r="AC17960"/>
    </row>
    <row r="17961" spans="27:29" x14ac:dyDescent="0.25">
      <c r="AA17961"/>
      <c r="AB17961"/>
      <c r="AC17961"/>
    </row>
    <row r="17962" spans="27:29" x14ac:dyDescent="0.25">
      <c r="AA17962"/>
      <c r="AB17962"/>
      <c r="AC17962"/>
    </row>
    <row r="17963" spans="27:29" x14ac:dyDescent="0.25">
      <c r="AA17963"/>
      <c r="AB17963"/>
      <c r="AC17963"/>
    </row>
    <row r="17964" spans="27:29" x14ac:dyDescent="0.25">
      <c r="AA17964"/>
      <c r="AB17964"/>
      <c r="AC17964"/>
    </row>
    <row r="17965" spans="27:29" x14ac:dyDescent="0.25">
      <c r="AA17965"/>
      <c r="AB17965"/>
      <c r="AC17965"/>
    </row>
    <row r="17966" spans="27:29" x14ac:dyDescent="0.25">
      <c r="AA17966"/>
      <c r="AB17966"/>
      <c r="AC17966"/>
    </row>
    <row r="17967" spans="27:29" x14ac:dyDescent="0.25">
      <c r="AA17967"/>
      <c r="AB17967"/>
      <c r="AC17967"/>
    </row>
    <row r="17968" spans="27:29" x14ac:dyDescent="0.25">
      <c r="AA17968"/>
      <c r="AB17968"/>
      <c r="AC17968"/>
    </row>
    <row r="17969" spans="27:29" x14ac:dyDescent="0.25">
      <c r="AA17969"/>
      <c r="AB17969"/>
      <c r="AC17969"/>
    </row>
    <row r="17970" spans="27:29" x14ac:dyDescent="0.25">
      <c r="AA17970"/>
      <c r="AB17970"/>
      <c r="AC17970"/>
    </row>
    <row r="17971" spans="27:29" x14ac:dyDescent="0.25">
      <c r="AA17971"/>
      <c r="AB17971"/>
      <c r="AC17971"/>
    </row>
    <row r="17972" spans="27:29" x14ac:dyDescent="0.25">
      <c r="AA17972"/>
      <c r="AB17972"/>
      <c r="AC17972"/>
    </row>
    <row r="17973" spans="27:29" x14ac:dyDescent="0.25">
      <c r="AA17973"/>
      <c r="AB17973"/>
      <c r="AC17973"/>
    </row>
    <row r="17974" spans="27:29" x14ac:dyDescent="0.25">
      <c r="AA17974"/>
      <c r="AB17974"/>
      <c r="AC17974"/>
    </row>
    <row r="17975" spans="27:29" x14ac:dyDescent="0.25">
      <c r="AA17975"/>
      <c r="AB17975"/>
      <c r="AC17975"/>
    </row>
    <row r="17976" spans="27:29" x14ac:dyDescent="0.25">
      <c r="AA17976"/>
      <c r="AB17976"/>
      <c r="AC17976"/>
    </row>
    <row r="17977" spans="27:29" x14ac:dyDescent="0.25">
      <c r="AA17977"/>
      <c r="AB17977"/>
      <c r="AC17977"/>
    </row>
    <row r="17978" spans="27:29" x14ac:dyDescent="0.25">
      <c r="AA17978"/>
      <c r="AB17978"/>
      <c r="AC17978"/>
    </row>
    <row r="17979" spans="27:29" x14ac:dyDescent="0.25">
      <c r="AA17979"/>
      <c r="AB17979"/>
      <c r="AC17979"/>
    </row>
    <row r="17980" spans="27:29" x14ac:dyDescent="0.25">
      <c r="AA17980"/>
      <c r="AB17980"/>
      <c r="AC17980"/>
    </row>
    <row r="17981" spans="27:29" x14ac:dyDescent="0.25">
      <c r="AA17981"/>
      <c r="AB17981"/>
      <c r="AC17981"/>
    </row>
    <row r="17982" spans="27:29" x14ac:dyDescent="0.25">
      <c r="AA17982"/>
      <c r="AB17982"/>
      <c r="AC17982"/>
    </row>
    <row r="17983" spans="27:29" x14ac:dyDescent="0.25">
      <c r="AA17983"/>
      <c r="AB17983"/>
      <c r="AC17983"/>
    </row>
    <row r="17984" spans="27:29" x14ac:dyDescent="0.25">
      <c r="AA17984"/>
      <c r="AB17984"/>
      <c r="AC17984"/>
    </row>
    <row r="17985" spans="27:29" x14ac:dyDescent="0.25">
      <c r="AA17985"/>
      <c r="AB17985"/>
      <c r="AC17985"/>
    </row>
    <row r="17986" spans="27:29" x14ac:dyDescent="0.25">
      <c r="AA17986"/>
      <c r="AB17986"/>
      <c r="AC17986"/>
    </row>
    <row r="17987" spans="27:29" x14ac:dyDescent="0.25">
      <c r="AA17987"/>
      <c r="AB17987"/>
      <c r="AC17987"/>
    </row>
    <row r="17988" spans="27:29" x14ac:dyDescent="0.25">
      <c r="AA17988"/>
      <c r="AB17988"/>
      <c r="AC17988"/>
    </row>
    <row r="17989" spans="27:29" x14ac:dyDescent="0.25">
      <c r="AA17989"/>
      <c r="AB17989"/>
      <c r="AC17989"/>
    </row>
    <row r="17990" spans="27:29" x14ac:dyDescent="0.25">
      <c r="AA17990"/>
      <c r="AB17990"/>
      <c r="AC17990"/>
    </row>
    <row r="17991" spans="27:29" x14ac:dyDescent="0.25">
      <c r="AA17991"/>
      <c r="AB17991"/>
      <c r="AC17991"/>
    </row>
    <row r="17992" spans="27:29" x14ac:dyDescent="0.25">
      <c r="AA17992"/>
      <c r="AB17992"/>
      <c r="AC17992"/>
    </row>
    <row r="17993" spans="27:29" x14ac:dyDescent="0.25">
      <c r="AA17993"/>
      <c r="AB17993"/>
      <c r="AC17993"/>
    </row>
    <row r="17994" spans="27:29" x14ac:dyDescent="0.25">
      <c r="AA17994"/>
      <c r="AB17994"/>
      <c r="AC17994"/>
    </row>
    <row r="17995" spans="27:29" x14ac:dyDescent="0.25">
      <c r="AA17995"/>
      <c r="AB17995"/>
      <c r="AC17995"/>
    </row>
    <row r="17996" spans="27:29" x14ac:dyDescent="0.25">
      <c r="AA17996"/>
      <c r="AB17996"/>
      <c r="AC17996"/>
    </row>
    <row r="17997" spans="27:29" x14ac:dyDescent="0.25">
      <c r="AA17997"/>
      <c r="AB17997"/>
      <c r="AC17997"/>
    </row>
    <row r="17998" spans="27:29" x14ac:dyDescent="0.25">
      <c r="AA17998"/>
      <c r="AB17998"/>
      <c r="AC17998"/>
    </row>
    <row r="17999" spans="27:29" x14ac:dyDescent="0.25">
      <c r="AA17999"/>
      <c r="AB17999"/>
      <c r="AC17999"/>
    </row>
    <row r="18000" spans="27:29" x14ac:dyDescent="0.25">
      <c r="AA18000"/>
      <c r="AB18000"/>
      <c r="AC18000"/>
    </row>
    <row r="18001" spans="27:29" x14ac:dyDescent="0.25">
      <c r="AA18001"/>
      <c r="AB18001"/>
      <c r="AC18001"/>
    </row>
    <row r="18002" spans="27:29" x14ac:dyDescent="0.25">
      <c r="AA18002"/>
      <c r="AB18002"/>
      <c r="AC18002"/>
    </row>
    <row r="18003" spans="27:29" x14ac:dyDescent="0.25">
      <c r="AA18003"/>
      <c r="AB18003"/>
      <c r="AC18003"/>
    </row>
    <row r="18004" spans="27:29" x14ac:dyDescent="0.25">
      <c r="AA18004"/>
      <c r="AB18004"/>
      <c r="AC18004"/>
    </row>
    <row r="18005" spans="27:29" x14ac:dyDescent="0.25">
      <c r="AA18005"/>
      <c r="AB18005"/>
      <c r="AC18005"/>
    </row>
    <row r="18006" spans="27:29" x14ac:dyDescent="0.25">
      <c r="AA18006"/>
      <c r="AB18006"/>
      <c r="AC18006"/>
    </row>
    <row r="18007" spans="27:29" x14ac:dyDescent="0.25">
      <c r="AA18007"/>
      <c r="AB18007"/>
      <c r="AC18007"/>
    </row>
    <row r="18008" spans="27:29" x14ac:dyDescent="0.25">
      <c r="AA18008"/>
      <c r="AB18008"/>
      <c r="AC18008"/>
    </row>
    <row r="18009" spans="27:29" x14ac:dyDescent="0.25">
      <c r="AA18009"/>
      <c r="AB18009"/>
      <c r="AC18009"/>
    </row>
    <row r="18010" spans="27:29" x14ac:dyDescent="0.25">
      <c r="AA18010"/>
      <c r="AB18010"/>
      <c r="AC18010"/>
    </row>
    <row r="18011" spans="27:29" x14ac:dyDescent="0.25">
      <c r="AA18011"/>
      <c r="AB18011"/>
      <c r="AC18011"/>
    </row>
    <row r="18012" spans="27:29" x14ac:dyDescent="0.25">
      <c r="AA18012"/>
      <c r="AB18012"/>
      <c r="AC18012"/>
    </row>
    <row r="18013" spans="27:29" x14ac:dyDescent="0.25">
      <c r="AA18013"/>
      <c r="AB18013"/>
      <c r="AC18013"/>
    </row>
    <row r="18014" spans="27:29" x14ac:dyDescent="0.25">
      <c r="AA18014"/>
      <c r="AB18014"/>
      <c r="AC18014"/>
    </row>
    <row r="18015" spans="27:29" x14ac:dyDescent="0.25">
      <c r="AA18015"/>
      <c r="AB18015"/>
      <c r="AC18015"/>
    </row>
    <row r="18016" spans="27:29" x14ac:dyDescent="0.25">
      <c r="AA18016"/>
      <c r="AB18016"/>
      <c r="AC18016"/>
    </row>
    <row r="18017" spans="27:29" x14ac:dyDescent="0.25">
      <c r="AA18017"/>
      <c r="AB18017"/>
      <c r="AC18017"/>
    </row>
    <row r="18018" spans="27:29" x14ac:dyDescent="0.25">
      <c r="AA18018"/>
      <c r="AB18018"/>
      <c r="AC18018"/>
    </row>
    <row r="18019" spans="27:29" x14ac:dyDescent="0.25">
      <c r="AA18019"/>
      <c r="AB18019"/>
      <c r="AC18019"/>
    </row>
    <row r="18020" spans="27:29" x14ac:dyDescent="0.25">
      <c r="AA18020"/>
      <c r="AB18020"/>
      <c r="AC18020"/>
    </row>
    <row r="18021" spans="27:29" x14ac:dyDescent="0.25">
      <c r="AA18021"/>
      <c r="AB18021"/>
      <c r="AC18021"/>
    </row>
    <row r="18022" spans="27:29" x14ac:dyDescent="0.25">
      <c r="AA18022"/>
      <c r="AB18022"/>
      <c r="AC18022"/>
    </row>
    <row r="18023" spans="27:29" x14ac:dyDescent="0.25">
      <c r="AA18023"/>
      <c r="AB18023"/>
      <c r="AC18023"/>
    </row>
    <row r="18024" spans="27:29" x14ac:dyDescent="0.25">
      <c r="AA18024"/>
      <c r="AB18024"/>
      <c r="AC18024"/>
    </row>
    <row r="18025" spans="27:29" x14ac:dyDescent="0.25">
      <c r="AA18025"/>
      <c r="AB18025"/>
      <c r="AC18025"/>
    </row>
    <row r="18026" spans="27:29" x14ac:dyDescent="0.25">
      <c r="AA18026"/>
      <c r="AB18026"/>
      <c r="AC18026"/>
    </row>
    <row r="18027" spans="27:29" x14ac:dyDescent="0.25">
      <c r="AA18027"/>
      <c r="AB18027"/>
      <c r="AC18027"/>
    </row>
    <row r="18028" spans="27:29" x14ac:dyDescent="0.25">
      <c r="AA18028"/>
      <c r="AB18028"/>
      <c r="AC18028"/>
    </row>
    <row r="18029" spans="27:29" x14ac:dyDescent="0.25">
      <c r="AA18029"/>
      <c r="AB18029"/>
      <c r="AC18029"/>
    </row>
    <row r="18030" spans="27:29" x14ac:dyDescent="0.25">
      <c r="AA18030"/>
      <c r="AB18030"/>
      <c r="AC18030"/>
    </row>
    <row r="18031" spans="27:29" x14ac:dyDescent="0.25">
      <c r="AA18031"/>
      <c r="AB18031"/>
      <c r="AC18031"/>
    </row>
    <row r="18032" spans="27:29" x14ac:dyDescent="0.25">
      <c r="AA18032"/>
      <c r="AB18032"/>
      <c r="AC18032"/>
    </row>
    <row r="18033" spans="27:29" x14ac:dyDescent="0.25">
      <c r="AA18033"/>
      <c r="AB18033"/>
      <c r="AC18033"/>
    </row>
    <row r="18034" spans="27:29" x14ac:dyDescent="0.25">
      <c r="AA18034"/>
      <c r="AB18034"/>
      <c r="AC18034"/>
    </row>
    <row r="18035" spans="27:29" x14ac:dyDescent="0.25">
      <c r="AA18035"/>
      <c r="AB18035"/>
      <c r="AC18035"/>
    </row>
    <row r="18036" spans="27:29" x14ac:dyDescent="0.25">
      <c r="AA18036"/>
      <c r="AB18036"/>
      <c r="AC18036"/>
    </row>
    <row r="18037" spans="27:29" x14ac:dyDescent="0.25">
      <c r="AA18037"/>
      <c r="AB18037"/>
      <c r="AC18037"/>
    </row>
    <row r="18038" spans="27:29" x14ac:dyDescent="0.25">
      <c r="AA18038"/>
      <c r="AB18038"/>
      <c r="AC18038"/>
    </row>
    <row r="18039" spans="27:29" x14ac:dyDescent="0.25">
      <c r="AA18039"/>
      <c r="AB18039"/>
      <c r="AC18039"/>
    </row>
    <row r="18040" spans="27:29" x14ac:dyDescent="0.25">
      <c r="AA18040"/>
      <c r="AB18040"/>
      <c r="AC18040"/>
    </row>
    <row r="18041" spans="27:29" x14ac:dyDescent="0.25">
      <c r="AA18041"/>
      <c r="AB18041"/>
      <c r="AC18041"/>
    </row>
    <row r="18042" spans="27:29" x14ac:dyDescent="0.25">
      <c r="AA18042"/>
      <c r="AB18042"/>
      <c r="AC18042"/>
    </row>
    <row r="18043" spans="27:29" x14ac:dyDescent="0.25">
      <c r="AA18043"/>
      <c r="AB18043"/>
      <c r="AC18043"/>
    </row>
    <row r="18044" spans="27:29" x14ac:dyDescent="0.25">
      <c r="AA18044"/>
      <c r="AB18044"/>
      <c r="AC18044"/>
    </row>
    <row r="18045" spans="27:29" x14ac:dyDescent="0.25">
      <c r="AA18045"/>
      <c r="AB18045"/>
      <c r="AC18045"/>
    </row>
    <row r="18046" spans="27:29" x14ac:dyDescent="0.25">
      <c r="AA18046"/>
      <c r="AB18046"/>
      <c r="AC18046"/>
    </row>
    <row r="18047" spans="27:29" x14ac:dyDescent="0.25">
      <c r="AA18047"/>
      <c r="AB18047"/>
      <c r="AC18047"/>
    </row>
    <row r="18048" spans="27:29" x14ac:dyDescent="0.25">
      <c r="AA18048"/>
      <c r="AB18048"/>
      <c r="AC18048"/>
    </row>
    <row r="18049" spans="27:29" x14ac:dyDescent="0.25">
      <c r="AA18049"/>
      <c r="AB18049"/>
      <c r="AC18049"/>
    </row>
    <row r="18050" spans="27:29" x14ac:dyDescent="0.25">
      <c r="AA18050"/>
      <c r="AB18050"/>
      <c r="AC18050"/>
    </row>
    <row r="18051" spans="27:29" x14ac:dyDescent="0.25">
      <c r="AA18051"/>
      <c r="AB18051"/>
      <c r="AC18051"/>
    </row>
    <row r="18052" spans="27:29" x14ac:dyDescent="0.25">
      <c r="AA18052"/>
      <c r="AB18052"/>
      <c r="AC18052"/>
    </row>
    <row r="18053" spans="27:29" x14ac:dyDescent="0.25">
      <c r="AA18053"/>
      <c r="AB18053"/>
      <c r="AC18053"/>
    </row>
    <row r="18054" spans="27:29" x14ac:dyDescent="0.25">
      <c r="AA18054"/>
      <c r="AB18054"/>
      <c r="AC18054"/>
    </row>
    <row r="18055" spans="27:29" x14ac:dyDescent="0.25">
      <c r="AA18055"/>
      <c r="AB18055"/>
      <c r="AC18055"/>
    </row>
    <row r="18056" spans="27:29" x14ac:dyDescent="0.25">
      <c r="AA18056"/>
      <c r="AB18056"/>
      <c r="AC18056"/>
    </row>
    <row r="18057" spans="27:29" x14ac:dyDescent="0.25">
      <c r="AA18057"/>
      <c r="AB18057"/>
      <c r="AC18057"/>
    </row>
    <row r="18058" spans="27:29" x14ac:dyDescent="0.25">
      <c r="AA18058"/>
      <c r="AB18058"/>
      <c r="AC18058"/>
    </row>
    <row r="18059" spans="27:29" x14ac:dyDescent="0.25">
      <c r="AA18059"/>
      <c r="AB18059"/>
      <c r="AC18059"/>
    </row>
    <row r="18060" spans="27:29" x14ac:dyDescent="0.25">
      <c r="AA18060"/>
      <c r="AB18060"/>
      <c r="AC18060"/>
    </row>
    <row r="18061" spans="27:29" x14ac:dyDescent="0.25">
      <c r="AA18061"/>
      <c r="AB18061"/>
      <c r="AC18061"/>
    </row>
    <row r="18062" spans="27:29" x14ac:dyDescent="0.25">
      <c r="AA18062"/>
      <c r="AB18062"/>
      <c r="AC18062"/>
    </row>
    <row r="18063" spans="27:29" x14ac:dyDescent="0.25">
      <c r="AA18063"/>
      <c r="AB18063"/>
      <c r="AC18063"/>
    </row>
    <row r="18064" spans="27:29" x14ac:dyDescent="0.25">
      <c r="AA18064"/>
      <c r="AB18064"/>
      <c r="AC18064"/>
    </row>
    <row r="18065" spans="27:29" x14ac:dyDescent="0.25">
      <c r="AA18065"/>
      <c r="AB18065"/>
      <c r="AC18065"/>
    </row>
    <row r="18066" spans="27:29" x14ac:dyDescent="0.25">
      <c r="AA18066"/>
      <c r="AB18066"/>
      <c r="AC18066"/>
    </row>
    <row r="18067" spans="27:29" x14ac:dyDescent="0.25">
      <c r="AA18067"/>
      <c r="AB18067"/>
      <c r="AC18067"/>
    </row>
    <row r="18068" spans="27:29" x14ac:dyDescent="0.25">
      <c r="AA18068"/>
      <c r="AB18068"/>
      <c r="AC18068"/>
    </row>
    <row r="18069" spans="27:29" x14ac:dyDescent="0.25">
      <c r="AA18069"/>
      <c r="AB18069"/>
      <c r="AC18069"/>
    </row>
    <row r="18070" spans="27:29" x14ac:dyDescent="0.25">
      <c r="AA18070"/>
      <c r="AB18070"/>
      <c r="AC18070"/>
    </row>
    <row r="18071" spans="27:29" x14ac:dyDescent="0.25">
      <c r="AA18071"/>
      <c r="AB18071"/>
      <c r="AC18071"/>
    </row>
    <row r="18072" spans="27:29" x14ac:dyDescent="0.25">
      <c r="AA18072"/>
      <c r="AB18072"/>
      <c r="AC18072"/>
    </row>
    <row r="18073" spans="27:29" x14ac:dyDescent="0.25">
      <c r="AA18073"/>
      <c r="AB18073"/>
      <c r="AC18073"/>
    </row>
    <row r="18074" spans="27:29" x14ac:dyDescent="0.25">
      <c r="AA18074"/>
      <c r="AB18074"/>
      <c r="AC18074"/>
    </row>
    <row r="18075" spans="27:29" x14ac:dyDescent="0.25">
      <c r="AA18075"/>
      <c r="AB18075"/>
      <c r="AC18075"/>
    </row>
    <row r="18076" spans="27:29" x14ac:dyDescent="0.25">
      <c r="AA18076"/>
      <c r="AB18076"/>
      <c r="AC18076"/>
    </row>
    <row r="18077" spans="27:29" x14ac:dyDescent="0.25">
      <c r="AA18077"/>
      <c r="AB18077"/>
      <c r="AC18077"/>
    </row>
    <row r="18078" spans="27:29" x14ac:dyDescent="0.25">
      <c r="AA18078"/>
      <c r="AB18078"/>
      <c r="AC18078"/>
    </row>
    <row r="18079" spans="27:29" x14ac:dyDescent="0.25">
      <c r="AA18079"/>
      <c r="AB18079"/>
      <c r="AC18079"/>
    </row>
    <row r="18080" spans="27:29" x14ac:dyDescent="0.25">
      <c r="AA18080"/>
      <c r="AB18080"/>
      <c r="AC18080"/>
    </row>
    <row r="18081" spans="27:29" x14ac:dyDescent="0.25">
      <c r="AA18081"/>
      <c r="AB18081"/>
      <c r="AC18081"/>
    </row>
    <row r="18082" spans="27:29" x14ac:dyDescent="0.25">
      <c r="AA18082"/>
      <c r="AB18082"/>
      <c r="AC18082"/>
    </row>
    <row r="18083" spans="27:29" x14ac:dyDescent="0.25">
      <c r="AA18083"/>
      <c r="AB18083"/>
      <c r="AC18083"/>
    </row>
    <row r="18084" spans="27:29" x14ac:dyDescent="0.25">
      <c r="AA18084"/>
      <c r="AB18084"/>
      <c r="AC18084"/>
    </row>
    <row r="18085" spans="27:29" x14ac:dyDescent="0.25">
      <c r="AA18085"/>
      <c r="AB18085"/>
      <c r="AC18085"/>
    </row>
    <row r="18086" spans="27:29" x14ac:dyDescent="0.25">
      <c r="AA18086"/>
      <c r="AB18086"/>
      <c r="AC18086"/>
    </row>
    <row r="18087" spans="27:29" x14ac:dyDescent="0.25">
      <c r="AA18087"/>
      <c r="AB18087"/>
      <c r="AC18087"/>
    </row>
    <row r="18088" spans="27:29" x14ac:dyDescent="0.25">
      <c r="AA18088"/>
      <c r="AB18088"/>
      <c r="AC18088"/>
    </row>
    <row r="18089" spans="27:29" x14ac:dyDescent="0.25">
      <c r="AA18089"/>
      <c r="AB18089"/>
      <c r="AC18089"/>
    </row>
    <row r="18090" spans="27:29" x14ac:dyDescent="0.25">
      <c r="AA18090"/>
      <c r="AB18090"/>
      <c r="AC18090"/>
    </row>
    <row r="18091" spans="27:29" x14ac:dyDescent="0.25">
      <c r="AA18091"/>
      <c r="AB18091"/>
      <c r="AC18091"/>
    </row>
    <row r="18092" spans="27:29" x14ac:dyDescent="0.25">
      <c r="AA18092"/>
      <c r="AB18092"/>
      <c r="AC18092"/>
    </row>
    <row r="18093" spans="27:29" x14ac:dyDescent="0.25">
      <c r="AA18093"/>
      <c r="AB18093"/>
      <c r="AC18093"/>
    </row>
    <row r="18094" spans="27:29" x14ac:dyDescent="0.25">
      <c r="AA18094"/>
      <c r="AB18094"/>
      <c r="AC18094"/>
    </row>
    <row r="18095" spans="27:29" x14ac:dyDescent="0.25">
      <c r="AA18095"/>
      <c r="AB18095"/>
      <c r="AC18095"/>
    </row>
    <row r="18096" spans="27:29" x14ac:dyDescent="0.25">
      <c r="AA18096"/>
      <c r="AB18096"/>
      <c r="AC18096"/>
    </row>
    <row r="18097" spans="27:29" x14ac:dyDescent="0.25">
      <c r="AA18097"/>
      <c r="AB18097"/>
      <c r="AC18097"/>
    </row>
    <row r="18098" spans="27:29" x14ac:dyDescent="0.25">
      <c r="AA18098"/>
      <c r="AB18098"/>
      <c r="AC18098"/>
    </row>
    <row r="18099" spans="27:29" x14ac:dyDescent="0.25">
      <c r="AA18099"/>
      <c r="AB18099"/>
      <c r="AC18099"/>
    </row>
    <row r="18100" spans="27:29" x14ac:dyDescent="0.25">
      <c r="AA18100"/>
      <c r="AB18100"/>
      <c r="AC18100"/>
    </row>
    <row r="18101" spans="27:29" x14ac:dyDescent="0.25">
      <c r="AA18101"/>
      <c r="AB18101"/>
      <c r="AC18101"/>
    </row>
    <row r="18102" spans="27:29" x14ac:dyDescent="0.25">
      <c r="AA18102"/>
      <c r="AB18102"/>
      <c r="AC18102"/>
    </row>
    <row r="18103" spans="27:29" x14ac:dyDescent="0.25">
      <c r="AA18103"/>
      <c r="AB18103"/>
      <c r="AC18103"/>
    </row>
    <row r="18104" spans="27:29" x14ac:dyDescent="0.25">
      <c r="AA18104"/>
      <c r="AB18104"/>
      <c r="AC18104"/>
    </row>
    <row r="18105" spans="27:29" x14ac:dyDescent="0.25">
      <c r="AA18105"/>
      <c r="AB18105"/>
      <c r="AC18105"/>
    </row>
    <row r="18106" spans="27:29" x14ac:dyDescent="0.25">
      <c r="AA18106"/>
      <c r="AB18106"/>
      <c r="AC18106"/>
    </row>
    <row r="18107" spans="27:29" x14ac:dyDescent="0.25">
      <c r="AA18107"/>
      <c r="AB18107"/>
      <c r="AC18107"/>
    </row>
    <row r="18108" spans="27:29" x14ac:dyDescent="0.25">
      <c r="AA18108"/>
      <c r="AB18108"/>
      <c r="AC18108"/>
    </row>
    <row r="18109" spans="27:29" x14ac:dyDescent="0.25">
      <c r="AA18109"/>
      <c r="AB18109"/>
      <c r="AC18109"/>
    </row>
    <row r="18110" spans="27:29" x14ac:dyDescent="0.25">
      <c r="AA18110"/>
      <c r="AB18110"/>
      <c r="AC18110"/>
    </row>
    <row r="18111" spans="27:29" x14ac:dyDescent="0.25">
      <c r="AA18111"/>
      <c r="AB18111"/>
      <c r="AC18111"/>
    </row>
    <row r="18112" spans="27:29" x14ac:dyDescent="0.25">
      <c r="AA18112"/>
      <c r="AB18112"/>
      <c r="AC18112"/>
    </row>
    <row r="18113" spans="27:29" x14ac:dyDescent="0.25">
      <c r="AA18113"/>
      <c r="AB18113"/>
      <c r="AC18113"/>
    </row>
    <row r="18114" spans="27:29" x14ac:dyDescent="0.25">
      <c r="AA18114"/>
      <c r="AB18114"/>
      <c r="AC18114"/>
    </row>
    <row r="18115" spans="27:29" x14ac:dyDescent="0.25">
      <c r="AA18115"/>
      <c r="AB18115"/>
      <c r="AC18115"/>
    </row>
    <row r="18116" spans="27:29" x14ac:dyDescent="0.25">
      <c r="AA18116"/>
      <c r="AB18116"/>
      <c r="AC18116"/>
    </row>
    <row r="18117" spans="27:29" x14ac:dyDescent="0.25">
      <c r="AA18117"/>
      <c r="AB18117"/>
      <c r="AC18117"/>
    </row>
    <row r="18118" spans="27:29" x14ac:dyDescent="0.25">
      <c r="AA18118"/>
      <c r="AB18118"/>
      <c r="AC18118"/>
    </row>
    <row r="18119" spans="27:29" x14ac:dyDescent="0.25">
      <c r="AA18119"/>
      <c r="AB18119"/>
      <c r="AC18119"/>
    </row>
    <row r="18120" spans="27:29" x14ac:dyDescent="0.25">
      <c r="AA18120"/>
      <c r="AB18120"/>
      <c r="AC18120"/>
    </row>
    <row r="18121" spans="27:29" x14ac:dyDescent="0.25">
      <c r="AA18121"/>
      <c r="AB18121"/>
      <c r="AC18121"/>
    </row>
    <row r="18122" spans="27:29" x14ac:dyDescent="0.25">
      <c r="AA18122"/>
      <c r="AB18122"/>
      <c r="AC18122"/>
    </row>
    <row r="18123" spans="27:29" x14ac:dyDescent="0.25">
      <c r="AA18123"/>
      <c r="AB18123"/>
      <c r="AC18123"/>
    </row>
    <row r="18124" spans="27:29" x14ac:dyDescent="0.25">
      <c r="AA18124"/>
      <c r="AB18124"/>
      <c r="AC18124"/>
    </row>
    <row r="18125" spans="27:29" x14ac:dyDescent="0.25">
      <c r="AA18125"/>
      <c r="AB18125"/>
      <c r="AC18125"/>
    </row>
    <row r="18126" spans="27:29" x14ac:dyDescent="0.25">
      <c r="AA18126"/>
      <c r="AB18126"/>
      <c r="AC18126"/>
    </row>
    <row r="18127" spans="27:29" x14ac:dyDescent="0.25">
      <c r="AA18127"/>
      <c r="AB18127"/>
      <c r="AC18127"/>
    </row>
    <row r="18128" spans="27:29" x14ac:dyDescent="0.25">
      <c r="AA18128"/>
      <c r="AB18128"/>
      <c r="AC18128"/>
    </row>
    <row r="18129" spans="27:29" x14ac:dyDescent="0.25">
      <c r="AA18129"/>
      <c r="AB18129"/>
      <c r="AC18129"/>
    </row>
    <row r="18130" spans="27:29" x14ac:dyDescent="0.25">
      <c r="AA18130"/>
      <c r="AB18130"/>
      <c r="AC18130"/>
    </row>
    <row r="18131" spans="27:29" x14ac:dyDescent="0.25">
      <c r="AA18131"/>
      <c r="AB18131"/>
      <c r="AC18131"/>
    </row>
    <row r="18132" spans="27:29" x14ac:dyDescent="0.25">
      <c r="AA18132"/>
      <c r="AB18132"/>
      <c r="AC18132"/>
    </row>
    <row r="18133" spans="27:29" x14ac:dyDescent="0.25">
      <c r="AA18133"/>
      <c r="AB18133"/>
      <c r="AC18133"/>
    </row>
    <row r="18134" spans="27:29" x14ac:dyDescent="0.25">
      <c r="AA18134"/>
      <c r="AB18134"/>
      <c r="AC18134"/>
    </row>
    <row r="18135" spans="27:29" x14ac:dyDescent="0.25">
      <c r="AA18135"/>
      <c r="AB18135"/>
      <c r="AC18135"/>
    </row>
    <row r="18136" spans="27:29" x14ac:dyDescent="0.25">
      <c r="AA18136"/>
      <c r="AB18136"/>
      <c r="AC18136"/>
    </row>
    <row r="18137" spans="27:29" x14ac:dyDescent="0.25">
      <c r="AA18137"/>
      <c r="AB18137"/>
      <c r="AC18137"/>
    </row>
    <row r="18138" spans="27:29" x14ac:dyDescent="0.25">
      <c r="AA18138"/>
      <c r="AB18138"/>
      <c r="AC18138"/>
    </row>
    <row r="18139" spans="27:29" x14ac:dyDescent="0.25">
      <c r="AA18139"/>
      <c r="AB18139"/>
      <c r="AC18139"/>
    </row>
    <row r="18140" spans="27:29" x14ac:dyDescent="0.25">
      <c r="AA18140"/>
      <c r="AB18140"/>
      <c r="AC18140"/>
    </row>
    <row r="18141" spans="27:29" x14ac:dyDescent="0.25">
      <c r="AA18141"/>
      <c r="AB18141"/>
      <c r="AC18141"/>
    </row>
    <row r="18142" spans="27:29" x14ac:dyDescent="0.25">
      <c r="AA18142"/>
      <c r="AB18142"/>
      <c r="AC18142"/>
    </row>
    <row r="18143" spans="27:29" x14ac:dyDescent="0.25">
      <c r="AA18143"/>
      <c r="AB18143"/>
      <c r="AC18143"/>
    </row>
    <row r="18144" spans="27:29" x14ac:dyDescent="0.25">
      <c r="AA18144"/>
      <c r="AB18144"/>
      <c r="AC18144"/>
    </row>
    <row r="18145" spans="27:29" x14ac:dyDescent="0.25">
      <c r="AA18145"/>
      <c r="AB18145"/>
      <c r="AC18145"/>
    </row>
    <row r="18146" spans="27:29" x14ac:dyDescent="0.25">
      <c r="AA18146"/>
      <c r="AB18146"/>
      <c r="AC18146"/>
    </row>
    <row r="18147" spans="27:29" x14ac:dyDescent="0.25">
      <c r="AA18147"/>
      <c r="AB18147"/>
      <c r="AC18147"/>
    </row>
    <row r="18148" spans="27:29" x14ac:dyDescent="0.25">
      <c r="AA18148"/>
      <c r="AB18148"/>
      <c r="AC18148"/>
    </row>
    <row r="18149" spans="27:29" x14ac:dyDescent="0.25">
      <c r="AA18149"/>
      <c r="AB18149"/>
      <c r="AC18149"/>
    </row>
    <row r="18150" spans="27:29" x14ac:dyDescent="0.25">
      <c r="AA18150"/>
      <c r="AB18150"/>
      <c r="AC18150"/>
    </row>
    <row r="18151" spans="27:29" x14ac:dyDescent="0.25">
      <c r="AA18151"/>
      <c r="AB18151"/>
      <c r="AC18151"/>
    </row>
    <row r="18152" spans="27:29" x14ac:dyDescent="0.25">
      <c r="AA18152"/>
      <c r="AB18152"/>
      <c r="AC18152"/>
    </row>
    <row r="18153" spans="27:29" x14ac:dyDescent="0.25">
      <c r="AA18153"/>
      <c r="AB18153"/>
      <c r="AC18153"/>
    </row>
    <row r="18154" spans="27:29" x14ac:dyDescent="0.25">
      <c r="AA18154"/>
      <c r="AB18154"/>
      <c r="AC18154"/>
    </row>
    <row r="18155" spans="27:29" x14ac:dyDescent="0.25">
      <c r="AA18155"/>
      <c r="AB18155"/>
      <c r="AC18155"/>
    </row>
    <row r="18156" spans="27:29" x14ac:dyDescent="0.25">
      <c r="AA18156"/>
      <c r="AB18156"/>
      <c r="AC18156"/>
    </row>
    <row r="18157" spans="27:29" x14ac:dyDescent="0.25">
      <c r="AA18157"/>
      <c r="AB18157"/>
      <c r="AC18157"/>
    </row>
    <row r="18158" spans="27:29" x14ac:dyDescent="0.25">
      <c r="AA18158"/>
      <c r="AB18158"/>
      <c r="AC18158"/>
    </row>
    <row r="18159" spans="27:29" x14ac:dyDescent="0.25">
      <c r="AA18159"/>
      <c r="AB18159"/>
      <c r="AC18159"/>
    </row>
    <row r="18160" spans="27:29" x14ac:dyDescent="0.25">
      <c r="AA18160"/>
      <c r="AB18160"/>
      <c r="AC18160"/>
    </row>
    <row r="18161" spans="27:29" x14ac:dyDescent="0.25">
      <c r="AA18161"/>
      <c r="AB18161"/>
      <c r="AC18161"/>
    </row>
    <row r="18162" spans="27:29" x14ac:dyDescent="0.25">
      <c r="AA18162"/>
      <c r="AB18162"/>
      <c r="AC18162"/>
    </row>
    <row r="18163" spans="27:29" x14ac:dyDescent="0.25">
      <c r="AA18163"/>
      <c r="AB18163"/>
      <c r="AC18163"/>
    </row>
    <row r="18164" spans="27:29" x14ac:dyDescent="0.25">
      <c r="AA18164"/>
      <c r="AB18164"/>
      <c r="AC18164"/>
    </row>
    <row r="18165" spans="27:29" x14ac:dyDescent="0.25">
      <c r="AA18165"/>
      <c r="AB18165"/>
      <c r="AC18165"/>
    </row>
    <row r="18166" spans="27:29" x14ac:dyDescent="0.25">
      <c r="AA18166"/>
      <c r="AB18166"/>
      <c r="AC18166"/>
    </row>
    <row r="18167" spans="27:29" x14ac:dyDescent="0.25">
      <c r="AA18167"/>
      <c r="AB18167"/>
      <c r="AC18167"/>
    </row>
    <row r="18168" spans="27:29" x14ac:dyDescent="0.25">
      <c r="AA18168"/>
      <c r="AB18168"/>
      <c r="AC18168"/>
    </row>
    <row r="18169" spans="27:29" x14ac:dyDescent="0.25">
      <c r="AA18169"/>
      <c r="AB18169"/>
      <c r="AC18169"/>
    </row>
    <row r="18170" spans="27:29" x14ac:dyDescent="0.25">
      <c r="AA18170"/>
      <c r="AB18170"/>
      <c r="AC18170"/>
    </row>
    <row r="18171" spans="27:29" x14ac:dyDescent="0.25">
      <c r="AA18171"/>
      <c r="AB18171"/>
      <c r="AC18171"/>
    </row>
    <row r="18172" spans="27:29" x14ac:dyDescent="0.25">
      <c r="AA18172"/>
      <c r="AB18172"/>
      <c r="AC18172"/>
    </row>
    <row r="18173" spans="27:29" x14ac:dyDescent="0.25">
      <c r="AA18173"/>
      <c r="AB18173"/>
      <c r="AC18173"/>
    </row>
    <row r="18174" spans="27:29" x14ac:dyDescent="0.25">
      <c r="AA18174"/>
      <c r="AB18174"/>
      <c r="AC18174"/>
    </row>
    <row r="18175" spans="27:29" x14ac:dyDescent="0.25">
      <c r="AA18175"/>
      <c r="AB18175"/>
      <c r="AC18175"/>
    </row>
    <row r="18176" spans="27:29" x14ac:dyDescent="0.25">
      <c r="AA18176"/>
      <c r="AB18176"/>
      <c r="AC18176"/>
    </row>
    <row r="18177" spans="27:29" x14ac:dyDescent="0.25">
      <c r="AA18177"/>
      <c r="AB18177"/>
      <c r="AC18177"/>
    </row>
    <row r="18178" spans="27:29" x14ac:dyDescent="0.25">
      <c r="AA18178"/>
      <c r="AB18178"/>
      <c r="AC18178"/>
    </row>
    <row r="18179" spans="27:29" x14ac:dyDescent="0.25">
      <c r="AA18179"/>
      <c r="AB18179"/>
      <c r="AC18179"/>
    </row>
    <row r="18180" spans="27:29" x14ac:dyDescent="0.25">
      <c r="AA18180"/>
      <c r="AB18180"/>
      <c r="AC18180"/>
    </row>
    <row r="18181" spans="27:29" x14ac:dyDescent="0.25">
      <c r="AA18181"/>
      <c r="AB18181"/>
      <c r="AC18181"/>
    </row>
    <row r="18182" spans="27:29" x14ac:dyDescent="0.25">
      <c r="AA18182"/>
      <c r="AB18182"/>
      <c r="AC18182"/>
    </row>
    <row r="18183" spans="27:29" x14ac:dyDescent="0.25">
      <c r="AA18183"/>
      <c r="AB18183"/>
      <c r="AC18183"/>
    </row>
    <row r="18184" spans="27:29" x14ac:dyDescent="0.25">
      <c r="AA18184"/>
      <c r="AB18184"/>
      <c r="AC18184"/>
    </row>
    <row r="18185" spans="27:29" x14ac:dyDescent="0.25">
      <c r="AA18185"/>
      <c r="AB18185"/>
      <c r="AC18185"/>
    </row>
    <row r="18186" spans="27:29" x14ac:dyDescent="0.25">
      <c r="AA18186"/>
      <c r="AB18186"/>
      <c r="AC18186"/>
    </row>
    <row r="18187" spans="27:29" x14ac:dyDescent="0.25">
      <c r="AA18187"/>
      <c r="AB18187"/>
      <c r="AC18187"/>
    </row>
    <row r="18188" spans="27:29" x14ac:dyDescent="0.25">
      <c r="AA18188"/>
      <c r="AB18188"/>
      <c r="AC18188"/>
    </row>
    <row r="18189" spans="27:29" x14ac:dyDescent="0.25">
      <c r="AA18189"/>
      <c r="AB18189"/>
      <c r="AC18189"/>
    </row>
    <row r="18190" spans="27:29" x14ac:dyDescent="0.25">
      <c r="AA18190"/>
      <c r="AB18190"/>
      <c r="AC18190"/>
    </row>
    <row r="18191" spans="27:29" x14ac:dyDescent="0.25">
      <c r="AA18191"/>
      <c r="AB18191"/>
      <c r="AC18191"/>
    </row>
    <row r="18192" spans="27:29" x14ac:dyDescent="0.25">
      <c r="AA18192"/>
      <c r="AB18192"/>
      <c r="AC18192"/>
    </row>
    <row r="18193" spans="27:29" x14ac:dyDescent="0.25">
      <c r="AA18193"/>
      <c r="AB18193"/>
      <c r="AC18193"/>
    </row>
    <row r="18194" spans="27:29" x14ac:dyDescent="0.25">
      <c r="AA18194"/>
      <c r="AB18194"/>
      <c r="AC18194"/>
    </row>
    <row r="18195" spans="27:29" x14ac:dyDescent="0.25">
      <c r="AA18195"/>
      <c r="AB18195"/>
      <c r="AC18195"/>
    </row>
    <row r="18196" spans="27:29" x14ac:dyDescent="0.25">
      <c r="AA18196"/>
      <c r="AB18196"/>
      <c r="AC18196"/>
    </row>
    <row r="18197" spans="27:29" x14ac:dyDescent="0.25">
      <c r="AA18197"/>
      <c r="AB18197"/>
      <c r="AC18197"/>
    </row>
    <row r="18198" spans="27:29" x14ac:dyDescent="0.25">
      <c r="AA18198"/>
      <c r="AB18198"/>
      <c r="AC18198"/>
    </row>
    <row r="18199" spans="27:29" x14ac:dyDescent="0.25">
      <c r="AA18199"/>
      <c r="AB18199"/>
      <c r="AC18199"/>
    </row>
    <row r="18200" spans="27:29" x14ac:dyDescent="0.25">
      <c r="AA18200"/>
      <c r="AB18200"/>
      <c r="AC18200"/>
    </row>
    <row r="18201" spans="27:29" x14ac:dyDescent="0.25">
      <c r="AA18201"/>
      <c r="AB18201"/>
      <c r="AC18201"/>
    </row>
    <row r="18202" spans="27:29" x14ac:dyDescent="0.25">
      <c r="AA18202"/>
      <c r="AB18202"/>
      <c r="AC18202"/>
    </row>
    <row r="18203" spans="27:29" x14ac:dyDescent="0.25">
      <c r="AA18203"/>
      <c r="AB18203"/>
      <c r="AC18203"/>
    </row>
    <row r="18204" spans="27:29" x14ac:dyDescent="0.25">
      <c r="AA18204"/>
      <c r="AB18204"/>
      <c r="AC18204"/>
    </row>
    <row r="18205" spans="27:29" x14ac:dyDescent="0.25">
      <c r="AA18205"/>
      <c r="AB18205"/>
      <c r="AC18205"/>
    </row>
    <row r="18206" spans="27:29" x14ac:dyDescent="0.25">
      <c r="AA18206"/>
      <c r="AB18206"/>
      <c r="AC18206"/>
    </row>
    <row r="18207" spans="27:29" x14ac:dyDescent="0.25">
      <c r="AA18207"/>
      <c r="AB18207"/>
      <c r="AC18207"/>
    </row>
    <row r="18208" spans="27:29" x14ac:dyDescent="0.25">
      <c r="AA18208"/>
      <c r="AB18208"/>
      <c r="AC18208"/>
    </row>
    <row r="18209" spans="27:29" x14ac:dyDescent="0.25">
      <c r="AA18209"/>
      <c r="AB18209"/>
      <c r="AC18209"/>
    </row>
    <row r="18210" spans="27:29" x14ac:dyDescent="0.25">
      <c r="AA18210"/>
      <c r="AB18210"/>
      <c r="AC18210"/>
    </row>
    <row r="18211" spans="27:29" x14ac:dyDescent="0.25">
      <c r="AA18211"/>
      <c r="AB18211"/>
      <c r="AC18211"/>
    </row>
    <row r="18212" spans="27:29" x14ac:dyDescent="0.25">
      <c r="AA18212"/>
      <c r="AB18212"/>
      <c r="AC18212"/>
    </row>
    <row r="18213" spans="27:29" x14ac:dyDescent="0.25">
      <c r="AA18213"/>
      <c r="AB18213"/>
      <c r="AC18213"/>
    </row>
    <row r="18214" spans="27:29" x14ac:dyDescent="0.25">
      <c r="AA18214"/>
      <c r="AB18214"/>
      <c r="AC18214"/>
    </row>
    <row r="18215" spans="27:29" x14ac:dyDescent="0.25">
      <c r="AA18215"/>
      <c r="AB18215"/>
      <c r="AC18215"/>
    </row>
    <row r="18216" spans="27:29" x14ac:dyDescent="0.25">
      <c r="AA18216"/>
      <c r="AB18216"/>
      <c r="AC18216"/>
    </row>
    <row r="18217" spans="27:29" x14ac:dyDescent="0.25">
      <c r="AA18217"/>
      <c r="AB18217"/>
      <c r="AC18217"/>
    </row>
    <row r="18218" spans="27:29" x14ac:dyDescent="0.25">
      <c r="AA18218"/>
      <c r="AB18218"/>
      <c r="AC18218"/>
    </row>
    <row r="18219" spans="27:29" x14ac:dyDescent="0.25">
      <c r="AA18219"/>
      <c r="AB18219"/>
      <c r="AC18219"/>
    </row>
    <row r="18220" spans="27:29" x14ac:dyDescent="0.25">
      <c r="AA18220"/>
      <c r="AB18220"/>
      <c r="AC18220"/>
    </row>
    <row r="18221" spans="27:29" x14ac:dyDescent="0.25">
      <c r="AA18221"/>
      <c r="AB18221"/>
      <c r="AC18221"/>
    </row>
    <row r="18222" spans="27:29" x14ac:dyDescent="0.25">
      <c r="AA18222"/>
      <c r="AB18222"/>
      <c r="AC18222"/>
    </row>
    <row r="18223" spans="27:29" x14ac:dyDescent="0.25">
      <c r="AA18223"/>
      <c r="AB18223"/>
      <c r="AC18223"/>
    </row>
    <row r="18224" spans="27:29" x14ac:dyDescent="0.25">
      <c r="AA18224"/>
      <c r="AB18224"/>
      <c r="AC18224"/>
    </row>
    <row r="18225" spans="27:29" x14ac:dyDescent="0.25">
      <c r="AA18225"/>
      <c r="AB18225"/>
      <c r="AC18225"/>
    </row>
    <row r="18226" spans="27:29" x14ac:dyDescent="0.25">
      <c r="AA18226"/>
      <c r="AB18226"/>
      <c r="AC18226"/>
    </row>
    <row r="18227" spans="27:29" x14ac:dyDescent="0.25">
      <c r="AA18227"/>
      <c r="AB18227"/>
      <c r="AC18227"/>
    </row>
    <row r="18228" spans="27:29" x14ac:dyDescent="0.25">
      <c r="AA18228"/>
      <c r="AB18228"/>
      <c r="AC18228"/>
    </row>
    <row r="18229" spans="27:29" x14ac:dyDescent="0.25">
      <c r="AA18229"/>
      <c r="AB18229"/>
      <c r="AC18229"/>
    </row>
    <row r="18230" spans="27:29" x14ac:dyDescent="0.25">
      <c r="AA18230"/>
      <c r="AB18230"/>
      <c r="AC18230"/>
    </row>
    <row r="18231" spans="27:29" x14ac:dyDescent="0.25">
      <c r="AA18231"/>
      <c r="AB18231"/>
      <c r="AC18231"/>
    </row>
    <row r="18232" spans="27:29" x14ac:dyDescent="0.25">
      <c r="AA18232"/>
      <c r="AB18232"/>
      <c r="AC18232"/>
    </row>
    <row r="18233" spans="27:29" x14ac:dyDescent="0.25">
      <c r="AA18233"/>
      <c r="AB18233"/>
      <c r="AC18233"/>
    </row>
    <row r="18234" spans="27:29" x14ac:dyDescent="0.25">
      <c r="AA18234"/>
      <c r="AB18234"/>
      <c r="AC18234"/>
    </row>
    <row r="18235" spans="27:29" x14ac:dyDescent="0.25">
      <c r="AA18235"/>
      <c r="AB18235"/>
      <c r="AC18235"/>
    </row>
    <row r="18236" spans="27:29" x14ac:dyDescent="0.25">
      <c r="AA18236"/>
      <c r="AB18236"/>
      <c r="AC18236"/>
    </row>
    <row r="18237" spans="27:29" x14ac:dyDescent="0.25">
      <c r="AA18237"/>
      <c r="AB18237"/>
      <c r="AC18237"/>
    </row>
    <row r="18238" spans="27:29" x14ac:dyDescent="0.25">
      <c r="AA18238"/>
      <c r="AB18238"/>
      <c r="AC18238"/>
    </row>
    <row r="18239" spans="27:29" x14ac:dyDescent="0.25">
      <c r="AA18239"/>
      <c r="AB18239"/>
      <c r="AC18239"/>
    </row>
    <row r="18240" spans="27:29" x14ac:dyDescent="0.25">
      <c r="AA18240"/>
      <c r="AB18240"/>
      <c r="AC18240"/>
    </row>
    <row r="18241" spans="27:29" x14ac:dyDescent="0.25">
      <c r="AA18241"/>
      <c r="AB18241"/>
      <c r="AC18241"/>
    </row>
    <row r="18242" spans="27:29" x14ac:dyDescent="0.25">
      <c r="AA18242"/>
      <c r="AB18242"/>
      <c r="AC18242"/>
    </row>
    <row r="18243" spans="27:29" x14ac:dyDescent="0.25">
      <c r="AA18243"/>
      <c r="AB18243"/>
      <c r="AC18243"/>
    </row>
    <row r="18244" spans="27:29" x14ac:dyDescent="0.25">
      <c r="AA18244"/>
      <c r="AB18244"/>
      <c r="AC18244"/>
    </row>
    <row r="18245" spans="27:29" x14ac:dyDescent="0.25">
      <c r="AA18245"/>
      <c r="AB18245"/>
      <c r="AC18245"/>
    </row>
    <row r="18246" spans="27:29" x14ac:dyDescent="0.25">
      <c r="AA18246"/>
      <c r="AB18246"/>
      <c r="AC18246"/>
    </row>
    <row r="18247" spans="27:29" x14ac:dyDescent="0.25">
      <c r="AA18247"/>
      <c r="AB18247"/>
      <c r="AC18247"/>
    </row>
    <row r="18248" spans="27:29" x14ac:dyDescent="0.25">
      <c r="AA18248"/>
      <c r="AB18248"/>
      <c r="AC18248"/>
    </row>
    <row r="18249" spans="27:29" x14ac:dyDescent="0.25">
      <c r="AA18249"/>
      <c r="AB18249"/>
      <c r="AC18249"/>
    </row>
    <row r="18250" spans="27:29" x14ac:dyDescent="0.25">
      <c r="AA18250"/>
      <c r="AB18250"/>
      <c r="AC18250"/>
    </row>
    <row r="18251" spans="27:29" x14ac:dyDescent="0.25">
      <c r="AA18251"/>
      <c r="AB18251"/>
      <c r="AC18251"/>
    </row>
    <row r="18252" spans="27:29" x14ac:dyDescent="0.25">
      <c r="AA18252"/>
      <c r="AB18252"/>
      <c r="AC18252"/>
    </row>
    <row r="18253" spans="27:29" x14ac:dyDescent="0.25">
      <c r="AA18253"/>
      <c r="AB18253"/>
      <c r="AC18253"/>
    </row>
    <row r="18254" spans="27:29" x14ac:dyDescent="0.25">
      <c r="AA18254"/>
      <c r="AB18254"/>
      <c r="AC18254"/>
    </row>
    <row r="18255" spans="27:29" x14ac:dyDescent="0.25">
      <c r="AA18255"/>
      <c r="AB18255"/>
      <c r="AC18255"/>
    </row>
    <row r="18256" spans="27:29" x14ac:dyDescent="0.25">
      <c r="AA18256"/>
      <c r="AB18256"/>
      <c r="AC18256"/>
    </row>
    <row r="18257" spans="27:29" x14ac:dyDescent="0.25">
      <c r="AA18257"/>
      <c r="AB18257"/>
      <c r="AC18257"/>
    </row>
    <row r="18258" spans="27:29" x14ac:dyDescent="0.25">
      <c r="AA18258"/>
      <c r="AB18258"/>
      <c r="AC18258"/>
    </row>
    <row r="18259" spans="27:29" x14ac:dyDescent="0.25">
      <c r="AA18259"/>
      <c r="AB18259"/>
      <c r="AC18259"/>
    </row>
    <row r="18260" spans="27:29" x14ac:dyDescent="0.25">
      <c r="AA18260"/>
      <c r="AB18260"/>
      <c r="AC18260"/>
    </row>
    <row r="18261" spans="27:29" x14ac:dyDescent="0.25">
      <c r="AA18261"/>
      <c r="AB18261"/>
      <c r="AC18261"/>
    </row>
    <row r="18262" spans="27:29" x14ac:dyDescent="0.25">
      <c r="AA18262"/>
      <c r="AB18262"/>
      <c r="AC18262"/>
    </row>
    <row r="18263" spans="27:29" x14ac:dyDescent="0.25">
      <c r="AA18263"/>
      <c r="AB18263"/>
      <c r="AC18263"/>
    </row>
    <row r="18264" spans="27:29" x14ac:dyDescent="0.25">
      <c r="AA18264"/>
      <c r="AB18264"/>
      <c r="AC18264"/>
    </row>
    <row r="18265" spans="27:29" x14ac:dyDescent="0.25">
      <c r="AA18265"/>
      <c r="AB18265"/>
      <c r="AC18265"/>
    </row>
    <row r="18266" spans="27:29" x14ac:dyDescent="0.25">
      <c r="AA18266"/>
      <c r="AB18266"/>
      <c r="AC18266"/>
    </row>
    <row r="18267" spans="27:29" x14ac:dyDescent="0.25">
      <c r="AA18267"/>
      <c r="AB18267"/>
      <c r="AC18267"/>
    </row>
    <row r="18268" spans="27:29" x14ac:dyDescent="0.25">
      <c r="AA18268"/>
      <c r="AB18268"/>
      <c r="AC18268"/>
    </row>
    <row r="18269" spans="27:29" x14ac:dyDescent="0.25">
      <c r="AA18269"/>
      <c r="AB18269"/>
      <c r="AC18269"/>
    </row>
    <row r="18270" spans="27:29" x14ac:dyDescent="0.25">
      <c r="AA18270"/>
      <c r="AB18270"/>
      <c r="AC18270"/>
    </row>
    <row r="18271" spans="27:29" x14ac:dyDescent="0.25">
      <c r="AA18271"/>
      <c r="AB18271"/>
      <c r="AC18271"/>
    </row>
    <row r="18272" spans="27:29" x14ac:dyDescent="0.25">
      <c r="AA18272"/>
      <c r="AB18272"/>
      <c r="AC18272"/>
    </row>
    <row r="18273" spans="27:29" x14ac:dyDescent="0.25">
      <c r="AA18273"/>
      <c r="AB18273"/>
      <c r="AC18273"/>
    </row>
    <row r="18274" spans="27:29" x14ac:dyDescent="0.25">
      <c r="AA18274"/>
      <c r="AB18274"/>
      <c r="AC18274"/>
    </row>
    <row r="18275" spans="27:29" x14ac:dyDescent="0.25">
      <c r="AA18275"/>
      <c r="AB18275"/>
      <c r="AC18275"/>
    </row>
    <row r="18276" spans="27:29" x14ac:dyDescent="0.25">
      <c r="AA18276"/>
      <c r="AB18276"/>
      <c r="AC18276"/>
    </row>
    <row r="18277" spans="27:29" x14ac:dyDescent="0.25">
      <c r="AA18277"/>
      <c r="AB18277"/>
      <c r="AC18277"/>
    </row>
    <row r="18278" spans="27:29" x14ac:dyDescent="0.25">
      <c r="AA18278"/>
      <c r="AB18278"/>
      <c r="AC18278"/>
    </row>
    <row r="18279" spans="27:29" x14ac:dyDescent="0.25">
      <c r="AA18279"/>
      <c r="AB18279"/>
      <c r="AC18279"/>
    </row>
    <row r="18280" spans="27:29" x14ac:dyDescent="0.25">
      <c r="AA18280"/>
      <c r="AB18280"/>
      <c r="AC18280"/>
    </row>
    <row r="18281" spans="27:29" x14ac:dyDescent="0.25">
      <c r="AA18281"/>
      <c r="AB18281"/>
      <c r="AC18281"/>
    </row>
    <row r="18282" spans="27:29" x14ac:dyDescent="0.25">
      <c r="AA18282"/>
      <c r="AB18282"/>
      <c r="AC18282"/>
    </row>
    <row r="18283" spans="27:29" x14ac:dyDescent="0.25">
      <c r="AA18283"/>
      <c r="AB18283"/>
      <c r="AC18283"/>
    </row>
    <row r="18284" spans="27:29" x14ac:dyDescent="0.25">
      <c r="AA18284"/>
      <c r="AB18284"/>
      <c r="AC18284"/>
    </row>
    <row r="18285" spans="27:29" x14ac:dyDescent="0.25">
      <c r="AA18285"/>
      <c r="AB18285"/>
      <c r="AC18285"/>
    </row>
    <row r="18286" spans="27:29" x14ac:dyDescent="0.25">
      <c r="AA18286"/>
      <c r="AB18286"/>
      <c r="AC18286"/>
    </row>
    <row r="18287" spans="27:29" x14ac:dyDescent="0.25">
      <c r="AA18287"/>
      <c r="AB18287"/>
      <c r="AC18287"/>
    </row>
    <row r="18288" spans="27:29" x14ac:dyDescent="0.25">
      <c r="AA18288"/>
      <c r="AB18288"/>
      <c r="AC18288"/>
    </row>
    <row r="18289" spans="27:29" x14ac:dyDescent="0.25">
      <c r="AA18289"/>
      <c r="AB18289"/>
      <c r="AC18289"/>
    </row>
    <row r="18290" spans="27:29" x14ac:dyDescent="0.25">
      <c r="AA18290"/>
      <c r="AB18290"/>
      <c r="AC18290"/>
    </row>
    <row r="18291" spans="27:29" x14ac:dyDescent="0.25">
      <c r="AA18291"/>
      <c r="AB18291"/>
      <c r="AC18291"/>
    </row>
    <row r="18292" spans="27:29" x14ac:dyDescent="0.25">
      <c r="AA18292"/>
      <c r="AB18292"/>
      <c r="AC18292"/>
    </row>
    <row r="18293" spans="27:29" x14ac:dyDescent="0.25">
      <c r="AA18293"/>
      <c r="AB18293"/>
      <c r="AC18293"/>
    </row>
    <row r="18294" spans="27:29" x14ac:dyDescent="0.25">
      <c r="AA18294"/>
      <c r="AB18294"/>
      <c r="AC18294"/>
    </row>
    <row r="18295" spans="27:29" x14ac:dyDescent="0.25">
      <c r="AA18295"/>
      <c r="AB18295"/>
      <c r="AC18295"/>
    </row>
    <row r="18296" spans="27:29" x14ac:dyDescent="0.25">
      <c r="AA18296"/>
      <c r="AB18296"/>
      <c r="AC18296"/>
    </row>
    <row r="18297" spans="27:29" x14ac:dyDescent="0.25">
      <c r="AA18297"/>
      <c r="AB18297"/>
      <c r="AC18297"/>
    </row>
    <row r="18298" spans="27:29" x14ac:dyDescent="0.25">
      <c r="AA18298"/>
      <c r="AB18298"/>
      <c r="AC18298"/>
    </row>
    <row r="18299" spans="27:29" x14ac:dyDescent="0.25">
      <c r="AA18299"/>
      <c r="AB18299"/>
      <c r="AC18299"/>
    </row>
    <row r="18300" spans="27:29" x14ac:dyDescent="0.25">
      <c r="AA18300"/>
      <c r="AB18300"/>
      <c r="AC18300"/>
    </row>
    <row r="18301" spans="27:29" x14ac:dyDescent="0.25">
      <c r="AA18301"/>
      <c r="AB18301"/>
      <c r="AC18301"/>
    </row>
    <row r="18302" spans="27:29" x14ac:dyDescent="0.25">
      <c r="AA18302"/>
      <c r="AB18302"/>
      <c r="AC18302"/>
    </row>
    <row r="18303" spans="27:29" x14ac:dyDescent="0.25">
      <c r="AA18303"/>
      <c r="AB18303"/>
      <c r="AC18303"/>
    </row>
    <row r="18304" spans="27:29" x14ac:dyDescent="0.25">
      <c r="AA18304"/>
      <c r="AB18304"/>
      <c r="AC18304"/>
    </row>
    <row r="18305" spans="27:29" x14ac:dyDescent="0.25">
      <c r="AA18305"/>
      <c r="AB18305"/>
      <c r="AC18305"/>
    </row>
    <row r="18306" spans="27:29" x14ac:dyDescent="0.25">
      <c r="AA18306"/>
      <c r="AB18306"/>
      <c r="AC18306"/>
    </row>
    <row r="18307" spans="27:29" x14ac:dyDescent="0.25">
      <c r="AA18307"/>
      <c r="AB18307"/>
      <c r="AC18307"/>
    </row>
    <row r="18308" spans="27:29" x14ac:dyDescent="0.25">
      <c r="AA18308"/>
      <c r="AB18308"/>
      <c r="AC18308"/>
    </row>
    <row r="18309" spans="27:29" x14ac:dyDescent="0.25">
      <c r="AA18309"/>
      <c r="AB18309"/>
      <c r="AC18309"/>
    </row>
    <row r="18310" spans="27:29" x14ac:dyDescent="0.25">
      <c r="AA18310"/>
      <c r="AB18310"/>
      <c r="AC18310"/>
    </row>
    <row r="18311" spans="27:29" x14ac:dyDescent="0.25">
      <c r="AA18311"/>
      <c r="AB18311"/>
      <c r="AC18311"/>
    </row>
    <row r="18312" spans="27:29" x14ac:dyDescent="0.25">
      <c r="AA18312"/>
      <c r="AB18312"/>
      <c r="AC18312"/>
    </row>
    <row r="18313" spans="27:29" x14ac:dyDescent="0.25">
      <c r="AA18313"/>
      <c r="AB18313"/>
      <c r="AC18313"/>
    </row>
    <row r="18314" spans="27:29" x14ac:dyDescent="0.25">
      <c r="AA18314"/>
      <c r="AB18314"/>
      <c r="AC18314"/>
    </row>
    <row r="18315" spans="27:29" x14ac:dyDescent="0.25">
      <c r="AA18315"/>
      <c r="AB18315"/>
      <c r="AC18315"/>
    </row>
    <row r="18316" spans="27:29" x14ac:dyDescent="0.25">
      <c r="AA18316"/>
      <c r="AB18316"/>
      <c r="AC18316"/>
    </row>
    <row r="18317" spans="27:29" x14ac:dyDescent="0.25">
      <c r="AA18317"/>
      <c r="AB18317"/>
      <c r="AC18317"/>
    </row>
    <row r="18318" spans="27:29" x14ac:dyDescent="0.25">
      <c r="AA18318"/>
      <c r="AB18318"/>
      <c r="AC18318"/>
    </row>
    <row r="18319" spans="27:29" x14ac:dyDescent="0.25">
      <c r="AA18319"/>
      <c r="AB18319"/>
      <c r="AC18319"/>
    </row>
    <row r="18320" spans="27:29" x14ac:dyDescent="0.25">
      <c r="AA18320"/>
      <c r="AB18320"/>
      <c r="AC18320"/>
    </row>
    <row r="18321" spans="27:29" x14ac:dyDescent="0.25">
      <c r="AA18321"/>
      <c r="AB18321"/>
      <c r="AC18321"/>
    </row>
    <row r="18322" spans="27:29" x14ac:dyDescent="0.25">
      <c r="AA18322"/>
      <c r="AB18322"/>
      <c r="AC18322"/>
    </row>
    <row r="18323" spans="27:29" x14ac:dyDescent="0.25">
      <c r="AA18323"/>
      <c r="AB18323"/>
      <c r="AC18323"/>
    </row>
    <row r="18324" spans="27:29" x14ac:dyDescent="0.25">
      <c r="AA18324"/>
      <c r="AB18324"/>
      <c r="AC18324"/>
    </row>
    <row r="18325" spans="27:29" x14ac:dyDescent="0.25">
      <c r="AA18325"/>
      <c r="AB18325"/>
      <c r="AC18325"/>
    </row>
    <row r="18326" spans="27:29" x14ac:dyDescent="0.25">
      <c r="AA18326"/>
      <c r="AB18326"/>
      <c r="AC18326"/>
    </row>
    <row r="18327" spans="27:29" x14ac:dyDescent="0.25">
      <c r="AA18327"/>
      <c r="AB18327"/>
      <c r="AC18327"/>
    </row>
    <row r="18328" spans="27:29" x14ac:dyDescent="0.25">
      <c r="AA18328"/>
      <c r="AB18328"/>
      <c r="AC18328"/>
    </row>
    <row r="18329" spans="27:29" x14ac:dyDescent="0.25">
      <c r="AA18329"/>
      <c r="AB18329"/>
      <c r="AC18329"/>
    </row>
    <row r="18330" spans="27:29" x14ac:dyDescent="0.25">
      <c r="AA18330"/>
      <c r="AB18330"/>
      <c r="AC18330"/>
    </row>
    <row r="18331" spans="27:29" x14ac:dyDescent="0.25">
      <c r="AA18331"/>
      <c r="AB18331"/>
      <c r="AC18331"/>
    </row>
    <row r="18332" spans="27:29" x14ac:dyDescent="0.25">
      <c r="AA18332"/>
      <c r="AB18332"/>
      <c r="AC18332"/>
    </row>
    <row r="18333" spans="27:29" x14ac:dyDescent="0.25">
      <c r="AA18333"/>
      <c r="AB18333"/>
      <c r="AC18333"/>
    </row>
    <row r="18334" spans="27:29" x14ac:dyDescent="0.25">
      <c r="AA18334"/>
      <c r="AB18334"/>
      <c r="AC18334"/>
    </row>
    <row r="18335" spans="27:29" x14ac:dyDescent="0.25">
      <c r="AA18335"/>
      <c r="AB18335"/>
      <c r="AC18335"/>
    </row>
    <row r="18336" spans="27:29" x14ac:dyDescent="0.25">
      <c r="AA18336"/>
      <c r="AB18336"/>
      <c r="AC18336"/>
    </row>
    <row r="18337" spans="27:29" x14ac:dyDescent="0.25">
      <c r="AA18337"/>
      <c r="AB18337"/>
      <c r="AC18337"/>
    </row>
    <row r="18338" spans="27:29" x14ac:dyDescent="0.25">
      <c r="AA18338"/>
      <c r="AB18338"/>
      <c r="AC18338"/>
    </row>
    <row r="18339" spans="27:29" x14ac:dyDescent="0.25">
      <c r="AA18339"/>
      <c r="AB18339"/>
      <c r="AC18339"/>
    </row>
    <row r="18340" spans="27:29" x14ac:dyDescent="0.25">
      <c r="AA18340"/>
      <c r="AB18340"/>
      <c r="AC18340"/>
    </row>
    <row r="18341" spans="27:29" x14ac:dyDescent="0.25">
      <c r="AA18341"/>
      <c r="AB18341"/>
      <c r="AC18341"/>
    </row>
    <row r="18342" spans="27:29" x14ac:dyDescent="0.25">
      <c r="AA18342"/>
      <c r="AB18342"/>
      <c r="AC18342"/>
    </row>
    <row r="18343" spans="27:29" x14ac:dyDescent="0.25">
      <c r="AA18343"/>
      <c r="AB18343"/>
      <c r="AC18343"/>
    </row>
    <row r="18344" spans="27:29" x14ac:dyDescent="0.25">
      <c r="AA18344"/>
      <c r="AB18344"/>
      <c r="AC18344"/>
    </row>
    <row r="18345" spans="27:29" x14ac:dyDescent="0.25">
      <c r="AA18345"/>
      <c r="AB18345"/>
      <c r="AC18345"/>
    </row>
    <row r="18346" spans="27:29" x14ac:dyDescent="0.25">
      <c r="AA18346"/>
      <c r="AB18346"/>
      <c r="AC18346"/>
    </row>
    <row r="18347" spans="27:29" x14ac:dyDescent="0.25">
      <c r="AA18347"/>
      <c r="AB18347"/>
      <c r="AC18347"/>
    </row>
    <row r="18348" spans="27:29" x14ac:dyDescent="0.25">
      <c r="AA18348"/>
      <c r="AB18348"/>
      <c r="AC18348"/>
    </row>
    <row r="18349" spans="27:29" x14ac:dyDescent="0.25">
      <c r="AA18349"/>
      <c r="AB18349"/>
      <c r="AC18349"/>
    </row>
    <row r="18350" spans="27:29" x14ac:dyDescent="0.25">
      <c r="AA18350"/>
      <c r="AB18350"/>
      <c r="AC18350"/>
    </row>
    <row r="18351" spans="27:29" x14ac:dyDescent="0.25">
      <c r="AA18351"/>
      <c r="AB18351"/>
      <c r="AC18351"/>
    </row>
    <row r="18352" spans="27:29" x14ac:dyDescent="0.25">
      <c r="AA18352"/>
      <c r="AB18352"/>
      <c r="AC18352"/>
    </row>
    <row r="18353" spans="27:29" x14ac:dyDescent="0.25">
      <c r="AA18353"/>
      <c r="AB18353"/>
      <c r="AC18353"/>
    </row>
    <row r="18354" spans="27:29" x14ac:dyDescent="0.25">
      <c r="AA18354"/>
      <c r="AB18354"/>
      <c r="AC18354"/>
    </row>
    <row r="18355" spans="27:29" x14ac:dyDescent="0.25">
      <c r="AA18355"/>
      <c r="AB18355"/>
      <c r="AC18355"/>
    </row>
    <row r="18356" spans="27:29" x14ac:dyDescent="0.25">
      <c r="AA18356"/>
      <c r="AB18356"/>
      <c r="AC18356"/>
    </row>
    <row r="18357" spans="27:29" x14ac:dyDescent="0.25">
      <c r="AA18357"/>
      <c r="AB18357"/>
      <c r="AC18357"/>
    </row>
    <row r="18358" spans="27:29" x14ac:dyDescent="0.25">
      <c r="AA18358"/>
      <c r="AB18358"/>
      <c r="AC18358"/>
    </row>
    <row r="18359" spans="27:29" x14ac:dyDescent="0.25">
      <c r="AA18359"/>
      <c r="AB18359"/>
      <c r="AC18359"/>
    </row>
    <row r="18360" spans="27:29" x14ac:dyDescent="0.25">
      <c r="AA18360"/>
      <c r="AB18360"/>
      <c r="AC18360"/>
    </row>
    <row r="18361" spans="27:29" x14ac:dyDescent="0.25">
      <c r="AA18361"/>
      <c r="AB18361"/>
      <c r="AC18361"/>
    </row>
    <row r="18362" spans="27:29" x14ac:dyDescent="0.25">
      <c r="AA18362"/>
      <c r="AB18362"/>
      <c r="AC18362"/>
    </row>
    <row r="18363" spans="27:29" x14ac:dyDescent="0.25">
      <c r="AA18363"/>
      <c r="AB18363"/>
      <c r="AC18363"/>
    </row>
    <row r="18364" spans="27:29" x14ac:dyDescent="0.25">
      <c r="AA18364"/>
      <c r="AB18364"/>
      <c r="AC18364"/>
    </row>
    <row r="18365" spans="27:29" x14ac:dyDescent="0.25">
      <c r="AA18365"/>
      <c r="AB18365"/>
      <c r="AC18365"/>
    </row>
    <row r="18366" spans="27:29" x14ac:dyDescent="0.25">
      <c r="AA18366"/>
      <c r="AB18366"/>
      <c r="AC18366"/>
    </row>
    <row r="18367" spans="27:29" x14ac:dyDescent="0.25">
      <c r="AA18367"/>
      <c r="AB18367"/>
      <c r="AC18367"/>
    </row>
    <row r="18368" spans="27:29" x14ac:dyDescent="0.25">
      <c r="AA18368"/>
      <c r="AB18368"/>
      <c r="AC18368"/>
    </row>
    <row r="18369" spans="27:29" x14ac:dyDescent="0.25">
      <c r="AA18369"/>
      <c r="AB18369"/>
      <c r="AC18369"/>
    </row>
    <row r="18370" spans="27:29" x14ac:dyDescent="0.25">
      <c r="AA18370"/>
      <c r="AB18370"/>
      <c r="AC18370"/>
    </row>
    <row r="18371" spans="27:29" x14ac:dyDescent="0.25">
      <c r="AA18371"/>
      <c r="AB18371"/>
      <c r="AC18371"/>
    </row>
    <row r="18372" spans="27:29" x14ac:dyDescent="0.25">
      <c r="AA18372"/>
      <c r="AB18372"/>
      <c r="AC18372"/>
    </row>
    <row r="18373" spans="27:29" x14ac:dyDescent="0.25">
      <c r="AA18373"/>
      <c r="AB18373"/>
      <c r="AC18373"/>
    </row>
    <row r="18374" spans="27:29" x14ac:dyDescent="0.25">
      <c r="AA18374"/>
      <c r="AB18374"/>
      <c r="AC18374"/>
    </row>
    <row r="18375" spans="27:29" x14ac:dyDescent="0.25">
      <c r="AA18375"/>
      <c r="AB18375"/>
      <c r="AC18375"/>
    </row>
    <row r="18376" spans="27:29" x14ac:dyDescent="0.25">
      <c r="AA18376"/>
      <c r="AB18376"/>
      <c r="AC18376"/>
    </row>
    <row r="18377" spans="27:29" x14ac:dyDescent="0.25">
      <c r="AA18377"/>
      <c r="AB18377"/>
      <c r="AC18377"/>
    </row>
    <row r="18378" spans="27:29" x14ac:dyDescent="0.25">
      <c r="AA18378"/>
      <c r="AB18378"/>
      <c r="AC18378"/>
    </row>
    <row r="18379" spans="27:29" x14ac:dyDescent="0.25">
      <c r="AA18379"/>
      <c r="AB18379"/>
      <c r="AC18379"/>
    </row>
    <row r="18380" spans="27:29" x14ac:dyDescent="0.25">
      <c r="AA18380"/>
      <c r="AB18380"/>
      <c r="AC18380"/>
    </row>
    <row r="18381" spans="27:29" x14ac:dyDescent="0.25">
      <c r="AA18381"/>
      <c r="AB18381"/>
      <c r="AC18381"/>
    </row>
    <row r="18382" spans="27:29" x14ac:dyDescent="0.25">
      <c r="AA18382"/>
      <c r="AB18382"/>
      <c r="AC18382"/>
    </row>
    <row r="18383" spans="27:29" x14ac:dyDescent="0.25">
      <c r="AA18383"/>
      <c r="AB18383"/>
      <c r="AC18383"/>
    </row>
    <row r="18384" spans="27:29" x14ac:dyDescent="0.25">
      <c r="AA18384"/>
      <c r="AB18384"/>
      <c r="AC18384"/>
    </row>
    <row r="18385" spans="27:29" x14ac:dyDescent="0.25">
      <c r="AA18385"/>
      <c r="AB18385"/>
      <c r="AC18385"/>
    </row>
    <row r="18386" spans="27:29" x14ac:dyDescent="0.25">
      <c r="AA18386"/>
      <c r="AB18386"/>
      <c r="AC18386"/>
    </row>
    <row r="18387" spans="27:29" x14ac:dyDescent="0.25">
      <c r="AA18387"/>
      <c r="AB18387"/>
      <c r="AC18387"/>
    </row>
    <row r="18388" spans="27:29" x14ac:dyDescent="0.25">
      <c r="AA18388"/>
      <c r="AB18388"/>
      <c r="AC18388"/>
    </row>
    <row r="18389" spans="27:29" x14ac:dyDescent="0.25">
      <c r="AA18389"/>
      <c r="AB18389"/>
      <c r="AC18389"/>
    </row>
    <row r="18390" spans="27:29" x14ac:dyDescent="0.25">
      <c r="AA18390"/>
      <c r="AB18390"/>
      <c r="AC18390"/>
    </row>
    <row r="18391" spans="27:29" x14ac:dyDescent="0.25">
      <c r="AA18391"/>
      <c r="AB18391"/>
      <c r="AC18391"/>
    </row>
    <row r="18392" spans="27:29" x14ac:dyDescent="0.25">
      <c r="AA18392"/>
      <c r="AB18392"/>
      <c r="AC18392"/>
    </row>
    <row r="18393" spans="27:29" x14ac:dyDescent="0.25">
      <c r="AA18393"/>
      <c r="AB18393"/>
      <c r="AC18393"/>
    </row>
    <row r="18394" spans="27:29" x14ac:dyDescent="0.25">
      <c r="AA18394"/>
      <c r="AB18394"/>
      <c r="AC18394"/>
    </row>
    <row r="18395" spans="27:29" x14ac:dyDescent="0.25">
      <c r="AA18395"/>
      <c r="AB18395"/>
      <c r="AC18395"/>
    </row>
    <row r="18396" spans="27:29" x14ac:dyDescent="0.25">
      <c r="AA18396"/>
      <c r="AB18396"/>
      <c r="AC18396"/>
    </row>
    <row r="18397" spans="27:29" x14ac:dyDescent="0.25">
      <c r="AA18397"/>
      <c r="AB18397"/>
      <c r="AC18397"/>
    </row>
    <row r="18398" spans="27:29" x14ac:dyDescent="0.25">
      <c r="AA18398"/>
      <c r="AB18398"/>
      <c r="AC18398"/>
    </row>
    <row r="18399" spans="27:29" x14ac:dyDescent="0.25">
      <c r="AA18399"/>
      <c r="AB18399"/>
      <c r="AC18399"/>
    </row>
    <row r="18400" spans="27:29" x14ac:dyDescent="0.25">
      <c r="AA18400"/>
      <c r="AB18400"/>
      <c r="AC18400"/>
    </row>
    <row r="18401" spans="27:29" x14ac:dyDescent="0.25">
      <c r="AA18401"/>
      <c r="AB18401"/>
      <c r="AC18401"/>
    </row>
    <row r="18402" spans="27:29" x14ac:dyDescent="0.25">
      <c r="AA18402"/>
      <c r="AB18402"/>
      <c r="AC18402"/>
    </row>
    <row r="18403" spans="27:29" x14ac:dyDescent="0.25">
      <c r="AA18403"/>
      <c r="AB18403"/>
      <c r="AC18403"/>
    </row>
    <row r="18404" spans="27:29" x14ac:dyDescent="0.25">
      <c r="AA18404"/>
      <c r="AB18404"/>
      <c r="AC18404"/>
    </row>
    <row r="18405" spans="27:29" x14ac:dyDescent="0.25">
      <c r="AA18405"/>
      <c r="AB18405"/>
      <c r="AC18405"/>
    </row>
    <row r="18406" spans="27:29" x14ac:dyDescent="0.25">
      <c r="AA18406"/>
      <c r="AB18406"/>
      <c r="AC18406"/>
    </row>
    <row r="18407" spans="27:29" x14ac:dyDescent="0.25">
      <c r="AA18407"/>
      <c r="AB18407"/>
      <c r="AC18407"/>
    </row>
    <row r="18408" spans="27:29" x14ac:dyDescent="0.25">
      <c r="AA18408"/>
      <c r="AB18408"/>
      <c r="AC18408"/>
    </row>
    <row r="18409" spans="27:29" x14ac:dyDescent="0.25">
      <c r="AA18409"/>
      <c r="AB18409"/>
      <c r="AC18409"/>
    </row>
    <row r="18410" spans="27:29" x14ac:dyDescent="0.25">
      <c r="AA18410"/>
      <c r="AB18410"/>
      <c r="AC18410"/>
    </row>
    <row r="18411" spans="27:29" x14ac:dyDescent="0.25">
      <c r="AA18411"/>
      <c r="AB18411"/>
      <c r="AC18411"/>
    </row>
    <row r="18412" spans="27:29" x14ac:dyDescent="0.25">
      <c r="AA18412"/>
      <c r="AB18412"/>
      <c r="AC18412"/>
    </row>
    <row r="18413" spans="27:29" x14ac:dyDescent="0.25">
      <c r="AA18413"/>
      <c r="AB18413"/>
      <c r="AC18413"/>
    </row>
    <row r="18414" spans="27:29" x14ac:dyDescent="0.25">
      <c r="AA18414"/>
      <c r="AB18414"/>
      <c r="AC18414"/>
    </row>
    <row r="18415" spans="27:29" x14ac:dyDescent="0.25">
      <c r="AA18415"/>
      <c r="AB18415"/>
      <c r="AC18415"/>
    </row>
    <row r="18416" spans="27:29" x14ac:dyDescent="0.25">
      <c r="AA18416"/>
      <c r="AB18416"/>
      <c r="AC18416"/>
    </row>
    <row r="18417" spans="27:29" x14ac:dyDescent="0.25">
      <c r="AA18417"/>
      <c r="AB18417"/>
      <c r="AC18417"/>
    </row>
    <row r="18418" spans="27:29" x14ac:dyDescent="0.25">
      <c r="AA18418"/>
      <c r="AB18418"/>
      <c r="AC18418"/>
    </row>
    <row r="18419" spans="27:29" x14ac:dyDescent="0.25">
      <c r="AA18419"/>
      <c r="AB18419"/>
      <c r="AC18419"/>
    </row>
    <row r="18420" spans="27:29" x14ac:dyDescent="0.25">
      <c r="AA18420"/>
      <c r="AB18420"/>
      <c r="AC18420"/>
    </row>
    <row r="18421" spans="27:29" x14ac:dyDescent="0.25">
      <c r="AA18421"/>
      <c r="AB18421"/>
      <c r="AC18421"/>
    </row>
    <row r="18422" spans="27:29" x14ac:dyDescent="0.25">
      <c r="AA18422"/>
      <c r="AB18422"/>
      <c r="AC18422"/>
    </row>
    <row r="18423" spans="27:29" x14ac:dyDescent="0.25">
      <c r="AA18423"/>
      <c r="AB18423"/>
      <c r="AC18423"/>
    </row>
    <row r="18424" spans="27:29" x14ac:dyDescent="0.25">
      <c r="AA18424"/>
      <c r="AB18424"/>
      <c r="AC18424"/>
    </row>
    <row r="18425" spans="27:29" x14ac:dyDescent="0.25">
      <c r="AA18425"/>
      <c r="AB18425"/>
      <c r="AC18425"/>
    </row>
    <row r="18426" spans="27:29" x14ac:dyDescent="0.25">
      <c r="AA18426"/>
      <c r="AB18426"/>
      <c r="AC18426"/>
    </row>
    <row r="18427" spans="27:29" x14ac:dyDescent="0.25">
      <c r="AA18427"/>
      <c r="AB18427"/>
      <c r="AC18427"/>
    </row>
    <row r="18428" spans="27:29" x14ac:dyDescent="0.25">
      <c r="AA18428"/>
      <c r="AB18428"/>
      <c r="AC18428"/>
    </row>
    <row r="18429" spans="27:29" x14ac:dyDescent="0.25">
      <c r="AA18429"/>
      <c r="AB18429"/>
      <c r="AC18429"/>
    </row>
    <row r="18430" spans="27:29" x14ac:dyDescent="0.25">
      <c r="AA18430"/>
      <c r="AB18430"/>
      <c r="AC18430"/>
    </row>
    <row r="18431" spans="27:29" x14ac:dyDescent="0.25">
      <c r="AA18431"/>
      <c r="AB18431"/>
      <c r="AC18431"/>
    </row>
    <row r="18432" spans="27:29" x14ac:dyDescent="0.25">
      <c r="AA18432"/>
      <c r="AB18432"/>
      <c r="AC18432"/>
    </row>
    <row r="18433" spans="27:29" x14ac:dyDescent="0.25">
      <c r="AA18433"/>
      <c r="AB18433"/>
      <c r="AC18433"/>
    </row>
    <row r="18434" spans="27:29" x14ac:dyDescent="0.25">
      <c r="AA18434"/>
      <c r="AB18434"/>
      <c r="AC18434"/>
    </row>
    <row r="18435" spans="27:29" x14ac:dyDescent="0.25">
      <c r="AA18435"/>
      <c r="AB18435"/>
      <c r="AC18435"/>
    </row>
    <row r="18436" spans="27:29" x14ac:dyDescent="0.25">
      <c r="AA18436"/>
      <c r="AB18436"/>
      <c r="AC18436"/>
    </row>
    <row r="18437" spans="27:29" x14ac:dyDescent="0.25">
      <c r="AA18437"/>
      <c r="AB18437"/>
      <c r="AC18437"/>
    </row>
    <row r="18438" spans="27:29" x14ac:dyDescent="0.25">
      <c r="AA18438"/>
      <c r="AB18438"/>
      <c r="AC18438"/>
    </row>
    <row r="18439" spans="27:29" x14ac:dyDescent="0.25">
      <c r="AA18439"/>
      <c r="AB18439"/>
      <c r="AC18439"/>
    </row>
    <row r="18440" spans="27:29" x14ac:dyDescent="0.25">
      <c r="AA18440"/>
      <c r="AB18440"/>
      <c r="AC18440"/>
    </row>
    <row r="18441" spans="27:29" x14ac:dyDescent="0.25">
      <c r="AA18441"/>
      <c r="AB18441"/>
      <c r="AC18441"/>
    </row>
    <row r="18442" spans="27:29" x14ac:dyDescent="0.25">
      <c r="AA18442"/>
      <c r="AB18442"/>
      <c r="AC18442"/>
    </row>
    <row r="18443" spans="27:29" x14ac:dyDescent="0.25">
      <c r="AA18443"/>
      <c r="AB18443"/>
      <c r="AC18443"/>
    </row>
    <row r="18444" spans="27:29" x14ac:dyDescent="0.25">
      <c r="AA18444"/>
      <c r="AB18444"/>
      <c r="AC18444"/>
    </row>
    <row r="18445" spans="27:29" x14ac:dyDescent="0.25">
      <c r="AA18445"/>
      <c r="AB18445"/>
      <c r="AC18445"/>
    </row>
    <row r="18446" spans="27:29" x14ac:dyDescent="0.25">
      <c r="AA18446"/>
      <c r="AB18446"/>
      <c r="AC18446"/>
    </row>
    <row r="18447" spans="27:29" x14ac:dyDescent="0.25">
      <c r="AA18447"/>
      <c r="AB18447"/>
      <c r="AC18447"/>
    </row>
    <row r="18448" spans="27:29" x14ac:dyDescent="0.25">
      <c r="AA18448"/>
      <c r="AB18448"/>
      <c r="AC18448"/>
    </row>
    <row r="18449" spans="27:29" x14ac:dyDescent="0.25">
      <c r="AA18449"/>
      <c r="AB18449"/>
      <c r="AC18449"/>
    </row>
    <row r="18450" spans="27:29" x14ac:dyDescent="0.25">
      <c r="AA18450"/>
      <c r="AB18450"/>
      <c r="AC18450"/>
    </row>
    <row r="18451" spans="27:29" x14ac:dyDescent="0.25">
      <c r="AA18451"/>
      <c r="AB18451"/>
      <c r="AC18451"/>
    </row>
    <row r="18452" spans="27:29" x14ac:dyDescent="0.25">
      <c r="AA18452"/>
      <c r="AB18452"/>
      <c r="AC18452"/>
    </row>
    <row r="18453" spans="27:29" x14ac:dyDescent="0.25">
      <c r="AA18453"/>
      <c r="AB18453"/>
      <c r="AC18453"/>
    </row>
    <row r="18454" spans="27:29" x14ac:dyDescent="0.25">
      <c r="AA18454"/>
      <c r="AB18454"/>
      <c r="AC18454"/>
    </row>
    <row r="18455" spans="27:29" x14ac:dyDescent="0.25">
      <c r="AA18455"/>
      <c r="AB18455"/>
      <c r="AC18455"/>
    </row>
    <row r="18456" spans="27:29" x14ac:dyDescent="0.25">
      <c r="AA18456"/>
      <c r="AB18456"/>
      <c r="AC18456"/>
    </row>
    <row r="18457" spans="27:29" x14ac:dyDescent="0.25">
      <c r="AA18457"/>
      <c r="AB18457"/>
      <c r="AC18457"/>
    </row>
    <row r="18458" spans="27:29" x14ac:dyDescent="0.25">
      <c r="AA18458"/>
      <c r="AB18458"/>
      <c r="AC18458"/>
    </row>
    <row r="18459" spans="27:29" x14ac:dyDescent="0.25">
      <c r="AA18459"/>
      <c r="AB18459"/>
      <c r="AC18459"/>
    </row>
    <row r="18460" spans="27:29" x14ac:dyDescent="0.25">
      <c r="AA18460"/>
      <c r="AB18460"/>
      <c r="AC18460"/>
    </row>
    <row r="18461" spans="27:29" x14ac:dyDescent="0.25">
      <c r="AA18461"/>
      <c r="AB18461"/>
      <c r="AC18461"/>
    </row>
    <row r="18462" spans="27:29" x14ac:dyDescent="0.25">
      <c r="AA18462"/>
      <c r="AB18462"/>
      <c r="AC18462"/>
    </row>
    <row r="18463" spans="27:29" x14ac:dyDescent="0.25">
      <c r="AA18463"/>
      <c r="AB18463"/>
      <c r="AC18463"/>
    </row>
    <row r="18464" spans="27:29" x14ac:dyDescent="0.25">
      <c r="AA18464"/>
      <c r="AB18464"/>
      <c r="AC18464"/>
    </row>
    <row r="18465" spans="27:29" x14ac:dyDescent="0.25">
      <c r="AA18465"/>
      <c r="AB18465"/>
      <c r="AC18465"/>
    </row>
    <row r="18466" spans="27:29" x14ac:dyDescent="0.25">
      <c r="AA18466"/>
      <c r="AB18466"/>
      <c r="AC18466"/>
    </row>
    <row r="18467" spans="27:29" x14ac:dyDescent="0.25">
      <c r="AA18467"/>
      <c r="AB18467"/>
      <c r="AC18467"/>
    </row>
    <row r="18468" spans="27:29" x14ac:dyDescent="0.25">
      <c r="AA18468"/>
      <c r="AB18468"/>
      <c r="AC18468"/>
    </row>
    <row r="18469" spans="27:29" x14ac:dyDescent="0.25">
      <c r="AA18469"/>
      <c r="AB18469"/>
      <c r="AC18469"/>
    </row>
    <row r="18470" spans="27:29" x14ac:dyDescent="0.25">
      <c r="AA18470"/>
      <c r="AB18470"/>
      <c r="AC18470"/>
    </row>
    <row r="18471" spans="27:29" x14ac:dyDescent="0.25">
      <c r="AA18471"/>
      <c r="AB18471"/>
      <c r="AC18471"/>
    </row>
    <row r="18472" spans="27:29" x14ac:dyDescent="0.25">
      <c r="AA18472"/>
      <c r="AB18472"/>
      <c r="AC18472"/>
    </row>
    <row r="18473" spans="27:29" x14ac:dyDescent="0.25">
      <c r="AA18473"/>
      <c r="AB18473"/>
      <c r="AC18473"/>
    </row>
    <row r="18474" spans="27:29" x14ac:dyDescent="0.25">
      <c r="AA18474"/>
      <c r="AB18474"/>
      <c r="AC18474"/>
    </row>
    <row r="18475" spans="27:29" x14ac:dyDescent="0.25">
      <c r="AA18475"/>
      <c r="AB18475"/>
      <c r="AC18475"/>
    </row>
    <row r="18476" spans="27:29" x14ac:dyDescent="0.25">
      <c r="AA18476"/>
      <c r="AB18476"/>
      <c r="AC18476"/>
    </row>
    <row r="18477" spans="27:29" x14ac:dyDescent="0.25">
      <c r="AA18477"/>
      <c r="AB18477"/>
      <c r="AC18477"/>
    </row>
    <row r="18478" spans="27:29" x14ac:dyDescent="0.25">
      <c r="AA18478"/>
      <c r="AB18478"/>
      <c r="AC18478"/>
    </row>
    <row r="18479" spans="27:29" x14ac:dyDescent="0.25">
      <c r="AA18479"/>
      <c r="AB18479"/>
      <c r="AC18479"/>
    </row>
    <row r="18480" spans="27:29" x14ac:dyDescent="0.25">
      <c r="AA18480"/>
      <c r="AB18480"/>
      <c r="AC18480"/>
    </row>
    <row r="18481" spans="27:29" x14ac:dyDescent="0.25">
      <c r="AA18481"/>
      <c r="AB18481"/>
      <c r="AC18481"/>
    </row>
    <row r="18482" spans="27:29" x14ac:dyDescent="0.25">
      <c r="AA18482"/>
      <c r="AB18482"/>
      <c r="AC18482"/>
    </row>
    <row r="18483" spans="27:29" x14ac:dyDescent="0.25">
      <c r="AA18483"/>
      <c r="AB18483"/>
      <c r="AC18483"/>
    </row>
    <row r="18484" spans="27:29" x14ac:dyDescent="0.25">
      <c r="AA18484"/>
      <c r="AB18484"/>
      <c r="AC18484"/>
    </row>
    <row r="18485" spans="27:29" x14ac:dyDescent="0.25">
      <c r="AA18485"/>
      <c r="AB18485"/>
      <c r="AC18485"/>
    </row>
    <row r="18486" spans="27:29" x14ac:dyDescent="0.25">
      <c r="AA18486"/>
      <c r="AB18486"/>
      <c r="AC18486"/>
    </row>
    <row r="18487" spans="27:29" x14ac:dyDescent="0.25">
      <c r="AA18487"/>
      <c r="AB18487"/>
      <c r="AC18487"/>
    </row>
    <row r="18488" spans="27:29" x14ac:dyDescent="0.25">
      <c r="AA18488"/>
      <c r="AB18488"/>
      <c r="AC18488"/>
    </row>
    <row r="18489" spans="27:29" x14ac:dyDescent="0.25">
      <c r="AA18489"/>
      <c r="AB18489"/>
      <c r="AC18489"/>
    </row>
    <row r="18490" spans="27:29" x14ac:dyDescent="0.25">
      <c r="AA18490"/>
      <c r="AB18490"/>
      <c r="AC18490"/>
    </row>
    <row r="18491" spans="27:29" x14ac:dyDescent="0.25">
      <c r="AA18491"/>
      <c r="AB18491"/>
      <c r="AC18491"/>
    </row>
    <row r="18492" spans="27:29" x14ac:dyDescent="0.25">
      <c r="AA18492"/>
      <c r="AB18492"/>
      <c r="AC18492"/>
    </row>
    <row r="18493" spans="27:29" x14ac:dyDescent="0.25">
      <c r="AA18493"/>
      <c r="AB18493"/>
      <c r="AC18493"/>
    </row>
    <row r="18494" spans="27:29" x14ac:dyDescent="0.25">
      <c r="AA18494"/>
      <c r="AB18494"/>
      <c r="AC18494"/>
    </row>
    <row r="18495" spans="27:29" x14ac:dyDescent="0.25">
      <c r="AA18495"/>
      <c r="AB18495"/>
      <c r="AC18495"/>
    </row>
    <row r="18496" spans="27:29" x14ac:dyDescent="0.25">
      <c r="AA18496"/>
      <c r="AB18496"/>
      <c r="AC18496"/>
    </row>
    <row r="18497" spans="27:29" x14ac:dyDescent="0.25">
      <c r="AA18497"/>
      <c r="AB18497"/>
      <c r="AC18497"/>
    </row>
    <row r="18498" spans="27:29" x14ac:dyDescent="0.25">
      <c r="AA18498"/>
      <c r="AB18498"/>
      <c r="AC18498"/>
    </row>
    <row r="18499" spans="27:29" x14ac:dyDescent="0.25">
      <c r="AA18499"/>
      <c r="AB18499"/>
      <c r="AC18499"/>
    </row>
    <row r="18500" spans="27:29" x14ac:dyDescent="0.25">
      <c r="AA18500"/>
      <c r="AB18500"/>
      <c r="AC18500"/>
    </row>
    <row r="18501" spans="27:29" x14ac:dyDescent="0.25">
      <c r="AA18501"/>
      <c r="AB18501"/>
      <c r="AC18501"/>
    </row>
    <row r="18502" spans="27:29" x14ac:dyDescent="0.25">
      <c r="AA18502"/>
      <c r="AB18502"/>
      <c r="AC18502"/>
    </row>
    <row r="18503" spans="27:29" x14ac:dyDescent="0.25">
      <c r="AA18503"/>
      <c r="AB18503"/>
      <c r="AC18503"/>
    </row>
    <row r="18504" spans="27:29" x14ac:dyDescent="0.25">
      <c r="AA18504"/>
      <c r="AB18504"/>
      <c r="AC18504"/>
    </row>
    <row r="18505" spans="27:29" x14ac:dyDescent="0.25">
      <c r="AA18505"/>
      <c r="AB18505"/>
      <c r="AC18505"/>
    </row>
    <row r="18506" spans="27:29" x14ac:dyDescent="0.25">
      <c r="AA18506"/>
      <c r="AB18506"/>
      <c r="AC18506"/>
    </row>
    <row r="18507" spans="27:29" x14ac:dyDescent="0.25">
      <c r="AA18507"/>
      <c r="AB18507"/>
      <c r="AC18507"/>
    </row>
    <row r="18508" spans="27:29" x14ac:dyDescent="0.25">
      <c r="AA18508"/>
      <c r="AB18508"/>
      <c r="AC18508"/>
    </row>
    <row r="18509" spans="27:29" x14ac:dyDescent="0.25">
      <c r="AA18509"/>
      <c r="AB18509"/>
      <c r="AC18509"/>
    </row>
    <row r="18510" spans="27:29" x14ac:dyDescent="0.25">
      <c r="AA18510"/>
      <c r="AB18510"/>
      <c r="AC18510"/>
    </row>
    <row r="18511" spans="27:29" x14ac:dyDescent="0.25">
      <c r="AA18511"/>
      <c r="AB18511"/>
      <c r="AC18511"/>
    </row>
    <row r="18512" spans="27:29" x14ac:dyDescent="0.25">
      <c r="AA18512"/>
      <c r="AB18512"/>
      <c r="AC18512"/>
    </row>
    <row r="18513" spans="27:29" x14ac:dyDescent="0.25">
      <c r="AA18513"/>
      <c r="AB18513"/>
      <c r="AC18513"/>
    </row>
    <row r="18514" spans="27:29" x14ac:dyDescent="0.25">
      <c r="AA18514"/>
      <c r="AB18514"/>
      <c r="AC18514"/>
    </row>
    <row r="18515" spans="27:29" x14ac:dyDescent="0.25">
      <c r="AA18515"/>
      <c r="AB18515"/>
      <c r="AC18515"/>
    </row>
    <row r="18516" spans="27:29" x14ac:dyDescent="0.25">
      <c r="AA18516"/>
      <c r="AB18516"/>
      <c r="AC18516"/>
    </row>
    <row r="18517" spans="27:29" x14ac:dyDescent="0.25">
      <c r="AA18517"/>
      <c r="AB18517"/>
      <c r="AC18517"/>
    </row>
    <row r="18518" spans="27:29" x14ac:dyDescent="0.25">
      <c r="AA18518"/>
      <c r="AB18518"/>
      <c r="AC18518"/>
    </row>
    <row r="18519" spans="27:29" x14ac:dyDescent="0.25">
      <c r="AA18519"/>
      <c r="AB18519"/>
      <c r="AC18519"/>
    </row>
    <row r="18520" spans="27:29" x14ac:dyDescent="0.25">
      <c r="AA18520"/>
      <c r="AB18520"/>
      <c r="AC18520"/>
    </row>
    <row r="18521" spans="27:29" x14ac:dyDescent="0.25">
      <c r="AA18521"/>
      <c r="AB18521"/>
      <c r="AC18521"/>
    </row>
    <row r="18522" spans="27:29" x14ac:dyDescent="0.25">
      <c r="AA18522"/>
      <c r="AB18522"/>
      <c r="AC18522"/>
    </row>
    <row r="18523" spans="27:29" x14ac:dyDescent="0.25">
      <c r="AA18523"/>
      <c r="AB18523"/>
      <c r="AC18523"/>
    </row>
    <row r="18524" spans="27:29" x14ac:dyDescent="0.25">
      <c r="AA18524"/>
      <c r="AB18524"/>
      <c r="AC18524"/>
    </row>
    <row r="18525" spans="27:29" x14ac:dyDescent="0.25">
      <c r="AA18525"/>
      <c r="AB18525"/>
      <c r="AC18525"/>
    </row>
    <row r="18526" spans="27:29" x14ac:dyDescent="0.25">
      <c r="AA18526"/>
      <c r="AB18526"/>
      <c r="AC18526"/>
    </row>
    <row r="18527" spans="27:29" x14ac:dyDescent="0.25">
      <c r="AA18527"/>
      <c r="AB18527"/>
      <c r="AC18527"/>
    </row>
    <row r="18528" spans="27:29" x14ac:dyDescent="0.25">
      <c r="AA18528"/>
      <c r="AB18528"/>
      <c r="AC18528"/>
    </row>
    <row r="18529" spans="27:29" x14ac:dyDescent="0.25">
      <c r="AA18529"/>
      <c r="AB18529"/>
      <c r="AC18529"/>
    </row>
    <row r="18530" spans="27:29" x14ac:dyDescent="0.25">
      <c r="AA18530"/>
      <c r="AB18530"/>
      <c r="AC18530"/>
    </row>
    <row r="18531" spans="27:29" x14ac:dyDescent="0.25">
      <c r="AA18531"/>
      <c r="AB18531"/>
      <c r="AC18531"/>
    </row>
    <row r="18532" spans="27:29" x14ac:dyDescent="0.25">
      <c r="AA18532"/>
      <c r="AB18532"/>
      <c r="AC18532"/>
    </row>
    <row r="18533" spans="27:29" x14ac:dyDescent="0.25">
      <c r="AA18533"/>
      <c r="AB18533"/>
      <c r="AC18533"/>
    </row>
    <row r="18534" spans="27:29" x14ac:dyDescent="0.25">
      <c r="AA18534"/>
      <c r="AB18534"/>
      <c r="AC18534"/>
    </row>
    <row r="18535" spans="27:29" x14ac:dyDescent="0.25">
      <c r="AA18535"/>
      <c r="AB18535"/>
      <c r="AC18535"/>
    </row>
    <row r="18536" spans="27:29" x14ac:dyDescent="0.25">
      <c r="AA18536"/>
      <c r="AB18536"/>
      <c r="AC18536"/>
    </row>
    <row r="18537" spans="27:29" x14ac:dyDescent="0.25">
      <c r="AA18537"/>
      <c r="AB18537"/>
      <c r="AC18537"/>
    </row>
    <row r="18538" spans="27:29" x14ac:dyDescent="0.25">
      <c r="AA18538"/>
      <c r="AB18538"/>
      <c r="AC18538"/>
    </row>
    <row r="18539" spans="27:29" x14ac:dyDescent="0.25">
      <c r="AA18539"/>
      <c r="AB18539"/>
      <c r="AC18539"/>
    </row>
    <row r="18540" spans="27:29" x14ac:dyDescent="0.25">
      <c r="AA18540"/>
      <c r="AB18540"/>
      <c r="AC18540"/>
    </row>
    <row r="18541" spans="27:29" x14ac:dyDescent="0.25">
      <c r="AA18541"/>
      <c r="AB18541"/>
      <c r="AC18541"/>
    </row>
    <row r="18542" spans="27:29" x14ac:dyDescent="0.25">
      <c r="AA18542"/>
      <c r="AB18542"/>
      <c r="AC18542"/>
    </row>
    <row r="18543" spans="27:29" x14ac:dyDescent="0.25">
      <c r="AA18543"/>
      <c r="AB18543"/>
      <c r="AC18543"/>
    </row>
    <row r="18544" spans="27:29" x14ac:dyDescent="0.25">
      <c r="AA18544"/>
      <c r="AB18544"/>
      <c r="AC18544"/>
    </row>
    <row r="18545" spans="27:29" x14ac:dyDescent="0.25">
      <c r="AA18545"/>
      <c r="AB18545"/>
      <c r="AC18545"/>
    </row>
    <row r="18546" spans="27:29" x14ac:dyDescent="0.25">
      <c r="AA18546"/>
      <c r="AB18546"/>
      <c r="AC18546"/>
    </row>
    <row r="18547" spans="27:29" x14ac:dyDescent="0.25">
      <c r="AA18547"/>
      <c r="AB18547"/>
      <c r="AC18547"/>
    </row>
    <row r="18548" spans="27:29" x14ac:dyDescent="0.25">
      <c r="AA18548"/>
      <c r="AB18548"/>
      <c r="AC18548"/>
    </row>
    <row r="18549" spans="27:29" x14ac:dyDescent="0.25">
      <c r="AA18549"/>
      <c r="AB18549"/>
      <c r="AC18549"/>
    </row>
    <row r="18550" spans="27:29" x14ac:dyDescent="0.25">
      <c r="AA18550"/>
      <c r="AB18550"/>
      <c r="AC18550"/>
    </row>
    <row r="18551" spans="27:29" x14ac:dyDescent="0.25">
      <c r="AA18551"/>
      <c r="AB18551"/>
      <c r="AC18551"/>
    </row>
    <row r="18552" spans="27:29" x14ac:dyDescent="0.25">
      <c r="AA18552"/>
      <c r="AB18552"/>
      <c r="AC18552"/>
    </row>
    <row r="18553" spans="27:29" x14ac:dyDescent="0.25">
      <c r="AA18553"/>
      <c r="AB18553"/>
      <c r="AC18553"/>
    </row>
    <row r="18554" spans="27:29" x14ac:dyDescent="0.25">
      <c r="AA18554"/>
      <c r="AB18554"/>
      <c r="AC18554"/>
    </row>
    <row r="18555" spans="27:29" x14ac:dyDescent="0.25">
      <c r="AA18555"/>
      <c r="AB18555"/>
      <c r="AC18555"/>
    </row>
    <row r="18556" spans="27:29" x14ac:dyDescent="0.25">
      <c r="AA18556"/>
      <c r="AB18556"/>
      <c r="AC18556"/>
    </row>
    <row r="18557" spans="27:29" x14ac:dyDescent="0.25">
      <c r="AA18557"/>
      <c r="AB18557"/>
      <c r="AC18557"/>
    </row>
    <row r="18558" spans="27:29" x14ac:dyDescent="0.25">
      <c r="AA18558"/>
      <c r="AB18558"/>
      <c r="AC18558"/>
    </row>
    <row r="18559" spans="27:29" x14ac:dyDescent="0.25">
      <c r="AA18559"/>
      <c r="AB18559"/>
      <c r="AC18559"/>
    </row>
    <row r="18560" spans="27:29" x14ac:dyDescent="0.25">
      <c r="AA18560"/>
      <c r="AB18560"/>
      <c r="AC18560"/>
    </row>
    <row r="18561" spans="27:29" x14ac:dyDescent="0.25">
      <c r="AA18561"/>
      <c r="AB18561"/>
      <c r="AC18561"/>
    </row>
    <row r="18562" spans="27:29" x14ac:dyDescent="0.25">
      <c r="AA18562"/>
      <c r="AB18562"/>
      <c r="AC18562"/>
    </row>
    <row r="18563" spans="27:29" x14ac:dyDescent="0.25">
      <c r="AA18563"/>
      <c r="AB18563"/>
      <c r="AC18563"/>
    </row>
    <row r="18564" spans="27:29" x14ac:dyDescent="0.25">
      <c r="AA18564"/>
      <c r="AB18564"/>
      <c r="AC18564"/>
    </row>
    <row r="18565" spans="27:29" x14ac:dyDescent="0.25">
      <c r="AA18565"/>
      <c r="AB18565"/>
      <c r="AC18565"/>
    </row>
    <row r="18566" spans="27:29" x14ac:dyDescent="0.25">
      <c r="AA18566"/>
      <c r="AB18566"/>
      <c r="AC18566"/>
    </row>
    <row r="18567" spans="27:29" x14ac:dyDescent="0.25">
      <c r="AA18567"/>
      <c r="AB18567"/>
      <c r="AC18567"/>
    </row>
    <row r="18568" spans="27:29" x14ac:dyDescent="0.25">
      <c r="AA18568"/>
      <c r="AB18568"/>
      <c r="AC18568"/>
    </row>
    <row r="18569" spans="27:29" x14ac:dyDescent="0.25">
      <c r="AA18569"/>
      <c r="AB18569"/>
      <c r="AC18569"/>
    </row>
    <row r="18570" spans="27:29" x14ac:dyDescent="0.25">
      <c r="AA18570"/>
      <c r="AB18570"/>
      <c r="AC18570"/>
    </row>
    <row r="18571" spans="27:29" x14ac:dyDescent="0.25">
      <c r="AA18571"/>
      <c r="AB18571"/>
      <c r="AC18571"/>
    </row>
    <row r="18572" spans="27:29" x14ac:dyDescent="0.25">
      <c r="AA18572"/>
      <c r="AB18572"/>
      <c r="AC18572"/>
    </row>
    <row r="18573" spans="27:29" x14ac:dyDescent="0.25">
      <c r="AA18573"/>
      <c r="AB18573"/>
      <c r="AC18573"/>
    </row>
    <row r="18574" spans="27:29" x14ac:dyDescent="0.25">
      <c r="AA18574"/>
      <c r="AB18574"/>
      <c r="AC18574"/>
    </row>
    <row r="18575" spans="27:29" x14ac:dyDescent="0.25">
      <c r="AA18575"/>
      <c r="AB18575"/>
      <c r="AC18575"/>
    </row>
    <row r="18576" spans="27:29" x14ac:dyDescent="0.25">
      <c r="AA18576"/>
      <c r="AB18576"/>
      <c r="AC18576"/>
    </row>
    <row r="18577" spans="27:29" x14ac:dyDescent="0.25">
      <c r="AA18577"/>
      <c r="AB18577"/>
      <c r="AC18577"/>
    </row>
    <row r="18578" spans="27:29" x14ac:dyDescent="0.25">
      <c r="AA18578"/>
      <c r="AB18578"/>
      <c r="AC18578"/>
    </row>
    <row r="18579" spans="27:29" x14ac:dyDescent="0.25">
      <c r="AA18579"/>
      <c r="AB18579"/>
      <c r="AC18579"/>
    </row>
    <row r="18580" spans="27:29" x14ac:dyDescent="0.25">
      <c r="AA18580"/>
      <c r="AB18580"/>
      <c r="AC18580"/>
    </row>
    <row r="18581" spans="27:29" x14ac:dyDescent="0.25">
      <c r="AA18581"/>
      <c r="AB18581"/>
      <c r="AC18581"/>
    </row>
    <row r="18582" spans="27:29" x14ac:dyDescent="0.25">
      <c r="AA18582"/>
      <c r="AB18582"/>
      <c r="AC18582"/>
    </row>
    <row r="18583" spans="27:29" x14ac:dyDescent="0.25">
      <c r="AA18583"/>
      <c r="AB18583"/>
      <c r="AC18583"/>
    </row>
    <row r="18584" spans="27:29" x14ac:dyDescent="0.25">
      <c r="AA18584"/>
      <c r="AB18584"/>
      <c r="AC18584"/>
    </row>
    <row r="18585" spans="27:29" x14ac:dyDescent="0.25">
      <c r="AA18585"/>
      <c r="AB18585"/>
      <c r="AC18585"/>
    </row>
    <row r="18586" spans="27:29" x14ac:dyDescent="0.25">
      <c r="AA18586"/>
      <c r="AB18586"/>
      <c r="AC18586"/>
    </row>
    <row r="18587" spans="27:29" x14ac:dyDescent="0.25">
      <c r="AA18587"/>
      <c r="AB18587"/>
      <c r="AC18587"/>
    </row>
    <row r="18588" spans="27:29" x14ac:dyDescent="0.25">
      <c r="AA18588"/>
      <c r="AB18588"/>
      <c r="AC18588"/>
    </row>
    <row r="18589" spans="27:29" x14ac:dyDescent="0.25">
      <c r="AA18589"/>
      <c r="AB18589"/>
      <c r="AC18589"/>
    </row>
    <row r="18590" spans="27:29" x14ac:dyDescent="0.25">
      <c r="AA18590"/>
      <c r="AB18590"/>
      <c r="AC18590"/>
    </row>
    <row r="18591" spans="27:29" x14ac:dyDescent="0.25">
      <c r="AA18591"/>
      <c r="AB18591"/>
      <c r="AC18591"/>
    </row>
    <row r="18592" spans="27:29" x14ac:dyDescent="0.25">
      <c r="AA18592"/>
      <c r="AB18592"/>
      <c r="AC18592"/>
    </row>
    <row r="18593" spans="27:29" x14ac:dyDescent="0.25">
      <c r="AA18593"/>
      <c r="AB18593"/>
      <c r="AC18593"/>
    </row>
    <row r="18594" spans="27:29" x14ac:dyDescent="0.25">
      <c r="AA18594"/>
      <c r="AB18594"/>
      <c r="AC18594"/>
    </row>
    <row r="18595" spans="27:29" x14ac:dyDescent="0.25">
      <c r="AA18595"/>
      <c r="AB18595"/>
      <c r="AC18595"/>
    </row>
    <row r="18596" spans="27:29" x14ac:dyDescent="0.25">
      <c r="AA18596"/>
      <c r="AB18596"/>
      <c r="AC18596"/>
    </row>
    <row r="18597" spans="27:29" x14ac:dyDescent="0.25">
      <c r="AA18597"/>
      <c r="AB18597"/>
      <c r="AC18597"/>
    </row>
    <row r="18598" spans="27:29" x14ac:dyDescent="0.25">
      <c r="AA18598"/>
      <c r="AB18598"/>
      <c r="AC18598"/>
    </row>
    <row r="18599" spans="27:29" x14ac:dyDescent="0.25">
      <c r="AA18599"/>
      <c r="AB18599"/>
      <c r="AC18599"/>
    </row>
    <row r="18600" spans="27:29" x14ac:dyDescent="0.25">
      <c r="AA18600"/>
      <c r="AB18600"/>
      <c r="AC18600"/>
    </row>
    <row r="18601" spans="27:29" x14ac:dyDescent="0.25">
      <c r="AA18601"/>
      <c r="AB18601"/>
      <c r="AC18601"/>
    </row>
    <row r="18602" spans="27:29" x14ac:dyDescent="0.25">
      <c r="AA18602"/>
      <c r="AB18602"/>
      <c r="AC18602"/>
    </row>
    <row r="18603" spans="27:29" x14ac:dyDescent="0.25">
      <c r="AA18603"/>
      <c r="AB18603"/>
      <c r="AC18603"/>
    </row>
    <row r="18604" spans="27:29" x14ac:dyDescent="0.25">
      <c r="AA18604"/>
      <c r="AB18604"/>
      <c r="AC18604"/>
    </row>
    <row r="18605" spans="27:29" x14ac:dyDescent="0.25">
      <c r="AA18605"/>
      <c r="AB18605"/>
      <c r="AC18605"/>
    </row>
    <row r="18606" spans="27:29" x14ac:dyDescent="0.25">
      <c r="AA18606"/>
      <c r="AB18606"/>
      <c r="AC18606"/>
    </row>
    <row r="18607" spans="27:29" x14ac:dyDescent="0.25">
      <c r="AA18607"/>
      <c r="AB18607"/>
      <c r="AC18607"/>
    </row>
    <row r="18608" spans="27:29" x14ac:dyDescent="0.25">
      <c r="AA18608"/>
      <c r="AB18608"/>
      <c r="AC18608"/>
    </row>
    <row r="18609" spans="27:29" x14ac:dyDescent="0.25">
      <c r="AA18609"/>
      <c r="AB18609"/>
      <c r="AC18609"/>
    </row>
    <row r="18610" spans="27:29" x14ac:dyDescent="0.25">
      <c r="AA18610"/>
      <c r="AB18610"/>
      <c r="AC18610"/>
    </row>
    <row r="18611" spans="27:29" x14ac:dyDescent="0.25">
      <c r="AA18611"/>
      <c r="AB18611"/>
      <c r="AC18611"/>
    </row>
    <row r="18612" spans="27:29" x14ac:dyDescent="0.25">
      <c r="AA18612"/>
      <c r="AB18612"/>
      <c r="AC18612"/>
    </row>
    <row r="18613" spans="27:29" x14ac:dyDescent="0.25">
      <c r="AA18613"/>
      <c r="AB18613"/>
      <c r="AC18613"/>
    </row>
    <row r="18614" spans="27:29" x14ac:dyDescent="0.25">
      <c r="AA18614"/>
      <c r="AB18614"/>
      <c r="AC18614"/>
    </row>
    <row r="18615" spans="27:29" x14ac:dyDescent="0.25">
      <c r="AA18615"/>
      <c r="AB18615"/>
      <c r="AC18615"/>
    </row>
    <row r="18616" spans="27:29" x14ac:dyDescent="0.25">
      <c r="AA18616"/>
      <c r="AB18616"/>
      <c r="AC18616"/>
    </row>
    <row r="18617" spans="27:29" x14ac:dyDescent="0.25">
      <c r="AA18617"/>
      <c r="AB18617"/>
      <c r="AC18617"/>
    </row>
    <row r="18618" spans="27:29" x14ac:dyDescent="0.25">
      <c r="AA18618"/>
      <c r="AB18618"/>
      <c r="AC18618"/>
    </row>
    <row r="18619" spans="27:29" x14ac:dyDescent="0.25">
      <c r="AA18619"/>
      <c r="AB18619"/>
      <c r="AC18619"/>
    </row>
    <row r="18620" spans="27:29" x14ac:dyDescent="0.25">
      <c r="AA18620"/>
      <c r="AB18620"/>
      <c r="AC18620"/>
    </row>
    <row r="18621" spans="27:29" x14ac:dyDescent="0.25">
      <c r="AA18621"/>
      <c r="AB18621"/>
      <c r="AC18621"/>
    </row>
    <row r="18622" spans="27:29" x14ac:dyDescent="0.25">
      <c r="AA18622"/>
      <c r="AB18622"/>
      <c r="AC18622"/>
    </row>
    <row r="18623" spans="27:29" x14ac:dyDescent="0.25">
      <c r="AA18623"/>
      <c r="AB18623"/>
      <c r="AC18623"/>
    </row>
    <row r="18624" spans="27:29" x14ac:dyDescent="0.25">
      <c r="AA18624"/>
      <c r="AB18624"/>
      <c r="AC18624"/>
    </row>
    <row r="18625" spans="27:29" x14ac:dyDescent="0.25">
      <c r="AA18625"/>
      <c r="AB18625"/>
      <c r="AC18625"/>
    </row>
    <row r="18626" spans="27:29" x14ac:dyDescent="0.25">
      <c r="AA18626"/>
      <c r="AB18626"/>
      <c r="AC18626"/>
    </row>
    <row r="18627" spans="27:29" x14ac:dyDescent="0.25">
      <c r="AA18627"/>
      <c r="AB18627"/>
      <c r="AC18627"/>
    </row>
    <row r="18628" spans="27:29" x14ac:dyDescent="0.25">
      <c r="AA18628"/>
      <c r="AB18628"/>
      <c r="AC18628"/>
    </row>
    <row r="18629" spans="27:29" x14ac:dyDescent="0.25">
      <c r="AA18629"/>
      <c r="AB18629"/>
      <c r="AC18629"/>
    </row>
    <row r="18630" spans="27:29" x14ac:dyDescent="0.25">
      <c r="AA18630"/>
      <c r="AB18630"/>
      <c r="AC18630"/>
    </row>
    <row r="18631" spans="27:29" x14ac:dyDescent="0.25">
      <c r="AA18631"/>
      <c r="AB18631"/>
      <c r="AC18631"/>
    </row>
    <row r="18632" spans="27:29" x14ac:dyDescent="0.25">
      <c r="AA18632"/>
      <c r="AB18632"/>
      <c r="AC18632"/>
    </row>
    <row r="18633" spans="27:29" x14ac:dyDescent="0.25">
      <c r="AA18633"/>
      <c r="AB18633"/>
      <c r="AC18633"/>
    </row>
    <row r="18634" spans="27:29" x14ac:dyDescent="0.25">
      <c r="AA18634"/>
      <c r="AB18634"/>
      <c r="AC18634"/>
    </row>
    <row r="18635" spans="27:29" x14ac:dyDescent="0.25">
      <c r="AA18635"/>
      <c r="AB18635"/>
      <c r="AC18635"/>
    </row>
    <row r="18636" spans="27:29" x14ac:dyDescent="0.25">
      <c r="AA18636"/>
      <c r="AB18636"/>
      <c r="AC18636"/>
    </row>
    <row r="18637" spans="27:29" x14ac:dyDescent="0.25">
      <c r="AA18637"/>
      <c r="AB18637"/>
      <c r="AC18637"/>
    </row>
    <row r="18638" spans="27:29" x14ac:dyDescent="0.25">
      <c r="AA18638"/>
      <c r="AB18638"/>
      <c r="AC18638"/>
    </row>
    <row r="18639" spans="27:29" x14ac:dyDescent="0.25">
      <c r="AA18639"/>
      <c r="AB18639"/>
      <c r="AC18639"/>
    </row>
    <row r="18640" spans="27:29" x14ac:dyDescent="0.25">
      <c r="AA18640"/>
      <c r="AB18640"/>
      <c r="AC18640"/>
    </row>
    <row r="18641" spans="27:29" x14ac:dyDescent="0.25">
      <c r="AA18641"/>
      <c r="AB18641"/>
      <c r="AC18641"/>
    </row>
    <row r="18642" spans="27:29" x14ac:dyDescent="0.25">
      <c r="AA18642"/>
      <c r="AB18642"/>
      <c r="AC18642"/>
    </row>
    <row r="18643" spans="27:29" x14ac:dyDescent="0.25">
      <c r="AA18643"/>
      <c r="AB18643"/>
      <c r="AC18643"/>
    </row>
    <row r="18644" spans="27:29" x14ac:dyDescent="0.25">
      <c r="AA18644"/>
      <c r="AB18644"/>
      <c r="AC18644"/>
    </row>
    <row r="18645" spans="27:29" x14ac:dyDescent="0.25">
      <c r="AA18645"/>
      <c r="AB18645"/>
      <c r="AC18645"/>
    </row>
    <row r="18646" spans="27:29" x14ac:dyDescent="0.25">
      <c r="AA18646"/>
      <c r="AB18646"/>
      <c r="AC18646"/>
    </row>
    <row r="18647" spans="27:29" x14ac:dyDescent="0.25">
      <c r="AA18647"/>
      <c r="AB18647"/>
      <c r="AC18647"/>
    </row>
    <row r="18648" spans="27:29" x14ac:dyDescent="0.25">
      <c r="AA18648"/>
      <c r="AB18648"/>
      <c r="AC18648"/>
    </row>
    <row r="18649" spans="27:29" x14ac:dyDescent="0.25">
      <c r="AA18649"/>
      <c r="AB18649"/>
      <c r="AC18649"/>
    </row>
    <row r="18650" spans="27:29" x14ac:dyDescent="0.25">
      <c r="AA18650"/>
      <c r="AB18650"/>
      <c r="AC18650"/>
    </row>
    <row r="18651" spans="27:29" x14ac:dyDescent="0.25">
      <c r="AA18651"/>
      <c r="AB18651"/>
      <c r="AC18651"/>
    </row>
    <row r="18652" spans="27:29" x14ac:dyDescent="0.25">
      <c r="AA18652"/>
      <c r="AB18652"/>
      <c r="AC18652"/>
    </row>
    <row r="18653" spans="27:29" x14ac:dyDescent="0.25">
      <c r="AA18653"/>
      <c r="AB18653"/>
      <c r="AC18653"/>
    </row>
    <row r="18654" spans="27:29" x14ac:dyDescent="0.25">
      <c r="AA18654"/>
      <c r="AB18654"/>
      <c r="AC18654"/>
    </row>
    <row r="18655" spans="27:29" x14ac:dyDescent="0.25">
      <c r="AA18655"/>
      <c r="AB18655"/>
      <c r="AC18655"/>
    </row>
    <row r="18656" spans="27:29" x14ac:dyDescent="0.25">
      <c r="AA18656"/>
      <c r="AB18656"/>
      <c r="AC18656"/>
    </row>
    <row r="18657" spans="27:29" x14ac:dyDescent="0.25">
      <c r="AA18657"/>
      <c r="AB18657"/>
      <c r="AC18657"/>
    </row>
    <row r="18658" spans="27:29" x14ac:dyDescent="0.25">
      <c r="AA18658"/>
      <c r="AB18658"/>
      <c r="AC18658"/>
    </row>
    <row r="18659" spans="27:29" x14ac:dyDescent="0.25">
      <c r="AA18659"/>
      <c r="AB18659"/>
      <c r="AC18659"/>
    </row>
    <row r="18660" spans="27:29" x14ac:dyDescent="0.25">
      <c r="AA18660"/>
      <c r="AB18660"/>
      <c r="AC18660"/>
    </row>
    <row r="18661" spans="27:29" x14ac:dyDescent="0.25">
      <c r="AA18661"/>
      <c r="AB18661"/>
      <c r="AC18661"/>
    </row>
    <row r="18662" spans="27:29" x14ac:dyDescent="0.25">
      <c r="AA18662"/>
      <c r="AB18662"/>
      <c r="AC18662"/>
    </row>
    <row r="18663" spans="27:29" x14ac:dyDescent="0.25">
      <c r="AA18663"/>
      <c r="AB18663"/>
      <c r="AC18663"/>
    </row>
    <row r="18664" spans="27:29" x14ac:dyDescent="0.25">
      <c r="AA18664"/>
      <c r="AB18664"/>
      <c r="AC18664"/>
    </row>
    <row r="18665" spans="27:29" x14ac:dyDescent="0.25">
      <c r="AA18665"/>
      <c r="AB18665"/>
      <c r="AC18665"/>
    </row>
    <row r="18666" spans="27:29" x14ac:dyDescent="0.25">
      <c r="AA18666"/>
      <c r="AB18666"/>
      <c r="AC18666"/>
    </row>
    <row r="18667" spans="27:29" x14ac:dyDescent="0.25">
      <c r="AA18667"/>
      <c r="AB18667"/>
      <c r="AC18667"/>
    </row>
    <row r="18668" spans="27:29" x14ac:dyDescent="0.25">
      <c r="AA18668"/>
      <c r="AB18668"/>
      <c r="AC18668"/>
    </row>
    <row r="18669" spans="27:29" x14ac:dyDescent="0.25">
      <c r="AA18669"/>
      <c r="AB18669"/>
      <c r="AC18669"/>
    </row>
    <row r="18670" spans="27:29" x14ac:dyDescent="0.25">
      <c r="AA18670"/>
      <c r="AB18670"/>
      <c r="AC18670"/>
    </row>
    <row r="18671" spans="27:29" x14ac:dyDescent="0.25">
      <c r="AA18671"/>
      <c r="AB18671"/>
      <c r="AC18671"/>
    </row>
    <row r="18672" spans="27:29" x14ac:dyDescent="0.25">
      <c r="AA18672"/>
      <c r="AB18672"/>
      <c r="AC18672"/>
    </row>
    <row r="18673" spans="27:29" x14ac:dyDescent="0.25">
      <c r="AA18673"/>
      <c r="AB18673"/>
      <c r="AC18673"/>
    </row>
    <row r="18674" spans="27:29" x14ac:dyDescent="0.25">
      <c r="AA18674"/>
      <c r="AB18674"/>
      <c r="AC18674"/>
    </row>
    <row r="18675" spans="27:29" x14ac:dyDescent="0.25">
      <c r="AA18675"/>
      <c r="AB18675"/>
      <c r="AC18675"/>
    </row>
    <row r="18676" spans="27:29" x14ac:dyDescent="0.25">
      <c r="AA18676"/>
      <c r="AB18676"/>
      <c r="AC18676"/>
    </row>
    <row r="18677" spans="27:29" x14ac:dyDescent="0.25">
      <c r="AA18677"/>
      <c r="AB18677"/>
      <c r="AC18677"/>
    </row>
    <row r="18678" spans="27:29" x14ac:dyDescent="0.25">
      <c r="AA18678"/>
      <c r="AB18678"/>
      <c r="AC18678"/>
    </row>
    <row r="18679" spans="27:29" x14ac:dyDescent="0.25">
      <c r="AA18679"/>
      <c r="AB18679"/>
      <c r="AC18679"/>
    </row>
    <row r="18680" spans="27:29" x14ac:dyDescent="0.25">
      <c r="AA18680"/>
      <c r="AB18680"/>
      <c r="AC18680"/>
    </row>
    <row r="18681" spans="27:29" x14ac:dyDescent="0.25">
      <c r="AA18681"/>
      <c r="AB18681"/>
      <c r="AC18681"/>
    </row>
    <row r="18682" spans="27:29" x14ac:dyDescent="0.25">
      <c r="AA18682"/>
      <c r="AB18682"/>
      <c r="AC18682"/>
    </row>
    <row r="18683" spans="27:29" x14ac:dyDescent="0.25">
      <c r="AA18683"/>
      <c r="AB18683"/>
      <c r="AC18683"/>
    </row>
    <row r="18684" spans="27:29" x14ac:dyDescent="0.25">
      <c r="AA18684"/>
      <c r="AB18684"/>
      <c r="AC18684"/>
    </row>
    <row r="18685" spans="27:29" x14ac:dyDescent="0.25">
      <c r="AA18685"/>
      <c r="AB18685"/>
      <c r="AC18685"/>
    </row>
    <row r="18686" spans="27:29" x14ac:dyDescent="0.25">
      <c r="AA18686"/>
      <c r="AB18686"/>
      <c r="AC18686"/>
    </row>
    <row r="18687" spans="27:29" x14ac:dyDescent="0.25">
      <c r="AA18687"/>
      <c r="AB18687"/>
      <c r="AC18687"/>
    </row>
    <row r="18688" spans="27:29" x14ac:dyDescent="0.25">
      <c r="AA18688"/>
      <c r="AB18688"/>
      <c r="AC18688"/>
    </row>
    <row r="18689" spans="27:29" x14ac:dyDescent="0.25">
      <c r="AA18689"/>
      <c r="AB18689"/>
      <c r="AC18689"/>
    </row>
    <row r="18690" spans="27:29" x14ac:dyDescent="0.25">
      <c r="AA18690"/>
      <c r="AB18690"/>
      <c r="AC18690"/>
    </row>
    <row r="18691" spans="27:29" x14ac:dyDescent="0.25">
      <c r="AA18691"/>
      <c r="AB18691"/>
      <c r="AC18691"/>
    </row>
    <row r="18692" spans="27:29" x14ac:dyDescent="0.25">
      <c r="AA18692"/>
      <c r="AB18692"/>
      <c r="AC18692"/>
    </row>
    <row r="18693" spans="27:29" x14ac:dyDescent="0.25">
      <c r="AA18693"/>
      <c r="AB18693"/>
      <c r="AC18693"/>
    </row>
    <row r="18694" spans="27:29" x14ac:dyDescent="0.25">
      <c r="AA18694"/>
      <c r="AB18694"/>
      <c r="AC18694"/>
    </row>
    <row r="18695" spans="27:29" x14ac:dyDescent="0.25">
      <c r="AA18695"/>
      <c r="AB18695"/>
      <c r="AC18695"/>
    </row>
    <row r="18696" spans="27:29" x14ac:dyDescent="0.25">
      <c r="AA18696"/>
      <c r="AB18696"/>
      <c r="AC18696"/>
    </row>
    <row r="18697" spans="27:29" x14ac:dyDescent="0.25">
      <c r="AA18697"/>
      <c r="AB18697"/>
      <c r="AC18697"/>
    </row>
    <row r="18698" spans="27:29" x14ac:dyDescent="0.25">
      <c r="AA18698"/>
      <c r="AB18698"/>
      <c r="AC18698"/>
    </row>
    <row r="18699" spans="27:29" x14ac:dyDescent="0.25">
      <c r="AA18699"/>
      <c r="AB18699"/>
      <c r="AC18699"/>
    </row>
    <row r="18700" spans="27:29" x14ac:dyDescent="0.25">
      <c r="AA18700"/>
      <c r="AB18700"/>
      <c r="AC18700"/>
    </row>
    <row r="18701" spans="27:29" x14ac:dyDescent="0.25">
      <c r="AA18701"/>
      <c r="AB18701"/>
      <c r="AC18701"/>
    </row>
    <row r="18702" spans="27:29" x14ac:dyDescent="0.25">
      <c r="AA18702"/>
      <c r="AB18702"/>
      <c r="AC18702"/>
    </row>
    <row r="18703" spans="27:29" x14ac:dyDescent="0.25">
      <c r="AA18703"/>
      <c r="AB18703"/>
      <c r="AC18703"/>
    </row>
    <row r="18704" spans="27:29" x14ac:dyDescent="0.25">
      <c r="AA18704"/>
      <c r="AB18704"/>
      <c r="AC18704"/>
    </row>
    <row r="18705" spans="27:29" x14ac:dyDescent="0.25">
      <c r="AA18705"/>
      <c r="AB18705"/>
      <c r="AC18705"/>
    </row>
    <row r="18706" spans="27:29" x14ac:dyDescent="0.25">
      <c r="AA18706"/>
      <c r="AB18706"/>
      <c r="AC18706"/>
    </row>
    <row r="18707" spans="27:29" x14ac:dyDescent="0.25">
      <c r="AA18707"/>
      <c r="AB18707"/>
      <c r="AC18707"/>
    </row>
    <row r="18708" spans="27:29" x14ac:dyDescent="0.25">
      <c r="AA18708"/>
      <c r="AB18708"/>
      <c r="AC18708"/>
    </row>
    <row r="18709" spans="27:29" x14ac:dyDescent="0.25">
      <c r="AA18709"/>
      <c r="AB18709"/>
      <c r="AC18709"/>
    </row>
    <row r="18710" spans="27:29" x14ac:dyDescent="0.25">
      <c r="AA18710"/>
      <c r="AB18710"/>
      <c r="AC18710"/>
    </row>
    <row r="18711" spans="27:29" x14ac:dyDescent="0.25">
      <c r="AA18711"/>
      <c r="AB18711"/>
      <c r="AC18711"/>
    </row>
    <row r="18712" spans="27:29" x14ac:dyDescent="0.25">
      <c r="AA18712"/>
      <c r="AB18712"/>
      <c r="AC18712"/>
    </row>
    <row r="18713" spans="27:29" x14ac:dyDescent="0.25">
      <c r="AA18713"/>
      <c r="AB18713"/>
      <c r="AC18713"/>
    </row>
    <row r="18714" spans="27:29" x14ac:dyDescent="0.25">
      <c r="AA18714"/>
      <c r="AB18714"/>
      <c r="AC18714"/>
    </row>
    <row r="18715" spans="27:29" x14ac:dyDescent="0.25">
      <c r="AA18715"/>
      <c r="AB18715"/>
      <c r="AC18715"/>
    </row>
    <row r="18716" spans="27:29" x14ac:dyDescent="0.25">
      <c r="AA18716"/>
      <c r="AB18716"/>
      <c r="AC18716"/>
    </row>
    <row r="18717" spans="27:29" x14ac:dyDescent="0.25">
      <c r="AA18717"/>
      <c r="AB18717"/>
      <c r="AC18717"/>
    </row>
    <row r="18718" spans="27:29" x14ac:dyDescent="0.25">
      <c r="AA18718"/>
      <c r="AB18718"/>
      <c r="AC18718"/>
    </row>
    <row r="18719" spans="27:29" x14ac:dyDescent="0.25">
      <c r="AA18719"/>
      <c r="AB18719"/>
      <c r="AC18719"/>
    </row>
    <row r="18720" spans="27:29" x14ac:dyDescent="0.25">
      <c r="AA18720"/>
      <c r="AB18720"/>
      <c r="AC18720"/>
    </row>
    <row r="18721" spans="27:29" x14ac:dyDescent="0.25">
      <c r="AA18721"/>
      <c r="AB18721"/>
      <c r="AC18721"/>
    </row>
    <row r="18722" spans="27:29" x14ac:dyDescent="0.25">
      <c r="AA18722"/>
      <c r="AB18722"/>
      <c r="AC18722"/>
    </row>
    <row r="18723" spans="27:29" x14ac:dyDescent="0.25">
      <c r="AA18723"/>
      <c r="AB18723"/>
      <c r="AC18723"/>
    </row>
    <row r="18724" spans="27:29" x14ac:dyDescent="0.25">
      <c r="AA18724"/>
      <c r="AB18724"/>
      <c r="AC18724"/>
    </row>
    <row r="18725" spans="27:29" x14ac:dyDescent="0.25">
      <c r="AA18725"/>
      <c r="AB18725"/>
      <c r="AC18725"/>
    </row>
    <row r="18726" spans="27:29" x14ac:dyDescent="0.25">
      <c r="AA18726"/>
      <c r="AB18726"/>
      <c r="AC18726"/>
    </row>
    <row r="18727" spans="27:29" x14ac:dyDescent="0.25">
      <c r="AA18727"/>
      <c r="AB18727"/>
      <c r="AC18727"/>
    </row>
    <row r="18728" spans="27:29" x14ac:dyDescent="0.25">
      <c r="AA18728"/>
      <c r="AB18728"/>
      <c r="AC18728"/>
    </row>
    <row r="18729" spans="27:29" x14ac:dyDescent="0.25">
      <c r="AA18729"/>
      <c r="AB18729"/>
      <c r="AC18729"/>
    </row>
    <row r="18730" spans="27:29" x14ac:dyDescent="0.25">
      <c r="AA18730"/>
      <c r="AB18730"/>
      <c r="AC18730"/>
    </row>
    <row r="18731" spans="27:29" x14ac:dyDescent="0.25">
      <c r="AA18731"/>
      <c r="AB18731"/>
      <c r="AC18731"/>
    </row>
    <row r="18732" spans="27:29" x14ac:dyDescent="0.25">
      <c r="AA18732"/>
      <c r="AB18732"/>
      <c r="AC18732"/>
    </row>
    <row r="18733" spans="27:29" x14ac:dyDescent="0.25">
      <c r="AA18733"/>
      <c r="AB18733"/>
      <c r="AC18733"/>
    </row>
    <row r="18734" spans="27:29" x14ac:dyDescent="0.25">
      <c r="AA18734"/>
      <c r="AB18734"/>
      <c r="AC18734"/>
    </row>
    <row r="18735" spans="27:29" x14ac:dyDescent="0.25">
      <c r="AA18735"/>
      <c r="AB18735"/>
      <c r="AC18735"/>
    </row>
    <row r="18736" spans="27:29" x14ac:dyDescent="0.25">
      <c r="AA18736"/>
      <c r="AB18736"/>
      <c r="AC18736"/>
    </row>
    <row r="18737" spans="27:29" x14ac:dyDescent="0.25">
      <c r="AA18737"/>
      <c r="AB18737"/>
      <c r="AC18737"/>
    </row>
    <row r="18738" spans="27:29" x14ac:dyDescent="0.25">
      <c r="AA18738"/>
      <c r="AB18738"/>
      <c r="AC18738"/>
    </row>
    <row r="18739" spans="27:29" x14ac:dyDescent="0.25">
      <c r="AA18739"/>
      <c r="AB18739"/>
      <c r="AC18739"/>
    </row>
    <row r="18740" spans="27:29" x14ac:dyDescent="0.25">
      <c r="AA18740"/>
      <c r="AB18740"/>
      <c r="AC18740"/>
    </row>
    <row r="18741" spans="27:29" x14ac:dyDescent="0.25">
      <c r="AA18741"/>
      <c r="AB18741"/>
      <c r="AC18741"/>
    </row>
    <row r="18742" spans="27:29" x14ac:dyDescent="0.25">
      <c r="AA18742"/>
      <c r="AB18742"/>
      <c r="AC18742"/>
    </row>
    <row r="18743" spans="27:29" x14ac:dyDescent="0.25">
      <c r="AA18743"/>
      <c r="AB18743"/>
      <c r="AC18743"/>
    </row>
    <row r="18744" spans="27:29" x14ac:dyDescent="0.25">
      <c r="AA18744"/>
      <c r="AB18744"/>
      <c r="AC18744"/>
    </row>
    <row r="18745" spans="27:29" x14ac:dyDescent="0.25">
      <c r="AA18745"/>
      <c r="AB18745"/>
      <c r="AC18745"/>
    </row>
    <row r="18746" spans="27:29" x14ac:dyDescent="0.25">
      <c r="AA18746"/>
      <c r="AB18746"/>
      <c r="AC18746"/>
    </row>
    <row r="18747" spans="27:29" x14ac:dyDescent="0.25">
      <c r="AA18747"/>
      <c r="AB18747"/>
      <c r="AC18747"/>
    </row>
    <row r="18748" spans="27:29" x14ac:dyDescent="0.25">
      <c r="AA18748"/>
      <c r="AB18748"/>
      <c r="AC18748"/>
    </row>
    <row r="18749" spans="27:29" x14ac:dyDescent="0.25">
      <c r="AA18749"/>
      <c r="AB18749"/>
      <c r="AC18749"/>
    </row>
    <row r="18750" spans="27:29" x14ac:dyDescent="0.25">
      <c r="AA18750"/>
      <c r="AB18750"/>
      <c r="AC18750"/>
    </row>
    <row r="18751" spans="27:29" x14ac:dyDescent="0.25">
      <c r="AA18751"/>
      <c r="AB18751"/>
      <c r="AC18751"/>
    </row>
    <row r="18752" spans="27:29" x14ac:dyDescent="0.25">
      <c r="AA18752"/>
      <c r="AB18752"/>
      <c r="AC18752"/>
    </row>
    <row r="18753" spans="27:29" x14ac:dyDescent="0.25">
      <c r="AA18753"/>
      <c r="AB18753"/>
      <c r="AC18753"/>
    </row>
    <row r="18754" spans="27:29" x14ac:dyDescent="0.25">
      <c r="AA18754"/>
      <c r="AB18754"/>
      <c r="AC18754"/>
    </row>
    <row r="18755" spans="27:29" x14ac:dyDescent="0.25">
      <c r="AA18755"/>
      <c r="AB18755"/>
      <c r="AC18755"/>
    </row>
    <row r="18756" spans="27:29" x14ac:dyDescent="0.25">
      <c r="AA18756"/>
      <c r="AB18756"/>
      <c r="AC18756"/>
    </row>
    <row r="18757" spans="27:29" x14ac:dyDescent="0.25">
      <c r="AA18757"/>
      <c r="AB18757"/>
      <c r="AC18757"/>
    </row>
    <row r="18758" spans="27:29" x14ac:dyDescent="0.25">
      <c r="AA18758"/>
      <c r="AB18758"/>
      <c r="AC18758"/>
    </row>
    <row r="18759" spans="27:29" x14ac:dyDescent="0.25">
      <c r="AA18759"/>
      <c r="AB18759"/>
      <c r="AC18759"/>
    </row>
    <row r="18760" spans="27:29" x14ac:dyDescent="0.25">
      <c r="AA18760"/>
      <c r="AB18760"/>
      <c r="AC18760"/>
    </row>
    <row r="18761" spans="27:29" x14ac:dyDescent="0.25">
      <c r="AA18761"/>
      <c r="AB18761"/>
      <c r="AC18761"/>
    </row>
    <row r="18762" spans="27:29" x14ac:dyDescent="0.25">
      <c r="AA18762"/>
      <c r="AB18762"/>
      <c r="AC18762"/>
    </row>
    <row r="18763" spans="27:29" x14ac:dyDescent="0.25">
      <c r="AA18763"/>
      <c r="AB18763"/>
      <c r="AC18763"/>
    </row>
    <row r="18764" spans="27:29" x14ac:dyDescent="0.25">
      <c r="AA18764"/>
      <c r="AB18764"/>
      <c r="AC18764"/>
    </row>
    <row r="18765" spans="27:29" x14ac:dyDescent="0.25">
      <c r="AA18765"/>
      <c r="AB18765"/>
      <c r="AC18765"/>
    </row>
    <row r="18766" spans="27:29" x14ac:dyDescent="0.25">
      <c r="AA18766"/>
      <c r="AB18766"/>
      <c r="AC18766"/>
    </row>
    <row r="18767" spans="27:29" x14ac:dyDescent="0.25">
      <c r="AA18767"/>
      <c r="AB18767"/>
      <c r="AC18767"/>
    </row>
    <row r="18768" spans="27:29" x14ac:dyDescent="0.25">
      <c r="AA18768"/>
      <c r="AB18768"/>
      <c r="AC18768"/>
    </row>
    <row r="18769" spans="27:29" x14ac:dyDescent="0.25">
      <c r="AA18769"/>
      <c r="AB18769"/>
      <c r="AC18769"/>
    </row>
    <row r="18770" spans="27:29" x14ac:dyDescent="0.25">
      <c r="AA18770"/>
      <c r="AB18770"/>
      <c r="AC18770"/>
    </row>
    <row r="18771" spans="27:29" x14ac:dyDescent="0.25">
      <c r="AA18771"/>
      <c r="AB18771"/>
      <c r="AC18771"/>
    </row>
    <row r="18772" spans="27:29" x14ac:dyDescent="0.25">
      <c r="AA18772"/>
      <c r="AB18772"/>
      <c r="AC18772"/>
    </row>
    <row r="18773" spans="27:29" x14ac:dyDescent="0.25">
      <c r="AA18773"/>
      <c r="AB18773"/>
      <c r="AC18773"/>
    </row>
    <row r="18774" spans="27:29" x14ac:dyDescent="0.25">
      <c r="AA18774"/>
      <c r="AB18774"/>
      <c r="AC18774"/>
    </row>
    <row r="18775" spans="27:29" x14ac:dyDescent="0.25">
      <c r="AA18775"/>
      <c r="AB18775"/>
      <c r="AC18775"/>
    </row>
    <row r="18776" spans="27:29" x14ac:dyDescent="0.25">
      <c r="AA18776"/>
      <c r="AB18776"/>
      <c r="AC18776"/>
    </row>
    <row r="18777" spans="27:29" x14ac:dyDescent="0.25">
      <c r="AA18777"/>
      <c r="AB18777"/>
      <c r="AC18777"/>
    </row>
    <row r="18778" spans="27:29" x14ac:dyDescent="0.25">
      <c r="AA18778"/>
      <c r="AB18778"/>
      <c r="AC18778"/>
    </row>
    <row r="18779" spans="27:29" x14ac:dyDescent="0.25">
      <c r="AA18779"/>
      <c r="AB18779"/>
      <c r="AC18779"/>
    </row>
    <row r="18780" spans="27:29" x14ac:dyDescent="0.25">
      <c r="AA18780"/>
      <c r="AB18780"/>
      <c r="AC18780"/>
    </row>
    <row r="18781" spans="27:29" x14ac:dyDescent="0.25">
      <c r="AA18781"/>
      <c r="AB18781"/>
      <c r="AC18781"/>
    </row>
    <row r="18782" spans="27:29" x14ac:dyDescent="0.25">
      <c r="AA18782"/>
      <c r="AB18782"/>
      <c r="AC18782"/>
    </row>
    <row r="18783" spans="27:29" x14ac:dyDescent="0.25">
      <c r="AA18783"/>
      <c r="AB18783"/>
      <c r="AC18783"/>
    </row>
    <row r="18784" spans="27:29" x14ac:dyDescent="0.25">
      <c r="AA18784"/>
      <c r="AB18784"/>
      <c r="AC18784"/>
    </row>
    <row r="18785" spans="27:29" x14ac:dyDescent="0.25">
      <c r="AA18785"/>
      <c r="AB18785"/>
      <c r="AC18785"/>
    </row>
    <row r="18786" spans="27:29" x14ac:dyDescent="0.25">
      <c r="AA18786"/>
      <c r="AB18786"/>
      <c r="AC18786"/>
    </row>
    <row r="18787" spans="27:29" x14ac:dyDescent="0.25">
      <c r="AA18787"/>
      <c r="AB18787"/>
      <c r="AC18787"/>
    </row>
    <row r="18788" spans="27:29" x14ac:dyDescent="0.25">
      <c r="AA18788"/>
      <c r="AB18788"/>
      <c r="AC18788"/>
    </row>
    <row r="18789" spans="27:29" x14ac:dyDescent="0.25">
      <c r="AA18789"/>
      <c r="AB18789"/>
      <c r="AC18789"/>
    </row>
    <row r="18790" spans="27:29" x14ac:dyDescent="0.25">
      <c r="AA18790"/>
      <c r="AB18790"/>
      <c r="AC18790"/>
    </row>
    <row r="18791" spans="27:29" x14ac:dyDescent="0.25">
      <c r="AA18791"/>
      <c r="AB18791"/>
      <c r="AC18791"/>
    </row>
    <row r="18792" spans="27:29" x14ac:dyDescent="0.25">
      <c r="AA18792"/>
      <c r="AB18792"/>
      <c r="AC18792"/>
    </row>
    <row r="18793" spans="27:29" x14ac:dyDescent="0.25">
      <c r="AA18793"/>
      <c r="AB18793"/>
      <c r="AC18793"/>
    </row>
    <row r="18794" spans="27:29" x14ac:dyDescent="0.25">
      <c r="AA18794"/>
      <c r="AB18794"/>
      <c r="AC18794"/>
    </row>
    <row r="18795" spans="27:29" x14ac:dyDescent="0.25">
      <c r="AA18795"/>
      <c r="AB18795"/>
      <c r="AC18795"/>
    </row>
    <row r="18796" spans="27:29" x14ac:dyDescent="0.25">
      <c r="AA18796"/>
      <c r="AB18796"/>
      <c r="AC18796"/>
    </row>
    <row r="18797" spans="27:29" x14ac:dyDescent="0.25">
      <c r="AA18797"/>
      <c r="AB18797"/>
      <c r="AC18797"/>
    </row>
    <row r="18798" spans="27:29" x14ac:dyDescent="0.25">
      <c r="AA18798"/>
      <c r="AB18798"/>
      <c r="AC18798"/>
    </row>
    <row r="18799" spans="27:29" x14ac:dyDescent="0.25">
      <c r="AA18799"/>
      <c r="AB18799"/>
      <c r="AC18799"/>
    </row>
    <row r="18800" spans="27:29" x14ac:dyDescent="0.25">
      <c r="AA18800"/>
      <c r="AB18800"/>
      <c r="AC18800"/>
    </row>
    <row r="18801" spans="27:29" x14ac:dyDescent="0.25">
      <c r="AA18801"/>
      <c r="AB18801"/>
      <c r="AC18801"/>
    </row>
    <row r="18802" spans="27:29" x14ac:dyDescent="0.25">
      <c r="AA18802"/>
      <c r="AB18802"/>
      <c r="AC18802"/>
    </row>
    <row r="18803" spans="27:29" x14ac:dyDescent="0.25">
      <c r="AA18803"/>
      <c r="AB18803"/>
      <c r="AC18803"/>
    </row>
    <row r="18804" spans="27:29" x14ac:dyDescent="0.25">
      <c r="AA18804"/>
      <c r="AB18804"/>
      <c r="AC18804"/>
    </row>
    <row r="18805" spans="27:29" x14ac:dyDescent="0.25">
      <c r="AA18805"/>
      <c r="AB18805"/>
      <c r="AC18805"/>
    </row>
    <row r="18806" spans="27:29" x14ac:dyDescent="0.25">
      <c r="AA18806"/>
      <c r="AB18806"/>
      <c r="AC18806"/>
    </row>
    <row r="18807" spans="27:29" x14ac:dyDescent="0.25">
      <c r="AA18807"/>
      <c r="AB18807"/>
      <c r="AC18807"/>
    </row>
    <row r="18808" spans="27:29" x14ac:dyDescent="0.25">
      <c r="AA18808"/>
      <c r="AB18808"/>
      <c r="AC18808"/>
    </row>
    <row r="18809" spans="27:29" x14ac:dyDescent="0.25">
      <c r="AA18809"/>
      <c r="AB18809"/>
      <c r="AC18809"/>
    </row>
    <row r="18810" spans="27:29" x14ac:dyDescent="0.25">
      <c r="AA18810"/>
      <c r="AB18810"/>
      <c r="AC18810"/>
    </row>
    <row r="18811" spans="27:29" x14ac:dyDescent="0.25">
      <c r="AA18811"/>
      <c r="AB18811"/>
      <c r="AC18811"/>
    </row>
    <row r="18812" spans="27:29" x14ac:dyDescent="0.25">
      <c r="AA18812"/>
      <c r="AB18812"/>
      <c r="AC18812"/>
    </row>
    <row r="18813" spans="27:29" x14ac:dyDescent="0.25">
      <c r="AA18813"/>
      <c r="AB18813"/>
      <c r="AC18813"/>
    </row>
    <row r="18814" spans="27:29" x14ac:dyDescent="0.25">
      <c r="AA18814"/>
      <c r="AB18814"/>
      <c r="AC18814"/>
    </row>
    <row r="18815" spans="27:29" x14ac:dyDescent="0.25">
      <c r="AA18815"/>
      <c r="AB18815"/>
      <c r="AC18815"/>
    </row>
    <row r="18816" spans="27:29" x14ac:dyDescent="0.25">
      <c r="AA18816"/>
      <c r="AB18816"/>
      <c r="AC18816"/>
    </row>
    <row r="18817" spans="27:29" x14ac:dyDescent="0.25">
      <c r="AA18817"/>
      <c r="AB18817"/>
      <c r="AC18817"/>
    </row>
    <row r="18818" spans="27:29" x14ac:dyDescent="0.25">
      <c r="AA18818"/>
      <c r="AB18818"/>
      <c r="AC18818"/>
    </row>
    <row r="18819" spans="27:29" x14ac:dyDescent="0.25">
      <c r="AA18819"/>
      <c r="AB18819"/>
      <c r="AC18819"/>
    </row>
    <row r="18820" spans="27:29" x14ac:dyDescent="0.25">
      <c r="AA18820"/>
      <c r="AB18820"/>
      <c r="AC18820"/>
    </row>
    <row r="18821" spans="27:29" x14ac:dyDescent="0.25">
      <c r="AA18821"/>
      <c r="AB18821"/>
      <c r="AC18821"/>
    </row>
    <row r="18822" spans="27:29" x14ac:dyDescent="0.25">
      <c r="AA18822"/>
      <c r="AB18822"/>
      <c r="AC18822"/>
    </row>
    <row r="18823" spans="27:29" x14ac:dyDescent="0.25">
      <c r="AA18823"/>
      <c r="AB18823"/>
      <c r="AC18823"/>
    </row>
    <row r="18824" spans="27:29" x14ac:dyDescent="0.25">
      <c r="AA18824"/>
      <c r="AB18824"/>
      <c r="AC18824"/>
    </row>
    <row r="18825" spans="27:29" x14ac:dyDescent="0.25">
      <c r="AA18825"/>
      <c r="AB18825"/>
      <c r="AC18825"/>
    </row>
    <row r="18826" spans="27:29" x14ac:dyDescent="0.25">
      <c r="AA18826"/>
      <c r="AB18826"/>
      <c r="AC18826"/>
    </row>
    <row r="18827" spans="27:29" x14ac:dyDescent="0.25">
      <c r="AA18827"/>
      <c r="AB18827"/>
      <c r="AC18827"/>
    </row>
    <row r="18828" spans="27:29" x14ac:dyDescent="0.25">
      <c r="AA18828"/>
      <c r="AB18828"/>
      <c r="AC18828"/>
    </row>
    <row r="18829" spans="27:29" x14ac:dyDescent="0.25">
      <c r="AA18829"/>
      <c r="AB18829"/>
      <c r="AC18829"/>
    </row>
    <row r="18830" spans="27:29" x14ac:dyDescent="0.25">
      <c r="AA18830"/>
      <c r="AB18830"/>
      <c r="AC18830"/>
    </row>
    <row r="18831" spans="27:29" x14ac:dyDescent="0.25">
      <c r="AA18831"/>
      <c r="AB18831"/>
      <c r="AC18831"/>
    </row>
    <row r="18832" spans="27:29" x14ac:dyDescent="0.25">
      <c r="AA18832"/>
      <c r="AB18832"/>
      <c r="AC18832"/>
    </row>
    <row r="18833" spans="27:29" x14ac:dyDescent="0.25">
      <c r="AA18833"/>
      <c r="AB18833"/>
      <c r="AC18833"/>
    </row>
    <row r="18834" spans="27:29" x14ac:dyDescent="0.25">
      <c r="AA18834"/>
      <c r="AB18834"/>
      <c r="AC18834"/>
    </row>
    <row r="18835" spans="27:29" x14ac:dyDescent="0.25">
      <c r="AA18835"/>
      <c r="AB18835"/>
      <c r="AC18835"/>
    </row>
    <row r="18836" spans="27:29" x14ac:dyDescent="0.25">
      <c r="AA18836"/>
      <c r="AB18836"/>
      <c r="AC18836"/>
    </row>
    <row r="18837" spans="27:29" x14ac:dyDescent="0.25">
      <c r="AA18837"/>
      <c r="AB18837"/>
      <c r="AC18837"/>
    </row>
    <row r="18838" spans="27:29" x14ac:dyDescent="0.25">
      <c r="AA18838"/>
      <c r="AB18838"/>
      <c r="AC18838"/>
    </row>
    <row r="18839" spans="27:29" x14ac:dyDescent="0.25">
      <c r="AA18839"/>
      <c r="AB18839"/>
      <c r="AC18839"/>
    </row>
    <row r="18840" spans="27:29" x14ac:dyDescent="0.25">
      <c r="AA18840"/>
      <c r="AB18840"/>
      <c r="AC18840"/>
    </row>
    <row r="18841" spans="27:29" x14ac:dyDescent="0.25">
      <c r="AA18841"/>
      <c r="AB18841"/>
      <c r="AC18841"/>
    </row>
    <row r="18842" spans="27:29" x14ac:dyDescent="0.25">
      <c r="AA18842"/>
      <c r="AB18842"/>
      <c r="AC18842"/>
    </row>
    <row r="18843" spans="27:29" x14ac:dyDescent="0.25">
      <c r="AA18843"/>
      <c r="AB18843"/>
      <c r="AC18843"/>
    </row>
    <row r="18844" spans="27:29" x14ac:dyDescent="0.25">
      <c r="AA18844"/>
      <c r="AB18844"/>
      <c r="AC18844"/>
    </row>
    <row r="18845" spans="27:29" x14ac:dyDescent="0.25">
      <c r="AA18845"/>
      <c r="AB18845"/>
      <c r="AC18845"/>
    </row>
    <row r="18846" spans="27:29" x14ac:dyDescent="0.25">
      <c r="AA18846"/>
      <c r="AB18846"/>
      <c r="AC18846"/>
    </row>
    <row r="18847" spans="27:29" x14ac:dyDescent="0.25">
      <c r="AA18847"/>
      <c r="AB18847"/>
      <c r="AC18847"/>
    </row>
    <row r="18848" spans="27:29" x14ac:dyDescent="0.25">
      <c r="AA18848"/>
      <c r="AB18848"/>
      <c r="AC18848"/>
    </row>
    <row r="18849" spans="27:29" x14ac:dyDescent="0.25">
      <c r="AA18849"/>
      <c r="AB18849"/>
      <c r="AC18849"/>
    </row>
    <row r="18850" spans="27:29" x14ac:dyDescent="0.25">
      <c r="AA18850"/>
      <c r="AB18850"/>
      <c r="AC18850"/>
    </row>
    <row r="18851" spans="27:29" x14ac:dyDescent="0.25">
      <c r="AA18851"/>
      <c r="AB18851"/>
      <c r="AC18851"/>
    </row>
    <row r="18852" spans="27:29" x14ac:dyDescent="0.25">
      <c r="AA18852"/>
      <c r="AB18852"/>
      <c r="AC18852"/>
    </row>
    <row r="18853" spans="27:29" x14ac:dyDescent="0.25">
      <c r="AA18853"/>
      <c r="AB18853"/>
      <c r="AC18853"/>
    </row>
    <row r="18854" spans="27:29" x14ac:dyDescent="0.25">
      <c r="AA18854"/>
      <c r="AB18854"/>
      <c r="AC18854"/>
    </row>
    <row r="18855" spans="27:29" x14ac:dyDescent="0.25">
      <c r="AA18855"/>
      <c r="AB18855"/>
      <c r="AC18855"/>
    </row>
    <row r="18856" spans="27:29" x14ac:dyDescent="0.25">
      <c r="AA18856"/>
      <c r="AB18856"/>
      <c r="AC18856"/>
    </row>
    <row r="18857" spans="27:29" x14ac:dyDescent="0.25">
      <c r="AA18857"/>
      <c r="AB18857"/>
      <c r="AC18857"/>
    </row>
    <row r="18858" spans="27:29" x14ac:dyDescent="0.25">
      <c r="AA18858"/>
      <c r="AB18858"/>
      <c r="AC18858"/>
    </row>
    <row r="18859" spans="27:29" x14ac:dyDescent="0.25">
      <c r="AA18859"/>
      <c r="AB18859"/>
      <c r="AC18859"/>
    </row>
    <row r="18860" spans="27:29" x14ac:dyDescent="0.25">
      <c r="AA18860"/>
      <c r="AB18860"/>
      <c r="AC18860"/>
    </row>
    <row r="18861" spans="27:29" x14ac:dyDescent="0.25">
      <c r="AA18861"/>
      <c r="AB18861"/>
      <c r="AC18861"/>
    </row>
    <row r="18862" spans="27:29" x14ac:dyDescent="0.25">
      <c r="AA18862"/>
      <c r="AB18862"/>
      <c r="AC18862"/>
    </row>
    <row r="18863" spans="27:29" x14ac:dyDescent="0.25">
      <c r="AA18863"/>
      <c r="AB18863"/>
      <c r="AC18863"/>
    </row>
    <row r="18864" spans="27:29" x14ac:dyDescent="0.25">
      <c r="AA18864"/>
      <c r="AB18864"/>
      <c r="AC18864"/>
    </row>
    <row r="18865" spans="27:29" x14ac:dyDescent="0.25">
      <c r="AA18865"/>
      <c r="AB18865"/>
      <c r="AC18865"/>
    </row>
    <row r="18866" spans="27:29" x14ac:dyDescent="0.25">
      <c r="AA18866"/>
      <c r="AB18866"/>
      <c r="AC18866"/>
    </row>
    <row r="18867" spans="27:29" x14ac:dyDescent="0.25">
      <c r="AA18867"/>
      <c r="AB18867"/>
      <c r="AC18867"/>
    </row>
    <row r="18868" spans="27:29" x14ac:dyDescent="0.25">
      <c r="AA18868"/>
      <c r="AB18868"/>
      <c r="AC18868"/>
    </row>
    <row r="18869" spans="27:29" x14ac:dyDescent="0.25">
      <c r="AA18869"/>
      <c r="AB18869"/>
      <c r="AC18869"/>
    </row>
    <row r="18870" spans="27:29" x14ac:dyDescent="0.25">
      <c r="AA18870"/>
      <c r="AB18870"/>
      <c r="AC18870"/>
    </row>
    <row r="18871" spans="27:29" x14ac:dyDescent="0.25">
      <c r="AA18871"/>
      <c r="AB18871"/>
      <c r="AC18871"/>
    </row>
    <row r="18872" spans="27:29" x14ac:dyDescent="0.25">
      <c r="AA18872"/>
      <c r="AB18872"/>
      <c r="AC18872"/>
    </row>
    <row r="18873" spans="27:29" x14ac:dyDescent="0.25">
      <c r="AA18873"/>
      <c r="AB18873"/>
      <c r="AC18873"/>
    </row>
    <row r="18874" spans="27:29" x14ac:dyDescent="0.25">
      <c r="AA18874"/>
      <c r="AB18874"/>
      <c r="AC18874"/>
    </row>
    <row r="18875" spans="27:29" x14ac:dyDescent="0.25">
      <c r="AA18875"/>
      <c r="AB18875"/>
      <c r="AC18875"/>
    </row>
    <row r="18876" spans="27:29" x14ac:dyDescent="0.25">
      <c r="AA18876"/>
      <c r="AB18876"/>
      <c r="AC18876"/>
    </row>
    <row r="18877" spans="27:29" x14ac:dyDescent="0.25">
      <c r="AA18877"/>
      <c r="AB18877"/>
      <c r="AC18877"/>
    </row>
    <row r="18878" spans="27:29" x14ac:dyDescent="0.25">
      <c r="AA18878"/>
      <c r="AB18878"/>
      <c r="AC18878"/>
    </row>
    <row r="18879" spans="27:29" x14ac:dyDescent="0.25">
      <c r="AA18879"/>
      <c r="AB18879"/>
      <c r="AC18879"/>
    </row>
    <row r="18880" spans="27:29" x14ac:dyDescent="0.25">
      <c r="AA18880"/>
      <c r="AB18880"/>
      <c r="AC18880"/>
    </row>
    <row r="18881" spans="27:29" x14ac:dyDescent="0.25">
      <c r="AA18881"/>
      <c r="AB18881"/>
      <c r="AC18881"/>
    </row>
    <row r="18882" spans="27:29" x14ac:dyDescent="0.25">
      <c r="AA18882"/>
      <c r="AB18882"/>
      <c r="AC18882"/>
    </row>
    <row r="18883" spans="27:29" x14ac:dyDescent="0.25">
      <c r="AA18883"/>
      <c r="AB18883"/>
      <c r="AC18883"/>
    </row>
    <row r="18884" spans="27:29" x14ac:dyDescent="0.25">
      <c r="AA18884"/>
      <c r="AB18884"/>
      <c r="AC18884"/>
    </row>
    <row r="18885" spans="27:29" x14ac:dyDescent="0.25">
      <c r="AA18885"/>
      <c r="AB18885"/>
      <c r="AC18885"/>
    </row>
    <row r="18886" spans="27:29" x14ac:dyDescent="0.25">
      <c r="AA18886"/>
      <c r="AB18886"/>
      <c r="AC18886"/>
    </row>
    <row r="18887" spans="27:29" x14ac:dyDescent="0.25">
      <c r="AA18887"/>
      <c r="AB18887"/>
      <c r="AC18887"/>
    </row>
    <row r="18888" spans="27:29" x14ac:dyDescent="0.25">
      <c r="AA18888"/>
      <c r="AB18888"/>
      <c r="AC18888"/>
    </row>
    <row r="18889" spans="27:29" x14ac:dyDescent="0.25">
      <c r="AA18889"/>
      <c r="AB18889"/>
      <c r="AC18889"/>
    </row>
    <row r="18890" spans="27:29" x14ac:dyDescent="0.25">
      <c r="AA18890"/>
      <c r="AB18890"/>
      <c r="AC18890"/>
    </row>
    <row r="18891" spans="27:29" x14ac:dyDescent="0.25">
      <c r="AA18891"/>
      <c r="AB18891"/>
      <c r="AC18891"/>
    </row>
    <row r="18892" spans="27:29" x14ac:dyDescent="0.25">
      <c r="AA18892"/>
      <c r="AB18892"/>
      <c r="AC18892"/>
    </row>
    <row r="18893" spans="27:29" x14ac:dyDescent="0.25">
      <c r="AA18893"/>
      <c r="AB18893"/>
      <c r="AC18893"/>
    </row>
    <row r="18894" spans="27:29" x14ac:dyDescent="0.25">
      <c r="AA18894"/>
      <c r="AB18894"/>
      <c r="AC18894"/>
    </row>
    <row r="18895" spans="27:29" x14ac:dyDescent="0.25">
      <c r="AA18895"/>
      <c r="AB18895"/>
      <c r="AC18895"/>
    </row>
    <row r="18896" spans="27:29" x14ac:dyDescent="0.25">
      <c r="AA18896"/>
      <c r="AB18896"/>
      <c r="AC18896"/>
    </row>
    <row r="18897" spans="27:29" x14ac:dyDescent="0.25">
      <c r="AA18897"/>
      <c r="AB18897"/>
      <c r="AC18897"/>
    </row>
    <row r="18898" spans="27:29" x14ac:dyDescent="0.25">
      <c r="AA18898"/>
      <c r="AB18898"/>
      <c r="AC18898"/>
    </row>
    <row r="18899" spans="27:29" x14ac:dyDescent="0.25">
      <c r="AA18899"/>
      <c r="AB18899"/>
      <c r="AC18899"/>
    </row>
    <row r="18900" spans="27:29" x14ac:dyDescent="0.25">
      <c r="AA18900"/>
      <c r="AB18900"/>
      <c r="AC18900"/>
    </row>
    <row r="18901" spans="27:29" x14ac:dyDescent="0.25">
      <c r="AA18901"/>
      <c r="AB18901"/>
      <c r="AC18901"/>
    </row>
    <row r="18902" spans="27:29" x14ac:dyDescent="0.25">
      <c r="AA18902"/>
      <c r="AB18902"/>
      <c r="AC18902"/>
    </row>
    <row r="18903" spans="27:29" x14ac:dyDescent="0.25">
      <c r="AA18903"/>
      <c r="AB18903"/>
      <c r="AC18903"/>
    </row>
    <row r="18904" spans="27:29" x14ac:dyDescent="0.25">
      <c r="AA18904"/>
      <c r="AB18904"/>
      <c r="AC18904"/>
    </row>
    <row r="18905" spans="27:29" x14ac:dyDescent="0.25">
      <c r="AA18905"/>
      <c r="AB18905"/>
      <c r="AC18905"/>
    </row>
    <row r="18906" spans="27:29" x14ac:dyDescent="0.25">
      <c r="AA18906"/>
      <c r="AB18906"/>
      <c r="AC18906"/>
    </row>
    <row r="18907" spans="27:29" x14ac:dyDescent="0.25">
      <c r="AA18907"/>
      <c r="AB18907"/>
      <c r="AC18907"/>
    </row>
    <row r="18908" spans="27:29" x14ac:dyDescent="0.25">
      <c r="AA18908"/>
      <c r="AB18908"/>
      <c r="AC18908"/>
    </row>
    <row r="18909" spans="27:29" x14ac:dyDescent="0.25">
      <c r="AA18909"/>
      <c r="AB18909"/>
      <c r="AC18909"/>
    </row>
    <row r="18910" spans="27:29" x14ac:dyDescent="0.25">
      <c r="AA18910"/>
      <c r="AB18910"/>
      <c r="AC18910"/>
    </row>
    <row r="18911" spans="27:29" x14ac:dyDescent="0.25">
      <c r="AA18911"/>
      <c r="AB18911"/>
      <c r="AC18911"/>
    </row>
    <row r="18912" spans="27:29" x14ac:dyDescent="0.25">
      <c r="AA18912"/>
      <c r="AB18912"/>
      <c r="AC18912"/>
    </row>
    <row r="18913" spans="27:29" x14ac:dyDescent="0.25">
      <c r="AA18913"/>
      <c r="AB18913"/>
      <c r="AC18913"/>
    </row>
    <row r="18914" spans="27:29" x14ac:dyDescent="0.25">
      <c r="AA18914"/>
      <c r="AB18914"/>
      <c r="AC18914"/>
    </row>
    <row r="18915" spans="27:29" x14ac:dyDescent="0.25">
      <c r="AA18915"/>
      <c r="AB18915"/>
      <c r="AC18915"/>
    </row>
    <row r="18916" spans="27:29" x14ac:dyDescent="0.25">
      <c r="AA18916"/>
      <c r="AB18916"/>
      <c r="AC18916"/>
    </row>
    <row r="18917" spans="27:29" x14ac:dyDescent="0.25">
      <c r="AA18917"/>
      <c r="AB18917"/>
      <c r="AC18917"/>
    </row>
    <row r="18918" spans="27:29" x14ac:dyDescent="0.25">
      <c r="AA18918"/>
      <c r="AB18918"/>
      <c r="AC18918"/>
    </row>
    <row r="18919" spans="27:29" x14ac:dyDescent="0.25">
      <c r="AA18919"/>
      <c r="AB18919"/>
      <c r="AC18919"/>
    </row>
    <row r="18920" spans="27:29" x14ac:dyDescent="0.25">
      <c r="AA18920"/>
      <c r="AB18920"/>
      <c r="AC18920"/>
    </row>
    <row r="18921" spans="27:29" x14ac:dyDescent="0.25">
      <c r="AA18921"/>
      <c r="AB18921"/>
      <c r="AC18921"/>
    </row>
    <row r="18922" spans="27:29" x14ac:dyDescent="0.25">
      <c r="AA18922"/>
      <c r="AB18922"/>
      <c r="AC18922"/>
    </row>
    <row r="18923" spans="27:29" x14ac:dyDescent="0.25">
      <c r="AA18923"/>
      <c r="AB18923"/>
      <c r="AC18923"/>
    </row>
    <row r="18924" spans="27:29" x14ac:dyDescent="0.25">
      <c r="AA18924"/>
      <c r="AB18924"/>
      <c r="AC18924"/>
    </row>
    <row r="18925" spans="27:29" x14ac:dyDescent="0.25">
      <c r="AA18925"/>
      <c r="AB18925"/>
      <c r="AC18925"/>
    </row>
    <row r="18926" spans="27:29" x14ac:dyDescent="0.25">
      <c r="AA18926"/>
      <c r="AB18926"/>
      <c r="AC18926"/>
    </row>
    <row r="18927" spans="27:29" x14ac:dyDescent="0.25">
      <c r="AA18927"/>
      <c r="AB18927"/>
      <c r="AC18927"/>
    </row>
    <row r="18928" spans="27:29" x14ac:dyDescent="0.25">
      <c r="AA18928"/>
      <c r="AB18928"/>
      <c r="AC18928"/>
    </row>
    <row r="18929" spans="27:29" x14ac:dyDescent="0.25">
      <c r="AA18929"/>
      <c r="AB18929"/>
      <c r="AC18929"/>
    </row>
    <row r="18930" spans="27:29" x14ac:dyDescent="0.25">
      <c r="AA18930"/>
      <c r="AB18930"/>
      <c r="AC18930"/>
    </row>
    <row r="18931" spans="27:29" x14ac:dyDescent="0.25">
      <c r="AA18931"/>
      <c r="AB18931"/>
      <c r="AC18931"/>
    </row>
    <row r="18932" spans="27:29" x14ac:dyDescent="0.25">
      <c r="AA18932"/>
      <c r="AB18932"/>
      <c r="AC18932"/>
    </row>
    <row r="18933" spans="27:29" x14ac:dyDescent="0.25">
      <c r="AA18933"/>
      <c r="AB18933"/>
      <c r="AC18933"/>
    </row>
    <row r="18934" spans="27:29" x14ac:dyDescent="0.25">
      <c r="AA18934"/>
      <c r="AB18934"/>
      <c r="AC18934"/>
    </row>
    <row r="18935" spans="27:29" x14ac:dyDescent="0.25">
      <c r="AA18935"/>
      <c r="AB18935"/>
      <c r="AC18935"/>
    </row>
    <row r="18936" spans="27:29" x14ac:dyDescent="0.25">
      <c r="AA18936"/>
      <c r="AB18936"/>
      <c r="AC18936"/>
    </row>
    <row r="18937" spans="27:29" x14ac:dyDescent="0.25">
      <c r="AA18937"/>
      <c r="AB18937"/>
      <c r="AC18937"/>
    </row>
    <row r="18938" spans="27:29" x14ac:dyDescent="0.25">
      <c r="AA18938"/>
      <c r="AB18938"/>
      <c r="AC18938"/>
    </row>
    <row r="18939" spans="27:29" x14ac:dyDescent="0.25">
      <c r="AA18939"/>
      <c r="AB18939"/>
      <c r="AC18939"/>
    </row>
    <row r="18940" spans="27:29" x14ac:dyDescent="0.25">
      <c r="AA18940"/>
      <c r="AB18940"/>
      <c r="AC18940"/>
    </row>
    <row r="18941" spans="27:29" x14ac:dyDescent="0.25">
      <c r="AA18941"/>
      <c r="AB18941"/>
      <c r="AC18941"/>
    </row>
    <row r="18942" spans="27:29" x14ac:dyDescent="0.25">
      <c r="AA18942"/>
      <c r="AB18942"/>
      <c r="AC18942"/>
    </row>
    <row r="18943" spans="27:29" x14ac:dyDescent="0.25">
      <c r="AA18943"/>
      <c r="AB18943"/>
      <c r="AC18943"/>
    </row>
    <row r="18944" spans="27:29" x14ac:dyDescent="0.25">
      <c r="AA18944"/>
      <c r="AB18944"/>
      <c r="AC18944"/>
    </row>
    <row r="18945" spans="27:29" x14ac:dyDescent="0.25">
      <c r="AA18945"/>
      <c r="AB18945"/>
      <c r="AC18945"/>
    </row>
    <row r="18946" spans="27:29" x14ac:dyDescent="0.25">
      <c r="AA18946"/>
      <c r="AB18946"/>
      <c r="AC18946"/>
    </row>
    <row r="18947" spans="27:29" x14ac:dyDescent="0.25">
      <c r="AA18947"/>
      <c r="AB18947"/>
      <c r="AC18947"/>
    </row>
    <row r="18948" spans="27:29" x14ac:dyDescent="0.25">
      <c r="AA18948"/>
      <c r="AB18948"/>
      <c r="AC18948"/>
    </row>
    <row r="18949" spans="27:29" x14ac:dyDescent="0.25">
      <c r="AA18949"/>
      <c r="AB18949"/>
      <c r="AC18949"/>
    </row>
    <row r="18950" spans="27:29" x14ac:dyDescent="0.25">
      <c r="AA18950"/>
      <c r="AB18950"/>
      <c r="AC18950"/>
    </row>
    <row r="18951" spans="27:29" x14ac:dyDescent="0.25">
      <c r="AA18951"/>
      <c r="AB18951"/>
      <c r="AC18951"/>
    </row>
    <row r="18952" spans="27:29" x14ac:dyDescent="0.25">
      <c r="AA18952"/>
      <c r="AB18952"/>
      <c r="AC18952"/>
    </row>
    <row r="18953" spans="27:29" x14ac:dyDescent="0.25">
      <c r="AA18953"/>
      <c r="AB18953"/>
      <c r="AC18953"/>
    </row>
    <row r="18954" spans="27:29" x14ac:dyDescent="0.25">
      <c r="AA18954"/>
      <c r="AB18954"/>
      <c r="AC18954"/>
    </row>
    <row r="18955" spans="27:29" x14ac:dyDescent="0.25">
      <c r="AA18955"/>
      <c r="AB18955"/>
      <c r="AC18955"/>
    </row>
    <row r="18956" spans="27:29" x14ac:dyDescent="0.25">
      <c r="AA18956"/>
      <c r="AB18956"/>
      <c r="AC18956"/>
    </row>
    <row r="18957" spans="27:29" x14ac:dyDescent="0.25">
      <c r="AA18957"/>
      <c r="AB18957"/>
      <c r="AC18957"/>
    </row>
    <row r="18958" spans="27:29" x14ac:dyDescent="0.25">
      <c r="AA18958"/>
      <c r="AB18958"/>
      <c r="AC18958"/>
    </row>
    <row r="18959" spans="27:29" x14ac:dyDescent="0.25">
      <c r="AA18959"/>
      <c r="AB18959"/>
      <c r="AC18959"/>
    </row>
    <row r="18960" spans="27:29" x14ac:dyDescent="0.25">
      <c r="AA18960"/>
      <c r="AB18960"/>
      <c r="AC18960"/>
    </row>
    <row r="18961" spans="27:29" x14ac:dyDescent="0.25">
      <c r="AA18961"/>
      <c r="AB18961"/>
      <c r="AC18961"/>
    </row>
    <row r="18962" spans="27:29" x14ac:dyDescent="0.25">
      <c r="AA18962"/>
      <c r="AB18962"/>
      <c r="AC18962"/>
    </row>
    <row r="18963" spans="27:29" x14ac:dyDescent="0.25">
      <c r="AA18963"/>
      <c r="AB18963"/>
      <c r="AC18963"/>
    </row>
    <row r="18964" spans="27:29" x14ac:dyDescent="0.25">
      <c r="AA18964"/>
      <c r="AB18964"/>
      <c r="AC18964"/>
    </row>
    <row r="18965" spans="27:29" x14ac:dyDescent="0.25">
      <c r="AA18965"/>
      <c r="AB18965"/>
      <c r="AC18965"/>
    </row>
    <row r="18966" spans="27:29" x14ac:dyDescent="0.25">
      <c r="AA18966"/>
      <c r="AB18966"/>
      <c r="AC18966"/>
    </row>
    <row r="18967" spans="27:29" x14ac:dyDescent="0.25">
      <c r="AA18967"/>
      <c r="AB18967"/>
      <c r="AC18967"/>
    </row>
    <row r="18968" spans="27:29" x14ac:dyDescent="0.25">
      <c r="AA18968"/>
      <c r="AB18968"/>
      <c r="AC18968"/>
    </row>
    <row r="18969" spans="27:29" x14ac:dyDescent="0.25">
      <c r="AA18969"/>
      <c r="AB18969"/>
      <c r="AC18969"/>
    </row>
    <row r="18970" spans="27:29" x14ac:dyDescent="0.25">
      <c r="AA18970"/>
      <c r="AB18970"/>
      <c r="AC18970"/>
    </row>
    <row r="18971" spans="27:29" x14ac:dyDescent="0.25">
      <c r="AA18971"/>
      <c r="AB18971"/>
      <c r="AC18971"/>
    </row>
    <row r="18972" spans="27:29" x14ac:dyDescent="0.25">
      <c r="AA18972"/>
      <c r="AB18972"/>
      <c r="AC18972"/>
    </row>
    <row r="18973" spans="27:29" x14ac:dyDescent="0.25">
      <c r="AA18973"/>
      <c r="AB18973"/>
      <c r="AC18973"/>
    </row>
    <row r="18974" spans="27:29" x14ac:dyDescent="0.25">
      <c r="AA18974"/>
      <c r="AB18974"/>
      <c r="AC18974"/>
    </row>
    <row r="18975" spans="27:29" x14ac:dyDescent="0.25">
      <c r="AA18975"/>
      <c r="AB18975"/>
      <c r="AC18975"/>
    </row>
    <row r="18976" spans="27:29" x14ac:dyDescent="0.25">
      <c r="AA18976"/>
      <c r="AB18976"/>
      <c r="AC18976"/>
    </row>
    <row r="18977" spans="27:29" x14ac:dyDescent="0.25">
      <c r="AA18977"/>
      <c r="AB18977"/>
      <c r="AC18977"/>
    </row>
    <row r="18978" spans="27:29" x14ac:dyDescent="0.25">
      <c r="AA18978"/>
      <c r="AB18978"/>
      <c r="AC18978"/>
    </row>
    <row r="18979" spans="27:29" x14ac:dyDescent="0.25">
      <c r="AA18979"/>
      <c r="AB18979"/>
      <c r="AC18979"/>
    </row>
    <row r="18980" spans="27:29" x14ac:dyDescent="0.25">
      <c r="AA18980"/>
      <c r="AB18980"/>
      <c r="AC18980"/>
    </row>
    <row r="18981" spans="27:29" x14ac:dyDescent="0.25">
      <c r="AA18981"/>
      <c r="AB18981"/>
      <c r="AC18981"/>
    </row>
    <row r="18982" spans="27:29" x14ac:dyDescent="0.25">
      <c r="AA18982"/>
      <c r="AB18982"/>
      <c r="AC18982"/>
    </row>
    <row r="18983" spans="27:29" x14ac:dyDescent="0.25">
      <c r="AA18983"/>
      <c r="AB18983"/>
      <c r="AC18983"/>
    </row>
    <row r="18984" spans="27:29" x14ac:dyDescent="0.25">
      <c r="AA18984"/>
      <c r="AB18984"/>
      <c r="AC18984"/>
    </row>
    <row r="18985" spans="27:29" x14ac:dyDescent="0.25">
      <c r="AA18985"/>
      <c r="AB18985"/>
      <c r="AC18985"/>
    </row>
    <row r="18986" spans="27:29" x14ac:dyDescent="0.25">
      <c r="AA18986"/>
      <c r="AB18986"/>
      <c r="AC18986"/>
    </row>
    <row r="18987" spans="27:29" x14ac:dyDescent="0.25">
      <c r="AA18987"/>
      <c r="AB18987"/>
      <c r="AC18987"/>
    </row>
    <row r="18988" spans="27:29" x14ac:dyDescent="0.25">
      <c r="AA18988"/>
      <c r="AB18988"/>
      <c r="AC18988"/>
    </row>
    <row r="18989" spans="27:29" x14ac:dyDescent="0.25">
      <c r="AA18989"/>
      <c r="AB18989"/>
      <c r="AC18989"/>
    </row>
    <row r="18990" spans="27:29" x14ac:dyDescent="0.25">
      <c r="AA18990"/>
      <c r="AB18990"/>
      <c r="AC18990"/>
    </row>
    <row r="18991" spans="27:29" x14ac:dyDescent="0.25">
      <c r="AA18991"/>
      <c r="AB18991"/>
      <c r="AC18991"/>
    </row>
    <row r="18992" spans="27:29" x14ac:dyDescent="0.25">
      <c r="AA18992"/>
      <c r="AB18992"/>
      <c r="AC18992"/>
    </row>
    <row r="18993" spans="27:29" x14ac:dyDescent="0.25">
      <c r="AA18993"/>
      <c r="AB18993"/>
      <c r="AC18993"/>
    </row>
    <row r="18994" spans="27:29" x14ac:dyDescent="0.25">
      <c r="AA18994"/>
      <c r="AB18994"/>
      <c r="AC18994"/>
    </row>
    <row r="18995" spans="27:29" x14ac:dyDescent="0.25">
      <c r="AA18995"/>
      <c r="AB18995"/>
      <c r="AC18995"/>
    </row>
    <row r="18996" spans="27:29" x14ac:dyDescent="0.25">
      <c r="AA18996"/>
      <c r="AB18996"/>
      <c r="AC18996"/>
    </row>
    <row r="18997" spans="27:29" x14ac:dyDescent="0.25">
      <c r="AA18997"/>
      <c r="AB18997"/>
      <c r="AC18997"/>
    </row>
    <row r="18998" spans="27:29" x14ac:dyDescent="0.25">
      <c r="AA18998"/>
      <c r="AB18998"/>
      <c r="AC18998"/>
    </row>
    <row r="18999" spans="27:29" x14ac:dyDescent="0.25">
      <c r="AA18999"/>
      <c r="AB18999"/>
      <c r="AC18999"/>
    </row>
    <row r="19000" spans="27:29" x14ac:dyDescent="0.25">
      <c r="AA19000"/>
      <c r="AB19000"/>
      <c r="AC19000"/>
    </row>
    <row r="19001" spans="27:29" x14ac:dyDescent="0.25">
      <c r="AA19001"/>
      <c r="AB19001"/>
      <c r="AC19001"/>
    </row>
    <row r="19002" spans="27:29" x14ac:dyDescent="0.25">
      <c r="AA19002"/>
      <c r="AB19002"/>
      <c r="AC19002"/>
    </row>
    <row r="19003" spans="27:29" x14ac:dyDescent="0.25">
      <c r="AA19003"/>
      <c r="AB19003"/>
      <c r="AC19003"/>
    </row>
    <row r="19004" spans="27:29" x14ac:dyDescent="0.25">
      <c r="AA19004"/>
      <c r="AB19004"/>
      <c r="AC19004"/>
    </row>
    <row r="19005" spans="27:29" x14ac:dyDescent="0.25">
      <c r="AA19005"/>
      <c r="AB19005"/>
      <c r="AC19005"/>
    </row>
    <row r="19006" spans="27:29" x14ac:dyDescent="0.25">
      <c r="AA19006"/>
      <c r="AB19006"/>
      <c r="AC19006"/>
    </row>
    <row r="19007" spans="27:29" x14ac:dyDescent="0.25">
      <c r="AA19007"/>
      <c r="AB19007"/>
      <c r="AC19007"/>
    </row>
    <row r="19008" spans="27:29" x14ac:dyDescent="0.25">
      <c r="AA19008"/>
      <c r="AB19008"/>
      <c r="AC19008"/>
    </row>
    <row r="19009" spans="27:29" x14ac:dyDescent="0.25">
      <c r="AA19009"/>
      <c r="AB19009"/>
      <c r="AC19009"/>
    </row>
    <row r="19010" spans="27:29" x14ac:dyDescent="0.25">
      <c r="AA19010"/>
      <c r="AB19010"/>
      <c r="AC19010"/>
    </row>
    <row r="19011" spans="27:29" x14ac:dyDescent="0.25">
      <c r="AA19011"/>
      <c r="AB19011"/>
      <c r="AC19011"/>
    </row>
    <row r="19012" spans="27:29" x14ac:dyDescent="0.25">
      <c r="AA19012"/>
      <c r="AB19012"/>
      <c r="AC19012"/>
    </row>
    <row r="19013" spans="27:29" x14ac:dyDescent="0.25">
      <c r="AA19013"/>
      <c r="AB19013"/>
      <c r="AC19013"/>
    </row>
    <row r="19014" spans="27:29" x14ac:dyDescent="0.25">
      <c r="AA19014"/>
      <c r="AB19014"/>
      <c r="AC19014"/>
    </row>
    <row r="19015" spans="27:29" x14ac:dyDescent="0.25">
      <c r="AA19015"/>
      <c r="AB19015"/>
      <c r="AC19015"/>
    </row>
    <row r="19016" spans="27:29" x14ac:dyDescent="0.25">
      <c r="AA19016"/>
      <c r="AB19016"/>
      <c r="AC19016"/>
    </row>
    <row r="19017" spans="27:29" x14ac:dyDescent="0.25">
      <c r="AA19017"/>
      <c r="AB19017"/>
      <c r="AC19017"/>
    </row>
    <row r="19018" spans="27:29" x14ac:dyDescent="0.25">
      <c r="AA19018"/>
      <c r="AB19018"/>
      <c r="AC19018"/>
    </row>
    <row r="19019" spans="27:29" x14ac:dyDescent="0.25">
      <c r="AA19019"/>
      <c r="AB19019"/>
      <c r="AC19019"/>
    </row>
    <row r="19020" spans="27:29" x14ac:dyDescent="0.25">
      <c r="AA19020"/>
      <c r="AB19020"/>
      <c r="AC19020"/>
    </row>
    <row r="19021" spans="27:29" x14ac:dyDescent="0.25">
      <c r="AA19021"/>
      <c r="AB19021"/>
      <c r="AC19021"/>
    </row>
    <row r="19022" spans="27:29" x14ac:dyDescent="0.25">
      <c r="AA19022"/>
      <c r="AB19022"/>
      <c r="AC19022"/>
    </row>
    <row r="19023" spans="27:29" x14ac:dyDescent="0.25">
      <c r="AA19023"/>
      <c r="AB19023"/>
      <c r="AC19023"/>
    </row>
    <row r="19024" spans="27:29" x14ac:dyDescent="0.25">
      <c r="AA19024"/>
      <c r="AB19024"/>
      <c r="AC19024"/>
    </row>
    <row r="19025" spans="27:29" x14ac:dyDescent="0.25">
      <c r="AA19025"/>
      <c r="AB19025"/>
      <c r="AC19025"/>
    </row>
    <row r="19026" spans="27:29" x14ac:dyDescent="0.25">
      <c r="AA19026"/>
      <c r="AB19026"/>
      <c r="AC19026"/>
    </row>
    <row r="19027" spans="27:29" x14ac:dyDescent="0.25">
      <c r="AA19027"/>
      <c r="AB19027"/>
      <c r="AC19027"/>
    </row>
    <row r="19028" spans="27:29" x14ac:dyDescent="0.25">
      <c r="AA19028"/>
      <c r="AB19028"/>
      <c r="AC19028"/>
    </row>
    <row r="19029" spans="27:29" x14ac:dyDescent="0.25">
      <c r="AA19029"/>
      <c r="AB19029"/>
      <c r="AC19029"/>
    </row>
    <row r="19030" spans="27:29" x14ac:dyDescent="0.25">
      <c r="AA19030"/>
      <c r="AB19030"/>
      <c r="AC19030"/>
    </row>
    <row r="19031" spans="27:29" x14ac:dyDescent="0.25">
      <c r="AA19031"/>
      <c r="AB19031"/>
      <c r="AC19031"/>
    </row>
    <row r="19032" spans="27:29" x14ac:dyDescent="0.25">
      <c r="AA19032"/>
      <c r="AB19032"/>
      <c r="AC19032"/>
    </row>
    <row r="19033" spans="27:29" x14ac:dyDescent="0.25">
      <c r="AA19033"/>
      <c r="AB19033"/>
      <c r="AC19033"/>
    </row>
    <row r="19034" spans="27:29" x14ac:dyDescent="0.25">
      <c r="AA19034"/>
      <c r="AB19034"/>
      <c r="AC19034"/>
    </row>
    <row r="19035" spans="27:29" x14ac:dyDescent="0.25">
      <c r="AA19035"/>
      <c r="AB19035"/>
      <c r="AC19035"/>
    </row>
    <row r="19036" spans="27:29" x14ac:dyDescent="0.25">
      <c r="AA19036"/>
      <c r="AB19036"/>
      <c r="AC19036"/>
    </row>
    <row r="19037" spans="27:29" x14ac:dyDescent="0.25">
      <c r="AA19037"/>
      <c r="AB19037"/>
      <c r="AC19037"/>
    </row>
    <row r="19038" spans="27:29" x14ac:dyDescent="0.25">
      <c r="AA19038"/>
      <c r="AB19038"/>
      <c r="AC19038"/>
    </row>
    <row r="19039" spans="27:29" x14ac:dyDescent="0.25">
      <c r="AA19039"/>
      <c r="AB19039"/>
      <c r="AC19039"/>
    </row>
    <row r="19040" spans="27:29" x14ac:dyDescent="0.25">
      <c r="AA19040"/>
      <c r="AB19040"/>
      <c r="AC19040"/>
    </row>
    <row r="19041" spans="27:29" x14ac:dyDescent="0.25">
      <c r="AA19041"/>
      <c r="AB19041"/>
      <c r="AC19041"/>
    </row>
    <row r="19042" spans="27:29" x14ac:dyDescent="0.25">
      <c r="AA19042"/>
      <c r="AB19042"/>
      <c r="AC19042"/>
    </row>
    <row r="19043" spans="27:29" x14ac:dyDescent="0.25">
      <c r="AA19043"/>
      <c r="AB19043"/>
      <c r="AC19043"/>
    </row>
    <row r="19044" spans="27:29" x14ac:dyDescent="0.25">
      <c r="AA19044"/>
      <c r="AB19044"/>
      <c r="AC19044"/>
    </row>
    <row r="19045" spans="27:29" x14ac:dyDescent="0.25">
      <c r="AA19045"/>
      <c r="AB19045"/>
      <c r="AC19045"/>
    </row>
    <row r="19046" spans="27:29" x14ac:dyDescent="0.25">
      <c r="AA19046"/>
      <c r="AB19046"/>
      <c r="AC19046"/>
    </row>
    <row r="19047" spans="27:29" x14ac:dyDescent="0.25">
      <c r="AA19047"/>
      <c r="AB19047"/>
      <c r="AC19047"/>
    </row>
    <row r="19048" spans="27:29" x14ac:dyDescent="0.25">
      <c r="AA19048"/>
      <c r="AB19048"/>
      <c r="AC19048"/>
    </row>
    <row r="19049" spans="27:29" x14ac:dyDescent="0.25">
      <c r="AA19049"/>
      <c r="AB19049"/>
      <c r="AC19049"/>
    </row>
    <row r="19050" spans="27:29" x14ac:dyDescent="0.25">
      <c r="AA19050"/>
      <c r="AB19050"/>
      <c r="AC19050"/>
    </row>
    <row r="19051" spans="27:29" x14ac:dyDescent="0.25">
      <c r="AA19051"/>
      <c r="AB19051"/>
      <c r="AC19051"/>
    </row>
    <row r="19052" spans="27:29" x14ac:dyDescent="0.25">
      <c r="AA19052"/>
      <c r="AB19052"/>
      <c r="AC19052"/>
    </row>
    <row r="19053" spans="27:29" x14ac:dyDescent="0.25">
      <c r="AA19053"/>
      <c r="AB19053"/>
      <c r="AC19053"/>
    </row>
    <row r="19054" spans="27:29" x14ac:dyDescent="0.25">
      <c r="AA19054"/>
      <c r="AB19054"/>
      <c r="AC19054"/>
    </row>
    <row r="19055" spans="27:29" x14ac:dyDescent="0.25">
      <c r="AA19055"/>
      <c r="AB19055"/>
      <c r="AC19055"/>
    </row>
    <row r="19056" spans="27:29" x14ac:dyDescent="0.25">
      <c r="AA19056"/>
      <c r="AB19056"/>
      <c r="AC19056"/>
    </row>
    <row r="19057" spans="27:29" x14ac:dyDescent="0.25">
      <c r="AA19057"/>
      <c r="AB19057"/>
      <c r="AC19057"/>
    </row>
    <row r="19058" spans="27:29" x14ac:dyDescent="0.25">
      <c r="AA19058"/>
      <c r="AB19058"/>
      <c r="AC19058"/>
    </row>
    <row r="19059" spans="27:29" x14ac:dyDescent="0.25">
      <c r="AA19059"/>
      <c r="AB19059"/>
      <c r="AC19059"/>
    </row>
    <row r="19060" spans="27:29" x14ac:dyDescent="0.25">
      <c r="AA19060"/>
      <c r="AB19060"/>
      <c r="AC19060"/>
    </row>
    <row r="19061" spans="27:29" x14ac:dyDescent="0.25">
      <c r="AA19061"/>
      <c r="AB19061"/>
      <c r="AC19061"/>
    </row>
    <row r="19062" spans="27:29" x14ac:dyDescent="0.25">
      <c r="AA19062"/>
      <c r="AB19062"/>
      <c r="AC19062"/>
    </row>
    <row r="19063" spans="27:29" x14ac:dyDescent="0.25">
      <c r="AA19063"/>
      <c r="AB19063"/>
      <c r="AC19063"/>
    </row>
    <row r="19064" spans="27:29" x14ac:dyDescent="0.25">
      <c r="AA19064"/>
      <c r="AB19064"/>
      <c r="AC19064"/>
    </row>
    <row r="19065" spans="27:29" x14ac:dyDescent="0.25">
      <c r="AA19065"/>
      <c r="AB19065"/>
      <c r="AC19065"/>
    </row>
    <row r="19066" spans="27:29" x14ac:dyDescent="0.25">
      <c r="AA19066"/>
      <c r="AB19066"/>
      <c r="AC19066"/>
    </row>
    <row r="19067" spans="27:29" x14ac:dyDescent="0.25">
      <c r="AA19067"/>
      <c r="AB19067"/>
      <c r="AC19067"/>
    </row>
    <row r="19068" spans="27:29" x14ac:dyDescent="0.25">
      <c r="AA19068"/>
      <c r="AB19068"/>
      <c r="AC19068"/>
    </row>
    <row r="19069" spans="27:29" x14ac:dyDescent="0.25">
      <c r="AA19069"/>
      <c r="AB19069"/>
      <c r="AC19069"/>
    </row>
    <row r="19070" spans="27:29" x14ac:dyDescent="0.25">
      <c r="AA19070"/>
      <c r="AB19070"/>
      <c r="AC19070"/>
    </row>
    <row r="19071" spans="27:29" x14ac:dyDescent="0.25">
      <c r="AA19071"/>
      <c r="AB19071"/>
      <c r="AC19071"/>
    </row>
    <row r="19072" spans="27:29" x14ac:dyDescent="0.25">
      <c r="AA19072"/>
      <c r="AB19072"/>
      <c r="AC19072"/>
    </row>
    <row r="19073" spans="27:29" x14ac:dyDescent="0.25">
      <c r="AA19073"/>
      <c r="AB19073"/>
      <c r="AC19073"/>
    </row>
    <row r="19074" spans="27:29" x14ac:dyDescent="0.25">
      <c r="AA19074"/>
      <c r="AB19074"/>
      <c r="AC19074"/>
    </row>
    <row r="19075" spans="27:29" x14ac:dyDescent="0.25">
      <c r="AA19075"/>
      <c r="AB19075"/>
      <c r="AC19075"/>
    </row>
    <row r="19076" spans="27:29" x14ac:dyDescent="0.25">
      <c r="AA19076"/>
      <c r="AB19076"/>
      <c r="AC19076"/>
    </row>
    <row r="19077" spans="27:29" x14ac:dyDescent="0.25">
      <c r="AA19077"/>
      <c r="AB19077"/>
      <c r="AC19077"/>
    </row>
    <row r="19078" spans="27:29" x14ac:dyDescent="0.25">
      <c r="AA19078"/>
      <c r="AB19078"/>
      <c r="AC19078"/>
    </row>
    <row r="19079" spans="27:29" x14ac:dyDescent="0.25">
      <c r="AA19079"/>
      <c r="AB19079"/>
      <c r="AC19079"/>
    </row>
    <row r="19080" spans="27:29" x14ac:dyDescent="0.25">
      <c r="AA19080"/>
      <c r="AB19080"/>
      <c r="AC19080"/>
    </row>
    <row r="19081" spans="27:29" x14ac:dyDescent="0.25">
      <c r="AA19081"/>
      <c r="AB19081"/>
      <c r="AC19081"/>
    </row>
    <row r="19082" spans="27:29" x14ac:dyDescent="0.25">
      <c r="AA19082"/>
      <c r="AB19082"/>
      <c r="AC19082"/>
    </row>
    <row r="19083" spans="27:29" x14ac:dyDescent="0.25">
      <c r="AA19083"/>
      <c r="AB19083"/>
      <c r="AC19083"/>
    </row>
    <row r="19084" spans="27:29" x14ac:dyDescent="0.25">
      <c r="AA19084"/>
      <c r="AB19084"/>
      <c r="AC19084"/>
    </row>
    <row r="19085" spans="27:29" x14ac:dyDescent="0.25">
      <c r="AA19085"/>
      <c r="AB19085"/>
      <c r="AC19085"/>
    </row>
    <row r="19086" spans="27:29" x14ac:dyDescent="0.25">
      <c r="AA19086"/>
      <c r="AB19086"/>
      <c r="AC19086"/>
    </row>
    <row r="19087" spans="27:29" x14ac:dyDescent="0.25">
      <c r="AA19087"/>
      <c r="AB19087"/>
      <c r="AC19087"/>
    </row>
    <row r="19088" spans="27:29" x14ac:dyDescent="0.25">
      <c r="AA19088"/>
      <c r="AB19088"/>
      <c r="AC19088"/>
    </row>
    <row r="19089" spans="27:29" x14ac:dyDescent="0.25">
      <c r="AA19089"/>
      <c r="AB19089"/>
      <c r="AC19089"/>
    </row>
    <row r="19090" spans="27:29" x14ac:dyDescent="0.25">
      <c r="AA19090"/>
      <c r="AB19090"/>
      <c r="AC19090"/>
    </row>
    <row r="19091" spans="27:29" x14ac:dyDescent="0.25">
      <c r="AA19091"/>
      <c r="AB19091"/>
      <c r="AC19091"/>
    </row>
    <row r="19092" spans="27:29" x14ac:dyDescent="0.25">
      <c r="AA19092"/>
      <c r="AB19092"/>
      <c r="AC19092"/>
    </row>
    <row r="19093" spans="27:29" x14ac:dyDescent="0.25">
      <c r="AA19093"/>
      <c r="AB19093"/>
      <c r="AC19093"/>
    </row>
    <row r="19094" spans="27:29" x14ac:dyDescent="0.25">
      <c r="AA19094"/>
      <c r="AB19094"/>
      <c r="AC19094"/>
    </row>
    <row r="19095" spans="27:29" x14ac:dyDescent="0.25">
      <c r="AA19095"/>
      <c r="AB19095"/>
      <c r="AC19095"/>
    </row>
    <row r="19096" spans="27:29" x14ac:dyDescent="0.25">
      <c r="AA19096"/>
      <c r="AB19096"/>
      <c r="AC19096"/>
    </row>
    <row r="19097" spans="27:29" x14ac:dyDescent="0.25">
      <c r="AA19097"/>
      <c r="AB19097"/>
      <c r="AC19097"/>
    </row>
    <row r="19098" spans="27:29" x14ac:dyDescent="0.25">
      <c r="AA19098"/>
      <c r="AB19098"/>
      <c r="AC19098"/>
    </row>
    <row r="19099" spans="27:29" x14ac:dyDescent="0.25">
      <c r="AA19099"/>
      <c r="AB19099"/>
      <c r="AC19099"/>
    </row>
    <row r="19100" spans="27:29" x14ac:dyDescent="0.25">
      <c r="AA19100"/>
      <c r="AB19100"/>
      <c r="AC19100"/>
    </row>
    <row r="19101" spans="27:29" x14ac:dyDescent="0.25">
      <c r="AA19101"/>
      <c r="AB19101"/>
      <c r="AC19101"/>
    </row>
    <row r="19102" spans="27:29" x14ac:dyDescent="0.25">
      <c r="AA19102"/>
      <c r="AB19102"/>
      <c r="AC19102"/>
    </row>
    <row r="19103" spans="27:29" x14ac:dyDescent="0.25">
      <c r="AA19103"/>
      <c r="AB19103"/>
      <c r="AC19103"/>
    </row>
    <row r="19104" spans="27:29" x14ac:dyDescent="0.25">
      <c r="AA19104"/>
      <c r="AB19104"/>
      <c r="AC19104"/>
    </row>
    <row r="19105" spans="27:29" x14ac:dyDescent="0.25">
      <c r="AA19105"/>
      <c r="AB19105"/>
      <c r="AC19105"/>
    </row>
    <row r="19106" spans="27:29" x14ac:dyDescent="0.25">
      <c r="AA19106"/>
      <c r="AB19106"/>
      <c r="AC19106"/>
    </row>
    <row r="19107" spans="27:29" x14ac:dyDescent="0.25">
      <c r="AA19107"/>
      <c r="AB19107"/>
      <c r="AC19107"/>
    </row>
    <row r="19108" spans="27:29" x14ac:dyDescent="0.25">
      <c r="AA19108"/>
      <c r="AB19108"/>
      <c r="AC19108"/>
    </row>
    <row r="19109" spans="27:29" x14ac:dyDescent="0.25">
      <c r="AA19109"/>
      <c r="AB19109"/>
      <c r="AC19109"/>
    </row>
    <row r="19110" spans="27:29" x14ac:dyDescent="0.25">
      <c r="AA19110"/>
      <c r="AB19110"/>
      <c r="AC19110"/>
    </row>
    <row r="19111" spans="27:29" x14ac:dyDescent="0.25">
      <c r="AA19111"/>
      <c r="AB19111"/>
      <c r="AC19111"/>
    </row>
    <row r="19112" spans="27:29" x14ac:dyDescent="0.25">
      <c r="AA19112"/>
      <c r="AB19112"/>
      <c r="AC19112"/>
    </row>
    <row r="19113" spans="27:29" x14ac:dyDescent="0.25">
      <c r="AA19113"/>
      <c r="AB19113"/>
      <c r="AC19113"/>
    </row>
    <row r="19114" spans="27:29" x14ac:dyDescent="0.25">
      <c r="AA19114"/>
      <c r="AB19114"/>
      <c r="AC19114"/>
    </row>
    <row r="19115" spans="27:29" x14ac:dyDescent="0.25">
      <c r="AA19115"/>
      <c r="AB19115"/>
      <c r="AC19115"/>
    </row>
    <row r="19116" spans="27:29" x14ac:dyDescent="0.25">
      <c r="AA19116"/>
      <c r="AB19116"/>
      <c r="AC19116"/>
    </row>
    <row r="19117" spans="27:29" x14ac:dyDescent="0.25">
      <c r="AA19117"/>
      <c r="AB19117"/>
      <c r="AC19117"/>
    </row>
    <row r="19118" spans="27:29" x14ac:dyDescent="0.25">
      <c r="AA19118"/>
      <c r="AB19118"/>
      <c r="AC19118"/>
    </row>
    <row r="19119" spans="27:29" x14ac:dyDescent="0.25">
      <c r="AA19119"/>
      <c r="AB19119"/>
      <c r="AC19119"/>
    </row>
    <row r="19120" spans="27:29" x14ac:dyDescent="0.25">
      <c r="AA19120"/>
      <c r="AB19120"/>
      <c r="AC19120"/>
    </row>
    <row r="19121" spans="27:29" x14ac:dyDescent="0.25">
      <c r="AA19121"/>
      <c r="AB19121"/>
      <c r="AC19121"/>
    </row>
    <row r="19122" spans="27:29" x14ac:dyDescent="0.25">
      <c r="AA19122"/>
      <c r="AB19122"/>
      <c r="AC19122"/>
    </row>
    <row r="19123" spans="27:29" x14ac:dyDescent="0.25">
      <c r="AA19123"/>
      <c r="AB19123"/>
      <c r="AC19123"/>
    </row>
    <row r="19124" spans="27:29" x14ac:dyDescent="0.25">
      <c r="AA19124"/>
      <c r="AB19124"/>
      <c r="AC19124"/>
    </row>
    <row r="19125" spans="27:29" x14ac:dyDescent="0.25">
      <c r="AA19125"/>
      <c r="AB19125"/>
      <c r="AC19125"/>
    </row>
    <row r="19126" spans="27:29" x14ac:dyDescent="0.25">
      <c r="AA19126"/>
      <c r="AB19126"/>
      <c r="AC19126"/>
    </row>
    <row r="19127" spans="27:29" x14ac:dyDescent="0.25">
      <c r="AA19127"/>
      <c r="AB19127"/>
      <c r="AC19127"/>
    </row>
    <row r="19128" spans="27:29" x14ac:dyDescent="0.25">
      <c r="AA19128"/>
      <c r="AB19128"/>
      <c r="AC19128"/>
    </row>
    <row r="19129" spans="27:29" x14ac:dyDescent="0.25">
      <c r="AA19129"/>
      <c r="AB19129"/>
      <c r="AC19129"/>
    </row>
    <row r="19130" spans="27:29" x14ac:dyDescent="0.25">
      <c r="AA19130"/>
      <c r="AB19130"/>
      <c r="AC19130"/>
    </row>
    <row r="19131" spans="27:29" x14ac:dyDescent="0.25">
      <c r="AA19131"/>
      <c r="AB19131"/>
      <c r="AC19131"/>
    </row>
    <row r="19132" spans="27:29" x14ac:dyDescent="0.25">
      <c r="AA19132"/>
      <c r="AB19132"/>
      <c r="AC19132"/>
    </row>
    <row r="19133" spans="27:29" x14ac:dyDescent="0.25">
      <c r="AA19133"/>
      <c r="AB19133"/>
      <c r="AC19133"/>
    </row>
    <row r="19134" spans="27:29" x14ac:dyDescent="0.25">
      <c r="AA19134"/>
      <c r="AB19134"/>
      <c r="AC19134"/>
    </row>
    <row r="19135" spans="27:29" x14ac:dyDescent="0.25">
      <c r="AA19135"/>
      <c r="AB19135"/>
      <c r="AC19135"/>
    </row>
    <row r="19136" spans="27:29" x14ac:dyDescent="0.25">
      <c r="AA19136"/>
      <c r="AB19136"/>
      <c r="AC19136"/>
    </row>
    <row r="19137" spans="27:29" x14ac:dyDescent="0.25">
      <c r="AA19137"/>
      <c r="AB19137"/>
      <c r="AC19137"/>
    </row>
    <row r="19138" spans="27:29" x14ac:dyDescent="0.25">
      <c r="AA19138"/>
      <c r="AB19138"/>
      <c r="AC19138"/>
    </row>
    <row r="19139" spans="27:29" x14ac:dyDescent="0.25">
      <c r="AA19139"/>
      <c r="AB19139"/>
      <c r="AC19139"/>
    </row>
    <row r="19140" spans="27:29" x14ac:dyDescent="0.25">
      <c r="AA19140"/>
      <c r="AB19140"/>
      <c r="AC19140"/>
    </row>
    <row r="19141" spans="27:29" x14ac:dyDescent="0.25">
      <c r="AA19141"/>
      <c r="AB19141"/>
      <c r="AC19141"/>
    </row>
    <row r="19142" spans="27:29" x14ac:dyDescent="0.25">
      <c r="AA19142"/>
      <c r="AB19142"/>
      <c r="AC19142"/>
    </row>
    <row r="19143" spans="27:29" x14ac:dyDescent="0.25">
      <c r="AA19143"/>
      <c r="AB19143"/>
      <c r="AC19143"/>
    </row>
    <row r="19144" spans="27:29" x14ac:dyDescent="0.25">
      <c r="AA19144"/>
      <c r="AB19144"/>
      <c r="AC19144"/>
    </row>
    <row r="19145" spans="27:29" x14ac:dyDescent="0.25">
      <c r="AA19145"/>
      <c r="AB19145"/>
      <c r="AC19145"/>
    </row>
    <row r="19146" spans="27:29" x14ac:dyDescent="0.25">
      <c r="AA19146"/>
      <c r="AB19146"/>
      <c r="AC19146"/>
    </row>
    <row r="19147" spans="27:29" x14ac:dyDescent="0.25">
      <c r="AA19147"/>
      <c r="AB19147"/>
      <c r="AC19147"/>
    </row>
    <row r="19148" spans="27:29" x14ac:dyDescent="0.25">
      <c r="AA19148"/>
      <c r="AB19148"/>
      <c r="AC19148"/>
    </row>
    <row r="19149" spans="27:29" x14ac:dyDescent="0.25">
      <c r="AA19149"/>
      <c r="AB19149"/>
      <c r="AC19149"/>
    </row>
    <row r="19150" spans="27:29" x14ac:dyDescent="0.25">
      <c r="AA19150"/>
      <c r="AB19150"/>
      <c r="AC19150"/>
    </row>
    <row r="19151" spans="27:29" x14ac:dyDescent="0.25">
      <c r="AA19151"/>
      <c r="AB19151"/>
      <c r="AC19151"/>
    </row>
    <row r="19152" spans="27:29" x14ac:dyDescent="0.25">
      <c r="AA19152"/>
      <c r="AB19152"/>
      <c r="AC19152"/>
    </row>
    <row r="19153" spans="27:29" x14ac:dyDescent="0.25">
      <c r="AA19153"/>
      <c r="AB19153"/>
      <c r="AC19153"/>
    </row>
    <row r="19154" spans="27:29" x14ac:dyDescent="0.25">
      <c r="AA19154"/>
      <c r="AB19154"/>
      <c r="AC19154"/>
    </row>
    <row r="19155" spans="27:29" x14ac:dyDescent="0.25">
      <c r="AA19155"/>
      <c r="AB19155"/>
      <c r="AC19155"/>
    </row>
    <row r="19156" spans="27:29" x14ac:dyDescent="0.25">
      <c r="AA19156"/>
      <c r="AB19156"/>
      <c r="AC19156"/>
    </row>
    <row r="19157" spans="27:29" x14ac:dyDescent="0.25">
      <c r="AA19157"/>
      <c r="AB19157"/>
      <c r="AC19157"/>
    </row>
    <row r="19158" spans="27:29" x14ac:dyDescent="0.25">
      <c r="AA19158"/>
      <c r="AB19158"/>
      <c r="AC19158"/>
    </row>
    <row r="19159" spans="27:29" x14ac:dyDescent="0.25">
      <c r="AA19159"/>
      <c r="AB19159"/>
      <c r="AC19159"/>
    </row>
    <row r="19160" spans="27:29" x14ac:dyDescent="0.25">
      <c r="AA19160"/>
      <c r="AB19160"/>
      <c r="AC19160"/>
    </row>
    <row r="19161" spans="27:29" x14ac:dyDescent="0.25">
      <c r="AA19161"/>
      <c r="AB19161"/>
      <c r="AC19161"/>
    </row>
    <row r="19162" spans="27:29" x14ac:dyDescent="0.25">
      <c r="AA19162"/>
      <c r="AB19162"/>
      <c r="AC19162"/>
    </row>
    <row r="19163" spans="27:29" x14ac:dyDescent="0.25">
      <c r="AA19163"/>
      <c r="AB19163"/>
      <c r="AC19163"/>
    </row>
    <row r="19164" spans="27:29" x14ac:dyDescent="0.25">
      <c r="AA19164"/>
      <c r="AB19164"/>
      <c r="AC19164"/>
    </row>
    <row r="19165" spans="27:29" x14ac:dyDescent="0.25">
      <c r="AA19165"/>
      <c r="AB19165"/>
      <c r="AC19165"/>
    </row>
    <row r="19166" spans="27:29" x14ac:dyDescent="0.25">
      <c r="AA19166"/>
      <c r="AB19166"/>
      <c r="AC19166"/>
    </row>
    <row r="19167" spans="27:29" x14ac:dyDescent="0.25">
      <c r="AA19167"/>
      <c r="AB19167"/>
      <c r="AC19167"/>
    </row>
    <row r="19168" spans="27:29" x14ac:dyDescent="0.25">
      <c r="AA19168"/>
      <c r="AB19168"/>
      <c r="AC19168"/>
    </row>
    <row r="19169" spans="27:29" x14ac:dyDescent="0.25">
      <c r="AA19169"/>
      <c r="AB19169"/>
      <c r="AC19169"/>
    </row>
    <row r="19170" spans="27:29" x14ac:dyDescent="0.25">
      <c r="AA19170"/>
      <c r="AB19170"/>
      <c r="AC19170"/>
    </row>
    <row r="19171" spans="27:29" x14ac:dyDescent="0.25">
      <c r="AA19171"/>
      <c r="AB19171"/>
      <c r="AC19171"/>
    </row>
    <row r="19172" spans="27:29" x14ac:dyDescent="0.25">
      <c r="AA19172"/>
      <c r="AB19172"/>
      <c r="AC19172"/>
    </row>
    <row r="19173" spans="27:29" x14ac:dyDescent="0.25">
      <c r="AA19173"/>
      <c r="AB19173"/>
      <c r="AC19173"/>
    </row>
    <row r="19174" spans="27:29" x14ac:dyDescent="0.25">
      <c r="AA19174"/>
      <c r="AB19174"/>
      <c r="AC19174"/>
    </row>
    <row r="19175" spans="27:29" x14ac:dyDescent="0.25">
      <c r="AA19175"/>
      <c r="AB19175"/>
      <c r="AC19175"/>
    </row>
    <row r="19176" spans="27:29" x14ac:dyDescent="0.25">
      <c r="AA19176"/>
      <c r="AB19176"/>
      <c r="AC19176"/>
    </row>
    <row r="19177" spans="27:29" x14ac:dyDescent="0.25">
      <c r="AA19177"/>
      <c r="AB19177"/>
      <c r="AC19177"/>
    </row>
    <row r="19178" spans="27:29" x14ac:dyDescent="0.25">
      <c r="AA19178"/>
      <c r="AB19178"/>
      <c r="AC19178"/>
    </row>
    <row r="19179" spans="27:29" x14ac:dyDescent="0.25">
      <c r="AA19179"/>
      <c r="AB19179"/>
      <c r="AC19179"/>
    </row>
    <row r="19180" spans="27:29" x14ac:dyDescent="0.25">
      <c r="AA19180"/>
      <c r="AB19180"/>
      <c r="AC19180"/>
    </row>
    <row r="19181" spans="27:29" x14ac:dyDescent="0.25">
      <c r="AA19181"/>
      <c r="AB19181"/>
      <c r="AC19181"/>
    </row>
    <row r="19182" spans="27:29" x14ac:dyDescent="0.25">
      <c r="AA19182"/>
      <c r="AB19182"/>
      <c r="AC19182"/>
    </row>
    <row r="19183" spans="27:29" x14ac:dyDescent="0.25">
      <c r="AA19183"/>
      <c r="AB19183"/>
      <c r="AC19183"/>
    </row>
    <row r="19184" spans="27:29" x14ac:dyDescent="0.25">
      <c r="AA19184"/>
      <c r="AB19184"/>
      <c r="AC19184"/>
    </row>
    <row r="19185" spans="27:29" x14ac:dyDescent="0.25">
      <c r="AA19185"/>
      <c r="AB19185"/>
      <c r="AC19185"/>
    </row>
    <row r="19186" spans="27:29" x14ac:dyDescent="0.25">
      <c r="AA19186"/>
      <c r="AB19186"/>
      <c r="AC19186"/>
    </row>
    <row r="19187" spans="27:29" x14ac:dyDescent="0.25">
      <c r="AA19187"/>
      <c r="AB19187"/>
      <c r="AC19187"/>
    </row>
    <row r="19188" spans="27:29" x14ac:dyDescent="0.25">
      <c r="AA19188"/>
      <c r="AB19188"/>
      <c r="AC19188"/>
    </row>
    <row r="19189" spans="27:29" x14ac:dyDescent="0.25">
      <c r="AA19189"/>
      <c r="AB19189"/>
      <c r="AC19189"/>
    </row>
    <row r="19190" spans="27:29" x14ac:dyDescent="0.25">
      <c r="AA19190"/>
      <c r="AB19190"/>
      <c r="AC19190"/>
    </row>
    <row r="19191" spans="27:29" x14ac:dyDescent="0.25">
      <c r="AA19191"/>
      <c r="AB19191"/>
      <c r="AC19191"/>
    </row>
    <row r="19192" spans="27:29" x14ac:dyDescent="0.25">
      <c r="AA19192"/>
      <c r="AB19192"/>
      <c r="AC19192"/>
    </row>
    <row r="19193" spans="27:29" x14ac:dyDescent="0.25">
      <c r="AA19193"/>
      <c r="AB19193"/>
      <c r="AC19193"/>
    </row>
    <row r="19194" spans="27:29" x14ac:dyDescent="0.25">
      <c r="AA19194"/>
      <c r="AB19194"/>
      <c r="AC19194"/>
    </row>
    <row r="19195" spans="27:29" x14ac:dyDescent="0.25">
      <c r="AA19195"/>
      <c r="AB19195"/>
      <c r="AC19195"/>
    </row>
    <row r="19196" spans="27:29" x14ac:dyDescent="0.25">
      <c r="AA19196"/>
      <c r="AB19196"/>
      <c r="AC19196"/>
    </row>
    <row r="19197" spans="27:29" x14ac:dyDescent="0.25">
      <c r="AA19197"/>
      <c r="AB19197"/>
      <c r="AC19197"/>
    </row>
    <row r="19198" spans="27:29" x14ac:dyDescent="0.25">
      <c r="AA19198"/>
      <c r="AB19198"/>
      <c r="AC19198"/>
    </row>
    <row r="19199" spans="27:29" x14ac:dyDescent="0.25">
      <c r="AA19199"/>
      <c r="AB19199"/>
      <c r="AC19199"/>
    </row>
    <row r="19200" spans="27:29" x14ac:dyDescent="0.25">
      <c r="AA19200"/>
      <c r="AB19200"/>
      <c r="AC19200"/>
    </row>
    <row r="19201" spans="27:29" x14ac:dyDescent="0.25">
      <c r="AA19201"/>
      <c r="AB19201"/>
      <c r="AC19201"/>
    </row>
    <row r="19202" spans="27:29" x14ac:dyDescent="0.25">
      <c r="AA19202"/>
      <c r="AB19202"/>
      <c r="AC19202"/>
    </row>
    <row r="19203" spans="27:29" x14ac:dyDescent="0.25">
      <c r="AA19203"/>
      <c r="AB19203"/>
      <c r="AC19203"/>
    </row>
    <row r="19204" spans="27:29" x14ac:dyDescent="0.25">
      <c r="AA19204"/>
      <c r="AB19204"/>
      <c r="AC19204"/>
    </row>
    <row r="19205" spans="27:29" x14ac:dyDescent="0.25">
      <c r="AA19205"/>
      <c r="AB19205"/>
      <c r="AC19205"/>
    </row>
    <row r="19206" spans="27:29" x14ac:dyDescent="0.25">
      <c r="AA19206"/>
      <c r="AB19206"/>
      <c r="AC19206"/>
    </row>
    <row r="19207" spans="27:29" x14ac:dyDescent="0.25">
      <c r="AA19207"/>
      <c r="AB19207"/>
      <c r="AC19207"/>
    </row>
    <row r="19208" spans="27:29" x14ac:dyDescent="0.25">
      <c r="AA19208"/>
      <c r="AB19208"/>
      <c r="AC19208"/>
    </row>
    <row r="19209" spans="27:29" x14ac:dyDescent="0.25">
      <c r="AA19209"/>
      <c r="AB19209"/>
      <c r="AC19209"/>
    </row>
    <row r="19210" spans="27:29" x14ac:dyDescent="0.25">
      <c r="AA19210"/>
      <c r="AB19210"/>
      <c r="AC19210"/>
    </row>
    <row r="19211" spans="27:29" x14ac:dyDescent="0.25">
      <c r="AA19211"/>
      <c r="AB19211"/>
      <c r="AC19211"/>
    </row>
    <row r="19212" spans="27:29" x14ac:dyDescent="0.25">
      <c r="AA19212"/>
      <c r="AB19212"/>
      <c r="AC19212"/>
    </row>
    <row r="19213" spans="27:29" x14ac:dyDescent="0.25">
      <c r="AA19213"/>
      <c r="AB19213"/>
      <c r="AC19213"/>
    </row>
    <row r="19214" spans="27:29" x14ac:dyDescent="0.25">
      <c r="AA19214"/>
      <c r="AB19214"/>
      <c r="AC19214"/>
    </row>
    <row r="19215" spans="27:29" x14ac:dyDescent="0.25">
      <c r="AA19215"/>
      <c r="AB19215"/>
      <c r="AC19215"/>
    </row>
    <row r="19216" spans="27:29" x14ac:dyDescent="0.25">
      <c r="AA19216"/>
      <c r="AB19216"/>
      <c r="AC19216"/>
    </row>
    <row r="19217" spans="27:29" x14ac:dyDescent="0.25">
      <c r="AA19217"/>
      <c r="AB19217"/>
      <c r="AC19217"/>
    </row>
    <row r="19218" spans="27:29" x14ac:dyDescent="0.25">
      <c r="AA19218"/>
      <c r="AB19218"/>
      <c r="AC19218"/>
    </row>
    <row r="19219" spans="27:29" x14ac:dyDescent="0.25">
      <c r="AA19219"/>
      <c r="AB19219"/>
      <c r="AC19219"/>
    </row>
    <row r="19220" spans="27:29" x14ac:dyDescent="0.25">
      <c r="AA19220"/>
      <c r="AB19220"/>
      <c r="AC19220"/>
    </row>
    <row r="19221" spans="27:29" x14ac:dyDescent="0.25">
      <c r="AA19221"/>
      <c r="AB19221"/>
      <c r="AC19221"/>
    </row>
    <row r="19222" spans="27:29" x14ac:dyDescent="0.25">
      <c r="AA19222"/>
      <c r="AB19222"/>
      <c r="AC19222"/>
    </row>
    <row r="19223" spans="27:29" x14ac:dyDescent="0.25">
      <c r="AA19223"/>
      <c r="AB19223"/>
      <c r="AC19223"/>
    </row>
    <row r="19224" spans="27:29" x14ac:dyDescent="0.25">
      <c r="AA19224"/>
      <c r="AB19224"/>
      <c r="AC19224"/>
    </row>
    <row r="19225" spans="27:29" x14ac:dyDescent="0.25">
      <c r="AA19225"/>
      <c r="AB19225"/>
      <c r="AC19225"/>
    </row>
    <row r="19226" spans="27:29" x14ac:dyDescent="0.25">
      <c r="AA19226"/>
      <c r="AB19226"/>
      <c r="AC19226"/>
    </row>
    <row r="19227" spans="27:29" x14ac:dyDescent="0.25">
      <c r="AA19227"/>
      <c r="AB19227"/>
      <c r="AC19227"/>
    </row>
    <row r="19228" spans="27:29" x14ac:dyDescent="0.25">
      <c r="AA19228"/>
      <c r="AB19228"/>
      <c r="AC19228"/>
    </row>
    <row r="19229" spans="27:29" x14ac:dyDescent="0.25">
      <c r="AA19229"/>
      <c r="AB19229"/>
      <c r="AC19229"/>
    </row>
    <row r="19230" spans="27:29" x14ac:dyDescent="0.25">
      <c r="AA19230"/>
      <c r="AB19230"/>
      <c r="AC19230"/>
    </row>
    <row r="19231" spans="27:29" x14ac:dyDescent="0.25">
      <c r="AA19231"/>
      <c r="AB19231"/>
      <c r="AC19231"/>
    </row>
    <row r="19232" spans="27:29" x14ac:dyDescent="0.25">
      <c r="AA19232"/>
      <c r="AB19232"/>
      <c r="AC19232"/>
    </row>
    <row r="19233" spans="27:29" x14ac:dyDescent="0.25">
      <c r="AA19233"/>
      <c r="AB19233"/>
      <c r="AC19233"/>
    </row>
    <row r="19234" spans="27:29" x14ac:dyDescent="0.25">
      <c r="AA19234"/>
      <c r="AB19234"/>
      <c r="AC19234"/>
    </row>
    <row r="19235" spans="27:29" x14ac:dyDescent="0.25">
      <c r="AA19235"/>
      <c r="AB19235"/>
      <c r="AC19235"/>
    </row>
    <row r="19236" spans="27:29" x14ac:dyDescent="0.25">
      <c r="AA19236"/>
      <c r="AB19236"/>
      <c r="AC19236"/>
    </row>
    <row r="19237" spans="27:29" x14ac:dyDescent="0.25">
      <c r="AA19237"/>
      <c r="AB19237"/>
      <c r="AC19237"/>
    </row>
    <row r="19238" spans="27:29" x14ac:dyDescent="0.25">
      <c r="AA19238"/>
      <c r="AB19238"/>
      <c r="AC19238"/>
    </row>
    <row r="19239" spans="27:29" x14ac:dyDescent="0.25">
      <c r="AA19239"/>
      <c r="AB19239"/>
      <c r="AC19239"/>
    </row>
    <row r="19240" spans="27:29" x14ac:dyDescent="0.25">
      <c r="AA19240"/>
      <c r="AB19240"/>
      <c r="AC19240"/>
    </row>
    <row r="19241" spans="27:29" x14ac:dyDescent="0.25">
      <c r="AA19241"/>
      <c r="AB19241"/>
      <c r="AC19241"/>
    </row>
    <row r="19242" spans="27:29" x14ac:dyDescent="0.25">
      <c r="AA19242"/>
      <c r="AB19242"/>
      <c r="AC19242"/>
    </row>
    <row r="19243" spans="27:29" x14ac:dyDescent="0.25">
      <c r="AA19243"/>
      <c r="AB19243"/>
      <c r="AC19243"/>
    </row>
    <row r="19244" spans="27:29" x14ac:dyDescent="0.25">
      <c r="AA19244"/>
      <c r="AB19244"/>
      <c r="AC19244"/>
    </row>
    <row r="19245" spans="27:29" x14ac:dyDescent="0.25">
      <c r="AA19245"/>
      <c r="AB19245"/>
      <c r="AC19245"/>
    </row>
    <row r="19246" spans="27:29" x14ac:dyDescent="0.25">
      <c r="AA19246"/>
      <c r="AB19246"/>
      <c r="AC19246"/>
    </row>
    <row r="19247" spans="27:29" x14ac:dyDescent="0.25">
      <c r="AA19247"/>
      <c r="AB19247"/>
      <c r="AC19247"/>
    </row>
    <row r="19248" spans="27:29" x14ac:dyDescent="0.25">
      <c r="AA19248"/>
      <c r="AB19248"/>
      <c r="AC19248"/>
    </row>
    <row r="19249" spans="27:29" x14ac:dyDescent="0.25">
      <c r="AA19249"/>
      <c r="AB19249"/>
      <c r="AC19249"/>
    </row>
    <row r="19250" spans="27:29" x14ac:dyDescent="0.25">
      <c r="AA19250"/>
      <c r="AB19250"/>
      <c r="AC19250"/>
    </row>
    <row r="19251" spans="27:29" x14ac:dyDescent="0.25">
      <c r="AA19251"/>
      <c r="AB19251"/>
      <c r="AC19251"/>
    </row>
    <row r="19252" spans="27:29" x14ac:dyDescent="0.25">
      <c r="AA19252"/>
      <c r="AB19252"/>
      <c r="AC19252"/>
    </row>
    <row r="19253" spans="27:29" x14ac:dyDescent="0.25">
      <c r="AA19253"/>
      <c r="AB19253"/>
      <c r="AC19253"/>
    </row>
    <row r="19254" spans="27:29" x14ac:dyDescent="0.25">
      <c r="AA19254"/>
      <c r="AB19254"/>
      <c r="AC19254"/>
    </row>
    <row r="19255" spans="27:29" x14ac:dyDescent="0.25">
      <c r="AA19255"/>
      <c r="AB19255"/>
      <c r="AC19255"/>
    </row>
    <row r="19256" spans="27:29" x14ac:dyDescent="0.25">
      <c r="AA19256"/>
      <c r="AB19256"/>
      <c r="AC19256"/>
    </row>
    <row r="19257" spans="27:29" x14ac:dyDescent="0.25">
      <c r="AA19257"/>
      <c r="AB19257"/>
      <c r="AC19257"/>
    </row>
    <row r="19258" spans="27:29" x14ac:dyDescent="0.25">
      <c r="AA19258"/>
      <c r="AB19258"/>
      <c r="AC19258"/>
    </row>
    <row r="19259" spans="27:29" x14ac:dyDescent="0.25">
      <c r="AA19259"/>
      <c r="AB19259"/>
      <c r="AC19259"/>
    </row>
    <row r="19260" spans="27:29" x14ac:dyDescent="0.25">
      <c r="AA19260"/>
      <c r="AB19260"/>
      <c r="AC19260"/>
    </row>
    <row r="19261" spans="27:29" x14ac:dyDescent="0.25">
      <c r="AA19261"/>
      <c r="AB19261"/>
      <c r="AC19261"/>
    </row>
    <row r="19262" spans="27:29" x14ac:dyDescent="0.25">
      <c r="AA19262"/>
      <c r="AB19262"/>
      <c r="AC19262"/>
    </row>
    <row r="19263" spans="27:29" x14ac:dyDescent="0.25">
      <c r="AA19263"/>
      <c r="AB19263"/>
      <c r="AC19263"/>
    </row>
    <row r="19264" spans="27:29" x14ac:dyDescent="0.25">
      <c r="AA19264"/>
      <c r="AB19264"/>
      <c r="AC19264"/>
    </row>
    <row r="19265" spans="27:29" x14ac:dyDescent="0.25">
      <c r="AA19265"/>
      <c r="AB19265"/>
      <c r="AC19265"/>
    </row>
    <row r="19266" spans="27:29" x14ac:dyDescent="0.25">
      <c r="AA19266"/>
      <c r="AB19266"/>
      <c r="AC19266"/>
    </row>
    <row r="19267" spans="27:29" x14ac:dyDescent="0.25">
      <c r="AA19267"/>
      <c r="AB19267"/>
      <c r="AC19267"/>
    </row>
    <row r="19268" spans="27:29" x14ac:dyDescent="0.25">
      <c r="AA19268"/>
      <c r="AB19268"/>
      <c r="AC19268"/>
    </row>
    <row r="19269" spans="27:29" x14ac:dyDescent="0.25">
      <c r="AA19269"/>
      <c r="AB19269"/>
      <c r="AC19269"/>
    </row>
    <row r="19270" spans="27:29" x14ac:dyDescent="0.25">
      <c r="AA19270"/>
      <c r="AB19270"/>
      <c r="AC19270"/>
    </row>
    <row r="19271" spans="27:29" x14ac:dyDescent="0.25">
      <c r="AA19271"/>
      <c r="AB19271"/>
      <c r="AC19271"/>
    </row>
    <row r="19272" spans="27:29" x14ac:dyDescent="0.25">
      <c r="AA19272"/>
      <c r="AB19272"/>
      <c r="AC19272"/>
    </row>
    <row r="19273" spans="27:29" x14ac:dyDescent="0.25">
      <c r="AA19273"/>
      <c r="AB19273"/>
      <c r="AC19273"/>
    </row>
    <row r="19274" spans="27:29" x14ac:dyDescent="0.25">
      <c r="AA19274"/>
      <c r="AB19274"/>
      <c r="AC19274"/>
    </row>
    <row r="19275" spans="27:29" x14ac:dyDescent="0.25">
      <c r="AA19275"/>
      <c r="AB19275"/>
      <c r="AC19275"/>
    </row>
    <row r="19276" spans="27:29" x14ac:dyDescent="0.25">
      <c r="AA19276"/>
      <c r="AB19276"/>
      <c r="AC19276"/>
    </row>
    <row r="19277" spans="27:29" x14ac:dyDescent="0.25">
      <c r="AA19277"/>
      <c r="AB19277"/>
      <c r="AC19277"/>
    </row>
    <row r="19278" spans="27:29" x14ac:dyDescent="0.25">
      <c r="AA19278"/>
      <c r="AB19278"/>
      <c r="AC19278"/>
    </row>
    <row r="19279" spans="27:29" x14ac:dyDescent="0.25">
      <c r="AA19279"/>
      <c r="AB19279"/>
      <c r="AC19279"/>
    </row>
    <row r="19280" spans="27:29" x14ac:dyDescent="0.25">
      <c r="AA19280"/>
      <c r="AB19280"/>
      <c r="AC19280"/>
    </row>
    <row r="19281" spans="27:29" x14ac:dyDescent="0.25">
      <c r="AA19281"/>
      <c r="AB19281"/>
      <c r="AC19281"/>
    </row>
    <row r="19282" spans="27:29" x14ac:dyDescent="0.25">
      <c r="AA19282"/>
      <c r="AB19282"/>
      <c r="AC19282"/>
    </row>
    <row r="19283" spans="27:29" x14ac:dyDescent="0.25">
      <c r="AA19283"/>
      <c r="AB19283"/>
      <c r="AC19283"/>
    </row>
    <row r="19284" spans="27:29" x14ac:dyDescent="0.25">
      <c r="AA19284"/>
      <c r="AB19284"/>
      <c r="AC19284"/>
    </row>
    <row r="19285" spans="27:29" x14ac:dyDescent="0.25">
      <c r="AA19285"/>
      <c r="AB19285"/>
      <c r="AC19285"/>
    </row>
    <row r="19286" spans="27:29" x14ac:dyDescent="0.25">
      <c r="AA19286"/>
      <c r="AB19286"/>
      <c r="AC19286"/>
    </row>
    <row r="19287" spans="27:29" x14ac:dyDescent="0.25">
      <c r="AA19287"/>
      <c r="AB19287"/>
      <c r="AC19287"/>
    </row>
    <row r="19288" spans="27:29" x14ac:dyDescent="0.25">
      <c r="AA19288"/>
      <c r="AB19288"/>
      <c r="AC19288"/>
    </row>
    <row r="19289" spans="27:29" x14ac:dyDescent="0.25">
      <c r="AA19289"/>
      <c r="AB19289"/>
      <c r="AC19289"/>
    </row>
    <row r="19290" spans="27:29" x14ac:dyDescent="0.25">
      <c r="AA19290"/>
      <c r="AB19290"/>
      <c r="AC19290"/>
    </row>
    <row r="19291" spans="27:29" x14ac:dyDescent="0.25">
      <c r="AA19291"/>
      <c r="AB19291"/>
      <c r="AC19291"/>
    </row>
    <row r="19292" spans="27:29" x14ac:dyDescent="0.25">
      <c r="AA19292"/>
      <c r="AB19292"/>
      <c r="AC19292"/>
    </row>
    <row r="19293" spans="27:29" x14ac:dyDescent="0.25">
      <c r="AA19293"/>
      <c r="AB19293"/>
      <c r="AC19293"/>
    </row>
    <row r="19294" spans="27:29" x14ac:dyDescent="0.25">
      <c r="AA19294"/>
      <c r="AB19294"/>
      <c r="AC19294"/>
    </row>
    <row r="19295" spans="27:29" x14ac:dyDescent="0.25">
      <c r="AA19295"/>
      <c r="AB19295"/>
      <c r="AC19295"/>
    </row>
    <row r="19296" spans="27:29" x14ac:dyDescent="0.25">
      <c r="AA19296"/>
      <c r="AB19296"/>
      <c r="AC19296"/>
    </row>
    <row r="19297" spans="27:29" x14ac:dyDescent="0.25">
      <c r="AA19297"/>
      <c r="AB19297"/>
      <c r="AC19297"/>
    </row>
    <row r="19298" spans="27:29" x14ac:dyDescent="0.25">
      <c r="AA19298"/>
      <c r="AB19298"/>
      <c r="AC19298"/>
    </row>
    <row r="19299" spans="27:29" x14ac:dyDescent="0.25">
      <c r="AA19299"/>
      <c r="AB19299"/>
      <c r="AC19299"/>
    </row>
    <row r="19300" spans="27:29" x14ac:dyDescent="0.25">
      <c r="AA19300"/>
      <c r="AB19300"/>
      <c r="AC19300"/>
    </row>
    <row r="19301" spans="27:29" x14ac:dyDescent="0.25">
      <c r="AA19301"/>
      <c r="AB19301"/>
      <c r="AC19301"/>
    </row>
    <row r="19302" spans="27:29" x14ac:dyDescent="0.25">
      <c r="AA19302"/>
      <c r="AB19302"/>
      <c r="AC19302"/>
    </row>
    <row r="19303" spans="27:29" x14ac:dyDescent="0.25">
      <c r="AA19303"/>
      <c r="AB19303"/>
      <c r="AC19303"/>
    </row>
    <row r="19304" spans="27:29" x14ac:dyDescent="0.25">
      <c r="AA19304"/>
      <c r="AB19304"/>
      <c r="AC19304"/>
    </row>
    <row r="19305" spans="27:29" x14ac:dyDescent="0.25">
      <c r="AA19305"/>
      <c r="AB19305"/>
      <c r="AC19305"/>
    </row>
    <row r="19306" spans="27:29" x14ac:dyDescent="0.25">
      <c r="AA19306"/>
      <c r="AB19306"/>
      <c r="AC19306"/>
    </row>
    <row r="19307" spans="27:29" x14ac:dyDescent="0.25">
      <c r="AA19307"/>
      <c r="AB19307"/>
      <c r="AC19307"/>
    </row>
    <row r="19308" spans="27:29" x14ac:dyDescent="0.25">
      <c r="AA19308"/>
      <c r="AB19308"/>
      <c r="AC19308"/>
    </row>
    <row r="19309" spans="27:29" x14ac:dyDescent="0.25">
      <c r="AA19309"/>
      <c r="AB19309"/>
      <c r="AC19309"/>
    </row>
    <row r="19310" spans="27:29" x14ac:dyDescent="0.25">
      <c r="AA19310"/>
      <c r="AB19310"/>
      <c r="AC19310"/>
    </row>
    <row r="19311" spans="27:29" x14ac:dyDescent="0.25">
      <c r="AA19311"/>
      <c r="AB19311"/>
      <c r="AC19311"/>
    </row>
    <row r="19312" spans="27:29" x14ac:dyDescent="0.25">
      <c r="AA19312"/>
      <c r="AB19312"/>
      <c r="AC19312"/>
    </row>
    <row r="19313" spans="27:29" x14ac:dyDescent="0.25">
      <c r="AA19313"/>
      <c r="AB19313"/>
      <c r="AC19313"/>
    </row>
    <row r="19314" spans="27:29" x14ac:dyDescent="0.25">
      <c r="AA19314"/>
      <c r="AB19314"/>
      <c r="AC19314"/>
    </row>
    <row r="19315" spans="27:29" x14ac:dyDescent="0.25">
      <c r="AA19315"/>
      <c r="AB19315"/>
      <c r="AC19315"/>
    </row>
    <row r="19316" spans="27:29" x14ac:dyDescent="0.25">
      <c r="AA19316"/>
      <c r="AB19316"/>
      <c r="AC19316"/>
    </row>
    <row r="19317" spans="27:29" x14ac:dyDescent="0.25">
      <c r="AA19317"/>
      <c r="AB19317"/>
      <c r="AC19317"/>
    </row>
    <row r="19318" spans="27:29" x14ac:dyDescent="0.25">
      <c r="AA19318"/>
      <c r="AB19318"/>
      <c r="AC19318"/>
    </row>
    <row r="19319" spans="27:29" x14ac:dyDescent="0.25">
      <c r="AA19319"/>
      <c r="AB19319"/>
      <c r="AC19319"/>
    </row>
    <row r="19320" spans="27:29" x14ac:dyDescent="0.25">
      <c r="AA19320"/>
      <c r="AB19320"/>
      <c r="AC19320"/>
    </row>
    <row r="19321" spans="27:29" x14ac:dyDescent="0.25">
      <c r="AA19321"/>
      <c r="AB19321"/>
      <c r="AC19321"/>
    </row>
    <row r="19322" spans="27:29" x14ac:dyDescent="0.25">
      <c r="AA19322"/>
      <c r="AB19322"/>
      <c r="AC19322"/>
    </row>
    <row r="19323" spans="27:29" x14ac:dyDescent="0.25">
      <c r="AA19323"/>
      <c r="AB19323"/>
      <c r="AC19323"/>
    </row>
    <row r="19324" spans="27:29" x14ac:dyDescent="0.25">
      <c r="AA19324"/>
      <c r="AB19324"/>
      <c r="AC19324"/>
    </row>
    <row r="19325" spans="27:29" x14ac:dyDescent="0.25">
      <c r="AA19325"/>
      <c r="AB19325"/>
      <c r="AC19325"/>
    </row>
    <row r="19326" spans="27:29" x14ac:dyDescent="0.25">
      <c r="AA19326"/>
      <c r="AB19326"/>
      <c r="AC19326"/>
    </row>
    <row r="19327" spans="27:29" x14ac:dyDescent="0.25">
      <c r="AA19327"/>
      <c r="AB19327"/>
      <c r="AC19327"/>
    </row>
    <row r="19328" spans="27:29" x14ac:dyDescent="0.25">
      <c r="AA19328"/>
      <c r="AB19328"/>
      <c r="AC19328"/>
    </row>
    <row r="19329" spans="27:29" x14ac:dyDescent="0.25">
      <c r="AA19329"/>
      <c r="AB19329"/>
      <c r="AC19329"/>
    </row>
    <row r="19330" spans="27:29" x14ac:dyDescent="0.25">
      <c r="AA19330"/>
      <c r="AB19330"/>
      <c r="AC19330"/>
    </row>
    <row r="19331" spans="27:29" x14ac:dyDescent="0.25">
      <c r="AA19331"/>
      <c r="AB19331"/>
      <c r="AC19331"/>
    </row>
    <row r="19332" spans="27:29" x14ac:dyDescent="0.25">
      <c r="AA19332"/>
      <c r="AB19332"/>
      <c r="AC19332"/>
    </row>
    <row r="19333" spans="27:29" x14ac:dyDescent="0.25">
      <c r="AA19333"/>
      <c r="AB19333"/>
      <c r="AC19333"/>
    </row>
    <row r="19334" spans="27:29" x14ac:dyDescent="0.25">
      <c r="AA19334"/>
      <c r="AB19334"/>
      <c r="AC19334"/>
    </row>
    <row r="19335" spans="27:29" x14ac:dyDescent="0.25">
      <c r="AA19335"/>
      <c r="AB19335"/>
      <c r="AC19335"/>
    </row>
    <row r="19336" spans="27:29" x14ac:dyDescent="0.25">
      <c r="AA19336"/>
      <c r="AB19336"/>
      <c r="AC19336"/>
    </row>
    <row r="19337" spans="27:29" x14ac:dyDescent="0.25">
      <c r="AA19337"/>
      <c r="AB19337"/>
      <c r="AC19337"/>
    </row>
    <row r="19338" spans="27:29" x14ac:dyDescent="0.25">
      <c r="AA19338"/>
      <c r="AB19338"/>
      <c r="AC19338"/>
    </row>
    <row r="19339" spans="27:29" x14ac:dyDescent="0.25">
      <c r="AA19339"/>
      <c r="AB19339"/>
      <c r="AC19339"/>
    </row>
    <row r="19340" spans="27:29" x14ac:dyDescent="0.25">
      <c r="AA19340"/>
      <c r="AB19340"/>
      <c r="AC19340"/>
    </row>
    <row r="19341" spans="27:29" x14ac:dyDescent="0.25">
      <c r="AA19341"/>
      <c r="AB19341"/>
      <c r="AC19341"/>
    </row>
    <row r="19342" spans="27:29" x14ac:dyDescent="0.25">
      <c r="AA19342"/>
      <c r="AB19342"/>
      <c r="AC19342"/>
    </row>
    <row r="19343" spans="27:29" x14ac:dyDescent="0.25">
      <c r="AA19343"/>
      <c r="AB19343"/>
      <c r="AC19343"/>
    </row>
    <row r="19344" spans="27:29" x14ac:dyDescent="0.25">
      <c r="AA19344"/>
      <c r="AB19344"/>
      <c r="AC19344"/>
    </row>
    <row r="19345" spans="27:29" x14ac:dyDescent="0.25">
      <c r="AA19345"/>
      <c r="AB19345"/>
      <c r="AC19345"/>
    </row>
    <row r="19346" spans="27:29" x14ac:dyDescent="0.25">
      <c r="AA19346"/>
      <c r="AB19346"/>
      <c r="AC19346"/>
    </row>
    <row r="19347" spans="27:29" x14ac:dyDescent="0.25">
      <c r="AA19347"/>
      <c r="AB19347"/>
      <c r="AC19347"/>
    </row>
    <row r="19348" spans="27:29" x14ac:dyDescent="0.25">
      <c r="AA19348"/>
      <c r="AB19348"/>
      <c r="AC19348"/>
    </row>
    <row r="19349" spans="27:29" x14ac:dyDescent="0.25">
      <c r="AA19349"/>
      <c r="AB19349"/>
      <c r="AC19349"/>
    </row>
    <row r="19350" spans="27:29" x14ac:dyDescent="0.25">
      <c r="AA19350"/>
      <c r="AB19350"/>
      <c r="AC19350"/>
    </row>
    <row r="19351" spans="27:29" x14ac:dyDescent="0.25">
      <c r="AA19351"/>
      <c r="AB19351"/>
      <c r="AC19351"/>
    </row>
    <row r="19352" spans="27:29" x14ac:dyDescent="0.25">
      <c r="AA19352"/>
      <c r="AB19352"/>
      <c r="AC19352"/>
    </row>
    <row r="19353" spans="27:29" x14ac:dyDescent="0.25">
      <c r="AA19353"/>
      <c r="AB19353"/>
      <c r="AC19353"/>
    </row>
    <row r="19354" spans="27:29" x14ac:dyDescent="0.25">
      <c r="AA19354"/>
      <c r="AB19354"/>
      <c r="AC19354"/>
    </row>
    <row r="19355" spans="27:29" x14ac:dyDescent="0.25">
      <c r="AA19355"/>
      <c r="AB19355"/>
      <c r="AC19355"/>
    </row>
    <row r="19356" spans="27:29" x14ac:dyDescent="0.25">
      <c r="AA19356"/>
      <c r="AB19356"/>
      <c r="AC19356"/>
    </row>
    <row r="19357" spans="27:29" x14ac:dyDescent="0.25">
      <c r="AA19357"/>
      <c r="AB19357"/>
      <c r="AC19357"/>
    </row>
    <row r="19358" spans="27:29" x14ac:dyDescent="0.25">
      <c r="AA19358"/>
      <c r="AB19358"/>
      <c r="AC19358"/>
    </row>
    <row r="19359" spans="27:29" x14ac:dyDescent="0.25">
      <c r="AA19359"/>
      <c r="AB19359"/>
      <c r="AC19359"/>
    </row>
    <row r="19360" spans="27:29" x14ac:dyDescent="0.25">
      <c r="AA19360"/>
      <c r="AB19360"/>
      <c r="AC19360"/>
    </row>
    <row r="19361" spans="27:29" x14ac:dyDescent="0.25">
      <c r="AA19361"/>
      <c r="AB19361"/>
      <c r="AC19361"/>
    </row>
    <row r="19362" spans="27:29" x14ac:dyDescent="0.25">
      <c r="AA19362"/>
      <c r="AB19362"/>
      <c r="AC19362"/>
    </row>
    <row r="19363" spans="27:29" x14ac:dyDescent="0.25">
      <c r="AA19363"/>
      <c r="AB19363"/>
      <c r="AC19363"/>
    </row>
    <row r="19364" spans="27:29" x14ac:dyDescent="0.25">
      <c r="AA19364"/>
      <c r="AB19364"/>
      <c r="AC19364"/>
    </row>
    <row r="19365" spans="27:29" x14ac:dyDescent="0.25">
      <c r="AA19365"/>
      <c r="AB19365"/>
      <c r="AC19365"/>
    </row>
    <row r="19366" spans="27:29" x14ac:dyDescent="0.25">
      <c r="AA19366"/>
      <c r="AB19366"/>
      <c r="AC19366"/>
    </row>
    <row r="19367" spans="27:29" x14ac:dyDescent="0.25">
      <c r="AA19367"/>
      <c r="AB19367"/>
      <c r="AC19367"/>
    </row>
    <row r="19368" spans="27:29" x14ac:dyDescent="0.25">
      <c r="AA19368"/>
      <c r="AB19368"/>
      <c r="AC19368"/>
    </row>
    <row r="19369" spans="27:29" x14ac:dyDescent="0.25">
      <c r="AA19369"/>
      <c r="AB19369"/>
      <c r="AC19369"/>
    </row>
    <row r="19370" spans="27:29" x14ac:dyDescent="0.25">
      <c r="AA19370"/>
      <c r="AB19370"/>
      <c r="AC19370"/>
    </row>
    <row r="19371" spans="27:29" x14ac:dyDescent="0.25">
      <c r="AA19371"/>
      <c r="AB19371"/>
      <c r="AC19371"/>
    </row>
    <row r="19372" spans="27:29" x14ac:dyDescent="0.25">
      <c r="AA19372"/>
      <c r="AB19372"/>
      <c r="AC19372"/>
    </row>
    <row r="19373" spans="27:29" x14ac:dyDescent="0.25">
      <c r="AA19373"/>
      <c r="AB19373"/>
      <c r="AC19373"/>
    </row>
    <row r="19374" spans="27:29" x14ac:dyDescent="0.25">
      <c r="AA19374"/>
      <c r="AB19374"/>
      <c r="AC19374"/>
    </row>
    <row r="19375" spans="27:29" x14ac:dyDescent="0.25">
      <c r="AA19375"/>
      <c r="AB19375"/>
      <c r="AC19375"/>
    </row>
    <row r="19376" spans="27:29" x14ac:dyDescent="0.25">
      <c r="AA19376"/>
      <c r="AB19376"/>
      <c r="AC19376"/>
    </row>
    <row r="19377" spans="27:29" x14ac:dyDescent="0.25">
      <c r="AA19377"/>
      <c r="AB19377"/>
      <c r="AC19377"/>
    </row>
    <row r="19378" spans="27:29" x14ac:dyDescent="0.25">
      <c r="AA19378"/>
      <c r="AB19378"/>
      <c r="AC19378"/>
    </row>
    <row r="19379" spans="27:29" x14ac:dyDescent="0.25">
      <c r="AA19379"/>
      <c r="AB19379"/>
      <c r="AC19379"/>
    </row>
    <row r="19380" spans="27:29" x14ac:dyDescent="0.25">
      <c r="AA19380"/>
      <c r="AB19380"/>
      <c r="AC19380"/>
    </row>
    <row r="19381" spans="27:29" x14ac:dyDescent="0.25">
      <c r="AA19381"/>
      <c r="AB19381"/>
      <c r="AC19381"/>
    </row>
    <row r="19382" spans="27:29" x14ac:dyDescent="0.25">
      <c r="AA19382"/>
      <c r="AB19382"/>
      <c r="AC19382"/>
    </row>
    <row r="19383" spans="27:29" x14ac:dyDescent="0.25">
      <c r="AA19383"/>
      <c r="AB19383"/>
      <c r="AC19383"/>
    </row>
    <row r="19384" spans="27:29" x14ac:dyDescent="0.25">
      <c r="AA19384"/>
      <c r="AB19384"/>
      <c r="AC19384"/>
    </row>
    <row r="19385" spans="27:29" x14ac:dyDescent="0.25">
      <c r="AA19385"/>
      <c r="AB19385"/>
      <c r="AC19385"/>
    </row>
    <row r="19386" spans="27:29" x14ac:dyDescent="0.25">
      <c r="AA19386"/>
      <c r="AB19386"/>
      <c r="AC19386"/>
    </row>
    <row r="19387" spans="27:29" x14ac:dyDescent="0.25">
      <c r="AA19387"/>
      <c r="AB19387"/>
      <c r="AC19387"/>
    </row>
    <row r="19388" spans="27:29" x14ac:dyDescent="0.25">
      <c r="AA19388"/>
      <c r="AB19388"/>
      <c r="AC19388"/>
    </row>
    <row r="19389" spans="27:29" x14ac:dyDescent="0.25">
      <c r="AA19389"/>
      <c r="AB19389"/>
      <c r="AC19389"/>
    </row>
    <row r="19390" spans="27:29" x14ac:dyDescent="0.25">
      <c r="AA19390"/>
      <c r="AB19390"/>
      <c r="AC19390"/>
    </row>
    <row r="19391" spans="27:29" x14ac:dyDescent="0.25">
      <c r="AA19391"/>
      <c r="AB19391"/>
      <c r="AC19391"/>
    </row>
    <row r="19392" spans="27:29" x14ac:dyDescent="0.25">
      <c r="AA19392"/>
      <c r="AB19392"/>
      <c r="AC19392"/>
    </row>
    <row r="19393" spans="27:29" x14ac:dyDescent="0.25">
      <c r="AA19393"/>
      <c r="AB19393"/>
      <c r="AC19393"/>
    </row>
    <row r="19394" spans="27:29" x14ac:dyDescent="0.25">
      <c r="AA19394"/>
      <c r="AB19394"/>
      <c r="AC19394"/>
    </row>
    <row r="19395" spans="27:29" x14ac:dyDescent="0.25">
      <c r="AA19395"/>
      <c r="AB19395"/>
      <c r="AC19395"/>
    </row>
    <row r="19396" spans="27:29" x14ac:dyDescent="0.25">
      <c r="AA19396"/>
      <c r="AB19396"/>
      <c r="AC19396"/>
    </row>
    <row r="19397" spans="27:29" x14ac:dyDescent="0.25">
      <c r="AA19397"/>
      <c r="AB19397"/>
      <c r="AC19397"/>
    </row>
    <row r="19398" spans="27:29" x14ac:dyDescent="0.25">
      <c r="AA19398"/>
      <c r="AB19398"/>
      <c r="AC19398"/>
    </row>
    <row r="19399" spans="27:29" x14ac:dyDescent="0.25">
      <c r="AA19399"/>
      <c r="AB19399"/>
      <c r="AC19399"/>
    </row>
    <row r="19400" spans="27:29" x14ac:dyDescent="0.25">
      <c r="AA19400"/>
      <c r="AB19400"/>
      <c r="AC19400"/>
    </row>
    <row r="19401" spans="27:29" x14ac:dyDescent="0.25">
      <c r="AA19401"/>
      <c r="AB19401"/>
      <c r="AC19401"/>
    </row>
    <row r="19402" spans="27:29" x14ac:dyDescent="0.25">
      <c r="AA19402"/>
      <c r="AB19402"/>
      <c r="AC19402"/>
    </row>
    <row r="19403" spans="27:29" x14ac:dyDescent="0.25">
      <c r="AA19403"/>
      <c r="AB19403"/>
      <c r="AC19403"/>
    </row>
    <row r="19404" spans="27:29" x14ac:dyDescent="0.25">
      <c r="AA19404"/>
      <c r="AB19404"/>
      <c r="AC19404"/>
    </row>
    <row r="19405" spans="27:29" x14ac:dyDescent="0.25">
      <c r="AA19405"/>
      <c r="AB19405"/>
      <c r="AC19405"/>
    </row>
    <row r="19406" spans="27:29" x14ac:dyDescent="0.25">
      <c r="AA19406"/>
      <c r="AB19406"/>
      <c r="AC19406"/>
    </row>
    <row r="19407" spans="27:29" x14ac:dyDescent="0.25">
      <c r="AA19407"/>
      <c r="AB19407"/>
      <c r="AC19407"/>
    </row>
    <row r="19408" spans="27:29" x14ac:dyDescent="0.25">
      <c r="AA19408"/>
      <c r="AB19408"/>
      <c r="AC19408"/>
    </row>
    <row r="19409" spans="27:29" x14ac:dyDescent="0.25">
      <c r="AA19409"/>
      <c r="AB19409"/>
      <c r="AC19409"/>
    </row>
    <row r="19410" spans="27:29" x14ac:dyDescent="0.25">
      <c r="AA19410"/>
      <c r="AB19410"/>
      <c r="AC19410"/>
    </row>
    <row r="19411" spans="27:29" x14ac:dyDescent="0.25">
      <c r="AA19411"/>
      <c r="AB19411"/>
      <c r="AC19411"/>
    </row>
    <row r="19412" spans="27:29" x14ac:dyDescent="0.25">
      <c r="AA19412"/>
      <c r="AB19412"/>
      <c r="AC19412"/>
    </row>
    <row r="19413" spans="27:29" x14ac:dyDescent="0.25">
      <c r="AA19413"/>
      <c r="AB19413"/>
      <c r="AC19413"/>
    </row>
    <row r="19414" spans="27:29" x14ac:dyDescent="0.25">
      <c r="AA19414"/>
      <c r="AB19414"/>
      <c r="AC19414"/>
    </row>
    <row r="19415" spans="27:29" x14ac:dyDescent="0.25">
      <c r="AA19415"/>
      <c r="AB19415"/>
      <c r="AC19415"/>
    </row>
    <row r="19416" spans="27:29" x14ac:dyDescent="0.25">
      <c r="AA19416"/>
      <c r="AB19416"/>
      <c r="AC19416"/>
    </row>
    <row r="19417" spans="27:29" x14ac:dyDescent="0.25">
      <c r="AA19417"/>
      <c r="AB19417"/>
      <c r="AC19417"/>
    </row>
    <row r="19418" spans="27:29" x14ac:dyDescent="0.25">
      <c r="AA19418"/>
      <c r="AB19418"/>
      <c r="AC19418"/>
    </row>
    <row r="19419" spans="27:29" x14ac:dyDescent="0.25">
      <c r="AA19419"/>
      <c r="AB19419"/>
      <c r="AC19419"/>
    </row>
    <row r="19420" spans="27:29" x14ac:dyDescent="0.25">
      <c r="AA19420"/>
      <c r="AB19420"/>
      <c r="AC19420"/>
    </row>
    <row r="19421" spans="27:29" x14ac:dyDescent="0.25">
      <c r="AA19421"/>
      <c r="AB19421"/>
      <c r="AC19421"/>
    </row>
    <row r="19422" spans="27:29" x14ac:dyDescent="0.25">
      <c r="AA19422"/>
      <c r="AB19422"/>
      <c r="AC19422"/>
    </row>
    <row r="19423" spans="27:29" x14ac:dyDescent="0.25">
      <c r="AA19423"/>
      <c r="AB19423"/>
      <c r="AC19423"/>
    </row>
    <row r="19424" spans="27:29" x14ac:dyDescent="0.25">
      <c r="AA19424"/>
      <c r="AB19424"/>
      <c r="AC19424"/>
    </row>
    <row r="19425" spans="27:29" x14ac:dyDescent="0.25">
      <c r="AA19425"/>
      <c r="AB19425"/>
      <c r="AC19425"/>
    </row>
    <row r="19426" spans="27:29" x14ac:dyDescent="0.25">
      <c r="AA19426"/>
      <c r="AB19426"/>
      <c r="AC19426"/>
    </row>
    <row r="19427" spans="27:29" x14ac:dyDescent="0.25">
      <c r="AA19427"/>
      <c r="AB19427"/>
      <c r="AC19427"/>
    </row>
    <row r="19428" spans="27:29" x14ac:dyDescent="0.25">
      <c r="AA19428"/>
      <c r="AB19428"/>
      <c r="AC19428"/>
    </row>
    <row r="19429" spans="27:29" x14ac:dyDescent="0.25">
      <c r="AA19429"/>
      <c r="AB19429"/>
      <c r="AC19429"/>
    </row>
    <row r="19430" spans="27:29" x14ac:dyDescent="0.25">
      <c r="AA19430"/>
      <c r="AB19430"/>
      <c r="AC19430"/>
    </row>
    <row r="19431" spans="27:29" x14ac:dyDescent="0.25">
      <c r="AA19431"/>
      <c r="AB19431"/>
      <c r="AC19431"/>
    </row>
    <row r="19432" spans="27:29" x14ac:dyDescent="0.25">
      <c r="AA19432"/>
      <c r="AB19432"/>
      <c r="AC19432"/>
    </row>
    <row r="19433" spans="27:29" x14ac:dyDescent="0.25">
      <c r="AA19433"/>
      <c r="AB19433"/>
      <c r="AC19433"/>
    </row>
    <row r="19434" spans="27:29" x14ac:dyDescent="0.25">
      <c r="AA19434"/>
      <c r="AB19434"/>
      <c r="AC19434"/>
    </row>
    <row r="19435" spans="27:29" x14ac:dyDescent="0.25">
      <c r="AA19435"/>
      <c r="AB19435"/>
      <c r="AC19435"/>
    </row>
    <row r="19436" spans="27:29" x14ac:dyDescent="0.25">
      <c r="AA19436"/>
      <c r="AB19436"/>
      <c r="AC19436"/>
    </row>
    <row r="19437" spans="27:29" x14ac:dyDescent="0.25">
      <c r="AA19437"/>
      <c r="AB19437"/>
      <c r="AC19437"/>
    </row>
    <row r="19438" spans="27:29" x14ac:dyDescent="0.25">
      <c r="AA19438"/>
      <c r="AB19438"/>
      <c r="AC19438"/>
    </row>
    <row r="19439" spans="27:29" x14ac:dyDescent="0.25">
      <c r="AA19439"/>
      <c r="AB19439"/>
      <c r="AC19439"/>
    </row>
    <row r="19440" spans="27:29" x14ac:dyDescent="0.25">
      <c r="AA19440"/>
      <c r="AB19440"/>
      <c r="AC19440"/>
    </row>
    <row r="19441" spans="27:29" x14ac:dyDescent="0.25">
      <c r="AA19441"/>
      <c r="AB19441"/>
      <c r="AC19441"/>
    </row>
    <row r="19442" spans="27:29" x14ac:dyDescent="0.25">
      <c r="AA19442"/>
      <c r="AB19442"/>
      <c r="AC19442"/>
    </row>
    <row r="19443" spans="27:29" x14ac:dyDescent="0.25">
      <c r="AA19443"/>
      <c r="AB19443"/>
      <c r="AC19443"/>
    </row>
    <row r="19444" spans="27:29" x14ac:dyDescent="0.25">
      <c r="AA19444"/>
      <c r="AB19444"/>
      <c r="AC19444"/>
    </row>
    <row r="19445" spans="27:29" x14ac:dyDescent="0.25">
      <c r="AA19445"/>
      <c r="AB19445"/>
      <c r="AC19445"/>
    </row>
    <row r="19446" spans="27:29" x14ac:dyDescent="0.25">
      <c r="AA19446"/>
      <c r="AB19446"/>
      <c r="AC19446"/>
    </row>
    <row r="19447" spans="27:29" x14ac:dyDescent="0.25">
      <c r="AA19447"/>
      <c r="AB19447"/>
      <c r="AC19447"/>
    </row>
    <row r="19448" spans="27:29" x14ac:dyDescent="0.25">
      <c r="AA19448"/>
      <c r="AB19448"/>
      <c r="AC19448"/>
    </row>
    <row r="19449" spans="27:29" x14ac:dyDescent="0.25">
      <c r="AA19449"/>
      <c r="AB19449"/>
      <c r="AC19449"/>
    </row>
    <row r="19450" spans="27:29" x14ac:dyDescent="0.25">
      <c r="AA19450"/>
      <c r="AB19450"/>
      <c r="AC19450"/>
    </row>
    <row r="19451" spans="27:29" x14ac:dyDescent="0.25">
      <c r="AA19451"/>
      <c r="AB19451"/>
      <c r="AC19451"/>
    </row>
    <row r="19452" spans="27:29" x14ac:dyDescent="0.25">
      <c r="AA19452"/>
      <c r="AB19452"/>
      <c r="AC19452"/>
    </row>
    <row r="19453" spans="27:29" x14ac:dyDescent="0.25">
      <c r="AA19453"/>
      <c r="AB19453"/>
      <c r="AC19453"/>
    </row>
    <row r="19454" spans="27:29" x14ac:dyDescent="0.25">
      <c r="AA19454"/>
      <c r="AB19454"/>
      <c r="AC19454"/>
    </row>
    <row r="19455" spans="27:29" x14ac:dyDescent="0.25">
      <c r="AA19455"/>
      <c r="AB19455"/>
      <c r="AC19455"/>
    </row>
    <row r="19456" spans="27:29" x14ac:dyDescent="0.25">
      <c r="AA19456"/>
      <c r="AB19456"/>
      <c r="AC19456"/>
    </row>
    <row r="19457" spans="27:29" x14ac:dyDescent="0.25">
      <c r="AA19457"/>
      <c r="AB19457"/>
      <c r="AC19457"/>
    </row>
    <row r="19458" spans="27:29" x14ac:dyDescent="0.25">
      <c r="AA19458"/>
      <c r="AB19458"/>
      <c r="AC19458"/>
    </row>
    <row r="19459" spans="27:29" x14ac:dyDescent="0.25">
      <c r="AA19459"/>
      <c r="AB19459"/>
      <c r="AC19459"/>
    </row>
    <row r="19460" spans="27:29" x14ac:dyDescent="0.25">
      <c r="AA19460"/>
      <c r="AB19460"/>
      <c r="AC19460"/>
    </row>
    <row r="19461" spans="27:29" x14ac:dyDescent="0.25">
      <c r="AA19461"/>
      <c r="AB19461"/>
      <c r="AC19461"/>
    </row>
    <row r="19462" spans="27:29" x14ac:dyDescent="0.25">
      <c r="AA19462"/>
      <c r="AB19462"/>
      <c r="AC19462"/>
    </row>
    <row r="19463" spans="27:29" x14ac:dyDescent="0.25">
      <c r="AA19463"/>
      <c r="AB19463"/>
      <c r="AC19463"/>
    </row>
    <row r="19464" spans="27:29" x14ac:dyDescent="0.25">
      <c r="AA19464"/>
      <c r="AB19464"/>
      <c r="AC19464"/>
    </row>
    <row r="19465" spans="27:29" x14ac:dyDescent="0.25">
      <c r="AA19465"/>
      <c r="AB19465"/>
      <c r="AC19465"/>
    </row>
    <row r="19466" spans="27:29" x14ac:dyDescent="0.25">
      <c r="AA19466"/>
      <c r="AB19466"/>
      <c r="AC19466"/>
    </row>
    <row r="19467" spans="27:29" x14ac:dyDescent="0.25">
      <c r="AA19467"/>
      <c r="AB19467"/>
      <c r="AC19467"/>
    </row>
    <row r="19468" spans="27:29" x14ac:dyDescent="0.25">
      <c r="AA19468"/>
      <c r="AB19468"/>
      <c r="AC19468"/>
    </row>
    <row r="19469" spans="27:29" x14ac:dyDescent="0.25">
      <c r="AA19469"/>
      <c r="AB19469"/>
      <c r="AC19469"/>
    </row>
    <row r="19470" spans="27:29" x14ac:dyDescent="0.25">
      <c r="AA19470"/>
      <c r="AB19470"/>
      <c r="AC19470"/>
    </row>
    <row r="19471" spans="27:29" x14ac:dyDescent="0.25">
      <c r="AA19471"/>
      <c r="AB19471"/>
      <c r="AC19471"/>
    </row>
    <row r="19472" spans="27:29" x14ac:dyDescent="0.25">
      <c r="AA19472"/>
      <c r="AB19472"/>
      <c r="AC19472"/>
    </row>
    <row r="19473" spans="27:29" x14ac:dyDescent="0.25">
      <c r="AA19473"/>
      <c r="AB19473"/>
      <c r="AC19473"/>
    </row>
    <row r="19474" spans="27:29" x14ac:dyDescent="0.25">
      <c r="AA19474"/>
      <c r="AB19474"/>
      <c r="AC19474"/>
    </row>
    <row r="19475" spans="27:29" x14ac:dyDescent="0.25">
      <c r="AA19475"/>
      <c r="AB19475"/>
      <c r="AC19475"/>
    </row>
    <row r="19476" spans="27:29" x14ac:dyDescent="0.25">
      <c r="AA19476"/>
      <c r="AB19476"/>
      <c r="AC19476"/>
    </row>
    <row r="19477" spans="27:29" x14ac:dyDescent="0.25">
      <c r="AA19477"/>
      <c r="AB19477"/>
      <c r="AC19477"/>
    </row>
    <row r="19478" spans="27:29" x14ac:dyDescent="0.25">
      <c r="AA19478"/>
      <c r="AB19478"/>
      <c r="AC19478"/>
    </row>
    <row r="19479" spans="27:29" x14ac:dyDescent="0.25">
      <c r="AA19479"/>
      <c r="AB19479"/>
      <c r="AC19479"/>
    </row>
    <row r="19480" spans="27:29" x14ac:dyDescent="0.25">
      <c r="AA19480"/>
      <c r="AB19480"/>
      <c r="AC19480"/>
    </row>
    <row r="19481" spans="27:29" x14ac:dyDescent="0.25">
      <c r="AA19481"/>
      <c r="AB19481"/>
      <c r="AC19481"/>
    </row>
    <row r="19482" spans="27:29" x14ac:dyDescent="0.25">
      <c r="AA19482"/>
      <c r="AB19482"/>
      <c r="AC19482"/>
    </row>
    <row r="19483" spans="27:29" x14ac:dyDescent="0.25">
      <c r="AA19483"/>
      <c r="AB19483"/>
      <c r="AC19483"/>
    </row>
    <row r="19484" spans="27:29" x14ac:dyDescent="0.25">
      <c r="AA19484"/>
      <c r="AB19484"/>
      <c r="AC19484"/>
    </row>
    <row r="19485" spans="27:29" x14ac:dyDescent="0.25">
      <c r="AA19485"/>
      <c r="AB19485"/>
      <c r="AC19485"/>
    </row>
    <row r="19486" spans="27:29" x14ac:dyDescent="0.25">
      <c r="AA19486"/>
      <c r="AB19486"/>
      <c r="AC19486"/>
    </row>
    <row r="19487" spans="27:29" x14ac:dyDescent="0.25">
      <c r="AA19487"/>
      <c r="AB19487"/>
      <c r="AC19487"/>
    </row>
    <row r="19488" spans="27:29" x14ac:dyDescent="0.25">
      <c r="AA19488"/>
      <c r="AB19488"/>
      <c r="AC19488"/>
    </row>
    <row r="19489" spans="27:29" x14ac:dyDescent="0.25">
      <c r="AA19489"/>
      <c r="AB19489"/>
      <c r="AC19489"/>
    </row>
    <row r="19490" spans="27:29" x14ac:dyDescent="0.25">
      <c r="AA19490"/>
      <c r="AB19490"/>
      <c r="AC19490"/>
    </row>
    <row r="19491" spans="27:29" x14ac:dyDescent="0.25">
      <c r="AA19491"/>
      <c r="AB19491"/>
      <c r="AC19491"/>
    </row>
    <row r="19492" spans="27:29" x14ac:dyDescent="0.25">
      <c r="AA19492"/>
      <c r="AB19492"/>
      <c r="AC19492"/>
    </row>
    <row r="19493" spans="27:29" x14ac:dyDescent="0.25">
      <c r="AA19493"/>
      <c r="AB19493"/>
      <c r="AC19493"/>
    </row>
    <row r="19494" spans="27:29" x14ac:dyDescent="0.25">
      <c r="AA19494"/>
      <c r="AB19494"/>
      <c r="AC19494"/>
    </row>
    <row r="19495" spans="27:29" x14ac:dyDescent="0.25">
      <c r="AA19495"/>
      <c r="AB19495"/>
      <c r="AC19495"/>
    </row>
    <row r="19496" spans="27:29" x14ac:dyDescent="0.25">
      <c r="AA19496"/>
      <c r="AB19496"/>
      <c r="AC19496"/>
    </row>
    <row r="19497" spans="27:29" x14ac:dyDescent="0.25">
      <c r="AA19497"/>
      <c r="AB19497"/>
      <c r="AC19497"/>
    </row>
    <row r="19498" spans="27:29" x14ac:dyDescent="0.25">
      <c r="AA19498"/>
      <c r="AB19498"/>
      <c r="AC19498"/>
    </row>
    <row r="19499" spans="27:29" x14ac:dyDescent="0.25">
      <c r="AA19499"/>
      <c r="AB19499"/>
      <c r="AC19499"/>
    </row>
    <row r="19500" spans="27:29" x14ac:dyDescent="0.25">
      <c r="AA19500"/>
      <c r="AB19500"/>
      <c r="AC19500"/>
    </row>
    <row r="19501" spans="27:29" x14ac:dyDescent="0.25">
      <c r="AA19501"/>
      <c r="AB19501"/>
      <c r="AC19501"/>
    </row>
    <row r="19502" spans="27:29" x14ac:dyDescent="0.25">
      <c r="AA19502"/>
      <c r="AB19502"/>
      <c r="AC19502"/>
    </row>
    <row r="19503" spans="27:29" x14ac:dyDescent="0.25">
      <c r="AA19503"/>
      <c r="AB19503"/>
      <c r="AC19503"/>
    </row>
    <row r="19504" spans="27:29" x14ac:dyDescent="0.25">
      <c r="AA19504"/>
      <c r="AB19504"/>
      <c r="AC19504"/>
    </row>
    <row r="19505" spans="27:29" x14ac:dyDescent="0.25">
      <c r="AA19505"/>
      <c r="AB19505"/>
      <c r="AC19505"/>
    </row>
    <row r="19506" spans="27:29" x14ac:dyDescent="0.25">
      <c r="AA19506"/>
      <c r="AB19506"/>
      <c r="AC19506"/>
    </row>
    <row r="19507" spans="27:29" x14ac:dyDescent="0.25">
      <c r="AA19507"/>
      <c r="AB19507"/>
      <c r="AC19507"/>
    </row>
    <row r="19508" spans="27:29" x14ac:dyDescent="0.25">
      <c r="AA19508"/>
      <c r="AB19508"/>
      <c r="AC19508"/>
    </row>
    <row r="19509" spans="27:29" x14ac:dyDescent="0.25">
      <c r="AA19509"/>
      <c r="AB19509"/>
      <c r="AC19509"/>
    </row>
    <row r="19510" spans="27:29" x14ac:dyDescent="0.25">
      <c r="AA19510"/>
      <c r="AB19510"/>
      <c r="AC19510"/>
    </row>
    <row r="19511" spans="27:29" x14ac:dyDescent="0.25">
      <c r="AA19511"/>
      <c r="AB19511"/>
      <c r="AC19511"/>
    </row>
    <row r="19512" spans="27:29" x14ac:dyDescent="0.25">
      <c r="AA19512"/>
      <c r="AB19512"/>
      <c r="AC19512"/>
    </row>
    <row r="19513" spans="27:29" x14ac:dyDescent="0.25">
      <c r="AA19513"/>
      <c r="AB19513"/>
      <c r="AC19513"/>
    </row>
    <row r="19514" spans="27:29" x14ac:dyDescent="0.25">
      <c r="AA19514"/>
      <c r="AB19514"/>
      <c r="AC19514"/>
    </row>
    <row r="19515" spans="27:29" x14ac:dyDescent="0.25">
      <c r="AA19515"/>
      <c r="AB19515"/>
      <c r="AC19515"/>
    </row>
    <row r="19516" spans="27:29" x14ac:dyDescent="0.25">
      <c r="AA19516"/>
      <c r="AB19516"/>
      <c r="AC19516"/>
    </row>
    <row r="19517" spans="27:29" x14ac:dyDescent="0.25">
      <c r="AA19517"/>
      <c r="AB19517"/>
      <c r="AC19517"/>
    </row>
    <row r="19518" spans="27:29" x14ac:dyDescent="0.25">
      <c r="AA19518"/>
      <c r="AB19518"/>
      <c r="AC19518"/>
    </row>
    <row r="19519" spans="27:29" x14ac:dyDescent="0.25">
      <c r="AA19519"/>
      <c r="AB19519"/>
      <c r="AC19519"/>
    </row>
    <row r="19520" spans="27:29" x14ac:dyDescent="0.25">
      <c r="AA19520"/>
      <c r="AB19520"/>
      <c r="AC19520"/>
    </row>
    <row r="19521" spans="27:29" x14ac:dyDescent="0.25">
      <c r="AA19521"/>
      <c r="AB19521"/>
      <c r="AC19521"/>
    </row>
    <row r="19522" spans="27:29" x14ac:dyDescent="0.25">
      <c r="AA19522"/>
      <c r="AB19522"/>
      <c r="AC19522"/>
    </row>
    <row r="19523" spans="27:29" x14ac:dyDescent="0.25">
      <c r="AA19523"/>
      <c r="AB19523"/>
      <c r="AC19523"/>
    </row>
    <row r="19524" spans="27:29" x14ac:dyDescent="0.25">
      <c r="AA19524"/>
      <c r="AB19524"/>
      <c r="AC19524"/>
    </row>
    <row r="19525" spans="27:29" x14ac:dyDescent="0.25">
      <c r="AA19525"/>
      <c r="AB19525"/>
      <c r="AC19525"/>
    </row>
    <row r="19526" spans="27:29" x14ac:dyDescent="0.25">
      <c r="AA19526"/>
      <c r="AB19526"/>
      <c r="AC19526"/>
    </row>
    <row r="19527" spans="27:29" x14ac:dyDescent="0.25">
      <c r="AA19527"/>
      <c r="AB19527"/>
      <c r="AC19527"/>
    </row>
    <row r="19528" spans="27:29" x14ac:dyDescent="0.25">
      <c r="AA19528"/>
      <c r="AB19528"/>
      <c r="AC19528"/>
    </row>
    <row r="19529" spans="27:29" x14ac:dyDescent="0.25">
      <c r="AA19529"/>
      <c r="AB19529"/>
      <c r="AC19529"/>
    </row>
    <row r="19530" spans="27:29" x14ac:dyDescent="0.25">
      <c r="AA19530"/>
      <c r="AB19530"/>
      <c r="AC19530"/>
    </row>
    <row r="19531" spans="27:29" x14ac:dyDescent="0.25">
      <c r="AA19531"/>
      <c r="AB19531"/>
      <c r="AC19531"/>
    </row>
    <row r="19532" spans="27:29" x14ac:dyDescent="0.25">
      <c r="AA19532"/>
      <c r="AB19532"/>
      <c r="AC19532"/>
    </row>
    <row r="19533" spans="27:29" x14ac:dyDescent="0.25">
      <c r="AA19533"/>
      <c r="AB19533"/>
      <c r="AC19533"/>
    </row>
    <row r="19534" spans="27:29" x14ac:dyDescent="0.25">
      <c r="AA19534"/>
      <c r="AB19534"/>
      <c r="AC19534"/>
    </row>
    <row r="19535" spans="27:29" x14ac:dyDescent="0.25">
      <c r="AA19535"/>
      <c r="AB19535"/>
      <c r="AC19535"/>
    </row>
    <row r="19536" spans="27:29" x14ac:dyDescent="0.25">
      <c r="AA19536"/>
      <c r="AB19536"/>
      <c r="AC19536"/>
    </row>
    <row r="19537" spans="27:29" x14ac:dyDescent="0.25">
      <c r="AA19537"/>
      <c r="AB19537"/>
      <c r="AC19537"/>
    </row>
    <row r="19538" spans="27:29" x14ac:dyDescent="0.25">
      <c r="AA19538"/>
      <c r="AB19538"/>
      <c r="AC19538"/>
    </row>
    <row r="19539" spans="27:29" x14ac:dyDescent="0.25">
      <c r="AA19539"/>
      <c r="AB19539"/>
      <c r="AC19539"/>
    </row>
    <row r="19540" spans="27:29" x14ac:dyDescent="0.25">
      <c r="AA19540"/>
      <c r="AB19540"/>
      <c r="AC19540"/>
    </row>
    <row r="19541" spans="27:29" x14ac:dyDescent="0.25">
      <c r="AA19541"/>
      <c r="AB19541"/>
      <c r="AC19541"/>
    </row>
    <row r="19542" spans="27:29" x14ac:dyDescent="0.25">
      <c r="AA19542"/>
      <c r="AB19542"/>
      <c r="AC19542"/>
    </row>
    <row r="19543" spans="27:29" x14ac:dyDescent="0.25">
      <c r="AA19543"/>
      <c r="AB19543"/>
      <c r="AC19543"/>
    </row>
    <row r="19544" spans="27:29" x14ac:dyDescent="0.25">
      <c r="AA19544"/>
      <c r="AB19544"/>
      <c r="AC19544"/>
    </row>
    <row r="19545" spans="27:29" x14ac:dyDescent="0.25">
      <c r="AA19545"/>
      <c r="AB19545"/>
      <c r="AC19545"/>
    </row>
    <row r="19546" spans="27:29" x14ac:dyDescent="0.25">
      <c r="AA19546"/>
      <c r="AB19546"/>
      <c r="AC19546"/>
    </row>
    <row r="19547" spans="27:29" x14ac:dyDescent="0.25">
      <c r="AA19547"/>
      <c r="AB19547"/>
      <c r="AC19547"/>
    </row>
    <row r="19548" spans="27:29" x14ac:dyDescent="0.25">
      <c r="AA19548"/>
      <c r="AB19548"/>
      <c r="AC19548"/>
    </row>
    <row r="19549" spans="27:29" x14ac:dyDescent="0.25">
      <c r="AA19549"/>
      <c r="AB19549"/>
      <c r="AC19549"/>
    </row>
    <row r="19550" spans="27:29" x14ac:dyDescent="0.25">
      <c r="AA19550"/>
      <c r="AB19550"/>
      <c r="AC19550"/>
    </row>
    <row r="19551" spans="27:29" x14ac:dyDescent="0.25">
      <c r="AA19551"/>
      <c r="AB19551"/>
      <c r="AC19551"/>
    </row>
    <row r="19552" spans="27:29" x14ac:dyDescent="0.25">
      <c r="AA19552"/>
      <c r="AB19552"/>
      <c r="AC19552"/>
    </row>
    <row r="19553" spans="27:29" x14ac:dyDescent="0.25">
      <c r="AA19553"/>
      <c r="AB19553"/>
      <c r="AC19553"/>
    </row>
    <row r="19554" spans="27:29" x14ac:dyDescent="0.25">
      <c r="AA19554"/>
      <c r="AB19554"/>
      <c r="AC19554"/>
    </row>
    <row r="19555" spans="27:29" x14ac:dyDescent="0.25">
      <c r="AA19555"/>
      <c r="AB19555"/>
      <c r="AC19555"/>
    </row>
    <row r="19556" spans="27:29" x14ac:dyDescent="0.25">
      <c r="AA19556"/>
      <c r="AB19556"/>
      <c r="AC19556"/>
    </row>
    <row r="19557" spans="27:29" x14ac:dyDescent="0.25">
      <c r="AA19557"/>
      <c r="AB19557"/>
      <c r="AC19557"/>
    </row>
    <row r="19558" spans="27:29" x14ac:dyDescent="0.25">
      <c r="AA19558"/>
      <c r="AB19558"/>
      <c r="AC19558"/>
    </row>
    <row r="19559" spans="27:29" x14ac:dyDescent="0.25">
      <c r="AA19559"/>
      <c r="AB19559"/>
      <c r="AC19559"/>
    </row>
    <row r="19560" spans="27:29" x14ac:dyDescent="0.25">
      <c r="AA19560"/>
      <c r="AB19560"/>
      <c r="AC19560"/>
    </row>
    <row r="19561" spans="27:29" x14ac:dyDescent="0.25">
      <c r="AA19561"/>
      <c r="AB19561"/>
      <c r="AC19561"/>
    </row>
    <row r="19562" spans="27:29" x14ac:dyDescent="0.25">
      <c r="AA19562"/>
      <c r="AB19562"/>
      <c r="AC19562"/>
    </row>
    <row r="19563" spans="27:29" x14ac:dyDescent="0.25">
      <c r="AA19563"/>
      <c r="AB19563"/>
      <c r="AC19563"/>
    </row>
    <row r="19564" spans="27:29" x14ac:dyDescent="0.25">
      <c r="AA19564"/>
      <c r="AB19564"/>
      <c r="AC19564"/>
    </row>
    <row r="19565" spans="27:29" x14ac:dyDescent="0.25">
      <c r="AA19565"/>
      <c r="AB19565"/>
      <c r="AC19565"/>
    </row>
    <row r="19566" spans="27:29" x14ac:dyDescent="0.25">
      <c r="AA19566"/>
      <c r="AB19566"/>
      <c r="AC19566"/>
    </row>
    <row r="19567" spans="27:29" x14ac:dyDescent="0.25">
      <c r="AA19567"/>
      <c r="AB19567"/>
      <c r="AC19567"/>
    </row>
    <row r="19568" spans="27:29" x14ac:dyDescent="0.25">
      <c r="AA19568"/>
      <c r="AB19568"/>
      <c r="AC19568"/>
    </row>
    <row r="19569" spans="27:29" x14ac:dyDescent="0.25">
      <c r="AA19569"/>
      <c r="AB19569"/>
      <c r="AC19569"/>
    </row>
    <row r="19570" spans="27:29" x14ac:dyDescent="0.25">
      <c r="AA19570"/>
      <c r="AB19570"/>
      <c r="AC19570"/>
    </row>
    <row r="19571" spans="27:29" x14ac:dyDescent="0.25">
      <c r="AA19571"/>
      <c r="AB19571"/>
      <c r="AC19571"/>
    </row>
    <row r="19572" spans="27:29" x14ac:dyDescent="0.25">
      <c r="AA19572"/>
      <c r="AB19572"/>
      <c r="AC19572"/>
    </row>
    <row r="19573" spans="27:29" x14ac:dyDescent="0.25">
      <c r="AA19573"/>
      <c r="AB19573"/>
      <c r="AC19573"/>
    </row>
    <row r="19574" spans="27:29" x14ac:dyDescent="0.25">
      <c r="AA19574"/>
      <c r="AB19574"/>
      <c r="AC19574"/>
    </row>
    <row r="19575" spans="27:29" x14ac:dyDescent="0.25">
      <c r="AA19575"/>
      <c r="AB19575"/>
      <c r="AC19575"/>
    </row>
    <row r="19576" spans="27:29" x14ac:dyDescent="0.25">
      <c r="AA19576"/>
      <c r="AB19576"/>
      <c r="AC19576"/>
    </row>
    <row r="19577" spans="27:29" x14ac:dyDescent="0.25">
      <c r="AA19577"/>
      <c r="AB19577"/>
      <c r="AC19577"/>
    </row>
    <row r="19578" spans="27:29" x14ac:dyDescent="0.25">
      <c r="AA19578"/>
      <c r="AB19578"/>
      <c r="AC19578"/>
    </row>
    <row r="19579" spans="27:29" x14ac:dyDescent="0.25">
      <c r="AA19579"/>
      <c r="AB19579"/>
      <c r="AC19579"/>
    </row>
    <row r="19580" spans="27:29" x14ac:dyDescent="0.25">
      <c r="AA19580"/>
      <c r="AB19580"/>
      <c r="AC19580"/>
    </row>
    <row r="19581" spans="27:29" x14ac:dyDescent="0.25">
      <c r="AA19581"/>
      <c r="AB19581"/>
      <c r="AC19581"/>
    </row>
    <row r="19582" spans="27:29" x14ac:dyDescent="0.25">
      <c r="AA19582"/>
      <c r="AB19582"/>
      <c r="AC19582"/>
    </row>
    <row r="19583" spans="27:29" x14ac:dyDescent="0.25">
      <c r="AA19583"/>
      <c r="AB19583"/>
      <c r="AC19583"/>
    </row>
    <row r="19584" spans="27:29" x14ac:dyDescent="0.25">
      <c r="AA19584"/>
      <c r="AB19584"/>
      <c r="AC19584"/>
    </row>
    <row r="19585" spans="27:29" x14ac:dyDescent="0.25">
      <c r="AA19585"/>
      <c r="AB19585"/>
      <c r="AC19585"/>
    </row>
    <row r="19586" spans="27:29" x14ac:dyDescent="0.25">
      <c r="AA19586"/>
      <c r="AB19586"/>
      <c r="AC19586"/>
    </row>
    <row r="19587" spans="27:29" x14ac:dyDescent="0.25">
      <c r="AA19587"/>
      <c r="AB19587"/>
      <c r="AC19587"/>
    </row>
    <row r="19588" spans="27:29" x14ac:dyDescent="0.25">
      <c r="AA19588"/>
      <c r="AB19588"/>
      <c r="AC19588"/>
    </row>
    <row r="19589" spans="27:29" x14ac:dyDescent="0.25">
      <c r="AA19589"/>
      <c r="AB19589"/>
      <c r="AC19589"/>
    </row>
    <row r="19590" spans="27:29" x14ac:dyDescent="0.25">
      <c r="AA19590"/>
      <c r="AB19590"/>
      <c r="AC19590"/>
    </row>
    <row r="19591" spans="27:29" x14ac:dyDescent="0.25">
      <c r="AA19591"/>
      <c r="AB19591"/>
      <c r="AC19591"/>
    </row>
    <row r="19592" spans="27:29" x14ac:dyDescent="0.25">
      <c r="AA19592"/>
      <c r="AB19592"/>
      <c r="AC19592"/>
    </row>
    <row r="19593" spans="27:29" x14ac:dyDescent="0.25">
      <c r="AA19593"/>
      <c r="AB19593"/>
      <c r="AC19593"/>
    </row>
    <row r="19594" spans="27:29" x14ac:dyDescent="0.25">
      <c r="AA19594"/>
      <c r="AB19594"/>
      <c r="AC19594"/>
    </row>
    <row r="19595" spans="27:29" x14ac:dyDescent="0.25">
      <c r="AA19595"/>
      <c r="AB19595"/>
      <c r="AC19595"/>
    </row>
    <row r="19596" spans="27:29" x14ac:dyDescent="0.25">
      <c r="AA19596"/>
      <c r="AB19596"/>
      <c r="AC19596"/>
    </row>
    <row r="19597" spans="27:29" x14ac:dyDescent="0.25">
      <c r="AA19597"/>
      <c r="AB19597"/>
      <c r="AC19597"/>
    </row>
    <row r="19598" spans="27:29" x14ac:dyDescent="0.25">
      <c r="AA19598"/>
      <c r="AB19598"/>
      <c r="AC19598"/>
    </row>
    <row r="19599" spans="27:29" x14ac:dyDescent="0.25">
      <c r="AA19599"/>
      <c r="AB19599"/>
      <c r="AC19599"/>
    </row>
    <row r="19600" spans="27:29" x14ac:dyDescent="0.25">
      <c r="AA19600"/>
      <c r="AB19600"/>
      <c r="AC19600"/>
    </row>
    <row r="19601" spans="27:29" x14ac:dyDescent="0.25">
      <c r="AA19601"/>
      <c r="AB19601"/>
      <c r="AC19601"/>
    </row>
    <row r="19602" spans="27:29" x14ac:dyDescent="0.25">
      <c r="AA19602"/>
      <c r="AB19602"/>
      <c r="AC19602"/>
    </row>
    <row r="19603" spans="27:29" x14ac:dyDescent="0.25">
      <c r="AA19603"/>
      <c r="AB19603"/>
      <c r="AC19603"/>
    </row>
    <row r="19604" spans="27:29" x14ac:dyDescent="0.25">
      <c r="AA19604"/>
      <c r="AB19604"/>
      <c r="AC19604"/>
    </row>
    <row r="19605" spans="27:29" x14ac:dyDescent="0.25">
      <c r="AA19605"/>
      <c r="AB19605"/>
      <c r="AC19605"/>
    </row>
    <row r="19606" spans="27:29" x14ac:dyDescent="0.25">
      <c r="AA19606"/>
      <c r="AB19606"/>
      <c r="AC19606"/>
    </row>
    <row r="19607" spans="27:29" x14ac:dyDescent="0.25">
      <c r="AA19607"/>
      <c r="AB19607"/>
      <c r="AC19607"/>
    </row>
    <row r="19608" spans="27:29" x14ac:dyDescent="0.25">
      <c r="AA19608"/>
      <c r="AB19608"/>
      <c r="AC19608"/>
    </row>
    <row r="19609" spans="27:29" x14ac:dyDescent="0.25">
      <c r="AA19609"/>
      <c r="AB19609"/>
      <c r="AC19609"/>
    </row>
    <row r="19610" spans="27:29" x14ac:dyDescent="0.25">
      <c r="AA19610"/>
      <c r="AB19610"/>
      <c r="AC19610"/>
    </row>
    <row r="19611" spans="27:29" x14ac:dyDescent="0.25">
      <c r="AA19611"/>
      <c r="AB19611"/>
      <c r="AC19611"/>
    </row>
    <row r="19612" spans="27:29" x14ac:dyDescent="0.25">
      <c r="AA19612"/>
      <c r="AB19612"/>
      <c r="AC19612"/>
    </row>
    <row r="19613" spans="27:29" x14ac:dyDescent="0.25">
      <c r="AA19613"/>
      <c r="AB19613"/>
      <c r="AC19613"/>
    </row>
    <row r="19614" spans="27:29" x14ac:dyDescent="0.25">
      <c r="AA19614"/>
      <c r="AB19614"/>
      <c r="AC19614"/>
    </row>
    <row r="19615" spans="27:29" x14ac:dyDescent="0.25">
      <c r="AA19615"/>
      <c r="AB19615"/>
      <c r="AC19615"/>
    </row>
    <row r="19616" spans="27:29" x14ac:dyDescent="0.25">
      <c r="AA19616"/>
      <c r="AB19616"/>
      <c r="AC19616"/>
    </row>
    <row r="19617" spans="27:29" x14ac:dyDescent="0.25">
      <c r="AA19617"/>
      <c r="AB19617"/>
      <c r="AC19617"/>
    </row>
    <row r="19618" spans="27:29" x14ac:dyDescent="0.25">
      <c r="AA19618"/>
      <c r="AB19618"/>
      <c r="AC19618"/>
    </row>
    <row r="19619" spans="27:29" x14ac:dyDescent="0.25">
      <c r="AA19619"/>
      <c r="AB19619"/>
      <c r="AC19619"/>
    </row>
    <row r="19620" spans="27:29" x14ac:dyDescent="0.25">
      <c r="AA19620"/>
      <c r="AB19620"/>
      <c r="AC19620"/>
    </row>
    <row r="19621" spans="27:29" x14ac:dyDescent="0.25">
      <c r="AA19621"/>
      <c r="AB19621"/>
      <c r="AC19621"/>
    </row>
    <row r="19622" spans="27:29" x14ac:dyDescent="0.25">
      <c r="AA19622"/>
      <c r="AB19622"/>
      <c r="AC19622"/>
    </row>
    <row r="19623" spans="27:29" x14ac:dyDescent="0.25">
      <c r="AA19623"/>
      <c r="AB19623"/>
      <c r="AC19623"/>
    </row>
    <row r="19624" spans="27:29" x14ac:dyDescent="0.25">
      <c r="AA19624"/>
      <c r="AB19624"/>
      <c r="AC19624"/>
    </row>
    <row r="19625" spans="27:29" x14ac:dyDescent="0.25">
      <c r="AA19625"/>
      <c r="AB19625"/>
      <c r="AC19625"/>
    </row>
    <row r="19626" spans="27:29" x14ac:dyDescent="0.25">
      <c r="AA19626"/>
      <c r="AB19626"/>
      <c r="AC19626"/>
    </row>
    <row r="19627" spans="27:29" x14ac:dyDescent="0.25">
      <c r="AA19627"/>
      <c r="AB19627"/>
      <c r="AC19627"/>
    </row>
    <row r="19628" spans="27:29" x14ac:dyDescent="0.25">
      <c r="AA19628"/>
      <c r="AB19628"/>
      <c r="AC19628"/>
    </row>
    <row r="19629" spans="27:29" x14ac:dyDescent="0.25">
      <c r="AA19629"/>
      <c r="AB19629"/>
      <c r="AC19629"/>
    </row>
    <row r="19630" spans="27:29" x14ac:dyDescent="0.25">
      <c r="AA19630"/>
      <c r="AB19630"/>
      <c r="AC19630"/>
    </row>
    <row r="19631" spans="27:29" x14ac:dyDescent="0.25">
      <c r="AA19631"/>
      <c r="AB19631"/>
      <c r="AC19631"/>
    </row>
    <row r="19632" spans="27:29" x14ac:dyDescent="0.25">
      <c r="AA19632"/>
      <c r="AB19632"/>
      <c r="AC19632"/>
    </row>
    <row r="19633" spans="27:29" x14ac:dyDescent="0.25">
      <c r="AA19633"/>
      <c r="AB19633"/>
      <c r="AC19633"/>
    </row>
    <row r="19634" spans="27:29" x14ac:dyDescent="0.25">
      <c r="AA19634"/>
      <c r="AB19634"/>
      <c r="AC19634"/>
    </row>
    <row r="19635" spans="27:29" x14ac:dyDescent="0.25">
      <c r="AA19635"/>
      <c r="AB19635"/>
      <c r="AC19635"/>
    </row>
    <row r="19636" spans="27:29" x14ac:dyDescent="0.25">
      <c r="AA19636"/>
      <c r="AB19636"/>
      <c r="AC19636"/>
    </row>
    <row r="19637" spans="27:29" x14ac:dyDescent="0.25">
      <c r="AA19637"/>
      <c r="AB19637"/>
      <c r="AC19637"/>
    </row>
    <row r="19638" spans="27:29" x14ac:dyDescent="0.25">
      <c r="AA19638"/>
      <c r="AB19638"/>
      <c r="AC19638"/>
    </row>
    <row r="19639" spans="27:29" x14ac:dyDescent="0.25">
      <c r="AA19639"/>
      <c r="AB19639"/>
      <c r="AC19639"/>
    </row>
    <row r="19640" spans="27:29" x14ac:dyDescent="0.25">
      <c r="AA19640"/>
      <c r="AB19640"/>
      <c r="AC19640"/>
    </row>
    <row r="19641" spans="27:29" x14ac:dyDescent="0.25">
      <c r="AA19641"/>
      <c r="AB19641"/>
      <c r="AC19641"/>
    </row>
    <row r="19642" spans="27:29" x14ac:dyDescent="0.25">
      <c r="AA19642"/>
      <c r="AB19642"/>
      <c r="AC19642"/>
    </row>
    <row r="19643" spans="27:29" x14ac:dyDescent="0.25">
      <c r="AA19643"/>
      <c r="AB19643"/>
      <c r="AC19643"/>
    </row>
    <row r="19644" spans="27:29" x14ac:dyDescent="0.25">
      <c r="AA19644"/>
      <c r="AB19644"/>
      <c r="AC19644"/>
    </row>
    <row r="19645" spans="27:29" x14ac:dyDescent="0.25">
      <c r="AA19645"/>
      <c r="AB19645"/>
      <c r="AC19645"/>
    </row>
    <row r="19646" spans="27:29" x14ac:dyDescent="0.25">
      <c r="AA19646"/>
      <c r="AB19646"/>
      <c r="AC19646"/>
    </row>
    <row r="19647" spans="27:29" x14ac:dyDescent="0.25">
      <c r="AA19647"/>
      <c r="AB19647"/>
      <c r="AC19647"/>
    </row>
    <row r="19648" spans="27:29" x14ac:dyDescent="0.25">
      <c r="AA19648"/>
      <c r="AB19648"/>
      <c r="AC19648"/>
    </row>
    <row r="19649" spans="27:29" x14ac:dyDescent="0.25">
      <c r="AA19649"/>
      <c r="AB19649"/>
      <c r="AC19649"/>
    </row>
    <row r="19650" spans="27:29" x14ac:dyDescent="0.25">
      <c r="AA19650"/>
      <c r="AB19650"/>
      <c r="AC19650"/>
    </row>
    <row r="19651" spans="27:29" x14ac:dyDescent="0.25">
      <c r="AA19651"/>
      <c r="AB19651"/>
      <c r="AC19651"/>
    </row>
    <row r="19652" spans="27:29" x14ac:dyDescent="0.25">
      <c r="AA19652"/>
      <c r="AB19652"/>
      <c r="AC19652"/>
    </row>
    <row r="19653" spans="27:29" x14ac:dyDescent="0.25">
      <c r="AA19653"/>
      <c r="AB19653"/>
      <c r="AC19653"/>
    </row>
    <row r="19654" spans="27:29" x14ac:dyDescent="0.25">
      <c r="AA19654"/>
      <c r="AB19654"/>
      <c r="AC19654"/>
    </row>
    <row r="19655" spans="27:29" x14ac:dyDescent="0.25">
      <c r="AA19655"/>
      <c r="AB19655"/>
      <c r="AC19655"/>
    </row>
    <row r="19656" spans="27:29" x14ac:dyDescent="0.25">
      <c r="AA19656"/>
      <c r="AB19656"/>
      <c r="AC19656"/>
    </row>
    <row r="19657" spans="27:29" x14ac:dyDescent="0.25">
      <c r="AA19657"/>
      <c r="AB19657"/>
      <c r="AC19657"/>
    </row>
    <row r="19658" spans="27:29" x14ac:dyDescent="0.25">
      <c r="AA19658"/>
      <c r="AB19658"/>
      <c r="AC19658"/>
    </row>
    <row r="19659" spans="27:29" x14ac:dyDescent="0.25">
      <c r="AA19659"/>
      <c r="AB19659"/>
      <c r="AC19659"/>
    </row>
    <row r="19660" spans="27:29" x14ac:dyDescent="0.25">
      <c r="AA19660"/>
      <c r="AB19660"/>
      <c r="AC19660"/>
    </row>
    <row r="19661" spans="27:29" x14ac:dyDescent="0.25">
      <c r="AA19661"/>
      <c r="AB19661"/>
      <c r="AC19661"/>
    </row>
    <row r="19662" spans="27:29" x14ac:dyDescent="0.25">
      <c r="AA19662"/>
      <c r="AB19662"/>
      <c r="AC19662"/>
    </row>
    <row r="19663" spans="27:29" x14ac:dyDescent="0.25">
      <c r="AA19663"/>
      <c r="AB19663"/>
      <c r="AC19663"/>
    </row>
    <row r="19664" spans="27:29" x14ac:dyDescent="0.25">
      <c r="AA19664"/>
      <c r="AB19664"/>
      <c r="AC19664"/>
    </row>
    <row r="19665" spans="27:29" x14ac:dyDescent="0.25">
      <c r="AA19665"/>
      <c r="AB19665"/>
      <c r="AC19665"/>
    </row>
    <row r="19666" spans="27:29" x14ac:dyDescent="0.25">
      <c r="AA19666"/>
      <c r="AB19666"/>
      <c r="AC19666"/>
    </row>
    <row r="19667" spans="27:29" x14ac:dyDescent="0.25">
      <c r="AA19667"/>
      <c r="AB19667"/>
      <c r="AC19667"/>
    </row>
    <row r="19668" spans="27:29" x14ac:dyDescent="0.25">
      <c r="AA19668"/>
      <c r="AB19668"/>
      <c r="AC19668"/>
    </row>
    <row r="19669" spans="27:29" x14ac:dyDescent="0.25">
      <c r="AA19669"/>
      <c r="AB19669"/>
      <c r="AC19669"/>
    </row>
    <row r="19670" spans="27:29" x14ac:dyDescent="0.25">
      <c r="AA19670"/>
      <c r="AB19670"/>
      <c r="AC19670"/>
    </row>
    <row r="19671" spans="27:29" x14ac:dyDescent="0.25">
      <c r="AA19671"/>
      <c r="AB19671"/>
      <c r="AC19671"/>
    </row>
    <row r="19672" spans="27:29" x14ac:dyDescent="0.25">
      <c r="AA19672"/>
      <c r="AB19672"/>
      <c r="AC19672"/>
    </row>
    <row r="19673" spans="27:29" x14ac:dyDescent="0.25">
      <c r="AA19673"/>
      <c r="AB19673"/>
      <c r="AC19673"/>
    </row>
    <row r="19674" spans="27:29" x14ac:dyDescent="0.25">
      <c r="AA19674"/>
      <c r="AB19674"/>
      <c r="AC19674"/>
    </row>
    <row r="19675" spans="27:29" x14ac:dyDescent="0.25">
      <c r="AA19675"/>
      <c r="AB19675"/>
      <c r="AC19675"/>
    </row>
    <row r="19676" spans="27:29" x14ac:dyDescent="0.25">
      <c r="AA19676"/>
      <c r="AB19676"/>
      <c r="AC19676"/>
    </row>
    <row r="19677" spans="27:29" x14ac:dyDescent="0.25">
      <c r="AA19677"/>
      <c r="AB19677"/>
      <c r="AC19677"/>
    </row>
    <row r="19678" spans="27:29" x14ac:dyDescent="0.25">
      <c r="AA19678"/>
      <c r="AB19678"/>
      <c r="AC19678"/>
    </row>
    <row r="19679" spans="27:29" x14ac:dyDescent="0.25">
      <c r="AA19679"/>
      <c r="AB19679"/>
      <c r="AC19679"/>
    </row>
    <row r="19680" spans="27:29" x14ac:dyDescent="0.25">
      <c r="AA19680"/>
      <c r="AB19680"/>
      <c r="AC19680"/>
    </row>
    <row r="19681" spans="27:29" x14ac:dyDescent="0.25">
      <c r="AA19681"/>
      <c r="AB19681"/>
      <c r="AC19681"/>
    </row>
    <row r="19682" spans="27:29" x14ac:dyDescent="0.25">
      <c r="AA19682"/>
      <c r="AB19682"/>
      <c r="AC19682"/>
    </row>
    <row r="19683" spans="27:29" x14ac:dyDescent="0.25">
      <c r="AA19683"/>
      <c r="AB19683"/>
      <c r="AC19683"/>
    </row>
    <row r="19684" spans="27:29" x14ac:dyDescent="0.25">
      <c r="AA19684"/>
      <c r="AB19684"/>
      <c r="AC19684"/>
    </row>
    <row r="19685" spans="27:29" x14ac:dyDescent="0.25">
      <c r="AA19685"/>
      <c r="AB19685"/>
      <c r="AC19685"/>
    </row>
    <row r="19686" spans="27:29" x14ac:dyDescent="0.25">
      <c r="AA19686"/>
      <c r="AB19686"/>
      <c r="AC19686"/>
    </row>
    <row r="19687" spans="27:29" x14ac:dyDescent="0.25">
      <c r="AA19687"/>
      <c r="AB19687"/>
      <c r="AC19687"/>
    </row>
    <row r="19688" spans="27:29" x14ac:dyDescent="0.25">
      <c r="AA19688"/>
      <c r="AB19688"/>
      <c r="AC19688"/>
    </row>
    <row r="19689" spans="27:29" x14ac:dyDescent="0.25">
      <c r="AA19689"/>
      <c r="AB19689"/>
      <c r="AC19689"/>
    </row>
    <row r="19690" spans="27:29" x14ac:dyDescent="0.25">
      <c r="AA19690"/>
      <c r="AB19690"/>
      <c r="AC19690"/>
    </row>
    <row r="19691" spans="27:29" x14ac:dyDescent="0.25">
      <c r="AA19691"/>
      <c r="AB19691"/>
      <c r="AC19691"/>
    </row>
    <row r="19692" spans="27:29" x14ac:dyDescent="0.25">
      <c r="AA19692"/>
      <c r="AB19692"/>
      <c r="AC19692"/>
    </row>
    <row r="19693" spans="27:29" x14ac:dyDescent="0.25">
      <c r="AA19693"/>
      <c r="AB19693"/>
      <c r="AC19693"/>
    </row>
    <row r="19694" spans="27:29" x14ac:dyDescent="0.25">
      <c r="AA19694"/>
      <c r="AB19694"/>
      <c r="AC19694"/>
    </row>
    <row r="19695" spans="27:29" x14ac:dyDescent="0.25">
      <c r="AA19695"/>
      <c r="AB19695"/>
      <c r="AC19695"/>
    </row>
    <row r="19696" spans="27:29" x14ac:dyDescent="0.25">
      <c r="AA19696"/>
      <c r="AB19696"/>
      <c r="AC19696"/>
    </row>
    <row r="19697" spans="27:29" x14ac:dyDescent="0.25">
      <c r="AA19697"/>
      <c r="AB19697"/>
      <c r="AC19697"/>
    </row>
    <row r="19698" spans="27:29" x14ac:dyDescent="0.25">
      <c r="AA19698"/>
      <c r="AB19698"/>
      <c r="AC19698"/>
    </row>
    <row r="19699" spans="27:29" x14ac:dyDescent="0.25">
      <c r="AA19699"/>
      <c r="AB19699"/>
      <c r="AC19699"/>
    </row>
    <row r="19700" spans="27:29" x14ac:dyDescent="0.25">
      <c r="AA19700"/>
      <c r="AB19700"/>
      <c r="AC19700"/>
    </row>
    <row r="19701" spans="27:29" x14ac:dyDescent="0.25">
      <c r="AA19701"/>
      <c r="AB19701"/>
      <c r="AC19701"/>
    </row>
    <row r="19702" spans="27:29" x14ac:dyDescent="0.25">
      <c r="AA19702"/>
      <c r="AB19702"/>
      <c r="AC19702"/>
    </row>
    <row r="19703" spans="27:29" x14ac:dyDescent="0.25">
      <c r="AA19703"/>
      <c r="AB19703"/>
      <c r="AC19703"/>
    </row>
    <row r="19704" spans="27:29" x14ac:dyDescent="0.25">
      <c r="AA19704"/>
      <c r="AB19704"/>
      <c r="AC19704"/>
    </row>
    <row r="19705" spans="27:29" x14ac:dyDescent="0.25">
      <c r="AA19705"/>
      <c r="AB19705"/>
      <c r="AC19705"/>
    </row>
    <row r="19706" spans="27:29" x14ac:dyDescent="0.25">
      <c r="AA19706"/>
      <c r="AB19706"/>
      <c r="AC19706"/>
    </row>
    <row r="19707" spans="27:29" x14ac:dyDescent="0.25">
      <c r="AA19707"/>
      <c r="AB19707"/>
      <c r="AC19707"/>
    </row>
    <row r="19708" spans="27:29" x14ac:dyDescent="0.25">
      <c r="AA19708"/>
      <c r="AB19708"/>
      <c r="AC19708"/>
    </row>
    <row r="19709" spans="27:29" x14ac:dyDescent="0.25">
      <c r="AA19709"/>
      <c r="AB19709"/>
      <c r="AC19709"/>
    </row>
    <row r="19710" spans="27:29" x14ac:dyDescent="0.25">
      <c r="AA19710"/>
      <c r="AB19710"/>
      <c r="AC19710"/>
    </row>
    <row r="19711" spans="27:29" x14ac:dyDescent="0.25">
      <c r="AA19711"/>
      <c r="AB19711"/>
      <c r="AC19711"/>
    </row>
    <row r="19712" spans="27:29" x14ac:dyDescent="0.25">
      <c r="AA19712"/>
      <c r="AB19712"/>
      <c r="AC19712"/>
    </row>
    <row r="19713" spans="27:29" x14ac:dyDescent="0.25">
      <c r="AA19713"/>
      <c r="AB19713"/>
      <c r="AC19713"/>
    </row>
    <row r="19714" spans="27:29" x14ac:dyDescent="0.25">
      <c r="AA19714"/>
      <c r="AB19714"/>
      <c r="AC19714"/>
    </row>
    <row r="19715" spans="27:29" x14ac:dyDescent="0.25">
      <c r="AA19715"/>
      <c r="AB19715"/>
      <c r="AC19715"/>
    </row>
    <row r="19716" spans="27:29" x14ac:dyDescent="0.25">
      <c r="AA19716"/>
      <c r="AB19716"/>
      <c r="AC19716"/>
    </row>
    <row r="19717" spans="27:29" x14ac:dyDescent="0.25">
      <c r="AA19717"/>
      <c r="AB19717"/>
      <c r="AC19717"/>
    </row>
    <row r="19718" spans="27:29" x14ac:dyDescent="0.25">
      <c r="AA19718"/>
      <c r="AB19718"/>
      <c r="AC19718"/>
    </row>
    <row r="19719" spans="27:29" x14ac:dyDescent="0.25">
      <c r="AA19719"/>
      <c r="AB19719"/>
      <c r="AC19719"/>
    </row>
    <row r="19720" spans="27:29" x14ac:dyDescent="0.25">
      <c r="AA19720"/>
      <c r="AB19720"/>
      <c r="AC19720"/>
    </row>
    <row r="19721" spans="27:29" x14ac:dyDescent="0.25">
      <c r="AA19721"/>
      <c r="AB19721"/>
      <c r="AC19721"/>
    </row>
    <row r="19722" spans="27:29" x14ac:dyDescent="0.25">
      <c r="AA19722"/>
      <c r="AB19722"/>
      <c r="AC19722"/>
    </row>
    <row r="19723" spans="27:29" x14ac:dyDescent="0.25">
      <c r="AA19723"/>
      <c r="AB19723"/>
      <c r="AC19723"/>
    </row>
    <row r="19724" spans="27:29" x14ac:dyDescent="0.25">
      <c r="AA19724"/>
      <c r="AB19724"/>
      <c r="AC19724"/>
    </row>
    <row r="19725" spans="27:29" x14ac:dyDescent="0.25">
      <c r="AA19725"/>
      <c r="AB19725"/>
      <c r="AC19725"/>
    </row>
    <row r="19726" spans="27:29" x14ac:dyDescent="0.25">
      <c r="AA19726"/>
      <c r="AB19726"/>
      <c r="AC19726"/>
    </row>
    <row r="19727" spans="27:29" x14ac:dyDescent="0.25">
      <c r="AA19727"/>
      <c r="AB19727"/>
      <c r="AC19727"/>
    </row>
    <row r="19728" spans="27:29" x14ac:dyDescent="0.25">
      <c r="AA19728"/>
      <c r="AB19728"/>
      <c r="AC19728"/>
    </row>
    <row r="19729" spans="27:29" x14ac:dyDescent="0.25">
      <c r="AA19729"/>
      <c r="AB19729"/>
      <c r="AC19729"/>
    </row>
    <row r="19730" spans="27:29" x14ac:dyDescent="0.25">
      <c r="AA19730"/>
      <c r="AB19730"/>
      <c r="AC19730"/>
    </row>
    <row r="19731" spans="27:29" x14ac:dyDescent="0.25">
      <c r="AA19731"/>
      <c r="AB19731"/>
      <c r="AC19731"/>
    </row>
    <row r="19732" spans="27:29" x14ac:dyDescent="0.25">
      <c r="AA19732"/>
      <c r="AB19732"/>
      <c r="AC19732"/>
    </row>
    <row r="19733" spans="27:29" x14ac:dyDescent="0.25">
      <c r="AA19733"/>
      <c r="AB19733"/>
      <c r="AC19733"/>
    </row>
    <row r="19734" spans="27:29" x14ac:dyDescent="0.25">
      <c r="AA19734"/>
      <c r="AB19734"/>
      <c r="AC19734"/>
    </row>
    <row r="19735" spans="27:29" x14ac:dyDescent="0.25">
      <c r="AA19735"/>
      <c r="AB19735"/>
      <c r="AC19735"/>
    </row>
    <row r="19736" spans="27:29" x14ac:dyDescent="0.25">
      <c r="AA19736"/>
      <c r="AB19736"/>
      <c r="AC19736"/>
    </row>
    <row r="19737" spans="27:29" x14ac:dyDescent="0.25">
      <c r="AA19737"/>
      <c r="AB19737"/>
      <c r="AC19737"/>
    </row>
    <row r="19738" spans="27:29" x14ac:dyDescent="0.25">
      <c r="AA19738"/>
      <c r="AB19738"/>
      <c r="AC19738"/>
    </row>
    <row r="19739" spans="27:29" x14ac:dyDescent="0.25">
      <c r="AA19739"/>
      <c r="AB19739"/>
      <c r="AC19739"/>
    </row>
    <row r="19740" spans="27:29" x14ac:dyDescent="0.25">
      <c r="AA19740"/>
      <c r="AB19740"/>
      <c r="AC19740"/>
    </row>
    <row r="19741" spans="27:29" x14ac:dyDescent="0.25">
      <c r="AA19741"/>
      <c r="AB19741"/>
      <c r="AC19741"/>
    </row>
    <row r="19742" spans="27:29" x14ac:dyDescent="0.25">
      <c r="AA19742"/>
      <c r="AB19742"/>
      <c r="AC19742"/>
    </row>
    <row r="19743" spans="27:29" x14ac:dyDescent="0.25">
      <c r="AA19743"/>
      <c r="AB19743"/>
      <c r="AC19743"/>
    </row>
    <row r="19744" spans="27:29" x14ac:dyDescent="0.25">
      <c r="AA19744"/>
      <c r="AB19744"/>
      <c r="AC19744"/>
    </row>
    <row r="19745" spans="27:29" x14ac:dyDescent="0.25">
      <c r="AA19745"/>
      <c r="AB19745"/>
      <c r="AC19745"/>
    </row>
    <row r="19746" spans="27:29" x14ac:dyDescent="0.25">
      <c r="AA19746"/>
      <c r="AB19746"/>
      <c r="AC19746"/>
    </row>
    <row r="19747" spans="27:29" x14ac:dyDescent="0.25">
      <c r="AA19747"/>
      <c r="AB19747"/>
      <c r="AC19747"/>
    </row>
    <row r="19748" spans="27:29" x14ac:dyDescent="0.25">
      <c r="AA19748"/>
      <c r="AB19748"/>
      <c r="AC19748"/>
    </row>
    <row r="19749" spans="27:29" x14ac:dyDescent="0.25">
      <c r="AA19749"/>
      <c r="AB19749"/>
      <c r="AC19749"/>
    </row>
    <row r="19750" spans="27:29" x14ac:dyDescent="0.25">
      <c r="AA19750"/>
      <c r="AB19750"/>
      <c r="AC19750"/>
    </row>
    <row r="19751" spans="27:29" x14ac:dyDescent="0.25">
      <c r="AA19751"/>
      <c r="AB19751"/>
      <c r="AC19751"/>
    </row>
    <row r="19752" spans="27:29" x14ac:dyDescent="0.25">
      <c r="AA19752"/>
      <c r="AB19752"/>
      <c r="AC19752"/>
    </row>
    <row r="19753" spans="27:29" x14ac:dyDescent="0.25">
      <c r="AA19753"/>
      <c r="AB19753"/>
      <c r="AC19753"/>
    </row>
    <row r="19754" spans="27:29" x14ac:dyDescent="0.25">
      <c r="AA19754"/>
      <c r="AB19754"/>
      <c r="AC19754"/>
    </row>
    <row r="19755" spans="27:29" x14ac:dyDescent="0.25">
      <c r="AA19755"/>
      <c r="AB19755"/>
      <c r="AC19755"/>
    </row>
    <row r="19756" spans="27:29" x14ac:dyDescent="0.25">
      <c r="AA19756"/>
      <c r="AB19756"/>
      <c r="AC19756"/>
    </row>
    <row r="19757" spans="27:29" x14ac:dyDescent="0.25">
      <c r="AA19757"/>
      <c r="AB19757"/>
      <c r="AC19757"/>
    </row>
    <row r="19758" spans="27:29" x14ac:dyDescent="0.25">
      <c r="AA19758"/>
      <c r="AB19758"/>
      <c r="AC19758"/>
    </row>
    <row r="19759" spans="27:29" x14ac:dyDescent="0.25">
      <c r="AA19759"/>
      <c r="AB19759"/>
      <c r="AC19759"/>
    </row>
    <row r="19760" spans="27:29" x14ac:dyDescent="0.25">
      <c r="AA19760"/>
      <c r="AB19760"/>
      <c r="AC19760"/>
    </row>
    <row r="19761" spans="27:29" x14ac:dyDescent="0.25">
      <c r="AA19761"/>
      <c r="AB19761"/>
      <c r="AC19761"/>
    </row>
    <row r="19762" spans="27:29" x14ac:dyDescent="0.25">
      <c r="AA19762"/>
      <c r="AB19762"/>
      <c r="AC19762"/>
    </row>
    <row r="19763" spans="27:29" x14ac:dyDescent="0.25">
      <c r="AA19763"/>
      <c r="AB19763"/>
      <c r="AC19763"/>
    </row>
    <row r="19764" spans="27:29" x14ac:dyDescent="0.25">
      <c r="AA19764"/>
      <c r="AB19764"/>
      <c r="AC19764"/>
    </row>
    <row r="19765" spans="27:29" x14ac:dyDescent="0.25">
      <c r="AA19765"/>
      <c r="AB19765"/>
      <c r="AC19765"/>
    </row>
    <row r="19766" spans="27:29" x14ac:dyDescent="0.25">
      <c r="AA19766"/>
      <c r="AB19766"/>
      <c r="AC19766"/>
    </row>
    <row r="19767" spans="27:29" x14ac:dyDescent="0.25">
      <c r="AA19767"/>
      <c r="AB19767"/>
      <c r="AC19767"/>
    </row>
    <row r="19768" spans="27:29" x14ac:dyDescent="0.25">
      <c r="AA19768"/>
      <c r="AB19768"/>
      <c r="AC19768"/>
    </row>
    <row r="19769" spans="27:29" x14ac:dyDescent="0.25">
      <c r="AA19769"/>
      <c r="AB19769"/>
      <c r="AC19769"/>
    </row>
    <row r="19770" spans="27:29" x14ac:dyDescent="0.25">
      <c r="AA19770"/>
      <c r="AB19770"/>
      <c r="AC19770"/>
    </row>
    <row r="19771" spans="27:29" x14ac:dyDescent="0.25">
      <c r="AA19771"/>
      <c r="AB19771"/>
      <c r="AC19771"/>
    </row>
    <row r="19772" spans="27:29" x14ac:dyDescent="0.25">
      <c r="AA19772"/>
      <c r="AB19772"/>
      <c r="AC19772"/>
    </row>
    <row r="19773" spans="27:29" x14ac:dyDescent="0.25">
      <c r="AA19773"/>
      <c r="AB19773"/>
      <c r="AC19773"/>
    </row>
    <row r="19774" spans="27:29" x14ac:dyDescent="0.25">
      <c r="AA19774"/>
      <c r="AB19774"/>
      <c r="AC19774"/>
    </row>
    <row r="19775" spans="27:29" x14ac:dyDescent="0.25">
      <c r="AA19775"/>
      <c r="AB19775"/>
      <c r="AC19775"/>
    </row>
    <row r="19776" spans="27:29" x14ac:dyDescent="0.25">
      <c r="AA19776"/>
      <c r="AB19776"/>
      <c r="AC19776"/>
    </row>
    <row r="19777" spans="27:29" x14ac:dyDescent="0.25">
      <c r="AA19777"/>
      <c r="AB19777"/>
      <c r="AC19777"/>
    </row>
    <row r="19778" spans="27:29" x14ac:dyDescent="0.25">
      <c r="AA19778"/>
      <c r="AB19778"/>
      <c r="AC19778"/>
    </row>
    <row r="19779" spans="27:29" x14ac:dyDescent="0.25">
      <c r="AA19779"/>
      <c r="AB19779"/>
      <c r="AC19779"/>
    </row>
    <row r="19780" spans="27:29" x14ac:dyDescent="0.25">
      <c r="AA19780"/>
      <c r="AB19780"/>
      <c r="AC19780"/>
    </row>
    <row r="19781" spans="27:29" x14ac:dyDescent="0.25">
      <c r="AA19781"/>
      <c r="AB19781"/>
      <c r="AC19781"/>
    </row>
    <row r="19782" spans="27:29" x14ac:dyDescent="0.25">
      <c r="AA19782"/>
      <c r="AB19782"/>
      <c r="AC19782"/>
    </row>
    <row r="19783" spans="27:29" x14ac:dyDescent="0.25">
      <c r="AA19783"/>
      <c r="AB19783"/>
      <c r="AC19783"/>
    </row>
    <row r="19784" spans="27:29" x14ac:dyDescent="0.25">
      <c r="AA19784"/>
      <c r="AB19784"/>
      <c r="AC19784"/>
    </row>
    <row r="19785" spans="27:29" x14ac:dyDescent="0.25">
      <c r="AA19785"/>
      <c r="AB19785"/>
      <c r="AC19785"/>
    </row>
    <row r="19786" spans="27:29" x14ac:dyDescent="0.25">
      <c r="AA19786"/>
      <c r="AB19786"/>
      <c r="AC19786"/>
    </row>
    <row r="19787" spans="27:29" x14ac:dyDescent="0.25">
      <c r="AA19787"/>
      <c r="AB19787"/>
      <c r="AC19787"/>
    </row>
    <row r="19788" spans="27:29" x14ac:dyDescent="0.25">
      <c r="AA19788"/>
      <c r="AB19788"/>
      <c r="AC19788"/>
    </row>
    <row r="19789" spans="27:29" x14ac:dyDescent="0.25">
      <c r="AA19789"/>
      <c r="AB19789"/>
      <c r="AC19789"/>
    </row>
    <row r="19790" spans="27:29" x14ac:dyDescent="0.25">
      <c r="AA19790"/>
      <c r="AB19790"/>
      <c r="AC19790"/>
    </row>
    <row r="19791" spans="27:29" x14ac:dyDescent="0.25">
      <c r="AA19791"/>
      <c r="AB19791"/>
      <c r="AC19791"/>
    </row>
    <row r="19792" spans="27:29" x14ac:dyDescent="0.25">
      <c r="AA19792"/>
      <c r="AB19792"/>
      <c r="AC19792"/>
    </row>
    <row r="19793" spans="27:29" x14ac:dyDescent="0.25">
      <c r="AA19793"/>
      <c r="AB19793"/>
      <c r="AC19793"/>
    </row>
    <row r="19794" spans="27:29" x14ac:dyDescent="0.25">
      <c r="AA19794"/>
      <c r="AB19794"/>
      <c r="AC19794"/>
    </row>
    <row r="19795" spans="27:29" x14ac:dyDescent="0.25">
      <c r="AA19795"/>
      <c r="AB19795"/>
      <c r="AC19795"/>
    </row>
    <row r="19796" spans="27:29" x14ac:dyDescent="0.25">
      <c r="AA19796"/>
      <c r="AB19796"/>
      <c r="AC19796"/>
    </row>
    <row r="19797" spans="27:29" x14ac:dyDescent="0.25">
      <c r="AA19797"/>
      <c r="AB19797"/>
      <c r="AC19797"/>
    </row>
    <row r="19798" spans="27:29" x14ac:dyDescent="0.25">
      <c r="AA19798"/>
      <c r="AB19798"/>
      <c r="AC19798"/>
    </row>
    <row r="19799" spans="27:29" x14ac:dyDescent="0.25">
      <c r="AA19799"/>
      <c r="AB19799"/>
      <c r="AC19799"/>
    </row>
    <row r="19800" spans="27:29" x14ac:dyDescent="0.25">
      <c r="AA19800"/>
      <c r="AB19800"/>
      <c r="AC19800"/>
    </row>
    <row r="19801" spans="27:29" x14ac:dyDescent="0.25">
      <c r="AA19801"/>
      <c r="AB19801"/>
      <c r="AC19801"/>
    </row>
    <row r="19802" spans="27:29" x14ac:dyDescent="0.25">
      <c r="AA19802"/>
      <c r="AB19802"/>
      <c r="AC19802"/>
    </row>
    <row r="19803" spans="27:29" x14ac:dyDescent="0.25">
      <c r="AA19803"/>
      <c r="AB19803"/>
      <c r="AC19803"/>
    </row>
    <row r="19804" spans="27:29" x14ac:dyDescent="0.25">
      <c r="AA19804"/>
      <c r="AB19804"/>
      <c r="AC19804"/>
    </row>
    <row r="19805" spans="27:29" x14ac:dyDescent="0.25">
      <c r="AA19805"/>
      <c r="AB19805"/>
      <c r="AC19805"/>
    </row>
    <row r="19806" spans="27:29" x14ac:dyDescent="0.25">
      <c r="AA19806"/>
      <c r="AB19806"/>
      <c r="AC19806"/>
    </row>
    <row r="19807" spans="27:29" x14ac:dyDescent="0.25">
      <c r="AA19807"/>
      <c r="AB19807"/>
      <c r="AC19807"/>
    </row>
    <row r="19808" spans="27:29" x14ac:dyDescent="0.25">
      <c r="AA19808"/>
      <c r="AB19808"/>
      <c r="AC19808"/>
    </row>
    <row r="19809" spans="27:29" x14ac:dyDescent="0.25">
      <c r="AA19809"/>
      <c r="AB19809"/>
      <c r="AC19809"/>
    </row>
    <row r="19810" spans="27:29" x14ac:dyDescent="0.25">
      <c r="AA19810"/>
      <c r="AB19810"/>
      <c r="AC19810"/>
    </row>
    <row r="19811" spans="27:29" x14ac:dyDescent="0.25">
      <c r="AA19811"/>
      <c r="AB19811"/>
      <c r="AC19811"/>
    </row>
    <row r="19812" spans="27:29" x14ac:dyDescent="0.25">
      <c r="AA19812"/>
      <c r="AB19812"/>
      <c r="AC19812"/>
    </row>
    <row r="19813" spans="27:29" x14ac:dyDescent="0.25">
      <c r="AA19813"/>
      <c r="AB19813"/>
      <c r="AC19813"/>
    </row>
    <row r="19814" spans="27:29" x14ac:dyDescent="0.25">
      <c r="AA19814"/>
      <c r="AB19814"/>
      <c r="AC19814"/>
    </row>
    <row r="19815" spans="27:29" x14ac:dyDescent="0.25">
      <c r="AA19815"/>
      <c r="AB19815"/>
      <c r="AC19815"/>
    </row>
    <row r="19816" spans="27:29" x14ac:dyDescent="0.25">
      <c r="AA19816"/>
      <c r="AB19816"/>
      <c r="AC19816"/>
    </row>
    <row r="19817" spans="27:29" x14ac:dyDescent="0.25">
      <c r="AA19817"/>
      <c r="AB19817"/>
      <c r="AC19817"/>
    </row>
    <row r="19818" spans="27:29" x14ac:dyDescent="0.25">
      <c r="AA19818"/>
      <c r="AB19818"/>
      <c r="AC19818"/>
    </row>
    <row r="19819" spans="27:29" x14ac:dyDescent="0.25">
      <c r="AA19819"/>
      <c r="AB19819"/>
      <c r="AC19819"/>
    </row>
    <row r="19820" spans="27:29" x14ac:dyDescent="0.25">
      <c r="AA19820"/>
      <c r="AB19820"/>
      <c r="AC19820"/>
    </row>
    <row r="19821" spans="27:29" x14ac:dyDescent="0.25">
      <c r="AA19821"/>
      <c r="AB19821"/>
      <c r="AC19821"/>
    </row>
    <row r="19822" spans="27:29" x14ac:dyDescent="0.25">
      <c r="AA19822"/>
      <c r="AB19822"/>
      <c r="AC19822"/>
    </row>
    <row r="19823" spans="27:29" x14ac:dyDescent="0.25">
      <c r="AA19823"/>
      <c r="AB19823"/>
      <c r="AC19823"/>
    </row>
    <row r="19824" spans="27:29" x14ac:dyDescent="0.25">
      <c r="AA19824"/>
      <c r="AB19824"/>
      <c r="AC19824"/>
    </row>
    <row r="19825" spans="27:29" x14ac:dyDescent="0.25">
      <c r="AA19825"/>
      <c r="AB19825"/>
      <c r="AC19825"/>
    </row>
    <row r="19826" spans="27:29" x14ac:dyDescent="0.25">
      <c r="AA19826"/>
      <c r="AB19826"/>
      <c r="AC19826"/>
    </row>
    <row r="19827" spans="27:29" x14ac:dyDescent="0.25">
      <c r="AA19827"/>
      <c r="AB19827"/>
      <c r="AC19827"/>
    </row>
    <row r="19828" spans="27:29" x14ac:dyDescent="0.25">
      <c r="AA19828"/>
      <c r="AB19828"/>
      <c r="AC19828"/>
    </row>
    <row r="19829" spans="27:29" x14ac:dyDescent="0.25">
      <c r="AA19829"/>
      <c r="AB19829"/>
      <c r="AC19829"/>
    </row>
    <row r="19830" spans="27:29" x14ac:dyDescent="0.25">
      <c r="AA19830"/>
      <c r="AB19830"/>
      <c r="AC19830"/>
    </row>
    <row r="19831" spans="27:29" x14ac:dyDescent="0.25">
      <c r="AA19831"/>
      <c r="AB19831"/>
      <c r="AC19831"/>
    </row>
    <row r="19832" spans="27:29" x14ac:dyDescent="0.25">
      <c r="AA19832"/>
      <c r="AB19832"/>
      <c r="AC19832"/>
    </row>
    <row r="19833" spans="27:29" x14ac:dyDescent="0.25">
      <c r="AA19833"/>
      <c r="AB19833"/>
      <c r="AC19833"/>
    </row>
    <row r="19834" spans="27:29" x14ac:dyDescent="0.25">
      <c r="AA19834"/>
      <c r="AB19834"/>
      <c r="AC19834"/>
    </row>
    <row r="19835" spans="27:29" x14ac:dyDescent="0.25">
      <c r="AA19835"/>
      <c r="AB19835"/>
      <c r="AC19835"/>
    </row>
    <row r="19836" spans="27:29" x14ac:dyDescent="0.25">
      <c r="AA19836"/>
      <c r="AB19836"/>
      <c r="AC19836"/>
    </row>
    <row r="19837" spans="27:29" x14ac:dyDescent="0.25">
      <c r="AA19837"/>
      <c r="AB19837"/>
      <c r="AC19837"/>
    </row>
    <row r="19838" spans="27:29" x14ac:dyDescent="0.25">
      <c r="AA19838"/>
      <c r="AB19838"/>
      <c r="AC19838"/>
    </row>
    <row r="19839" spans="27:29" x14ac:dyDescent="0.25">
      <c r="AA19839"/>
      <c r="AB19839"/>
      <c r="AC19839"/>
    </row>
    <row r="19840" spans="27:29" x14ac:dyDescent="0.25">
      <c r="AA19840"/>
      <c r="AB19840"/>
      <c r="AC19840"/>
    </row>
    <row r="19841" spans="27:29" x14ac:dyDescent="0.25">
      <c r="AA19841"/>
      <c r="AB19841"/>
      <c r="AC19841"/>
    </row>
    <row r="19842" spans="27:29" x14ac:dyDescent="0.25">
      <c r="AA19842"/>
      <c r="AB19842"/>
      <c r="AC19842"/>
    </row>
    <row r="19843" spans="27:29" x14ac:dyDescent="0.25">
      <c r="AA19843"/>
      <c r="AB19843"/>
      <c r="AC19843"/>
    </row>
    <row r="19844" spans="27:29" x14ac:dyDescent="0.25">
      <c r="AA19844"/>
      <c r="AB19844"/>
      <c r="AC19844"/>
    </row>
    <row r="19845" spans="27:29" x14ac:dyDescent="0.25">
      <c r="AA19845"/>
      <c r="AB19845"/>
      <c r="AC19845"/>
    </row>
    <row r="19846" spans="27:29" x14ac:dyDescent="0.25">
      <c r="AA19846"/>
      <c r="AB19846"/>
      <c r="AC19846"/>
    </row>
    <row r="19847" spans="27:29" x14ac:dyDescent="0.25">
      <c r="AA19847"/>
      <c r="AB19847"/>
      <c r="AC19847"/>
    </row>
    <row r="19848" spans="27:29" x14ac:dyDescent="0.25">
      <c r="AA19848"/>
      <c r="AB19848"/>
      <c r="AC19848"/>
    </row>
    <row r="19849" spans="27:29" x14ac:dyDescent="0.25">
      <c r="AA19849"/>
      <c r="AB19849"/>
      <c r="AC19849"/>
    </row>
    <row r="19850" spans="27:29" x14ac:dyDescent="0.25">
      <c r="AA19850"/>
      <c r="AB19850"/>
      <c r="AC19850"/>
    </row>
    <row r="19851" spans="27:29" x14ac:dyDescent="0.25">
      <c r="AA19851"/>
      <c r="AB19851"/>
      <c r="AC19851"/>
    </row>
    <row r="19852" spans="27:29" x14ac:dyDescent="0.25">
      <c r="AA19852"/>
      <c r="AB19852"/>
      <c r="AC19852"/>
    </row>
    <row r="19853" spans="27:29" x14ac:dyDescent="0.25">
      <c r="AA19853"/>
      <c r="AB19853"/>
      <c r="AC19853"/>
    </row>
    <row r="19854" spans="27:29" x14ac:dyDescent="0.25">
      <c r="AA19854"/>
      <c r="AB19854"/>
      <c r="AC19854"/>
    </row>
    <row r="19855" spans="27:29" x14ac:dyDescent="0.25">
      <c r="AA19855"/>
      <c r="AB19855"/>
      <c r="AC19855"/>
    </row>
    <row r="19856" spans="27:29" x14ac:dyDescent="0.25">
      <c r="AA19856"/>
      <c r="AB19856"/>
      <c r="AC19856"/>
    </row>
    <row r="19857" spans="27:29" x14ac:dyDescent="0.25">
      <c r="AA19857"/>
      <c r="AB19857"/>
      <c r="AC19857"/>
    </row>
    <row r="19858" spans="27:29" x14ac:dyDescent="0.25">
      <c r="AA19858"/>
      <c r="AB19858"/>
      <c r="AC19858"/>
    </row>
    <row r="19859" spans="27:29" x14ac:dyDescent="0.25">
      <c r="AA19859"/>
      <c r="AB19859"/>
      <c r="AC19859"/>
    </row>
    <row r="19860" spans="27:29" x14ac:dyDescent="0.25">
      <c r="AA19860"/>
      <c r="AB19860"/>
      <c r="AC19860"/>
    </row>
    <row r="19861" spans="27:29" x14ac:dyDescent="0.25">
      <c r="AA19861"/>
      <c r="AB19861"/>
      <c r="AC19861"/>
    </row>
    <row r="19862" spans="27:29" x14ac:dyDescent="0.25">
      <c r="AA19862"/>
      <c r="AB19862"/>
      <c r="AC19862"/>
    </row>
    <row r="19863" spans="27:29" x14ac:dyDescent="0.25">
      <c r="AA19863"/>
      <c r="AB19863"/>
      <c r="AC19863"/>
    </row>
    <row r="19864" spans="27:29" x14ac:dyDescent="0.25">
      <c r="AA19864"/>
      <c r="AB19864"/>
      <c r="AC19864"/>
    </row>
    <row r="19865" spans="27:29" x14ac:dyDescent="0.25">
      <c r="AA19865"/>
      <c r="AB19865"/>
      <c r="AC19865"/>
    </row>
    <row r="19866" spans="27:29" x14ac:dyDescent="0.25">
      <c r="AA19866"/>
      <c r="AB19866"/>
      <c r="AC19866"/>
    </row>
    <row r="19867" spans="27:29" x14ac:dyDescent="0.25">
      <c r="AA19867"/>
      <c r="AB19867"/>
      <c r="AC19867"/>
    </row>
    <row r="19868" spans="27:29" x14ac:dyDescent="0.25">
      <c r="AA19868"/>
      <c r="AB19868"/>
      <c r="AC19868"/>
    </row>
    <row r="19869" spans="27:29" x14ac:dyDescent="0.25">
      <c r="AA19869"/>
      <c r="AB19869"/>
      <c r="AC19869"/>
    </row>
    <row r="19870" spans="27:29" x14ac:dyDescent="0.25">
      <c r="AA19870"/>
      <c r="AB19870"/>
      <c r="AC19870"/>
    </row>
    <row r="19871" spans="27:29" x14ac:dyDescent="0.25">
      <c r="AA19871"/>
      <c r="AB19871"/>
      <c r="AC19871"/>
    </row>
    <row r="19872" spans="27:29" x14ac:dyDescent="0.25">
      <c r="AA19872"/>
      <c r="AB19872"/>
      <c r="AC19872"/>
    </row>
    <row r="19873" spans="27:29" x14ac:dyDescent="0.25">
      <c r="AA19873"/>
      <c r="AB19873"/>
      <c r="AC19873"/>
    </row>
    <row r="19874" spans="27:29" x14ac:dyDescent="0.25">
      <c r="AA19874"/>
      <c r="AB19874"/>
      <c r="AC19874"/>
    </row>
    <row r="19875" spans="27:29" x14ac:dyDescent="0.25">
      <c r="AA19875"/>
      <c r="AB19875"/>
      <c r="AC19875"/>
    </row>
    <row r="19876" spans="27:29" x14ac:dyDescent="0.25">
      <c r="AA19876"/>
      <c r="AB19876"/>
      <c r="AC19876"/>
    </row>
    <row r="19877" spans="27:29" x14ac:dyDescent="0.25">
      <c r="AA19877"/>
      <c r="AB19877"/>
      <c r="AC19877"/>
    </row>
    <row r="19878" spans="27:29" x14ac:dyDescent="0.25">
      <c r="AA19878"/>
      <c r="AB19878"/>
      <c r="AC19878"/>
    </row>
    <row r="19879" spans="27:29" x14ac:dyDescent="0.25">
      <c r="AA19879"/>
      <c r="AB19879"/>
      <c r="AC19879"/>
    </row>
    <row r="19880" spans="27:29" x14ac:dyDescent="0.25">
      <c r="AA19880"/>
      <c r="AB19880"/>
      <c r="AC19880"/>
    </row>
    <row r="19881" spans="27:29" x14ac:dyDescent="0.25">
      <c r="AA19881"/>
      <c r="AB19881"/>
      <c r="AC19881"/>
    </row>
    <row r="19882" spans="27:29" x14ac:dyDescent="0.25">
      <c r="AA19882"/>
      <c r="AB19882"/>
      <c r="AC19882"/>
    </row>
    <row r="19883" spans="27:29" x14ac:dyDescent="0.25">
      <c r="AA19883"/>
      <c r="AB19883"/>
      <c r="AC19883"/>
    </row>
    <row r="19884" spans="27:29" x14ac:dyDescent="0.25">
      <c r="AA19884"/>
      <c r="AB19884"/>
      <c r="AC19884"/>
    </row>
    <row r="19885" spans="27:29" x14ac:dyDescent="0.25">
      <c r="AA19885"/>
      <c r="AB19885"/>
      <c r="AC19885"/>
    </row>
    <row r="19886" spans="27:29" x14ac:dyDescent="0.25">
      <c r="AA19886"/>
      <c r="AB19886"/>
      <c r="AC19886"/>
    </row>
    <row r="19887" spans="27:29" x14ac:dyDescent="0.25">
      <c r="AA19887"/>
      <c r="AB19887"/>
      <c r="AC19887"/>
    </row>
    <row r="19888" spans="27:29" x14ac:dyDescent="0.25">
      <c r="AA19888"/>
      <c r="AB19888"/>
      <c r="AC19888"/>
    </row>
    <row r="19889" spans="27:29" x14ac:dyDescent="0.25">
      <c r="AA19889"/>
      <c r="AB19889"/>
      <c r="AC19889"/>
    </row>
    <row r="19890" spans="27:29" x14ac:dyDescent="0.25">
      <c r="AA19890"/>
      <c r="AB19890"/>
      <c r="AC19890"/>
    </row>
    <row r="19891" spans="27:29" x14ac:dyDescent="0.25">
      <c r="AA19891"/>
      <c r="AB19891"/>
      <c r="AC19891"/>
    </row>
    <row r="19892" spans="27:29" x14ac:dyDescent="0.25">
      <c r="AA19892"/>
      <c r="AB19892"/>
      <c r="AC19892"/>
    </row>
    <row r="19893" spans="27:29" x14ac:dyDescent="0.25">
      <c r="AA19893"/>
      <c r="AB19893"/>
      <c r="AC19893"/>
    </row>
    <row r="19894" spans="27:29" x14ac:dyDescent="0.25">
      <c r="AA19894"/>
      <c r="AB19894"/>
      <c r="AC19894"/>
    </row>
    <row r="19895" spans="27:29" x14ac:dyDescent="0.25">
      <c r="AA19895"/>
      <c r="AB19895"/>
      <c r="AC19895"/>
    </row>
    <row r="19896" spans="27:29" x14ac:dyDescent="0.25">
      <c r="AA19896"/>
      <c r="AB19896"/>
      <c r="AC19896"/>
    </row>
    <row r="19897" spans="27:29" x14ac:dyDescent="0.25">
      <c r="AA19897"/>
      <c r="AB19897"/>
      <c r="AC19897"/>
    </row>
    <row r="19898" spans="27:29" x14ac:dyDescent="0.25">
      <c r="AA19898"/>
      <c r="AB19898"/>
      <c r="AC19898"/>
    </row>
    <row r="19899" spans="27:29" x14ac:dyDescent="0.25">
      <c r="AA19899"/>
      <c r="AB19899"/>
      <c r="AC19899"/>
    </row>
    <row r="19900" spans="27:29" x14ac:dyDescent="0.25">
      <c r="AA19900"/>
      <c r="AB19900"/>
      <c r="AC19900"/>
    </row>
    <row r="19901" spans="27:29" x14ac:dyDescent="0.25">
      <c r="AA19901"/>
      <c r="AB19901"/>
      <c r="AC19901"/>
    </row>
    <row r="19902" spans="27:29" x14ac:dyDescent="0.25">
      <c r="AA19902"/>
      <c r="AB19902"/>
      <c r="AC19902"/>
    </row>
    <row r="19903" spans="27:29" x14ac:dyDescent="0.25">
      <c r="AA19903"/>
      <c r="AB19903"/>
      <c r="AC19903"/>
    </row>
    <row r="19904" spans="27:29" x14ac:dyDescent="0.25">
      <c r="AA19904"/>
      <c r="AB19904"/>
      <c r="AC19904"/>
    </row>
    <row r="19905" spans="27:29" x14ac:dyDescent="0.25">
      <c r="AA19905"/>
      <c r="AB19905"/>
      <c r="AC19905"/>
    </row>
    <row r="19906" spans="27:29" x14ac:dyDescent="0.25">
      <c r="AA19906"/>
      <c r="AB19906"/>
      <c r="AC19906"/>
    </row>
    <row r="19907" spans="27:29" x14ac:dyDescent="0.25">
      <c r="AA19907"/>
      <c r="AB19907"/>
      <c r="AC19907"/>
    </row>
    <row r="19908" spans="27:29" x14ac:dyDescent="0.25">
      <c r="AA19908"/>
      <c r="AB19908"/>
      <c r="AC19908"/>
    </row>
    <row r="19909" spans="27:29" x14ac:dyDescent="0.25">
      <c r="AA19909"/>
      <c r="AB19909"/>
      <c r="AC19909"/>
    </row>
    <row r="19910" spans="27:29" x14ac:dyDescent="0.25">
      <c r="AA19910"/>
      <c r="AB19910"/>
      <c r="AC19910"/>
    </row>
    <row r="19911" spans="27:29" x14ac:dyDescent="0.25">
      <c r="AA19911"/>
      <c r="AB19911"/>
      <c r="AC19911"/>
    </row>
    <row r="19912" spans="27:29" x14ac:dyDescent="0.25">
      <c r="AA19912"/>
      <c r="AB19912"/>
      <c r="AC19912"/>
    </row>
    <row r="19913" spans="27:29" x14ac:dyDescent="0.25">
      <c r="AA19913"/>
      <c r="AB19913"/>
      <c r="AC19913"/>
    </row>
    <row r="19914" spans="27:29" x14ac:dyDescent="0.25">
      <c r="AA19914"/>
      <c r="AB19914"/>
      <c r="AC19914"/>
    </row>
    <row r="19915" spans="27:29" x14ac:dyDescent="0.25">
      <c r="AA19915"/>
      <c r="AB19915"/>
      <c r="AC19915"/>
    </row>
    <row r="19916" spans="27:29" x14ac:dyDescent="0.25">
      <c r="AA19916"/>
      <c r="AB19916"/>
      <c r="AC19916"/>
    </row>
    <row r="19917" spans="27:29" x14ac:dyDescent="0.25">
      <c r="AA19917"/>
      <c r="AB19917"/>
      <c r="AC19917"/>
    </row>
    <row r="19918" spans="27:29" x14ac:dyDescent="0.25">
      <c r="AA19918"/>
      <c r="AB19918"/>
      <c r="AC19918"/>
    </row>
    <row r="19919" spans="27:29" x14ac:dyDescent="0.25">
      <c r="AA19919"/>
      <c r="AB19919"/>
      <c r="AC19919"/>
    </row>
    <row r="19920" spans="27:29" x14ac:dyDescent="0.25">
      <c r="AA19920"/>
      <c r="AB19920"/>
      <c r="AC19920"/>
    </row>
    <row r="19921" spans="27:29" x14ac:dyDescent="0.25">
      <c r="AA19921"/>
      <c r="AB19921"/>
      <c r="AC19921"/>
    </row>
    <row r="19922" spans="27:29" x14ac:dyDescent="0.25">
      <c r="AA19922"/>
      <c r="AB19922"/>
      <c r="AC19922"/>
    </row>
    <row r="19923" spans="27:29" x14ac:dyDescent="0.25">
      <c r="AA19923"/>
      <c r="AB19923"/>
      <c r="AC19923"/>
    </row>
    <row r="19924" spans="27:29" x14ac:dyDescent="0.25">
      <c r="AA19924"/>
      <c r="AB19924"/>
      <c r="AC19924"/>
    </row>
    <row r="19925" spans="27:29" x14ac:dyDescent="0.25">
      <c r="AA19925"/>
      <c r="AB19925"/>
      <c r="AC19925"/>
    </row>
    <row r="19926" spans="27:29" x14ac:dyDescent="0.25">
      <c r="AA19926"/>
      <c r="AB19926"/>
      <c r="AC19926"/>
    </row>
    <row r="19927" spans="27:29" x14ac:dyDescent="0.25">
      <c r="AA19927"/>
      <c r="AB19927"/>
      <c r="AC19927"/>
    </row>
    <row r="19928" spans="27:29" x14ac:dyDescent="0.25">
      <c r="AA19928"/>
      <c r="AB19928"/>
      <c r="AC19928"/>
    </row>
    <row r="19929" spans="27:29" x14ac:dyDescent="0.25">
      <c r="AA19929"/>
      <c r="AB19929"/>
      <c r="AC19929"/>
    </row>
    <row r="19930" spans="27:29" x14ac:dyDescent="0.25">
      <c r="AA19930"/>
      <c r="AB19930"/>
      <c r="AC19930"/>
    </row>
    <row r="19931" spans="27:29" x14ac:dyDescent="0.25">
      <c r="AA19931"/>
      <c r="AB19931"/>
      <c r="AC19931"/>
    </row>
    <row r="19932" spans="27:29" x14ac:dyDescent="0.25">
      <c r="AA19932"/>
      <c r="AB19932"/>
      <c r="AC19932"/>
    </row>
    <row r="19933" spans="27:29" x14ac:dyDescent="0.25">
      <c r="AA19933"/>
      <c r="AB19933"/>
      <c r="AC19933"/>
    </row>
    <row r="19934" spans="27:29" x14ac:dyDescent="0.25">
      <c r="AA19934"/>
      <c r="AB19934"/>
      <c r="AC19934"/>
    </row>
    <row r="19935" spans="27:29" x14ac:dyDescent="0.25">
      <c r="AA19935"/>
      <c r="AB19935"/>
      <c r="AC19935"/>
    </row>
    <row r="19936" spans="27:29" x14ac:dyDescent="0.25">
      <c r="AA19936"/>
      <c r="AB19936"/>
      <c r="AC19936"/>
    </row>
    <row r="19937" spans="27:29" x14ac:dyDescent="0.25">
      <c r="AA19937"/>
      <c r="AB19937"/>
      <c r="AC19937"/>
    </row>
    <row r="19938" spans="27:29" x14ac:dyDescent="0.25">
      <c r="AA19938"/>
      <c r="AB19938"/>
      <c r="AC19938"/>
    </row>
    <row r="19939" spans="27:29" x14ac:dyDescent="0.25">
      <c r="AA19939"/>
      <c r="AB19939"/>
      <c r="AC19939"/>
    </row>
    <row r="19940" spans="27:29" x14ac:dyDescent="0.25">
      <c r="AA19940"/>
      <c r="AB19940"/>
      <c r="AC19940"/>
    </row>
    <row r="19941" spans="27:29" x14ac:dyDescent="0.25">
      <c r="AA19941"/>
      <c r="AB19941"/>
      <c r="AC19941"/>
    </row>
    <row r="19942" spans="27:29" x14ac:dyDescent="0.25">
      <c r="AA19942"/>
      <c r="AB19942"/>
      <c r="AC19942"/>
    </row>
    <row r="19943" spans="27:29" x14ac:dyDescent="0.25">
      <c r="AA19943"/>
      <c r="AB19943"/>
      <c r="AC19943"/>
    </row>
    <row r="19944" spans="27:29" x14ac:dyDescent="0.25">
      <c r="AA19944"/>
      <c r="AB19944"/>
      <c r="AC19944"/>
    </row>
    <row r="19945" spans="27:29" x14ac:dyDescent="0.25">
      <c r="AA19945"/>
      <c r="AB19945"/>
      <c r="AC19945"/>
    </row>
    <row r="19946" spans="27:29" x14ac:dyDescent="0.25">
      <c r="AA19946"/>
      <c r="AB19946"/>
      <c r="AC19946"/>
    </row>
    <row r="19947" spans="27:29" x14ac:dyDescent="0.25">
      <c r="AA19947"/>
      <c r="AB19947"/>
      <c r="AC19947"/>
    </row>
    <row r="19948" spans="27:29" x14ac:dyDescent="0.25">
      <c r="AA19948"/>
      <c r="AB19948"/>
      <c r="AC19948"/>
    </row>
    <row r="19949" spans="27:29" x14ac:dyDescent="0.25">
      <c r="AA19949"/>
      <c r="AB19949"/>
      <c r="AC19949"/>
    </row>
    <row r="19950" spans="27:29" x14ac:dyDescent="0.25">
      <c r="AA19950"/>
      <c r="AB19950"/>
      <c r="AC19950"/>
    </row>
    <row r="19951" spans="27:29" x14ac:dyDescent="0.25">
      <c r="AA19951"/>
      <c r="AB19951"/>
      <c r="AC19951"/>
    </row>
    <row r="19952" spans="27:29" x14ac:dyDescent="0.25">
      <c r="AA19952"/>
      <c r="AB19952"/>
      <c r="AC19952"/>
    </row>
    <row r="19953" spans="27:29" x14ac:dyDescent="0.25">
      <c r="AA19953"/>
      <c r="AB19953"/>
      <c r="AC19953"/>
    </row>
    <row r="19954" spans="27:29" x14ac:dyDescent="0.25">
      <c r="AA19954"/>
      <c r="AB19954"/>
      <c r="AC19954"/>
    </row>
    <row r="19955" spans="27:29" x14ac:dyDescent="0.25">
      <c r="AA19955"/>
      <c r="AB19955"/>
      <c r="AC19955"/>
    </row>
    <row r="19956" spans="27:29" x14ac:dyDescent="0.25">
      <c r="AA19956"/>
      <c r="AB19956"/>
      <c r="AC19956"/>
    </row>
    <row r="19957" spans="27:29" x14ac:dyDescent="0.25">
      <c r="AA19957"/>
      <c r="AB19957"/>
      <c r="AC19957"/>
    </row>
    <row r="19958" spans="27:29" x14ac:dyDescent="0.25">
      <c r="AA19958"/>
      <c r="AB19958"/>
      <c r="AC19958"/>
    </row>
    <row r="19959" spans="27:29" x14ac:dyDescent="0.25">
      <c r="AA19959"/>
      <c r="AB19959"/>
      <c r="AC19959"/>
    </row>
    <row r="19960" spans="27:29" x14ac:dyDescent="0.25">
      <c r="AA19960"/>
      <c r="AB19960"/>
      <c r="AC19960"/>
    </row>
    <row r="19961" spans="27:29" x14ac:dyDescent="0.25">
      <c r="AA19961"/>
      <c r="AB19961"/>
      <c r="AC19961"/>
    </row>
    <row r="19962" spans="27:29" x14ac:dyDescent="0.25">
      <c r="AA19962"/>
      <c r="AB19962"/>
      <c r="AC19962"/>
    </row>
    <row r="19963" spans="27:29" x14ac:dyDescent="0.25">
      <c r="AA19963"/>
      <c r="AB19963"/>
      <c r="AC19963"/>
    </row>
    <row r="19964" spans="27:29" x14ac:dyDescent="0.25">
      <c r="AA19964"/>
      <c r="AB19964"/>
      <c r="AC19964"/>
    </row>
    <row r="19965" spans="27:29" x14ac:dyDescent="0.25">
      <c r="AA19965"/>
      <c r="AB19965"/>
      <c r="AC19965"/>
    </row>
    <row r="19966" spans="27:29" x14ac:dyDescent="0.25">
      <c r="AA19966"/>
      <c r="AB19966"/>
      <c r="AC19966"/>
    </row>
    <row r="19967" spans="27:29" x14ac:dyDescent="0.25">
      <c r="AA19967"/>
      <c r="AB19967"/>
      <c r="AC19967"/>
    </row>
    <row r="19968" spans="27:29" x14ac:dyDescent="0.25">
      <c r="AA19968"/>
      <c r="AB19968"/>
      <c r="AC19968"/>
    </row>
    <row r="19969" spans="27:29" x14ac:dyDescent="0.25">
      <c r="AA19969"/>
      <c r="AB19969"/>
      <c r="AC19969"/>
    </row>
    <row r="19970" spans="27:29" x14ac:dyDescent="0.25">
      <c r="AA19970"/>
      <c r="AB19970"/>
      <c r="AC19970"/>
    </row>
    <row r="19971" spans="27:29" x14ac:dyDescent="0.25">
      <c r="AA19971"/>
      <c r="AB19971"/>
      <c r="AC19971"/>
    </row>
    <row r="19972" spans="27:29" x14ac:dyDescent="0.25">
      <c r="AA19972"/>
      <c r="AB19972"/>
      <c r="AC19972"/>
    </row>
    <row r="19973" spans="27:29" x14ac:dyDescent="0.25">
      <c r="AA19973"/>
      <c r="AB19973"/>
      <c r="AC19973"/>
    </row>
    <row r="19974" spans="27:29" x14ac:dyDescent="0.25">
      <c r="AA19974"/>
      <c r="AB19974"/>
      <c r="AC19974"/>
    </row>
    <row r="19975" spans="27:29" x14ac:dyDescent="0.25">
      <c r="AA19975"/>
      <c r="AB19975"/>
      <c r="AC19975"/>
    </row>
    <row r="19976" spans="27:29" x14ac:dyDescent="0.25">
      <c r="AA19976"/>
      <c r="AB19976"/>
      <c r="AC19976"/>
    </row>
    <row r="19977" spans="27:29" x14ac:dyDescent="0.25">
      <c r="AA19977"/>
      <c r="AB19977"/>
      <c r="AC19977"/>
    </row>
    <row r="19978" spans="27:29" x14ac:dyDescent="0.25">
      <c r="AA19978"/>
      <c r="AB19978"/>
      <c r="AC19978"/>
    </row>
    <row r="19979" spans="27:29" x14ac:dyDescent="0.25">
      <c r="AA19979"/>
      <c r="AB19979"/>
      <c r="AC19979"/>
    </row>
    <row r="19980" spans="27:29" x14ac:dyDescent="0.25">
      <c r="AA19980"/>
      <c r="AB19980"/>
      <c r="AC19980"/>
    </row>
    <row r="19981" spans="27:29" x14ac:dyDescent="0.25">
      <c r="AA19981"/>
      <c r="AB19981"/>
      <c r="AC19981"/>
    </row>
    <row r="19982" spans="27:29" x14ac:dyDescent="0.25">
      <c r="AA19982"/>
      <c r="AB19982"/>
      <c r="AC19982"/>
    </row>
    <row r="19983" spans="27:29" x14ac:dyDescent="0.25">
      <c r="AA19983"/>
      <c r="AB19983"/>
      <c r="AC19983"/>
    </row>
    <row r="19984" spans="27:29" x14ac:dyDescent="0.25">
      <c r="AA19984"/>
      <c r="AB19984"/>
      <c r="AC19984"/>
    </row>
    <row r="19985" spans="27:29" x14ac:dyDescent="0.25">
      <c r="AA19985"/>
      <c r="AB19985"/>
      <c r="AC19985"/>
    </row>
    <row r="19986" spans="27:29" x14ac:dyDescent="0.25">
      <c r="AA19986"/>
      <c r="AB19986"/>
      <c r="AC19986"/>
    </row>
    <row r="19987" spans="27:29" x14ac:dyDescent="0.25">
      <c r="AA19987"/>
      <c r="AB19987"/>
      <c r="AC19987"/>
    </row>
    <row r="19988" spans="27:29" x14ac:dyDescent="0.25">
      <c r="AA19988"/>
      <c r="AB19988"/>
      <c r="AC19988"/>
    </row>
    <row r="19989" spans="27:29" x14ac:dyDescent="0.25">
      <c r="AA19989"/>
      <c r="AB19989"/>
      <c r="AC19989"/>
    </row>
    <row r="19990" spans="27:29" x14ac:dyDescent="0.25">
      <c r="AA19990"/>
      <c r="AB19990"/>
      <c r="AC19990"/>
    </row>
    <row r="19991" spans="27:29" x14ac:dyDescent="0.25">
      <c r="AA19991"/>
      <c r="AB19991"/>
      <c r="AC19991"/>
    </row>
    <row r="19992" spans="27:29" x14ac:dyDescent="0.25">
      <c r="AA19992"/>
      <c r="AB19992"/>
      <c r="AC19992"/>
    </row>
    <row r="19993" spans="27:29" x14ac:dyDescent="0.25">
      <c r="AA19993"/>
      <c r="AB19993"/>
      <c r="AC19993"/>
    </row>
    <row r="19994" spans="27:29" x14ac:dyDescent="0.25">
      <c r="AA19994"/>
      <c r="AB19994"/>
      <c r="AC19994"/>
    </row>
    <row r="19995" spans="27:29" x14ac:dyDescent="0.25">
      <c r="AA19995"/>
      <c r="AB19995"/>
      <c r="AC19995"/>
    </row>
    <row r="19996" spans="27:29" x14ac:dyDescent="0.25">
      <c r="AA19996"/>
      <c r="AB19996"/>
      <c r="AC19996"/>
    </row>
    <row r="19997" spans="27:29" x14ac:dyDescent="0.25">
      <c r="AA19997"/>
      <c r="AB19997"/>
      <c r="AC19997"/>
    </row>
    <row r="19998" spans="27:29" x14ac:dyDescent="0.25">
      <c r="AA19998"/>
      <c r="AB19998"/>
      <c r="AC19998"/>
    </row>
    <row r="19999" spans="27:29" x14ac:dyDescent="0.25">
      <c r="AA19999"/>
      <c r="AB19999"/>
      <c r="AC19999"/>
    </row>
    <row r="20000" spans="27:29" x14ac:dyDescent="0.25">
      <c r="AA20000"/>
      <c r="AB20000"/>
      <c r="AC20000"/>
    </row>
    <row r="20001" spans="27:29" x14ac:dyDescent="0.25">
      <c r="AA20001"/>
      <c r="AB20001"/>
      <c r="AC20001"/>
    </row>
    <row r="20002" spans="27:29" x14ac:dyDescent="0.25">
      <c r="AA20002"/>
      <c r="AB20002"/>
      <c r="AC20002"/>
    </row>
    <row r="20003" spans="27:29" x14ac:dyDescent="0.25">
      <c r="AA20003"/>
      <c r="AB20003"/>
      <c r="AC20003"/>
    </row>
    <row r="20004" spans="27:29" x14ac:dyDescent="0.25">
      <c r="AA20004"/>
      <c r="AB20004"/>
      <c r="AC20004"/>
    </row>
    <row r="20005" spans="27:29" x14ac:dyDescent="0.25">
      <c r="AA20005"/>
      <c r="AB20005"/>
      <c r="AC20005"/>
    </row>
    <row r="20006" spans="27:29" x14ac:dyDescent="0.25">
      <c r="AA20006"/>
      <c r="AB20006"/>
      <c r="AC20006"/>
    </row>
    <row r="20007" spans="27:29" x14ac:dyDescent="0.25">
      <c r="AA20007"/>
      <c r="AB20007"/>
      <c r="AC20007"/>
    </row>
    <row r="20008" spans="27:29" x14ac:dyDescent="0.25">
      <c r="AA20008"/>
      <c r="AB20008"/>
      <c r="AC20008"/>
    </row>
    <row r="20009" spans="27:29" x14ac:dyDescent="0.25">
      <c r="AA20009"/>
      <c r="AB20009"/>
      <c r="AC20009"/>
    </row>
    <row r="20010" spans="27:29" x14ac:dyDescent="0.25">
      <c r="AA20010"/>
      <c r="AB20010"/>
      <c r="AC20010"/>
    </row>
    <row r="20011" spans="27:29" x14ac:dyDescent="0.25">
      <c r="AA20011"/>
      <c r="AB20011"/>
      <c r="AC20011"/>
    </row>
    <row r="20012" spans="27:29" x14ac:dyDescent="0.25">
      <c r="AA20012"/>
      <c r="AB20012"/>
      <c r="AC20012"/>
    </row>
    <row r="20013" spans="27:29" x14ac:dyDescent="0.25">
      <c r="AA20013"/>
      <c r="AB20013"/>
      <c r="AC20013"/>
    </row>
    <row r="20014" spans="27:29" x14ac:dyDescent="0.25">
      <c r="AA20014"/>
      <c r="AB20014"/>
      <c r="AC20014"/>
    </row>
    <row r="20015" spans="27:29" x14ac:dyDescent="0.25">
      <c r="AA20015"/>
      <c r="AB20015"/>
      <c r="AC20015"/>
    </row>
    <row r="20016" spans="27:29" x14ac:dyDescent="0.25">
      <c r="AA20016"/>
      <c r="AB20016"/>
      <c r="AC20016"/>
    </row>
    <row r="20017" spans="27:29" x14ac:dyDescent="0.25">
      <c r="AA20017"/>
      <c r="AB20017"/>
      <c r="AC20017"/>
    </row>
    <row r="20018" spans="27:29" x14ac:dyDescent="0.25">
      <c r="AA20018"/>
      <c r="AB20018"/>
      <c r="AC20018"/>
    </row>
    <row r="20019" spans="27:29" x14ac:dyDescent="0.25">
      <c r="AA20019"/>
      <c r="AB20019"/>
      <c r="AC20019"/>
    </row>
    <row r="20020" spans="27:29" x14ac:dyDescent="0.25">
      <c r="AA20020"/>
      <c r="AB20020"/>
      <c r="AC20020"/>
    </row>
    <row r="20021" spans="27:29" x14ac:dyDescent="0.25">
      <c r="AA20021"/>
      <c r="AB20021"/>
      <c r="AC20021"/>
    </row>
    <row r="20022" spans="27:29" x14ac:dyDescent="0.25">
      <c r="AA20022"/>
      <c r="AB20022"/>
      <c r="AC20022"/>
    </row>
    <row r="20023" spans="27:29" x14ac:dyDescent="0.25">
      <c r="AA20023"/>
      <c r="AB20023"/>
      <c r="AC20023"/>
    </row>
    <row r="20024" spans="27:29" x14ac:dyDescent="0.25">
      <c r="AA20024"/>
      <c r="AB20024"/>
      <c r="AC20024"/>
    </row>
    <row r="20025" spans="27:29" x14ac:dyDescent="0.25">
      <c r="AA20025"/>
      <c r="AB20025"/>
      <c r="AC20025"/>
    </row>
    <row r="20026" spans="27:29" x14ac:dyDescent="0.25">
      <c r="AA20026"/>
      <c r="AB20026"/>
      <c r="AC20026"/>
    </row>
    <row r="20027" spans="27:29" x14ac:dyDescent="0.25">
      <c r="AA20027"/>
      <c r="AB20027"/>
      <c r="AC20027"/>
    </row>
    <row r="20028" spans="27:29" x14ac:dyDescent="0.25">
      <c r="AA20028"/>
      <c r="AB20028"/>
      <c r="AC20028"/>
    </row>
    <row r="20029" spans="27:29" x14ac:dyDescent="0.25">
      <c r="AA20029"/>
      <c r="AB20029"/>
      <c r="AC20029"/>
    </row>
    <row r="20030" spans="27:29" x14ac:dyDescent="0.25">
      <c r="AA20030"/>
      <c r="AB20030"/>
      <c r="AC20030"/>
    </row>
    <row r="20031" spans="27:29" x14ac:dyDescent="0.25">
      <c r="AA20031"/>
      <c r="AB20031"/>
      <c r="AC20031"/>
    </row>
    <row r="20032" spans="27:29" x14ac:dyDescent="0.25">
      <c r="AA20032"/>
      <c r="AB20032"/>
      <c r="AC20032"/>
    </row>
    <row r="20033" spans="27:29" x14ac:dyDescent="0.25">
      <c r="AA20033"/>
      <c r="AB20033"/>
      <c r="AC20033"/>
    </row>
    <row r="20034" spans="27:29" x14ac:dyDescent="0.25">
      <c r="AA20034"/>
      <c r="AB20034"/>
      <c r="AC20034"/>
    </row>
    <row r="20035" spans="27:29" x14ac:dyDescent="0.25">
      <c r="AA20035"/>
      <c r="AB20035"/>
      <c r="AC20035"/>
    </row>
    <row r="20036" spans="27:29" x14ac:dyDescent="0.25">
      <c r="AA20036"/>
      <c r="AB20036"/>
      <c r="AC20036"/>
    </row>
    <row r="20037" spans="27:29" x14ac:dyDescent="0.25">
      <c r="AA20037"/>
      <c r="AB20037"/>
      <c r="AC20037"/>
    </row>
    <row r="20038" spans="27:29" x14ac:dyDescent="0.25">
      <c r="AA20038"/>
      <c r="AB20038"/>
      <c r="AC20038"/>
    </row>
    <row r="20039" spans="27:29" x14ac:dyDescent="0.25">
      <c r="AA20039"/>
      <c r="AB20039"/>
      <c r="AC20039"/>
    </row>
    <row r="20040" spans="27:29" x14ac:dyDescent="0.25">
      <c r="AA20040"/>
      <c r="AB20040"/>
      <c r="AC20040"/>
    </row>
    <row r="20041" spans="27:29" x14ac:dyDescent="0.25">
      <c r="AA20041"/>
      <c r="AB20041"/>
      <c r="AC20041"/>
    </row>
    <row r="20042" spans="27:29" x14ac:dyDescent="0.25">
      <c r="AA20042"/>
      <c r="AB20042"/>
      <c r="AC20042"/>
    </row>
    <row r="20043" spans="27:29" x14ac:dyDescent="0.25">
      <c r="AA20043"/>
      <c r="AB20043"/>
      <c r="AC20043"/>
    </row>
    <row r="20044" spans="27:29" x14ac:dyDescent="0.25">
      <c r="AA20044"/>
      <c r="AB20044"/>
      <c r="AC20044"/>
    </row>
    <row r="20045" spans="27:29" x14ac:dyDescent="0.25">
      <c r="AA20045"/>
      <c r="AB20045"/>
      <c r="AC20045"/>
    </row>
    <row r="20046" spans="27:29" x14ac:dyDescent="0.25">
      <c r="AA20046"/>
      <c r="AB20046"/>
      <c r="AC20046"/>
    </row>
    <row r="20047" spans="27:29" x14ac:dyDescent="0.25">
      <c r="AA20047"/>
      <c r="AB20047"/>
      <c r="AC20047"/>
    </row>
    <row r="20048" spans="27:29" x14ac:dyDescent="0.25">
      <c r="AA20048"/>
      <c r="AB20048"/>
      <c r="AC20048"/>
    </row>
    <row r="20049" spans="27:29" x14ac:dyDescent="0.25">
      <c r="AA20049"/>
      <c r="AB20049"/>
      <c r="AC20049"/>
    </row>
    <row r="20050" spans="27:29" x14ac:dyDescent="0.25">
      <c r="AA20050"/>
      <c r="AB20050"/>
      <c r="AC20050"/>
    </row>
    <row r="20051" spans="27:29" x14ac:dyDescent="0.25">
      <c r="AA20051"/>
      <c r="AB20051"/>
      <c r="AC20051"/>
    </row>
    <row r="20052" spans="27:29" x14ac:dyDescent="0.25">
      <c r="AA20052"/>
      <c r="AB20052"/>
      <c r="AC20052"/>
    </row>
    <row r="20053" spans="27:29" x14ac:dyDescent="0.25">
      <c r="AA20053"/>
      <c r="AB20053"/>
      <c r="AC20053"/>
    </row>
    <row r="20054" spans="27:29" x14ac:dyDescent="0.25">
      <c r="AA20054"/>
      <c r="AB20054"/>
      <c r="AC20054"/>
    </row>
    <row r="20055" spans="27:29" x14ac:dyDescent="0.25">
      <c r="AA20055"/>
      <c r="AB20055"/>
      <c r="AC20055"/>
    </row>
    <row r="20056" spans="27:29" x14ac:dyDescent="0.25">
      <c r="AA20056"/>
      <c r="AB20056"/>
      <c r="AC20056"/>
    </row>
    <row r="20057" spans="27:29" x14ac:dyDescent="0.25">
      <c r="AA20057"/>
      <c r="AB20057"/>
      <c r="AC20057"/>
    </row>
    <row r="20058" spans="27:29" x14ac:dyDescent="0.25">
      <c r="AA20058"/>
      <c r="AB20058"/>
      <c r="AC20058"/>
    </row>
    <row r="20059" spans="27:29" x14ac:dyDescent="0.25">
      <c r="AA20059"/>
      <c r="AB20059"/>
      <c r="AC20059"/>
    </row>
    <row r="20060" spans="27:29" x14ac:dyDescent="0.25">
      <c r="AA20060"/>
      <c r="AB20060"/>
      <c r="AC20060"/>
    </row>
    <row r="20061" spans="27:29" x14ac:dyDescent="0.25">
      <c r="AA20061"/>
      <c r="AB20061"/>
      <c r="AC20061"/>
    </row>
    <row r="20062" spans="27:29" x14ac:dyDescent="0.25">
      <c r="AA20062"/>
      <c r="AB20062"/>
      <c r="AC20062"/>
    </row>
    <row r="20063" spans="27:29" x14ac:dyDescent="0.25">
      <c r="AA20063"/>
      <c r="AB20063"/>
      <c r="AC20063"/>
    </row>
    <row r="20064" spans="27:29" x14ac:dyDescent="0.25">
      <c r="AA20064"/>
      <c r="AB20064"/>
      <c r="AC20064"/>
    </row>
    <row r="20065" spans="27:29" x14ac:dyDescent="0.25">
      <c r="AA20065"/>
      <c r="AB20065"/>
      <c r="AC20065"/>
    </row>
    <row r="20066" spans="27:29" x14ac:dyDescent="0.25">
      <c r="AA20066"/>
      <c r="AB20066"/>
      <c r="AC20066"/>
    </row>
    <row r="20067" spans="27:29" x14ac:dyDescent="0.25">
      <c r="AA20067"/>
      <c r="AB20067"/>
      <c r="AC20067"/>
    </row>
    <row r="20068" spans="27:29" x14ac:dyDescent="0.25">
      <c r="AA20068"/>
      <c r="AB20068"/>
      <c r="AC20068"/>
    </row>
    <row r="20069" spans="27:29" x14ac:dyDescent="0.25">
      <c r="AA20069"/>
      <c r="AB20069"/>
      <c r="AC20069"/>
    </row>
    <row r="20070" spans="27:29" x14ac:dyDescent="0.25">
      <c r="AA20070"/>
      <c r="AB20070"/>
      <c r="AC20070"/>
    </row>
    <row r="20071" spans="27:29" x14ac:dyDescent="0.25">
      <c r="AA20071"/>
      <c r="AB20071"/>
      <c r="AC20071"/>
    </row>
    <row r="20072" spans="27:29" x14ac:dyDescent="0.25">
      <c r="AA20072"/>
      <c r="AB20072"/>
      <c r="AC20072"/>
    </row>
    <row r="20073" spans="27:29" x14ac:dyDescent="0.25">
      <c r="AA20073"/>
      <c r="AB20073"/>
      <c r="AC20073"/>
    </row>
    <row r="20074" spans="27:29" x14ac:dyDescent="0.25">
      <c r="AA20074"/>
      <c r="AB20074"/>
      <c r="AC20074"/>
    </row>
    <row r="20075" spans="27:29" x14ac:dyDescent="0.25">
      <c r="AA20075"/>
      <c r="AB20075"/>
      <c r="AC20075"/>
    </row>
    <row r="20076" spans="27:29" x14ac:dyDescent="0.25">
      <c r="AA20076"/>
      <c r="AB20076"/>
      <c r="AC20076"/>
    </row>
    <row r="20077" spans="27:29" x14ac:dyDescent="0.25">
      <c r="AA20077"/>
      <c r="AB20077"/>
      <c r="AC20077"/>
    </row>
    <row r="20078" spans="27:29" x14ac:dyDescent="0.25">
      <c r="AA20078"/>
      <c r="AB20078"/>
      <c r="AC20078"/>
    </row>
    <row r="20079" spans="27:29" x14ac:dyDescent="0.25">
      <c r="AA20079"/>
      <c r="AB20079"/>
      <c r="AC20079"/>
    </row>
    <row r="20080" spans="27:29" x14ac:dyDescent="0.25">
      <c r="AA20080"/>
      <c r="AB20080"/>
      <c r="AC20080"/>
    </row>
    <row r="20081" spans="27:29" x14ac:dyDescent="0.25">
      <c r="AA20081"/>
      <c r="AB20081"/>
      <c r="AC20081"/>
    </row>
    <row r="20082" spans="27:29" x14ac:dyDescent="0.25">
      <c r="AA20082"/>
      <c r="AB20082"/>
      <c r="AC20082"/>
    </row>
    <row r="20083" spans="27:29" x14ac:dyDescent="0.25">
      <c r="AA20083"/>
      <c r="AB20083"/>
      <c r="AC20083"/>
    </row>
    <row r="20084" spans="27:29" x14ac:dyDescent="0.25">
      <c r="AA20084"/>
      <c r="AB20084"/>
      <c r="AC20084"/>
    </row>
    <row r="20085" spans="27:29" x14ac:dyDescent="0.25">
      <c r="AA20085"/>
      <c r="AB20085"/>
      <c r="AC20085"/>
    </row>
    <row r="20086" spans="27:29" x14ac:dyDescent="0.25">
      <c r="AA20086"/>
      <c r="AB20086"/>
      <c r="AC20086"/>
    </row>
    <row r="20087" spans="27:29" x14ac:dyDescent="0.25">
      <c r="AA20087"/>
      <c r="AB20087"/>
      <c r="AC20087"/>
    </row>
    <row r="20088" spans="27:29" x14ac:dyDescent="0.25">
      <c r="AA20088"/>
      <c r="AB20088"/>
      <c r="AC20088"/>
    </row>
    <row r="20089" spans="27:29" x14ac:dyDescent="0.25">
      <c r="AA20089"/>
      <c r="AB20089"/>
      <c r="AC20089"/>
    </row>
    <row r="20090" spans="27:29" x14ac:dyDescent="0.25">
      <c r="AA20090"/>
      <c r="AB20090"/>
      <c r="AC20090"/>
    </row>
    <row r="20091" spans="27:29" x14ac:dyDescent="0.25">
      <c r="AA20091"/>
      <c r="AB20091"/>
      <c r="AC20091"/>
    </row>
    <row r="20092" spans="27:29" x14ac:dyDescent="0.25">
      <c r="AA20092"/>
      <c r="AB20092"/>
      <c r="AC20092"/>
    </row>
    <row r="20093" spans="27:29" x14ac:dyDescent="0.25">
      <c r="AA20093"/>
      <c r="AB20093"/>
      <c r="AC20093"/>
    </row>
    <row r="20094" spans="27:29" x14ac:dyDescent="0.25">
      <c r="AA20094"/>
      <c r="AB20094"/>
      <c r="AC20094"/>
    </row>
    <row r="20095" spans="27:29" x14ac:dyDescent="0.25">
      <c r="AA20095"/>
      <c r="AB20095"/>
      <c r="AC20095"/>
    </row>
    <row r="20096" spans="27:29" x14ac:dyDescent="0.25">
      <c r="AA20096"/>
      <c r="AB20096"/>
      <c r="AC20096"/>
    </row>
    <row r="20097" spans="27:29" x14ac:dyDescent="0.25">
      <c r="AA20097"/>
      <c r="AB20097"/>
      <c r="AC20097"/>
    </row>
    <row r="20098" spans="27:29" x14ac:dyDescent="0.25">
      <c r="AA20098"/>
      <c r="AB20098"/>
      <c r="AC20098"/>
    </row>
    <row r="20099" spans="27:29" x14ac:dyDescent="0.25">
      <c r="AA20099"/>
      <c r="AB20099"/>
      <c r="AC20099"/>
    </row>
    <row r="20100" spans="27:29" x14ac:dyDescent="0.25">
      <c r="AA20100"/>
      <c r="AB20100"/>
      <c r="AC20100"/>
    </row>
    <row r="20101" spans="27:29" x14ac:dyDescent="0.25">
      <c r="AA20101"/>
      <c r="AB20101"/>
      <c r="AC20101"/>
    </row>
    <row r="20102" spans="27:29" x14ac:dyDescent="0.25">
      <c r="AA20102"/>
      <c r="AB20102"/>
      <c r="AC20102"/>
    </row>
    <row r="20103" spans="27:29" x14ac:dyDescent="0.25">
      <c r="AA20103"/>
      <c r="AB20103"/>
      <c r="AC20103"/>
    </row>
    <row r="20104" spans="27:29" x14ac:dyDescent="0.25">
      <c r="AA20104"/>
      <c r="AB20104"/>
      <c r="AC20104"/>
    </row>
    <row r="20105" spans="27:29" x14ac:dyDescent="0.25">
      <c r="AA20105"/>
      <c r="AB20105"/>
      <c r="AC20105"/>
    </row>
    <row r="20106" spans="27:29" x14ac:dyDescent="0.25">
      <c r="AA20106"/>
      <c r="AB20106"/>
      <c r="AC20106"/>
    </row>
    <row r="20107" spans="27:29" x14ac:dyDescent="0.25">
      <c r="AA20107"/>
      <c r="AB20107"/>
      <c r="AC20107"/>
    </row>
    <row r="20108" spans="27:29" x14ac:dyDescent="0.25">
      <c r="AA20108"/>
      <c r="AB20108"/>
      <c r="AC20108"/>
    </row>
    <row r="20109" spans="27:29" x14ac:dyDescent="0.25">
      <c r="AA20109"/>
      <c r="AB20109"/>
      <c r="AC20109"/>
    </row>
    <row r="20110" spans="27:29" x14ac:dyDescent="0.25">
      <c r="AA20110"/>
      <c r="AB20110"/>
      <c r="AC20110"/>
    </row>
    <row r="20111" spans="27:29" x14ac:dyDescent="0.25">
      <c r="AA20111"/>
      <c r="AB20111"/>
      <c r="AC20111"/>
    </row>
    <row r="20112" spans="27:29" x14ac:dyDescent="0.25">
      <c r="AA20112"/>
      <c r="AB20112"/>
      <c r="AC20112"/>
    </row>
    <row r="20113" spans="27:29" x14ac:dyDescent="0.25">
      <c r="AA20113"/>
      <c r="AB20113"/>
      <c r="AC20113"/>
    </row>
    <row r="20114" spans="27:29" x14ac:dyDescent="0.25">
      <c r="AA20114"/>
      <c r="AB20114"/>
      <c r="AC20114"/>
    </row>
    <row r="20115" spans="27:29" x14ac:dyDescent="0.25">
      <c r="AA20115"/>
      <c r="AB20115"/>
      <c r="AC20115"/>
    </row>
    <row r="20116" spans="27:29" x14ac:dyDescent="0.25">
      <c r="AA20116"/>
      <c r="AB20116"/>
      <c r="AC20116"/>
    </row>
    <row r="20117" spans="27:29" x14ac:dyDescent="0.25">
      <c r="AA20117"/>
      <c r="AB20117"/>
      <c r="AC20117"/>
    </row>
    <row r="20118" spans="27:29" x14ac:dyDescent="0.25">
      <c r="AA20118"/>
      <c r="AB20118"/>
      <c r="AC20118"/>
    </row>
    <row r="20119" spans="27:29" x14ac:dyDescent="0.25">
      <c r="AA20119"/>
      <c r="AB20119"/>
      <c r="AC20119"/>
    </row>
    <row r="20120" spans="27:29" x14ac:dyDescent="0.25">
      <c r="AA20120"/>
      <c r="AB20120"/>
      <c r="AC20120"/>
    </row>
    <row r="20121" spans="27:29" x14ac:dyDescent="0.25">
      <c r="AA20121"/>
      <c r="AB20121"/>
      <c r="AC20121"/>
    </row>
    <row r="20122" spans="27:29" x14ac:dyDescent="0.25">
      <c r="AA20122"/>
      <c r="AB20122"/>
      <c r="AC20122"/>
    </row>
    <row r="20123" spans="27:29" x14ac:dyDescent="0.25">
      <c r="AA20123"/>
      <c r="AB20123"/>
      <c r="AC20123"/>
    </row>
    <row r="20124" spans="27:29" x14ac:dyDescent="0.25">
      <c r="AA20124"/>
      <c r="AB20124"/>
      <c r="AC20124"/>
    </row>
    <row r="20125" spans="27:29" x14ac:dyDescent="0.25">
      <c r="AA20125"/>
      <c r="AB20125"/>
      <c r="AC20125"/>
    </row>
    <row r="20126" spans="27:29" x14ac:dyDescent="0.25">
      <c r="AA20126"/>
      <c r="AB20126"/>
      <c r="AC20126"/>
    </row>
    <row r="20127" spans="27:29" x14ac:dyDescent="0.25">
      <c r="AA20127"/>
      <c r="AB20127"/>
      <c r="AC20127"/>
    </row>
    <row r="20128" spans="27:29" x14ac:dyDescent="0.25">
      <c r="AA20128"/>
      <c r="AB20128"/>
      <c r="AC20128"/>
    </row>
    <row r="20129" spans="27:29" x14ac:dyDescent="0.25">
      <c r="AA20129"/>
      <c r="AB20129"/>
      <c r="AC20129"/>
    </row>
    <row r="20130" spans="27:29" x14ac:dyDescent="0.25">
      <c r="AA20130"/>
      <c r="AB20130"/>
      <c r="AC20130"/>
    </row>
    <row r="20131" spans="27:29" x14ac:dyDescent="0.25">
      <c r="AA20131"/>
      <c r="AB20131"/>
      <c r="AC20131"/>
    </row>
    <row r="20132" spans="27:29" x14ac:dyDescent="0.25">
      <c r="AA20132"/>
      <c r="AB20132"/>
      <c r="AC20132"/>
    </row>
    <row r="20133" spans="27:29" x14ac:dyDescent="0.25">
      <c r="AA20133"/>
      <c r="AB20133"/>
      <c r="AC20133"/>
    </row>
    <row r="20134" spans="27:29" x14ac:dyDescent="0.25">
      <c r="AA20134"/>
      <c r="AB20134"/>
      <c r="AC20134"/>
    </row>
    <row r="20135" spans="27:29" x14ac:dyDescent="0.25">
      <c r="AA20135"/>
      <c r="AB20135"/>
      <c r="AC20135"/>
    </row>
    <row r="20136" spans="27:29" x14ac:dyDescent="0.25">
      <c r="AA20136"/>
      <c r="AB20136"/>
      <c r="AC20136"/>
    </row>
    <row r="20137" spans="27:29" x14ac:dyDescent="0.25">
      <c r="AA20137"/>
      <c r="AB20137"/>
      <c r="AC20137"/>
    </row>
    <row r="20138" spans="27:29" x14ac:dyDescent="0.25">
      <c r="AA20138"/>
      <c r="AB20138"/>
      <c r="AC20138"/>
    </row>
    <row r="20139" spans="27:29" x14ac:dyDescent="0.25">
      <c r="AA20139"/>
      <c r="AB20139"/>
      <c r="AC20139"/>
    </row>
    <row r="20140" spans="27:29" x14ac:dyDescent="0.25">
      <c r="AA20140"/>
      <c r="AB20140"/>
      <c r="AC20140"/>
    </row>
    <row r="20141" spans="27:29" x14ac:dyDescent="0.25">
      <c r="AA20141"/>
      <c r="AB20141"/>
      <c r="AC20141"/>
    </row>
    <row r="20142" spans="27:29" x14ac:dyDescent="0.25">
      <c r="AA20142"/>
      <c r="AB20142"/>
      <c r="AC20142"/>
    </row>
    <row r="20143" spans="27:29" x14ac:dyDescent="0.25">
      <c r="AA20143"/>
      <c r="AB20143"/>
      <c r="AC20143"/>
    </row>
    <row r="20144" spans="27:29" x14ac:dyDescent="0.25">
      <c r="AA20144"/>
      <c r="AB20144"/>
      <c r="AC20144"/>
    </row>
    <row r="20145" spans="27:29" x14ac:dyDescent="0.25">
      <c r="AA20145"/>
      <c r="AB20145"/>
      <c r="AC20145"/>
    </row>
    <row r="20146" spans="27:29" x14ac:dyDescent="0.25">
      <c r="AA20146"/>
      <c r="AB20146"/>
      <c r="AC20146"/>
    </row>
    <row r="20147" spans="27:29" x14ac:dyDescent="0.25">
      <c r="AA20147"/>
      <c r="AB20147"/>
      <c r="AC20147"/>
    </row>
    <row r="20148" spans="27:29" x14ac:dyDescent="0.25">
      <c r="AA20148"/>
      <c r="AB20148"/>
      <c r="AC20148"/>
    </row>
    <row r="20149" spans="27:29" x14ac:dyDescent="0.25">
      <c r="AA20149"/>
      <c r="AB20149"/>
      <c r="AC20149"/>
    </row>
    <row r="20150" spans="27:29" x14ac:dyDescent="0.25">
      <c r="AA20150"/>
      <c r="AB20150"/>
      <c r="AC20150"/>
    </row>
    <row r="20151" spans="27:29" x14ac:dyDescent="0.25">
      <c r="AA20151"/>
      <c r="AB20151"/>
      <c r="AC20151"/>
    </row>
    <row r="20152" spans="27:29" x14ac:dyDescent="0.25">
      <c r="AA20152"/>
      <c r="AB20152"/>
      <c r="AC20152"/>
    </row>
    <row r="20153" spans="27:29" x14ac:dyDescent="0.25">
      <c r="AA20153"/>
      <c r="AB20153"/>
      <c r="AC20153"/>
    </row>
    <row r="20154" spans="27:29" x14ac:dyDescent="0.25">
      <c r="AA20154"/>
      <c r="AB20154"/>
      <c r="AC20154"/>
    </row>
    <row r="20155" spans="27:29" x14ac:dyDescent="0.25">
      <c r="AA20155"/>
      <c r="AB20155"/>
      <c r="AC20155"/>
    </row>
    <row r="20156" spans="27:29" x14ac:dyDescent="0.25">
      <c r="AA20156"/>
      <c r="AB20156"/>
      <c r="AC20156"/>
    </row>
    <row r="20157" spans="27:29" x14ac:dyDescent="0.25">
      <c r="AA20157"/>
      <c r="AB20157"/>
      <c r="AC20157"/>
    </row>
    <row r="20158" spans="27:29" x14ac:dyDescent="0.25">
      <c r="AA20158"/>
      <c r="AB20158"/>
      <c r="AC20158"/>
    </row>
    <row r="20159" spans="27:29" x14ac:dyDescent="0.25">
      <c r="AA20159"/>
      <c r="AB20159"/>
      <c r="AC20159"/>
    </row>
    <row r="20160" spans="27:29" x14ac:dyDescent="0.25">
      <c r="AA20160"/>
      <c r="AB20160"/>
      <c r="AC20160"/>
    </row>
    <row r="20161" spans="27:29" x14ac:dyDescent="0.25">
      <c r="AA20161"/>
      <c r="AB20161"/>
      <c r="AC20161"/>
    </row>
    <row r="20162" spans="27:29" x14ac:dyDescent="0.25">
      <c r="AA20162"/>
      <c r="AB20162"/>
      <c r="AC20162"/>
    </row>
    <row r="20163" spans="27:29" x14ac:dyDescent="0.25">
      <c r="AA20163"/>
      <c r="AB20163"/>
      <c r="AC20163"/>
    </row>
    <row r="20164" spans="27:29" x14ac:dyDescent="0.25">
      <c r="AA20164"/>
      <c r="AB20164"/>
      <c r="AC20164"/>
    </row>
    <row r="20165" spans="27:29" x14ac:dyDescent="0.25">
      <c r="AA20165"/>
      <c r="AB20165"/>
      <c r="AC20165"/>
    </row>
    <row r="20166" spans="27:29" x14ac:dyDescent="0.25">
      <c r="AA20166"/>
      <c r="AB20166"/>
      <c r="AC20166"/>
    </row>
    <row r="20167" spans="27:29" x14ac:dyDescent="0.25">
      <c r="AA20167"/>
      <c r="AB20167"/>
      <c r="AC20167"/>
    </row>
    <row r="20168" spans="27:29" x14ac:dyDescent="0.25">
      <c r="AA20168"/>
      <c r="AB20168"/>
      <c r="AC20168"/>
    </row>
    <row r="20169" spans="27:29" x14ac:dyDescent="0.25">
      <c r="AA20169"/>
      <c r="AB20169"/>
      <c r="AC20169"/>
    </row>
    <row r="20170" spans="27:29" x14ac:dyDescent="0.25">
      <c r="AA20170"/>
      <c r="AB20170"/>
      <c r="AC20170"/>
    </row>
    <row r="20171" spans="27:29" x14ac:dyDescent="0.25">
      <c r="AA20171"/>
      <c r="AB20171"/>
      <c r="AC20171"/>
    </row>
    <row r="20172" spans="27:29" x14ac:dyDescent="0.25">
      <c r="AA20172"/>
      <c r="AB20172"/>
      <c r="AC20172"/>
    </row>
    <row r="20173" spans="27:29" x14ac:dyDescent="0.25">
      <c r="AA20173"/>
      <c r="AB20173"/>
      <c r="AC20173"/>
    </row>
    <row r="20174" spans="27:29" x14ac:dyDescent="0.25">
      <c r="AA20174"/>
      <c r="AB20174"/>
      <c r="AC20174"/>
    </row>
    <row r="20175" spans="27:29" x14ac:dyDescent="0.25">
      <c r="AA20175"/>
      <c r="AB20175"/>
      <c r="AC20175"/>
    </row>
    <row r="20176" spans="27:29" x14ac:dyDescent="0.25">
      <c r="AA20176"/>
      <c r="AB20176"/>
      <c r="AC20176"/>
    </row>
    <row r="20177" spans="27:29" x14ac:dyDescent="0.25">
      <c r="AA20177"/>
      <c r="AB20177"/>
      <c r="AC20177"/>
    </row>
    <row r="20178" spans="27:29" x14ac:dyDescent="0.25">
      <c r="AA20178"/>
      <c r="AB20178"/>
      <c r="AC20178"/>
    </row>
    <row r="20179" spans="27:29" x14ac:dyDescent="0.25">
      <c r="AA20179"/>
      <c r="AB20179"/>
      <c r="AC20179"/>
    </row>
    <row r="20180" spans="27:29" x14ac:dyDescent="0.25">
      <c r="AA20180"/>
      <c r="AB20180"/>
      <c r="AC20180"/>
    </row>
    <row r="20181" spans="27:29" x14ac:dyDescent="0.25">
      <c r="AA20181"/>
      <c r="AB20181"/>
      <c r="AC20181"/>
    </row>
    <row r="20182" spans="27:29" x14ac:dyDescent="0.25">
      <c r="AA20182"/>
      <c r="AB20182"/>
      <c r="AC20182"/>
    </row>
    <row r="20183" spans="27:29" x14ac:dyDescent="0.25">
      <c r="AA20183"/>
      <c r="AB20183"/>
      <c r="AC20183"/>
    </row>
    <row r="20184" spans="27:29" x14ac:dyDescent="0.25">
      <c r="AA20184"/>
      <c r="AB20184"/>
      <c r="AC20184"/>
    </row>
    <row r="20185" spans="27:29" x14ac:dyDescent="0.25">
      <c r="AA20185"/>
      <c r="AB20185"/>
      <c r="AC20185"/>
    </row>
    <row r="20186" spans="27:29" x14ac:dyDescent="0.25">
      <c r="AA20186"/>
      <c r="AB20186"/>
      <c r="AC20186"/>
    </row>
    <row r="20187" spans="27:29" x14ac:dyDescent="0.25">
      <c r="AA20187"/>
      <c r="AB20187"/>
      <c r="AC20187"/>
    </row>
    <row r="20188" spans="27:29" x14ac:dyDescent="0.25">
      <c r="AA20188"/>
      <c r="AB20188"/>
      <c r="AC20188"/>
    </row>
    <row r="20189" spans="27:29" x14ac:dyDescent="0.25">
      <c r="AA20189"/>
      <c r="AB20189"/>
      <c r="AC20189"/>
    </row>
    <row r="20190" spans="27:29" x14ac:dyDescent="0.25">
      <c r="AA20190"/>
      <c r="AB20190"/>
      <c r="AC20190"/>
    </row>
    <row r="20191" spans="27:29" x14ac:dyDescent="0.25">
      <c r="AA20191"/>
      <c r="AB20191"/>
      <c r="AC20191"/>
    </row>
    <row r="20192" spans="27:29" x14ac:dyDescent="0.25">
      <c r="AA20192"/>
      <c r="AB20192"/>
      <c r="AC20192"/>
    </row>
    <row r="20193" spans="27:29" x14ac:dyDescent="0.25">
      <c r="AA20193"/>
      <c r="AB20193"/>
      <c r="AC20193"/>
    </row>
    <row r="20194" spans="27:29" x14ac:dyDescent="0.25">
      <c r="AA20194"/>
      <c r="AB20194"/>
      <c r="AC20194"/>
    </row>
    <row r="20195" spans="27:29" x14ac:dyDescent="0.25">
      <c r="AA20195"/>
      <c r="AB20195"/>
      <c r="AC20195"/>
    </row>
    <row r="20196" spans="27:29" x14ac:dyDescent="0.25">
      <c r="AA20196"/>
      <c r="AB20196"/>
      <c r="AC20196"/>
    </row>
    <row r="20197" spans="27:29" x14ac:dyDescent="0.25">
      <c r="AA20197"/>
      <c r="AB20197"/>
      <c r="AC20197"/>
    </row>
    <row r="20198" spans="27:29" x14ac:dyDescent="0.25">
      <c r="AA20198"/>
      <c r="AB20198"/>
      <c r="AC20198"/>
    </row>
    <row r="20199" spans="27:29" x14ac:dyDescent="0.25">
      <c r="AA20199"/>
      <c r="AB20199"/>
      <c r="AC20199"/>
    </row>
    <row r="20200" spans="27:29" x14ac:dyDescent="0.25">
      <c r="AA20200"/>
      <c r="AB20200"/>
      <c r="AC20200"/>
    </row>
    <row r="20201" spans="27:29" x14ac:dyDescent="0.25">
      <c r="AA20201"/>
      <c r="AB20201"/>
      <c r="AC20201"/>
    </row>
    <row r="20202" spans="27:29" x14ac:dyDescent="0.25">
      <c r="AA20202"/>
      <c r="AB20202"/>
      <c r="AC20202"/>
    </row>
    <row r="20203" spans="27:29" x14ac:dyDescent="0.25">
      <c r="AA20203"/>
      <c r="AB20203"/>
      <c r="AC20203"/>
    </row>
    <row r="20204" spans="27:29" x14ac:dyDescent="0.25">
      <c r="AA20204"/>
      <c r="AB20204"/>
      <c r="AC20204"/>
    </row>
    <row r="20205" spans="27:29" x14ac:dyDescent="0.25">
      <c r="AA20205"/>
      <c r="AB20205"/>
      <c r="AC20205"/>
    </row>
    <row r="20206" spans="27:29" x14ac:dyDescent="0.25">
      <c r="AA20206"/>
      <c r="AB20206"/>
      <c r="AC20206"/>
    </row>
    <row r="20207" spans="27:29" x14ac:dyDescent="0.25">
      <c r="AA20207"/>
      <c r="AB20207"/>
      <c r="AC20207"/>
    </row>
    <row r="20208" spans="27:29" x14ac:dyDescent="0.25">
      <c r="AA20208"/>
      <c r="AB20208"/>
      <c r="AC20208"/>
    </row>
    <row r="20209" spans="27:29" x14ac:dyDescent="0.25">
      <c r="AA20209"/>
      <c r="AB20209"/>
      <c r="AC20209"/>
    </row>
    <row r="20210" spans="27:29" x14ac:dyDescent="0.25">
      <c r="AA20210"/>
      <c r="AB20210"/>
      <c r="AC20210"/>
    </row>
    <row r="20211" spans="27:29" x14ac:dyDescent="0.25">
      <c r="AA20211"/>
      <c r="AB20211"/>
      <c r="AC20211"/>
    </row>
    <row r="20212" spans="27:29" x14ac:dyDescent="0.25">
      <c r="AA20212"/>
      <c r="AB20212"/>
      <c r="AC20212"/>
    </row>
    <row r="20213" spans="27:29" x14ac:dyDescent="0.25">
      <c r="AA20213"/>
      <c r="AB20213"/>
      <c r="AC20213"/>
    </row>
    <row r="20214" spans="27:29" x14ac:dyDescent="0.25">
      <c r="AA20214"/>
      <c r="AB20214"/>
      <c r="AC20214"/>
    </row>
    <row r="20215" spans="27:29" x14ac:dyDescent="0.25">
      <c r="AA20215"/>
      <c r="AB20215"/>
      <c r="AC20215"/>
    </row>
    <row r="20216" spans="27:29" x14ac:dyDescent="0.25">
      <c r="AA20216"/>
      <c r="AB20216"/>
      <c r="AC20216"/>
    </row>
    <row r="20217" spans="27:29" x14ac:dyDescent="0.25">
      <c r="AA20217"/>
      <c r="AB20217"/>
      <c r="AC20217"/>
    </row>
    <row r="20218" spans="27:29" x14ac:dyDescent="0.25">
      <c r="AA20218"/>
      <c r="AB20218"/>
      <c r="AC20218"/>
    </row>
    <row r="20219" spans="27:29" x14ac:dyDescent="0.25">
      <c r="AA20219"/>
      <c r="AB20219"/>
      <c r="AC20219"/>
    </row>
    <row r="20220" spans="27:29" x14ac:dyDescent="0.25">
      <c r="AA20220"/>
      <c r="AB20220"/>
      <c r="AC20220"/>
    </row>
    <row r="20221" spans="27:29" x14ac:dyDescent="0.25">
      <c r="AA20221"/>
      <c r="AB20221"/>
      <c r="AC20221"/>
    </row>
    <row r="20222" spans="27:29" x14ac:dyDescent="0.25">
      <c r="AA20222"/>
      <c r="AB20222"/>
      <c r="AC20222"/>
    </row>
    <row r="20223" spans="27:29" x14ac:dyDescent="0.25">
      <c r="AA20223"/>
      <c r="AB20223"/>
      <c r="AC20223"/>
    </row>
    <row r="20224" spans="27:29" x14ac:dyDescent="0.25">
      <c r="AA20224"/>
      <c r="AB20224"/>
      <c r="AC20224"/>
    </row>
    <row r="20225" spans="27:29" x14ac:dyDescent="0.25">
      <c r="AA20225"/>
      <c r="AB20225"/>
      <c r="AC20225"/>
    </row>
    <row r="20226" spans="27:29" x14ac:dyDescent="0.25">
      <c r="AA20226"/>
      <c r="AB20226"/>
      <c r="AC20226"/>
    </row>
    <row r="20227" spans="27:29" x14ac:dyDescent="0.25">
      <c r="AA20227"/>
      <c r="AB20227"/>
      <c r="AC20227"/>
    </row>
    <row r="20228" spans="27:29" x14ac:dyDescent="0.25">
      <c r="AA20228"/>
      <c r="AB20228"/>
      <c r="AC20228"/>
    </row>
    <row r="20229" spans="27:29" x14ac:dyDescent="0.25">
      <c r="AA20229"/>
      <c r="AB20229"/>
      <c r="AC20229"/>
    </row>
    <row r="20230" spans="27:29" x14ac:dyDescent="0.25">
      <c r="AA20230"/>
      <c r="AB20230"/>
      <c r="AC20230"/>
    </row>
    <row r="20231" spans="27:29" x14ac:dyDescent="0.25">
      <c r="AA20231"/>
      <c r="AB20231"/>
      <c r="AC20231"/>
    </row>
    <row r="20232" spans="27:29" x14ac:dyDescent="0.25">
      <c r="AA20232"/>
      <c r="AB20232"/>
      <c r="AC20232"/>
    </row>
    <row r="20233" spans="27:29" x14ac:dyDescent="0.25">
      <c r="AA20233"/>
      <c r="AB20233"/>
      <c r="AC20233"/>
    </row>
    <row r="20234" spans="27:29" x14ac:dyDescent="0.25">
      <c r="AA20234"/>
      <c r="AB20234"/>
      <c r="AC20234"/>
    </row>
    <row r="20235" spans="27:29" x14ac:dyDescent="0.25">
      <c r="AA20235"/>
      <c r="AB20235"/>
      <c r="AC20235"/>
    </row>
    <row r="20236" spans="27:29" x14ac:dyDescent="0.25">
      <c r="AA20236"/>
      <c r="AB20236"/>
      <c r="AC20236"/>
    </row>
    <row r="20237" spans="27:29" x14ac:dyDescent="0.25">
      <c r="AA20237"/>
      <c r="AB20237"/>
      <c r="AC20237"/>
    </row>
    <row r="20238" spans="27:29" x14ac:dyDescent="0.25">
      <c r="AA20238"/>
      <c r="AB20238"/>
      <c r="AC20238"/>
    </row>
    <row r="20239" spans="27:29" x14ac:dyDescent="0.25">
      <c r="AA20239"/>
      <c r="AB20239"/>
      <c r="AC20239"/>
    </row>
    <row r="20240" spans="27:29" x14ac:dyDescent="0.25">
      <c r="AA20240"/>
      <c r="AB20240"/>
      <c r="AC20240"/>
    </row>
    <row r="20241" spans="27:29" x14ac:dyDescent="0.25">
      <c r="AA20241"/>
      <c r="AB20241"/>
      <c r="AC20241"/>
    </row>
    <row r="20242" spans="27:29" x14ac:dyDescent="0.25">
      <c r="AA20242"/>
      <c r="AB20242"/>
      <c r="AC20242"/>
    </row>
    <row r="20243" spans="27:29" x14ac:dyDescent="0.25">
      <c r="AA20243"/>
      <c r="AB20243"/>
      <c r="AC20243"/>
    </row>
    <row r="20244" spans="27:29" x14ac:dyDescent="0.25">
      <c r="AA20244"/>
      <c r="AB20244"/>
      <c r="AC20244"/>
    </row>
    <row r="20245" spans="27:29" x14ac:dyDescent="0.25">
      <c r="AA20245"/>
      <c r="AB20245"/>
      <c r="AC20245"/>
    </row>
    <row r="20246" spans="27:29" x14ac:dyDescent="0.25">
      <c r="AA20246"/>
      <c r="AB20246"/>
      <c r="AC20246"/>
    </row>
    <row r="20247" spans="27:29" x14ac:dyDescent="0.25">
      <c r="AA20247"/>
      <c r="AB20247"/>
      <c r="AC20247"/>
    </row>
    <row r="20248" spans="27:29" x14ac:dyDescent="0.25">
      <c r="AA20248"/>
      <c r="AB20248"/>
      <c r="AC20248"/>
    </row>
    <row r="20249" spans="27:29" x14ac:dyDescent="0.25">
      <c r="AA20249"/>
      <c r="AB20249"/>
      <c r="AC20249"/>
    </row>
    <row r="20250" spans="27:29" x14ac:dyDescent="0.25">
      <c r="AA20250"/>
      <c r="AB20250"/>
      <c r="AC20250"/>
    </row>
    <row r="20251" spans="27:29" x14ac:dyDescent="0.25">
      <c r="AA20251"/>
      <c r="AB20251"/>
      <c r="AC20251"/>
    </row>
    <row r="20252" spans="27:29" x14ac:dyDescent="0.25">
      <c r="AA20252"/>
      <c r="AB20252"/>
      <c r="AC20252"/>
    </row>
    <row r="20253" spans="27:29" x14ac:dyDescent="0.25">
      <c r="AA20253"/>
      <c r="AB20253"/>
      <c r="AC20253"/>
    </row>
    <row r="20254" spans="27:29" x14ac:dyDescent="0.25">
      <c r="AA20254"/>
      <c r="AB20254"/>
      <c r="AC20254"/>
    </row>
    <row r="20255" spans="27:29" x14ac:dyDescent="0.25">
      <c r="AA20255"/>
      <c r="AB20255"/>
      <c r="AC20255"/>
    </row>
    <row r="20256" spans="27:29" x14ac:dyDescent="0.25">
      <c r="AA20256"/>
      <c r="AB20256"/>
      <c r="AC20256"/>
    </row>
    <row r="20257" spans="27:29" x14ac:dyDescent="0.25">
      <c r="AA20257"/>
      <c r="AB20257"/>
      <c r="AC20257"/>
    </row>
    <row r="20258" spans="27:29" x14ac:dyDescent="0.25">
      <c r="AA20258"/>
      <c r="AB20258"/>
      <c r="AC20258"/>
    </row>
    <row r="20259" spans="27:29" x14ac:dyDescent="0.25">
      <c r="AA20259"/>
      <c r="AB20259"/>
      <c r="AC20259"/>
    </row>
    <row r="20260" spans="27:29" x14ac:dyDescent="0.25">
      <c r="AA20260"/>
      <c r="AB20260"/>
      <c r="AC20260"/>
    </row>
    <row r="20261" spans="27:29" x14ac:dyDescent="0.25">
      <c r="AA20261"/>
      <c r="AB20261"/>
      <c r="AC20261"/>
    </row>
    <row r="20262" spans="27:29" x14ac:dyDescent="0.25">
      <c r="AA20262"/>
      <c r="AB20262"/>
      <c r="AC20262"/>
    </row>
    <row r="20263" spans="27:29" x14ac:dyDescent="0.25">
      <c r="AA20263"/>
      <c r="AB20263"/>
      <c r="AC20263"/>
    </row>
    <row r="20264" spans="27:29" x14ac:dyDescent="0.25">
      <c r="AA20264"/>
      <c r="AB20264"/>
      <c r="AC20264"/>
    </row>
    <row r="20265" spans="27:29" x14ac:dyDescent="0.25">
      <c r="AA20265"/>
      <c r="AB20265"/>
      <c r="AC20265"/>
    </row>
    <row r="20266" spans="27:29" x14ac:dyDescent="0.25">
      <c r="AA20266"/>
      <c r="AB20266"/>
      <c r="AC20266"/>
    </row>
    <row r="20267" spans="27:29" x14ac:dyDescent="0.25">
      <c r="AA20267"/>
      <c r="AB20267"/>
      <c r="AC20267"/>
    </row>
    <row r="20268" spans="27:29" x14ac:dyDescent="0.25">
      <c r="AA20268"/>
      <c r="AB20268"/>
      <c r="AC20268"/>
    </row>
    <row r="20269" spans="27:29" x14ac:dyDescent="0.25">
      <c r="AA20269"/>
      <c r="AB20269"/>
      <c r="AC20269"/>
    </row>
    <row r="20270" spans="27:29" x14ac:dyDescent="0.25">
      <c r="AA20270"/>
      <c r="AB20270"/>
      <c r="AC20270"/>
    </row>
    <row r="20271" spans="27:29" x14ac:dyDescent="0.25">
      <c r="AA20271"/>
      <c r="AB20271"/>
      <c r="AC20271"/>
    </row>
    <row r="20272" spans="27:29" x14ac:dyDescent="0.25">
      <c r="AA20272"/>
      <c r="AB20272"/>
      <c r="AC20272"/>
    </row>
    <row r="20273" spans="27:29" x14ac:dyDescent="0.25">
      <c r="AA20273"/>
      <c r="AB20273"/>
      <c r="AC20273"/>
    </row>
    <row r="20274" spans="27:29" x14ac:dyDescent="0.25">
      <c r="AA20274"/>
      <c r="AB20274"/>
      <c r="AC20274"/>
    </row>
    <row r="20275" spans="27:29" x14ac:dyDescent="0.25">
      <c r="AA20275"/>
      <c r="AB20275"/>
      <c r="AC20275"/>
    </row>
    <row r="20276" spans="27:29" x14ac:dyDescent="0.25">
      <c r="AA20276"/>
      <c r="AB20276"/>
      <c r="AC20276"/>
    </row>
    <row r="20277" spans="27:29" x14ac:dyDescent="0.25">
      <c r="AA20277"/>
      <c r="AB20277"/>
      <c r="AC20277"/>
    </row>
    <row r="20278" spans="27:29" x14ac:dyDescent="0.25">
      <c r="AA20278"/>
      <c r="AB20278"/>
      <c r="AC20278"/>
    </row>
    <row r="20279" spans="27:29" x14ac:dyDescent="0.25">
      <c r="AA20279"/>
      <c r="AB20279"/>
      <c r="AC20279"/>
    </row>
    <row r="20280" spans="27:29" x14ac:dyDescent="0.25">
      <c r="AA20280"/>
      <c r="AB20280"/>
      <c r="AC20280"/>
    </row>
    <row r="20281" spans="27:29" x14ac:dyDescent="0.25">
      <c r="AA20281"/>
      <c r="AB20281"/>
      <c r="AC20281"/>
    </row>
    <row r="20282" spans="27:29" x14ac:dyDescent="0.25">
      <c r="AA20282"/>
      <c r="AB20282"/>
      <c r="AC20282"/>
    </row>
    <row r="20283" spans="27:29" x14ac:dyDescent="0.25">
      <c r="AA20283"/>
      <c r="AB20283"/>
      <c r="AC20283"/>
    </row>
    <row r="20284" spans="27:29" x14ac:dyDescent="0.25">
      <c r="AA20284"/>
      <c r="AB20284"/>
      <c r="AC20284"/>
    </row>
    <row r="20285" spans="27:29" x14ac:dyDescent="0.25">
      <c r="AA20285"/>
      <c r="AB20285"/>
      <c r="AC20285"/>
    </row>
    <row r="20286" spans="27:29" x14ac:dyDescent="0.25">
      <c r="AA20286"/>
      <c r="AB20286"/>
      <c r="AC20286"/>
    </row>
    <row r="20287" spans="27:29" x14ac:dyDescent="0.25">
      <c r="AA20287"/>
      <c r="AB20287"/>
      <c r="AC20287"/>
    </row>
    <row r="20288" spans="27:29" x14ac:dyDescent="0.25">
      <c r="AA20288"/>
      <c r="AB20288"/>
      <c r="AC20288"/>
    </row>
    <row r="20289" spans="27:29" x14ac:dyDescent="0.25">
      <c r="AA20289"/>
      <c r="AB20289"/>
      <c r="AC20289"/>
    </row>
    <row r="20290" spans="27:29" x14ac:dyDescent="0.25">
      <c r="AA20290"/>
      <c r="AB20290"/>
      <c r="AC20290"/>
    </row>
    <row r="20291" spans="27:29" x14ac:dyDescent="0.25">
      <c r="AA20291"/>
      <c r="AB20291"/>
      <c r="AC20291"/>
    </row>
    <row r="20292" spans="27:29" x14ac:dyDescent="0.25">
      <c r="AA20292"/>
      <c r="AB20292"/>
      <c r="AC20292"/>
    </row>
    <row r="20293" spans="27:29" x14ac:dyDescent="0.25">
      <c r="AA20293"/>
      <c r="AB20293"/>
      <c r="AC20293"/>
    </row>
    <row r="20294" spans="27:29" x14ac:dyDescent="0.25">
      <c r="AA20294"/>
      <c r="AB20294"/>
      <c r="AC20294"/>
    </row>
    <row r="20295" spans="27:29" x14ac:dyDescent="0.25">
      <c r="AA20295"/>
      <c r="AB20295"/>
      <c r="AC20295"/>
    </row>
    <row r="20296" spans="27:29" x14ac:dyDescent="0.25">
      <c r="AA20296"/>
      <c r="AB20296"/>
      <c r="AC20296"/>
    </row>
    <row r="20297" spans="27:29" x14ac:dyDescent="0.25">
      <c r="AA20297"/>
      <c r="AB20297"/>
      <c r="AC20297"/>
    </row>
    <row r="20298" spans="27:29" x14ac:dyDescent="0.25">
      <c r="AA20298"/>
      <c r="AB20298"/>
      <c r="AC20298"/>
    </row>
    <row r="20299" spans="27:29" x14ac:dyDescent="0.25">
      <c r="AA20299"/>
      <c r="AB20299"/>
      <c r="AC20299"/>
    </row>
    <row r="20300" spans="27:29" x14ac:dyDescent="0.25">
      <c r="AA20300"/>
      <c r="AB20300"/>
      <c r="AC20300"/>
    </row>
    <row r="20301" spans="27:29" x14ac:dyDescent="0.25">
      <c r="AA20301"/>
      <c r="AB20301"/>
      <c r="AC20301"/>
    </row>
    <row r="20302" spans="27:29" x14ac:dyDescent="0.25">
      <c r="AA20302"/>
      <c r="AB20302"/>
      <c r="AC20302"/>
    </row>
    <row r="20303" spans="27:29" x14ac:dyDescent="0.25">
      <c r="AA20303"/>
      <c r="AB20303"/>
      <c r="AC20303"/>
    </row>
    <row r="20304" spans="27:29" x14ac:dyDescent="0.25">
      <c r="AA20304"/>
      <c r="AB20304"/>
      <c r="AC20304"/>
    </row>
    <row r="20305" spans="27:29" x14ac:dyDescent="0.25">
      <c r="AA20305"/>
      <c r="AB20305"/>
      <c r="AC20305"/>
    </row>
    <row r="20306" spans="27:29" x14ac:dyDescent="0.25">
      <c r="AA20306"/>
      <c r="AB20306"/>
      <c r="AC20306"/>
    </row>
    <row r="20307" spans="27:29" x14ac:dyDescent="0.25">
      <c r="AA20307"/>
      <c r="AB20307"/>
      <c r="AC20307"/>
    </row>
    <row r="20308" spans="27:29" x14ac:dyDescent="0.25">
      <c r="AA20308"/>
      <c r="AB20308"/>
      <c r="AC20308"/>
    </row>
    <row r="20309" spans="27:29" x14ac:dyDescent="0.25">
      <c r="AA20309"/>
      <c r="AB20309"/>
      <c r="AC20309"/>
    </row>
    <row r="20310" spans="27:29" x14ac:dyDescent="0.25">
      <c r="AA20310"/>
      <c r="AB20310"/>
      <c r="AC20310"/>
    </row>
    <row r="20311" spans="27:29" x14ac:dyDescent="0.25">
      <c r="AA20311"/>
      <c r="AB20311"/>
      <c r="AC20311"/>
    </row>
    <row r="20312" spans="27:29" x14ac:dyDescent="0.25">
      <c r="AA20312"/>
      <c r="AB20312"/>
      <c r="AC20312"/>
    </row>
    <row r="20313" spans="27:29" x14ac:dyDescent="0.25">
      <c r="AA20313"/>
      <c r="AB20313"/>
      <c r="AC20313"/>
    </row>
    <row r="20314" spans="27:29" x14ac:dyDescent="0.25">
      <c r="AA20314"/>
      <c r="AB20314"/>
      <c r="AC20314"/>
    </row>
    <row r="20315" spans="27:29" x14ac:dyDescent="0.25">
      <c r="AA20315"/>
      <c r="AB20315"/>
      <c r="AC20315"/>
    </row>
    <row r="20316" spans="27:29" x14ac:dyDescent="0.25">
      <c r="AA20316"/>
      <c r="AB20316"/>
      <c r="AC20316"/>
    </row>
    <row r="20317" spans="27:29" x14ac:dyDescent="0.25">
      <c r="AA20317"/>
      <c r="AB20317"/>
      <c r="AC20317"/>
    </row>
    <row r="20318" spans="27:29" x14ac:dyDescent="0.25">
      <c r="AA20318"/>
      <c r="AB20318"/>
      <c r="AC20318"/>
    </row>
    <row r="20319" spans="27:29" x14ac:dyDescent="0.25">
      <c r="AA20319"/>
      <c r="AB20319"/>
      <c r="AC20319"/>
    </row>
    <row r="20320" spans="27:29" x14ac:dyDescent="0.25">
      <c r="AA20320"/>
      <c r="AB20320"/>
      <c r="AC20320"/>
    </row>
    <row r="20321" spans="27:29" x14ac:dyDescent="0.25">
      <c r="AA20321"/>
      <c r="AB20321"/>
      <c r="AC20321"/>
    </row>
    <row r="20322" spans="27:29" x14ac:dyDescent="0.25">
      <c r="AA20322"/>
      <c r="AB20322"/>
      <c r="AC20322"/>
    </row>
    <row r="20323" spans="27:29" x14ac:dyDescent="0.25">
      <c r="AA20323"/>
      <c r="AB20323"/>
      <c r="AC20323"/>
    </row>
    <row r="20324" spans="27:29" x14ac:dyDescent="0.25">
      <c r="AA20324"/>
      <c r="AB20324"/>
      <c r="AC20324"/>
    </row>
    <row r="20325" spans="27:29" x14ac:dyDescent="0.25">
      <c r="AA20325"/>
      <c r="AB20325"/>
      <c r="AC20325"/>
    </row>
    <row r="20326" spans="27:29" x14ac:dyDescent="0.25">
      <c r="AA20326"/>
      <c r="AB20326"/>
      <c r="AC20326"/>
    </row>
    <row r="20327" spans="27:29" x14ac:dyDescent="0.25">
      <c r="AA20327"/>
      <c r="AB20327"/>
      <c r="AC20327"/>
    </row>
    <row r="20328" spans="27:29" x14ac:dyDescent="0.25">
      <c r="AA20328"/>
      <c r="AB20328"/>
      <c r="AC20328"/>
    </row>
    <row r="20329" spans="27:29" x14ac:dyDescent="0.25">
      <c r="AA20329"/>
      <c r="AB20329"/>
      <c r="AC20329"/>
    </row>
    <row r="20330" spans="27:29" x14ac:dyDescent="0.25">
      <c r="AA20330"/>
      <c r="AB20330"/>
      <c r="AC20330"/>
    </row>
    <row r="20331" spans="27:29" x14ac:dyDescent="0.25">
      <c r="AA20331"/>
      <c r="AB20331"/>
      <c r="AC20331"/>
    </row>
    <row r="20332" spans="27:29" x14ac:dyDescent="0.25">
      <c r="AA20332"/>
      <c r="AB20332"/>
      <c r="AC20332"/>
    </row>
    <row r="20333" spans="27:29" x14ac:dyDescent="0.25">
      <c r="AA20333"/>
      <c r="AB20333"/>
      <c r="AC20333"/>
    </row>
    <row r="20334" spans="27:29" x14ac:dyDescent="0.25">
      <c r="AA20334"/>
      <c r="AB20334"/>
      <c r="AC20334"/>
    </row>
    <row r="20335" spans="27:29" x14ac:dyDescent="0.25">
      <c r="AA20335"/>
      <c r="AB20335"/>
      <c r="AC20335"/>
    </row>
    <row r="20336" spans="27:29" x14ac:dyDescent="0.25">
      <c r="AA20336"/>
      <c r="AB20336"/>
      <c r="AC20336"/>
    </row>
    <row r="20337" spans="27:29" x14ac:dyDescent="0.25">
      <c r="AA20337"/>
      <c r="AB20337"/>
      <c r="AC20337"/>
    </row>
    <row r="20338" spans="27:29" x14ac:dyDescent="0.25">
      <c r="AA20338"/>
      <c r="AB20338"/>
      <c r="AC20338"/>
    </row>
    <row r="20339" spans="27:29" x14ac:dyDescent="0.25">
      <c r="AA20339"/>
      <c r="AB20339"/>
      <c r="AC20339"/>
    </row>
    <row r="20340" spans="27:29" x14ac:dyDescent="0.25">
      <c r="AA20340"/>
      <c r="AB20340"/>
      <c r="AC20340"/>
    </row>
    <row r="20341" spans="27:29" x14ac:dyDescent="0.25">
      <c r="AA20341"/>
      <c r="AB20341"/>
      <c r="AC20341"/>
    </row>
    <row r="20342" spans="27:29" x14ac:dyDescent="0.25">
      <c r="AA20342"/>
      <c r="AB20342"/>
      <c r="AC20342"/>
    </row>
    <row r="20343" spans="27:29" x14ac:dyDescent="0.25">
      <c r="AA20343"/>
      <c r="AB20343"/>
      <c r="AC20343"/>
    </row>
    <row r="20344" spans="27:29" x14ac:dyDescent="0.25">
      <c r="AA20344"/>
      <c r="AB20344"/>
      <c r="AC20344"/>
    </row>
    <row r="20345" spans="27:29" x14ac:dyDescent="0.25">
      <c r="AA20345"/>
      <c r="AB20345"/>
      <c r="AC20345"/>
    </row>
    <row r="20346" spans="27:29" x14ac:dyDescent="0.25">
      <c r="AA20346"/>
      <c r="AB20346"/>
      <c r="AC20346"/>
    </row>
    <row r="20347" spans="27:29" x14ac:dyDescent="0.25">
      <c r="AA20347"/>
      <c r="AB20347"/>
      <c r="AC20347"/>
    </row>
    <row r="20348" spans="27:29" x14ac:dyDescent="0.25">
      <c r="AA20348"/>
      <c r="AB20348"/>
      <c r="AC20348"/>
    </row>
    <row r="20349" spans="27:29" x14ac:dyDescent="0.25">
      <c r="AA20349"/>
      <c r="AB20349"/>
      <c r="AC20349"/>
    </row>
    <row r="20350" spans="27:29" x14ac:dyDescent="0.25">
      <c r="AA20350"/>
      <c r="AB20350"/>
      <c r="AC20350"/>
    </row>
    <row r="20351" spans="27:29" x14ac:dyDescent="0.25">
      <c r="AA20351"/>
      <c r="AB20351"/>
      <c r="AC20351"/>
    </row>
    <row r="20352" spans="27:29" x14ac:dyDescent="0.25">
      <c r="AA20352"/>
      <c r="AB20352"/>
      <c r="AC20352"/>
    </row>
    <row r="20353" spans="27:29" x14ac:dyDescent="0.25">
      <c r="AA20353"/>
      <c r="AB20353"/>
      <c r="AC20353"/>
    </row>
    <row r="20354" spans="27:29" x14ac:dyDescent="0.25">
      <c r="AA20354"/>
      <c r="AB20354"/>
      <c r="AC20354"/>
    </row>
    <row r="20355" spans="27:29" x14ac:dyDescent="0.25">
      <c r="AA20355"/>
      <c r="AB20355"/>
      <c r="AC20355"/>
    </row>
    <row r="20356" spans="27:29" x14ac:dyDescent="0.25">
      <c r="AA20356"/>
      <c r="AB20356"/>
      <c r="AC20356"/>
    </row>
    <row r="20357" spans="27:29" x14ac:dyDescent="0.25">
      <c r="AA20357"/>
      <c r="AB20357"/>
      <c r="AC20357"/>
    </row>
    <row r="20358" spans="27:29" x14ac:dyDescent="0.25">
      <c r="AA20358"/>
      <c r="AB20358"/>
      <c r="AC20358"/>
    </row>
    <row r="20359" spans="27:29" x14ac:dyDescent="0.25">
      <c r="AA20359"/>
      <c r="AB20359"/>
      <c r="AC20359"/>
    </row>
    <row r="20360" spans="27:29" x14ac:dyDescent="0.25">
      <c r="AA20360"/>
      <c r="AB20360"/>
      <c r="AC20360"/>
    </row>
    <row r="20361" spans="27:29" x14ac:dyDescent="0.25">
      <c r="AA20361"/>
      <c r="AB20361"/>
      <c r="AC20361"/>
    </row>
    <row r="20362" spans="27:29" x14ac:dyDescent="0.25">
      <c r="AA20362"/>
      <c r="AB20362"/>
      <c r="AC20362"/>
    </row>
    <row r="20363" spans="27:29" x14ac:dyDescent="0.25">
      <c r="AA20363"/>
      <c r="AB20363"/>
      <c r="AC20363"/>
    </row>
    <row r="20364" spans="27:29" x14ac:dyDescent="0.25">
      <c r="AA20364"/>
      <c r="AB20364"/>
      <c r="AC20364"/>
    </row>
    <row r="20365" spans="27:29" x14ac:dyDescent="0.25">
      <c r="AA20365"/>
      <c r="AB20365"/>
      <c r="AC20365"/>
    </row>
    <row r="20366" spans="27:29" x14ac:dyDescent="0.25">
      <c r="AA20366"/>
      <c r="AB20366"/>
      <c r="AC20366"/>
    </row>
    <row r="20367" spans="27:29" x14ac:dyDescent="0.25">
      <c r="AA20367"/>
      <c r="AB20367"/>
      <c r="AC20367"/>
    </row>
    <row r="20368" spans="27:29" x14ac:dyDescent="0.25">
      <c r="AA20368"/>
      <c r="AB20368"/>
      <c r="AC20368"/>
    </row>
    <row r="20369" spans="27:29" x14ac:dyDescent="0.25">
      <c r="AA20369"/>
      <c r="AB20369"/>
      <c r="AC20369"/>
    </row>
    <row r="20370" spans="27:29" x14ac:dyDescent="0.25">
      <c r="AA20370"/>
      <c r="AB20370"/>
      <c r="AC20370"/>
    </row>
    <row r="20371" spans="27:29" x14ac:dyDescent="0.25">
      <c r="AA20371"/>
      <c r="AB20371"/>
      <c r="AC20371"/>
    </row>
    <row r="20372" spans="27:29" x14ac:dyDescent="0.25">
      <c r="AA20372"/>
      <c r="AB20372"/>
      <c r="AC20372"/>
    </row>
    <row r="20373" spans="27:29" x14ac:dyDescent="0.25">
      <c r="AA20373"/>
      <c r="AB20373"/>
      <c r="AC20373"/>
    </row>
    <row r="20374" spans="27:29" x14ac:dyDescent="0.25">
      <c r="AA20374"/>
      <c r="AB20374"/>
      <c r="AC20374"/>
    </row>
    <row r="20375" spans="27:29" x14ac:dyDescent="0.25">
      <c r="AA20375"/>
      <c r="AB20375"/>
      <c r="AC20375"/>
    </row>
    <row r="20376" spans="27:29" x14ac:dyDescent="0.25">
      <c r="AA20376"/>
      <c r="AB20376"/>
      <c r="AC20376"/>
    </row>
    <row r="20377" spans="27:29" x14ac:dyDescent="0.25">
      <c r="AA20377"/>
      <c r="AB20377"/>
      <c r="AC20377"/>
    </row>
    <row r="20378" spans="27:29" x14ac:dyDescent="0.25">
      <c r="AA20378"/>
      <c r="AB20378"/>
      <c r="AC20378"/>
    </row>
    <row r="20379" spans="27:29" x14ac:dyDescent="0.25">
      <c r="AA20379"/>
      <c r="AB20379"/>
      <c r="AC20379"/>
    </row>
    <row r="20380" spans="27:29" x14ac:dyDescent="0.25">
      <c r="AA20380"/>
      <c r="AB20380"/>
      <c r="AC20380"/>
    </row>
    <row r="20381" spans="27:29" x14ac:dyDescent="0.25">
      <c r="AA20381"/>
      <c r="AB20381"/>
      <c r="AC20381"/>
    </row>
    <row r="20382" spans="27:29" x14ac:dyDescent="0.25">
      <c r="AA20382"/>
      <c r="AB20382"/>
      <c r="AC20382"/>
    </row>
    <row r="20383" spans="27:29" x14ac:dyDescent="0.25">
      <c r="AA20383"/>
      <c r="AB20383"/>
      <c r="AC20383"/>
    </row>
    <row r="20384" spans="27:29" x14ac:dyDescent="0.25">
      <c r="AA20384"/>
      <c r="AB20384"/>
      <c r="AC20384"/>
    </row>
    <row r="20385" spans="27:29" x14ac:dyDescent="0.25">
      <c r="AA20385"/>
      <c r="AB20385"/>
      <c r="AC20385"/>
    </row>
    <row r="20386" spans="27:29" x14ac:dyDescent="0.25">
      <c r="AA20386"/>
      <c r="AB20386"/>
      <c r="AC20386"/>
    </row>
    <row r="20387" spans="27:29" x14ac:dyDescent="0.25">
      <c r="AA20387"/>
      <c r="AB20387"/>
      <c r="AC20387"/>
    </row>
    <row r="20388" spans="27:29" x14ac:dyDescent="0.25">
      <c r="AA20388"/>
      <c r="AB20388"/>
      <c r="AC20388"/>
    </row>
    <row r="20389" spans="27:29" x14ac:dyDescent="0.25">
      <c r="AA20389"/>
      <c r="AB20389"/>
      <c r="AC20389"/>
    </row>
    <row r="20390" spans="27:29" x14ac:dyDescent="0.25">
      <c r="AA20390"/>
      <c r="AB20390"/>
      <c r="AC20390"/>
    </row>
    <row r="20391" spans="27:29" x14ac:dyDescent="0.25">
      <c r="AA20391"/>
      <c r="AB20391"/>
      <c r="AC20391"/>
    </row>
    <row r="20392" spans="27:29" x14ac:dyDescent="0.25">
      <c r="AA20392"/>
      <c r="AB20392"/>
      <c r="AC20392"/>
    </row>
    <row r="20393" spans="27:29" x14ac:dyDescent="0.25">
      <c r="AA20393"/>
      <c r="AB20393"/>
      <c r="AC20393"/>
    </row>
    <row r="20394" spans="27:29" x14ac:dyDescent="0.25">
      <c r="AA20394"/>
      <c r="AB20394"/>
      <c r="AC20394"/>
    </row>
    <row r="20395" spans="27:29" x14ac:dyDescent="0.25">
      <c r="AA20395"/>
      <c r="AB20395"/>
      <c r="AC20395"/>
    </row>
    <row r="20396" spans="27:29" x14ac:dyDescent="0.25">
      <c r="AA20396"/>
      <c r="AB20396"/>
      <c r="AC20396"/>
    </row>
    <row r="20397" spans="27:29" x14ac:dyDescent="0.25">
      <c r="AA20397"/>
      <c r="AB20397"/>
      <c r="AC20397"/>
    </row>
    <row r="20398" spans="27:29" x14ac:dyDescent="0.25">
      <c r="AA20398"/>
      <c r="AB20398"/>
      <c r="AC20398"/>
    </row>
    <row r="20399" spans="27:29" x14ac:dyDescent="0.25">
      <c r="AA20399"/>
      <c r="AB20399"/>
      <c r="AC20399"/>
    </row>
    <row r="20400" spans="27:29" x14ac:dyDescent="0.25">
      <c r="AA20400"/>
      <c r="AB20400"/>
      <c r="AC20400"/>
    </row>
    <row r="20401" spans="27:29" x14ac:dyDescent="0.25">
      <c r="AA20401"/>
      <c r="AB20401"/>
      <c r="AC20401"/>
    </row>
    <row r="20402" spans="27:29" x14ac:dyDescent="0.25">
      <c r="AA20402"/>
      <c r="AB20402"/>
      <c r="AC20402"/>
    </row>
    <row r="20403" spans="27:29" x14ac:dyDescent="0.25">
      <c r="AA20403"/>
      <c r="AB20403"/>
      <c r="AC20403"/>
    </row>
    <row r="20404" spans="27:29" x14ac:dyDescent="0.25">
      <c r="AA20404"/>
      <c r="AB20404"/>
      <c r="AC20404"/>
    </row>
    <row r="20405" spans="27:29" x14ac:dyDescent="0.25">
      <c r="AA20405"/>
      <c r="AB20405"/>
      <c r="AC20405"/>
    </row>
    <row r="20406" spans="27:29" x14ac:dyDescent="0.25">
      <c r="AA20406"/>
      <c r="AB20406"/>
      <c r="AC20406"/>
    </row>
    <row r="20407" spans="27:29" x14ac:dyDescent="0.25">
      <c r="AA20407"/>
      <c r="AB20407"/>
      <c r="AC20407"/>
    </row>
    <row r="20408" spans="27:29" x14ac:dyDescent="0.25">
      <c r="AA20408"/>
      <c r="AB20408"/>
      <c r="AC20408"/>
    </row>
    <row r="20409" spans="27:29" x14ac:dyDescent="0.25">
      <c r="AA20409"/>
      <c r="AB20409"/>
      <c r="AC20409"/>
    </row>
    <row r="20410" spans="27:29" x14ac:dyDescent="0.25">
      <c r="AA20410"/>
      <c r="AB20410"/>
      <c r="AC20410"/>
    </row>
    <row r="20411" spans="27:29" x14ac:dyDescent="0.25">
      <c r="AA20411"/>
      <c r="AB20411"/>
      <c r="AC20411"/>
    </row>
    <row r="20412" spans="27:29" x14ac:dyDescent="0.25">
      <c r="AA20412"/>
      <c r="AB20412"/>
      <c r="AC20412"/>
    </row>
    <row r="20413" spans="27:29" x14ac:dyDescent="0.25">
      <c r="AA20413"/>
      <c r="AB20413"/>
      <c r="AC20413"/>
    </row>
    <row r="20414" spans="27:29" x14ac:dyDescent="0.25">
      <c r="AA20414"/>
      <c r="AB20414"/>
      <c r="AC20414"/>
    </row>
    <row r="20415" spans="27:29" x14ac:dyDescent="0.25">
      <c r="AA20415"/>
      <c r="AB20415"/>
      <c r="AC20415"/>
    </row>
    <row r="20416" spans="27:29" x14ac:dyDescent="0.25">
      <c r="AA20416"/>
      <c r="AB20416"/>
      <c r="AC20416"/>
    </row>
    <row r="20417" spans="27:29" x14ac:dyDescent="0.25">
      <c r="AA20417"/>
      <c r="AB20417"/>
      <c r="AC20417"/>
    </row>
    <row r="20418" spans="27:29" x14ac:dyDescent="0.25">
      <c r="AA20418"/>
      <c r="AB20418"/>
      <c r="AC20418"/>
    </row>
    <row r="20419" spans="27:29" x14ac:dyDescent="0.25">
      <c r="AA20419"/>
      <c r="AB20419"/>
      <c r="AC20419"/>
    </row>
    <row r="20420" spans="27:29" x14ac:dyDescent="0.25">
      <c r="AA20420"/>
      <c r="AB20420"/>
      <c r="AC20420"/>
    </row>
    <row r="20421" spans="27:29" x14ac:dyDescent="0.25">
      <c r="AA20421"/>
      <c r="AB20421"/>
      <c r="AC20421"/>
    </row>
    <row r="20422" spans="27:29" x14ac:dyDescent="0.25">
      <c r="AA20422"/>
      <c r="AB20422"/>
      <c r="AC20422"/>
    </row>
    <row r="20423" spans="27:29" x14ac:dyDescent="0.25">
      <c r="AA20423"/>
      <c r="AB20423"/>
      <c r="AC20423"/>
    </row>
    <row r="20424" spans="27:29" x14ac:dyDescent="0.25">
      <c r="AA20424"/>
      <c r="AB20424"/>
      <c r="AC20424"/>
    </row>
    <row r="20425" spans="27:29" x14ac:dyDescent="0.25">
      <c r="AA20425"/>
      <c r="AB20425"/>
      <c r="AC20425"/>
    </row>
    <row r="20426" spans="27:29" x14ac:dyDescent="0.25">
      <c r="AA20426"/>
      <c r="AB20426"/>
      <c r="AC20426"/>
    </row>
    <row r="20427" spans="27:29" x14ac:dyDescent="0.25">
      <c r="AA20427"/>
      <c r="AB20427"/>
      <c r="AC20427"/>
    </row>
    <row r="20428" spans="27:29" x14ac:dyDescent="0.25">
      <c r="AA20428"/>
      <c r="AB20428"/>
      <c r="AC20428"/>
    </row>
    <row r="20429" spans="27:29" x14ac:dyDescent="0.25">
      <c r="AA20429"/>
      <c r="AB20429"/>
      <c r="AC20429"/>
    </row>
    <row r="20430" spans="27:29" x14ac:dyDescent="0.25">
      <c r="AA20430"/>
      <c r="AB20430"/>
      <c r="AC20430"/>
    </row>
    <row r="20431" spans="27:29" x14ac:dyDescent="0.25">
      <c r="AA20431"/>
      <c r="AB20431"/>
      <c r="AC20431"/>
    </row>
    <row r="20432" spans="27:29" x14ac:dyDescent="0.25">
      <c r="AA20432"/>
      <c r="AB20432"/>
      <c r="AC20432"/>
    </row>
    <row r="20433" spans="27:29" x14ac:dyDescent="0.25">
      <c r="AA20433"/>
      <c r="AB20433"/>
      <c r="AC20433"/>
    </row>
    <row r="20434" spans="27:29" x14ac:dyDescent="0.25">
      <c r="AA20434"/>
      <c r="AB20434"/>
      <c r="AC20434"/>
    </row>
    <row r="20435" spans="27:29" x14ac:dyDescent="0.25">
      <c r="AA20435"/>
      <c r="AB20435"/>
      <c r="AC20435"/>
    </row>
    <row r="20436" spans="27:29" x14ac:dyDescent="0.25">
      <c r="AA20436"/>
      <c r="AB20436"/>
      <c r="AC20436"/>
    </row>
    <row r="20437" spans="27:29" x14ac:dyDescent="0.25">
      <c r="AA20437"/>
      <c r="AB20437"/>
      <c r="AC20437"/>
    </row>
    <row r="20438" spans="27:29" x14ac:dyDescent="0.25">
      <c r="AA20438"/>
      <c r="AB20438"/>
      <c r="AC20438"/>
    </row>
    <row r="20439" spans="27:29" x14ac:dyDescent="0.25">
      <c r="AA20439"/>
      <c r="AB20439"/>
      <c r="AC20439"/>
    </row>
    <row r="20440" spans="27:29" x14ac:dyDescent="0.25">
      <c r="AA20440"/>
      <c r="AB20440"/>
      <c r="AC20440"/>
    </row>
    <row r="20441" spans="27:29" x14ac:dyDescent="0.25">
      <c r="AA20441"/>
      <c r="AB20441"/>
      <c r="AC20441"/>
    </row>
    <row r="20442" spans="27:29" x14ac:dyDescent="0.25">
      <c r="AA20442"/>
      <c r="AB20442"/>
      <c r="AC20442"/>
    </row>
    <row r="20443" spans="27:29" x14ac:dyDescent="0.25">
      <c r="AA20443"/>
      <c r="AB20443"/>
      <c r="AC20443"/>
    </row>
    <row r="20444" spans="27:29" x14ac:dyDescent="0.25">
      <c r="AA20444"/>
      <c r="AB20444"/>
      <c r="AC20444"/>
    </row>
    <row r="20445" spans="27:29" x14ac:dyDescent="0.25">
      <c r="AA20445"/>
      <c r="AB20445"/>
      <c r="AC20445"/>
    </row>
    <row r="20446" spans="27:29" x14ac:dyDescent="0.25">
      <c r="AA20446"/>
      <c r="AB20446"/>
      <c r="AC20446"/>
    </row>
    <row r="20447" spans="27:29" x14ac:dyDescent="0.25">
      <c r="AA20447"/>
      <c r="AB20447"/>
      <c r="AC20447"/>
    </row>
    <row r="20448" spans="27:29" x14ac:dyDescent="0.25">
      <c r="AA20448"/>
      <c r="AB20448"/>
      <c r="AC20448"/>
    </row>
    <row r="20449" spans="27:29" x14ac:dyDescent="0.25">
      <c r="AA20449"/>
      <c r="AB20449"/>
      <c r="AC20449"/>
    </row>
    <row r="20450" spans="27:29" x14ac:dyDescent="0.25">
      <c r="AA20450"/>
      <c r="AB20450"/>
      <c r="AC20450"/>
    </row>
    <row r="20451" spans="27:29" x14ac:dyDescent="0.25">
      <c r="AA20451"/>
      <c r="AB20451"/>
      <c r="AC20451"/>
    </row>
    <row r="20452" spans="27:29" x14ac:dyDescent="0.25">
      <c r="AA20452"/>
      <c r="AB20452"/>
      <c r="AC20452"/>
    </row>
    <row r="20453" spans="27:29" x14ac:dyDescent="0.25">
      <c r="AA20453"/>
      <c r="AB20453"/>
      <c r="AC20453"/>
    </row>
    <row r="20454" spans="27:29" x14ac:dyDescent="0.25">
      <c r="AA20454"/>
      <c r="AB20454"/>
      <c r="AC20454"/>
    </row>
    <row r="20455" spans="27:29" x14ac:dyDescent="0.25">
      <c r="AA20455"/>
      <c r="AB20455"/>
      <c r="AC20455"/>
    </row>
    <row r="20456" spans="27:29" x14ac:dyDescent="0.25">
      <c r="AA20456"/>
      <c r="AB20456"/>
      <c r="AC20456"/>
    </row>
    <row r="20457" spans="27:29" x14ac:dyDescent="0.25">
      <c r="AA20457"/>
      <c r="AB20457"/>
      <c r="AC20457"/>
    </row>
    <row r="20458" spans="27:29" x14ac:dyDescent="0.25">
      <c r="AA20458"/>
      <c r="AB20458"/>
      <c r="AC20458"/>
    </row>
    <row r="20459" spans="27:29" x14ac:dyDescent="0.25">
      <c r="AA20459"/>
      <c r="AB20459"/>
      <c r="AC20459"/>
    </row>
    <row r="20460" spans="27:29" x14ac:dyDescent="0.25">
      <c r="AA20460"/>
      <c r="AB20460"/>
      <c r="AC20460"/>
    </row>
    <row r="20461" spans="27:29" x14ac:dyDescent="0.25">
      <c r="AA20461"/>
      <c r="AB20461"/>
      <c r="AC20461"/>
    </row>
    <row r="20462" spans="27:29" x14ac:dyDescent="0.25">
      <c r="AA20462"/>
      <c r="AB20462"/>
      <c r="AC20462"/>
    </row>
    <row r="20463" spans="27:29" x14ac:dyDescent="0.25">
      <c r="AA20463"/>
      <c r="AB20463"/>
      <c r="AC20463"/>
    </row>
    <row r="20464" spans="27:29" x14ac:dyDescent="0.25">
      <c r="AA20464"/>
      <c r="AB20464"/>
      <c r="AC20464"/>
    </row>
    <row r="20465" spans="27:29" x14ac:dyDescent="0.25">
      <c r="AA20465"/>
      <c r="AB20465"/>
      <c r="AC20465"/>
    </row>
    <row r="20466" spans="27:29" x14ac:dyDescent="0.25">
      <c r="AA20466"/>
      <c r="AB20466"/>
      <c r="AC20466"/>
    </row>
    <row r="20467" spans="27:29" x14ac:dyDescent="0.25">
      <c r="AA20467"/>
      <c r="AB20467"/>
      <c r="AC20467"/>
    </row>
    <row r="20468" spans="27:29" x14ac:dyDescent="0.25">
      <c r="AA20468"/>
      <c r="AB20468"/>
      <c r="AC20468"/>
    </row>
    <row r="20469" spans="27:29" x14ac:dyDescent="0.25">
      <c r="AA20469"/>
      <c r="AB20469"/>
      <c r="AC20469"/>
    </row>
    <row r="20470" spans="27:29" x14ac:dyDescent="0.25">
      <c r="AA20470"/>
      <c r="AB20470"/>
      <c r="AC20470"/>
    </row>
    <row r="20471" spans="27:29" x14ac:dyDescent="0.25">
      <c r="AA20471"/>
      <c r="AB20471"/>
      <c r="AC20471"/>
    </row>
    <row r="20472" spans="27:29" x14ac:dyDescent="0.25">
      <c r="AA20472"/>
      <c r="AB20472"/>
      <c r="AC20472"/>
    </row>
    <row r="20473" spans="27:29" x14ac:dyDescent="0.25">
      <c r="AA20473"/>
      <c r="AB20473"/>
      <c r="AC20473"/>
    </row>
    <row r="20474" spans="27:29" x14ac:dyDescent="0.25">
      <c r="AA20474"/>
      <c r="AB20474"/>
      <c r="AC20474"/>
    </row>
    <row r="20475" spans="27:29" x14ac:dyDescent="0.25">
      <c r="AA20475"/>
      <c r="AB20475"/>
      <c r="AC20475"/>
    </row>
    <row r="20476" spans="27:29" x14ac:dyDescent="0.25">
      <c r="AA20476"/>
      <c r="AB20476"/>
      <c r="AC20476"/>
    </row>
    <row r="20477" spans="27:29" x14ac:dyDescent="0.25">
      <c r="AA20477"/>
      <c r="AB20477"/>
      <c r="AC20477"/>
    </row>
    <row r="20478" spans="27:29" x14ac:dyDescent="0.25">
      <c r="AA20478"/>
      <c r="AB20478"/>
      <c r="AC20478"/>
    </row>
    <row r="20479" spans="27:29" x14ac:dyDescent="0.25">
      <c r="AA20479"/>
      <c r="AB20479"/>
      <c r="AC20479"/>
    </row>
    <row r="20480" spans="27:29" x14ac:dyDescent="0.25">
      <c r="AA20480"/>
      <c r="AB20480"/>
      <c r="AC20480"/>
    </row>
    <row r="20481" spans="27:29" x14ac:dyDescent="0.25">
      <c r="AA20481"/>
      <c r="AB20481"/>
      <c r="AC20481"/>
    </row>
    <row r="20482" spans="27:29" x14ac:dyDescent="0.25">
      <c r="AA20482"/>
      <c r="AB20482"/>
      <c r="AC20482"/>
    </row>
    <row r="20483" spans="27:29" x14ac:dyDescent="0.25">
      <c r="AA20483"/>
      <c r="AB20483"/>
      <c r="AC20483"/>
    </row>
    <row r="20484" spans="27:29" x14ac:dyDescent="0.25">
      <c r="AA20484"/>
      <c r="AB20484"/>
      <c r="AC20484"/>
    </row>
    <row r="20485" spans="27:29" x14ac:dyDescent="0.25">
      <c r="AA20485"/>
      <c r="AB20485"/>
      <c r="AC20485"/>
    </row>
    <row r="20486" spans="27:29" x14ac:dyDescent="0.25">
      <c r="AA20486"/>
      <c r="AB20486"/>
      <c r="AC20486"/>
    </row>
    <row r="20487" spans="27:29" x14ac:dyDescent="0.25">
      <c r="AA20487"/>
      <c r="AB20487"/>
      <c r="AC20487"/>
    </row>
    <row r="20488" spans="27:29" x14ac:dyDescent="0.25">
      <c r="AA20488"/>
      <c r="AB20488"/>
      <c r="AC20488"/>
    </row>
    <row r="20489" spans="27:29" x14ac:dyDescent="0.25">
      <c r="AA20489"/>
      <c r="AB20489"/>
      <c r="AC20489"/>
    </row>
    <row r="20490" spans="27:29" x14ac:dyDescent="0.25">
      <c r="AA20490"/>
      <c r="AB20490"/>
      <c r="AC20490"/>
    </row>
    <row r="20491" spans="27:29" x14ac:dyDescent="0.25">
      <c r="AA20491"/>
      <c r="AB20491"/>
      <c r="AC20491"/>
    </row>
    <row r="20492" spans="27:29" x14ac:dyDescent="0.25">
      <c r="AA20492"/>
      <c r="AB20492"/>
      <c r="AC20492"/>
    </row>
    <row r="20493" spans="27:29" x14ac:dyDescent="0.25">
      <c r="AA20493"/>
      <c r="AB20493"/>
      <c r="AC20493"/>
    </row>
    <row r="20494" spans="27:29" x14ac:dyDescent="0.25">
      <c r="AA20494"/>
      <c r="AB20494"/>
      <c r="AC20494"/>
    </row>
    <row r="20495" spans="27:29" x14ac:dyDescent="0.25">
      <c r="AA20495"/>
      <c r="AB20495"/>
      <c r="AC20495"/>
    </row>
    <row r="20496" spans="27:29" x14ac:dyDescent="0.25">
      <c r="AA20496"/>
      <c r="AB20496"/>
      <c r="AC20496"/>
    </row>
    <row r="20497" spans="27:29" x14ac:dyDescent="0.25">
      <c r="AA20497"/>
      <c r="AB20497"/>
      <c r="AC20497"/>
    </row>
    <row r="20498" spans="27:29" x14ac:dyDescent="0.25">
      <c r="AA20498"/>
      <c r="AB20498"/>
      <c r="AC20498"/>
    </row>
    <row r="20499" spans="27:29" x14ac:dyDescent="0.25">
      <c r="AA20499"/>
      <c r="AB20499"/>
      <c r="AC20499"/>
    </row>
    <row r="20500" spans="27:29" x14ac:dyDescent="0.25">
      <c r="AA20500"/>
      <c r="AB20500"/>
      <c r="AC20500"/>
    </row>
    <row r="20501" spans="27:29" x14ac:dyDescent="0.25">
      <c r="AA20501"/>
      <c r="AB20501"/>
      <c r="AC20501"/>
    </row>
    <row r="20502" spans="27:29" x14ac:dyDescent="0.25">
      <c r="AA20502"/>
      <c r="AB20502"/>
      <c r="AC20502"/>
    </row>
    <row r="20503" spans="27:29" x14ac:dyDescent="0.25">
      <c r="AA20503"/>
      <c r="AB20503"/>
      <c r="AC20503"/>
    </row>
    <row r="20504" spans="27:29" x14ac:dyDescent="0.25">
      <c r="AA20504"/>
      <c r="AB20504"/>
      <c r="AC20504"/>
    </row>
    <row r="20505" spans="27:29" x14ac:dyDescent="0.25">
      <c r="AA20505"/>
      <c r="AB20505"/>
      <c r="AC20505"/>
    </row>
    <row r="20506" spans="27:29" x14ac:dyDescent="0.25">
      <c r="AA20506"/>
      <c r="AB20506"/>
      <c r="AC20506"/>
    </row>
    <row r="20507" spans="27:29" x14ac:dyDescent="0.25">
      <c r="AA20507"/>
      <c r="AB20507"/>
      <c r="AC20507"/>
    </row>
    <row r="20508" spans="27:29" x14ac:dyDescent="0.25">
      <c r="AA20508"/>
      <c r="AB20508"/>
      <c r="AC20508"/>
    </row>
    <row r="20509" spans="27:29" x14ac:dyDescent="0.25">
      <c r="AA20509"/>
      <c r="AB20509"/>
      <c r="AC20509"/>
    </row>
    <row r="20510" spans="27:29" x14ac:dyDescent="0.25">
      <c r="AA20510"/>
      <c r="AB20510"/>
      <c r="AC20510"/>
    </row>
    <row r="20511" spans="27:29" x14ac:dyDescent="0.25">
      <c r="AA20511"/>
      <c r="AB20511"/>
      <c r="AC20511"/>
    </row>
    <row r="20512" spans="27:29" x14ac:dyDescent="0.25">
      <c r="AA20512"/>
      <c r="AB20512"/>
      <c r="AC20512"/>
    </row>
    <row r="20513" spans="27:29" x14ac:dyDescent="0.25">
      <c r="AA20513"/>
      <c r="AB20513"/>
      <c r="AC20513"/>
    </row>
    <row r="20514" spans="27:29" x14ac:dyDescent="0.25">
      <c r="AA20514"/>
      <c r="AB20514"/>
      <c r="AC20514"/>
    </row>
    <row r="20515" spans="27:29" x14ac:dyDescent="0.25">
      <c r="AA20515"/>
      <c r="AB20515"/>
      <c r="AC20515"/>
    </row>
    <row r="20516" spans="27:29" x14ac:dyDescent="0.25">
      <c r="AA20516"/>
      <c r="AB20516"/>
      <c r="AC20516"/>
    </row>
    <row r="20517" spans="27:29" x14ac:dyDescent="0.25">
      <c r="AA20517"/>
      <c r="AB20517"/>
      <c r="AC20517"/>
    </row>
    <row r="20518" spans="27:29" x14ac:dyDescent="0.25">
      <c r="AA20518"/>
      <c r="AB20518"/>
      <c r="AC20518"/>
    </row>
    <row r="20519" spans="27:29" x14ac:dyDescent="0.25">
      <c r="AA20519"/>
      <c r="AB20519"/>
      <c r="AC20519"/>
    </row>
    <row r="20520" spans="27:29" x14ac:dyDescent="0.25">
      <c r="AA20520"/>
      <c r="AB20520"/>
      <c r="AC20520"/>
    </row>
    <row r="20521" spans="27:29" x14ac:dyDescent="0.25">
      <c r="AA20521"/>
      <c r="AB20521"/>
      <c r="AC20521"/>
    </row>
    <row r="20522" spans="27:29" x14ac:dyDescent="0.25">
      <c r="AA20522"/>
      <c r="AB20522"/>
      <c r="AC20522"/>
    </row>
    <row r="20523" spans="27:29" x14ac:dyDescent="0.25">
      <c r="AA20523"/>
      <c r="AB20523"/>
      <c r="AC20523"/>
    </row>
    <row r="20524" spans="27:29" x14ac:dyDescent="0.25">
      <c r="AA20524"/>
      <c r="AB20524"/>
      <c r="AC20524"/>
    </row>
    <row r="20525" spans="27:29" x14ac:dyDescent="0.25">
      <c r="AA20525"/>
      <c r="AB20525"/>
      <c r="AC20525"/>
    </row>
    <row r="20526" spans="27:29" x14ac:dyDescent="0.25">
      <c r="AA20526"/>
      <c r="AB20526"/>
      <c r="AC20526"/>
    </row>
    <row r="20527" spans="27:29" x14ac:dyDescent="0.25">
      <c r="AA20527"/>
      <c r="AB20527"/>
      <c r="AC20527"/>
    </row>
    <row r="20528" spans="27:29" x14ac:dyDescent="0.25">
      <c r="AA20528"/>
      <c r="AB20528"/>
      <c r="AC20528"/>
    </row>
    <row r="20529" spans="27:29" x14ac:dyDescent="0.25">
      <c r="AA20529"/>
      <c r="AB20529"/>
      <c r="AC20529"/>
    </row>
    <row r="20530" spans="27:29" x14ac:dyDescent="0.25">
      <c r="AA20530"/>
      <c r="AB20530"/>
      <c r="AC20530"/>
    </row>
    <row r="20531" spans="27:29" x14ac:dyDescent="0.25">
      <c r="AA20531"/>
      <c r="AB20531"/>
      <c r="AC20531"/>
    </row>
    <row r="20532" spans="27:29" x14ac:dyDescent="0.25">
      <c r="AA20532"/>
      <c r="AB20532"/>
      <c r="AC20532"/>
    </row>
    <row r="20533" spans="27:29" x14ac:dyDescent="0.25">
      <c r="AA20533"/>
      <c r="AB20533"/>
      <c r="AC20533"/>
    </row>
    <row r="20534" spans="27:29" x14ac:dyDescent="0.25">
      <c r="AA20534"/>
      <c r="AB20534"/>
      <c r="AC20534"/>
    </row>
    <row r="20535" spans="27:29" x14ac:dyDescent="0.25">
      <c r="AA20535"/>
      <c r="AB20535"/>
      <c r="AC20535"/>
    </row>
    <row r="20536" spans="27:29" x14ac:dyDescent="0.25">
      <c r="AA20536"/>
      <c r="AB20536"/>
      <c r="AC20536"/>
    </row>
    <row r="20537" spans="27:29" x14ac:dyDescent="0.25">
      <c r="AA20537"/>
      <c r="AB20537"/>
      <c r="AC20537"/>
    </row>
    <row r="20538" spans="27:29" x14ac:dyDescent="0.25">
      <c r="AA20538"/>
      <c r="AB20538"/>
      <c r="AC20538"/>
    </row>
    <row r="20539" spans="27:29" x14ac:dyDescent="0.25">
      <c r="AA20539"/>
      <c r="AB20539"/>
      <c r="AC20539"/>
    </row>
    <row r="20540" spans="27:29" x14ac:dyDescent="0.25">
      <c r="AA20540"/>
      <c r="AB20540"/>
      <c r="AC20540"/>
    </row>
    <row r="20541" spans="27:29" x14ac:dyDescent="0.25">
      <c r="AA20541"/>
      <c r="AB20541"/>
      <c r="AC20541"/>
    </row>
    <row r="20542" spans="27:29" x14ac:dyDescent="0.25">
      <c r="AA20542"/>
      <c r="AB20542"/>
      <c r="AC20542"/>
    </row>
    <row r="20543" spans="27:29" x14ac:dyDescent="0.25">
      <c r="AA20543"/>
      <c r="AB20543"/>
      <c r="AC20543"/>
    </row>
    <row r="20544" spans="27:29" x14ac:dyDescent="0.25">
      <c r="AA20544"/>
      <c r="AB20544"/>
      <c r="AC20544"/>
    </row>
    <row r="20545" spans="27:29" x14ac:dyDescent="0.25">
      <c r="AA20545"/>
      <c r="AB20545"/>
      <c r="AC20545"/>
    </row>
    <row r="20546" spans="27:29" x14ac:dyDescent="0.25">
      <c r="AA20546"/>
      <c r="AB20546"/>
      <c r="AC20546"/>
    </row>
    <row r="20547" spans="27:29" x14ac:dyDescent="0.25">
      <c r="AA20547"/>
      <c r="AB20547"/>
      <c r="AC20547"/>
    </row>
    <row r="20548" spans="27:29" x14ac:dyDescent="0.25">
      <c r="AA20548"/>
      <c r="AB20548"/>
      <c r="AC20548"/>
    </row>
    <row r="20549" spans="27:29" x14ac:dyDescent="0.25">
      <c r="AA20549"/>
      <c r="AB20549"/>
      <c r="AC20549"/>
    </row>
    <row r="20550" spans="27:29" x14ac:dyDescent="0.25">
      <c r="AA20550"/>
      <c r="AB20550"/>
      <c r="AC20550"/>
    </row>
    <row r="20551" spans="27:29" x14ac:dyDescent="0.25">
      <c r="AA20551"/>
      <c r="AB20551"/>
      <c r="AC20551"/>
    </row>
    <row r="20552" spans="27:29" x14ac:dyDescent="0.25">
      <c r="AA20552"/>
      <c r="AB20552"/>
      <c r="AC20552"/>
    </row>
    <row r="20553" spans="27:29" x14ac:dyDescent="0.25">
      <c r="AA20553"/>
      <c r="AB20553"/>
      <c r="AC20553"/>
    </row>
    <row r="20554" spans="27:29" x14ac:dyDescent="0.25">
      <c r="AA20554"/>
      <c r="AB20554"/>
      <c r="AC20554"/>
    </row>
    <row r="20555" spans="27:29" x14ac:dyDescent="0.25">
      <c r="AA20555"/>
      <c r="AB20555"/>
      <c r="AC20555"/>
    </row>
    <row r="20556" spans="27:29" x14ac:dyDescent="0.25">
      <c r="AA20556"/>
      <c r="AB20556"/>
      <c r="AC20556"/>
    </row>
    <row r="20557" spans="27:29" x14ac:dyDescent="0.25">
      <c r="AA20557"/>
      <c r="AB20557"/>
      <c r="AC20557"/>
    </row>
    <row r="20558" spans="27:29" x14ac:dyDescent="0.25">
      <c r="AA20558"/>
      <c r="AB20558"/>
      <c r="AC20558"/>
    </row>
    <row r="20559" spans="27:29" x14ac:dyDescent="0.25">
      <c r="AA20559"/>
      <c r="AB20559"/>
      <c r="AC20559"/>
    </row>
    <row r="20560" spans="27:29" x14ac:dyDescent="0.25">
      <c r="AA20560"/>
      <c r="AB20560"/>
      <c r="AC20560"/>
    </row>
    <row r="20561" spans="27:29" x14ac:dyDescent="0.25">
      <c r="AA20561"/>
      <c r="AB20561"/>
      <c r="AC20561"/>
    </row>
    <row r="20562" spans="27:29" x14ac:dyDescent="0.25">
      <c r="AA20562"/>
      <c r="AB20562"/>
      <c r="AC20562"/>
    </row>
    <row r="20563" spans="27:29" x14ac:dyDescent="0.25">
      <c r="AA20563"/>
      <c r="AB20563"/>
      <c r="AC20563"/>
    </row>
    <row r="20564" spans="27:29" x14ac:dyDescent="0.25">
      <c r="AA20564"/>
      <c r="AB20564"/>
      <c r="AC20564"/>
    </row>
    <row r="20565" spans="27:29" x14ac:dyDescent="0.25">
      <c r="AA20565"/>
      <c r="AB20565"/>
      <c r="AC20565"/>
    </row>
    <row r="20566" spans="27:29" x14ac:dyDescent="0.25">
      <c r="AA20566"/>
      <c r="AB20566"/>
      <c r="AC20566"/>
    </row>
    <row r="20567" spans="27:29" x14ac:dyDescent="0.25">
      <c r="AA20567"/>
      <c r="AB20567"/>
      <c r="AC20567"/>
    </row>
    <row r="20568" spans="27:29" x14ac:dyDescent="0.25">
      <c r="AA20568"/>
      <c r="AB20568"/>
      <c r="AC20568"/>
    </row>
    <row r="20569" spans="27:29" x14ac:dyDescent="0.25">
      <c r="AA20569"/>
      <c r="AB20569"/>
      <c r="AC20569"/>
    </row>
    <row r="20570" spans="27:29" x14ac:dyDescent="0.25">
      <c r="AA20570"/>
      <c r="AB20570"/>
      <c r="AC20570"/>
    </row>
    <row r="20571" spans="27:29" x14ac:dyDescent="0.25">
      <c r="AA20571"/>
      <c r="AB20571"/>
      <c r="AC20571"/>
    </row>
    <row r="20572" spans="27:29" x14ac:dyDescent="0.25">
      <c r="AA20572"/>
      <c r="AB20572"/>
      <c r="AC20572"/>
    </row>
    <row r="20573" spans="27:29" x14ac:dyDescent="0.25">
      <c r="AA20573"/>
      <c r="AB20573"/>
      <c r="AC20573"/>
    </row>
    <row r="20574" spans="27:29" x14ac:dyDescent="0.25">
      <c r="AA20574"/>
      <c r="AB20574"/>
      <c r="AC20574"/>
    </row>
    <row r="20575" spans="27:29" x14ac:dyDescent="0.25">
      <c r="AA20575"/>
      <c r="AB20575"/>
      <c r="AC20575"/>
    </row>
    <row r="20576" spans="27:29" x14ac:dyDescent="0.25">
      <c r="AA20576"/>
      <c r="AB20576"/>
      <c r="AC20576"/>
    </row>
    <row r="20577" spans="27:29" x14ac:dyDescent="0.25">
      <c r="AA20577"/>
      <c r="AB20577"/>
      <c r="AC20577"/>
    </row>
    <row r="20578" spans="27:29" x14ac:dyDescent="0.25">
      <c r="AA20578"/>
      <c r="AB20578"/>
      <c r="AC20578"/>
    </row>
    <row r="20579" spans="27:29" x14ac:dyDescent="0.25">
      <c r="AA20579"/>
      <c r="AB20579"/>
      <c r="AC20579"/>
    </row>
    <row r="20580" spans="27:29" x14ac:dyDescent="0.25">
      <c r="AA20580"/>
      <c r="AB20580"/>
      <c r="AC20580"/>
    </row>
    <row r="20581" spans="27:29" x14ac:dyDescent="0.25">
      <c r="AA20581"/>
      <c r="AB20581"/>
      <c r="AC20581"/>
    </row>
    <row r="20582" spans="27:29" x14ac:dyDescent="0.25">
      <c r="AA20582"/>
      <c r="AB20582"/>
      <c r="AC20582"/>
    </row>
    <row r="20583" spans="27:29" x14ac:dyDescent="0.25">
      <c r="AA20583"/>
      <c r="AB20583"/>
      <c r="AC20583"/>
    </row>
    <row r="20584" spans="27:29" x14ac:dyDescent="0.25">
      <c r="AA20584"/>
      <c r="AB20584"/>
      <c r="AC20584"/>
    </row>
    <row r="20585" spans="27:29" x14ac:dyDescent="0.25">
      <c r="AA20585"/>
      <c r="AB20585"/>
      <c r="AC20585"/>
    </row>
    <row r="20586" spans="27:29" x14ac:dyDescent="0.25">
      <c r="AA20586"/>
      <c r="AB20586"/>
      <c r="AC20586"/>
    </row>
    <row r="20587" spans="27:29" x14ac:dyDescent="0.25">
      <c r="AA20587"/>
      <c r="AB20587"/>
      <c r="AC20587"/>
    </row>
    <row r="20588" spans="27:29" x14ac:dyDescent="0.25">
      <c r="AA20588"/>
      <c r="AB20588"/>
      <c r="AC20588"/>
    </row>
    <row r="20589" spans="27:29" x14ac:dyDescent="0.25">
      <c r="AA20589"/>
      <c r="AB20589"/>
      <c r="AC20589"/>
    </row>
    <row r="20590" spans="27:29" x14ac:dyDescent="0.25">
      <c r="AA20590"/>
      <c r="AB20590"/>
      <c r="AC20590"/>
    </row>
    <row r="20591" spans="27:29" x14ac:dyDescent="0.25">
      <c r="AA20591"/>
      <c r="AB20591"/>
      <c r="AC20591"/>
    </row>
    <row r="20592" spans="27:29" x14ac:dyDescent="0.25">
      <c r="AA20592"/>
      <c r="AB20592"/>
      <c r="AC20592"/>
    </row>
    <row r="20593" spans="27:29" x14ac:dyDescent="0.25">
      <c r="AA20593"/>
      <c r="AB20593"/>
      <c r="AC20593"/>
    </row>
    <row r="20594" spans="27:29" x14ac:dyDescent="0.25">
      <c r="AA20594"/>
      <c r="AB20594"/>
      <c r="AC20594"/>
    </row>
    <row r="20595" spans="27:29" x14ac:dyDescent="0.25">
      <c r="AA20595"/>
      <c r="AB20595"/>
      <c r="AC20595"/>
    </row>
    <row r="20596" spans="27:29" x14ac:dyDescent="0.25">
      <c r="AA20596"/>
      <c r="AB20596"/>
      <c r="AC20596"/>
    </row>
    <row r="20597" spans="27:29" x14ac:dyDescent="0.25">
      <c r="AA20597"/>
      <c r="AB20597"/>
      <c r="AC20597"/>
    </row>
    <row r="20598" spans="27:29" x14ac:dyDescent="0.25">
      <c r="AA20598"/>
      <c r="AB20598"/>
      <c r="AC20598"/>
    </row>
    <row r="20599" spans="27:29" x14ac:dyDescent="0.25">
      <c r="AA20599"/>
      <c r="AB20599"/>
      <c r="AC20599"/>
    </row>
    <row r="20600" spans="27:29" x14ac:dyDescent="0.25">
      <c r="AA20600"/>
      <c r="AB20600"/>
      <c r="AC20600"/>
    </row>
    <row r="20601" spans="27:29" x14ac:dyDescent="0.25">
      <c r="AA20601"/>
      <c r="AB20601"/>
      <c r="AC20601"/>
    </row>
    <row r="20602" spans="27:29" x14ac:dyDescent="0.25">
      <c r="AA20602"/>
      <c r="AB20602"/>
      <c r="AC20602"/>
    </row>
    <row r="20603" spans="27:29" x14ac:dyDescent="0.25">
      <c r="AA20603"/>
      <c r="AB20603"/>
      <c r="AC20603"/>
    </row>
    <row r="20604" spans="27:29" x14ac:dyDescent="0.25">
      <c r="AA20604"/>
      <c r="AB20604"/>
      <c r="AC20604"/>
    </row>
    <row r="20605" spans="27:29" x14ac:dyDescent="0.25">
      <c r="AA20605"/>
      <c r="AB20605"/>
      <c r="AC20605"/>
    </row>
    <row r="20606" spans="27:29" x14ac:dyDescent="0.25">
      <c r="AA20606"/>
      <c r="AB20606"/>
      <c r="AC20606"/>
    </row>
    <row r="20607" spans="27:29" x14ac:dyDescent="0.25">
      <c r="AA20607"/>
      <c r="AB20607"/>
      <c r="AC20607"/>
    </row>
    <row r="20608" spans="27:29" x14ac:dyDescent="0.25">
      <c r="AA20608"/>
      <c r="AB20608"/>
      <c r="AC20608"/>
    </row>
    <row r="20609" spans="27:29" x14ac:dyDescent="0.25">
      <c r="AA20609"/>
      <c r="AB20609"/>
      <c r="AC20609"/>
    </row>
    <row r="20610" spans="27:29" x14ac:dyDescent="0.25">
      <c r="AA20610"/>
      <c r="AB20610"/>
      <c r="AC20610"/>
    </row>
    <row r="20611" spans="27:29" x14ac:dyDescent="0.25">
      <c r="AA20611"/>
      <c r="AB20611"/>
      <c r="AC20611"/>
    </row>
    <row r="20612" spans="27:29" x14ac:dyDescent="0.25">
      <c r="AA20612"/>
      <c r="AB20612"/>
      <c r="AC20612"/>
    </row>
    <row r="20613" spans="27:29" x14ac:dyDescent="0.25">
      <c r="AA20613"/>
      <c r="AB20613"/>
      <c r="AC20613"/>
    </row>
    <row r="20614" spans="27:29" x14ac:dyDescent="0.25">
      <c r="AA20614"/>
      <c r="AB20614"/>
      <c r="AC20614"/>
    </row>
    <row r="20615" spans="27:29" x14ac:dyDescent="0.25">
      <c r="AA20615"/>
      <c r="AB20615"/>
      <c r="AC20615"/>
    </row>
    <row r="20616" spans="27:29" x14ac:dyDescent="0.25">
      <c r="AA20616"/>
      <c r="AB20616"/>
      <c r="AC20616"/>
    </row>
    <row r="20617" spans="27:29" x14ac:dyDescent="0.25">
      <c r="AA20617"/>
      <c r="AB20617"/>
      <c r="AC20617"/>
    </row>
    <row r="20618" spans="27:29" x14ac:dyDescent="0.25">
      <c r="AA20618"/>
      <c r="AB20618"/>
      <c r="AC20618"/>
    </row>
    <row r="20619" spans="27:29" x14ac:dyDescent="0.25">
      <c r="AA20619"/>
      <c r="AB20619"/>
      <c r="AC20619"/>
    </row>
    <row r="20620" spans="27:29" x14ac:dyDescent="0.25">
      <c r="AA20620"/>
      <c r="AB20620"/>
      <c r="AC20620"/>
    </row>
    <row r="20621" spans="27:29" x14ac:dyDescent="0.25">
      <c r="AA20621"/>
      <c r="AB20621"/>
      <c r="AC20621"/>
    </row>
    <row r="20622" spans="27:29" x14ac:dyDescent="0.25">
      <c r="AA20622"/>
      <c r="AB20622"/>
      <c r="AC20622"/>
    </row>
    <row r="20623" spans="27:29" x14ac:dyDescent="0.25">
      <c r="AA20623"/>
      <c r="AB20623"/>
      <c r="AC20623"/>
    </row>
    <row r="20624" spans="27:29" x14ac:dyDescent="0.25">
      <c r="AA20624"/>
      <c r="AB20624"/>
      <c r="AC20624"/>
    </row>
    <row r="20625" spans="27:29" x14ac:dyDescent="0.25">
      <c r="AA20625"/>
      <c r="AB20625"/>
      <c r="AC20625"/>
    </row>
    <row r="20626" spans="27:29" x14ac:dyDescent="0.25">
      <c r="AA20626"/>
      <c r="AB20626"/>
      <c r="AC20626"/>
    </row>
    <row r="20627" spans="27:29" x14ac:dyDescent="0.25">
      <c r="AA20627"/>
      <c r="AB20627"/>
      <c r="AC20627"/>
    </row>
    <row r="20628" spans="27:29" x14ac:dyDescent="0.25">
      <c r="AA20628"/>
      <c r="AB20628"/>
      <c r="AC20628"/>
    </row>
    <row r="20629" spans="27:29" x14ac:dyDescent="0.25">
      <c r="AA20629"/>
      <c r="AB20629"/>
      <c r="AC20629"/>
    </row>
    <row r="20630" spans="27:29" x14ac:dyDescent="0.25">
      <c r="AA20630"/>
      <c r="AB20630"/>
      <c r="AC20630"/>
    </row>
    <row r="20631" spans="27:29" x14ac:dyDescent="0.25">
      <c r="AA20631"/>
      <c r="AB20631"/>
      <c r="AC20631"/>
    </row>
    <row r="20632" spans="27:29" x14ac:dyDescent="0.25">
      <c r="AA20632"/>
      <c r="AB20632"/>
      <c r="AC20632"/>
    </row>
    <row r="20633" spans="27:29" x14ac:dyDescent="0.25">
      <c r="AA20633"/>
      <c r="AB20633"/>
      <c r="AC20633"/>
    </row>
    <row r="20634" spans="27:29" x14ac:dyDescent="0.25">
      <c r="AA20634"/>
      <c r="AB20634"/>
      <c r="AC20634"/>
    </row>
    <row r="20635" spans="27:29" x14ac:dyDescent="0.25">
      <c r="AA20635"/>
      <c r="AB20635"/>
      <c r="AC20635"/>
    </row>
    <row r="20636" spans="27:29" x14ac:dyDescent="0.25">
      <c r="AA20636"/>
      <c r="AB20636"/>
      <c r="AC20636"/>
    </row>
    <row r="20637" spans="27:29" x14ac:dyDescent="0.25">
      <c r="AA20637"/>
      <c r="AB20637"/>
      <c r="AC20637"/>
    </row>
    <row r="20638" spans="27:29" x14ac:dyDescent="0.25">
      <c r="AA20638"/>
      <c r="AB20638"/>
      <c r="AC20638"/>
    </row>
    <row r="20639" spans="27:29" x14ac:dyDescent="0.25">
      <c r="AA20639"/>
      <c r="AB20639"/>
      <c r="AC20639"/>
    </row>
    <row r="20640" spans="27:29" x14ac:dyDescent="0.25">
      <c r="AA20640"/>
      <c r="AB20640"/>
      <c r="AC20640"/>
    </row>
    <row r="20641" spans="27:29" x14ac:dyDescent="0.25">
      <c r="AA20641"/>
      <c r="AB20641"/>
      <c r="AC20641"/>
    </row>
    <row r="20642" spans="27:29" x14ac:dyDescent="0.25">
      <c r="AA20642"/>
      <c r="AB20642"/>
      <c r="AC20642"/>
    </row>
    <row r="20643" spans="27:29" x14ac:dyDescent="0.25">
      <c r="AA20643"/>
      <c r="AB20643"/>
      <c r="AC20643"/>
    </row>
    <row r="20644" spans="27:29" x14ac:dyDescent="0.25">
      <c r="AA20644"/>
      <c r="AB20644"/>
      <c r="AC20644"/>
    </row>
    <row r="20645" spans="27:29" x14ac:dyDescent="0.25">
      <c r="AA20645"/>
      <c r="AB20645"/>
      <c r="AC20645"/>
    </row>
    <row r="20646" spans="27:29" x14ac:dyDescent="0.25">
      <c r="AA20646"/>
      <c r="AB20646"/>
      <c r="AC20646"/>
    </row>
    <row r="20647" spans="27:29" x14ac:dyDescent="0.25">
      <c r="AA20647"/>
      <c r="AB20647"/>
      <c r="AC20647"/>
    </row>
    <row r="20648" spans="27:29" x14ac:dyDescent="0.25">
      <c r="AA20648"/>
      <c r="AB20648"/>
      <c r="AC20648"/>
    </row>
    <row r="20649" spans="27:29" x14ac:dyDescent="0.25">
      <c r="AA20649"/>
      <c r="AB20649"/>
      <c r="AC20649"/>
    </row>
    <row r="20650" spans="27:29" x14ac:dyDescent="0.25">
      <c r="AA20650"/>
      <c r="AB20650"/>
      <c r="AC20650"/>
    </row>
    <row r="20651" spans="27:29" x14ac:dyDescent="0.25">
      <c r="AA20651"/>
      <c r="AB20651"/>
      <c r="AC20651"/>
    </row>
    <row r="20652" spans="27:29" x14ac:dyDescent="0.25">
      <c r="AA20652"/>
      <c r="AB20652"/>
      <c r="AC20652"/>
    </row>
    <row r="20653" spans="27:29" x14ac:dyDescent="0.25">
      <c r="AA20653"/>
      <c r="AB20653"/>
      <c r="AC20653"/>
    </row>
    <row r="20654" spans="27:29" x14ac:dyDescent="0.25">
      <c r="AA20654"/>
      <c r="AB20654"/>
      <c r="AC20654"/>
    </row>
    <row r="20655" spans="27:29" x14ac:dyDescent="0.25">
      <c r="AA20655"/>
      <c r="AB20655"/>
      <c r="AC20655"/>
    </row>
    <row r="20656" spans="27:29" x14ac:dyDescent="0.25">
      <c r="AA20656"/>
      <c r="AB20656"/>
      <c r="AC20656"/>
    </row>
    <row r="20657" spans="27:29" x14ac:dyDescent="0.25">
      <c r="AA20657"/>
      <c r="AB20657"/>
      <c r="AC20657"/>
    </row>
    <row r="20658" spans="27:29" x14ac:dyDescent="0.25">
      <c r="AA20658"/>
      <c r="AB20658"/>
      <c r="AC20658"/>
    </row>
    <row r="20659" spans="27:29" x14ac:dyDescent="0.25">
      <c r="AA20659"/>
      <c r="AB20659"/>
      <c r="AC20659"/>
    </row>
    <row r="20660" spans="27:29" x14ac:dyDescent="0.25">
      <c r="AA20660"/>
      <c r="AB20660"/>
      <c r="AC20660"/>
    </row>
    <row r="20661" spans="27:29" x14ac:dyDescent="0.25">
      <c r="AA20661"/>
      <c r="AB20661"/>
      <c r="AC20661"/>
    </row>
    <row r="20662" spans="27:29" x14ac:dyDescent="0.25">
      <c r="AA20662"/>
      <c r="AB20662"/>
      <c r="AC20662"/>
    </row>
    <row r="20663" spans="27:29" x14ac:dyDescent="0.25">
      <c r="AA20663"/>
      <c r="AB20663"/>
      <c r="AC20663"/>
    </row>
    <row r="20664" spans="27:29" x14ac:dyDescent="0.25">
      <c r="AA20664"/>
      <c r="AB20664"/>
      <c r="AC20664"/>
    </row>
    <row r="20665" spans="27:29" x14ac:dyDescent="0.25">
      <c r="AA20665"/>
      <c r="AB20665"/>
      <c r="AC20665"/>
    </row>
    <row r="20666" spans="27:29" x14ac:dyDescent="0.25">
      <c r="AA20666"/>
      <c r="AB20666"/>
      <c r="AC20666"/>
    </row>
    <row r="20667" spans="27:29" x14ac:dyDescent="0.25">
      <c r="AA20667"/>
      <c r="AB20667"/>
      <c r="AC20667"/>
    </row>
    <row r="20668" spans="27:29" x14ac:dyDescent="0.25">
      <c r="AA20668"/>
      <c r="AB20668"/>
      <c r="AC20668"/>
    </row>
    <row r="20669" spans="27:29" x14ac:dyDescent="0.25">
      <c r="AA20669"/>
      <c r="AB20669"/>
      <c r="AC20669"/>
    </row>
    <row r="20670" spans="27:29" x14ac:dyDescent="0.25">
      <c r="AA20670"/>
      <c r="AB20670"/>
      <c r="AC20670"/>
    </row>
    <row r="20671" spans="27:29" x14ac:dyDescent="0.25">
      <c r="AA20671"/>
      <c r="AB20671"/>
      <c r="AC20671"/>
    </row>
    <row r="20672" spans="27:29" x14ac:dyDescent="0.25">
      <c r="AA20672"/>
      <c r="AB20672"/>
      <c r="AC20672"/>
    </row>
    <row r="20673" spans="27:29" x14ac:dyDescent="0.25">
      <c r="AA20673"/>
      <c r="AB20673"/>
      <c r="AC20673"/>
    </row>
    <row r="20674" spans="27:29" x14ac:dyDescent="0.25">
      <c r="AA20674"/>
      <c r="AB20674"/>
      <c r="AC20674"/>
    </row>
    <row r="20675" spans="27:29" x14ac:dyDescent="0.25">
      <c r="AA20675"/>
      <c r="AB20675"/>
      <c r="AC20675"/>
    </row>
    <row r="20676" spans="27:29" x14ac:dyDescent="0.25">
      <c r="AA20676"/>
      <c r="AB20676"/>
      <c r="AC20676"/>
    </row>
    <row r="20677" spans="27:29" x14ac:dyDescent="0.25">
      <c r="AA20677"/>
      <c r="AB20677"/>
      <c r="AC20677"/>
    </row>
    <row r="20678" spans="27:29" x14ac:dyDescent="0.25">
      <c r="AA20678"/>
      <c r="AB20678"/>
      <c r="AC20678"/>
    </row>
    <row r="20679" spans="27:29" x14ac:dyDescent="0.25">
      <c r="AA20679"/>
      <c r="AB20679"/>
      <c r="AC20679"/>
    </row>
    <row r="20680" spans="27:29" x14ac:dyDescent="0.25">
      <c r="AA20680"/>
      <c r="AB20680"/>
      <c r="AC20680"/>
    </row>
    <row r="20681" spans="27:29" x14ac:dyDescent="0.25">
      <c r="AA20681"/>
      <c r="AB20681"/>
      <c r="AC20681"/>
    </row>
    <row r="20682" spans="27:29" x14ac:dyDescent="0.25">
      <c r="AA20682"/>
      <c r="AB20682"/>
      <c r="AC20682"/>
    </row>
    <row r="20683" spans="27:29" x14ac:dyDescent="0.25">
      <c r="AA20683"/>
      <c r="AB20683"/>
      <c r="AC20683"/>
    </row>
    <row r="20684" spans="27:29" x14ac:dyDescent="0.25">
      <c r="AA20684"/>
      <c r="AB20684"/>
      <c r="AC20684"/>
    </row>
    <row r="20685" spans="27:29" x14ac:dyDescent="0.25">
      <c r="AA20685"/>
      <c r="AB20685"/>
      <c r="AC20685"/>
    </row>
    <row r="20686" spans="27:29" x14ac:dyDescent="0.25">
      <c r="AA20686"/>
      <c r="AB20686"/>
      <c r="AC20686"/>
    </row>
    <row r="20687" spans="27:29" x14ac:dyDescent="0.25">
      <c r="AA20687"/>
      <c r="AB20687"/>
      <c r="AC20687"/>
    </row>
    <row r="20688" spans="27:29" x14ac:dyDescent="0.25">
      <c r="AA20688"/>
      <c r="AB20688"/>
      <c r="AC20688"/>
    </row>
    <row r="20689" spans="27:29" x14ac:dyDescent="0.25">
      <c r="AA20689"/>
      <c r="AB20689"/>
      <c r="AC20689"/>
    </row>
    <row r="20690" spans="27:29" x14ac:dyDescent="0.25">
      <c r="AA20690"/>
      <c r="AB20690"/>
      <c r="AC20690"/>
    </row>
    <row r="20691" spans="27:29" x14ac:dyDescent="0.25">
      <c r="AA20691"/>
      <c r="AB20691"/>
      <c r="AC20691"/>
    </row>
    <row r="20692" spans="27:29" x14ac:dyDescent="0.25">
      <c r="AA20692"/>
      <c r="AB20692"/>
      <c r="AC20692"/>
    </row>
    <row r="20693" spans="27:29" x14ac:dyDescent="0.25">
      <c r="AA20693"/>
      <c r="AB20693"/>
      <c r="AC20693"/>
    </row>
    <row r="20694" spans="27:29" x14ac:dyDescent="0.25">
      <c r="AA20694"/>
      <c r="AB20694"/>
      <c r="AC20694"/>
    </row>
    <row r="20695" spans="27:29" x14ac:dyDescent="0.25">
      <c r="AA20695"/>
      <c r="AB20695"/>
      <c r="AC20695"/>
    </row>
    <row r="20696" spans="27:29" x14ac:dyDescent="0.25">
      <c r="AA20696"/>
      <c r="AB20696"/>
      <c r="AC20696"/>
    </row>
    <row r="20697" spans="27:29" x14ac:dyDescent="0.25">
      <c r="AA20697"/>
      <c r="AB20697"/>
      <c r="AC20697"/>
    </row>
    <row r="20698" spans="27:29" x14ac:dyDescent="0.25">
      <c r="AA20698"/>
      <c r="AB20698"/>
      <c r="AC20698"/>
    </row>
    <row r="20699" spans="27:29" x14ac:dyDescent="0.25">
      <c r="AA20699"/>
      <c r="AB20699"/>
      <c r="AC20699"/>
    </row>
    <row r="20700" spans="27:29" x14ac:dyDescent="0.25">
      <c r="AA20700"/>
      <c r="AB20700"/>
      <c r="AC20700"/>
    </row>
    <row r="20701" spans="27:29" x14ac:dyDescent="0.25">
      <c r="AA20701"/>
      <c r="AB20701"/>
      <c r="AC20701"/>
    </row>
    <row r="20702" spans="27:29" x14ac:dyDescent="0.25">
      <c r="AA20702"/>
      <c r="AB20702"/>
      <c r="AC20702"/>
    </row>
    <row r="20703" spans="27:29" x14ac:dyDescent="0.25">
      <c r="AA20703"/>
      <c r="AB20703"/>
      <c r="AC20703"/>
    </row>
    <row r="20704" spans="27:29" x14ac:dyDescent="0.25">
      <c r="AA20704"/>
      <c r="AB20704"/>
      <c r="AC20704"/>
    </row>
    <row r="20705" spans="27:29" x14ac:dyDescent="0.25">
      <c r="AA20705"/>
      <c r="AB20705"/>
      <c r="AC20705"/>
    </row>
    <row r="20706" spans="27:29" x14ac:dyDescent="0.25">
      <c r="AA20706"/>
      <c r="AB20706"/>
      <c r="AC20706"/>
    </row>
    <row r="20707" spans="27:29" x14ac:dyDescent="0.25">
      <c r="AA20707"/>
      <c r="AB20707"/>
      <c r="AC20707"/>
    </row>
    <row r="20708" spans="27:29" x14ac:dyDescent="0.25">
      <c r="AA20708"/>
      <c r="AB20708"/>
      <c r="AC20708"/>
    </row>
    <row r="20709" spans="27:29" x14ac:dyDescent="0.25">
      <c r="AA20709"/>
      <c r="AB20709"/>
      <c r="AC20709"/>
    </row>
    <row r="20710" spans="27:29" x14ac:dyDescent="0.25">
      <c r="AA20710"/>
      <c r="AB20710"/>
      <c r="AC20710"/>
    </row>
    <row r="20711" spans="27:29" x14ac:dyDescent="0.25">
      <c r="AA20711"/>
      <c r="AB20711"/>
      <c r="AC20711"/>
    </row>
    <row r="20712" spans="27:29" x14ac:dyDescent="0.25">
      <c r="AA20712"/>
      <c r="AB20712"/>
      <c r="AC20712"/>
    </row>
    <row r="20713" spans="27:29" x14ac:dyDescent="0.25">
      <c r="AA20713"/>
      <c r="AB20713"/>
      <c r="AC20713"/>
    </row>
    <row r="20714" spans="27:29" x14ac:dyDescent="0.25">
      <c r="AA20714"/>
      <c r="AB20714"/>
      <c r="AC20714"/>
    </row>
    <row r="20715" spans="27:29" x14ac:dyDescent="0.25">
      <c r="AA20715"/>
      <c r="AB20715"/>
      <c r="AC20715"/>
    </row>
    <row r="20716" spans="27:29" x14ac:dyDescent="0.25">
      <c r="AA20716"/>
      <c r="AB20716"/>
      <c r="AC20716"/>
    </row>
    <row r="20717" spans="27:29" x14ac:dyDescent="0.25">
      <c r="AA20717"/>
      <c r="AB20717"/>
      <c r="AC20717"/>
    </row>
    <row r="20718" spans="27:29" x14ac:dyDescent="0.25">
      <c r="AA20718"/>
      <c r="AB20718"/>
      <c r="AC20718"/>
    </row>
    <row r="20719" spans="27:29" x14ac:dyDescent="0.25">
      <c r="AA20719"/>
      <c r="AB20719"/>
      <c r="AC20719"/>
    </row>
    <row r="20720" spans="27:29" x14ac:dyDescent="0.25">
      <c r="AA20720"/>
      <c r="AB20720"/>
      <c r="AC20720"/>
    </row>
    <row r="20721" spans="27:29" x14ac:dyDescent="0.25">
      <c r="AA20721"/>
      <c r="AB20721"/>
      <c r="AC20721"/>
    </row>
    <row r="20722" spans="27:29" x14ac:dyDescent="0.25">
      <c r="AA20722"/>
      <c r="AB20722"/>
      <c r="AC20722"/>
    </row>
    <row r="20723" spans="27:29" x14ac:dyDescent="0.25">
      <c r="AA20723"/>
      <c r="AB20723"/>
      <c r="AC20723"/>
    </row>
    <row r="20724" spans="27:29" x14ac:dyDescent="0.25">
      <c r="AA20724"/>
      <c r="AB20724"/>
      <c r="AC20724"/>
    </row>
    <row r="20725" spans="27:29" x14ac:dyDescent="0.25">
      <c r="AA20725"/>
      <c r="AB20725"/>
      <c r="AC20725"/>
    </row>
    <row r="20726" spans="27:29" x14ac:dyDescent="0.25">
      <c r="AA20726"/>
      <c r="AB20726"/>
      <c r="AC20726"/>
    </row>
    <row r="20727" spans="27:29" x14ac:dyDescent="0.25">
      <c r="AA20727"/>
      <c r="AB20727"/>
      <c r="AC20727"/>
    </row>
    <row r="20728" spans="27:29" x14ac:dyDescent="0.25">
      <c r="AA20728"/>
      <c r="AB20728"/>
      <c r="AC20728"/>
    </row>
    <row r="20729" spans="27:29" x14ac:dyDescent="0.25">
      <c r="AA20729"/>
      <c r="AB20729"/>
      <c r="AC20729"/>
    </row>
    <row r="20730" spans="27:29" x14ac:dyDescent="0.25">
      <c r="AA20730"/>
      <c r="AB20730"/>
      <c r="AC20730"/>
    </row>
    <row r="20731" spans="27:29" x14ac:dyDescent="0.25">
      <c r="AA20731"/>
      <c r="AB20731"/>
      <c r="AC20731"/>
    </row>
    <row r="20732" spans="27:29" x14ac:dyDescent="0.25">
      <c r="AA20732"/>
      <c r="AB20732"/>
      <c r="AC20732"/>
    </row>
    <row r="20733" spans="27:29" x14ac:dyDescent="0.25">
      <c r="AA20733"/>
      <c r="AB20733"/>
      <c r="AC20733"/>
    </row>
    <row r="20734" spans="27:29" x14ac:dyDescent="0.25">
      <c r="AA20734"/>
      <c r="AB20734"/>
      <c r="AC20734"/>
    </row>
    <row r="20735" spans="27:29" x14ac:dyDescent="0.25">
      <c r="AA20735"/>
      <c r="AB20735"/>
      <c r="AC20735"/>
    </row>
    <row r="20736" spans="27:29" x14ac:dyDescent="0.25">
      <c r="AA20736"/>
      <c r="AB20736"/>
      <c r="AC20736"/>
    </row>
    <row r="20737" spans="27:29" x14ac:dyDescent="0.25">
      <c r="AA20737"/>
      <c r="AB20737"/>
      <c r="AC20737"/>
    </row>
    <row r="20738" spans="27:29" x14ac:dyDescent="0.25">
      <c r="AA20738"/>
      <c r="AB20738"/>
      <c r="AC20738"/>
    </row>
    <row r="20739" spans="27:29" x14ac:dyDescent="0.25">
      <c r="AA20739"/>
      <c r="AB20739"/>
      <c r="AC20739"/>
    </row>
    <row r="20740" spans="27:29" x14ac:dyDescent="0.25">
      <c r="AA20740"/>
      <c r="AB20740"/>
      <c r="AC20740"/>
    </row>
    <row r="20741" spans="27:29" x14ac:dyDescent="0.25">
      <c r="AA20741"/>
      <c r="AB20741"/>
      <c r="AC20741"/>
    </row>
    <row r="20742" spans="27:29" x14ac:dyDescent="0.25">
      <c r="AA20742"/>
      <c r="AB20742"/>
      <c r="AC20742"/>
    </row>
    <row r="20743" spans="27:29" x14ac:dyDescent="0.25">
      <c r="AA20743"/>
      <c r="AB20743"/>
      <c r="AC20743"/>
    </row>
    <row r="20744" spans="27:29" x14ac:dyDescent="0.25">
      <c r="AA20744"/>
      <c r="AB20744"/>
      <c r="AC20744"/>
    </row>
    <row r="20745" spans="27:29" x14ac:dyDescent="0.25">
      <c r="AA20745"/>
      <c r="AB20745"/>
      <c r="AC20745"/>
    </row>
    <row r="20746" spans="27:29" x14ac:dyDescent="0.25">
      <c r="AA20746"/>
      <c r="AB20746"/>
      <c r="AC20746"/>
    </row>
    <row r="20747" spans="27:29" x14ac:dyDescent="0.25">
      <c r="AA20747"/>
      <c r="AB20747"/>
      <c r="AC20747"/>
    </row>
    <row r="20748" spans="27:29" x14ac:dyDescent="0.25">
      <c r="AA20748"/>
      <c r="AB20748"/>
      <c r="AC20748"/>
    </row>
    <row r="20749" spans="27:29" x14ac:dyDescent="0.25">
      <c r="AA20749"/>
      <c r="AB20749"/>
      <c r="AC20749"/>
    </row>
    <row r="20750" spans="27:29" x14ac:dyDescent="0.25">
      <c r="AA20750"/>
      <c r="AB20750"/>
      <c r="AC20750"/>
    </row>
    <row r="20751" spans="27:29" x14ac:dyDescent="0.25">
      <c r="AA20751"/>
      <c r="AB20751"/>
      <c r="AC20751"/>
    </row>
    <row r="20752" spans="27:29" x14ac:dyDescent="0.25">
      <c r="AA20752"/>
      <c r="AB20752"/>
      <c r="AC20752"/>
    </row>
    <row r="20753" spans="27:29" x14ac:dyDescent="0.25">
      <c r="AA20753"/>
      <c r="AB20753"/>
      <c r="AC20753"/>
    </row>
    <row r="20754" spans="27:29" x14ac:dyDescent="0.25">
      <c r="AA20754"/>
      <c r="AB20754"/>
      <c r="AC20754"/>
    </row>
    <row r="20755" spans="27:29" x14ac:dyDescent="0.25">
      <c r="AA20755"/>
      <c r="AB20755"/>
      <c r="AC20755"/>
    </row>
    <row r="20756" spans="27:29" x14ac:dyDescent="0.25">
      <c r="AA20756"/>
      <c r="AB20756"/>
      <c r="AC20756"/>
    </row>
    <row r="20757" spans="27:29" x14ac:dyDescent="0.25">
      <c r="AA20757"/>
      <c r="AB20757"/>
      <c r="AC20757"/>
    </row>
    <row r="20758" spans="27:29" x14ac:dyDescent="0.25">
      <c r="AA20758"/>
      <c r="AB20758"/>
      <c r="AC20758"/>
    </row>
    <row r="20759" spans="27:29" x14ac:dyDescent="0.25">
      <c r="AA20759"/>
      <c r="AB20759"/>
      <c r="AC20759"/>
    </row>
    <row r="20760" spans="27:29" x14ac:dyDescent="0.25">
      <c r="AA20760"/>
      <c r="AB20760"/>
      <c r="AC20760"/>
    </row>
    <row r="20761" spans="27:29" x14ac:dyDescent="0.25">
      <c r="AA20761"/>
      <c r="AB20761"/>
      <c r="AC20761"/>
    </row>
    <row r="20762" spans="27:29" x14ac:dyDescent="0.25">
      <c r="AA20762"/>
      <c r="AB20762"/>
      <c r="AC20762"/>
    </row>
    <row r="20763" spans="27:29" x14ac:dyDescent="0.25">
      <c r="AA20763"/>
      <c r="AB20763"/>
      <c r="AC20763"/>
    </row>
    <row r="20764" spans="27:29" x14ac:dyDescent="0.25">
      <c r="AA20764"/>
      <c r="AB20764"/>
      <c r="AC20764"/>
    </row>
    <row r="20765" spans="27:29" x14ac:dyDescent="0.25">
      <c r="AA20765"/>
      <c r="AB20765"/>
      <c r="AC20765"/>
    </row>
    <row r="20766" spans="27:29" x14ac:dyDescent="0.25">
      <c r="AA20766"/>
      <c r="AB20766"/>
      <c r="AC20766"/>
    </row>
    <row r="20767" spans="27:29" x14ac:dyDescent="0.25">
      <c r="AA20767"/>
      <c r="AB20767"/>
      <c r="AC20767"/>
    </row>
    <row r="20768" spans="27:29" x14ac:dyDescent="0.25">
      <c r="AA20768"/>
      <c r="AB20768"/>
      <c r="AC20768"/>
    </row>
    <row r="20769" spans="27:29" x14ac:dyDescent="0.25">
      <c r="AA20769"/>
      <c r="AB20769"/>
      <c r="AC20769"/>
    </row>
    <row r="20770" spans="27:29" x14ac:dyDescent="0.25">
      <c r="AA20770"/>
      <c r="AB20770"/>
      <c r="AC20770"/>
    </row>
    <row r="20771" spans="27:29" x14ac:dyDescent="0.25">
      <c r="AA20771"/>
      <c r="AB20771"/>
      <c r="AC20771"/>
    </row>
    <row r="20772" spans="27:29" x14ac:dyDescent="0.25">
      <c r="AA20772"/>
      <c r="AB20772"/>
      <c r="AC20772"/>
    </row>
    <row r="20773" spans="27:29" x14ac:dyDescent="0.25">
      <c r="AA20773"/>
      <c r="AB20773"/>
      <c r="AC20773"/>
    </row>
    <row r="20774" spans="27:29" x14ac:dyDescent="0.25">
      <c r="AA20774"/>
      <c r="AB20774"/>
      <c r="AC20774"/>
    </row>
    <row r="20775" spans="27:29" x14ac:dyDescent="0.25">
      <c r="AA20775"/>
      <c r="AB20775"/>
      <c r="AC20775"/>
    </row>
    <row r="20776" spans="27:29" x14ac:dyDescent="0.25">
      <c r="AA20776"/>
      <c r="AB20776"/>
      <c r="AC20776"/>
    </row>
    <row r="20777" spans="27:29" x14ac:dyDescent="0.25">
      <c r="AA20777"/>
      <c r="AB20777"/>
      <c r="AC20777"/>
    </row>
    <row r="20778" spans="27:29" x14ac:dyDescent="0.25">
      <c r="AA20778"/>
      <c r="AB20778"/>
      <c r="AC20778"/>
    </row>
    <row r="20779" spans="27:29" x14ac:dyDescent="0.25">
      <c r="AA20779"/>
      <c r="AB20779"/>
      <c r="AC20779"/>
    </row>
    <row r="20780" spans="27:29" x14ac:dyDescent="0.25">
      <c r="AA20780"/>
      <c r="AB20780"/>
      <c r="AC20780"/>
    </row>
    <row r="20781" spans="27:29" x14ac:dyDescent="0.25">
      <c r="AA20781"/>
      <c r="AB20781"/>
      <c r="AC20781"/>
    </row>
    <row r="20782" spans="27:29" x14ac:dyDescent="0.25">
      <c r="AA20782"/>
      <c r="AB20782"/>
      <c r="AC20782"/>
    </row>
    <row r="20783" spans="27:29" x14ac:dyDescent="0.25">
      <c r="AA20783"/>
      <c r="AB20783"/>
      <c r="AC20783"/>
    </row>
    <row r="20784" spans="27:29" x14ac:dyDescent="0.25">
      <c r="AA20784"/>
      <c r="AB20784"/>
      <c r="AC20784"/>
    </row>
    <row r="20785" spans="27:29" x14ac:dyDescent="0.25">
      <c r="AA20785"/>
      <c r="AB20785"/>
      <c r="AC20785"/>
    </row>
    <row r="20786" spans="27:29" x14ac:dyDescent="0.25">
      <c r="AA20786"/>
      <c r="AB20786"/>
      <c r="AC20786"/>
    </row>
    <row r="20787" spans="27:29" x14ac:dyDescent="0.25">
      <c r="AA20787"/>
      <c r="AB20787"/>
      <c r="AC20787"/>
    </row>
    <row r="20788" spans="27:29" x14ac:dyDescent="0.25">
      <c r="AA20788"/>
      <c r="AB20788"/>
      <c r="AC20788"/>
    </row>
    <row r="20789" spans="27:29" x14ac:dyDescent="0.25">
      <c r="AA20789"/>
      <c r="AB20789"/>
      <c r="AC20789"/>
    </row>
    <row r="20790" spans="27:29" x14ac:dyDescent="0.25">
      <c r="AA20790"/>
      <c r="AB20790"/>
      <c r="AC20790"/>
    </row>
    <row r="20791" spans="27:29" x14ac:dyDescent="0.25">
      <c r="AA20791"/>
      <c r="AB20791"/>
      <c r="AC20791"/>
    </row>
    <row r="20792" spans="27:29" x14ac:dyDescent="0.25">
      <c r="AA20792"/>
      <c r="AB20792"/>
      <c r="AC20792"/>
    </row>
    <row r="20793" spans="27:29" x14ac:dyDescent="0.25">
      <c r="AA20793"/>
      <c r="AB20793"/>
      <c r="AC20793"/>
    </row>
    <row r="20794" spans="27:29" x14ac:dyDescent="0.25">
      <c r="AA20794"/>
      <c r="AB20794"/>
      <c r="AC20794"/>
    </row>
    <row r="20795" spans="27:29" x14ac:dyDescent="0.25">
      <c r="AA20795"/>
      <c r="AB20795"/>
      <c r="AC20795"/>
    </row>
    <row r="20796" spans="27:29" x14ac:dyDescent="0.25">
      <c r="AA20796"/>
      <c r="AB20796"/>
      <c r="AC20796"/>
    </row>
    <row r="20797" spans="27:29" x14ac:dyDescent="0.25">
      <c r="AA20797"/>
      <c r="AB20797"/>
      <c r="AC20797"/>
    </row>
    <row r="20798" spans="27:29" x14ac:dyDescent="0.25">
      <c r="AA20798"/>
      <c r="AB20798"/>
      <c r="AC20798"/>
    </row>
    <row r="20799" spans="27:29" x14ac:dyDescent="0.25">
      <c r="AA20799"/>
      <c r="AB20799"/>
      <c r="AC20799"/>
    </row>
    <row r="20800" spans="27:29" x14ac:dyDescent="0.25">
      <c r="AA20800"/>
      <c r="AB20800"/>
      <c r="AC20800"/>
    </row>
    <row r="20801" spans="27:29" x14ac:dyDescent="0.25">
      <c r="AA20801"/>
      <c r="AB20801"/>
      <c r="AC20801"/>
    </row>
    <row r="20802" spans="27:29" x14ac:dyDescent="0.25">
      <c r="AA20802"/>
      <c r="AB20802"/>
      <c r="AC20802"/>
    </row>
    <row r="20803" spans="27:29" x14ac:dyDescent="0.25">
      <c r="AA20803"/>
      <c r="AB20803"/>
      <c r="AC20803"/>
    </row>
    <row r="20804" spans="27:29" x14ac:dyDescent="0.25">
      <c r="AA20804"/>
      <c r="AB20804"/>
      <c r="AC20804"/>
    </row>
    <row r="20805" spans="27:29" x14ac:dyDescent="0.25">
      <c r="AA20805"/>
      <c r="AB20805"/>
      <c r="AC20805"/>
    </row>
    <row r="20806" spans="27:29" x14ac:dyDescent="0.25">
      <c r="AA20806"/>
      <c r="AB20806"/>
      <c r="AC20806"/>
    </row>
    <row r="20807" spans="27:29" x14ac:dyDescent="0.25">
      <c r="AA20807"/>
      <c r="AB20807"/>
      <c r="AC20807"/>
    </row>
    <row r="20808" spans="27:29" x14ac:dyDescent="0.25">
      <c r="AA20808"/>
      <c r="AB20808"/>
      <c r="AC20808"/>
    </row>
    <row r="20809" spans="27:29" x14ac:dyDescent="0.25">
      <c r="AA20809"/>
      <c r="AB20809"/>
      <c r="AC20809"/>
    </row>
    <row r="20810" spans="27:29" x14ac:dyDescent="0.25">
      <c r="AA20810"/>
      <c r="AB20810"/>
      <c r="AC20810"/>
    </row>
    <row r="20811" spans="27:29" x14ac:dyDescent="0.25">
      <c r="AA20811"/>
      <c r="AB20811"/>
      <c r="AC20811"/>
    </row>
    <row r="20812" spans="27:29" x14ac:dyDescent="0.25">
      <c r="AA20812"/>
      <c r="AB20812"/>
      <c r="AC20812"/>
    </row>
    <row r="20813" spans="27:29" x14ac:dyDescent="0.25">
      <c r="AA20813"/>
      <c r="AB20813"/>
      <c r="AC20813"/>
    </row>
    <row r="20814" spans="27:29" x14ac:dyDescent="0.25">
      <c r="AA20814"/>
      <c r="AB20814"/>
      <c r="AC20814"/>
    </row>
    <row r="20815" spans="27:29" x14ac:dyDescent="0.25">
      <c r="AA20815"/>
      <c r="AB20815"/>
      <c r="AC20815"/>
    </row>
    <row r="20816" spans="27:29" x14ac:dyDescent="0.25">
      <c r="AA20816"/>
      <c r="AB20816"/>
      <c r="AC20816"/>
    </row>
    <row r="20817" spans="27:29" x14ac:dyDescent="0.25">
      <c r="AA20817"/>
      <c r="AB20817"/>
      <c r="AC20817"/>
    </row>
    <row r="20818" spans="27:29" x14ac:dyDescent="0.25">
      <c r="AA20818"/>
      <c r="AB20818"/>
      <c r="AC20818"/>
    </row>
    <row r="20819" spans="27:29" x14ac:dyDescent="0.25">
      <c r="AA20819"/>
      <c r="AB20819"/>
      <c r="AC20819"/>
    </row>
    <row r="20820" spans="27:29" x14ac:dyDescent="0.25">
      <c r="AA20820"/>
      <c r="AB20820"/>
      <c r="AC20820"/>
    </row>
    <row r="20821" spans="27:29" x14ac:dyDescent="0.25">
      <c r="AA20821"/>
      <c r="AB20821"/>
      <c r="AC20821"/>
    </row>
    <row r="20822" spans="27:29" x14ac:dyDescent="0.25">
      <c r="AA20822"/>
      <c r="AB20822"/>
      <c r="AC20822"/>
    </row>
    <row r="20823" spans="27:29" x14ac:dyDescent="0.25">
      <c r="AA20823"/>
      <c r="AB20823"/>
      <c r="AC20823"/>
    </row>
    <row r="20824" spans="27:29" x14ac:dyDescent="0.25">
      <c r="AA20824"/>
      <c r="AB20824"/>
      <c r="AC20824"/>
    </row>
    <row r="20825" spans="27:29" x14ac:dyDescent="0.25">
      <c r="AA20825"/>
      <c r="AB20825"/>
      <c r="AC20825"/>
    </row>
    <row r="20826" spans="27:29" x14ac:dyDescent="0.25">
      <c r="AA20826"/>
      <c r="AB20826"/>
      <c r="AC20826"/>
    </row>
    <row r="20827" spans="27:29" x14ac:dyDescent="0.25">
      <c r="AA20827"/>
      <c r="AB20827"/>
      <c r="AC20827"/>
    </row>
    <row r="20828" spans="27:29" x14ac:dyDescent="0.25">
      <c r="AA20828"/>
      <c r="AB20828"/>
      <c r="AC20828"/>
    </row>
    <row r="20829" spans="27:29" x14ac:dyDescent="0.25">
      <c r="AA20829"/>
      <c r="AB20829"/>
      <c r="AC20829"/>
    </row>
    <row r="20830" spans="27:29" x14ac:dyDescent="0.25">
      <c r="AA20830"/>
      <c r="AB20830"/>
      <c r="AC20830"/>
    </row>
    <row r="20831" spans="27:29" x14ac:dyDescent="0.25">
      <c r="AA20831"/>
      <c r="AB20831"/>
      <c r="AC20831"/>
    </row>
    <row r="20832" spans="27:29" x14ac:dyDescent="0.25">
      <c r="AA20832"/>
      <c r="AB20832"/>
      <c r="AC20832"/>
    </row>
    <row r="20833" spans="27:29" x14ac:dyDescent="0.25">
      <c r="AA20833"/>
      <c r="AB20833"/>
      <c r="AC20833"/>
    </row>
    <row r="20834" spans="27:29" x14ac:dyDescent="0.25">
      <c r="AA20834"/>
      <c r="AB20834"/>
      <c r="AC20834"/>
    </row>
    <row r="20835" spans="27:29" x14ac:dyDescent="0.25">
      <c r="AA20835"/>
      <c r="AB20835"/>
      <c r="AC20835"/>
    </row>
    <row r="20836" spans="27:29" x14ac:dyDescent="0.25">
      <c r="AA20836"/>
      <c r="AB20836"/>
      <c r="AC20836"/>
    </row>
    <row r="20837" spans="27:29" x14ac:dyDescent="0.25">
      <c r="AA20837"/>
      <c r="AB20837"/>
      <c r="AC20837"/>
    </row>
    <row r="20838" spans="27:29" x14ac:dyDescent="0.25">
      <c r="AA20838"/>
      <c r="AB20838"/>
      <c r="AC20838"/>
    </row>
    <row r="20839" spans="27:29" x14ac:dyDescent="0.25">
      <c r="AA20839"/>
      <c r="AB20839"/>
      <c r="AC20839"/>
    </row>
    <row r="20840" spans="27:29" x14ac:dyDescent="0.25">
      <c r="AA20840"/>
      <c r="AB20840"/>
      <c r="AC20840"/>
    </row>
    <row r="20841" spans="27:29" x14ac:dyDescent="0.25">
      <c r="AA20841"/>
      <c r="AB20841"/>
      <c r="AC20841"/>
    </row>
    <row r="20842" spans="27:29" x14ac:dyDescent="0.25">
      <c r="AA20842"/>
      <c r="AB20842"/>
      <c r="AC20842"/>
    </row>
    <row r="20843" spans="27:29" x14ac:dyDescent="0.25">
      <c r="AA20843"/>
      <c r="AB20843"/>
      <c r="AC20843"/>
    </row>
    <row r="20844" spans="27:29" x14ac:dyDescent="0.25">
      <c r="AA20844"/>
      <c r="AB20844"/>
      <c r="AC20844"/>
    </row>
    <row r="20845" spans="27:29" x14ac:dyDescent="0.25">
      <c r="AA20845"/>
      <c r="AB20845"/>
      <c r="AC20845"/>
    </row>
    <row r="20846" spans="27:29" x14ac:dyDescent="0.25">
      <c r="AA20846"/>
      <c r="AB20846"/>
      <c r="AC20846"/>
    </row>
    <row r="20847" spans="27:29" x14ac:dyDescent="0.25">
      <c r="AA20847"/>
      <c r="AB20847"/>
      <c r="AC20847"/>
    </row>
    <row r="20848" spans="27:29" x14ac:dyDescent="0.25">
      <c r="AA20848"/>
      <c r="AB20848"/>
      <c r="AC20848"/>
    </row>
    <row r="20849" spans="27:29" x14ac:dyDescent="0.25">
      <c r="AA20849"/>
      <c r="AB20849"/>
      <c r="AC20849"/>
    </row>
    <row r="20850" spans="27:29" x14ac:dyDescent="0.25">
      <c r="AA20850"/>
      <c r="AB20850"/>
      <c r="AC20850"/>
    </row>
    <row r="20851" spans="27:29" x14ac:dyDescent="0.25">
      <c r="AA20851"/>
      <c r="AB20851"/>
      <c r="AC20851"/>
    </row>
    <row r="20852" spans="27:29" x14ac:dyDescent="0.25">
      <c r="AA20852"/>
      <c r="AB20852"/>
      <c r="AC20852"/>
    </row>
    <row r="20853" spans="27:29" x14ac:dyDescent="0.25">
      <c r="AA20853"/>
      <c r="AB20853"/>
      <c r="AC20853"/>
    </row>
    <row r="20854" spans="27:29" x14ac:dyDescent="0.25">
      <c r="AA20854"/>
      <c r="AB20854"/>
      <c r="AC20854"/>
    </row>
    <row r="20855" spans="27:29" x14ac:dyDescent="0.25">
      <c r="AA20855"/>
      <c r="AB20855"/>
      <c r="AC20855"/>
    </row>
    <row r="20856" spans="27:29" x14ac:dyDescent="0.25">
      <c r="AA20856"/>
      <c r="AB20856"/>
      <c r="AC20856"/>
    </row>
    <row r="20857" spans="27:29" x14ac:dyDescent="0.25">
      <c r="AA20857"/>
      <c r="AB20857"/>
      <c r="AC20857"/>
    </row>
    <row r="20858" spans="27:29" x14ac:dyDescent="0.25">
      <c r="AA20858"/>
      <c r="AB20858"/>
      <c r="AC20858"/>
    </row>
    <row r="20859" spans="27:29" x14ac:dyDescent="0.25">
      <c r="AA20859"/>
      <c r="AB20859"/>
      <c r="AC20859"/>
    </row>
    <row r="20860" spans="27:29" x14ac:dyDescent="0.25">
      <c r="AA20860"/>
      <c r="AB20860"/>
      <c r="AC20860"/>
    </row>
    <row r="20861" spans="27:29" x14ac:dyDescent="0.25">
      <c r="AA20861"/>
      <c r="AB20861"/>
      <c r="AC20861"/>
    </row>
    <row r="20862" spans="27:29" x14ac:dyDescent="0.25">
      <c r="AA20862"/>
      <c r="AB20862"/>
      <c r="AC20862"/>
    </row>
    <row r="20863" spans="27:29" x14ac:dyDescent="0.25">
      <c r="AA20863"/>
      <c r="AB20863"/>
      <c r="AC20863"/>
    </row>
    <row r="20864" spans="27:29" x14ac:dyDescent="0.25">
      <c r="AA20864"/>
      <c r="AB20864"/>
      <c r="AC20864"/>
    </row>
    <row r="20865" spans="27:29" x14ac:dyDescent="0.25">
      <c r="AA20865"/>
      <c r="AB20865"/>
      <c r="AC20865"/>
    </row>
    <row r="20866" spans="27:29" x14ac:dyDescent="0.25">
      <c r="AA20866"/>
      <c r="AB20866"/>
      <c r="AC20866"/>
    </row>
    <row r="20867" spans="27:29" x14ac:dyDescent="0.25">
      <c r="AA20867"/>
      <c r="AB20867"/>
      <c r="AC20867"/>
    </row>
    <row r="20868" spans="27:29" x14ac:dyDescent="0.25">
      <c r="AA20868"/>
      <c r="AB20868"/>
      <c r="AC20868"/>
    </row>
    <row r="20869" spans="27:29" x14ac:dyDescent="0.25">
      <c r="AA20869"/>
      <c r="AB20869"/>
      <c r="AC20869"/>
    </row>
    <row r="20870" spans="27:29" x14ac:dyDescent="0.25">
      <c r="AA20870"/>
      <c r="AB20870"/>
      <c r="AC20870"/>
    </row>
    <row r="20871" spans="27:29" x14ac:dyDescent="0.25">
      <c r="AA20871"/>
      <c r="AB20871"/>
      <c r="AC20871"/>
    </row>
    <row r="20872" spans="27:29" x14ac:dyDescent="0.25">
      <c r="AA20872"/>
      <c r="AB20872"/>
      <c r="AC20872"/>
    </row>
    <row r="20873" spans="27:29" x14ac:dyDescent="0.25">
      <c r="AA20873"/>
      <c r="AB20873"/>
      <c r="AC20873"/>
    </row>
    <row r="20874" spans="27:29" x14ac:dyDescent="0.25">
      <c r="AA20874"/>
      <c r="AB20874"/>
      <c r="AC20874"/>
    </row>
    <row r="20875" spans="27:29" x14ac:dyDescent="0.25">
      <c r="AA20875"/>
      <c r="AB20875"/>
      <c r="AC20875"/>
    </row>
    <row r="20876" spans="27:29" x14ac:dyDescent="0.25">
      <c r="AA20876"/>
      <c r="AB20876"/>
      <c r="AC20876"/>
    </row>
    <row r="20877" spans="27:29" x14ac:dyDescent="0.25">
      <c r="AA20877"/>
      <c r="AB20877"/>
      <c r="AC20877"/>
    </row>
    <row r="20878" spans="27:29" x14ac:dyDescent="0.25">
      <c r="AA20878"/>
      <c r="AB20878"/>
      <c r="AC20878"/>
    </row>
    <row r="20879" spans="27:29" x14ac:dyDescent="0.25">
      <c r="AA20879"/>
      <c r="AB20879"/>
      <c r="AC20879"/>
    </row>
    <row r="20880" spans="27:29" x14ac:dyDescent="0.25">
      <c r="AA20880"/>
      <c r="AB20880"/>
      <c r="AC20880"/>
    </row>
    <row r="20881" spans="27:29" x14ac:dyDescent="0.25">
      <c r="AA20881"/>
      <c r="AB20881"/>
      <c r="AC20881"/>
    </row>
    <row r="20882" spans="27:29" x14ac:dyDescent="0.25">
      <c r="AA20882"/>
      <c r="AB20882"/>
      <c r="AC20882"/>
    </row>
    <row r="20883" spans="27:29" x14ac:dyDescent="0.25">
      <c r="AA20883"/>
      <c r="AB20883"/>
      <c r="AC20883"/>
    </row>
    <row r="20884" spans="27:29" x14ac:dyDescent="0.25">
      <c r="AA20884"/>
      <c r="AB20884"/>
      <c r="AC20884"/>
    </row>
    <row r="20885" spans="27:29" x14ac:dyDescent="0.25">
      <c r="AA20885"/>
      <c r="AB20885"/>
      <c r="AC20885"/>
    </row>
    <row r="20886" spans="27:29" x14ac:dyDescent="0.25">
      <c r="AA20886"/>
      <c r="AB20886"/>
      <c r="AC20886"/>
    </row>
    <row r="20887" spans="27:29" x14ac:dyDescent="0.25">
      <c r="AA20887"/>
      <c r="AB20887"/>
      <c r="AC20887"/>
    </row>
    <row r="20888" spans="27:29" x14ac:dyDescent="0.25">
      <c r="AA20888"/>
      <c r="AB20888"/>
      <c r="AC20888"/>
    </row>
    <row r="20889" spans="27:29" x14ac:dyDescent="0.25">
      <c r="AA20889"/>
      <c r="AB20889"/>
      <c r="AC20889"/>
    </row>
    <row r="20890" spans="27:29" x14ac:dyDescent="0.25">
      <c r="AA20890"/>
      <c r="AB20890"/>
      <c r="AC20890"/>
    </row>
    <row r="20891" spans="27:29" x14ac:dyDescent="0.25">
      <c r="AA20891"/>
      <c r="AB20891"/>
      <c r="AC20891"/>
    </row>
    <row r="20892" spans="27:29" x14ac:dyDescent="0.25">
      <c r="AA20892"/>
      <c r="AB20892"/>
      <c r="AC20892"/>
    </row>
    <row r="20893" spans="27:29" x14ac:dyDescent="0.25">
      <c r="AA20893"/>
      <c r="AB20893"/>
      <c r="AC20893"/>
    </row>
    <row r="20894" spans="27:29" x14ac:dyDescent="0.25">
      <c r="AA20894"/>
      <c r="AB20894"/>
      <c r="AC20894"/>
    </row>
    <row r="20895" spans="27:29" x14ac:dyDescent="0.25">
      <c r="AA20895"/>
      <c r="AB20895"/>
      <c r="AC20895"/>
    </row>
    <row r="20896" spans="27:29" x14ac:dyDescent="0.25">
      <c r="AA20896"/>
      <c r="AB20896"/>
      <c r="AC20896"/>
    </row>
    <row r="20897" spans="27:29" x14ac:dyDescent="0.25">
      <c r="AA20897"/>
      <c r="AB20897"/>
      <c r="AC20897"/>
    </row>
    <row r="20898" spans="27:29" x14ac:dyDescent="0.25">
      <c r="AA20898"/>
      <c r="AB20898"/>
      <c r="AC20898"/>
    </row>
    <row r="20899" spans="27:29" x14ac:dyDescent="0.25">
      <c r="AA20899"/>
      <c r="AB20899"/>
      <c r="AC20899"/>
    </row>
    <row r="20900" spans="27:29" x14ac:dyDescent="0.25">
      <c r="AA20900"/>
      <c r="AB20900"/>
      <c r="AC20900"/>
    </row>
    <row r="20901" spans="27:29" x14ac:dyDescent="0.25">
      <c r="AA20901"/>
      <c r="AB20901"/>
      <c r="AC20901"/>
    </row>
    <row r="20902" spans="27:29" x14ac:dyDescent="0.25">
      <c r="AA20902"/>
      <c r="AB20902"/>
      <c r="AC20902"/>
    </row>
    <row r="20903" spans="27:29" x14ac:dyDescent="0.25">
      <c r="AA20903"/>
      <c r="AB20903"/>
      <c r="AC20903"/>
    </row>
    <row r="20904" spans="27:29" x14ac:dyDescent="0.25">
      <c r="AA20904"/>
      <c r="AB20904"/>
      <c r="AC20904"/>
    </row>
    <row r="20905" spans="27:29" x14ac:dyDescent="0.25">
      <c r="AA20905"/>
      <c r="AB20905"/>
      <c r="AC20905"/>
    </row>
    <row r="20906" spans="27:29" x14ac:dyDescent="0.25">
      <c r="AA20906"/>
      <c r="AB20906"/>
      <c r="AC20906"/>
    </row>
    <row r="20907" spans="27:29" x14ac:dyDescent="0.25">
      <c r="AA20907"/>
      <c r="AB20907"/>
      <c r="AC20907"/>
    </row>
    <row r="20908" spans="27:29" x14ac:dyDescent="0.25">
      <c r="AA20908"/>
      <c r="AB20908"/>
      <c r="AC20908"/>
    </row>
    <row r="20909" spans="27:29" x14ac:dyDescent="0.25">
      <c r="AA20909"/>
      <c r="AB20909"/>
      <c r="AC20909"/>
    </row>
    <row r="20910" spans="27:29" x14ac:dyDescent="0.25">
      <c r="AA20910"/>
      <c r="AB20910"/>
      <c r="AC20910"/>
    </row>
    <row r="20911" spans="27:29" x14ac:dyDescent="0.25">
      <c r="AA20911"/>
      <c r="AB20911"/>
      <c r="AC20911"/>
    </row>
    <row r="20912" spans="27:29" x14ac:dyDescent="0.25">
      <c r="AA20912"/>
      <c r="AB20912"/>
      <c r="AC20912"/>
    </row>
    <row r="20913" spans="27:29" x14ac:dyDescent="0.25">
      <c r="AA20913"/>
      <c r="AB20913"/>
      <c r="AC20913"/>
    </row>
    <row r="20914" spans="27:29" x14ac:dyDescent="0.25">
      <c r="AA20914"/>
      <c r="AB20914"/>
      <c r="AC20914"/>
    </row>
    <row r="20915" spans="27:29" x14ac:dyDescent="0.25">
      <c r="AA20915"/>
      <c r="AB20915"/>
      <c r="AC20915"/>
    </row>
    <row r="20916" spans="27:29" x14ac:dyDescent="0.25">
      <c r="AA20916"/>
      <c r="AB20916"/>
      <c r="AC20916"/>
    </row>
    <row r="20917" spans="27:29" x14ac:dyDescent="0.25">
      <c r="AA20917"/>
      <c r="AB20917"/>
      <c r="AC20917"/>
    </row>
    <row r="20918" spans="27:29" x14ac:dyDescent="0.25">
      <c r="AA20918"/>
      <c r="AB20918"/>
      <c r="AC20918"/>
    </row>
    <row r="20919" spans="27:29" x14ac:dyDescent="0.25">
      <c r="AA20919"/>
      <c r="AB20919"/>
      <c r="AC20919"/>
    </row>
    <row r="20920" spans="27:29" x14ac:dyDescent="0.25">
      <c r="AA20920"/>
      <c r="AB20920"/>
      <c r="AC20920"/>
    </row>
    <row r="20921" spans="27:29" x14ac:dyDescent="0.25">
      <c r="AA20921"/>
      <c r="AB20921"/>
      <c r="AC20921"/>
    </row>
    <row r="20922" spans="27:29" x14ac:dyDescent="0.25">
      <c r="AA20922"/>
      <c r="AB20922"/>
      <c r="AC20922"/>
    </row>
    <row r="20923" spans="27:29" x14ac:dyDescent="0.25">
      <c r="AA20923"/>
      <c r="AB20923"/>
      <c r="AC20923"/>
    </row>
    <row r="20924" spans="27:29" x14ac:dyDescent="0.25">
      <c r="AA20924"/>
      <c r="AB20924"/>
      <c r="AC20924"/>
    </row>
    <row r="20925" spans="27:29" x14ac:dyDescent="0.25">
      <c r="AA20925"/>
      <c r="AB20925"/>
      <c r="AC20925"/>
    </row>
    <row r="20926" spans="27:29" x14ac:dyDescent="0.25">
      <c r="AA20926"/>
      <c r="AB20926"/>
      <c r="AC20926"/>
    </row>
    <row r="20927" spans="27:29" x14ac:dyDescent="0.25">
      <c r="AA20927"/>
      <c r="AB20927"/>
      <c r="AC20927"/>
    </row>
    <row r="20928" spans="27:29" x14ac:dyDescent="0.25">
      <c r="AA20928"/>
      <c r="AB20928"/>
      <c r="AC20928"/>
    </row>
    <row r="20929" spans="27:29" x14ac:dyDescent="0.25">
      <c r="AA20929"/>
      <c r="AB20929"/>
      <c r="AC20929"/>
    </row>
    <row r="20930" spans="27:29" x14ac:dyDescent="0.25">
      <c r="AA20930"/>
      <c r="AB20930"/>
      <c r="AC20930"/>
    </row>
    <row r="20931" spans="27:29" x14ac:dyDescent="0.25">
      <c r="AA20931"/>
      <c r="AB20931"/>
      <c r="AC20931"/>
    </row>
    <row r="20932" spans="27:29" x14ac:dyDescent="0.25">
      <c r="AA20932"/>
      <c r="AB20932"/>
      <c r="AC20932"/>
    </row>
    <row r="20933" spans="27:29" x14ac:dyDescent="0.25">
      <c r="AA20933"/>
      <c r="AB20933"/>
      <c r="AC20933"/>
    </row>
    <row r="20934" spans="27:29" x14ac:dyDescent="0.25">
      <c r="AA20934"/>
      <c r="AB20934"/>
      <c r="AC20934"/>
    </row>
    <row r="20935" spans="27:29" x14ac:dyDescent="0.25">
      <c r="AA20935"/>
      <c r="AB20935"/>
      <c r="AC20935"/>
    </row>
    <row r="20936" spans="27:29" x14ac:dyDescent="0.25">
      <c r="AA20936"/>
      <c r="AB20936"/>
      <c r="AC20936"/>
    </row>
    <row r="20937" spans="27:29" x14ac:dyDescent="0.25">
      <c r="AA20937"/>
      <c r="AB20937"/>
      <c r="AC20937"/>
    </row>
    <row r="20938" spans="27:29" x14ac:dyDescent="0.25">
      <c r="AA20938"/>
      <c r="AB20938"/>
      <c r="AC20938"/>
    </row>
    <row r="20939" spans="27:29" x14ac:dyDescent="0.25">
      <c r="AA20939"/>
      <c r="AB20939"/>
      <c r="AC20939"/>
    </row>
    <row r="20940" spans="27:29" x14ac:dyDescent="0.25">
      <c r="AA20940"/>
      <c r="AB20940"/>
      <c r="AC20940"/>
    </row>
    <row r="20941" spans="27:29" x14ac:dyDescent="0.25">
      <c r="AA20941"/>
      <c r="AB20941"/>
      <c r="AC20941"/>
    </row>
    <row r="20942" spans="27:29" x14ac:dyDescent="0.25">
      <c r="AA20942"/>
      <c r="AB20942"/>
      <c r="AC20942"/>
    </row>
    <row r="20943" spans="27:29" x14ac:dyDescent="0.25">
      <c r="AA20943"/>
      <c r="AB20943"/>
      <c r="AC20943"/>
    </row>
    <row r="20944" spans="27:29" x14ac:dyDescent="0.25">
      <c r="AA20944"/>
      <c r="AB20944"/>
      <c r="AC20944"/>
    </row>
    <row r="20945" spans="27:29" x14ac:dyDescent="0.25">
      <c r="AA20945"/>
      <c r="AB20945"/>
      <c r="AC20945"/>
    </row>
    <row r="20946" spans="27:29" x14ac:dyDescent="0.25">
      <c r="AA20946"/>
      <c r="AB20946"/>
      <c r="AC20946"/>
    </row>
    <row r="20947" spans="27:29" x14ac:dyDescent="0.25">
      <c r="AA20947"/>
      <c r="AB20947"/>
      <c r="AC20947"/>
    </row>
    <row r="20948" spans="27:29" x14ac:dyDescent="0.25">
      <c r="AA20948"/>
      <c r="AB20948"/>
      <c r="AC20948"/>
    </row>
    <row r="20949" spans="27:29" x14ac:dyDescent="0.25">
      <c r="AA20949"/>
      <c r="AB20949"/>
      <c r="AC20949"/>
    </row>
    <row r="20950" spans="27:29" x14ac:dyDescent="0.25">
      <c r="AA20950"/>
      <c r="AB20950"/>
      <c r="AC20950"/>
    </row>
    <row r="20951" spans="27:29" x14ac:dyDescent="0.25">
      <c r="AA20951"/>
      <c r="AB20951"/>
      <c r="AC20951"/>
    </row>
    <row r="20952" spans="27:29" x14ac:dyDescent="0.25">
      <c r="AA20952"/>
      <c r="AB20952"/>
      <c r="AC20952"/>
    </row>
    <row r="20953" spans="27:29" x14ac:dyDescent="0.25">
      <c r="AA20953"/>
      <c r="AB20953"/>
      <c r="AC20953"/>
    </row>
    <row r="20954" spans="27:29" x14ac:dyDescent="0.25">
      <c r="AA20954"/>
      <c r="AB20954"/>
      <c r="AC20954"/>
    </row>
    <row r="20955" spans="27:29" x14ac:dyDescent="0.25">
      <c r="AA20955"/>
      <c r="AB20955"/>
      <c r="AC20955"/>
    </row>
    <row r="20956" spans="27:29" x14ac:dyDescent="0.25">
      <c r="AA20956"/>
      <c r="AB20956"/>
      <c r="AC20956"/>
    </row>
    <row r="20957" spans="27:29" x14ac:dyDescent="0.25">
      <c r="AA20957"/>
      <c r="AB20957"/>
      <c r="AC20957"/>
    </row>
    <row r="20958" spans="27:29" x14ac:dyDescent="0.25">
      <c r="AA20958"/>
      <c r="AB20958"/>
      <c r="AC20958"/>
    </row>
    <row r="20959" spans="27:29" x14ac:dyDescent="0.25">
      <c r="AA20959"/>
      <c r="AB20959"/>
      <c r="AC20959"/>
    </row>
    <row r="20960" spans="27:29" x14ac:dyDescent="0.25">
      <c r="AA20960"/>
      <c r="AB20960"/>
      <c r="AC20960"/>
    </row>
    <row r="20961" spans="27:29" x14ac:dyDescent="0.25">
      <c r="AA20961"/>
      <c r="AB20961"/>
      <c r="AC20961"/>
    </row>
    <row r="20962" spans="27:29" x14ac:dyDescent="0.25">
      <c r="AA20962"/>
      <c r="AB20962"/>
      <c r="AC20962"/>
    </row>
    <row r="20963" spans="27:29" x14ac:dyDescent="0.25">
      <c r="AA20963"/>
      <c r="AB20963"/>
      <c r="AC20963"/>
    </row>
    <row r="20964" spans="27:29" x14ac:dyDescent="0.25">
      <c r="AA20964"/>
      <c r="AB20964"/>
      <c r="AC20964"/>
    </row>
    <row r="20965" spans="27:29" x14ac:dyDescent="0.25">
      <c r="AA20965"/>
      <c r="AB20965"/>
      <c r="AC20965"/>
    </row>
    <row r="20966" spans="27:29" x14ac:dyDescent="0.25">
      <c r="AA20966"/>
      <c r="AB20966"/>
      <c r="AC20966"/>
    </row>
    <row r="20967" spans="27:29" x14ac:dyDescent="0.25">
      <c r="AA20967"/>
      <c r="AB20967"/>
      <c r="AC20967"/>
    </row>
    <row r="20968" spans="27:29" x14ac:dyDescent="0.25">
      <c r="AA20968"/>
      <c r="AB20968"/>
      <c r="AC20968"/>
    </row>
    <row r="20969" spans="27:29" x14ac:dyDescent="0.25">
      <c r="AA20969"/>
      <c r="AB20969"/>
      <c r="AC20969"/>
    </row>
    <row r="20970" spans="27:29" x14ac:dyDescent="0.25">
      <c r="AA20970"/>
      <c r="AB20970"/>
      <c r="AC20970"/>
    </row>
    <row r="20971" spans="27:29" x14ac:dyDescent="0.25">
      <c r="AA20971"/>
      <c r="AB20971"/>
      <c r="AC20971"/>
    </row>
    <row r="20972" spans="27:29" x14ac:dyDescent="0.25">
      <c r="AA20972"/>
      <c r="AB20972"/>
      <c r="AC20972"/>
    </row>
    <row r="20973" spans="27:29" x14ac:dyDescent="0.25">
      <c r="AA20973"/>
      <c r="AB20973"/>
      <c r="AC20973"/>
    </row>
    <row r="20974" spans="27:29" x14ac:dyDescent="0.25">
      <c r="AA20974"/>
      <c r="AB20974"/>
      <c r="AC20974"/>
    </row>
    <row r="20975" spans="27:29" x14ac:dyDescent="0.25">
      <c r="AA20975"/>
      <c r="AB20975"/>
      <c r="AC20975"/>
    </row>
    <row r="20976" spans="27:29" x14ac:dyDescent="0.25">
      <c r="AA20976"/>
      <c r="AB20976"/>
      <c r="AC20976"/>
    </row>
    <row r="20977" spans="27:29" x14ac:dyDescent="0.25">
      <c r="AA20977"/>
      <c r="AB20977"/>
      <c r="AC20977"/>
    </row>
    <row r="20978" spans="27:29" x14ac:dyDescent="0.25">
      <c r="AA20978"/>
      <c r="AB20978"/>
      <c r="AC20978"/>
    </row>
    <row r="20979" spans="27:29" x14ac:dyDescent="0.25">
      <c r="AA20979"/>
      <c r="AB20979"/>
      <c r="AC20979"/>
    </row>
    <row r="20980" spans="27:29" x14ac:dyDescent="0.25">
      <c r="AA20980"/>
      <c r="AB20980"/>
      <c r="AC20980"/>
    </row>
    <row r="20981" spans="27:29" x14ac:dyDescent="0.25">
      <c r="AA20981"/>
      <c r="AB20981"/>
      <c r="AC20981"/>
    </row>
    <row r="20982" spans="27:29" x14ac:dyDescent="0.25">
      <c r="AA20982"/>
      <c r="AB20982"/>
      <c r="AC20982"/>
    </row>
    <row r="20983" spans="27:29" x14ac:dyDescent="0.25">
      <c r="AA20983"/>
      <c r="AB20983"/>
      <c r="AC20983"/>
    </row>
    <row r="20984" spans="27:29" x14ac:dyDescent="0.25">
      <c r="AA20984"/>
      <c r="AB20984"/>
      <c r="AC20984"/>
    </row>
    <row r="20985" spans="27:29" x14ac:dyDescent="0.25">
      <c r="AA20985"/>
      <c r="AB20985"/>
      <c r="AC20985"/>
    </row>
    <row r="20986" spans="27:29" x14ac:dyDescent="0.25">
      <c r="AA20986"/>
      <c r="AB20986"/>
      <c r="AC20986"/>
    </row>
    <row r="20987" spans="27:29" x14ac:dyDescent="0.25">
      <c r="AA20987"/>
      <c r="AB20987"/>
      <c r="AC20987"/>
    </row>
    <row r="20988" spans="27:29" x14ac:dyDescent="0.25">
      <c r="AA20988"/>
      <c r="AB20988"/>
      <c r="AC20988"/>
    </row>
    <row r="20989" spans="27:29" x14ac:dyDescent="0.25">
      <c r="AA20989"/>
      <c r="AB20989"/>
      <c r="AC20989"/>
    </row>
    <row r="20990" spans="27:29" x14ac:dyDescent="0.25">
      <c r="AA20990"/>
      <c r="AB20990"/>
      <c r="AC20990"/>
    </row>
    <row r="20991" spans="27:29" x14ac:dyDescent="0.25">
      <c r="AA20991"/>
      <c r="AB20991"/>
      <c r="AC20991"/>
    </row>
    <row r="20992" spans="27:29" x14ac:dyDescent="0.25">
      <c r="AA20992"/>
      <c r="AB20992"/>
      <c r="AC20992"/>
    </row>
    <row r="20993" spans="27:29" x14ac:dyDescent="0.25">
      <c r="AA20993"/>
      <c r="AB20993"/>
      <c r="AC20993"/>
    </row>
    <row r="20994" spans="27:29" x14ac:dyDescent="0.25">
      <c r="AA20994"/>
      <c r="AB20994"/>
      <c r="AC20994"/>
    </row>
    <row r="20995" spans="27:29" x14ac:dyDescent="0.25">
      <c r="AA20995"/>
      <c r="AB20995"/>
      <c r="AC20995"/>
    </row>
    <row r="20996" spans="27:29" x14ac:dyDescent="0.25">
      <c r="AA20996"/>
      <c r="AB20996"/>
      <c r="AC20996"/>
    </row>
    <row r="20997" spans="27:29" x14ac:dyDescent="0.25">
      <c r="AA20997"/>
      <c r="AB20997"/>
      <c r="AC20997"/>
    </row>
    <row r="20998" spans="27:29" x14ac:dyDescent="0.25">
      <c r="AA20998"/>
      <c r="AB20998"/>
      <c r="AC20998"/>
    </row>
    <row r="20999" spans="27:29" x14ac:dyDescent="0.25">
      <c r="AA20999"/>
      <c r="AB20999"/>
      <c r="AC20999"/>
    </row>
    <row r="21000" spans="27:29" x14ac:dyDescent="0.25">
      <c r="AA21000"/>
      <c r="AB21000"/>
      <c r="AC21000"/>
    </row>
    <row r="21001" spans="27:29" x14ac:dyDescent="0.25">
      <c r="AA21001"/>
      <c r="AB21001"/>
      <c r="AC21001"/>
    </row>
    <row r="21002" spans="27:29" x14ac:dyDescent="0.25">
      <c r="AA21002"/>
      <c r="AB21002"/>
      <c r="AC21002"/>
    </row>
    <row r="21003" spans="27:29" x14ac:dyDescent="0.25">
      <c r="AA21003"/>
      <c r="AB21003"/>
      <c r="AC21003"/>
    </row>
    <row r="21004" spans="27:29" x14ac:dyDescent="0.25">
      <c r="AA21004"/>
      <c r="AB21004"/>
      <c r="AC21004"/>
    </row>
    <row r="21005" spans="27:29" x14ac:dyDescent="0.25">
      <c r="AA21005"/>
      <c r="AB21005"/>
      <c r="AC21005"/>
    </row>
    <row r="21006" spans="27:29" x14ac:dyDescent="0.25">
      <c r="AA21006"/>
      <c r="AB21006"/>
      <c r="AC21006"/>
    </row>
    <row r="21007" spans="27:29" x14ac:dyDescent="0.25">
      <c r="AA21007"/>
      <c r="AB21007"/>
      <c r="AC21007"/>
    </row>
    <row r="21008" spans="27:29" x14ac:dyDescent="0.25">
      <c r="AA21008"/>
      <c r="AB21008"/>
      <c r="AC21008"/>
    </row>
    <row r="21009" spans="27:29" x14ac:dyDescent="0.25">
      <c r="AA21009"/>
      <c r="AB21009"/>
      <c r="AC21009"/>
    </row>
    <row r="21010" spans="27:29" x14ac:dyDescent="0.25">
      <c r="AA21010"/>
      <c r="AB21010"/>
      <c r="AC21010"/>
    </row>
    <row r="21011" spans="27:29" x14ac:dyDescent="0.25">
      <c r="AA21011"/>
      <c r="AB21011"/>
      <c r="AC21011"/>
    </row>
    <row r="21012" spans="27:29" x14ac:dyDescent="0.25">
      <c r="AA21012"/>
      <c r="AB21012"/>
      <c r="AC21012"/>
    </row>
    <row r="21013" spans="27:29" x14ac:dyDescent="0.25">
      <c r="AA21013"/>
      <c r="AB21013"/>
      <c r="AC21013"/>
    </row>
    <row r="21014" spans="27:29" x14ac:dyDescent="0.25">
      <c r="AA21014"/>
      <c r="AB21014"/>
      <c r="AC21014"/>
    </row>
    <row r="21015" spans="27:29" x14ac:dyDescent="0.25">
      <c r="AA21015"/>
      <c r="AB21015"/>
      <c r="AC21015"/>
    </row>
    <row r="21016" spans="27:29" x14ac:dyDescent="0.25">
      <c r="AA21016"/>
      <c r="AB21016"/>
      <c r="AC21016"/>
    </row>
    <row r="21017" spans="27:29" x14ac:dyDescent="0.25">
      <c r="AA21017"/>
      <c r="AB21017"/>
      <c r="AC21017"/>
    </row>
    <row r="21018" spans="27:29" x14ac:dyDescent="0.25">
      <c r="AA21018"/>
      <c r="AB21018"/>
      <c r="AC21018"/>
    </row>
    <row r="21019" spans="27:29" x14ac:dyDescent="0.25">
      <c r="AA21019"/>
      <c r="AB21019"/>
      <c r="AC21019"/>
    </row>
    <row r="21020" spans="27:29" x14ac:dyDescent="0.25">
      <c r="AA21020"/>
      <c r="AB21020"/>
      <c r="AC21020"/>
    </row>
    <row r="21021" spans="27:29" x14ac:dyDescent="0.25">
      <c r="AA21021"/>
      <c r="AB21021"/>
      <c r="AC21021"/>
    </row>
    <row r="21022" spans="27:29" x14ac:dyDescent="0.25">
      <c r="AA21022"/>
      <c r="AB21022"/>
      <c r="AC21022"/>
    </row>
    <row r="21023" spans="27:29" x14ac:dyDescent="0.25">
      <c r="AA21023"/>
      <c r="AB21023"/>
      <c r="AC21023"/>
    </row>
    <row r="21024" spans="27:29" x14ac:dyDescent="0.25">
      <c r="AA21024"/>
      <c r="AB21024"/>
      <c r="AC21024"/>
    </row>
    <row r="21025" spans="27:29" x14ac:dyDescent="0.25">
      <c r="AA21025"/>
      <c r="AB21025"/>
      <c r="AC21025"/>
    </row>
    <row r="21026" spans="27:29" x14ac:dyDescent="0.25">
      <c r="AA21026"/>
      <c r="AB21026"/>
      <c r="AC21026"/>
    </row>
    <row r="21027" spans="27:29" x14ac:dyDescent="0.25">
      <c r="AA21027"/>
      <c r="AB21027"/>
      <c r="AC21027"/>
    </row>
    <row r="21028" spans="27:29" x14ac:dyDescent="0.25">
      <c r="AA21028"/>
      <c r="AB21028"/>
      <c r="AC21028"/>
    </row>
    <row r="21029" spans="27:29" x14ac:dyDescent="0.25">
      <c r="AA21029"/>
      <c r="AB21029"/>
      <c r="AC21029"/>
    </row>
    <row r="21030" spans="27:29" x14ac:dyDescent="0.25">
      <c r="AA21030"/>
      <c r="AB21030"/>
      <c r="AC21030"/>
    </row>
    <row r="21031" spans="27:29" x14ac:dyDescent="0.25">
      <c r="AA21031"/>
      <c r="AB21031"/>
      <c r="AC21031"/>
    </row>
    <row r="21032" spans="27:29" x14ac:dyDescent="0.25">
      <c r="AA21032"/>
      <c r="AB21032"/>
      <c r="AC21032"/>
    </row>
    <row r="21033" spans="27:29" x14ac:dyDescent="0.25">
      <c r="AA21033"/>
      <c r="AB21033"/>
      <c r="AC21033"/>
    </row>
    <row r="21034" spans="27:29" x14ac:dyDescent="0.25">
      <c r="AA21034"/>
      <c r="AB21034"/>
      <c r="AC21034"/>
    </row>
    <row r="21035" spans="27:29" x14ac:dyDescent="0.25">
      <c r="AA21035"/>
      <c r="AB21035"/>
      <c r="AC21035"/>
    </row>
    <row r="21036" spans="27:29" x14ac:dyDescent="0.25">
      <c r="AA21036"/>
      <c r="AB21036"/>
      <c r="AC21036"/>
    </row>
    <row r="21037" spans="27:29" x14ac:dyDescent="0.25">
      <c r="AA21037"/>
      <c r="AB21037"/>
      <c r="AC21037"/>
    </row>
    <row r="21038" spans="27:29" x14ac:dyDescent="0.25">
      <c r="AA21038"/>
      <c r="AB21038"/>
      <c r="AC21038"/>
    </row>
    <row r="21039" spans="27:29" x14ac:dyDescent="0.25">
      <c r="AA21039"/>
      <c r="AB21039"/>
      <c r="AC21039"/>
    </row>
    <row r="21040" spans="27:29" x14ac:dyDescent="0.25">
      <c r="AA21040"/>
      <c r="AB21040"/>
      <c r="AC21040"/>
    </row>
    <row r="21041" spans="27:29" x14ac:dyDescent="0.25">
      <c r="AA21041"/>
      <c r="AB21041"/>
      <c r="AC21041"/>
    </row>
    <row r="21042" spans="27:29" x14ac:dyDescent="0.25">
      <c r="AA21042"/>
      <c r="AB21042"/>
      <c r="AC21042"/>
    </row>
    <row r="21043" spans="27:29" x14ac:dyDescent="0.25">
      <c r="AA21043"/>
      <c r="AB21043"/>
      <c r="AC21043"/>
    </row>
    <row r="21044" spans="27:29" x14ac:dyDescent="0.25">
      <c r="AA21044"/>
      <c r="AB21044"/>
      <c r="AC21044"/>
    </row>
    <row r="21045" spans="27:29" x14ac:dyDescent="0.25">
      <c r="AA21045"/>
      <c r="AB21045"/>
      <c r="AC21045"/>
    </row>
    <row r="21046" spans="27:29" x14ac:dyDescent="0.25">
      <c r="AA21046"/>
      <c r="AB21046"/>
      <c r="AC21046"/>
    </row>
    <row r="21047" spans="27:29" x14ac:dyDescent="0.25">
      <c r="AA21047"/>
      <c r="AB21047"/>
      <c r="AC21047"/>
    </row>
    <row r="21048" spans="27:29" x14ac:dyDescent="0.25">
      <c r="AA21048"/>
      <c r="AB21048"/>
      <c r="AC21048"/>
    </row>
    <row r="21049" spans="27:29" x14ac:dyDescent="0.25">
      <c r="AA21049"/>
      <c r="AB21049"/>
      <c r="AC21049"/>
    </row>
    <row r="21050" spans="27:29" x14ac:dyDescent="0.25">
      <c r="AA21050"/>
      <c r="AB21050"/>
      <c r="AC21050"/>
    </row>
    <row r="21051" spans="27:29" x14ac:dyDescent="0.25">
      <c r="AA21051"/>
      <c r="AB21051"/>
      <c r="AC21051"/>
    </row>
    <row r="21052" spans="27:29" x14ac:dyDescent="0.25">
      <c r="AA21052"/>
      <c r="AB21052"/>
      <c r="AC21052"/>
    </row>
    <row r="21053" spans="27:29" x14ac:dyDescent="0.25">
      <c r="AA21053"/>
      <c r="AB21053"/>
      <c r="AC21053"/>
    </row>
    <row r="21054" spans="27:29" x14ac:dyDescent="0.25">
      <c r="AA21054"/>
      <c r="AB21054"/>
      <c r="AC21054"/>
    </row>
    <row r="21055" spans="27:29" x14ac:dyDescent="0.25">
      <c r="AA21055"/>
      <c r="AB21055"/>
      <c r="AC21055"/>
    </row>
    <row r="21056" spans="27:29" x14ac:dyDescent="0.25">
      <c r="AA21056"/>
      <c r="AB21056"/>
      <c r="AC21056"/>
    </row>
    <row r="21057" spans="27:29" x14ac:dyDescent="0.25">
      <c r="AA21057"/>
      <c r="AB21057"/>
      <c r="AC21057"/>
    </row>
    <row r="21058" spans="27:29" x14ac:dyDescent="0.25">
      <c r="AA21058"/>
      <c r="AB21058"/>
      <c r="AC21058"/>
    </row>
    <row r="21059" spans="27:29" x14ac:dyDescent="0.25">
      <c r="AA21059"/>
      <c r="AB21059"/>
      <c r="AC21059"/>
    </row>
    <row r="21060" spans="27:29" x14ac:dyDescent="0.25">
      <c r="AA21060"/>
      <c r="AB21060"/>
      <c r="AC21060"/>
    </row>
    <row r="21061" spans="27:29" x14ac:dyDescent="0.25">
      <c r="AA21061"/>
      <c r="AB21061"/>
      <c r="AC21061"/>
    </row>
    <row r="21062" spans="27:29" x14ac:dyDescent="0.25">
      <c r="AA21062"/>
      <c r="AB21062"/>
      <c r="AC21062"/>
    </row>
    <row r="21063" spans="27:29" x14ac:dyDescent="0.25">
      <c r="AA21063"/>
      <c r="AB21063"/>
      <c r="AC21063"/>
    </row>
    <row r="21064" spans="27:29" x14ac:dyDescent="0.25">
      <c r="AA21064"/>
      <c r="AB21064"/>
      <c r="AC21064"/>
    </row>
    <row r="21065" spans="27:29" x14ac:dyDescent="0.25">
      <c r="AA21065"/>
      <c r="AB21065"/>
      <c r="AC21065"/>
    </row>
    <row r="21066" spans="27:29" x14ac:dyDescent="0.25">
      <c r="AA21066"/>
      <c r="AB21066"/>
      <c r="AC21066"/>
    </row>
    <row r="21067" spans="27:29" x14ac:dyDescent="0.25">
      <c r="AA21067"/>
      <c r="AB21067"/>
      <c r="AC21067"/>
    </row>
    <row r="21068" spans="27:29" x14ac:dyDescent="0.25">
      <c r="AA21068"/>
      <c r="AB21068"/>
      <c r="AC21068"/>
    </row>
    <row r="21069" spans="27:29" x14ac:dyDescent="0.25">
      <c r="AA21069"/>
      <c r="AB21069"/>
      <c r="AC21069"/>
    </row>
    <row r="21070" spans="27:29" x14ac:dyDescent="0.25">
      <c r="AA21070"/>
      <c r="AB21070"/>
      <c r="AC21070"/>
    </row>
    <row r="21071" spans="27:29" x14ac:dyDescent="0.25">
      <c r="AA21071"/>
      <c r="AB21071"/>
      <c r="AC21071"/>
    </row>
    <row r="21072" spans="27:29" x14ac:dyDescent="0.25">
      <c r="AA21072"/>
      <c r="AB21072"/>
      <c r="AC21072"/>
    </row>
    <row r="21073" spans="27:29" x14ac:dyDescent="0.25">
      <c r="AA21073"/>
      <c r="AB21073"/>
      <c r="AC21073"/>
    </row>
    <row r="21074" spans="27:29" x14ac:dyDescent="0.25">
      <c r="AA21074"/>
      <c r="AB21074"/>
      <c r="AC21074"/>
    </row>
    <row r="21075" spans="27:29" x14ac:dyDescent="0.25">
      <c r="AA21075"/>
      <c r="AB21075"/>
      <c r="AC21075"/>
    </row>
    <row r="21076" spans="27:29" x14ac:dyDescent="0.25">
      <c r="AA21076"/>
      <c r="AB21076"/>
      <c r="AC21076"/>
    </row>
    <row r="21077" spans="27:29" x14ac:dyDescent="0.25">
      <c r="AA21077"/>
      <c r="AB21077"/>
      <c r="AC21077"/>
    </row>
    <row r="21078" spans="27:29" x14ac:dyDescent="0.25">
      <c r="AA21078"/>
      <c r="AB21078"/>
      <c r="AC21078"/>
    </row>
    <row r="21079" spans="27:29" x14ac:dyDescent="0.25">
      <c r="AA21079"/>
      <c r="AB21079"/>
      <c r="AC21079"/>
    </row>
    <row r="21080" spans="27:29" x14ac:dyDescent="0.25">
      <c r="AA21080"/>
      <c r="AB21080"/>
      <c r="AC21080"/>
    </row>
    <row r="21081" spans="27:29" x14ac:dyDescent="0.25">
      <c r="AA21081"/>
      <c r="AB21081"/>
      <c r="AC21081"/>
    </row>
    <row r="21082" spans="27:29" x14ac:dyDescent="0.25">
      <c r="AA21082"/>
      <c r="AB21082"/>
      <c r="AC21082"/>
    </row>
    <row r="21083" spans="27:29" x14ac:dyDescent="0.25">
      <c r="AA21083"/>
      <c r="AB21083"/>
      <c r="AC21083"/>
    </row>
    <row r="21084" spans="27:29" x14ac:dyDescent="0.25">
      <c r="AA21084"/>
      <c r="AB21084"/>
      <c r="AC21084"/>
    </row>
    <row r="21085" spans="27:29" x14ac:dyDescent="0.25">
      <c r="AA21085"/>
      <c r="AB21085"/>
      <c r="AC21085"/>
    </row>
    <row r="21086" spans="27:29" x14ac:dyDescent="0.25">
      <c r="AA21086"/>
      <c r="AB21086"/>
      <c r="AC21086"/>
    </row>
    <row r="21087" spans="27:29" x14ac:dyDescent="0.25">
      <c r="AA21087"/>
      <c r="AB21087"/>
      <c r="AC21087"/>
    </row>
    <row r="21088" spans="27:29" x14ac:dyDescent="0.25">
      <c r="AA21088"/>
      <c r="AB21088"/>
      <c r="AC21088"/>
    </row>
    <row r="21089" spans="27:29" x14ac:dyDescent="0.25">
      <c r="AA21089"/>
      <c r="AB21089"/>
      <c r="AC21089"/>
    </row>
    <row r="21090" spans="27:29" x14ac:dyDescent="0.25">
      <c r="AA21090"/>
      <c r="AB21090"/>
      <c r="AC21090"/>
    </row>
    <row r="21091" spans="27:29" x14ac:dyDescent="0.25">
      <c r="AA21091"/>
      <c r="AB21091"/>
      <c r="AC21091"/>
    </row>
    <row r="21092" spans="27:29" x14ac:dyDescent="0.25">
      <c r="AA21092"/>
      <c r="AB21092"/>
      <c r="AC21092"/>
    </row>
    <row r="21093" spans="27:29" x14ac:dyDescent="0.25">
      <c r="AA21093"/>
      <c r="AB21093"/>
      <c r="AC21093"/>
    </row>
    <row r="21094" spans="27:29" x14ac:dyDescent="0.25">
      <c r="AA21094"/>
      <c r="AB21094"/>
      <c r="AC21094"/>
    </row>
    <row r="21095" spans="27:29" x14ac:dyDescent="0.25">
      <c r="AA21095"/>
      <c r="AB21095"/>
      <c r="AC21095"/>
    </row>
    <row r="21096" spans="27:29" x14ac:dyDescent="0.25">
      <c r="AA21096"/>
      <c r="AB21096"/>
      <c r="AC21096"/>
    </row>
    <row r="21097" spans="27:29" x14ac:dyDescent="0.25">
      <c r="AA21097"/>
      <c r="AB21097"/>
      <c r="AC21097"/>
    </row>
    <row r="21098" spans="27:29" x14ac:dyDescent="0.25">
      <c r="AA21098"/>
      <c r="AB21098"/>
      <c r="AC21098"/>
    </row>
    <row r="21099" spans="27:29" x14ac:dyDescent="0.25">
      <c r="AA21099"/>
      <c r="AB21099"/>
      <c r="AC21099"/>
    </row>
    <row r="21100" spans="27:29" x14ac:dyDescent="0.25">
      <c r="AA21100"/>
      <c r="AB21100"/>
      <c r="AC21100"/>
    </row>
    <row r="21101" spans="27:29" x14ac:dyDescent="0.25">
      <c r="AA21101"/>
      <c r="AB21101"/>
      <c r="AC21101"/>
    </row>
    <row r="21102" spans="27:29" x14ac:dyDescent="0.25">
      <c r="AA21102"/>
      <c r="AB21102"/>
      <c r="AC21102"/>
    </row>
    <row r="21103" spans="27:29" x14ac:dyDescent="0.25">
      <c r="AA21103"/>
      <c r="AB21103"/>
      <c r="AC21103"/>
    </row>
    <row r="21104" spans="27:29" x14ac:dyDescent="0.25">
      <c r="AA21104"/>
      <c r="AB21104"/>
      <c r="AC21104"/>
    </row>
    <row r="21105" spans="27:29" x14ac:dyDescent="0.25">
      <c r="AA21105"/>
      <c r="AB21105"/>
      <c r="AC21105"/>
    </row>
    <row r="21106" spans="27:29" x14ac:dyDescent="0.25">
      <c r="AA21106"/>
      <c r="AB21106"/>
      <c r="AC21106"/>
    </row>
    <row r="21107" spans="27:29" x14ac:dyDescent="0.25">
      <c r="AA21107"/>
      <c r="AB21107"/>
      <c r="AC21107"/>
    </row>
    <row r="21108" spans="27:29" x14ac:dyDescent="0.25">
      <c r="AA21108"/>
      <c r="AB21108"/>
      <c r="AC21108"/>
    </row>
    <row r="21109" spans="27:29" x14ac:dyDescent="0.25">
      <c r="AA21109"/>
      <c r="AB21109"/>
      <c r="AC21109"/>
    </row>
    <row r="21110" spans="27:29" x14ac:dyDescent="0.25">
      <c r="AA21110"/>
      <c r="AB21110"/>
      <c r="AC21110"/>
    </row>
    <row r="21111" spans="27:29" x14ac:dyDescent="0.25">
      <c r="AA21111"/>
      <c r="AB21111"/>
      <c r="AC21111"/>
    </row>
    <row r="21112" spans="27:29" x14ac:dyDescent="0.25">
      <c r="AA21112"/>
      <c r="AB21112"/>
      <c r="AC21112"/>
    </row>
    <row r="21113" spans="27:29" x14ac:dyDescent="0.25">
      <c r="AA21113"/>
      <c r="AB21113"/>
      <c r="AC21113"/>
    </row>
    <row r="21114" spans="27:29" x14ac:dyDescent="0.25">
      <c r="AA21114"/>
      <c r="AB21114"/>
      <c r="AC21114"/>
    </row>
    <row r="21115" spans="27:29" x14ac:dyDescent="0.25">
      <c r="AA21115"/>
      <c r="AB21115"/>
      <c r="AC21115"/>
    </row>
    <row r="21116" spans="27:29" x14ac:dyDescent="0.25">
      <c r="AA21116"/>
      <c r="AB21116"/>
      <c r="AC21116"/>
    </row>
    <row r="21117" spans="27:29" x14ac:dyDescent="0.25">
      <c r="AA21117"/>
      <c r="AB21117"/>
      <c r="AC21117"/>
    </row>
    <row r="21118" spans="27:29" x14ac:dyDescent="0.25">
      <c r="AA21118"/>
      <c r="AB21118"/>
      <c r="AC21118"/>
    </row>
    <row r="21119" spans="27:29" x14ac:dyDescent="0.25">
      <c r="AA21119"/>
      <c r="AB21119"/>
      <c r="AC21119"/>
    </row>
    <row r="21120" spans="27:29" x14ac:dyDescent="0.25">
      <c r="AA21120"/>
      <c r="AB21120"/>
      <c r="AC21120"/>
    </row>
    <row r="21121" spans="27:29" x14ac:dyDescent="0.25">
      <c r="AA21121"/>
      <c r="AB21121"/>
      <c r="AC21121"/>
    </row>
    <row r="21122" spans="27:29" x14ac:dyDescent="0.25">
      <c r="AA21122"/>
      <c r="AB21122"/>
      <c r="AC21122"/>
    </row>
    <row r="21123" spans="27:29" x14ac:dyDescent="0.25">
      <c r="AA21123"/>
      <c r="AB21123"/>
      <c r="AC21123"/>
    </row>
    <row r="21124" spans="27:29" x14ac:dyDescent="0.25">
      <c r="AA21124"/>
      <c r="AB21124"/>
      <c r="AC21124"/>
    </row>
    <row r="21125" spans="27:29" x14ac:dyDescent="0.25">
      <c r="AA21125"/>
      <c r="AB21125"/>
      <c r="AC21125"/>
    </row>
    <row r="21126" spans="27:29" x14ac:dyDescent="0.25">
      <c r="AA21126"/>
      <c r="AB21126"/>
      <c r="AC21126"/>
    </row>
    <row r="21127" spans="27:29" x14ac:dyDescent="0.25">
      <c r="AA21127"/>
      <c r="AB21127"/>
      <c r="AC21127"/>
    </row>
    <row r="21128" spans="27:29" x14ac:dyDescent="0.25">
      <c r="AA21128"/>
      <c r="AB21128"/>
      <c r="AC21128"/>
    </row>
    <row r="21129" spans="27:29" x14ac:dyDescent="0.25">
      <c r="AA21129"/>
      <c r="AB21129"/>
      <c r="AC21129"/>
    </row>
    <row r="21130" spans="27:29" x14ac:dyDescent="0.25">
      <c r="AA21130"/>
      <c r="AB21130"/>
      <c r="AC21130"/>
    </row>
    <row r="21131" spans="27:29" x14ac:dyDescent="0.25">
      <c r="AA21131"/>
      <c r="AB21131"/>
      <c r="AC21131"/>
    </row>
    <row r="21132" spans="27:29" x14ac:dyDescent="0.25">
      <c r="AA21132"/>
      <c r="AB21132"/>
      <c r="AC21132"/>
    </row>
    <row r="21133" spans="27:29" x14ac:dyDescent="0.25">
      <c r="AA21133"/>
      <c r="AB21133"/>
      <c r="AC21133"/>
    </row>
    <row r="21134" spans="27:29" x14ac:dyDescent="0.25">
      <c r="AA21134"/>
      <c r="AB21134"/>
      <c r="AC21134"/>
    </row>
    <row r="21135" spans="27:29" x14ac:dyDescent="0.25">
      <c r="AA21135"/>
      <c r="AB21135"/>
      <c r="AC21135"/>
    </row>
    <row r="21136" spans="27:29" x14ac:dyDescent="0.25">
      <c r="AA21136"/>
      <c r="AB21136"/>
      <c r="AC21136"/>
    </row>
    <row r="21137" spans="27:29" x14ac:dyDescent="0.25">
      <c r="AA21137"/>
      <c r="AB21137"/>
      <c r="AC21137"/>
    </row>
    <row r="21138" spans="27:29" x14ac:dyDescent="0.25">
      <c r="AA21138"/>
      <c r="AB21138"/>
      <c r="AC21138"/>
    </row>
    <row r="21139" spans="27:29" x14ac:dyDescent="0.25">
      <c r="AA21139"/>
      <c r="AB21139"/>
      <c r="AC21139"/>
    </row>
    <row r="21140" spans="27:29" x14ac:dyDescent="0.25">
      <c r="AA21140"/>
      <c r="AB21140"/>
      <c r="AC21140"/>
    </row>
    <row r="21141" spans="27:29" x14ac:dyDescent="0.25">
      <c r="AA21141"/>
      <c r="AB21141"/>
      <c r="AC21141"/>
    </row>
    <row r="21142" spans="27:29" x14ac:dyDescent="0.25">
      <c r="AA21142"/>
      <c r="AB21142"/>
      <c r="AC21142"/>
    </row>
    <row r="21143" spans="27:29" x14ac:dyDescent="0.25">
      <c r="AA21143"/>
      <c r="AB21143"/>
      <c r="AC21143"/>
    </row>
    <row r="21144" spans="27:29" x14ac:dyDescent="0.25">
      <c r="AA21144"/>
      <c r="AB21144"/>
      <c r="AC21144"/>
    </row>
    <row r="21145" spans="27:29" x14ac:dyDescent="0.25">
      <c r="AA21145"/>
      <c r="AB21145"/>
      <c r="AC21145"/>
    </row>
    <row r="21146" spans="27:29" x14ac:dyDescent="0.25">
      <c r="AA21146"/>
      <c r="AB21146"/>
      <c r="AC21146"/>
    </row>
    <row r="21147" spans="27:29" x14ac:dyDescent="0.25">
      <c r="AA21147"/>
      <c r="AB21147"/>
      <c r="AC21147"/>
    </row>
    <row r="21148" spans="27:29" x14ac:dyDescent="0.25">
      <c r="AA21148"/>
      <c r="AB21148"/>
      <c r="AC21148"/>
    </row>
    <row r="21149" spans="27:29" x14ac:dyDescent="0.25">
      <c r="AA21149"/>
      <c r="AB21149"/>
      <c r="AC21149"/>
    </row>
    <row r="21150" spans="27:29" x14ac:dyDescent="0.25">
      <c r="AA21150"/>
      <c r="AB21150"/>
      <c r="AC21150"/>
    </row>
    <row r="21151" spans="27:29" x14ac:dyDescent="0.25">
      <c r="AA21151"/>
      <c r="AB21151"/>
      <c r="AC21151"/>
    </row>
    <row r="21152" spans="27:29" x14ac:dyDescent="0.25">
      <c r="AA21152"/>
      <c r="AB21152"/>
      <c r="AC21152"/>
    </row>
    <row r="21153" spans="27:29" x14ac:dyDescent="0.25">
      <c r="AA21153"/>
      <c r="AB21153"/>
      <c r="AC21153"/>
    </row>
    <row r="21154" spans="27:29" x14ac:dyDescent="0.25">
      <c r="AA21154"/>
      <c r="AB21154"/>
      <c r="AC21154"/>
    </row>
    <row r="21155" spans="27:29" x14ac:dyDescent="0.25">
      <c r="AA21155"/>
      <c r="AB21155"/>
      <c r="AC21155"/>
    </row>
    <row r="21156" spans="27:29" x14ac:dyDescent="0.25">
      <c r="AA21156"/>
      <c r="AB21156"/>
      <c r="AC21156"/>
    </row>
    <row r="21157" spans="27:29" x14ac:dyDescent="0.25">
      <c r="AA21157"/>
      <c r="AB21157"/>
      <c r="AC21157"/>
    </row>
    <row r="21158" spans="27:29" x14ac:dyDescent="0.25">
      <c r="AA21158"/>
      <c r="AB21158"/>
      <c r="AC21158"/>
    </row>
    <row r="21159" spans="27:29" x14ac:dyDescent="0.25">
      <c r="AA21159"/>
      <c r="AB21159"/>
      <c r="AC21159"/>
    </row>
    <row r="21160" spans="27:29" x14ac:dyDescent="0.25">
      <c r="AA21160"/>
      <c r="AB21160"/>
      <c r="AC21160"/>
    </row>
    <row r="21161" spans="27:29" x14ac:dyDescent="0.25">
      <c r="AA21161"/>
      <c r="AB21161"/>
      <c r="AC21161"/>
    </row>
    <row r="21162" spans="27:29" x14ac:dyDescent="0.25">
      <c r="AA21162"/>
      <c r="AB21162"/>
      <c r="AC21162"/>
    </row>
    <row r="21163" spans="27:29" x14ac:dyDescent="0.25">
      <c r="AA21163"/>
      <c r="AB21163"/>
      <c r="AC21163"/>
    </row>
    <row r="21164" spans="27:29" x14ac:dyDescent="0.25">
      <c r="AA21164"/>
      <c r="AB21164"/>
      <c r="AC21164"/>
    </row>
    <row r="21165" spans="27:29" x14ac:dyDescent="0.25">
      <c r="AA21165"/>
      <c r="AB21165"/>
      <c r="AC21165"/>
    </row>
    <row r="21166" spans="27:29" x14ac:dyDescent="0.25">
      <c r="AA21166"/>
      <c r="AB21166"/>
      <c r="AC21166"/>
    </row>
    <row r="21167" spans="27:29" x14ac:dyDescent="0.25">
      <c r="AA21167"/>
      <c r="AB21167"/>
      <c r="AC21167"/>
    </row>
    <row r="21168" spans="27:29" x14ac:dyDescent="0.25">
      <c r="AA21168"/>
      <c r="AB21168"/>
      <c r="AC21168"/>
    </row>
    <row r="21169" spans="27:29" x14ac:dyDescent="0.25">
      <c r="AA21169"/>
      <c r="AB21169"/>
      <c r="AC21169"/>
    </row>
    <row r="21170" spans="27:29" x14ac:dyDescent="0.25">
      <c r="AA21170"/>
      <c r="AB21170"/>
      <c r="AC21170"/>
    </row>
    <row r="21171" spans="27:29" x14ac:dyDescent="0.25">
      <c r="AA21171"/>
      <c r="AB21171"/>
      <c r="AC21171"/>
    </row>
    <row r="21172" spans="27:29" x14ac:dyDescent="0.25">
      <c r="AA21172"/>
      <c r="AB21172"/>
      <c r="AC21172"/>
    </row>
    <row r="21173" spans="27:29" x14ac:dyDescent="0.25">
      <c r="AA21173"/>
      <c r="AB21173"/>
      <c r="AC21173"/>
    </row>
    <row r="21174" spans="27:29" x14ac:dyDescent="0.25">
      <c r="AA21174"/>
      <c r="AB21174"/>
      <c r="AC21174"/>
    </row>
    <row r="21175" spans="27:29" x14ac:dyDescent="0.25">
      <c r="AA21175"/>
      <c r="AB21175"/>
      <c r="AC21175"/>
    </row>
    <row r="21176" spans="27:29" x14ac:dyDescent="0.25">
      <c r="AA21176"/>
      <c r="AB21176"/>
      <c r="AC21176"/>
    </row>
    <row r="21177" spans="27:29" x14ac:dyDescent="0.25">
      <c r="AA21177"/>
      <c r="AB21177"/>
      <c r="AC21177"/>
    </row>
    <row r="21178" spans="27:29" x14ac:dyDescent="0.25">
      <c r="AA21178"/>
      <c r="AB21178"/>
      <c r="AC21178"/>
    </row>
    <row r="21179" spans="27:29" x14ac:dyDescent="0.25">
      <c r="AA21179"/>
      <c r="AB21179"/>
      <c r="AC21179"/>
    </row>
    <row r="21180" spans="27:29" x14ac:dyDescent="0.25">
      <c r="AA21180"/>
      <c r="AB21180"/>
      <c r="AC21180"/>
    </row>
    <row r="21181" spans="27:29" x14ac:dyDescent="0.25">
      <c r="AA21181"/>
      <c r="AB21181"/>
      <c r="AC21181"/>
    </row>
    <row r="21182" spans="27:29" x14ac:dyDescent="0.25">
      <c r="AA21182"/>
      <c r="AB21182"/>
      <c r="AC21182"/>
    </row>
    <row r="21183" spans="27:29" x14ac:dyDescent="0.25">
      <c r="AA21183"/>
      <c r="AB21183"/>
      <c r="AC21183"/>
    </row>
    <row r="21184" spans="27:29" x14ac:dyDescent="0.25">
      <c r="AA21184"/>
      <c r="AB21184"/>
      <c r="AC21184"/>
    </row>
    <row r="21185" spans="27:29" x14ac:dyDescent="0.25">
      <c r="AA21185"/>
      <c r="AB21185"/>
      <c r="AC21185"/>
    </row>
    <row r="21186" spans="27:29" x14ac:dyDescent="0.25">
      <c r="AA21186"/>
      <c r="AB21186"/>
      <c r="AC21186"/>
    </row>
    <row r="21187" spans="27:29" x14ac:dyDescent="0.25">
      <c r="AA21187"/>
      <c r="AB21187"/>
      <c r="AC21187"/>
    </row>
    <row r="21188" spans="27:29" x14ac:dyDescent="0.25">
      <c r="AA21188"/>
      <c r="AB21188"/>
      <c r="AC21188"/>
    </row>
    <row r="21189" spans="27:29" x14ac:dyDescent="0.25">
      <c r="AA21189"/>
      <c r="AB21189"/>
      <c r="AC21189"/>
    </row>
    <row r="21190" spans="27:29" x14ac:dyDescent="0.25">
      <c r="AA21190"/>
      <c r="AB21190"/>
      <c r="AC21190"/>
    </row>
    <row r="21191" spans="27:29" x14ac:dyDescent="0.25">
      <c r="AA21191"/>
      <c r="AB21191"/>
      <c r="AC21191"/>
    </row>
    <row r="21192" spans="27:29" x14ac:dyDescent="0.25">
      <c r="AA21192"/>
      <c r="AB21192"/>
      <c r="AC21192"/>
    </row>
    <row r="21193" spans="27:29" x14ac:dyDescent="0.25">
      <c r="AA21193"/>
      <c r="AB21193"/>
      <c r="AC21193"/>
    </row>
    <row r="21194" spans="27:29" x14ac:dyDescent="0.25">
      <c r="AA21194"/>
      <c r="AB21194"/>
      <c r="AC21194"/>
    </row>
    <row r="21195" spans="27:29" x14ac:dyDescent="0.25">
      <c r="AA21195"/>
      <c r="AB21195"/>
      <c r="AC21195"/>
    </row>
    <row r="21196" spans="27:29" x14ac:dyDescent="0.25">
      <c r="AA21196"/>
      <c r="AB21196"/>
      <c r="AC21196"/>
    </row>
    <row r="21197" spans="27:29" x14ac:dyDescent="0.25">
      <c r="AA21197"/>
      <c r="AB21197"/>
      <c r="AC21197"/>
    </row>
    <row r="21198" spans="27:29" x14ac:dyDescent="0.25">
      <c r="AA21198"/>
      <c r="AB21198"/>
      <c r="AC21198"/>
    </row>
    <row r="21199" spans="27:29" x14ac:dyDescent="0.25">
      <c r="AA21199"/>
      <c r="AB21199"/>
      <c r="AC21199"/>
    </row>
    <row r="21200" spans="27:29" x14ac:dyDescent="0.25">
      <c r="AA21200"/>
      <c r="AB21200"/>
      <c r="AC21200"/>
    </row>
    <row r="21201" spans="27:29" x14ac:dyDescent="0.25">
      <c r="AA21201"/>
      <c r="AB21201"/>
      <c r="AC21201"/>
    </row>
    <row r="21202" spans="27:29" x14ac:dyDescent="0.25">
      <c r="AA21202"/>
      <c r="AB21202"/>
      <c r="AC21202"/>
    </row>
    <row r="21203" spans="27:29" x14ac:dyDescent="0.25">
      <c r="AA21203"/>
      <c r="AB21203"/>
      <c r="AC21203"/>
    </row>
    <row r="21204" spans="27:29" x14ac:dyDescent="0.25">
      <c r="AA21204"/>
      <c r="AB21204"/>
      <c r="AC21204"/>
    </row>
    <row r="21205" spans="27:29" x14ac:dyDescent="0.25">
      <c r="AA21205"/>
      <c r="AB21205"/>
      <c r="AC21205"/>
    </row>
    <row r="21206" spans="27:29" x14ac:dyDescent="0.25">
      <c r="AA21206"/>
      <c r="AB21206"/>
      <c r="AC21206"/>
    </row>
    <row r="21207" spans="27:29" x14ac:dyDescent="0.25">
      <c r="AA21207"/>
      <c r="AB21207"/>
      <c r="AC21207"/>
    </row>
    <row r="21208" spans="27:29" x14ac:dyDescent="0.25">
      <c r="AA21208"/>
      <c r="AB21208"/>
      <c r="AC21208"/>
    </row>
    <row r="21209" spans="27:29" x14ac:dyDescent="0.25">
      <c r="AA21209"/>
      <c r="AB21209"/>
      <c r="AC21209"/>
    </row>
    <row r="21210" spans="27:29" x14ac:dyDescent="0.25">
      <c r="AA21210"/>
      <c r="AB21210"/>
      <c r="AC21210"/>
    </row>
    <row r="21211" spans="27:29" x14ac:dyDescent="0.25">
      <c r="AA21211"/>
      <c r="AB21211"/>
      <c r="AC21211"/>
    </row>
    <row r="21212" spans="27:29" x14ac:dyDescent="0.25">
      <c r="AA21212"/>
      <c r="AB21212"/>
      <c r="AC21212"/>
    </row>
    <row r="21213" spans="27:29" x14ac:dyDescent="0.25">
      <c r="AA21213"/>
      <c r="AB21213"/>
      <c r="AC21213"/>
    </row>
    <row r="21214" spans="27:29" x14ac:dyDescent="0.25">
      <c r="AA21214"/>
      <c r="AB21214"/>
      <c r="AC21214"/>
    </row>
    <row r="21215" spans="27:29" x14ac:dyDescent="0.25">
      <c r="AA21215"/>
      <c r="AB21215"/>
      <c r="AC21215"/>
    </row>
    <row r="21216" spans="27:29" x14ac:dyDescent="0.25">
      <c r="AA21216"/>
      <c r="AB21216"/>
      <c r="AC21216"/>
    </row>
    <row r="21217" spans="27:29" x14ac:dyDescent="0.25">
      <c r="AA21217"/>
      <c r="AB21217"/>
      <c r="AC21217"/>
    </row>
    <row r="21218" spans="27:29" x14ac:dyDescent="0.25">
      <c r="AA21218"/>
      <c r="AB21218"/>
      <c r="AC21218"/>
    </row>
    <row r="21219" spans="27:29" x14ac:dyDescent="0.25">
      <c r="AA21219"/>
      <c r="AB21219"/>
      <c r="AC21219"/>
    </row>
    <row r="21220" spans="27:29" x14ac:dyDescent="0.25">
      <c r="AA21220"/>
      <c r="AB21220"/>
      <c r="AC21220"/>
    </row>
    <row r="21221" spans="27:29" x14ac:dyDescent="0.25">
      <c r="AA21221"/>
      <c r="AB21221"/>
      <c r="AC21221"/>
    </row>
    <row r="21222" spans="27:29" x14ac:dyDescent="0.25">
      <c r="AA21222"/>
      <c r="AB21222"/>
      <c r="AC21222"/>
    </row>
    <row r="21223" spans="27:29" x14ac:dyDescent="0.25">
      <c r="AA21223"/>
      <c r="AB21223"/>
      <c r="AC21223"/>
    </row>
    <row r="21224" spans="27:29" x14ac:dyDescent="0.25">
      <c r="AA21224"/>
      <c r="AB21224"/>
      <c r="AC21224"/>
    </row>
    <row r="21225" spans="27:29" x14ac:dyDescent="0.25">
      <c r="AA21225"/>
      <c r="AB21225"/>
      <c r="AC21225"/>
    </row>
    <row r="21226" spans="27:29" x14ac:dyDescent="0.25">
      <c r="AA21226"/>
      <c r="AB21226"/>
      <c r="AC21226"/>
    </row>
    <row r="21227" spans="27:29" x14ac:dyDescent="0.25">
      <c r="AA21227"/>
      <c r="AB21227"/>
      <c r="AC21227"/>
    </row>
    <row r="21228" spans="27:29" x14ac:dyDescent="0.25">
      <c r="AA21228"/>
      <c r="AB21228"/>
      <c r="AC21228"/>
    </row>
    <row r="21229" spans="27:29" x14ac:dyDescent="0.25">
      <c r="AA21229"/>
      <c r="AB21229"/>
      <c r="AC21229"/>
    </row>
    <row r="21230" spans="27:29" x14ac:dyDescent="0.25">
      <c r="AA21230"/>
      <c r="AB21230"/>
      <c r="AC21230"/>
    </row>
    <row r="21231" spans="27:29" x14ac:dyDescent="0.25">
      <c r="AA21231"/>
      <c r="AB21231"/>
      <c r="AC21231"/>
    </row>
    <row r="21232" spans="27:29" x14ac:dyDescent="0.25">
      <c r="AA21232"/>
      <c r="AB21232"/>
      <c r="AC21232"/>
    </row>
    <row r="21233" spans="27:29" x14ac:dyDescent="0.25">
      <c r="AA21233"/>
      <c r="AB21233"/>
      <c r="AC21233"/>
    </row>
    <row r="21234" spans="27:29" x14ac:dyDescent="0.25">
      <c r="AA21234"/>
      <c r="AB21234"/>
      <c r="AC21234"/>
    </row>
    <row r="21235" spans="27:29" x14ac:dyDescent="0.25">
      <c r="AA21235"/>
      <c r="AB21235"/>
      <c r="AC21235"/>
    </row>
    <row r="21236" spans="27:29" x14ac:dyDescent="0.25">
      <c r="AA21236"/>
      <c r="AB21236"/>
      <c r="AC21236"/>
    </row>
    <row r="21237" spans="27:29" x14ac:dyDescent="0.25">
      <c r="AA21237"/>
      <c r="AB21237"/>
      <c r="AC21237"/>
    </row>
    <row r="21238" spans="27:29" x14ac:dyDescent="0.25">
      <c r="AA21238"/>
      <c r="AB21238"/>
      <c r="AC21238"/>
    </row>
    <row r="21239" spans="27:29" x14ac:dyDescent="0.25">
      <c r="AA21239"/>
      <c r="AB21239"/>
      <c r="AC21239"/>
    </row>
    <row r="21240" spans="27:29" x14ac:dyDescent="0.25">
      <c r="AA21240"/>
      <c r="AB21240"/>
      <c r="AC21240"/>
    </row>
    <row r="21241" spans="27:29" x14ac:dyDescent="0.25">
      <c r="AA21241"/>
      <c r="AB21241"/>
      <c r="AC21241"/>
    </row>
    <row r="21242" spans="27:29" x14ac:dyDescent="0.25">
      <c r="AA21242"/>
      <c r="AB21242"/>
      <c r="AC21242"/>
    </row>
    <row r="21243" spans="27:29" x14ac:dyDescent="0.25">
      <c r="AA21243"/>
      <c r="AB21243"/>
      <c r="AC21243"/>
    </row>
    <row r="21244" spans="27:29" x14ac:dyDescent="0.25">
      <c r="AA21244"/>
      <c r="AB21244"/>
      <c r="AC21244"/>
    </row>
    <row r="21245" spans="27:29" x14ac:dyDescent="0.25">
      <c r="AA21245"/>
      <c r="AB21245"/>
      <c r="AC21245"/>
    </row>
    <row r="21246" spans="27:29" x14ac:dyDescent="0.25">
      <c r="AA21246"/>
      <c r="AB21246"/>
      <c r="AC21246"/>
    </row>
    <row r="21247" spans="27:29" x14ac:dyDescent="0.25">
      <c r="AA21247"/>
      <c r="AB21247"/>
      <c r="AC21247"/>
    </row>
    <row r="21248" spans="27:29" x14ac:dyDescent="0.25">
      <c r="AA21248"/>
      <c r="AB21248"/>
      <c r="AC21248"/>
    </row>
    <row r="21249" spans="27:29" x14ac:dyDescent="0.25">
      <c r="AA21249"/>
      <c r="AB21249"/>
      <c r="AC21249"/>
    </row>
    <row r="21250" spans="27:29" x14ac:dyDescent="0.25">
      <c r="AA21250"/>
      <c r="AB21250"/>
      <c r="AC21250"/>
    </row>
    <row r="21251" spans="27:29" x14ac:dyDescent="0.25">
      <c r="AA21251"/>
      <c r="AB21251"/>
      <c r="AC21251"/>
    </row>
    <row r="21252" spans="27:29" x14ac:dyDescent="0.25">
      <c r="AA21252"/>
      <c r="AB21252"/>
      <c r="AC21252"/>
    </row>
    <row r="21253" spans="27:29" x14ac:dyDescent="0.25">
      <c r="AA21253"/>
      <c r="AB21253"/>
      <c r="AC21253"/>
    </row>
    <row r="21254" spans="27:29" x14ac:dyDescent="0.25">
      <c r="AA21254"/>
      <c r="AB21254"/>
      <c r="AC21254"/>
    </row>
    <row r="21255" spans="27:29" x14ac:dyDescent="0.25">
      <c r="AA21255"/>
      <c r="AB21255"/>
      <c r="AC21255"/>
    </row>
    <row r="21256" spans="27:29" x14ac:dyDescent="0.25">
      <c r="AA21256"/>
      <c r="AB21256"/>
      <c r="AC21256"/>
    </row>
    <row r="21257" spans="27:29" x14ac:dyDescent="0.25">
      <c r="AA21257"/>
      <c r="AB21257"/>
      <c r="AC21257"/>
    </row>
    <row r="21258" spans="27:29" x14ac:dyDescent="0.25">
      <c r="AA21258"/>
      <c r="AB21258"/>
      <c r="AC21258"/>
    </row>
    <row r="21259" spans="27:29" x14ac:dyDescent="0.25">
      <c r="AA21259"/>
      <c r="AB21259"/>
      <c r="AC21259"/>
    </row>
    <row r="21260" spans="27:29" x14ac:dyDescent="0.25">
      <c r="AA21260"/>
      <c r="AB21260"/>
      <c r="AC21260"/>
    </row>
    <row r="21261" spans="27:29" x14ac:dyDescent="0.25">
      <c r="AA21261"/>
      <c r="AB21261"/>
      <c r="AC21261"/>
    </row>
    <row r="21262" spans="27:29" x14ac:dyDescent="0.25">
      <c r="AA21262"/>
      <c r="AB21262"/>
      <c r="AC21262"/>
    </row>
    <row r="21263" spans="27:29" x14ac:dyDescent="0.25">
      <c r="AA21263"/>
      <c r="AB21263"/>
      <c r="AC21263"/>
    </row>
    <row r="21264" spans="27:29" x14ac:dyDescent="0.25">
      <c r="AA21264"/>
      <c r="AB21264"/>
      <c r="AC21264"/>
    </row>
    <row r="21265" spans="27:29" x14ac:dyDescent="0.25">
      <c r="AA21265"/>
      <c r="AB21265"/>
      <c r="AC21265"/>
    </row>
    <row r="21266" spans="27:29" x14ac:dyDescent="0.25">
      <c r="AA21266"/>
      <c r="AB21266"/>
      <c r="AC21266"/>
    </row>
    <row r="21267" spans="27:29" x14ac:dyDescent="0.25">
      <c r="AA21267"/>
      <c r="AB21267"/>
      <c r="AC21267"/>
    </row>
    <row r="21268" spans="27:29" x14ac:dyDescent="0.25">
      <c r="AA21268"/>
      <c r="AB21268"/>
      <c r="AC21268"/>
    </row>
    <row r="21269" spans="27:29" x14ac:dyDescent="0.25">
      <c r="AA21269"/>
      <c r="AB21269"/>
      <c r="AC21269"/>
    </row>
    <row r="21270" spans="27:29" x14ac:dyDescent="0.25">
      <c r="AA21270"/>
      <c r="AB21270"/>
      <c r="AC21270"/>
    </row>
    <row r="21271" spans="27:29" x14ac:dyDescent="0.25">
      <c r="AA21271"/>
      <c r="AB21271"/>
      <c r="AC21271"/>
    </row>
    <row r="21272" spans="27:29" x14ac:dyDescent="0.25">
      <c r="AA21272"/>
      <c r="AB21272"/>
      <c r="AC21272"/>
    </row>
    <row r="21273" spans="27:29" x14ac:dyDescent="0.25">
      <c r="AA21273"/>
      <c r="AB21273"/>
      <c r="AC21273"/>
    </row>
    <row r="21274" spans="27:29" x14ac:dyDescent="0.25">
      <c r="AA21274"/>
      <c r="AB21274"/>
      <c r="AC21274"/>
    </row>
    <row r="21275" spans="27:29" x14ac:dyDescent="0.25">
      <c r="AA21275"/>
      <c r="AB21275"/>
      <c r="AC21275"/>
    </row>
    <row r="21276" spans="27:29" x14ac:dyDescent="0.25">
      <c r="AA21276"/>
      <c r="AB21276"/>
      <c r="AC21276"/>
    </row>
    <row r="21277" spans="27:29" x14ac:dyDescent="0.25">
      <c r="AA21277"/>
      <c r="AB21277"/>
      <c r="AC21277"/>
    </row>
    <row r="21278" spans="27:29" x14ac:dyDescent="0.25">
      <c r="AA21278"/>
      <c r="AB21278"/>
      <c r="AC21278"/>
    </row>
    <row r="21279" spans="27:29" x14ac:dyDescent="0.25">
      <c r="AA21279"/>
      <c r="AB21279"/>
      <c r="AC21279"/>
    </row>
    <row r="21280" spans="27:29" x14ac:dyDescent="0.25">
      <c r="AA21280"/>
      <c r="AB21280"/>
      <c r="AC21280"/>
    </row>
    <row r="21281" spans="27:29" x14ac:dyDescent="0.25">
      <c r="AA21281"/>
      <c r="AB21281"/>
      <c r="AC21281"/>
    </row>
    <row r="21282" spans="27:29" x14ac:dyDescent="0.25">
      <c r="AA21282"/>
      <c r="AB21282"/>
      <c r="AC21282"/>
    </row>
    <row r="21283" spans="27:29" x14ac:dyDescent="0.25">
      <c r="AA21283"/>
      <c r="AB21283"/>
      <c r="AC21283"/>
    </row>
    <row r="21284" spans="27:29" x14ac:dyDescent="0.25">
      <c r="AA21284"/>
      <c r="AB21284"/>
      <c r="AC21284"/>
    </row>
    <row r="21285" spans="27:29" x14ac:dyDescent="0.25">
      <c r="AA21285"/>
      <c r="AB21285"/>
      <c r="AC21285"/>
    </row>
    <row r="21286" spans="27:29" x14ac:dyDescent="0.25">
      <c r="AA21286"/>
      <c r="AB21286"/>
      <c r="AC21286"/>
    </row>
    <row r="21287" spans="27:29" x14ac:dyDescent="0.25">
      <c r="AA21287"/>
      <c r="AB21287"/>
      <c r="AC21287"/>
    </row>
    <row r="21288" spans="27:29" x14ac:dyDescent="0.25">
      <c r="AA21288"/>
      <c r="AB21288"/>
      <c r="AC21288"/>
    </row>
    <row r="21289" spans="27:29" x14ac:dyDescent="0.25">
      <c r="AA21289"/>
      <c r="AB21289"/>
      <c r="AC21289"/>
    </row>
    <row r="21290" spans="27:29" x14ac:dyDescent="0.25">
      <c r="AA21290"/>
      <c r="AB21290"/>
      <c r="AC21290"/>
    </row>
    <row r="21291" spans="27:29" x14ac:dyDescent="0.25">
      <c r="AA21291"/>
      <c r="AB21291"/>
      <c r="AC21291"/>
    </row>
    <row r="21292" spans="27:29" x14ac:dyDescent="0.25">
      <c r="AA21292"/>
      <c r="AB21292"/>
      <c r="AC21292"/>
    </row>
    <row r="21293" spans="27:29" x14ac:dyDescent="0.25">
      <c r="AA21293"/>
      <c r="AB21293"/>
      <c r="AC21293"/>
    </row>
    <row r="21294" spans="27:29" x14ac:dyDescent="0.25">
      <c r="AA21294"/>
      <c r="AB21294"/>
      <c r="AC21294"/>
    </row>
    <row r="21295" spans="27:29" x14ac:dyDescent="0.25">
      <c r="AA21295"/>
      <c r="AB21295"/>
      <c r="AC21295"/>
    </row>
    <row r="21296" spans="27:29" x14ac:dyDescent="0.25">
      <c r="AA21296"/>
      <c r="AB21296"/>
      <c r="AC21296"/>
    </row>
    <row r="21297" spans="27:29" x14ac:dyDescent="0.25">
      <c r="AA21297"/>
      <c r="AB21297"/>
      <c r="AC21297"/>
    </row>
    <row r="21298" spans="27:29" x14ac:dyDescent="0.25">
      <c r="AA21298"/>
      <c r="AB21298"/>
      <c r="AC21298"/>
    </row>
    <row r="21299" spans="27:29" x14ac:dyDescent="0.25">
      <c r="AA21299"/>
      <c r="AB21299"/>
      <c r="AC21299"/>
    </row>
    <row r="21300" spans="27:29" x14ac:dyDescent="0.25">
      <c r="AA21300"/>
      <c r="AB21300"/>
      <c r="AC21300"/>
    </row>
    <row r="21301" spans="27:29" x14ac:dyDescent="0.25">
      <c r="AA21301"/>
      <c r="AB21301"/>
      <c r="AC21301"/>
    </row>
    <row r="21302" spans="27:29" x14ac:dyDescent="0.25">
      <c r="AA21302"/>
      <c r="AB21302"/>
      <c r="AC21302"/>
    </row>
    <row r="21303" spans="27:29" x14ac:dyDescent="0.25">
      <c r="AA21303"/>
      <c r="AB21303"/>
      <c r="AC21303"/>
    </row>
    <row r="21304" spans="27:29" x14ac:dyDescent="0.25">
      <c r="AA21304"/>
      <c r="AB21304"/>
      <c r="AC21304"/>
    </row>
    <row r="21305" spans="27:29" x14ac:dyDescent="0.25">
      <c r="AA21305"/>
      <c r="AB21305"/>
      <c r="AC21305"/>
    </row>
    <row r="21306" spans="27:29" x14ac:dyDescent="0.25">
      <c r="AA21306"/>
      <c r="AB21306"/>
      <c r="AC21306"/>
    </row>
    <row r="21307" spans="27:29" x14ac:dyDescent="0.25">
      <c r="AA21307"/>
      <c r="AB21307"/>
      <c r="AC21307"/>
    </row>
    <row r="21308" spans="27:29" x14ac:dyDescent="0.25">
      <c r="AA21308"/>
      <c r="AB21308"/>
      <c r="AC21308"/>
    </row>
    <row r="21309" spans="27:29" x14ac:dyDescent="0.25">
      <c r="AA21309"/>
      <c r="AB21309"/>
      <c r="AC21309"/>
    </row>
    <row r="21310" spans="27:29" x14ac:dyDescent="0.25">
      <c r="AA21310"/>
      <c r="AB21310"/>
      <c r="AC21310"/>
    </row>
    <row r="21311" spans="27:29" x14ac:dyDescent="0.25">
      <c r="AA21311"/>
      <c r="AB21311"/>
      <c r="AC21311"/>
    </row>
    <row r="21312" spans="27:29" x14ac:dyDescent="0.25">
      <c r="AA21312"/>
      <c r="AB21312"/>
      <c r="AC21312"/>
    </row>
    <row r="21313" spans="27:29" x14ac:dyDescent="0.25">
      <c r="AA21313"/>
      <c r="AB21313"/>
      <c r="AC21313"/>
    </row>
    <row r="21314" spans="27:29" x14ac:dyDescent="0.25">
      <c r="AA21314"/>
      <c r="AB21314"/>
      <c r="AC21314"/>
    </row>
    <row r="21315" spans="27:29" x14ac:dyDescent="0.25">
      <c r="AA21315"/>
      <c r="AB21315"/>
      <c r="AC21315"/>
    </row>
    <row r="21316" spans="27:29" x14ac:dyDescent="0.25">
      <c r="AA21316"/>
      <c r="AB21316"/>
      <c r="AC21316"/>
    </row>
    <row r="21317" spans="27:29" x14ac:dyDescent="0.25">
      <c r="AA21317"/>
      <c r="AB21317"/>
      <c r="AC21317"/>
    </row>
    <row r="21318" spans="27:29" x14ac:dyDescent="0.25">
      <c r="AA21318"/>
      <c r="AB21318"/>
      <c r="AC21318"/>
    </row>
    <row r="21319" spans="27:29" x14ac:dyDescent="0.25">
      <c r="AA21319"/>
      <c r="AB21319"/>
      <c r="AC21319"/>
    </row>
    <row r="21320" spans="27:29" x14ac:dyDescent="0.25">
      <c r="AA21320"/>
      <c r="AB21320"/>
      <c r="AC21320"/>
    </row>
    <row r="21321" spans="27:29" x14ac:dyDescent="0.25">
      <c r="AA21321"/>
      <c r="AB21321"/>
      <c r="AC21321"/>
    </row>
    <row r="21322" spans="27:29" x14ac:dyDescent="0.25">
      <c r="AA21322"/>
      <c r="AB21322"/>
      <c r="AC21322"/>
    </row>
    <row r="21323" spans="27:29" x14ac:dyDescent="0.25">
      <c r="AA21323"/>
      <c r="AB21323"/>
      <c r="AC21323"/>
    </row>
    <row r="21324" spans="27:29" x14ac:dyDescent="0.25">
      <c r="AA21324"/>
      <c r="AB21324"/>
      <c r="AC21324"/>
    </row>
    <row r="21325" spans="27:29" x14ac:dyDescent="0.25">
      <c r="AA21325"/>
      <c r="AB21325"/>
      <c r="AC21325"/>
    </row>
    <row r="21326" spans="27:29" x14ac:dyDescent="0.25">
      <c r="AA21326"/>
      <c r="AB21326"/>
      <c r="AC21326"/>
    </row>
    <row r="21327" spans="27:29" x14ac:dyDescent="0.25">
      <c r="AA21327"/>
      <c r="AB21327"/>
      <c r="AC21327"/>
    </row>
    <row r="21328" spans="27:29" x14ac:dyDescent="0.25">
      <c r="AA21328"/>
      <c r="AB21328"/>
      <c r="AC21328"/>
    </row>
    <row r="21329" spans="27:29" x14ac:dyDescent="0.25">
      <c r="AA21329"/>
      <c r="AB21329"/>
      <c r="AC21329"/>
    </row>
    <row r="21330" spans="27:29" x14ac:dyDescent="0.25">
      <c r="AA21330"/>
      <c r="AB21330"/>
      <c r="AC21330"/>
    </row>
    <row r="21331" spans="27:29" x14ac:dyDescent="0.25">
      <c r="AA21331"/>
      <c r="AB21331"/>
      <c r="AC21331"/>
    </row>
    <row r="21332" spans="27:29" x14ac:dyDescent="0.25">
      <c r="AA21332"/>
      <c r="AB21332"/>
      <c r="AC21332"/>
    </row>
    <row r="21333" spans="27:29" x14ac:dyDescent="0.25">
      <c r="AA21333"/>
      <c r="AB21333"/>
      <c r="AC21333"/>
    </row>
    <row r="21334" spans="27:29" x14ac:dyDescent="0.25">
      <c r="AA21334"/>
      <c r="AB21334"/>
      <c r="AC21334"/>
    </row>
    <row r="21335" spans="27:29" x14ac:dyDescent="0.25">
      <c r="AA21335"/>
      <c r="AB21335"/>
      <c r="AC21335"/>
    </row>
    <row r="21336" spans="27:29" x14ac:dyDescent="0.25">
      <c r="AA21336"/>
      <c r="AB21336"/>
      <c r="AC21336"/>
    </row>
    <row r="21337" spans="27:29" x14ac:dyDescent="0.25">
      <c r="AA21337"/>
      <c r="AB21337"/>
      <c r="AC21337"/>
    </row>
    <row r="21338" spans="27:29" x14ac:dyDescent="0.25">
      <c r="AA21338"/>
      <c r="AB21338"/>
      <c r="AC21338"/>
    </row>
    <row r="21339" spans="27:29" x14ac:dyDescent="0.25">
      <c r="AA21339"/>
      <c r="AB21339"/>
      <c r="AC21339"/>
    </row>
    <row r="21340" spans="27:29" x14ac:dyDescent="0.25">
      <c r="AA21340"/>
      <c r="AB21340"/>
      <c r="AC21340"/>
    </row>
    <row r="21341" spans="27:29" x14ac:dyDescent="0.25">
      <c r="AA21341"/>
      <c r="AB21341"/>
      <c r="AC21341"/>
    </row>
    <row r="21342" spans="27:29" x14ac:dyDescent="0.25">
      <c r="AA21342"/>
      <c r="AB21342"/>
      <c r="AC21342"/>
    </row>
    <row r="21343" spans="27:29" x14ac:dyDescent="0.25">
      <c r="AA21343"/>
      <c r="AB21343"/>
      <c r="AC21343"/>
    </row>
    <row r="21344" spans="27:29" x14ac:dyDescent="0.25">
      <c r="AA21344"/>
      <c r="AB21344"/>
      <c r="AC21344"/>
    </row>
    <row r="21345" spans="27:29" x14ac:dyDescent="0.25">
      <c r="AA21345"/>
      <c r="AB21345"/>
      <c r="AC21345"/>
    </row>
    <row r="21346" spans="27:29" x14ac:dyDescent="0.25">
      <c r="AA21346"/>
      <c r="AB21346"/>
      <c r="AC21346"/>
    </row>
    <row r="21347" spans="27:29" x14ac:dyDescent="0.25">
      <c r="AA21347"/>
      <c r="AB21347"/>
      <c r="AC21347"/>
    </row>
    <row r="21348" spans="27:29" x14ac:dyDescent="0.25">
      <c r="AA21348"/>
      <c r="AB21348"/>
      <c r="AC21348"/>
    </row>
    <row r="21349" spans="27:29" x14ac:dyDescent="0.25">
      <c r="AA21349"/>
      <c r="AB21349"/>
      <c r="AC21349"/>
    </row>
    <row r="21350" spans="27:29" x14ac:dyDescent="0.25">
      <c r="AA21350"/>
      <c r="AB21350"/>
      <c r="AC21350"/>
    </row>
    <row r="21351" spans="27:29" x14ac:dyDescent="0.25">
      <c r="AA21351"/>
      <c r="AB21351"/>
      <c r="AC21351"/>
    </row>
    <row r="21352" spans="27:29" x14ac:dyDescent="0.25">
      <c r="AA21352"/>
      <c r="AB21352"/>
      <c r="AC21352"/>
    </row>
    <row r="21353" spans="27:29" x14ac:dyDescent="0.25">
      <c r="AA21353"/>
      <c r="AB21353"/>
      <c r="AC21353"/>
    </row>
    <row r="21354" spans="27:29" x14ac:dyDescent="0.25">
      <c r="AA21354"/>
      <c r="AB21354"/>
      <c r="AC21354"/>
    </row>
    <row r="21355" spans="27:29" x14ac:dyDescent="0.25">
      <c r="AA21355"/>
      <c r="AB21355"/>
      <c r="AC21355"/>
    </row>
    <row r="21356" spans="27:29" x14ac:dyDescent="0.25">
      <c r="AA21356"/>
      <c r="AB21356"/>
      <c r="AC21356"/>
    </row>
    <row r="21357" spans="27:29" x14ac:dyDescent="0.25">
      <c r="AA21357"/>
      <c r="AB21357"/>
      <c r="AC21357"/>
    </row>
    <row r="21358" spans="27:29" x14ac:dyDescent="0.25">
      <c r="AA21358"/>
      <c r="AB21358"/>
      <c r="AC21358"/>
    </row>
    <row r="21359" spans="27:29" x14ac:dyDescent="0.25">
      <c r="AA21359"/>
      <c r="AB21359"/>
      <c r="AC21359"/>
    </row>
    <row r="21360" spans="27:29" x14ac:dyDescent="0.25">
      <c r="AA21360"/>
      <c r="AB21360"/>
      <c r="AC21360"/>
    </row>
    <row r="21361" spans="27:29" x14ac:dyDescent="0.25">
      <c r="AA21361"/>
      <c r="AB21361"/>
      <c r="AC21361"/>
    </row>
    <row r="21362" spans="27:29" x14ac:dyDescent="0.25">
      <c r="AA21362"/>
      <c r="AB21362"/>
      <c r="AC21362"/>
    </row>
    <row r="21363" spans="27:29" x14ac:dyDescent="0.25">
      <c r="AA21363"/>
      <c r="AB21363"/>
      <c r="AC21363"/>
    </row>
    <row r="21364" spans="27:29" x14ac:dyDescent="0.25">
      <c r="AA21364"/>
      <c r="AB21364"/>
      <c r="AC21364"/>
    </row>
    <row r="21365" spans="27:29" x14ac:dyDescent="0.25">
      <c r="AA21365"/>
      <c r="AB21365"/>
      <c r="AC21365"/>
    </row>
    <row r="21366" spans="27:29" x14ac:dyDescent="0.25">
      <c r="AA21366"/>
      <c r="AB21366"/>
      <c r="AC21366"/>
    </row>
    <row r="21367" spans="27:29" x14ac:dyDescent="0.25">
      <c r="AA21367"/>
      <c r="AB21367"/>
      <c r="AC21367"/>
    </row>
    <row r="21368" spans="27:29" x14ac:dyDescent="0.25">
      <c r="AA21368"/>
      <c r="AB21368"/>
      <c r="AC21368"/>
    </row>
    <row r="21369" spans="27:29" x14ac:dyDescent="0.25">
      <c r="AA21369"/>
      <c r="AB21369"/>
      <c r="AC21369"/>
    </row>
    <row r="21370" spans="27:29" x14ac:dyDescent="0.25">
      <c r="AA21370"/>
      <c r="AB21370"/>
      <c r="AC21370"/>
    </row>
    <row r="21371" spans="27:29" x14ac:dyDescent="0.25">
      <c r="AA21371"/>
      <c r="AB21371"/>
      <c r="AC21371"/>
    </row>
    <row r="21372" spans="27:29" x14ac:dyDescent="0.25">
      <c r="AA21372"/>
      <c r="AB21372"/>
      <c r="AC21372"/>
    </row>
    <row r="21373" spans="27:29" x14ac:dyDescent="0.25">
      <c r="AA21373"/>
      <c r="AB21373"/>
      <c r="AC21373"/>
    </row>
    <row r="21374" spans="27:29" x14ac:dyDescent="0.25">
      <c r="AA21374"/>
      <c r="AB21374"/>
      <c r="AC21374"/>
    </row>
    <row r="21375" spans="27:29" x14ac:dyDescent="0.25">
      <c r="AA21375"/>
      <c r="AB21375"/>
      <c r="AC21375"/>
    </row>
    <row r="21376" spans="27:29" x14ac:dyDescent="0.25">
      <c r="AA21376"/>
      <c r="AB21376"/>
      <c r="AC21376"/>
    </row>
    <row r="21377" spans="27:29" x14ac:dyDescent="0.25">
      <c r="AA21377"/>
      <c r="AB21377"/>
      <c r="AC21377"/>
    </row>
    <row r="21378" spans="27:29" x14ac:dyDescent="0.25">
      <c r="AA21378"/>
      <c r="AB21378"/>
      <c r="AC21378"/>
    </row>
    <row r="21379" spans="27:29" x14ac:dyDescent="0.25">
      <c r="AA21379"/>
      <c r="AB21379"/>
      <c r="AC21379"/>
    </row>
    <row r="21380" spans="27:29" x14ac:dyDescent="0.25">
      <c r="AA21380"/>
      <c r="AB21380"/>
      <c r="AC21380"/>
    </row>
    <row r="21381" spans="27:29" x14ac:dyDescent="0.25">
      <c r="AA21381"/>
      <c r="AB21381"/>
      <c r="AC21381"/>
    </row>
    <row r="21382" spans="27:29" x14ac:dyDescent="0.25">
      <c r="AA21382"/>
      <c r="AB21382"/>
      <c r="AC21382"/>
    </row>
    <row r="21383" spans="27:29" x14ac:dyDescent="0.25">
      <c r="AA21383"/>
      <c r="AB21383"/>
      <c r="AC21383"/>
    </row>
    <row r="21384" spans="27:29" x14ac:dyDescent="0.25">
      <c r="AA21384"/>
      <c r="AB21384"/>
      <c r="AC21384"/>
    </row>
    <row r="21385" spans="27:29" x14ac:dyDescent="0.25">
      <c r="AA21385"/>
      <c r="AB21385"/>
      <c r="AC21385"/>
    </row>
    <row r="21386" spans="27:29" x14ac:dyDescent="0.25">
      <c r="AA21386"/>
      <c r="AB21386"/>
      <c r="AC21386"/>
    </row>
    <row r="21387" spans="27:29" x14ac:dyDescent="0.25">
      <c r="AA21387"/>
      <c r="AB21387"/>
      <c r="AC21387"/>
    </row>
    <row r="21388" spans="27:29" x14ac:dyDescent="0.25">
      <c r="AA21388"/>
      <c r="AB21388"/>
      <c r="AC21388"/>
    </row>
    <row r="21389" spans="27:29" x14ac:dyDescent="0.25">
      <c r="AA21389"/>
      <c r="AB21389"/>
      <c r="AC21389"/>
    </row>
    <row r="21390" spans="27:29" x14ac:dyDescent="0.25">
      <c r="AA21390"/>
      <c r="AB21390"/>
      <c r="AC21390"/>
    </row>
    <row r="21391" spans="27:29" x14ac:dyDescent="0.25">
      <c r="AA21391"/>
      <c r="AB21391"/>
      <c r="AC21391"/>
    </row>
    <row r="21392" spans="27:29" x14ac:dyDescent="0.25">
      <c r="AA21392"/>
      <c r="AB21392"/>
      <c r="AC21392"/>
    </row>
    <row r="21393" spans="27:29" x14ac:dyDescent="0.25">
      <c r="AA21393"/>
      <c r="AB21393"/>
      <c r="AC21393"/>
    </row>
    <row r="21394" spans="27:29" x14ac:dyDescent="0.25">
      <c r="AA21394"/>
      <c r="AB21394"/>
      <c r="AC21394"/>
    </row>
    <row r="21395" spans="27:29" x14ac:dyDescent="0.25">
      <c r="AA21395"/>
      <c r="AB21395"/>
      <c r="AC21395"/>
    </row>
    <row r="21396" spans="27:29" x14ac:dyDescent="0.25">
      <c r="AA21396"/>
      <c r="AB21396"/>
      <c r="AC21396"/>
    </row>
    <row r="21397" spans="27:29" x14ac:dyDescent="0.25">
      <c r="AA21397"/>
      <c r="AB21397"/>
      <c r="AC21397"/>
    </row>
    <row r="21398" spans="27:29" x14ac:dyDescent="0.25">
      <c r="AA21398"/>
      <c r="AB21398"/>
      <c r="AC21398"/>
    </row>
    <row r="21399" spans="27:29" x14ac:dyDescent="0.25">
      <c r="AA21399"/>
      <c r="AB21399"/>
      <c r="AC21399"/>
    </row>
    <row r="21400" spans="27:29" x14ac:dyDescent="0.25">
      <c r="AA21400"/>
      <c r="AB21400"/>
      <c r="AC21400"/>
    </row>
    <row r="21401" spans="27:29" x14ac:dyDescent="0.25">
      <c r="AA21401"/>
      <c r="AB21401"/>
      <c r="AC21401"/>
    </row>
    <row r="21402" spans="27:29" x14ac:dyDescent="0.25">
      <c r="AA21402"/>
      <c r="AB21402"/>
      <c r="AC21402"/>
    </row>
    <row r="21403" spans="27:29" x14ac:dyDescent="0.25">
      <c r="AA21403"/>
      <c r="AB21403"/>
      <c r="AC21403"/>
    </row>
    <row r="21404" spans="27:29" x14ac:dyDescent="0.25">
      <c r="AA21404"/>
      <c r="AB21404"/>
      <c r="AC21404"/>
    </row>
    <row r="21405" spans="27:29" x14ac:dyDescent="0.25">
      <c r="AA21405"/>
      <c r="AB21405"/>
      <c r="AC21405"/>
    </row>
    <row r="21406" spans="27:29" x14ac:dyDescent="0.25">
      <c r="AA21406"/>
      <c r="AB21406"/>
      <c r="AC21406"/>
    </row>
    <row r="21407" spans="27:29" x14ac:dyDescent="0.25">
      <c r="AA21407"/>
      <c r="AB21407"/>
      <c r="AC21407"/>
    </row>
    <row r="21408" spans="27:29" x14ac:dyDescent="0.25">
      <c r="AA21408"/>
      <c r="AB21408"/>
      <c r="AC21408"/>
    </row>
    <row r="21409" spans="27:29" x14ac:dyDescent="0.25">
      <c r="AA21409"/>
      <c r="AB21409"/>
      <c r="AC21409"/>
    </row>
    <row r="21410" spans="27:29" x14ac:dyDescent="0.25">
      <c r="AA21410"/>
      <c r="AB21410"/>
      <c r="AC21410"/>
    </row>
    <row r="21411" spans="27:29" x14ac:dyDescent="0.25">
      <c r="AA21411"/>
      <c r="AB21411"/>
      <c r="AC21411"/>
    </row>
    <row r="21412" spans="27:29" x14ac:dyDescent="0.25">
      <c r="AA21412"/>
      <c r="AB21412"/>
      <c r="AC21412"/>
    </row>
    <row r="21413" spans="27:29" x14ac:dyDescent="0.25">
      <c r="AA21413"/>
      <c r="AB21413"/>
      <c r="AC21413"/>
    </row>
    <row r="21414" spans="27:29" x14ac:dyDescent="0.25">
      <c r="AA21414"/>
      <c r="AB21414"/>
      <c r="AC21414"/>
    </row>
    <row r="21415" spans="27:29" x14ac:dyDescent="0.25">
      <c r="AA21415"/>
      <c r="AB21415"/>
      <c r="AC21415"/>
    </row>
    <row r="21416" spans="27:29" x14ac:dyDescent="0.25">
      <c r="AA21416"/>
      <c r="AB21416"/>
      <c r="AC21416"/>
    </row>
    <row r="21417" spans="27:29" x14ac:dyDescent="0.25">
      <c r="AA21417"/>
      <c r="AB21417"/>
      <c r="AC21417"/>
    </row>
    <row r="21418" spans="27:29" x14ac:dyDescent="0.25">
      <c r="AA21418"/>
      <c r="AB21418"/>
      <c r="AC21418"/>
    </row>
    <row r="21419" spans="27:29" x14ac:dyDescent="0.25">
      <c r="AA21419"/>
      <c r="AB21419"/>
      <c r="AC21419"/>
    </row>
    <row r="21420" spans="27:29" x14ac:dyDescent="0.25">
      <c r="AA21420"/>
      <c r="AB21420"/>
      <c r="AC21420"/>
    </row>
    <row r="21421" spans="27:29" x14ac:dyDescent="0.25">
      <c r="AA21421"/>
      <c r="AB21421"/>
      <c r="AC21421"/>
    </row>
    <row r="21422" spans="27:29" x14ac:dyDescent="0.25">
      <c r="AA21422"/>
      <c r="AB21422"/>
      <c r="AC21422"/>
    </row>
    <row r="21423" spans="27:29" x14ac:dyDescent="0.25">
      <c r="AA21423"/>
      <c r="AB21423"/>
      <c r="AC21423"/>
    </row>
    <row r="21424" spans="27:29" x14ac:dyDescent="0.25">
      <c r="AA21424"/>
      <c r="AB21424"/>
      <c r="AC21424"/>
    </row>
    <row r="21425" spans="27:29" x14ac:dyDescent="0.25">
      <c r="AA21425"/>
      <c r="AB21425"/>
      <c r="AC21425"/>
    </row>
    <row r="21426" spans="27:29" x14ac:dyDescent="0.25">
      <c r="AA21426"/>
      <c r="AB21426"/>
      <c r="AC21426"/>
    </row>
    <row r="21427" spans="27:29" x14ac:dyDescent="0.25">
      <c r="AA21427"/>
      <c r="AB21427"/>
      <c r="AC21427"/>
    </row>
    <row r="21428" spans="27:29" x14ac:dyDescent="0.25">
      <c r="AA21428"/>
      <c r="AB21428"/>
      <c r="AC21428"/>
    </row>
    <row r="21429" spans="27:29" x14ac:dyDescent="0.25">
      <c r="AA21429"/>
      <c r="AB21429"/>
      <c r="AC21429"/>
    </row>
    <row r="21430" spans="27:29" x14ac:dyDescent="0.25">
      <c r="AA21430"/>
      <c r="AB21430"/>
      <c r="AC21430"/>
    </row>
    <row r="21431" spans="27:29" x14ac:dyDescent="0.25">
      <c r="AA21431"/>
      <c r="AB21431"/>
      <c r="AC21431"/>
    </row>
    <row r="21432" spans="27:29" x14ac:dyDescent="0.25">
      <c r="AA21432"/>
      <c r="AB21432"/>
      <c r="AC21432"/>
    </row>
    <row r="21433" spans="27:29" x14ac:dyDescent="0.25">
      <c r="AA21433"/>
      <c r="AB21433"/>
      <c r="AC21433"/>
    </row>
    <row r="21434" spans="27:29" x14ac:dyDescent="0.25">
      <c r="AA21434"/>
      <c r="AB21434"/>
      <c r="AC21434"/>
    </row>
    <row r="21435" spans="27:29" x14ac:dyDescent="0.25">
      <c r="AA21435"/>
      <c r="AB21435"/>
      <c r="AC21435"/>
    </row>
    <row r="21436" spans="27:29" x14ac:dyDescent="0.25">
      <c r="AA21436"/>
      <c r="AB21436"/>
      <c r="AC21436"/>
    </row>
    <row r="21437" spans="27:29" x14ac:dyDescent="0.25">
      <c r="AA21437"/>
      <c r="AB21437"/>
      <c r="AC21437"/>
    </row>
    <row r="21438" spans="27:29" x14ac:dyDescent="0.25">
      <c r="AA21438"/>
      <c r="AB21438"/>
      <c r="AC21438"/>
    </row>
    <row r="21439" spans="27:29" x14ac:dyDescent="0.25">
      <c r="AA21439"/>
      <c r="AB21439"/>
      <c r="AC21439"/>
    </row>
    <row r="21440" spans="27:29" x14ac:dyDescent="0.25">
      <c r="AA21440"/>
      <c r="AB21440"/>
      <c r="AC21440"/>
    </row>
    <row r="21441" spans="27:29" x14ac:dyDescent="0.25">
      <c r="AA21441"/>
      <c r="AB21441"/>
      <c r="AC21441"/>
    </row>
    <row r="21442" spans="27:29" x14ac:dyDescent="0.25">
      <c r="AA21442"/>
      <c r="AB21442"/>
      <c r="AC21442"/>
    </row>
    <row r="21443" spans="27:29" x14ac:dyDescent="0.25">
      <c r="AA21443"/>
      <c r="AB21443"/>
      <c r="AC21443"/>
    </row>
    <row r="21444" spans="27:29" x14ac:dyDescent="0.25">
      <c r="AA21444"/>
      <c r="AB21444"/>
      <c r="AC21444"/>
    </row>
    <row r="21445" spans="27:29" x14ac:dyDescent="0.25">
      <c r="AA21445"/>
      <c r="AB21445"/>
      <c r="AC21445"/>
    </row>
    <row r="21446" spans="27:29" x14ac:dyDescent="0.25">
      <c r="AA21446"/>
      <c r="AB21446"/>
      <c r="AC21446"/>
    </row>
    <row r="21447" spans="27:29" x14ac:dyDescent="0.25">
      <c r="AA21447"/>
      <c r="AB21447"/>
      <c r="AC21447"/>
    </row>
    <row r="21448" spans="27:29" x14ac:dyDescent="0.25">
      <c r="AA21448"/>
      <c r="AB21448"/>
      <c r="AC21448"/>
    </row>
    <row r="21449" spans="27:29" x14ac:dyDescent="0.25">
      <c r="AA21449"/>
      <c r="AB21449"/>
      <c r="AC21449"/>
    </row>
    <row r="21450" spans="27:29" x14ac:dyDescent="0.25">
      <c r="AA21450"/>
      <c r="AB21450"/>
      <c r="AC21450"/>
    </row>
    <row r="21451" spans="27:29" x14ac:dyDescent="0.25">
      <c r="AA21451"/>
      <c r="AB21451"/>
      <c r="AC21451"/>
    </row>
    <row r="21452" spans="27:29" x14ac:dyDescent="0.25">
      <c r="AA21452"/>
      <c r="AB21452"/>
      <c r="AC21452"/>
    </row>
    <row r="21453" spans="27:29" x14ac:dyDescent="0.25">
      <c r="AA21453"/>
      <c r="AB21453"/>
      <c r="AC21453"/>
    </row>
    <row r="21454" spans="27:29" x14ac:dyDescent="0.25">
      <c r="AA21454"/>
      <c r="AB21454"/>
      <c r="AC21454"/>
    </row>
    <row r="21455" spans="27:29" x14ac:dyDescent="0.25">
      <c r="AA21455"/>
      <c r="AB21455"/>
      <c r="AC21455"/>
    </row>
    <row r="21456" spans="27:29" x14ac:dyDescent="0.25">
      <c r="AA21456"/>
      <c r="AB21456"/>
      <c r="AC21456"/>
    </row>
    <row r="21457" spans="27:29" x14ac:dyDescent="0.25">
      <c r="AA21457"/>
      <c r="AB21457"/>
      <c r="AC21457"/>
    </row>
    <row r="21458" spans="27:29" x14ac:dyDescent="0.25">
      <c r="AA21458"/>
      <c r="AB21458"/>
      <c r="AC21458"/>
    </row>
    <row r="21459" spans="27:29" x14ac:dyDescent="0.25">
      <c r="AA21459"/>
      <c r="AB21459"/>
      <c r="AC21459"/>
    </row>
    <row r="21460" spans="27:29" x14ac:dyDescent="0.25">
      <c r="AA21460"/>
      <c r="AB21460"/>
      <c r="AC21460"/>
    </row>
    <row r="21461" spans="27:29" x14ac:dyDescent="0.25">
      <c r="AA21461"/>
      <c r="AB21461"/>
      <c r="AC21461"/>
    </row>
    <row r="21462" spans="27:29" x14ac:dyDescent="0.25">
      <c r="AA21462"/>
      <c r="AB21462"/>
      <c r="AC21462"/>
    </row>
    <row r="21463" spans="27:29" x14ac:dyDescent="0.25">
      <c r="AA21463"/>
      <c r="AB21463"/>
      <c r="AC21463"/>
    </row>
    <row r="21464" spans="27:29" x14ac:dyDescent="0.25">
      <c r="AA21464"/>
      <c r="AB21464"/>
      <c r="AC21464"/>
    </row>
    <row r="21465" spans="27:29" x14ac:dyDescent="0.25">
      <c r="AA21465"/>
      <c r="AB21465"/>
      <c r="AC21465"/>
    </row>
    <row r="21466" spans="27:29" x14ac:dyDescent="0.25">
      <c r="AA21466"/>
      <c r="AB21466"/>
      <c r="AC21466"/>
    </row>
    <row r="21467" spans="27:29" x14ac:dyDescent="0.25">
      <c r="AA21467"/>
      <c r="AB21467"/>
      <c r="AC21467"/>
    </row>
    <row r="21468" spans="27:29" x14ac:dyDescent="0.25">
      <c r="AA21468"/>
      <c r="AB21468"/>
      <c r="AC21468"/>
    </row>
    <row r="21469" spans="27:29" x14ac:dyDescent="0.25">
      <c r="AA21469"/>
      <c r="AB21469"/>
      <c r="AC21469"/>
    </row>
    <row r="21470" spans="27:29" x14ac:dyDescent="0.25">
      <c r="AA21470"/>
      <c r="AB21470"/>
      <c r="AC21470"/>
    </row>
    <row r="21471" spans="27:29" x14ac:dyDescent="0.25">
      <c r="AA21471"/>
      <c r="AB21471"/>
      <c r="AC21471"/>
    </row>
    <row r="21472" spans="27:29" x14ac:dyDescent="0.25">
      <c r="AA21472"/>
      <c r="AB21472"/>
      <c r="AC21472"/>
    </row>
    <row r="21473" spans="27:29" x14ac:dyDescent="0.25">
      <c r="AA21473"/>
      <c r="AB21473"/>
      <c r="AC21473"/>
    </row>
    <row r="21474" spans="27:29" x14ac:dyDescent="0.25">
      <c r="AA21474"/>
      <c r="AB21474"/>
      <c r="AC21474"/>
    </row>
    <row r="21475" spans="27:29" x14ac:dyDescent="0.25">
      <c r="AA21475"/>
      <c r="AB21475"/>
      <c r="AC21475"/>
    </row>
    <row r="21476" spans="27:29" x14ac:dyDescent="0.25">
      <c r="AA21476"/>
      <c r="AB21476"/>
      <c r="AC21476"/>
    </row>
    <row r="21477" spans="27:29" x14ac:dyDescent="0.25">
      <c r="AA21477"/>
      <c r="AB21477"/>
      <c r="AC21477"/>
    </row>
    <row r="21478" spans="27:29" x14ac:dyDescent="0.25">
      <c r="AA21478"/>
      <c r="AB21478"/>
      <c r="AC21478"/>
    </row>
    <row r="21479" spans="27:29" x14ac:dyDescent="0.25">
      <c r="AA21479"/>
      <c r="AB21479"/>
      <c r="AC21479"/>
    </row>
    <row r="21480" spans="27:29" x14ac:dyDescent="0.25">
      <c r="AA21480"/>
      <c r="AB21480"/>
      <c r="AC21480"/>
    </row>
    <row r="21481" spans="27:29" x14ac:dyDescent="0.25">
      <c r="AA21481"/>
      <c r="AB21481"/>
      <c r="AC21481"/>
    </row>
    <row r="21482" spans="27:29" x14ac:dyDescent="0.25">
      <c r="AA21482"/>
      <c r="AB21482"/>
      <c r="AC21482"/>
    </row>
    <row r="21483" spans="27:29" x14ac:dyDescent="0.25">
      <c r="AA21483"/>
      <c r="AB21483"/>
      <c r="AC21483"/>
    </row>
    <row r="21484" spans="27:29" x14ac:dyDescent="0.25">
      <c r="AA21484"/>
      <c r="AB21484"/>
      <c r="AC21484"/>
    </row>
    <row r="21485" spans="27:29" x14ac:dyDescent="0.25">
      <c r="AA21485"/>
      <c r="AB21485"/>
      <c r="AC21485"/>
    </row>
    <row r="21486" spans="27:29" x14ac:dyDescent="0.25">
      <c r="AA21486"/>
      <c r="AB21486"/>
      <c r="AC21486"/>
    </row>
    <row r="21487" spans="27:29" x14ac:dyDescent="0.25">
      <c r="AA21487"/>
      <c r="AB21487"/>
      <c r="AC21487"/>
    </row>
    <row r="21488" spans="27:29" x14ac:dyDescent="0.25">
      <c r="AA21488"/>
      <c r="AB21488"/>
      <c r="AC21488"/>
    </row>
    <row r="21489" spans="27:29" x14ac:dyDescent="0.25">
      <c r="AA21489"/>
      <c r="AB21489"/>
      <c r="AC21489"/>
    </row>
    <row r="21490" spans="27:29" x14ac:dyDescent="0.25">
      <c r="AA21490"/>
      <c r="AB21490"/>
      <c r="AC21490"/>
    </row>
    <row r="21491" spans="27:29" x14ac:dyDescent="0.25">
      <c r="AA21491"/>
      <c r="AB21491"/>
      <c r="AC21491"/>
    </row>
    <row r="21492" spans="27:29" x14ac:dyDescent="0.25">
      <c r="AA21492"/>
      <c r="AB21492"/>
      <c r="AC21492"/>
    </row>
    <row r="21493" spans="27:29" x14ac:dyDescent="0.25">
      <c r="AA21493"/>
      <c r="AB21493"/>
      <c r="AC21493"/>
    </row>
    <row r="21494" spans="27:29" x14ac:dyDescent="0.25">
      <c r="AA21494"/>
      <c r="AB21494"/>
      <c r="AC21494"/>
    </row>
    <row r="21495" spans="27:29" x14ac:dyDescent="0.25">
      <c r="AA21495"/>
      <c r="AB21495"/>
      <c r="AC21495"/>
    </row>
    <row r="21496" spans="27:29" x14ac:dyDescent="0.25">
      <c r="AA21496"/>
      <c r="AB21496"/>
      <c r="AC21496"/>
    </row>
    <row r="21497" spans="27:29" x14ac:dyDescent="0.25">
      <c r="AA21497"/>
      <c r="AB21497"/>
      <c r="AC21497"/>
    </row>
    <row r="21498" spans="27:29" x14ac:dyDescent="0.25">
      <c r="AA21498"/>
      <c r="AB21498"/>
      <c r="AC21498"/>
    </row>
    <row r="21499" spans="27:29" x14ac:dyDescent="0.25">
      <c r="AA21499"/>
      <c r="AB21499"/>
      <c r="AC21499"/>
    </row>
    <row r="21500" spans="27:29" x14ac:dyDescent="0.25">
      <c r="AA21500"/>
      <c r="AB21500"/>
      <c r="AC21500"/>
    </row>
    <row r="21501" spans="27:29" x14ac:dyDescent="0.25">
      <c r="AA21501"/>
      <c r="AB21501"/>
      <c r="AC21501"/>
    </row>
    <row r="21502" spans="27:29" x14ac:dyDescent="0.25">
      <c r="AA21502"/>
      <c r="AB21502"/>
      <c r="AC21502"/>
    </row>
    <row r="21503" spans="27:29" x14ac:dyDescent="0.25">
      <c r="AA21503"/>
      <c r="AB21503"/>
      <c r="AC21503"/>
    </row>
    <row r="21504" spans="27:29" x14ac:dyDescent="0.25">
      <c r="AA21504"/>
      <c r="AB21504"/>
      <c r="AC21504"/>
    </row>
    <row r="21505" spans="27:29" x14ac:dyDescent="0.25">
      <c r="AA21505"/>
      <c r="AB21505"/>
      <c r="AC21505"/>
    </row>
    <row r="21506" spans="27:29" x14ac:dyDescent="0.25">
      <c r="AA21506"/>
      <c r="AB21506"/>
      <c r="AC21506"/>
    </row>
    <row r="21507" spans="27:29" x14ac:dyDescent="0.25">
      <c r="AA21507"/>
      <c r="AB21507"/>
      <c r="AC21507"/>
    </row>
    <row r="21508" spans="27:29" x14ac:dyDescent="0.25">
      <c r="AA21508"/>
      <c r="AB21508"/>
      <c r="AC21508"/>
    </row>
    <row r="21509" spans="27:29" x14ac:dyDescent="0.25">
      <c r="AA21509"/>
      <c r="AB21509"/>
      <c r="AC21509"/>
    </row>
    <row r="21510" spans="27:29" x14ac:dyDescent="0.25">
      <c r="AA21510"/>
      <c r="AB21510"/>
      <c r="AC21510"/>
    </row>
    <row r="21511" spans="27:29" x14ac:dyDescent="0.25">
      <c r="AA21511"/>
      <c r="AB21511"/>
      <c r="AC21511"/>
    </row>
    <row r="21512" spans="27:29" x14ac:dyDescent="0.25">
      <c r="AA21512"/>
      <c r="AB21512"/>
      <c r="AC21512"/>
    </row>
    <row r="21513" spans="27:29" x14ac:dyDescent="0.25">
      <c r="AA21513"/>
      <c r="AB21513"/>
      <c r="AC21513"/>
    </row>
    <row r="21514" spans="27:29" x14ac:dyDescent="0.25">
      <c r="AA21514"/>
      <c r="AB21514"/>
      <c r="AC21514"/>
    </row>
    <row r="21515" spans="27:29" x14ac:dyDescent="0.25">
      <c r="AA21515"/>
      <c r="AB21515"/>
      <c r="AC21515"/>
    </row>
    <row r="21516" spans="27:29" x14ac:dyDescent="0.25">
      <c r="AA21516"/>
      <c r="AB21516"/>
      <c r="AC21516"/>
    </row>
    <row r="21517" spans="27:29" x14ac:dyDescent="0.25">
      <c r="AA21517"/>
      <c r="AB21517"/>
      <c r="AC21517"/>
    </row>
    <row r="21518" spans="27:29" x14ac:dyDescent="0.25">
      <c r="AA21518"/>
      <c r="AB21518"/>
      <c r="AC21518"/>
    </row>
    <row r="21519" spans="27:29" x14ac:dyDescent="0.25">
      <c r="AA21519"/>
      <c r="AB21519"/>
      <c r="AC21519"/>
    </row>
    <row r="21520" spans="27:29" x14ac:dyDescent="0.25">
      <c r="AA21520"/>
      <c r="AB21520"/>
      <c r="AC21520"/>
    </row>
    <row r="21521" spans="27:29" x14ac:dyDescent="0.25">
      <c r="AA21521"/>
      <c r="AB21521"/>
      <c r="AC21521"/>
    </row>
    <row r="21522" spans="27:29" x14ac:dyDescent="0.25">
      <c r="AA21522"/>
      <c r="AB21522"/>
      <c r="AC21522"/>
    </row>
    <row r="21523" spans="27:29" x14ac:dyDescent="0.25">
      <c r="AA21523"/>
      <c r="AB21523"/>
      <c r="AC21523"/>
    </row>
    <row r="21524" spans="27:29" x14ac:dyDescent="0.25">
      <c r="AA21524"/>
      <c r="AB21524"/>
      <c r="AC21524"/>
    </row>
    <row r="21525" spans="27:29" x14ac:dyDescent="0.25">
      <c r="AA21525"/>
      <c r="AB21525"/>
      <c r="AC21525"/>
    </row>
    <row r="21526" spans="27:29" x14ac:dyDescent="0.25">
      <c r="AA21526"/>
      <c r="AB21526"/>
      <c r="AC21526"/>
    </row>
    <row r="21527" spans="27:29" x14ac:dyDescent="0.25">
      <c r="AA21527"/>
      <c r="AB21527"/>
      <c r="AC21527"/>
    </row>
    <row r="21528" spans="27:29" x14ac:dyDescent="0.25">
      <c r="AA21528"/>
      <c r="AB21528"/>
      <c r="AC21528"/>
    </row>
    <row r="21529" spans="27:29" x14ac:dyDescent="0.25">
      <c r="AA21529"/>
      <c r="AB21529"/>
      <c r="AC21529"/>
    </row>
    <row r="21530" spans="27:29" x14ac:dyDescent="0.25">
      <c r="AA21530"/>
      <c r="AB21530"/>
      <c r="AC21530"/>
    </row>
    <row r="21531" spans="27:29" x14ac:dyDescent="0.25">
      <c r="AA21531"/>
      <c r="AB21531"/>
      <c r="AC21531"/>
    </row>
    <row r="21532" spans="27:29" x14ac:dyDescent="0.25">
      <c r="AA21532"/>
      <c r="AB21532"/>
      <c r="AC21532"/>
    </row>
    <row r="21533" spans="27:29" x14ac:dyDescent="0.25">
      <c r="AA21533"/>
      <c r="AB21533"/>
      <c r="AC21533"/>
    </row>
    <row r="21534" spans="27:29" x14ac:dyDescent="0.25">
      <c r="AA21534"/>
      <c r="AB21534"/>
      <c r="AC21534"/>
    </row>
    <row r="21535" spans="27:29" x14ac:dyDescent="0.25">
      <c r="AA21535"/>
      <c r="AB21535"/>
      <c r="AC21535"/>
    </row>
    <row r="21536" spans="27:29" x14ac:dyDescent="0.25">
      <c r="AA21536"/>
      <c r="AB21536"/>
      <c r="AC21536"/>
    </row>
    <row r="21537" spans="27:29" x14ac:dyDescent="0.25">
      <c r="AA21537"/>
      <c r="AB21537"/>
      <c r="AC21537"/>
    </row>
    <row r="21538" spans="27:29" x14ac:dyDescent="0.25">
      <c r="AA21538"/>
      <c r="AB21538"/>
      <c r="AC21538"/>
    </row>
    <row r="21539" spans="27:29" x14ac:dyDescent="0.25">
      <c r="AA21539"/>
      <c r="AB21539"/>
      <c r="AC21539"/>
    </row>
    <row r="21540" spans="27:29" x14ac:dyDescent="0.25">
      <c r="AA21540"/>
      <c r="AB21540"/>
      <c r="AC21540"/>
    </row>
    <row r="21541" spans="27:29" x14ac:dyDescent="0.25">
      <c r="AA21541"/>
      <c r="AB21541"/>
      <c r="AC21541"/>
    </row>
    <row r="21542" spans="27:29" x14ac:dyDescent="0.25">
      <c r="AA21542"/>
      <c r="AB21542"/>
      <c r="AC21542"/>
    </row>
    <row r="21543" spans="27:29" x14ac:dyDescent="0.25">
      <c r="AA21543"/>
      <c r="AB21543"/>
      <c r="AC21543"/>
    </row>
    <row r="21544" spans="27:29" x14ac:dyDescent="0.25">
      <c r="AA21544"/>
      <c r="AB21544"/>
      <c r="AC21544"/>
    </row>
    <row r="21545" spans="27:29" x14ac:dyDescent="0.25">
      <c r="AA21545"/>
      <c r="AB21545"/>
      <c r="AC21545"/>
    </row>
    <row r="21546" spans="27:29" x14ac:dyDescent="0.25">
      <c r="AA21546"/>
      <c r="AB21546"/>
      <c r="AC21546"/>
    </row>
    <row r="21547" spans="27:29" x14ac:dyDescent="0.25">
      <c r="AA21547"/>
      <c r="AB21547"/>
      <c r="AC21547"/>
    </row>
    <row r="21548" spans="27:29" x14ac:dyDescent="0.25">
      <c r="AA21548"/>
      <c r="AB21548"/>
      <c r="AC21548"/>
    </row>
    <row r="21549" spans="27:29" x14ac:dyDescent="0.25">
      <c r="AA21549"/>
      <c r="AB21549"/>
      <c r="AC21549"/>
    </row>
    <row r="21550" spans="27:29" x14ac:dyDescent="0.25">
      <c r="AA21550"/>
      <c r="AB21550"/>
      <c r="AC21550"/>
    </row>
    <row r="21551" spans="27:29" x14ac:dyDescent="0.25">
      <c r="AA21551"/>
      <c r="AB21551"/>
      <c r="AC21551"/>
    </row>
    <row r="21552" spans="27:29" x14ac:dyDescent="0.25">
      <c r="AA21552"/>
      <c r="AB21552"/>
      <c r="AC21552"/>
    </row>
    <row r="21553" spans="27:29" x14ac:dyDescent="0.25">
      <c r="AA21553"/>
      <c r="AB21553"/>
      <c r="AC21553"/>
    </row>
    <row r="21554" spans="27:29" x14ac:dyDescent="0.25">
      <c r="AA21554"/>
      <c r="AB21554"/>
      <c r="AC21554"/>
    </row>
    <row r="21555" spans="27:29" x14ac:dyDescent="0.25">
      <c r="AA21555"/>
      <c r="AB21555"/>
      <c r="AC21555"/>
    </row>
    <row r="21556" spans="27:29" x14ac:dyDescent="0.25">
      <c r="AA21556"/>
      <c r="AB21556"/>
      <c r="AC21556"/>
    </row>
    <row r="21557" spans="27:29" x14ac:dyDescent="0.25">
      <c r="AA21557"/>
      <c r="AB21557"/>
      <c r="AC21557"/>
    </row>
    <row r="21558" spans="27:29" x14ac:dyDescent="0.25">
      <c r="AA21558"/>
      <c r="AB21558"/>
      <c r="AC21558"/>
    </row>
    <row r="21559" spans="27:29" x14ac:dyDescent="0.25">
      <c r="AA21559"/>
      <c r="AB21559"/>
      <c r="AC21559"/>
    </row>
    <row r="21560" spans="27:29" x14ac:dyDescent="0.25">
      <c r="AA21560"/>
      <c r="AB21560"/>
      <c r="AC21560"/>
    </row>
    <row r="21561" spans="27:29" x14ac:dyDescent="0.25">
      <c r="AA21561"/>
      <c r="AB21561"/>
      <c r="AC21561"/>
    </row>
    <row r="21562" spans="27:29" x14ac:dyDescent="0.25">
      <c r="AA21562"/>
      <c r="AB21562"/>
      <c r="AC21562"/>
    </row>
    <row r="21563" spans="27:29" x14ac:dyDescent="0.25">
      <c r="AA21563"/>
      <c r="AB21563"/>
      <c r="AC21563"/>
    </row>
    <row r="21564" spans="27:29" x14ac:dyDescent="0.25">
      <c r="AA21564"/>
      <c r="AB21564"/>
      <c r="AC21564"/>
    </row>
    <row r="21565" spans="27:29" x14ac:dyDescent="0.25">
      <c r="AA21565"/>
      <c r="AB21565"/>
      <c r="AC21565"/>
    </row>
    <row r="21566" spans="27:29" x14ac:dyDescent="0.25">
      <c r="AA21566"/>
      <c r="AB21566"/>
      <c r="AC21566"/>
    </row>
    <row r="21567" spans="27:29" x14ac:dyDescent="0.25">
      <c r="AA21567"/>
      <c r="AB21567"/>
      <c r="AC21567"/>
    </row>
    <row r="21568" spans="27:29" x14ac:dyDescent="0.25">
      <c r="AA21568"/>
      <c r="AB21568"/>
      <c r="AC21568"/>
    </row>
    <row r="21569" spans="27:29" x14ac:dyDescent="0.25">
      <c r="AA21569"/>
      <c r="AB21569"/>
      <c r="AC21569"/>
    </row>
    <row r="21570" spans="27:29" x14ac:dyDescent="0.25">
      <c r="AA21570"/>
      <c r="AB21570"/>
      <c r="AC21570"/>
    </row>
    <row r="21571" spans="27:29" x14ac:dyDescent="0.25">
      <c r="AA21571"/>
      <c r="AB21571"/>
      <c r="AC21571"/>
    </row>
    <row r="21572" spans="27:29" x14ac:dyDescent="0.25">
      <c r="AA21572"/>
      <c r="AB21572"/>
      <c r="AC21572"/>
    </row>
    <row r="21573" spans="27:29" x14ac:dyDescent="0.25">
      <c r="AA21573"/>
      <c r="AB21573"/>
      <c r="AC21573"/>
    </row>
    <row r="21574" spans="27:29" x14ac:dyDescent="0.25">
      <c r="AA21574"/>
      <c r="AB21574"/>
      <c r="AC21574"/>
    </row>
    <row r="21575" spans="27:29" x14ac:dyDescent="0.25">
      <c r="AA21575"/>
      <c r="AB21575"/>
      <c r="AC21575"/>
    </row>
    <row r="21576" spans="27:29" x14ac:dyDescent="0.25">
      <c r="AA21576"/>
      <c r="AB21576"/>
      <c r="AC21576"/>
    </row>
    <row r="21577" spans="27:29" x14ac:dyDescent="0.25">
      <c r="AA21577"/>
      <c r="AB21577"/>
      <c r="AC21577"/>
    </row>
    <row r="21578" spans="27:29" x14ac:dyDescent="0.25">
      <c r="AA21578"/>
      <c r="AB21578"/>
      <c r="AC21578"/>
    </row>
    <row r="21579" spans="27:29" x14ac:dyDescent="0.25">
      <c r="AA21579"/>
      <c r="AB21579"/>
      <c r="AC21579"/>
    </row>
    <row r="21580" spans="27:29" x14ac:dyDescent="0.25">
      <c r="AA21580"/>
      <c r="AB21580"/>
      <c r="AC21580"/>
    </row>
    <row r="21581" spans="27:29" x14ac:dyDescent="0.25">
      <c r="AA21581"/>
      <c r="AB21581"/>
      <c r="AC21581"/>
    </row>
    <row r="21582" spans="27:29" x14ac:dyDescent="0.25">
      <c r="AA21582"/>
      <c r="AB21582"/>
      <c r="AC21582"/>
    </row>
    <row r="21583" spans="27:29" x14ac:dyDescent="0.25">
      <c r="AA21583"/>
      <c r="AB21583"/>
      <c r="AC21583"/>
    </row>
    <row r="21584" spans="27:29" x14ac:dyDescent="0.25">
      <c r="AA21584"/>
      <c r="AB21584"/>
      <c r="AC21584"/>
    </row>
    <row r="21585" spans="27:29" x14ac:dyDescent="0.25">
      <c r="AA21585"/>
      <c r="AB21585"/>
      <c r="AC21585"/>
    </row>
    <row r="21586" spans="27:29" x14ac:dyDescent="0.25">
      <c r="AA21586"/>
      <c r="AB21586"/>
      <c r="AC21586"/>
    </row>
    <row r="21587" spans="27:29" x14ac:dyDescent="0.25">
      <c r="AA21587"/>
      <c r="AB21587"/>
      <c r="AC21587"/>
    </row>
    <row r="21588" spans="27:29" x14ac:dyDescent="0.25">
      <c r="AA21588"/>
      <c r="AB21588"/>
      <c r="AC21588"/>
    </row>
    <row r="21589" spans="27:29" x14ac:dyDescent="0.25">
      <c r="AA21589"/>
      <c r="AB21589"/>
      <c r="AC21589"/>
    </row>
    <row r="21590" spans="27:29" x14ac:dyDescent="0.25">
      <c r="AA21590"/>
      <c r="AB21590"/>
      <c r="AC21590"/>
    </row>
    <row r="21591" spans="27:29" x14ac:dyDescent="0.25">
      <c r="AA21591"/>
      <c r="AB21591"/>
      <c r="AC21591"/>
    </row>
    <row r="21592" spans="27:29" x14ac:dyDescent="0.25">
      <c r="AA21592"/>
      <c r="AB21592"/>
      <c r="AC21592"/>
    </row>
    <row r="21593" spans="27:29" x14ac:dyDescent="0.25">
      <c r="AA21593"/>
      <c r="AB21593"/>
      <c r="AC21593"/>
    </row>
    <row r="21594" spans="27:29" x14ac:dyDescent="0.25">
      <c r="AA21594"/>
      <c r="AB21594"/>
      <c r="AC21594"/>
    </row>
    <row r="21595" spans="27:29" x14ac:dyDescent="0.25">
      <c r="AA21595"/>
      <c r="AB21595"/>
      <c r="AC21595"/>
    </row>
    <row r="21596" spans="27:29" x14ac:dyDescent="0.25">
      <c r="AA21596"/>
      <c r="AB21596"/>
      <c r="AC21596"/>
    </row>
    <row r="21597" spans="27:29" x14ac:dyDescent="0.25">
      <c r="AA21597"/>
      <c r="AB21597"/>
      <c r="AC21597"/>
    </row>
    <row r="21598" spans="27:29" x14ac:dyDescent="0.25">
      <c r="AA21598"/>
      <c r="AB21598"/>
      <c r="AC21598"/>
    </row>
    <row r="21599" spans="27:29" x14ac:dyDescent="0.25">
      <c r="AA21599"/>
      <c r="AB21599"/>
      <c r="AC21599"/>
    </row>
    <row r="21600" spans="27:29" x14ac:dyDescent="0.25">
      <c r="AA21600"/>
      <c r="AB21600"/>
      <c r="AC21600"/>
    </row>
    <row r="21601" spans="27:29" x14ac:dyDescent="0.25">
      <c r="AA21601"/>
      <c r="AB21601"/>
      <c r="AC21601"/>
    </row>
    <row r="21602" spans="27:29" x14ac:dyDescent="0.25">
      <c r="AA21602"/>
      <c r="AB21602"/>
      <c r="AC21602"/>
    </row>
    <row r="21603" spans="27:29" x14ac:dyDescent="0.25">
      <c r="AA21603"/>
      <c r="AB21603"/>
      <c r="AC21603"/>
    </row>
    <row r="21604" spans="27:29" x14ac:dyDescent="0.25">
      <c r="AA21604"/>
      <c r="AB21604"/>
      <c r="AC21604"/>
    </row>
    <row r="21605" spans="27:29" x14ac:dyDescent="0.25">
      <c r="AA21605"/>
      <c r="AB21605"/>
      <c r="AC21605"/>
    </row>
    <row r="21606" spans="27:29" x14ac:dyDescent="0.25">
      <c r="AA21606"/>
      <c r="AB21606"/>
      <c r="AC21606"/>
    </row>
    <row r="21607" spans="27:29" x14ac:dyDescent="0.25">
      <c r="AA21607"/>
      <c r="AB21607"/>
      <c r="AC21607"/>
    </row>
    <row r="21608" spans="27:29" x14ac:dyDescent="0.25">
      <c r="AA21608"/>
      <c r="AB21608"/>
      <c r="AC21608"/>
    </row>
    <row r="21609" spans="27:29" x14ac:dyDescent="0.25">
      <c r="AA21609"/>
      <c r="AB21609"/>
      <c r="AC21609"/>
    </row>
    <row r="21610" spans="27:29" x14ac:dyDescent="0.25">
      <c r="AA21610"/>
      <c r="AB21610"/>
      <c r="AC21610"/>
    </row>
    <row r="21611" spans="27:29" x14ac:dyDescent="0.25">
      <c r="AA21611"/>
      <c r="AB21611"/>
      <c r="AC21611"/>
    </row>
    <row r="21612" spans="27:29" x14ac:dyDescent="0.25">
      <c r="AA21612"/>
      <c r="AB21612"/>
      <c r="AC21612"/>
    </row>
    <row r="21613" spans="27:29" x14ac:dyDescent="0.25">
      <c r="AA21613"/>
      <c r="AB21613"/>
      <c r="AC21613"/>
    </row>
    <row r="21614" spans="27:29" x14ac:dyDescent="0.25">
      <c r="AA21614"/>
      <c r="AB21614"/>
      <c r="AC21614"/>
    </row>
    <row r="21615" spans="27:29" x14ac:dyDescent="0.25">
      <c r="AA21615"/>
      <c r="AB21615"/>
      <c r="AC21615"/>
    </row>
    <row r="21616" spans="27:29" x14ac:dyDescent="0.25">
      <c r="AA21616"/>
      <c r="AB21616"/>
      <c r="AC21616"/>
    </row>
    <row r="21617" spans="27:29" x14ac:dyDescent="0.25">
      <c r="AA21617"/>
      <c r="AB21617"/>
      <c r="AC21617"/>
    </row>
    <row r="21618" spans="27:29" x14ac:dyDescent="0.25">
      <c r="AA21618"/>
      <c r="AB21618"/>
      <c r="AC21618"/>
    </row>
    <row r="21619" spans="27:29" x14ac:dyDescent="0.25">
      <c r="AA21619"/>
      <c r="AB21619"/>
      <c r="AC21619"/>
    </row>
    <row r="21620" spans="27:29" x14ac:dyDescent="0.25">
      <c r="AA21620"/>
      <c r="AB21620"/>
      <c r="AC21620"/>
    </row>
    <row r="21621" spans="27:29" x14ac:dyDescent="0.25">
      <c r="AA21621"/>
      <c r="AB21621"/>
      <c r="AC21621"/>
    </row>
    <row r="21622" spans="27:29" x14ac:dyDescent="0.25">
      <c r="AA21622"/>
      <c r="AB21622"/>
      <c r="AC21622"/>
    </row>
    <row r="21623" spans="27:29" x14ac:dyDescent="0.25">
      <c r="AA21623"/>
      <c r="AB21623"/>
      <c r="AC21623"/>
    </row>
    <row r="21624" spans="27:29" x14ac:dyDescent="0.25">
      <c r="AA21624"/>
      <c r="AB21624"/>
      <c r="AC21624"/>
    </row>
    <row r="21625" spans="27:29" x14ac:dyDescent="0.25">
      <c r="AA21625"/>
      <c r="AB21625"/>
      <c r="AC21625"/>
    </row>
    <row r="21626" spans="27:29" x14ac:dyDescent="0.25">
      <c r="AA21626"/>
      <c r="AB21626"/>
      <c r="AC21626"/>
    </row>
    <row r="21627" spans="27:29" x14ac:dyDescent="0.25">
      <c r="AA21627"/>
      <c r="AB21627"/>
      <c r="AC21627"/>
    </row>
    <row r="21628" spans="27:29" x14ac:dyDescent="0.25">
      <c r="AA21628"/>
      <c r="AB21628"/>
      <c r="AC21628"/>
    </row>
    <row r="21629" spans="27:29" x14ac:dyDescent="0.25">
      <c r="AA21629"/>
      <c r="AB21629"/>
      <c r="AC21629"/>
    </row>
    <row r="21630" spans="27:29" x14ac:dyDescent="0.25">
      <c r="AA21630"/>
      <c r="AB21630"/>
      <c r="AC21630"/>
    </row>
    <row r="21631" spans="27:29" x14ac:dyDescent="0.25">
      <c r="AA21631"/>
      <c r="AB21631"/>
      <c r="AC21631"/>
    </row>
    <row r="21632" spans="27:29" x14ac:dyDescent="0.25">
      <c r="AA21632"/>
      <c r="AB21632"/>
      <c r="AC21632"/>
    </row>
    <row r="21633" spans="27:29" x14ac:dyDescent="0.25">
      <c r="AA21633"/>
      <c r="AB21633"/>
      <c r="AC21633"/>
    </row>
    <row r="21634" spans="27:29" x14ac:dyDescent="0.25">
      <c r="AA21634"/>
      <c r="AB21634"/>
      <c r="AC21634"/>
    </row>
    <row r="21635" spans="27:29" x14ac:dyDescent="0.25">
      <c r="AA21635"/>
      <c r="AB21635"/>
      <c r="AC21635"/>
    </row>
    <row r="21636" spans="27:29" x14ac:dyDescent="0.25">
      <c r="AA21636"/>
      <c r="AB21636"/>
      <c r="AC21636"/>
    </row>
    <row r="21637" spans="27:29" x14ac:dyDescent="0.25">
      <c r="AA21637"/>
      <c r="AB21637"/>
      <c r="AC21637"/>
    </row>
    <row r="21638" spans="27:29" x14ac:dyDescent="0.25">
      <c r="AA21638"/>
      <c r="AB21638"/>
      <c r="AC21638"/>
    </row>
    <row r="21639" spans="27:29" x14ac:dyDescent="0.25">
      <c r="AA21639"/>
      <c r="AB21639"/>
      <c r="AC21639"/>
    </row>
    <row r="21640" spans="27:29" x14ac:dyDescent="0.25">
      <c r="AA21640"/>
      <c r="AB21640"/>
      <c r="AC21640"/>
    </row>
    <row r="21641" spans="27:29" x14ac:dyDescent="0.25">
      <c r="AA21641"/>
      <c r="AB21641"/>
      <c r="AC21641"/>
    </row>
    <row r="21642" spans="27:29" x14ac:dyDescent="0.25">
      <c r="AA21642"/>
      <c r="AB21642"/>
      <c r="AC21642"/>
    </row>
    <row r="21643" spans="27:29" x14ac:dyDescent="0.25">
      <c r="AA21643"/>
      <c r="AB21643"/>
      <c r="AC21643"/>
    </row>
    <row r="21644" spans="27:29" x14ac:dyDescent="0.25">
      <c r="AA21644"/>
      <c r="AB21644"/>
      <c r="AC21644"/>
    </row>
    <row r="21645" spans="27:29" x14ac:dyDescent="0.25">
      <c r="AA21645"/>
      <c r="AB21645"/>
      <c r="AC21645"/>
    </row>
    <row r="21646" spans="27:29" x14ac:dyDescent="0.25">
      <c r="AA21646"/>
      <c r="AB21646"/>
      <c r="AC21646"/>
    </row>
    <row r="21647" spans="27:29" x14ac:dyDescent="0.25">
      <c r="AA21647"/>
      <c r="AB21647"/>
      <c r="AC21647"/>
    </row>
    <row r="21648" spans="27:29" x14ac:dyDescent="0.25">
      <c r="AA21648"/>
      <c r="AB21648"/>
      <c r="AC21648"/>
    </row>
    <row r="21649" spans="27:29" x14ac:dyDescent="0.25">
      <c r="AA21649"/>
      <c r="AB21649"/>
      <c r="AC21649"/>
    </row>
    <row r="21650" spans="27:29" x14ac:dyDescent="0.25">
      <c r="AA21650"/>
      <c r="AB21650"/>
      <c r="AC21650"/>
    </row>
    <row r="21651" spans="27:29" x14ac:dyDescent="0.25">
      <c r="AA21651"/>
      <c r="AB21651"/>
      <c r="AC21651"/>
    </row>
    <row r="21652" spans="27:29" x14ac:dyDescent="0.25">
      <c r="AA21652"/>
      <c r="AB21652"/>
      <c r="AC21652"/>
    </row>
    <row r="21653" spans="27:29" x14ac:dyDescent="0.25">
      <c r="AA21653"/>
      <c r="AB21653"/>
      <c r="AC21653"/>
    </row>
    <row r="21654" spans="27:29" x14ac:dyDescent="0.25">
      <c r="AA21654"/>
      <c r="AB21654"/>
      <c r="AC21654"/>
    </row>
    <row r="21655" spans="27:29" x14ac:dyDescent="0.25">
      <c r="AA21655"/>
      <c r="AB21655"/>
      <c r="AC21655"/>
    </row>
    <row r="21656" spans="27:29" x14ac:dyDescent="0.25">
      <c r="AA21656"/>
      <c r="AB21656"/>
      <c r="AC21656"/>
    </row>
    <row r="21657" spans="27:29" x14ac:dyDescent="0.25">
      <c r="AA21657"/>
      <c r="AB21657"/>
      <c r="AC21657"/>
    </row>
    <row r="21658" spans="27:29" x14ac:dyDescent="0.25">
      <c r="AA21658"/>
      <c r="AB21658"/>
      <c r="AC21658"/>
    </row>
    <row r="21659" spans="27:29" x14ac:dyDescent="0.25">
      <c r="AA21659"/>
      <c r="AB21659"/>
      <c r="AC21659"/>
    </row>
    <row r="21660" spans="27:29" x14ac:dyDescent="0.25">
      <c r="AA21660"/>
      <c r="AB21660"/>
      <c r="AC21660"/>
    </row>
    <row r="21661" spans="27:29" x14ac:dyDescent="0.25">
      <c r="AA21661"/>
      <c r="AB21661"/>
      <c r="AC21661"/>
    </row>
    <row r="21662" spans="27:29" x14ac:dyDescent="0.25">
      <c r="AA21662"/>
      <c r="AB21662"/>
      <c r="AC21662"/>
    </row>
    <row r="21663" spans="27:29" x14ac:dyDescent="0.25">
      <c r="AA21663"/>
      <c r="AB21663"/>
      <c r="AC21663"/>
    </row>
    <row r="21664" spans="27:29" x14ac:dyDescent="0.25">
      <c r="AA21664"/>
      <c r="AB21664"/>
      <c r="AC21664"/>
    </row>
    <row r="21665" spans="27:29" x14ac:dyDescent="0.25">
      <c r="AA21665"/>
      <c r="AB21665"/>
      <c r="AC21665"/>
    </row>
    <row r="21666" spans="27:29" x14ac:dyDescent="0.25">
      <c r="AA21666"/>
      <c r="AB21666"/>
      <c r="AC21666"/>
    </row>
    <row r="21667" spans="27:29" x14ac:dyDescent="0.25">
      <c r="AA21667"/>
      <c r="AB21667"/>
      <c r="AC21667"/>
    </row>
    <row r="21668" spans="27:29" x14ac:dyDescent="0.25">
      <c r="AA21668"/>
      <c r="AB21668"/>
      <c r="AC21668"/>
    </row>
    <row r="21669" spans="27:29" x14ac:dyDescent="0.25">
      <c r="AA21669"/>
      <c r="AB21669"/>
      <c r="AC21669"/>
    </row>
    <row r="21670" spans="27:29" x14ac:dyDescent="0.25">
      <c r="AA21670"/>
      <c r="AB21670"/>
      <c r="AC21670"/>
    </row>
    <row r="21671" spans="27:29" x14ac:dyDescent="0.25">
      <c r="AA21671"/>
      <c r="AB21671"/>
      <c r="AC21671"/>
    </row>
    <row r="21672" spans="27:29" x14ac:dyDescent="0.25">
      <c r="AA21672"/>
      <c r="AB21672"/>
      <c r="AC21672"/>
    </row>
    <row r="21673" spans="27:29" x14ac:dyDescent="0.25">
      <c r="AA21673"/>
      <c r="AB21673"/>
      <c r="AC21673"/>
    </row>
    <row r="21674" spans="27:29" x14ac:dyDescent="0.25">
      <c r="AA21674"/>
      <c r="AB21674"/>
      <c r="AC21674"/>
    </row>
    <row r="21675" spans="27:29" x14ac:dyDescent="0.25">
      <c r="AA21675"/>
      <c r="AB21675"/>
      <c r="AC21675"/>
    </row>
    <row r="21676" spans="27:29" x14ac:dyDescent="0.25">
      <c r="AA21676"/>
      <c r="AB21676"/>
      <c r="AC21676"/>
    </row>
    <row r="21677" spans="27:29" x14ac:dyDescent="0.25">
      <c r="AA21677"/>
      <c r="AB21677"/>
      <c r="AC21677"/>
    </row>
    <row r="21678" spans="27:29" x14ac:dyDescent="0.25">
      <c r="AA21678"/>
      <c r="AB21678"/>
      <c r="AC21678"/>
    </row>
    <row r="21679" spans="27:29" x14ac:dyDescent="0.25">
      <c r="AA21679"/>
      <c r="AB21679"/>
      <c r="AC21679"/>
    </row>
    <row r="21680" spans="27:29" x14ac:dyDescent="0.25">
      <c r="AA21680"/>
      <c r="AB21680"/>
      <c r="AC21680"/>
    </row>
    <row r="21681" spans="27:29" x14ac:dyDescent="0.25">
      <c r="AA21681"/>
      <c r="AB21681"/>
      <c r="AC21681"/>
    </row>
    <row r="21682" spans="27:29" x14ac:dyDescent="0.25">
      <c r="AA21682"/>
      <c r="AB21682"/>
      <c r="AC21682"/>
    </row>
    <row r="21683" spans="27:29" x14ac:dyDescent="0.25">
      <c r="AA21683"/>
      <c r="AB21683"/>
      <c r="AC21683"/>
    </row>
    <row r="21684" spans="27:29" x14ac:dyDescent="0.25">
      <c r="AA21684"/>
      <c r="AB21684"/>
      <c r="AC21684"/>
    </row>
    <row r="21685" spans="27:29" x14ac:dyDescent="0.25">
      <c r="AA21685"/>
      <c r="AB21685"/>
      <c r="AC21685"/>
    </row>
    <row r="21686" spans="27:29" x14ac:dyDescent="0.25">
      <c r="AA21686"/>
      <c r="AB21686"/>
      <c r="AC21686"/>
    </row>
    <row r="21687" spans="27:29" x14ac:dyDescent="0.25">
      <c r="AA21687"/>
      <c r="AB21687"/>
      <c r="AC21687"/>
    </row>
    <row r="21688" spans="27:29" x14ac:dyDescent="0.25">
      <c r="AA21688"/>
      <c r="AB21688"/>
      <c r="AC21688"/>
    </row>
    <row r="21689" spans="27:29" x14ac:dyDescent="0.25">
      <c r="AA21689"/>
      <c r="AB21689"/>
      <c r="AC21689"/>
    </row>
    <row r="21690" spans="27:29" x14ac:dyDescent="0.25">
      <c r="AA21690"/>
      <c r="AB21690"/>
      <c r="AC21690"/>
    </row>
    <row r="21691" spans="27:29" x14ac:dyDescent="0.25">
      <c r="AA21691"/>
      <c r="AB21691"/>
      <c r="AC21691"/>
    </row>
    <row r="21692" spans="27:29" x14ac:dyDescent="0.25">
      <c r="AA21692"/>
      <c r="AB21692"/>
      <c r="AC21692"/>
    </row>
    <row r="21693" spans="27:29" x14ac:dyDescent="0.25">
      <c r="AA21693"/>
      <c r="AB21693"/>
      <c r="AC21693"/>
    </row>
    <row r="21694" spans="27:29" x14ac:dyDescent="0.25">
      <c r="AA21694"/>
      <c r="AB21694"/>
      <c r="AC21694"/>
    </row>
    <row r="21695" spans="27:29" x14ac:dyDescent="0.25">
      <c r="AA21695"/>
      <c r="AB21695"/>
      <c r="AC21695"/>
    </row>
    <row r="21696" spans="27:29" x14ac:dyDescent="0.25">
      <c r="AA21696"/>
      <c r="AB21696"/>
      <c r="AC21696"/>
    </row>
    <row r="21697" spans="27:29" x14ac:dyDescent="0.25">
      <c r="AA21697"/>
      <c r="AB21697"/>
      <c r="AC21697"/>
    </row>
    <row r="21698" spans="27:29" x14ac:dyDescent="0.25">
      <c r="AA21698"/>
      <c r="AB21698"/>
      <c r="AC21698"/>
    </row>
    <row r="21699" spans="27:29" x14ac:dyDescent="0.25">
      <c r="AA21699"/>
      <c r="AB21699"/>
      <c r="AC21699"/>
    </row>
    <row r="21700" spans="27:29" x14ac:dyDescent="0.25">
      <c r="AA21700"/>
      <c r="AB21700"/>
      <c r="AC21700"/>
    </row>
    <row r="21701" spans="27:29" x14ac:dyDescent="0.25">
      <c r="AA21701"/>
      <c r="AB21701"/>
      <c r="AC21701"/>
    </row>
    <row r="21702" spans="27:29" x14ac:dyDescent="0.25">
      <c r="AA21702"/>
      <c r="AB21702"/>
      <c r="AC21702"/>
    </row>
    <row r="21703" spans="27:29" x14ac:dyDescent="0.25">
      <c r="AA21703"/>
      <c r="AB21703"/>
      <c r="AC21703"/>
    </row>
    <row r="21704" spans="27:29" x14ac:dyDescent="0.25">
      <c r="AA21704"/>
      <c r="AB21704"/>
      <c r="AC21704"/>
    </row>
    <row r="21705" spans="27:29" x14ac:dyDescent="0.25">
      <c r="AA21705"/>
      <c r="AB21705"/>
      <c r="AC21705"/>
    </row>
    <row r="21706" spans="27:29" x14ac:dyDescent="0.25">
      <c r="AA21706"/>
      <c r="AB21706"/>
      <c r="AC21706"/>
    </row>
    <row r="21707" spans="27:29" x14ac:dyDescent="0.25">
      <c r="AA21707"/>
      <c r="AB21707"/>
      <c r="AC21707"/>
    </row>
    <row r="21708" spans="27:29" x14ac:dyDescent="0.25">
      <c r="AA21708"/>
      <c r="AB21708"/>
      <c r="AC21708"/>
    </row>
    <row r="21709" spans="27:29" x14ac:dyDescent="0.25">
      <c r="AA21709"/>
      <c r="AB21709"/>
      <c r="AC21709"/>
    </row>
    <row r="21710" spans="27:29" x14ac:dyDescent="0.25">
      <c r="AA21710"/>
      <c r="AB21710"/>
      <c r="AC21710"/>
    </row>
    <row r="21711" spans="27:29" x14ac:dyDescent="0.25">
      <c r="AA21711"/>
      <c r="AB21711"/>
      <c r="AC21711"/>
    </row>
    <row r="21712" spans="27:29" x14ac:dyDescent="0.25">
      <c r="AA21712"/>
      <c r="AB21712"/>
      <c r="AC21712"/>
    </row>
    <row r="21713" spans="27:29" x14ac:dyDescent="0.25">
      <c r="AA21713"/>
      <c r="AB21713"/>
      <c r="AC21713"/>
    </row>
    <row r="21714" spans="27:29" x14ac:dyDescent="0.25">
      <c r="AA21714"/>
      <c r="AB21714"/>
      <c r="AC21714"/>
    </row>
    <row r="21715" spans="27:29" x14ac:dyDescent="0.25">
      <c r="AA21715"/>
      <c r="AB21715"/>
      <c r="AC21715"/>
    </row>
    <row r="21716" spans="27:29" x14ac:dyDescent="0.25">
      <c r="AA21716"/>
      <c r="AB21716"/>
      <c r="AC21716"/>
    </row>
    <row r="21717" spans="27:29" x14ac:dyDescent="0.25">
      <c r="AA21717"/>
      <c r="AB21717"/>
      <c r="AC21717"/>
    </row>
    <row r="21718" spans="27:29" x14ac:dyDescent="0.25">
      <c r="AA21718"/>
      <c r="AB21718"/>
      <c r="AC21718"/>
    </row>
    <row r="21719" spans="27:29" x14ac:dyDescent="0.25">
      <c r="AA21719"/>
      <c r="AB21719"/>
      <c r="AC21719"/>
    </row>
    <row r="21720" spans="27:29" x14ac:dyDescent="0.25">
      <c r="AA21720"/>
      <c r="AB21720"/>
      <c r="AC21720"/>
    </row>
    <row r="21721" spans="27:29" x14ac:dyDescent="0.25">
      <c r="AA21721"/>
      <c r="AB21721"/>
      <c r="AC21721"/>
    </row>
    <row r="21722" spans="27:29" x14ac:dyDescent="0.25">
      <c r="AA21722"/>
      <c r="AB21722"/>
      <c r="AC21722"/>
    </row>
    <row r="21723" spans="27:29" x14ac:dyDescent="0.25">
      <c r="AA21723"/>
      <c r="AB21723"/>
      <c r="AC21723"/>
    </row>
    <row r="21724" spans="27:29" x14ac:dyDescent="0.25">
      <c r="AA21724"/>
      <c r="AB21724"/>
      <c r="AC21724"/>
    </row>
    <row r="21725" spans="27:29" x14ac:dyDescent="0.25">
      <c r="AA21725"/>
      <c r="AB21725"/>
      <c r="AC21725"/>
    </row>
    <row r="21726" spans="27:29" x14ac:dyDescent="0.25">
      <c r="AA21726"/>
      <c r="AB21726"/>
      <c r="AC21726"/>
    </row>
    <row r="21727" spans="27:29" x14ac:dyDescent="0.25">
      <c r="AA21727"/>
      <c r="AB21727"/>
      <c r="AC21727"/>
    </row>
    <row r="21728" spans="27:29" x14ac:dyDescent="0.25">
      <c r="AA21728"/>
      <c r="AB21728"/>
      <c r="AC21728"/>
    </row>
    <row r="21729" spans="27:29" x14ac:dyDescent="0.25">
      <c r="AA21729"/>
      <c r="AB21729"/>
      <c r="AC21729"/>
    </row>
    <row r="21730" spans="27:29" x14ac:dyDescent="0.25">
      <c r="AA21730"/>
      <c r="AB21730"/>
      <c r="AC21730"/>
    </row>
    <row r="21731" spans="27:29" x14ac:dyDescent="0.25">
      <c r="AA21731"/>
      <c r="AB21731"/>
      <c r="AC21731"/>
    </row>
    <row r="21732" spans="27:29" x14ac:dyDescent="0.25">
      <c r="AA21732"/>
      <c r="AB21732"/>
      <c r="AC21732"/>
    </row>
    <row r="21733" spans="27:29" x14ac:dyDescent="0.25">
      <c r="AA21733"/>
      <c r="AB21733"/>
      <c r="AC21733"/>
    </row>
    <row r="21734" spans="27:29" x14ac:dyDescent="0.25">
      <c r="AA21734"/>
      <c r="AB21734"/>
      <c r="AC21734"/>
    </row>
    <row r="21735" spans="27:29" x14ac:dyDescent="0.25">
      <c r="AA21735"/>
      <c r="AB21735"/>
      <c r="AC21735"/>
    </row>
    <row r="21736" spans="27:29" x14ac:dyDescent="0.25">
      <c r="AA21736"/>
      <c r="AB21736"/>
      <c r="AC21736"/>
    </row>
    <row r="21737" spans="27:29" x14ac:dyDescent="0.25">
      <c r="AA21737"/>
      <c r="AB21737"/>
      <c r="AC21737"/>
    </row>
    <row r="21738" spans="27:29" x14ac:dyDescent="0.25">
      <c r="AA21738"/>
      <c r="AB21738"/>
      <c r="AC21738"/>
    </row>
    <row r="21739" spans="27:29" x14ac:dyDescent="0.25">
      <c r="AA21739"/>
      <c r="AB21739"/>
      <c r="AC21739"/>
    </row>
    <row r="21740" spans="27:29" x14ac:dyDescent="0.25">
      <c r="AA21740"/>
      <c r="AB21740"/>
      <c r="AC21740"/>
    </row>
    <row r="21741" spans="27:29" x14ac:dyDescent="0.25">
      <c r="AA21741"/>
      <c r="AB21741"/>
      <c r="AC21741"/>
    </row>
    <row r="21742" spans="27:29" x14ac:dyDescent="0.25">
      <c r="AA21742"/>
      <c r="AB21742"/>
      <c r="AC21742"/>
    </row>
    <row r="21743" spans="27:29" x14ac:dyDescent="0.25">
      <c r="AA21743"/>
      <c r="AB21743"/>
      <c r="AC21743"/>
    </row>
    <row r="21744" spans="27:29" x14ac:dyDescent="0.25">
      <c r="AA21744"/>
      <c r="AB21744"/>
      <c r="AC21744"/>
    </row>
    <row r="21745" spans="27:29" x14ac:dyDescent="0.25">
      <c r="AA21745"/>
      <c r="AB21745"/>
      <c r="AC21745"/>
    </row>
    <row r="21746" spans="27:29" x14ac:dyDescent="0.25">
      <c r="AA21746"/>
      <c r="AB21746"/>
      <c r="AC21746"/>
    </row>
    <row r="21747" spans="27:29" x14ac:dyDescent="0.25">
      <c r="AA21747"/>
      <c r="AB21747"/>
      <c r="AC21747"/>
    </row>
    <row r="21748" spans="27:29" x14ac:dyDescent="0.25">
      <c r="AA21748"/>
      <c r="AB21748"/>
      <c r="AC21748"/>
    </row>
    <row r="21749" spans="27:29" x14ac:dyDescent="0.25">
      <c r="AA21749"/>
      <c r="AB21749"/>
      <c r="AC21749"/>
    </row>
    <row r="21750" spans="27:29" x14ac:dyDescent="0.25">
      <c r="AA21750"/>
      <c r="AB21750"/>
      <c r="AC21750"/>
    </row>
    <row r="21751" spans="27:29" x14ac:dyDescent="0.25">
      <c r="AA21751"/>
      <c r="AB21751"/>
      <c r="AC21751"/>
    </row>
    <row r="21752" spans="27:29" x14ac:dyDescent="0.25">
      <c r="AA21752"/>
      <c r="AB21752"/>
      <c r="AC21752"/>
    </row>
    <row r="21753" spans="27:29" x14ac:dyDescent="0.25">
      <c r="AA21753"/>
      <c r="AB21753"/>
      <c r="AC21753"/>
    </row>
    <row r="21754" spans="27:29" x14ac:dyDescent="0.25">
      <c r="AA21754"/>
      <c r="AB21754"/>
      <c r="AC21754"/>
    </row>
    <row r="21755" spans="27:29" x14ac:dyDescent="0.25">
      <c r="AA21755"/>
      <c r="AB21755"/>
      <c r="AC21755"/>
    </row>
    <row r="21756" spans="27:29" x14ac:dyDescent="0.25">
      <c r="AA21756"/>
      <c r="AB21756"/>
      <c r="AC21756"/>
    </row>
    <row r="21757" spans="27:29" x14ac:dyDescent="0.25">
      <c r="AA21757"/>
      <c r="AB21757"/>
      <c r="AC21757"/>
    </row>
    <row r="21758" spans="27:29" x14ac:dyDescent="0.25">
      <c r="AA21758"/>
      <c r="AB21758"/>
      <c r="AC21758"/>
    </row>
    <row r="21759" spans="27:29" x14ac:dyDescent="0.25">
      <c r="AA21759"/>
      <c r="AB21759"/>
      <c r="AC21759"/>
    </row>
    <row r="21760" spans="27:29" x14ac:dyDescent="0.25">
      <c r="AA21760"/>
      <c r="AB21760"/>
      <c r="AC21760"/>
    </row>
    <row r="21761" spans="27:29" x14ac:dyDescent="0.25">
      <c r="AA21761"/>
      <c r="AB21761"/>
      <c r="AC21761"/>
    </row>
    <row r="21762" spans="27:29" x14ac:dyDescent="0.25">
      <c r="AA21762"/>
      <c r="AB21762"/>
      <c r="AC21762"/>
    </row>
    <row r="21763" spans="27:29" x14ac:dyDescent="0.25">
      <c r="AA21763"/>
      <c r="AB21763"/>
      <c r="AC21763"/>
    </row>
    <row r="21764" spans="27:29" x14ac:dyDescent="0.25">
      <c r="AA21764"/>
      <c r="AB21764"/>
      <c r="AC21764"/>
    </row>
    <row r="21765" spans="27:29" x14ac:dyDescent="0.25">
      <c r="AA21765"/>
      <c r="AB21765"/>
      <c r="AC21765"/>
    </row>
    <row r="21766" spans="27:29" x14ac:dyDescent="0.25">
      <c r="AA21766"/>
      <c r="AB21766"/>
      <c r="AC21766"/>
    </row>
    <row r="21767" spans="27:29" x14ac:dyDescent="0.25">
      <c r="AA21767"/>
      <c r="AB21767"/>
      <c r="AC21767"/>
    </row>
    <row r="21768" spans="27:29" x14ac:dyDescent="0.25">
      <c r="AA21768"/>
      <c r="AB21768"/>
      <c r="AC21768"/>
    </row>
    <row r="21769" spans="27:29" x14ac:dyDescent="0.25">
      <c r="AA21769"/>
      <c r="AB21769"/>
      <c r="AC21769"/>
    </row>
    <row r="21770" spans="27:29" x14ac:dyDescent="0.25">
      <c r="AA21770"/>
      <c r="AB21770"/>
      <c r="AC21770"/>
    </row>
    <row r="21771" spans="27:29" x14ac:dyDescent="0.25">
      <c r="AA21771"/>
      <c r="AB21771"/>
      <c r="AC21771"/>
    </row>
    <row r="21772" spans="27:29" x14ac:dyDescent="0.25">
      <c r="AA21772"/>
      <c r="AB21772"/>
      <c r="AC21772"/>
    </row>
    <row r="21773" spans="27:29" x14ac:dyDescent="0.25">
      <c r="AA21773"/>
      <c r="AB21773"/>
      <c r="AC21773"/>
    </row>
    <row r="21774" spans="27:29" x14ac:dyDescent="0.25">
      <c r="AA21774"/>
      <c r="AB21774"/>
      <c r="AC21774"/>
    </row>
    <row r="21775" spans="27:29" x14ac:dyDescent="0.25">
      <c r="AA21775"/>
      <c r="AB21775"/>
      <c r="AC21775"/>
    </row>
    <row r="21776" spans="27:29" x14ac:dyDescent="0.25">
      <c r="AA21776"/>
      <c r="AB21776"/>
      <c r="AC21776"/>
    </row>
    <row r="21777" spans="27:29" x14ac:dyDescent="0.25">
      <c r="AA21777"/>
      <c r="AB21777"/>
      <c r="AC21777"/>
    </row>
    <row r="21778" spans="27:29" x14ac:dyDescent="0.25">
      <c r="AA21778"/>
      <c r="AB21778"/>
      <c r="AC21778"/>
    </row>
    <row r="21779" spans="27:29" x14ac:dyDescent="0.25">
      <c r="AA21779"/>
      <c r="AB21779"/>
      <c r="AC21779"/>
    </row>
    <row r="21780" spans="27:29" x14ac:dyDescent="0.25">
      <c r="AA21780"/>
      <c r="AB21780"/>
      <c r="AC21780"/>
    </row>
    <row r="21781" spans="27:29" x14ac:dyDescent="0.25">
      <c r="AA21781"/>
      <c r="AB21781"/>
      <c r="AC21781"/>
    </row>
    <row r="21782" spans="27:29" x14ac:dyDescent="0.25">
      <c r="AA21782"/>
      <c r="AB21782"/>
      <c r="AC21782"/>
    </row>
    <row r="21783" spans="27:29" x14ac:dyDescent="0.25">
      <c r="AA21783"/>
      <c r="AB21783"/>
      <c r="AC21783"/>
    </row>
    <row r="21784" spans="27:29" x14ac:dyDescent="0.25">
      <c r="AA21784"/>
      <c r="AB21784"/>
      <c r="AC21784"/>
    </row>
    <row r="21785" spans="27:29" x14ac:dyDescent="0.25">
      <c r="AA21785"/>
      <c r="AB21785"/>
      <c r="AC21785"/>
    </row>
    <row r="21786" spans="27:29" x14ac:dyDescent="0.25">
      <c r="AA21786"/>
      <c r="AB21786"/>
      <c r="AC21786"/>
    </row>
    <row r="21787" spans="27:29" x14ac:dyDescent="0.25">
      <c r="AA21787"/>
      <c r="AB21787"/>
      <c r="AC21787"/>
    </row>
    <row r="21788" spans="27:29" x14ac:dyDescent="0.25">
      <c r="AA21788"/>
      <c r="AB21788"/>
      <c r="AC21788"/>
    </row>
    <row r="21789" spans="27:29" x14ac:dyDescent="0.25">
      <c r="AA21789"/>
      <c r="AB21789"/>
      <c r="AC21789"/>
    </row>
    <row r="21790" spans="27:29" x14ac:dyDescent="0.25">
      <c r="AA21790"/>
      <c r="AB21790"/>
      <c r="AC21790"/>
    </row>
    <row r="21791" spans="27:29" x14ac:dyDescent="0.25">
      <c r="AA21791"/>
      <c r="AB21791"/>
      <c r="AC21791"/>
    </row>
    <row r="21792" spans="27:29" x14ac:dyDescent="0.25">
      <c r="AA21792"/>
      <c r="AB21792"/>
      <c r="AC21792"/>
    </row>
    <row r="21793" spans="27:29" x14ac:dyDescent="0.25">
      <c r="AA21793"/>
      <c r="AB21793"/>
      <c r="AC21793"/>
    </row>
    <row r="21794" spans="27:29" x14ac:dyDescent="0.25">
      <c r="AA21794"/>
      <c r="AB21794"/>
      <c r="AC21794"/>
    </row>
    <row r="21795" spans="27:29" x14ac:dyDescent="0.25">
      <c r="AA21795"/>
      <c r="AB21795"/>
      <c r="AC21795"/>
    </row>
    <row r="21796" spans="27:29" x14ac:dyDescent="0.25">
      <c r="AA21796"/>
      <c r="AB21796"/>
      <c r="AC21796"/>
    </row>
    <row r="21797" spans="27:29" x14ac:dyDescent="0.25">
      <c r="AA21797"/>
      <c r="AB21797"/>
      <c r="AC21797"/>
    </row>
    <row r="21798" spans="27:29" x14ac:dyDescent="0.25">
      <c r="AA21798"/>
      <c r="AB21798"/>
      <c r="AC21798"/>
    </row>
    <row r="21799" spans="27:29" x14ac:dyDescent="0.25">
      <c r="AA21799"/>
      <c r="AB21799"/>
      <c r="AC21799"/>
    </row>
    <row r="21800" spans="27:29" x14ac:dyDescent="0.25">
      <c r="AA21800"/>
      <c r="AB21800"/>
      <c r="AC21800"/>
    </row>
    <row r="21801" spans="27:29" x14ac:dyDescent="0.25">
      <c r="AA21801"/>
      <c r="AB21801"/>
      <c r="AC21801"/>
    </row>
    <row r="21802" spans="27:29" x14ac:dyDescent="0.25">
      <c r="AA21802"/>
      <c r="AB21802"/>
      <c r="AC21802"/>
    </row>
    <row r="21803" spans="27:29" x14ac:dyDescent="0.25">
      <c r="AA21803"/>
      <c r="AB21803"/>
      <c r="AC21803"/>
    </row>
    <row r="21804" spans="27:29" x14ac:dyDescent="0.25">
      <c r="AA21804"/>
      <c r="AB21804"/>
      <c r="AC21804"/>
    </row>
    <row r="21805" spans="27:29" x14ac:dyDescent="0.25">
      <c r="AA21805"/>
      <c r="AB21805"/>
      <c r="AC21805"/>
    </row>
    <row r="21806" spans="27:29" x14ac:dyDescent="0.25">
      <c r="AA21806"/>
      <c r="AB21806"/>
      <c r="AC21806"/>
    </row>
    <row r="21807" spans="27:29" x14ac:dyDescent="0.25">
      <c r="AA21807"/>
      <c r="AB21807"/>
      <c r="AC21807"/>
    </row>
    <row r="21808" spans="27:29" x14ac:dyDescent="0.25">
      <c r="AA21808"/>
      <c r="AB21808"/>
      <c r="AC21808"/>
    </row>
    <row r="21809" spans="27:29" x14ac:dyDescent="0.25">
      <c r="AA21809"/>
      <c r="AB21809"/>
      <c r="AC21809"/>
    </row>
    <row r="21810" spans="27:29" x14ac:dyDescent="0.25">
      <c r="AA21810"/>
      <c r="AB21810"/>
      <c r="AC21810"/>
    </row>
    <row r="21811" spans="27:29" x14ac:dyDescent="0.25">
      <c r="AA21811"/>
      <c r="AB21811"/>
      <c r="AC21811"/>
    </row>
    <row r="21812" spans="27:29" x14ac:dyDescent="0.25">
      <c r="AA21812"/>
      <c r="AB21812"/>
      <c r="AC21812"/>
    </row>
    <row r="21813" spans="27:29" x14ac:dyDescent="0.25">
      <c r="AA21813"/>
      <c r="AB21813"/>
      <c r="AC21813"/>
    </row>
    <row r="21814" spans="27:29" x14ac:dyDescent="0.25">
      <c r="AA21814"/>
      <c r="AB21814"/>
      <c r="AC21814"/>
    </row>
    <row r="21815" spans="27:29" x14ac:dyDescent="0.25">
      <c r="AA21815"/>
      <c r="AB21815"/>
      <c r="AC21815"/>
    </row>
    <row r="21816" spans="27:29" x14ac:dyDescent="0.25">
      <c r="AA21816"/>
      <c r="AB21816"/>
      <c r="AC21816"/>
    </row>
    <row r="21817" spans="27:29" x14ac:dyDescent="0.25">
      <c r="AA21817"/>
      <c r="AB21817"/>
      <c r="AC21817"/>
    </row>
    <row r="21818" spans="27:29" x14ac:dyDescent="0.25">
      <c r="AA21818"/>
      <c r="AB21818"/>
      <c r="AC21818"/>
    </row>
    <row r="21819" spans="27:29" x14ac:dyDescent="0.25">
      <c r="AA21819"/>
      <c r="AB21819"/>
      <c r="AC21819"/>
    </row>
    <row r="21820" spans="27:29" x14ac:dyDescent="0.25">
      <c r="AA21820"/>
      <c r="AB21820"/>
      <c r="AC21820"/>
    </row>
    <row r="21821" spans="27:29" x14ac:dyDescent="0.25">
      <c r="AA21821"/>
      <c r="AB21821"/>
      <c r="AC21821"/>
    </row>
    <row r="21822" spans="27:29" x14ac:dyDescent="0.25">
      <c r="AA21822"/>
      <c r="AB21822"/>
      <c r="AC21822"/>
    </row>
    <row r="21823" spans="27:29" x14ac:dyDescent="0.25">
      <c r="AA21823"/>
      <c r="AB21823"/>
      <c r="AC21823"/>
    </row>
    <row r="21824" spans="27:29" x14ac:dyDescent="0.25">
      <c r="AA21824"/>
      <c r="AB21824"/>
      <c r="AC21824"/>
    </row>
    <row r="21825" spans="27:29" x14ac:dyDescent="0.25">
      <c r="AA21825"/>
      <c r="AB21825"/>
      <c r="AC21825"/>
    </row>
    <row r="21826" spans="27:29" x14ac:dyDescent="0.25">
      <c r="AA21826"/>
      <c r="AB21826"/>
      <c r="AC21826"/>
    </row>
    <row r="21827" spans="27:29" x14ac:dyDescent="0.25">
      <c r="AA21827"/>
      <c r="AB21827"/>
      <c r="AC21827"/>
    </row>
    <row r="21828" spans="27:29" x14ac:dyDescent="0.25">
      <c r="AA21828"/>
      <c r="AB21828"/>
      <c r="AC21828"/>
    </row>
    <row r="21829" spans="27:29" x14ac:dyDescent="0.25">
      <c r="AA21829"/>
      <c r="AB21829"/>
      <c r="AC21829"/>
    </row>
    <row r="21830" spans="27:29" x14ac:dyDescent="0.25">
      <c r="AA21830"/>
      <c r="AB21830"/>
      <c r="AC21830"/>
    </row>
    <row r="21831" spans="27:29" x14ac:dyDescent="0.25">
      <c r="AA21831"/>
      <c r="AB21831"/>
      <c r="AC21831"/>
    </row>
    <row r="21832" spans="27:29" x14ac:dyDescent="0.25">
      <c r="AA21832"/>
      <c r="AB21832"/>
      <c r="AC21832"/>
    </row>
    <row r="21833" spans="27:29" x14ac:dyDescent="0.25">
      <c r="AA21833"/>
      <c r="AB21833"/>
      <c r="AC21833"/>
    </row>
    <row r="21834" spans="27:29" x14ac:dyDescent="0.25">
      <c r="AA21834"/>
      <c r="AB21834"/>
      <c r="AC21834"/>
    </row>
    <row r="21835" spans="27:29" x14ac:dyDescent="0.25">
      <c r="AA21835"/>
      <c r="AB21835"/>
      <c r="AC21835"/>
    </row>
    <row r="21836" spans="27:29" x14ac:dyDescent="0.25">
      <c r="AA21836"/>
      <c r="AB21836"/>
      <c r="AC21836"/>
    </row>
    <row r="21837" spans="27:29" x14ac:dyDescent="0.25">
      <c r="AA21837"/>
      <c r="AB21837"/>
      <c r="AC21837"/>
    </row>
    <row r="21838" spans="27:29" x14ac:dyDescent="0.25">
      <c r="AA21838"/>
      <c r="AB21838"/>
      <c r="AC21838"/>
    </row>
    <row r="21839" spans="27:29" x14ac:dyDescent="0.25">
      <c r="AA21839"/>
      <c r="AB21839"/>
      <c r="AC21839"/>
    </row>
    <row r="21840" spans="27:29" x14ac:dyDescent="0.25">
      <c r="AA21840"/>
      <c r="AB21840"/>
      <c r="AC21840"/>
    </row>
    <row r="21841" spans="27:29" x14ac:dyDescent="0.25">
      <c r="AA21841"/>
      <c r="AB21841"/>
      <c r="AC21841"/>
    </row>
    <row r="21842" spans="27:29" x14ac:dyDescent="0.25">
      <c r="AA21842"/>
      <c r="AB21842"/>
      <c r="AC21842"/>
    </row>
    <row r="21843" spans="27:29" x14ac:dyDescent="0.25">
      <c r="AA21843"/>
      <c r="AB21843"/>
      <c r="AC21843"/>
    </row>
    <row r="21844" spans="27:29" x14ac:dyDescent="0.25">
      <c r="AA21844"/>
      <c r="AB21844"/>
      <c r="AC21844"/>
    </row>
    <row r="21845" spans="27:29" x14ac:dyDescent="0.25">
      <c r="AA21845"/>
      <c r="AB21845"/>
      <c r="AC21845"/>
    </row>
    <row r="21846" spans="27:29" x14ac:dyDescent="0.25">
      <c r="AA21846"/>
      <c r="AB21846"/>
      <c r="AC21846"/>
    </row>
    <row r="21847" spans="27:29" x14ac:dyDescent="0.25">
      <c r="AA21847"/>
      <c r="AB21847"/>
      <c r="AC21847"/>
    </row>
    <row r="21848" spans="27:29" x14ac:dyDescent="0.25">
      <c r="AA21848"/>
      <c r="AB21848"/>
      <c r="AC21848"/>
    </row>
    <row r="21849" spans="27:29" x14ac:dyDescent="0.25">
      <c r="AA21849"/>
      <c r="AB21849"/>
      <c r="AC21849"/>
    </row>
    <row r="21850" spans="27:29" x14ac:dyDescent="0.25">
      <c r="AA21850"/>
      <c r="AB21850"/>
      <c r="AC21850"/>
    </row>
    <row r="21851" spans="27:29" x14ac:dyDescent="0.25">
      <c r="AA21851"/>
      <c r="AB21851"/>
      <c r="AC21851"/>
    </row>
    <row r="21852" spans="27:29" x14ac:dyDescent="0.25">
      <c r="AA21852"/>
      <c r="AB21852"/>
      <c r="AC21852"/>
    </row>
    <row r="21853" spans="27:29" x14ac:dyDescent="0.25">
      <c r="AA21853"/>
      <c r="AB21853"/>
      <c r="AC21853"/>
    </row>
    <row r="21854" spans="27:29" x14ac:dyDescent="0.25">
      <c r="AA21854"/>
      <c r="AB21854"/>
      <c r="AC21854"/>
    </row>
    <row r="21855" spans="27:29" x14ac:dyDescent="0.25">
      <c r="AA21855"/>
      <c r="AB21855"/>
      <c r="AC21855"/>
    </row>
    <row r="21856" spans="27:29" x14ac:dyDescent="0.25">
      <c r="AA21856"/>
      <c r="AB21856"/>
      <c r="AC21856"/>
    </row>
    <row r="21857" spans="27:29" x14ac:dyDescent="0.25">
      <c r="AA21857"/>
      <c r="AB21857"/>
      <c r="AC21857"/>
    </row>
    <row r="21858" spans="27:29" x14ac:dyDescent="0.25">
      <c r="AA21858"/>
      <c r="AB21858"/>
      <c r="AC21858"/>
    </row>
    <row r="21859" spans="27:29" x14ac:dyDescent="0.25">
      <c r="AA21859"/>
      <c r="AB21859"/>
      <c r="AC21859"/>
    </row>
    <row r="21860" spans="27:29" x14ac:dyDescent="0.25">
      <c r="AA21860"/>
      <c r="AB21860"/>
      <c r="AC21860"/>
    </row>
    <row r="21861" spans="27:29" x14ac:dyDescent="0.25">
      <c r="AA21861"/>
      <c r="AB21861"/>
      <c r="AC21861"/>
    </row>
    <row r="21862" spans="27:29" x14ac:dyDescent="0.25">
      <c r="AA21862"/>
      <c r="AB21862"/>
      <c r="AC21862"/>
    </row>
    <row r="21863" spans="27:29" x14ac:dyDescent="0.25">
      <c r="AA21863"/>
      <c r="AB21863"/>
      <c r="AC21863"/>
    </row>
    <row r="21864" spans="27:29" x14ac:dyDescent="0.25">
      <c r="AA21864"/>
      <c r="AB21864"/>
      <c r="AC21864"/>
    </row>
    <row r="21865" spans="27:29" x14ac:dyDescent="0.25">
      <c r="AA21865"/>
      <c r="AB21865"/>
      <c r="AC21865"/>
    </row>
    <row r="21866" spans="27:29" x14ac:dyDescent="0.25">
      <c r="AA21866"/>
      <c r="AB21866"/>
      <c r="AC21866"/>
    </row>
    <row r="21867" spans="27:29" x14ac:dyDescent="0.25">
      <c r="AA21867"/>
      <c r="AB21867"/>
      <c r="AC21867"/>
    </row>
    <row r="21868" spans="27:29" x14ac:dyDescent="0.25">
      <c r="AA21868"/>
      <c r="AB21868"/>
      <c r="AC21868"/>
    </row>
    <row r="21869" spans="27:29" x14ac:dyDescent="0.25">
      <c r="AA21869"/>
      <c r="AB21869"/>
      <c r="AC21869"/>
    </row>
    <row r="21870" spans="27:29" x14ac:dyDescent="0.25">
      <c r="AA21870"/>
      <c r="AB21870"/>
      <c r="AC21870"/>
    </row>
    <row r="21871" spans="27:29" x14ac:dyDescent="0.25">
      <c r="AA21871"/>
      <c r="AB21871"/>
      <c r="AC21871"/>
    </row>
    <row r="21872" spans="27:29" x14ac:dyDescent="0.25">
      <c r="AA21872"/>
      <c r="AB21872"/>
      <c r="AC21872"/>
    </row>
    <row r="21873" spans="27:29" x14ac:dyDescent="0.25">
      <c r="AA21873"/>
      <c r="AB21873"/>
      <c r="AC21873"/>
    </row>
    <row r="21874" spans="27:29" x14ac:dyDescent="0.25">
      <c r="AA21874"/>
      <c r="AB21874"/>
      <c r="AC21874"/>
    </row>
    <row r="21875" spans="27:29" x14ac:dyDescent="0.25">
      <c r="AA21875"/>
      <c r="AB21875"/>
      <c r="AC21875"/>
    </row>
    <row r="21876" spans="27:29" x14ac:dyDescent="0.25">
      <c r="AA21876"/>
      <c r="AB21876"/>
      <c r="AC21876"/>
    </row>
    <row r="21877" spans="27:29" x14ac:dyDescent="0.25">
      <c r="AA21877"/>
      <c r="AB21877"/>
      <c r="AC21877"/>
    </row>
    <row r="21878" spans="27:29" x14ac:dyDescent="0.25">
      <c r="AA21878"/>
      <c r="AB21878"/>
      <c r="AC21878"/>
    </row>
    <row r="21879" spans="27:29" x14ac:dyDescent="0.25">
      <c r="AA21879"/>
      <c r="AB21879"/>
      <c r="AC21879"/>
    </row>
    <row r="21880" spans="27:29" x14ac:dyDescent="0.25">
      <c r="AA21880"/>
      <c r="AB21880"/>
      <c r="AC21880"/>
    </row>
    <row r="21881" spans="27:29" x14ac:dyDescent="0.25">
      <c r="AA21881"/>
      <c r="AB21881"/>
      <c r="AC21881"/>
    </row>
    <row r="21882" spans="27:29" x14ac:dyDescent="0.25">
      <c r="AA21882"/>
      <c r="AB21882"/>
      <c r="AC21882"/>
    </row>
    <row r="21883" spans="27:29" x14ac:dyDescent="0.25">
      <c r="AA21883"/>
      <c r="AB21883"/>
      <c r="AC21883"/>
    </row>
    <row r="21884" spans="27:29" x14ac:dyDescent="0.25">
      <c r="AA21884"/>
      <c r="AB21884"/>
      <c r="AC21884"/>
    </row>
    <row r="21885" spans="27:29" x14ac:dyDescent="0.25">
      <c r="AA21885"/>
      <c r="AB21885"/>
      <c r="AC21885"/>
    </row>
    <row r="21886" spans="27:29" x14ac:dyDescent="0.25">
      <c r="AA21886"/>
      <c r="AB21886"/>
      <c r="AC21886"/>
    </row>
    <row r="21887" spans="27:29" x14ac:dyDescent="0.25">
      <c r="AA21887"/>
      <c r="AB21887"/>
      <c r="AC21887"/>
    </row>
    <row r="21888" spans="27:29" x14ac:dyDescent="0.25">
      <c r="AA21888"/>
      <c r="AB21888"/>
      <c r="AC21888"/>
    </row>
    <row r="21889" spans="27:29" x14ac:dyDescent="0.25">
      <c r="AA21889"/>
      <c r="AB21889"/>
      <c r="AC21889"/>
    </row>
    <row r="21890" spans="27:29" x14ac:dyDescent="0.25">
      <c r="AA21890"/>
      <c r="AB21890"/>
      <c r="AC21890"/>
    </row>
    <row r="21891" spans="27:29" x14ac:dyDescent="0.25">
      <c r="AA21891"/>
      <c r="AB21891"/>
      <c r="AC21891"/>
    </row>
    <row r="21892" spans="27:29" x14ac:dyDescent="0.25">
      <c r="AA21892"/>
      <c r="AB21892"/>
      <c r="AC21892"/>
    </row>
    <row r="21893" spans="27:29" x14ac:dyDescent="0.25">
      <c r="AA21893"/>
      <c r="AB21893"/>
      <c r="AC21893"/>
    </row>
    <row r="21894" spans="27:29" x14ac:dyDescent="0.25">
      <c r="AA21894"/>
      <c r="AB21894"/>
      <c r="AC21894"/>
    </row>
    <row r="21895" spans="27:29" x14ac:dyDescent="0.25">
      <c r="AA21895"/>
      <c r="AB21895"/>
      <c r="AC21895"/>
    </row>
    <row r="21896" spans="27:29" x14ac:dyDescent="0.25">
      <c r="AA21896"/>
      <c r="AB21896"/>
      <c r="AC21896"/>
    </row>
    <row r="21897" spans="27:29" x14ac:dyDescent="0.25">
      <c r="AA21897"/>
      <c r="AB21897"/>
      <c r="AC21897"/>
    </row>
    <row r="21898" spans="27:29" x14ac:dyDescent="0.25">
      <c r="AA21898"/>
      <c r="AB21898"/>
      <c r="AC21898"/>
    </row>
    <row r="21899" spans="27:29" x14ac:dyDescent="0.25">
      <c r="AA21899"/>
      <c r="AB21899"/>
      <c r="AC21899"/>
    </row>
    <row r="21900" spans="27:29" x14ac:dyDescent="0.25">
      <c r="AA21900"/>
      <c r="AB21900"/>
      <c r="AC21900"/>
    </row>
    <row r="21901" spans="27:29" x14ac:dyDescent="0.25">
      <c r="AA21901"/>
      <c r="AB21901"/>
      <c r="AC21901"/>
    </row>
    <row r="21902" spans="27:29" x14ac:dyDescent="0.25">
      <c r="AA21902"/>
      <c r="AB21902"/>
      <c r="AC21902"/>
    </row>
    <row r="21903" spans="27:29" x14ac:dyDescent="0.25">
      <c r="AA21903"/>
      <c r="AB21903"/>
      <c r="AC21903"/>
    </row>
    <row r="21904" spans="27:29" x14ac:dyDescent="0.25">
      <c r="AA21904"/>
      <c r="AB21904"/>
      <c r="AC21904"/>
    </row>
    <row r="21905" spans="27:29" x14ac:dyDescent="0.25">
      <c r="AA21905"/>
      <c r="AB21905"/>
      <c r="AC21905"/>
    </row>
    <row r="21906" spans="27:29" x14ac:dyDescent="0.25">
      <c r="AA21906"/>
      <c r="AB21906"/>
      <c r="AC21906"/>
    </row>
    <row r="21907" spans="27:29" x14ac:dyDescent="0.25">
      <c r="AA21907"/>
      <c r="AB21907"/>
      <c r="AC21907"/>
    </row>
    <row r="21908" spans="27:29" x14ac:dyDescent="0.25">
      <c r="AA21908"/>
      <c r="AB21908"/>
      <c r="AC21908"/>
    </row>
    <row r="21909" spans="27:29" x14ac:dyDescent="0.25">
      <c r="AA21909"/>
      <c r="AB21909"/>
      <c r="AC21909"/>
    </row>
    <row r="21910" spans="27:29" x14ac:dyDescent="0.25">
      <c r="AA21910"/>
      <c r="AB21910"/>
      <c r="AC21910"/>
    </row>
    <row r="21911" spans="27:29" x14ac:dyDescent="0.25">
      <c r="AA21911"/>
      <c r="AB21911"/>
      <c r="AC21911"/>
    </row>
    <row r="21912" spans="27:29" x14ac:dyDescent="0.25">
      <c r="AA21912"/>
      <c r="AB21912"/>
      <c r="AC21912"/>
    </row>
    <row r="21913" spans="27:29" x14ac:dyDescent="0.25">
      <c r="AA21913"/>
      <c r="AB21913"/>
      <c r="AC21913"/>
    </row>
    <row r="21914" spans="27:29" x14ac:dyDescent="0.25">
      <c r="AA21914"/>
      <c r="AB21914"/>
      <c r="AC21914"/>
    </row>
    <row r="21915" spans="27:29" x14ac:dyDescent="0.25">
      <c r="AA21915"/>
      <c r="AB21915"/>
      <c r="AC21915"/>
    </row>
    <row r="21916" spans="27:29" x14ac:dyDescent="0.25">
      <c r="AA21916"/>
      <c r="AB21916"/>
      <c r="AC21916"/>
    </row>
    <row r="21917" spans="27:29" x14ac:dyDescent="0.25">
      <c r="AA21917"/>
      <c r="AB21917"/>
      <c r="AC21917"/>
    </row>
    <row r="21918" spans="27:29" x14ac:dyDescent="0.25">
      <c r="AA21918"/>
      <c r="AB21918"/>
      <c r="AC21918"/>
    </row>
    <row r="21919" spans="27:29" x14ac:dyDescent="0.25">
      <c r="AA21919"/>
      <c r="AB21919"/>
      <c r="AC21919"/>
    </row>
    <row r="21920" spans="27:29" x14ac:dyDescent="0.25">
      <c r="AA21920"/>
      <c r="AB21920"/>
      <c r="AC21920"/>
    </row>
    <row r="21921" spans="27:29" x14ac:dyDescent="0.25">
      <c r="AA21921"/>
      <c r="AB21921"/>
      <c r="AC21921"/>
    </row>
    <row r="21922" spans="27:29" x14ac:dyDescent="0.25">
      <c r="AA21922"/>
      <c r="AB21922"/>
      <c r="AC21922"/>
    </row>
    <row r="21923" spans="27:29" x14ac:dyDescent="0.25">
      <c r="AA21923"/>
      <c r="AB21923"/>
      <c r="AC21923"/>
    </row>
    <row r="21924" spans="27:29" x14ac:dyDescent="0.25">
      <c r="AA21924"/>
      <c r="AB21924"/>
      <c r="AC21924"/>
    </row>
    <row r="21925" spans="27:29" x14ac:dyDescent="0.25">
      <c r="AA21925"/>
      <c r="AB21925"/>
      <c r="AC21925"/>
    </row>
    <row r="21926" spans="27:29" x14ac:dyDescent="0.25">
      <c r="AA21926"/>
      <c r="AB21926"/>
      <c r="AC21926"/>
    </row>
    <row r="21927" spans="27:29" x14ac:dyDescent="0.25">
      <c r="AA21927"/>
      <c r="AB21927"/>
      <c r="AC21927"/>
    </row>
    <row r="21928" spans="27:29" x14ac:dyDescent="0.25">
      <c r="AA21928"/>
      <c r="AB21928"/>
      <c r="AC21928"/>
    </row>
    <row r="21929" spans="27:29" x14ac:dyDescent="0.25">
      <c r="AA21929"/>
      <c r="AB21929"/>
      <c r="AC21929"/>
    </row>
    <row r="21930" spans="27:29" x14ac:dyDescent="0.25">
      <c r="AA21930"/>
      <c r="AB21930"/>
      <c r="AC21930"/>
    </row>
    <row r="21931" spans="27:29" x14ac:dyDescent="0.25">
      <c r="AA21931"/>
      <c r="AB21931"/>
      <c r="AC21931"/>
    </row>
    <row r="21932" spans="27:29" x14ac:dyDescent="0.25">
      <c r="AA21932"/>
      <c r="AB21932"/>
      <c r="AC21932"/>
    </row>
    <row r="21933" spans="27:29" x14ac:dyDescent="0.25">
      <c r="AA21933"/>
      <c r="AB21933"/>
      <c r="AC21933"/>
    </row>
    <row r="21934" spans="27:29" x14ac:dyDescent="0.25">
      <c r="AA21934"/>
      <c r="AB21934"/>
      <c r="AC21934"/>
    </row>
    <row r="21935" spans="27:29" x14ac:dyDescent="0.25">
      <c r="AA21935"/>
      <c r="AB21935"/>
      <c r="AC21935"/>
    </row>
    <row r="21936" spans="27:29" x14ac:dyDescent="0.25">
      <c r="AA21936"/>
      <c r="AB21936"/>
      <c r="AC21936"/>
    </row>
    <row r="21937" spans="27:29" x14ac:dyDescent="0.25">
      <c r="AA21937"/>
      <c r="AB21937"/>
      <c r="AC21937"/>
    </row>
    <row r="21938" spans="27:29" x14ac:dyDescent="0.25">
      <c r="AA21938"/>
      <c r="AB21938"/>
      <c r="AC21938"/>
    </row>
    <row r="21939" spans="27:29" x14ac:dyDescent="0.25">
      <c r="AA21939"/>
      <c r="AB21939"/>
      <c r="AC21939"/>
    </row>
    <row r="21940" spans="27:29" x14ac:dyDescent="0.25">
      <c r="AA21940"/>
      <c r="AB21940"/>
      <c r="AC21940"/>
    </row>
    <row r="21941" spans="27:29" x14ac:dyDescent="0.25">
      <c r="AA21941"/>
      <c r="AB21941"/>
      <c r="AC21941"/>
    </row>
    <row r="21942" spans="27:29" x14ac:dyDescent="0.25">
      <c r="AA21942"/>
      <c r="AB21942"/>
      <c r="AC21942"/>
    </row>
    <row r="21943" spans="27:29" x14ac:dyDescent="0.25">
      <c r="AA21943"/>
      <c r="AB21943"/>
      <c r="AC21943"/>
    </row>
    <row r="21944" spans="27:29" x14ac:dyDescent="0.25">
      <c r="AA21944"/>
      <c r="AB21944"/>
      <c r="AC21944"/>
    </row>
    <row r="21945" spans="27:29" x14ac:dyDescent="0.25">
      <c r="AA21945"/>
      <c r="AB21945"/>
      <c r="AC21945"/>
    </row>
    <row r="21946" spans="27:29" x14ac:dyDescent="0.25">
      <c r="AA21946"/>
      <c r="AB21946"/>
      <c r="AC21946"/>
    </row>
    <row r="21947" spans="27:29" x14ac:dyDescent="0.25">
      <c r="AA21947"/>
      <c r="AB21947"/>
      <c r="AC21947"/>
    </row>
    <row r="21948" spans="27:29" x14ac:dyDescent="0.25">
      <c r="AA21948"/>
      <c r="AB21948"/>
      <c r="AC21948"/>
    </row>
    <row r="21949" spans="27:29" x14ac:dyDescent="0.25">
      <c r="AA21949"/>
      <c r="AB21949"/>
      <c r="AC21949"/>
    </row>
    <row r="21950" spans="27:29" x14ac:dyDescent="0.25">
      <c r="AA21950"/>
      <c r="AB21950"/>
      <c r="AC21950"/>
    </row>
    <row r="21951" spans="27:29" x14ac:dyDescent="0.25">
      <c r="AA21951"/>
      <c r="AB21951"/>
      <c r="AC21951"/>
    </row>
    <row r="21952" spans="27:29" x14ac:dyDescent="0.25">
      <c r="AA21952"/>
      <c r="AB21952"/>
      <c r="AC21952"/>
    </row>
    <row r="21953" spans="27:29" x14ac:dyDescent="0.25">
      <c r="AA21953"/>
      <c r="AB21953"/>
      <c r="AC21953"/>
    </row>
    <row r="21954" spans="27:29" x14ac:dyDescent="0.25">
      <c r="AA21954"/>
      <c r="AB21954"/>
      <c r="AC21954"/>
    </row>
    <row r="21955" spans="27:29" x14ac:dyDescent="0.25">
      <c r="AA21955"/>
      <c r="AB21955"/>
      <c r="AC21955"/>
    </row>
    <row r="21956" spans="27:29" x14ac:dyDescent="0.25">
      <c r="AA21956"/>
      <c r="AB21956"/>
      <c r="AC21956"/>
    </row>
    <row r="21957" spans="27:29" x14ac:dyDescent="0.25">
      <c r="AA21957"/>
      <c r="AB21957"/>
      <c r="AC21957"/>
    </row>
    <row r="21958" spans="27:29" x14ac:dyDescent="0.25">
      <c r="AA21958"/>
      <c r="AB21958"/>
      <c r="AC21958"/>
    </row>
    <row r="21959" spans="27:29" x14ac:dyDescent="0.25">
      <c r="AA21959"/>
      <c r="AB21959"/>
      <c r="AC21959"/>
    </row>
    <row r="21960" spans="27:29" x14ac:dyDescent="0.25">
      <c r="AA21960"/>
      <c r="AB21960"/>
      <c r="AC21960"/>
    </row>
    <row r="21961" spans="27:29" x14ac:dyDescent="0.25">
      <c r="AA21961"/>
      <c r="AB21961"/>
      <c r="AC21961"/>
    </row>
    <row r="21962" spans="27:29" x14ac:dyDescent="0.25">
      <c r="AA21962"/>
      <c r="AB21962"/>
      <c r="AC21962"/>
    </row>
    <row r="21963" spans="27:29" x14ac:dyDescent="0.25">
      <c r="AA21963"/>
      <c r="AB21963"/>
      <c r="AC21963"/>
    </row>
    <row r="21964" spans="27:29" x14ac:dyDescent="0.25">
      <c r="AA21964"/>
      <c r="AB21964"/>
      <c r="AC21964"/>
    </row>
    <row r="21965" spans="27:29" x14ac:dyDescent="0.25">
      <c r="AA21965"/>
      <c r="AB21965"/>
      <c r="AC21965"/>
    </row>
    <row r="21966" spans="27:29" x14ac:dyDescent="0.25">
      <c r="AA21966"/>
      <c r="AB21966"/>
      <c r="AC21966"/>
    </row>
    <row r="21967" spans="27:29" x14ac:dyDescent="0.25">
      <c r="AA21967"/>
      <c r="AB21967"/>
      <c r="AC21967"/>
    </row>
    <row r="21968" spans="27:29" x14ac:dyDescent="0.25">
      <c r="AA21968"/>
      <c r="AB21968"/>
      <c r="AC21968"/>
    </row>
    <row r="21969" spans="27:29" x14ac:dyDescent="0.25">
      <c r="AA21969"/>
      <c r="AB21969"/>
      <c r="AC21969"/>
    </row>
    <row r="21970" spans="27:29" x14ac:dyDescent="0.25">
      <c r="AA21970"/>
      <c r="AB21970"/>
      <c r="AC21970"/>
    </row>
    <row r="21971" spans="27:29" x14ac:dyDescent="0.25">
      <c r="AA21971"/>
      <c r="AB21971"/>
      <c r="AC21971"/>
    </row>
    <row r="21972" spans="27:29" x14ac:dyDescent="0.25">
      <c r="AA21972"/>
      <c r="AB21972"/>
      <c r="AC21972"/>
    </row>
    <row r="21973" spans="27:29" x14ac:dyDescent="0.25">
      <c r="AA21973"/>
      <c r="AB21973"/>
      <c r="AC21973"/>
    </row>
    <row r="21974" spans="27:29" x14ac:dyDescent="0.25">
      <c r="AA21974"/>
      <c r="AB21974"/>
      <c r="AC21974"/>
    </row>
    <row r="21975" spans="27:29" x14ac:dyDescent="0.25">
      <c r="AA21975"/>
      <c r="AB21975"/>
      <c r="AC21975"/>
    </row>
    <row r="21976" spans="27:29" x14ac:dyDescent="0.25">
      <c r="AA21976"/>
      <c r="AB21976"/>
      <c r="AC21976"/>
    </row>
    <row r="21977" spans="27:29" x14ac:dyDescent="0.25">
      <c r="AA21977"/>
      <c r="AB21977"/>
      <c r="AC21977"/>
    </row>
    <row r="21978" spans="27:29" x14ac:dyDescent="0.25">
      <c r="AA21978"/>
      <c r="AB21978"/>
      <c r="AC21978"/>
    </row>
    <row r="21979" spans="27:29" x14ac:dyDescent="0.25">
      <c r="AA21979"/>
      <c r="AB21979"/>
      <c r="AC21979"/>
    </row>
    <row r="21980" spans="27:29" x14ac:dyDescent="0.25">
      <c r="AA21980"/>
      <c r="AB21980"/>
      <c r="AC21980"/>
    </row>
    <row r="21981" spans="27:29" x14ac:dyDescent="0.25">
      <c r="AA21981"/>
      <c r="AB21981"/>
      <c r="AC21981"/>
    </row>
    <row r="21982" spans="27:29" x14ac:dyDescent="0.25">
      <c r="AA21982"/>
      <c r="AB21982"/>
      <c r="AC21982"/>
    </row>
    <row r="21983" spans="27:29" x14ac:dyDescent="0.25">
      <c r="AA21983"/>
      <c r="AB21983"/>
      <c r="AC21983"/>
    </row>
    <row r="21984" spans="27:29" x14ac:dyDescent="0.25">
      <c r="AA21984"/>
      <c r="AB21984"/>
      <c r="AC21984"/>
    </row>
    <row r="21985" spans="27:29" x14ac:dyDescent="0.25">
      <c r="AA21985"/>
      <c r="AB21985"/>
      <c r="AC21985"/>
    </row>
    <row r="21986" spans="27:29" x14ac:dyDescent="0.25">
      <c r="AA21986"/>
      <c r="AB21986"/>
      <c r="AC21986"/>
    </row>
    <row r="21987" spans="27:29" x14ac:dyDescent="0.25">
      <c r="AA21987"/>
      <c r="AB21987"/>
      <c r="AC21987"/>
    </row>
    <row r="21988" spans="27:29" x14ac:dyDescent="0.25">
      <c r="AA21988"/>
      <c r="AB21988"/>
      <c r="AC21988"/>
    </row>
    <row r="21989" spans="27:29" x14ac:dyDescent="0.25">
      <c r="AA21989"/>
      <c r="AB21989"/>
      <c r="AC21989"/>
    </row>
    <row r="21990" spans="27:29" x14ac:dyDescent="0.25">
      <c r="AA21990"/>
      <c r="AB21990"/>
      <c r="AC21990"/>
    </row>
    <row r="21991" spans="27:29" x14ac:dyDescent="0.25">
      <c r="AA21991"/>
      <c r="AB21991"/>
      <c r="AC21991"/>
    </row>
    <row r="21992" spans="27:29" x14ac:dyDescent="0.25">
      <c r="AA21992"/>
      <c r="AB21992"/>
      <c r="AC21992"/>
    </row>
    <row r="21993" spans="27:29" x14ac:dyDescent="0.25">
      <c r="AA21993"/>
      <c r="AB21993"/>
      <c r="AC21993"/>
    </row>
    <row r="21994" spans="27:29" x14ac:dyDescent="0.25">
      <c r="AA21994"/>
      <c r="AB21994"/>
      <c r="AC21994"/>
    </row>
    <row r="21995" spans="27:29" x14ac:dyDescent="0.25">
      <c r="AA21995"/>
      <c r="AB21995"/>
      <c r="AC21995"/>
    </row>
    <row r="21996" spans="27:29" x14ac:dyDescent="0.25">
      <c r="AA21996"/>
      <c r="AB21996"/>
      <c r="AC21996"/>
    </row>
    <row r="21997" spans="27:29" x14ac:dyDescent="0.25">
      <c r="AA21997"/>
      <c r="AB21997"/>
      <c r="AC21997"/>
    </row>
    <row r="21998" spans="27:29" x14ac:dyDescent="0.25">
      <c r="AA21998"/>
      <c r="AB21998"/>
      <c r="AC21998"/>
    </row>
    <row r="21999" spans="27:29" x14ac:dyDescent="0.25">
      <c r="AA21999"/>
      <c r="AB21999"/>
      <c r="AC21999"/>
    </row>
    <row r="22000" spans="27:29" x14ac:dyDescent="0.25">
      <c r="AA22000"/>
      <c r="AB22000"/>
      <c r="AC22000"/>
    </row>
    <row r="22001" spans="27:29" x14ac:dyDescent="0.25">
      <c r="AA22001"/>
      <c r="AB22001"/>
      <c r="AC22001"/>
    </row>
    <row r="22002" spans="27:29" x14ac:dyDescent="0.25">
      <c r="AA22002"/>
      <c r="AB22002"/>
      <c r="AC22002"/>
    </row>
    <row r="22003" spans="27:29" x14ac:dyDescent="0.25">
      <c r="AA22003"/>
      <c r="AB22003"/>
      <c r="AC22003"/>
    </row>
    <row r="22004" spans="27:29" x14ac:dyDescent="0.25">
      <c r="AA22004"/>
      <c r="AB22004"/>
      <c r="AC22004"/>
    </row>
    <row r="22005" spans="27:29" x14ac:dyDescent="0.25">
      <c r="AA22005"/>
      <c r="AB22005"/>
      <c r="AC22005"/>
    </row>
    <row r="22006" spans="27:29" x14ac:dyDescent="0.25">
      <c r="AA22006"/>
      <c r="AB22006"/>
      <c r="AC22006"/>
    </row>
    <row r="22007" spans="27:29" x14ac:dyDescent="0.25">
      <c r="AA22007"/>
      <c r="AB22007"/>
      <c r="AC22007"/>
    </row>
    <row r="22008" spans="27:29" x14ac:dyDescent="0.25">
      <c r="AA22008"/>
      <c r="AB22008"/>
      <c r="AC22008"/>
    </row>
    <row r="22009" spans="27:29" x14ac:dyDescent="0.25">
      <c r="AA22009"/>
      <c r="AB22009"/>
      <c r="AC22009"/>
    </row>
    <row r="22010" spans="27:29" x14ac:dyDescent="0.25">
      <c r="AA22010"/>
      <c r="AB22010"/>
      <c r="AC22010"/>
    </row>
    <row r="22011" spans="27:29" x14ac:dyDescent="0.25">
      <c r="AA22011"/>
      <c r="AB22011"/>
      <c r="AC22011"/>
    </row>
    <row r="22012" spans="27:29" x14ac:dyDescent="0.25">
      <c r="AA22012"/>
      <c r="AB22012"/>
      <c r="AC22012"/>
    </row>
    <row r="22013" spans="27:29" x14ac:dyDescent="0.25">
      <c r="AA22013"/>
      <c r="AB22013"/>
      <c r="AC22013"/>
    </row>
    <row r="22014" spans="27:29" x14ac:dyDescent="0.25">
      <c r="AA22014"/>
      <c r="AB22014"/>
      <c r="AC22014"/>
    </row>
    <row r="22015" spans="27:29" x14ac:dyDescent="0.25">
      <c r="AA22015"/>
      <c r="AB22015"/>
      <c r="AC22015"/>
    </row>
    <row r="22016" spans="27:29" x14ac:dyDescent="0.25">
      <c r="AA22016"/>
      <c r="AB22016"/>
      <c r="AC22016"/>
    </row>
    <row r="22017" spans="27:29" x14ac:dyDescent="0.25">
      <c r="AA22017"/>
      <c r="AB22017"/>
      <c r="AC22017"/>
    </row>
    <row r="22018" spans="27:29" x14ac:dyDescent="0.25">
      <c r="AA22018"/>
      <c r="AB22018"/>
      <c r="AC22018"/>
    </row>
    <row r="22019" spans="27:29" x14ac:dyDescent="0.25">
      <c r="AA22019"/>
      <c r="AB22019"/>
      <c r="AC22019"/>
    </row>
    <row r="22020" spans="27:29" x14ac:dyDescent="0.25">
      <c r="AA22020"/>
      <c r="AB22020"/>
      <c r="AC22020"/>
    </row>
    <row r="22021" spans="27:29" x14ac:dyDescent="0.25">
      <c r="AA22021"/>
      <c r="AB22021"/>
      <c r="AC22021"/>
    </row>
    <row r="22022" spans="27:29" x14ac:dyDescent="0.25">
      <c r="AA22022"/>
      <c r="AB22022"/>
      <c r="AC22022"/>
    </row>
    <row r="22023" spans="27:29" x14ac:dyDescent="0.25">
      <c r="AA22023"/>
      <c r="AB22023"/>
      <c r="AC22023"/>
    </row>
    <row r="22024" spans="27:29" x14ac:dyDescent="0.25">
      <c r="AA22024"/>
      <c r="AB22024"/>
      <c r="AC22024"/>
    </row>
    <row r="22025" spans="27:29" x14ac:dyDescent="0.25">
      <c r="AA22025"/>
      <c r="AB22025"/>
      <c r="AC22025"/>
    </row>
    <row r="22026" spans="27:29" x14ac:dyDescent="0.25">
      <c r="AA22026"/>
      <c r="AB22026"/>
      <c r="AC22026"/>
    </row>
    <row r="22027" spans="27:29" x14ac:dyDescent="0.25">
      <c r="AA22027"/>
      <c r="AB22027"/>
      <c r="AC22027"/>
    </row>
    <row r="22028" spans="27:29" x14ac:dyDescent="0.25">
      <c r="AA22028"/>
      <c r="AB22028"/>
      <c r="AC22028"/>
    </row>
    <row r="22029" spans="27:29" x14ac:dyDescent="0.25">
      <c r="AA22029"/>
      <c r="AB22029"/>
      <c r="AC22029"/>
    </row>
    <row r="22030" spans="27:29" x14ac:dyDescent="0.25">
      <c r="AA22030"/>
      <c r="AB22030"/>
      <c r="AC22030"/>
    </row>
    <row r="22031" spans="27:29" x14ac:dyDescent="0.25">
      <c r="AA22031"/>
      <c r="AB22031"/>
      <c r="AC22031"/>
    </row>
    <row r="22032" spans="27:29" x14ac:dyDescent="0.25">
      <c r="AA22032"/>
      <c r="AB22032"/>
      <c r="AC22032"/>
    </row>
    <row r="22033" spans="27:29" x14ac:dyDescent="0.25">
      <c r="AA22033"/>
      <c r="AB22033"/>
      <c r="AC22033"/>
    </row>
    <row r="22034" spans="27:29" x14ac:dyDescent="0.25">
      <c r="AA22034"/>
      <c r="AB22034"/>
      <c r="AC22034"/>
    </row>
    <row r="22035" spans="27:29" x14ac:dyDescent="0.25">
      <c r="AA22035"/>
      <c r="AB22035"/>
      <c r="AC22035"/>
    </row>
    <row r="22036" spans="27:29" x14ac:dyDescent="0.25">
      <c r="AA22036"/>
      <c r="AB22036"/>
      <c r="AC22036"/>
    </row>
    <row r="22037" spans="27:29" x14ac:dyDescent="0.25">
      <c r="AA22037"/>
      <c r="AB22037"/>
      <c r="AC22037"/>
    </row>
    <row r="22038" spans="27:29" x14ac:dyDescent="0.25">
      <c r="AA22038"/>
      <c r="AB22038"/>
      <c r="AC22038"/>
    </row>
    <row r="22039" spans="27:29" x14ac:dyDescent="0.25">
      <c r="AA22039"/>
      <c r="AB22039"/>
      <c r="AC22039"/>
    </row>
    <row r="22040" spans="27:29" x14ac:dyDescent="0.25">
      <c r="AA22040"/>
      <c r="AB22040"/>
      <c r="AC22040"/>
    </row>
    <row r="22041" spans="27:29" x14ac:dyDescent="0.25">
      <c r="AA22041"/>
      <c r="AB22041"/>
      <c r="AC22041"/>
    </row>
    <row r="22042" spans="27:29" x14ac:dyDescent="0.25">
      <c r="AA22042"/>
      <c r="AB22042"/>
      <c r="AC22042"/>
    </row>
    <row r="22043" spans="27:29" x14ac:dyDescent="0.25">
      <c r="AA22043"/>
      <c r="AB22043"/>
      <c r="AC22043"/>
    </row>
    <row r="22044" spans="27:29" x14ac:dyDescent="0.25">
      <c r="AA22044"/>
      <c r="AB22044"/>
      <c r="AC22044"/>
    </row>
    <row r="22045" spans="27:29" x14ac:dyDescent="0.25">
      <c r="AA22045"/>
      <c r="AB22045"/>
      <c r="AC22045"/>
    </row>
    <row r="22046" spans="27:29" x14ac:dyDescent="0.25">
      <c r="AA22046"/>
      <c r="AB22046"/>
      <c r="AC22046"/>
    </row>
    <row r="22047" spans="27:29" x14ac:dyDescent="0.25">
      <c r="AA22047"/>
      <c r="AB22047"/>
      <c r="AC22047"/>
    </row>
    <row r="22048" spans="27:29" x14ac:dyDescent="0.25">
      <c r="AA22048"/>
      <c r="AB22048"/>
      <c r="AC22048"/>
    </row>
    <row r="22049" spans="27:29" x14ac:dyDescent="0.25">
      <c r="AA22049"/>
      <c r="AB22049"/>
      <c r="AC22049"/>
    </row>
    <row r="22050" spans="27:29" x14ac:dyDescent="0.25">
      <c r="AA22050"/>
      <c r="AB22050"/>
      <c r="AC22050"/>
    </row>
    <row r="22051" spans="27:29" x14ac:dyDescent="0.25">
      <c r="AA22051"/>
      <c r="AB22051"/>
      <c r="AC22051"/>
    </row>
    <row r="22052" spans="27:29" x14ac:dyDescent="0.25">
      <c r="AA22052"/>
      <c r="AB22052"/>
      <c r="AC22052"/>
    </row>
    <row r="22053" spans="27:29" x14ac:dyDescent="0.25">
      <c r="AA22053"/>
      <c r="AB22053"/>
      <c r="AC22053"/>
    </row>
    <row r="22054" spans="27:29" x14ac:dyDescent="0.25">
      <c r="AA22054"/>
      <c r="AB22054"/>
      <c r="AC22054"/>
    </row>
    <row r="22055" spans="27:29" x14ac:dyDescent="0.25">
      <c r="AA22055"/>
      <c r="AB22055"/>
      <c r="AC22055"/>
    </row>
    <row r="22056" spans="27:29" x14ac:dyDescent="0.25">
      <c r="AA22056"/>
      <c r="AB22056"/>
      <c r="AC22056"/>
    </row>
    <row r="22057" spans="27:29" x14ac:dyDescent="0.25">
      <c r="AA22057"/>
      <c r="AB22057"/>
      <c r="AC22057"/>
    </row>
    <row r="22058" spans="27:29" x14ac:dyDescent="0.25">
      <c r="AA22058"/>
      <c r="AB22058"/>
      <c r="AC22058"/>
    </row>
    <row r="22059" spans="27:29" x14ac:dyDescent="0.25">
      <c r="AA22059"/>
      <c r="AB22059"/>
      <c r="AC22059"/>
    </row>
    <row r="22060" spans="27:29" x14ac:dyDescent="0.25">
      <c r="AA22060"/>
      <c r="AB22060"/>
      <c r="AC22060"/>
    </row>
    <row r="22061" spans="27:29" x14ac:dyDescent="0.25">
      <c r="AA22061"/>
      <c r="AB22061"/>
      <c r="AC22061"/>
    </row>
    <row r="22062" spans="27:29" x14ac:dyDescent="0.25">
      <c r="AA22062"/>
      <c r="AB22062"/>
      <c r="AC22062"/>
    </row>
    <row r="22063" spans="27:29" x14ac:dyDescent="0.25">
      <c r="AA22063"/>
      <c r="AB22063"/>
      <c r="AC22063"/>
    </row>
    <row r="22064" spans="27:29" x14ac:dyDescent="0.25">
      <c r="AA22064"/>
      <c r="AB22064"/>
      <c r="AC22064"/>
    </row>
    <row r="22065" spans="27:29" x14ac:dyDescent="0.25">
      <c r="AA22065"/>
      <c r="AB22065"/>
      <c r="AC22065"/>
    </row>
    <row r="22066" spans="27:29" x14ac:dyDescent="0.25">
      <c r="AA22066"/>
      <c r="AB22066"/>
      <c r="AC22066"/>
    </row>
    <row r="22067" spans="27:29" x14ac:dyDescent="0.25">
      <c r="AA22067"/>
      <c r="AB22067"/>
      <c r="AC22067"/>
    </row>
    <row r="22068" spans="27:29" x14ac:dyDescent="0.25">
      <c r="AA22068"/>
      <c r="AB22068"/>
      <c r="AC22068"/>
    </row>
    <row r="22069" spans="27:29" x14ac:dyDescent="0.25">
      <c r="AA22069"/>
      <c r="AB22069"/>
      <c r="AC22069"/>
    </row>
    <row r="22070" spans="27:29" x14ac:dyDescent="0.25">
      <c r="AA22070"/>
      <c r="AB22070"/>
      <c r="AC22070"/>
    </row>
    <row r="22071" spans="27:29" x14ac:dyDescent="0.25">
      <c r="AA22071"/>
      <c r="AB22071"/>
      <c r="AC22071"/>
    </row>
    <row r="22072" spans="27:29" x14ac:dyDescent="0.25">
      <c r="AA22072"/>
      <c r="AB22072"/>
      <c r="AC22072"/>
    </row>
    <row r="22073" spans="27:29" x14ac:dyDescent="0.25">
      <c r="AA22073"/>
      <c r="AB22073"/>
      <c r="AC22073"/>
    </row>
    <row r="22074" spans="27:29" x14ac:dyDescent="0.25">
      <c r="AA22074"/>
      <c r="AB22074"/>
      <c r="AC22074"/>
    </row>
    <row r="22075" spans="27:29" x14ac:dyDescent="0.25">
      <c r="AA22075"/>
      <c r="AB22075"/>
      <c r="AC22075"/>
    </row>
    <row r="22076" spans="27:29" x14ac:dyDescent="0.25">
      <c r="AA22076"/>
      <c r="AB22076"/>
      <c r="AC22076"/>
    </row>
    <row r="22077" spans="27:29" x14ac:dyDescent="0.25">
      <c r="AA22077"/>
      <c r="AB22077"/>
      <c r="AC22077"/>
    </row>
    <row r="22078" spans="27:29" x14ac:dyDescent="0.25">
      <c r="AA22078"/>
      <c r="AB22078"/>
      <c r="AC22078"/>
    </row>
    <row r="22079" spans="27:29" x14ac:dyDescent="0.25">
      <c r="AA22079"/>
      <c r="AB22079"/>
      <c r="AC22079"/>
    </row>
    <row r="22080" spans="27:29" x14ac:dyDescent="0.25">
      <c r="AA22080"/>
      <c r="AB22080"/>
      <c r="AC22080"/>
    </row>
    <row r="22081" spans="27:29" x14ac:dyDescent="0.25">
      <c r="AA22081"/>
      <c r="AB22081"/>
      <c r="AC22081"/>
    </row>
    <row r="22082" spans="27:29" x14ac:dyDescent="0.25">
      <c r="AA22082"/>
      <c r="AB22082"/>
      <c r="AC22082"/>
    </row>
    <row r="22083" spans="27:29" x14ac:dyDescent="0.25">
      <c r="AA22083"/>
      <c r="AB22083"/>
      <c r="AC22083"/>
    </row>
    <row r="22084" spans="27:29" x14ac:dyDescent="0.25">
      <c r="AA22084"/>
      <c r="AB22084"/>
      <c r="AC22084"/>
    </row>
    <row r="22085" spans="27:29" x14ac:dyDescent="0.25">
      <c r="AA22085"/>
      <c r="AB22085"/>
      <c r="AC22085"/>
    </row>
    <row r="22086" spans="27:29" x14ac:dyDescent="0.25">
      <c r="AA22086"/>
      <c r="AB22086"/>
      <c r="AC22086"/>
    </row>
    <row r="22087" spans="27:29" x14ac:dyDescent="0.25">
      <c r="AA22087"/>
      <c r="AB22087"/>
      <c r="AC22087"/>
    </row>
    <row r="22088" spans="27:29" x14ac:dyDescent="0.25">
      <c r="AA22088"/>
      <c r="AB22088"/>
      <c r="AC22088"/>
    </row>
    <row r="22089" spans="27:29" x14ac:dyDescent="0.25">
      <c r="AA22089"/>
      <c r="AB22089"/>
      <c r="AC22089"/>
    </row>
    <row r="22090" spans="27:29" x14ac:dyDescent="0.25">
      <c r="AA22090"/>
      <c r="AB22090"/>
      <c r="AC22090"/>
    </row>
    <row r="22091" spans="27:29" x14ac:dyDescent="0.25">
      <c r="AA22091"/>
      <c r="AB22091"/>
      <c r="AC22091"/>
    </row>
    <row r="22092" spans="27:29" x14ac:dyDescent="0.25">
      <c r="AA22092"/>
      <c r="AB22092"/>
      <c r="AC22092"/>
    </row>
    <row r="22093" spans="27:29" x14ac:dyDescent="0.25">
      <c r="AA22093"/>
      <c r="AB22093"/>
      <c r="AC22093"/>
    </row>
    <row r="22094" spans="27:29" x14ac:dyDescent="0.25">
      <c r="AA22094"/>
      <c r="AB22094"/>
      <c r="AC22094"/>
    </row>
    <row r="22095" spans="27:29" x14ac:dyDescent="0.25">
      <c r="AA22095"/>
      <c r="AB22095"/>
      <c r="AC22095"/>
    </row>
    <row r="22096" spans="27:29" x14ac:dyDescent="0.25">
      <c r="AA22096"/>
      <c r="AB22096"/>
      <c r="AC22096"/>
    </row>
    <row r="22097" spans="27:29" x14ac:dyDescent="0.25">
      <c r="AA22097"/>
      <c r="AB22097"/>
      <c r="AC22097"/>
    </row>
    <row r="22098" spans="27:29" x14ac:dyDescent="0.25">
      <c r="AA22098"/>
      <c r="AB22098"/>
      <c r="AC22098"/>
    </row>
    <row r="22099" spans="27:29" x14ac:dyDescent="0.25">
      <c r="AA22099"/>
      <c r="AB22099"/>
      <c r="AC22099"/>
    </row>
    <row r="22100" spans="27:29" x14ac:dyDescent="0.25">
      <c r="AA22100"/>
      <c r="AB22100"/>
      <c r="AC22100"/>
    </row>
    <row r="22101" spans="27:29" x14ac:dyDescent="0.25">
      <c r="AA22101"/>
      <c r="AB22101"/>
      <c r="AC22101"/>
    </row>
    <row r="22102" spans="27:29" x14ac:dyDescent="0.25">
      <c r="AA22102"/>
      <c r="AB22102"/>
      <c r="AC22102"/>
    </row>
    <row r="22103" spans="27:29" x14ac:dyDescent="0.25">
      <c r="AA22103"/>
      <c r="AB22103"/>
      <c r="AC22103"/>
    </row>
    <row r="22104" spans="27:29" x14ac:dyDescent="0.25">
      <c r="AA22104"/>
      <c r="AB22104"/>
      <c r="AC22104"/>
    </row>
    <row r="22105" spans="27:29" x14ac:dyDescent="0.25">
      <c r="AA22105"/>
      <c r="AB22105"/>
      <c r="AC22105"/>
    </row>
    <row r="22106" spans="27:29" x14ac:dyDescent="0.25">
      <c r="AA22106"/>
      <c r="AB22106"/>
      <c r="AC22106"/>
    </row>
    <row r="22107" spans="27:29" x14ac:dyDescent="0.25">
      <c r="AA22107"/>
      <c r="AB22107"/>
      <c r="AC22107"/>
    </row>
    <row r="22108" spans="27:29" x14ac:dyDescent="0.25">
      <c r="AA22108"/>
      <c r="AB22108"/>
      <c r="AC22108"/>
    </row>
    <row r="22109" spans="27:29" x14ac:dyDescent="0.25">
      <c r="AA22109"/>
      <c r="AB22109"/>
      <c r="AC22109"/>
    </row>
    <row r="22110" spans="27:29" x14ac:dyDescent="0.25">
      <c r="AA22110"/>
      <c r="AB22110"/>
      <c r="AC22110"/>
    </row>
    <row r="22111" spans="27:29" x14ac:dyDescent="0.25">
      <c r="AA22111"/>
      <c r="AB22111"/>
      <c r="AC22111"/>
    </row>
    <row r="22112" spans="27:29" x14ac:dyDescent="0.25">
      <c r="AA22112"/>
      <c r="AB22112"/>
      <c r="AC22112"/>
    </row>
    <row r="22113" spans="27:29" x14ac:dyDescent="0.25">
      <c r="AA22113"/>
      <c r="AB22113"/>
      <c r="AC22113"/>
    </row>
    <row r="22114" spans="27:29" x14ac:dyDescent="0.25">
      <c r="AA22114"/>
      <c r="AB22114"/>
      <c r="AC22114"/>
    </row>
    <row r="22115" spans="27:29" x14ac:dyDescent="0.25">
      <c r="AA22115"/>
      <c r="AB22115"/>
      <c r="AC22115"/>
    </row>
    <row r="22116" spans="27:29" x14ac:dyDescent="0.25">
      <c r="AA22116"/>
      <c r="AB22116"/>
      <c r="AC22116"/>
    </row>
    <row r="22117" spans="27:29" x14ac:dyDescent="0.25">
      <c r="AA22117"/>
      <c r="AB22117"/>
      <c r="AC22117"/>
    </row>
    <row r="22118" spans="27:29" x14ac:dyDescent="0.25">
      <c r="AA22118"/>
      <c r="AB22118"/>
      <c r="AC22118"/>
    </row>
    <row r="22119" spans="27:29" x14ac:dyDescent="0.25">
      <c r="AA22119"/>
      <c r="AB22119"/>
      <c r="AC22119"/>
    </row>
    <row r="22120" spans="27:29" x14ac:dyDescent="0.25">
      <c r="AA22120"/>
      <c r="AB22120"/>
      <c r="AC22120"/>
    </row>
    <row r="22121" spans="27:29" x14ac:dyDescent="0.25">
      <c r="AA22121"/>
      <c r="AB22121"/>
      <c r="AC22121"/>
    </row>
    <row r="22122" spans="27:29" x14ac:dyDescent="0.25">
      <c r="AA22122"/>
      <c r="AB22122"/>
      <c r="AC22122"/>
    </row>
    <row r="22123" spans="27:29" x14ac:dyDescent="0.25">
      <c r="AA22123"/>
      <c r="AB22123"/>
      <c r="AC22123"/>
    </row>
    <row r="22124" spans="27:29" x14ac:dyDescent="0.25">
      <c r="AA22124"/>
      <c r="AB22124"/>
      <c r="AC22124"/>
    </row>
    <row r="22125" spans="27:29" x14ac:dyDescent="0.25">
      <c r="AA22125"/>
      <c r="AB22125"/>
      <c r="AC22125"/>
    </row>
    <row r="22126" spans="27:29" x14ac:dyDescent="0.25">
      <c r="AA22126"/>
      <c r="AB22126"/>
      <c r="AC22126"/>
    </row>
    <row r="22127" spans="27:29" x14ac:dyDescent="0.25">
      <c r="AA22127"/>
      <c r="AB22127"/>
      <c r="AC22127"/>
    </row>
    <row r="22128" spans="27:29" x14ac:dyDescent="0.25">
      <c r="AA22128"/>
      <c r="AB22128"/>
      <c r="AC22128"/>
    </row>
    <row r="22129" spans="27:29" x14ac:dyDescent="0.25">
      <c r="AA22129"/>
      <c r="AB22129"/>
      <c r="AC22129"/>
    </row>
    <row r="22130" spans="27:29" x14ac:dyDescent="0.25">
      <c r="AA22130"/>
      <c r="AB22130"/>
      <c r="AC22130"/>
    </row>
    <row r="22131" spans="27:29" x14ac:dyDescent="0.25">
      <c r="AA22131"/>
      <c r="AB22131"/>
      <c r="AC22131"/>
    </row>
    <row r="22132" spans="27:29" x14ac:dyDescent="0.25">
      <c r="AA22132"/>
      <c r="AB22132"/>
      <c r="AC22132"/>
    </row>
    <row r="22133" spans="27:29" x14ac:dyDescent="0.25">
      <c r="AA22133"/>
      <c r="AB22133"/>
      <c r="AC22133"/>
    </row>
    <row r="22134" spans="27:29" x14ac:dyDescent="0.25">
      <c r="AA22134"/>
      <c r="AB22134"/>
      <c r="AC22134"/>
    </row>
    <row r="22135" spans="27:29" x14ac:dyDescent="0.25">
      <c r="AA22135"/>
      <c r="AB22135"/>
      <c r="AC22135"/>
    </row>
    <row r="22136" spans="27:29" x14ac:dyDescent="0.25">
      <c r="AA22136"/>
      <c r="AB22136"/>
      <c r="AC22136"/>
    </row>
    <row r="22137" spans="27:29" x14ac:dyDescent="0.25">
      <c r="AA22137"/>
      <c r="AB22137"/>
      <c r="AC22137"/>
    </row>
    <row r="22138" spans="27:29" x14ac:dyDescent="0.25">
      <c r="AA22138"/>
      <c r="AB22138"/>
      <c r="AC22138"/>
    </row>
    <row r="22139" spans="27:29" x14ac:dyDescent="0.25">
      <c r="AA22139"/>
      <c r="AB22139"/>
      <c r="AC22139"/>
    </row>
    <row r="22140" spans="27:29" x14ac:dyDescent="0.25">
      <c r="AA22140"/>
      <c r="AB22140"/>
      <c r="AC22140"/>
    </row>
    <row r="22141" spans="27:29" x14ac:dyDescent="0.25">
      <c r="AA22141"/>
      <c r="AB22141"/>
      <c r="AC22141"/>
    </row>
    <row r="22142" spans="27:29" x14ac:dyDescent="0.25">
      <c r="AA22142"/>
      <c r="AB22142"/>
      <c r="AC22142"/>
    </row>
    <row r="22143" spans="27:29" x14ac:dyDescent="0.25">
      <c r="AA22143"/>
      <c r="AB22143"/>
      <c r="AC22143"/>
    </row>
    <row r="22144" spans="27:29" x14ac:dyDescent="0.25">
      <c r="AA22144"/>
      <c r="AB22144"/>
      <c r="AC22144"/>
    </row>
    <row r="22145" spans="27:29" x14ac:dyDescent="0.25">
      <c r="AA22145"/>
      <c r="AB22145"/>
      <c r="AC22145"/>
    </row>
    <row r="22146" spans="27:29" x14ac:dyDescent="0.25">
      <c r="AA22146"/>
      <c r="AB22146"/>
      <c r="AC22146"/>
    </row>
    <row r="22147" spans="27:29" x14ac:dyDescent="0.25">
      <c r="AA22147"/>
      <c r="AB22147"/>
      <c r="AC22147"/>
    </row>
    <row r="22148" spans="27:29" x14ac:dyDescent="0.25">
      <c r="AA22148"/>
      <c r="AB22148"/>
      <c r="AC22148"/>
    </row>
    <row r="22149" spans="27:29" x14ac:dyDescent="0.25">
      <c r="AA22149"/>
      <c r="AB22149"/>
      <c r="AC22149"/>
    </row>
    <row r="22150" spans="27:29" x14ac:dyDescent="0.25">
      <c r="AA22150"/>
      <c r="AB22150"/>
      <c r="AC22150"/>
    </row>
    <row r="22151" spans="27:29" x14ac:dyDescent="0.25">
      <c r="AA22151"/>
      <c r="AB22151"/>
      <c r="AC22151"/>
    </row>
    <row r="22152" spans="27:29" x14ac:dyDescent="0.25">
      <c r="AA22152"/>
      <c r="AB22152"/>
      <c r="AC22152"/>
    </row>
    <row r="22153" spans="27:29" x14ac:dyDescent="0.25">
      <c r="AA22153"/>
      <c r="AB22153"/>
      <c r="AC22153"/>
    </row>
    <row r="22154" spans="27:29" x14ac:dyDescent="0.25">
      <c r="AA22154"/>
      <c r="AB22154"/>
      <c r="AC22154"/>
    </row>
    <row r="22155" spans="27:29" x14ac:dyDescent="0.25">
      <c r="AA22155"/>
      <c r="AB22155"/>
      <c r="AC22155"/>
    </row>
    <row r="22156" spans="27:29" x14ac:dyDescent="0.25">
      <c r="AA22156"/>
      <c r="AB22156"/>
      <c r="AC22156"/>
    </row>
    <row r="22157" spans="27:29" x14ac:dyDescent="0.25">
      <c r="AA22157"/>
      <c r="AB22157"/>
      <c r="AC22157"/>
    </row>
    <row r="22158" spans="27:29" x14ac:dyDescent="0.25">
      <c r="AA22158"/>
      <c r="AB22158"/>
      <c r="AC22158"/>
    </row>
    <row r="22159" spans="27:29" x14ac:dyDescent="0.25">
      <c r="AA22159"/>
      <c r="AB22159"/>
      <c r="AC22159"/>
    </row>
    <row r="22160" spans="27:29" x14ac:dyDescent="0.25">
      <c r="AA22160"/>
      <c r="AB22160"/>
      <c r="AC22160"/>
    </row>
    <row r="22161" spans="27:29" x14ac:dyDescent="0.25">
      <c r="AA22161"/>
      <c r="AB22161"/>
      <c r="AC22161"/>
    </row>
    <row r="22162" spans="27:29" x14ac:dyDescent="0.25">
      <c r="AA22162"/>
      <c r="AB22162"/>
      <c r="AC22162"/>
    </row>
    <row r="22163" spans="27:29" x14ac:dyDescent="0.25">
      <c r="AA22163"/>
      <c r="AB22163"/>
      <c r="AC22163"/>
    </row>
    <row r="22164" spans="27:29" x14ac:dyDescent="0.25">
      <c r="AA22164"/>
      <c r="AB22164"/>
      <c r="AC22164"/>
    </row>
    <row r="22165" spans="27:29" x14ac:dyDescent="0.25">
      <c r="AA22165"/>
      <c r="AB22165"/>
      <c r="AC22165"/>
    </row>
    <row r="22166" spans="27:29" x14ac:dyDescent="0.25">
      <c r="AA22166"/>
      <c r="AB22166"/>
      <c r="AC22166"/>
    </row>
    <row r="22167" spans="27:29" x14ac:dyDescent="0.25">
      <c r="AA22167"/>
      <c r="AB22167"/>
      <c r="AC22167"/>
    </row>
    <row r="22168" spans="27:29" x14ac:dyDescent="0.25">
      <c r="AA22168"/>
      <c r="AB22168"/>
      <c r="AC22168"/>
    </row>
    <row r="22169" spans="27:29" x14ac:dyDescent="0.25">
      <c r="AA22169"/>
      <c r="AB22169"/>
      <c r="AC22169"/>
    </row>
    <row r="22170" spans="27:29" x14ac:dyDescent="0.25">
      <c r="AA22170"/>
      <c r="AB22170"/>
      <c r="AC22170"/>
    </row>
    <row r="22171" spans="27:29" x14ac:dyDescent="0.25">
      <c r="AA22171"/>
      <c r="AB22171"/>
      <c r="AC22171"/>
    </row>
    <row r="22172" spans="27:29" x14ac:dyDescent="0.25">
      <c r="AA22172"/>
      <c r="AB22172"/>
      <c r="AC22172"/>
    </row>
    <row r="22173" spans="27:29" x14ac:dyDescent="0.25">
      <c r="AA22173"/>
      <c r="AB22173"/>
      <c r="AC22173"/>
    </row>
    <row r="22174" spans="27:29" x14ac:dyDescent="0.25">
      <c r="AA22174"/>
      <c r="AB22174"/>
      <c r="AC22174"/>
    </row>
    <row r="22175" spans="27:29" x14ac:dyDescent="0.25">
      <c r="AA22175"/>
      <c r="AB22175"/>
      <c r="AC22175"/>
    </row>
    <row r="22176" spans="27:29" x14ac:dyDescent="0.25">
      <c r="AA22176"/>
      <c r="AB22176"/>
      <c r="AC22176"/>
    </row>
    <row r="22177" spans="27:29" x14ac:dyDescent="0.25">
      <c r="AA22177"/>
      <c r="AB22177"/>
      <c r="AC22177"/>
    </row>
    <row r="22178" spans="27:29" x14ac:dyDescent="0.25">
      <c r="AA22178"/>
      <c r="AB22178"/>
      <c r="AC22178"/>
    </row>
    <row r="22179" spans="27:29" x14ac:dyDescent="0.25">
      <c r="AA22179"/>
      <c r="AB22179"/>
      <c r="AC22179"/>
    </row>
    <row r="22180" spans="27:29" x14ac:dyDescent="0.25">
      <c r="AA22180"/>
      <c r="AB22180"/>
      <c r="AC22180"/>
    </row>
    <row r="22181" spans="27:29" x14ac:dyDescent="0.25">
      <c r="AA22181"/>
      <c r="AB22181"/>
      <c r="AC22181"/>
    </row>
    <row r="22182" spans="27:29" x14ac:dyDescent="0.25">
      <c r="AA22182"/>
      <c r="AB22182"/>
      <c r="AC22182"/>
    </row>
    <row r="22183" spans="27:29" x14ac:dyDescent="0.25">
      <c r="AA22183"/>
      <c r="AB22183"/>
      <c r="AC22183"/>
    </row>
    <row r="22184" spans="27:29" x14ac:dyDescent="0.25">
      <c r="AA22184"/>
      <c r="AB22184"/>
      <c r="AC22184"/>
    </row>
    <row r="22185" spans="27:29" x14ac:dyDescent="0.25">
      <c r="AA22185"/>
      <c r="AB22185"/>
      <c r="AC22185"/>
    </row>
    <row r="22186" spans="27:29" x14ac:dyDescent="0.25">
      <c r="AA22186"/>
      <c r="AB22186"/>
      <c r="AC22186"/>
    </row>
    <row r="22187" spans="27:29" x14ac:dyDescent="0.25">
      <c r="AA22187"/>
      <c r="AB22187"/>
      <c r="AC22187"/>
    </row>
    <row r="22188" spans="27:29" x14ac:dyDescent="0.25">
      <c r="AA22188"/>
      <c r="AB22188"/>
      <c r="AC22188"/>
    </row>
    <row r="22189" spans="27:29" x14ac:dyDescent="0.25">
      <c r="AA22189"/>
      <c r="AB22189"/>
      <c r="AC22189"/>
    </row>
    <row r="22190" spans="27:29" x14ac:dyDescent="0.25">
      <c r="AA22190"/>
      <c r="AB22190"/>
      <c r="AC22190"/>
    </row>
    <row r="22191" spans="27:29" x14ac:dyDescent="0.25">
      <c r="AA22191"/>
      <c r="AB22191"/>
      <c r="AC22191"/>
    </row>
    <row r="22192" spans="27:29" x14ac:dyDescent="0.25">
      <c r="AA22192"/>
      <c r="AB22192"/>
      <c r="AC22192"/>
    </row>
    <row r="22193" spans="27:29" x14ac:dyDescent="0.25">
      <c r="AA22193"/>
      <c r="AB22193"/>
      <c r="AC22193"/>
    </row>
    <row r="22194" spans="27:29" x14ac:dyDescent="0.25">
      <c r="AA22194"/>
      <c r="AB22194"/>
      <c r="AC22194"/>
    </row>
    <row r="22195" spans="27:29" x14ac:dyDescent="0.25">
      <c r="AA22195"/>
      <c r="AB22195"/>
      <c r="AC22195"/>
    </row>
    <row r="22196" spans="27:29" x14ac:dyDescent="0.25">
      <c r="AA22196"/>
      <c r="AB22196"/>
      <c r="AC22196"/>
    </row>
    <row r="22197" spans="27:29" x14ac:dyDescent="0.25">
      <c r="AA22197"/>
      <c r="AB22197"/>
      <c r="AC22197"/>
    </row>
    <row r="22198" spans="27:29" x14ac:dyDescent="0.25">
      <c r="AA22198"/>
      <c r="AB22198"/>
      <c r="AC22198"/>
    </row>
    <row r="22199" spans="27:29" x14ac:dyDescent="0.25">
      <c r="AA22199"/>
      <c r="AB22199"/>
      <c r="AC22199"/>
    </row>
    <row r="22200" spans="27:29" x14ac:dyDescent="0.25">
      <c r="AA22200"/>
      <c r="AB22200"/>
      <c r="AC22200"/>
    </row>
    <row r="22201" spans="27:29" x14ac:dyDescent="0.25">
      <c r="AA22201"/>
      <c r="AB22201"/>
      <c r="AC22201"/>
    </row>
    <row r="22202" spans="27:29" x14ac:dyDescent="0.25">
      <c r="AA22202"/>
      <c r="AB22202"/>
      <c r="AC22202"/>
    </row>
    <row r="22203" spans="27:29" x14ac:dyDescent="0.25">
      <c r="AA22203"/>
      <c r="AB22203"/>
      <c r="AC22203"/>
    </row>
    <row r="22204" spans="27:29" x14ac:dyDescent="0.25">
      <c r="AA22204"/>
      <c r="AB22204"/>
      <c r="AC22204"/>
    </row>
    <row r="22205" spans="27:29" x14ac:dyDescent="0.25">
      <c r="AA22205"/>
      <c r="AB22205"/>
      <c r="AC22205"/>
    </row>
    <row r="22206" spans="27:29" x14ac:dyDescent="0.25">
      <c r="AA22206"/>
      <c r="AB22206"/>
      <c r="AC22206"/>
    </row>
    <row r="22207" spans="27:29" x14ac:dyDescent="0.25">
      <c r="AA22207"/>
      <c r="AB22207"/>
      <c r="AC22207"/>
    </row>
    <row r="22208" spans="27:29" x14ac:dyDescent="0.25">
      <c r="AA22208"/>
      <c r="AB22208"/>
      <c r="AC22208"/>
    </row>
    <row r="22209" spans="27:29" x14ac:dyDescent="0.25">
      <c r="AA22209"/>
      <c r="AB22209"/>
      <c r="AC22209"/>
    </row>
    <row r="22210" spans="27:29" x14ac:dyDescent="0.25">
      <c r="AA22210"/>
      <c r="AB22210"/>
      <c r="AC22210"/>
    </row>
    <row r="22211" spans="27:29" x14ac:dyDescent="0.25">
      <c r="AA22211"/>
      <c r="AB22211"/>
      <c r="AC22211"/>
    </row>
    <row r="22212" spans="27:29" x14ac:dyDescent="0.25">
      <c r="AA22212"/>
      <c r="AB22212"/>
      <c r="AC22212"/>
    </row>
    <row r="22213" spans="27:29" x14ac:dyDescent="0.25">
      <c r="AA22213"/>
      <c r="AB22213"/>
      <c r="AC22213"/>
    </row>
    <row r="22214" spans="27:29" x14ac:dyDescent="0.25">
      <c r="AA22214"/>
      <c r="AB22214"/>
      <c r="AC22214"/>
    </row>
    <row r="22215" spans="27:29" x14ac:dyDescent="0.25">
      <c r="AA22215"/>
      <c r="AB22215"/>
      <c r="AC22215"/>
    </row>
    <row r="22216" spans="27:29" x14ac:dyDescent="0.25">
      <c r="AA22216"/>
      <c r="AB22216"/>
      <c r="AC22216"/>
    </row>
    <row r="22217" spans="27:29" x14ac:dyDescent="0.25">
      <c r="AA22217"/>
      <c r="AB22217"/>
      <c r="AC22217"/>
    </row>
    <row r="22218" spans="27:29" x14ac:dyDescent="0.25">
      <c r="AA22218"/>
      <c r="AB22218"/>
      <c r="AC22218"/>
    </row>
    <row r="22219" spans="27:29" x14ac:dyDescent="0.25">
      <c r="AA22219"/>
      <c r="AB22219"/>
      <c r="AC22219"/>
    </row>
    <row r="22220" spans="27:29" x14ac:dyDescent="0.25">
      <c r="AA22220"/>
      <c r="AB22220"/>
      <c r="AC22220"/>
    </row>
    <row r="22221" spans="27:29" x14ac:dyDescent="0.25">
      <c r="AA22221"/>
      <c r="AB22221"/>
      <c r="AC22221"/>
    </row>
    <row r="22222" spans="27:29" x14ac:dyDescent="0.25">
      <c r="AA22222"/>
      <c r="AB22222"/>
      <c r="AC22222"/>
    </row>
    <row r="22223" spans="27:29" x14ac:dyDescent="0.25">
      <c r="AA22223"/>
      <c r="AB22223"/>
      <c r="AC22223"/>
    </row>
    <row r="22224" spans="27:29" x14ac:dyDescent="0.25">
      <c r="AA22224"/>
      <c r="AB22224"/>
      <c r="AC22224"/>
    </row>
    <row r="22225" spans="27:29" x14ac:dyDescent="0.25">
      <c r="AA22225"/>
      <c r="AB22225"/>
      <c r="AC22225"/>
    </row>
    <row r="22226" spans="27:29" x14ac:dyDescent="0.25">
      <c r="AA22226"/>
      <c r="AB22226"/>
      <c r="AC22226"/>
    </row>
    <row r="22227" spans="27:29" x14ac:dyDescent="0.25">
      <c r="AA22227"/>
      <c r="AB22227"/>
      <c r="AC22227"/>
    </row>
    <row r="22228" spans="27:29" x14ac:dyDescent="0.25">
      <c r="AA22228"/>
      <c r="AB22228"/>
      <c r="AC22228"/>
    </row>
    <row r="22229" spans="27:29" x14ac:dyDescent="0.25">
      <c r="AA22229"/>
      <c r="AB22229"/>
      <c r="AC22229"/>
    </row>
    <row r="22230" spans="27:29" x14ac:dyDescent="0.25">
      <c r="AA22230"/>
      <c r="AB22230"/>
      <c r="AC22230"/>
    </row>
    <row r="22231" spans="27:29" x14ac:dyDescent="0.25">
      <c r="AA22231"/>
      <c r="AB22231"/>
      <c r="AC22231"/>
    </row>
    <row r="22232" spans="27:29" x14ac:dyDescent="0.25">
      <c r="AA22232"/>
      <c r="AB22232"/>
      <c r="AC22232"/>
    </row>
    <row r="22233" spans="27:29" x14ac:dyDescent="0.25">
      <c r="AA22233"/>
      <c r="AB22233"/>
      <c r="AC22233"/>
    </row>
    <row r="22234" spans="27:29" x14ac:dyDescent="0.25">
      <c r="AA22234"/>
      <c r="AB22234"/>
      <c r="AC22234"/>
    </row>
    <row r="22235" spans="27:29" x14ac:dyDescent="0.25">
      <c r="AA22235"/>
      <c r="AB22235"/>
      <c r="AC22235"/>
    </row>
    <row r="22236" spans="27:29" x14ac:dyDescent="0.25">
      <c r="AA22236"/>
      <c r="AB22236"/>
      <c r="AC22236"/>
    </row>
    <row r="22237" spans="27:29" x14ac:dyDescent="0.25">
      <c r="AA22237"/>
      <c r="AB22237"/>
      <c r="AC22237"/>
    </row>
    <row r="22238" spans="27:29" x14ac:dyDescent="0.25">
      <c r="AA22238"/>
      <c r="AB22238"/>
      <c r="AC22238"/>
    </row>
    <row r="22239" spans="27:29" x14ac:dyDescent="0.25">
      <c r="AA22239"/>
      <c r="AB22239"/>
      <c r="AC22239"/>
    </row>
    <row r="22240" spans="27:29" x14ac:dyDescent="0.25">
      <c r="AA22240"/>
      <c r="AB22240"/>
      <c r="AC22240"/>
    </row>
    <row r="22241" spans="27:29" x14ac:dyDescent="0.25">
      <c r="AA22241"/>
      <c r="AB22241"/>
      <c r="AC22241"/>
    </row>
    <row r="22242" spans="27:29" x14ac:dyDescent="0.25">
      <c r="AA22242"/>
      <c r="AB22242"/>
      <c r="AC22242"/>
    </row>
    <row r="22243" spans="27:29" x14ac:dyDescent="0.25">
      <c r="AA22243"/>
      <c r="AB22243"/>
      <c r="AC22243"/>
    </row>
    <row r="22244" spans="27:29" x14ac:dyDescent="0.25">
      <c r="AA22244"/>
      <c r="AB22244"/>
      <c r="AC22244"/>
    </row>
    <row r="22245" spans="27:29" x14ac:dyDescent="0.25">
      <c r="AA22245"/>
      <c r="AB22245"/>
      <c r="AC22245"/>
    </row>
    <row r="22246" spans="27:29" x14ac:dyDescent="0.25">
      <c r="AA22246"/>
      <c r="AB22246"/>
      <c r="AC22246"/>
    </row>
    <row r="22247" spans="27:29" x14ac:dyDescent="0.25">
      <c r="AA22247"/>
      <c r="AB22247"/>
      <c r="AC22247"/>
    </row>
    <row r="22248" spans="27:29" x14ac:dyDescent="0.25">
      <c r="AA22248"/>
      <c r="AB22248"/>
      <c r="AC22248"/>
    </row>
    <row r="22249" spans="27:29" x14ac:dyDescent="0.25">
      <c r="AA22249"/>
      <c r="AB22249"/>
      <c r="AC22249"/>
    </row>
    <row r="22250" spans="27:29" x14ac:dyDescent="0.25">
      <c r="AA22250"/>
      <c r="AB22250"/>
      <c r="AC22250"/>
    </row>
    <row r="22251" spans="27:29" x14ac:dyDescent="0.25">
      <c r="AA22251"/>
      <c r="AB22251"/>
      <c r="AC22251"/>
    </row>
    <row r="22252" spans="27:29" x14ac:dyDescent="0.25">
      <c r="AA22252"/>
      <c r="AB22252"/>
      <c r="AC22252"/>
    </row>
    <row r="22253" spans="27:29" x14ac:dyDescent="0.25">
      <c r="AA22253"/>
      <c r="AB22253"/>
      <c r="AC22253"/>
    </row>
    <row r="22254" spans="27:29" x14ac:dyDescent="0.25">
      <c r="AA22254"/>
      <c r="AB22254"/>
      <c r="AC22254"/>
    </row>
    <row r="22255" spans="27:29" x14ac:dyDescent="0.25">
      <c r="AA22255"/>
      <c r="AB22255"/>
      <c r="AC22255"/>
    </row>
    <row r="22256" spans="27:29" x14ac:dyDescent="0.25">
      <c r="AA22256"/>
      <c r="AB22256"/>
      <c r="AC22256"/>
    </row>
    <row r="22257" spans="27:29" x14ac:dyDescent="0.25">
      <c r="AA22257"/>
      <c r="AB22257"/>
      <c r="AC22257"/>
    </row>
    <row r="22258" spans="27:29" x14ac:dyDescent="0.25">
      <c r="AA22258"/>
      <c r="AB22258"/>
      <c r="AC22258"/>
    </row>
    <row r="22259" spans="27:29" x14ac:dyDescent="0.25">
      <c r="AA22259"/>
      <c r="AB22259"/>
      <c r="AC22259"/>
    </row>
    <row r="22260" spans="27:29" x14ac:dyDescent="0.25">
      <c r="AA22260"/>
      <c r="AB22260"/>
      <c r="AC22260"/>
    </row>
    <row r="22261" spans="27:29" x14ac:dyDescent="0.25">
      <c r="AA22261"/>
      <c r="AB22261"/>
      <c r="AC22261"/>
    </row>
    <row r="22262" spans="27:29" x14ac:dyDescent="0.25">
      <c r="AA22262"/>
      <c r="AB22262"/>
      <c r="AC22262"/>
    </row>
    <row r="22263" spans="27:29" x14ac:dyDescent="0.25">
      <c r="AA22263"/>
      <c r="AB22263"/>
      <c r="AC22263"/>
    </row>
    <row r="22264" spans="27:29" x14ac:dyDescent="0.25">
      <c r="AA22264"/>
      <c r="AB22264"/>
      <c r="AC22264"/>
    </row>
    <row r="22265" spans="27:29" x14ac:dyDescent="0.25">
      <c r="AA22265"/>
      <c r="AB22265"/>
      <c r="AC22265"/>
    </row>
    <row r="22266" spans="27:29" x14ac:dyDescent="0.25">
      <c r="AA22266"/>
      <c r="AB22266"/>
      <c r="AC22266"/>
    </row>
    <row r="22267" spans="27:29" x14ac:dyDescent="0.25">
      <c r="AA22267"/>
      <c r="AB22267"/>
      <c r="AC22267"/>
    </row>
    <row r="22268" spans="27:29" x14ac:dyDescent="0.25">
      <c r="AA22268"/>
      <c r="AB22268"/>
      <c r="AC22268"/>
    </row>
    <row r="22269" spans="27:29" x14ac:dyDescent="0.25">
      <c r="AA22269"/>
      <c r="AB22269"/>
      <c r="AC22269"/>
    </row>
    <row r="22270" spans="27:29" x14ac:dyDescent="0.25">
      <c r="AA22270"/>
      <c r="AB22270"/>
      <c r="AC22270"/>
    </row>
    <row r="22271" spans="27:29" x14ac:dyDescent="0.25">
      <c r="AA22271"/>
      <c r="AB22271"/>
      <c r="AC22271"/>
    </row>
    <row r="22272" spans="27:29" x14ac:dyDescent="0.25">
      <c r="AA22272"/>
      <c r="AB22272"/>
      <c r="AC22272"/>
    </row>
    <row r="22273" spans="27:29" x14ac:dyDescent="0.25">
      <c r="AA22273"/>
      <c r="AB22273"/>
      <c r="AC22273"/>
    </row>
    <row r="22274" spans="27:29" x14ac:dyDescent="0.25">
      <c r="AA22274"/>
      <c r="AB22274"/>
      <c r="AC22274"/>
    </row>
    <row r="22275" spans="27:29" x14ac:dyDescent="0.25">
      <c r="AA22275"/>
      <c r="AB22275"/>
      <c r="AC22275"/>
    </row>
    <row r="22276" spans="27:29" x14ac:dyDescent="0.25">
      <c r="AA22276"/>
      <c r="AB22276"/>
      <c r="AC22276"/>
    </row>
    <row r="22277" spans="27:29" x14ac:dyDescent="0.25">
      <c r="AA22277"/>
      <c r="AB22277"/>
      <c r="AC22277"/>
    </row>
    <row r="22278" spans="27:29" x14ac:dyDescent="0.25">
      <c r="AA22278"/>
      <c r="AB22278"/>
      <c r="AC22278"/>
    </row>
    <row r="22279" spans="27:29" x14ac:dyDescent="0.25">
      <c r="AA22279"/>
      <c r="AB22279"/>
      <c r="AC22279"/>
    </row>
    <row r="22280" spans="27:29" x14ac:dyDescent="0.25">
      <c r="AA22280"/>
      <c r="AB22280"/>
      <c r="AC22280"/>
    </row>
    <row r="22281" spans="27:29" x14ac:dyDescent="0.25">
      <c r="AA22281"/>
      <c r="AB22281"/>
      <c r="AC22281"/>
    </row>
    <row r="22282" spans="27:29" x14ac:dyDescent="0.25">
      <c r="AA22282"/>
      <c r="AB22282"/>
      <c r="AC22282"/>
    </row>
    <row r="22283" spans="27:29" x14ac:dyDescent="0.25">
      <c r="AA22283"/>
      <c r="AB22283"/>
      <c r="AC22283"/>
    </row>
    <row r="22284" spans="27:29" x14ac:dyDescent="0.25">
      <c r="AA22284"/>
      <c r="AB22284"/>
      <c r="AC22284"/>
    </row>
    <row r="22285" spans="27:29" x14ac:dyDescent="0.25">
      <c r="AA22285"/>
      <c r="AB22285"/>
      <c r="AC22285"/>
    </row>
    <row r="22286" spans="27:29" x14ac:dyDescent="0.25">
      <c r="AA22286"/>
      <c r="AB22286"/>
      <c r="AC22286"/>
    </row>
    <row r="22287" spans="27:29" x14ac:dyDescent="0.25">
      <c r="AA22287"/>
      <c r="AB22287"/>
      <c r="AC22287"/>
    </row>
    <row r="22288" spans="27:29" x14ac:dyDescent="0.25">
      <c r="AA22288"/>
      <c r="AB22288"/>
      <c r="AC22288"/>
    </row>
    <row r="22289" spans="27:29" x14ac:dyDescent="0.25">
      <c r="AA22289"/>
      <c r="AB22289"/>
      <c r="AC22289"/>
    </row>
    <row r="22290" spans="27:29" x14ac:dyDescent="0.25">
      <c r="AA22290"/>
      <c r="AB22290"/>
      <c r="AC22290"/>
    </row>
    <row r="22291" spans="27:29" x14ac:dyDescent="0.25">
      <c r="AA22291"/>
      <c r="AB22291"/>
      <c r="AC22291"/>
    </row>
    <row r="22292" spans="27:29" x14ac:dyDescent="0.25">
      <c r="AA22292"/>
      <c r="AB22292"/>
      <c r="AC22292"/>
    </row>
    <row r="22293" spans="27:29" x14ac:dyDescent="0.25">
      <c r="AA22293"/>
      <c r="AB22293"/>
      <c r="AC22293"/>
    </row>
    <row r="22294" spans="27:29" x14ac:dyDescent="0.25">
      <c r="AA22294"/>
      <c r="AB22294"/>
      <c r="AC22294"/>
    </row>
    <row r="22295" spans="27:29" x14ac:dyDescent="0.25">
      <c r="AA22295"/>
      <c r="AB22295"/>
      <c r="AC22295"/>
    </row>
    <row r="22296" spans="27:29" x14ac:dyDescent="0.25">
      <c r="AA22296"/>
      <c r="AB22296"/>
      <c r="AC22296"/>
    </row>
    <row r="22297" spans="27:29" x14ac:dyDescent="0.25">
      <c r="AA22297"/>
      <c r="AB22297"/>
      <c r="AC22297"/>
    </row>
    <row r="22298" spans="27:29" x14ac:dyDescent="0.25">
      <c r="AA22298"/>
      <c r="AB22298"/>
      <c r="AC22298"/>
    </row>
    <row r="22299" spans="27:29" x14ac:dyDescent="0.25">
      <c r="AA22299"/>
      <c r="AB22299"/>
      <c r="AC22299"/>
    </row>
    <row r="22300" spans="27:29" x14ac:dyDescent="0.25">
      <c r="AA22300"/>
      <c r="AB22300"/>
      <c r="AC22300"/>
    </row>
    <row r="22301" spans="27:29" x14ac:dyDescent="0.25">
      <c r="AA22301"/>
      <c r="AB22301"/>
      <c r="AC22301"/>
    </row>
    <row r="22302" spans="27:29" x14ac:dyDescent="0.25">
      <c r="AA22302"/>
      <c r="AB22302"/>
      <c r="AC22302"/>
    </row>
    <row r="22303" spans="27:29" x14ac:dyDescent="0.25">
      <c r="AA22303"/>
      <c r="AB22303"/>
      <c r="AC22303"/>
    </row>
    <row r="22304" spans="27:29" x14ac:dyDescent="0.25">
      <c r="AA22304"/>
      <c r="AB22304"/>
      <c r="AC22304"/>
    </row>
    <row r="22305" spans="27:29" x14ac:dyDescent="0.25">
      <c r="AA22305"/>
      <c r="AB22305"/>
      <c r="AC22305"/>
    </row>
    <row r="22306" spans="27:29" x14ac:dyDescent="0.25">
      <c r="AA22306"/>
      <c r="AB22306"/>
      <c r="AC22306"/>
    </row>
    <row r="22307" spans="27:29" x14ac:dyDescent="0.25">
      <c r="AA22307"/>
      <c r="AB22307"/>
      <c r="AC22307"/>
    </row>
    <row r="22308" spans="27:29" x14ac:dyDescent="0.25">
      <c r="AA22308"/>
      <c r="AB22308"/>
      <c r="AC22308"/>
    </row>
    <row r="22309" spans="27:29" x14ac:dyDescent="0.25">
      <c r="AA22309"/>
      <c r="AB22309"/>
      <c r="AC22309"/>
    </row>
    <row r="22310" spans="27:29" x14ac:dyDescent="0.25">
      <c r="AA22310"/>
      <c r="AB22310"/>
      <c r="AC22310"/>
    </row>
    <row r="22311" spans="27:29" x14ac:dyDescent="0.25">
      <c r="AA22311"/>
      <c r="AB22311"/>
      <c r="AC22311"/>
    </row>
    <row r="22312" spans="27:29" x14ac:dyDescent="0.25">
      <c r="AA22312"/>
      <c r="AB22312"/>
      <c r="AC22312"/>
    </row>
    <row r="22313" spans="27:29" x14ac:dyDescent="0.25">
      <c r="AA22313"/>
      <c r="AB22313"/>
      <c r="AC22313"/>
    </row>
    <row r="22314" spans="27:29" x14ac:dyDescent="0.25">
      <c r="AA22314"/>
      <c r="AB22314"/>
      <c r="AC22314"/>
    </row>
    <row r="22315" spans="27:29" x14ac:dyDescent="0.25">
      <c r="AA22315"/>
      <c r="AB22315"/>
      <c r="AC22315"/>
    </row>
    <row r="22316" spans="27:29" x14ac:dyDescent="0.25">
      <c r="AA22316"/>
      <c r="AB22316"/>
      <c r="AC22316"/>
    </row>
    <row r="22317" spans="27:29" x14ac:dyDescent="0.25">
      <c r="AA22317"/>
      <c r="AB22317"/>
      <c r="AC22317"/>
    </row>
    <row r="22318" spans="27:29" x14ac:dyDescent="0.25">
      <c r="AA22318"/>
      <c r="AB22318"/>
      <c r="AC22318"/>
    </row>
    <row r="22319" spans="27:29" x14ac:dyDescent="0.25">
      <c r="AA22319"/>
      <c r="AB22319"/>
      <c r="AC22319"/>
    </row>
    <row r="22320" spans="27:29" x14ac:dyDescent="0.25">
      <c r="AA22320"/>
      <c r="AB22320"/>
      <c r="AC22320"/>
    </row>
    <row r="22321" spans="27:29" x14ac:dyDescent="0.25">
      <c r="AA22321"/>
      <c r="AB22321"/>
      <c r="AC22321"/>
    </row>
    <row r="22322" spans="27:29" x14ac:dyDescent="0.25">
      <c r="AA22322"/>
      <c r="AB22322"/>
      <c r="AC22322"/>
    </row>
    <row r="22323" spans="27:29" x14ac:dyDescent="0.25">
      <c r="AA22323"/>
      <c r="AB22323"/>
      <c r="AC22323"/>
    </row>
    <row r="22324" spans="27:29" x14ac:dyDescent="0.25">
      <c r="AA22324"/>
      <c r="AB22324"/>
      <c r="AC22324"/>
    </row>
    <row r="22325" spans="27:29" x14ac:dyDescent="0.25">
      <c r="AA22325"/>
      <c r="AB22325"/>
      <c r="AC22325"/>
    </row>
    <row r="22326" spans="27:29" x14ac:dyDescent="0.25">
      <c r="AA22326"/>
      <c r="AB22326"/>
      <c r="AC22326"/>
    </row>
    <row r="22327" spans="27:29" x14ac:dyDescent="0.25">
      <c r="AA22327"/>
      <c r="AB22327"/>
      <c r="AC22327"/>
    </row>
    <row r="22328" spans="27:29" x14ac:dyDescent="0.25">
      <c r="AA22328"/>
      <c r="AB22328"/>
      <c r="AC22328"/>
    </row>
    <row r="22329" spans="27:29" x14ac:dyDescent="0.25">
      <c r="AA22329"/>
      <c r="AB22329"/>
      <c r="AC22329"/>
    </row>
    <row r="22330" spans="27:29" x14ac:dyDescent="0.25">
      <c r="AA22330"/>
      <c r="AB22330"/>
      <c r="AC22330"/>
    </row>
    <row r="22331" spans="27:29" x14ac:dyDescent="0.25">
      <c r="AA22331"/>
      <c r="AB22331"/>
      <c r="AC22331"/>
    </row>
    <row r="22332" spans="27:29" x14ac:dyDescent="0.25">
      <c r="AA22332"/>
      <c r="AB22332"/>
      <c r="AC22332"/>
    </row>
    <row r="22333" spans="27:29" x14ac:dyDescent="0.25">
      <c r="AA22333"/>
      <c r="AB22333"/>
      <c r="AC22333"/>
    </row>
    <row r="22334" spans="27:29" x14ac:dyDescent="0.25">
      <c r="AA22334"/>
      <c r="AB22334"/>
      <c r="AC22334"/>
    </row>
    <row r="22335" spans="27:29" x14ac:dyDescent="0.25">
      <c r="AA22335"/>
      <c r="AB22335"/>
      <c r="AC22335"/>
    </row>
    <row r="22336" spans="27:29" x14ac:dyDescent="0.25">
      <c r="AA22336"/>
      <c r="AB22336"/>
      <c r="AC22336"/>
    </row>
    <row r="22337" spans="27:29" x14ac:dyDescent="0.25">
      <c r="AA22337"/>
      <c r="AB22337"/>
      <c r="AC22337"/>
    </row>
    <row r="22338" spans="27:29" x14ac:dyDescent="0.25">
      <c r="AA22338"/>
      <c r="AB22338"/>
      <c r="AC22338"/>
    </row>
    <row r="22339" spans="27:29" x14ac:dyDescent="0.25">
      <c r="AA22339"/>
      <c r="AB22339"/>
      <c r="AC22339"/>
    </row>
    <row r="22340" spans="27:29" x14ac:dyDescent="0.25">
      <c r="AA22340"/>
      <c r="AB22340"/>
      <c r="AC22340"/>
    </row>
    <row r="22341" spans="27:29" x14ac:dyDescent="0.25">
      <c r="AA22341"/>
      <c r="AB22341"/>
      <c r="AC22341"/>
    </row>
    <row r="22342" spans="27:29" x14ac:dyDescent="0.25">
      <c r="AA22342"/>
      <c r="AB22342"/>
      <c r="AC22342"/>
    </row>
    <row r="22343" spans="27:29" x14ac:dyDescent="0.25">
      <c r="AA22343"/>
      <c r="AB22343"/>
      <c r="AC22343"/>
    </row>
    <row r="22344" spans="27:29" x14ac:dyDescent="0.25">
      <c r="AA22344"/>
      <c r="AB22344"/>
      <c r="AC22344"/>
    </row>
    <row r="22345" spans="27:29" x14ac:dyDescent="0.25">
      <c r="AA22345"/>
      <c r="AB22345"/>
      <c r="AC22345"/>
    </row>
    <row r="22346" spans="27:29" x14ac:dyDescent="0.25">
      <c r="AA22346"/>
      <c r="AB22346"/>
      <c r="AC22346"/>
    </row>
    <row r="22347" spans="27:29" x14ac:dyDescent="0.25">
      <c r="AA22347"/>
      <c r="AB22347"/>
      <c r="AC22347"/>
    </row>
    <row r="22348" spans="27:29" x14ac:dyDescent="0.25">
      <c r="AA22348"/>
      <c r="AB22348"/>
      <c r="AC22348"/>
    </row>
    <row r="22349" spans="27:29" x14ac:dyDescent="0.25">
      <c r="AA22349"/>
      <c r="AB22349"/>
      <c r="AC22349"/>
    </row>
    <row r="22350" spans="27:29" x14ac:dyDescent="0.25">
      <c r="AA22350"/>
      <c r="AB22350"/>
      <c r="AC22350"/>
    </row>
    <row r="22351" spans="27:29" x14ac:dyDescent="0.25">
      <c r="AA22351"/>
      <c r="AB22351"/>
      <c r="AC22351"/>
    </row>
    <row r="22352" spans="27:29" x14ac:dyDescent="0.25">
      <c r="AA22352"/>
      <c r="AB22352"/>
      <c r="AC22352"/>
    </row>
    <row r="22353" spans="27:29" x14ac:dyDescent="0.25">
      <c r="AA22353"/>
      <c r="AB22353"/>
      <c r="AC22353"/>
    </row>
    <row r="22354" spans="27:29" x14ac:dyDescent="0.25">
      <c r="AA22354"/>
      <c r="AB22354"/>
      <c r="AC22354"/>
    </row>
    <row r="22355" spans="27:29" x14ac:dyDescent="0.25">
      <c r="AA22355"/>
      <c r="AB22355"/>
      <c r="AC22355"/>
    </row>
    <row r="22356" spans="27:29" x14ac:dyDescent="0.25">
      <c r="AA22356"/>
      <c r="AB22356"/>
      <c r="AC22356"/>
    </row>
    <row r="22357" spans="27:29" x14ac:dyDescent="0.25">
      <c r="AA22357"/>
      <c r="AB22357"/>
      <c r="AC22357"/>
    </row>
    <row r="22358" spans="27:29" x14ac:dyDescent="0.25">
      <c r="AA22358"/>
      <c r="AB22358"/>
      <c r="AC22358"/>
    </row>
    <row r="22359" spans="27:29" x14ac:dyDescent="0.25">
      <c r="AA22359"/>
      <c r="AB22359"/>
      <c r="AC22359"/>
    </row>
    <row r="22360" spans="27:29" x14ac:dyDescent="0.25">
      <c r="AA22360"/>
      <c r="AB22360"/>
      <c r="AC22360"/>
    </row>
    <row r="22361" spans="27:29" x14ac:dyDescent="0.25">
      <c r="AA22361"/>
      <c r="AB22361"/>
      <c r="AC22361"/>
    </row>
    <row r="22362" spans="27:29" x14ac:dyDescent="0.25">
      <c r="AA22362"/>
      <c r="AB22362"/>
      <c r="AC22362"/>
    </row>
    <row r="22363" spans="27:29" x14ac:dyDescent="0.25">
      <c r="AA22363"/>
      <c r="AB22363"/>
      <c r="AC22363"/>
    </row>
    <row r="22364" spans="27:29" x14ac:dyDescent="0.25">
      <c r="AA22364"/>
      <c r="AB22364"/>
      <c r="AC22364"/>
    </row>
    <row r="22365" spans="27:29" x14ac:dyDescent="0.25">
      <c r="AA22365"/>
      <c r="AB22365"/>
      <c r="AC22365"/>
    </row>
    <row r="22366" spans="27:29" x14ac:dyDescent="0.25">
      <c r="AA22366"/>
      <c r="AB22366"/>
      <c r="AC22366"/>
    </row>
    <row r="22367" spans="27:29" x14ac:dyDescent="0.25">
      <c r="AA22367"/>
      <c r="AB22367"/>
      <c r="AC22367"/>
    </row>
    <row r="22368" spans="27:29" x14ac:dyDescent="0.25">
      <c r="AA22368"/>
      <c r="AB22368"/>
      <c r="AC22368"/>
    </row>
    <row r="22369" spans="27:29" x14ac:dyDescent="0.25">
      <c r="AA22369"/>
      <c r="AB22369"/>
      <c r="AC22369"/>
    </row>
    <row r="22370" spans="27:29" x14ac:dyDescent="0.25">
      <c r="AA22370"/>
      <c r="AB22370"/>
      <c r="AC22370"/>
    </row>
    <row r="22371" spans="27:29" x14ac:dyDescent="0.25">
      <c r="AA22371"/>
      <c r="AB22371"/>
      <c r="AC22371"/>
    </row>
    <row r="22372" spans="27:29" x14ac:dyDescent="0.25">
      <c r="AA22372"/>
      <c r="AB22372"/>
      <c r="AC22372"/>
    </row>
    <row r="22373" spans="27:29" x14ac:dyDescent="0.25">
      <c r="AA22373"/>
      <c r="AB22373"/>
      <c r="AC22373"/>
    </row>
    <row r="22374" spans="27:29" x14ac:dyDescent="0.25">
      <c r="AA22374"/>
      <c r="AB22374"/>
      <c r="AC22374"/>
    </row>
    <row r="22375" spans="27:29" x14ac:dyDescent="0.25">
      <c r="AA22375"/>
      <c r="AB22375"/>
      <c r="AC22375"/>
    </row>
    <row r="22376" spans="27:29" x14ac:dyDescent="0.25">
      <c r="AA22376"/>
      <c r="AB22376"/>
      <c r="AC22376"/>
    </row>
    <row r="22377" spans="27:29" x14ac:dyDescent="0.25">
      <c r="AA22377"/>
      <c r="AB22377"/>
      <c r="AC22377"/>
    </row>
    <row r="22378" spans="27:29" x14ac:dyDescent="0.25">
      <c r="AA22378"/>
      <c r="AB22378"/>
      <c r="AC22378"/>
    </row>
    <row r="22379" spans="27:29" x14ac:dyDescent="0.25">
      <c r="AA22379"/>
      <c r="AB22379"/>
      <c r="AC22379"/>
    </row>
    <row r="22380" spans="27:29" x14ac:dyDescent="0.25">
      <c r="AA22380"/>
      <c r="AB22380"/>
      <c r="AC22380"/>
    </row>
    <row r="22381" spans="27:29" x14ac:dyDescent="0.25">
      <c r="AA22381"/>
      <c r="AB22381"/>
      <c r="AC22381"/>
    </row>
    <row r="22382" spans="27:29" x14ac:dyDescent="0.25">
      <c r="AA22382"/>
      <c r="AB22382"/>
      <c r="AC22382"/>
    </row>
    <row r="22383" spans="27:29" x14ac:dyDescent="0.25">
      <c r="AA22383"/>
      <c r="AB22383"/>
      <c r="AC22383"/>
    </row>
    <row r="22384" spans="27:29" x14ac:dyDescent="0.25">
      <c r="AA22384"/>
      <c r="AB22384"/>
      <c r="AC22384"/>
    </row>
    <row r="22385" spans="27:29" x14ac:dyDescent="0.25">
      <c r="AA22385"/>
      <c r="AB22385"/>
      <c r="AC22385"/>
    </row>
    <row r="22386" spans="27:29" x14ac:dyDescent="0.25">
      <c r="AA22386"/>
      <c r="AB22386"/>
      <c r="AC22386"/>
    </row>
    <row r="22387" spans="27:29" x14ac:dyDescent="0.25">
      <c r="AA22387"/>
      <c r="AB22387"/>
      <c r="AC22387"/>
    </row>
    <row r="22388" spans="27:29" x14ac:dyDescent="0.25">
      <c r="AA22388"/>
      <c r="AB22388"/>
      <c r="AC22388"/>
    </row>
    <row r="22389" spans="27:29" x14ac:dyDescent="0.25">
      <c r="AA22389"/>
      <c r="AB22389"/>
      <c r="AC22389"/>
    </row>
    <row r="22390" spans="27:29" x14ac:dyDescent="0.25">
      <c r="AA22390"/>
      <c r="AB22390"/>
      <c r="AC22390"/>
    </row>
    <row r="22391" spans="27:29" x14ac:dyDescent="0.25">
      <c r="AA22391"/>
      <c r="AB22391"/>
      <c r="AC22391"/>
    </row>
    <row r="22392" spans="27:29" x14ac:dyDescent="0.25">
      <c r="AA22392"/>
      <c r="AB22392"/>
      <c r="AC22392"/>
    </row>
    <row r="22393" spans="27:29" x14ac:dyDescent="0.25">
      <c r="AA22393"/>
      <c r="AB22393"/>
      <c r="AC22393"/>
    </row>
    <row r="22394" spans="27:29" x14ac:dyDescent="0.25">
      <c r="AA22394"/>
      <c r="AB22394"/>
      <c r="AC22394"/>
    </row>
    <row r="22395" spans="27:29" x14ac:dyDescent="0.25">
      <c r="AA22395"/>
      <c r="AB22395"/>
      <c r="AC22395"/>
    </row>
    <row r="22396" spans="27:29" x14ac:dyDescent="0.25">
      <c r="AA22396"/>
      <c r="AB22396"/>
      <c r="AC22396"/>
    </row>
    <row r="22397" spans="27:29" x14ac:dyDescent="0.25">
      <c r="AA22397"/>
      <c r="AB22397"/>
      <c r="AC22397"/>
    </row>
    <row r="22398" spans="27:29" x14ac:dyDescent="0.25">
      <c r="AA22398"/>
      <c r="AB22398"/>
      <c r="AC22398"/>
    </row>
    <row r="22399" spans="27:29" x14ac:dyDescent="0.25">
      <c r="AA22399"/>
      <c r="AB22399"/>
      <c r="AC22399"/>
    </row>
    <row r="22400" spans="27:29" x14ac:dyDescent="0.25">
      <c r="AA22400"/>
      <c r="AB22400"/>
      <c r="AC22400"/>
    </row>
    <row r="22401" spans="27:29" x14ac:dyDescent="0.25">
      <c r="AA22401"/>
      <c r="AB22401"/>
      <c r="AC22401"/>
    </row>
    <row r="22402" spans="27:29" x14ac:dyDescent="0.25">
      <c r="AA22402"/>
      <c r="AB22402"/>
      <c r="AC22402"/>
    </row>
    <row r="22403" spans="27:29" x14ac:dyDescent="0.25">
      <c r="AA22403"/>
      <c r="AB22403"/>
      <c r="AC22403"/>
    </row>
    <row r="22404" spans="27:29" x14ac:dyDescent="0.25">
      <c r="AA22404"/>
      <c r="AB22404"/>
      <c r="AC22404"/>
    </row>
    <row r="22405" spans="27:29" x14ac:dyDescent="0.25">
      <c r="AA22405"/>
      <c r="AB22405"/>
      <c r="AC22405"/>
    </row>
    <row r="22406" spans="27:29" x14ac:dyDescent="0.25">
      <c r="AA22406"/>
      <c r="AB22406"/>
      <c r="AC22406"/>
    </row>
    <row r="22407" spans="27:29" x14ac:dyDescent="0.25">
      <c r="AA22407"/>
      <c r="AB22407"/>
      <c r="AC22407"/>
    </row>
    <row r="22408" spans="27:29" x14ac:dyDescent="0.25">
      <c r="AA22408"/>
      <c r="AB22408"/>
      <c r="AC22408"/>
    </row>
    <row r="22409" spans="27:29" x14ac:dyDescent="0.25">
      <c r="AA22409"/>
      <c r="AB22409"/>
      <c r="AC22409"/>
    </row>
    <row r="22410" spans="27:29" x14ac:dyDescent="0.25">
      <c r="AA22410"/>
      <c r="AB22410"/>
      <c r="AC22410"/>
    </row>
    <row r="22411" spans="27:29" x14ac:dyDescent="0.25">
      <c r="AA22411"/>
      <c r="AB22411"/>
      <c r="AC22411"/>
    </row>
    <row r="22412" spans="27:29" x14ac:dyDescent="0.25">
      <c r="AA22412"/>
      <c r="AB22412"/>
      <c r="AC22412"/>
    </row>
    <row r="22413" spans="27:29" x14ac:dyDescent="0.25">
      <c r="AA22413"/>
      <c r="AB22413"/>
      <c r="AC22413"/>
    </row>
    <row r="22414" spans="27:29" x14ac:dyDescent="0.25">
      <c r="AA22414"/>
      <c r="AB22414"/>
      <c r="AC22414"/>
    </row>
    <row r="22415" spans="27:29" x14ac:dyDescent="0.25">
      <c r="AA22415"/>
      <c r="AB22415"/>
      <c r="AC22415"/>
    </row>
    <row r="22416" spans="27:29" x14ac:dyDescent="0.25">
      <c r="AA22416"/>
      <c r="AB22416"/>
      <c r="AC22416"/>
    </row>
    <row r="22417" spans="27:29" x14ac:dyDescent="0.25">
      <c r="AA22417"/>
      <c r="AB22417"/>
      <c r="AC22417"/>
    </row>
    <row r="22418" spans="27:29" x14ac:dyDescent="0.25">
      <c r="AA22418"/>
      <c r="AB22418"/>
      <c r="AC22418"/>
    </row>
    <row r="22419" spans="27:29" x14ac:dyDescent="0.25">
      <c r="AA22419"/>
      <c r="AB22419"/>
      <c r="AC22419"/>
    </row>
    <row r="22420" spans="27:29" x14ac:dyDescent="0.25">
      <c r="AA22420"/>
      <c r="AB22420"/>
      <c r="AC22420"/>
    </row>
    <row r="22421" spans="27:29" x14ac:dyDescent="0.25">
      <c r="AA22421"/>
      <c r="AB22421"/>
      <c r="AC22421"/>
    </row>
    <row r="22422" spans="27:29" x14ac:dyDescent="0.25">
      <c r="AA22422"/>
      <c r="AB22422"/>
      <c r="AC22422"/>
    </row>
    <row r="22423" spans="27:29" x14ac:dyDescent="0.25">
      <c r="AA22423"/>
      <c r="AB22423"/>
      <c r="AC22423"/>
    </row>
    <row r="22424" spans="27:29" x14ac:dyDescent="0.25">
      <c r="AA22424"/>
      <c r="AB22424"/>
      <c r="AC22424"/>
    </row>
    <row r="22425" spans="27:29" x14ac:dyDescent="0.25">
      <c r="AA22425"/>
      <c r="AB22425"/>
      <c r="AC22425"/>
    </row>
    <row r="22426" spans="27:29" x14ac:dyDescent="0.25">
      <c r="AA22426"/>
      <c r="AB22426"/>
      <c r="AC22426"/>
    </row>
    <row r="22427" spans="27:29" x14ac:dyDescent="0.25">
      <c r="AA22427"/>
      <c r="AB22427"/>
      <c r="AC22427"/>
    </row>
    <row r="22428" spans="27:29" x14ac:dyDescent="0.25">
      <c r="AA22428"/>
      <c r="AB22428"/>
      <c r="AC22428"/>
    </row>
    <row r="22429" spans="27:29" x14ac:dyDescent="0.25">
      <c r="AA22429"/>
      <c r="AB22429"/>
      <c r="AC22429"/>
    </row>
    <row r="22430" spans="27:29" x14ac:dyDescent="0.25">
      <c r="AA22430"/>
      <c r="AB22430"/>
      <c r="AC22430"/>
    </row>
    <row r="22431" spans="27:29" x14ac:dyDescent="0.25">
      <c r="AA22431"/>
      <c r="AB22431"/>
      <c r="AC22431"/>
    </row>
    <row r="22432" spans="27:29" x14ac:dyDescent="0.25">
      <c r="AA22432"/>
      <c r="AB22432"/>
      <c r="AC22432"/>
    </row>
    <row r="22433" spans="27:29" x14ac:dyDescent="0.25">
      <c r="AA22433"/>
      <c r="AB22433"/>
      <c r="AC22433"/>
    </row>
    <row r="22434" spans="27:29" x14ac:dyDescent="0.25">
      <c r="AA22434"/>
      <c r="AB22434"/>
      <c r="AC22434"/>
    </row>
    <row r="22435" spans="27:29" x14ac:dyDescent="0.25">
      <c r="AA22435"/>
      <c r="AB22435"/>
      <c r="AC22435"/>
    </row>
    <row r="22436" spans="27:29" x14ac:dyDescent="0.25">
      <c r="AA22436"/>
      <c r="AB22436"/>
      <c r="AC22436"/>
    </row>
    <row r="22437" spans="27:29" x14ac:dyDescent="0.25">
      <c r="AA22437"/>
      <c r="AB22437"/>
      <c r="AC22437"/>
    </row>
    <row r="22438" spans="27:29" x14ac:dyDescent="0.25">
      <c r="AA22438"/>
      <c r="AB22438"/>
      <c r="AC22438"/>
    </row>
    <row r="22439" spans="27:29" x14ac:dyDescent="0.25">
      <c r="AA22439"/>
      <c r="AB22439"/>
      <c r="AC22439"/>
    </row>
    <row r="22440" spans="27:29" x14ac:dyDescent="0.25">
      <c r="AA22440"/>
      <c r="AB22440"/>
      <c r="AC22440"/>
    </row>
    <row r="22441" spans="27:29" x14ac:dyDescent="0.25">
      <c r="AA22441"/>
      <c r="AB22441"/>
      <c r="AC22441"/>
    </row>
    <row r="22442" spans="27:29" x14ac:dyDescent="0.25">
      <c r="AA22442"/>
      <c r="AB22442"/>
      <c r="AC22442"/>
    </row>
    <row r="22443" spans="27:29" x14ac:dyDescent="0.25">
      <c r="AA22443"/>
      <c r="AB22443"/>
      <c r="AC22443"/>
    </row>
    <row r="22444" spans="27:29" x14ac:dyDescent="0.25">
      <c r="AA22444"/>
      <c r="AB22444"/>
      <c r="AC22444"/>
    </row>
    <row r="22445" spans="27:29" x14ac:dyDescent="0.25">
      <c r="AA22445"/>
      <c r="AB22445"/>
      <c r="AC22445"/>
    </row>
    <row r="22446" spans="27:29" x14ac:dyDescent="0.25">
      <c r="AA22446"/>
      <c r="AB22446"/>
      <c r="AC22446"/>
    </row>
    <row r="22447" spans="27:29" x14ac:dyDescent="0.25">
      <c r="AA22447"/>
      <c r="AB22447"/>
      <c r="AC22447"/>
    </row>
    <row r="22448" spans="27:29" x14ac:dyDescent="0.25">
      <c r="AA22448"/>
      <c r="AB22448"/>
      <c r="AC22448"/>
    </row>
    <row r="22449" spans="27:29" x14ac:dyDescent="0.25">
      <c r="AA22449"/>
      <c r="AB22449"/>
      <c r="AC22449"/>
    </row>
    <row r="22450" spans="27:29" x14ac:dyDescent="0.25">
      <c r="AA22450"/>
      <c r="AB22450"/>
      <c r="AC22450"/>
    </row>
    <row r="22451" spans="27:29" x14ac:dyDescent="0.25">
      <c r="AA22451"/>
      <c r="AB22451"/>
      <c r="AC22451"/>
    </row>
    <row r="22452" spans="27:29" x14ac:dyDescent="0.25">
      <c r="AA22452"/>
      <c r="AB22452"/>
      <c r="AC22452"/>
    </row>
    <row r="22453" spans="27:29" x14ac:dyDescent="0.25">
      <c r="AA22453"/>
      <c r="AB22453"/>
      <c r="AC22453"/>
    </row>
    <row r="22454" spans="27:29" x14ac:dyDescent="0.25">
      <c r="AA22454"/>
      <c r="AB22454"/>
      <c r="AC22454"/>
    </row>
    <row r="22455" spans="27:29" x14ac:dyDescent="0.25">
      <c r="AA22455"/>
      <c r="AB22455"/>
      <c r="AC22455"/>
    </row>
    <row r="22456" spans="27:29" x14ac:dyDescent="0.25">
      <c r="AA22456"/>
      <c r="AB22456"/>
      <c r="AC22456"/>
    </row>
    <row r="22457" spans="27:29" x14ac:dyDescent="0.25">
      <c r="AA22457"/>
      <c r="AB22457"/>
      <c r="AC22457"/>
    </row>
    <row r="22458" spans="27:29" x14ac:dyDescent="0.25">
      <c r="AA22458"/>
      <c r="AB22458"/>
      <c r="AC22458"/>
    </row>
    <row r="22459" spans="27:29" x14ac:dyDescent="0.25">
      <c r="AA22459"/>
      <c r="AB22459"/>
      <c r="AC22459"/>
    </row>
    <row r="22460" spans="27:29" x14ac:dyDescent="0.25">
      <c r="AA22460"/>
      <c r="AB22460"/>
      <c r="AC22460"/>
    </row>
    <row r="22461" spans="27:29" x14ac:dyDescent="0.25">
      <c r="AA22461"/>
      <c r="AB22461"/>
      <c r="AC22461"/>
    </row>
    <row r="22462" spans="27:29" x14ac:dyDescent="0.25">
      <c r="AA22462"/>
      <c r="AB22462"/>
      <c r="AC22462"/>
    </row>
    <row r="22463" spans="27:29" x14ac:dyDescent="0.25">
      <c r="AA22463"/>
      <c r="AB22463"/>
      <c r="AC22463"/>
    </row>
    <row r="22464" spans="27:29" x14ac:dyDescent="0.25">
      <c r="AA22464"/>
      <c r="AB22464"/>
      <c r="AC22464"/>
    </row>
    <row r="22465" spans="27:29" x14ac:dyDescent="0.25">
      <c r="AA22465"/>
      <c r="AB22465"/>
      <c r="AC22465"/>
    </row>
    <row r="22466" spans="27:29" x14ac:dyDescent="0.25">
      <c r="AA22466"/>
      <c r="AB22466"/>
      <c r="AC22466"/>
    </row>
    <row r="22467" spans="27:29" x14ac:dyDescent="0.25">
      <c r="AA22467"/>
      <c r="AB22467"/>
      <c r="AC22467"/>
    </row>
    <row r="22468" spans="27:29" x14ac:dyDescent="0.25">
      <c r="AA22468"/>
      <c r="AB22468"/>
      <c r="AC22468"/>
    </row>
    <row r="22469" spans="27:29" x14ac:dyDescent="0.25">
      <c r="AA22469"/>
      <c r="AB22469"/>
      <c r="AC22469"/>
    </row>
    <row r="22470" spans="27:29" x14ac:dyDescent="0.25">
      <c r="AA22470"/>
      <c r="AB22470"/>
      <c r="AC22470"/>
    </row>
    <row r="22471" spans="27:29" x14ac:dyDescent="0.25">
      <c r="AA22471"/>
      <c r="AB22471"/>
      <c r="AC22471"/>
    </row>
    <row r="22472" spans="27:29" x14ac:dyDescent="0.25">
      <c r="AA22472"/>
      <c r="AB22472"/>
      <c r="AC22472"/>
    </row>
    <row r="22473" spans="27:29" x14ac:dyDescent="0.25">
      <c r="AA22473"/>
      <c r="AB22473"/>
      <c r="AC22473"/>
    </row>
    <row r="22474" spans="27:29" x14ac:dyDescent="0.25">
      <c r="AA22474"/>
      <c r="AB22474"/>
      <c r="AC22474"/>
    </row>
    <row r="22475" spans="27:29" x14ac:dyDescent="0.25">
      <c r="AA22475"/>
      <c r="AB22475"/>
      <c r="AC22475"/>
    </row>
    <row r="22476" spans="27:29" x14ac:dyDescent="0.25">
      <c r="AA22476"/>
      <c r="AB22476"/>
      <c r="AC22476"/>
    </row>
    <row r="22477" spans="27:29" x14ac:dyDescent="0.25">
      <c r="AA22477"/>
      <c r="AB22477"/>
      <c r="AC22477"/>
    </row>
    <row r="22478" spans="27:29" x14ac:dyDescent="0.25">
      <c r="AA22478"/>
      <c r="AB22478"/>
      <c r="AC22478"/>
    </row>
    <row r="22479" spans="27:29" x14ac:dyDescent="0.25">
      <c r="AA22479"/>
      <c r="AB22479"/>
      <c r="AC22479"/>
    </row>
    <row r="22480" spans="27:29" x14ac:dyDescent="0.25">
      <c r="AA22480"/>
      <c r="AB22480"/>
      <c r="AC22480"/>
    </row>
    <row r="22481" spans="27:29" x14ac:dyDescent="0.25">
      <c r="AA22481"/>
      <c r="AB22481"/>
      <c r="AC22481"/>
    </row>
    <row r="22482" spans="27:29" x14ac:dyDescent="0.25">
      <c r="AA22482"/>
      <c r="AB22482"/>
      <c r="AC22482"/>
    </row>
    <row r="22483" spans="27:29" x14ac:dyDescent="0.25">
      <c r="AA22483"/>
      <c r="AB22483"/>
      <c r="AC22483"/>
    </row>
    <row r="22484" spans="27:29" x14ac:dyDescent="0.25">
      <c r="AA22484"/>
      <c r="AB22484"/>
      <c r="AC22484"/>
    </row>
    <row r="22485" spans="27:29" x14ac:dyDescent="0.25">
      <c r="AA22485"/>
      <c r="AB22485"/>
      <c r="AC22485"/>
    </row>
    <row r="22486" spans="27:29" x14ac:dyDescent="0.25">
      <c r="AA22486"/>
      <c r="AB22486"/>
      <c r="AC22486"/>
    </row>
    <row r="22487" spans="27:29" x14ac:dyDescent="0.25">
      <c r="AA22487"/>
      <c r="AB22487"/>
      <c r="AC22487"/>
    </row>
    <row r="22488" spans="27:29" x14ac:dyDescent="0.25">
      <c r="AA22488"/>
      <c r="AB22488"/>
      <c r="AC22488"/>
    </row>
    <row r="22489" spans="27:29" x14ac:dyDescent="0.25">
      <c r="AA22489"/>
      <c r="AB22489"/>
      <c r="AC22489"/>
    </row>
    <row r="22490" spans="27:29" x14ac:dyDescent="0.25">
      <c r="AA22490"/>
      <c r="AB22490"/>
      <c r="AC22490"/>
    </row>
    <row r="22491" spans="27:29" x14ac:dyDescent="0.25">
      <c r="AA22491"/>
      <c r="AB22491"/>
      <c r="AC22491"/>
    </row>
    <row r="22492" spans="27:29" x14ac:dyDescent="0.25">
      <c r="AA22492"/>
      <c r="AB22492"/>
      <c r="AC22492"/>
    </row>
    <row r="22493" spans="27:29" x14ac:dyDescent="0.25">
      <c r="AA22493"/>
      <c r="AB22493"/>
      <c r="AC22493"/>
    </row>
    <row r="22494" spans="27:29" x14ac:dyDescent="0.25">
      <c r="AA22494"/>
      <c r="AB22494"/>
      <c r="AC22494"/>
    </row>
    <row r="22495" spans="27:29" x14ac:dyDescent="0.25">
      <c r="AA22495"/>
      <c r="AB22495"/>
      <c r="AC22495"/>
    </row>
    <row r="22496" spans="27:29" x14ac:dyDescent="0.25">
      <c r="AA22496"/>
      <c r="AB22496"/>
      <c r="AC22496"/>
    </row>
    <row r="22497" spans="27:29" x14ac:dyDescent="0.25">
      <c r="AA22497"/>
      <c r="AB22497"/>
      <c r="AC22497"/>
    </row>
    <row r="22498" spans="27:29" x14ac:dyDescent="0.25">
      <c r="AA22498"/>
      <c r="AB22498"/>
      <c r="AC22498"/>
    </row>
    <row r="22499" spans="27:29" x14ac:dyDescent="0.25">
      <c r="AA22499"/>
      <c r="AB22499"/>
      <c r="AC22499"/>
    </row>
    <row r="22500" spans="27:29" x14ac:dyDescent="0.25">
      <c r="AA22500"/>
      <c r="AB22500"/>
      <c r="AC22500"/>
    </row>
    <row r="22501" spans="27:29" x14ac:dyDescent="0.25">
      <c r="AA22501"/>
      <c r="AB22501"/>
      <c r="AC22501"/>
    </row>
    <row r="22502" spans="27:29" x14ac:dyDescent="0.25">
      <c r="AA22502"/>
      <c r="AB22502"/>
      <c r="AC22502"/>
    </row>
    <row r="22503" spans="27:29" x14ac:dyDescent="0.25">
      <c r="AA22503"/>
      <c r="AB22503"/>
      <c r="AC22503"/>
    </row>
    <row r="22504" spans="27:29" x14ac:dyDescent="0.25">
      <c r="AA22504"/>
      <c r="AB22504"/>
      <c r="AC22504"/>
    </row>
    <row r="22505" spans="27:29" x14ac:dyDescent="0.25">
      <c r="AA22505"/>
      <c r="AB22505"/>
      <c r="AC22505"/>
    </row>
    <row r="22506" spans="27:29" x14ac:dyDescent="0.25">
      <c r="AA22506"/>
      <c r="AB22506"/>
      <c r="AC22506"/>
    </row>
    <row r="22507" spans="27:29" x14ac:dyDescent="0.25">
      <c r="AA22507"/>
      <c r="AB22507"/>
      <c r="AC22507"/>
    </row>
    <row r="22508" spans="27:29" x14ac:dyDescent="0.25">
      <c r="AA22508"/>
      <c r="AB22508"/>
      <c r="AC22508"/>
    </row>
    <row r="22509" spans="27:29" x14ac:dyDescent="0.25">
      <c r="AA22509"/>
      <c r="AB22509"/>
      <c r="AC22509"/>
    </row>
    <row r="22510" spans="27:29" x14ac:dyDescent="0.25">
      <c r="AA22510"/>
      <c r="AB22510"/>
      <c r="AC22510"/>
    </row>
    <row r="22511" spans="27:29" x14ac:dyDescent="0.25">
      <c r="AA22511"/>
      <c r="AB22511"/>
      <c r="AC22511"/>
    </row>
    <row r="22512" spans="27:29" x14ac:dyDescent="0.25">
      <c r="AA22512"/>
      <c r="AB22512"/>
      <c r="AC22512"/>
    </row>
    <row r="22513" spans="27:29" x14ac:dyDescent="0.25">
      <c r="AA22513"/>
      <c r="AB22513"/>
      <c r="AC22513"/>
    </row>
    <row r="22514" spans="27:29" x14ac:dyDescent="0.25">
      <c r="AA22514"/>
      <c r="AB22514"/>
      <c r="AC22514"/>
    </row>
    <row r="22515" spans="27:29" x14ac:dyDescent="0.25">
      <c r="AA22515"/>
      <c r="AB22515"/>
      <c r="AC22515"/>
    </row>
    <row r="22516" spans="27:29" x14ac:dyDescent="0.25">
      <c r="AA22516"/>
      <c r="AB22516"/>
      <c r="AC22516"/>
    </row>
    <row r="22517" spans="27:29" x14ac:dyDescent="0.25">
      <c r="AA22517"/>
      <c r="AB22517"/>
      <c r="AC22517"/>
    </row>
    <row r="22518" spans="27:29" x14ac:dyDescent="0.25">
      <c r="AA22518"/>
      <c r="AB22518"/>
      <c r="AC22518"/>
    </row>
    <row r="22519" spans="27:29" x14ac:dyDescent="0.25">
      <c r="AA22519"/>
      <c r="AB22519"/>
      <c r="AC22519"/>
    </row>
    <row r="22520" spans="27:29" x14ac:dyDescent="0.25">
      <c r="AA22520"/>
      <c r="AB22520"/>
      <c r="AC22520"/>
    </row>
    <row r="22521" spans="27:29" x14ac:dyDescent="0.25">
      <c r="AA22521"/>
      <c r="AB22521"/>
      <c r="AC22521"/>
    </row>
    <row r="22522" spans="27:29" x14ac:dyDescent="0.25">
      <c r="AA22522"/>
      <c r="AB22522"/>
      <c r="AC22522"/>
    </row>
    <row r="22523" spans="27:29" x14ac:dyDescent="0.25">
      <c r="AA22523"/>
      <c r="AB22523"/>
      <c r="AC22523"/>
    </row>
    <row r="22524" spans="27:29" x14ac:dyDescent="0.25">
      <c r="AA22524"/>
      <c r="AB22524"/>
      <c r="AC22524"/>
    </row>
    <row r="22525" spans="27:29" x14ac:dyDescent="0.25">
      <c r="AA22525"/>
      <c r="AB22525"/>
      <c r="AC22525"/>
    </row>
    <row r="22526" spans="27:29" x14ac:dyDescent="0.25">
      <c r="AA22526"/>
      <c r="AB22526"/>
      <c r="AC22526"/>
    </row>
    <row r="22527" spans="27:29" x14ac:dyDescent="0.25">
      <c r="AA22527"/>
      <c r="AB22527"/>
      <c r="AC22527"/>
    </row>
    <row r="22528" spans="27:29" x14ac:dyDescent="0.25">
      <c r="AA22528"/>
      <c r="AB22528"/>
      <c r="AC22528"/>
    </row>
    <row r="22529" spans="27:29" x14ac:dyDescent="0.25">
      <c r="AA22529"/>
      <c r="AB22529"/>
      <c r="AC22529"/>
    </row>
    <row r="22530" spans="27:29" x14ac:dyDescent="0.25">
      <c r="AA22530"/>
      <c r="AB22530"/>
      <c r="AC22530"/>
    </row>
    <row r="22531" spans="27:29" x14ac:dyDescent="0.25">
      <c r="AA22531"/>
      <c r="AB22531"/>
      <c r="AC22531"/>
    </row>
    <row r="22532" spans="27:29" x14ac:dyDescent="0.25">
      <c r="AA22532"/>
      <c r="AB22532"/>
      <c r="AC22532"/>
    </row>
    <row r="22533" spans="27:29" x14ac:dyDescent="0.25">
      <c r="AA22533"/>
      <c r="AB22533"/>
      <c r="AC22533"/>
    </row>
    <row r="22534" spans="27:29" x14ac:dyDescent="0.25">
      <c r="AA22534"/>
      <c r="AB22534"/>
      <c r="AC22534"/>
    </row>
    <row r="22535" spans="27:29" x14ac:dyDescent="0.25">
      <c r="AA22535"/>
      <c r="AB22535"/>
      <c r="AC22535"/>
    </row>
    <row r="22536" spans="27:29" x14ac:dyDescent="0.25">
      <c r="AA22536"/>
      <c r="AB22536"/>
      <c r="AC22536"/>
    </row>
    <row r="22537" spans="27:29" x14ac:dyDescent="0.25">
      <c r="AA22537"/>
      <c r="AB22537"/>
      <c r="AC22537"/>
    </row>
    <row r="22538" spans="27:29" x14ac:dyDescent="0.25">
      <c r="AA22538"/>
      <c r="AB22538"/>
      <c r="AC22538"/>
    </row>
    <row r="22539" spans="27:29" x14ac:dyDescent="0.25">
      <c r="AA22539"/>
      <c r="AB22539"/>
      <c r="AC22539"/>
    </row>
    <row r="22540" spans="27:29" x14ac:dyDescent="0.25">
      <c r="AA22540"/>
      <c r="AB22540"/>
      <c r="AC22540"/>
    </row>
    <row r="22541" spans="27:29" x14ac:dyDescent="0.25">
      <c r="AA22541"/>
      <c r="AB22541"/>
      <c r="AC22541"/>
    </row>
    <row r="22542" spans="27:29" x14ac:dyDescent="0.25">
      <c r="AA22542"/>
      <c r="AB22542"/>
      <c r="AC22542"/>
    </row>
    <row r="22543" spans="27:29" x14ac:dyDescent="0.25">
      <c r="AA22543"/>
      <c r="AB22543"/>
      <c r="AC22543"/>
    </row>
    <row r="22544" spans="27:29" x14ac:dyDescent="0.25">
      <c r="AA22544"/>
      <c r="AB22544"/>
      <c r="AC22544"/>
    </row>
    <row r="22545" spans="27:29" x14ac:dyDescent="0.25">
      <c r="AA22545"/>
      <c r="AB22545"/>
      <c r="AC22545"/>
    </row>
    <row r="22546" spans="27:29" x14ac:dyDescent="0.25">
      <c r="AA22546"/>
      <c r="AB22546"/>
      <c r="AC22546"/>
    </row>
    <row r="22547" spans="27:29" x14ac:dyDescent="0.25">
      <c r="AA22547"/>
      <c r="AB22547"/>
      <c r="AC22547"/>
    </row>
    <row r="22548" spans="27:29" x14ac:dyDescent="0.25">
      <c r="AA22548"/>
      <c r="AB22548"/>
      <c r="AC22548"/>
    </row>
    <row r="22549" spans="27:29" x14ac:dyDescent="0.25">
      <c r="AA22549"/>
      <c r="AB22549"/>
      <c r="AC22549"/>
    </row>
    <row r="22550" spans="27:29" x14ac:dyDescent="0.25">
      <c r="AA22550"/>
      <c r="AB22550"/>
      <c r="AC22550"/>
    </row>
    <row r="22551" spans="27:29" x14ac:dyDescent="0.25">
      <c r="AA22551"/>
      <c r="AB22551"/>
      <c r="AC22551"/>
    </row>
    <row r="22552" spans="27:29" x14ac:dyDescent="0.25">
      <c r="AA22552"/>
      <c r="AB22552"/>
      <c r="AC22552"/>
    </row>
    <row r="22553" spans="27:29" x14ac:dyDescent="0.25">
      <c r="AA22553"/>
      <c r="AB22553"/>
      <c r="AC22553"/>
    </row>
    <row r="22554" spans="27:29" x14ac:dyDescent="0.25">
      <c r="AA22554"/>
      <c r="AB22554"/>
      <c r="AC22554"/>
    </row>
    <row r="22555" spans="27:29" x14ac:dyDescent="0.25">
      <c r="AA22555"/>
      <c r="AB22555"/>
      <c r="AC22555"/>
    </row>
    <row r="22556" spans="27:29" x14ac:dyDescent="0.25">
      <c r="AA22556"/>
      <c r="AB22556"/>
      <c r="AC22556"/>
    </row>
    <row r="22557" spans="27:29" x14ac:dyDescent="0.25">
      <c r="AA22557"/>
      <c r="AB22557"/>
      <c r="AC22557"/>
    </row>
    <row r="22558" spans="27:29" x14ac:dyDescent="0.25">
      <c r="AA22558"/>
      <c r="AB22558"/>
      <c r="AC22558"/>
    </row>
    <row r="22559" spans="27:29" x14ac:dyDescent="0.25">
      <c r="AA22559"/>
      <c r="AB22559"/>
      <c r="AC22559"/>
    </row>
    <row r="22560" spans="27:29" x14ac:dyDescent="0.25">
      <c r="AA22560"/>
      <c r="AB22560"/>
      <c r="AC22560"/>
    </row>
    <row r="22561" spans="27:29" x14ac:dyDescent="0.25">
      <c r="AA22561"/>
      <c r="AB22561"/>
      <c r="AC22561"/>
    </row>
    <row r="22562" spans="27:29" x14ac:dyDescent="0.25">
      <c r="AA22562"/>
      <c r="AB22562"/>
      <c r="AC22562"/>
    </row>
    <row r="22563" spans="27:29" x14ac:dyDescent="0.25">
      <c r="AA22563"/>
      <c r="AB22563"/>
      <c r="AC22563"/>
    </row>
    <row r="22564" spans="27:29" x14ac:dyDescent="0.25">
      <c r="AA22564"/>
      <c r="AB22564"/>
      <c r="AC22564"/>
    </row>
    <row r="22565" spans="27:29" x14ac:dyDescent="0.25">
      <c r="AA22565"/>
      <c r="AB22565"/>
      <c r="AC22565"/>
    </row>
    <row r="22566" spans="27:29" x14ac:dyDescent="0.25">
      <c r="AA22566"/>
      <c r="AB22566"/>
      <c r="AC22566"/>
    </row>
    <row r="22567" spans="27:29" x14ac:dyDescent="0.25">
      <c r="AA22567"/>
      <c r="AB22567"/>
      <c r="AC22567"/>
    </row>
    <row r="22568" spans="27:29" x14ac:dyDescent="0.25">
      <c r="AA22568"/>
      <c r="AB22568"/>
      <c r="AC22568"/>
    </row>
    <row r="22569" spans="27:29" x14ac:dyDescent="0.25">
      <c r="AA22569"/>
      <c r="AB22569"/>
      <c r="AC22569"/>
    </row>
    <row r="22570" spans="27:29" x14ac:dyDescent="0.25">
      <c r="AA22570"/>
      <c r="AB22570"/>
      <c r="AC22570"/>
    </row>
    <row r="22571" spans="27:29" x14ac:dyDescent="0.25">
      <c r="AA22571"/>
      <c r="AB22571"/>
      <c r="AC22571"/>
    </row>
    <row r="22572" spans="27:29" x14ac:dyDescent="0.25">
      <c r="AA22572"/>
      <c r="AB22572"/>
      <c r="AC22572"/>
    </row>
    <row r="22573" spans="27:29" x14ac:dyDescent="0.25">
      <c r="AA22573"/>
      <c r="AB22573"/>
      <c r="AC22573"/>
    </row>
    <row r="22574" spans="27:29" x14ac:dyDescent="0.25">
      <c r="AA22574"/>
      <c r="AB22574"/>
      <c r="AC22574"/>
    </row>
    <row r="22575" spans="27:29" x14ac:dyDescent="0.25">
      <c r="AA22575"/>
      <c r="AB22575"/>
      <c r="AC22575"/>
    </row>
    <row r="22576" spans="27:29" x14ac:dyDescent="0.25">
      <c r="AA22576"/>
      <c r="AB22576"/>
      <c r="AC22576"/>
    </row>
    <row r="22577" spans="27:29" x14ac:dyDescent="0.25">
      <c r="AA22577"/>
      <c r="AB22577"/>
      <c r="AC22577"/>
    </row>
    <row r="22578" spans="27:29" x14ac:dyDescent="0.25">
      <c r="AA22578"/>
      <c r="AB22578"/>
      <c r="AC22578"/>
    </row>
    <row r="22579" spans="27:29" x14ac:dyDescent="0.25">
      <c r="AA22579"/>
      <c r="AB22579"/>
      <c r="AC22579"/>
    </row>
    <row r="22580" spans="27:29" x14ac:dyDescent="0.25">
      <c r="AA22580"/>
      <c r="AB22580"/>
      <c r="AC22580"/>
    </row>
    <row r="22581" spans="27:29" x14ac:dyDescent="0.25">
      <c r="AA22581"/>
      <c r="AB22581"/>
      <c r="AC22581"/>
    </row>
    <row r="22582" spans="27:29" x14ac:dyDescent="0.25">
      <c r="AA22582"/>
      <c r="AB22582"/>
      <c r="AC22582"/>
    </row>
    <row r="22583" spans="27:29" x14ac:dyDescent="0.25">
      <c r="AA22583"/>
      <c r="AB22583"/>
      <c r="AC22583"/>
    </row>
    <row r="22584" spans="27:29" x14ac:dyDescent="0.25">
      <c r="AA22584"/>
      <c r="AB22584"/>
      <c r="AC22584"/>
    </row>
    <row r="22585" spans="27:29" x14ac:dyDescent="0.25">
      <c r="AA22585"/>
      <c r="AB22585"/>
      <c r="AC22585"/>
    </row>
    <row r="22586" spans="27:29" x14ac:dyDescent="0.25">
      <c r="AA22586"/>
      <c r="AB22586"/>
      <c r="AC22586"/>
    </row>
    <row r="22587" spans="27:29" x14ac:dyDescent="0.25">
      <c r="AA22587"/>
      <c r="AB22587"/>
      <c r="AC22587"/>
    </row>
    <row r="22588" spans="27:29" x14ac:dyDescent="0.25">
      <c r="AA22588"/>
      <c r="AB22588"/>
      <c r="AC22588"/>
    </row>
    <row r="22589" spans="27:29" x14ac:dyDescent="0.25">
      <c r="AA22589"/>
      <c r="AB22589"/>
      <c r="AC22589"/>
    </row>
    <row r="22590" spans="27:29" x14ac:dyDescent="0.25">
      <c r="AA22590"/>
      <c r="AB22590"/>
      <c r="AC22590"/>
    </row>
    <row r="22591" spans="27:29" x14ac:dyDescent="0.25">
      <c r="AA22591"/>
      <c r="AB22591"/>
      <c r="AC22591"/>
    </row>
    <row r="22592" spans="27:29" x14ac:dyDescent="0.25">
      <c r="AA22592"/>
      <c r="AB22592"/>
      <c r="AC22592"/>
    </row>
    <row r="22593" spans="27:29" x14ac:dyDescent="0.25">
      <c r="AA22593"/>
      <c r="AB22593"/>
      <c r="AC22593"/>
    </row>
    <row r="22594" spans="27:29" x14ac:dyDescent="0.25">
      <c r="AA22594"/>
      <c r="AB22594"/>
      <c r="AC22594"/>
    </row>
    <row r="22595" spans="27:29" x14ac:dyDescent="0.25">
      <c r="AA22595"/>
      <c r="AB22595"/>
      <c r="AC22595"/>
    </row>
    <row r="22596" spans="27:29" x14ac:dyDescent="0.25">
      <c r="AA22596"/>
      <c r="AB22596"/>
      <c r="AC22596"/>
    </row>
    <row r="22597" spans="27:29" x14ac:dyDescent="0.25">
      <c r="AA22597"/>
      <c r="AB22597"/>
      <c r="AC22597"/>
    </row>
    <row r="22598" spans="27:29" x14ac:dyDescent="0.25">
      <c r="AA22598"/>
      <c r="AB22598"/>
      <c r="AC22598"/>
    </row>
    <row r="22599" spans="27:29" x14ac:dyDescent="0.25">
      <c r="AA22599"/>
      <c r="AB22599"/>
      <c r="AC22599"/>
    </row>
    <row r="22600" spans="27:29" x14ac:dyDescent="0.25">
      <c r="AA22600"/>
      <c r="AB22600"/>
      <c r="AC22600"/>
    </row>
    <row r="22601" spans="27:29" x14ac:dyDescent="0.25">
      <c r="AA22601"/>
      <c r="AB22601"/>
      <c r="AC22601"/>
    </row>
    <row r="22602" spans="27:29" x14ac:dyDescent="0.25">
      <c r="AA22602"/>
      <c r="AB22602"/>
      <c r="AC22602"/>
    </row>
    <row r="22603" spans="27:29" x14ac:dyDescent="0.25">
      <c r="AA22603"/>
      <c r="AB22603"/>
      <c r="AC22603"/>
    </row>
    <row r="22604" spans="27:29" x14ac:dyDescent="0.25">
      <c r="AA22604"/>
      <c r="AB22604"/>
      <c r="AC22604"/>
    </row>
    <row r="22605" spans="27:29" x14ac:dyDescent="0.25">
      <c r="AA22605"/>
      <c r="AB22605"/>
      <c r="AC22605"/>
    </row>
    <row r="22606" spans="27:29" x14ac:dyDescent="0.25">
      <c r="AA22606"/>
      <c r="AB22606"/>
      <c r="AC22606"/>
    </row>
    <row r="22607" spans="27:29" x14ac:dyDescent="0.25">
      <c r="AA22607"/>
      <c r="AB22607"/>
      <c r="AC22607"/>
    </row>
    <row r="22608" spans="27:29" x14ac:dyDescent="0.25">
      <c r="AA22608"/>
      <c r="AB22608"/>
      <c r="AC22608"/>
    </row>
    <row r="22609" spans="27:29" x14ac:dyDescent="0.25">
      <c r="AA22609"/>
      <c r="AB22609"/>
      <c r="AC22609"/>
    </row>
    <row r="22610" spans="27:29" x14ac:dyDescent="0.25">
      <c r="AA22610"/>
      <c r="AB22610"/>
      <c r="AC22610"/>
    </row>
    <row r="22611" spans="27:29" x14ac:dyDescent="0.25">
      <c r="AA22611"/>
      <c r="AB22611"/>
      <c r="AC22611"/>
    </row>
    <row r="22612" spans="27:29" x14ac:dyDescent="0.25">
      <c r="AA22612"/>
      <c r="AB22612"/>
      <c r="AC22612"/>
    </row>
    <row r="22613" spans="27:29" x14ac:dyDescent="0.25">
      <c r="AA22613"/>
      <c r="AB22613"/>
      <c r="AC22613"/>
    </row>
    <row r="22614" spans="27:29" x14ac:dyDescent="0.25">
      <c r="AA22614"/>
      <c r="AB22614"/>
      <c r="AC22614"/>
    </row>
    <row r="22615" spans="27:29" x14ac:dyDescent="0.25">
      <c r="AA22615"/>
      <c r="AB22615"/>
      <c r="AC22615"/>
    </row>
    <row r="22616" spans="27:29" x14ac:dyDescent="0.25">
      <c r="AA22616"/>
      <c r="AB22616"/>
      <c r="AC22616"/>
    </row>
    <row r="22617" spans="27:29" x14ac:dyDescent="0.25">
      <c r="AA22617"/>
      <c r="AB22617"/>
      <c r="AC22617"/>
    </row>
    <row r="22618" spans="27:29" x14ac:dyDescent="0.25">
      <c r="AA22618"/>
      <c r="AB22618"/>
      <c r="AC22618"/>
    </row>
    <row r="22619" spans="27:29" x14ac:dyDescent="0.25">
      <c r="AA22619"/>
      <c r="AB22619"/>
      <c r="AC22619"/>
    </row>
    <row r="22620" spans="27:29" x14ac:dyDescent="0.25">
      <c r="AA22620"/>
      <c r="AB22620"/>
      <c r="AC22620"/>
    </row>
    <row r="22621" spans="27:29" x14ac:dyDescent="0.25">
      <c r="AA22621"/>
      <c r="AB22621"/>
      <c r="AC22621"/>
    </row>
    <row r="22622" spans="27:29" x14ac:dyDescent="0.25">
      <c r="AA22622"/>
      <c r="AB22622"/>
      <c r="AC22622"/>
    </row>
    <row r="22623" spans="27:29" x14ac:dyDescent="0.25">
      <c r="AA22623"/>
      <c r="AB22623"/>
      <c r="AC22623"/>
    </row>
    <row r="22624" spans="27:29" x14ac:dyDescent="0.25">
      <c r="AA22624"/>
      <c r="AB22624"/>
      <c r="AC22624"/>
    </row>
    <row r="22625" spans="27:29" x14ac:dyDescent="0.25">
      <c r="AA22625"/>
      <c r="AB22625"/>
      <c r="AC22625"/>
    </row>
    <row r="22626" spans="27:29" x14ac:dyDescent="0.25">
      <c r="AA22626"/>
      <c r="AB22626"/>
      <c r="AC22626"/>
    </row>
    <row r="22627" spans="27:29" x14ac:dyDescent="0.25">
      <c r="AA22627"/>
      <c r="AB22627"/>
      <c r="AC22627"/>
    </row>
    <row r="22628" spans="27:29" x14ac:dyDescent="0.25">
      <c r="AA22628"/>
      <c r="AB22628"/>
      <c r="AC22628"/>
    </row>
    <row r="22629" spans="27:29" x14ac:dyDescent="0.25">
      <c r="AA22629"/>
      <c r="AB22629"/>
      <c r="AC22629"/>
    </row>
    <row r="22630" spans="27:29" x14ac:dyDescent="0.25">
      <c r="AA22630"/>
      <c r="AB22630"/>
      <c r="AC22630"/>
    </row>
    <row r="22631" spans="27:29" x14ac:dyDescent="0.25">
      <c r="AA22631"/>
      <c r="AB22631"/>
      <c r="AC22631"/>
    </row>
    <row r="22632" spans="27:29" x14ac:dyDescent="0.25">
      <c r="AA22632"/>
      <c r="AB22632"/>
      <c r="AC22632"/>
    </row>
    <row r="22633" spans="27:29" x14ac:dyDescent="0.25">
      <c r="AA22633"/>
      <c r="AB22633"/>
      <c r="AC22633"/>
    </row>
    <row r="22634" spans="27:29" x14ac:dyDescent="0.25">
      <c r="AA22634"/>
      <c r="AB22634"/>
      <c r="AC22634"/>
    </row>
    <row r="22635" spans="27:29" x14ac:dyDescent="0.25">
      <c r="AA22635"/>
      <c r="AB22635"/>
      <c r="AC22635"/>
    </row>
    <row r="22636" spans="27:29" x14ac:dyDescent="0.25">
      <c r="AA22636"/>
      <c r="AB22636"/>
      <c r="AC22636"/>
    </row>
    <row r="22637" spans="27:29" x14ac:dyDescent="0.25">
      <c r="AA22637"/>
      <c r="AB22637"/>
      <c r="AC22637"/>
    </row>
    <row r="22638" spans="27:29" x14ac:dyDescent="0.25">
      <c r="AA22638"/>
      <c r="AB22638"/>
      <c r="AC22638"/>
    </row>
    <row r="22639" spans="27:29" x14ac:dyDescent="0.25">
      <c r="AA22639"/>
      <c r="AB22639"/>
      <c r="AC22639"/>
    </row>
    <row r="22640" spans="27:29" x14ac:dyDescent="0.25">
      <c r="AA22640"/>
      <c r="AB22640"/>
      <c r="AC22640"/>
    </row>
    <row r="22641" spans="27:29" x14ac:dyDescent="0.25">
      <c r="AA22641"/>
      <c r="AB22641"/>
      <c r="AC22641"/>
    </row>
    <row r="22642" spans="27:29" x14ac:dyDescent="0.25">
      <c r="AA22642"/>
      <c r="AB22642"/>
      <c r="AC22642"/>
    </row>
    <row r="22643" spans="27:29" x14ac:dyDescent="0.25">
      <c r="AA22643"/>
      <c r="AB22643"/>
      <c r="AC22643"/>
    </row>
    <row r="22644" spans="27:29" x14ac:dyDescent="0.25">
      <c r="AA22644"/>
      <c r="AB22644"/>
      <c r="AC22644"/>
    </row>
    <row r="22645" spans="27:29" x14ac:dyDescent="0.25">
      <c r="AA22645"/>
      <c r="AB22645"/>
      <c r="AC22645"/>
    </row>
    <row r="22646" spans="27:29" x14ac:dyDescent="0.25">
      <c r="AA22646"/>
      <c r="AB22646"/>
      <c r="AC22646"/>
    </row>
    <row r="22647" spans="27:29" x14ac:dyDescent="0.25">
      <c r="AA22647"/>
      <c r="AB22647"/>
      <c r="AC22647"/>
    </row>
    <row r="22648" spans="27:29" x14ac:dyDescent="0.25">
      <c r="AA22648"/>
      <c r="AB22648"/>
      <c r="AC22648"/>
    </row>
    <row r="22649" spans="27:29" x14ac:dyDescent="0.25">
      <c r="AA22649"/>
      <c r="AB22649"/>
      <c r="AC22649"/>
    </row>
    <row r="22650" spans="27:29" x14ac:dyDescent="0.25">
      <c r="AA22650"/>
      <c r="AB22650"/>
      <c r="AC22650"/>
    </row>
    <row r="22651" spans="27:29" x14ac:dyDescent="0.25">
      <c r="AA22651"/>
      <c r="AB22651"/>
      <c r="AC22651"/>
    </row>
    <row r="22652" spans="27:29" x14ac:dyDescent="0.25">
      <c r="AA22652"/>
      <c r="AB22652"/>
      <c r="AC22652"/>
    </row>
    <row r="22653" spans="27:29" x14ac:dyDescent="0.25">
      <c r="AA22653"/>
      <c r="AB22653"/>
      <c r="AC22653"/>
    </row>
    <row r="22654" spans="27:29" x14ac:dyDescent="0.25">
      <c r="AA22654"/>
      <c r="AB22654"/>
      <c r="AC22654"/>
    </row>
    <row r="22655" spans="27:29" x14ac:dyDescent="0.25">
      <c r="AA22655"/>
      <c r="AB22655"/>
      <c r="AC22655"/>
    </row>
    <row r="22656" spans="27:29" x14ac:dyDescent="0.25">
      <c r="AA22656"/>
      <c r="AB22656"/>
      <c r="AC22656"/>
    </row>
    <row r="22657" spans="27:29" x14ac:dyDescent="0.25">
      <c r="AA22657"/>
      <c r="AB22657"/>
      <c r="AC22657"/>
    </row>
    <row r="22658" spans="27:29" x14ac:dyDescent="0.25">
      <c r="AA22658"/>
      <c r="AB22658"/>
      <c r="AC22658"/>
    </row>
    <row r="22659" spans="27:29" x14ac:dyDescent="0.25">
      <c r="AA22659"/>
      <c r="AB22659"/>
      <c r="AC22659"/>
    </row>
    <row r="22660" spans="27:29" x14ac:dyDescent="0.25">
      <c r="AA22660"/>
      <c r="AB22660"/>
      <c r="AC22660"/>
    </row>
    <row r="22661" spans="27:29" x14ac:dyDescent="0.25">
      <c r="AA22661"/>
      <c r="AB22661"/>
      <c r="AC22661"/>
    </row>
    <row r="22662" spans="27:29" x14ac:dyDescent="0.25">
      <c r="AA22662"/>
      <c r="AB22662"/>
      <c r="AC22662"/>
    </row>
    <row r="22663" spans="27:29" x14ac:dyDescent="0.25">
      <c r="AA22663"/>
      <c r="AB22663"/>
      <c r="AC22663"/>
    </row>
    <row r="22664" spans="27:29" x14ac:dyDescent="0.25">
      <c r="AA22664"/>
      <c r="AB22664"/>
      <c r="AC22664"/>
    </row>
    <row r="22665" spans="27:29" x14ac:dyDescent="0.25">
      <c r="AA22665"/>
      <c r="AB22665"/>
      <c r="AC22665"/>
    </row>
    <row r="22666" spans="27:29" x14ac:dyDescent="0.25">
      <c r="AA22666"/>
      <c r="AB22666"/>
      <c r="AC22666"/>
    </row>
    <row r="22667" spans="27:29" x14ac:dyDescent="0.25">
      <c r="AA22667"/>
      <c r="AB22667"/>
      <c r="AC22667"/>
    </row>
    <row r="22668" spans="27:29" x14ac:dyDescent="0.25">
      <c r="AA22668"/>
      <c r="AB22668"/>
      <c r="AC22668"/>
    </row>
    <row r="22669" spans="27:29" x14ac:dyDescent="0.25">
      <c r="AA22669"/>
      <c r="AB22669"/>
      <c r="AC22669"/>
    </row>
    <row r="22670" spans="27:29" x14ac:dyDescent="0.25">
      <c r="AA22670"/>
      <c r="AB22670"/>
      <c r="AC22670"/>
    </row>
    <row r="22671" spans="27:29" x14ac:dyDescent="0.25">
      <c r="AA22671"/>
      <c r="AB22671"/>
      <c r="AC22671"/>
    </row>
    <row r="22672" spans="27:29" x14ac:dyDescent="0.25">
      <c r="AA22672"/>
      <c r="AB22672"/>
      <c r="AC22672"/>
    </row>
    <row r="22673" spans="27:29" x14ac:dyDescent="0.25">
      <c r="AA22673"/>
      <c r="AB22673"/>
      <c r="AC22673"/>
    </row>
    <row r="22674" spans="27:29" x14ac:dyDescent="0.25">
      <c r="AA22674"/>
      <c r="AB22674"/>
      <c r="AC22674"/>
    </row>
    <row r="22675" spans="27:29" x14ac:dyDescent="0.25">
      <c r="AA22675"/>
      <c r="AB22675"/>
      <c r="AC22675"/>
    </row>
    <row r="22676" spans="27:29" x14ac:dyDescent="0.25">
      <c r="AA22676"/>
      <c r="AB22676"/>
      <c r="AC22676"/>
    </row>
    <row r="22677" spans="27:29" x14ac:dyDescent="0.25">
      <c r="AA22677"/>
      <c r="AB22677"/>
      <c r="AC22677"/>
    </row>
    <row r="22678" spans="27:29" x14ac:dyDescent="0.25">
      <c r="AA22678"/>
      <c r="AB22678"/>
      <c r="AC22678"/>
    </row>
    <row r="22679" spans="27:29" x14ac:dyDescent="0.25">
      <c r="AA22679"/>
      <c r="AB22679"/>
      <c r="AC22679"/>
    </row>
    <row r="22680" spans="27:29" x14ac:dyDescent="0.25">
      <c r="AA22680"/>
      <c r="AB22680"/>
      <c r="AC22680"/>
    </row>
    <row r="22681" spans="27:29" x14ac:dyDescent="0.25">
      <c r="AA22681"/>
      <c r="AB22681"/>
      <c r="AC22681"/>
    </row>
    <row r="22682" spans="27:29" x14ac:dyDescent="0.25">
      <c r="AA22682"/>
      <c r="AB22682"/>
      <c r="AC22682"/>
    </row>
    <row r="22683" spans="27:29" x14ac:dyDescent="0.25">
      <c r="AA22683"/>
      <c r="AB22683"/>
      <c r="AC22683"/>
    </row>
    <row r="22684" spans="27:29" x14ac:dyDescent="0.25">
      <c r="AA22684"/>
      <c r="AB22684"/>
      <c r="AC22684"/>
    </row>
    <row r="22685" spans="27:29" x14ac:dyDescent="0.25">
      <c r="AA22685"/>
      <c r="AB22685"/>
      <c r="AC22685"/>
    </row>
    <row r="22686" spans="27:29" x14ac:dyDescent="0.25">
      <c r="AA22686"/>
      <c r="AB22686"/>
      <c r="AC22686"/>
    </row>
    <row r="22687" spans="27:29" x14ac:dyDescent="0.25">
      <c r="AA22687"/>
      <c r="AB22687"/>
      <c r="AC22687"/>
    </row>
    <row r="22688" spans="27:29" x14ac:dyDescent="0.25">
      <c r="AA22688"/>
      <c r="AB22688"/>
      <c r="AC22688"/>
    </row>
    <row r="22689" spans="27:29" x14ac:dyDescent="0.25">
      <c r="AA22689"/>
      <c r="AB22689"/>
      <c r="AC22689"/>
    </row>
    <row r="22690" spans="27:29" x14ac:dyDescent="0.25">
      <c r="AA22690"/>
      <c r="AB22690"/>
      <c r="AC22690"/>
    </row>
    <row r="22691" spans="27:29" x14ac:dyDescent="0.25">
      <c r="AA22691"/>
      <c r="AB22691"/>
      <c r="AC22691"/>
    </row>
    <row r="22692" spans="27:29" x14ac:dyDescent="0.25">
      <c r="AA22692"/>
      <c r="AB22692"/>
      <c r="AC22692"/>
    </row>
    <row r="22693" spans="27:29" x14ac:dyDescent="0.25">
      <c r="AA22693"/>
      <c r="AB22693"/>
      <c r="AC22693"/>
    </row>
    <row r="22694" spans="27:29" x14ac:dyDescent="0.25">
      <c r="AA22694"/>
      <c r="AB22694"/>
      <c r="AC22694"/>
    </row>
    <row r="22695" spans="27:29" x14ac:dyDescent="0.25">
      <c r="AA22695"/>
      <c r="AB22695"/>
      <c r="AC22695"/>
    </row>
    <row r="22696" spans="27:29" x14ac:dyDescent="0.25">
      <c r="AA22696"/>
      <c r="AB22696"/>
      <c r="AC22696"/>
    </row>
    <row r="22697" spans="27:29" x14ac:dyDescent="0.25">
      <c r="AA22697"/>
      <c r="AB22697"/>
      <c r="AC22697"/>
    </row>
    <row r="22698" spans="27:29" x14ac:dyDescent="0.25">
      <c r="AA22698"/>
      <c r="AB22698"/>
      <c r="AC22698"/>
    </row>
    <row r="22699" spans="27:29" x14ac:dyDescent="0.25">
      <c r="AA22699"/>
      <c r="AB22699"/>
      <c r="AC22699"/>
    </row>
    <row r="22700" spans="27:29" x14ac:dyDescent="0.25">
      <c r="AA22700"/>
      <c r="AB22700"/>
      <c r="AC22700"/>
    </row>
    <row r="22701" spans="27:29" x14ac:dyDescent="0.25">
      <c r="AA22701"/>
      <c r="AB22701"/>
      <c r="AC22701"/>
    </row>
    <row r="22702" spans="27:29" x14ac:dyDescent="0.25">
      <c r="AA22702"/>
      <c r="AB22702"/>
      <c r="AC22702"/>
    </row>
    <row r="22703" spans="27:29" x14ac:dyDescent="0.25">
      <c r="AA22703"/>
      <c r="AB22703"/>
      <c r="AC22703"/>
    </row>
    <row r="22704" spans="27:29" x14ac:dyDescent="0.25">
      <c r="AA22704"/>
      <c r="AB22704"/>
      <c r="AC22704"/>
    </row>
    <row r="22705" spans="27:29" x14ac:dyDescent="0.25">
      <c r="AA22705"/>
      <c r="AB22705"/>
      <c r="AC22705"/>
    </row>
    <row r="22706" spans="27:29" x14ac:dyDescent="0.25">
      <c r="AA22706"/>
      <c r="AB22706"/>
      <c r="AC22706"/>
    </row>
    <row r="22707" spans="27:29" x14ac:dyDescent="0.25">
      <c r="AA22707"/>
      <c r="AB22707"/>
      <c r="AC22707"/>
    </row>
    <row r="22708" spans="27:29" x14ac:dyDescent="0.25">
      <c r="AA22708"/>
      <c r="AB22708"/>
      <c r="AC22708"/>
    </row>
    <row r="22709" spans="27:29" x14ac:dyDescent="0.25">
      <c r="AA22709"/>
      <c r="AB22709"/>
      <c r="AC22709"/>
    </row>
    <row r="22710" spans="27:29" x14ac:dyDescent="0.25">
      <c r="AA22710"/>
      <c r="AB22710"/>
      <c r="AC22710"/>
    </row>
    <row r="22711" spans="27:29" x14ac:dyDescent="0.25">
      <c r="AA22711"/>
      <c r="AB22711"/>
      <c r="AC22711"/>
    </row>
    <row r="22712" spans="27:29" x14ac:dyDescent="0.25">
      <c r="AA22712"/>
      <c r="AB22712"/>
      <c r="AC22712"/>
    </row>
    <row r="22713" spans="27:29" x14ac:dyDescent="0.25">
      <c r="AA22713"/>
      <c r="AB22713"/>
      <c r="AC22713"/>
    </row>
    <row r="22714" spans="27:29" x14ac:dyDescent="0.25">
      <c r="AA22714"/>
      <c r="AB22714"/>
      <c r="AC22714"/>
    </row>
    <row r="22715" spans="27:29" x14ac:dyDescent="0.25">
      <c r="AA22715"/>
      <c r="AB22715"/>
      <c r="AC22715"/>
    </row>
    <row r="22716" spans="27:29" x14ac:dyDescent="0.25">
      <c r="AA22716"/>
      <c r="AB22716"/>
      <c r="AC22716"/>
    </row>
    <row r="22717" spans="27:29" x14ac:dyDescent="0.25">
      <c r="AA22717"/>
      <c r="AB22717"/>
      <c r="AC22717"/>
    </row>
    <row r="22718" spans="27:29" x14ac:dyDescent="0.25">
      <c r="AA22718"/>
      <c r="AB22718"/>
      <c r="AC22718"/>
    </row>
    <row r="22719" spans="27:29" x14ac:dyDescent="0.25">
      <c r="AA22719"/>
      <c r="AB22719"/>
      <c r="AC22719"/>
    </row>
    <row r="22720" spans="27:29" x14ac:dyDescent="0.25">
      <c r="AA22720"/>
      <c r="AB22720"/>
      <c r="AC22720"/>
    </row>
    <row r="22721" spans="27:29" x14ac:dyDescent="0.25">
      <c r="AA22721"/>
      <c r="AB22721"/>
      <c r="AC22721"/>
    </row>
    <row r="22722" spans="27:29" x14ac:dyDescent="0.25">
      <c r="AA22722"/>
      <c r="AB22722"/>
      <c r="AC22722"/>
    </row>
    <row r="22723" spans="27:29" x14ac:dyDescent="0.25">
      <c r="AA22723"/>
      <c r="AB22723"/>
      <c r="AC22723"/>
    </row>
    <row r="22724" spans="27:29" x14ac:dyDescent="0.25">
      <c r="AA22724"/>
      <c r="AB22724"/>
      <c r="AC22724"/>
    </row>
    <row r="22725" spans="27:29" x14ac:dyDescent="0.25">
      <c r="AA22725"/>
      <c r="AB22725"/>
      <c r="AC22725"/>
    </row>
    <row r="22726" spans="27:29" x14ac:dyDescent="0.25">
      <c r="AA22726"/>
      <c r="AB22726"/>
      <c r="AC22726"/>
    </row>
    <row r="22727" spans="27:29" x14ac:dyDescent="0.25">
      <c r="AA22727"/>
      <c r="AB22727"/>
      <c r="AC22727"/>
    </row>
    <row r="22728" spans="27:29" x14ac:dyDescent="0.25">
      <c r="AA22728"/>
      <c r="AB22728"/>
      <c r="AC22728"/>
    </row>
    <row r="22729" spans="27:29" x14ac:dyDescent="0.25">
      <c r="AA22729"/>
      <c r="AB22729"/>
      <c r="AC22729"/>
    </row>
    <row r="22730" spans="27:29" x14ac:dyDescent="0.25">
      <c r="AA22730"/>
      <c r="AB22730"/>
      <c r="AC22730"/>
    </row>
    <row r="22731" spans="27:29" x14ac:dyDescent="0.25">
      <c r="AA22731"/>
      <c r="AB22731"/>
      <c r="AC22731"/>
    </row>
    <row r="22732" spans="27:29" x14ac:dyDescent="0.25">
      <c r="AA22732"/>
      <c r="AB22732"/>
      <c r="AC22732"/>
    </row>
    <row r="22733" spans="27:29" x14ac:dyDescent="0.25">
      <c r="AA22733"/>
      <c r="AB22733"/>
      <c r="AC22733"/>
    </row>
    <row r="22734" spans="27:29" x14ac:dyDescent="0.25">
      <c r="AA22734"/>
      <c r="AB22734"/>
      <c r="AC22734"/>
    </row>
    <row r="22735" spans="27:29" x14ac:dyDescent="0.25">
      <c r="AA22735"/>
      <c r="AB22735"/>
      <c r="AC22735"/>
    </row>
    <row r="22736" spans="27:29" x14ac:dyDescent="0.25">
      <c r="AA22736"/>
      <c r="AB22736"/>
      <c r="AC22736"/>
    </row>
    <row r="22737" spans="27:29" x14ac:dyDescent="0.25">
      <c r="AA22737"/>
      <c r="AB22737"/>
      <c r="AC22737"/>
    </row>
    <row r="22738" spans="27:29" x14ac:dyDescent="0.25">
      <c r="AA22738"/>
      <c r="AB22738"/>
      <c r="AC22738"/>
    </row>
    <row r="22739" spans="27:29" x14ac:dyDescent="0.25">
      <c r="AA22739"/>
      <c r="AB22739"/>
      <c r="AC22739"/>
    </row>
    <row r="22740" spans="27:29" x14ac:dyDescent="0.25">
      <c r="AA22740"/>
      <c r="AB22740"/>
      <c r="AC22740"/>
    </row>
    <row r="22741" spans="27:29" x14ac:dyDescent="0.25">
      <c r="AA22741"/>
      <c r="AB22741"/>
      <c r="AC22741"/>
    </row>
    <row r="22742" spans="27:29" x14ac:dyDescent="0.25">
      <c r="AA22742"/>
      <c r="AB22742"/>
      <c r="AC22742"/>
    </row>
    <row r="22743" spans="27:29" x14ac:dyDescent="0.25">
      <c r="AA22743"/>
      <c r="AB22743"/>
      <c r="AC22743"/>
    </row>
    <row r="22744" spans="27:29" x14ac:dyDescent="0.25">
      <c r="AA22744"/>
      <c r="AB22744"/>
      <c r="AC22744"/>
    </row>
    <row r="22745" spans="27:29" x14ac:dyDescent="0.25">
      <c r="AA22745"/>
      <c r="AB22745"/>
      <c r="AC22745"/>
    </row>
    <row r="22746" spans="27:29" x14ac:dyDescent="0.25">
      <c r="AA22746"/>
      <c r="AB22746"/>
      <c r="AC22746"/>
    </row>
    <row r="22747" spans="27:29" x14ac:dyDescent="0.25">
      <c r="AA22747"/>
      <c r="AB22747"/>
      <c r="AC22747"/>
    </row>
    <row r="22748" spans="27:29" x14ac:dyDescent="0.25">
      <c r="AA22748"/>
      <c r="AB22748"/>
      <c r="AC22748"/>
    </row>
    <row r="22749" spans="27:29" x14ac:dyDescent="0.25">
      <c r="AA22749"/>
      <c r="AB22749"/>
      <c r="AC22749"/>
    </row>
    <row r="22750" spans="27:29" x14ac:dyDescent="0.25">
      <c r="AA22750"/>
      <c r="AB22750"/>
      <c r="AC22750"/>
    </row>
    <row r="22751" spans="27:29" x14ac:dyDescent="0.25">
      <c r="AA22751"/>
      <c r="AB22751"/>
      <c r="AC22751"/>
    </row>
    <row r="22752" spans="27:29" x14ac:dyDescent="0.25">
      <c r="AA22752"/>
      <c r="AB22752"/>
      <c r="AC22752"/>
    </row>
    <row r="22753" spans="27:29" x14ac:dyDescent="0.25">
      <c r="AA22753"/>
      <c r="AB22753"/>
      <c r="AC22753"/>
    </row>
    <row r="22754" spans="27:29" x14ac:dyDescent="0.25">
      <c r="AA22754"/>
      <c r="AB22754"/>
      <c r="AC22754"/>
    </row>
    <row r="22755" spans="27:29" x14ac:dyDescent="0.25">
      <c r="AA22755"/>
      <c r="AB22755"/>
      <c r="AC22755"/>
    </row>
    <row r="22756" spans="27:29" x14ac:dyDescent="0.25">
      <c r="AA22756"/>
      <c r="AB22756"/>
      <c r="AC22756"/>
    </row>
    <row r="22757" spans="27:29" x14ac:dyDescent="0.25">
      <c r="AA22757"/>
      <c r="AB22757"/>
      <c r="AC22757"/>
    </row>
    <row r="22758" spans="27:29" x14ac:dyDescent="0.25">
      <c r="AA22758"/>
      <c r="AB22758"/>
      <c r="AC22758"/>
    </row>
    <row r="22759" spans="27:29" x14ac:dyDescent="0.25">
      <c r="AA22759"/>
      <c r="AB22759"/>
      <c r="AC22759"/>
    </row>
    <row r="22760" spans="27:29" x14ac:dyDescent="0.25">
      <c r="AA22760"/>
      <c r="AB22760"/>
      <c r="AC22760"/>
    </row>
    <row r="22761" spans="27:29" x14ac:dyDescent="0.25">
      <c r="AA22761"/>
      <c r="AB22761"/>
      <c r="AC22761"/>
    </row>
    <row r="22762" spans="27:29" x14ac:dyDescent="0.25">
      <c r="AA22762"/>
      <c r="AB22762"/>
      <c r="AC22762"/>
    </row>
    <row r="22763" spans="27:29" x14ac:dyDescent="0.25">
      <c r="AA22763"/>
      <c r="AB22763"/>
      <c r="AC22763"/>
    </row>
    <row r="22764" spans="27:29" x14ac:dyDescent="0.25">
      <c r="AA22764"/>
      <c r="AB22764"/>
      <c r="AC22764"/>
    </row>
    <row r="22765" spans="27:29" x14ac:dyDescent="0.25">
      <c r="AA22765"/>
      <c r="AB22765"/>
      <c r="AC22765"/>
    </row>
    <row r="22766" spans="27:29" x14ac:dyDescent="0.25">
      <c r="AA22766"/>
      <c r="AB22766"/>
      <c r="AC22766"/>
    </row>
    <row r="22767" spans="27:29" x14ac:dyDescent="0.25">
      <c r="AA22767"/>
      <c r="AB22767"/>
      <c r="AC22767"/>
    </row>
    <row r="22768" spans="27:29" x14ac:dyDescent="0.25">
      <c r="AA22768"/>
      <c r="AB22768"/>
      <c r="AC22768"/>
    </row>
    <row r="22769" spans="27:29" x14ac:dyDescent="0.25">
      <c r="AA22769"/>
      <c r="AB22769"/>
      <c r="AC22769"/>
    </row>
    <row r="22770" spans="27:29" x14ac:dyDescent="0.25">
      <c r="AA22770"/>
      <c r="AB22770"/>
      <c r="AC22770"/>
    </row>
    <row r="22771" spans="27:29" x14ac:dyDescent="0.25">
      <c r="AA22771"/>
      <c r="AB22771"/>
      <c r="AC22771"/>
    </row>
    <row r="22772" spans="27:29" x14ac:dyDescent="0.25">
      <c r="AA22772"/>
      <c r="AB22772"/>
      <c r="AC22772"/>
    </row>
    <row r="22773" spans="27:29" x14ac:dyDescent="0.25">
      <c r="AA22773"/>
      <c r="AB22773"/>
      <c r="AC22773"/>
    </row>
    <row r="22774" spans="27:29" x14ac:dyDescent="0.25">
      <c r="AA22774"/>
      <c r="AB22774"/>
      <c r="AC22774"/>
    </row>
    <row r="22775" spans="27:29" x14ac:dyDescent="0.25">
      <c r="AA22775"/>
      <c r="AB22775"/>
      <c r="AC22775"/>
    </row>
    <row r="22776" spans="27:29" x14ac:dyDescent="0.25">
      <c r="AA22776"/>
      <c r="AB22776"/>
      <c r="AC22776"/>
    </row>
    <row r="22777" spans="27:29" x14ac:dyDescent="0.25">
      <c r="AA22777"/>
      <c r="AB22777"/>
      <c r="AC22777"/>
    </row>
    <row r="22778" spans="27:29" x14ac:dyDescent="0.25">
      <c r="AA22778"/>
      <c r="AB22778"/>
      <c r="AC22778"/>
    </row>
    <row r="22779" spans="27:29" x14ac:dyDescent="0.25">
      <c r="AA22779"/>
      <c r="AB22779"/>
      <c r="AC22779"/>
    </row>
    <row r="22780" spans="27:29" x14ac:dyDescent="0.25">
      <c r="AA22780"/>
      <c r="AB22780"/>
      <c r="AC22780"/>
    </row>
    <row r="22781" spans="27:29" x14ac:dyDescent="0.25">
      <c r="AA22781"/>
      <c r="AB22781"/>
      <c r="AC22781"/>
    </row>
    <row r="22782" spans="27:29" x14ac:dyDescent="0.25">
      <c r="AA22782"/>
      <c r="AB22782"/>
      <c r="AC22782"/>
    </row>
    <row r="22783" spans="27:29" x14ac:dyDescent="0.25">
      <c r="AA22783"/>
      <c r="AB22783"/>
      <c r="AC22783"/>
    </row>
    <row r="22784" spans="27:29" x14ac:dyDescent="0.25">
      <c r="AA22784"/>
      <c r="AB22784"/>
      <c r="AC22784"/>
    </row>
    <row r="22785" spans="27:29" x14ac:dyDescent="0.25">
      <c r="AA22785"/>
      <c r="AB22785"/>
      <c r="AC22785"/>
    </row>
    <row r="22786" spans="27:29" x14ac:dyDescent="0.25">
      <c r="AA22786"/>
      <c r="AB22786"/>
      <c r="AC22786"/>
    </row>
    <row r="22787" spans="27:29" x14ac:dyDescent="0.25">
      <c r="AA22787"/>
      <c r="AB22787"/>
      <c r="AC22787"/>
    </row>
    <row r="22788" spans="27:29" x14ac:dyDescent="0.25">
      <c r="AA22788"/>
      <c r="AB22788"/>
      <c r="AC22788"/>
    </row>
    <row r="22789" spans="27:29" x14ac:dyDescent="0.25">
      <c r="AA22789"/>
      <c r="AB22789"/>
      <c r="AC22789"/>
    </row>
    <row r="22790" spans="27:29" x14ac:dyDescent="0.25">
      <c r="AA22790"/>
      <c r="AB22790"/>
      <c r="AC22790"/>
    </row>
    <row r="22791" spans="27:29" x14ac:dyDescent="0.25">
      <c r="AA22791"/>
      <c r="AB22791"/>
      <c r="AC22791"/>
    </row>
    <row r="22792" spans="27:29" x14ac:dyDescent="0.25">
      <c r="AA22792"/>
      <c r="AB22792"/>
      <c r="AC22792"/>
    </row>
    <row r="22793" spans="27:29" x14ac:dyDescent="0.25">
      <c r="AA22793"/>
      <c r="AB22793"/>
      <c r="AC22793"/>
    </row>
    <row r="22794" spans="27:29" x14ac:dyDescent="0.25">
      <c r="AA22794"/>
      <c r="AB22794"/>
      <c r="AC22794"/>
    </row>
    <row r="22795" spans="27:29" x14ac:dyDescent="0.25">
      <c r="AA22795"/>
      <c r="AB22795"/>
      <c r="AC22795"/>
    </row>
    <row r="22796" spans="27:29" x14ac:dyDescent="0.25">
      <c r="AA22796"/>
      <c r="AB22796"/>
      <c r="AC22796"/>
    </row>
    <row r="22797" spans="27:29" x14ac:dyDescent="0.25">
      <c r="AA22797"/>
      <c r="AB22797"/>
      <c r="AC22797"/>
    </row>
    <row r="22798" spans="27:29" x14ac:dyDescent="0.25">
      <c r="AA22798"/>
      <c r="AB22798"/>
      <c r="AC22798"/>
    </row>
    <row r="22799" spans="27:29" x14ac:dyDescent="0.25">
      <c r="AA22799"/>
      <c r="AB22799"/>
      <c r="AC22799"/>
    </row>
    <row r="22800" spans="27:29" x14ac:dyDescent="0.25">
      <c r="AA22800"/>
      <c r="AB22800"/>
      <c r="AC22800"/>
    </row>
    <row r="22801" spans="27:29" x14ac:dyDescent="0.25">
      <c r="AA22801"/>
      <c r="AB22801"/>
      <c r="AC22801"/>
    </row>
    <row r="22802" spans="27:29" x14ac:dyDescent="0.25">
      <c r="AA22802"/>
      <c r="AB22802"/>
      <c r="AC22802"/>
    </row>
    <row r="22803" spans="27:29" x14ac:dyDescent="0.25">
      <c r="AA22803"/>
      <c r="AB22803"/>
      <c r="AC22803"/>
    </row>
    <row r="22804" spans="27:29" x14ac:dyDescent="0.25">
      <c r="AA22804"/>
      <c r="AB22804"/>
      <c r="AC22804"/>
    </row>
    <row r="22805" spans="27:29" x14ac:dyDescent="0.25">
      <c r="AA22805"/>
      <c r="AB22805"/>
      <c r="AC22805"/>
    </row>
    <row r="22806" spans="27:29" x14ac:dyDescent="0.25">
      <c r="AA22806"/>
      <c r="AB22806"/>
      <c r="AC22806"/>
    </row>
    <row r="22807" spans="27:29" x14ac:dyDescent="0.25">
      <c r="AA22807"/>
      <c r="AB22807"/>
      <c r="AC22807"/>
    </row>
    <row r="22808" spans="27:29" x14ac:dyDescent="0.25">
      <c r="AA22808"/>
      <c r="AB22808"/>
      <c r="AC22808"/>
    </row>
    <row r="22809" spans="27:29" x14ac:dyDescent="0.25">
      <c r="AA22809"/>
      <c r="AB22809"/>
      <c r="AC22809"/>
    </row>
    <row r="22810" spans="27:29" x14ac:dyDescent="0.25">
      <c r="AA22810"/>
      <c r="AB22810"/>
      <c r="AC22810"/>
    </row>
    <row r="22811" spans="27:29" x14ac:dyDescent="0.25">
      <c r="AA22811"/>
      <c r="AB22811"/>
      <c r="AC22811"/>
    </row>
    <row r="22812" spans="27:29" x14ac:dyDescent="0.25">
      <c r="AA22812"/>
      <c r="AB22812"/>
      <c r="AC22812"/>
    </row>
    <row r="22813" spans="27:29" x14ac:dyDescent="0.25">
      <c r="AA22813"/>
      <c r="AB22813"/>
      <c r="AC22813"/>
    </row>
    <row r="22814" spans="27:29" x14ac:dyDescent="0.25">
      <c r="AA22814"/>
      <c r="AB22814"/>
      <c r="AC22814"/>
    </row>
    <row r="22815" spans="27:29" x14ac:dyDescent="0.25">
      <c r="AA22815"/>
      <c r="AB22815"/>
      <c r="AC22815"/>
    </row>
    <row r="22816" spans="27:29" x14ac:dyDescent="0.25">
      <c r="AA22816"/>
      <c r="AB22816"/>
      <c r="AC22816"/>
    </row>
    <row r="22817" spans="27:29" x14ac:dyDescent="0.25">
      <c r="AA22817"/>
      <c r="AB22817"/>
      <c r="AC22817"/>
    </row>
    <row r="22818" spans="27:29" x14ac:dyDescent="0.25">
      <c r="AA22818"/>
      <c r="AB22818"/>
      <c r="AC22818"/>
    </row>
    <row r="22819" spans="27:29" x14ac:dyDescent="0.25">
      <c r="AA22819"/>
      <c r="AB22819"/>
      <c r="AC22819"/>
    </row>
    <row r="22820" spans="27:29" x14ac:dyDescent="0.25">
      <c r="AA22820"/>
      <c r="AB22820"/>
      <c r="AC22820"/>
    </row>
    <row r="22821" spans="27:29" x14ac:dyDescent="0.25">
      <c r="AA22821"/>
      <c r="AB22821"/>
      <c r="AC22821"/>
    </row>
    <row r="22822" spans="27:29" x14ac:dyDescent="0.25">
      <c r="AA22822"/>
      <c r="AB22822"/>
      <c r="AC22822"/>
    </row>
    <row r="22823" spans="27:29" x14ac:dyDescent="0.25">
      <c r="AA22823"/>
      <c r="AB22823"/>
      <c r="AC22823"/>
    </row>
    <row r="22824" spans="27:29" x14ac:dyDescent="0.25">
      <c r="AA22824"/>
      <c r="AB22824"/>
      <c r="AC22824"/>
    </row>
    <row r="22825" spans="27:29" x14ac:dyDescent="0.25">
      <c r="AA22825"/>
      <c r="AB22825"/>
      <c r="AC22825"/>
    </row>
    <row r="22826" spans="27:29" x14ac:dyDescent="0.25">
      <c r="AA22826"/>
      <c r="AB22826"/>
      <c r="AC22826"/>
    </row>
    <row r="22827" spans="27:29" x14ac:dyDescent="0.25">
      <c r="AA22827"/>
      <c r="AB22827"/>
      <c r="AC22827"/>
    </row>
    <row r="22828" spans="27:29" x14ac:dyDescent="0.25">
      <c r="AA22828"/>
      <c r="AB22828"/>
      <c r="AC22828"/>
    </row>
    <row r="22829" spans="27:29" x14ac:dyDescent="0.25">
      <c r="AA22829"/>
      <c r="AB22829"/>
      <c r="AC22829"/>
    </row>
    <row r="22830" spans="27:29" x14ac:dyDescent="0.25">
      <c r="AA22830"/>
      <c r="AB22830"/>
      <c r="AC22830"/>
    </row>
    <row r="22831" spans="27:29" x14ac:dyDescent="0.25">
      <c r="AA22831"/>
      <c r="AB22831"/>
      <c r="AC22831"/>
    </row>
    <row r="22832" spans="27:29" x14ac:dyDescent="0.25">
      <c r="AA22832"/>
      <c r="AB22832"/>
      <c r="AC22832"/>
    </row>
    <row r="22833" spans="27:29" x14ac:dyDescent="0.25">
      <c r="AA22833"/>
      <c r="AB22833"/>
      <c r="AC22833"/>
    </row>
    <row r="22834" spans="27:29" x14ac:dyDescent="0.25">
      <c r="AA22834"/>
      <c r="AB22834"/>
      <c r="AC22834"/>
    </row>
    <row r="22835" spans="27:29" x14ac:dyDescent="0.25">
      <c r="AA22835"/>
      <c r="AB22835"/>
      <c r="AC22835"/>
    </row>
    <row r="22836" spans="27:29" x14ac:dyDescent="0.25">
      <c r="AA22836"/>
      <c r="AB22836"/>
      <c r="AC22836"/>
    </row>
    <row r="22837" spans="27:29" x14ac:dyDescent="0.25">
      <c r="AA22837"/>
      <c r="AB22837"/>
      <c r="AC22837"/>
    </row>
    <row r="22838" spans="27:29" x14ac:dyDescent="0.25">
      <c r="AA22838"/>
      <c r="AB22838"/>
      <c r="AC22838"/>
    </row>
    <row r="22839" spans="27:29" x14ac:dyDescent="0.25">
      <c r="AA22839"/>
      <c r="AB22839"/>
      <c r="AC22839"/>
    </row>
    <row r="22840" spans="27:29" x14ac:dyDescent="0.25">
      <c r="AA22840"/>
      <c r="AB22840"/>
      <c r="AC22840"/>
    </row>
    <row r="22841" spans="27:29" x14ac:dyDescent="0.25">
      <c r="AA22841"/>
      <c r="AB22841"/>
      <c r="AC22841"/>
    </row>
    <row r="22842" spans="27:29" x14ac:dyDescent="0.25">
      <c r="AA22842"/>
      <c r="AB22842"/>
      <c r="AC22842"/>
    </row>
    <row r="22843" spans="27:29" x14ac:dyDescent="0.25">
      <c r="AA22843"/>
      <c r="AB22843"/>
      <c r="AC22843"/>
    </row>
    <row r="22844" spans="27:29" x14ac:dyDescent="0.25">
      <c r="AA22844"/>
      <c r="AB22844"/>
      <c r="AC22844"/>
    </row>
    <row r="22845" spans="27:29" x14ac:dyDescent="0.25">
      <c r="AA22845"/>
      <c r="AB22845"/>
      <c r="AC22845"/>
    </row>
    <row r="22846" spans="27:29" x14ac:dyDescent="0.25">
      <c r="AA22846"/>
      <c r="AB22846"/>
      <c r="AC22846"/>
    </row>
    <row r="22847" spans="27:29" x14ac:dyDescent="0.25">
      <c r="AA22847"/>
      <c r="AB22847"/>
      <c r="AC22847"/>
    </row>
    <row r="22848" spans="27:29" x14ac:dyDescent="0.25">
      <c r="AA22848"/>
      <c r="AB22848"/>
      <c r="AC22848"/>
    </row>
    <row r="22849" spans="27:29" x14ac:dyDescent="0.25">
      <c r="AA22849"/>
      <c r="AB22849"/>
      <c r="AC22849"/>
    </row>
    <row r="22850" spans="27:29" x14ac:dyDescent="0.25">
      <c r="AA22850"/>
      <c r="AB22850"/>
      <c r="AC22850"/>
    </row>
    <row r="22851" spans="27:29" x14ac:dyDescent="0.25">
      <c r="AA22851"/>
      <c r="AB22851"/>
      <c r="AC22851"/>
    </row>
    <row r="22852" spans="27:29" x14ac:dyDescent="0.25">
      <c r="AA22852"/>
      <c r="AB22852"/>
      <c r="AC22852"/>
    </row>
    <row r="22853" spans="27:29" x14ac:dyDescent="0.25">
      <c r="AA22853"/>
      <c r="AB22853"/>
      <c r="AC22853"/>
    </row>
    <row r="22854" spans="27:29" x14ac:dyDescent="0.25">
      <c r="AA22854"/>
      <c r="AB22854"/>
      <c r="AC22854"/>
    </row>
    <row r="22855" spans="27:29" x14ac:dyDescent="0.25">
      <c r="AA22855"/>
      <c r="AB22855"/>
      <c r="AC22855"/>
    </row>
    <row r="22856" spans="27:29" x14ac:dyDescent="0.25">
      <c r="AA22856"/>
      <c r="AB22856"/>
      <c r="AC22856"/>
    </row>
    <row r="22857" spans="27:29" x14ac:dyDescent="0.25">
      <c r="AA22857"/>
      <c r="AB22857"/>
      <c r="AC22857"/>
    </row>
    <row r="22858" spans="27:29" x14ac:dyDescent="0.25">
      <c r="AA22858"/>
      <c r="AB22858"/>
      <c r="AC22858"/>
    </row>
    <row r="22859" spans="27:29" x14ac:dyDescent="0.25">
      <c r="AA22859"/>
      <c r="AB22859"/>
      <c r="AC22859"/>
    </row>
    <row r="22860" spans="27:29" x14ac:dyDescent="0.25">
      <c r="AA22860"/>
      <c r="AB22860"/>
      <c r="AC22860"/>
    </row>
    <row r="22861" spans="27:29" x14ac:dyDescent="0.25">
      <c r="AA22861"/>
      <c r="AB22861"/>
      <c r="AC22861"/>
    </row>
    <row r="22862" spans="27:29" x14ac:dyDescent="0.25">
      <c r="AA22862"/>
      <c r="AB22862"/>
      <c r="AC22862"/>
    </row>
    <row r="22863" spans="27:29" x14ac:dyDescent="0.25">
      <c r="AA22863"/>
      <c r="AB22863"/>
      <c r="AC22863"/>
    </row>
    <row r="22864" spans="27:29" x14ac:dyDescent="0.25">
      <c r="AA22864"/>
      <c r="AB22864"/>
      <c r="AC22864"/>
    </row>
    <row r="22865" spans="27:29" x14ac:dyDescent="0.25">
      <c r="AA22865"/>
      <c r="AB22865"/>
      <c r="AC22865"/>
    </row>
    <row r="22866" spans="27:29" x14ac:dyDescent="0.25">
      <c r="AA22866"/>
      <c r="AB22866"/>
      <c r="AC22866"/>
    </row>
    <row r="22867" spans="27:29" x14ac:dyDescent="0.25">
      <c r="AA22867"/>
      <c r="AB22867"/>
      <c r="AC22867"/>
    </row>
    <row r="22868" spans="27:29" x14ac:dyDescent="0.25">
      <c r="AA22868"/>
      <c r="AB22868"/>
      <c r="AC22868"/>
    </row>
    <row r="22869" spans="27:29" x14ac:dyDescent="0.25">
      <c r="AA22869"/>
      <c r="AB22869"/>
      <c r="AC22869"/>
    </row>
    <row r="22870" spans="27:29" x14ac:dyDescent="0.25">
      <c r="AA22870"/>
      <c r="AB22870"/>
      <c r="AC22870"/>
    </row>
    <row r="22871" spans="27:29" x14ac:dyDescent="0.25">
      <c r="AA22871"/>
      <c r="AB22871"/>
      <c r="AC22871"/>
    </row>
    <row r="22872" spans="27:29" x14ac:dyDescent="0.25">
      <c r="AA22872"/>
      <c r="AB22872"/>
      <c r="AC22872"/>
    </row>
    <row r="22873" spans="27:29" x14ac:dyDescent="0.25">
      <c r="AA22873"/>
      <c r="AB22873"/>
      <c r="AC22873"/>
    </row>
    <row r="22874" spans="27:29" x14ac:dyDescent="0.25">
      <c r="AA22874"/>
      <c r="AB22874"/>
      <c r="AC22874"/>
    </row>
    <row r="22875" spans="27:29" x14ac:dyDescent="0.25">
      <c r="AA22875"/>
      <c r="AB22875"/>
      <c r="AC22875"/>
    </row>
    <row r="22876" spans="27:29" x14ac:dyDescent="0.25">
      <c r="AA22876"/>
      <c r="AB22876"/>
      <c r="AC22876"/>
    </row>
    <row r="22877" spans="27:29" x14ac:dyDescent="0.25">
      <c r="AA22877"/>
      <c r="AB22877"/>
      <c r="AC22877"/>
    </row>
    <row r="22878" spans="27:29" x14ac:dyDescent="0.25">
      <c r="AA22878"/>
      <c r="AB22878"/>
      <c r="AC22878"/>
    </row>
    <row r="22879" spans="27:29" x14ac:dyDescent="0.25">
      <c r="AA22879"/>
      <c r="AB22879"/>
      <c r="AC22879"/>
    </row>
    <row r="22880" spans="27:29" x14ac:dyDescent="0.25">
      <c r="AA22880"/>
      <c r="AB22880"/>
      <c r="AC22880"/>
    </row>
    <row r="22881" spans="27:29" x14ac:dyDescent="0.25">
      <c r="AA22881"/>
      <c r="AB22881"/>
      <c r="AC22881"/>
    </row>
    <row r="22882" spans="27:29" x14ac:dyDescent="0.25">
      <c r="AA22882"/>
      <c r="AB22882"/>
      <c r="AC22882"/>
    </row>
    <row r="22883" spans="27:29" x14ac:dyDescent="0.25">
      <c r="AA22883"/>
      <c r="AB22883"/>
      <c r="AC22883"/>
    </row>
    <row r="22884" spans="27:29" x14ac:dyDescent="0.25">
      <c r="AA22884"/>
      <c r="AB22884"/>
      <c r="AC22884"/>
    </row>
    <row r="22885" spans="27:29" x14ac:dyDescent="0.25">
      <c r="AA22885"/>
      <c r="AB22885"/>
      <c r="AC22885"/>
    </row>
    <row r="22886" spans="27:29" x14ac:dyDescent="0.25">
      <c r="AA22886"/>
      <c r="AB22886"/>
      <c r="AC22886"/>
    </row>
    <row r="22887" spans="27:29" x14ac:dyDescent="0.25">
      <c r="AA22887"/>
      <c r="AB22887"/>
      <c r="AC22887"/>
    </row>
    <row r="22888" spans="27:29" x14ac:dyDescent="0.25">
      <c r="AA22888"/>
      <c r="AB22888"/>
      <c r="AC22888"/>
    </row>
    <row r="22889" spans="27:29" x14ac:dyDescent="0.25">
      <c r="AA22889"/>
      <c r="AB22889"/>
      <c r="AC22889"/>
    </row>
    <row r="22890" spans="27:29" x14ac:dyDescent="0.25">
      <c r="AA22890"/>
      <c r="AB22890"/>
      <c r="AC22890"/>
    </row>
    <row r="22891" spans="27:29" x14ac:dyDescent="0.25">
      <c r="AA22891"/>
      <c r="AB22891"/>
      <c r="AC22891"/>
    </row>
    <row r="22892" spans="27:29" x14ac:dyDescent="0.25">
      <c r="AA22892"/>
      <c r="AB22892"/>
      <c r="AC22892"/>
    </row>
    <row r="22893" spans="27:29" x14ac:dyDescent="0.25">
      <c r="AA22893"/>
      <c r="AB22893"/>
      <c r="AC22893"/>
    </row>
    <row r="22894" spans="27:29" x14ac:dyDescent="0.25">
      <c r="AA22894"/>
      <c r="AB22894"/>
      <c r="AC22894"/>
    </row>
    <row r="22895" spans="27:29" x14ac:dyDescent="0.25">
      <c r="AA22895"/>
      <c r="AB22895"/>
      <c r="AC22895"/>
    </row>
    <row r="22896" spans="27:29" x14ac:dyDescent="0.25">
      <c r="AA22896"/>
      <c r="AB22896"/>
      <c r="AC22896"/>
    </row>
    <row r="22897" spans="27:29" x14ac:dyDescent="0.25">
      <c r="AA22897"/>
      <c r="AB22897"/>
      <c r="AC22897"/>
    </row>
    <row r="22898" spans="27:29" x14ac:dyDescent="0.25">
      <c r="AA22898"/>
      <c r="AB22898"/>
      <c r="AC22898"/>
    </row>
    <row r="22899" spans="27:29" x14ac:dyDescent="0.25">
      <c r="AA22899"/>
      <c r="AB22899"/>
      <c r="AC22899"/>
    </row>
    <row r="22900" spans="27:29" x14ac:dyDescent="0.25">
      <c r="AA22900"/>
      <c r="AB22900"/>
      <c r="AC22900"/>
    </row>
    <row r="22901" spans="27:29" x14ac:dyDescent="0.25">
      <c r="AA22901"/>
      <c r="AB22901"/>
      <c r="AC22901"/>
    </row>
    <row r="22902" spans="27:29" x14ac:dyDescent="0.25">
      <c r="AA22902"/>
      <c r="AB22902"/>
      <c r="AC22902"/>
    </row>
    <row r="22903" spans="27:29" x14ac:dyDescent="0.25">
      <c r="AA22903"/>
      <c r="AB22903"/>
      <c r="AC22903"/>
    </row>
    <row r="22904" spans="27:29" x14ac:dyDescent="0.25">
      <c r="AA22904"/>
      <c r="AB22904"/>
      <c r="AC22904"/>
    </row>
    <row r="22905" spans="27:29" x14ac:dyDescent="0.25">
      <c r="AA22905"/>
      <c r="AB22905"/>
      <c r="AC22905"/>
    </row>
    <row r="22906" spans="27:29" x14ac:dyDescent="0.25">
      <c r="AA22906"/>
      <c r="AB22906"/>
      <c r="AC22906"/>
    </row>
    <row r="22907" spans="27:29" x14ac:dyDescent="0.25">
      <c r="AA22907"/>
      <c r="AB22907"/>
      <c r="AC22907"/>
    </row>
    <row r="22908" spans="27:29" x14ac:dyDescent="0.25">
      <c r="AA22908"/>
      <c r="AB22908"/>
      <c r="AC22908"/>
    </row>
    <row r="22909" spans="27:29" x14ac:dyDescent="0.25">
      <c r="AA22909"/>
      <c r="AB22909"/>
      <c r="AC22909"/>
    </row>
    <row r="22910" spans="27:29" x14ac:dyDescent="0.25">
      <c r="AA22910"/>
      <c r="AB22910"/>
      <c r="AC22910"/>
    </row>
    <row r="22911" spans="27:29" x14ac:dyDescent="0.25">
      <c r="AA22911"/>
      <c r="AB22911"/>
      <c r="AC22911"/>
    </row>
    <row r="22912" spans="27:29" x14ac:dyDescent="0.25">
      <c r="AA22912"/>
      <c r="AB22912"/>
      <c r="AC22912"/>
    </row>
    <row r="22913" spans="27:29" x14ac:dyDescent="0.25">
      <c r="AA22913"/>
      <c r="AB22913"/>
      <c r="AC22913"/>
    </row>
    <row r="22914" spans="27:29" x14ac:dyDescent="0.25">
      <c r="AA22914"/>
      <c r="AB22914"/>
      <c r="AC22914"/>
    </row>
    <row r="22915" spans="27:29" x14ac:dyDescent="0.25">
      <c r="AA22915"/>
      <c r="AB22915"/>
      <c r="AC22915"/>
    </row>
    <row r="22916" spans="27:29" x14ac:dyDescent="0.25">
      <c r="AA22916"/>
      <c r="AB22916"/>
      <c r="AC22916"/>
    </row>
    <row r="22917" spans="27:29" x14ac:dyDescent="0.25">
      <c r="AA22917"/>
      <c r="AB22917"/>
      <c r="AC22917"/>
    </row>
    <row r="22918" spans="27:29" x14ac:dyDescent="0.25">
      <c r="AA22918"/>
      <c r="AB22918"/>
      <c r="AC22918"/>
    </row>
    <row r="22919" spans="27:29" x14ac:dyDescent="0.25">
      <c r="AA22919"/>
      <c r="AB22919"/>
      <c r="AC22919"/>
    </row>
    <row r="22920" spans="27:29" x14ac:dyDescent="0.25">
      <c r="AA22920"/>
      <c r="AB22920"/>
      <c r="AC22920"/>
    </row>
    <row r="22921" spans="27:29" x14ac:dyDescent="0.25">
      <c r="AA22921"/>
      <c r="AB22921"/>
      <c r="AC22921"/>
    </row>
    <row r="22922" spans="27:29" x14ac:dyDescent="0.25">
      <c r="AA22922"/>
      <c r="AB22922"/>
      <c r="AC22922"/>
    </row>
    <row r="22923" spans="27:29" x14ac:dyDescent="0.25">
      <c r="AA22923"/>
      <c r="AB22923"/>
      <c r="AC22923"/>
    </row>
    <row r="22924" spans="27:29" x14ac:dyDescent="0.25">
      <c r="AA22924"/>
      <c r="AB22924"/>
      <c r="AC22924"/>
    </row>
    <row r="22925" spans="27:29" x14ac:dyDescent="0.25">
      <c r="AA22925"/>
      <c r="AB22925"/>
      <c r="AC22925"/>
    </row>
    <row r="22926" spans="27:29" x14ac:dyDescent="0.25">
      <c r="AA22926"/>
      <c r="AB22926"/>
      <c r="AC22926"/>
    </row>
    <row r="22927" spans="27:29" x14ac:dyDescent="0.25">
      <c r="AA22927"/>
      <c r="AB22927"/>
      <c r="AC22927"/>
    </row>
    <row r="22928" spans="27:29" x14ac:dyDescent="0.25">
      <c r="AA22928"/>
      <c r="AB22928"/>
      <c r="AC22928"/>
    </row>
    <row r="22929" spans="27:29" x14ac:dyDescent="0.25">
      <c r="AA22929"/>
      <c r="AB22929"/>
      <c r="AC22929"/>
    </row>
    <row r="22930" spans="27:29" x14ac:dyDescent="0.25">
      <c r="AA22930"/>
      <c r="AB22930"/>
      <c r="AC22930"/>
    </row>
    <row r="22931" spans="27:29" x14ac:dyDescent="0.25">
      <c r="AA22931"/>
      <c r="AB22931"/>
      <c r="AC22931"/>
    </row>
    <row r="22932" spans="27:29" x14ac:dyDescent="0.25">
      <c r="AA22932"/>
      <c r="AB22932"/>
      <c r="AC22932"/>
    </row>
    <row r="22933" spans="27:29" x14ac:dyDescent="0.25">
      <c r="AA22933"/>
      <c r="AB22933"/>
      <c r="AC22933"/>
    </row>
    <row r="22934" spans="27:29" x14ac:dyDescent="0.25">
      <c r="AA22934"/>
      <c r="AB22934"/>
      <c r="AC22934"/>
    </row>
    <row r="22935" spans="27:29" x14ac:dyDescent="0.25">
      <c r="AA22935"/>
      <c r="AB22935"/>
      <c r="AC22935"/>
    </row>
    <row r="22936" spans="27:29" x14ac:dyDescent="0.25">
      <c r="AA22936"/>
      <c r="AB22936"/>
      <c r="AC22936"/>
    </row>
    <row r="22937" spans="27:29" x14ac:dyDescent="0.25">
      <c r="AA22937"/>
      <c r="AB22937"/>
      <c r="AC22937"/>
    </row>
    <row r="22938" spans="27:29" x14ac:dyDescent="0.25">
      <c r="AA22938"/>
      <c r="AB22938"/>
      <c r="AC22938"/>
    </row>
    <row r="22939" spans="27:29" x14ac:dyDescent="0.25">
      <c r="AA22939"/>
      <c r="AB22939"/>
      <c r="AC22939"/>
    </row>
    <row r="22940" spans="27:29" x14ac:dyDescent="0.25">
      <c r="AA22940"/>
      <c r="AB22940"/>
      <c r="AC22940"/>
    </row>
    <row r="22941" spans="27:29" x14ac:dyDescent="0.25">
      <c r="AA22941"/>
      <c r="AB22941"/>
      <c r="AC22941"/>
    </row>
    <row r="22942" spans="27:29" x14ac:dyDescent="0.25">
      <c r="AA22942"/>
      <c r="AB22942"/>
      <c r="AC22942"/>
    </row>
    <row r="22943" spans="27:29" x14ac:dyDescent="0.25">
      <c r="AA22943"/>
      <c r="AB22943"/>
      <c r="AC22943"/>
    </row>
    <row r="22944" spans="27:29" x14ac:dyDescent="0.25">
      <c r="AA22944"/>
      <c r="AB22944"/>
      <c r="AC22944"/>
    </row>
    <row r="22945" spans="27:29" x14ac:dyDescent="0.25">
      <c r="AA22945"/>
      <c r="AB22945"/>
      <c r="AC22945"/>
    </row>
    <row r="22946" spans="27:29" x14ac:dyDescent="0.25">
      <c r="AA22946"/>
      <c r="AB22946"/>
      <c r="AC22946"/>
    </row>
    <row r="22947" spans="27:29" x14ac:dyDescent="0.25">
      <c r="AA22947"/>
      <c r="AB22947"/>
      <c r="AC22947"/>
    </row>
    <row r="22948" spans="27:29" x14ac:dyDescent="0.25">
      <c r="AA22948"/>
      <c r="AB22948"/>
      <c r="AC22948"/>
    </row>
    <row r="22949" spans="27:29" x14ac:dyDescent="0.25">
      <c r="AA22949"/>
      <c r="AB22949"/>
      <c r="AC22949"/>
    </row>
    <row r="22950" spans="27:29" x14ac:dyDescent="0.25">
      <c r="AA22950"/>
      <c r="AB22950"/>
      <c r="AC22950"/>
    </row>
    <row r="22951" spans="27:29" x14ac:dyDescent="0.25">
      <c r="AA22951"/>
      <c r="AB22951"/>
      <c r="AC22951"/>
    </row>
    <row r="22952" spans="27:29" x14ac:dyDescent="0.25">
      <c r="AA22952"/>
      <c r="AB22952"/>
      <c r="AC22952"/>
    </row>
    <row r="22953" spans="27:29" x14ac:dyDescent="0.25">
      <c r="AA22953"/>
      <c r="AB22953"/>
      <c r="AC22953"/>
    </row>
    <row r="22954" spans="27:29" x14ac:dyDescent="0.25">
      <c r="AA22954"/>
      <c r="AB22954"/>
      <c r="AC22954"/>
    </row>
    <row r="22955" spans="27:29" x14ac:dyDescent="0.25">
      <c r="AA22955"/>
      <c r="AB22955"/>
      <c r="AC22955"/>
    </row>
    <row r="22956" spans="27:29" x14ac:dyDescent="0.25">
      <c r="AA22956"/>
      <c r="AB22956"/>
      <c r="AC22956"/>
    </row>
    <row r="22957" spans="27:29" x14ac:dyDescent="0.25">
      <c r="AA22957"/>
      <c r="AB22957"/>
      <c r="AC22957"/>
    </row>
    <row r="22958" spans="27:29" x14ac:dyDescent="0.25">
      <c r="AA22958"/>
      <c r="AB22958"/>
      <c r="AC22958"/>
    </row>
    <row r="22959" spans="27:29" x14ac:dyDescent="0.25">
      <c r="AA22959"/>
      <c r="AB22959"/>
      <c r="AC22959"/>
    </row>
    <row r="22960" spans="27:29" x14ac:dyDescent="0.25">
      <c r="AA22960"/>
      <c r="AB22960"/>
      <c r="AC22960"/>
    </row>
    <row r="22961" spans="27:29" x14ac:dyDescent="0.25">
      <c r="AA22961"/>
      <c r="AB22961"/>
      <c r="AC22961"/>
    </row>
    <row r="22962" spans="27:29" x14ac:dyDescent="0.25">
      <c r="AA22962"/>
      <c r="AB22962"/>
      <c r="AC22962"/>
    </row>
    <row r="22963" spans="27:29" x14ac:dyDescent="0.25">
      <c r="AA22963"/>
      <c r="AB22963"/>
      <c r="AC22963"/>
    </row>
    <row r="22964" spans="27:29" x14ac:dyDescent="0.25">
      <c r="AA22964"/>
      <c r="AB22964"/>
      <c r="AC22964"/>
    </row>
    <row r="22965" spans="27:29" x14ac:dyDescent="0.25">
      <c r="AA22965"/>
      <c r="AB22965"/>
      <c r="AC22965"/>
    </row>
    <row r="22966" spans="27:29" x14ac:dyDescent="0.25">
      <c r="AA22966"/>
      <c r="AB22966"/>
      <c r="AC22966"/>
    </row>
    <row r="22967" spans="27:29" x14ac:dyDescent="0.25">
      <c r="AA22967"/>
      <c r="AB22967"/>
      <c r="AC22967"/>
    </row>
    <row r="22968" spans="27:29" x14ac:dyDescent="0.25">
      <c r="AA22968"/>
      <c r="AB22968"/>
      <c r="AC22968"/>
    </row>
    <row r="22969" spans="27:29" x14ac:dyDescent="0.25">
      <c r="AA22969"/>
      <c r="AB22969"/>
      <c r="AC22969"/>
    </row>
    <row r="22970" spans="27:29" x14ac:dyDescent="0.25">
      <c r="AA22970"/>
      <c r="AB22970"/>
      <c r="AC22970"/>
    </row>
    <row r="22971" spans="27:29" x14ac:dyDescent="0.25">
      <c r="AA22971"/>
      <c r="AB22971"/>
      <c r="AC22971"/>
    </row>
    <row r="22972" spans="27:29" x14ac:dyDescent="0.25">
      <c r="AA22972"/>
      <c r="AB22972"/>
      <c r="AC22972"/>
    </row>
    <row r="22973" spans="27:29" x14ac:dyDescent="0.25">
      <c r="AA22973"/>
      <c r="AB22973"/>
      <c r="AC22973"/>
    </row>
    <row r="22974" spans="27:29" x14ac:dyDescent="0.25">
      <c r="AA22974"/>
      <c r="AB22974"/>
      <c r="AC22974"/>
    </row>
    <row r="22975" spans="27:29" x14ac:dyDescent="0.25">
      <c r="AA22975"/>
      <c r="AB22975"/>
      <c r="AC22975"/>
    </row>
    <row r="22976" spans="27:29" x14ac:dyDescent="0.25">
      <c r="AA22976"/>
      <c r="AB22976"/>
      <c r="AC22976"/>
    </row>
    <row r="22977" spans="27:29" x14ac:dyDescent="0.25">
      <c r="AA22977"/>
      <c r="AB22977"/>
      <c r="AC22977"/>
    </row>
    <row r="22978" spans="27:29" x14ac:dyDescent="0.25">
      <c r="AA22978"/>
      <c r="AB22978"/>
      <c r="AC22978"/>
    </row>
    <row r="22979" spans="27:29" x14ac:dyDescent="0.25">
      <c r="AA22979"/>
      <c r="AB22979"/>
      <c r="AC22979"/>
    </row>
    <row r="22980" spans="27:29" x14ac:dyDescent="0.25">
      <c r="AA22980"/>
      <c r="AB22980"/>
      <c r="AC22980"/>
    </row>
    <row r="22981" spans="27:29" x14ac:dyDescent="0.25">
      <c r="AA22981"/>
      <c r="AB22981"/>
      <c r="AC22981"/>
    </row>
    <row r="22982" spans="27:29" x14ac:dyDescent="0.25">
      <c r="AA22982"/>
      <c r="AB22982"/>
      <c r="AC22982"/>
    </row>
    <row r="22983" spans="27:29" x14ac:dyDescent="0.25">
      <c r="AA22983"/>
      <c r="AB22983"/>
      <c r="AC22983"/>
    </row>
    <row r="22984" spans="27:29" x14ac:dyDescent="0.25">
      <c r="AA22984"/>
      <c r="AB22984"/>
      <c r="AC22984"/>
    </row>
    <row r="22985" spans="27:29" x14ac:dyDescent="0.25">
      <c r="AA22985"/>
      <c r="AB22985"/>
      <c r="AC22985"/>
    </row>
    <row r="22986" spans="27:29" x14ac:dyDescent="0.25">
      <c r="AA22986"/>
      <c r="AB22986"/>
      <c r="AC22986"/>
    </row>
    <row r="22987" spans="27:29" x14ac:dyDescent="0.25">
      <c r="AA22987"/>
      <c r="AB22987"/>
      <c r="AC22987"/>
    </row>
    <row r="22988" spans="27:29" x14ac:dyDescent="0.25">
      <c r="AA22988"/>
      <c r="AB22988"/>
      <c r="AC22988"/>
    </row>
    <row r="22989" spans="27:29" x14ac:dyDescent="0.25">
      <c r="AA22989"/>
      <c r="AB22989"/>
      <c r="AC22989"/>
    </row>
    <row r="22990" spans="27:29" x14ac:dyDescent="0.25">
      <c r="AA22990"/>
      <c r="AB22990"/>
      <c r="AC22990"/>
    </row>
    <row r="22991" spans="27:29" x14ac:dyDescent="0.25">
      <c r="AA22991"/>
      <c r="AB22991"/>
      <c r="AC22991"/>
    </row>
    <row r="22992" spans="27:29" x14ac:dyDescent="0.25">
      <c r="AA22992"/>
      <c r="AB22992"/>
      <c r="AC22992"/>
    </row>
    <row r="22993" spans="27:29" x14ac:dyDescent="0.25">
      <c r="AA22993"/>
      <c r="AB22993"/>
      <c r="AC22993"/>
    </row>
    <row r="22994" spans="27:29" x14ac:dyDescent="0.25">
      <c r="AA22994"/>
      <c r="AB22994"/>
      <c r="AC22994"/>
    </row>
    <row r="22995" spans="27:29" x14ac:dyDescent="0.25">
      <c r="AA22995"/>
      <c r="AB22995"/>
      <c r="AC22995"/>
    </row>
    <row r="22996" spans="27:29" x14ac:dyDescent="0.25">
      <c r="AA22996"/>
      <c r="AB22996"/>
      <c r="AC22996"/>
    </row>
    <row r="22997" spans="27:29" x14ac:dyDescent="0.25">
      <c r="AA22997"/>
      <c r="AB22997"/>
      <c r="AC22997"/>
    </row>
    <row r="22998" spans="27:29" x14ac:dyDescent="0.25">
      <c r="AA22998"/>
      <c r="AB22998"/>
      <c r="AC22998"/>
    </row>
    <row r="22999" spans="27:29" x14ac:dyDescent="0.25">
      <c r="AA22999"/>
      <c r="AB22999"/>
      <c r="AC22999"/>
    </row>
    <row r="23000" spans="27:29" x14ac:dyDescent="0.25">
      <c r="AA23000"/>
      <c r="AB23000"/>
      <c r="AC23000"/>
    </row>
    <row r="23001" spans="27:29" x14ac:dyDescent="0.25">
      <c r="AA23001"/>
      <c r="AB23001"/>
      <c r="AC23001"/>
    </row>
    <row r="23002" spans="27:29" x14ac:dyDescent="0.25">
      <c r="AA23002"/>
      <c r="AB23002"/>
      <c r="AC23002"/>
    </row>
    <row r="23003" spans="27:29" x14ac:dyDescent="0.25">
      <c r="AA23003"/>
      <c r="AB23003"/>
      <c r="AC23003"/>
    </row>
    <row r="23004" spans="27:29" x14ac:dyDescent="0.25">
      <c r="AA23004"/>
      <c r="AB23004"/>
      <c r="AC23004"/>
    </row>
    <row r="23005" spans="27:29" x14ac:dyDescent="0.25">
      <c r="AA23005"/>
      <c r="AB23005"/>
      <c r="AC23005"/>
    </row>
    <row r="23006" spans="27:29" x14ac:dyDescent="0.25">
      <c r="AA23006"/>
      <c r="AB23006"/>
      <c r="AC23006"/>
    </row>
    <row r="23007" spans="27:29" x14ac:dyDescent="0.25">
      <c r="AA23007"/>
      <c r="AB23007"/>
      <c r="AC23007"/>
    </row>
    <row r="23008" spans="27:29" x14ac:dyDescent="0.25">
      <c r="AA23008"/>
      <c r="AB23008"/>
      <c r="AC23008"/>
    </row>
    <row r="23009" spans="27:29" x14ac:dyDescent="0.25">
      <c r="AA23009"/>
      <c r="AB23009"/>
      <c r="AC23009"/>
    </row>
    <row r="23010" spans="27:29" x14ac:dyDescent="0.25">
      <c r="AA23010"/>
      <c r="AB23010"/>
      <c r="AC23010"/>
    </row>
    <row r="23011" spans="27:29" x14ac:dyDescent="0.25">
      <c r="AA23011"/>
      <c r="AB23011"/>
      <c r="AC23011"/>
    </row>
    <row r="23012" spans="27:29" x14ac:dyDescent="0.25">
      <c r="AA23012"/>
      <c r="AB23012"/>
      <c r="AC23012"/>
    </row>
    <row r="23013" spans="27:29" x14ac:dyDescent="0.25">
      <c r="AA23013"/>
      <c r="AB23013"/>
      <c r="AC23013"/>
    </row>
    <row r="23014" spans="27:29" x14ac:dyDescent="0.25">
      <c r="AA23014"/>
      <c r="AB23014"/>
      <c r="AC23014"/>
    </row>
    <row r="23015" spans="27:29" x14ac:dyDescent="0.25">
      <c r="AA23015"/>
      <c r="AB23015"/>
      <c r="AC23015"/>
    </row>
    <row r="23016" spans="27:29" x14ac:dyDescent="0.25">
      <c r="AA23016"/>
      <c r="AB23016"/>
      <c r="AC23016"/>
    </row>
    <row r="23017" spans="27:29" x14ac:dyDescent="0.25">
      <c r="AA23017"/>
      <c r="AB23017"/>
      <c r="AC23017"/>
    </row>
    <row r="23018" spans="27:29" x14ac:dyDescent="0.25">
      <c r="AA23018"/>
      <c r="AB23018"/>
      <c r="AC23018"/>
    </row>
    <row r="23019" spans="27:29" x14ac:dyDescent="0.25">
      <c r="AA23019"/>
      <c r="AB23019"/>
      <c r="AC23019"/>
    </row>
    <row r="23020" spans="27:29" x14ac:dyDescent="0.25">
      <c r="AA23020"/>
      <c r="AB23020"/>
      <c r="AC23020"/>
    </row>
    <row r="23021" spans="27:29" x14ac:dyDescent="0.25">
      <c r="AA23021"/>
      <c r="AB23021"/>
      <c r="AC23021"/>
    </row>
    <row r="23022" spans="27:29" x14ac:dyDescent="0.25">
      <c r="AA23022"/>
      <c r="AB23022"/>
      <c r="AC23022"/>
    </row>
    <row r="23023" spans="27:29" x14ac:dyDescent="0.25">
      <c r="AA23023"/>
      <c r="AB23023"/>
      <c r="AC23023"/>
    </row>
    <row r="23024" spans="27:29" x14ac:dyDescent="0.25">
      <c r="AA23024"/>
      <c r="AB23024"/>
      <c r="AC23024"/>
    </row>
    <row r="23025" spans="27:29" x14ac:dyDescent="0.25">
      <c r="AA23025"/>
      <c r="AB23025"/>
      <c r="AC23025"/>
    </row>
    <row r="23026" spans="27:29" x14ac:dyDescent="0.25">
      <c r="AA23026"/>
      <c r="AB23026"/>
      <c r="AC23026"/>
    </row>
    <row r="23027" spans="27:29" x14ac:dyDescent="0.25">
      <c r="AA23027"/>
      <c r="AB23027"/>
      <c r="AC23027"/>
    </row>
    <row r="23028" spans="27:29" x14ac:dyDescent="0.25">
      <c r="AA23028"/>
      <c r="AB23028"/>
      <c r="AC23028"/>
    </row>
    <row r="23029" spans="27:29" x14ac:dyDescent="0.25">
      <c r="AA23029"/>
      <c r="AB23029"/>
      <c r="AC23029"/>
    </row>
    <row r="23030" spans="27:29" x14ac:dyDescent="0.25">
      <c r="AA23030"/>
      <c r="AB23030"/>
      <c r="AC23030"/>
    </row>
    <row r="23031" spans="27:29" x14ac:dyDescent="0.25">
      <c r="AA23031"/>
      <c r="AB23031"/>
      <c r="AC23031"/>
    </row>
    <row r="23032" spans="27:29" x14ac:dyDescent="0.25">
      <c r="AA23032"/>
      <c r="AB23032"/>
      <c r="AC23032"/>
    </row>
    <row r="23033" spans="27:29" x14ac:dyDescent="0.25">
      <c r="AA23033"/>
      <c r="AB23033"/>
      <c r="AC23033"/>
    </row>
    <row r="23034" spans="27:29" x14ac:dyDescent="0.25">
      <c r="AA23034"/>
      <c r="AB23034"/>
      <c r="AC23034"/>
    </row>
    <row r="23035" spans="27:29" x14ac:dyDescent="0.25">
      <c r="AA23035"/>
      <c r="AB23035"/>
      <c r="AC23035"/>
    </row>
    <row r="23036" spans="27:29" x14ac:dyDescent="0.25">
      <c r="AA23036"/>
      <c r="AB23036"/>
      <c r="AC23036"/>
    </row>
    <row r="23037" spans="27:29" x14ac:dyDescent="0.25">
      <c r="AA23037"/>
      <c r="AB23037"/>
      <c r="AC23037"/>
    </row>
    <row r="23038" spans="27:29" x14ac:dyDescent="0.25">
      <c r="AA23038"/>
      <c r="AB23038"/>
      <c r="AC23038"/>
    </row>
    <row r="23039" spans="27:29" x14ac:dyDescent="0.25">
      <c r="AA23039"/>
      <c r="AB23039"/>
      <c r="AC23039"/>
    </row>
    <row r="23040" spans="27:29" x14ac:dyDescent="0.25">
      <c r="AA23040"/>
      <c r="AB23040"/>
      <c r="AC23040"/>
    </row>
    <row r="23041" spans="27:29" x14ac:dyDescent="0.25">
      <c r="AA23041"/>
      <c r="AB23041"/>
      <c r="AC23041"/>
    </row>
    <row r="23042" spans="27:29" x14ac:dyDescent="0.25">
      <c r="AA23042"/>
      <c r="AB23042"/>
      <c r="AC23042"/>
    </row>
    <row r="23043" spans="27:29" x14ac:dyDescent="0.25">
      <c r="AA23043"/>
      <c r="AB23043"/>
      <c r="AC23043"/>
    </row>
    <row r="23044" spans="27:29" x14ac:dyDescent="0.25">
      <c r="AA23044"/>
      <c r="AB23044"/>
      <c r="AC23044"/>
    </row>
    <row r="23045" spans="27:29" x14ac:dyDescent="0.25">
      <c r="AA23045"/>
      <c r="AB23045"/>
      <c r="AC23045"/>
    </row>
    <row r="23046" spans="27:29" x14ac:dyDescent="0.25">
      <c r="AA23046"/>
      <c r="AB23046"/>
      <c r="AC23046"/>
    </row>
    <row r="23047" spans="27:29" x14ac:dyDescent="0.25">
      <c r="AA23047"/>
      <c r="AB23047"/>
      <c r="AC23047"/>
    </row>
    <row r="23048" spans="27:29" x14ac:dyDescent="0.25">
      <c r="AA23048"/>
      <c r="AB23048"/>
      <c r="AC23048"/>
    </row>
    <row r="23049" spans="27:29" x14ac:dyDescent="0.25">
      <c r="AA23049"/>
      <c r="AB23049"/>
      <c r="AC23049"/>
    </row>
    <row r="23050" spans="27:29" x14ac:dyDescent="0.25">
      <c r="AA23050"/>
      <c r="AB23050"/>
      <c r="AC23050"/>
    </row>
    <row r="23051" spans="27:29" x14ac:dyDescent="0.25">
      <c r="AA23051"/>
      <c r="AB23051"/>
      <c r="AC23051"/>
    </row>
    <row r="23052" spans="27:29" x14ac:dyDescent="0.25">
      <c r="AA23052"/>
      <c r="AB23052"/>
      <c r="AC23052"/>
    </row>
    <row r="23053" spans="27:29" x14ac:dyDescent="0.25">
      <c r="AA23053"/>
      <c r="AB23053"/>
      <c r="AC23053"/>
    </row>
    <row r="23054" spans="27:29" x14ac:dyDescent="0.25">
      <c r="AA23054"/>
      <c r="AB23054"/>
      <c r="AC23054"/>
    </row>
    <row r="23055" spans="27:29" x14ac:dyDescent="0.25">
      <c r="AA23055"/>
      <c r="AB23055"/>
      <c r="AC23055"/>
    </row>
    <row r="23056" spans="27:29" x14ac:dyDescent="0.25">
      <c r="AA23056"/>
      <c r="AB23056"/>
      <c r="AC23056"/>
    </row>
    <row r="23057" spans="27:29" x14ac:dyDescent="0.25">
      <c r="AA23057"/>
      <c r="AB23057"/>
      <c r="AC23057"/>
    </row>
    <row r="23058" spans="27:29" x14ac:dyDescent="0.25">
      <c r="AA23058"/>
      <c r="AB23058"/>
      <c r="AC23058"/>
    </row>
    <row r="23059" spans="27:29" x14ac:dyDescent="0.25">
      <c r="AA23059"/>
      <c r="AB23059"/>
      <c r="AC23059"/>
    </row>
    <row r="23060" spans="27:29" x14ac:dyDescent="0.25">
      <c r="AA23060"/>
      <c r="AB23060"/>
      <c r="AC23060"/>
    </row>
    <row r="23061" spans="27:29" x14ac:dyDescent="0.25">
      <c r="AA23061"/>
      <c r="AB23061"/>
      <c r="AC23061"/>
    </row>
    <row r="23062" spans="27:29" x14ac:dyDescent="0.25">
      <c r="AA23062"/>
      <c r="AB23062"/>
      <c r="AC23062"/>
    </row>
    <row r="23063" spans="27:29" x14ac:dyDescent="0.25">
      <c r="AA23063"/>
      <c r="AB23063"/>
      <c r="AC23063"/>
    </row>
    <row r="23064" spans="27:29" x14ac:dyDescent="0.25">
      <c r="AA23064"/>
      <c r="AB23064"/>
      <c r="AC23064"/>
    </row>
    <row r="23065" spans="27:29" x14ac:dyDescent="0.25">
      <c r="AA23065"/>
      <c r="AB23065"/>
      <c r="AC23065"/>
    </row>
    <row r="23066" spans="27:29" x14ac:dyDescent="0.25">
      <c r="AA23066"/>
      <c r="AB23066"/>
      <c r="AC23066"/>
    </row>
    <row r="23067" spans="27:29" x14ac:dyDescent="0.25">
      <c r="AA23067"/>
      <c r="AB23067"/>
      <c r="AC23067"/>
    </row>
    <row r="23068" spans="27:29" x14ac:dyDescent="0.25">
      <c r="AA23068"/>
      <c r="AB23068"/>
      <c r="AC23068"/>
    </row>
    <row r="23069" spans="27:29" x14ac:dyDescent="0.25">
      <c r="AA23069"/>
      <c r="AB23069"/>
      <c r="AC23069"/>
    </row>
    <row r="23070" spans="27:29" x14ac:dyDescent="0.25">
      <c r="AA23070"/>
      <c r="AB23070"/>
      <c r="AC23070"/>
    </row>
    <row r="23071" spans="27:29" x14ac:dyDescent="0.25">
      <c r="AA23071"/>
      <c r="AB23071"/>
      <c r="AC23071"/>
    </row>
    <row r="23072" spans="27:29" x14ac:dyDescent="0.25">
      <c r="AA23072"/>
      <c r="AB23072"/>
      <c r="AC23072"/>
    </row>
    <row r="23073" spans="27:29" x14ac:dyDescent="0.25">
      <c r="AA23073"/>
      <c r="AB23073"/>
      <c r="AC23073"/>
    </row>
    <row r="23074" spans="27:29" x14ac:dyDescent="0.25">
      <c r="AA23074"/>
      <c r="AB23074"/>
      <c r="AC23074"/>
    </row>
    <row r="23075" spans="27:29" x14ac:dyDescent="0.25">
      <c r="AA23075"/>
      <c r="AB23075"/>
      <c r="AC23075"/>
    </row>
    <row r="23076" spans="27:29" x14ac:dyDescent="0.25">
      <c r="AA23076"/>
      <c r="AB23076"/>
      <c r="AC23076"/>
    </row>
    <row r="23077" spans="27:29" x14ac:dyDescent="0.25">
      <c r="AA23077"/>
      <c r="AB23077"/>
      <c r="AC23077"/>
    </row>
    <row r="23078" spans="27:29" x14ac:dyDescent="0.25">
      <c r="AA23078"/>
      <c r="AB23078"/>
      <c r="AC23078"/>
    </row>
    <row r="23079" spans="27:29" x14ac:dyDescent="0.25">
      <c r="AA23079"/>
      <c r="AB23079"/>
      <c r="AC23079"/>
    </row>
    <row r="23080" spans="27:29" x14ac:dyDescent="0.25">
      <c r="AA23080"/>
      <c r="AB23080"/>
      <c r="AC23080"/>
    </row>
    <row r="23081" spans="27:29" x14ac:dyDescent="0.25">
      <c r="AA23081"/>
      <c r="AB23081"/>
      <c r="AC23081"/>
    </row>
    <row r="23082" spans="27:29" x14ac:dyDescent="0.25">
      <c r="AA23082"/>
      <c r="AB23082"/>
      <c r="AC23082"/>
    </row>
    <row r="23083" spans="27:29" x14ac:dyDescent="0.25">
      <c r="AA23083"/>
      <c r="AB23083"/>
      <c r="AC23083"/>
    </row>
    <row r="23084" spans="27:29" x14ac:dyDescent="0.25">
      <c r="AA23084"/>
      <c r="AB23084"/>
      <c r="AC23084"/>
    </row>
    <row r="23085" spans="27:29" x14ac:dyDescent="0.25">
      <c r="AA23085"/>
      <c r="AB23085"/>
      <c r="AC23085"/>
    </row>
    <row r="23086" spans="27:29" x14ac:dyDescent="0.25">
      <c r="AA23086"/>
      <c r="AB23086"/>
      <c r="AC23086"/>
    </row>
    <row r="23087" spans="27:29" x14ac:dyDescent="0.25">
      <c r="AA23087"/>
      <c r="AB23087"/>
      <c r="AC23087"/>
    </row>
    <row r="23088" spans="27:29" x14ac:dyDescent="0.25">
      <c r="AA23088"/>
      <c r="AB23088"/>
      <c r="AC23088"/>
    </row>
    <row r="23089" spans="27:29" x14ac:dyDescent="0.25">
      <c r="AA23089"/>
      <c r="AB23089"/>
      <c r="AC23089"/>
    </row>
    <row r="23090" spans="27:29" x14ac:dyDescent="0.25">
      <c r="AA23090"/>
      <c r="AB23090"/>
      <c r="AC23090"/>
    </row>
    <row r="23091" spans="27:29" x14ac:dyDescent="0.25">
      <c r="AA23091"/>
      <c r="AB23091"/>
      <c r="AC23091"/>
    </row>
    <row r="23092" spans="27:29" x14ac:dyDescent="0.25">
      <c r="AA23092"/>
      <c r="AB23092"/>
      <c r="AC23092"/>
    </row>
    <row r="23093" spans="27:29" x14ac:dyDescent="0.25">
      <c r="AA23093"/>
      <c r="AB23093"/>
      <c r="AC23093"/>
    </row>
    <row r="23094" spans="27:29" x14ac:dyDescent="0.25">
      <c r="AA23094"/>
      <c r="AB23094"/>
      <c r="AC23094"/>
    </row>
    <row r="23095" spans="27:29" x14ac:dyDescent="0.25">
      <c r="AA23095"/>
      <c r="AB23095"/>
      <c r="AC23095"/>
    </row>
    <row r="23096" spans="27:29" x14ac:dyDescent="0.25">
      <c r="AA23096"/>
      <c r="AB23096"/>
      <c r="AC23096"/>
    </row>
    <row r="23097" spans="27:29" x14ac:dyDescent="0.25">
      <c r="AA23097"/>
      <c r="AB23097"/>
      <c r="AC23097"/>
    </row>
    <row r="23098" spans="27:29" x14ac:dyDescent="0.25">
      <c r="AA23098"/>
      <c r="AB23098"/>
      <c r="AC23098"/>
    </row>
    <row r="23099" spans="27:29" x14ac:dyDescent="0.25">
      <c r="AA23099"/>
      <c r="AB23099"/>
      <c r="AC23099"/>
    </row>
    <row r="23100" spans="27:29" x14ac:dyDescent="0.25">
      <c r="AA23100"/>
      <c r="AB23100"/>
      <c r="AC23100"/>
    </row>
    <row r="23101" spans="27:29" x14ac:dyDescent="0.25">
      <c r="AA23101"/>
      <c r="AB23101"/>
      <c r="AC23101"/>
    </row>
    <row r="23102" spans="27:29" x14ac:dyDescent="0.25">
      <c r="AA23102"/>
      <c r="AB23102"/>
      <c r="AC23102"/>
    </row>
    <row r="23103" spans="27:29" x14ac:dyDescent="0.25">
      <c r="AA23103"/>
      <c r="AB23103"/>
      <c r="AC23103"/>
    </row>
    <row r="23104" spans="27:29" x14ac:dyDescent="0.25">
      <c r="AA23104"/>
      <c r="AB23104"/>
      <c r="AC23104"/>
    </row>
    <row r="23105" spans="27:29" x14ac:dyDescent="0.25">
      <c r="AA23105"/>
      <c r="AB23105"/>
      <c r="AC23105"/>
    </row>
    <row r="23106" spans="27:29" x14ac:dyDescent="0.25">
      <c r="AA23106"/>
      <c r="AB23106"/>
      <c r="AC23106"/>
    </row>
    <row r="23107" spans="27:29" x14ac:dyDescent="0.25">
      <c r="AA23107"/>
      <c r="AB23107"/>
      <c r="AC23107"/>
    </row>
    <row r="23108" spans="27:29" x14ac:dyDescent="0.25">
      <c r="AA23108"/>
      <c r="AB23108"/>
      <c r="AC23108"/>
    </row>
    <row r="23109" spans="27:29" x14ac:dyDescent="0.25">
      <c r="AA23109"/>
      <c r="AB23109"/>
      <c r="AC23109"/>
    </row>
    <row r="23110" spans="27:29" x14ac:dyDescent="0.25">
      <c r="AA23110"/>
      <c r="AB23110"/>
      <c r="AC23110"/>
    </row>
    <row r="23111" spans="27:29" x14ac:dyDescent="0.25">
      <c r="AA23111"/>
      <c r="AB23111"/>
      <c r="AC23111"/>
    </row>
    <row r="23112" spans="27:29" x14ac:dyDescent="0.25">
      <c r="AA23112"/>
      <c r="AB23112"/>
      <c r="AC23112"/>
    </row>
    <row r="23113" spans="27:29" x14ac:dyDescent="0.25">
      <c r="AA23113"/>
      <c r="AB23113"/>
      <c r="AC23113"/>
    </row>
    <row r="23114" spans="27:29" x14ac:dyDescent="0.25">
      <c r="AA23114"/>
      <c r="AB23114"/>
      <c r="AC23114"/>
    </row>
    <row r="23115" spans="27:29" x14ac:dyDescent="0.25">
      <c r="AA23115"/>
      <c r="AB23115"/>
      <c r="AC23115"/>
    </row>
    <row r="23116" spans="27:29" x14ac:dyDescent="0.25">
      <c r="AA23116"/>
      <c r="AB23116"/>
      <c r="AC23116"/>
    </row>
    <row r="23117" spans="27:29" x14ac:dyDescent="0.25">
      <c r="AA23117"/>
      <c r="AB23117"/>
      <c r="AC23117"/>
    </row>
    <row r="23118" spans="27:29" x14ac:dyDescent="0.25">
      <c r="AA23118"/>
      <c r="AB23118"/>
      <c r="AC23118"/>
    </row>
    <row r="23119" spans="27:29" x14ac:dyDescent="0.25">
      <c r="AA23119"/>
      <c r="AB23119"/>
      <c r="AC23119"/>
    </row>
    <row r="23120" spans="27:29" x14ac:dyDescent="0.25">
      <c r="AA23120"/>
      <c r="AB23120"/>
      <c r="AC23120"/>
    </row>
    <row r="23121" spans="27:29" x14ac:dyDescent="0.25">
      <c r="AA23121"/>
      <c r="AB23121"/>
      <c r="AC23121"/>
    </row>
    <row r="23122" spans="27:29" x14ac:dyDescent="0.25">
      <c r="AA23122"/>
      <c r="AB23122"/>
      <c r="AC23122"/>
    </row>
    <row r="23123" spans="27:29" x14ac:dyDescent="0.25">
      <c r="AA23123"/>
      <c r="AB23123"/>
      <c r="AC23123"/>
    </row>
    <row r="23124" spans="27:29" x14ac:dyDescent="0.25">
      <c r="AA23124"/>
      <c r="AB23124"/>
      <c r="AC23124"/>
    </row>
    <row r="23125" spans="27:29" x14ac:dyDescent="0.25">
      <c r="AA23125"/>
      <c r="AB23125"/>
      <c r="AC23125"/>
    </row>
    <row r="23126" spans="27:29" x14ac:dyDescent="0.25">
      <c r="AA23126"/>
      <c r="AB23126"/>
      <c r="AC23126"/>
    </row>
    <row r="23127" spans="27:29" x14ac:dyDescent="0.25">
      <c r="AA23127"/>
      <c r="AB23127"/>
      <c r="AC23127"/>
    </row>
    <row r="23128" spans="27:29" x14ac:dyDescent="0.25">
      <c r="AA23128"/>
      <c r="AB23128"/>
      <c r="AC23128"/>
    </row>
    <row r="23129" spans="27:29" x14ac:dyDescent="0.25">
      <c r="AA23129"/>
      <c r="AB23129"/>
      <c r="AC23129"/>
    </row>
    <row r="23130" spans="27:29" x14ac:dyDescent="0.25">
      <c r="AA23130"/>
      <c r="AB23130"/>
      <c r="AC23130"/>
    </row>
    <row r="23131" spans="27:29" x14ac:dyDescent="0.25">
      <c r="AA23131"/>
      <c r="AB23131"/>
      <c r="AC23131"/>
    </row>
    <row r="23132" spans="27:29" x14ac:dyDescent="0.25">
      <c r="AA23132"/>
      <c r="AB23132"/>
      <c r="AC23132"/>
    </row>
    <row r="23133" spans="27:29" x14ac:dyDescent="0.25">
      <c r="AA23133"/>
      <c r="AB23133"/>
      <c r="AC23133"/>
    </row>
    <row r="23134" spans="27:29" x14ac:dyDescent="0.25">
      <c r="AA23134"/>
      <c r="AB23134"/>
      <c r="AC23134"/>
    </row>
    <row r="23135" spans="27:29" x14ac:dyDescent="0.25">
      <c r="AA23135"/>
      <c r="AB23135"/>
      <c r="AC23135"/>
    </row>
    <row r="23136" spans="27:29" x14ac:dyDescent="0.25">
      <c r="AA23136"/>
      <c r="AB23136"/>
      <c r="AC23136"/>
    </row>
    <row r="23137" spans="27:29" x14ac:dyDescent="0.25">
      <c r="AA23137"/>
      <c r="AB23137"/>
      <c r="AC23137"/>
    </row>
    <row r="23138" spans="27:29" x14ac:dyDescent="0.25">
      <c r="AA23138"/>
      <c r="AB23138"/>
      <c r="AC23138"/>
    </row>
    <row r="23139" spans="27:29" x14ac:dyDescent="0.25">
      <c r="AA23139"/>
      <c r="AB23139"/>
      <c r="AC23139"/>
    </row>
    <row r="23140" spans="27:29" x14ac:dyDescent="0.25">
      <c r="AA23140"/>
      <c r="AB23140"/>
      <c r="AC23140"/>
    </row>
    <row r="23141" spans="27:29" x14ac:dyDescent="0.25">
      <c r="AA23141"/>
      <c r="AB23141"/>
      <c r="AC23141"/>
    </row>
    <row r="23142" spans="27:29" x14ac:dyDescent="0.25">
      <c r="AA23142"/>
      <c r="AB23142"/>
      <c r="AC23142"/>
    </row>
    <row r="23143" spans="27:29" x14ac:dyDescent="0.25">
      <c r="AA23143"/>
      <c r="AB23143"/>
      <c r="AC23143"/>
    </row>
    <row r="23144" spans="27:29" x14ac:dyDescent="0.25">
      <c r="AA23144"/>
      <c r="AB23144"/>
      <c r="AC23144"/>
    </row>
    <row r="23145" spans="27:29" x14ac:dyDescent="0.25">
      <c r="AA23145"/>
      <c r="AB23145"/>
      <c r="AC23145"/>
    </row>
    <row r="23146" spans="27:29" x14ac:dyDescent="0.25">
      <c r="AA23146"/>
      <c r="AB23146"/>
      <c r="AC23146"/>
    </row>
    <row r="23147" spans="27:29" x14ac:dyDescent="0.25">
      <c r="AA23147"/>
      <c r="AB23147"/>
      <c r="AC23147"/>
    </row>
    <row r="23148" spans="27:29" x14ac:dyDescent="0.25">
      <c r="AA23148"/>
      <c r="AB23148"/>
      <c r="AC23148"/>
    </row>
    <row r="23149" spans="27:29" x14ac:dyDescent="0.25">
      <c r="AA23149"/>
      <c r="AB23149"/>
      <c r="AC23149"/>
    </row>
    <row r="23150" spans="27:29" x14ac:dyDescent="0.25">
      <c r="AA23150"/>
      <c r="AB23150"/>
      <c r="AC23150"/>
    </row>
    <row r="23151" spans="27:29" x14ac:dyDescent="0.25">
      <c r="AA23151"/>
      <c r="AB23151"/>
      <c r="AC23151"/>
    </row>
    <row r="23152" spans="27:29" x14ac:dyDescent="0.25">
      <c r="AA23152"/>
      <c r="AB23152"/>
      <c r="AC23152"/>
    </row>
    <row r="23153" spans="27:29" x14ac:dyDescent="0.25">
      <c r="AA23153"/>
      <c r="AB23153"/>
      <c r="AC23153"/>
    </row>
    <row r="23154" spans="27:29" x14ac:dyDescent="0.25">
      <c r="AA23154"/>
      <c r="AB23154"/>
      <c r="AC23154"/>
    </row>
    <row r="23155" spans="27:29" x14ac:dyDescent="0.25">
      <c r="AA23155"/>
      <c r="AB23155"/>
      <c r="AC23155"/>
    </row>
    <row r="23156" spans="27:29" x14ac:dyDescent="0.25">
      <c r="AA23156"/>
      <c r="AB23156"/>
      <c r="AC23156"/>
    </row>
    <row r="23157" spans="27:29" x14ac:dyDescent="0.25">
      <c r="AA23157"/>
      <c r="AB23157"/>
      <c r="AC23157"/>
    </row>
    <row r="23158" spans="27:29" x14ac:dyDescent="0.25">
      <c r="AA23158"/>
      <c r="AB23158"/>
      <c r="AC23158"/>
    </row>
    <row r="23159" spans="27:29" x14ac:dyDescent="0.25">
      <c r="AA23159"/>
      <c r="AB23159"/>
      <c r="AC23159"/>
    </row>
    <row r="23160" spans="27:29" x14ac:dyDescent="0.25">
      <c r="AA23160"/>
      <c r="AB23160"/>
      <c r="AC23160"/>
    </row>
    <row r="23161" spans="27:29" x14ac:dyDescent="0.25">
      <c r="AA23161"/>
      <c r="AB23161"/>
      <c r="AC23161"/>
    </row>
    <row r="23162" spans="27:29" x14ac:dyDescent="0.25">
      <c r="AA23162"/>
      <c r="AB23162"/>
      <c r="AC23162"/>
    </row>
    <row r="23163" spans="27:29" x14ac:dyDescent="0.25">
      <c r="AA23163"/>
      <c r="AB23163"/>
      <c r="AC23163"/>
    </row>
    <row r="23164" spans="27:29" x14ac:dyDescent="0.25">
      <c r="AA23164"/>
      <c r="AB23164"/>
      <c r="AC23164"/>
    </row>
    <row r="23165" spans="27:29" x14ac:dyDescent="0.25">
      <c r="AA23165"/>
      <c r="AB23165"/>
      <c r="AC23165"/>
    </row>
    <row r="23166" spans="27:29" x14ac:dyDescent="0.25">
      <c r="AA23166"/>
      <c r="AB23166"/>
      <c r="AC23166"/>
    </row>
    <row r="23167" spans="27:29" x14ac:dyDescent="0.25">
      <c r="AA23167"/>
      <c r="AB23167"/>
      <c r="AC23167"/>
    </row>
    <row r="23168" spans="27:29" x14ac:dyDescent="0.25">
      <c r="AA23168"/>
      <c r="AB23168"/>
      <c r="AC23168"/>
    </row>
    <row r="23169" spans="27:29" x14ac:dyDescent="0.25">
      <c r="AA23169"/>
      <c r="AB23169"/>
      <c r="AC23169"/>
    </row>
    <row r="23170" spans="27:29" x14ac:dyDescent="0.25">
      <c r="AA23170"/>
      <c r="AB23170"/>
      <c r="AC23170"/>
    </row>
    <row r="23171" spans="27:29" x14ac:dyDescent="0.25">
      <c r="AA23171"/>
      <c r="AB23171"/>
      <c r="AC23171"/>
    </row>
    <row r="23172" spans="27:29" x14ac:dyDescent="0.25">
      <c r="AA23172"/>
      <c r="AB23172"/>
      <c r="AC23172"/>
    </row>
    <row r="23173" spans="27:29" x14ac:dyDescent="0.25">
      <c r="AA23173"/>
      <c r="AB23173"/>
      <c r="AC23173"/>
    </row>
    <row r="23174" spans="27:29" x14ac:dyDescent="0.25">
      <c r="AA23174"/>
      <c r="AB23174"/>
      <c r="AC23174"/>
    </row>
    <row r="23175" spans="27:29" x14ac:dyDescent="0.25">
      <c r="AA23175"/>
      <c r="AB23175"/>
      <c r="AC23175"/>
    </row>
    <row r="23176" spans="27:29" x14ac:dyDescent="0.25">
      <c r="AA23176"/>
      <c r="AB23176"/>
      <c r="AC23176"/>
    </row>
    <row r="23177" spans="27:29" x14ac:dyDescent="0.25">
      <c r="AA23177"/>
      <c r="AB23177"/>
      <c r="AC23177"/>
    </row>
    <row r="23178" spans="27:29" x14ac:dyDescent="0.25">
      <c r="AA23178"/>
      <c r="AB23178"/>
      <c r="AC23178"/>
    </row>
    <row r="23179" spans="27:29" x14ac:dyDescent="0.25">
      <c r="AA23179"/>
      <c r="AB23179"/>
      <c r="AC23179"/>
    </row>
    <row r="23180" spans="27:29" x14ac:dyDescent="0.25">
      <c r="AA23180"/>
      <c r="AB23180"/>
      <c r="AC23180"/>
    </row>
    <row r="23181" spans="27:29" x14ac:dyDescent="0.25">
      <c r="AA23181"/>
      <c r="AB23181"/>
      <c r="AC23181"/>
    </row>
    <row r="23182" spans="27:29" x14ac:dyDescent="0.25">
      <c r="AA23182"/>
      <c r="AB23182"/>
      <c r="AC23182"/>
    </row>
    <row r="23183" spans="27:29" x14ac:dyDescent="0.25">
      <c r="AA23183"/>
      <c r="AB23183"/>
      <c r="AC23183"/>
    </row>
    <row r="23184" spans="27:29" x14ac:dyDescent="0.25">
      <c r="AA23184"/>
      <c r="AB23184"/>
      <c r="AC23184"/>
    </row>
    <row r="23185" spans="27:29" x14ac:dyDescent="0.25">
      <c r="AA23185"/>
      <c r="AB23185"/>
      <c r="AC23185"/>
    </row>
    <row r="23186" spans="27:29" x14ac:dyDescent="0.25">
      <c r="AA23186"/>
      <c r="AB23186"/>
      <c r="AC23186"/>
    </row>
    <row r="23187" spans="27:29" x14ac:dyDescent="0.25">
      <c r="AA23187"/>
      <c r="AB23187"/>
      <c r="AC23187"/>
    </row>
    <row r="23188" spans="27:29" x14ac:dyDescent="0.25">
      <c r="AA23188"/>
      <c r="AB23188"/>
      <c r="AC23188"/>
    </row>
    <row r="23189" spans="27:29" x14ac:dyDescent="0.25">
      <c r="AA23189"/>
      <c r="AB23189"/>
      <c r="AC23189"/>
    </row>
    <row r="23190" spans="27:29" x14ac:dyDescent="0.25">
      <c r="AA23190"/>
      <c r="AB23190"/>
      <c r="AC23190"/>
    </row>
    <row r="23191" spans="27:29" x14ac:dyDescent="0.25">
      <c r="AA23191"/>
      <c r="AB23191"/>
      <c r="AC23191"/>
    </row>
    <row r="23192" spans="27:29" x14ac:dyDescent="0.25">
      <c r="AA23192"/>
      <c r="AB23192"/>
      <c r="AC23192"/>
    </row>
    <row r="23193" spans="27:29" x14ac:dyDescent="0.25">
      <c r="AA23193"/>
      <c r="AB23193"/>
      <c r="AC23193"/>
    </row>
    <row r="23194" spans="27:29" x14ac:dyDescent="0.25">
      <c r="AA23194"/>
      <c r="AB23194"/>
      <c r="AC23194"/>
    </row>
    <row r="23195" spans="27:29" x14ac:dyDescent="0.25">
      <c r="AA23195"/>
      <c r="AB23195"/>
      <c r="AC23195"/>
    </row>
    <row r="23196" spans="27:29" x14ac:dyDescent="0.25">
      <c r="AA23196"/>
      <c r="AB23196"/>
      <c r="AC23196"/>
    </row>
    <row r="23197" spans="27:29" x14ac:dyDescent="0.25">
      <c r="AA23197"/>
      <c r="AB23197"/>
      <c r="AC23197"/>
    </row>
    <row r="23198" spans="27:29" x14ac:dyDescent="0.25">
      <c r="AA23198"/>
      <c r="AB23198"/>
      <c r="AC23198"/>
    </row>
    <row r="23199" spans="27:29" x14ac:dyDescent="0.25">
      <c r="AA23199"/>
      <c r="AB23199"/>
      <c r="AC23199"/>
    </row>
    <row r="23200" spans="27:29" x14ac:dyDescent="0.25">
      <c r="AA23200"/>
      <c r="AB23200"/>
      <c r="AC23200"/>
    </row>
    <row r="23201" spans="27:29" x14ac:dyDescent="0.25">
      <c r="AA23201"/>
      <c r="AB23201"/>
      <c r="AC23201"/>
    </row>
    <row r="23202" spans="27:29" x14ac:dyDescent="0.25">
      <c r="AA23202"/>
      <c r="AB23202"/>
      <c r="AC23202"/>
    </row>
    <row r="23203" spans="27:29" x14ac:dyDescent="0.25">
      <c r="AA23203"/>
      <c r="AB23203"/>
      <c r="AC23203"/>
    </row>
    <row r="23204" spans="27:29" x14ac:dyDescent="0.25">
      <c r="AA23204"/>
      <c r="AB23204"/>
      <c r="AC23204"/>
    </row>
    <row r="23205" spans="27:29" x14ac:dyDescent="0.25">
      <c r="AA23205"/>
      <c r="AB23205"/>
      <c r="AC23205"/>
    </row>
    <row r="23206" spans="27:29" x14ac:dyDescent="0.25">
      <c r="AA23206"/>
      <c r="AB23206"/>
      <c r="AC23206"/>
    </row>
    <row r="23207" spans="27:29" x14ac:dyDescent="0.25">
      <c r="AA23207"/>
      <c r="AB23207"/>
      <c r="AC23207"/>
    </row>
    <row r="23208" spans="27:29" x14ac:dyDescent="0.25">
      <c r="AA23208"/>
      <c r="AB23208"/>
      <c r="AC23208"/>
    </row>
    <row r="23209" spans="27:29" x14ac:dyDescent="0.25">
      <c r="AA23209"/>
      <c r="AB23209"/>
      <c r="AC23209"/>
    </row>
    <row r="23210" spans="27:29" x14ac:dyDescent="0.25">
      <c r="AA23210"/>
      <c r="AB23210"/>
      <c r="AC23210"/>
    </row>
    <row r="23211" spans="27:29" x14ac:dyDescent="0.25">
      <c r="AA23211"/>
      <c r="AB23211"/>
      <c r="AC23211"/>
    </row>
    <row r="23212" spans="27:29" x14ac:dyDescent="0.25">
      <c r="AA23212"/>
      <c r="AB23212"/>
      <c r="AC23212"/>
    </row>
    <row r="23213" spans="27:29" x14ac:dyDescent="0.25">
      <c r="AA23213"/>
      <c r="AB23213"/>
      <c r="AC23213"/>
    </row>
    <row r="23214" spans="27:29" x14ac:dyDescent="0.25">
      <c r="AA23214"/>
      <c r="AB23214"/>
      <c r="AC23214"/>
    </row>
    <row r="23215" spans="27:29" x14ac:dyDescent="0.25">
      <c r="AA23215"/>
      <c r="AB23215"/>
      <c r="AC23215"/>
    </row>
    <row r="23216" spans="27:29" x14ac:dyDescent="0.25">
      <c r="AA23216"/>
      <c r="AB23216"/>
      <c r="AC23216"/>
    </row>
    <row r="23217" spans="27:29" x14ac:dyDescent="0.25">
      <c r="AA23217"/>
      <c r="AB23217"/>
      <c r="AC23217"/>
    </row>
    <row r="23218" spans="27:29" x14ac:dyDescent="0.25">
      <c r="AA23218"/>
      <c r="AB23218"/>
      <c r="AC23218"/>
    </row>
    <row r="23219" spans="27:29" x14ac:dyDescent="0.25">
      <c r="AA23219"/>
      <c r="AB23219"/>
      <c r="AC23219"/>
    </row>
    <row r="23220" spans="27:29" x14ac:dyDescent="0.25">
      <c r="AA23220"/>
      <c r="AB23220"/>
      <c r="AC23220"/>
    </row>
    <row r="23221" spans="27:29" x14ac:dyDescent="0.25">
      <c r="AA23221"/>
      <c r="AB23221"/>
      <c r="AC23221"/>
    </row>
    <row r="23222" spans="27:29" x14ac:dyDescent="0.25">
      <c r="AA23222"/>
      <c r="AB23222"/>
      <c r="AC23222"/>
    </row>
    <row r="23223" spans="27:29" x14ac:dyDescent="0.25">
      <c r="AA23223"/>
      <c r="AB23223"/>
      <c r="AC23223"/>
    </row>
    <row r="23224" spans="27:29" x14ac:dyDescent="0.25">
      <c r="AA23224"/>
      <c r="AB23224"/>
      <c r="AC23224"/>
    </row>
    <row r="23225" spans="27:29" x14ac:dyDescent="0.25">
      <c r="AA23225"/>
      <c r="AB23225"/>
      <c r="AC23225"/>
    </row>
    <row r="23226" spans="27:29" x14ac:dyDescent="0.25">
      <c r="AA23226"/>
      <c r="AB23226"/>
      <c r="AC23226"/>
    </row>
    <row r="23227" spans="27:29" x14ac:dyDescent="0.25">
      <c r="AA23227"/>
      <c r="AB23227"/>
      <c r="AC23227"/>
    </row>
    <row r="23228" spans="27:29" x14ac:dyDescent="0.25">
      <c r="AA23228"/>
      <c r="AB23228"/>
      <c r="AC23228"/>
    </row>
    <row r="23229" spans="27:29" x14ac:dyDescent="0.25">
      <c r="AA23229"/>
      <c r="AB23229"/>
      <c r="AC23229"/>
    </row>
    <row r="23230" spans="27:29" x14ac:dyDescent="0.25">
      <c r="AA23230"/>
      <c r="AB23230"/>
      <c r="AC23230"/>
    </row>
    <row r="23231" spans="27:29" x14ac:dyDescent="0.25">
      <c r="AA23231"/>
      <c r="AB23231"/>
      <c r="AC23231"/>
    </row>
    <row r="23232" spans="27:29" x14ac:dyDescent="0.25">
      <c r="AA23232"/>
      <c r="AB23232"/>
      <c r="AC23232"/>
    </row>
    <row r="23233" spans="27:29" x14ac:dyDescent="0.25">
      <c r="AA23233"/>
      <c r="AB23233"/>
      <c r="AC23233"/>
    </row>
    <row r="23234" spans="27:29" x14ac:dyDescent="0.25">
      <c r="AA23234"/>
      <c r="AB23234"/>
      <c r="AC23234"/>
    </row>
    <row r="23235" spans="27:29" x14ac:dyDescent="0.25">
      <c r="AA23235"/>
      <c r="AB23235"/>
      <c r="AC23235"/>
    </row>
    <row r="23236" spans="27:29" x14ac:dyDescent="0.25">
      <c r="AA23236"/>
      <c r="AB23236"/>
      <c r="AC23236"/>
    </row>
    <row r="23237" spans="27:29" x14ac:dyDescent="0.25">
      <c r="AA23237"/>
      <c r="AB23237"/>
      <c r="AC23237"/>
    </row>
    <row r="23238" spans="27:29" x14ac:dyDescent="0.25">
      <c r="AA23238"/>
      <c r="AB23238"/>
      <c r="AC23238"/>
    </row>
    <row r="23239" spans="27:29" x14ac:dyDescent="0.25">
      <c r="AA23239"/>
      <c r="AB23239"/>
      <c r="AC23239"/>
    </row>
    <row r="23240" spans="27:29" x14ac:dyDescent="0.25">
      <c r="AA23240"/>
      <c r="AB23240"/>
      <c r="AC23240"/>
    </row>
    <row r="23241" spans="27:29" x14ac:dyDescent="0.25">
      <c r="AA23241"/>
      <c r="AB23241"/>
      <c r="AC23241"/>
    </row>
    <row r="23242" spans="27:29" x14ac:dyDescent="0.25">
      <c r="AA23242"/>
      <c r="AB23242"/>
      <c r="AC23242"/>
    </row>
    <row r="23243" spans="27:29" x14ac:dyDescent="0.25">
      <c r="AA23243"/>
      <c r="AB23243"/>
      <c r="AC23243"/>
    </row>
    <row r="23244" spans="27:29" x14ac:dyDescent="0.25">
      <c r="AA23244"/>
      <c r="AB23244"/>
      <c r="AC23244"/>
    </row>
    <row r="23245" spans="27:29" x14ac:dyDescent="0.25">
      <c r="AA23245"/>
      <c r="AB23245"/>
      <c r="AC23245"/>
    </row>
    <row r="23246" spans="27:29" x14ac:dyDescent="0.25">
      <c r="AA23246"/>
      <c r="AB23246"/>
      <c r="AC23246"/>
    </row>
    <row r="23247" spans="27:29" x14ac:dyDescent="0.25">
      <c r="AA23247"/>
      <c r="AB23247"/>
      <c r="AC23247"/>
    </row>
    <row r="23248" spans="27:29" x14ac:dyDescent="0.25">
      <c r="AA23248"/>
      <c r="AB23248"/>
      <c r="AC23248"/>
    </row>
    <row r="23249" spans="27:29" x14ac:dyDescent="0.25">
      <c r="AA23249"/>
      <c r="AB23249"/>
      <c r="AC23249"/>
    </row>
    <row r="23250" spans="27:29" x14ac:dyDescent="0.25">
      <c r="AA23250"/>
      <c r="AB23250"/>
      <c r="AC23250"/>
    </row>
    <row r="23251" spans="27:29" x14ac:dyDescent="0.25">
      <c r="AA23251"/>
      <c r="AB23251"/>
      <c r="AC23251"/>
    </row>
    <row r="23252" spans="27:29" x14ac:dyDescent="0.25">
      <c r="AA23252"/>
      <c r="AB23252"/>
      <c r="AC23252"/>
    </row>
    <row r="23253" spans="27:29" x14ac:dyDescent="0.25">
      <c r="AA23253"/>
      <c r="AB23253"/>
      <c r="AC23253"/>
    </row>
    <row r="23254" spans="27:29" x14ac:dyDescent="0.25">
      <c r="AA23254"/>
      <c r="AB23254"/>
      <c r="AC23254"/>
    </row>
    <row r="23255" spans="27:29" x14ac:dyDescent="0.25">
      <c r="AA23255"/>
      <c r="AB23255"/>
      <c r="AC23255"/>
    </row>
    <row r="23256" spans="27:29" x14ac:dyDescent="0.25">
      <c r="AA23256"/>
      <c r="AB23256"/>
      <c r="AC23256"/>
    </row>
    <row r="23257" spans="27:29" x14ac:dyDescent="0.25">
      <c r="AA23257"/>
      <c r="AB23257"/>
      <c r="AC23257"/>
    </row>
    <row r="23258" spans="27:29" x14ac:dyDescent="0.25">
      <c r="AA23258"/>
      <c r="AB23258"/>
      <c r="AC23258"/>
    </row>
    <row r="23259" spans="27:29" x14ac:dyDescent="0.25">
      <c r="AA23259"/>
      <c r="AB23259"/>
      <c r="AC23259"/>
    </row>
    <row r="23260" spans="27:29" x14ac:dyDescent="0.25">
      <c r="AA23260"/>
      <c r="AB23260"/>
      <c r="AC23260"/>
    </row>
    <row r="23261" spans="27:29" x14ac:dyDescent="0.25">
      <c r="AA23261"/>
      <c r="AB23261"/>
      <c r="AC23261"/>
    </row>
    <row r="23262" spans="27:29" x14ac:dyDescent="0.25">
      <c r="AA23262"/>
      <c r="AB23262"/>
      <c r="AC23262"/>
    </row>
    <row r="23263" spans="27:29" x14ac:dyDescent="0.25">
      <c r="AA23263"/>
      <c r="AB23263"/>
      <c r="AC23263"/>
    </row>
    <row r="23264" spans="27:29" x14ac:dyDescent="0.25">
      <c r="AA23264"/>
      <c r="AB23264"/>
      <c r="AC23264"/>
    </row>
    <row r="23265" spans="27:29" x14ac:dyDescent="0.25">
      <c r="AA23265"/>
      <c r="AB23265"/>
      <c r="AC23265"/>
    </row>
    <row r="23266" spans="27:29" x14ac:dyDescent="0.25">
      <c r="AA23266"/>
      <c r="AB23266"/>
      <c r="AC23266"/>
    </row>
    <row r="23267" spans="27:29" x14ac:dyDescent="0.25">
      <c r="AA23267"/>
      <c r="AB23267"/>
      <c r="AC23267"/>
    </row>
    <row r="23268" spans="27:29" x14ac:dyDescent="0.25">
      <c r="AA23268"/>
      <c r="AB23268"/>
      <c r="AC23268"/>
    </row>
    <row r="23269" spans="27:29" x14ac:dyDescent="0.25">
      <c r="AA23269"/>
      <c r="AB23269"/>
      <c r="AC23269"/>
    </row>
    <row r="23270" spans="27:29" x14ac:dyDescent="0.25">
      <c r="AA23270"/>
      <c r="AB23270"/>
      <c r="AC23270"/>
    </row>
    <row r="23271" spans="27:29" x14ac:dyDescent="0.25">
      <c r="AA23271"/>
      <c r="AB23271"/>
      <c r="AC23271"/>
    </row>
    <row r="23272" spans="27:29" x14ac:dyDescent="0.25">
      <c r="AA23272"/>
      <c r="AB23272"/>
      <c r="AC23272"/>
    </row>
    <row r="23273" spans="27:29" x14ac:dyDescent="0.25">
      <c r="AA23273"/>
      <c r="AB23273"/>
      <c r="AC23273"/>
    </row>
    <row r="23274" spans="27:29" x14ac:dyDescent="0.25">
      <c r="AA23274"/>
      <c r="AB23274"/>
      <c r="AC23274"/>
    </row>
    <row r="23275" spans="27:29" x14ac:dyDescent="0.25">
      <c r="AA23275"/>
      <c r="AB23275"/>
      <c r="AC23275"/>
    </row>
    <row r="23276" spans="27:29" x14ac:dyDescent="0.25">
      <c r="AA23276"/>
      <c r="AB23276"/>
      <c r="AC23276"/>
    </row>
    <row r="23277" spans="27:29" x14ac:dyDescent="0.25">
      <c r="AA23277"/>
      <c r="AB23277"/>
      <c r="AC23277"/>
    </row>
    <row r="23278" spans="27:29" x14ac:dyDescent="0.25">
      <c r="AA23278"/>
      <c r="AB23278"/>
      <c r="AC23278"/>
    </row>
    <row r="23279" spans="27:29" x14ac:dyDescent="0.25">
      <c r="AA23279"/>
      <c r="AB23279"/>
      <c r="AC23279"/>
    </row>
    <row r="23280" spans="27:29" x14ac:dyDescent="0.25">
      <c r="AA23280"/>
      <c r="AB23280"/>
      <c r="AC23280"/>
    </row>
    <row r="23281" spans="27:29" x14ac:dyDescent="0.25">
      <c r="AA23281"/>
      <c r="AB23281"/>
      <c r="AC23281"/>
    </row>
    <row r="23282" spans="27:29" x14ac:dyDescent="0.25">
      <c r="AA23282"/>
      <c r="AB23282"/>
      <c r="AC23282"/>
    </row>
    <row r="23283" spans="27:29" x14ac:dyDescent="0.25">
      <c r="AA23283"/>
      <c r="AB23283"/>
      <c r="AC23283"/>
    </row>
    <row r="23284" spans="27:29" x14ac:dyDescent="0.25">
      <c r="AA23284"/>
      <c r="AB23284"/>
      <c r="AC23284"/>
    </row>
    <row r="23285" spans="27:29" x14ac:dyDescent="0.25">
      <c r="AA23285"/>
      <c r="AB23285"/>
      <c r="AC23285"/>
    </row>
    <row r="23286" spans="27:29" x14ac:dyDescent="0.25">
      <c r="AA23286"/>
      <c r="AB23286"/>
      <c r="AC23286"/>
    </row>
    <row r="23287" spans="27:29" x14ac:dyDescent="0.25">
      <c r="AA23287"/>
      <c r="AB23287"/>
      <c r="AC23287"/>
    </row>
    <row r="23288" spans="27:29" x14ac:dyDescent="0.25">
      <c r="AA23288"/>
      <c r="AB23288"/>
      <c r="AC23288"/>
    </row>
    <row r="23289" spans="27:29" x14ac:dyDescent="0.25">
      <c r="AA23289"/>
      <c r="AB23289"/>
      <c r="AC23289"/>
    </row>
    <row r="23290" spans="27:29" x14ac:dyDescent="0.25">
      <c r="AA23290"/>
      <c r="AB23290"/>
      <c r="AC23290"/>
    </row>
    <row r="23291" spans="27:29" x14ac:dyDescent="0.25">
      <c r="AA23291"/>
      <c r="AB23291"/>
      <c r="AC23291"/>
    </row>
    <row r="23292" spans="27:29" x14ac:dyDescent="0.25">
      <c r="AA23292"/>
      <c r="AB23292"/>
      <c r="AC23292"/>
    </row>
    <row r="23293" spans="27:29" x14ac:dyDescent="0.25">
      <c r="AA23293"/>
      <c r="AB23293"/>
      <c r="AC23293"/>
    </row>
    <row r="23294" spans="27:29" x14ac:dyDescent="0.25">
      <c r="AA23294"/>
      <c r="AB23294"/>
      <c r="AC23294"/>
    </row>
    <row r="23295" spans="27:29" x14ac:dyDescent="0.25">
      <c r="AA23295"/>
      <c r="AB23295"/>
      <c r="AC23295"/>
    </row>
    <row r="23296" spans="27:29" x14ac:dyDescent="0.25">
      <c r="AA23296"/>
      <c r="AB23296"/>
      <c r="AC23296"/>
    </row>
    <row r="23297" spans="27:29" x14ac:dyDescent="0.25">
      <c r="AA23297"/>
      <c r="AB23297"/>
      <c r="AC23297"/>
    </row>
    <row r="23298" spans="27:29" x14ac:dyDescent="0.25">
      <c r="AA23298"/>
      <c r="AB23298"/>
      <c r="AC23298"/>
    </row>
    <row r="23299" spans="27:29" x14ac:dyDescent="0.25">
      <c r="AA23299"/>
      <c r="AB23299"/>
      <c r="AC23299"/>
    </row>
    <row r="23300" spans="27:29" x14ac:dyDescent="0.25">
      <c r="AA23300"/>
      <c r="AB23300"/>
      <c r="AC23300"/>
    </row>
    <row r="23301" spans="27:29" x14ac:dyDescent="0.25">
      <c r="AA23301"/>
      <c r="AB23301"/>
      <c r="AC23301"/>
    </row>
    <row r="23302" spans="27:29" x14ac:dyDescent="0.25">
      <c r="AA23302"/>
      <c r="AB23302"/>
      <c r="AC23302"/>
    </row>
    <row r="23303" spans="27:29" x14ac:dyDescent="0.25">
      <c r="AA23303"/>
      <c r="AB23303"/>
      <c r="AC23303"/>
    </row>
    <row r="23304" spans="27:29" x14ac:dyDescent="0.25">
      <c r="AA23304"/>
      <c r="AB23304"/>
      <c r="AC23304"/>
    </row>
    <row r="23305" spans="27:29" x14ac:dyDescent="0.25">
      <c r="AA23305"/>
      <c r="AB23305"/>
      <c r="AC23305"/>
    </row>
    <row r="23306" spans="27:29" x14ac:dyDescent="0.25">
      <c r="AA23306"/>
      <c r="AB23306"/>
      <c r="AC23306"/>
    </row>
    <row r="23307" spans="27:29" x14ac:dyDescent="0.25">
      <c r="AA23307"/>
      <c r="AB23307"/>
      <c r="AC23307"/>
    </row>
    <row r="23308" spans="27:29" x14ac:dyDescent="0.25">
      <c r="AA23308"/>
      <c r="AB23308"/>
      <c r="AC23308"/>
    </row>
    <row r="23309" spans="27:29" x14ac:dyDescent="0.25">
      <c r="AA23309"/>
      <c r="AB23309"/>
      <c r="AC23309"/>
    </row>
    <row r="23310" spans="27:29" x14ac:dyDescent="0.25">
      <c r="AA23310"/>
      <c r="AB23310"/>
      <c r="AC23310"/>
    </row>
    <row r="23311" spans="27:29" x14ac:dyDescent="0.25">
      <c r="AA23311"/>
      <c r="AB23311"/>
      <c r="AC23311"/>
    </row>
    <row r="23312" spans="27:29" x14ac:dyDescent="0.25">
      <c r="AA23312"/>
      <c r="AB23312"/>
      <c r="AC23312"/>
    </row>
    <row r="23313" spans="27:29" x14ac:dyDescent="0.25">
      <c r="AA23313"/>
      <c r="AB23313"/>
      <c r="AC23313"/>
    </row>
    <row r="23314" spans="27:29" x14ac:dyDescent="0.25">
      <c r="AA23314"/>
      <c r="AB23314"/>
      <c r="AC23314"/>
    </row>
    <row r="23315" spans="27:29" x14ac:dyDescent="0.25">
      <c r="AA23315"/>
      <c r="AB23315"/>
      <c r="AC23315"/>
    </row>
    <row r="23316" spans="27:29" x14ac:dyDescent="0.25">
      <c r="AA23316"/>
      <c r="AB23316"/>
      <c r="AC23316"/>
    </row>
    <row r="23317" spans="27:29" x14ac:dyDescent="0.25">
      <c r="AA23317"/>
      <c r="AB23317"/>
      <c r="AC23317"/>
    </row>
    <row r="23318" spans="27:29" x14ac:dyDescent="0.25">
      <c r="AA23318"/>
      <c r="AB23318"/>
      <c r="AC23318"/>
    </row>
    <row r="23319" spans="27:29" x14ac:dyDescent="0.25">
      <c r="AA23319"/>
      <c r="AB23319"/>
      <c r="AC23319"/>
    </row>
    <row r="23320" spans="27:29" x14ac:dyDescent="0.25">
      <c r="AA23320"/>
      <c r="AB23320"/>
      <c r="AC23320"/>
    </row>
    <row r="23321" spans="27:29" x14ac:dyDescent="0.25">
      <c r="AA23321"/>
      <c r="AB23321"/>
      <c r="AC23321"/>
    </row>
    <row r="23322" spans="27:29" x14ac:dyDescent="0.25">
      <c r="AA23322"/>
      <c r="AB23322"/>
      <c r="AC23322"/>
    </row>
    <row r="23323" spans="27:29" x14ac:dyDescent="0.25">
      <c r="AA23323"/>
      <c r="AB23323"/>
      <c r="AC23323"/>
    </row>
    <row r="23324" spans="27:29" x14ac:dyDescent="0.25">
      <c r="AA23324"/>
      <c r="AB23324"/>
      <c r="AC23324"/>
    </row>
    <row r="23325" spans="27:29" x14ac:dyDescent="0.25">
      <c r="AA23325"/>
      <c r="AB23325"/>
      <c r="AC23325"/>
    </row>
    <row r="23326" spans="27:29" x14ac:dyDescent="0.25">
      <c r="AA23326"/>
      <c r="AB23326"/>
      <c r="AC23326"/>
    </row>
    <row r="23327" spans="27:29" x14ac:dyDescent="0.25">
      <c r="AA23327"/>
      <c r="AB23327"/>
      <c r="AC23327"/>
    </row>
    <row r="23328" spans="27:29" x14ac:dyDescent="0.25">
      <c r="AA23328"/>
      <c r="AB23328"/>
      <c r="AC23328"/>
    </row>
    <row r="23329" spans="27:29" x14ac:dyDescent="0.25">
      <c r="AA23329"/>
      <c r="AB23329"/>
      <c r="AC23329"/>
    </row>
    <row r="23330" spans="27:29" x14ac:dyDescent="0.25">
      <c r="AA23330"/>
      <c r="AB23330"/>
      <c r="AC23330"/>
    </row>
    <row r="23331" spans="27:29" x14ac:dyDescent="0.25">
      <c r="AA23331"/>
      <c r="AB23331"/>
      <c r="AC23331"/>
    </row>
    <row r="23332" spans="27:29" x14ac:dyDescent="0.25">
      <c r="AA23332"/>
      <c r="AB23332"/>
      <c r="AC23332"/>
    </row>
    <row r="23333" spans="27:29" x14ac:dyDescent="0.25">
      <c r="AA23333"/>
      <c r="AB23333"/>
      <c r="AC23333"/>
    </row>
    <row r="23334" spans="27:29" x14ac:dyDescent="0.25">
      <c r="AA23334"/>
      <c r="AB23334"/>
      <c r="AC23334"/>
    </row>
    <row r="23335" spans="27:29" x14ac:dyDescent="0.25">
      <c r="AA23335"/>
      <c r="AB23335"/>
      <c r="AC23335"/>
    </row>
    <row r="23336" spans="27:29" x14ac:dyDescent="0.25">
      <c r="AA23336"/>
      <c r="AB23336"/>
      <c r="AC23336"/>
    </row>
    <row r="23337" spans="27:29" x14ac:dyDescent="0.25">
      <c r="AA23337"/>
      <c r="AB23337"/>
      <c r="AC23337"/>
    </row>
    <row r="23338" spans="27:29" x14ac:dyDescent="0.25">
      <c r="AA23338"/>
      <c r="AB23338"/>
      <c r="AC23338"/>
    </row>
    <row r="23339" spans="27:29" x14ac:dyDescent="0.25">
      <c r="AA23339"/>
      <c r="AB23339"/>
      <c r="AC23339"/>
    </row>
    <row r="23340" spans="27:29" x14ac:dyDescent="0.25">
      <c r="AA23340"/>
      <c r="AB23340"/>
      <c r="AC23340"/>
    </row>
    <row r="23341" spans="27:29" x14ac:dyDescent="0.25">
      <c r="AA23341"/>
      <c r="AB23341"/>
      <c r="AC23341"/>
    </row>
    <row r="23342" spans="27:29" x14ac:dyDescent="0.25">
      <c r="AA23342"/>
      <c r="AB23342"/>
      <c r="AC23342"/>
    </row>
    <row r="23343" spans="27:29" x14ac:dyDescent="0.25">
      <c r="AA23343"/>
      <c r="AB23343"/>
      <c r="AC23343"/>
    </row>
    <row r="23344" spans="27:29" x14ac:dyDescent="0.25">
      <c r="AA23344"/>
      <c r="AB23344"/>
      <c r="AC23344"/>
    </row>
    <row r="23345" spans="27:29" x14ac:dyDescent="0.25">
      <c r="AA23345"/>
      <c r="AB23345"/>
      <c r="AC23345"/>
    </row>
    <row r="23346" spans="27:29" x14ac:dyDescent="0.25">
      <c r="AA23346"/>
      <c r="AB23346"/>
      <c r="AC23346"/>
    </row>
    <row r="23347" spans="27:29" x14ac:dyDescent="0.25">
      <c r="AA23347"/>
      <c r="AB23347"/>
      <c r="AC23347"/>
    </row>
    <row r="23348" spans="27:29" x14ac:dyDescent="0.25">
      <c r="AA23348"/>
      <c r="AB23348"/>
      <c r="AC23348"/>
    </row>
    <row r="23349" spans="27:29" x14ac:dyDescent="0.25">
      <c r="AA23349"/>
      <c r="AB23349"/>
      <c r="AC23349"/>
    </row>
    <row r="23350" spans="27:29" x14ac:dyDescent="0.25">
      <c r="AA23350"/>
      <c r="AB23350"/>
      <c r="AC23350"/>
    </row>
    <row r="23351" spans="27:29" x14ac:dyDescent="0.25">
      <c r="AA23351"/>
      <c r="AB23351"/>
      <c r="AC23351"/>
    </row>
    <row r="23352" spans="27:29" x14ac:dyDescent="0.25">
      <c r="AA23352"/>
      <c r="AB23352"/>
      <c r="AC23352"/>
    </row>
    <row r="23353" spans="27:29" x14ac:dyDescent="0.25">
      <c r="AA23353"/>
      <c r="AB23353"/>
      <c r="AC23353"/>
    </row>
    <row r="23354" spans="27:29" x14ac:dyDescent="0.25">
      <c r="AA23354"/>
      <c r="AB23354"/>
      <c r="AC23354"/>
    </row>
    <row r="23355" spans="27:29" x14ac:dyDescent="0.25">
      <c r="AA23355"/>
      <c r="AB23355"/>
      <c r="AC23355"/>
    </row>
    <row r="23356" spans="27:29" x14ac:dyDescent="0.25">
      <c r="AA23356"/>
      <c r="AB23356"/>
      <c r="AC23356"/>
    </row>
    <row r="23357" spans="27:29" x14ac:dyDescent="0.25">
      <c r="AA23357"/>
      <c r="AB23357"/>
      <c r="AC23357"/>
    </row>
    <row r="23358" spans="27:29" x14ac:dyDescent="0.25">
      <c r="AA23358"/>
      <c r="AB23358"/>
      <c r="AC23358"/>
    </row>
    <row r="23359" spans="27:29" x14ac:dyDescent="0.25">
      <c r="AA23359"/>
      <c r="AB23359"/>
      <c r="AC23359"/>
    </row>
    <row r="23360" spans="27:29" x14ac:dyDescent="0.25">
      <c r="AA23360"/>
      <c r="AB23360"/>
      <c r="AC23360"/>
    </row>
    <row r="23361" spans="27:29" x14ac:dyDescent="0.25">
      <c r="AA23361"/>
      <c r="AB23361"/>
      <c r="AC23361"/>
    </row>
    <row r="23362" spans="27:29" x14ac:dyDescent="0.25">
      <c r="AA23362"/>
      <c r="AB23362"/>
      <c r="AC23362"/>
    </row>
    <row r="23363" spans="27:29" x14ac:dyDescent="0.25">
      <c r="AA23363"/>
      <c r="AB23363"/>
      <c r="AC23363"/>
    </row>
    <row r="23364" spans="27:29" x14ac:dyDescent="0.25">
      <c r="AA23364"/>
      <c r="AB23364"/>
      <c r="AC23364"/>
    </row>
    <row r="23365" spans="27:29" x14ac:dyDescent="0.25">
      <c r="AA23365"/>
      <c r="AB23365"/>
      <c r="AC23365"/>
    </row>
    <row r="23366" spans="27:29" x14ac:dyDescent="0.25">
      <c r="AA23366"/>
      <c r="AB23366"/>
      <c r="AC23366"/>
    </row>
    <row r="23367" spans="27:29" x14ac:dyDescent="0.25">
      <c r="AA23367"/>
      <c r="AB23367"/>
      <c r="AC23367"/>
    </row>
    <row r="23368" spans="27:29" x14ac:dyDescent="0.25">
      <c r="AA23368"/>
      <c r="AB23368"/>
      <c r="AC23368"/>
    </row>
    <row r="23369" spans="27:29" x14ac:dyDescent="0.25">
      <c r="AA23369"/>
      <c r="AB23369"/>
      <c r="AC23369"/>
    </row>
    <row r="23370" spans="27:29" x14ac:dyDescent="0.25">
      <c r="AA23370"/>
      <c r="AB23370"/>
      <c r="AC23370"/>
    </row>
    <row r="23371" spans="27:29" x14ac:dyDescent="0.25">
      <c r="AA23371"/>
      <c r="AB23371"/>
      <c r="AC23371"/>
    </row>
    <row r="23372" spans="27:29" x14ac:dyDescent="0.25">
      <c r="AA23372"/>
      <c r="AB23372"/>
      <c r="AC23372"/>
    </row>
    <row r="23373" spans="27:29" x14ac:dyDescent="0.25">
      <c r="AA23373"/>
      <c r="AB23373"/>
      <c r="AC23373"/>
    </row>
    <row r="23374" spans="27:29" x14ac:dyDescent="0.25">
      <c r="AA23374"/>
      <c r="AB23374"/>
      <c r="AC23374"/>
    </row>
    <row r="23375" spans="27:29" x14ac:dyDescent="0.25">
      <c r="AA23375"/>
      <c r="AB23375"/>
      <c r="AC23375"/>
    </row>
    <row r="23376" spans="27:29" x14ac:dyDescent="0.25">
      <c r="AA23376"/>
      <c r="AB23376"/>
      <c r="AC23376"/>
    </row>
    <row r="23377" spans="27:29" x14ac:dyDescent="0.25">
      <c r="AA23377"/>
      <c r="AB23377"/>
      <c r="AC23377"/>
    </row>
    <row r="23378" spans="27:29" x14ac:dyDescent="0.25">
      <c r="AA23378"/>
      <c r="AB23378"/>
      <c r="AC23378"/>
    </row>
    <row r="23379" spans="27:29" x14ac:dyDescent="0.25">
      <c r="AA23379"/>
      <c r="AB23379"/>
      <c r="AC23379"/>
    </row>
    <row r="23380" spans="27:29" x14ac:dyDescent="0.25">
      <c r="AA23380"/>
      <c r="AB23380"/>
      <c r="AC23380"/>
    </row>
    <row r="23381" spans="27:29" x14ac:dyDescent="0.25">
      <c r="AA23381"/>
      <c r="AB23381"/>
      <c r="AC23381"/>
    </row>
    <row r="23382" spans="27:29" x14ac:dyDescent="0.25">
      <c r="AA23382"/>
      <c r="AB23382"/>
      <c r="AC23382"/>
    </row>
    <row r="23383" spans="27:29" x14ac:dyDescent="0.25">
      <c r="AA23383"/>
      <c r="AB23383"/>
      <c r="AC23383"/>
    </row>
    <row r="23384" spans="27:29" x14ac:dyDescent="0.25">
      <c r="AA23384"/>
      <c r="AB23384"/>
      <c r="AC23384"/>
    </row>
    <row r="23385" spans="27:29" x14ac:dyDescent="0.25">
      <c r="AA23385"/>
      <c r="AB23385"/>
      <c r="AC23385"/>
    </row>
    <row r="23386" spans="27:29" x14ac:dyDescent="0.25">
      <c r="AA23386"/>
      <c r="AB23386"/>
      <c r="AC23386"/>
    </row>
    <row r="23387" spans="27:29" x14ac:dyDescent="0.25">
      <c r="AA23387"/>
      <c r="AB23387"/>
      <c r="AC23387"/>
    </row>
    <row r="23388" spans="27:29" x14ac:dyDescent="0.25">
      <c r="AA23388"/>
      <c r="AB23388"/>
      <c r="AC23388"/>
    </row>
    <row r="23389" spans="27:29" x14ac:dyDescent="0.25">
      <c r="AA23389"/>
      <c r="AB23389"/>
      <c r="AC23389"/>
    </row>
    <row r="23390" spans="27:29" x14ac:dyDescent="0.25">
      <c r="AA23390"/>
      <c r="AB23390"/>
      <c r="AC23390"/>
    </row>
    <row r="23391" spans="27:29" x14ac:dyDescent="0.25">
      <c r="AA23391"/>
      <c r="AB23391"/>
      <c r="AC23391"/>
    </row>
    <row r="23392" spans="27:29" x14ac:dyDescent="0.25">
      <c r="AA23392"/>
      <c r="AB23392"/>
      <c r="AC23392"/>
    </row>
    <row r="23393" spans="27:29" x14ac:dyDescent="0.25">
      <c r="AA23393"/>
      <c r="AB23393"/>
      <c r="AC23393"/>
    </row>
    <row r="23394" spans="27:29" x14ac:dyDescent="0.25">
      <c r="AA23394"/>
      <c r="AB23394"/>
      <c r="AC23394"/>
    </row>
    <row r="23395" spans="27:29" x14ac:dyDescent="0.25">
      <c r="AA23395"/>
      <c r="AB23395"/>
      <c r="AC23395"/>
    </row>
    <row r="23396" spans="27:29" x14ac:dyDescent="0.25">
      <c r="AA23396"/>
      <c r="AB23396"/>
      <c r="AC23396"/>
    </row>
    <row r="23397" spans="27:29" x14ac:dyDescent="0.25">
      <c r="AA23397"/>
      <c r="AB23397"/>
      <c r="AC23397"/>
    </row>
    <row r="23398" spans="27:29" x14ac:dyDescent="0.25">
      <c r="AA23398"/>
      <c r="AB23398"/>
      <c r="AC23398"/>
    </row>
    <row r="23399" spans="27:29" x14ac:dyDescent="0.25">
      <c r="AA23399"/>
      <c r="AB23399"/>
      <c r="AC23399"/>
    </row>
    <row r="23400" spans="27:29" x14ac:dyDescent="0.25">
      <c r="AA23400"/>
      <c r="AB23400"/>
      <c r="AC23400"/>
    </row>
    <row r="23401" spans="27:29" x14ac:dyDescent="0.25">
      <c r="AA23401"/>
      <c r="AB23401"/>
      <c r="AC23401"/>
    </row>
    <row r="23402" spans="27:29" x14ac:dyDescent="0.25">
      <c r="AA23402"/>
      <c r="AB23402"/>
      <c r="AC23402"/>
    </row>
    <row r="23403" spans="27:29" x14ac:dyDescent="0.25">
      <c r="AA23403"/>
      <c r="AB23403"/>
      <c r="AC23403"/>
    </row>
    <row r="23404" spans="27:29" x14ac:dyDescent="0.25">
      <c r="AA23404"/>
      <c r="AB23404"/>
      <c r="AC23404"/>
    </row>
    <row r="23405" spans="27:29" x14ac:dyDescent="0.25">
      <c r="AA23405"/>
      <c r="AB23405"/>
      <c r="AC23405"/>
    </row>
    <row r="23406" spans="27:29" x14ac:dyDescent="0.25">
      <c r="AA23406"/>
      <c r="AB23406"/>
      <c r="AC23406"/>
    </row>
    <row r="23407" spans="27:29" x14ac:dyDescent="0.25">
      <c r="AA23407"/>
      <c r="AB23407"/>
      <c r="AC23407"/>
    </row>
    <row r="23408" spans="27:29" x14ac:dyDescent="0.25">
      <c r="AA23408"/>
      <c r="AB23408"/>
      <c r="AC23408"/>
    </row>
    <row r="23409" spans="27:29" x14ac:dyDescent="0.25">
      <c r="AA23409"/>
      <c r="AB23409"/>
      <c r="AC23409"/>
    </row>
    <row r="23410" spans="27:29" x14ac:dyDescent="0.25">
      <c r="AA23410"/>
      <c r="AB23410"/>
      <c r="AC23410"/>
    </row>
    <row r="23411" spans="27:29" x14ac:dyDescent="0.25">
      <c r="AA23411"/>
      <c r="AB23411"/>
      <c r="AC23411"/>
    </row>
    <row r="23412" spans="27:29" x14ac:dyDescent="0.25">
      <c r="AA23412"/>
      <c r="AB23412"/>
      <c r="AC23412"/>
    </row>
    <row r="23413" spans="27:29" x14ac:dyDescent="0.25">
      <c r="AA23413"/>
      <c r="AB23413"/>
      <c r="AC23413"/>
    </row>
    <row r="23414" spans="27:29" x14ac:dyDescent="0.25">
      <c r="AA23414"/>
      <c r="AB23414"/>
      <c r="AC23414"/>
    </row>
    <row r="23415" spans="27:29" x14ac:dyDescent="0.25">
      <c r="AA23415"/>
      <c r="AB23415"/>
      <c r="AC23415"/>
    </row>
    <row r="23416" spans="27:29" x14ac:dyDescent="0.25">
      <c r="AA23416"/>
      <c r="AB23416"/>
      <c r="AC23416"/>
    </row>
    <row r="23417" spans="27:29" x14ac:dyDescent="0.25">
      <c r="AA23417"/>
      <c r="AB23417"/>
      <c r="AC23417"/>
    </row>
    <row r="23418" spans="27:29" x14ac:dyDescent="0.25">
      <c r="AA23418"/>
      <c r="AB23418"/>
      <c r="AC23418"/>
    </row>
    <row r="23419" spans="27:29" x14ac:dyDescent="0.25">
      <c r="AA23419"/>
      <c r="AB23419"/>
      <c r="AC23419"/>
    </row>
    <row r="23420" spans="27:29" x14ac:dyDescent="0.25">
      <c r="AA23420"/>
      <c r="AB23420"/>
      <c r="AC23420"/>
    </row>
    <row r="23421" spans="27:29" x14ac:dyDescent="0.25">
      <c r="AA23421"/>
      <c r="AB23421"/>
      <c r="AC23421"/>
    </row>
    <row r="23422" spans="27:29" x14ac:dyDescent="0.25">
      <c r="AA23422"/>
      <c r="AB23422"/>
      <c r="AC23422"/>
    </row>
    <row r="23423" spans="27:29" x14ac:dyDescent="0.25">
      <c r="AA23423"/>
      <c r="AB23423"/>
      <c r="AC23423"/>
    </row>
    <row r="23424" spans="27:29" x14ac:dyDescent="0.25">
      <c r="AA23424"/>
      <c r="AB23424"/>
      <c r="AC23424"/>
    </row>
    <row r="23425" spans="27:29" x14ac:dyDescent="0.25">
      <c r="AA23425"/>
      <c r="AB23425"/>
      <c r="AC23425"/>
    </row>
    <row r="23426" spans="27:29" x14ac:dyDescent="0.25">
      <c r="AA23426"/>
      <c r="AB23426"/>
      <c r="AC23426"/>
    </row>
    <row r="23427" spans="27:29" x14ac:dyDescent="0.25">
      <c r="AA23427"/>
      <c r="AB23427"/>
      <c r="AC23427"/>
    </row>
    <row r="23428" spans="27:29" x14ac:dyDescent="0.25">
      <c r="AA23428"/>
      <c r="AB23428"/>
      <c r="AC23428"/>
    </row>
    <row r="23429" spans="27:29" x14ac:dyDescent="0.25">
      <c r="AA23429"/>
      <c r="AB23429"/>
      <c r="AC23429"/>
    </row>
    <row r="23430" spans="27:29" x14ac:dyDescent="0.25">
      <c r="AA23430"/>
      <c r="AB23430"/>
      <c r="AC23430"/>
    </row>
    <row r="23431" spans="27:29" x14ac:dyDescent="0.25">
      <c r="AA23431"/>
      <c r="AB23431"/>
      <c r="AC23431"/>
    </row>
    <row r="23432" spans="27:29" x14ac:dyDescent="0.25">
      <c r="AA23432"/>
      <c r="AB23432"/>
      <c r="AC23432"/>
    </row>
    <row r="23433" spans="27:29" x14ac:dyDescent="0.25">
      <c r="AA23433"/>
      <c r="AB23433"/>
      <c r="AC23433"/>
    </row>
    <row r="23434" spans="27:29" x14ac:dyDescent="0.25">
      <c r="AA23434"/>
      <c r="AB23434"/>
      <c r="AC23434"/>
    </row>
    <row r="23435" spans="27:29" x14ac:dyDescent="0.25">
      <c r="AA23435"/>
      <c r="AB23435"/>
      <c r="AC23435"/>
    </row>
    <row r="23436" spans="27:29" x14ac:dyDescent="0.25">
      <c r="AA23436"/>
      <c r="AB23436"/>
      <c r="AC23436"/>
    </row>
    <row r="23437" spans="27:29" x14ac:dyDescent="0.25">
      <c r="AA23437"/>
      <c r="AB23437"/>
      <c r="AC23437"/>
    </row>
    <row r="23438" spans="27:29" x14ac:dyDescent="0.25">
      <c r="AA23438"/>
      <c r="AB23438"/>
      <c r="AC23438"/>
    </row>
    <row r="23439" spans="27:29" x14ac:dyDescent="0.25">
      <c r="AA23439"/>
      <c r="AB23439"/>
      <c r="AC23439"/>
    </row>
    <row r="23440" spans="27:29" x14ac:dyDescent="0.25">
      <c r="AA23440"/>
      <c r="AB23440"/>
      <c r="AC23440"/>
    </row>
    <row r="23441" spans="27:29" x14ac:dyDescent="0.25">
      <c r="AA23441"/>
      <c r="AB23441"/>
      <c r="AC23441"/>
    </row>
    <row r="23442" spans="27:29" x14ac:dyDescent="0.25">
      <c r="AA23442"/>
      <c r="AB23442"/>
      <c r="AC23442"/>
    </row>
    <row r="23443" spans="27:29" x14ac:dyDescent="0.25">
      <c r="AA23443"/>
      <c r="AB23443"/>
      <c r="AC23443"/>
    </row>
    <row r="23444" spans="27:29" x14ac:dyDescent="0.25">
      <c r="AA23444"/>
      <c r="AB23444"/>
      <c r="AC23444"/>
    </row>
    <row r="23445" spans="27:29" x14ac:dyDescent="0.25">
      <c r="AA23445"/>
      <c r="AB23445"/>
      <c r="AC23445"/>
    </row>
    <row r="23446" spans="27:29" x14ac:dyDescent="0.25">
      <c r="AA23446"/>
      <c r="AB23446"/>
      <c r="AC23446"/>
    </row>
    <row r="23447" spans="27:29" x14ac:dyDescent="0.25">
      <c r="AA23447"/>
      <c r="AB23447"/>
      <c r="AC23447"/>
    </row>
    <row r="23448" spans="27:29" x14ac:dyDescent="0.25">
      <c r="AA23448"/>
      <c r="AB23448"/>
      <c r="AC23448"/>
    </row>
    <row r="23449" spans="27:29" x14ac:dyDescent="0.25">
      <c r="AA23449"/>
      <c r="AB23449"/>
      <c r="AC23449"/>
    </row>
    <row r="23450" spans="27:29" x14ac:dyDescent="0.25">
      <c r="AA23450"/>
      <c r="AB23450"/>
      <c r="AC23450"/>
    </row>
    <row r="23451" spans="27:29" x14ac:dyDescent="0.25">
      <c r="AA23451"/>
      <c r="AB23451"/>
      <c r="AC23451"/>
    </row>
    <row r="23452" spans="27:29" x14ac:dyDescent="0.25">
      <c r="AA23452"/>
      <c r="AB23452"/>
      <c r="AC23452"/>
    </row>
    <row r="23453" spans="27:29" x14ac:dyDescent="0.25">
      <c r="AA23453"/>
      <c r="AB23453"/>
      <c r="AC23453"/>
    </row>
    <row r="23454" spans="27:29" x14ac:dyDescent="0.25">
      <c r="AA23454"/>
      <c r="AB23454"/>
      <c r="AC23454"/>
    </row>
    <row r="23455" spans="27:29" x14ac:dyDescent="0.25">
      <c r="AA23455"/>
      <c r="AB23455"/>
      <c r="AC23455"/>
    </row>
    <row r="23456" spans="27:29" x14ac:dyDescent="0.25">
      <c r="AA23456"/>
      <c r="AB23456"/>
      <c r="AC23456"/>
    </row>
    <row r="23457" spans="27:29" x14ac:dyDescent="0.25">
      <c r="AA23457"/>
      <c r="AB23457"/>
      <c r="AC23457"/>
    </row>
    <row r="23458" spans="27:29" x14ac:dyDescent="0.25">
      <c r="AA23458"/>
      <c r="AB23458"/>
      <c r="AC23458"/>
    </row>
    <row r="23459" spans="27:29" x14ac:dyDescent="0.25">
      <c r="AA23459"/>
      <c r="AB23459"/>
      <c r="AC23459"/>
    </row>
    <row r="23460" spans="27:29" x14ac:dyDescent="0.25">
      <c r="AA23460"/>
      <c r="AB23460"/>
      <c r="AC23460"/>
    </row>
    <row r="23461" spans="27:29" x14ac:dyDescent="0.25">
      <c r="AA23461"/>
      <c r="AB23461"/>
      <c r="AC23461"/>
    </row>
    <row r="23462" spans="27:29" x14ac:dyDescent="0.25">
      <c r="AA23462"/>
      <c r="AB23462"/>
      <c r="AC23462"/>
    </row>
    <row r="23463" spans="27:29" x14ac:dyDescent="0.25">
      <c r="AA23463"/>
      <c r="AB23463"/>
      <c r="AC23463"/>
    </row>
    <row r="23464" spans="27:29" x14ac:dyDescent="0.25">
      <c r="AA23464"/>
      <c r="AB23464"/>
      <c r="AC23464"/>
    </row>
    <row r="23465" spans="27:29" x14ac:dyDescent="0.25">
      <c r="AA23465"/>
      <c r="AB23465"/>
      <c r="AC23465"/>
    </row>
    <row r="23466" spans="27:29" x14ac:dyDescent="0.25">
      <c r="AA23466"/>
      <c r="AB23466"/>
      <c r="AC23466"/>
    </row>
    <row r="23467" spans="27:29" x14ac:dyDescent="0.25">
      <c r="AA23467"/>
      <c r="AB23467"/>
      <c r="AC23467"/>
    </row>
    <row r="23468" spans="27:29" x14ac:dyDescent="0.25">
      <c r="AA23468"/>
      <c r="AB23468"/>
      <c r="AC23468"/>
    </row>
    <row r="23469" spans="27:29" x14ac:dyDescent="0.25">
      <c r="AA23469"/>
      <c r="AB23469"/>
      <c r="AC23469"/>
    </row>
    <row r="23470" spans="27:29" x14ac:dyDescent="0.25">
      <c r="AA23470"/>
      <c r="AB23470"/>
      <c r="AC23470"/>
    </row>
    <row r="23471" spans="27:29" x14ac:dyDescent="0.25">
      <c r="AA23471"/>
      <c r="AB23471"/>
      <c r="AC23471"/>
    </row>
    <row r="23472" spans="27:29" x14ac:dyDescent="0.25">
      <c r="AA23472"/>
      <c r="AB23472"/>
      <c r="AC23472"/>
    </row>
    <row r="23473" spans="27:29" x14ac:dyDescent="0.25">
      <c r="AA23473"/>
      <c r="AB23473"/>
      <c r="AC23473"/>
    </row>
    <row r="23474" spans="27:29" x14ac:dyDescent="0.25">
      <c r="AA23474"/>
      <c r="AB23474"/>
      <c r="AC23474"/>
    </row>
    <row r="23475" spans="27:29" x14ac:dyDescent="0.25">
      <c r="AA23475"/>
      <c r="AB23475"/>
      <c r="AC23475"/>
    </row>
    <row r="23476" spans="27:29" x14ac:dyDescent="0.25">
      <c r="AA23476"/>
      <c r="AB23476"/>
      <c r="AC23476"/>
    </row>
    <row r="23477" spans="27:29" x14ac:dyDescent="0.25">
      <c r="AA23477"/>
      <c r="AB23477"/>
      <c r="AC23477"/>
    </row>
    <row r="23478" spans="27:29" x14ac:dyDescent="0.25">
      <c r="AA23478"/>
      <c r="AB23478"/>
      <c r="AC23478"/>
    </row>
    <row r="23479" spans="27:29" x14ac:dyDescent="0.25">
      <c r="AA23479"/>
      <c r="AB23479"/>
      <c r="AC23479"/>
    </row>
    <row r="23480" spans="27:29" x14ac:dyDescent="0.25">
      <c r="AA23480"/>
      <c r="AB23480"/>
      <c r="AC23480"/>
    </row>
    <row r="23481" spans="27:29" x14ac:dyDescent="0.25">
      <c r="AA23481"/>
      <c r="AB23481"/>
      <c r="AC23481"/>
    </row>
    <row r="23482" spans="27:29" x14ac:dyDescent="0.25">
      <c r="AA23482"/>
      <c r="AB23482"/>
      <c r="AC23482"/>
    </row>
    <row r="23483" spans="27:29" x14ac:dyDescent="0.25">
      <c r="AA23483"/>
      <c r="AB23483"/>
      <c r="AC23483"/>
    </row>
    <row r="23484" spans="27:29" x14ac:dyDescent="0.25">
      <c r="AA23484"/>
      <c r="AB23484"/>
      <c r="AC23484"/>
    </row>
    <row r="23485" spans="27:29" x14ac:dyDescent="0.25">
      <c r="AA23485"/>
      <c r="AB23485"/>
      <c r="AC23485"/>
    </row>
    <row r="23486" spans="27:29" x14ac:dyDescent="0.25">
      <c r="AA23486"/>
      <c r="AB23486"/>
      <c r="AC23486"/>
    </row>
    <row r="23487" spans="27:29" x14ac:dyDescent="0.25">
      <c r="AA23487"/>
      <c r="AB23487"/>
      <c r="AC23487"/>
    </row>
    <row r="23488" spans="27:29" x14ac:dyDescent="0.25">
      <c r="AA23488"/>
      <c r="AB23488"/>
      <c r="AC23488"/>
    </row>
    <row r="23489" spans="27:29" x14ac:dyDescent="0.25">
      <c r="AA23489"/>
      <c r="AB23489"/>
      <c r="AC23489"/>
    </row>
    <row r="23490" spans="27:29" x14ac:dyDescent="0.25">
      <c r="AA23490"/>
      <c r="AB23490"/>
      <c r="AC23490"/>
    </row>
    <row r="23491" spans="27:29" x14ac:dyDescent="0.25">
      <c r="AA23491"/>
      <c r="AB23491"/>
      <c r="AC23491"/>
    </row>
    <row r="23492" spans="27:29" x14ac:dyDescent="0.25">
      <c r="AA23492"/>
      <c r="AB23492"/>
      <c r="AC23492"/>
    </row>
    <row r="23493" spans="27:29" x14ac:dyDescent="0.25">
      <c r="AA23493"/>
      <c r="AB23493"/>
      <c r="AC23493"/>
    </row>
    <row r="23494" spans="27:29" x14ac:dyDescent="0.25">
      <c r="AA23494"/>
      <c r="AB23494"/>
      <c r="AC23494"/>
    </row>
    <row r="23495" spans="27:29" x14ac:dyDescent="0.25">
      <c r="AA23495"/>
      <c r="AB23495"/>
      <c r="AC23495"/>
    </row>
    <row r="23496" spans="27:29" x14ac:dyDescent="0.25">
      <c r="AA23496"/>
      <c r="AB23496"/>
      <c r="AC23496"/>
    </row>
    <row r="23497" spans="27:29" x14ac:dyDescent="0.25">
      <c r="AA23497"/>
      <c r="AB23497"/>
      <c r="AC23497"/>
    </row>
    <row r="23498" spans="27:29" x14ac:dyDescent="0.25">
      <c r="AA23498"/>
      <c r="AB23498"/>
      <c r="AC23498"/>
    </row>
    <row r="23499" spans="27:29" x14ac:dyDescent="0.25">
      <c r="AA23499"/>
      <c r="AB23499"/>
      <c r="AC23499"/>
    </row>
    <row r="23500" spans="27:29" x14ac:dyDescent="0.25">
      <c r="AA23500"/>
      <c r="AB23500"/>
      <c r="AC23500"/>
    </row>
    <row r="23501" spans="27:29" x14ac:dyDescent="0.25">
      <c r="AA23501"/>
      <c r="AB23501"/>
      <c r="AC23501"/>
    </row>
    <row r="23502" spans="27:29" x14ac:dyDescent="0.25">
      <c r="AA23502"/>
      <c r="AB23502"/>
      <c r="AC23502"/>
    </row>
    <row r="23503" spans="27:29" x14ac:dyDescent="0.25">
      <c r="AA23503"/>
      <c r="AB23503"/>
      <c r="AC23503"/>
    </row>
    <row r="23504" spans="27:29" x14ac:dyDescent="0.25">
      <c r="AA23504"/>
      <c r="AB23504"/>
      <c r="AC23504"/>
    </row>
    <row r="23505" spans="27:29" x14ac:dyDescent="0.25">
      <c r="AA23505"/>
      <c r="AB23505"/>
      <c r="AC23505"/>
    </row>
    <row r="23506" spans="27:29" x14ac:dyDescent="0.25">
      <c r="AA23506"/>
      <c r="AB23506"/>
      <c r="AC23506"/>
    </row>
    <row r="23507" spans="27:29" x14ac:dyDescent="0.25">
      <c r="AA23507"/>
      <c r="AB23507"/>
      <c r="AC23507"/>
    </row>
    <row r="23508" spans="27:29" x14ac:dyDescent="0.25">
      <c r="AA23508"/>
      <c r="AB23508"/>
      <c r="AC23508"/>
    </row>
    <row r="23509" spans="27:29" x14ac:dyDescent="0.25">
      <c r="AA23509"/>
      <c r="AB23509"/>
      <c r="AC23509"/>
    </row>
    <row r="23510" spans="27:29" x14ac:dyDescent="0.25">
      <c r="AA23510"/>
      <c r="AB23510"/>
      <c r="AC23510"/>
    </row>
    <row r="23511" spans="27:29" x14ac:dyDescent="0.25">
      <c r="AA23511"/>
      <c r="AB23511"/>
      <c r="AC23511"/>
    </row>
    <row r="23512" spans="27:29" x14ac:dyDescent="0.25">
      <c r="AA23512"/>
      <c r="AB23512"/>
      <c r="AC23512"/>
    </row>
    <row r="23513" spans="27:29" x14ac:dyDescent="0.25">
      <c r="AA23513"/>
      <c r="AB23513"/>
      <c r="AC23513"/>
    </row>
    <row r="23514" spans="27:29" x14ac:dyDescent="0.25">
      <c r="AA23514"/>
      <c r="AB23514"/>
      <c r="AC23514"/>
    </row>
    <row r="23515" spans="27:29" x14ac:dyDescent="0.25">
      <c r="AA23515"/>
      <c r="AB23515"/>
      <c r="AC23515"/>
    </row>
    <row r="23516" spans="27:29" x14ac:dyDescent="0.25">
      <c r="AA23516"/>
      <c r="AB23516"/>
      <c r="AC23516"/>
    </row>
    <row r="23517" spans="27:29" x14ac:dyDescent="0.25">
      <c r="AA23517"/>
      <c r="AB23517"/>
      <c r="AC23517"/>
    </row>
    <row r="23518" spans="27:29" x14ac:dyDescent="0.25">
      <c r="AA23518"/>
      <c r="AB23518"/>
      <c r="AC23518"/>
    </row>
    <row r="23519" spans="27:29" x14ac:dyDescent="0.25">
      <c r="AA23519"/>
      <c r="AB23519"/>
      <c r="AC23519"/>
    </row>
    <row r="23520" spans="27:29" x14ac:dyDescent="0.25">
      <c r="AA23520"/>
      <c r="AB23520"/>
      <c r="AC23520"/>
    </row>
    <row r="23521" spans="27:29" x14ac:dyDescent="0.25">
      <c r="AA23521"/>
      <c r="AB23521"/>
      <c r="AC23521"/>
    </row>
    <row r="23522" spans="27:29" x14ac:dyDescent="0.25">
      <c r="AA23522"/>
      <c r="AB23522"/>
      <c r="AC23522"/>
    </row>
    <row r="23523" spans="27:29" x14ac:dyDescent="0.25">
      <c r="AA23523"/>
      <c r="AB23523"/>
      <c r="AC23523"/>
    </row>
    <row r="23524" spans="27:29" x14ac:dyDescent="0.25">
      <c r="AA23524"/>
      <c r="AB23524"/>
      <c r="AC23524"/>
    </row>
    <row r="23525" spans="27:29" x14ac:dyDescent="0.25">
      <c r="AA23525"/>
      <c r="AB23525"/>
      <c r="AC23525"/>
    </row>
    <row r="23526" spans="27:29" x14ac:dyDescent="0.25">
      <c r="AA23526"/>
      <c r="AB23526"/>
      <c r="AC23526"/>
    </row>
    <row r="23527" spans="27:29" x14ac:dyDescent="0.25">
      <c r="AA23527"/>
      <c r="AB23527"/>
      <c r="AC23527"/>
    </row>
    <row r="23528" spans="27:29" x14ac:dyDescent="0.25">
      <c r="AA23528"/>
      <c r="AB23528"/>
      <c r="AC23528"/>
    </row>
    <row r="23529" spans="27:29" x14ac:dyDescent="0.25">
      <c r="AA23529"/>
      <c r="AB23529"/>
      <c r="AC23529"/>
    </row>
    <row r="23530" spans="27:29" x14ac:dyDescent="0.25">
      <c r="AA23530"/>
      <c r="AB23530"/>
      <c r="AC23530"/>
    </row>
    <row r="23531" spans="27:29" x14ac:dyDescent="0.25">
      <c r="AA23531"/>
      <c r="AB23531"/>
      <c r="AC23531"/>
    </row>
    <row r="23532" spans="27:29" x14ac:dyDescent="0.25">
      <c r="AA23532"/>
      <c r="AB23532"/>
      <c r="AC23532"/>
    </row>
    <row r="23533" spans="27:29" x14ac:dyDescent="0.25">
      <c r="AA23533"/>
      <c r="AB23533"/>
      <c r="AC23533"/>
    </row>
    <row r="23534" spans="27:29" x14ac:dyDescent="0.25">
      <c r="AA23534"/>
      <c r="AB23534"/>
      <c r="AC23534"/>
    </row>
    <row r="23535" spans="27:29" x14ac:dyDescent="0.25">
      <c r="AA23535"/>
      <c r="AB23535"/>
      <c r="AC23535"/>
    </row>
    <row r="23536" spans="27:29" x14ac:dyDescent="0.25">
      <c r="AA23536"/>
      <c r="AB23536"/>
      <c r="AC23536"/>
    </row>
    <row r="23537" spans="27:29" x14ac:dyDescent="0.25">
      <c r="AA23537"/>
      <c r="AB23537"/>
      <c r="AC23537"/>
    </row>
    <row r="23538" spans="27:29" x14ac:dyDescent="0.25">
      <c r="AA23538"/>
      <c r="AB23538"/>
      <c r="AC23538"/>
    </row>
    <row r="23539" spans="27:29" x14ac:dyDescent="0.25">
      <c r="AA23539"/>
      <c r="AB23539"/>
      <c r="AC23539"/>
    </row>
    <row r="23540" spans="27:29" x14ac:dyDescent="0.25">
      <c r="AA23540"/>
      <c r="AB23540"/>
      <c r="AC23540"/>
    </row>
    <row r="23541" spans="27:29" x14ac:dyDescent="0.25">
      <c r="AA23541"/>
      <c r="AB23541"/>
      <c r="AC23541"/>
    </row>
    <row r="23542" spans="27:29" x14ac:dyDescent="0.25">
      <c r="AA23542"/>
      <c r="AB23542"/>
      <c r="AC23542"/>
    </row>
    <row r="23543" spans="27:29" x14ac:dyDescent="0.25">
      <c r="AA23543"/>
      <c r="AB23543"/>
      <c r="AC23543"/>
    </row>
    <row r="23544" spans="27:29" x14ac:dyDescent="0.25">
      <c r="AA23544"/>
      <c r="AB23544"/>
      <c r="AC23544"/>
    </row>
    <row r="23545" spans="27:29" x14ac:dyDescent="0.25">
      <c r="AA23545"/>
      <c r="AB23545"/>
      <c r="AC23545"/>
    </row>
    <row r="23546" spans="27:29" x14ac:dyDescent="0.25">
      <c r="AA23546"/>
      <c r="AB23546"/>
      <c r="AC23546"/>
    </row>
    <row r="23547" spans="27:29" x14ac:dyDescent="0.25">
      <c r="AA23547"/>
      <c r="AB23547"/>
      <c r="AC23547"/>
    </row>
    <row r="23548" spans="27:29" x14ac:dyDescent="0.25">
      <c r="AA23548"/>
      <c r="AB23548"/>
      <c r="AC23548"/>
    </row>
    <row r="23549" spans="27:29" x14ac:dyDescent="0.25">
      <c r="AA23549"/>
      <c r="AB23549"/>
      <c r="AC23549"/>
    </row>
    <row r="23550" spans="27:29" x14ac:dyDescent="0.25">
      <c r="AA23550"/>
      <c r="AB23550"/>
      <c r="AC23550"/>
    </row>
    <row r="23551" spans="27:29" x14ac:dyDescent="0.25">
      <c r="AA23551"/>
      <c r="AB23551"/>
      <c r="AC23551"/>
    </row>
    <row r="23552" spans="27:29" x14ac:dyDescent="0.25">
      <c r="AA23552"/>
      <c r="AB23552"/>
      <c r="AC23552"/>
    </row>
    <row r="23553" spans="27:29" x14ac:dyDescent="0.25">
      <c r="AA23553"/>
      <c r="AB23553"/>
      <c r="AC23553"/>
    </row>
    <row r="23554" spans="27:29" x14ac:dyDescent="0.25">
      <c r="AA23554"/>
      <c r="AB23554"/>
      <c r="AC23554"/>
    </row>
    <row r="23555" spans="27:29" x14ac:dyDescent="0.25">
      <c r="AA23555"/>
      <c r="AB23555"/>
      <c r="AC23555"/>
    </row>
    <row r="23556" spans="27:29" x14ac:dyDescent="0.25">
      <c r="AA23556"/>
      <c r="AB23556"/>
      <c r="AC23556"/>
    </row>
    <row r="23557" spans="27:29" x14ac:dyDescent="0.25">
      <c r="AA23557"/>
      <c r="AB23557"/>
      <c r="AC23557"/>
    </row>
    <row r="23558" spans="27:29" x14ac:dyDescent="0.25">
      <c r="AA23558"/>
      <c r="AB23558"/>
      <c r="AC23558"/>
    </row>
    <row r="23559" spans="27:29" x14ac:dyDescent="0.25">
      <c r="AA23559"/>
      <c r="AB23559"/>
      <c r="AC23559"/>
    </row>
    <row r="23560" spans="27:29" x14ac:dyDescent="0.25">
      <c r="AA23560"/>
      <c r="AB23560"/>
      <c r="AC23560"/>
    </row>
    <row r="23561" spans="27:29" x14ac:dyDescent="0.25">
      <c r="AA23561"/>
      <c r="AB23561"/>
      <c r="AC23561"/>
    </row>
    <row r="23562" spans="27:29" x14ac:dyDescent="0.25">
      <c r="AA23562"/>
      <c r="AB23562"/>
      <c r="AC23562"/>
    </row>
    <row r="23563" spans="27:29" x14ac:dyDescent="0.25">
      <c r="AA23563"/>
      <c r="AB23563"/>
      <c r="AC23563"/>
    </row>
    <row r="23564" spans="27:29" x14ac:dyDescent="0.25">
      <c r="AA23564"/>
      <c r="AB23564"/>
      <c r="AC23564"/>
    </row>
    <row r="23565" spans="27:29" x14ac:dyDescent="0.25">
      <c r="AA23565"/>
      <c r="AB23565"/>
      <c r="AC23565"/>
    </row>
    <row r="23566" spans="27:29" x14ac:dyDescent="0.25">
      <c r="AA23566"/>
      <c r="AB23566"/>
      <c r="AC23566"/>
    </row>
    <row r="23567" spans="27:29" x14ac:dyDescent="0.25">
      <c r="AA23567"/>
      <c r="AB23567"/>
      <c r="AC23567"/>
    </row>
    <row r="23568" spans="27:29" x14ac:dyDescent="0.25">
      <c r="AA23568"/>
      <c r="AB23568"/>
      <c r="AC23568"/>
    </row>
    <row r="23569" spans="27:29" x14ac:dyDescent="0.25">
      <c r="AA23569"/>
      <c r="AB23569"/>
      <c r="AC23569"/>
    </row>
    <row r="23570" spans="27:29" x14ac:dyDescent="0.25">
      <c r="AA23570"/>
      <c r="AB23570"/>
      <c r="AC23570"/>
    </row>
    <row r="23571" spans="27:29" x14ac:dyDescent="0.25">
      <c r="AA23571"/>
      <c r="AB23571"/>
      <c r="AC23571"/>
    </row>
    <row r="23572" spans="27:29" x14ac:dyDescent="0.25">
      <c r="AA23572"/>
      <c r="AB23572"/>
      <c r="AC23572"/>
    </row>
    <row r="23573" spans="27:29" x14ac:dyDescent="0.25">
      <c r="AA23573"/>
      <c r="AB23573"/>
      <c r="AC23573"/>
    </row>
    <row r="23574" spans="27:29" x14ac:dyDescent="0.25">
      <c r="AA23574"/>
      <c r="AB23574"/>
      <c r="AC23574"/>
    </row>
    <row r="23575" spans="27:29" x14ac:dyDescent="0.25">
      <c r="AA23575"/>
      <c r="AB23575"/>
      <c r="AC23575"/>
    </row>
    <row r="23576" spans="27:29" x14ac:dyDescent="0.25">
      <c r="AA23576"/>
      <c r="AB23576"/>
      <c r="AC23576"/>
    </row>
    <row r="23577" spans="27:29" x14ac:dyDescent="0.25">
      <c r="AA23577"/>
      <c r="AB23577"/>
      <c r="AC23577"/>
    </row>
    <row r="23578" spans="27:29" x14ac:dyDescent="0.25">
      <c r="AA23578"/>
      <c r="AB23578"/>
      <c r="AC23578"/>
    </row>
    <row r="23579" spans="27:29" x14ac:dyDescent="0.25">
      <c r="AA23579"/>
      <c r="AB23579"/>
      <c r="AC23579"/>
    </row>
    <row r="23580" spans="27:29" x14ac:dyDescent="0.25">
      <c r="AA23580"/>
      <c r="AB23580"/>
      <c r="AC23580"/>
    </row>
    <row r="23581" spans="27:29" x14ac:dyDescent="0.25">
      <c r="AA23581"/>
      <c r="AB23581"/>
      <c r="AC23581"/>
    </row>
    <row r="23582" spans="27:29" x14ac:dyDescent="0.25">
      <c r="AA23582"/>
      <c r="AB23582"/>
      <c r="AC23582"/>
    </row>
    <row r="23583" spans="27:29" x14ac:dyDescent="0.25">
      <c r="AA23583"/>
      <c r="AB23583"/>
      <c r="AC23583"/>
    </row>
    <row r="23584" spans="27:29" x14ac:dyDescent="0.25">
      <c r="AA23584"/>
      <c r="AB23584"/>
      <c r="AC23584"/>
    </row>
    <row r="23585" spans="27:29" x14ac:dyDescent="0.25">
      <c r="AA23585"/>
      <c r="AB23585"/>
      <c r="AC23585"/>
    </row>
    <row r="23586" spans="27:29" x14ac:dyDescent="0.25">
      <c r="AA23586"/>
      <c r="AB23586"/>
      <c r="AC23586"/>
    </row>
    <row r="23587" spans="27:29" x14ac:dyDescent="0.25">
      <c r="AA23587"/>
      <c r="AB23587"/>
      <c r="AC23587"/>
    </row>
    <row r="23588" spans="27:29" x14ac:dyDescent="0.25">
      <c r="AA23588"/>
      <c r="AB23588"/>
      <c r="AC23588"/>
    </row>
    <row r="23589" spans="27:29" x14ac:dyDescent="0.25">
      <c r="AA23589"/>
      <c r="AB23589"/>
      <c r="AC23589"/>
    </row>
    <row r="23590" spans="27:29" x14ac:dyDescent="0.25">
      <c r="AA23590"/>
      <c r="AB23590"/>
      <c r="AC23590"/>
    </row>
    <row r="23591" spans="27:29" x14ac:dyDescent="0.25">
      <c r="AA23591"/>
      <c r="AB23591"/>
      <c r="AC23591"/>
    </row>
    <row r="23592" spans="27:29" x14ac:dyDescent="0.25">
      <c r="AA23592"/>
      <c r="AB23592"/>
      <c r="AC23592"/>
    </row>
    <row r="23593" spans="27:29" x14ac:dyDescent="0.25">
      <c r="AA23593"/>
      <c r="AB23593"/>
      <c r="AC23593"/>
    </row>
    <row r="23594" spans="27:29" x14ac:dyDescent="0.25">
      <c r="AA23594"/>
      <c r="AB23594"/>
      <c r="AC23594"/>
    </row>
    <row r="23595" spans="27:29" x14ac:dyDescent="0.25">
      <c r="AA23595"/>
      <c r="AB23595"/>
      <c r="AC23595"/>
    </row>
    <row r="23596" spans="27:29" x14ac:dyDescent="0.25">
      <c r="AA23596"/>
      <c r="AB23596"/>
      <c r="AC23596"/>
    </row>
    <row r="23597" spans="27:29" x14ac:dyDescent="0.25">
      <c r="AA23597"/>
      <c r="AB23597"/>
      <c r="AC23597"/>
    </row>
    <row r="23598" spans="27:29" x14ac:dyDescent="0.25">
      <c r="AA23598"/>
      <c r="AB23598"/>
      <c r="AC23598"/>
    </row>
    <row r="23599" spans="27:29" x14ac:dyDescent="0.25">
      <c r="AA23599"/>
      <c r="AB23599"/>
      <c r="AC23599"/>
    </row>
    <row r="23600" spans="27:29" x14ac:dyDescent="0.25">
      <c r="AA23600"/>
      <c r="AB23600"/>
      <c r="AC23600"/>
    </row>
    <row r="23601" spans="27:29" x14ac:dyDescent="0.25">
      <c r="AA23601"/>
      <c r="AB23601"/>
      <c r="AC23601"/>
    </row>
    <row r="23602" spans="27:29" x14ac:dyDescent="0.25">
      <c r="AA23602"/>
      <c r="AB23602"/>
      <c r="AC23602"/>
    </row>
    <row r="23603" spans="27:29" x14ac:dyDescent="0.25">
      <c r="AA23603"/>
      <c r="AB23603"/>
      <c r="AC23603"/>
    </row>
    <row r="23604" spans="27:29" x14ac:dyDescent="0.25">
      <c r="AA23604"/>
      <c r="AB23604"/>
      <c r="AC23604"/>
    </row>
    <row r="23605" spans="27:29" x14ac:dyDescent="0.25">
      <c r="AA23605"/>
      <c r="AB23605"/>
      <c r="AC23605"/>
    </row>
    <row r="23606" spans="27:29" x14ac:dyDescent="0.25">
      <c r="AA23606"/>
      <c r="AB23606"/>
      <c r="AC23606"/>
    </row>
    <row r="23607" spans="27:29" x14ac:dyDescent="0.25">
      <c r="AA23607"/>
      <c r="AB23607"/>
      <c r="AC23607"/>
    </row>
    <row r="23608" spans="27:29" x14ac:dyDescent="0.25">
      <c r="AA23608"/>
      <c r="AB23608"/>
      <c r="AC23608"/>
    </row>
    <row r="23609" spans="27:29" x14ac:dyDescent="0.25">
      <c r="AA23609"/>
      <c r="AB23609"/>
      <c r="AC23609"/>
    </row>
    <row r="23610" spans="27:29" x14ac:dyDescent="0.25">
      <c r="AA23610"/>
      <c r="AB23610"/>
      <c r="AC23610"/>
    </row>
    <row r="23611" spans="27:29" x14ac:dyDescent="0.25">
      <c r="AA23611"/>
      <c r="AB23611"/>
      <c r="AC23611"/>
    </row>
    <row r="23612" spans="27:29" x14ac:dyDescent="0.25">
      <c r="AA23612"/>
      <c r="AB23612"/>
      <c r="AC23612"/>
    </row>
    <row r="23613" spans="27:29" x14ac:dyDescent="0.25">
      <c r="AA23613"/>
      <c r="AB23613"/>
      <c r="AC23613"/>
    </row>
    <row r="23614" spans="27:29" x14ac:dyDescent="0.25">
      <c r="AA23614"/>
      <c r="AB23614"/>
      <c r="AC23614"/>
    </row>
    <row r="23615" spans="27:29" x14ac:dyDescent="0.25">
      <c r="AA23615"/>
      <c r="AB23615"/>
      <c r="AC23615"/>
    </row>
    <row r="23616" spans="27:29" x14ac:dyDescent="0.25">
      <c r="AA23616"/>
      <c r="AB23616"/>
      <c r="AC23616"/>
    </row>
    <row r="23617" spans="27:29" x14ac:dyDescent="0.25">
      <c r="AA23617"/>
      <c r="AB23617"/>
      <c r="AC23617"/>
    </row>
    <row r="23618" spans="27:29" x14ac:dyDescent="0.25">
      <c r="AA23618"/>
      <c r="AB23618"/>
      <c r="AC23618"/>
    </row>
    <row r="23619" spans="27:29" x14ac:dyDescent="0.25">
      <c r="AA23619"/>
      <c r="AB23619"/>
      <c r="AC23619"/>
    </row>
    <row r="23620" spans="27:29" x14ac:dyDescent="0.25">
      <c r="AA23620"/>
      <c r="AB23620"/>
      <c r="AC23620"/>
    </row>
    <row r="23621" spans="27:29" x14ac:dyDescent="0.25">
      <c r="AA23621"/>
      <c r="AB23621"/>
      <c r="AC23621"/>
    </row>
    <row r="23622" spans="27:29" x14ac:dyDescent="0.25">
      <c r="AA23622"/>
      <c r="AB23622"/>
      <c r="AC23622"/>
    </row>
    <row r="23623" spans="27:29" x14ac:dyDescent="0.25">
      <c r="AA23623"/>
      <c r="AB23623"/>
      <c r="AC23623"/>
    </row>
    <row r="23624" spans="27:29" x14ac:dyDescent="0.25">
      <c r="AA23624"/>
      <c r="AB23624"/>
      <c r="AC23624"/>
    </row>
    <row r="23625" spans="27:29" x14ac:dyDescent="0.25">
      <c r="AA23625"/>
      <c r="AB23625"/>
      <c r="AC23625"/>
    </row>
    <row r="23626" spans="27:29" x14ac:dyDescent="0.25">
      <c r="AA23626"/>
      <c r="AB23626"/>
      <c r="AC23626"/>
    </row>
    <row r="23627" spans="27:29" x14ac:dyDescent="0.25">
      <c r="AA23627"/>
      <c r="AB23627"/>
      <c r="AC23627"/>
    </row>
    <row r="23628" spans="27:29" x14ac:dyDescent="0.25">
      <c r="AA23628"/>
      <c r="AB23628"/>
      <c r="AC23628"/>
    </row>
    <row r="23629" spans="27:29" x14ac:dyDescent="0.25">
      <c r="AA23629"/>
      <c r="AB23629"/>
      <c r="AC23629"/>
    </row>
    <row r="23630" spans="27:29" x14ac:dyDescent="0.25">
      <c r="AA23630"/>
      <c r="AB23630"/>
      <c r="AC23630"/>
    </row>
    <row r="23631" spans="27:29" x14ac:dyDescent="0.25">
      <c r="AA23631"/>
      <c r="AB23631"/>
      <c r="AC23631"/>
    </row>
    <row r="23632" spans="27:29" x14ac:dyDescent="0.25">
      <c r="AA23632"/>
      <c r="AB23632"/>
      <c r="AC23632"/>
    </row>
    <row r="23633" spans="27:29" x14ac:dyDescent="0.25">
      <c r="AA23633"/>
      <c r="AB23633"/>
      <c r="AC23633"/>
    </row>
    <row r="23634" spans="27:29" x14ac:dyDescent="0.25">
      <c r="AA23634"/>
      <c r="AB23634"/>
      <c r="AC23634"/>
    </row>
    <row r="23635" spans="27:29" x14ac:dyDescent="0.25">
      <c r="AA23635"/>
      <c r="AB23635"/>
      <c r="AC23635"/>
    </row>
    <row r="23636" spans="27:29" x14ac:dyDescent="0.25">
      <c r="AA23636"/>
      <c r="AB23636"/>
      <c r="AC23636"/>
    </row>
    <row r="23637" spans="27:29" x14ac:dyDescent="0.25">
      <c r="AA23637"/>
      <c r="AB23637"/>
      <c r="AC23637"/>
    </row>
    <row r="23638" spans="27:29" x14ac:dyDescent="0.25">
      <c r="AA23638"/>
      <c r="AB23638"/>
      <c r="AC23638"/>
    </row>
    <row r="23639" spans="27:29" x14ac:dyDescent="0.25">
      <c r="AA23639"/>
      <c r="AB23639"/>
      <c r="AC23639"/>
    </row>
    <row r="23640" spans="27:29" x14ac:dyDescent="0.25">
      <c r="AA23640"/>
      <c r="AB23640"/>
      <c r="AC23640"/>
    </row>
    <row r="23641" spans="27:29" x14ac:dyDescent="0.25">
      <c r="AA23641"/>
      <c r="AB23641"/>
      <c r="AC23641"/>
    </row>
    <row r="23642" spans="27:29" x14ac:dyDescent="0.25">
      <c r="AA23642"/>
      <c r="AB23642"/>
      <c r="AC23642"/>
    </row>
    <row r="23643" spans="27:29" x14ac:dyDescent="0.25">
      <c r="AA23643"/>
      <c r="AB23643"/>
      <c r="AC23643"/>
    </row>
    <row r="23644" spans="27:29" x14ac:dyDescent="0.25">
      <c r="AA23644"/>
      <c r="AB23644"/>
      <c r="AC23644"/>
    </row>
    <row r="23645" spans="27:29" x14ac:dyDescent="0.25">
      <c r="AA23645"/>
      <c r="AB23645"/>
      <c r="AC23645"/>
    </row>
    <row r="23646" spans="27:29" x14ac:dyDescent="0.25">
      <c r="AA23646"/>
      <c r="AB23646"/>
      <c r="AC23646"/>
    </row>
    <row r="23647" spans="27:29" x14ac:dyDescent="0.25">
      <c r="AA23647"/>
      <c r="AB23647"/>
      <c r="AC23647"/>
    </row>
    <row r="23648" spans="27:29" x14ac:dyDescent="0.25">
      <c r="AA23648"/>
      <c r="AB23648"/>
      <c r="AC23648"/>
    </row>
    <row r="23649" spans="27:29" x14ac:dyDescent="0.25">
      <c r="AA23649"/>
      <c r="AB23649"/>
      <c r="AC23649"/>
    </row>
    <row r="23650" spans="27:29" x14ac:dyDescent="0.25">
      <c r="AA23650"/>
      <c r="AB23650"/>
      <c r="AC23650"/>
    </row>
    <row r="23651" spans="27:29" x14ac:dyDescent="0.25">
      <c r="AA23651"/>
      <c r="AB23651"/>
      <c r="AC23651"/>
    </row>
    <row r="23652" spans="27:29" x14ac:dyDescent="0.25">
      <c r="AA23652"/>
      <c r="AB23652"/>
      <c r="AC23652"/>
    </row>
    <row r="23653" spans="27:29" x14ac:dyDescent="0.25">
      <c r="AA23653"/>
      <c r="AB23653"/>
      <c r="AC23653"/>
    </row>
    <row r="23654" spans="27:29" x14ac:dyDescent="0.25">
      <c r="AA23654"/>
      <c r="AB23654"/>
      <c r="AC23654"/>
    </row>
    <row r="23655" spans="27:29" x14ac:dyDescent="0.25">
      <c r="AA23655"/>
      <c r="AB23655"/>
      <c r="AC23655"/>
    </row>
    <row r="23656" spans="27:29" x14ac:dyDescent="0.25">
      <c r="AA23656"/>
      <c r="AB23656"/>
      <c r="AC23656"/>
    </row>
    <row r="23657" spans="27:29" x14ac:dyDescent="0.25">
      <c r="AA23657"/>
      <c r="AB23657"/>
      <c r="AC23657"/>
    </row>
    <row r="23658" spans="27:29" x14ac:dyDescent="0.25">
      <c r="AA23658"/>
      <c r="AB23658"/>
      <c r="AC23658"/>
    </row>
    <row r="23659" spans="27:29" x14ac:dyDescent="0.25">
      <c r="AA23659"/>
      <c r="AB23659"/>
      <c r="AC23659"/>
    </row>
    <row r="23660" spans="27:29" x14ac:dyDescent="0.25">
      <c r="AA23660"/>
      <c r="AB23660"/>
      <c r="AC23660"/>
    </row>
    <row r="23661" spans="27:29" x14ac:dyDescent="0.25">
      <c r="AA23661"/>
      <c r="AB23661"/>
      <c r="AC23661"/>
    </row>
    <row r="23662" spans="27:29" x14ac:dyDescent="0.25">
      <c r="AA23662"/>
      <c r="AB23662"/>
      <c r="AC23662"/>
    </row>
    <row r="23663" spans="27:29" x14ac:dyDescent="0.25">
      <c r="AA23663"/>
      <c r="AB23663"/>
      <c r="AC23663"/>
    </row>
    <row r="23664" spans="27:29" x14ac:dyDescent="0.25">
      <c r="AA23664"/>
      <c r="AB23664"/>
      <c r="AC23664"/>
    </row>
    <row r="23665" spans="27:29" x14ac:dyDescent="0.25">
      <c r="AA23665"/>
      <c r="AB23665"/>
      <c r="AC23665"/>
    </row>
    <row r="23666" spans="27:29" x14ac:dyDescent="0.25">
      <c r="AA23666"/>
      <c r="AB23666"/>
      <c r="AC23666"/>
    </row>
    <row r="23667" spans="27:29" x14ac:dyDescent="0.25">
      <c r="AA23667"/>
      <c r="AB23667"/>
      <c r="AC23667"/>
    </row>
    <row r="23668" spans="27:29" x14ac:dyDescent="0.25">
      <c r="AA23668"/>
      <c r="AB23668"/>
      <c r="AC23668"/>
    </row>
    <row r="23669" spans="27:29" x14ac:dyDescent="0.25">
      <c r="AA23669"/>
      <c r="AB23669"/>
      <c r="AC23669"/>
    </row>
    <row r="23670" spans="27:29" x14ac:dyDescent="0.25">
      <c r="AA23670"/>
      <c r="AB23670"/>
      <c r="AC23670"/>
    </row>
    <row r="23671" spans="27:29" x14ac:dyDescent="0.25">
      <c r="AA23671"/>
      <c r="AB23671"/>
      <c r="AC23671"/>
    </row>
    <row r="23672" spans="27:29" x14ac:dyDescent="0.25">
      <c r="AA23672"/>
      <c r="AB23672"/>
      <c r="AC23672"/>
    </row>
    <row r="23673" spans="27:29" x14ac:dyDescent="0.25">
      <c r="AA23673"/>
      <c r="AB23673"/>
      <c r="AC23673"/>
    </row>
    <row r="23674" spans="27:29" x14ac:dyDescent="0.25">
      <c r="AA23674"/>
      <c r="AB23674"/>
      <c r="AC23674"/>
    </row>
    <row r="23675" spans="27:29" x14ac:dyDescent="0.25">
      <c r="AA23675"/>
      <c r="AB23675"/>
      <c r="AC23675"/>
    </row>
    <row r="23676" spans="27:29" x14ac:dyDescent="0.25">
      <c r="AA23676"/>
      <c r="AB23676"/>
      <c r="AC23676"/>
    </row>
    <row r="23677" spans="27:29" x14ac:dyDescent="0.25">
      <c r="AA23677"/>
      <c r="AB23677"/>
      <c r="AC23677"/>
    </row>
    <row r="23678" spans="27:29" x14ac:dyDescent="0.25">
      <c r="AA23678"/>
      <c r="AB23678"/>
      <c r="AC23678"/>
    </row>
    <row r="23679" spans="27:29" x14ac:dyDescent="0.25">
      <c r="AA23679"/>
      <c r="AB23679"/>
      <c r="AC23679"/>
    </row>
    <row r="23680" spans="27:29" x14ac:dyDescent="0.25">
      <c r="AA23680"/>
      <c r="AB23680"/>
      <c r="AC23680"/>
    </row>
    <row r="23681" spans="27:29" x14ac:dyDescent="0.25">
      <c r="AA23681"/>
      <c r="AB23681"/>
      <c r="AC23681"/>
    </row>
    <row r="23682" spans="27:29" x14ac:dyDescent="0.25">
      <c r="AA23682"/>
      <c r="AB23682"/>
      <c r="AC23682"/>
    </row>
    <row r="23683" spans="27:29" x14ac:dyDescent="0.25">
      <c r="AA23683"/>
      <c r="AB23683"/>
      <c r="AC23683"/>
    </row>
    <row r="23684" spans="27:29" x14ac:dyDescent="0.25">
      <c r="AA23684"/>
      <c r="AB23684"/>
      <c r="AC23684"/>
    </row>
    <row r="23685" spans="27:29" x14ac:dyDescent="0.25">
      <c r="AA23685"/>
      <c r="AB23685"/>
      <c r="AC23685"/>
    </row>
    <row r="23686" spans="27:29" x14ac:dyDescent="0.25">
      <c r="AA23686"/>
      <c r="AB23686"/>
      <c r="AC23686"/>
    </row>
    <row r="23687" spans="27:29" x14ac:dyDescent="0.25">
      <c r="AA23687"/>
      <c r="AB23687"/>
      <c r="AC23687"/>
    </row>
    <row r="23688" spans="27:29" x14ac:dyDescent="0.25">
      <c r="AA23688"/>
      <c r="AB23688"/>
      <c r="AC23688"/>
    </row>
    <row r="23689" spans="27:29" x14ac:dyDescent="0.25">
      <c r="AA23689"/>
      <c r="AB23689"/>
      <c r="AC23689"/>
    </row>
    <row r="23690" spans="27:29" x14ac:dyDescent="0.25">
      <c r="AA23690"/>
      <c r="AB23690"/>
      <c r="AC23690"/>
    </row>
    <row r="23691" spans="27:29" x14ac:dyDescent="0.25">
      <c r="AA23691"/>
      <c r="AB23691"/>
      <c r="AC23691"/>
    </row>
    <row r="23692" spans="27:29" x14ac:dyDescent="0.25">
      <c r="AA23692"/>
      <c r="AB23692"/>
      <c r="AC23692"/>
    </row>
    <row r="23693" spans="27:29" x14ac:dyDescent="0.25">
      <c r="AA23693"/>
      <c r="AB23693"/>
      <c r="AC23693"/>
    </row>
    <row r="23694" spans="27:29" x14ac:dyDescent="0.25">
      <c r="AA23694"/>
      <c r="AB23694"/>
      <c r="AC23694"/>
    </row>
    <row r="23695" spans="27:29" x14ac:dyDescent="0.25">
      <c r="AA23695"/>
      <c r="AB23695"/>
      <c r="AC23695"/>
    </row>
    <row r="23696" spans="27:29" x14ac:dyDescent="0.25">
      <c r="AA23696"/>
      <c r="AB23696"/>
      <c r="AC23696"/>
    </row>
    <row r="23697" spans="27:29" x14ac:dyDescent="0.25">
      <c r="AA23697"/>
      <c r="AB23697"/>
      <c r="AC23697"/>
    </row>
    <row r="23698" spans="27:29" x14ac:dyDescent="0.25">
      <c r="AA23698"/>
      <c r="AB23698"/>
      <c r="AC23698"/>
    </row>
    <row r="23699" spans="27:29" x14ac:dyDescent="0.25">
      <c r="AA23699"/>
      <c r="AB23699"/>
      <c r="AC23699"/>
    </row>
    <row r="23700" spans="27:29" x14ac:dyDescent="0.25">
      <c r="AA23700"/>
      <c r="AB23700"/>
      <c r="AC23700"/>
    </row>
    <row r="23701" spans="27:29" x14ac:dyDescent="0.25">
      <c r="AA23701"/>
      <c r="AB23701"/>
      <c r="AC23701"/>
    </row>
    <row r="23702" spans="27:29" x14ac:dyDescent="0.25">
      <c r="AA23702"/>
      <c r="AB23702"/>
      <c r="AC23702"/>
    </row>
    <row r="23703" spans="27:29" x14ac:dyDescent="0.25">
      <c r="AA23703"/>
      <c r="AB23703"/>
      <c r="AC23703"/>
    </row>
    <row r="23704" spans="27:29" x14ac:dyDescent="0.25">
      <c r="AA23704"/>
      <c r="AB23704"/>
      <c r="AC23704"/>
    </row>
    <row r="23705" spans="27:29" x14ac:dyDescent="0.25">
      <c r="AA23705"/>
      <c r="AB23705"/>
      <c r="AC23705"/>
    </row>
    <row r="23706" spans="27:29" x14ac:dyDescent="0.25">
      <c r="AA23706"/>
      <c r="AB23706"/>
      <c r="AC23706"/>
    </row>
    <row r="23707" spans="27:29" x14ac:dyDescent="0.25">
      <c r="AA23707"/>
      <c r="AB23707"/>
      <c r="AC23707"/>
    </row>
    <row r="23708" spans="27:29" x14ac:dyDescent="0.25">
      <c r="AA23708"/>
      <c r="AB23708"/>
      <c r="AC23708"/>
    </row>
    <row r="23709" spans="27:29" x14ac:dyDescent="0.25">
      <c r="AA23709"/>
      <c r="AB23709"/>
      <c r="AC23709"/>
    </row>
    <row r="23710" spans="27:29" x14ac:dyDescent="0.25">
      <c r="AA23710"/>
      <c r="AB23710"/>
      <c r="AC23710"/>
    </row>
    <row r="23711" spans="27:29" x14ac:dyDescent="0.25">
      <c r="AA23711"/>
      <c r="AB23711"/>
      <c r="AC23711"/>
    </row>
    <row r="23712" spans="27:29" x14ac:dyDescent="0.25">
      <c r="AA23712"/>
      <c r="AB23712"/>
      <c r="AC23712"/>
    </row>
    <row r="23713" spans="27:29" x14ac:dyDescent="0.25">
      <c r="AA23713"/>
      <c r="AB23713"/>
      <c r="AC23713"/>
    </row>
    <row r="23714" spans="27:29" x14ac:dyDescent="0.25">
      <c r="AA23714"/>
      <c r="AB23714"/>
      <c r="AC23714"/>
    </row>
    <row r="23715" spans="27:29" x14ac:dyDescent="0.25">
      <c r="AA23715"/>
      <c r="AB23715"/>
      <c r="AC23715"/>
    </row>
    <row r="23716" spans="27:29" x14ac:dyDescent="0.25">
      <c r="AA23716"/>
      <c r="AB23716"/>
      <c r="AC23716"/>
    </row>
    <row r="23717" spans="27:29" x14ac:dyDescent="0.25">
      <c r="AA23717"/>
      <c r="AB23717"/>
      <c r="AC23717"/>
    </row>
    <row r="23718" spans="27:29" x14ac:dyDescent="0.25">
      <c r="AA23718"/>
      <c r="AB23718"/>
      <c r="AC23718"/>
    </row>
    <row r="23719" spans="27:29" x14ac:dyDescent="0.25">
      <c r="AA23719"/>
      <c r="AB23719"/>
      <c r="AC23719"/>
    </row>
    <row r="23720" spans="27:29" x14ac:dyDescent="0.25">
      <c r="AA23720"/>
      <c r="AB23720"/>
      <c r="AC23720"/>
    </row>
    <row r="23721" spans="27:29" x14ac:dyDescent="0.25">
      <c r="AA23721"/>
      <c r="AB23721"/>
      <c r="AC23721"/>
    </row>
    <row r="23722" spans="27:29" x14ac:dyDescent="0.25">
      <c r="AA23722"/>
      <c r="AB23722"/>
      <c r="AC23722"/>
    </row>
    <row r="23723" spans="27:29" x14ac:dyDescent="0.25">
      <c r="AA23723"/>
      <c r="AB23723"/>
      <c r="AC23723"/>
    </row>
    <row r="23724" spans="27:29" x14ac:dyDescent="0.25">
      <c r="AA23724"/>
      <c r="AB23724"/>
      <c r="AC23724"/>
    </row>
    <row r="23725" spans="27:29" x14ac:dyDescent="0.25">
      <c r="AA23725"/>
      <c r="AB23725"/>
      <c r="AC23725"/>
    </row>
    <row r="23726" spans="27:29" x14ac:dyDescent="0.25">
      <c r="AA23726"/>
      <c r="AB23726"/>
      <c r="AC23726"/>
    </row>
    <row r="23727" spans="27:29" x14ac:dyDescent="0.25">
      <c r="AA23727"/>
      <c r="AB23727"/>
      <c r="AC23727"/>
    </row>
    <row r="23728" spans="27:29" x14ac:dyDescent="0.25">
      <c r="AA23728"/>
      <c r="AB23728"/>
      <c r="AC23728"/>
    </row>
    <row r="23729" spans="27:29" x14ac:dyDescent="0.25">
      <c r="AA23729"/>
      <c r="AB23729"/>
      <c r="AC23729"/>
    </row>
    <row r="23730" spans="27:29" x14ac:dyDescent="0.25">
      <c r="AA23730"/>
      <c r="AB23730"/>
      <c r="AC23730"/>
    </row>
    <row r="23731" spans="27:29" x14ac:dyDescent="0.25">
      <c r="AA23731"/>
      <c r="AB23731"/>
      <c r="AC23731"/>
    </row>
    <row r="23732" spans="27:29" x14ac:dyDescent="0.25">
      <c r="AA23732"/>
      <c r="AB23732"/>
      <c r="AC23732"/>
    </row>
    <row r="23733" spans="27:29" x14ac:dyDescent="0.25">
      <c r="AA23733"/>
      <c r="AB23733"/>
      <c r="AC23733"/>
    </row>
    <row r="23734" spans="27:29" x14ac:dyDescent="0.25">
      <c r="AA23734"/>
      <c r="AB23734"/>
      <c r="AC23734"/>
    </row>
    <row r="23735" spans="27:29" x14ac:dyDescent="0.25">
      <c r="AA23735"/>
      <c r="AB23735"/>
      <c r="AC23735"/>
    </row>
    <row r="23736" spans="27:29" x14ac:dyDescent="0.25">
      <c r="AA23736"/>
      <c r="AB23736"/>
      <c r="AC23736"/>
    </row>
    <row r="23737" spans="27:29" x14ac:dyDescent="0.25">
      <c r="AA23737"/>
      <c r="AB23737"/>
      <c r="AC23737"/>
    </row>
    <row r="23738" spans="27:29" x14ac:dyDescent="0.25">
      <c r="AA23738"/>
      <c r="AB23738"/>
      <c r="AC23738"/>
    </row>
    <row r="23739" spans="27:29" x14ac:dyDescent="0.25">
      <c r="AA23739"/>
      <c r="AB23739"/>
      <c r="AC23739"/>
    </row>
    <row r="23740" spans="27:29" x14ac:dyDescent="0.25">
      <c r="AA23740"/>
      <c r="AB23740"/>
      <c r="AC23740"/>
    </row>
    <row r="23741" spans="27:29" x14ac:dyDescent="0.25">
      <c r="AA23741"/>
      <c r="AB23741"/>
      <c r="AC23741"/>
    </row>
    <row r="23742" spans="27:29" x14ac:dyDescent="0.25">
      <c r="AA23742"/>
      <c r="AB23742"/>
      <c r="AC23742"/>
    </row>
    <row r="23743" spans="27:29" x14ac:dyDescent="0.25">
      <c r="AA23743"/>
      <c r="AB23743"/>
      <c r="AC23743"/>
    </row>
    <row r="23744" spans="27:29" x14ac:dyDescent="0.25">
      <c r="AA23744"/>
      <c r="AB23744"/>
      <c r="AC23744"/>
    </row>
    <row r="23745" spans="27:29" x14ac:dyDescent="0.25">
      <c r="AA23745"/>
      <c r="AB23745"/>
      <c r="AC23745"/>
    </row>
    <row r="23746" spans="27:29" x14ac:dyDescent="0.25">
      <c r="AA23746"/>
      <c r="AB23746"/>
      <c r="AC23746"/>
    </row>
    <row r="23747" spans="27:29" x14ac:dyDescent="0.25">
      <c r="AA23747"/>
      <c r="AB23747"/>
      <c r="AC23747"/>
    </row>
    <row r="23748" spans="27:29" x14ac:dyDescent="0.25">
      <c r="AA23748"/>
      <c r="AB23748"/>
      <c r="AC23748"/>
    </row>
    <row r="23749" spans="27:29" x14ac:dyDescent="0.25">
      <c r="AA23749"/>
      <c r="AB23749"/>
      <c r="AC23749"/>
    </row>
    <row r="23750" spans="27:29" x14ac:dyDescent="0.25">
      <c r="AA23750"/>
      <c r="AB23750"/>
      <c r="AC23750"/>
    </row>
    <row r="23751" spans="27:29" x14ac:dyDescent="0.25">
      <c r="AA23751"/>
      <c r="AB23751"/>
      <c r="AC23751"/>
    </row>
    <row r="23752" spans="27:29" x14ac:dyDescent="0.25">
      <c r="AA23752"/>
      <c r="AB23752"/>
      <c r="AC23752"/>
    </row>
    <row r="23753" spans="27:29" x14ac:dyDescent="0.25">
      <c r="AA23753"/>
      <c r="AB23753"/>
      <c r="AC23753"/>
    </row>
    <row r="23754" spans="27:29" x14ac:dyDescent="0.25">
      <c r="AA23754"/>
      <c r="AB23754"/>
      <c r="AC23754"/>
    </row>
    <row r="23755" spans="27:29" x14ac:dyDescent="0.25">
      <c r="AA23755"/>
      <c r="AB23755"/>
      <c r="AC23755"/>
    </row>
    <row r="23756" spans="27:29" x14ac:dyDescent="0.25">
      <c r="AA23756"/>
      <c r="AB23756"/>
      <c r="AC23756"/>
    </row>
    <row r="23757" spans="27:29" x14ac:dyDescent="0.25">
      <c r="AA23757"/>
      <c r="AB23757"/>
      <c r="AC23757"/>
    </row>
    <row r="23758" spans="27:29" x14ac:dyDescent="0.25">
      <c r="AA23758"/>
      <c r="AB23758"/>
      <c r="AC23758"/>
    </row>
    <row r="23759" spans="27:29" x14ac:dyDescent="0.25">
      <c r="AA23759"/>
      <c r="AB23759"/>
      <c r="AC23759"/>
    </row>
    <row r="23760" spans="27:29" x14ac:dyDescent="0.25">
      <c r="AA23760"/>
      <c r="AB23760"/>
      <c r="AC23760"/>
    </row>
    <row r="23761" spans="27:29" x14ac:dyDescent="0.25">
      <c r="AA23761"/>
      <c r="AB23761"/>
      <c r="AC23761"/>
    </row>
    <row r="23762" spans="27:29" x14ac:dyDescent="0.25">
      <c r="AA23762"/>
      <c r="AB23762"/>
      <c r="AC23762"/>
    </row>
    <row r="23763" spans="27:29" x14ac:dyDescent="0.25">
      <c r="AA23763"/>
      <c r="AB23763"/>
      <c r="AC23763"/>
    </row>
    <row r="23764" spans="27:29" x14ac:dyDescent="0.25">
      <c r="AA23764"/>
      <c r="AB23764"/>
      <c r="AC23764"/>
    </row>
    <row r="23765" spans="27:29" x14ac:dyDescent="0.25">
      <c r="AA23765"/>
      <c r="AB23765"/>
      <c r="AC23765"/>
    </row>
    <row r="23766" spans="27:29" x14ac:dyDescent="0.25">
      <c r="AA23766"/>
      <c r="AB23766"/>
      <c r="AC23766"/>
    </row>
    <row r="23767" spans="27:29" x14ac:dyDescent="0.25">
      <c r="AA23767"/>
      <c r="AB23767"/>
      <c r="AC23767"/>
    </row>
    <row r="23768" spans="27:29" x14ac:dyDescent="0.25">
      <c r="AA23768"/>
      <c r="AB23768"/>
      <c r="AC23768"/>
    </row>
    <row r="23769" spans="27:29" x14ac:dyDescent="0.25">
      <c r="AA23769"/>
      <c r="AB23769"/>
      <c r="AC23769"/>
    </row>
    <row r="23770" spans="27:29" x14ac:dyDescent="0.25">
      <c r="AA23770"/>
      <c r="AB23770"/>
      <c r="AC23770"/>
    </row>
    <row r="23771" spans="27:29" x14ac:dyDescent="0.25">
      <c r="AA23771"/>
      <c r="AB23771"/>
      <c r="AC23771"/>
    </row>
    <row r="23772" spans="27:29" x14ac:dyDescent="0.25">
      <c r="AA23772"/>
      <c r="AB23772"/>
      <c r="AC23772"/>
    </row>
    <row r="23773" spans="27:29" x14ac:dyDescent="0.25">
      <c r="AA23773"/>
      <c r="AB23773"/>
      <c r="AC23773"/>
    </row>
    <row r="23774" spans="27:29" x14ac:dyDescent="0.25">
      <c r="AA23774"/>
      <c r="AB23774"/>
      <c r="AC23774"/>
    </row>
    <row r="23775" spans="27:29" x14ac:dyDescent="0.25">
      <c r="AA23775"/>
      <c r="AB23775"/>
      <c r="AC23775"/>
    </row>
    <row r="23776" spans="27:29" x14ac:dyDescent="0.25">
      <c r="AA23776"/>
      <c r="AB23776"/>
      <c r="AC23776"/>
    </row>
    <row r="23777" spans="27:29" x14ac:dyDescent="0.25">
      <c r="AA23777"/>
      <c r="AB23777"/>
      <c r="AC23777"/>
    </row>
    <row r="23778" spans="27:29" x14ac:dyDescent="0.25">
      <c r="AA23778"/>
      <c r="AB23778"/>
      <c r="AC23778"/>
    </row>
    <row r="23779" spans="27:29" x14ac:dyDescent="0.25">
      <c r="AA23779"/>
      <c r="AB23779"/>
      <c r="AC23779"/>
    </row>
    <row r="23780" spans="27:29" x14ac:dyDescent="0.25">
      <c r="AA23780"/>
      <c r="AB23780"/>
      <c r="AC23780"/>
    </row>
    <row r="23781" spans="27:29" x14ac:dyDescent="0.25">
      <c r="AA23781"/>
      <c r="AB23781"/>
      <c r="AC23781"/>
    </row>
    <row r="23782" spans="27:29" x14ac:dyDescent="0.25">
      <c r="AA23782"/>
      <c r="AB23782"/>
      <c r="AC23782"/>
    </row>
    <row r="23783" spans="27:29" x14ac:dyDescent="0.25">
      <c r="AA23783"/>
      <c r="AB23783"/>
      <c r="AC23783"/>
    </row>
    <row r="23784" spans="27:29" x14ac:dyDescent="0.25">
      <c r="AA23784"/>
      <c r="AB23784"/>
      <c r="AC23784"/>
    </row>
    <row r="23785" spans="27:29" x14ac:dyDescent="0.25">
      <c r="AA23785"/>
      <c r="AB23785"/>
      <c r="AC23785"/>
    </row>
    <row r="23786" spans="27:29" x14ac:dyDescent="0.25">
      <c r="AA23786"/>
      <c r="AB23786"/>
      <c r="AC23786"/>
    </row>
    <row r="23787" spans="27:29" x14ac:dyDescent="0.25">
      <c r="AA23787"/>
      <c r="AB23787"/>
      <c r="AC23787"/>
    </row>
    <row r="23788" spans="27:29" x14ac:dyDescent="0.25">
      <c r="AA23788"/>
      <c r="AB23788"/>
      <c r="AC23788"/>
    </row>
    <row r="23789" spans="27:29" x14ac:dyDescent="0.25">
      <c r="AA23789"/>
      <c r="AB23789"/>
      <c r="AC23789"/>
    </row>
    <row r="23790" spans="27:29" x14ac:dyDescent="0.25">
      <c r="AA23790"/>
      <c r="AB23790"/>
      <c r="AC23790"/>
    </row>
    <row r="23791" spans="27:29" x14ac:dyDescent="0.25">
      <c r="AA23791"/>
      <c r="AB23791"/>
      <c r="AC23791"/>
    </row>
    <row r="23792" spans="27:29" x14ac:dyDescent="0.25">
      <c r="AA23792"/>
      <c r="AB23792"/>
      <c r="AC23792"/>
    </row>
    <row r="23793" spans="27:29" x14ac:dyDescent="0.25">
      <c r="AA23793"/>
      <c r="AB23793"/>
      <c r="AC23793"/>
    </row>
    <row r="23794" spans="27:29" x14ac:dyDescent="0.25">
      <c r="AA23794"/>
      <c r="AB23794"/>
      <c r="AC23794"/>
    </row>
    <row r="23795" spans="27:29" x14ac:dyDescent="0.25">
      <c r="AA23795"/>
      <c r="AB23795"/>
      <c r="AC23795"/>
    </row>
    <row r="23796" spans="27:29" x14ac:dyDescent="0.25">
      <c r="AA23796"/>
      <c r="AB23796"/>
      <c r="AC23796"/>
    </row>
    <row r="23797" spans="27:29" x14ac:dyDescent="0.25">
      <c r="AA23797"/>
      <c r="AB23797"/>
      <c r="AC23797"/>
    </row>
    <row r="23798" spans="27:29" x14ac:dyDescent="0.25">
      <c r="AA23798"/>
      <c r="AB23798"/>
      <c r="AC23798"/>
    </row>
    <row r="23799" spans="27:29" x14ac:dyDescent="0.25">
      <c r="AA23799"/>
      <c r="AB23799"/>
      <c r="AC23799"/>
    </row>
    <row r="23800" spans="27:29" x14ac:dyDescent="0.25">
      <c r="AA23800"/>
      <c r="AB23800"/>
      <c r="AC23800"/>
    </row>
    <row r="23801" spans="27:29" x14ac:dyDescent="0.25">
      <c r="AA23801"/>
      <c r="AB23801"/>
      <c r="AC23801"/>
    </row>
    <row r="23802" spans="27:29" x14ac:dyDescent="0.25">
      <c r="AA23802"/>
      <c r="AB23802"/>
      <c r="AC23802"/>
    </row>
    <row r="23803" spans="27:29" x14ac:dyDescent="0.25">
      <c r="AA23803"/>
      <c r="AB23803"/>
      <c r="AC23803"/>
    </row>
    <row r="23804" spans="27:29" x14ac:dyDescent="0.25">
      <c r="AA23804"/>
      <c r="AB23804"/>
      <c r="AC23804"/>
    </row>
    <row r="23805" spans="27:29" x14ac:dyDescent="0.25">
      <c r="AA23805"/>
      <c r="AB23805"/>
      <c r="AC23805"/>
    </row>
    <row r="23806" spans="27:29" x14ac:dyDescent="0.25">
      <c r="AA23806"/>
      <c r="AB23806"/>
      <c r="AC23806"/>
    </row>
    <row r="23807" spans="27:29" x14ac:dyDescent="0.25">
      <c r="AA23807"/>
      <c r="AB23807"/>
      <c r="AC23807"/>
    </row>
    <row r="23808" spans="27:29" x14ac:dyDescent="0.25">
      <c r="AA23808"/>
      <c r="AB23808"/>
      <c r="AC23808"/>
    </row>
    <row r="23809" spans="27:29" x14ac:dyDescent="0.25">
      <c r="AA23809"/>
      <c r="AB23809"/>
      <c r="AC23809"/>
    </row>
    <row r="23810" spans="27:29" x14ac:dyDescent="0.25">
      <c r="AA23810"/>
      <c r="AB23810"/>
      <c r="AC23810"/>
    </row>
    <row r="23811" spans="27:29" x14ac:dyDescent="0.25">
      <c r="AA23811"/>
      <c r="AB23811"/>
      <c r="AC23811"/>
    </row>
    <row r="23812" spans="27:29" x14ac:dyDescent="0.25">
      <c r="AA23812"/>
      <c r="AB23812"/>
      <c r="AC23812"/>
    </row>
    <row r="23813" spans="27:29" x14ac:dyDescent="0.25">
      <c r="AA23813"/>
      <c r="AB23813"/>
      <c r="AC23813"/>
    </row>
    <row r="23814" spans="27:29" x14ac:dyDescent="0.25">
      <c r="AA23814"/>
      <c r="AB23814"/>
      <c r="AC23814"/>
    </row>
    <row r="23815" spans="27:29" x14ac:dyDescent="0.25">
      <c r="AA23815"/>
      <c r="AB23815"/>
      <c r="AC23815"/>
    </row>
    <row r="23816" spans="27:29" x14ac:dyDescent="0.25">
      <c r="AA23816"/>
      <c r="AB23816"/>
      <c r="AC23816"/>
    </row>
    <row r="23817" spans="27:29" x14ac:dyDescent="0.25">
      <c r="AA23817"/>
      <c r="AB23817"/>
      <c r="AC23817"/>
    </row>
    <row r="23818" spans="27:29" x14ac:dyDescent="0.25">
      <c r="AA23818"/>
      <c r="AB23818"/>
      <c r="AC23818"/>
    </row>
    <row r="23819" spans="27:29" x14ac:dyDescent="0.25">
      <c r="AA23819"/>
      <c r="AB23819"/>
      <c r="AC23819"/>
    </row>
    <row r="23820" spans="27:29" x14ac:dyDescent="0.25">
      <c r="AA23820"/>
      <c r="AB23820"/>
      <c r="AC23820"/>
    </row>
    <row r="23821" spans="27:29" x14ac:dyDescent="0.25">
      <c r="AA23821"/>
      <c r="AB23821"/>
      <c r="AC23821"/>
    </row>
    <row r="23822" spans="27:29" x14ac:dyDescent="0.25">
      <c r="AA23822"/>
      <c r="AB23822"/>
      <c r="AC23822"/>
    </row>
    <row r="23823" spans="27:29" x14ac:dyDescent="0.25">
      <c r="AA23823"/>
      <c r="AB23823"/>
      <c r="AC23823"/>
    </row>
    <row r="23824" spans="27:29" x14ac:dyDescent="0.25">
      <c r="AA23824"/>
      <c r="AB23824"/>
      <c r="AC23824"/>
    </row>
    <row r="23825" spans="27:29" x14ac:dyDescent="0.25">
      <c r="AA23825"/>
      <c r="AB23825"/>
      <c r="AC23825"/>
    </row>
    <row r="23826" spans="27:29" x14ac:dyDescent="0.25">
      <c r="AA23826"/>
      <c r="AB23826"/>
      <c r="AC23826"/>
    </row>
    <row r="23827" spans="27:29" x14ac:dyDescent="0.25">
      <c r="AA23827"/>
      <c r="AB23827"/>
      <c r="AC23827"/>
    </row>
    <row r="23828" spans="27:29" x14ac:dyDescent="0.25">
      <c r="AA23828"/>
      <c r="AB23828"/>
      <c r="AC23828"/>
    </row>
    <row r="23829" spans="27:29" x14ac:dyDescent="0.25">
      <c r="AA23829"/>
      <c r="AB23829"/>
      <c r="AC23829"/>
    </row>
    <row r="23830" spans="27:29" x14ac:dyDescent="0.25">
      <c r="AA23830"/>
      <c r="AB23830"/>
      <c r="AC23830"/>
    </row>
    <row r="23831" spans="27:29" x14ac:dyDescent="0.25">
      <c r="AA23831"/>
      <c r="AB23831"/>
      <c r="AC23831"/>
    </row>
    <row r="23832" spans="27:29" x14ac:dyDescent="0.25">
      <c r="AA23832"/>
      <c r="AB23832"/>
      <c r="AC23832"/>
    </row>
    <row r="23833" spans="27:29" x14ac:dyDescent="0.25">
      <c r="AA23833"/>
      <c r="AB23833"/>
      <c r="AC23833"/>
    </row>
    <row r="23834" spans="27:29" x14ac:dyDescent="0.25">
      <c r="AA23834"/>
      <c r="AB23834"/>
      <c r="AC23834"/>
    </row>
    <row r="23835" spans="27:29" x14ac:dyDescent="0.25">
      <c r="AA23835"/>
      <c r="AB23835"/>
      <c r="AC23835"/>
    </row>
    <row r="23836" spans="27:29" x14ac:dyDescent="0.25">
      <c r="AA23836"/>
      <c r="AB23836"/>
      <c r="AC23836"/>
    </row>
    <row r="23837" spans="27:29" x14ac:dyDescent="0.25">
      <c r="AA23837"/>
      <c r="AB23837"/>
      <c r="AC23837"/>
    </row>
    <row r="23838" spans="27:29" x14ac:dyDescent="0.25">
      <c r="AA23838"/>
      <c r="AB23838"/>
      <c r="AC23838"/>
    </row>
    <row r="23839" spans="27:29" x14ac:dyDescent="0.25">
      <c r="AA23839"/>
      <c r="AB23839"/>
      <c r="AC23839"/>
    </row>
    <row r="23840" spans="27:29" x14ac:dyDescent="0.25">
      <c r="AA23840"/>
      <c r="AB23840"/>
      <c r="AC23840"/>
    </row>
    <row r="23841" spans="27:29" x14ac:dyDescent="0.25">
      <c r="AA23841"/>
      <c r="AB23841"/>
      <c r="AC23841"/>
    </row>
    <row r="23842" spans="27:29" x14ac:dyDescent="0.25">
      <c r="AA23842"/>
      <c r="AB23842"/>
      <c r="AC23842"/>
    </row>
    <row r="23843" spans="27:29" x14ac:dyDescent="0.25">
      <c r="AA23843"/>
      <c r="AB23843"/>
      <c r="AC23843"/>
    </row>
    <row r="23844" spans="27:29" x14ac:dyDescent="0.25">
      <c r="AA23844"/>
      <c r="AB23844"/>
      <c r="AC23844"/>
    </row>
    <row r="23845" spans="27:29" x14ac:dyDescent="0.25">
      <c r="AA23845"/>
      <c r="AB23845"/>
      <c r="AC23845"/>
    </row>
    <row r="23846" spans="27:29" x14ac:dyDescent="0.25">
      <c r="AA23846"/>
      <c r="AB23846"/>
      <c r="AC23846"/>
    </row>
    <row r="23847" spans="27:29" x14ac:dyDescent="0.25">
      <c r="AA23847"/>
      <c r="AB23847"/>
      <c r="AC23847"/>
    </row>
    <row r="23848" spans="27:29" x14ac:dyDescent="0.25">
      <c r="AA23848"/>
      <c r="AB23848"/>
      <c r="AC23848"/>
    </row>
    <row r="23849" spans="27:29" x14ac:dyDescent="0.25">
      <c r="AA23849"/>
      <c r="AB23849"/>
      <c r="AC23849"/>
    </row>
    <row r="23850" spans="27:29" x14ac:dyDescent="0.25">
      <c r="AA23850"/>
      <c r="AB23850"/>
      <c r="AC23850"/>
    </row>
    <row r="23851" spans="27:29" x14ac:dyDescent="0.25">
      <c r="AA23851"/>
      <c r="AB23851"/>
      <c r="AC23851"/>
    </row>
    <row r="23852" spans="27:29" x14ac:dyDescent="0.25">
      <c r="AA23852"/>
      <c r="AB23852"/>
      <c r="AC23852"/>
    </row>
    <row r="23853" spans="27:29" x14ac:dyDescent="0.25">
      <c r="AA23853"/>
      <c r="AB23853"/>
      <c r="AC23853"/>
    </row>
    <row r="23854" spans="27:29" x14ac:dyDescent="0.25">
      <c r="AA23854"/>
      <c r="AB23854"/>
      <c r="AC23854"/>
    </row>
    <row r="23855" spans="27:29" x14ac:dyDescent="0.25">
      <c r="AA23855"/>
      <c r="AB23855"/>
      <c r="AC23855"/>
    </row>
    <row r="23856" spans="27:29" x14ac:dyDescent="0.25">
      <c r="AA23856"/>
      <c r="AB23856"/>
      <c r="AC23856"/>
    </row>
    <row r="23857" spans="27:29" x14ac:dyDescent="0.25">
      <c r="AA23857"/>
      <c r="AB23857"/>
      <c r="AC23857"/>
    </row>
    <row r="23858" spans="27:29" x14ac:dyDescent="0.25">
      <c r="AA23858"/>
      <c r="AB23858"/>
      <c r="AC23858"/>
    </row>
    <row r="23859" spans="27:29" x14ac:dyDescent="0.25">
      <c r="AA23859"/>
      <c r="AB23859"/>
      <c r="AC23859"/>
    </row>
    <row r="23860" spans="27:29" x14ac:dyDescent="0.25">
      <c r="AA23860"/>
      <c r="AB23860"/>
      <c r="AC23860"/>
    </row>
    <row r="23861" spans="27:29" x14ac:dyDescent="0.25">
      <c r="AA23861"/>
      <c r="AB23861"/>
      <c r="AC23861"/>
    </row>
    <row r="23862" spans="27:29" x14ac:dyDescent="0.25">
      <c r="AA23862"/>
      <c r="AB23862"/>
      <c r="AC23862"/>
    </row>
    <row r="23863" spans="27:29" x14ac:dyDescent="0.25">
      <c r="AA23863"/>
      <c r="AB23863"/>
      <c r="AC23863"/>
    </row>
    <row r="23864" spans="27:29" x14ac:dyDescent="0.25">
      <c r="AA23864"/>
      <c r="AB23864"/>
      <c r="AC23864"/>
    </row>
    <row r="23865" spans="27:29" x14ac:dyDescent="0.25">
      <c r="AA23865"/>
      <c r="AB23865"/>
      <c r="AC23865"/>
    </row>
    <row r="23866" spans="27:29" x14ac:dyDescent="0.25">
      <c r="AA23866"/>
      <c r="AB23866"/>
      <c r="AC23866"/>
    </row>
    <row r="23867" spans="27:29" x14ac:dyDescent="0.25">
      <c r="AA23867"/>
      <c r="AB23867"/>
      <c r="AC23867"/>
    </row>
    <row r="23868" spans="27:29" x14ac:dyDescent="0.25">
      <c r="AA23868"/>
      <c r="AB23868"/>
      <c r="AC23868"/>
    </row>
    <row r="23869" spans="27:29" x14ac:dyDescent="0.25">
      <c r="AA23869"/>
      <c r="AB23869"/>
      <c r="AC23869"/>
    </row>
    <row r="23870" spans="27:29" x14ac:dyDescent="0.25">
      <c r="AA23870"/>
      <c r="AB23870"/>
      <c r="AC23870"/>
    </row>
    <row r="23871" spans="27:29" x14ac:dyDescent="0.25">
      <c r="AA23871"/>
      <c r="AB23871"/>
      <c r="AC23871"/>
    </row>
    <row r="23872" spans="27:29" x14ac:dyDescent="0.25">
      <c r="AA23872"/>
      <c r="AB23872"/>
      <c r="AC23872"/>
    </row>
    <row r="23873" spans="27:29" x14ac:dyDescent="0.25">
      <c r="AA23873"/>
      <c r="AB23873"/>
      <c r="AC23873"/>
    </row>
    <row r="23874" spans="27:29" x14ac:dyDescent="0.25">
      <c r="AA23874"/>
      <c r="AB23874"/>
      <c r="AC23874"/>
    </row>
    <row r="23875" spans="27:29" x14ac:dyDescent="0.25">
      <c r="AA23875"/>
      <c r="AB23875"/>
      <c r="AC23875"/>
    </row>
    <row r="23876" spans="27:29" x14ac:dyDescent="0.25">
      <c r="AA23876"/>
      <c r="AB23876"/>
      <c r="AC23876"/>
    </row>
    <row r="23877" spans="27:29" x14ac:dyDescent="0.25">
      <c r="AA23877"/>
      <c r="AB23877"/>
      <c r="AC23877"/>
    </row>
    <row r="23878" spans="27:29" x14ac:dyDescent="0.25">
      <c r="AA23878"/>
      <c r="AB23878"/>
      <c r="AC23878"/>
    </row>
    <row r="23879" spans="27:29" x14ac:dyDescent="0.25">
      <c r="AA23879"/>
      <c r="AB23879"/>
      <c r="AC23879"/>
    </row>
    <row r="23880" spans="27:29" x14ac:dyDescent="0.25">
      <c r="AA23880"/>
      <c r="AB23880"/>
      <c r="AC23880"/>
    </row>
    <row r="23881" spans="27:29" x14ac:dyDescent="0.25">
      <c r="AA23881"/>
      <c r="AB23881"/>
      <c r="AC23881"/>
    </row>
    <row r="23882" spans="27:29" x14ac:dyDescent="0.25">
      <c r="AA23882"/>
      <c r="AB23882"/>
      <c r="AC23882"/>
    </row>
    <row r="23883" spans="27:29" x14ac:dyDescent="0.25">
      <c r="AA23883"/>
      <c r="AB23883"/>
      <c r="AC23883"/>
    </row>
    <row r="23884" spans="27:29" x14ac:dyDescent="0.25">
      <c r="AA23884"/>
      <c r="AB23884"/>
      <c r="AC23884"/>
    </row>
    <row r="23885" spans="27:29" x14ac:dyDescent="0.25">
      <c r="AA23885"/>
      <c r="AB23885"/>
      <c r="AC23885"/>
    </row>
    <row r="23886" spans="27:29" x14ac:dyDescent="0.25">
      <c r="AA23886"/>
      <c r="AB23886"/>
      <c r="AC23886"/>
    </row>
    <row r="23887" spans="27:29" x14ac:dyDescent="0.25">
      <c r="AA23887"/>
      <c r="AB23887"/>
      <c r="AC23887"/>
    </row>
    <row r="23888" spans="27:29" x14ac:dyDescent="0.25">
      <c r="AA23888"/>
      <c r="AB23888"/>
      <c r="AC23888"/>
    </row>
    <row r="23889" spans="27:29" x14ac:dyDescent="0.25">
      <c r="AA23889"/>
      <c r="AB23889"/>
      <c r="AC23889"/>
    </row>
    <row r="23890" spans="27:29" x14ac:dyDescent="0.25">
      <c r="AA23890"/>
      <c r="AB23890"/>
      <c r="AC23890"/>
    </row>
    <row r="23891" spans="27:29" x14ac:dyDescent="0.25">
      <c r="AA23891"/>
      <c r="AB23891"/>
      <c r="AC23891"/>
    </row>
    <row r="23892" spans="27:29" x14ac:dyDescent="0.25">
      <c r="AA23892"/>
      <c r="AB23892"/>
      <c r="AC23892"/>
    </row>
    <row r="23893" spans="27:29" x14ac:dyDescent="0.25">
      <c r="AA23893"/>
      <c r="AB23893"/>
      <c r="AC23893"/>
    </row>
    <row r="23894" spans="27:29" x14ac:dyDescent="0.25">
      <c r="AA23894"/>
      <c r="AB23894"/>
      <c r="AC23894"/>
    </row>
    <row r="23895" spans="27:29" x14ac:dyDescent="0.25">
      <c r="AA23895"/>
      <c r="AB23895"/>
      <c r="AC23895"/>
    </row>
    <row r="23896" spans="27:29" x14ac:dyDescent="0.25">
      <c r="AA23896"/>
      <c r="AB23896"/>
      <c r="AC23896"/>
    </row>
    <row r="23897" spans="27:29" x14ac:dyDescent="0.25">
      <c r="AA23897"/>
      <c r="AB23897"/>
      <c r="AC23897"/>
    </row>
    <row r="23898" spans="27:29" x14ac:dyDescent="0.25">
      <c r="AA23898"/>
      <c r="AB23898"/>
      <c r="AC23898"/>
    </row>
    <row r="23899" spans="27:29" x14ac:dyDescent="0.25">
      <c r="AA23899"/>
      <c r="AB23899"/>
      <c r="AC23899"/>
    </row>
    <row r="23900" spans="27:29" x14ac:dyDescent="0.25">
      <c r="AA23900"/>
      <c r="AB23900"/>
      <c r="AC23900"/>
    </row>
    <row r="23901" spans="27:29" x14ac:dyDescent="0.25">
      <c r="AA23901"/>
      <c r="AB23901"/>
      <c r="AC23901"/>
    </row>
    <row r="23902" spans="27:29" x14ac:dyDescent="0.25">
      <c r="AA23902"/>
      <c r="AB23902"/>
      <c r="AC23902"/>
    </row>
    <row r="23903" spans="27:29" x14ac:dyDescent="0.25">
      <c r="AA23903"/>
      <c r="AB23903"/>
      <c r="AC23903"/>
    </row>
    <row r="23904" spans="27:29" x14ac:dyDescent="0.25">
      <c r="AA23904"/>
      <c r="AB23904"/>
      <c r="AC23904"/>
    </row>
    <row r="23905" spans="27:29" x14ac:dyDescent="0.25">
      <c r="AA23905"/>
      <c r="AB23905"/>
      <c r="AC23905"/>
    </row>
    <row r="23906" spans="27:29" x14ac:dyDescent="0.25">
      <c r="AA23906"/>
      <c r="AB23906"/>
      <c r="AC23906"/>
    </row>
    <row r="23907" spans="27:29" x14ac:dyDescent="0.25">
      <c r="AA23907"/>
      <c r="AB23907"/>
      <c r="AC23907"/>
    </row>
    <row r="23908" spans="27:29" x14ac:dyDescent="0.25">
      <c r="AA23908"/>
      <c r="AB23908"/>
      <c r="AC23908"/>
    </row>
    <row r="23909" spans="27:29" x14ac:dyDescent="0.25">
      <c r="AA23909"/>
      <c r="AB23909"/>
      <c r="AC23909"/>
    </row>
    <row r="23910" spans="27:29" x14ac:dyDescent="0.25">
      <c r="AA23910"/>
      <c r="AB23910"/>
      <c r="AC23910"/>
    </row>
    <row r="23911" spans="27:29" x14ac:dyDescent="0.25">
      <c r="AA23911"/>
      <c r="AB23911"/>
      <c r="AC23911"/>
    </row>
    <row r="23912" spans="27:29" x14ac:dyDescent="0.25">
      <c r="AA23912"/>
      <c r="AB23912"/>
      <c r="AC23912"/>
    </row>
    <row r="23913" spans="27:29" x14ac:dyDescent="0.25">
      <c r="AA23913"/>
      <c r="AB23913"/>
      <c r="AC23913"/>
    </row>
    <row r="23914" spans="27:29" x14ac:dyDescent="0.25">
      <c r="AA23914"/>
      <c r="AB23914"/>
      <c r="AC23914"/>
    </row>
    <row r="23915" spans="27:29" x14ac:dyDescent="0.25">
      <c r="AA23915"/>
      <c r="AB23915"/>
      <c r="AC23915"/>
    </row>
    <row r="23916" spans="27:29" x14ac:dyDescent="0.25">
      <c r="AA23916"/>
      <c r="AB23916"/>
      <c r="AC23916"/>
    </row>
    <row r="23917" spans="27:29" x14ac:dyDescent="0.25">
      <c r="AA23917"/>
      <c r="AB23917"/>
      <c r="AC23917"/>
    </row>
    <row r="23918" spans="27:29" x14ac:dyDescent="0.25">
      <c r="AA23918"/>
      <c r="AB23918"/>
      <c r="AC23918"/>
    </row>
    <row r="23919" spans="27:29" x14ac:dyDescent="0.25">
      <c r="AA23919"/>
      <c r="AB23919"/>
      <c r="AC23919"/>
    </row>
    <row r="23920" spans="27:29" x14ac:dyDescent="0.25">
      <c r="AA23920"/>
      <c r="AB23920"/>
      <c r="AC23920"/>
    </row>
    <row r="23921" spans="27:29" x14ac:dyDescent="0.25">
      <c r="AA23921"/>
      <c r="AB23921"/>
      <c r="AC23921"/>
    </row>
    <row r="23922" spans="27:29" x14ac:dyDescent="0.25">
      <c r="AA23922"/>
      <c r="AB23922"/>
      <c r="AC23922"/>
    </row>
    <row r="23923" spans="27:29" x14ac:dyDescent="0.25">
      <c r="AA23923"/>
      <c r="AB23923"/>
      <c r="AC23923"/>
    </row>
    <row r="23924" spans="27:29" x14ac:dyDescent="0.25">
      <c r="AA23924"/>
      <c r="AB23924"/>
      <c r="AC23924"/>
    </row>
    <row r="23925" spans="27:29" x14ac:dyDescent="0.25">
      <c r="AA23925"/>
      <c r="AB23925"/>
      <c r="AC23925"/>
    </row>
    <row r="23926" spans="27:29" x14ac:dyDescent="0.25">
      <c r="AA23926"/>
      <c r="AB23926"/>
      <c r="AC23926"/>
    </row>
    <row r="23927" spans="27:29" x14ac:dyDescent="0.25">
      <c r="AA23927"/>
      <c r="AB23927"/>
      <c r="AC23927"/>
    </row>
    <row r="23928" spans="27:29" x14ac:dyDescent="0.25">
      <c r="AA23928"/>
      <c r="AB23928"/>
      <c r="AC23928"/>
    </row>
    <row r="23929" spans="27:29" x14ac:dyDescent="0.25">
      <c r="AA23929"/>
      <c r="AB23929"/>
      <c r="AC23929"/>
    </row>
    <row r="23930" spans="27:29" x14ac:dyDescent="0.25">
      <c r="AA23930"/>
      <c r="AB23930"/>
      <c r="AC23930"/>
    </row>
    <row r="23931" spans="27:29" x14ac:dyDescent="0.25">
      <c r="AA23931"/>
      <c r="AB23931"/>
      <c r="AC23931"/>
    </row>
    <row r="23932" spans="27:29" x14ac:dyDescent="0.25">
      <c r="AA23932"/>
      <c r="AB23932"/>
      <c r="AC23932"/>
    </row>
    <row r="23933" spans="27:29" x14ac:dyDescent="0.25">
      <c r="AA23933"/>
      <c r="AB23933"/>
      <c r="AC23933"/>
    </row>
    <row r="23934" spans="27:29" x14ac:dyDescent="0.25">
      <c r="AA23934"/>
      <c r="AB23934"/>
      <c r="AC23934"/>
    </row>
    <row r="23935" spans="27:29" x14ac:dyDescent="0.25">
      <c r="AA23935"/>
      <c r="AB23935"/>
      <c r="AC23935"/>
    </row>
    <row r="23936" spans="27:29" x14ac:dyDescent="0.25">
      <c r="AA23936"/>
      <c r="AB23936"/>
      <c r="AC23936"/>
    </row>
    <row r="23937" spans="27:29" x14ac:dyDescent="0.25">
      <c r="AA23937"/>
      <c r="AB23937"/>
      <c r="AC23937"/>
    </row>
    <row r="23938" spans="27:29" x14ac:dyDescent="0.25">
      <c r="AA23938"/>
      <c r="AB23938"/>
      <c r="AC23938"/>
    </row>
    <row r="23939" spans="27:29" x14ac:dyDescent="0.25">
      <c r="AA23939"/>
      <c r="AB23939"/>
      <c r="AC23939"/>
    </row>
    <row r="23940" spans="27:29" x14ac:dyDescent="0.25">
      <c r="AA23940"/>
      <c r="AB23940"/>
      <c r="AC23940"/>
    </row>
    <row r="23941" spans="27:29" x14ac:dyDescent="0.25">
      <c r="AA23941"/>
      <c r="AB23941"/>
      <c r="AC23941"/>
    </row>
    <row r="23942" spans="27:29" x14ac:dyDescent="0.25">
      <c r="AA23942"/>
      <c r="AB23942"/>
      <c r="AC23942"/>
    </row>
    <row r="23943" spans="27:29" x14ac:dyDescent="0.25">
      <c r="AA23943"/>
      <c r="AB23943"/>
      <c r="AC23943"/>
    </row>
    <row r="23944" spans="27:29" x14ac:dyDescent="0.25">
      <c r="AA23944"/>
      <c r="AB23944"/>
      <c r="AC23944"/>
    </row>
    <row r="23945" spans="27:29" x14ac:dyDescent="0.25">
      <c r="AA23945"/>
      <c r="AB23945"/>
      <c r="AC23945"/>
    </row>
    <row r="23946" spans="27:29" x14ac:dyDescent="0.25">
      <c r="AA23946"/>
      <c r="AB23946"/>
      <c r="AC23946"/>
    </row>
    <row r="23947" spans="27:29" x14ac:dyDescent="0.25">
      <c r="AA23947"/>
      <c r="AB23947"/>
      <c r="AC23947"/>
    </row>
    <row r="23948" spans="27:29" x14ac:dyDescent="0.25">
      <c r="AA23948"/>
      <c r="AB23948"/>
      <c r="AC23948"/>
    </row>
    <row r="23949" spans="27:29" x14ac:dyDescent="0.25">
      <c r="AA23949"/>
      <c r="AB23949"/>
      <c r="AC23949"/>
    </row>
    <row r="23950" spans="27:29" x14ac:dyDescent="0.25">
      <c r="AA23950"/>
      <c r="AB23950"/>
      <c r="AC23950"/>
    </row>
    <row r="23951" spans="27:29" x14ac:dyDescent="0.25">
      <c r="AA23951"/>
      <c r="AB23951"/>
      <c r="AC23951"/>
    </row>
    <row r="23952" spans="27:29" x14ac:dyDescent="0.25">
      <c r="AA23952"/>
      <c r="AB23952"/>
      <c r="AC23952"/>
    </row>
    <row r="23953" spans="27:29" x14ac:dyDescent="0.25">
      <c r="AA23953"/>
      <c r="AB23953"/>
      <c r="AC23953"/>
    </row>
    <row r="23954" spans="27:29" x14ac:dyDescent="0.25">
      <c r="AA23954"/>
      <c r="AB23954"/>
      <c r="AC23954"/>
    </row>
    <row r="23955" spans="27:29" x14ac:dyDescent="0.25">
      <c r="AA23955"/>
      <c r="AB23955"/>
      <c r="AC23955"/>
    </row>
    <row r="23956" spans="27:29" x14ac:dyDescent="0.25">
      <c r="AA23956"/>
      <c r="AB23956"/>
      <c r="AC23956"/>
    </row>
    <row r="23957" spans="27:29" x14ac:dyDescent="0.25">
      <c r="AA23957"/>
      <c r="AB23957"/>
      <c r="AC23957"/>
    </row>
    <row r="23958" spans="27:29" x14ac:dyDescent="0.25">
      <c r="AA23958"/>
      <c r="AB23958"/>
      <c r="AC23958"/>
    </row>
    <row r="23959" spans="27:29" x14ac:dyDescent="0.25">
      <c r="AA23959"/>
      <c r="AB23959"/>
      <c r="AC23959"/>
    </row>
    <row r="23960" spans="27:29" x14ac:dyDescent="0.25">
      <c r="AA23960"/>
      <c r="AB23960"/>
      <c r="AC23960"/>
    </row>
    <row r="23961" spans="27:29" x14ac:dyDescent="0.25">
      <c r="AA23961"/>
      <c r="AB23961"/>
      <c r="AC23961"/>
    </row>
    <row r="23962" spans="27:29" x14ac:dyDescent="0.25">
      <c r="AA23962"/>
      <c r="AB23962"/>
      <c r="AC23962"/>
    </row>
    <row r="23963" spans="27:29" x14ac:dyDescent="0.25">
      <c r="AA23963"/>
      <c r="AB23963"/>
      <c r="AC23963"/>
    </row>
    <row r="23964" spans="27:29" x14ac:dyDescent="0.25">
      <c r="AA23964"/>
      <c r="AB23964"/>
      <c r="AC23964"/>
    </row>
    <row r="23965" spans="27:29" x14ac:dyDescent="0.25">
      <c r="AA23965"/>
      <c r="AB23965"/>
      <c r="AC23965"/>
    </row>
    <row r="23966" spans="27:29" x14ac:dyDescent="0.25">
      <c r="AA23966"/>
      <c r="AB23966"/>
      <c r="AC23966"/>
    </row>
    <row r="23967" spans="27:29" x14ac:dyDescent="0.25">
      <c r="AA23967"/>
      <c r="AB23967"/>
      <c r="AC23967"/>
    </row>
    <row r="23968" spans="27:29" x14ac:dyDescent="0.25">
      <c r="AA23968"/>
      <c r="AB23968"/>
      <c r="AC23968"/>
    </row>
    <row r="23969" spans="27:29" x14ac:dyDescent="0.25">
      <c r="AA23969"/>
      <c r="AB23969"/>
      <c r="AC23969"/>
    </row>
    <row r="23970" spans="27:29" x14ac:dyDescent="0.25">
      <c r="AA23970"/>
      <c r="AB23970"/>
      <c r="AC23970"/>
    </row>
    <row r="23971" spans="27:29" x14ac:dyDescent="0.25">
      <c r="AA23971"/>
      <c r="AB23971"/>
      <c r="AC23971"/>
    </row>
    <row r="23972" spans="27:29" x14ac:dyDescent="0.25">
      <c r="AA23972"/>
      <c r="AB23972"/>
      <c r="AC23972"/>
    </row>
    <row r="23973" spans="27:29" x14ac:dyDescent="0.25">
      <c r="AA23973"/>
      <c r="AB23973"/>
      <c r="AC23973"/>
    </row>
    <row r="23974" spans="27:29" x14ac:dyDescent="0.25">
      <c r="AA23974"/>
      <c r="AB23974"/>
      <c r="AC23974"/>
    </row>
    <row r="23975" spans="27:29" x14ac:dyDescent="0.25">
      <c r="AA23975"/>
      <c r="AB23975"/>
      <c r="AC23975"/>
    </row>
    <row r="23976" spans="27:29" x14ac:dyDescent="0.25">
      <c r="AA23976"/>
      <c r="AB23976"/>
      <c r="AC23976"/>
    </row>
    <row r="23977" spans="27:29" x14ac:dyDescent="0.25">
      <c r="AA23977"/>
      <c r="AB23977"/>
      <c r="AC23977"/>
    </row>
    <row r="23978" spans="27:29" x14ac:dyDescent="0.25">
      <c r="AA23978"/>
      <c r="AB23978"/>
      <c r="AC23978"/>
    </row>
    <row r="23979" spans="27:29" x14ac:dyDescent="0.25">
      <c r="AA23979"/>
      <c r="AB23979"/>
      <c r="AC23979"/>
    </row>
    <row r="23980" spans="27:29" x14ac:dyDescent="0.25">
      <c r="AA23980"/>
      <c r="AB23980"/>
      <c r="AC23980"/>
    </row>
    <row r="23981" spans="27:29" x14ac:dyDescent="0.25">
      <c r="AA23981"/>
      <c r="AB23981"/>
      <c r="AC23981"/>
    </row>
    <row r="23982" spans="27:29" x14ac:dyDescent="0.25">
      <c r="AA23982"/>
      <c r="AB23982"/>
      <c r="AC23982"/>
    </row>
    <row r="23983" spans="27:29" x14ac:dyDescent="0.25">
      <c r="AA23983"/>
      <c r="AB23983"/>
      <c r="AC23983"/>
    </row>
    <row r="23984" spans="27:29" x14ac:dyDescent="0.25">
      <c r="AA23984"/>
      <c r="AB23984"/>
      <c r="AC23984"/>
    </row>
    <row r="23985" spans="27:29" x14ac:dyDescent="0.25">
      <c r="AA23985"/>
      <c r="AB23985"/>
      <c r="AC23985"/>
    </row>
    <row r="23986" spans="27:29" x14ac:dyDescent="0.25">
      <c r="AA23986"/>
      <c r="AB23986"/>
      <c r="AC23986"/>
    </row>
    <row r="23987" spans="27:29" x14ac:dyDescent="0.25">
      <c r="AA23987"/>
      <c r="AB23987"/>
      <c r="AC23987"/>
    </row>
    <row r="23988" spans="27:29" x14ac:dyDescent="0.25">
      <c r="AA23988"/>
      <c r="AB23988"/>
      <c r="AC23988"/>
    </row>
    <row r="23989" spans="27:29" x14ac:dyDescent="0.25">
      <c r="AA23989"/>
      <c r="AB23989"/>
      <c r="AC23989"/>
    </row>
    <row r="23990" spans="27:29" x14ac:dyDescent="0.25">
      <c r="AA23990"/>
      <c r="AB23990"/>
      <c r="AC23990"/>
    </row>
    <row r="23991" spans="27:29" x14ac:dyDescent="0.25">
      <c r="AA23991"/>
      <c r="AB23991"/>
      <c r="AC23991"/>
    </row>
    <row r="23992" spans="27:29" x14ac:dyDescent="0.25">
      <c r="AA23992"/>
      <c r="AB23992"/>
      <c r="AC23992"/>
    </row>
    <row r="23993" spans="27:29" x14ac:dyDescent="0.25">
      <c r="AA23993"/>
      <c r="AB23993"/>
      <c r="AC23993"/>
    </row>
    <row r="23994" spans="27:29" x14ac:dyDescent="0.25">
      <c r="AA23994"/>
      <c r="AB23994"/>
      <c r="AC23994"/>
    </row>
    <row r="23995" spans="27:29" x14ac:dyDescent="0.25">
      <c r="AA23995"/>
      <c r="AB23995"/>
      <c r="AC23995"/>
    </row>
    <row r="23996" spans="27:29" x14ac:dyDescent="0.25">
      <c r="AA23996"/>
      <c r="AB23996"/>
      <c r="AC23996"/>
    </row>
    <row r="23997" spans="27:29" x14ac:dyDescent="0.25">
      <c r="AA23997"/>
      <c r="AB23997"/>
      <c r="AC23997"/>
    </row>
    <row r="23998" spans="27:29" x14ac:dyDescent="0.25">
      <c r="AA23998"/>
      <c r="AB23998"/>
      <c r="AC23998"/>
    </row>
    <row r="23999" spans="27:29" x14ac:dyDescent="0.25">
      <c r="AA23999"/>
      <c r="AB23999"/>
      <c r="AC23999"/>
    </row>
    <row r="24000" spans="27:29" x14ac:dyDescent="0.25">
      <c r="AA24000"/>
      <c r="AB24000"/>
      <c r="AC24000"/>
    </row>
    <row r="24001" spans="27:29" x14ac:dyDescent="0.25">
      <c r="AA24001"/>
      <c r="AB24001"/>
      <c r="AC24001"/>
    </row>
    <row r="24002" spans="27:29" x14ac:dyDescent="0.25">
      <c r="AA24002"/>
      <c r="AB24002"/>
      <c r="AC24002"/>
    </row>
    <row r="24003" spans="27:29" x14ac:dyDescent="0.25">
      <c r="AA24003"/>
      <c r="AB24003"/>
      <c r="AC24003"/>
    </row>
    <row r="24004" spans="27:29" x14ac:dyDescent="0.25">
      <c r="AA24004"/>
      <c r="AB24004"/>
      <c r="AC24004"/>
    </row>
    <row r="24005" spans="27:29" x14ac:dyDescent="0.25">
      <c r="AA24005"/>
      <c r="AB24005"/>
      <c r="AC24005"/>
    </row>
    <row r="24006" spans="27:29" x14ac:dyDescent="0.25">
      <c r="AA24006"/>
      <c r="AB24006"/>
      <c r="AC24006"/>
    </row>
    <row r="24007" spans="27:29" x14ac:dyDescent="0.25">
      <c r="AA24007"/>
      <c r="AB24007"/>
      <c r="AC24007"/>
    </row>
    <row r="24008" spans="27:29" x14ac:dyDescent="0.25">
      <c r="AA24008"/>
      <c r="AB24008"/>
      <c r="AC24008"/>
    </row>
    <row r="24009" spans="27:29" x14ac:dyDescent="0.25">
      <c r="AA24009"/>
      <c r="AB24009"/>
      <c r="AC24009"/>
    </row>
    <row r="24010" spans="27:29" x14ac:dyDescent="0.25">
      <c r="AA24010"/>
      <c r="AB24010"/>
      <c r="AC24010"/>
    </row>
    <row r="24011" spans="27:29" x14ac:dyDescent="0.25">
      <c r="AA24011"/>
      <c r="AB24011"/>
      <c r="AC24011"/>
    </row>
    <row r="24012" spans="27:29" x14ac:dyDescent="0.25">
      <c r="AA24012"/>
      <c r="AB24012"/>
      <c r="AC24012"/>
    </row>
    <row r="24013" spans="27:29" x14ac:dyDescent="0.25">
      <c r="AA24013"/>
      <c r="AB24013"/>
      <c r="AC24013"/>
    </row>
    <row r="24014" spans="27:29" x14ac:dyDescent="0.25">
      <c r="AA24014"/>
      <c r="AB24014"/>
      <c r="AC24014"/>
    </row>
    <row r="24015" spans="27:29" x14ac:dyDescent="0.25">
      <c r="AA24015"/>
      <c r="AB24015"/>
      <c r="AC24015"/>
    </row>
    <row r="24016" spans="27:29" x14ac:dyDescent="0.25">
      <c r="AA24016"/>
      <c r="AB24016"/>
      <c r="AC24016"/>
    </row>
    <row r="24017" spans="27:29" x14ac:dyDescent="0.25">
      <c r="AA24017"/>
      <c r="AB24017"/>
      <c r="AC24017"/>
    </row>
    <row r="24018" spans="27:29" x14ac:dyDescent="0.25">
      <c r="AA24018"/>
      <c r="AB24018"/>
      <c r="AC24018"/>
    </row>
    <row r="24019" spans="27:29" x14ac:dyDescent="0.25">
      <c r="AA24019"/>
      <c r="AB24019"/>
      <c r="AC24019"/>
    </row>
    <row r="24020" spans="27:29" x14ac:dyDescent="0.25">
      <c r="AA24020"/>
      <c r="AB24020"/>
      <c r="AC24020"/>
    </row>
    <row r="24021" spans="27:29" x14ac:dyDescent="0.25">
      <c r="AA24021"/>
      <c r="AB24021"/>
      <c r="AC24021"/>
    </row>
    <row r="24022" spans="27:29" x14ac:dyDescent="0.25">
      <c r="AA24022"/>
      <c r="AB24022"/>
      <c r="AC24022"/>
    </row>
    <row r="24023" spans="27:29" x14ac:dyDescent="0.25">
      <c r="AA24023"/>
      <c r="AB24023"/>
      <c r="AC24023"/>
    </row>
    <row r="24024" spans="27:29" x14ac:dyDescent="0.25">
      <c r="AA24024"/>
      <c r="AB24024"/>
      <c r="AC24024"/>
    </row>
    <row r="24025" spans="27:29" x14ac:dyDescent="0.25">
      <c r="AA24025"/>
      <c r="AB24025"/>
      <c r="AC24025"/>
    </row>
    <row r="24026" spans="27:29" x14ac:dyDescent="0.25">
      <c r="AA24026"/>
      <c r="AB24026"/>
      <c r="AC24026"/>
    </row>
    <row r="24027" spans="27:29" x14ac:dyDescent="0.25">
      <c r="AA24027"/>
      <c r="AB24027"/>
      <c r="AC24027"/>
    </row>
    <row r="24028" spans="27:29" x14ac:dyDescent="0.25">
      <c r="AA24028"/>
      <c r="AB24028"/>
      <c r="AC24028"/>
    </row>
    <row r="24029" spans="27:29" x14ac:dyDescent="0.25">
      <c r="AA24029"/>
      <c r="AB24029"/>
      <c r="AC24029"/>
    </row>
    <row r="24030" spans="27:29" x14ac:dyDescent="0.25">
      <c r="AA24030"/>
      <c r="AB24030"/>
      <c r="AC24030"/>
    </row>
    <row r="24031" spans="27:29" x14ac:dyDescent="0.25">
      <c r="AA24031"/>
      <c r="AB24031"/>
      <c r="AC24031"/>
    </row>
    <row r="24032" spans="27:29" x14ac:dyDescent="0.25">
      <c r="AA24032"/>
      <c r="AB24032"/>
      <c r="AC24032"/>
    </row>
    <row r="24033" spans="27:29" x14ac:dyDescent="0.25">
      <c r="AA24033"/>
      <c r="AB24033"/>
      <c r="AC24033"/>
    </row>
    <row r="24034" spans="27:29" x14ac:dyDescent="0.25">
      <c r="AA24034"/>
      <c r="AB24034"/>
      <c r="AC24034"/>
    </row>
    <row r="24035" spans="27:29" x14ac:dyDescent="0.25">
      <c r="AA24035"/>
      <c r="AB24035"/>
      <c r="AC24035"/>
    </row>
    <row r="24036" spans="27:29" x14ac:dyDescent="0.25">
      <c r="AA24036"/>
      <c r="AB24036"/>
      <c r="AC24036"/>
    </row>
    <row r="24037" spans="27:29" x14ac:dyDescent="0.25">
      <c r="AA24037"/>
      <c r="AB24037"/>
      <c r="AC24037"/>
    </row>
    <row r="24038" spans="27:29" x14ac:dyDescent="0.25">
      <c r="AA24038"/>
      <c r="AB24038"/>
      <c r="AC24038"/>
    </row>
    <row r="24039" spans="27:29" x14ac:dyDescent="0.25">
      <c r="AA24039"/>
      <c r="AB24039"/>
      <c r="AC24039"/>
    </row>
    <row r="24040" spans="27:29" x14ac:dyDescent="0.25">
      <c r="AA24040"/>
      <c r="AB24040"/>
      <c r="AC24040"/>
    </row>
    <row r="24041" spans="27:29" x14ac:dyDescent="0.25">
      <c r="AA24041"/>
      <c r="AB24041"/>
      <c r="AC24041"/>
    </row>
    <row r="24042" spans="27:29" x14ac:dyDescent="0.25">
      <c r="AA24042"/>
      <c r="AB24042"/>
      <c r="AC24042"/>
    </row>
    <row r="24043" spans="27:29" x14ac:dyDescent="0.25">
      <c r="AA24043"/>
      <c r="AB24043"/>
      <c r="AC24043"/>
    </row>
    <row r="24044" spans="27:29" x14ac:dyDescent="0.25">
      <c r="AA24044"/>
      <c r="AB24044"/>
      <c r="AC24044"/>
    </row>
    <row r="24045" spans="27:29" x14ac:dyDescent="0.25">
      <c r="AA24045"/>
      <c r="AB24045"/>
      <c r="AC24045"/>
    </row>
    <row r="24046" spans="27:29" x14ac:dyDescent="0.25">
      <c r="AA24046"/>
      <c r="AB24046"/>
      <c r="AC24046"/>
    </row>
    <row r="24047" spans="27:29" x14ac:dyDescent="0.25">
      <c r="AA24047"/>
      <c r="AB24047"/>
      <c r="AC24047"/>
    </row>
    <row r="24048" spans="27:29" x14ac:dyDescent="0.25">
      <c r="AA24048"/>
      <c r="AB24048"/>
      <c r="AC24048"/>
    </row>
    <row r="24049" spans="27:29" x14ac:dyDescent="0.25">
      <c r="AA24049"/>
      <c r="AB24049"/>
      <c r="AC24049"/>
    </row>
    <row r="24050" spans="27:29" x14ac:dyDescent="0.25">
      <c r="AA24050"/>
      <c r="AB24050"/>
      <c r="AC24050"/>
    </row>
    <row r="24051" spans="27:29" x14ac:dyDescent="0.25">
      <c r="AA24051"/>
      <c r="AB24051"/>
      <c r="AC24051"/>
    </row>
    <row r="24052" spans="27:29" x14ac:dyDescent="0.25">
      <c r="AA24052"/>
      <c r="AB24052"/>
      <c r="AC24052"/>
    </row>
    <row r="24053" spans="27:29" x14ac:dyDescent="0.25">
      <c r="AA24053"/>
      <c r="AB24053"/>
      <c r="AC24053"/>
    </row>
    <row r="24054" spans="27:29" x14ac:dyDescent="0.25">
      <c r="AA24054"/>
      <c r="AB24054"/>
      <c r="AC24054"/>
    </row>
    <row r="24055" spans="27:29" x14ac:dyDescent="0.25">
      <c r="AA24055"/>
      <c r="AB24055"/>
      <c r="AC24055"/>
    </row>
    <row r="24056" spans="27:29" x14ac:dyDescent="0.25">
      <c r="AA24056"/>
      <c r="AB24056"/>
      <c r="AC24056"/>
    </row>
    <row r="24057" spans="27:29" x14ac:dyDescent="0.25">
      <c r="AA24057"/>
      <c r="AB24057"/>
      <c r="AC24057"/>
    </row>
    <row r="24058" spans="27:29" x14ac:dyDescent="0.25">
      <c r="AA24058"/>
      <c r="AB24058"/>
      <c r="AC24058"/>
    </row>
    <row r="24059" spans="27:29" x14ac:dyDescent="0.25">
      <c r="AA24059"/>
      <c r="AB24059"/>
      <c r="AC24059"/>
    </row>
    <row r="24060" spans="27:29" x14ac:dyDescent="0.25">
      <c r="AA24060"/>
      <c r="AB24060"/>
      <c r="AC24060"/>
    </row>
    <row r="24061" spans="27:29" x14ac:dyDescent="0.25">
      <c r="AA24061"/>
      <c r="AB24061"/>
      <c r="AC24061"/>
    </row>
    <row r="24062" spans="27:29" x14ac:dyDescent="0.25">
      <c r="AA24062"/>
      <c r="AB24062"/>
      <c r="AC24062"/>
    </row>
    <row r="24063" spans="27:29" x14ac:dyDescent="0.25">
      <c r="AA24063"/>
      <c r="AB24063"/>
      <c r="AC24063"/>
    </row>
    <row r="24064" spans="27:29" x14ac:dyDescent="0.25">
      <c r="AA24064"/>
      <c r="AB24064"/>
      <c r="AC24064"/>
    </row>
    <row r="24065" spans="27:29" x14ac:dyDescent="0.25">
      <c r="AA24065"/>
      <c r="AB24065"/>
      <c r="AC24065"/>
    </row>
    <row r="24066" spans="27:29" x14ac:dyDescent="0.25">
      <c r="AA24066"/>
      <c r="AB24066"/>
      <c r="AC24066"/>
    </row>
    <row r="24067" spans="27:29" x14ac:dyDescent="0.25">
      <c r="AA24067"/>
      <c r="AB24067"/>
      <c r="AC24067"/>
    </row>
    <row r="24068" spans="27:29" x14ac:dyDescent="0.25">
      <c r="AA24068"/>
      <c r="AB24068"/>
      <c r="AC24068"/>
    </row>
    <row r="24069" spans="27:29" x14ac:dyDescent="0.25">
      <c r="AA24069"/>
      <c r="AB24069"/>
      <c r="AC24069"/>
    </row>
    <row r="24070" spans="27:29" x14ac:dyDescent="0.25">
      <c r="AA24070"/>
      <c r="AB24070"/>
      <c r="AC24070"/>
    </row>
    <row r="24071" spans="27:29" x14ac:dyDescent="0.25">
      <c r="AA24071"/>
      <c r="AB24071"/>
      <c r="AC24071"/>
    </row>
    <row r="24072" spans="27:29" x14ac:dyDescent="0.25">
      <c r="AA24072"/>
      <c r="AB24072"/>
      <c r="AC24072"/>
    </row>
    <row r="24073" spans="27:29" x14ac:dyDescent="0.25">
      <c r="AA24073"/>
      <c r="AB24073"/>
      <c r="AC24073"/>
    </row>
    <row r="24074" spans="27:29" x14ac:dyDescent="0.25">
      <c r="AA24074"/>
      <c r="AB24074"/>
      <c r="AC24074"/>
    </row>
    <row r="24075" spans="27:29" x14ac:dyDescent="0.25">
      <c r="AA24075"/>
      <c r="AB24075"/>
      <c r="AC24075"/>
    </row>
    <row r="24076" spans="27:29" x14ac:dyDescent="0.25">
      <c r="AA24076"/>
      <c r="AB24076"/>
      <c r="AC24076"/>
    </row>
    <row r="24077" spans="27:29" x14ac:dyDescent="0.25">
      <c r="AA24077"/>
      <c r="AB24077"/>
      <c r="AC24077"/>
    </row>
    <row r="24078" spans="27:29" x14ac:dyDescent="0.25">
      <c r="AA24078"/>
      <c r="AB24078"/>
      <c r="AC24078"/>
    </row>
    <row r="24079" spans="27:29" x14ac:dyDescent="0.25">
      <c r="AA24079"/>
      <c r="AB24079"/>
      <c r="AC24079"/>
    </row>
    <row r="24080" spans="27:29" x14ac:dyDescent="0.25">
      <c r="AA24080"/>
      <c r="AB24080"/>
      <c r="AC24080"/>
    </row>
    <row r="24081" spans="27:29" x14ac:dyDescent="0.25">
      <c r="AA24081"/>
      <c r="AB24081"/>
      <c r="AC24081"/>
    </row>
    <row r="24082" spans="27:29" x14ac:dyDescent="0.25">
      <c r="AA24082"/>
      <c r="AB24082"/>
      <c r="AC24082"/>
    </row>
    <row r="24083" spans="27:29" x14ac:dyDescent="0.25">
      <c r="AA24083"/>
      <c r="AB24083"/>
      <c r="AC24083"/>
    </row>
    <row r="24084" spans="27:29" x14ac:dyDescent="0.25">
      <c r="AA24084"/>
      <c r="AB24084"/>
      <c r="AC24084"/>
    </row>
    <row r="24085" spans="27:29" x14ac:dyDescent="0.25">
      <c r="AA24085"/>
      <c r="AB24085"/>
      <c r="AC24085"/>
    </row>
    <row r="24086" spans="27:29" x14ac:dyDescent="0.25">
      <c r="AA24086"/>
      <c r="AB24086"/>
      <c r="AC24086"/>
    </row>
    <row r="24087" spans="27:29" x14ac:dyDescent="0.25">
      <c r="AA24087"/>
      <c r="AB24087"/>
      <c r="AC24087"/>
    </row>
    <row r="24088" spans="27:29" x14ac:dyDescent="0.25">
      <c r="AA24088"/>
      <c r="AB24088"/>
      <c r="AC24088"/>
    </row>
    <row r="24089" spans="27:29" x14ac:dyDescent="0.25">
      <c r="AA24089"/>
      <c r="AB24089"/>
      <c r="AC24089"/>
    </row>
    <row r="24090" spans="27:29" x14ac:dyDescent="0.25">
      <c r="AA24090"/>
      <c r="AB24090"/>
      <c r="AC24090"/>
    </row>
    <row r="24091" spans="27:29" x14ac:dyDescent="0.25">
      <c r="AA24091"/>
      <c r="AB24091"/>
      <c r="AC24091"/>
    </row>
    <row r="24092" spans="27:29" x14ac:dyDescent="0.25">
      <c r="AA24092"/>
      <c r="AB24092"/>
      <c r="AC24092"/>
    </row>
    <row r="24093" spans="27:29" x14ac:dyDescent="0.25">
      <c r="AA24093"/>
      <c r="AB24093"/>
      <c r="AC24093"/>
    </row>
    <row r="24094" spans="27:29" x14ac:dyDescent="0.25">
      <c r="AA24094"/>
      <c r="AB24094"/>
      <c r="AC24094"/>
    </row>
    <row r="24095" spans="27:29" x14ac:dyDescent="0.25">
      <c r="AA24095"/>
      <c r="AB24095"/>
      <c r="AC24095"/>
    </row>
    <row r="24096" spans="27:29" x14ac:dyDescent="0.25">
      <c r="AA24096"/>
      <c r="AB24096"/>
      <c r="AC24096"/>
    </row>
    <row r="24097" spans="27:29" x14ac:dyDescent="0.25">
      <c r="AA24097"/>
      <c r="AB24097"/>
      <c r="AC24097"/>
    </row>
    <row r="24098" spans="27:29" x14ac:dyDescent="0.25">
      <c r="AA24098"/>
      <c r="AB24098"/>
      <c r="AC24098"/>
    </row>
    <row r="24099" spans="27:29" x14ac:dyDescent="0.25">
      <c r="AA24099"/>
      <c r="AB24099"/>
      <c r="AC24099"/>
    </row>
    <row r="24100" spans="27:29" x14ac:dyDescent="0.25">
      <c r="AA24100"/>
      <c r="AB24100"/>
      <c r="AC24100"/>
    </row>
    <row r="24101" spans="27:29" x14ac:dyDescent="0.25">
      <c r="AA24101"/>
      <c r="AB24101"/>
      <c r="AC24101"/>
    </row>
    <row r="24102" spans="27:29" x14ac:dyDescent="0.25">
      <c r="AA24102"/>
      <c r="AB24102"/>
      <c r="AC24102"/>
    </row>
    <row r="24103" spans="27:29" x14ac:dyDescent="0.25">
      <c r="AA24103"/>
      <c r="AB24103"/>
      <c r="AC24103"/>
    </row>
    <row r="24104" spans="27:29" x14ac:dyDescent="0.25">
      <c r="AA24104"/>
      <c r="AB24104"/>
      <c r="AC24104"/>
    </row>
    <row r="24105" spans="27:29" x14ac:dyDescent="0.25">
      <c r="AA24105"/>
      <c r="AB24105"/>
      <c r="AC24105"/>
    </row>
    <row r="24106" spans="27:29" x14ac:dyDescent="0.25">
      <c r="AA24106"/>
      <c r="AB24106"/>
      <c r="AC24106"/>
    </row>
    <row r="24107" spans="27:29" x14ac:dyDescent="0.25">
      <c r="AA24107"/>
      <c r="AB24107"/>
      <c r="AC24107"/>
    </row>
    <row r="24108" spans="27:29" x14ac:dyDescent="0.25">
      <c r="AA24108"/>
      <c r="AB24108"/>
      <c r="AC24108"/>
    </row>
    <row r="24109" spans="27:29" x14ac:dyDescent="0.25">
      <c r="AA24109"/>
      <c r="AB24109"/>
      <c r="AC24109"/>
    </row>
    <row r="24110" spans="27:29" x14ac:dyDescent="0.25">
      <c r="AA24110"/>
      <c r="AB24110"/>
      <c r="AC24110"/>
    </row>
    <row r="24111" spans="27:29" x14ac:dyDescent="0.25">
      <c r="AA24111"/>
      <c r="AB24111"/>
      <c r="AC24111"/>
    </row>
    <row r="24112" spans="27:29" x14ac:dyDescent="0.25">
      <c r="AA24112"/>
      <c r="AB24112"/>
      <c r="AC24112"/>
    </row>
    <row r="24113" spans="27:29" x14ac:dyDescent="0.25">
      <c r="AA24113"/>
      <c r="AB24113"/>
      <c r="AC24113"/>
    </row>
    <row r="24114" spans="27:29" x14ac:dyDescent="0.25">
      <c r="AA24114"/>
      <c r="AB24114"/>
      <c r="AC24114"/>
    </row>
    <row r="24115" spans="27:29" x14ac:dyDescent="0.25">
      <c r="AA24115"/>
      <c r="AB24115"/>
      <c r="AC24115"/>
    </row>
    <row r="24116" spans="27:29" x14ac:dyDescent="0.25">
      <c r="AA24116"/>
      <c r="AB24116"/>
      <c r="AC24116"/>
    </row>
    <row r="24117" spans="27:29" x14ac:dyDescent="0.25">
      <c r="AA24117"/>
      <c r="AB24117"/>
      <c r="AC24117"/>
    </row>
    <row r="24118" spans="27:29" x14ac:dyDescent="0.25">
      <c r="AA24118"/>
      <c r="AB24118"/>
      <c r="AC24118"/>
    </row>
    <row r="24119" spans="27:29" x14ac:dyDescent="0.25">
      <c r="AA24119"/>
      <c r="AB24119"/>
      <c r="AC24119"/>
    </row>
    <row r="24120" spans="27:29" x14ac:dyDescent="0.25">
      <c r="AA24120"/>
      <c r="AB24120"/>
      <c r="AC24120"/>
    </row>
    <row r="24121" spans="27:29" x14ac:dyDescent="0.25">
      <c r="AA24121"/>
      <c r="AB24121"/>
      <c r="AC24121"/>
    </row>
    <row r="24122" spans="27:29" x14ac:dyDescent="0.25">
      <c r="AA24122"/>
      <c r="AB24122"/>
      <c r="AC24122"/>
    </row>
    <row r="24123" spans="27:29" x14ac:dyDescent="0.25">
      <c r="AA24123"/>
      <c r="AB24123"/>
      <c r="AC24123"/>
    </row>
    <row r="24124" spans="27:29" x14ac:dyDescent="0.25">
      <c r="AA24124"/>
      <c r="AB24124"/>
      <c r="AC24124"/>
    </row>
    <row r="24125" spans="27:29" x14ac:dyDescent="0.25">
      <c r="AA24125"/>
      <c r="AB24125"/>
      <c r="AC24125"/>
    </row>
    <row r="24126" spans="27:29" x14ac:dyDescent="0.25">
      <c r="AA24126"/>
      <c r="AB24126"/>
      <c r="AC24126"/>
    </row>
    <row r="24127" spans="27:29" x14ac:dyDescent="0.25">
      <c r="AA24127"/>
      <c r="AB24127"/>
      <c r="AC24127"/>
    </row>
    <row r="24128" spans="27:29" x14ac:dyDescent="0.25">
      <c r="AA24128"/>
      <c r="AB24128"/>
      <c r="AC24128"/>
    </row>
    <row r="24129" spans="27:29" x14ac:dyDescent="0.25">
      <c r="AA24129"/>
      <c r="AB24129"/>
      <c r="AC24129"/>
    </row>
    <row r="24130" spans="27:29" x14ac:dyDescent="0.25">
      <c r="AA24130"/>
      <c r="AB24130"/>
      <c r="AC24130"/>
    </row>
    <row r="24131" spans="27:29" x14ac:dyDescent="0.25">
      <c r="AA24131"/>
      <c r="AB24131"/>
      <c r="AC24131"/>
    </row>
    <row r="24132" spans="27:29" x14ac:dyDescent="0.25">
      <c r="AA24132"/>
      <c r="AB24132"/>
      <c r="AC24132"/>
    </row>
    <row r="24133" spans="27:29" x14ac:dyDescent="0.25">
      <c r="AA24133"/>
      <c r="AB24133"/>
      <c r="AC24133"/>
    </row>
    <row r="24134" spans="27:29" x14ac:dyDescent="0.25">
      <c r="AA24134"/>
      <c r="AB24134"/>
      <c r="AC24134"/>
    </row>
    <row r="24135" spans="27:29" x14ac:dyDescent="0.25">
      <c r="AA24135"/>
      <c r="AB24135"/>
      <c r="AC24135"/>
    </row>
    <row r="24136" spans="27:29" x14ac:dyDescent="0.25">
      <c r="AA24136"/>
      <c r="AB24136"/>
      <c r="AC24136"/>
    </row>
    <row r="24137" spans="27:29" x14ac:dyDescent="0.25">
      <c r="AA24137"/>
      <c r="AB24137"/>
      <c r="AC24137"/>
    </row>
    <row r="24138" spans="27:29" x14ac:dyDescent="0.25">
      <c r="AA24138"/>
      <c r="AB24138"/>
      <c r="AC24138"/>
    </row>
    <row r="24139" spans="27:29" x14ac:dyDescent="0.25">
      <c r="AA24139"/>
      <c r="AB24139"/>
      <c r="AC24139"/>
    </row>
    <row r="24140" spans="27:29" x14ac:dyDescent="0.25">
      <c r="AA24140"/>
      <c r="AB24140"/>
      <c r="AC24140"/>
    </row>
    <row r="24141" spans="27:29" x14ac:dyDescent="0.25">
      <c r="AA24141"/>
      <c r="AB24141"/>
      <c r="AC24141"/>
    </row>
    <row r="24142" spans="27:29" x14ac:dyDescent="0.25">
      <c r="AA24142"/>
      <c r="AB24142"/>
      <c r="AC24142"/>
    </row>
    <row r="24143" spans="27:29" x14ac:dyDescent="0.25">
      <c r="AA24143"/>
      <c r="AB24143"/>
      <c r="AC24143"/>
    </row>
    <row r="24144" spans="27:29" x14ac:dyDescent="0.25">
      <c r="AA24144"/>
      <c r="AB24144"/>
      <c r="AC24144"/>
    </row>
    <row r="24145" spans="27:29" x14ac:dyDescent="0.25">
      <c r="AA24145"/>
      <c r="AB24145"/>
      <c r="AC24145"/>
    </row>
    <row r="24146" spans="27:29" x14ac:dyDescent="0.25">
      <c r="AA24146"/>
      <c r="AB24146"/>
      <c r="AC24146"/>
    </row>
    <row r="24147" spans="27:29" x14ac:dyDescent="0.25">
      <c r="AA24147"/>
      <c r="AB24147"/>
      <c r="AC24147"/>
    </row>
    <row r="24148" spans="27:29" x14ac:dyDescent="0.25">
      <c r="AA24148"/>
      <c r="AB24148"/>
      <c r="AC24148"/>
    </row>
    <row r="24149" spans="27:29" x14ac:dyDescent="0.25">
      <c r="AA24149"/>
      <c r="AB24149"/>
      <c r="AC24149"/>
    </row>
    <row r="24150" spans="27:29" x14ac:dyDescent="0.25">
      <c r="AA24150"/>
      <c r="AB24150"/>
      <c r="AC24150"/>
    </row>
    <row r="24151" spans="27:29" x14ac:dyDescent="0.25">
      <c r="AA24151"/>
      <c r="AB24151"/>
      <c r="AC24151"/>
    </row>
    <row r="24152" spans="27:29" x14ac:dyDescent="0.25">
      <c r="AA24152"/>
      <c r="AB24152"/>
      <c r="AC24152"/>
    </row>
    <row r="24153" spans="27:29" x14ac:dyDescent="0.25">
      <c r="AA24153"/>
      <c r="AB24153"/>
      <c r="AC24153"/>
    </row>
    <row r="24154" spans="27:29" x14ac:dyDescent="0.25">
      <c r="AA24154"/>
      <c r="AB24154"/>
      <c r="AC24154"/>
    </row>
    <row r="24155" spans="27:29" x14ac:dyDescent="0.25">
      <c r="AA24155"/>
      <c r="AB24155"/>
      <c r="AC24155"/>
    </row>
    <row r="24156" spans="27:29" x14ac:dyDescent="0.25">
      <c r="AA24156"/>
      <c r="AB24156"/>
      <c r="AC24156"/>
    </row>
    <row r="24157" spans="27:29" x14ac:dyDescent="0.25">
      <c r="AA24157"/>
      <c r="AB24157"/>
      <c r="AC24157"/>
    </row>
    <row r="24158" spans="27:29" x14ac:dyDescent="0.25">
      <c r="AA24158"/>
      <c r="AB24158"/>
      <c r="AC24158"/>
    </row>
    <row r="24159" spans="27:29" x14ac:dyDescent="0.25">
      <c r="AA24159"/>
      <c r="AB24159"/>
      <c r="AC24159"/>
    </row>
    <row r="24160" spans="27:29" x14ac:dyDescent="0.25">
      <c r="AA24160"/>
      <c r="AB24160"/>
      <c r="AC24160"/>
    </row>
    <row r="24161" spans="27:29" x14ac:dyDescent="0.25">
      <c r="AA24161"/>
      <c r="AB24161"/>
      <c r="AC24161"/>
    </row>
    <row r="24162" spans="27:29" x14ac:dyDescent="0.25">
      <c r="AA24162"/>
      <c r="AB24162"/>
      <c r="AC24162"/>
    </row>
    <row r="24163" spans="27:29" x14ac:dyDescent="0.25">
      <c r="AA24163"/>
      <c r="AB24163"/>
      <c r="AC24163"/>
    </row>
    <row r="24164" spans="27:29" x14ac:dyDescent="0.25">
      <c r="AA24164"/>
      <c r="AB24164"/>
      <c r="AC24164"/>
    </row>
    <row r="24165" spans="27:29" x14ac:dyDescent="0.25">
      <c r="AA24165"/>
      <c r="AB24165"/>
      <c r="AC24165"/>
    </row>
    <row r="24166" spans="27:29" x14ac:dyDescent="0.25">
      <c r="AA24166"/>
      <c r="AB24166"/>
      <c r="AC24166"/>
    </row>
    <row r="24167" spans="27:29" x14ac:dyDescent="0.25">
      <c r="AA24167"/>
      <c r="AB24167"/>
      <c r="AC24167"/>
    </row>
    <row r="24168" spans="27:29" x14ac:dyDescent="0.25">
      <c r="AA24168"/>
      <c r="AB24168"/>
      <c r="AC24168"/>
    </row>
    <row r="24169" spans="27:29" x14ac:dyDescent="0.25">
      <c r="AA24169"/>
      <c r="AB24169"/>
      <c r="AC24169"/>
    </row>
    <row r="24170" spans="27:29" x14ac:dyDescent="0.25">
      <c r="AA24170"/>
      <c r="AB24170"/>
      <c r="AC24170"/>
    </row>
    <row r="24171" spans="27:29" x14ac:dyDescent="0.25">
      <c r="AA24171"/>
      <c r="AB24171"/>
      <c r="AC24171"/>
    </row>
    <row r="24172" spans="27:29" x14ac:dyDescent="0.25">
      <c r="AA24172"/>
      <c r="AB24172"/>
      <c r="AC24172"/>
    </row>
    <row r="24173" spans="27:29" x14ac:dyDescent="0.25">
      <c r="AA24173"/>
      <c r="AB24173"/>
      <c r="AC24173"/>
    </row>
    <row r="24174" spans="27:29" x14ac:dyDescent="0.25">
      <c r="AA24174"/>
      <c r="AB24174"/>
      <c r="AC24174"/>
    </row>
    <row r="24175" spans="27:29" x14ac:dyDescent="0.25">
      <c r="AA24175"/>
      <c r="AB24175"/>
      <c r="AC24175"/>
    </row>
    <row r="24176" spans="27:29" x14ac:dyDescent="0.25">
      <c r="AA24176"/>
      <c r="AB24176"/>
      <c r="AC24176"/>
    </row>
    <row r="24177" spans="27:29" x14ac:dyDescent="0.25">
      <c r="AA24177"/>
      <c r="AB24177"/>
      <c r="AC24177"/>
    </row>
    <row r="24178" spans="27:29" x14ac:dyDescent="0.25">
      <c r="AA24178"/>
      <c r="AB24178"/>
      <c r="AC24178"/>
    </row>
    <row r="24179" spans="27:29" x14ac:dyDescent="0.25">
      <c r="AA24179"/>
      <c r="AB24179"/>
      <c r="AC24179"/>
    </row>
    <row r="24180" spans="27:29" x14ac:dyDescent="0.25">
      <c r="AA24180"/>
      <c r="AB24180"/>
      <c r="AC24180"/>
    </row>
    <row r="24181" spans="27:29" x14ac:dyDescent="0.25">
      <c r="AA24181"/>
      <c r="AB24181"/>
      <c r="AC24181"/>
    </row>
    <row r="24182" spans="27:29" x14ac:dyDescent="0.25">
      <c r="AA24182"/>
      <c r="AB24182"/>
      <c r="AC24182"/>
    </row>
    <row r="24183" spans="27:29" x14ac:dyDescent="0.25">
      <c r="AA24183"/>
      <c r="AB24183"/>
      <c r="AC24183"/>
    </row>
    <row r="24184" spans="27:29" x14ac:dyDescent="0.25">
      <c r="AA24184"/>
      <c r="AB24184"/>
      <c r="AC24184"/>
    </row>
    <row r="24185" spans="27:29" x14ac:dyDescent="0.25">
      <c r="AA24185"/>
      <c r="AB24185"/>
      <c r="AC24185"/>
    </row>
    <row r="24186" spans="27:29" x14ac:dyDescent="0.25">
      <c r="AA24186"/>
      <c r="AB24186"/>
      <c r="AC24186"/>
    </row>
    <row r="24187" spans="27:29" x14ac:dyDescent="0.25">
      <c r="AA24187"/>
      <c r="AB24187"/>
      <c r="AC24187"/>
    </row>
    <row r="24188" spans="27:29" x14ac:dyDescent="0.25">
      <c r="AA24188"/>
      <c r="AB24188"/>
      <c r="AC24188"/>
    </row>
    <row r="24189" spans="27:29" x14ac:dyDescent="0.25">
      <c r="AA24189"/>
      <c r="AB24189"/>
      <c r="AC24189"/>
    </row>
    <row r="24190" spans="27:29" x14ac:dyDescent="0.25">
      <c r="AA24190"/>
      <c r="AB24190"/>
      <c r="AC24190"/>
    </row>
    <row r="24191" spans="27:29" x14ac:dyDescent="0.25">
      <c r="AA24191"/>
      <c r="AB24191"/>
      <c r="AC24191"/>
    </row>
    <row r="24192" spans="27:29" x14ac:dyDescent="0.25">
      <c r="AA24192"/>
      <c r="AB24192"/>
      <c r="AC24192"/>
    </row>
    <row r="24193" spans="27:29" x14ac:dyDescent="0.25">
      <c r="AA24193"/>
      <c r="AB24193"/>
      <c r="AC24193"/>
    </row>
    <row r="24194" spans="27:29" x14ac:dyDescent="0.25">
      <c r="AA24194"/>
      <c r="AB24194"/>
      <c r="AC24194"/>
    </row>
    <row r="24195" spans="27:29" x14ac:dyDescent="0.25">
      <c r="AA24195"/>
      <c r="AB24195"/>
      <c r="AC24195"/>
    </row>
    <row r="24196" spans="27:29" x14ac:dyDescent="0.25">
      <c r="AA24196"/>
      <c r="AB24196"/>
      <c r="AC24196"/>
    </row>
    <row r="24197" spans="27:29" x14ac:dyDescent="0.25">
      <c r="AA24197"/>
      <c r="AB24197"/>
      <c r="AC24197"/>
    </row>
    <row r="24198" spans="27:29" x14ac:dyDescent="0.25">
      <c r="AA24198"/>
      <c r="AB24198"/>
      <c r="AC24198"/>
    </row>
    <row r="24199" spans="27:29" x14ac:dyDescent="0.25">
      <c r="AA24199"/>
      <c r="AB24199"/>
      <c r="AC24199"/>
    </row>
    <row r="24200" spans="27:29" x14ac:dyDescent="0.25">
      <c r="AA24200"/>
      <c r="AB24200"/>
      <c r="AC24200"/>
    </row>
    <row r="24201" spans="27:29" x14ac:dyDescent="0.25">
      <c r="AA24201"/>
      <c r="AB24201"/>
      <c r="AC24201"/>
    </row>
    <row r="24202" spans="27:29" x14ac:dyDescent="0.25">
      <c r="AA24202"/>
      <c r="AB24202"/>
      <c r="AC24202"/>
    </row>
    <row r="24203" spans="27:29" x14ac:dyDescent="0.25">
      <c r="AA24203"/>
      <c r="AB24203"/>
      <c r="AC24203"/>
    </row>
    <row r="24204" spans="27:29" x14ac:dyDescent="0.25">
      <c r="AA24204"/>
      <c r="AB24204"/>
      <c r="AC24204"/>
    </row>
    <row r="24205" spans="27:29" x14ac:dyDescent="0.25">
      <c r="AA24205"/>
      <c r="AB24205"/>
      <c r="AC24205"/>
    </row>
    <row r="24206" spans="27:29" x14ac:dyDescent="0.25">
      <c r="AA24206"/>
      <c r="AB24206"/>
      <c r="AC24206"/>
    </row>
    <row r="24207" spans="27:29" x14ac:dyDescent="0.25">
      <c r="AA24207"/>
      <c r="AB24207"/>
      <c r="AC24207"/>
    </row>
    <row r="24208" spans="27:29" x14ac:dyDescent="0.25">
      <c r="AA24208"/>
      <c r="AB24208"/>
      <c r="AC24208"/>
    </row>
    <row r="24209" spans="27:29" x14ac:dyDescent="0.25">
      <c r="AA24209"/>
      <c r="AB24209"/>
      <c r="AC24209"/>
    </row>
    <row r="24210" spans="27:29" x14ac:dyDescent="0.25">
      <c r="AA24210"/>
      <c r="AB24210"/>
      <c r="AC24210"/>
    </row>
    <row r="24211" spans="27:29" x14ac:dyDescent="0.25">
      <c r="AA24211"/>
      <c r="AB24211"/>
      <c r="AC24211"/>
    </row>
    <row r="24212" spans="27:29" x14ac:dyDescent="0.25">
      <c r="AA24212"/>
      <c r="AB24212"/>
      <c r="AC24212"/>
    </row>
    <row r="24213" spans="27:29" x14ac:dyDescent="0.25">
      <c r="AA24213"/>
      <c r="AB24213"/>
      <c r="AC24213"/>
    </row>
    <row r="24214" spans="27:29" x14ac:dyDescent="0.25">
      <c r="AA24214"/>
      <c r="AB24214"/>
      <c r="AC24214"/>
    </row>
    <row r="24215" spans="27:29" x14ac:dyDescent="0.25">
      <c r="AA24215"/>
      <c r="AB24215"/>
      <c r="AC24215"/>
    </row>
    <row r="24216" spans="27:29" x14ac:dyDescent="0.25">
      <c r="AA24216"/>
      <c r="AB24216"/>
      <c r="AC24216"/>
    </row>
    <row r="24217" spans="27:29" x14ac:dyDescent="0.25">
      <c r="AA24217"/>
      <c r="AB24217"/>
      <c r="AC24217"/>
    </row>
    <row r="24218" spans="27:29" x14ac:dyDescent="0.25">
      <c r="AA24218"/>
      <c r="AB24218"/>
      <c r="AC24218"/>
    </row>
    <row r="24219" spans="27:29" x14ac:dyDescent="0.25">
      <c r="AA24219"/>
      <c r="AB24219"/>
      <c r="AC24219"/>
    </row>
    <row r="24220" spans="27:29" x14ac:dyDescent="0.25">
      <c r="AA24220"/>
      <c r="AB24220"/>
      <c r="AC24220"/>
    </row>
    <row r="24221" spans="27:29" x14ac:dyDescent="0.25">
      <c r="AA24221"/>
      <c r="AB24221"/>
      <c r="AC24221"/>
    </row>
    <row r="24222" spans="27:29" x14ac:dyDescent="0.25">
      <c r="AA24222"/>
      <c r="AB24222"/>
      <c r="AC24222"/>
    </row>
    <row r="24223" spans="27:29" x14ac:dyDescent="0.25">
      <c r="AA24223"/>
      <c r="AB24223"/>
      <c r="AC24223"/>
    </row>
    <row r="24224" spans="27:29" x14ac:dyDescent="0.25">
      <c r="AA24224"/>
      <c r="AB24224"/>
      <c r="AC24224"/>
    </row>
    <row r="24225" spans="27:29" x14ac:dyDescent="0.25">
      <c r="AA24225"/>
      <c r="AB24225"/>
      <c r="AC24225"/>
    </row>
    <row r="24226" spans="27:29" x14ac:dyDescent="0.25">
      <c r="AA24226"/>
      <c r="AB24226"/>
      <c r="AC24226"/>
    </row>
    <row r="24227" spans="27:29" x14ac:dyDescent="0.25">
      <c r="AA24227"/>
      <c r="AB24227"/>
      <c r="AC24227"/>
    </row>
    <row r="24228" spans="27:29" x14ac:dyDescent="0.25">
      <c r="AA24228"/>
      <c r="AB24228"/>
      <c r="AC24228"/>
    </row>
    <row r="24229" spans="27:29" x14ac:dyDescent="0.25">
      <c r="AA24229"/>
      <c r="AB24229"/>
      <c r="AC24229"/>
    </row>
    <row r="24230" spans="27:29" x14ac:dyDescent="0.25">
      <c r="AA24230"/>
      <c r="AB24230"/>
      <c r="AC24230"/>
    </row>
    <row r="24231" spans="27:29" x14ac:dyDescent="0.25">
      <c r="AA24231"/>
      <c r="AB24231"/>
      <c r="AC24231"/>
    </row>
    <row r="24232" spans="27:29" x14ac:dyDescent="0.25">
      <c r="AA24232"/>
      <c r="AB24232"/>
      <c r="AC24232"/>
    </row>
    <row r="24233" spans="27:29" x14ac:dyDescent="0.25">
      <c r="AA24233"/>
      <c r="AB24233"/>
      <c r="AC24233"/>
    </row>
    <row r="24234" spans="27:29" x14ac:dyDescent="0.25">
      <c r="AA24234"/>
      <c r="AB24234"/>
      <c r="AC24234"/>
    </row>
    <row r="24235" spans="27:29" x14ac:dyDescent="0.25">
      <c r="AA24235"/>
      <c r="AB24235"/>
      <c r="AC24235"/>
    </row>
    <row r="24236" spans="27:29" x14ac:dyDescent="0.25">
      <c r="AA24236"/>
      <c r="AB24236"/>
      <c r="AC24236"/>
    </row>
    <row r="24237" spans="27:29" x14ac:dyDescent="0.25">
      <c r="AA24237"/>
      <c r="AB24237"/>
      <c r="AC24237"/>
    </row>
    <row r="24238" spans="27:29" x14ac:dyDescent="0.25">
      <c r="AA24238"/>
      <c r="AB24238"/>
      <c r="AC24238"/>
    </row>
    <row r="24239" spans="27:29" x14ac:dyDescent="0.25">
      <c r="AA24239"/>
      <c r="AB24239"/>
      <c r="AC24239"/>
    </row>
    <row r="24240" spans="27:29" x14ac:dyDescent="0.25">
      <c r="AA24240"/>
      <c r="AB24240"/>
      <c r="AC24240"/>
    </row>
    <row r="24241" spans="27:29" x14ac:dyDescent="0.25">
      <c r="AA24241"/>
      <c r="AB24241"/>
      <c r="AC24241"/>
    </row>
    <row r="24242" spans="27:29" x14ac:dyDescent="0.25">
      <c r="AA24242"/>
      <c r="AB24242"/>
      <c r="AC24242"/>
    </row>
    <row r="24243" spans="27:29" x14ac:dyDescent="0.25">
      <c r="AA24243"/>
      <c r="AB24243"/>
      <c r="AC24243"/>
    </row>
    <row r="24244" spans="27:29" x14ac:dyDescent="0.25">
      <c r="AA24244"/>
      <c r="AB24244"/>
      <c r="AC24244"/>
    </row>
    <row r="24245" spans="27:29" x14ac:dyDescent="0.25">
      <c r="AA24245"/>
      <c r="AB24245"/>
      <c r="AC24245"/>
    </row>
    <row r="24246" spans="27:29" x14ac:dyDescent="0.25">
      <c r="AA24246"/>
      <c r="AB24246"/>
      <c r="AC24246"/>
    </row>
    <row r="24247" spans="27:29" x14ac:dyDescent="0.25">
      <c r="AA24247"/>
      <c r="AB24247"/>
      <c r="AC24247"/>
    </row>
    <row r="24248" spans="27:29" x14ac:dyDescent="0.25">
      <c r="AA24248"/>
      <c r="AB24248"/>
      <c r="AC24248"/>
    </row>
    <row r="24249" spans="27:29" x14ac:dyDescent="0.25">
      <c r="AA24249"/>
      <c r="AB24249"/>
      <c r="AC24249"/>
    </row>
    <row r="24250" spans="27:29" x14ac:dyDescent="0.25">
      <c r="AA24250"/>
      <c r="AB24250"/>
      <c r="AC24250"/>
    </row>
    <row r="24251" spans="27:29" x14ac:dyDescent="0.25">
      <c r="AA24251"/>
      <c r="AB24251"/>
      <c r="AC24251"/>
    </row>
    <row r="24252" spans="27:29" x14ac:dyDescent="0.25">
      <c r="AA24252"/>
      <c r="AB24252"/>
      <c r="AC24252"/>
    </row>
    <row r="24253" spans="27:29" x14ac:dyDescent="0.25">
      <c r="AA24253"/>
      <c r="AB24253"/>
      <c r="AC24253"/>
    </row>
    <row r="24254" spans="27:29" x14ac:dyDescent="0.25">
      <c r="AA24254"/>
      <c r="AB24254"/>
      <c r="AC24254"/>
    </row>
    <row r="24255" spans="27:29" x14ac:dyDescent="0.25">
      <c r="AA24255"/>
      <c r="AB24255"/>
      <c r="AC24255"/>
    </row>
    <row r="24256" spans="27:29" x14ac:dyDescent="0.25">
      <c r="AA24256"/>
      <c r="AB24256"/>
      <c r="AC24256"/>
    </row>
    <row r="24257" spans="27:29" x14ac:dyDescent="0.25">
      <c r="AA24257"/>
      <c r="AB24257"/>
      <c r="AC24257"/>
    </row>
    <row r="24258" spans="27:29" x14ac:dyDescent="0.25">
      <c r="AA24258"/>
      <c r="AB24258"/>
      <c r="AC24258"/>
    </row>
    <row r="24259" spans="27:29" x14ac:dyDescent="0.25">
      <c r="AA24259"/>
      <c r="AB24259"/>
      <c r="AC24259"/>
    </row>
    <row r="24260" spans="27:29" x14ac:dyDescent="0.25">
      <c r="AA24260"/>
      <c r="AB24260"/>
      <c r="AC24260"/>
    </row>
    <row r="24261" spans="27:29" x14ac:dyDescent="0.25">
      <c r="AA24261"/>
      <c r="AB24261"/>
      <c r="AC24261"/>
    </row>
    <row r="24262" spans="27:29" x14ac:dyDescent="0.25">
      <c r="AA24262"/>
      <c r="AB24262"/>
      <c r="AC24262"/>
    </row>
    <row r="24263" spans="27:29" x14ac:dyDescent="0.25">
      <c r="AA24263"/>
      <c r="AB24263"/>
      <c r="AC24263"/>
    </row>
    <row r="24264" spans="27:29" x14ac:dyDescent="0.25">
      <c r="AA24264"/>
      <c r="AB24264"/>
      <c r="AC24264"/>
    </row>
    <row r="24265" spans="27:29" x14ac:dyDescent="0.25">
      <c r="AA24265"/>
      <c r="AB24265"/>
      <c r="AC24265"/>
    </row>
    <row r="24266" spans="27:29" x14ac:dyDescent="0.25">
      <c r="AA24266"/>
      <c r="AB24266"/>
      <c r="AC24266"/>
    </row>
    <row r="24267" spans="27:29" x14ac:dyDescent="0.25">
      <c r="AA24267"/>
      <c r="AB24267"/>
      <c r="AC24267"/>
    </row>
    <row r="24268" spans="27:29" x14ac:dyDescent="0.25">
      <c r="AA24268"/>
      <c r="AB24268"/>
      <c r="AC24268"/>
    </row>
    <row r="24269" spans="27:29" x14ac:dyDescent="0.25">
      <c r="AA24269"/>
      <c r="AB24269"/>
      <c r="AC24269"/>
    </row>
    <row r="24270" spans="27:29" x14ac:dyDescent="0.25">
      <c r="AA24270"/>
      <c r="AB24270"/>
      <c r="AC24270"/>
    </row>
    <row r="24271" spans="27:29" x14ac:dyDescent="0.25">
      <c r="AA24271"/>
      <c r="AB24271"/>
      <c r="AC24271"/>
    </row>
    <row r="24272" spans="27:29" x14ac:dyDescent="0.25">
      <c r="AA24272"/>
      <c r="AB24272"/>
      <c r="AC24272"/>
    </row>
    <row r="24273" spans="27:29" x14ac:dyDescent="0.25">
      <c r="AA24273"/>
      <c r="AB24273"/>
      <c r="AC24273"/>
    </row>
    <row r="24274" spans="27:29" x14ac:dyDescent="0.25">
      <c r="AA24274"/>
      <c r="AB24274"/>
      <c r="AC24274"/>
    </row>
    <row r="24275" spans="27:29" x14ac:dyDescent="0.25">
      <c r="AA24275"/>
      <c r="AB24275"/>
      <c r="AC24275"/>
    </row>
    <row r="24276" spans="27:29" x14ac:dyDescent="0.25">
      <c r="AA24276"/>
      <c r="AB24276"/>
      <c r="AC24276"/>
    </row>
    <row r="24277" spans="27:29" x14ac:dyDescent="0.25">
      <c r="AA24277"/>
      <c r="AB24277"/>
      <c r="AC24277"/>
    </row>
    <row r="24278" spans="27:29" x14ac:dyDescent="0.25">
      <c r="AA24278"/>
      <c r="AB24278"/>
      <c r="AC24278"/>
    </row>
    <row r="24279" spans="27:29" x14ac:dyDescent="0.25">
      <c r="AA24279"/>
      <c r="AB24279"/>
      <c r="AC24279"/>
    </row>
    <row r="24280" spans="27:29" x14ac:dyDescent="0.25">
      <c r="AA24280"/>
      <c r="AB24280"/>
      <c r="AC24280"/>
    </row>
    <row r="24281" spans="27:29" x14ac:dyDescent="0.25">
      <c r="AA24281"/>
      <c r="AB24281"/>
      <c r="AC24281"/>
    </row>
    <row r="24282" spans="27:29" x14ac:dyDescent="0.25">
      <c r="AA24282"/>
      <c r="AB24282"/>
      <c r="AC24282"/>
    </row>
    <row r="24283" spans="27:29" x14ac:dyDescent="0.25">
      <c r="AA24283"/>
      <c r="AB24283"/>
      <c r="AC24283"/>
    </row>
    <row r="24284" spans="27:29" x14ac:dyDescent="0.25">
      <c r="AA24284"/>
      <c r="AB24284"/>
      <c r="AC24284"/>
    </row>
    <row r="24285" spans="27:29" x14ac:dyDescent="0.25">
      <c r="AA24285"/>
      <c r="AB24285"/>
      <c r="AC24285"/>
    </row>
    <row r="24286" spans="27:29" x14ac:dyDescent="0.25">
      <c r="AA24286"/>
      <c r="AB24286"/>
      <c r="AC24286"/>
    </row>
    <row r="24287" spans="27:29" x14ac:dyDescent="0.25">
      <c r="AA24287"/>
      <c r="AB24287"/>
      <c r="AC24287"/>
    </row>
    <row r="24288" spans="27:29" x14ac:dyDescent="0.25">
      <c r="AA24288"/>
      <c r="AB24288"/>
      <c r="AC24288"/>
    </row>
    <row r="24289" spans="27:29" x14ac:dyDescent="0.25">
      <c r="AA24289"/>
      <c r="AB24289"/>
      <c r="AC24289"/>
    </row>
    <row r="24290" spans="27:29" x14ac:dyDescent="0.25">
      <c r="AA24290"/>
      <c r="AB24290"/>
      <c r="AC24290"/>
    </row>
    <row r="24291" spans="27:29" x14ac:dyDescent="0.25">
      <c r="AA24291"/>
      <c r="AB24291"/>
      <c r="AC24291"/>
    </row>
    <row r="24292" spans="27:29" x14ac:dyDescent="0.25">
      <c r="AA24292"/>
      <c r="AB24292"/>
      <c r="AC24292"/>
    </row>
    <row r="24293" spans="27:29" x14ac:dyDescent="0.25">
      <c r="AA24293"/>
      <c r="AB24293"/>
      <c r="AC24293"/>
    </row>
    <row r="24294" spans="27:29" x14ac:dyDescent="0.25">
      <c r="AA24294"/>
      <c r="AB24294"/>
      <c r="AC24294"/>
    </row>
    <row r="24295" spans="27:29" x14ac:dyDescent="0.25">
      <c r="AA24295"/>
      <c r="AB24295"/>
      <c r="AC24295"/>
    </row>
    <row r="24296" spans="27:29" x14ac:dyDescent="0.25">
      <c r="AA24296"/>
      <c r="AB24296"/>
      <c r="AC24296"/>
    </row>
    <row r="24297" spans="27:29" x14ac:dyDescent="0.25">
      <c r="AA24297"/>
      <c r="AB24297"/>
      <c r="AC24297"/>
    </row>
    <row r="24298" spans="27:29" x14ac:dyDescent="0.25">
      <c r="AA24298"/>
      <c r="AB24298"/>
      <c r="AC24298"/>
    </row>
    <row r="24299" spans="27:29" x14ac:dyDescent="0.25">
      <c r="AA24299"/>
      <c r="AB24299"/>
      <c r="AC24299"/>
    </row>
    <row r="24300" spans="27:29" x14ac:dyDescent="0.25">
      <c r="AA24300"/>
      <c r="AB24300"/>
      <c r="AC24300"/>
    </row>
    <row r="24301" spans="27:29" x14ac:dyDescent="0.25">
      <c r="AA24301"/>
      <c r="AB24301"/>
      <c r="AC24301"/>
    </row>
    <row r="24302" spans="27:29" x14ac:dyDescent="0.25">
      <c r="AA24302"/>
      <c r="AB24302"/>
      <c r="AC24302"/>
    </row>
    <row r="24303" spans="27:29" x14ac:dyDescent="0.25">
      <c r="AA24303"/>
      <c r="AB24303"/>
      <c r="AC24303"/>
    </row>
    <row r="24304" spans="27:29" x14ac:dyDescent="0.25">
      <c r="AA24304"/>
      <c r="AB24304"/>
      <c r="AC24304"/>
    </row>
    <row r="24305" spans="27:29" x14ac:dyDescent="0.25">
      <c r="AA24305"/>
      <c r="AB24305"/>
      <c r="AC24305"/>
    </row>
    <row r="24306" spans="27:29" x14ac:dyDescent="0.25">
      <c r="AA24306"/>
      <c r="AB24306"/>
      <c r="AC24306"/>
    </row>
    <row r="24307" spans="27:29" x14ac:dyDescent="0.25">
      <c r="AA24307"/>
      <c r="AB24307"/>
      <c r="AC24307"/>
    </row>
    <row r="24308" spans="27:29" x14ac:dyDescent="0.25">
      <c r="AA24308"/>
      <c r="AB24308"/>
      <c r="AC24308"/>
    </row>
    <row r="24309" spans="27:29" x14ac:dyDescent="0.25">
      <c r="AA24309"/>
      <c r="AB24309"/>
      <c r="AC24309"/>
    </row>
    <row r="24310" spans="27:29" x14ac:dyDescent="0.25">
      <c r="AA24310"/>
      <c r="AB24310"/>
      <c r="AC24310"/>
    </row>
    <row r="24311" spans="27:29" x14ac:dyDescent="0.25">
      <c r="AA24311"/>
      <c r="AB24311"/>
      <c r="AC24311"/>
    </row>
    <row r="24312" spans="27:29" x14ac:dyDescent="0.25">
      <c r="AA24312"/>
      <c r="AB24312"/>
      <c r="AC24312"/>
    </row>
    <row r="24313" spans="27:29" x14ac:dyDescent="0.25">
      <c r="AA24313"/>
      <c r="AB24313"/>
      <c r="AC24313"/>
    </row>
    <row r="24314" spans="27:29" x14ac:dyDescent="0.25">
      <c r="AA24314"/>
      <c r="AB24314"/>
      <c r="AC24314"/>
    </row>
    <row r="24315" spans="27:29" x14ac:dyDescent="0.25">
      <c r="AA24315"/>
      <c r="AB24315"/>
      <c r="AC24315"/>
    </row>
    <row r="24316" spans="27:29" x14ac:dyDescent="0.25">
      <c r="AA24316"/>
      <c r="AB24316"/>
      <c r="AC24316"/>
    </row>
    <row r="24317" spans="27:29" x14ac:dyDescent="0.25">
      <c r="AA24317"/>
      <c r="AB24317"/>
      <c r="AC24317"/>
    </row>
    <row r="24318" spans="27:29" x14ac:dyDescent="0.25">
      <c r="AA24318"/>
      <c r="AB24318"/>
      <c r="AC24318"/>
    </row>
    <row r="24319" spans="27:29" x14ac:dyDescent="0.25">
      <c r="AA24319"/>
      <c r="AB24319"/>
      <c r="AC24319"/>
    </row>
    <row r="24320" spans="27:29" x14ac:dyDescent="0.25">
      <c r="AA24320"/>
      <c r="AB24320"/>
      <c r="AC24320"/>
    </row>
    <row r="24321" spans="27:29" x14ac:dyDescent="0.25">
      <c r="AA24321"/>
      <c r="AB24321"/>
      <c r="AC24321"/>
    </row>
    <row r="24322" spans="27:29" x14ac:dyDescent="0.25">
      <c r="AA24322"/>
      <c r="AB24322"/>
      <c r="AC24322"/>
    </row>
    <row r="24323" spans="27:29" x14ac:dyDescent="0.25">
      <c r="AA24323"/>
      <c r="AB24323"/>
      <c r="AC24323"/>
    </row>
    <row r="24324" spans="27:29" x14ac:dyDescent="0.25">
      <c r="AA24324"/>
      <c r="AB24324"/>
      <c r="AC24324"/>
    </row>
    <row r="24325" spans="27:29" x14ac:dyDescent="0.25">
      <c r="AA24325"/>
      <c r="AB24325"/>
      <c r="AC24325"/>
    </row>
    <row r="24326" spans="27:29" x14ac:dyDescent="0.25">
      <c r="AA24326"/>
      <c r="AB24326"/>
      <c r="AC24326"/>
    </row>
    <row r="24327" spans="27:29" x14ac:dyDescent="0.25">
      <c r="AA24327"/>
      <c r="AB24327"/>
      <c r="AC24327"/>
    </row>
    <row r="24328" spans="27:29" x14ac:dyDescent="0.25">
      <c r="AA24328"/>
      <c r="AB24328"/>
      <c r="AC24328"/>
    </row>
    <row r="24329" spans="27:29" x14ac:dyDescent="0.25">
      <c r="AA24329"/>
      <c r="AB24329"/>
      <c r="AC24329"/>
    </row>
    <row r="24330" spans="27:29" x14ac:dyDescent="0.25">
      <c r="AA24330"/>
      <c r="AB24330"/>
      <c r="AC24330"/>
    </row>
    <row r="24331" spans="27:29" x14ac:dyDescent="0.25">
      <c r="AA24331"/>
      <c r="AB24331"/>
      <c r="AC24331"/>
    </row>
    <row r="24332" spans="27:29" x14ac:dyDescent="0.25">
      <c r="AA24332"/>
      <c r="AB24332"/>
      <c r="AC24332"/>
    </row>
    <row r="24333" spans="27:29" x14ac:dyDescent="0.25">
      <c r="AA24333"/>
      <c r="AB24333"/>
      <c r="AC24333"/>
    </row>
    <row r="24334" spans="27:29" x14ac:dyDescent="0.25">
      <c r="AA24334"/>
      <c r="AB24334"/>
      <c r="AC24334"/>
    </row>
    <row r="24335" spans="27:29" x14ac:dyDescent="0.25">
      <c r="AA24335"/>
      <c r="AB24335"/>
      <c r="AC24335"/>
    </row>
    <row r="24336" spans="27:29" x14ac:dyDescent="0.25">
      <c r="AA24336"/>
      <c r="AB24336"/>
      <c r="AC24336"/>
    </row>
    <row r="24337" spans="27:29" x14ac:dyDescent="0.25">
      <c r="AA24337"/>
      <c r="AB24337"/>
      <c r="AC24337"/>
    </row>
    <row r="24338" spans="27:29" x14ac:dyDescent="0.25">
      <c r="AA24338"/>
      <c r="AB24338"/>
      <c r="AC24338"/>
    </row>
    <row r="24339" spans="27:29" x14ac:dyDescent="0.25">
      <c r="AA24339"/>
      <c r="AB24339"/>
      <c r="AC24339"/>
    </row>
    <row r="24340" spans="27:29" x14ac:dyDescent="0.25">
      <c r="AA24340"/>
      <c r="AB24340"/>
      <c r="AC24340"/>
    </row>
    <row r="24341" spans="27:29" x14ac:dyDescent="0.25">
      <c r="AA24341"/>
      <c r="AB24341"/>
      <c r="AC24341"/>
    </row>
    <row r="24342" spans="27:29" x14ac:dyDescent="0.25">
      <c r="AA24342"/>
      <c r="AB24342"/>
      <c r="AC24342"/>
    </row>
    <row r="24343" spans="27:29" x14ac:dyDescent="0.25">
      <c r="AA24343"/>
      <c r="AB24343"/>
      <c r="AC24343"/>
    </row>
    <row r="24344" spans="27:29" x14ac:dyDescent="0.25">
      <c r="AA24344"/>
      <c r="AB24344"/>
      <c r="AC24344"/>
    </row>
    <row r="24345" spans="27:29" x14ac:dyDescent="0.25">
      <c r="AA24345"/>
      <c r="AB24345"/>
      <c r="AC24345"/>
    </row>
    <row r="24346" spans="27:29" x14ac:dyDescent="0.25">
      <c r="AA24346"/>
      <c r="AB24346"/>
      <c r="AC24346"/>
    </row>
    <row r="24347" spans="27:29" x14ac:dyDescent="0.25">
      <c r="AA24347"/>
      <c r="AB24347"/>
      <c r="AC24347"/>
    </row>
    <row r="24348" spans="27:29" x14ac:dyDescent="0.25">
      <c r="AA24348"/>
      <c r="AB24348"/>
      <c r="AC24348"/>
    </row>
    <row r="24349" spans="27:29" x14ac:dyDescent="0.25">
      <c r="AA24349"/>
      <c r="AB24349"/>
      <c r="AC24349"/>
    </row>
    <row r="24350" spans="27:29" x14ac:dyDescent="0.25">
      <c r="AA24350"/>
      <c r="AB24350"/>
      <c r="AC24350"/>
    </row>
    <row r="24351" spans="27:29" x14ac:dyDescent="0.25">
      <c r="AA24351"/>
      <c r="AB24351"/>
      <c r="AC24351"/>
    </row>
    <row r="24352" spans="27:29" x14ac:dyDescent="0.25">
      <c r="AA24352"/>
      <c r="AB24352"/>
      <c r="AC24352"/>
    </row>
    <row r="24353" spans="27:29" x14ac:dyDescent="0.25">
      <c r="AA24353"/>
      <c r="AB24353"/>
      <c r="AC24353"/>
    </row>
    <row r="24354" spans="27:29" x14ac:dyDescent="0.25">
      <c r="AA24354"/>
      <c r="AB24354"/>
      <c r="AC24354"/>
    </row>
    <row r="24355" spans="27:29" x14ac:dyDescent="0.25">
      <c r="AA24355"/>
      <c r="AB24355"/>
      <c r="AC24355"/>
    </row>
    <row r="24356" spans="27:29" x14ac:dyDescent="0.25">
      <c r="AA24356"/>
      <c r="AB24356"/>
      <c r="AC24356"/>
    </row>
    <row r="24357" spans="27:29" x14ac:dyDescent="0.25">
      <c r="AA24357"/>
      <c r="AB24357"/>
      <c r="AC24357"/>
    </row>
    <row r="24358" spans="27:29" x14ac:dyDescent="0.25">
      <c r="AA24358"/>
      <c r="AB24358"/>
      <c r="AC24358"/>
    </row>
    <row r="24359" spans="27:29" x14ac:dyDescent="0.25">
      <c r="AA24359"/>
      <c r="AB24359"/>
      <c r="AC24359"/>
    </row>
    <row r="24360" spans="27:29" x14ac:dyDescent="0.25">
      <c r="AA24360"/>
      <c r="AB24360"/>
      <c r="AC24360"/>
    </row>
    <row r="24361" spans="27:29" x14ac:dyDescent="0.25">
      <c r="AA24361"/>
      <c r="AB24361"/>
      <c r="AC24361"/>
    </row>
    <row r="24362" spans="27:29" x14ac:dyDescent="0.25">
      <c r="AA24362"/>
      <c r="AB24362"/>
      <c r="AC24362"/>
    </row>
    <row r="24363" spans="27:29" x14ac:dyDescent="0.25">
      <c r="AA24363"/>
      <c r="AB24363"/>
      <c r="AC24363"/>
    </row>
    <row r="24364" spans="27:29" x14ac:dyDescent="0.25">
      <c r="AA24364"/>
      <c r="AB24364"/>
      <c r="AC24364"/>
    </row>
    <row r="24365" spans="27:29" x14ac:dyDescent="0.25">
      <c r="AA24365"/>
      <c r="AB24365"/>
      <c r="AC24365"/>
    </row>
    <row r="24366" spans="27:29" x14ac:dyDescent="0.25">
      <c r="AA24366"/>
      <c r="AB24366"/>
      <c r="AC24366"/>
    </row>
    <row r="24367" spans="27:29" x14ac:dyDescent="0.25">
      <c r="AA24367"/>
      <c r="AB24367"/>
      <c r="AC24367"/>
    </row>
    <row r="24368" spans="27:29" x14ac:dyDescent="0.25">
      <c r="AA24368"/>
      <c r="AB24368"/>
      <c r="AC24368"/>
    </row>
    <row r="24369" spans="27:29" x14ac:dyDescent="0.25">
      <c r="AA24369"/>
      <c r="AB24369"/>
      <c r="AC24369"/>
    </row>
    <row r="24370" spans="27:29" x14ac:dyDescent="0.25">
      <c r="AA24370"/>
      <c r="AB24370"/>
      <c r="AC24370"/>
    </row>
    <row r="24371" spans="27:29" x14ac:dyDescent="0.25">
      <c r="AA24371"/>
      <c r="AB24371"/>
      <c r="AC24371"/>
    </row>
    <row r="24372" spans="27:29" x14ac:dyDescent="0.25">
      <c r="AA24372"/>
      <c r="AB24372"/>
      <c r="AC24372"/>
    </row>
    <row r="24373" spans="27:29" x14ac:dyDescent="0.25">
      <c r="AA24373"/>
      <c r="AB24373"/>
      <c r="AC24373"/>
    </row>
    <row r="24374" spans="27:29" x14ac:dyDescent="0.25">
      <c r="AA24374"/>
      <c r="AB24374"/>
      <c r="AC24374"/>
    </row>
    <row r="24375" spans="27:29" x14ac:dyDescent="0.25">
      <c r="AA24375"/>
      <c r="AB24375"/>
      <c r="AC24375"/>
    </row>
    <row r="24376" spans="27:29" x14ac:dyDescent="0.25">
      <c r="AA24376"/>
      <c r="AB24376"/>
      <c r="AC24376"/>
    </row>
    <row r="24377" spans="27:29" x14ac:dyDescent="0.25">
      <c r="AA24377"/>
      <c r="AB24377"/>
      <c r="AC24377"/>
    </row>
    <row r="24378" spans="27:29" x14ac:dyDescent="0.25">
      <c r="AA24378"/>
      <c r="AB24378"/>
      <c r="AC24378"/>
    </row>
    <row r="24379" spans="27:29" x14ac:dyDescent="0.25">
      <c r="AA24379"/>
      <c r="AB24379"/>
      <c r="AC24379"/>
    </row>
    <row r="24380" spans="27:29" x14ac:dyDescent="0.25">
      <c r="AA24380"/>
      <c r="AB24380"/>
      <c r="AC24380"/>
    </row>
    <row r="24381" spans="27:29" x14ac:dyDescent="0.25">
      <c r="AA24381"/>
      <c r="AB24381"/>
      <c r="AC24381"/>
    </row>
    <row r="24382" spans="27:29" x14ac:dyDescent="0.25">
      <c r="AA24382"/>
      <c r="AB24382"/>
      <c r="AC24382"/>
    </row>
    <row r="24383" spans="27:29" x14ac:dyDescent="0.25">
      <c r="AA24383"/>
      <c r="AB24383"/>
      <c r="AC24383"/>
    </row>
    <row r="24384" spans="27:29" x14ac:dyDescent="0.25">
      <c r="AA24384"/>
      <c r="AB24384"/>
      <c r="AC24384"/>
    </row>
    <row r="24385" spans="27:29" x14ac:dyDescent="0.25">
      <c r="AA24385"/>
      <c r="AB24385"/>
      <c r="AC24385"/>
    </row>
    <row r="24386" spans="27:29" x14ac:dyDescent="0.25">
      <c r="AA24386"/>
      <c r="AB24386"/>
      <c r="AC24386"/>
    </row>
    <row r="24387" spans="27:29" x14ac:dyDescent="0.25">
      <c r="AA24387"/>
      <c r="AB24387"/>
      <c r="AC24387"/>
    </row>
    <row r="24388" spans="27:29" x14ac:dyDescent="0.25">
      <c r="AA24388"/>
      <c r="AB24388"/>
      <c r="AC24388"/>
    </row>
    <row r="24389" spans="27:29" x14ac:dyDescent="0.25">
      <c r="AA24389"/>
      <c r="AB24389"/>
      <c r="AC24389"/>
    </row>
    <row r="24390" spans="27:29" x14ac:dyDescent="0.25">
      <c r="AA24390"/>
      <c r="AB24390"/>
      <c r="AC24390"/>
    </row>
    <row r="24391" spans="27:29" x14ac:dyDescent="0.25">
      <c r="AA24391"/>
      <c r="AB24391"/>
      <c r="AC24391"/>
    </row>
    <row r="24392" spans="27:29" x14ac:dyDescent="0.25">
      <c r="AA24392"/>
      <c r="AB24392"/>
      <c r="AC24392"/>
    </row>
    <row r="24393" spans="27:29" x14ac:dyDescent="0.25">
      <c r="AA24393"/>
      <c r="AB24393"/>
      <c r="AC24393"/>
    </row>
    <row r="24394" spans="27:29" x14ac:dyDescent="0.25">
      <c r="AA24394"/>
      <c r="AB24394"/>
      <c r="AC24394"/>
    </row>
    <row r="24395" spans="27:29" x14ac:dyDescent="0.25">
      <c r="AA24395"/>
      <c r="AB24395"/>
      <c r="AC24395"/>
    </row>
    <row r="24396" spans="27:29" x14ac:dyDescent="0.25">
      <c r="AA24396"/>
      <c r="AB24396"/>
      <c r="AC24396"/>
    </row>
    <row r="24397" spans="27:29" x14ac:dyDescent="0.25">
      <c r="AA24397"/>
      <c r="AB24397"/>
      <c r="AC24397"/>
    </row>
    <row r="24398" spans="27:29" x14ac:dyDescent="0.25">
      <c r="AA24398"/>
      <c r="AB24398"/>
      <c r="AC24398"/>
    </row>
    <row r="24399" spans="27:29" x14ac:dyDescent="0.25">
      <c r="AA24399"/>
      <c r="AB24399"/>
      <c r="AC24399"/>
    </row>
    <row r="24400" spans="27:29" x14ac:dyDescent="0.25">
      <c r="AA24400"/>
      <c r="AB24400"/>
      <c r="AC24400"/>
    </row>
    <row r="24401" spans="27:29" x14ac:dyDescent="0.25">
      <c r="AA24401"/>
      <c r="AB24401"/>
      <c r="AC24401"/>
    </row>
    <row r="24402" spans="27:29" x14ac:dyDescent="0.25">
      <c r="AA24402"/>
      <c r="AB24402"/>
      <c r="AC24402"/>
    </row>
    <row r="24403" spans="27:29" x14ac:dyDescent="0.25">
      <c r="AA24403"/>
      <c r="AB24403"/>
      <c r="AC24403"/>
    </row>
    <row r="24404" spans="27:29" x14ac:dyDescent="0.25">
      <c r="AA24404"/>
      <c r="AB24404"/>
      <c r="AC24404"/>
    </row>
    <row r="24405" spans="27:29" x14ac:dyDescent="0.25">
      <c r="AA24405"/>
      <c r="AB24405"/>
      <c r="AC24405"/>
    </row>
    <row r="24406" spans="27:29" x14ac:dyDescent="0.25">
      <c r="AA24406"/>
      <c r="AB24406"/>
      <c r="AC24406"/>
    </row>
    <row r="24407" spans="27:29" x14ac:dyDescent="0.25">
      <c r="AA24407"/>
      <c r="AB24407"/>
      <c r="AC24407"/>
    </row>
    <row r="24408" spans="27:29" x14ac:dyDescent="0.25">
      <c r="AA24408"/>
      <c r="AB24408"/>
      <c r="AC24408"/>
    </row>
    <row r="24409" spans="27:29" x14ac:dyDescent="0.25">
      <c r="AA24409"/>
      <c r="AB24409"/>
      <c r="AC24409"/>
    </row>
    <row r="24410" spans="27:29" x14ac:dyDescent="0.25">
      <c r="AA24410"/>
      <c r="AB24410"/>
      <c r="AC24410"/>
    </row>
    <row r="24411" spans="27:29" x14ac:dyDescent="0.25">
      <c r="AA24411"/>
      <c r="AB24411"/>
      <c r="AC24411"/>
    </row>
    <row r="24412" spans="27:29" x14ac:dyDescent="0.25">
      <c r="AA24412"/>
      <c r="AB24412"/>
      <c r="AC24412"/>
    </row>
    <row r="24413" spans="27:29" x14ac:dyDescent="0.25">
      <c r="AA24413"/>
      <c r="AB24413"/>
      <c r="AC24413"/>
    </row>
    <row r="24414" spans="27:29" x14ac:dyDescent="0.25">
      <c r="AA24414"/>
      <c r="AB24414"/>
      <c r="AC24414"/>
    </row>
    <row r="24415" spans="27:29" x14ac:dyDescent="0.25">
      <c r="AA24415"/>
      <c r="AB24415"/>
      <c r="AC24415"/>
    </row>
    <row r="24416" spans="27:29" x14ac:dyDescent="0.25">
      <c r="AA24416"/>
      <c r="AB24416"/>
      <c r="AC24416"/>
    </row>
    <row r="24417" spans="27:29" x14ac:dyDescent="0.25">
      <c r="AA24417"/>
      <c r="AB24417"/>
      <c r="AC24417"/>
    </row>
    <row r="24418" spans="27:29" x14ac:dyDescent="0.25">
      <c r="AA24418"/>
      <c r="AB24418"/>
      <c r="AC24418"/>
    </row>
    <row r="24419" spans="27:29" x14ac:dyDescent="0.25">
      <c r="AA24419"/>
      <c r="AB24419"/>
      <c r="AC24419"/>
    </row>
    <row r="24420" spans="27:29" x14ac:dyDescent="0.25">
      <c r="AA24420"/>
      <c r="AB24420"/>
      <c r="AC24420"/>
    </row>
    <row r="24421" spans="27:29" x14ac:dyDescent="0.25">
      <c r="AA24421"/>
      <c r="AB24421"/>
      <c r="AC24421"/>
    </row>
    <row r="24422" spans="27:29" x14ac:dyDescent="0.25">
      <c r="AA24422"/>
      <c r="AB24422"/>
      <c r="AC24422"/>
    </row>
    <row r="24423" spans="27:29" x14ac:dyDescent="0.25">
      <c r="AA24423"/>
      <c r="AB24423"/>
      <c r="AC24423"/>
    </row>
    <row r="24424" spans="27:29" x14ac:dyDescent="0.25">
      <c r="AA24424"/>
      <c r="AB24424"/>
      <c r="AC24424"/>
    </row>
    <row r="24425" spans="27:29" x14ac:dyDescent="0.25">
      <c r="AA24425"/>
      <c r="AB24425"/>
      <c r="AC24425"/>
    </row>
    <row r="24426" spans="27:29" x14ac:dyDescent="0.25">
      <c r="AA24426"/>
      <c r="AB24426"/>
      <c r="AC24426"/>
    </row>
    <row r="24427" spans="27:29" x14ac:dyDescent="0.25">
      <c r="AA24427"/>
      <c r="AB24427"/>
      <c r="AC24427"/>
    </row>
    <row r="24428" spans="27:29" x14ac:dyDescent="0.25">
      <c r="AA24428"/>
      <c r="AB24428"/>
      <c r="AC24428"/>
    </row>
    <row r="24429" spans="27:29" x14ac:dyDescent="0.25">
      <c r="AA24429"/>
      <c r="AB24429"/>
      <c r="AC24429"/>
    </row>
    <row r="24430" spans="27:29" x14ac:dyDescent="0.25">
      <c r="AA24430"/>
      <c r="AB24430"/>
      <c r="AC24430"/>
    </row>
    <row r="24431" spans="27:29" x14ac:dyDescent="0.25">
      <c r="AA24431"/>
      <c r="AB24431"/>
      <c r="AC24431"/>
    </row>
    <row r="24432" spans="27:29" x14ac:dyDescent="0.25">
      <c r="AA24432"/>
      <c r="AB24432"/>
      <c r="AC24432"/>
    </row>
    <row r="24433" spans="27:29" x14ac:dyDescent="0.25">
      <c r="AA24433"/>
      <c r="AB24433"/>
      <c r="AC24433"/>
    </row>
    <row r="24434" spans="27:29" x14ac:dyDescent="0.25">
      <c r="AA24434"/>
      <c r="AB24434"/>
      <c r="AC24434"/>
    </row>
    <row r="24435" spans="27:29" x14ac:dyDescent="0.25">
      <c r="AA24435"/>
      <c r="AB24435"/>
      <c r="AC24435"/>
    </row>
    <row r="24436" spans="27:29" x14ac:dyDescent="0.25">
      <c r="AA24436"/>
      <c r="AB24436"/>
      <c r="AC24436"/>
    </row>
    <row r="24437" spans="27:29" x14ac:dyDescent="0.25">
      <c r="AA24437"/>
      <c r="AB24437"/>
      <c r="AC24437"/>
    </row>
    <row r="24438" spans="27:29" x14ac:dyDescent="0.25">
      <c r="AA24438"/>
      <c r="AB24438"/>
      <c r="AC24438"/>
    </row>
    <row r="24439" spans="27:29" x14ac:dyDescent="0.25">
      <c r="AA24439"/>
      <c r="AB24439"/>
      <c r="AC24439"/>
    </row>
    <row r="24440" spans="27:29" x14ac:dyDescent="0.25">
      <c r="AA24440"/>
      <c r="AB24440"/>
      <c r="AC24440"/>
    </row>
    <row r="24441" spans="27:29" x14ac:dyDescent="0.25">
      <c r="AA24441"/>
      <c r="AB24441"/>
      <c r="AC24441"/>
    </row>
    <row r="24442" spans="27:29" x14ac:dyDescent="0.25">
      <c r="AA24442"/>
      <c r="AB24442"/>
      <c r="AC24442"/>
    </row>
    <row r="24443" spans="27:29" x14ac:dyDescent="0.25">
      <c r="AA24443"/>
      <c r="AB24443"/>
      <c r="AC24443"/>
    </row>
    <row r="24444" spans="27:29" x14ac:dyDescent="0.25">
      <c r="AA24444"/>
      <c r="AB24444"/>
      <c r="AC24444"/>
    </row>
    <row r="24445" spans="27:29" x14ac:dyDescent="0.25">
      <c r="AA24445"/>
      <c r="AB24445"/>
      <c r="AC24445"/>
    </row>
    <row r="24446" spans="27:29" x14ac:dyDescent="0.25">
      <c r="AA24446"/>
      <c r="AB24446"/>
      <c r="AC24446"/>
    </row>
    <row r="24447" spans="27:29" x14ac:dyDescent="0.25">
      <c r="AA24447"/>
      <c r="AB24447"/>
      <c r="AC24447"/>
    </row>
    <row r="24448" spans="27:29" x14ac:dyDescent="0.25">
      <c r="AA24448"/>
      <c r="AB24448"/>
      <c r="AC24448"/>
    </row>
    <row r="24449" spans="27:29" x14ac:dyDescent="0.25">
      <c r="AA24449"/>
      <c r="AB24449"/>
      <c r="AC24449"/>
    </row>
    <row r="24450" spans="27:29" x14ac:dyDescent="0.25">
      <c r="AA24450"/>
      <c r="AB24450"/>
      <c r="AC24450"/>
    </row>
    <row r="24451" spans="27:29" x14ac:dyDescent="0.25">
      <c r="AA24451"/>
      <c r="AB24451"/>
      <c r="AC24451"/>
    </row>
    <row r="24452" spans="27:29" x14ac:dyDescent="0.25">
      <c r="AA24452"/>
      <c r="AB24452"/>
      <c r="AC24452"/>
    </row>
    <row r="24453" spans="27:29" x14ac:dyDescent="0.25">
      <c r="AA24453"/>
      <c r="AB24453"/>
      <c r="AC24453"/>
    </row>
    <row r="24454" spans="27:29" x14ac:dyDescent="0.25">
      <c r="AA24454"/>
      <c r="AB24454"/>
      <c r="AC24454"/>
    </row>
    <row r="24455" spans="27:29" x14ac:dyDescent="0.25">
      <c r="AA24455"/>
      <c r="AB24455"/>
      <c r="AC24455"/>
    </row>
    <row r="24456" spans="27:29" x14ac:dyDescent="0.25">
      <c r="AA24456"/>
      <c r="AB24456"/>
      <c r="AC24456"/>
    </row>
    <row r="24457" spans="27:29" x14ac:dyDescent="0.25">
      <c r="AA24457"/>
      <c r="AB24457"/>
      <c r="AC24457"/>
    </row>
    <row r="24458" spans="27:29" x14ac:dyDescent="0.25">
      <c r="AA24458"/>
      <c r="AB24458"/>
      <c r="AC24458"/>
    </row>
    <row r="24459" spans="27:29" x14ac:dyDescent="0.25">
      <c r="AA24459"/>
      <c r="AB24459"/>
      <c r="AC24459"/>
    </row>
    <row r="24460" spans="27:29" x14ac:dyDescent="0.25">
      <c r="AA24460"/>
      <c r="AB24460"/>
      <c r="AC24460"/>
    </row>
    <row r="24461" spans="27:29" x14ac:dyDescent="0.25">
      <c r="AA24461"/>
      <c r="AB24461"/>
      <c r="AC24461"/>
    </row>
    <row r="24462" spans="27:29" x14ac:dyDescent="0.25">
      <c r="AA24462"/>
      <c r="AB24462"/>
      <c r="AC24462"/>
    </row>
    <row r="24463" spans="27:29" x14ac:dyDescent="0.25">
      <c r="AA24463"/>
      <c r="AB24463"/>
      <c r="AC24463"/>
    </row>
    <row r="24464" spans="27:29" x14ac:dyDescent="0.25">
      <c r="AA24464"/>
      <c r="AB24464"/>
      <c r="AC24464"/>
    </row>
    <row r="24465" spans="27:29" x14ac:dyDescent="0.25">
      <c r="AA24465"/>
      <c r="AB24465"/>
      <c r="AC24465"/>
    </row>
    <row r="24466" spans="27:29" x14ac:dyDescent="0.25">
      <c r="AA24466"/>
      <c r="AB24466"/>
      <c r="AC24466"/>
    </row>
    <row r="24467" spans="27:29" x14ac:dyDescent="0.25">
      <c r="AA24467"/>
      <c r="AB24467"/>
      <c r="AC24467"/>
    </row>
    <row r="24468" spans="27:29" x14ac:dyDescent="0.25">
      <c r="AA24468"/>
      <c r="AB24468"/>
      <c r="AC24468"/>
    </row>
    <row r="24469" spans="27:29" x14ac:dyDescent="0.25">
      <c r="AA24469"/>
      <c r="AB24469"/>
      <c r="AC24469"/>
    </row>
    <row r="24470" spans="27:29" x14ac:dyDescent="0.25">
      <c r="AA24470"/>
      <c r="AB24470"/>
      <c r="AC24470"/>
    </row>
    <row r="24471" spans="27:29" x14ac:dyDescent="0.25">
      <c r="AA24471"/>
      <c r="AB24471"/>
      <c r="AC24471"/>
    </row>
    <row r="24472" spans="27:29" x14ac:dyDescent="0.25">
      <c r="AA24472"/>
      <c r="AB24472"/>
      <c r="AC24472"/>
    </row>
    <row r="24473" spans="27:29" x14ac:dyDescent="0.25">
      <c r="AA24473"/>
      <c r="AB24473"/>
      <c r="AC24473"/>
    </row>
    <row r="24474" spans="27:29" x14ac:dyDescent="0.25">
      <c r="AA24474"/>
      <c r="AB24474"/>
      <c r="AC24474"/>
    </row>
    <row r="24475" spans="27:29" x14ac:dyDescent="0.25">
      <c r="AA24475"/>
      <c r="AB24475"/>
      <c r="AC24475"/>
    </row>
    <row r="24476" spans="27:29" x14ac:dyDescent="0.25">
      <c r="AA24476"/>
      <c r="AB24476"/>
      <c r="AC24476"/>
    </row>
    <row r="24477" spans="27:29" x14ac:dyDescent="0.25">
      <c r="AA24477"/>
      <c r="AB24477"/>
      <c r="AC24477"/>
    </row>
    <row r="24478" spans="27:29" x14ac:dyDescent="0.25">
      <c r="AA24478"/>
      <c r="AB24478"/>
      <c r="AC24478"/>
    </row>
    <row r="24479" spans="27:29" x14ac:dyDescent="0.25">
      <c r="AA24479"/>
      <c r="AB24479"/>
      <c r="AC24479"/>
    </row>
    <row r="24480" spans="27:29" x14ac:dyDescent="0.25">
      <c r="AA24480"/>
      <c r="AB24480"/>
      <c r="AC24480"/>
    </row>
    <row r="24481" spans="27:29" x14ac:dyDescent="0.25">
      <c r="AA24481"/>
      <c r="AB24481"/>
      <c r="AC24481"/>
    </row>
    <row r="24482" spans="27:29" x14ac:dyDescent="0.25">
      <c r="AA24482"/>
      <c r="AB24482"/>
      <c r="AC24482"/>
    </row>
    <row r="24483" spans="27:29" x14ac:dyDescent="0.25">
      <c r="AA24483"/>
      <c r="AB24483"/>
      <c r="AC24483"/>
    </row>
    <row r="24484" spans="27:29" x14ac:dyDescent="0.25">
      <c r="AA24484"/>
      <c r="AB24484"/>
      <c r="AC24484"/>
    </row>
    <row r="24485" spans="27:29" x14ac:dyDescent="0.25">
      <c r="AA24485"/>
      <c r="AB24485"/>
      <c r="AC24485"/>
    </row>
    <row r="24486" spans="27:29" x14ac:dyDescent="0.25">
      <c r="AA24486"/>
      <c r="AB24486"/>
      <c r="AC24486"/>
    </row>
    <row r="24487" spans="27:29" x14ac:dyDescent="0.25">
      <c r="AA24487"/>
      <c r="AB24487"/>
      <c r="AC24487"/>
    </row>
    <row r="24488" spans="27:29" x14ac:dyDescent="0.25">
      <c r="AA24488"/>
      <c r="AB24488"/>
      <c r="AC24488"/>
    </row>
    <row r="24489" spans="27:29" x14ac:dyDescent="0.25">
      <c r="AA24489"/>
      <c r="AB24489"/>
      <c r="AC24489"/>
    </row>
    <row r="24490" spans="27:29" x14ac:dyDescent="0.25">
      <c r="AA24490"/>
      <c r="AB24490"/>
      <c r="AC24490"/>
    </row>
    <row r="24491" spans="27:29" x14ac:dyDescent="0.25">
      <c r="AA24491"/>
      <c r="AB24491"/>
      <c r="AC24491"/>
    </row>
    <row r="24492" spans="27:29" x14ac:dyDescent="0.25">
      <c r="AA24492"/>
      <c r="AB24492"/>
      <c r="AC24492"/>
    </row>
    <row r="24493" spans="27:29" x14ac:dyDescent="0.25">
      <c r="AA24493"/>
      <c r="AB24493"/>
      <c r="AC24493"/>
    </row>
    <row r="24494" spans="27:29" x14ac:dyDescent="0.25">
      <c r="AA24494"/>
      <c r="AB24494"/>
      <c r="AC24494"/>
    </row>
    <row r="24495" spans="27:29" x14ac:dyDescent="0.25">
      <c r="AA24495"/>
      <c r="AB24495"/>
      <c r="AC24495"/>
    </row>
    <row r="24496" spans="27:29" x14ac:dyDescent="0.25">
      <c r="AA24496"/>
      <c r="AB24496"/>
      <c r="AC24496"/>
    </row>
    <row r="24497" spans="27:29" x14ac:dyDescent="0.25">
      <c r="AA24497"/>
      <c r="AB24497"/>
      <c r="AC24497"/>
    </row>
    <row r="24498" spans="27:29" x14ac:dyDescent="0.25">
      <c r="AA24498"/>
      <c r="AB24498"/>
      <c r="AC24498"/>
    </row>
    <row r="24499" spans="27:29" x14ac:dyDescent="0.25">
      <c r="AA24499"/>
      <c r="AB24499"/>
      <c r="AC24499"/>
    </row>
    <row r="24500" spans="27:29" x14ac:dyDescent="0.25">
      <c r="AA24500"/>
      <c r="AB24500"/>
      <c r="AC24500"/>
    </row>
    <row r="24501" spans="27:29" x14ac:dyDescent="0.25">
      <c r="AA24501"/>
      <c r="AB24501"/>
      <c r="AC24501"/>
    </row>
    <row r="24502" spans="27:29" x14ac:dyDescent="0.25">
      <c r="AA24502"/>
      <c r="AB24502"/>
      <c r="AC24502"/>
    </row>
    <row r="24503" spans="27:29" x14ac:dyDescent="0.25">
      <c r="AA24503"/>
      <c r="AB24503"/>
      <c r="AC24503"/>
    </row>
    <row r="24504" spans="27:29" x14ac:dyDescent="0.25">
      <c r="AA24504"/>
      <c r="AB24504"/>
      <c r="AC24504"/>
    </row>
    <row r="24505" spans="27:29" x14ac:dyDescent="0.25">
      <c r="AA24505"/>
      <c r="AB24505"/>
      <c r="AC24505"/>
    </row>
    <row r="24506" spans="27:29" x14ac:dyDescent="0.25">
      <c r="AA24506"/>
      <c r="AB24506"/>
      <c r="AC24506"/>
    </row>
    <row r="24507" spans="27:29" x14ac:dyDescent="0.25">
      <c r="AA24507"/>
      <c r="AB24507"/>
      <c r="AC24507"/>
    </row>
    <row r="24508" spans="27:29" x14ac:dyDescent="0.25">
      <c r="AA24508"/>
      <c r="AB24508"/>
      <c r="AC24508"/>
    </row>
    <row r="24509" spans="27:29" x14ac:dyDescent="0.25">
      <c r="AA24509"/>
      <c r="AB24509"/>
      <c r="AC24509"/>
    </row>
    <row r="24510" spans="27:29" x14ac:dyDescent="0.25">
      <c r="AA24510"/>
      <c r="AB24510"/>
      <c r="AC24510"/>
    </row>
    <row r="24511" spans="27:29" x14ac:dyDescent="0.25">
      <c r="AA24511"/>
      <c r="AB24511"/>
      <c r="AC24511"/>
    </row>
    <row r="24512" spans="27:29" x14ac:dyDescent="0.25">
      <c r="AA24512"/>
      <c r="AB24512"/>
      <c r="AC24512"/>
    </row>
    <row r="24513" spans="27:29" x14ac:dyDescent="0.25">
      <c r="AA24513"/>
      <c r="AB24513"/>
      <c r="AC24513"/>
    </row>
    <row r="24514" spans="27:29" x14ac:dyDescent="0.25">
      <c r="AA24514"/>
      <c r="AB24514"/>
      <c r="AC24514"/>
    </row>
    <row r="24515" spans="27:29" x14ac:dyDescent="0.25">
      <c r="AA24515"/>
      <c r="AB24515"/>
      <c r="AC24515"/>
    </row>
    <row r="24516" spans="27:29" x14ac:dyDescent="0.25">
      <c r="AA24516"/>
      <c r="AB24516"/>
      <c r="AC24516"/>
    </row>
    <row r="24517" spans="27:29" x14ac:dyDescent="0.25">
      <c r="AA24517"/>
      <c r="AB24517"/>
      <c r="AC24517"/>
    </row>
    <row r="24518" spans="27:29" x14ac:dyDescent="0.25">
      <c r="AA24518"/>
      <c r="AB24518"/>
      <c r="AC24518"/>
    </row>
    <row r="24519" spans="27:29" x14ac:dyDescent="0.25">
      <c r="AA24519"/>
      <c r="AB24519"/>
      <c r="AC24519"/>
    </row>
    <row r="24520" spans="27:29" x14ac:dyDescent="0.25">
      <c r="AA24520"/>
      <c r="AB24520"/>
      <c r="AC24520"/>
    </row>
    <row r="24521" spans="27:29" x14ac:dyDescent="0.25">
      <c r="AA24521"/>
      <c r="AB24521"/>
      <c r="AC24521"/>
    </row>
    <row r="24522" spans="27:29" x14ac:dyDescent="0.25">
      <c r="AA24522"/>
      <c r="AB24522"/>
      <c r="AC24522"/>
    </row>
    <row r="24523" spans="27:29" x14ac:dyDescent="0.25">
      <c r="AA24523"/>
      <c r="AB24523"/>
      <c r="AC24523"/>
    </row>
    <row r="24524" spans="27:29" x14ac:dyDescent="0.25">
      <c r="AA24524"/>
      <c r="AB24524"/>
      <c r="AC24524"/>
    </row>
    <row r="24525" spans="27:29" x14ac:dyDescent="0.25">
      <c r="AA24525"/>
      <c r="AB24525"/>
      <c r="AC24525"/>
    </row>
    <row r="24526" spans="27:29" x14ac:dyDescent="0.25">
      <c r="AA24526"/>
      <c r="AB24526"/>
      <c r="AC24526"/>
    </row>
    <row r="24527" spans="27:29" x14ac:dyDescent="0.25">
      <c r="AA24527"/>
      <c r="AB24527"/>
      <c r="AC24527"/>
    </row>
    <row r="24528" spans="27:29" x14ac:dyDescent="0.25">
      <c r="AA24528"/>
      <c r="AB24528"/>
      <c r="AC24528"/>
    </row>
    <row r="24529" spans="27:29" x14ac:dyDescent="0.25">
      <c r="AA24529"/>
      <c r="AB24529"/>
      <c r="AC24529"/>
    </row>
    <row r="24530" spans="27:29" x14ac:dyDescent="0.25">
      <c r="AA24530"/>
      <c r="AB24530"/>
      <c r="AC24530"/>
    </row>
    <row r="24531" spans="27:29" x14ac:dyDescent="0.25">
      <c r="AA24531"/>
      <c r="AB24531"/>
      <c r="AC24531"/>
    </row>
    <row r="24532" spans="27:29" x14ac:dyDescent="0.25">
      <c r="AA24532"/>
      <c r="AB24532"/>
      <c r="AC24532"/>
    </row>
    <row r="24533" spans="27:29" x14ac:dyDescent="0.25">
      <c r="AA24533"/>
      <c r="AB24533"/>
      <c r="AC24533"/>
    </row>
    <row r="24534" spans="27:29" x14ac:dyDescent="0.25">
      <c r="AA24534"/>
      <c r="AB24534"/>
      <c r="AC24534"/>
    </row>
    <row r="24535" spans="27:29" x14ac:dyDescent="0.25">
      <c r="AA24535"/>
      <c r="AB24535"/>
      <c r="AC24535"/>
    </row>
    <row r="24536" spans="27:29" x14ac:dyDescent="0.25">
      <c r="AA24536"/>
      <c r="AB24536"/>
      <c r="AC24536"/>
    </row>
    <row r="24537" spans="27:29" x14ac:dyDescent="0.25">
      <c r="AA24537"/>
      <c r="AB24537"/>
      <c r="AC24537"/>
    </row>
    <row r="24538" spans="27:29" x14ac:dyDescent="0.25">
      <c r="AA24538"/>
      <c r="AB24538"/>
      <c r="AC24538"/>
    </row>
    <row r="24539" spans="27:29" x14ac:dyDescent="0.25">
      <c r="AA24539"/>
      <c r="AB24539"/>
      <c r="AC24539"/>
    </row>
    <row r="24540" spans="27:29" x14ac:dyDescent="0.25">
      <c r="AA24540"/>
      <c r="AB24540"/>
      <c r="AC24540"/>
    </row>
    <row r="24541" spans="27:29" x14ac:dyDescent="0.25">
      <c r="AA24541"/>
      <c r="AB24541"/>
      <c r="AC24541"/>
    </row>
    <row r="24542" spans="27:29" x14ac:dyDescent="0.25">
      <c r="AA24542"/>
      <c r="AB24542"/>
      <c r="AC24542"/>
    </row>
    <row r="24543" spans="27:29" x14ac:dyDescent="0.25">
      <c r="AA24543"/>
      <c r="AB24543"/>
      <c r="AC24543"/>
    </row>
    <row r="24544" spans="27:29" x14ac:dyDescent="0.25">
      <c r="AA24544"/>
      <c r="AB24544"/>
      <c r="AC24544"/>
    </row>
    <row r="24545" spans="27:29" x14ac:dyDescent="0.25">
      <c r="AA24545"/>
      <c r="AB24545"/>
      <c r="AC24545"/>
    </row>
    <row r="24546" spans="27:29" x14ac:dyDescent="0.25">
      <c r="AA24546"/>
      <c r="AB24546"/>
      <c r="AC24546"/>
    </row>
    <row r="24547" spans="27:29" x14ac:dyDescent="0.25">
      <c r="AA24547"/>
      <c r="AB24547"/>
      <c r="AC24547"/>
    </row>
    <row r="24548" spans="27:29" x14ac:dyDescent="0.25">
      <c r="AA24548"/>
      <c r="AB24548"/>
      <c r="AC24548"/>
    </row>
    <row r="24549" spans="27:29" x14ac:dyDescent="0.25">
      <c r="AA24549"/>
      <c r="AB24549"/>
      <c r="AC24549"/>
    </row>
    <row r="24550" spans="27:29" x14ac:dyDescent="0.25">
      <c r="AA24550"/>
      <c r="AB24550"/>
      <c r="AC24550"/>
    </row>
    <row r="24551" spans="27:29" x14ac:dyDescent="0.25">
      <c r="AA24551"/>
      <c r="AB24551"/>
      <c r="AC24551"/>
    </row>
    <row r="24552" spans="27:29" x14ac:dyDescent="0.25">
      <c r="AA24552"/>
      <c r="AB24552"/>
      <c r="AC24552"/>
    </row>
    <row r="24553" spans="27:29" x14ac:dyDescent="0.25">
      <c r="AA24553"/>
      <c r="AB24553"/>
      <c r="AC24553"/>
    </row>
    <row r="24554" spans="27:29" x14ac:dyDescent="0.25">
      <c r="AA24554"/>
      <c r="AB24554"/>
      <c r="AC24554"/>
    </row>
    <row r="24555" spans="27:29" x14ac:dyDescent="0.25">
      <c r="AA24555"/>
      <c r="AB24555"/>
      <c r="AC24555"/>
    </row>
    <row r="24556" spans="27:29" x14ac:dyDescent="0.25">
      <c r="AA24556"/>
      <c r="AB24556"/>
      <c r="AC24556"/>
    </row>
    <row r="24557" spans="27:29" x14ac:dyDescent="0.25">
      <c r="AA24557"/>
      <c r="AB24557"/>
      <c r="AC24557"/>
    </row>
    <row r="24558" spans="27:29" x14ac:dyDescent="0.25">
      <c r="AA24558"/>
      <c r="AB24558"/>
      <c r="AC24558"/>
    </row>
    <row r="24559" spans="27:29" x14ac:dyDescent="0.25">
      <c r="AA24559"/>
      <c r="AB24559"/>
      <c r="AC24559"/>
    </row>
    <row r="24560" spans="27:29" x14ac:dyDescent="0.25">
      <c r="AA24560"/>
      <c r="AB24560"/>
      <c r="AC24560"/>
    </row>
    <row r="24561" spans="27:29" x14ac:dyDescent="0.25">
      <c r="AA24561"/>
      <c r="AB24561"/>
      <c r="AC24561"/>
    </row>
    <row r="24562" spans="27:29" x14ac:dyDescent="0.25">
      <c r="AA24562"/>
      <c r="AB24562"/>
      <c r="AC24562"/>
    </row>
    <row r="24563" spans="27:29" x14ac:dyDescent="0.25">
      <c r="AA24563"/>
      <c r="AB24563"/>
      <c r="AC24563"/>
    </row>
    <row r="24564" spans="27:29" x14ac:dyDescent="0.25">
      <c r="AA24564"/>
      <c r="AB24564"/>
      <c r="AC24564"/>
    </row>
    <row r="24565" spans="27:29" x14ac:dyDescent="0.25">
      <c r="AA24565"/>
      <c r="AB24565"/>
      <c r="AC24565"/>
    </row>
    <row r="24566" spans="27:29" x14ac:dyDescent="0.25">
      <c r="AA24566"/>
      <c r="AB24566"/>
      <c r="AC24566"/>
    </row>
    <row r="24567" spans="27:29" x14ac:dyDescent="0.25">
      <c r="AA24567"/>
      <c r="AB24567"/>
      <c r="AC24567"/>
    </row>
    <row r="24568" spans="27:29" x14ac:dyDescent="0.25">
      <c r="AA24568"/>
      <c r="AB24568"/>
      <c r="AC24568"/>
    </row>
    <row r="24569" spans="27:29" x14ac:dyDescent="0.25">
      <c r="AA24569"/>
      <c r="AB24569"/>
      <c r="AC24569"/>
    </row>
    <row r="24570" spans="27:29" x14ac:dyDescent="0.25">
      <c r="AA24570"/>
      <c r="AB24570"/>
      <c r="AC24570"/>
    </row>
    <row r="24571" spans="27:29" x14ac:dyDescent="0.25">
      <c r="AA24571"/>
      <c r="AB24571"/>
      <c r="AC24571"/>
    </row>
    <row r="24572" spans="27:29" x14ac:dyDescent="0.25">
      <c r="AA24572"/>
      <c r="AB24572"/>
      <c r="AC24572"/>
    </row>
    <row r="24573" spans="27:29" x14ac:dyDescent="0.25">
      <c r="AA24573"/>
      <c r="AB24573"/>
      <c r="AC24573"/>
    </row>
    <row r="24574" spans="27:29" x14ac:dyDescent="0.25">
      <c r="AA24574"/>
      <c r="AB24574"/>
      <c r="AC24574"/>
    </row>
    <row r="24575" spans="27:29" x14ac:dyDescent="0.25">
      <c r="AA24575"/>
      <c r="AB24575"/>
      <c r="AC24575"/>
    </row>
    <row r="24576" spans="27:29" x14ac:dyDescent="0.25">
      <c r="AA24576"/>
      <c r="AB24576"/>
      <c r="AC24576"/>
    </row>
    <row r="24577" spans="27:29" x14ac:dyDescent="0.25">
      <c r="AA24577"/>
      <c r="AB24577"/>
      <c r="AC24577"/>
    </row>
    <row r="24578" spans="27:29" x14ac:dyDescent="0.25">
      <c r="AA24578"/>
      <c r="AB24578"/>
      <c r="AC24578"/>
    </row>
    <row r="24579" spans="27:29" x14ac:dyDescent="0.25">
      <c r="AA24579"/>
      <c r="AB24579"/>
      <c r="AC24579"/>
    </row>
    <row r="24580" spans="27:29" x14ac:dyDescent="0.25">
      <c r="AA24580"/>
      <c r="AB24580"/>
      <c r="AC24580"/>
    </row>
    <row r="24581" spans="27:29" x14ac:dyDescent="0.25">
      <c r="AA24581"/>
      <c r="AB24581"/>
      <c r="AC24581"/>
    </row>
    <row r="24582" spans="27:29" x14ac:dyDescent="0.25">
      <c r="AA24582"/>
      <c r="AB24582"/>
      <c r="AC24582"/>
    </row>
    <row r="24583" spans="27:29" x14ac:dyDescent="0.25">
      <c r="AA24583"/>
      <c r="AB24583"/>
      <c r="AC24583"/>
    </row>
    <row r="24584" spans="27:29" x14ac:dyDescent="0.25">
      <c r="AA24584"/>
      <c r="AB24584"/>
      <c r="AC24584"/>
    </row>
    <row r="24585" spans="27:29" x14ac:dyDescent="0.25">
      <c r="AA24585"/>
      <c r="AB24585"/>
      <c r="AC24585"/>
    </row>
    <row r="24586" spans="27:29" x14ac:dyDescent="0.25">
      <c r="AA24586"/>
      <c r="AB24586"/>
      <c r="AC24586"/>
    </row>
    <row r="24587" spans="27:29" x14ac:dyDescent="0.25">
      <c r="AA24587"/>
      <c r="AB24587"/>
      <c r="AC24587"/>
    </row>
    <row r="24588" spans="27:29" x14ac:dyDescent="0.25">
      <c r="AA24588"/>
      <c r="AB24588"/>
      <c r="AC24588"/>
    </row>
    <row r="24589" spans="27:29" x14ac:dyDescent="0.25">
      <c r="AA24589"/>
      <c r="AB24589"/>
      <c r="AC24589"/>
    </row>
    <row r="24590" spans="27:29" x14ac:dyDescent="0.25">
      <c r="AA24590"/>
      <c r="AB24590"/>
      <c r="AC24590"/>
    </row>
    <row r="24591" spans="27:29" x14ac:dyDescent="0.25">
      <c r="AA24591"/>
      <c r="AB24591"/>
      <c r="AC24591"/>
    </row>
    <row r="24592" spans="27:29" x14ac:dyDescent="0.25">
      <c r="AA24592"/>
      <c r="AB24592"/>
      <c r="AC24592"/>
    </row>
    <row r="24593" spans="27:29" x14ac:dyDescent="0.25">
      <c r="AA24593"/>
      <c r="AB24593"/>
      <c r="AC24593"/>
    </row>
    <row r="24594" spans="27:29" x14ac:dyDescent="0.25">
      <c r="AA24594"/>
      <c r="AB24594"/>
      <c r="AC24594"/>
    </row>
    <row r="24595" spans="27:29" x14ac:dyDescent="0.25">
      <c r="AA24595"/>
      <c r="AB24595"/>
      <c r="AC24595"/>
    </row>
    <row r="24596" spans="27:29" x14ac:dyDescent="0.25">
      <c r="AA24596"/>
      <c r="AB24596"/>
      <c r="AC24596"/>
    </row>
    <row r="24597" spans="27:29" x14ac:dyDescent="0.25">
      <c r="AA24597"/>
      <c r="AB24597"/>
      <c r="AC24597"/>
    </row>
    <row r="24598" spans="27:29" x14ac:dyDescent="0.25">
      <c r="AA24598"/>
      <c r="AB24598"/>
      <c r="AC24598"/>
    </row>
    <row r="24599" spans="27:29" x14ac:dyDescent="0.25">
      <c r="AA24599"/>
      <c r="AB24599"/>
      <c r="AC24599"/>
    </row>
    <row r="24600" spans="27:29" x14ac:dyDescent="0.25">
      <c r="AA24600"/>
      <c r="AB24600"/>
      <c r="AC24600"/>
    </row>
    <row r="24601" spans="27:29" x14ac:dyDescent="0.25">
      <c r="AA24601"/>
      <c r="AB24601"/>
      <c r="AC24601"/>
    </row>
    <row r="24602" spans="27:29" x14ac:dyDescent="0.25">
      <c r="AA24602"/>
      <c r="AB24602"/>
      <c r="AC24602"/>
    </row>
    <row r="24603" spans="27:29" x14ac:dyDescent="0.25">
      <c r="AA24603"/>
      <c r="AB24603"/>
      <c r="AC24603"/>
    </row>
    <row r="24604" spans="27:29" x14ac:dyDescent="0.25">
      <c r="AA24604"/>
      <c r="AB24604"/>
      <c r="AC24604"/>
    </row>
    <row r="24605" spans="27:29" x14ac:dyDescent="0.25">
      <c r="AA24605"/>
      <c r="AB24605"/>
      <c r="AC24605"/>
    </row>
    <row r="24606" spans="27:29" x14ac:dyDescent="0.25">
      <c r="AA24606"/>
      <c r="AB24606"/>
      <c r="AC24606"/>
    </row>
    <row r="24607" spans="27:29" x14ac:dyDescent="0.25">
      <c r="AA24607"/>
      <c r="AB24607"/>
      <c r="AC24607"/>
    </row>
    <row r="24608" spans="27:29" x14ac:dyDescent="0.25">
      <c r="AA24608"/>
      <c r="AB24608"/>
      <c r="AC24608"/>
    </row>
    <row r="24609" spans="27:29" x14ac:dyDescent="0.25">
      <c r="AA24609"/>
      <c r="AB24609"/>
      <c r="AC24609"/>
    </row>
    <row r="24610" spans="27:29" x14ac:dyDescent="0.25">
      <c r="AA24610"/>
      <c r="AB24610"/>
      <c r="AC24610"/>
    </row>
    <row r="24611" spans="27:29" x14ac:dyDescent="0.25">
      <c r="AA24611"/>
      <c r="AB24611"/>
      <c r="AC24611"/>
    </row>
    <row r="24612" spans="27:29" x14ac:dyDescent="0.25">
      <c r="AA24612"/>
      <c r="AB24612"/>
      <c r="AC24612"/>
    </row>
    <row r="24613" spans="27:29" x14ac:dyDescent="0.25">
      <c r="AA24613"/>
      <c r="AB24613"/>
      <c r="AC24613"/>
    </row>
    <row r="24614" spans="27:29" x14ac:dyDescent="0.25">
      <c r="AA24614"/>
      <c r="AB24614"/>
      <c r="AC24614"/>
    </row>
    <row r="24615" spans="27:29" x14ac:dyDescent="0.25">
      <c r="AA24615"/>
      <c r="AB24615"/>
      <c r="AC24615"/>
    </row>
    <row r="24616" spans="27:29" x14ac:dyDescent="0.25">
      <c r="AA24616"/>
      <c r="AB24616"/>
      <c r="AC24616"/>
    </row>
    <row r="24617" spans="27:29" x14ac:dyDescent="0.25">
      <c r="AA24617"/>
      <c r="AB24617"/>
      <c r="AC24617"/>
    </row>
    <row r="24618" spans="27:29" x14ac:dyDescent="0.25">
      <c r="AA24618"/>
      <c r="AB24618"/>
      <c r="AC24618"/>
    </row>
    <row r="24619" spans="27:29" x14ac:dyDescent="0.25">
      <c r="AA24619"/>
      <c r="AB24619"/>
      <c r="AC24619"/>
    </row>
    <row r="24620" spans="27:29" x14ac:dyDescent="0.25">
      <c r="AA24620"/>
      <c r="AB24620"/>
      <c r="AC24620"/>
    </row>
    <row r="24621" spans="27:29" x14ac:dyDescent="0.25">
      <c r="AA24621"/>
      <c r="AB24621"/>
      <c r="AC24621"/>
    </row>
    <row r="24622" spans="27:29" x14ac:dyDescent="0.25">
      <c r="AA24622"/>
      <c r="AB24622"/>
      <c r="AC24622"/>
    </row>
    <row r="24623" spans="27:29" x14ac:dyDescent="0.25">
      <c r="AA24623"/>
      <c r="AB24623"/>
      <c r="AC24623"/>
    </row>
    <row r="24624" spans="27:29" x14ac:dyDescent="0.25">
      <c r="AA24624"/>
      <c r="AB24624"/>
      <c r="AC24624"/>
    </row>
    <row r="24625" spans="27:29" x14ac:dyDescent="0.25">
      <c r="AA24625"/>
      <c r="AB24625"/>
      <c r="AC24625"/>
    </row>
    <row r="24626" spans="27:29" x14ac:dyDescent="0.25">
      <c r="AA24626"/>
      <c r="AB24626"/>
      <c r="AC24626"/>
    </row>
    <row r="24627" spans="27:29" x14ac:dyDescent="0.25">
      <c r="AA24627"/>
      <c r="AB24627"/>
      <c r="AC24627"/>
    </row>
    <row r="24628" spans="27:29" x14ac:dyDescent="0.25">
      <c r="AA24628"/>
      <c r="AB24628"/>
      <c r="AC24628"/>
    </row>
    <row r="24629" spans="27:29" x14ac:dyDescent="0.25">
      <c r="AA24629"/>
      <c r="AB24629"/>
      <c r="AC24629"/>
    </row>
    <row r="24630" spans="27:29" x14ac:dyDescent="0.25">
      <c r="AA24630"/>
      <c r="AB24630"/>
      <c r="AC24630"/>
    </row>
    <row r="24631" spans="27:29" x14ac:dyDescent="0.25">
      <c r="AA24631"/>
      <c r="AB24631"/>
      <c r="AC24631"/>
    </row>
    <row r="24632" spans="27:29" x14ac:dyDescent="0.25">
      <c r="AA24632"/>
      <c r="AB24632"/>
      <c r="AC24632"/>
    </row>
    <row r="24633" spans="27:29" x14ac:dyDescent="0.25">
      <c r="AA24633"/>
      <c r="AB24633"/>
      <c r="AC24633"/>
    </row>
    <row r="24634" spans="27:29" x14ac:dyDescent="0.25">
      <c r="AA24634"/>
      <c r="AB24634"/>
      <c r="AC24634"/>
    </row>
    <row r="24635" spans="27:29" x14ac:dyDescent="0.25">
      <c r="AA24635"/>
      <c r="AB24635"/>
      <c r="AC24635"/>
    </row>
    <row r="24636" spans="27:29" x14ac:dyDescent="0.25">
      <c r="AA24636"/>
      <c r="AB24636"/>
      <c r="AC24636"/>
    </row>
    <row r="24637" spans="27:29" x14ac:dyDescent="0.25">
      <c r="AA24637"/>
      <c r="AB24637"/>
      <c r="AC24637"/>
    </row>
    <row r="24638" spans="27:29" x14ac:dyDescent="0.25">
      <c r="AA24638"/>
      <c r="AB24638"/>
      <c r="AC24638"/>
    </row>
    <row r="24639" spans="27:29" x14ac:dyDescent="0.25">
      <c r="AA24639"/>
      <c r="AB24639"/>
      <c r="AC24639"/>
    </row>
    <row r="24640" spans="27:29" x14ac:dyDescent="0.25">
      <c r="AA24640"/>
      <c r="AB24640"/>
      <c r="AC24640"/>
    </row>
    <row r="24641" spans="27:29" x14ac:dyDescent="0.25">
      <c r="AA24641"/>
      <c r="AB24641"/>
      <c r="AC24641"/>
    </row>
    <row r="24642" spans="27:29" x14ac:dyDescent="0.25">
      <c r="AA24642"/>
      <c r="AB24642"/>
      <c r="AC24642"/>
    </row>
    <row r="24643" spans="27:29" x14ac:dyDescent="0.25">
      <c r="AA24643"/>
      <c r="AB24643"/>
      <c r="AC24643"/>
    </row>
    <row r="24644" spans="27:29" x14ac:dyDescent="0.25">
      <c r="AA24644"/>
      <c r="AB24644"/>
      <c r="AC24644"/>
    </row>
    <row r="24645" spans="27:29" x14ac:dyDescent="0.25">
      <c r="AA24645"/>
      <c r="AB24645"/>
      <c r="AC24645"/>
    </row>
    <row r="24646" spans="27:29" x14ac:dyDescent="0.25">
      <c r="AA24646"/>
      <c r="AB24646"/>
      <c r="AC24646"/>
    </row>
    <row r="24647" spans="27:29" x14ac:dyDescent="0.25">
      <c r="AA24647"/>
      <c r="AB24647"/>
      <c r="AC24647"/>
    </row>
    <row r="24648" spans="27:29" x14ac:dyDescent="0.25">
      <c r="AA24648"/>
      <c r="AB24648"/>
      <c r="AC24648"/>
    </row>
    <row r="24649" spans="27:29" x14ac:dyDescent="0.25">
      <c r="AA24649"/>
      <c r="AB24649"/>
      <c r="AC24649"/>
    </row>
    <row r="24650" spans="27:29" x14ac:dyDescent="0.25">
      <c r="AA24650"/>
      <c r="AB24650"/>
      <c r="AC24650"/>
    </row>
    <row r="24651" spans="27:29" x14ac:dyDescent="0.25">
      <c r="AA24651"/>
      <c r="AB24651"/>
      <c r="AC24651"/>
    </row>
    <row r="24652" spans="27:29" x14ac:dyDescent="0.25">
      <c r="AA24652"/>
      <c r="AB24652"/>
      <c r="AC24652"/>
    </row>
    <row r="24653" spans="27:29" x14ac:dyDescent="0.25">
      <c r="AA24653"/>
      <c r="AB24653"/>
      <c r="AC24653"/>
    </row>
    <row r="24654" spans="27:29" x14ac:dyDescent="0.25">
      <c r="AA24654"/>
      <c r="AB24654"/>
      <c r="AC24654"/>
    </row>
    <row r="24655" spans="27:29" x14ac:dyDescent="0.25">
      <c r="AA24655"/>
      <c r="AB24655"/>
      <c r="AC24655"/>
    </row>
    <row r="24656" spans="27:29" x14ac:dyDescent="0.25">
      <c r="AA24656"/>
      <c r="AB24656"/>
      <c r="AC24656"/>
    </row>
    <row r="24657" spans="27:29" x14ac:dyDescent="0.25">
      <c r="AA24657"/>
      <c r="AB24657"/>
      <c r="AC24657"/>
    </row>
    <row r="24658" spans="27:29" x14ac:dyDescent="0.25">
      <c r="AA24658"/>
      <c r="AB24658"/>
      <c r="AC24658"/>
    </row>
    <row r="24659" spans="27:29" x14ac:dyDescent="0.25">
      <c r="AA24659"/>
      <c r="AB24659"/>
      <c r="AC24659"/>
    </row>
    <row r="24660" spans="27:29" x14ac:dyDescent="0.25">
      <c r="AA24660"/>
      <c r="AB24660"/>
      <c r="AC24660"/>
    </row>
    <row r="24661" spans="27:29" x14ac:dyDescent="0.25">
      <c r="AA24661"/>
      <c r="AB24661"/>
      <c r="AC24661"/>
    </row>
    <row r="24662" spans="27:29" x14ac:dyDescent="0.25">
      <c r="AA24662"/>
      <c r="AB24662"/>
      <c r="AC24662"/>
    </row>
    <row r="24663" spans="27:29" x14ac:dyDescent="0.25">
      <c r="AA24663"/>
      <c r="AB24663"/>
      <c r="AC24663"/>
    </row>
    <row r="24664" spans="27:29" x14ac:dyDescent="0.25">
      <c r="AA24664"/>
      <c r="AB24664"/>
      <c r="AC24664"/>
    </row>
    <row r="24665" spans="27:29" x14ac:dyDescent="0.25">
      <c r="AA24665"/>
      <c r="AB24665"/>
      <c r="AC24665"/>
    </row>
    <row r="24666" spans="27:29" x14ac:dyDescent="0.25">
      <c r="AA24666"/>
      <c r="AB24666"/>
      <c r="AC24666"/>
    </row>
    <row r="24667" spans="27:29" x14ac:dyDescent="0.25">
      <c r="AA24667"/>
      <c r="AB24667"/>
      <c r="AC24667"/>
    </row>
    <row r="24668" spans="27:29" x14ac:dyDescent="0.25">
      <c r="AA24668"/>
      <c r="AB24668"/>
      <c r="AC24668"/>
    </row>
    <row r="24669" spans="27:29" x14ac:dyDescent="0.25">
      <c r="AA24669"/>
      <c r="AB24669"/>
      <c r="AC24669"/>
    </row>
    <row r="24670" spans="27:29" x14ac:dyDescent="0.25">
      <c r="AA24670"/>
      <c r="AB24670"/>
      <c r="AC24670"/>
    </row>
    <row r="24671" spans="27:29" x14ac:dyDescent="0.25">
      <c r="AA24671"/>
      <c r="AB24671"/>
      <c r="AC24671"/>
    </row>
    <row r="24672" spans="27:29" x14ac:dyDescent="0.25">
      <c r="AA24672"/>
      <c r="AB24672"/>
      <c r="AC24672"/>
    </row>
    <row r="24673" spans="27:29" x14ac:dyDescent="0.25">
      <c r="AA24673"/>
      <c r="AB24673"/>
      <c r="AC24673"/>
    </row>
    <row r="24674" spans="27:29" x14ac:dyDescent="0.25">
      <c r="AA24674"/>
      <c r="AB24674"/>
      <c r="AC24674"/>
    </row>
    <row r="24675" spans="27:29" x14ac:dyDescent="0.25">
      <c r="AA24675"/>
      <c r="AB24675"/>
      <c r="AC24675"/>
    </row>
    <row r="24676" spans="27:29" x14ac:dyDescent="0.25">
      <c r="AA24676"/>
      <c r="AB24676"/>
      <c r="AC24676"/>
    </row>
    <row r="24677" spans="27:29" x14ac:dyDescent="0.25">
      <c r="AA24677"/>
      <c r="AB24677"/>
      <c r="AC24677"/>
    </row>
    <row r="24678" spans="27:29" x14ac:dyDescent="0.25">
      <c r="AA24678"/>
      <c r="AB24678"/>
      <c r="AC24678"/>
    </row>
    <row r="24679" spans="27:29" x14ac:dyDescent="0.25">
      <c r="AA24679"/>
      <c r="AB24679"/>
      <c r="AC24679"/>
    </row>
    <row r="24680" spans="27:29" x14ac:dyDescent="0.25">
      <c r="AA24680"/>
      <c r="AB24680"/>
      <c r="AC24680"/>
    </row>
    <row r="24681" spans="27:29" x14ac:dyDescent="0.25">
      <c r="AA24681"/>
      <c r="AB24681"/>
      <c r="AC24681"/>
    </row>
    <row r="24682" spans="27:29" x14ac:dyDescent="0.25">
      <c r="AA24682"/>
      <c r="AB24682"/>
      <c r="AC24682"/>
    </row>
    <row r="24683" spans="27:29" x14ac:dyDescent="0.25">
      <c r="AA24683"/>
      <c r="AB24683"/>
      <c r="AC24683"/>
    </row>
    <row r="24684" spans="27:29" x14ac:dyDescent="0.25">
      <c r="AA24684"/>
      <c r="AB24684"/>
      <c r="AC24684"/>
    </row>
    <row r="24685" spans="27:29" x14ac:dyDescent="0.25">
      <c r="AA24685"/>
      <c r="AB24685"/>
      <c r="AC24685"/>
    </row>
    <row r="24686" spans="27:29" x14ac:dyDescent="0.25">
      <c r="AA24686"/>
      <c r="AB24686"/>
      <c r="AC24686"/>
    </row>
    <row r="24687" spans="27:29" x14ac:dyDescent="0.25">
      <c r="AA24687"/>
      <c r="AB24687"/>
      <c r="AC24687"/>
    </row>
    <row r="24688" spans="27:29" x14ac:dyDescent="0.25">
      <c r="AA24688"/>
      <c r="AB24688"/>
      <c r="AC24688"/>
    </row>
    <row r="24689" spans="27:29" x14ac:dyDescent="0.25">
      <c r="AA24689"/>
      <c r="AB24689"/>
      <c r="AC24689"/>
    </row>
    <row r="24690" spans="27:29" x14ac:dyDescent="0.25">
      <c r="AA24690"/>
      <c r="AB24690"/>
      <c r="AC24690"/>
    </row>
    <row r="24691" spans="27:29" x14ac:dyDescent="0.25">
      <c r="AA24691"/>
      <c r="AB24691"/>
      <c r="AC24691"/>
    </row>
    <row r="24692" spans="27:29" x14ac:dyDescent="0.25">
      <c r="AA24692"/>
      <c r="AB24692"/>
      <c r="AC24692"/>
    </row>
    <row r="24693" spans="27:29" x14ac:dyDescent="0.25">
      <c r="AA24693"/>
      <c r="AB24693"/>
      <c r="AC24693"/>
    </row>
    <row r="24694" spans="27:29" x14ac:dyDescent="0.25">
      <c r="AA24694"/>
      <c r="AB24694"/>
      <c r="AC24694"/>
    </row>
    <row r="24695" spans="27:29" x14ac:dyDescent="0.25">
      <c r="AA24695"/>
      <c r="AB24695"/>
      <c r="AC24695"/>
    </row>
    <row r="24696" spans="27:29" x14ac:dyDescent="0.25">
      <c r="AA24696"/>
      <c r="AB24696"/>
      <c r="AC24696"/>
    </row>
    <row r="24697" spans="27:29" x14ac:dyDescent="0.25">
      <c r="AA24697"/>
      <c r="AB24697"/>
      <c r="AC24697"/>
    </row>
    <row r="24698" spans="27:29" x14ac:dyDescent="0.25">
      <c r="AA24698"/>
      <c r="AB24698"/>
      <c r="AC24698"/>
    </row>
    <row r="24699" spans="27:29" x14ac:dyDescent="0.25">
      <c r="AA24699"/>
      <c r="AB24699"/>
      <c r="AC24699"/>
    </row>
    <row r="24700" spans="27:29" x14ac:dyDescent="0.25">
      <c r="AA24700"/>
      <c r="AB24700"/>
      <c r="AC24700"/>
    </row>
    <row r="24701" spans="27:29" x14ac:dyDescent="0.25">
      <c r="AA24701"/>
      <c r="AB24701"/>
      <c r="AC24701"/>
    </row>
    <row r="24702" spans="27:29" x14ac:dyDescent="0.25">
      <c r="AA24702"/>
      <c r="AB24702"/>
      <c r="AC24702"/>
    </row>
    <row r="24703" spans="27:29" x14ac:dyDescent="0.25">
      <c r="AA24703"/>
      <c r="AB24703"/>
      <c r="AC24703"/>
    </row>
    <row r="24704" spans="27:29" x14ac:dyDescent="0.25">
      <c r="AA24704"/>
      <c r="AB24704"/>
      <c r="AC24704"/>
    </row>
    <row r="24705" spans="27:29" x14ac:dyDescent="0.25">
      <c r="AA24705"/>
      <c r="AB24705"/>
      <c r="AC24705"/>
    </row>
    <row r="24706" spans="27:29" x14ac:dyDescent="0.25">
      <c r="AA24706"/>
      <c r="AB24706"/>
      <c r="AC24706"/>
    </row>
    <row r="24707" spans="27:29" x14ac:dyDescent="0.25">
      <c r="AA24707"/>
      <c r="AB24707"/>
      <c r="AC24707"/>
    </row>
    <row r="24708" spans="27:29" x14ac:dyDescent="0.25">
      <c r="AA24708"/>
      <c r="AB24708"/>
      <c r="AC24708"/>
    </row>
    <row r="24709" spans="27:29" x14ac:dyDescent="0.25">
      <c r="AA24709"/>
      <c r="AB24709"/>
      <c r="AC24709"/>
    </row>
    <row r="24710" spans="27:29" x14ac:dyDescent="0.25">
      <c r="AA24710"/>
      <c r="AB24710"/>
      <c r="AC24710"/>
    </row>
    <row r="24711" spans="27:29" x14ac:dyDescent="0.25">
      <c r="AA24711"/>
      <c r="AB24711"/>
      <c r="AC24711"/>
    </row>
    <row r="24712" spans="27:29" x14ac:dyDescent="0.25">
      <c r="AA24712"/>
      <c r="AB24712"/>
      <c r="AC24712"/>
    </row>
    <row r="24713" spans="27:29" x14ac:dyDescent="0.25">
      <c r="AA24713"/>
      <c r="AB24713"/>
      <c r="AC24713"/>
    </row>
    <row r="24714" spans="27:29" x14ac:dyDescent="0.25">
      <c r="AA24714"/>
      <c r="AB24714"/>
      <c r="AC24714"/>
    </row>
    <row r="24715" spans="27:29" x14ac:dyDescent="0.25">
      <c r="AA24715"/>
      <c r="AB24715"/>
      <c r="AC24715"/>
    </row>
    <row r="24716" spans="27:29" x14ac:dyDescent="0.25">
      <c r="AA24716"/>
      <c r="AB24716"/>
      <c r="AC24716"/>
    </row>
    <row r="24717" spans="27:29" x14ac:dyDescent="0.25">
      <c r="AA24717"/>
      <c r="AB24717"/>
      <c r="AC24717"/>
    </row>
    <row r="24718" spans="27:29" x14ac:dyDescent="0.25">
      <c r="AA24718"/>
      <c r="AB24718"/>
      <c r="AC24718"/>
    </row>
    <row r="24719" spans="27:29" x14ac:dyDescent="0.25">
      <c r="AA24719"/>
      <c r="AB24719"/>
      <c r="AC24719"/>
    </row>
    <row r="24720" spans="27:29" x14ac:dyDescent="0.25">
      <c r="AA24720"/>
      <c r="AB24720"/>
      <c r="AC24720"/>
    </row>
    <row r="24721" spans="27:29" x14ac:dyDescent="0.25">
      <c r="AA24721"/>
      <c r="AB24721"/>
      <c r="AC24721"/>
    </row>
    <row r="24722" spans="27:29" x14ac:dyDescent="0.25">
      <c r="AA24722"/>
      <c r="AB24722"/>
      <c r="AC24722"/>
    </row>
    <row r="24723" spans="27:29" x14ac:dyDescent="0.25">
      <c r="AA24723"/>
      <c r="AB24723"/>
      <c r="AC24723"/>
    </row>
    <row r="24724" spans="27:29" x14ac:dyDescent="0.25">
      <c r="AA24724"/>
      <c r="AB24724"/>
      <c r="AC24724"/>
    </row>
    <row r="24725" spans="27:29" x14ac:dyDescent="0.25">
      <c r="AA24725"/>
      <c r="AB24725"/>
      <c r="AC24725"/>
    </row>
    <row r="24726" spans="27:29" x14ac:dyDescent="0.25">
      <c r="AA24726"/>
      <c r="AB24726"/>
      <c r="AC24726"/>
    </row>
    <row r="24727" spans="27:29" x14ac:dyDescent="0.25">
      <c r="AA24727"/>
      <c r="AB24727"/>
      <c r="AC24727"/>
    </row>
    <row r="24728" spans="27:29" x14ac:dyDescent="0.25">
      <c r="AA24728"/>
      <c r="AB24728"/>
      <c r="AC24728"/>
    </row>
    <row r="24729" spans="27:29" x14ac:dyDescent="0.25">
      <c r="AA24729"/>
      <c r="AB24729"/>
      <c r="AC24729"/>
    </row>
    <row r="24730" spans="27:29" x14ac:dyDescent="0.25">
      <c r="AA24730"/>
      <c r="AB24730"/>
      <c r="AC24730"/>
    </row>
    <row r="24731" spans="27:29" x14ac:dyDescent="0.25">
      <c r="AA24731"/>
      <c r="AB24731"/>
      <c r="AC24731"/>
    </row>
    <row r="24732" spans="27:29" x14ac:dyDescent="0.25">
      <c r="AA24732"/>
      <c r="AB24732"/>
      <c r="AC24732"/>
    </row>
    <row r="24733" spans="27:29" x14ac:dyDescent="0.25">
      <c r="AA24733"/>
      <c r="AB24733"/>
      <c r="AC24733"/>
    </row>
    <row r="24734" spans="27:29" x14ac:dyDescent="0.25">
      <c r="AA24734"/>
      <c r="AB24734"/>
      <c r="AC24734"/>
    </row>
    <row r="24735" spans="27:29" x14ac:dyDescent="0.25">
      <c r="AA24735"/>
      <c r="AB24735"/>
      <c r="AC24735"/>
    </row>
    <row r="24736" spans="27:29" x14ac:dyDescent="0.25">
      <c r="AA24736"/>
      <c r="AB24736"/>
      <c r="AC24736"/>
    </row>
    <row r="24737" spans="27:29" x14ac:dyDescent="0.25">
      <c r="AA24737"/>
      <c r="AB24737"/>
      <c r="AC24737"/>
    </row>
    <row r="24738" spans="27:29" x14ac:dyDescent="0.25">
      <c r="AA24738"/>
      <c r="AB24738"/>
      <c r="AC24738"/>
    </row>
    <row r="24739" spans="27:29" x14ac:dyDescent="0.25">
      <c r="AA24739"/>
      <c r="AB24739"/>
      <c r="AC24739"/>
    </row>
    <row r="24740" spans="27:29" x14ac:dyDescent="0.25">
      <c r="AA24740"/>
      <c r="AB24740"/>
      <c r="AC24740"/>
    </row>
    <row r="24741" spans="27:29" x14ac:dyDescent="0.25">
      <c r="AA24741"/>
      <c r="AB24741"/>
      <c r="AC24741"/>
    </row>
    <row r="24742" spans="27:29" x14ac:dyDescent="0.25">
      <c r="AA24742"/>
      <c r="AB24742"/>
      <c r="AC24742"/>
    </row>
    <row r="24743" spans="27:29" x14ac:dyDescent="0.25">
      <c r="AA24743"/>
      <c r="AB24743"/>
      <c r="AC24743"/>
    </row>
    <row r="24744" spans="27:29" x14ac:dyDescent="0.25">
      <c r="AA24744"/>
      <c r="AB24744"/>
      <c r="AC24744"/>
    </row>
    <row r="24745" spans="27:29" x14ac:dyDescent="0.25">
      <c r="AA24745"/>
      <c r="AB24745"/>
      <c r="AC24745"/>
    </row>
    <row r="24746" spans="27:29" x14ac:dyDescent="0.25">
      <c r="AA24746"/>
      <c r="AB24746"/>
      <c r="AC24746"/>
    </row>
    <row r="24747" spans="27:29" x14ac:dyDescent="0.25">
      <c r="AA24747"/>
      <c r="AB24747"/>
      <c r="AC24747"/>
    </row>
    <row r="24748" spans="27:29" x14ac:dyDescent="0.25">
      <c r="AA24748"/>
      <c r="AB24748"/>
      <c r="AC24748"/>
    </row>
    <row r="24749" spans="27:29" x14ac:dyDescent="0.25">
      <c r="AA24749"/>
      <c r="AB24749"/>
      <c r="AC24749"/>
    </row>
    <row r="24750" spans="27:29" x14ac:dyDescent="0.25">
      <c r="AA24750"/>
      <c r="AB24750"/>
      <c r="AC24750"/>
    </row>
    <row r="24751" spans="27:29" x14ac:dyDescent="0.25">
      <c r="AA24751"/>
      <c r="AB24751"/>
      <c r="AC24751"/>
    </row>
    <row r="24752" spans="27:29" x14ac:dyDescent="0.25">
      <c r="AA24752"/>
      <c r="AB24752"/>
      <c r="AC24752"/>
    </row>
    <row r="24753" spans="27:29" x14ac:dyDescent="0.25">
      <c r="AA24753"/>
      <c r="AB24753"/>
      <c r="AC24753"/>
    </row>
    <row r="24754" spans="27:29" x14ac:dyDescent="0.25">
      <c r="AA24754"/>
      <c r="AB24754"/>
      <c r="AC24754"/>
    </row>
    <row r="24755" spans="27:29" x14ac:dyDescent="0.25">
      <c r="AA24755"/>
      <c r="AB24755"/>
      <c r="AC24755"/>
    </row>
    <row r="24756" spans="27:29" x14ac:dyDescent="0.25">
      <c r="AA24756"/>
      <c r="AB24756"/>
      <c r="AC24756"/>
    </row>
    <row r="24757" spans="27:29" x14ac:dyDescent="0.25">
      <c r="AA24757"/>
      <c r="AB24757"/>
      <c r="AC24757"/>
    </row>
    <row r="24758" spans="27:29" x14ac:dyDescent="0.25">
      <c r="AA24758"/>
      <c r="AB24758"/>
      <c r="AC24758"/>
    </row>
    <row r="24759" spans="27:29" x14ac:dyDescent="0.25">
      <c r="AA24759"/>
      <c r="AB24759"/>
      <c r="AC24759"/>
    </row>
    <row r="24760" spans="27:29" x14ac:dyDescent="0.25">
      <c r="AA24760"/>
      <c r="AB24760"/>
      <c r="AC24760"/>
    </row>
    <row r="24761" spans="27:29" x14ac:dyDescent="0.25">
      <c r="AA24761"/>
      <c r="AB24761"/>
      <c r="AC24761"/>
    </row>
    <row r="24762" spans="27:29" x14ac:dyDescent="0.25">
      <c r="AA24762"/>
      <c r="AB24762"/>
      <c r="AC24762"/>
    </row>
    <row r="24763" spans="27:29" x14ac:dyDescent="0.25">
      <c r="AA24763"/>
      <c r="AB24763"/>
      <c r="AC24763"/>
    </row>
    <row r="24764" spans="27:29" x14ac:dyDescent="0.25">
      <c r="AA24764"/>
      <c r="AB24764"/>
      <c r="AC24764"/>
    </row>
    <row r="24765" spans="27:29" x14ac:dyDescent="0.25">
      <c r="AA24765"/>
      <c r="AB24765"/>
      <c r="AC24765"/>
    </row>
    <row r="24766" spans="27:29" x14ac:dyDescent="0.25">
      <c r="AA24766"/>
      <c r="AB24766"/>
      <c r="AC24766"/>
    </row>
    <row r="24767" spans="27:29" x14ac:dyDescent="0.25">
      <c r="AA24767"/>
      <c r="AB24767"/>
      <c r="AC24767"/>
    </row>
    <row r="24768" spans="27:29" x14ac:dyDescent="0.25">
      <c r="AA24768"/>
      <c r="AB24768"/>
      <c r="AC24768"/>
    </row>
    <row r="24769" spans="27:29" x14ac:dyDescent="0.25">
      <c r="AA24769"/>
      <c r="AB24769"/>
      <c r="AC24769"/>
    </row>
    <row r="24770" spans="27:29" x14ac:dyDescent="0.25">
      <c r="AA24770"/>
      <c r="AB24770"/>
      <c r="AC24770"/>
    </row>
    <row r="24771" spans="27:29" x14ac:dyDescent="0.25">
      <c r="AA24771"/>
      <c r="AB24771"/>
      <c r="AC24771"/>
    </row>
    <row r="24772" spans="27:29" x14ac:dyDescent="0.25">
      <c r="AA24772"/>
      <c r="AB24772"/>
      <c r="AC24772"/>
    </row>
    <row r="24773" spans="27:29" x14ac:dyDescent="0.25">
      <c r="AA24773"/>
      <c r="AB24773"/>
      <c r="AC24773"/>
    </row>
    <row r="24774" spans="27:29" x14ac:dyDescent="0.25">
      <c r="AA24774"/>
      <c r="AB24774"/>
      <c r="AC24774"/>
    </row>
    <row r="24775" spans="27:29" x14ac:dyDescent="0.25">
      <c r="AA24775"/>
      <c r="AB24775"/>
      <c r="AC24775"/>
    </row>
    <row r="24776" spans="27:29" x14ac:dyDescent="0.25">
      <c r="AA24776"/>
      <c r="AB24776"/>
      <c r="AC24776"/>
    </row>
    <row r="24777" spans="27:29" x14ac:dyDescent="0.25">
      <c r="AA24777"/>
      <c r="AB24777"/>
      <c r="AC24777"/>
    </row>
    <row r="24778" spans="27:29" x14ac:dyDescent="0.25">
      <c r="AA24778"/>
      <c r="AB24778"/>
      <c r="AC24778"/>
    </row>
    <row r="24779" spans="27:29" x14ac:dyDescent="0.25">
      <c r="AA24779"/>
      <c r="AB24779"/>
      <c r="AC24779"/>
    </row>
    <row r="24780" spans="27:29" x14ac:dyDescent="0.25">
      <c r="AA24780"/>
      <c r="AB24780"/>
      <c r="AC24780"/>
    </row>
    <row r="24781" spans="27:29" x14ac:dyDescent="0.25">
      <c r="AA24781"/>
      <c r="AB24781"/>
      <c r="AC24781"/>
    </row>
    <row r="24782" spans="27:29" x14ac:dyDescent="0.25">
      <c r="AA24782"/>
      <c r="AB24782"/>
      <c r="AC24782"/>
    </row>
    <row r="24783" spans="27:29" x14ac:dyDescent="0.25">
      <c r="AA24783"/>
      <c r="AB24783"/>
      <c r="AC24783"/>
    </row>
    <row r="24784" spans="27:29" x14ac:dyDescent="0.25">
      <c r="AA24784"/>
      <c r="AB24784"/>
      <c r="AC24784"/>
    </row>
    <row r="24785" spans="27:29" x14ac:dyDescent="0.25">
      <c r="AA24785"/>
      <c r="AB24785"/>
      <c r="AC24785"/>
    </row>
    <row r="24786" spans="27:29" x14ac:dyDescent="0.25">
      <c r="AA24786"/>
      <c r="AB24786"/>
      <c r="AC24786"/>
    </row>
    <row r="24787" spans="27:29" x14ac:dyDescent="0.25">
      <c r="AA24787"/>
      <c r="AB24787"/>
      <c r="AC24787"/>
    </row>
    <row r="24788" spans="27:29" x14ac:dyDescent="0.25">
      <c r="AA24788"/>
      <c r="AB24788"/>
      <c r="AC24788"/>
    </row>
    <row r="24789" spans="27:29" x14ac:dyDescent="0.25">
      <c r="AA24789"/>
      <c r="AB24789"/>
      <c r="AC24789"/>
    </row>
    <row r="24790" spans="27:29" x14ac:dyDescent="0.25">
      <c r="AA24790"/>
      <c r="AB24790"/>
      <c r="AC24790"/>
    </row>
    <row r="24791" spans="27:29" x14ac:dyDescent="0.25">
      <c r="AA24791"/>
      <c r="AB24791"/>
      <c r="AC24791"/>
    </row>
    <row r="24792" spans="27:29" x14ac:dyDescent="0.25">
      <c r="AA24792"/>
      <c r="AB24792"/>
      <c r="AC24792"/>
    </row>
    <row r="24793" spans="27:29" x14ac:dyDescent="0.25">
      <c r="AA24793"/>
      <c r="AB24793"/>
      <c r="AC24793"/>
    </row>
    <row r="24794" spans="27:29" x14ac:dyDescent="0.25">
      <c r="AA24794"/>
      <c r="AB24794"/>
      <c r="AC24794"/>
    </row>
    <row r="24795" spans="27:29" x14ac:dyDescent="0.25">
      <c r="AA24795"/>
      <c r="AB24795"/>
      <c r="AC24795"/>
    </row>
    <row r="24796" spans="27:29" x14ac:dyDescent="0.25">
      <c r="AA24796"/>
      <c r="AB24796"/>
      <c r="AC24796"/>
    </row>
    <row r="24797" spans="27:29" x14ac:dyDescent="0.25">
      <c r="AA24797"/>
      <c r="AB24797"/>
      <c r="AC24797"/>
    </row>
    <row r="24798" spans="27:29" x14ac:dyDescent="0.25">
      <c r="AA24798"/>
      <c r="AB24798"/>
      <c r="AC24798"/>
    </row>
    <row r="24799" spans="27:29" x14ac:dyDescent="0.25">
      <c r="AA24799"/>
      <c r="AB24799"/>
      <c r="AC24799"/>
    </row>
    <row r="24800" spans="27:29" x14ac:dyDescent="0.25">
      <c r="AA24800"/>
      <c r="AB24800"/>
      <c r="AC24800"/>
    </row>
    <row r="24801" spans="27:29" x14ac:dyDescent="0.25">
      <c r="AA24801"/>
      <c r="AB24801"/>
      <c r="AC24801"/>
    </row>
    <row r="24802" spans="27:29" x14ac:dyDescent="0.25">
      <c r="AA24802"/>
      <c r="AB24802"/>
      <c r="AC24802"/>
    </row>
    <row r="24803" spans="27:29" x14ac:dyDescent="0.25">
      <c r="AA24803"/>
      <c r="AB24803"/>
      <c r="AC24803"/>
    </row>
    <row r="24804" spans="27:29" x14ac:dyDescent="0.25">
      <c r="AA24804"/>
      <c r="AB24804"/>
      <c r="AC24804"/>
    </row>
    <row r="24805" spans="27:29" x14ac:dyDescent="0.25">
      <c r="AA24805"/>
      <c r="AB24805"/>
      <c r="AC24805"/>
    </row>
    <row r="24806" spans="27:29" x14ac:dyDescent="0.25">
      <c r="AA24806"/>
      <c r="AB24806"/>
      <c r="AC24806"/>
    </row>
    <row r="24807" spans="27:29" x14ac:dyDescent="0.25">
      <c r="AA24807"/>
      <c r="AB24807"/>
      <c r="AC24807"/>
    </row>
    <row r="24808" spans="27:29" x14ac:dyDescent="0.25">
      <c r="AA24808"/>
      <c r="AB24808"/>
      <c r="AC24808"/>
    </row>
    <row r="24809" spans="27:29" x14ac:dyDescent="0.25">
      <c r="AA24809"/>
      <c r="AB24809"/>
      <c r="AC24809"/>
    </row>
    <row r="24810" spans="27:29" x14ac:dyDescent="0.25">
      <c r="AA24810"/>
      <c r="AB24810"/>
      <c r="AC24810"/>
    </row>
    <row r="24811" spans="27:29" x14ac:dyDescent="0.25">
      <c r="AA24811"/>
      <c r="AB24811"/>
      <c r="AC24811"/>
    </row>
    <row r="24812" spans="27:29" x14ac:dyDescent="0.25">
      <c r="AA24812"/>
      <c r="AB24812"/>
      <c r="AC24812"/>
    </row>
    <row r="24813" spans="27:29" x14ac:dyDescent="0.25">
      <c r="AA24813"/>
      <c r="AB24813"/>
      <c r="AC24813"/>
    </row>
    <row r="24814" spans="27:29" x14ac:dyDescent="0.25">
      <c r="AA24814"/>
      <c r="AB24814"/>
      <c r="AC24814"/>
    </row>
    <row r="24815" spans="27:29" x14ac:dyDescent="0.25">
      <c r="AA24815"/>
      <c r="AB24815"/>
      <c r="AC24815"/>
    </row>
    <row r="24816" spans="27:29" x14ac:dyDescent="0.25">
      <c r="AA24816"/>
      <c r="AB24816"/>
      <c r="AC24816"/>
    </row>
    <row r="24817" spans="27:29" x14ac:dyDescent="0.25">
      <c r="AA24817"/>
      <c r="AB24817"/>
      <c r="AC24817"/>
    </row>
    <row r="24818" spans="27:29" x14ac:dyDescent="0.25">
      <c r="AA24818"/>
      <c r="AB24818"/>
      <c r="AC24818"/>
    </row>
    <row r="24819" spans="27:29" x14ac:dyDescent="0.25">
      <c r="AA24819"/>
      <c r="AB24819"/>
      <c r="AC24819"/>
    </row>
    <row r="24820" spans="27:29" x14ac:dyDescent="0.25">
      <c r="AA24820"/>
      <c r="AB24820"/>
      <c r="AC24820"/>
    </row>
    <row r="24821" spans="27:29" x14ac:dyDescent="0.25">
      <c r="AA24821"/>
      <c r="AB24821"/>
      <c r="AC24821"/>
    </row>
    <row r="24822" spans="27:29" x14ac:dyDescent="0.25">
      <c r="AA24822"/>
      <c r="AB24822"/>
      <c r="AC24822"/>
    </row>
    <row r="24823" spans="27:29" x14ac:dyDescent="0.25">
      <c r="AA24823"/>
      <c r="AB24823"/>
      <c r="AC24823"/>
    </row>
    <row r="24824" spans="27:29" x14ac:dyDescent="0.25">
      <c r="AA24824"/>
      <c r="AB24824"/>
      <c r="AC24824"/>
    </row>
    <row r="24825" spans="27:29" x14ac:dyDescent="0.25">
      <c r="AA24825"/>
      <c r="AB24825"/>
      <c r="AC24825"/>
    </row>
    <row r="24826" spans="27:29" x14ac:dyDescent="0.25">
      <c r="AA24826"/>
      <c r="AB24826"/>
      <c r="AC24826"/>
    </row>
    <row r="24827" spans="27:29" x14ac:dyDescent="0.25">
      <c r="AA24827"/>
      <c r="AB24827"/>
      <c r="AC24827"/>
    </row>
    <row r="24828" spans="27:29" x14ac:dyDescent="0.25">
      <c r="AA24828"/>
      <c r="AB24828"/>
      <c r="AC24828"/>
    </row>
    <row r="24829" spans="27:29" x14ac:dyDescent="0.25">
      <c r="AA24829"/>
      <c r="AB24829"/>
      <c r="AC24829"/>
    </row>
    <row r="24830" spans="27:29" x14ac:dyDescent="0.25">
      <c r="AA24830"/>
      <c r="AB24830"/>
      <c r="AC24830"/>
    </row>
    <row r="24831" spans="27:29" x14ac:dyDescent="0.25">
      <c r="AA24831"/>
      <c r="AB24831"/>
      <c r="AC24831"/>
    </row>
    <row r="24832" spans="27:29" x14ac:dyDescent="0.25">
      <c r="AA24832"/>
      <c r="AB24832"/>
      <c r="AC24832"/>
    </row>
    <row r="24833" spans="27:29" x14ac:dyDescent="0.25">
      <c r="AA24833"/>
      <c r="AB24833"/>
      <c r="AC24833"/>
    </row>
    <row r="24834" spans="27:29" x14ac:dyDescent="0.25">
      <c r="AA24834"/>
      <c r="AB24834"/>
      <c r="AC24834"/>
    </row>
    <row r="24835" spans="27:29" x14ac:dyDescent="0.25">
      <c r="AA24835"/>
      <c r="AB24835"/>
      <c r="AC24835"/>
    </row>
    <row r="24836" spans="27:29" x14ac:dyDescent="0.25">
      <c r="AA24836"/>
      <c r="AB24836"/>
      <c r="AC24836"/>
    </row>
    <row r="24837" spans="27:29" x14ac:dyDescent="0.25">
      <c r="AA24837"/>
      <c r="AB24837"/>
      <c r="AC24837"/>
    </row>
    <row r="24838" spans="27:29" x14ac:dyDescent="0.25">
      <c r="AA24838"/>
      <c r="AB24838"/>
      <c r="AC24838"/>
    </row>
    <row r="24839" spans="27:29" x14ac:dyDescent="0.25">
      <c r="AA24839"/>
      <c r="AB24839"/>
      <c r="AC24839"/>
    </row>
    <row r="24840" spans="27:29" x14ac:dyDescent="0.25">
      <c r="AA24840"/>
      <c r="AB24840"/>
      <c r="AC24840"/>
    </row>
    <row r="24841" spans="27:29" x14ac:dyDescent="0.25">
      <c r="AA24841"/>
      <c r="AB24841"/>
      <c r="AC24841"/>
    </row>
    <row r="24842" spans="27:29" x14ac:dyDescent="0.25">
      <c r="AA24842"/>
      <c r="AB24842"/>
      <c r="AC24842"/>
    </row>
    <row r="24843" spans="27:29" x14ac:dyDescent="0.25">
      <c r="AA24843"/>
      <c r="AB24843"/>
      <c r="AC24843"/>
    </row>
    <row r="24844" spans="27:29" x14ac:dyDescent="0.25">
      <c r="AA24844"/>
      <c r="AB24844"/>
      <c r="AC24844"/>
    </row>
    <row r="24845" spans="27:29" x14ac:dyDescent="0.25">
      <c r="AA24845"/>
      <c r="AB24845"/>
      <c r="AC24845"/>
    </row>
    <row r="24846" spans="27:29" x14ac:dyDescent="0.25">
      <c r="AA24846"/>
      <c r="AB24846"/>
      <c r="AC24846"/>
    </row>
    <row r="24847" spans="27:29" x14ac:dyDescent="0.25">
      <c r="AA24847"/>
      <c r="AB24847"/>
      <c r="AC24847"/>
    </row>
    <row r="24848" spans="27:29" x14ac:dyDescent="0.25">
      <c r="AA24848"/>
      <c r="AB24848"/>
      <c r="AC24848"/>
    </row>
    <row r="24849" spans="27:29" x14ac:dyDescent="0.25">
      <c r="AA24849"/>
      <c r="AB24849"/>
      <c r="AC24849"/>
    </row>
    <row r="24850" spans="27:29" x14ac:dyDescent="0.25">
      <c r="AA24850"/>
      <c r="AB24850"/>
      <c r="AC24850"/>
    </row>
    <row r="24851" spans="27:29" x14ac:dyDescent="0.25">
      <c r="AA24851"/>
      <c r="AB24851"/>
      <c r="AC24851"/>
    </row>
    <row r="24852" spans="27:29" x14ac:dyDescent="0.25">
      <c r="AA24852"/>
      <c r="AB24852"/>
      <c r="AC24852"/>
    </row>
    <row r="24853" spans="27:29" x14ac:dyDescent="0.25">
      <c r="AA24853"/>
      <c r="AB24853"/>
      <c r="AC24853"/>
    </row>
    <row r="24854" spans="27:29" x14ac:dyDescent="0.25">
      <c r="AA24854"/>
      <c r="AB24854"/>
      <c r="AC24854"/>
    </row>
    <row r="24855" spans="27:29" x14ac:dyDescent="0.25">
      <c r="AA24855"/>
      <c r="AB24855"/>
      <c r="AC24855"/>
    </row>
    <row r="24856" spans="27:29" x14ac:dyDescent="0.25">
      <c r="AA24856"/>
      <c r="AB24856"/>
      <c r="AC24856"/>
    </row>
    <row r="24857" spans="27:29" x14ac:dyDescent="0.25">
      <c r="AA24857"/>
      <c r="AB24857"/>
      <c r="AC24857"/>
    </row>
    <row r="24858" spans="27:29" x14ac:dyDescent="0.25">
      <c r="AA24858"/>
      <c r="AB24858"/>
      <c r="AC24858"/>
    </row>
    <row r="24859" spans="27:29" x14ac:dyDescent="0.25">
      <c r="AA24859"/>
      <c r="AB24859"/>
      <c r="AC24859"/>
    </row>
    <row r="24860" spans="27:29" x14ac:dyDescent="0.25">
      <c r="AA24860"/>
      <c r="AB24860"/>
      <c r="AC24860"/>
    </row>
    <row r="24861" spans="27:29" x14ac:dyDescent="0.25">
      <c r="AA24861"/>
      <c r="AB24861"/>
      <c r="AC24861"/>
    </row>
    <row r="24862" spans="27:29" x14ac:dyDescent="0.25">
      <c r="AA24862"/>
      <c r="AB24862"/>
      <c r="AC24862"/>
    </row>
    <row r="24863" spans="27:29" x14ac:dyDescent="0.25">
      <c r="AA24863"/>
      <c r="AB24863"/>
      <c r="AC24863"/>
    </row>
    <row r="24864" spans="27:29" x14ac:dyDescent="0.25">
      <c r="AA24864"/>
      <c r="AB24864"/>
      <c r="AC24864"/>
    </row>
    <row r="24865" spans="27:29" x14ac:dyDescent="0.25">
      <c r="AA24865"/>
      <c r="AB24865"/>
      <c r="AC24865"/>
    </row>
    <row r="24866" spans="27:29" x14ac:dyDescent="0.25">
      <c r="AA24866"/>
      <c r="AB24866"/>
      <c r="AC24866"/>
    </row>
    <row r="24867" spans="27:29" x14ac:dyDescent="0.25">
      <c r="AA24867"/>
      <c r="AB24867"/>
      <c r="AC24867"/>
    </row>
    <row r="24868" spans="27:29" x14ac:dyDescent="0.25">
      <c r="AA24868"/>
      <c r="AB24868"/>
      <c r="AC24868"/>
    </row>
    <row r="24869" spans="27:29" x14ac:dyDescent="0.25">
      <c r="AA24869"/>
      <c r="AB24869"/>
      <c r="AC24869"/>
    </row>
    <row r="24870" spans="27:29" x14ac:dyDescent="0.25">
      <c r="AA24870"/>
      <c r="AB24870"/>
      <c r="AC24870"/>
    </row>
    <row r="24871" spans="27:29" x14ac:dyDescent="0.25">
      <c r="AA24871"/>
      <c r="AB24871"/>
      <c r="AC24871"/>
    </row>
    <row r="24872" spans="27:29" x14ac:dyDescent="0.25">
      <c r="AA24872"/>
      <c r="AB24872"/>
      <c r="AC24872"/>
    </row>
    <row r="24873" spans="27:29" x14ac:dyDescent="0.25">
      <c r="AA24873"/>
      <c r="AB24873"/>
      <c r="AC24873"/>
    </row>
    <row r="24874" spans="27:29" x14ac:dyDescent="0.25">
      <c r="AA24874"/>
      <c r="AB24874"/>
      <c r="AC24874"/>
    </row>
    <row r="24875" spans="27:29" x14ac:dyDescent="0.25">
      <c r="AA24875"/>
      <c r="AB24875"/>
      <c r="AC24875"/>
    </row>
    <row r="24876" spans="27:29" x14ac:dyDescent="0.25">
      <c r="AA24876"/>
      <c r="AB24876"/>
      <c r="AC24876"/>
    </row>
    <row r="24877" spans="27:29" x14ac:dyDescent="0.25">
      <c r="AA24877"/>
      <c r="AB24877"/>
      <c r="AC24877"/>
    </row>
    <row r="24878" spans="27:29" x14ac:dyDescent="0.25">
      <c r="AA24878"/>
      <c r="AB24878"/>
      <c r="AC24878"/>
    </row>
    <row r="24879" spans="27:29" x14ac:dyDescent="0.25">
      <c r="AA24879"/>
      <c r="AB24879"/>
      <c r="AC24879"/>
    </row>
    <row r="24880" spans="27:29" x14ac:dyDescent="0.25">
      <c r="AA24880"/>
      <c r="AB24880"/>
      <c r="AC24880"/>
    </row>
    <row r="24881" spans="27:29" x14ac:dyDescent="0.25">
      <c r="AA24881"/>
      <c r="AB24881"/>
      <c r="AC24881"/>
    </row>
    <row r="24882" spans="27:29" x14ac:dyDescent="0.25">
      <c r="AA24882"/>
      <c r="AB24882"/>
      <c r="AC24882"/>
    </row>
    <row r="24883" spans="27:29" x14ac:dyDescent="0.25">
      <c r="AA24883"/>
      <c r="AB24883"/>
      <c r="AC24883"/>
    </row>
    <row r="24884" spans="27:29" x14ac:dyDescent="0.25">
      <c r="AA24884"/>
      <c r="AB24884"/>
      <c r="AC24884"/>
    </row>
    <row r="24885" spans="27:29" x14ac:dyDescent="0.25">
      <c r="AA24885"/>
      <c r="AB24885"/>
      <c r="AC24885"/>
    </row>
    <row r="24886" spans="27:29" x14ac:dyDescent="0.25">
      <c r="AA24886"/>
      <c r="AB24886"/>
      <c r="AC24886"/>
    </row>
    <row r="24887" spans="27:29" x14ac:dyDescent="0.25">
      <c r="AA24887"/>
      <c r="AB24887"/>
      <c r="AC24887"/>
    </row>
    <row r="24888" spans="27:29" x14ac:dyDescent="0.25">
      <c r="AA24888"/>
      <c r="AB24888"/>
      <c r="AC24888"/>
    </row>
    <row r="24889" spans="27:29" x14ac:dyDescent="0.25">
      <c r="AA24889"/>
      <c r="AB24889"/>
      <c r="AC24889"/>
    </row>
    <row r="24890" spans="27:29" x14ac:dyDescent="0.25">
      <c r="AA24890"/>
      <c r="AB24890"/>
      <c r="AC24890"/>
    </row>
    <row r="24891" spans="27:29" x14ac:dyDescent="0.25">
      <c r="AA24891"/>
      <c r="AB24891"/>
      <c r="AC24891"/>
    </row>
    <row r="24892" spans="27:29" x14ac:dyDescent="0.25">
      <c r="AA24892"/>
      <c r="AB24892"/>
      <c r="AC24892"/>
    </row>
    <row r="24893" spans="27:29" x14ac:dyDescent="0.25">
      <c r="AA24893"/>
      <c r="AB24893"/>
      <c r="AC24893"/>
    </row>
    <row r="24894" spans="27:29" x14ac:dyDescent="0.25">
      <c r="AA24894"/>
      <c r="AB24894"/>
      <c r="AC24894"/>
    </row>
    <row r="24895" spans="27:29" x14ac:dyDescent="0.25">
      <c r="AA24895"/>
      <c r="AB24895"/>
      <c r="AC24895"/>
    </row>
    <row r="24896" spans="27:29" x14ac:dyDescent="0.25">
      <c r="AA24896"/>
      <c r="AB24896"/>
      <c r="AC24896"/>
    </row>
    <row r="24897" spans="27:29" x14ac:dyDescent="0.25">
      <c r="AA24897"/>
      <c r="AB24897"/>
      <c r="AC24897"/>
    </row>
    <row r="24898" spans="27:29" x14ac:dyDescent="0.25">
      <c r="AA24898"/>
      <c r="AB24898"/>
      <c r="AC24898"/>
    </row>
    <row r="24899" spans="27:29" x14ac:dyDescent="0.25">
      <c r="AA24899"/>
      <c r="AB24899"/>
      <c r="AC24899"/>
    </row>
    <row r="24900" spans="27:29" x14ac:dyDescent="0.25">
      <c r="AA24900"/>
      <c r="AB24900"/>
      <c r="AC24900"/>
    </row>
    <row r="24901" spans="27:29" x14ac:dyDescent="0.25">
      <c r="AA24901"/>
      <c r="AB24901"/>
      <c r="AC24901"/>
    </row>
    <row r="24902" spans="27:29" x14ac:dyDescent="0.25">
      <c r="AA24902"/>
      <c r="AB24902"/>
      <c r="AC24902"/>
    </row>
    <row r="24903" spans="27:29" x14ac:dyDescent="0.25">
      <c r="AA24903"/>
      <c r="AB24903"/>
      <c r="AC24903"/>
    </row>
    <row r="24904" spans="27:29" x14ac:dyDescent="0.25">
      <c r="AA24904"/>
      <c r="AB24904"/>
      <c r="AC24904"/>
    </row>
    <row r="24905" spans="27:29" x14ac:dyDescent="0.25">
      <c r="AA24905"/>
      <c r="AB24905"/>
      <c r="AC24905"/>
    </row>
    <row r="24906" spans="27:29" x14ac:dyDescent="0.25">
      <c r="AA24906"/>
      <c r="AB24906"/>
      <c r="AC24906"/>
    </row>
    <row r="24907" spans="27:29" x14ac:dyDescent="0.25">
      <c r="AA24907"/>
      <c r="AB24907"/>
      <c r="AC24907"/>
    </row>
    <row r="24908" spans="27:29" x14ac:dyDescent="0.25">
      <c r="AA24908"/>
      <c r="AB24908"/>
      <c r="AC24908"/>
    </row>
    <row r="24909" spans="27:29" x14ac:dyDescent="0.25">
      <c r="AA24909"/>
      <c r="AB24909"/>
      <c r="AC24909"/>
    </row>
    <row r="24910" spans="27:29" x14ac:dyDescent="0.25">
      <c r="AA24910"/>
      <c r="AB24910"/>
      <c r="AC24910"/>
    </row>
    <row r="24911" spans="27:29" x14ac:dyDescent="0.25">
      <c r="AA24911"/>
      <c r="AB24911"/>
      <c r="AC24911"/>
    </row>
    <row r="24912" spans="27:29" x14ac:dyDescent="0.25">
      <c r="AA24912"/>
      <c r="AB24912"/>
      <c r="AC24912"/>
    </row>
    <row r="24913" spans="27:29" x14ac:dyDescent="0.25">
      <c r="AA24913"/>
      <c r="AB24913"/>
      <c r="AC24913"/>
    </row>
    <row r="24914" spans="27:29" x14ac:dyDescent="0.25">
      <c r="AA24914"/>
      <c r="AB24914"/>
      <c r="AC24914"/>
    </row>
    <row r="24915" spans="27:29" x14ac:dyDescent="0.25">
      <c r="AA24915"/>
      <c r="AB24915"/>
      <c r="AC24915"/>
    </row>
    <row r="24916" spans="27:29" x14ac:dyDescent="0.25">
      <c r="AA24916"/>
      <c r="AB24916"/>
      <c r="AC24916"/>
    </row>
    <row r="24917" spans="27:29" x14ac:dyDescent="0.25">
      <c r="AA24917"/>
      <c r="AB24917"/>
      <c r="AC24917"/>
    </row>
    <row r="24918" spans="27:29" x14ac:dyDescent="0.25">
      <c r="AA24918"/>
      <c r="AB24918"/>
      <c r="AC24918"/>
    </row>
    <row r="24919" spans="27:29" x14ac:dyDescent="0.25">
      <c r="AA24919"/>
      <c r="AB24919"/>
      <c r="AC24919"/>
    </row>
    <row r="24920" spans="27:29" x14ac:dyDescent="0.25">
      <c r="AA24920"/>
      <c r="AB24920"/>
      <c r="AC24920"/>
    </row>
    <row r="24921" spans="27:29" x14ac:dyDescent="0.25">
      <c r="AA24921"/>
      <c r="AB24921"/>
      <c r="AC24921"/>
    </row>
    <row r="24922" spans="27:29" x14ac:dyDescent="0.25">
      <c r="AA24922"/>
      <c r="AB24922"/>
      <c r="AC24922"/>
    </row>
    <row r="24923" spans="27:29" x14ac:dyDescent="0.25">
      <c r="AA24923"/>
      <c r="AB24923"/>
      <c r="AC24923"/>
    </row>
    <row r="24924" spans="27:29" x14ac:dyDescent="0.25">
      <c r="AA24924"/>
      <c r="AB24924"/>
      <c r="AC24924"/>
    </row>
    <row r="24925" spans="27:29" x14ac:dyDescent="0.25">
      <c r="AA24925"/>
      <c r="AB24925"/>
      <c r="AC24925"/>
    </row>
    <row r="24926" spans="27:29" x14ac:dyDescent="0.25">
      <c r="AA24926"/>
      <c r="AB24926"/>
      <c r="AC24926"/>
    </row>
    <row r="24927" spans="27:29" x14ac:dyDescent="0.25">
      <c r="AA24927"/>
      <c r="AB24927"/>
      <c r="AC24927"/>
    </row>
    <row r="24928" spans="27:29" x14ac:dyDescent="0.25">
      <c r="AA24928"/>
      <c r="AB24928"/>
      <c r="AC24928"/>
    </row>
    <row r="24929" spans="27:29" x14ac:dyDescent="0.25">
      <c r="AA24929"/>
      <c r="AB24929"/>
      <c r="AC24929"/>
    </row>
    <row r="24930" spans="27:29" x14ac:dyDescent="0.25">
      <c r="AA24930"/>
      <c r="AB24930"/>
      <c r="AC24930"/>
    </row>
    <row r="24931" spans="27:29" x14ac:dyDescent="0.25">
      <c r="AA24931"/>
      <c r="AB24931"/>
      <c r="AC24931"/>
    </row>
    <row r="24932" spans="27:29" x14ac:dyDescent="0.25">
      <c r="AA24932"/>
      <c r="AB24932"/>
      <c r="AC24932"/>
    </row>
    <row r="24933" spans="27:29" x14ac:dyDescent="0.25">
      <c r="AA24933"/>
      <c r="AB24933"/>
      <c r="AC24933"/>
    </row>
    <row r="24934" spans="27:29" x14ac:dyDescent="0.25">
      <c r="AA24934"/>
      <c r="AB24934"/>
      <c r="AC24934"/>
    </row>
    <row r="24935" spans="27:29" x14ac:dyDescent="0.25">
      <c r="AA24935"/>
      <c r="AB24935"/>
      <c r="AC24935"/>
    </row>
    <row r="24936" spans="27:29" x14ac:dyDescent="0.25">
      <c r="AA24936"/>
      <c r="AB24936"/>
      <c r="AC24936"/>
    </row>
    <row r="24937" spans="27:29" x14ac:dyDescent="0.25">
      <c r="AA24937"/>
      <c r="AB24937"/>
      <c r="AC24937"/>
    </row>
    <row r="24938" spans="27:29" x14ac:dyDescent="0.25">
      <c r="AA24938"/>
      <c r="AB24938"/>
      <c r="AC24938"/>
    </row>
    <row r="24939" spans="27:29" x14ac:dyDescent="0.25">
      <c r="AA24939"/>
      <c r="AB24939"/>
      <c r="AC24939"/>
    </row>
    <row r="24940" spans="27:29" x14ac:dyDescent="0.25">
      <c r="AA24940"/>
      <c r="AB24940"/>
      <c r="AC24940"/>
    </row>
    <row r="24941" spans="27:29" x14ac:dyDescent="0.25">
      <c r="AA24941"/>
      <c r="AB24941"/>
      <c r="AC24941"/>
    </row>
    <row r="24942" spans="27:29" x14ac:dyDescent="0.25">
      <c r="AA24942"/>
      <c r="AB24942"/>
      <c r="AC24942"/>
    </row>
    <row r="24943" spans="27:29" x14ac:dyDescent="0.25">
      <c r="AA24943"/>
      <c r="AB24943"/>
      <c r="AC24943"/>
    </row>
    <row r="24944" spans="27:29" x14ac:dyDescent="0.25">
      <c r="AA24944"/>
      <c r="AB24944"/>
      <c r="AC24944"/>
    </row>
    <row r="24945" spans="27:29" x14ac:dyDescent="0.25">
      <c r="AA24945"/>
      <c r="AB24945"/>
      <c r="AC24945"/>
    </row>
    <row r="24946" spans="27:29" x14ac:dyDescent="0.25">
      <c r="AA24946"/>
      <c r="AB24946"/>
      <c r="AC24946"/>
    </row>
    <row r="24947" spans="27:29" x14ac:dyDescent="0.25">
      <c r="AA24947"/>
      <c r="AB24947"/>
      <c r="AC24947"/>
    </row>
    <row r="24948" spans="27:29" x14ac:dyDescent="0.25">
      <c r="AA24948"/>
      <c r="AB24948"/>
      <c r="AC24948"/>
    </row>
    <row r="24949" spans="27:29" x14ac:dyDescent="0.25">
      <c r="AA24949"/>
      <c r="AB24949"/>
      <c r="AC24949"/>
    </row>
    <row r="24950" spans="27:29" x14ac:dyDescent="0.25">
      <c r="AA24950"/>
      <c r="AB24950"/>
      <c r="AC24950"/>
    </row>
    <row r="24951" spans="27:29" x14ac:dyDescent="0.25">
      <c r="AA24951"/>
      <c r="AB24951"/>
      <c r="AC24951"/>
    </row>
    <row r="24952" spans="27:29" x14ac:dyDescent="0.25">
      <c r="AA24952"/>
      <c r="AB24952"/>
      <c r="AC24952"/>
    </row>
    <row r="24953" spans="27:29" x14ac:dyDescent="0.25">
      <c r="AA24953"/>
      <c r="AB24953"/>
      <c r="AC24953"/>
    </row>
    <row r="24954" spans="27:29" x14ac:dyDescent="0.25">
      <c r="AA24954"/>
      <c r="AB24954"/>
      <c r="AC24954"/>
    </row>
    <row r="24955" spans="27:29" x14ac:dyDescent="0.25">
      <c r="AA24955"/>
      <c r="AB24955"/>
      <c r="AC24955"/>
    </row>
    <row r="24956" spans="27:29" x14ac:dyDescent="0.25">
      <c r="AA24956"/>
      <c r="AB24956"/>
      <c r="AC24956"/>
    </row>
    <row r="24957" spans="27:29" x14ac:dyDescent="0.25">
      <c r="AA24957"/>
      <c r="AB24957"/>
      <c r="AC24957"/>
    </row>
    <row r="24958" spans="27:29" x14ac:dyDescent="0.25">
      <c r="AA24958"/>
      <c r="AB24958"/>
      <c r="AC24958"/>
    </row>
    <row r="24959" spans="27:29" x14ac:dyDescent="0.25">
      <c r="AA24959"/>
      <c r="AB24959"/>
      <c r="AC24959"/>
    </row>
    <row r="24960" spans="27:29" x14ac:dyDescent="0.25">
      <c r="AA24960"/>
      <c r="AB24960"/>
      <c r="AC24960"/>
    </row>
    <row r="24961" spans="27:29" x14ac:dyDescent="0.25">
      <c r="AA24961"/>
      <c r="AB24961"/>
      <c r="AC24961"/>
    </row>
    <row r="24962" spans="27:29" x14ac:dyDescent="0.25">
      <c r="AA24962"/>
      <c r="AB24962"/>
      <c r="AC24962"/>
    </row>
    <row r="24963" spans="27:29" x14ac:dyDescent="0.25">
      <c r="AA24963"/>
      <c r="AB24963"/>
      <c r="AC24963"/>
    </row>
    <row r="24964" spans="27:29" x14ac:dyDescent="0.25">
      <c r="AA24964"/>
      <c r="AB24964"/>
      <c r="AC24964"/>
    </row>
    <row r="24965" spans="27:29" x14ac:dyDescent="0.25">
      <c r="AA24965"/>
      <c r="AB24965"/>
      <c r="AC24965"/>
    </row>
    <row r="24966" spans="27:29" x14ac:dyDescent="0.25">
      <c r="AA24966"/>
      <c r="AB24966"/>
      <c r="AC24966"/>
    </row>
    <row r="24967" spans="27:29" x14ac:dyDescent="0.25">
      <c r="AA24967"/>
      <c r="AB24967"/>
      <c r="AC24967"/>
    </row>
    <row r="24968" spans="27:29" x14ac:dyDescent="0.25">
      <c r="AA24968"/>
      <c r="AB24968"/>
      <c r="AC24968"/>
    </row>
    <row r="24969" spans="27:29" x14ac:dyDescent="0.25">
      <c r="AA24969"/>
      <c r="AB24969"/>
      <c r="AC24969"/>
    </row>
    <row r="24970" spans="27:29" x14ac:dyDescent="0.25">
      <c r="AA24970"/>
      <c r="AB24970"/>
      <c r="AC24970"/>
    </row>
    <row r="24971" spans="27:29" x14ac:dyDescent="0.25">
      <c r="AA24971"/>
      <c r="AB24971"/>
      <c r="AC24971"/>
    </row>
    <row r="24972" spans="27:29" x14ac:dyDescent="0.25">
      <c r="AA24972"/>
      <c r="AB24972"/>
      <c r="AC24972"/>
    </row>
    <row r="24973" spans="27:29" x14ac:dyDescent="0.25">
      <c r="AA24973"/>
      <c r="AB24973"/>
      <c r="AC24973"/>
    </row>
    <row r="24974" spans="27:29" x14ac:dyDescent="0.25">
      <c r="AA24974"/>
      <c r="AB24974"/>
      <c r="AC24974"/>
    </row>
    <row r="24975" spans="27:29" x14ac:dyDescent="0.25">
      <c r="AA24975"/>
      <c r="AB24975"/>
      <c r="AC24975"/>
    </row>
    <row r="24976" spans="27:29" x14ac:dyDescent="0.25">
      <c r="AA24976"/>
      <c r="AB24976"/>
      <c r="AC24976"/>
    </row>
    <row r="24977" spans="27:29" x14ac:dyDescent="0.25">
      <c r="AA24977"/>
      <c r="AB24977"/>
      <c r="AC24977"/>
    </row>
    <row r="24978" spans="27:29" x14ac:dyDescent="0.25">
      <c r="AA24978"/>
      <c r="AB24978"/>
      <c r="AC24978"/>
    </row>
    <row r="24979" spans="27:29" x14ac:dyDescent="0.25">
      <c r="AA24979"/>
      <c r="AB24979"/>
      <c r="AC24979"/>
    </row>
    <row r="24980" spans="27:29" x14ac:dyDescent="0.25">
      <c r="AA24980"/>
      <c r="AB24980"/>
      <c r="AC24980"/>
    </row>
    <row r="24981" spans="27:29" x14ac:dyDescent="0.25">
      <c r="AA24981"/>
      <c r="AB24981"/>
      <c r="AC24981"/>
    </row>
    <row r="24982" spans="27:29" x14ac:dyDescent="0.25">
      <c r="AA24982"/>
      <c r="AB24982"/>
      <c r="AC24982"/>
    </row>
    <row r="24983" spans="27:29" x14ac:dyDescent="0.25">
      <c r="AA24983"/>
      <c r="AB24983"/>
      <c r="AC24983"/>
    </row>
    <row r="24984" spans="27:29" x14ac:dyDescent="0.25">
      <c r="AA24984"/>
      <c r="AB24984"/>
      <c r="AC24984"/>
    </row>
    <row r="24985" spans="27:29" x14ac:dyDescent="0.25">
      <c r="AA24985"/>
      <c r="AB24985"/>
      <c r="AC24985"/>
    </row>
    <row r="24986" spans="27:29" x14ac:dyDescent="0.25">
      <c r="AA24986"/>
      <c r="AB24986"/>
      <c r="AC24986"/>
    </row>
    <row r="24987" spans="27:29" x14ac:dyDescent="0.25">
      <c r="AA24987"/>
      <c r="AB24987"/>
      <c r="AC24987"/>
    </row>
    <row r="24988" spans="27:29" x14ac:dyDescent="0.25">
      <c r="AA24988"/>
      <c r="AB24988"/>
      <c r="AC24988"/>
    </row>
    <row r="24989" spans="27:29" x14ac:dyDescent="0.25">
      <c r="AA24989"/>
      <c r="AB24989"/>
      <c r="AC24989"/>
    </row>
    <row r="24990" spans="27:29" x14ac:dyDescent="0.25">
      <c r="AA24990"/>
      <c r="AB24990"/>
      <c r="AC24990"/>
    </row>
    <row r="24991" spans="27:29" x14ac:dyDescent="0.25">
      <c r="AA24991"/>
      <c r="AB24991"/>
      <c r="AC24991"/>
    </row>
    <row r="24992" spans="27:29" x14ac:dyDescent="0.25">
      <c r="AA24992"/>
      <c r="AB24992"/>
      <c r="AC24992"/>
    </row>
    <row r="24993" spans="27:29" x14ac:dyDescent="0.25">
      <c r="AA24993"/>
      <c r="AB24993"/>
      <c r="AC24993"/>
    </row>
    <row r="24994" spans="27:29" x14ac:dyDescent="0.25">
      <c r="AA24994"/>
      <c r="AB24994"/>
      <c r="AC24994"/>
    </row>
    <row r="24995" spans="27:29" x14ac:dyDescent="0.25">
      <c r="AA24995"/>
      <c r="AB24995"/>
      <c r="AC24995"/>
    </row>
    <row r="24996" spans="27:29" x14ac:dyDescent="0.25">
      <c r="AA24996"/>
      <c r="AB24996"/>
      <c r="AC24996"/>
    </row>
    <row r="24997" spans="27:29" x14ac:dyDescent="0.25">
      <c r="AA24997"/>
      <c r="AB24997"/>
      <c r="AC24997"/>
    </row>
    <row r="24998" spans="27:29" x14ac:dyDescent="0.25">
      <c r="AA24998"/>
      <c r="AB24998"/>
      <c r="AC24998"/>
    </row>
    <row r="24999" spans="27:29" x14ac:dyDescent="0.25">
      <c r="AA24999"/>
      <c r="AB24999"/>
      <c r="AC24999"/>
    </row>
    <row r="25000" spans="27:29" x14ac:dyDescent="0.25">
      <c r="AA25000"/>
      <c r="AB25000"/>
      <c r="AC25000"/>
    </row>
    <row r="25001" spans="27:29" x14ac:dyDescent="0.25">
      <c r="AA25001"/>
      <c r="AB25001"/>
      <c r="AC25001"/>
    </row>
    <row r="25002" spans="27:29" x14ac:dyDescent="0.25">
      <c r="AA25002"/>
      <c r="AB25002"/>
      <c r="AC25002"/>
    </row>
    <row r="25003" spans="27:29" x14ac:dyDescent="0.25">
      <c r="AA25003"/>
      <c r="AB25003"/>
      <c r="AC25003"/>
    </row>
    <row r="25004" spans="27:29" x14ac:dyDescent="0.25">
      <c r="AA25004"/>
      <c r="AB25004"/>
      <c r="AC25004"/>
    </row>
    <row r="25005" spans="27:29" x14ac:dyDescent="0.25">
      <c r="AA25005"/>
      <c r="AB25005"/>
      <c r="AC25005"/>
    </row>
    <row r="25006" spans="27:29" x14ac:dyDescent="0.25">
      <c r="AA25006"/>
      <c r="AB25006"/>
      <c r="AC25006"/>
    </row>
    <row r="25007" spans="27:29" x14ac:dyDescent="0.25">
      <c r="AA25007"/>
      <c r="AB25007"/>
      <c r="AC25007"/>
    </row>
    <row r="25008" spans="27:29" x14ac:dyDescent="0.25">
      <c r="AA25008"/>
      <c r="AB25008"/>
      <c r="AC25008"/>
    </row>
    <row r="25009" spans="27:29" x14ac:dyDescent="0.25">
      <c r="AA25009"/>
      <c r="AB25009"/>
      <c r="AC25009"/>
    </row>
    <row r="25010" spans="27:29" x14ac:dyDescent="0.25">
      <c r="AA25010"/>
      <c r="AB25010"/>
      <c r="AC25010"/>
    </row>
    <row r="25011" spans="27:29" x14ac:dyDescent="0.25">
      <c r="AA25011"/>
      <c r="AB25011"/>
      <c r="AC25011"/>
    </row>
    <row r="25012" spans="27:29" x14ac:dyDescent="0.25">
      <c r="AA25012"/>
      <c r="AB25012"/>
      <c r="AC25012"/>
    </row>
    <row r="25013" spans="27:29" x14ac:dyDescent="0.25">
      <c r="AA25013"/>
      <c r="AB25013"/>
      <c r="AC25013"/>
    </row>
    <row r="25014" spans="27:29" x14ac:dyDescent="0.25">
      <c r="AA25014"/>
      <c r="AB25014"/>
      <c r="AC25014"/>
    </row>
    <row r="25015" spans="27:29" x14ac:dyDescent="0.25">
      <c r="AA25015"/>
      <c r="AB25015"/>
      <c r="AC25015"/>
    </row>
    <row r="25016" spans="27:29" x14ac:dyDescent="0.25">
      <c r="AA25016"/>
      <c r="AB25016"/>
      <c r="AC25016"/>
    </row>
    <row r="25017" spans="27:29" x14ac:dyDescent="0.25">
      <c r="AA25017"/>
      <c r="AB25017"/>
      <c r="AC25017"/>
    </row>
    <row r="25018" spans="27:29" x14ac:dyDescent="0.25">
      <c r="AA25018"/>
      <c r="AB25018"/>
      <c r="AC25018"/>
    </row>
    <row r="25019" spans="27:29" x14ac:dyDescent="0.25">
      <c r="AA25019"/>
      <c r="AB25019"/>
      <c r="AC25019"/>
    </row>
    <row r="25020" spans="27:29" x14ac:dyDescent="0.25">
      <c r="AA25020"/>
      <c r="AB25020"/>
      <c r="AC25020"/>
    </row>
    <row r="25021" spans="27:29" x14ac:dyDescent="0.25">
      <c r="AA25021"/>
      <c r="AB25021"/>
      <c r="AC25021"/>
    </row>
    <row r="25022" spans="27:29" x14ac:dyDescent="0.25">
      <c r="AA25022"/>
      <c r="AB25022"/>
      <c r="AC25022"/>
    </row>
    <row r="25023" spans="27:29" x14ac:dyDescent="0.25">
      <c r="AA25023"/>
      <c r="AB25023"/>
      <c r="AC25023"/>
    </row>
    <row r="25024" spans="27:29" x14ac:dyDescent="0.25">
      <c r="AA25024"/>
      <c r="AB25024"/>
      <c r="AC25024"/>
    </row>
    <row r="25025" spans="27:29" x14ac:dyDescent="0.25">
      <c r="AA25025"/>
      <c r="AB25025"/>
      <c r="AC25025"/>
    </row>
    <row r="25026" spans="27:29" x14ac:dyDescent="0.25">
      <c r="AA25026"/>
      <c r="AB25026"/>
      <c r="AC25026"/>
    </row>
    <row r="25027" spans="27:29" x14ac:dyDescent="0.25">
      <c r="AA25027"/>
      <c r="AB25027"/>
      <c r="AC25027"/>
    </row>
    <row r="25028" spans="27:29" x14ac:dyDescent="0.25">
      <c r="AA25028"/>
      <c r="AB25028"/>
      <c r="AC25028"/>
    </row>
    <row r="25029" spans="27:29" x14ac:dyDescent="0.25">
      <c r="AA25029"/>
      <c r="AB25029"/>
      <c r="AC25029"/>
    </row>
    <row r="25030" spans="27:29" x14ac:dyDescent="0.25">
      <c r="AA25030"/>
      <c r="AB25030"/>
      <c r="AC25030"/>
    </row>
    <row r="25031" spans="27:29" x14ac:dyDescent="0.25">
      <c r="AA25031"/>
      <c r="AB25031"/>
      <c r="AC25031"/>
    </row>
    <row r="25032" spans="27:29" x14ac:dyDescent="0.25">
      <c r="AA25032"/>
      <c r="AB25032"/>
      <c r="AC25032"/>
    </row>
    <row r="25033" spans="27:29" x14ac:dyDescent="0.25">
      <c r="AA25033"/>
      <c r="AB25033"/>
      <c r="AC25033"/>
    </row>
    <row r="25034" spans="27:29" x14ac:dyDescent="0.25">
      <c r="AA25034"/>
      <c r="AB25034"/>
      <c r="AC25034"/>
    </row>
    <row r="25035" spans="27:29" x14ac:dyDescent="0.25">
      <c r="AA25035"/>
      <c r="AB25035"/>
      <c r="AC25035"/>
    </row>
    <row r="25036" spans="27:29" x14ac:dyDescent="0.25">
      <c r="AA25036"/>
      <c r="AB25036"/>
      <c r="AC25036"/>
    </row>
    <row r="25037" spans="27:29" x14ac:dyDescent="0.25">
      <c r="AA25037"/>
      <c r="AB25037"/>
      <c r="AC25037"/>
    </row>
    <row r="25038" spans="27:29" x14ac:dyDescent="0.25">
      <c r="AA25038"/>
      <c r="AB25038"/>
      <c r="AC25038"/>
    </row>
    <row r="25039" spans="27:29" x14ac:dyDescent="0.25">
      <c r="AA25039"/>
      <c r="AB25039"/>
      <c r="AC25039"/>
    </row>
    <row r="25040" spans="27:29" x14ac:dyDescent="0.25">
      <c r="AA25040"/>
      <c r="AB25040"/>
      <c r="AC25040"/>
    </row>
    <row r="25041" spans="27:29" x14ac:dyDescent="0.25">
      <c r="AA25041"/>
      <c r="AB25041"/>
      <c r="AC25041"/>
    </row>
    <row r="25042" spans="27:29" x14ac:dyDescent="0.25">
      <c r="AA25042"/>
      <c r="AB25042"/>
      <c r="AC25042"/>
    </row>
    <row r="25043" spans="27:29" x14ac:dyDescent="0.25">
      <c r="AA25043"/>
      <c r="AB25043"/>
      <c r="AC25043"/>
    </row>
    <row r="25044" spans="27:29" x14ac:dyDescent="0.25">
      <c r="AA25044"/>
      <c r="AB25044"/>
      <c r="AC25044"/>
    </row>
    <row r="25045" spans="27:29" x14ac:dyDescent="0.25">
      <c r="AA25045"/>
      <c r="AB25045"/>
      <c r="AC25045"/>
    </row>
    <row r="25046" spans="27:29" x14ac:dyDescent="0.25">
      <c r="AA25046"/>
      <c r="AB25046"/>
      <c r="AC25046"/>
    </row>
    <row r="25047" spans="27:29" x14ac:dyDescent="0.25">
      <c r="AA25047"/>
      <c r="AB25047"/>
      <c r="AC25047"/>
    </row>
    <row r="25048" spans="27:29" x14ac:dyDescent="0.25">
      <c r="AA25048"/>
      <c r="AB25048"/>
      <c r="AC25048"/>
    </row>
    <row r="25049" spans="27:29" x14ac:dyDescent="0.25">
      <c r="AA25049"/>
      <c r="AB25049"/>
      <c r="AC25049"/>
    </row>
    <row r="25050" spans="27:29" x14ac:dyDescent="0.25">
      <c r="AA25050"/>
      <c r="AB25050"/>
      <c r="AC25050"/>
    </row>
    <row r="25051" spans="27:29" x14ac:dyDescent="0.25">
      <c r="AA25051"/>
      <c r="AB25051"/>
      <c r="AC25051"/>
    </row>
    <row r="25052" spans="27:29" x14ac:dyDescent="0.25">
      <c r="AA25052"/>
      <c r="AB25052"/>
      <c r="AC25052"/>
    </row>
    <row r="25053" spans="27:29" x14ac:dyDescent="0.25">
      <c r="AA25053"/>
      <c r="AB25053"/>
      <c r="AC25053"/>
    </row>
    <row r="25054" spans="27:29" x14ac:dyDescent="0.25">
      <c r="AA25054"/>
      <c r="AB25054"/>
      <c r="AC25054"/>
    </row>
    <row r="25055" spans="27:29" x14ac:dyDescent="0.25">
      <c r="AA25055"/>
      <c r="AB25055"/>
      <c r="AC25055"/>
    </row>
    <row r="25056" spans="27:29" x14ac:dyDescent="0.25">
      <c r="AA25056"/>
      <c r="AB25056"/>
      <c r="AC25056"/>
    </row>
    <row r="25057" spans="27:29" x14ac:dyDescent="0.25">
      <c r="AA25057"/>
      <c r="AB25057"/>
      <c r="AC25057"/>
    </row>
    <row r="25058" spans="27:29" x14ac:dyDescent="0.25">
      <c r="AA25058"/>
      <c r="AB25058"/>
      <c r="AC25058"/>
    </row>
    <row r="25059" spans="27:29" x14ac:dyDescent="0.25">
      <c r="AA25059"/>
      <c r="AB25059"/>
      <c r="AC25059"/>
    </row>
    <row r="25060" spans="27:29" x14ac:dyDescent="0.25">
      <c r="AA25060"/>
      <c r="AB25060"/>
      <c r="AC25060"/>
    </row>
    <row r="25061" spans="27:29" x14ac:dyDescent="0.25">
      <c r="AA25061"/>
      <c r="AB25061"/>
      <c r="AC25061"/>
    </row>
    <row r="25062" spans="27:29" x14ac:dyDescent="0.25">
      <c r="AA25062"/>
      <c r="AB25062"/>
      <c r="AC25062"/>
    </row>
    <row r="25063" spans="27:29" x14ac:dyDescent="0.25">
      <c r="AA25063"/>
      <c r="AB25063"/>
      <c r="AC25063"/>
    </row>
    <row r="25064" spans="27:29" x14ac:dyDescent="0.25">
      <c r="AA25064"/>
      <c r="AB25064"/>
      <c r="AC25064"/>
    </row>
    <row r="25065" spans="27:29" x14ac:dyDescent="0.25">
      <c r="AA25065"/>
      <c r="AB25065"/>
      <c r="AC25065"/>
    </row>
    <row r="25066" spans="27:29" x14ac:dyDescent="0.25">
      <c r="AA25066"/>
      <c r="AB25066"/>
      <c r="AC25066"/>
    </row>
    <row r="25067" spans="27:29" x14ac:dyDescent="0.25">
      <c r="AA25067"/>
      <c r="AB25067"/>
      <c r="AC25067"/>
    </row>
    <row r="25068" spans="27:29" x14ac:dyDescent="0.25">
      <c r="AA25068"/>
      <c r="AB25068"/>
      <c r="AC25068"/>
    </row>
    <row r="25069" spans="27:29" x14ac:dyDescent="0.25">
      <c r="AA25069"/>
      <c r="AB25069"/>
      <c r="AC25069"/>
    </row>
    <row r="25070" spans="27:29" x14ac:dyDescent="0.25">
      <c r="AA25070"/>
      <c r="AB25070"/>
      <c r="AC25070"/>
    </row>
    <row r="25071" spans="27:29" x14ac:dyDescent="0.25">
      <c r="AA25071"/>
      <c r="AB25071"/>
      <c r="AC25071"/>
    </row>
    <row r="25072" spans="27:29" x14ac:dyDescent="0.25">
      <c r="AA25072"/>
      <c r="AB25072"/>
      <c r="AC25072"/>
    </row>
    <row r="25073" spans="27:29" x14ac:dyDescent="0.25">
      <c r="AA25073"/>
      <c r="AB25073"/>
      <c r="AC25073"/>
    </row>
    <row r="25074" spans="27:29" x14ac:dyDescent="0.25">
      <c r="AA25074"/>
      <c r="AB25074"/>
      <c r="AC25074"/>
    </row>
    <row r="25075" spans="27:29" x14ac:dyDescent="0.25">
      <c r="AA25075"/>
      <c r="AB25075"/>
      <c r="AC25075"/>
    </row>
    <row r="25076" spans="27:29" x14ac:dyDescent="0.25">
      <c r="AA25076"/>
      <c r="AB25076"/>
      <c r="AC25076"/>
    </row>
    <row r="25077" spans="27:29" x14ac:dyDescent="0.25">
      <c r="AA25077"/>
      <c r="AB25077"/>
      <c r="AC25077"/>
    </row>
    <row r="25078" spans="27:29" x14ac:dyDescent="0.25">
      <c r="AA25078"/>
      <c r="AB25078"/>
      <c r="AC25078"/>
    </row>
    <row r="25079" spans="27:29" x14ac:dyDescent="0.25">
      <c r="AA25079"/>
      <c r="AB25079"/>
      <c r="AC25079"/>
    </row>
    <row r="25080" spans="27:29" x14ac:dyDescent="0.25">
      <c r="AA25080"/>
      <c r="AB25080"/>
      <c r="AC25080"/>
    </row>
    <row r="25081" spans="27:29" x14ac:dyDescent="0.25">
      <c r="AA25081"/>
      <c r="AB25081"/>
      <c r="AC25081"/>
    </row>
    <row r="25082" spans="27:29" x14ac:dyDescent="0.25">
      <c r="AA25082"/>
      <c r="AB25082"/>
      <c r="AC25082"/>
    </row>
    <row r="25083" spans="27:29" x14ac:dyDescent="0.25">
      <c r="AA25083"/>
      <c r="AB25083"/>
      <c r="AC25083"/>
    </row>
    <row r="25084" spans="27:29" x14ac:dyDescent="0.25">
      <c r="AA25084"/>
      <c r="AB25084"/>
      <c r="AC25084"/>
    </row>
    <row r="25085" spans="27:29" x14ac:dyDescent="0.25">
      <c r="AA25085"/>
      <c r="AB25085"/>
      <c r="AC25085"/>
    </row>
    <row r="25086" spans="27:29" x14ac:dyDescent="0.25">
      <c r="AA25086"/>
      <c r="AB25086"/>
      <c r="AC25086"/>
    </row>
    <row r="25087" spans="27:29" x14ac:dyDescent="0.25">
      <c r="AA25087"/>
      <c r="AB25087"/>
      <c r="AC25087"/>
    </row>
    <row r="25088" spans="27:29" x14ac:dyDescent="0.25">
      <c r="AA25088"/>
      <c r="AB25088"/>
      <c r="AC25088"/>
    </row>
    <row r="25089" spans="27:29" x14ac:dyDescent="0.25">
      <c r="AA25089"/>
      <c r="AB25089"/>
      <c r="AC25089"/>
    </row>
    <row r="25090" spans="27:29" x14ac:dyDescent="0.25">
      <c r="AA25090"/>
      <c r="AB25090"/>
      <c r="AC25090"/>
    </row>
    <row r="25091" spans="27:29" x14ac:dyDescent="0.25">
      <c r="AA25091"/>
      <c r="AB25091"/>
      <c r="AC25091"/>
    </row>
    <row r="25092" spans="27:29" x14ac:dyDescent="0.25">
      <c r="AA25092"/>
      <c r="AB25092"/>
      <c r="AC25092"/>
    </row>
    <row r="25093" spans="27:29" x14ac:dyDescent="0.25">
      <c r="AA25093"/>
      <c r="AB25093"/>
      <c r="AC25093"/>
    </row>
    <row r="25094" spans="27:29" x14ac:dyDescent="0.25">
      <c r="AA25094"/>
      <c r="AB25094"/>
      <c r="AC25094"/>
    </row>
    <row r="25095" spans="27:29" x14ac:dyDescent="0.25">
      <c r="AA25095"/>
      <c r="AB25095"/>
      <c r="AC25095"/>
    </row>
    <row r="25096" spans="27:29" x14ac:dyDescent="0.25">
      <c r="AA25096"/>
      <c r="AB25096"/>
      <c r="AC25096"/>
    </row>
    <row r="25097" spans="27:29" x14ac:dyDescent="0.25">
      <c r="AA25097"/>
      <c r="AB25097"/>
      <c r="AC25097"/>
    </row>
    <row r="25098" spans="27:29" x14ac:dyDescent="0.25">
      <c r="AA25098"/>
      <c r="AB25098"/>
      <c r="AC25098"/>
    </row>
    <row r="25099" spans="27:29" x14ac:dyDescent="0.25">
      <c r="AA25099"/>
      <c r="AB25099"/>
      <c r="AC25099"/>
    </row>
    <row r="25100" spans="27:29" x14ac:dyDescent="0.25">
      <c r="AA25100"/>
      <c r="AB25100"/>
      <c r="AC25100"/>
    </row>
    <row r="25101" spans="27:29" x14ac:dyDescent="0.25">
      <c r="AA25101"/>
      <c r="AB25101"/>
      <c r="AC25101"/>
    </row>
    <row r="25102" spans="27:29" x14ac:dyDescent="0.25">
      <c r="AA25102"/>
      <c r="AB25102"/>
      <c r="AC25102"/>
    </row>
    <row r="25103" spans="27:29" x14ac:dyDescent="0.25">
      <c r="AA25103"/>
      <c r="AB25103"/>
      <c r="AC25103"/>
    </row>
    <row r="25104" spans="27:29" x14ac:dyDescent="0.25">
      <c r="AA25104"/>
      <c r="AB25104"/>
      <c r="AC25104"/>
    </row>
    <row r="25105" spans="27:29" x14ac:dyDescent="0.25">
      <c r="AA25105"/>
      <c r="AB25105"/>
      <c r="AC25105"/>
    </row>
    <row r="25106" spans="27:29" x14ac:dyDescent="0.25">
      <c r="AA25106"/>
      <c r="AB25106"/>
      <c r="AC25106"/>
    </row>
    <row r="25107" spans="27:29" x14ac:dyDescent="0.25">
      <c r="AA25107"/>
      <c r="AB25107"/>
      <c r="AC25107"/>
    </row>
    <row r="25108" spans="27:29" x14ac:dyDescent="0.25">
      <c r="AA25108"/>
      <c r="AB25108"/>
      <c r="AC25108"/>
    </row>
    <row r="25109" spans="27:29" x14ac:dyDescent="0.25">
      <c r="AA25109"/>
      <c r="AB25109"/>
      <c r="AC25109"/>
    </row>
    <row r="25110" spans="27:29" x14ac:dyDescent="0.25">
      <c r="AA25110"/>
      <c r="AB25110"/>
      <c r="AC25110"/>
    </row>
    <row r="25111" spans="27:29" x14ac:dyDescent="0.25">
      <c r="AA25111"/>
      <c r="AB25111"/>
      <c r="AC25111"/>
    </row>
    <row r="25112" spans="27:29" x14ac:dyDescent="0.25">
      <c r="AA25112"/>
      <c r="AB25112"/>
      <c r="AC25112"/>
    </row>
    <row r="25113" spans="27:29" x14ac:dyDescent="0.25">
      <c r="AA25113"/>
      <c r="AB25113"/>
      <c r="AC25113"/>
    </row>
    <row r="25114" spans="27:29" x14ac:dyDescent="0.25">
      <c r="AA25114"/>
      <c r="AB25114"/>
      <c r="AC25114"/>
    </row>
    <row r="25115" spans="27:29" x14ac:dyDescent="0.25">
      <c r="AA25115"/>
      <c r="AB25115"/>
      <c r="AC25115"/>
    </row>
    <row r="25116" spans="27:29" x14ac:dyDescent="0.25">
      <c r="AA25116"/>
      <c r="AB25116"/>
      <c r="AC25116"/>
    </row>
    <row r="25117" spans="27:29" x14ac:dyDescent="0.25">
      <c r="AA25117"/>
      <c r="AB25117"/>
      <c r="AC25117"/>
    </row>
    <row r="25118" spans="27:29" x14ac:dyDescent="0.25">
      <c r="AA25118"/>
      <c r="AB25118"/>
      <c r="AC25118"/>
    </row>
    <row r="25119" spans="27:29" x14ac:dyDescent="0.25">
      <c r="AA25119"/>
      <c r="AB25119"/>
      <c r="AC25119"/>
    </row>
    <row r="25120" spans="27:29" x14ac:dyDescent="0.25">
      <c r="AA25120"/>
      <c r="AB25120"/>
      <c r="AC25120"/>
    </row>
    <row r="25121" spans="27:29" x14ac:dyDescent="0.25">
      <c r="AA25121"/>
      <c r="AB25121"/>
      <c r="AC25121"/>
    </row>
    <row r="25122" spans="27:29" x14ac:dyDescent="0.25">
      <c r="AA25122"/>
      <c r="AB25122"/>
      <c r="AC25122"/>
    </row>
    <row r="25123" spans="27:29" x14ac:dyDescent="0.25">
      <c r="AA25123"/>
      <c r="AB25123"/>
      <c r="AC25123"/>
    </row>
    <row r="25124" spans="27:29" x14ac:dyDescent="0.25">
      <c r="AA25124"/>
      <c r="AB25124"/>
      <c r="AC25124"/>
    </row>
    <row r="25125" spans="27:29" x14ac:dyDescent="0.25">
      <c r="AA25125"/>
      <c r="AB25125"/>
      <c r="AC25125"/>
    </row>
    <row r="25126" spans="27:29" x14ac:dyDescent="0.25">
      <c r="AA25126"/>
      <c r="AB25126"/>
      <c r="AC25126"/>
    </row>
    <row r="25127" spans="27:29" x14ac:dyDescent="0.25">
      <c r="AA25127"/>
      <c r="AB25127"/>
      <c r="AC25127"/>
    </row>
    <row r="25128" spans="27:29" x14ac:dyDescent="0.25">
      <c r="AA25128"/>
      <c r="AB25128"/>
      <c r="AC25128"/>
    </row>
    <row r="25129" spans="27:29" x14ac:dyDescent="0.25">
      <c r="AA25129"/>
      <c r="AB25129"/>
      <c r="AC25129"/>
    </row>
    <row r="25130" spans="27:29" x14ac:dyDescent="0.25">
      <c r="AA25130"/>
      <c r="AB25130"/>
      <c r="AC25130"/>
    </row>
    <row r="25131" spans="27:29" x14ac:dyDescent="0.25">
      <c r="AA25131"/>
      <c r="AB25131"/>
      <c r="AC25131"/>
    </row>
    <row r="25132" spans="27:29" x14ac:dyDescent="0.25">
      <c r="AA25132"/>
      <c r="AB25132"/>
      <c r="AC25132"/>
    </row>
    <row r="25133" spans="27:29" x14ac:dyDescent="0.25">
      <c r="AA25133"/>
      <c r="AB25133"/>
      <c r="AC25133"/>
    </row>
    <row r="25134" spans="27:29" x14ac:dyDescent="0.25">
      <c r="AA25134"/>
      <c r="AB25134"/>
      <c r="AC25134"/>
    </row>
    <row r="25135" spans="27:29" x14ac:dyDescent="0.25">
      <c r="AA25135"/>
      <c r="AB25135"/>
      <c r="AC25135"/>
    </row>
    <row r="25136" spans="27:29" x14ac:dyDescent="0.25">
      <c r="AA25136"/>
      <c r="AB25136"/>
      <c r="AC25136"/>
    </row>
    <row r="25137" spans="27:29" x14ac:dyDescent="0.25">
      <c r="AA25137"/>
      <c r="AB25137"/>
      <c r="AC25137"/>
    </row>
    <row r="25138" spans="27:29" x14ac:dyDescent="0.25">
      <c r="AA25138"/>
      <c r="AB25138"/>
      <c r="AC25138"/>
    </row>
    <row r="25139" spans="27:29" x14ac:dyDescent="0.25">
      <c r="AA25139"/>
      <c r="AB25139"/>
      <c r="AC25139"/>
    </row>
    <row r="25140" spans="27:29" x14ac:dyDescent="0.25">
      <c r="AA25140"/>
      <c r="AB25140"/>
      <c r="AC25140"/>
    </row>
    <row r="25141" spans="27:29" x14ac:dyDescent="0.25">
      <c r="AA25141"/>
      <c r="AB25141"/>
      <c r="AC25141"/>
    </row>
    <row r="25142" spans="27:29" x14ac:dyDescent="0.25">
      <c r="AA25142"/>
      <c r="AB25142"/>
      <c r="AC25142"/>
    </row>
    <row r="25143" spans="27:29" x14ac:dyDescent="0.25">
      <c r="AA25143"/>
      <c r="AB25143"/>
      <c r="AC25143"/>
    </row>
    <row r="25144" spans="27:29" x14ac:dyDescent="0.25">
      <c r="AA25144"/>
      <c r="AB25144"/>
      <c r="AC25144"/>
    </row>
    <row r="25145" spans="27:29" x14ac:dyDescent="0.25">
      <c r="AA25145"/>
      <c r="AB25145"/>
      <c r="AC25145"/>
    </row>
    <row r="25146" spans="27:29" x14ac:dyDescent="0.25">
      <c r="AA25146"/>
      <c r="AB25146"/>
      <c r="AC25146"/>
    </row>
    <row r="25147" spans="27:29" x14ac:dyDescent="0.25">
      <c r="AA25147"/>
      <c r="AB25147"/>
      <c r="AC25147"/>
    </row>
    <row r="25148" spans="27:29" x14ac:dyDescent="0.25">
      <c r="AA25148"/>
      <c r="AB25148"/>
      <c r="AC25148"/>
    </row>
    <row r="25149" spans="27:29" x14ac:dyDescent="0.25">
      <c r="AA25149"/>
      <c r="AB25149"/>
      <c r="AC25149"/>
    </row>
    <row r="25150" spans="27:29" x14ac:dyDescent="0.25">
      <c r="AA25150"/>
      <c r="AB25150"/>
      <c r="AC25150"/>
    </row>
    <row r="25151" spans="27:29" x14ac:dyDescent="0.25">
      <c r="AA25151"/>
      <c r="AB25151"/>
      <c r="AC25151"/>
    </row>
    <row r="25152" spans="27:29" x14ac:dyDescent="0.25">
      <c r="AA25152"/>
      <c r="AB25152"/>
      <c r="AC25152"/>
    </row>
    <row r="25153" spans="27:29" x14ac:dyDescent="0.25">
      <c r="AA25153"/>
      <c r="AB25153"/>
      <c r="AC25153"/>
    </row>
    <row r="25154" spans="27:29" x14ac:dyDescent="0.25">
      <c r="AA25154"/>
      <c r="AB25154"/>
      <c r="AC25154"/>
    </row>
    <row r="25155" spans="27:29" x14ac:dyDescent="0.25">
      <c r="AA25155"/>
      <c r="AB25155"/>
      <c r="AC25155"/>
    </row>
    <row r="25156" spans="27:29" x14ac:dyDescent="0.25">
      <c r="AA25156"/>
      <c r="AB25156"/>
      <c r="AC25156"/>
    </row>
    <row r="25157" spans="27:29" x14ac:dyDescent="0.25">
      <c r="AA25157"/>
      <c r="AB25157"/>
      <c r="AC25157"/>
    </row>
    <row r="25158" spans="27:29" x14ac:dyDescent="0.25">
      <c r="AA25158"/>
      <c r="AB25158"/>
      <c r="AC25158"/>
    </row>
    <row r="25159" spans="27:29" x14ac:dyDescent="0.25">
      <c r="AA25159"/>
      <c r="AB25159"/>
      <c r="AC25159"/>
    </row>
    <row r="25160" spans="27:29" x14ac:dyDescent="0.25">
      <c r="AA25160"/>
      <c r="AB25160"/>
      <c r="AC25160"/>
    </row>
    <row r="25161" spans="27:29" x14ac:dyDescent="0.25">
      <c r="AA25161"/>
      <c r="AB25161"/>
      <c r="AC25161"/>
    </row>
    <row r="25162" spans="27:29" x14ac:dyDescent="0.25">
      <c r="AA25162"/>
      <c r="AB25162"/>
      <c r="AC25162"/>
    </row>
    <row r="25163" spans="27:29" x14ac:dyDescent="0.25">
      <c r="AA25163"/>
      <c r="AB25163"/>
      <c r="AC25163"/>
    </row>
    <row r="25164" spans="27:29" x14ac:dyDescent="0.25">
      <c r="AA25164"/>
      <c r="AB25164"/>
      <c r="AC25164"/>
    </row>
    <row r="25165" spans="27:29" x14ac:dyDescent="0.25">
      <c r="AA25165"/>
      <c r="AB25165"/>
      <c r="AC25165"/>
    </row>
    <row r="25166" spans="27:29" x14ac:dyDescent="0.25">
      <c r="AA25166"/>
      <c r="AB25166"/>
      <c r="AC25166"/>
    </row>
    <row r="25167" spans="27:29" x14ac:dyDescent="0.25">
      <c r="AA25167"/>
      <c r="AB25167"/>
      <c r="AC25167"/>
    </row>
    <row r="25168" spans="27:29" x14ac:dyDescent="0.25">
      <c r="AA25168"/>
      <c r="AB25168"/>
      <c r="AC25168"/>
    </row>
    <row r="25169" spans="27:29" x14ac:dyDescent="0.25">
      <c r="AA25169"/>
      <c r="AB25169"/>
      <c r="AC25169"/>
    </row>
    <row r="25170" spans="27:29" x14ac:dyDescent="0.25">
      <c r="AA25170"/>
      <c r="AB25170"/>
      <c r="AC25170"/>
    </row>
    <row r="25171" spans="27:29" x14ac:dyDescent="0.25">
      <c r="AA25171"/>
      <c r="AB25171"/>
      <c r="AC25171"/>
    </row>
    <row r="25172" spans="27:29" x14ac:dyDescent="0.25">
      <c r="AA25172"/>
      <c r="AB25172"/>
      <c r="AC25172"/>
    </row>
    <row r="25173" spans="27:29" x14ac:dyDescent="0.25">
      <c r="AA25173"/>
      <c r="AB25173"/>
      <c r="AC25173"/>
    </row>
    <row r="25174" spans="27:29" x14ac:dyDescent="0.25">
      <c r="AA25174"/>
      <c r="AB25174"/>
      <c r="AC25174"/>
    </row>
    <row r="25175" spans="27:29" x14ac:dyDescent="0.25">
      <c r="AA25175"/>
      <c r="AB25175"/>
      <c r="AC25175"/>
    </row>
    <row r="25176" spans="27:29" x14ac:dyDescent="0.25">
      <c r="AA25176"/>
      <c r="AB25176"/>
      <c r="AC25176"/>
    </row>
    <row r="25177" spans="27:29" x14ac:dyDescent="0.25">
      <c r="AA25177"/>
      <c r="AB25177"/>
      <c r="AC25177"/>
    </row>
    <row r="25178" spans="27:29" x14ac:dyDescent="0.25">
      <c r="AA25178"/>
      <c r="AB25178"/>
      <c r="AC25178"/>
    </row>
    <row r="25179" spans="27:29" x14ac:dyDescent="0.25">
      <c r="AA25179"/>
      <c r="AB25179"/>
      <c r="AC25179"/>
    </row>
    <row r="25180" spans="27:29" x14ac:dyDescent="0.25">
      <c r="AA25180"/>
      <c r="AB25180"/>
      <c r="AC25180"/>
    </row>
    <row r="25181" spans="27:29" x14ac:dyDescent="0.25">
      <c r="AA25181"/>
      <c r="AB25181"/>
      <c r="AC25181"/>
    </row>
    <row r="25182" spans="27:29" x14ac:dyDescent="0.25">
      <c r="AA25182"/>
      <c r="AB25182"/>
      <c r="AC25182"/>
    </row>
    <row r="25183" spans="27:29" x14ac:dyDescent="0.25">
      <c r="AA25183"/>
      <c r="AB25183"/>
      <c r="AC25183"/>
    </row>
    <row r="25184" spans="27:29" x14ac:dyDescent="0.25">
      <c r="AA25184"/>
      <c r="AB25184"/>
      <c r="AC25184"/>
    </row>
    <row r="25185" spans="27:29" x14ac:dyDescent="0.25">
      <c r="AA25185"/>
      <c r="AB25185"/>
      <c r="AC25185"/>
    </row>
    <row r="25186" spans="27:29" x14ac:dyDescent="0.25">
      <c r="AA25186"/>
      <c r="AB25186"/>
      <c r="AC25186"/>
    </row>
    <row r="25187" spans="27:29" x14ac:dyDescent="0.25">
      <c r="AA25187"/>
      <c r="AB25187"/>
      <c r="AC25187"/>
    </row>
    <row r="25188" spans="27:29" x14ac:dyDescent="0.25">
      <c r="AA25188"/>
      <c r="AB25188"/>
      <c r="AC25188"/>
    </row>
    <row r="25189" spans="27:29" x14ac:dyDescent="0.25">
      <c r="AA25189"/>
      <c r="AB25189"/>
      <c r="AC25189"/>
    </row>
    <row r="25190" spans="27:29" x14ac:dyDescent="0.25">
      <c r="AA25190"/>
      <c r="AB25190"/>
      <c r="AC25190"/>
    </row>
    <row r="25191" spans="27:29" x14ac:dyDescent="0.25">
      <c r="AA25191"/>
      <c r="AB25191"/>
      <c r="AC25191"/>
    </row>
    <row r="25192" spans="27:29" x14ac:dyDescent="0.25">
      <c r="AA25192"/>
      <c r="AB25192"/>
      <c r="AC25192"/>
    </row>
    <row r="25193" spans="27:29" x14ac:dyDescent="0.25">
      <c r="AA25193"/>
      <c r="AB25193"/>
      <c r="AC25193"/>
    </row>
    <row r="25194" spans="27:29" x14ac:dyDescent="0.25">
      <c r="AA25194"/>
      <c r="AB25194"/>
      <c r="AC25194"/>
    </row>
    <row r="25195" spans="27:29" x14ac:dyDescent="0.25">
      <c r="AA25195"/>
      <c r="AB25195"/>
      <c r="AC25195"/>
    </row>
    <row r="25196" spans="27:29" x14ac:dyDescent="0.25">
      <c r="AA25196"/>
      <c r="AB25196"/>
      <c r="AC25196"/>
    </row>
    <row r="25197" spans="27:29" x14ac:dyDescent="0.25">
      <c r="AA25197"/>
      <c r="AB25197"/>
      <c r="AC25197"/>
    </row>
    <row r="25198" spans="27:29" x14ac:dyDescent="0.25">
      <c r="AA25198"/>
      <c r="AB25198"/>
      <c r="AC25198"/>
    </row>
    <row r="25199" spans="27:29" x14ac:dyDescent="0.25">
      <c r="AA25199"/>
      <c r="AB25199"/>
      <c r="AC25199"/>
    </row>
    <row r="25200" spans="27:29" x14ac:dyDescent="0.25">
      <c r="AA25200"/>
      <c r="AB25200"/>
      <c r="AC25200"/>
    </row>
    <row r="25201" spans="27:29" x14ac:dyDescent="0.25">
      <c r="AA25201"/>
      <c r="AB25201"/>
      <c r="AC25201"/>
    </row>
    <row r="25202" spans="27:29" x14ac:dyDescent="0.25">
      <c r="AA25202"/>
      <c r="AB25202"/>
      <c r="AC25202"/>
    </row>
    <row r="25203" spans="27:29" x14ac:dyDescent="0.25">
      <c r="AA25203"/>
      <c r="AB25203"/>
      <c r="AC25203"/>
    </row>
    <row r="25204" spans="27:29" x14ac:dyDescent="0.25">
      <c r="AA25204"/>
      <c r="AB25204"/>
      <c r="AC25204"/>
    </row>
    <row r="25205" spans="27:29" x14ac:dyDescent="0.25">
      <c r="AA25205"/>
      <c r="AB25205"/>
      <c r="AC25205"/>
    </row>
    <row r="25206" spans="27:29" x14ac:dyDescent="0.25">
      <c r="AA25206"/>
      <c r="AB25206"/>
      <c r="AC25206"/>
    </row>
    <row r="25207" spans="27:29" x14ac:dyDescent="0.25">
      <c r="AA25207"/>
      <c r="AB25207"/>
      <c r="AC25207"/>
    </row>
    <row r="25208" spans="27:29" x14ac:dyDescent="0.25">
      <c r="AA25208"/>
      <c r="AB25208"/>
      <c r="AC25208"/>
    </row>
    <row r="25209" spans="27:29" x14ac:dyDescent="0.25">
      <c r="AA25209"/>
      <c r="AB25209"/>
      <c r="AC25209"/>
    </row>
    <row r="25210" spans="27:29" x14ac:dyDescent="0.25">
      <c r="AA25210"/>
      <c r="AB25210"/>
      <c r="AC25210"/>
    </row>
    <row r="25211" spans="27:29" x14ac:dyDescent="0.25">
      <c r="AA25211"/>
      <c r="AB25211"/>
      <c r="AC25211"/>
    </row>
    <row r="25212" spans="27:29" x14ac:dyDescent="0.25">
      <c r="AA25212"/>
      <c r="AB25212"/>
      <c r="AC25212"/>
    </row>
    <row r="25213" spans="27:29" x14ac:dyDescent="0.25">
      <c r="AA25213"/>
      <c r="AB25213"/>
      <c r="AC25213"/>
    </row>
    <row r="25214" spans="27:29" x14ac:dyDescent="0.25">
      <c r="AA25214"/>
      <c r="AB25214"/>
      <c r="AC25214"/>
    </row>
    <row r="25215" spans="27:29" x14ac:dyDescent="0.25">
      <c r="AA25215"/>
      <c r="AB25215"/>
      <c r="AC25215"/>
    </row>
    <row r="25216" spans="27:29" x14ac:dyDescent="0.25">
      <c r="AA25216"/>
      <c r="AB25216"/>
      <c r="AC25216"/>
    </row>
    <row r="25217" spans="27:29" x14ac:dyDescent="0.25">
      <c r="AA25217"/>
      <c r="AB25217"/>
      <c r="AC25217"/>
    </row>
    <row r="25218" spans="27:29" x14ac:dyDescent="0.25">
      <c r="AA25218"/>
      <c r="AB25218"/>
      <c r="AC25218"/>
    </row>
    <row r="25219" spans="27:29" x14ac:dyDescent="0.25">
      <c r="AA25219"/>
      <c r="AB25219"/>
      <c r="AC25219"/>
    </row>
    <row r="25220" spans="27:29" x14ac:dyDescent="0.25">
      <c r="AA25220"/>
      <c r="AB25220"/>
      <c r="AC25220"/>
    </row>
    <row r="25221" spans="27:29" x14ac:dyDescent="0.25">
      <c r="AA25221"/>
      <c r="AB25221"/>
      <c r="AC25221"/>
    </row>
    <row r="25222" spans="27:29" x14ac:dyDescent="0.25">
      <c r="AA25222"/>
      <c r="AB25222"/>
      <c r="AC25222"/>
    </row>
    <row r="25223" spans="27:29" x14ac:dyDescent="0.25">
      <c r="AA25223"/>
      <c r="AB25223"/>
      <c r="AC25223"/>
    </row>
    <row r="25224" spans="27:29" x14ac:dyDescent="0.25">
      <c r="AA25224"/>
      <c r="AB25224"/>
      <c r="AC25224"/>
    </row>
    <row r="25225" spans="27:29" x14ac:dyDescent="0.25">
      <c r="AA25225"/>
      <c r="AB25225"/>
      <c r="AC25225"/>
    </row>
    <row r="25226" spans="27:29" x14ac:dyDescent="0.25">
      <c r="AA25226"/>
      <c r="AB25226"/>
      <c r="AC25226"/>
    </row>
    <row r="25227" spans="27:29" x14ac:dyDescent="0.25">
      <c r="AA25227"/>
      <c r="AB25227"/>
      <c r="AC25227"/>
    </row>
    <row r="25228" spans="27:29" x14ac:dyDescent="0.25">
      <c r="AA25228"/>
      <c r="AB25228"/>
      <c r="AC25228"/>
    </row>
    <row r="25229" spans="27:29" x14ac:dyDescent="0.25">
      <c r="AA25229"/>
      <c r="AB25229"/>
      <c r="AC25229"/>
    </row>
    <row r="25230" spans="27:29" x14ac:dyDescent="0.25">
      <c r="AA25230"/>
      <c r="AB25230"/>
      <c r="AC25230"/>
    </row>
    <row r="25231" spans="27:29" x14ac:dyDescent="0.25">
      <c r="AA25231"/>
      <c r="AB25231"/>
      <c r="AC25231"/>
    </row>
    <row r="25232" spans="27:29" x14ac:dyDescent="0.25">
      <c r="AA25232"/>
      <c r="AB25232"/>
      <c r="AC25232"/>
    </row>
    <row r="25233" spans="27:29" x14ac:dyDescent="0.25">
      <c r="AA25233"/>
      <c r="AB25233"/>
      <c r="AC25233"/>
    </row>
    <row r="25234" spans="27:29" x14ac:dyDescent="0.25">
      <c r="AA25234"/>
      <c r="AB25234"/>
      <c r="AC25234"/>
    </row>
    <row r="25235" spans="27:29" x14ac:dyDescent="0.25">
      <c r="AA25235"/>
      <c r="AB25235"/>
      <c r="AC25235"/>
    </row>
    <row r="25236" spans="27:29" x14ac:dyDescent="0.25">
      <c r="AA25236"/>
      <c r="AB25236"/>
      <c r="AC25236"/>
    </row>
    <row r="25237" spans="27:29" x14ac:dyDescent="0.25">
      <c r="AA25237"/>
      <c r="AB25237"/>
      <c r="AC25237"/>
    </row>
    <row r="25238" spans="27:29" x14ac:dyDescent="0.25">
      <c r="AA25238"/>
      <c r="AB25238"/>
      <c r="AC25238"/>
    </row>
    <row r="25239" spans="27:29" x14ac:dyDescent="0.25">
      <c r="AA25239"/>
      <c r="AB25239"/>
      <c r="AC25239"/>
    </row>
    <row r="25240" spans="27:29" x14ac:dyDescent="0.25">
      <c r="AA25240"/>
      <c r="AB25240"/>
      <c r="AC25240"/>
    </row>
    <row r="25241" spans="27:29" x14ac:dyDescent="0.25">
      <c r="AA25241"/>
      <c r="AB25241"/>
      <c r="AC25241"/>
    </row>
    <row r="25242" spans="27:29" x14ac:dyDescent="0.25">
      <c r="AA25242"/>
      <c r="AB25242"/>
      <c r="AC25242"/>
    </row>
    <row r="25243" spans="27:29" x14ac:dyDescent="0.25">
      <c r="AA25243"/>
      <c r="AB25243"/>
      <c r="AC25243"/>
    </row>
    <row r="25244" spans="27:29" x14ac:dyDescent="0.25">
      <c r="AA25244"/>
      <c r="AB25244"/>
      <c r="AC25244"/>
    </row>
    <row r="25245" spans="27:29" x14ac:dyDescent="0.25">
      <c r="AA25245"/>
      <c r="AB25245"/>
      <c r="AC25245"/>
    </row>
    <row r="25246" spans="27:29" x14ac:dyDescent="0.25">
      <c r="AA25246"/>
      <c r="AB25246"/>
      <c r="AC25246"/>
    </row>
    <row r="25247" spans="27:29" x14ac:dyDescent="0.25">
      <c r="AA25247"/>
      <c r="AB25247"/>
      <c r="AC25247"/>
    </row>
    <row r="25248" spans="27:29" x14ac:dyDescent="0.25">
      <c r="AA25248"/>
      <c r="AB25248"/>
      <c r="AC25248"/>
    </row>
    <row r="25249" spans="27:29" x14ac:dyDescent="0.25">
      <c r="AA25249"/>
      <c r="AB25249"/>
      <c r="AC25249"/>
    </row>
    <row r="25250" spans="27:29" x14ac:dyDescent="0.25">
      <c r="AA25250"/>
      <c r="AB25250"/>
      <c r="AC25250"/>
    </row>
    <row r="25251" spans="27:29" x14ac:dyDescent="0.25">
      <c r="AA25251"/>
      <c r="AB25251"/>
      <c r="AC25251"/>
    </row>
    <row r="25252" spans="27:29" x14ac:dyDescent="0.25">
      <c r="AA25252"/>
      <c r="AB25252"/>
      <c r="AC25252"/>
    </row>
    <row r="25253" spans="27:29" x14ac:dyDescent="0.25">
      <c r="AA25253"/>
      <c r="AB25253"/>
      <c r="AC25253"/>
    </row>
    <row r="25254" spans="27:29" x14ac:dyDescent="0.25">
      <c r="AA25254"/>
      <c r="AB25254"/>
      <c r="AC25254"/>
    </row>
    <row r="25255" spans="27:29" x14ac:dyDescent="0.25">
      <c r="AA25255"/>
      <c r="AB25255"/>
      <c r="AC25255"/>
    </row>
    <row r="25256" spans="27:29" x14ac:dyDescent="0.25">
      <c r="AA25256"/>
      <c r="AB25256"/>
      <c r="AC25256"/>
    </row>
    <row r="25257" spans="27:29" x14ac:dyDescent="0.25">
      <c r="AA25257"/>
      <c r="AB25257"/>
      <c r="AC25257"/>
    </row>
    <row r="25258" spans="27:29" x14ac:dyDescent="0.25">
      <c r="AA25258"/>
      <c r="AB25258"/>
      <c r="AC25258"/>
    </row>
    <row r="25259" spans="27:29" x14ac:dyDescent="0.25">
      <c r="AA25259"/>
      <c r="AB25259"/>
      <c r="AC25259"/>
    </row>
    <row r="25260" spans="27:29" x14ac:dyDescent="0.25">
      <c r="AA25260"/>
      <c r="AB25260"/>
      <c r="AC25260"/>
    </row>
    <row r="25261" spans="27:29" x14ac:dyDescent="0.25">
      <c r="AA25261"/>
      <c r="AB25261"/>
      <c r="AC25261"/>
    </row>
    <row r="25262" spans="27:29" x14ac:dyDescent="0.25">
      <c r="AA25262"/>
      <c r="AB25262"/>
      <c r="AC25262"/>
    </row>
    <row r="25263" spans="27:29" x14ac:dyDescent="0.25">
      <c r="AA25263"/>
      <c r="AB25263"/>
      <c r="AC25263"/>
    </row>
    <row r="25264" spans="27:29" x14ac:dyDescent="0.25">
      <c r="AA25264"/>
      <c r="AB25264"/>
      <c r="AC25264"/>
    </row>
    <row r="25265" spans="27:29" x14ac:dyDescent="0.25">
      <c r="AA25265"/>
      <c r="AB25265"/>
      <c r="AC25265"/>
    </row>
    <row r="25266" spans="27:29" x14ac:dyDescent="0.25">
      <c r="AA25266"/>
      <c r="AB25266"/>
      <c r="AC25266"/>
    </row>
    <row r="25267" spans="27:29" x14ac:dyDescent="0.25">
      <c r="AA25267"/>
      <c r="AB25267"/>
      <c r="AC25267"/>
    </row>
    <row r="25268" spans="27:29" x14ac:dyDescent="0.25">
      <c r="AA25268"/>
      <c r="AB25268"/>
      <c r="AC25268"/>
    </row>
    <row r="25269" spans="27:29" x14ac:dyDescent="0.25">
      <c r="AA25269"/>
      <c r="AB25269"/>
      <c r="AC25269"/>
    </row>
    <row r="25270" spans="27:29" x14ac:dyDescent="0.25">
      <c r="AA25270"/>
      <c r="AB25270"/>
      <c r="AC25270"/>
    </row>
    <row r="25271" spans="27:29" x14ac:dyDescent="0.25">
      <c r="AA25271"/>
      <c r="AB25271"/>
      <c r="AC25271"/>
    </row>
    <row r="25272" spans="27:29" x14ac:dyDescent="0.25">
      <c r="AA25272"/>
      <c r="AB25272"/>
      <c r="AC25272"/>
    </row>
    <row r="25273" spans="27:29" x14ac:dyDescent="0.25">
      <c r="AA25273"/>
      <c r="AB25273"/>
      <c r="AC25273"/>
    </row>
    <row r="25274" spans="27:29" x14ac:dyDescent="0.25">
      <c r="AA25274"/>
      <c r="AB25274"/>
      <c r="AC25274"/>
    </row>
    <row r="25275" spans="27:29" x14ac:dyDescent="0.25">
      <c r="AA25275"/>
      <c r="AB25275"/>
      <c r="AC25275"/>
    </row>
    <row r="25276" spans="27:29" x14ac:dyDescent="0.25">
      <c r="AA25276"/>
      <c r="AB25276"/>
      <c r="AC25276"/>
    </row>
    <row r="25277" spans="27:29" x14ac:dyDescent="0.25">
      <c r="AA25277"/>
      <c r="AB25277"/>
      <c r="AC25277"/>
    </row>
    <row r="25278" spans="27:29" x14ac:dyDescent="0.25">
      <c r="AA25278"/>
      <c r="AB25278"/>
      <c r="AC25278"/>
    </row>
    <row r="25279" spans="27:29" x14ac:dyDescent="0.25">
      <c r="AA25279"/>
      <c r="AB25279"/>
      <c r="AC25279"/>
    </row>
    <row r="25280" spans="27:29" x14ac:dyDescent="0.25">
      <c r="AA25280"/>
      <c r="AB25280"/>
      <c r="AC25280"/>
    </row>
    <row r="25281" spans="27:29" x14ac:dyDescent="0.25">
      <c r="AA25281"/>
      <c r="AB25281"/>
      <c r="AC25281"/>
    </row>
    <row r="25282" spans="27:29" x14ac:dyDescent="0.25">
      <c r="AA25282"/>
      <c r="AB25282"/>
      <c r="AC25282"/>
    </row>
    <row r="25283" spans="27:29" x14ac:dyDescent="0.25">
      <c r="AA25283"/>
      <c r="AB25283"/>
      <c r="AC25283"/>
    </row>
    <row r="25284" spans="27:29" x14ac:dyDescent="0.25">
      <c r="AA25284"/>
      <c r="AB25284"/>
      <c r="AC25284"/>
    </row>
    <row r="25285" spans="27:29" x14ac:dyDescent="0.25">
      <c r="AA25285"/>
      <c r="AB25285"/>
      <c r="AC25285"/>
    </row>
    <row r="25286" spans="27:29" x14ac:dyDescent="0.25">
      <c r="AA25286"/>
      <c r="AB25286"/>
      <c r="AC25286"/>
    </row>
    <row r="25287" spans="27:29" x14ac:dyDescent="0.25">
      <c r="AA25287"/>
      <c r="AB25287"/>
      <c r="AC25287"/>
    </row>
    <row r="25288" spans="27:29" x14ac:dyDescent="0.25">
      <c r="AA25288"/>
      <c r="AB25288"/>
      <c r="AC25288"/>
    </row>
    <row r="25289" spans="27:29" x14ac:dyDescent="0.25">
      <c r="AA25289"/>
      <c r="AB25289"/>
      <c r="AC25289"/>
    </row>
    <row r="25290" spans="27:29" x14ac:dyDescent="0.25">
      <c r="AA25290"/>
      <c r="AB25290"/>
      <c r="AC25290"/>
    </row>
    <row r="25291" spans="27:29" x14ac:dyDescent="0.25">
      <c r="AA25291"/>
      <c r="AB25291"/>
      <c r="AC25291"/>
    </row>
    <row r="25292" spans="27:29" x14ac:dyDescent="0.25">
      <c r="AA25292"/>
      <c r="AB25292"/>
      <c r="AC25292"/>
    </row>
    <row r="25293" spans="27:29" x14ac:dyDescent="0.25">
      <c r="AA25293"/>
      <c r="AB25293"/>
      <c r="AC25293"/>
    </row>
    <row r="25294" spans="27:29" x14ac:dyDescent="0.25">
      <c r="AA25294"/>
      <c r="AB25294"/>
      <c r="AC25294"/>
    </row>
    <row r="25295" spans="27:29" x14ac:dyDescent="0.25">
      <c r="AA25295"/>
      <c r="AB25295"/>
      <c r="AC25295"/>
    </row>
    <row r="25296" spans="27:29" x14ac:dyDescent="0.25">
      <c r="AA25296"/>
      <c r="AB25296"/>
      <c r="AC25296"/>
    </row>
    <row r="25297" spans="27:29" x14ac:dyDescent="0.25">
      <c r="AA25297"/>
      <c r="AB25297"/>
      <c r="AC25297"/>
    </row>
    <row r="25298" spans="27:29" x14ac:dyDescent="0.25">
      <c r="AA25298"/>
      <c r="AB25298"/>
      <c r="AC25298"/>
    </row>
    <row r="25299" spans="27:29" x14ac:dyDescent="0.25">
      <c r="AA25299"/>
      <c r="AB25299"/>
      <c r="AC25299"/>
    </row>
    <row r="25300" spans="27:29" x14ac:dyDescent="0.25">
      <c r="AA25300"/>
      <c r="AB25300"/>
      <c r="AC25300"/>
    </row>
    <row r="25301" spans="27:29" x14ac:dyDescent="0.25">
      <c r="AA25301"/>
      <c r="AB25301"/>
      <c r="AC25301"/>
    </row>
    <row r="25302" spans="27:29" x14ac:dyDescent="0.25">
      <c r="AA25302"/>
      <c r="AB25302"/>
      <c r="AC25302"/>
    </row>
    <row r="25303" spans="27:29" x14ac:dyDescent="0.25">
      <c r="AA25303"/>
      <c r="AB25303"/>
      <c r="AC25303"/>
    </row>
    <row r="25304" spans="27:29" x14ac:dyDescent="0.25">
      <c r="AA25304"/>
      <c r="AB25304"/>
      <c r="AC25304"/>
    </row>
    <row r="25305" spans="27:29" x14ac:dyDescent="0.25">
      <c r="AA25305"/>
      <c r="AB25305"/>
      <c r="AC25305"/>
    </row>
    <row r="25306" spans="27:29" x14ac:dyDescent="0.25">
      <c r="AA25306"/>
      <c r="AB25306"/>
      <c r="AC25306"/>
    </row>
    <row r="25307" spans="27:29" x14ac:dyDescent="0.25">
      <c r="AA25307"/>
      <c r="AB25307"/>
      <c r="AC25307"/>
    </row>
    <row r="25308" spans="27:29" x14ac:dyDescent="0.25">
      <c r="AA25308"/>
      <c r="AB25308"/>
      <c r="AC25308"/>
    </row>
    <row r="25309" spans="27:29" x14ac:dyDescent="0.25">
      <c r="AA25309"/>
      <c r="AB25309"/>
      <c r="AC25309"/>
    </row>
    <row r="25310" spans="27:29" x14ac:dyDescent="0.25">
      <c r="AA25310"/>
      <c r="AB25310"/>
      <c r="AC25310"/>
    </row>
    <row r="25311" spans="27:29" x14ac:dyDescent="0.25">
      <c r="AA25311"/>
      <c r="AB25311"/>
      <c r="AC25311"/>
    </row>
    <row r="25312" spans="27:29" x14ac:dyDescent="0.25">
      <c r="AA25312"/>
      <c r="AB25312"/>
      <c r="AC25312"/>
    </row>
    <row r="25313" spans="27:29" x14ac:dyDescent="0.25">
      <c r="AA25313"/>
      <c r="AB25313"/>
      <c r="AC25313"/>
    </row>
    <row r="25314" spans="27:29" x14ac:dyDescent="0.25">
      <c r="AA25314"/>
      <c r="AB25314"/>
      <c r="AC25314"/>
    </row>
    <row r="25315" spans="27:29" x14ac:dyDescent="0.25">
      <c r="AA25315"/>
      <c r="AB25315"/>
      <c r="AC25315"/>
    </row>
    <row r="25316" spans="27:29" x14ac:dyDescent="0.25">
      <c r="AA25316"/>
      <c r="AB25316"/>
      <c r="AC25316"/>
    </row>
    <row r="25317" spans="27:29" x14ac:dyDescent="0.25">
      <c r="AA25317"/>
      <c r="AB25317"/>
      <c r="AC25317"/>
    </row>
    <row r="25318" spans="27:29" x14ac:dyDescent="0.25">
      <c r="AA25318"/>
      <c r="AB25318"/>
      <c r="AC25318"/>
    </row>
    <row r="25319" spans="27:29" x14ac:dyDescent="0.25">
      <c r="AA25319"/>
      <c r="AB25319"/>
      <c r="AC25319"/>
    </row>
    <row r="25320" spans="27:29" x14ac:dyDescent="0.25">
      <c r="AA25320"/>
      <c r="AB25320"/>
      <c r="AC25320"/>
    </row>
    <row r="25321" spans="27:29" x14ac:dyDescent="0.25">
      <c r="AA25321"/>
      <c r="AB25321"/>
      <c r="AC25321"/>
    </row>
    <row r="25322" spans="27:29" x14ac:dyDescent="0.25">
      <c r="AA25322"/>
      <c r="AB25322"/>
      <c r="AC25322"/>
    </row>
    <row r="25323" spans="27:29" x14ac:dyDescent="0.25">
      <c r="AA25323"/>
      <c r="AB25323"/>
      <c r="AC25323"/>
    </row>
    <row r="25324" spans="27:29" x14ac:dyDescent="0.25">
      <c r="AA25324"/>
      <c r="AB25324"/>
      <c r="AC25324"/>
    </row>
    <row r="25325" spans="27:29" x14ac:dyDescent="0.25">
      <c r="AA25325"/>
      <c r="AB25325"/>
      <c r="AC25325"/>
    </row>
    <row r="25326" spans="27:29" x14ac:dyDescent="0.25">
      <c r="AA25326"/>
      <c r="AB25326"/>
      <c r="AC25326"/>
    </row>
    <row r="25327" spans="27:29" x14ac:dyDescent="0.25">
      <c r="AA25327"/>
      <c r="AB25327"/>
      <c r="AC25327"/>
    </row>
    <row r="25328" spans="27:29" x14ac:dyDescent="0.25">
      <c r="AA25328"/>
      <c r="AB25328"/>
      <c r="AC25328"/>
    </row>
    <row r="25329" spans="27:29" x14ac:dyDescent="0.25">
      <c r="AA25329"/>
      <c r="AB25329"/>
      <c r="AC25329"/>
    </row>
    <row r="25330" spans="27:29" x14ac:dyDescent="0.25">
      <c r="AA25330"/>
      <c r="AB25330"/>
      <c r="AC25330"/>
    </row>
    <row r="25331" spans="27:29" x14ac:dyDescent="0.25">
      <c r="AA25331"/>
      <c r="AB25331"/>
      <c r="AC25331"/>
    </row>
    <row r="25332" spans="27:29" x14ac:dyDescent="0.25">
      <c r="AA25332"/>
      <c r="AB25332"/>
      <c r="AC25332"/>
    </row>
    <row r="25333" spans="27:29" x14ac:dyDescent="0.25">
      <c r="AA25333"/>
      <c r="AB25333"/>
      <c r="AC25333"/>
    </row>
    <row r="25334" spans="27:29" x14ac:dyDescent="0.25">
      <c r="AA25334"/>
      <c r="AB25334"/>
      <c r="AC25334"/>
    </row>
    <row r="25335" spans="27:29" x14ac:dyDescent="0.25">
      <c r="AA25335"/>
      <c r="AB25335"/>
      <c r="AC25335"/>
    </row>
    <row r="25336" spans="27:29" x14ac:dyDescent="0.25">
      <c r="AA25336"/>
      <c r="AB25336"/>
      <c r="AC25336"/>
    </row>
    <row r="25337" spans="27:29" x14ac:dyDescent="0.25">
      <c r="AA25337"/>
      <c r="AB25337"/>
      <c r="AC25337"/>
    </row>
    <row r="25338" spans="27:29" x14ac:dyDescent="0.25">
      <c r="AA25338"/>
      <c r="AB25338"/>
      <c r="AC25338"/>
    </row>
    <row r="25339" spans="27:29" x14ac:dyDescent="0.25">
      <c r="AA25339"/>
      <c r="AB25339"/>
      <c r="AC25339"/>
    </row>
    <row r="25340" spans="27:29" x14ac:dyDescent="0.25">
      <c r="AA25340"/>
      <c r="AB25340"/>
      <c r="AC25340"/>
    </row>
    <row r="25341" spans="27:29" x14ac:dyDescent="0.25">
      <c r="AA25341"/>
      <c r="AB25341"/>
      <c r="AC25341"/>
    </row>
    <row r="25342" spans="27:29" x14ac:dyDescent="0.25">
      <c r="AA25342"/>
      <c r="AB25342"/>
      <c r="AC25342"/>
    </row>
    <row r="25343" spans="27:29" x14ac:dyDescent="0.25">
      <c r="AA25343"/>
      <c r="AB25343"/>
      <c r="AC25343"/>
    </row>
    <row r="25344" spans="27:29" x14ac:dyDescent="0.25">
      <c r="AA25344"/>
      <c r="AB25344"/>
      <c r="AC25344"/>
    </row>
    <row r="25345" spans="27:29" x14ac:dyDescent="0.25">
      <c r="AA25345"/>
      <c r="AB25345"/>
      <c r="AC25345"/>
    </row>
    <row r="25346" spans="27:29" x14ac:dyDescent="0.25">
      <c r="AA25346"/>
      <c r="AB25346"/>
      <c r="AC25346"/>
    </row>
    <row r="25347" spans="27:29" x14ac:dyDescent="0.25">
      <c r="AA25347"/>
      <c r="AB25347"/>
      <c r="AC25347"/>
    </row>
    <row r="25348" spans="27:29" x14ac:dyDescent="0.25">
      <c r="AA25348"/>
      <c r="AB25348"/>
      <c r="AC25348"/>
    </row>
    <row r="25349" spans="27:29" x14ac:dyDescent="0.25">
      <c r="AA25349"/>
      <c r="AB25349"/>
      <c r="AC25349"/>
    </row>
    <row r="25350" spans="27:29" x14ac:dyDescent="0.25">
      <c r="AA25350"/>
      <c r="AB25350"/>
      <c r="AC25350"/>
    </row>
    <row r="25351" spans="27:29" x14ac:dyDescent="0.25">
      <c r="AA25351"/>
      <c r="AB25351"/>
      <c r="AC25351"/>
    </row>
    <row r="25352" spans="27:29" x14ac:dyDescent="0.25">
      <c r="AA25352"/>
      <c r="AB25352"/>
      <c r="AC25352"/>
    </row>
    <row r="25353" spans="27:29" x14ac:dyDescent="0.25">
      <c r="AA25353"/>
      <c r="AB25353"/>
      <c r="AC25353"/>
    </row>
    <row r="25354" spans="27:29" x14ac:dyDescent="0.25">
      <c r="AA25354"/>
      <c r="AB25354"/>
      <c r="AC25354"/>
    </row>
    <row r="25355" spans="27:29" x14ac:dyDescent="0.25">
      <c r="AA25355"/>
      <c r="AB25355"/>
      <c r="AC25355"/>
    </row>
    <row r="25356" spans="27:29" x14ac:dyDescent="0.25">
      <c r="AA25356"/>
      <c r="AB25356"/>
      <c r="AC25356"/>
    </row>
    <row r="25357" spans="27:29" x14ac:dyDescent="0.25">
      <c r="AA25357"/>
      <c r="AB25357"/>
      <c r="AC25357"/>
    </row>
    <row r="25358" spans="27:29" x14ac:dyDescent="0.25">
      <c r="AA25358"/>
      <c r="AB25358"/>
      <c r="AC25358"/>
    </row>
    <row r="25359" spans="27:29" x14ac:dyDescent="0.25">
      <c r="AA25359"/>
      <c r="AB25359"/>
      <c r="AC25359"/>
    </row>
    <row r="25360" spans="27:29" x14ac:dyDescent="0.25">
      <c r="AA25360"/>
      <c r="AB25360"/>
      <c r="AC25360"/>
    </row>
    <row r="25361" spans="27:29" x14ac:dyDescent="0.25">
      <c r="AA25361"/>
      <c r="AB25361"/>
      <c r="AC25361"/>
    </row>
    <row r="25362" spans="27:29" x14ac:dyDescent="0.25">
      <c r="AA25362"/>
      <c r="AB25362"/>
      <c r="AC25362"/>
    </row>
    <row r="25363" spans="27:29" x14ac:dyDescent="0.25">
      <c r="AA25363"/>
      <c r="AB25363"/>
      <c r="AC25363"/>
    </row>
    <row r="25364" spans="27:29" x14ac:dyDescent="0.25">
      <c r="AA25364"/>
      <c r="AB25364"/>
      <c r="AC25364"/>
    </row>
    <row r="25365" spans="27:29" x14ac:dyDescent="0.25">
      <c r="AA25365"/>
      <c r="AB25365"/>
      <c r="AC25365"/>
    </row>
    <row r="25366" spans="27:29" x14ac:dyDescent="0.25">
      <c r="AA25366"/>
      <c r="AB25366"/>
      <c r="AC25366"/>
    </row>
    <row r="25367" spans="27:29" x14ac:dyDescent="0.25">
      <c r="AA25367"/>
      <c r="AB25367"/>
      <c r="AC25367"/>
    </row>
    <row r="25368" spans="27:29" x14ac:dyDescent="0.25">
      <c r="AA25368"/>
      <c r="AB25368"/>
      <c r="AC25368"/>
    </row>
    <row r="25369" spans="27:29" x14ac:dyDescent="0.25">
      <c r="AA25369"/>
      <c r="AB25369"/>
      <c r="AC25369"/>
    </row>
    <row r="25370" spans="27:29" x14ac:dyDescent="0.25">
      <c r="AA25370"/>
      <c r="AB25370"/>
      <c r="AC25370"/>
    </row>
    <row r="25371" spans="27:29" x14ac:dyDescent="0.25">
      <c r="AA25371"/>
      <c r="AB25371"/>
      <c r="AC25371"/>
    </row>
    <row r="25372" spans="27:29" x14ac:dyDescent="0.25">
      <c r="AA25372"/>
      <c r="AB25372"/>
      <c r="AC25372"/>
    </row>
    <row r="25373" spans="27:29" x14ac:dyDescent="0.25">
      <c r="AA25373"/>
      <c r="AB25373"/>
      <c r="AC25373"/>
    </row>
    <row r="25374" spans="27:29" x14ac:dyDescent="0.25">
      <c r="AA25374"/>
      <c r="AB25374"/>
      <c r="AC25374"/>
    </row>
    <row r="25375" spans="27:29" x14ac:dyDescent="0.25">
      <c r="AA25375"/>
      <c r="AB25375"/>
      <c r="AC25375"/>
    </row>
    <row r="25376" spans="27:29" x14ac:dyDescent="0.25">
      <c r="AA25376"/>
      <c r="AB25376"/>
      <c r="AC25376"/>
    </row>
    <row r="25377" spans="27:29" x14ac:dyDescent="0.25">
      <c r="AA25377"/>
      <c r="AB25377"/>
      <c r="AC25377"/>
    </row>
    <row r="25378" spans="27:29" x14ac:dyDescent="0.25">
      <c r="AA25378"/>
      <c r="AB25378"/>
      <c r="AC25378"/>
    </row>
    <row r="25379" spans="27:29" x14ac:dyDescent="0.25">
      <c r="AA25379"/>
      <c r="AB25379"/>
      <c r="AC25379"/>
    </row>
    <row r="25380" spans="27:29" x14ac:dyDescent="0.25">
      <c r="AA25380"/>
      <c r="AB25380"/>
      <c r="AC25380"/>
    </row>
    <row r="25381" spans="27:29" x14ac:dyDescent="0.25">
      <c r="AA25381"/>
      <c r="AB25381"/>
      <c r="AC25381"/>
    </row>
    <row r="25382" spans="27:29" x14ac:dyDescent="0.25">
      <c r="AA25382"/>
      <c r="AB25382"/>
      <c r="AC25382"/>
    </row>
    <row r="25383" spans="27:29" x14ac:dyDescent="0.25">
      <c r="AA25383"/>
      <c r="AB25383"/>
      <c r="AC25383"/>
    </row>
    <row r="25384" spans="27:29" x14ac:dyDescent="0.25">
      <c r="AA25384"/>
      <c r="AB25384"/>
      <c r="AC25384"/>
    </row>
    <row r="25385" spans="27:29" x14ac:dyDescent="0.25">
      <c r="AA25385"/>
      <c r="AB25385"/>
      <c r="AC25385"/>
    </row>
    <row r="25386" spans="27:29" x14ac:dyDescent="0.25">
      <c r="AA25386"/>
      <c r="AB25386"/>
      <c r="AC25386"/>
    </row>
    <row r="25387" spans="27:29" x14ac:dyDescent="0.25">
      <c r="AA25387"/>
      <c r="AB25387"/>
      <c r="AC25387"/>
    </row>
    <row r="25388" spans="27:29" x14ac:dyDescent="0.25">
      <c r="AA25388"/>
      <c r="AB25388"/>
      <c r="AC25388"/>
    </row>
    <row r="25389" spans="27:29" x14ac:dyDescent="0.25">
      <c r="AA25389"/>
      <c r="AB25389"/>
      <c r="AC25389"/>
    </row>
    <row r="25390" spans="27:29" x14ac:dyDescent="0.25">
      <c r="AA25390"/>
      <c r="AB25390"/>
      <c r="AC25390"/>
    </row>
    <row r="25391" spans="27:29" x14ac:dyDescent="0.25">
      <c r="AA25391"/>
      <c r="AB25391"/>
      <c r="AC25391"/>
    </row>
    <row r="25392" spans="27:29" x14ac:dyDescent="0.25">
      <c r="AA25392"/>
      <c r="AB25392"/>
      <c r="AC25392"/>
    </row>
    <row r="25393" spans="27:29" x14ac:dyDescent="0.25">
      <c r="AA25393"/>
      <c r="AB25393"/>
      <c r="AC25393"/>
    </row>
    <row r="25394" spans="27:29" x14ac:dyDescent="0.25">
      <c r="AA25394"/>
      <c r="AB25394"/>
      <c r="AC25394"/>
    </row>
    <row r="25395" spans="27:29" x14ac:dyDescent="0.25">
      <c r="AA25395"/>
      <c r="AB25395"/>
      <c r="AC25395"/>
    </row>
    <row r="25396" spans="27:29" x14ac:dyDescent="0.25">
      <c r="AA25396"/>
      <c r="AB25396"/>
      <c r="AC25396"/>
    </row>
    <row r="25397" spans="27:29" x14ac:dyDescent="0.25">
      <c r="AA25397"/>
      <c r="AB25397"/>
      <c r="AC25397"/>
    </row>
    <row r="25398" spans="27:29" x14ac:dyDescent="0.25">
      <c r="AA25398"/>
      <c r="AB25398"/>
      <c r="AC25398"/>
    </row>
    <row r="25399" spans="27:29" x14ac:dyDescent="0.25">
      <c r="AA25399"/>
      <c r="AB25399"/>
      <c r="AC25399"/>
    </row>
    <row r="25400" spans="27:29" x14ac:dyDescent="0.25">
      <c r="AA25400"/>
      <c r="AB25400"/>
      <c r="AC25400"/>
    </row>
    <row r="25401" spans="27:29" x14ac:dyDescent="0.25">
      <c r="AA25401"/>
      <c r="AB25401"/>
      <c r="AC25401"/>
    </row>
    <row r="25402" spans="27:29" x14ac:dyDescent="0.25">
      <c r="AA25402"/>
      <c r="AB25402"/>
      <c r="AC25402"/>
    </row>
    <row r="25403" spans="27:29" x14ac:dyDescent="0.25">
      <c r="AA25403"/>
      <c r="AB25403"/>
      <c r="AC25403"/>
    </row>
    <row r="25404" spans="27:29" x14ac:dyDescent="0.25">
      <c r="AA25404"/>
      <c r="AB25404"/>
      <c r="AC25404"/>
    </row>
    <row r="25405" spans="27:29" x14ac:dyDescent="0.25">
      <c r="AA25405"/>
      <c r="AB25405"/>
      <c r="AC25405"/>
    </row>
    <row r="25406" spans="27:29" x14ac:dyDescent="0.25">
      <c r="AA25406"/>
      <c r="AB25406"/>
      <c r="AC25406"/>
    </row>
    <row r="25407" spans="27:29" x14ac:dyDescent="0.25">
      <c r="AA25407"/>
      <c r="AB25407"/>
      <c r="AC25407"/>
    </row>
    <row r="25408" spans="27:29" x14ac:dyDescent="0.25">
      <c r="AA25408"/>
      <c r="AB25408"/>
      <c r="AC25408"/>
    </row>
    <row r="25409" spans="27:29" x14ac:dyDescent="0.25">
      <c r="AA25409"/>
      <c r="AB25409"/>
      <c r="AC25409"/>
    </row>
    <row r="25410" spans="27:29" x14ac:dyDescent="0.25">
      <c r="AA25410"/>
      <c r="AB25410"/>
      <c r="AC25410"/>
    </row>
    <row r="25411" spans="27:29" x14ac:dyDescent="0.25">
      <c r="AA25411"/>
      <c r="AB25411"/>
      <c r="AC25411"/>
    </row>
    <row r="25412" spans="27:29" x14ac:dyDescent="0.25">
      <c r="AA25412"/>
      <c r="AB25412"/>
      <c r="AC25412"/>
    </row>
    <row r="25413" spans="27:29" x14ac:dyDescent="0.25">
      <c r="AA25413"/>
      <c r="AB25413"/>
      <c r="AC25413"/>
    </row>
    <row r="25414" spans="27:29" x14ac:dyDescent="0.25">
      <c r="AA25414"/>
      <c r="AB25414"/>
      <c r="AC25414"/>
    </row>
    <row r="25415" spans="27:29" x14ac:dyDescent="0.25">
      <c r="AA25415"/>
      <c r="AB25415"/>
      <c r="AC25415"/>
    </row>
    <row r="25416" spans="27:29" x14ac:dyDescent="0.25">
      <c r="AA25416"/>
      <c r="AB25416"/>
      <c r="AC25416"/>
    </row>
    <row r="25417" spans="27:29" x14ac:dyDescent="0.25">
      <c r="AA25417"/>
      <c r="AB25417"/>
      <c r="AC25417"/>
    </row>
    <row r="25418" spans="27:29" x14ac:dyDescent="0.25">
      <c r="AA25418"/>
      <c r="AB25418"/>
      <c r="AC25418"/>
    </row>
    <row r="25419" spans="27:29" x14ac:dyDescent="0.25">
      <c r="AA25419"/>
      <c r="AB25419"/>
      <c r="AC25419"/>
    </row>
    <row r="25420" spans="27:29" x14ac:dyDescent="0.25">
      <c r="AA25420"/>
      <c r="AB25420"/>
      <c r="AC25420"/>
    </row>
    <row r="25421" spans="27:29" x14ac:dyDescent="0.25">
      <c r="AA25421"/>
      <c r="AB25421"/>
      <c r="AC25421"/>
    </row>
    <row r="25422" spans="27:29" x14ac:dyDescent="0.25">
      <c r="AA25422"/>
      <c r="AB25422"/>
      <c r="AC25422"/>
    </row>
    <row r="25423" spans="27:29" x14ac:dyDescent="0.25">
      <c r="AA25423"/>
      <c r="AB25423"/>
      <c r="AC25423"/>
    </row>
    <row r="25424" spans="27:29" x14ac:dyDescent="0.25">
      <c r="AA25424"/>
      <c r="AB25424"/>
      <c r="AC25424"/>
    </row>
    <row r="25425" spans="27:29" x14ac:dyDescent="0.25">
      <c r="AA25425"/>
      <c r="AB25425"/>
      <c r="AC25425"/>
    </row>
    <row r="25426" spans="27:29" x14ac:dyDescent="0.25">
      <c r="AA25426"/>
      <c r="AB25426"/>
      <c r="AC25426"/>
    </row>
    <row r="25427" spans="27:29" x14ac:dyDescent="0.25">
      <c r="AA25427"/>
      <c r="AB25427"/>
      <c r="AC25427"/>
    </row>
    <row r="25428" spans="27:29" x14ac:dyDescent="0.25">
      <c r="AA25428"/>
      <c r="AB25428"/>
      <c r="AC25428"/>
    </row>
    <row r="25429" spans="27:29" x14ac:dyDescent="0.25">
      <c r="AA25429"/>
      <c r="AB25429"/>
      <c r="AC25429"/>
    </row>
    <row r="25430" spans="27:29" x14ac:dyDescent="0.25">
      <c r="AA25430"/>
      <c r="AB25430"/>
      <c r="AC25430"/>
    </row>
    <row r="25431" spans="27:29" x14ac:dyDescent="0.25">
      <c r="AA25431"/>
      <c r="AB25431"/>
      <c r="AC25431"/>
    </row>
    <row r="25432" spans="27:29" x14ac:dyDescent="0.25">
      <c r="AA25432"/>
      <c r="AB25432"/>
      <c r="AC25432"/>
    </row>
    <row r="25433" spans="27:29" x14ac:dyDescent="0.25">
      <c r="AA25433"/>
      <c r="AB25433"/>
      <c r="AC25433"/>
    </row>
    <row r="25434" spans="27:29" x14ac:dyDescent="0.25">
      <c r="AA25434"/>
      <c r="AB25434"/>
      <c r="AC25434"/>
    </row>
    <row r="25435" spans="27:29" x14ac:dyDescent="0.25">
      <c r="AA25435"/>
      <c r="AB25435"/>
      <c r="AC25435"/>
    </row>
    <row r="25436" spans="27:29" x14ac:dyDescent="0.25">
      <c r="AA25436"/>
      <c r="AB25436"/>
      <c r="AC25436"/>
    </row>
    <row r="25437" spans="27:29" x14ac:dyDescent="0.25">
      <c r="AA25437"/>
      <c r="AB25437"/>
      <c r="AC25437"/>
    </row>
    <row r="25438" spans="27:29" x14ac:dyDescent="0.25">
      <c r="AA25438"/>
      <c r="AB25438"/>
      <c r="AC25438"/>
    </row>
    <row r="25439" spans="27:29" x14ac:dyDescent="0.25">
      <c r="AA25439"/>
      <c r="AB25439"/>
      <c r="AC25439"/>
    </row>
    <row r="25440" spans="27:29" x14ac:dyDescent="0.25">
      <c r="AA25440"/>
      <c r="AB25440"/>
      <c r="AC25440"/>
    </row>
    <row r="25441" spans="27:29" x14ac:dyDescent="0.25">
      <c r="AA25441"/>
      <c r="AB25441"/>
      <c r="AC25441"/>
    </row>
    <row r="25442" spans="27:29" x14ac:dyDescent="0.25">
      <c r="AA25442"/>
      <c r="AB25442"/>
      <c r="AC25442"/>
    </row>
    <row r="25443" spans="27:29" x14ac:dyDescent="0.25">
      <c r="AA25443"/>
      <c r="AB25443"/>
      <c r="AC25443"/>
    </row>
    <row r="25444" spans="27:29" x14ac:dyDescent="0.25">
      <c r="AA25444"/>
      <c r="AB25444"/>
      <c r="AC25444"/>
    </row>
    <row r="25445" spans="27:29" x14ac:dyDescent="0.25">
      <c r="AA25445"/>
      <c r="AB25445"/>
      <c r="AC25445"/>
    </row>
    <row r="25446" spans="27:29" x14ac:dyDescent="0.25">
      <c r="AA25446"/>
      <c r="AB25446"/>
      <c r="AC25446"/>
    </row>
    <row r="25447" spans="27:29" x14ac:dyDescent="0.25">
      <c r="AA25447"/>
      <c r="AB25447"/>
      <c r="AC25447"/>
    </row>
    <row r="25448" spans="27:29" x14ac:dyDescent="0.25">
      <c r="AA25448"/>
      <c r="AB25448"/>
      <c r="AC25448"/>
    </row>
    <row r="25449" spans="27:29" x14ac:dyDescent="0.25">
      <c r="AA25449"/>
      <c r="AB25449"/>
      <c r="AC25449"/>
    </row>
    <row r="25450" spans="27:29" x14ac:dyDescent="0.25">
      <c r="AA25450"/>
      <c r="AB25450"/>
      <c r="AC25450"/>
    </row>
    <row r="25451" spans="27:29" x14ac:dyDescent="0.25">
      <c r="AA25451"/>
      <c r="AB25451"/>
      <c r="AC25451"/>
    </row>
    <row r="25452" spans="27:29" x14ac:dyDescent="0.25">
      <c r="AA25452"/>
      <c r="AB25452"/>
      <c r="AC25452"/>
    </row>
    <row r="25453" spans="27:29" x14ac:dyDescent="0.25">
      <c r="AA25453"/>
      <c r="AB25453"/>
      <c r="AC25453"/>
    </row>
    <row r="25454" spans="27:29" x14ac:dyDescent="0.25">
      <c r="AA25454"/>
      <c r="AB25454"/>
      <c r="AC25454"/>
    </row>
    <row r="25455" spans="27:29" x14ac:dyDescent="0.25">
      <c r="AA25455"/>
      <c r="AB25455"/>
      <c r="AC25455"/>
    </row>
    <row r="25456" spans="27:29" x14ac:dyDescent="0.25">
      <c r="AA25456"/>
      <c r="AB25456"/>
      <c r="AC25456"/>
    </row>
    <row r="25457" spans="27:29" x14ac:dyDescent="0.25">
      <c r="AA25457"/>
      <c r="AB25457"/>
      <c r="AC25457"/>
    </row>
    <row r="25458" spans="27:29" x14ac:dyDescent="0.25">
      <c r="AA25458"/>
      <c r="AB25458"/>
      <c r="AC25458"/>
    </row>
    <row r="25459" spans="27:29" x14ac:dyDescent="0.25">
      <c r="AA25459"/>
      <c r="AB25459"/>
      <c r="AC25459"/>
    </row>
    <row r="25460" spans="27:29" x14ac:dyDescent="0.25">
      <c r="AA25460"/>
      <c r="AB25460"/>
      <c r="AC25460"/>
    </row>
    <row r="25461" spans="27:29" x14ac:dyDescent="0.25">
      <c r="AA25461"/>
      <c r="AB25461"/>
      <c r="AC25461"/>
    </row>
    <row r="25462" spans="27:29" x14ac:dyDescent="0.25">
      <c r="AA25462"/>
      <c r="AB25462"/>
      <c r="AC25462"/>
    </row>
    <row r="25463" spans="27:29" x14ac:dyDescent="0.25">
      <c r="AA25463"/>
      <c r="AB25463"/>
      <c r="AC25463"/>
    </row>
    <row r="25464" spans="27:29" x14ac:dyDescent="0.25">
      <c r="AA25464"/>
      <c r="AB25464"/>
      <c r="AC25464"/>
    </row>
    <row r="25465" spans="27:29" x14ac:dyDescent="0.25">
      <c r="AA25465"/>
      <c r="AB25465"/>
      <c r="AC25465"/>
    </row>
    <row r="25466" spans="27:29" x14ac:dyDescent="0.25">
      <c r="AA25466"/>
      <c r="AB25466"/>
      <c r="AC25466"/>
    </row>
    <row r="25467" spans="27:29" x14ac:dyDescent="0.25">
      <c r="AA25467"/>
      <c r="AB25467"/>
      <c r="AC25467"/>
    </row>
    <row r="25468" spans="27:29" x14ac:dyDescent="0.25">
      <c r="AA25468"/>
      <c r="AB25468"/>
      <c r="AC25468"/>
    </row>
    <row r="25469" spans="27:29" x14ac:dyDescent="0.25">
      <c r="AA25469"/>
      <c r="AB25469"/>
      <c r="AC25469"/>
    </row>
    <row r="25470" spans="27:29" x14ac:dyDescent="0.25">
      <c r="AA25470"/>
      <c r="AB25470"/>
      <c r="AC25470"/>
    </row>
    <row r="25471" spans="27:29" x14ac:dyDescent="0.25">
      <c r="AA25471"/>
      <c r="AB25471"/>
      <c r="AC25471"/>
    </row>
    <row r="25472" spans="27:29" x14ac:dyDescent="0.25">
      <c r="AA25472"/>
      <c r="AB25472"/>
      <c r="AC25472"/>
    </row>
    <row r="25473" spans="27:29" x14ac:dyDescent="0.25">
      <c r="AA25473"/>
      <c r="AB25473"/>
      <c r="AC25473"/>
    </row>
    <row r="25474" spans="27:29" x14ac:dyDescent="0.25">
      <c r="AA25474"/>
      <c r="AB25474"/>
      <c r="AC25474"/>
    </row>
    <row r="25475" spans="27:29" x14ac:dyDescent="0.25">
      <c r="AA25475"/>
      <c r="AB25475"/>
      <c r="AC25475"/>
    </row>
    <row r="25476" spans="27:29" x14ac:dyDescent="0.25">
      <c r="AA25476"/>
      <c r="AB25476"/>
      <c r="AC25476"/>
    </row>
    <row r="25477" spans="27:29" x14ac:dyDescent="0.25">
      <c r="AA25477"/>
      <c r="AB25477"/>
      <c r="AC25477"/>
    </row>
    <row r="25478" spans="27:29" x14ac:dyDescent="0.25">
      <c r="AA25478"/>
      <c r="AB25478"/>
      <c r="AC25478"/>
    </row>
    <row r="25479" spans="27:29" x14ac:dyDescent="0.25">
      <c r="AA25479"/>
      <c r="AB25479"/>
      <c r="AC25479"/>
    </row>
    <row r="25480" spans="27:29" x14ac:dyDescent="0.25">
      <c r="AA25480"/>
      <c r="AB25480"/>
      <c r="AC25480"/>
    </row>
    <row r="25481" spans="27:29" x14ac:dyDescent="0.25">
      <c r="AA25481"/>
      <c r="AB25481"/>
      <c r="AC25481"/>
    </row>
    <row r="25482" spans="27:29" x14ac:dyDescent="0.25">
      <c r="AA25482"/>
      <c r="AB25482"/>
      <c r="AC25482"/>
    </row>
    <row r="25483" spans="27:29" x14ac:dyDescent="0.25">
      <c r="AA25483"/>
      <c r="AB25483"/>
      <c r="AC25483"/>
    </row>
    <row r="25484" spans="27:29" x14ac:dyDescent="0.25">
      <c r="AA25484"/>
      <c r="AB25484"/>
      <c r="AC25484"/>
    </row>
    <row r="25485" spans="27:29" x14ac:dyDescent="0.25">
      <c r="AA25485"/>
      <c r="AB25485"/>
      <c r="AC25485"/>
    </row>
    <row r="25486" spans="27:29" x14ac:dyDescent="0.25">
      <c r="AA25486"/>
      <c r="AB25486"/>
      <c r="AC25486"/>
    </row>
    <row r="25487" spans="27:29" x14ac:dyDescent="0.25">
      <c r="AA25487"/>
      <c r="AB25487"/>
      <c r="AC25487"/>
    </row>
    <row r="25488" spans="27:29" x14ac:dyDescent="0.25">
      <c r="AA25488"/>
      <c r="AB25488"/>
      <c r="AC25488"/>
    </row>
    <row r="25489" spans="27:29" x14ac:dyDescent="0.25">
      <c r="AA25489"/>
      <c r="AB25489"/>
      <c r="AC25489"/>
    </row>
    <row r="25490" spans="27:29" x14ac:dyDescent="0.25">
      <c r="AA25490"/>
      <c r="AB25490"/>
      <c r="AC25490"/>
    </row>
    <row r="25491" spans="27:29" x14ac:dyDescent="0.25">
      <c r="AA25491"/>
      <c r="AB25491"/>
      <c r="AC25491"/>
    </row>
    <row r="25492" spans="27:29" x14ac:dyDescent="0.25">
      <c r="AA25492"/>
      <c r="AB25492"/>
      <c r="AC25492"/>
    </row>
    <row r="25493" spans="27:29" x14ac:dyDescent="0.25">
      <c r="AA25493"/>
      <c r="AB25493"/>
      <c r="AC25493"/>
    </row>
    <row r="25494" spans="27:29" x14ac:dyDescent="0.25">
      <c r="AA25494"/>
      <c r="AB25494"/>
      <c r="AC25494"/>
    </row>
    <row r="25495" spans="27:29" x14ac:dyDescent="0.25">
      <c r="AA25495"/>
      <c r="AB25495"/>
      <c r="AC25495"/>
    </row>
    <row r="25496" spans="27:29" x14ac:dyDescent="0.25">
      <c r="AA25496"/>
      <c r="AB25496"/>
      <c r="AC25496"/>
    </row>
    <row r="25497" spans="27:29" x14ac:dyDescent="0.25">
      <c r="AA25497"/>
      <c r="AB25497"/>
      <c r="AC25497"/>
    </row>
    <row r="25498" spans="27:29" x14ac:dyDescent="0.25">
      <c r="AA25498"/>
      <c r="AB25498"/>
      <c r="AC25498"/>
    </row>
    <row r="25499" spans="27:29" x14ac:dyDescent="0.25">
      <c r="AA25499"/>
      <c r="AB25499"/>
      <c r="AC25499"/>
    </row>
    <row r="25500" spans="27:29" x14ac:dyDescent="0.25">
      <c r="AA25500"/>
      <c r="AB25500"/>
      <c r="AC25500"/>
    </row>
    <row r="25501" spans="27:29" x14ac:dyDescent="0.25">
      <c r="AA25501"/>
      <c r="AB25501"/>
      <c r="AC25501"/>
    </row>
    <row r="25502" spans="27:29" x14ac:dyDescent="0.25">
      <c r="AA25502"/>
      <c r="AB25502"/>
      <c r="AC25502"/>
    </row>
    <row r="25503" spans="27:29" x14ac:dyDescent="0.25">
      <c r="AA25503"/>
      <c r="AB25503"/>
      <c r="AC25503"/>
    </row>
    <row r="25504" spans="27:29" x14ac:dyDescent="0.25">
      <c r="AA25504"/>
      <c r="AB25504"/>
      <c r="AC25504"/>
    </row>
    <row r="25505" spans="27:29" x14ac:dyDescent="0.25">
      <c r="AA25505"/>
      <c r="AB25505"/>
      <c r="AC25505"/>
    </row>
    <row r="25506" spans="27:29" x14ac:dyDescent="0.25">
      <c r="AA25506"/>
      <c r="AB25506"/>
      <c r="AC25506"/>
    </row>
    <row r="25507" spans="27:29" x14ac:dyDescent="0.25">
      <c r="AA25507"/>
      <c r="AB25507"/>
      <c r="AC25507"/>
    </row>
    <row r="25508" spans="27:29" x14ac:dyDescent="0.25">
      <c r="AA25508"/>
      <c r="AB25508"/>
      <c r="AC25508"/>
    </row>
    <row r="25509" spans="27:29" x14ac:dyDescent="0.25">
      <c r="AA25509"/>
      <c r="AB25509"/>
      <c r="AC25509"/>
    </row>
    <row r="25510" spans="27:29" x14ac:dyDescent="0.25">
      <c r="AA25510"/>
      <c r="AB25510"/>
      <c r="AC25510"/>
    </row>
    <row r="25511" spans="27:29" x14ac:dyDescent="0.25">
      <c r="AA25511"/>
      <c r="AB25511"/>
      <c r="AC25511"/>
    </row>
    <row r="25512" spans="27:29" x14ac:dyDescent="0.25">
      <c r="AA25512"/>
      <c r="AB25512"/>
      <c r="AC25512"/>
    </row>
    <row r="25513" spans="27:29" x14ac:dyDescent="0.25">
      <c r="AA25513"/>
      <c r="AB25513"/>
      <c r="AC25513"/>
    </row>
    <row r="25514" spans="27:29" x14ac:dyDescent="0.25">
      <c r="AA25514"/>
      <c r="AB25514"/>
      <c r="AC25514"/>
    </row>
    <row r="25515" spans="27:29" x14ac:dyDescent="0.25">
      <c r="AA25515"/>
      <c r="AB25515"/>
      <c r="AC25515"/>
    </row>
    <row r="25516" spans="27:29" x14ac:dyDescent="0.25">
      <c r="AA25516"/>
      <c r="AB25516"/>
      <c r="AC25516"/>
    </row>
    <row r="25517" spans="27:29" x14ac:dyDescent="0.25">
      <c r="AA25517"/>
      <c r="AB25517"/>
      <c r="AC25517"/>
    </row>
    <row r="25518" spans="27:29" x14ac:dyDescent="0.25">
      <c r="AA25518"/>
      <c r="AB25518"/>
      <c r="AC25518"/>
    </row>
    <row r="25519" spans="27:29" x14ac:dyDescent="0.25">
      <c r="AA25519"/>
      <c r="AB25519"/>
      <c r="AC25519"/>
    </row>
    <row r="25520" spans="27:29" x14ac:dyDescent="0.25">
      <c r="AA25520"/>
      <c r="AB25520"/>
      <c r="AC25520"/>
    </row>
    <row r="25521" spans="27:29" x14ac:dyDescent="0.25">
      <c r="AA25521"/>
      <c r="AB25521"/>
      <c r="AC25521"/>
    </row>
    <row r="25522" spans="27:29" x14ac:dyDescent="0.25">
      <c r="AA25522"/>
      <c r="AB25522"/>
      <c r="AC25522"/>
    </row>
    <row r="25523" spans="27:29" x14ac:dyDescent="0.25">
      <c r="AA25523"/>
      <c r="AB25523"/>
      <c r="AC25523"/>
    </row>
    <row r="25524" spans="27:29" x14ac:dyDescent="0.25">
      <c r="AA25524"/>
      <c r="AB25524"/>
      <c r="AC25524"/>
    </row>
    <row r="25525" spans="27:29" x14ac:dyDescent="0.25">
      <c r="AA25525"/>
      <c r="AB25525"/>
      <c r="AC25525"/>
    </row>
    <row r="25526" spans="27:29" x14ac:dyDescent="0.25">
      <c r="AA25526"/>
      <c r="AB25526"/>
      <c r="AC25526"/>
    </row>
    <row r="25527" spans="27:29" x14ac:dyDescent="0.25">
      <c r="AA25527"/>
      <c r="AB25527"/>
      <c r="AC25527"/>
    </row>
    <row r="25528" spans="27:29" x14ac:dyDescent="0.25">
      <c r="AA25528"/>
      <c r="AB25528"/>
      <c r="AC25528"/>
    </row>
    <row r="25529" spans="27:29" x14ac:dyDescent="0.25">
      <c r="AA25529"/>
      <c r="AB25529"/>
      <c r="AC25529"/>
    </row>
    <row r="25530" spans="27:29" x14ac:dyDescent="0.25">
      <c r="AA25530"/>
      <c r="AB25530"/>
      <c r="AC25530"/>
    </row>
    <row r="25531" spans="27:29" x14ac:dyDescent="0.25">
      <c r="AA25531"/>
      <c r="AB25531"/>
      <c r="AC25531"/>
    </row>
    <row r="25532" spans="27:29" x14ac:dyDescent="0.25">
      <c r="AA25532"/>
      <c r="AB25532"/>
      <c r="AC25532"/>
    </row>
    <row r="25533" spans="27:29" x14ac:dyDescent="0.25">
      <c r="AA25533"/>
      <c r="AB25533"/>
      <c r="AC25533"/>
    </row>
    <row r="25534" spans="27:29" x14ac:dyDescent="0.25">
      <c r="AA25534"/>
      <c r="AB25534"/>
      <c r="AC25534"/>
    </row>
    <row r="25535" spans="27:29" x14ac:dyDescent="0.25">
      <c r="AA25535"/>
      <c r="AB25535"/>
      <c r="AC25535"/>
    </row>
    <row r="25536" spans="27:29" x14ac:dyDescent="0.25">
      <c r="AA25536"/>
      <c r="AB25536"/>
      <c r="AC25536"/>
    </row>
    <row r="25537" spans="27:29" x14ac:dyDescent="0.25">
      <c r="AA25537"/>
      <c r="AB25537"/>
      <c r="AC25537"/>
    </row>
    <row r="25538" spans="27:29" x14ac:dyDescent="0.25">
      <c r="AA25538"/>
      <c r="AB25538"/>
      <c r="AC25538"/>
    </row>
    <row r="25539" spans="27:29" x14ac:dyDescent="0.25">
      <c r="AA25539"/>
      <c r="AB25539"/>
      <c r="AC25539"/>
    </row>
    <row r="25540" spans="27:29" x14ac:dyDescent="0.25">
      <c r="AA25540"/>
      <c r="AB25540"/>
      <c r="AC25540"/>
    </row>
    <row r="25541" spans="27:29" x14ac:dyDescent="0.25">
      <c r="AA25541"/>
      <c r="AB25541"/>
      <c r="AC25541"/>
    </row>
    <row r="25542" spans="27:29" x14ac:dyDescent="0.25">
      <c r="AA25542"/>
      <c r="AB25542"/>
      <c r="AC25542"/>
    </row>
    <row r="25543" spans="27:29" x14ac:dyDescent="0.25">
      <c r="AA25543"/>
      <c r="AB25543"/>
      <c r="AC25543"/>
    </row>
    <row r="25544" spans="27:29" x14ac:dyDescent="0.25">
      <c r="AA25544"/>
      <c r="AB25544"/>
      <c r="AC25544"/>
    </row>
    <row r="25545" spans="27:29" x14ac:dyDescent="0.25">
      <c r="AA25545"/>
      <c r="AB25545"/>
      <c r="AC25545"/>
    </row>
    <row r="25546" spans="27:29" x14ac:dyDescent="0.25">
      <c r="AA25546"/>
      <c r="AB25546"/>
      <c r="AC25546"/>
    </row>
    <row r="25547" spans="27:29" x14ac:dyDescent="0.25">
      <c r="AA25547"/>
      <c r="AB25547"/>
      <c r="AC25547"/>
    </row>
    <row r="25548" spans="27:29" x14ac:dyDescent="0.25">
      <c r="AA25548"/>
      <c r="AB25548"/>
      <c r="AC25548"/>
    </row>
    <row r="25549" spans="27:29" x14ac:dyDescent="0.25">
      <c r="AA25549"/>
      <c r="AB25549"/>
      <c r="AC25549"/>
    </row>
    <row r="25550" spans="27:29" x14ac:dyDescent="0.25">
      <c r="AA25550"/>
      <c r="AB25550"/>
      <c r="AC25550"/>
    </row>
    <row r="25551" spans="27:29" x14ac:dyDescent="0.25">
      <c r="AA25551"/>
      <c r="AB25551"/>
      <c r="AC25551"/>
    </row>
    <row r="25552" spans="27:29" x14ac:dyDescent="0.25">
      <c r="AA25552"/>
      <c r="AB25552"/>
      <c r="AC25552"/>
    </row>
    <row r="25553" spans="27:29" x14ac:dyDescent="0.25">
      <c r="AA25553"/>
      <c r="AB25553"/>
      <c r="AC25553"/>
    </row>
    <row r="25554" spans="27:29" x14ac:dyDescent="0.25">
      <c r="AA25554"/>
      <c r="AB25554"/>
      <c r="AC25554"/>
    </row>
    <row r="25555" spans="27:29" x14ac:dyDescent="0.25">
      <c r="AA25555"/>
      <c r="AB25555"/>
      <c r="AC25555"/>
    </row>
    <row r="25556" spans="27:29" x14ac:dyDescent="0.25">
      <c r="AA25556"/>
      <c r="AB25556"/>
      <c r="AC25556"/>
    </row>
    <row r="25557" spans="27:29" x14ac:dyDescent="0.25">
      <c r="AA25557"/>
      <c r="AB25557"/>
      <c r="AC25557"/>
    </row>
    <row r="25558" spans="27:29" x14ac:dyDescent="0.25">
      <c r="AA25558"/>
      <c r="AB25558"/>
      <c r="AC25558"/>
    </row>
    <row r="25559" spans="27:29" x14ac:dyDescent="0.25">
      <c r="AA25559"/>
      <c r="AB25559"/>
      <c r="AC25559"/>
    </row>
    <row r="25560" spans="27:29" x14ac:dyDescent="0.25">
      <c r="AA25560"/>
      <c r="AB25560"/>
      <c r="AC25560"/>
    </row>
    <row r="25561" spans="27:29" x14ac:dyDescent="0.25">
      <c r="AA25561"/>
      <c r="AB25561"/>
      <c r="AC25561"/>
    </row>
    <row r="25562" spans="27:29" x14ac:dyDescent="0.25">
      <c r="AA25562"/>
      <c r="AB25562"/>
      <c r="AC25562"/>
    </row>
    <row r="25563" spans="27:29" x14ac:dyDescent="0.25">
      <c r="AA25563"/>
      <c r="AB25563"/>
      <c r="AC25563"/>
    </row>
    <row r="25564" spans="27:29" x14ac:dyDescent="0.25">
      <c r="AA25564"/>
      <c r="AB25564"/>
      <c r="AC25564"/>
    </row>
    <row r="25565" spans="27:29" x14ac:dyDescent="0.25">
      <c r="AA25565"/>
      <c r="AB25565"/>
      <c r="AC25565"/>
    </row>
    <row r="25566" spans="27:29" x14ac:dyDescent="0.25">
      <c r="AA25566"/>
      <c r="AB25566"/>
      <c r="AC25566"/>
    </row>
    <row r="25567" spans="27:29" x14ac:dyDescent="0.25">
      <c r="AA25567"/>
      <c r="AB25567"/>
      <c r="AC25567"/>
    </row>
    <row r="25568" spans="27:29" x14ac:dyDescent="0.25">
      <c r="AA25568"/>
      <c r="AB25568"/>
      <c r="AC25568"/>
    </row>
    <row r="25569" spans="27:29" x14ac:dyDescent="0.25">
      <c r="AA25569"/>
      <c r="AB25569"/>
      <c r="AC25569"/>
    </row>
    <row r="25570" spans="27:29" x14ac:dyDescent="0.25">
      <c r="AA25570"/>
      <c r="AB25570"/>
      <c r="AC25570"/>
    </row>
    <row r="25571" spans="27:29" x14ac:dyDescent="0.25">
      <c r="AA25571"/>
      <c r="AB25571"/>
      <c r="AC25571"/>
    </row>
    <row r="25572" spans="27:29" x14ac:dyDescent="0.25">
      <c r="AA25572"/>
      <c r="AB25572"/>
      <c r="AC25572"/>
    </row>
    <row r="25573" spans="27:29" x14ac:dyDescent="0.25">
      <c r="AA25573"/>
      <c r="AB25573"/>
      <c r="AC25573"/>
    </row>
    <row r="25574" spans="27:29" x14ac:dyDescent="0.25">
      <c r="AA25574"/>
      <c r="AB25574"/>
      <c r="AC25574"/>
    </row>
    <row r="25575" spans="27:29" x14ac:dyDescent="0.25">
      <c r="AA25575"/>
      <c r="AB25575"/>
      <c r="AC25575"/>
    </row>
    <row r="25576" spans="27:29" x14ac:dyDescent="0.25">
      <c r="AA25576"/>
      <c r="AB25576"/>
      <c r="AC25576"/>
    </row>
    <row r="25577" spans="27:29" x14ac:dyDescent="0.25">
      <c r="AA25577"/>
      <c r="AB25577"/>
      <c r="AC25577"/>
    </row>
    <row r="25578" spans="27:29" x14ac:dyDescent="0.25">
      <c r="AA25578"/>
      <c r="AB25578"/>
      <c r="AC25578"/>
    </row>
    <row r="25579" spans="27:29" x14ac:dyDescent="0.25">
      <c r="AA25579"/>
      <c r="AB25579"/>
      <c r="AC25579"/>
    </row>
    <row r="25580" spans="27:29" x14ac:dyDescent="0.25">
      <c r="AA25580"/>
      <c r="AB25580"/>
      <c r="AC25580"/>
    </row>
    <row r="25581" spans="27:29" x14ac:dyDescent="0.25">
      <c r="AA25581"/>
      <c r="AB25581"/>
      <c r="AC25581"/>
    </row>
    <row r="25582" spans="27:29" x14ac:dyDescent="0.25">
      <c r="AA25582"/>
      <c r="AB25582"/>
      <c r="AC25582"/>
    </row>
    <row r="25583" spans="27:29" x14ac:dyDescent="0.25">
      <c r="AA25583"/>
      <c r="AB25583"/>
      <c r="AC25583"/>
    </row>
    <row r="25584" spans="27:29" x14ac:dyDescent="0.25">
      <c r="AA25584"/>
      <c r="AB25584"/>
      <c r="AC25584"/>
    </row>
    <row r="25585" spans="27:29" x14ac:dyDescent="0.25">
      <c r="AA25585"/>
      <c r="AB25585"/>
      <c r="AC25585"/>
    </row>
    <row r="25586" spans="27:29" x14ac:dyDescent="0.25">
      <c r="AA25586"/>
      <c r="AB25586"/>
      <c r="AC25586"/>
    </row>
    <row r="25587" spans="27:29" x14ac:dyDescent="0.25">
      <c r="AA25587"/>
      <c r="AB25587"/>
      <c r="AC25587"/>
    </row>
    <row r="25588" spans="27:29" x14ac:dyDescent="0.25">
      <c r="AA25588"/>
      <c r="AB25588"/>
      <c r="AC25588"/>
    </row>
    <row r="25589" spans="27:29" x14ac:dyDescent="0.25">
      <c r="AA25589"/>
      <c r="AB25589"/>
      <c r="AC25589"/>
    </row>
    <row r="25590" spans="27:29" x14ac:dyDescent="0.25">
      <c r="AA25590"/>
      <c r="AB25590"/>
      <c r="AC25590"/>
    </row>
    <row r="25591" spans="27:29" x14ac:dyDescent="0.25">
      <c r="AA25591"/>
      <c r="AB25591"/>
      <c r="AC25591"/>
    </row>
    <row r="25592" spans="27:29" x14ac:dyDescent="0.25">
      <c r="AA25592"/>
      <c r="AB25592"/>
      <c r="AC25592"/>
    </row>
    <row r="25593" spans="27:29" x14ac:dyDescent="0.25">
      <c r="AA25593"/>
      <c r="AB25593"/>
      <c r="AC25593"/>
    </row>
    <row r="25594" spans="27:29" x14ac:dyDescent="0.25">
      <c r="AA25594"/>
      <c r="AB25594"/>
      <c r="AC25594"/>
    </row>
    <row r="25595" spans="27:29" x14ac:dyDescent="0.25">
      <c r="AA25595"/>
      <c r="AB25595"/>
      <c r="AC25595"/>
    </row>
    <row r="25596" spans="27:29" x14ac:dyDescent="0.25">
      <c r="AA25596"/>
      <c r="AB25596"/>
      <c r="AC25596"/>
    </row>
    <row r="25597" spans="27:29" x14ac:dyDescent="0.25">
      <c r="AA25597"/>
      <c r="AB25597"/>
      <c r="AC25597"/>
    </row>
    <row r="25598" spans="27:29" x14ac:dyDescent="0.25">
      <c r="AA25598"/>
      <c r="AB25598"/>
      <c r="AC25598"/>
    </row>
    <row r="25599" spans="27:29" x14ac:dyDescent="0.25">
      <c r="AA25599"/>
      <c r="AB25599"/>
      <c r="AC25599"/>
    </row>
    <row r="25600" spans="27:29" x14ac:dyDescent="0.25">
      <c r="AA25600"/>
      <c r="AB25600"/>
      <c r="AC25600"/>
    </row>
    <row r="25601" spans="27:29" x14ac:dyDescent="0.25">
      <c r="AA25601"/>
      <c r="AB25601"/>
      <c r="AC25601"/>
    </row>
    <row r="25602" spans="27:29" x14ac:dyDescent="0.25">
      <c r="AA25602"/>
      <c r="AB25602"/>
      <c r="AC25602"/>
    </row>
    <row r="25603" spans="27:29" x14ac:dyDescent="0.25">
      <c r="AA25603"/>
      <c r="AB25603"/>
      <c r="AC25603"/>
    </row>
    <row r="25604" spans="27:29" x14ac:dyDescent="0.25">
      <c r="AA25604"/>
      <c r="AB25604"/>
      <c r="AC25604"/>
    </row>
    <row r="25605" spans="27:29" x14ac:dyDescent="0.25">
      <c r="AA25605"/>
      <c r="AB25605"/>
      <c r="AC25605"/>
    </row>
    <row r="25606" spans="27:29" x14ac:dyDescent="0.25">
      <c r="AA25606"/>
      <c r="AB25606"/>
      <c r="AC25606"/>
    </row>
    <row r="25607" spans="27:29" x14ac:dyDescent="0.25">
      <c r="AA25607"/>
      <c r="AB25607"/>
      <c r="AC25607"/>
    </row>
    <row r="25608" spans="27:29" x14ac:dyDescent="0.25">
      <c r="AA25608"/>
      <c r="AB25608"/>
      <c r="AC25608"/>
    </row>
    <row r="25609" spans="27:29" x14ac:dyDescent="0.25">
      <c r="AA25609"/>
      <c r="AB25609"/>
      <c r="AC25609"/>
    </row>
    <row r="25610" spans="27:29" x14ac:dyDescent="0.25">
      <c r="AA25610"/>
      <c r="AB25610"/>
      <c r="AC25610"/>
    </row>
    <row r="25611" spans="27:29" x14ac:dyDescent="0.25">
      <c r="AA25611"/>
      <c r="AB25611"/>
      <c r="AC25611"/>
    </row>
    <row r="25612" spans="27:29" x14ac:dyDescent="0.25">
      <c r="AA25612"/>
      <c r="AB25612"/>
      <c r="AC25612"/>
    </row>
    <row r="25613" spans="27:29" x14ac:dyDescent="0.25">
      <c r="AA25613"/>
      <c r="AB25613"/>
      <c r="AC25613"/>
    </row>
    <row r="25614" spans="27:29" x14ac:dyDescent="0.25">
      <c r="AA25614"/>
      <c r="AB25614"/>
      <c r="AC25614"/>
    </row>
    <row r="25615" spans="27:29" x14ac:dyDescent="0.25">
      <c r="AA25615"/>
      <c r="AB25615"/>
      <c r="AC25615"/>
    </row>
    <row r="25616" spans="27:29" x14ac:dyDescent="0.25">
      <c r="AA25616"/>
      <c r="AB25616"/>
      <c r="AC25616"/>
    </row>
    <row r="25617" spans="27:29" x14ac:dyDescent="0.25">
      <c r="AA25617"/>
      <c r="AB25617"/>
      <c r="AC25617"/>
    </row>
    <row r="25618" spans="27:29" x14ac:dyDescent="0.25">
      <c r="AA25618"/>
      <c r="AB25618"/>
      <c r="AC25618"/>
    </row>
    <row r="25619" spans="27:29" x14ac:dyDescent="0.25">
      <c r="AA25619"/>
      <c r="AB25619"/>
      <c r="AC25619"/>
    </row>
    <row r="25620" spans="27:29" x14ac:dyDescent="0.25">
      <c r="AA25620"/>
      <c r="AB25620"/>
      <c r="AC25620"/>
    </row>
    <row r="25621" spans="27:29" x14ac:dyDescent="0.25">
      <c r="AA25621"/>
      <c r="AB25621"/>
      <c r="AC25621"/>
    </row>
    <row r="25622" spans="27:29" x14ac:dyDescent="0.25">
      <c r="AA25622"/>
      <c r="AB25622"/>
      <c r="AC25622"/>
    </row>
    <row r="25623" spans="27:29" x14ac:dyDescent="0.25">
      <c r="AA25623"/>
      <c r="AB25623"/>
      <c r="AC25623"/>
    </row>
    <row r="25624" spans="27:29" x14ac:dyDescent="0.25">
      <c r="AA25624"/>
      <c r="AB25624"/>
      <c r="AC25624"/>
    </row>
    <row r="25625" spans="27:29" x14ac:dyDescent="0.25">
      <c r="AA25625"/>
      <c r="AB25625"/>
      <c r="AC25625"/>
    </row>
    <row r="25626" spans="27:29" x14ac:dyDescent="0.25">
      <c r="AA25626"/>
      <c r="AB25626"/>
      <c r="AC25626"/>
    </row>
    <row r="25627" spans="27:29" x14ac:dyDescent="0.25">
      <c r="AA25627"/>
      <c r="AB25627"/>
      <c r="AC25627"/>
    </row>
    <row r="25628" spans="27:29" x14ac:dyDescent="0.25">
      <c r="AA25628"/>
      <c r="AB25628"/>
      <c r="AC25628"/>
    </row>
    <row r="25629" spans="27:29" x14ac:dyDescent="0.25">
      <c r="AA25629"/>
      <c r="AB25629"/>
      <c r="AC25629"/>
    </row>
    <row r="25630" spans="27:29" x14ac:dyDescent="0.25">
      <c r="AA25630"/>
      <c r="AB25630"/>
      <c r="AC25630"/>
    </row>
    <row r="25631" spans="27:29" x14ac:dyDescent="0.25">
      <c r="AA25631"/>
      <c r="AB25631"/>
      <c r="AC25631"/>
    </row>
    <row r="25632" spans="27:29" x14ac:dyDescent="0.25">
      <c r="AA25632"/>
      <c r="AB25632"/>
      <c r="AC25632"/>
    </row>
    <row r="25633" spans="27:29" x14ac:dyDescent="0.25">
      <c r="AA25633"/>
      <c r="AB25633"/>
      <c r="AC25633"/>
    </row>
    <row r="25634" spans="27:29" x14ac:dyDescent="0.25">
      <c r="AA25634"/>
      <c r="AB25634"/>
      <c r="AC25634"/>
    </row>
    <row r="25635" spans="27:29" x14ac:dyDescent="0.25">
      <c r="AA25635"/>
      <c r="AB25635"/>
      <c r="AC25635"/>
    </row>
    <row r="25636" spans="27:29" x14ac:dyDescent="0.25">
      <c r="AA25636"/>
      <c r="AB25636"/>
      <c r="AC25636"/>
    </row>
    <row r="25637" spans="27:29" x14ac:dyDescent="0.25">
      <c r="AA25637"/>
      <c r="AB25637"/>
      <c r="AC25637"/>
    </row>
    <row r="25638" spans="27:29" x14ac:dyDescent="0.25">
      <c r="AA25638"/>
      <c r="AB25638"/>
      <c r="AC25638"/>
    </row>
    <row r="25639" spans="27:29" x14ac:dyDescent="0.25">
      <c r="AA25639"/>
      <c r="AB25639"/>
      <c r="AC25639"/>
    </row>
    <row r="25640" spans="27:29" x14ac:dyDescent="0.25">
      <c r="AA25640"/>
      <c r="AB25640"/>
      <c r="AC25640"/>
    </row>
    <row r="25641" spans="27:29" x14ac:dyDescent="0.25">
      <c r="AA25641"/>
      <c r="AB25641"/>
      <c r="AC25641"/>
    </row>
    <row r="25642" spans="27:29" x14ac:dyDescent="0.25">
      <c r="AA25642"/>
      <c r="AB25642"/>
      <c r="AC25642"/>
    </row>
    <row r="25643" spans="27:29" x14ac:dyDescent="0.25">
      <c r="AA25643"/>
      <c r="AB25643"/>
      <c r="AC25643"/>
    </row>
    <row r="25644" spans="27:29" x14ac:dyDescent="0.25">
      <c r="AA25644"/>
      <c r="AB25644"/>
      <c r="AC25644"/>
    </row>
    <row r="25645" spans="27:29" x14ac:dyDescent="0.25">
      <c r="AA25645"/>
      <c r="AB25645"/>
      <c r="AC25645"/>
    </row>
    <row r="25646" spans="27:29" x14ac:dyDescent="0.25">
      <c r="AA25646"/>
      <c r="AB25646"/>
      <c r="AC25646"/>
    </row>
    <row r="25647" spans="27:29" x14ac:dyDescent="0.25">
      <c r="AA25647"/>
      <c r="AB25647"/>
      <c r="AC25647"/>
    </row>
    <row r="25648" spans="27:29" x14ac:dyDescent="0.25">
      <c r="AA25648"/>
      <c r="AB25648"/>
      <c r="AC25648"/>
    </row>
    <row r="25649" spans="27:29" x14ac:dyDescent="0.25">
      <c r="AA25649"/>
      <c r="AB25649"/>
      <c r="AC25649"/>
    </row>
    <row r="25650" spans="27:29" x14ac:dyDescent="0.25">
      <c r="AA25650"/>
      <c r="AB25650"/>
      <c r="AC25650"/>
    </row>
    <row r="25651" spans="27:29" x14ac:dyDescent="0.25">
      <c r="AA25651"/>
      <c r="AB25651"/>
      <c r="AC25651"/>
    </row>
    <row r="25652" spans="27:29" x14ac:dyDescent="0.25">
      <c r="AA25652"/>
      <c r="AB25652"/>
      <c r="AC25652"/>
    </row>
    <row r="25653" spans="27:29" x14ac:dyDescent="0.25">
      <c r="AA25653"/>
      <c r="AB25653"/>
      <c r="AC25653"/>
    </row>
    <row r="25654" spans="27:29" x14ac:dyDescent="0.25">
      <c r="AA25654"/>
      <c r="AB25654"/>
      <c r="AC25654"/>
    </row>
    <row r="25655" spans="27:29" x14ac:dyDescent="0.25">
      <c r="AA25655"/>
      <c r="AB25655"/>
      <c r="AC25655"/>
    </row>
    <row r="25656" spans="27:29" x14ac:dyDescent="0.25">
      <c r="AA25656"/>
      <c r="AB25656"/>
      <c r="AC25656"/>
    </row>
    <row r="25657" spans="27:29" x14ac:dyDescent="0.25">
      <c r="AA25657"/>
      <c r="AB25657"/>
      <c r="AC25657"/>
    </row>
    <row r="25658" spans="27:29" x14ac:dyDescent="0.25">
      <c r="AA25658"/>
      <c r="AB25658"/>
      <c r="AC25658"/>
    </row>
    <row r="25659" spans="27:29" x14ac:dyDescent="0.25">
      <c r="AA25659"/>
      <c r="AB25659"/>
      <c r="AC25659"/>
    </row>
    <row r="25660" spans="27:29" x14ac:dyDescent="0.25">
      <c r="AA25660"/>
      <c r="AB25660"/>
      <c r="AC25660"/>
    </row>
    <row r="25661" spans="27:29" x14ac:dyDescent="0.25">
      <c r="AA25661"/>
      <c r="AB25661"/>
      <c r="AC25661"/>
    </row>
    <row r="25662" spans="27:29" x14ac:dyDescent="0.25">
      <c r="AA25662"/>
      <c r="AB25662"/>
      <c r="AC25662"/>
    </row>
    <row r="25663" spans="27:29" x14ac:dyDescent="0.25">
      <c r="AA25663"/>
      <c r="AB25663"/>
      <c r="AC25663"/>
    </row>
    <row r="25664" spans="27:29" x14ac:dyDescent="0.25">
      <c r="AA25664"/>
      <c r="AB25664"/>
      <c r="AC25664"/>
    </row>
    <row r="25665" spans="27:29" x14ac:dyDescent="0.25">
      <c r="AA25665"/>
      <c r="AB25665"/>
      <c r="AC25665"/>
    </row>
    <row r="25666" spans="27:29" x14ac:dyDescent="0.25">
      <c r="AA25666"/>
      <c r="AB25666"/>
      <c r="AC25666"/>
    </row>
    <row r="25667" spans="27:29" x14ac:dyDescent="0.25">
      <c r="AA25667"/>
      <c r="AB25667"/>
      <c r="AC25667"/>
    </row>
    <row r="25668" spans="27:29" x14ac:dyDescent="0.25">
      <c r="AA25668"/>
      <c r="AB25668"/>
      <c r="AC25668"/>
    </row>
    <row r="25669" spans="27:29" x14ac:dyDescent="0.25">
      <c r="AA25669"/>
      <c r="AB25669"/>
      <c r="AC25669"/>
    </row>
    <row r="25670" spans="27:29" x14ac:dyDescent="0.25">
      <c r="AA25670"/>
      <c r="AB25670"/>
      <c r="AC25670"/>
    </row>
    <row r="25671" spans="27:29" x14ac:dyDescent="0.25">
      <c r="AA25671"/>
      <c r="AB25671"/>
      <c r="AC25671"/>
    </row>
    <row r="25672" spans="27:29" x14ac:dyDescent="0.25">
      <c r="AA25672"/>
      <c r="AB25672"/>
      <c r="AC25672"/>
    </row>
    <row r="25673" spans="27:29" x14ac:dyDescent="0.25">
      <c r="AA25673"/>
      <c r="AB25673"/>
      <c r="AC25673"/>
    </row>
    <row r="25674" spans="27:29" x14ac:dyDescent="0.25">
      <c r="AA25674"/>
      <c r="AB25674"/>
      <c r="AC25674"/>
    </row>
    <row r="25675" spans="27:29" x14ac:dyDescent="0.25">
      <c r="AA25675"/>
      <c r="AB25675"/>
      <c r="AC25675"/>
    </row>
    <row r="25676" spans="27:29" x14ac:dyDescent="0.25">
      <c r="AA25676"/>
      <c r="AB25676"/>
      <c r="AC25676"/>
    </row>
    <row r="25677" spans="27:29" x14ac:dyDescent="0.25">
      <c r="AA25677"/>
      <c r="AB25677"/>
      <c r="AC25677"/>
    </row>
    <row r="25678" spans="27:29" x14ac:dyDescent="0.25">
      <c r="AA25678"/>
      <c r="AB25678"/>
      <c r="AC25678"/>
    </row>
    <row r="25679" spans="27:29" x14ac:dyDescent="0.25">
      <c r="AA25679"/>
      <c r="AB25679"/>
      <c r="AC25679"/>
    </row>
    <row r="25680" spans="27:29" x14ac:dyDescent="0.25">
      <c r="AA25680"/>
      <c r="AB25680"/>
      <c r="AC25680"/>
    </row>
    <row r="25681" spans="27:29" x14ac:dyDescent="0.25">
      <c r="AA25681"/>
      <c r="AB25681"/>
      <c r="AC25681"/>
    </row>
    <row r="25682" spans="27:29" x14ac:dyDescent="0.25">
      <c r="AA25682"/>
      <c r="AB25682"/>
      <c r="AC25682"/>
    </row>
    <row r="25683" spans="27:29" x14ac:dyDescent="0.25">
      <c r="AA25683"/>
      <c r="AB25683"/>
      <c r="AC25683"/>
    </row>
    <row r="25684" spans="27:29" x14ac:dyDescent="0.25">
      <c r="AA25684"/>
      <c r="AB25684"/>
      <c r="AC25684"/>
    </row>
    <row r="25685" spans="27:29" x14ac:dyDescent="0.25">
      <c r="AA25685"/>
      <c r="AB25685"/>
      <c r="AC25685"/>
    </row>
    <row r="25686" spans="27:29" x14ac:dyDescent="0.25">
      <c r="AA25686"/>
      <c r="AB25686"/>
      <c r="AC25686"/>
    </row>
    <row r="25687" spans="27:29" x14ac:dyDescent="0.25">
      <c r="AA25687"/>
      <c r="AB25687"/>
      <c r="AC25687"/>
    </row>
    <row r="25688" spans="27:29" x14ac:dyDescent="0.25">
      <c r="AA25688"/>
      <c r="AB25688"/>
      <c r="AC25688"/>
    </row>
    <row r="25689" spans="27:29" x14ac:dyDescent="0.25">
      <c r="AA25689"/>
      <c r="AB25689"/>
      <c r="AC25689"/>
    </row>
    <row r="25690" spans="27:29" x14ac:dyDescent="0.25">
      <c r="AA25690"/>
      <c r="AB25690"/>
      <c r="AC25690"/>
    </row>
    <row r="25691" spans="27:29" x14ac:dyDescent="0.25">
      <c r="AA25691"/>
      <c r="AB25691"/>
      <c r="AC25691"/>
    </row>
    <row r="25692" spans="27:29" x14ac:dyDescent="0.25">
      <c r="AA25692"/>
      <c r="AB25692"/>
      <c r="AC25692"/>
    </row>
    <row r="25693" spans="27:29" x14ac:dyDescent="0.25">
      <c r="AA25693"/>
      <c r="AB25693"/>
      <c r="AC25693"/>
    </row>
    <row r="25694" spans="27:29" x14ac:dyDescent="0.25">
      <c r="AA25694"/>
      <c r="AB25694"/>
      <c r="AC25694"/>
    </row>
    <row r="25695" spans="27:29" x14ac:dyDescent="0.25">
      <c r="AA25695"/>
      <c r="AB25695"/>
      <c r="AC25695"/>
    </row>
    <row r="25696" spans="27:29" x14ac:dyDescent="0.25">
      <c r="AA25696"/>
      <c r="AB25696"/>
      <c r="AC25696"/>
    </row>
    <row r="25697" spans="27:29" x14ac:dyDescent="0.25">
      <c r="AA25697"/>
      <c r="AB25697"/>
      <c r="AC25697"/>
    </row>
    <row r="25698" spans="27:29" x14ac:dyDescent="0.25">
      <c r="AA25698"/>
      <c r="AB25698"/>
      <c r="AC25698"/>
    </row>
    <row r="25699" spans="27:29" x14ac:dyDescent="0.25">
      <c r="AA25699"/>
      <c r="AB25699"/>
      <c r="AC25699"/>
    </row>
    <row r="25700" spans="27:29" x14ac:dyDescent="0.25">
      <c r="AA25700"/>
      <c r="AB25700"/>
      <c r="AC25700"/>
    </row>
    <row r="25701" spans="27:29" x14ac:dyDescent="0.25">
      <c r="AA25701"/>
      <c r="AB25701"/>
      <c r="AC25701"/>
    </row>
    <row r="25702" spans="27:29" x14ac:dyDescent="0.25">
      <c r="AA25702"/>
      <c r="AB25702"/>
      <c r="AC25702"/>
    </row>
    <row r="25703" spans="27:29" x14ac:dyDescent="0.25">
      <c r="AA25703"/>
      <c r="AB25703"/>
      <c r="AC25703"/>
    </row>
    <row r="25704" spans="27:29" x14ac:dyDescent="0.25">
      <c r="AA25704"/>
      <c r="AB25704"/>
      <c r="AC25704"/>
    </row>
    <row r="25705" spans="27:29" x14ac:dyDescent="0.25">
      <c r="AA25705"/>
      <c r="AB25705"/>
      <c r="AC25705"/>
    </row>
    <row r="25706" spans="27:29" x14ac:dyDescent="0.25">
      <c r="AA25706"/>
      <c r="AB25706"/>
      <c r="AC25706"/>
    </row>
    <row r="25707" spans="27:29" x14ac:dyDescent="0.25">
      <c r="AA25707"/>
      <c r="AB25707"/>
      <c r="AC25707"/>
    </row>
    <row r="25708" spans="27:29" x14ac:dyDescent="0.25">
      <c r="AA25708"/>
      <c r="AB25708"/>
      <c r="AC25708"/>
    </row>
    <row r="25709" spans="27:29" x14ac:dyDescent="0.25">
      <c r="AA25709"/>
      <c r="AB25709"/>
      <c r="AC25709"/>
    </row>
    <row r="25710" spans="27:29" x14ac:dyDescent="0.25">
      <c r="AA25710"/>
      <c r="AB25710"/>
      <c r="AC25710"/>
    </row>
    <row r="25711" spans="27:29" x14ac:dyDescent="0.25">
      <c r="AA25711"/>
      <c r="AB25711"/>
      <c r="AC25711"/>
    </row>
    <row r="25712" spans="27:29" x14ac:dyDescent="0.25">
      <c r="AA25712"/>
      <c r="AB25712"/>
      <c r="AC25712"/>
    </row>
    <row r="25713" spans="27:29" x14ac:dyDescent="0.25">
      <c r="AA25713"/>
      <c r="AB25713"/>
      <c r="AC25713"/>
    </row>
    <row r="25714" spans="27:29" x14ac:dyDescent="0.25">
      <c r="AA25714"/>
      <c r="AB25714"/>
      <c r="AC25714"/>
    </row>
    <row r="25715" spans="27:29" x14ac:dyDescent="0.25">
      <c r="AA25715"/>
      <c r="AB25715"/>
      <c r="AC25715"/>
    </row>
    <row r="25716" spans="27:29" x14ac:dyDescent="0.25">
      <c r="AA25716"/>
      <c r="AB25716"/>
      <c r="AC25716"/>
    </row>
    <row r="25717" spans="27:29" x14ac:dyDescent="0.25">
      <c r="AA25717"/>
      <c r="AB25717"/>
      <c r="AC25717"/>
    </row>
    <row r="25718" spans="27:29" x14ac:dyDescent="0.25">
      <c r="AA25718"/>
      <c r="AB25718"/>
      <c r="AC25718"/>
    </row>
    <row r="25719" spans="27:29" x14ac:dyDescent="0.25">
      <c r="AA25719"/>
      <c r="AB25719"/>
      <c r="AC25719"/>
    </row>
    <row r="25720" spans="27:29" x14ac:dyDescent="0.25">
      <c r="AA25720"/>
      <c r="AB25720"/>
      <c r="AC25720"/>
    </row>
    <row r="25721" spans="27:29" x14ac:dyDescent="0.25">
      <c r="AA25721"/>
      <c r="AB25721"/>
      <c r="AC25721"/>
    </row>
    <row r="25722" spans="27:29" x14ac:dyDescent="0.25">
      <c r="AA25722"/>
      <c r="AB25722"/>
      <c r="AC25722"/>
    </row>
    <row r="25723" spans="27:29" x14ac:dyDescent="0.25">
      <c r="AA25723"/>
      <c r="AB25723"/>
      <c r="AC25723"/>
    </row>
    <row r="25724" spans="27:29" x14ac:dyDescent="0.25">
      <c r="AA25724"/>
      <c r="AB25724"/>
      <c r="AC25724"/>
    </row>
    <row r="25725" spans="27:29" x14ac:dyDescent="0.25">
      <c r="AA25725"/>
      <c r="AB25725"/>
      <c r="AC25725"/>
    </row>
    <row r="25726" spans="27:29" x14ac:dyDescent="0.25">
      <c r="AA25726"/>
      <c r="AB25726"/>
      <c r="AC25726"/>
    </row>
    <row r="25727" spans="27:29" x14ac:dyDescent="0.25">
      <c r="AA25727"/>
      <c r="AB25727"/>
      <c r="AC25727"/>
    </row>
    <row r="25728" spans="27:29" x14ac:dyDescent="0.25">
      <c r="AA25728"/>
      <c r="AB25728"/>
      <c r="AC25728"/>
    </row>
    <row r="25729" spans="27:29" x14ac:dyDescent="0.25">
      <c r="AA25729"/>
      <c r="AB25729"/>
      <c r="AC25729"/>
    </row>
    <row r="25730" spans="27:29" x14ac:dyDescent="0.25">
      <c r="AA25730"/>
      <c r="AB25730"/>
      <c r="AC25730"/>
    </row>
    <row r="25731" spans="27:29" x14ac:dyDescent="0.25">
      <c r="AA25731"/>
      <c r="AB25731"/>
      <c r="AC25731"/>
    </row>
    <row r="25732" spans="27:29" x14ac:dyDescent="0.25">
      <c r="AA25732"/>
      <c r="AB25732"/>
      <c r="AC25732"/>
    </row>
    <row r="25733" spans="27:29" x14ac:dyDescent="0.25">
      <c r="AA25733"/>
      <c r="AB25733"/>
      <c r="AC25733"/>
    </row>
    <row r="25734" spans="27:29" x14ac:dyDescent="0.25">
      <c r="AA25734"/>
      <c r="AB25734"/>
      <c r="AC25734"/>
    </row>
    <row r="25735" spans="27:29" x14ac:dyDescent="0.25">
      <c r="AA25735"/>
      <c r="AB25735"/>
      <c r="AC25735"/>
    </row>
    <row r="25736" spans="27:29" x14ac:dyDescent="0.25">
      <c r="AA25736"/>
      <c r="AB25736"/>
      <c r="AC25736"/>
    </row>
    <row r="25737" spans="27:29" x14ac:dyDescent="0.25">
      <c r="AA25737"/>
      <c r="AB25737"/>
      <c r="AC25737"/>
    </row>
    <row r="25738" spans="27:29" x14ac:dyDescent="0.25">
      <c r="AA25738"/>
      <c r="AB25738"/>
      <c r="AC25738"/>
    </row>
    <row r="25739" spans="27:29" x14ac:dyDescent="0.25">
      <c r="AA25739"/>
      <c r="AB25739"/>
      <c r="AC25739"/>
    </row>
    <row r="25740" spans="27:29" x14ac:dyDescent="0.25">
      <c r="AA25740"/>
      <c r="AB25740"/>
      <c r="AC25740"/>
    </row>
    <row r="25741" spans="27:29" x14ac:dyDescent="0.25">
      <c r="AA25741"/>
      <c r="AB25741"/>
      <c r="AC25741"/>
    </row>
    <row r="25742" spans="27:29" x14ac:dyDescent="0.25">
      <c r="AA25742"/>
      <c r="AB25742"/>
      <c r="AC25742"/>
    </row>
    <row r="25743" spans="27:29" x14ac:dyDescent="0.25">
      <c r="AA25743"/>
      <c r="AB25743"/>
      <c r="AC25743"/>
    </row>
    <row r="25744" spans="27:29" x14ac:dyDescent="0.25">
      <c r="AA25744"/>
      <c r="AB25744"/>
      <c r="AC25744"/>
    </row>
    <row r="25745" spans="27:29" x14ac:dyDescent="0.25">
      <c r="AA25745"/>
      <c r="AB25745"/>
      <c r="AC25745"/>
    </row>
    <row r="25746" spans="27:29" x14ac:dyDescent="0.25">
      <c r="AA25746"/>
      <c r="AB25746"/>
      <c r="AC25746"/>
    </row>
    <row r="25747" spans="27:29" x14ac:dyDescent="0.25">
      <c r="AA25747"/>
      <c r="AB25747"/>
      <c r="AC25747"/>
    </row>
    <row r="25748" spans="27:29" x14ac:dyDescent="0.25">
      <c r="AA25748"/>
      <c r="AB25748"/>
      <c r="AC25748"/>
    </row>
    <row r="25749" spans="27:29" x14ac:dyDescent="0.25">
      <c r="AA25749"/>
      <c r="AB25749"/>
      <c r="AC25749"/>
    </row>
    <row r="25750" spans="27:29" x14ac:dyDescent="0.25">
      <c r="AA25750"/>
      <c r="AB25750"/>
      <c r="AC25750"/>
    </row>
    <row r="25751" spans="27:29" x14ac:dyDescent="0.25">
      <c r="AA25751"/>
      <c r="AB25751"/>
      <c r="AC25751"/>
    </row>
    <row r="25752" spans="27:29" x14ac:dyDescent="0.25">
      <c r="AA25752"/>
      <c r="AB25752"/>
      <c r="AC25752"/>
    </row>
    <row r="25753" spans="27:29" x14ac:dyDescent="0.25">
      <c r="AA25753"/>
      <c r="AB25753"/>
      <c r="AC25753"/>
    </row>
    <row r="25754" spans="27:29" x14ac:dyDescent="0.25">
      <c r="AA25754"/>
      <c r="AB25754"/>
      <c r="AC25754"/>
    </row>
    <row r="25755" spans="27:29" x14ac:dyDescent="0.25">
      <c r="AA25755"/>
      <c r="AB25755"/>
      <c r="AC25755"/>
    </row>
    <row r="25756" spans="27:29" x14ac:dyDescent="0.25">
      <c r="AA25756"/>
      <c r="AB25756"/>
      <c r="AC25756"/>
    </row>
    <row r="25757" spans="27:29" x14ac:dyDescent="0.25">
      <c r="AA25757"/>
      <c r="AB25757"/>
      <c r="AC25757"/>
    </row>
    <row r="25758" spans="27:29" x14ac:dyDescent="0.25">
      <c r="AA25758"/>
      <c r="AB25758"/>
      <c r="AC25758"/>
    </row>
    <row r="25759" spans="27:29" x14ac:dyDescent="0.25">
      <c r="AA25759"/>
      <c r="AB25759"/>
      <c r="AC25759"/>
    </row>
    <row r="25760" spans="27:29" x14ac:dyDescent="0.25">
      <c r="AA25760"/>
      <c r="AB25760"/>
      <c r="AC25760"/>
    </row>
    <row r="25761" spans="27:29" x14ac:dyDescent="0.25">
      <c r="AA25761"/>
      <c r="AB25761"/>
      <c r="AC25761"/>
    </row>
    <row r="25762" spans="27:29" x14ac:dyDescent="0.25">
      <c r="AA25762"/>
      <c r="AB25762"/>
      <c r="AC25762"/>
    </row>
    <row r="25763" spans="27:29" x14ac:dyDescent="0.25">
      <c r="AA25763"/>
      <c r="AB25763"/>
      <c r="AC25763"/>
    </row>
    <row r="25764" spans="27:29" x14ac:dyDescent="0.25">
      <c r="AA25764"/>
      <c r="AB25764"/>
      <c r="AC25764"/>
    </row>
    <row r="25765" spans="27:29" x14ac:dyDescent="0.25">
      <c r="AA25765"/>
      <c r="AB25765"/>
      <c r="AC25765"/>
    </row>
    <row r="25766" spans="27:29" x14ac:dyDescent="0.25">
      <c r="AA25766"/>
      <c r="AB25766"/>
      <c r="AC25766"/>
    </row>
    <row r="25767" spans="27:29" x14ac:dyDescent="0.25">
      <c r="AA25767"/>
      <c r="AB25767"/>
      <c r="AC25767"/>
    </row>
    <row r="25768" spans="27:29" x14ac:dyDescent="0.25">
      <c r="AA25768"/>
      <c r="AB25768"/>
      <c r="AC25768"/>
    </row>
    <row r="25769" spans="27:29" x14ac:dyDescent="0.25">
      <c r="AA25769"/>
      <c r="AB25769"/>
      <c r="AC25769"/>
    </row>
    <row r="25770" spans="27:29" x14ac:dyDescent="0.25">
      <c r="AA25770"/>
      <c r="AB25770"/>
      <c r="AC25770"/>
    </row>
    <row r="25771" spans="27:29" x14ac:dyDescent="0.25">
      <c r="AA25771"/>
      <c r="AB25771"/>
      <c r="AC25771"/>
    </row>
    <row r="25772" spans="27:29" x14ac:dyDescent="0.25">
      <c r="AA25772"/>
      <c r="AB25772"/>
      <c r="AC25772"/>
    </row>
    <row r="25773" spans="27:29" x14ac:dyDescent="0.25">
      <c r="AA25773"/>
      <c r="AB25773"/>
      <c r="AC25773"/>
    </row>
    <row r="25774" spans="27:29" x14ac:dyDescent="0.25">
      <c r="AA25774"/>
      <c r="AB25774"/>
      <c r="AC25774"/>
    </row>
    <row r="25775" spans="27:29" x14ac:dyDescent="0.25">
      <c r="AA25775"/>
      <c r="AB25775"/>
      <c r="AC25775"/>
    </row>
    <row r="25776" spans="27:29" x14ac:dyDescent="0.25">
      <c r="AA25776"/>
      <c r="AB25776"/>
      <c r="AC25776"/>
    </row>
    <row r="25777" spans="27:29" x14ac:dyDescent="0.25">
      <c r="AA25777"/>
      <c r="AB25777"/>
      <c r="AC25777"/>
    </row>
    <row r="25778" spans="27:29" x14ac:dyDescent="0.25">
      <c r="AA25778"/>
      <c r="AB25778"/>
      <c r="AC25778"/>
    </row>
    <row r="25779" spans="27:29" x14ac:dyDescent="0.25">
      <c r="AA25779"/>
      <c r="AB25779"/>
      <c r="AC25779"/>
    </row>
    <row r="25780" spans="27:29" x14ac:dyDescent="0.25">
      <c r="AA25780"/>
      <c r="AB25780"/>
      <c r="AC25780"/>
    </row>
    <row r="25781" spans="27:29" x14ac:dyDescent="0.25">
      <c r="AA25781"/>
      <c r="AB25781"/>
      <c r="AC25781"/>
    </row>
    <row r="25782" spans="27:29" x14ac:dyDescent="0.25">
      <c r="AA25782"/>
      <c r="AB25782"/>
      <c r="AC25782"/>
    </row>
    <row r="25783" spans="27:29" x14ac:dyDescent="0.25">
      <c r="AA25783"/>
      <c r="AB25783"/>
      <c r="AC25783"/>
    </row>
    <row r="25784" spans="27:29" x14ac:dyDescent="0.25">
      <c r="AA25784"/>
      <c r="AB25784"/>
      <c r="AC25784"/>
    </row>
    <row r="25785" spans="27:29" x14ac:dyDescent="0.25">
      <c r="AA25785"/>
      <c r="AB25785"/>
      <c r="AC25785"/>
    </row>
    <row r="25786" spans="27:29" x14ac:dyDescent="0.25">
      <c r="AA25786"/>
      <c r="AB25786"/>
      <c r="AC25786"/>
    </row>
    <row r="25787" spans="27:29" x14ac:dyDescent="0.25">
      <c r="AA25787"/>
      <c r="AB25787"/>
      <c r="AC25787"/>
    </row>
    <row r="25788" spans="27:29" x14ac:dyDescent="0.25">
      <c r="AA25788"/>
      <c r="AB25788"/>
      <c r="AC25788"/>
    </row>
    <row r="25789" spans="27:29" x14ac:dyDescent="0.25">
      <c r="AA25789"/>
      <c r="AB25789"/>
      <c r="AC25789"/>
    </row>
    <row r="25790" spans="27:29" x14ac:dyDescent="0.25">
      <c r="AA25790"/>
      <c r="AB25790"/>
      <c r="AC25790"/>
    </row>
    <row r="25791" spans="27:29" x14ac:dyDescent="0.25">
      <c r="AA25791"/>
      <c r="AB25791"/>
      <c r="AC25791"/>
    </row>
    <row r="25792" spans="27:29" x14ac:dyDescent="0.25">
      <c r="AA25792"/>
      <c r="AB25792"/>
      <c r="AC25792"/>
    </row>
    <row r="25793" spans="27:29" x14ac:dyDescent="0.25">
      <c r="AA25793"/>
      <c r="AB25793"/>
      <c r="AC25793"/>
    </row>
    <row r="25794" spans="27:29" x14ac:dyDescent="0.25">
      <c r="AA25794"/>
      <c r="AB25794"/>
      <c r="AC25794"/>
    </row>
    <row r="25795" spans="27:29" x14ac:dyDescent="0.25">
      <c r="AA25795"/>
      <c r="AB25795"/>
      <c r="AC25795"/>
    </row>
    <row r="25796" spans="27:29" x14ac:dyDescent="0.25">
      <c r="AA25796"/>
      <c r="AB25796"/>
      <c r="AC25796"/>
    </row>
    <row r="25797" spans="27:29" x14ac:dyDescent="0.25">
      <c r="AA25797"/>
      <c r="AB25797"/>
      <c r="AC25797"/>
    </row>
    <row r="25798" spans="27:29" x14ac:dyDescent="0.25">
      <c r="AA25798"/>
      <c r="AB25798"/>
      <c r="AC25798"/>
    </row>
    <row r="25799" spans="27:29" x14ac:dyDescent="0.25">
      <c r="AA25799"/>
      <c r="AB25799"/>
      <c r="AC25799"/>
    </row>
    <row r="25800" spans="27:29" x14ac:dyDescent="0.25">
      <c r="AA25800"/>
      <c r="AB25800"/>
      <c r="AC25800"/>
    </row>
    <row r="25801" spans="27:29" x14ac:dyDescent="0.25">
      <c r="AA25801"/>
      <c r="AB25801"/>
      <c r="AC25801"/>
    </row>
    <row r="25802" spans="27:29" x14ac:dyDescent="0.25">
      <c r="AA25802"/>
      <c r="AB25802"/>
      <c r="AC25802"/>
    </row>
    <row r="25803" spans="27:29" x14ac:dyDescent="0.25">
      <c r="AA25803"/>
      <c r="AB25803"/>
      <c r="AC25803"/>
    </row>
    <row r="25804" spans="27:29" x14ac:dyDescent="0.25">
      <c r="AA25804"/>
      <c r="AB25804"/>
      <c r="AC25804"/>
    </row>
    <row r="25805" spans="27:29" x14ac:dyDescent="0.25">
      <c r="AA25805"/>
      <c r="AB25805"/>
      <c r="AC25805"/>
    </row>
    <row r="25806" spans="27:29" x14ac:dyDescent="0.25">
      <c r="AA25806"/>
      <c r="AB25806"/>
      <c r="AC25806"/>
    </row>
    <row r="25807" spans="27:29" x14ac:dyDescent="0.25">
      <c r="AA25807"/>
      <c r="AB25807"/>
      <c r="AC25807"/>
    </row>
    <row r="25808" spans="27:29" x14ac:dyDescent="0.25">
      <c r="AA25808"/>
      <c r="AB25808"/>
      <c r="AC25808"/>
    </row>
    <row r="25809" spans="27:29" x14ac:dyDescent="0.25">
      <c r="AA25809"/>
      <c r="AB25809"/>
      <c r="AC25809"/>
    </row>
    <row r="25810" spans="27:29" x14ac:dyDescent="0.25">
      <c r="AA25810"/>
      <c r="AB25810"/>
      <c r="AC25810"/>
    </row>
    <row r="25811" spans="27:29" x14ac:dyDescent="0.25">
      <c r="AA25811"/>
      <c r="AB25811"/>
      <c r="AC25811"/>
    </row>
    <row r="25812" spans="27:29" x14ac:dyDescent="0.25">
      <c r="AA25812"/>
      <c r="AB25812"/>
      <c r="AC25812"/>
    </row>
    <row r="25813" spans="27:29" x14ac:dyDescent="0.25">
      <c r="AA25813"/>
      <c r="AB25813"/>
      <c r="AC25813"/>
    </row>
    <row r="25814" spans="27:29" x14ac:dyDescent="0.25">
      <c r="AA25814"/>
      <c r="AB25814"/>
      <c r="AC25814"/>
    </row>
    <row r="25815" spans="27:29" x14ac:dyDescent="0.25">
      <c r="AA25815"/>
      <c r="AB25815"/>
      <c r="AC25815"/>
    </row>
    <row r="25816" spans="27:29" x14ac:dyDescent="0.25">
      <c r="AA25816"/>
      <c r="AB25816"/>
      <c r="AC25816"/>
    </row>
    <row r="25817" spans="27:29" x14ac:dyDescent="0.25">
      <c r="AA25817"/>
      <c r="AB25817"/>
      <c r="AC25817"/>
    </row>
    <row r="25818" spans="27:29" x14ac:dyDescent="0.25">
      <c r="AA25818"/>
      <c r="AB25818"/>
      <c r="AC25818"/>
    </row>
    <row r="25819" spans="27:29" x14ac:dyDescent="0.25">
      <c r="AA25819"/>
      <c r="AB25819"/>
      <c r="AC25819"/>
    </row>
    <row r="25820" spans="27:29" x14ac:dyDescent="0.25">
      <c r="AA25820"/>
      <c r="AB25820"/>
      <c r="AC25820"/>
    </row>
    <row r="25821" spans="27:29" x14ac:dyDescent="0.25">
      <c r="AA25821"/>
      <c r="AB25821"/>
      <c r="AC25821"/>
    </row>
    <row r="25822" spans="27:29" x14ac:dyDescent="0.25">
      <c r="AA25822"/>
      <c r="AB25822"/>
      <c r="AC25822"/>
    </row>
    <row r="25823" spans="27:29" x14ac:dyDescent="0.25">
      <c r="AA25823"/>
      <c r="AB25823"/>
      <c r="AC25823"/>
    </row>
    <row r="25824" spans="27:29" x14ac:dyDescent="0.25">
      <c r="AA25824"/>
      <c r="AB25824"/>
      <c r="AC25824"/>
    </row>
    <row r="25825" spans="27:29" x14ac:dyDescent="0.25">
      <c r="AA25825"/>
      <c r="AB25825"/>
      <c r="AC25825"/>
    </row>
    <row r="25826" spans="27:29" x14ac:dyDescent="0.25">
      <c r="AA25826"/>
      <c r="AB25826"/>
      <c r="AC25826"/>
    </row>
    <row r="25827" spans="27:29" x14ac:dyDescent="0.25">
      <c r="AA25827"/>
      <c r="AB25827"/>
      <c r="AC25827"/>
    </row>
    <row r="25828" spans="27:29" x14ac:dyDescent="0.25">
      <c r="AA25828"/>
      <c r="AB25828"/>
      <c r="AC25828"/>
    </row>
    <row r="25829" spans="27:29" x14ac:dyDescent="0.25">
      <c r="AA25829"/>
      <c r="AB25829"/>
      <c r="AC25829"/>
    </row>
    <row r="25830" spans="27:29" x14ac:dyDescent="0.25">
      <c r="AA25830"/>
      <c r="AB25830"/>
      <c r="AC25830"/>
    </row>
    <row r="25831" spans="27:29" x14ac:dyDescent="0.25">
      <c r="AA25831"/>
      <c r="AB25831"/>
      <c r="AC25831"/>
    </row>
    <row r="25832" spans="27:29" x14ac:dyDescent="0.25">
      <c r="AA25832"/>
      <c r="AB25832"/>
      <c r="AC25832"/>
    </row>
    <row r="25833" spans="27:29" x14ac:dyDescent="0.25">
      <c r="AA25833"/>
      <c r="AB25833"/>
      <c r="AC25833"/>
    </row>
    <row r="25834" spans="27:29" x14ac:dyDescent="0.25">
      <c r="AA25834"/>
      <c r="AB25834"/>
      <c r="AC25834"/>
    </row>
    <row r="25835" spans="27:29" x14ac:dyDescent="0.25">
      <c r="AA25835"/>
      <c r="AB25835"/>
      <c r="AC25835"/>
    </row>
    <row r="25836" spans="27:29" x14ac:dyDescent="0.25">
      <c r="AA25836"/>
      <c r="AB25836"/>
      <c r="AC25836"/>
    </row>
    <row r="25837" spans="27:29" x14ac:dyDescent="0.25">
      <c r="AA25837"/>
      <c r="AB25837"/>
      <c r="AC25837"/>
    </row>
    <row r="25838" spans="27:29" x14ac:dyDescent="0.25">
      <c r="AA25838"/>
      <c r="AB25838"/>
      <c r="AC25838"/>
    </row>
    <row r="25839" spans="27:29" x14ac:dyDescent="0.25">
      <c r="AA25839"/>
      <c r="AB25839"/>
      <c r="AC25839"/>
    </row>
    <row r="25840" spans="27:29" x14ac:dyDescent="0.25">
      <c r="AA25840"/>
      <c r="AB25840"/>
      <c r="AC25840"/>
    </row>
    <row r="25841" spans="27:29" x14ac:dyDescent="0.25">
      <c r="AA25841"/>
      <c r="AB25841"/>
      <c r="AC25841"/>
    </row>
    <row r="25842" spans="27:29" x14ac:dyDescent="0.25">
      <c r="AA25842"/>
      <c r="AB25842"/>
      <c r="AC25842"/>
    </row>
    <row r="25843" spans="27:29" x14ac:dyDescent="0.25">
      <c r="AA25843"/>
      <c r="AB25843"/>
      <c r="AC25843"/>
    </row>
    <row r="25844" spans="27:29" x14ac:dyDescent="0.25">
      <c r="AA25844"/>
      <c r="AB25844"/>
      <c r="AC25844"/>
    </row>
    <row r="25845" spans="27:29" x14ac:dyDescent="0.25">
      <c r="AA25845"/>
      <c r="AB25845"/>
      <c r="AC25845"/>
    </row>
    <row r="25846" spans="27:29" x14ac:dyDescent="0.25">
      <c r="AA25846"/>
      <c r="AB25846"/>
      <c r="AC25846"/>
    </row>
    <row r="25847" spans="27:29" x14ac:dyDescent="0.25">
      <c r="AA25847"/>
      <c r="AB25847"/>
      <c r="AC25847"/>
    </row>
    <row r="25848" spans="27:29" x14ac:dyDescent="0.25">
      <c r="AA25848"/>
      <c r="AB25848"/>
      <c r="AC25848"/>
    </row>
    <row r="25849" spans="27:29" x14ac:dyDescent="0.25">
      <c r="AA25849"/>
      <c r="AB25849"/>
      <c r="AC25849"/>
    </row>
    <row r="25850" spans="27:29" x14ac:dyDescent="0.25">
      <c r="AA25850"/>
      <c r="AB25850"/>
      <c r="AC25850"/>
    </row>
    <row r="25851" spans="27:29" x14ac:dyDescent="0.25">
      <c r="AA25851"/>
      <c r="AB25851"/>
      <c r="AC25851"/>
    </row>
    <row r="25852" spans="27:29" x14ac:dyDescent="0.25">
      <c r="AA25852"/>
      <c r="AB25852"/>
      <c r="AC25852"/>
    </row>
    <row r="25853" spans="27:29" x14ac:dyDescent="0.25">
      <c r="AA25853"/>
      <c r="AB25853"/>
      <c r="AC25853"/>
    </row>
    <row r="25854" spans="27:29" x14ac:dyDescent="0.25">
      <c r="AA25854"/>
      <c r="AB25854"/>
      <c r="AC25854"/>
    </row>
    <row r="25855" spans="27:29" x14ac:dyDescent="0.25">
      <c r="AA25855"/>
      <c r="AB25855"/>
      <c r="AC25855"/>
    </row>
    <row r="25856" spans="27:29" x14ac:dyDescent="0.25">
      <c r="AA25856"/>
      <c r="AB25856"/>
      <c r="AC25856"/>
    </row>
    <row r="25857" spans="27:29" x14ac:dyDescent="0.25">
      <c r="AA25857"/>
      <c r="AB25857"/>
      <c r="AC25857"/>
    </row>
    <row r="25858" spans="27:29" x14ac:dyDescent="0.25">
      <c r="AA25858"/>
      <c r="AB25858"/>
      <c r="AC25858"/>
    </row>
    <row r="25859" spans="27:29" x14ac:dyDescent="0.25">
      <c r="AA25859"/>
      <c r="AB25859"/>
      <c r="AC25859"/>
    </row>
    <row r="25860" spans="27:29" x14ac:dyDescent="0.25">
      <c r="AA25860"/>
      <c r="AB25860"/>
      <c r="AC25860"/>
    </row>
    <row r="25861" spans="27:29" x14ac:dyDescent="0.25">
      <c r="AA25861"/>
      <c r="AB25861"/>
      <c r="AC25861"/>
    </row>
    <row r="25862" spans="27:29" x14ac:dyDescent="0.25">
      <c r="AA25862"/>
      <c r="AB25862"/>
      <c r="AC25862"/>
    </row>
    <row r="25863" spans="27:29" x14ac:dyDescent="0.25">
      <c r="AA25863"/>
      <c r="AB25863"/>
      <c r="AC25863"/>
    </row>
    <row r="25864" spans="27:29" x14ac:dyDescent="0.25">
      <c r="AA25864"/>
      <c r="AB25864"/>
      <c r="AC25864"/>
    </row>
    <row r="25865" spans="27:29" x14ac:dyDescent="0.25">
      <c r="AA25865"/>
      <c r="AB25865"/>
      <c r="AC25865"/>
    </row>
    <row r="25866" spans="27:29" x14ac:dyDescent="0.25">
      <c r="AA25866"/>
      <c r="AB25866"/>
      <c r="AC25866"/>
    </row>
    <row r="25867" spans="27:29" x14ac:dyDescent="0.25">
      <c r="AA25867"/>
      <c r="AB25867"/>
      <c r="AC25867"/>
    </row>
    <row r="25868" spans="27:29" x14ac:dyDescent="0.25">
      <c r="AA25868"/>
      <c r="AB25868"/>
      <c r="AC25868"/>
    </row>
    <row r="25869" spans="27:29" x14ac:dyDescent="0.25">
      <c r="AA25869"/>
      <c r="AB25869"/>
      <c r="AC25869"/>
    </row>
    <row r="25870" spans="27:29" x14ac:dyDescent="0.25">
      <c r="AA25870"/>
      <c r="AB25870"/>
      <c r="AC25870"/>
    </row>
    <row r="25871" spans="27:29" x14ac:dyDescent="0.25">
      <c r="AA25871"/>
      <c r="AB25871"/>
      <c r="AC25871"/>
    </row>
    <row r="25872" spans="27:29" x14ac:dyDescent="0.25">
      <c r="AA25872"/>
      <c r="AB25872"/>
      <c r="AC25872"/>
    </row>
    <row r="25873" spans="27:29" x14ac:dyDescent="0.25">
      <c r="AA25873"/>
      <c r="AB25873"/>
      <c r="AC25873"/>
    </row>
    <row r="25874" spans="27:29" x14ac:dyDescent="0.25">
      <c r="AA25874"/>
      <c r="AB25874"/>
      <c r="AC25874"/>
    </row>
    <row r="25875" spans="27:29" x14ac:dyDescent="0.25">
      <c r="AA25875"/>
      <c r="AB25875"/>
      <c r="AC25875"/>
    </row>
    <row r="25876" spans="27:29" x14ac:dyDescent="0.25">
      <c r="AA25876"/>
      <c r="AB25876"/>
      <c r="AC25876"/>
    </row>
    <row r="25877" spans="27:29" x14ac:dyDescent="0.25">
      <c r="AA25877"/>
      <c r="AB25877"/>
      <c r="AC25877"/>
    </row>
    <row r="25878" spans="27:29" x14ac:dyDescent="0.25">
      <c r="AA25878"/>
      <c r="AB25878"/>
      <c r="AC25878"/>
    </row>
    <row r="25879" spans="27:29" x14ac:dyDescent="0.25">
      <c r="AA25879"/>
      <c r="AB25879"/>
      <c r="AC25879"/>
    </row>
    <row r="25880" spans="27:29" x14ac:dyDescent="0.25">
      <c r="AA25880"/>
      <c r="AB25880"/>
      <c r="AC25880"/>
    </row>
    <row r="25881" spans="27:29" x14ac:dyDescent="0.25">
      <c r="AA25881"/>
      <c r="AB25881"/>
      <c r="AC25881"/>
    </row>
    <row r="25882" spans="27:29" x14ac:dyDescent="0.25">
      <c r="AA25882"/>
      <c r="AB25882"/>
      <c r="AC25882"/>
    </row>
    <row r="25883" spans="27:29" x14ac:dyDescent="0.25">
      <c r="AA25883"/>
      <c r="AB25883"/>
      <c r="AC25883"/>
    </row>
    <row r="25884" spans="27:29" x14ac:dyDescent="0.25">
      <c r="AA25884"/>
      <c r="AB25884"/>
      <c r="AC25884"/>
    </row>
    <row r="25885" spans="27:29" x14ac:dyDescent="0.25">
      <c r="AA25885"/>
      <c r="AB25885"/>
      <c r="AC25885"/>
    </row>
    <row r="25886" spans="27:29" x14ac:dyDescent="0.25">
      <c r="AA25886"/>
      <c r="AB25886"/>
      <c r="AC25886"/>
    </row>
    <row r="25887" spans="27:29" x14ac:dyDescent="0.25">
      <c r="AA25887"/>
      <c r="AB25887"/>
      <c r="AC25887"/>
    </row>
    <row r="25888" spans="27:29" x14ac:dyDescent="0.25">
      <c r="AA25888"/>
      <c r="AB25888"/>
      <c r="AC25888"/>
    </row>
    <row r="25889" spans="27:29" x14ac:dyDescent="0.25">
      <c r="AA25889"/>
      <c r="AB25889"/>
      <c r="AC25889"/>
    </row>
    <row r="25890" spans="27:29" x14ac:dyDescent="0.25">
      <c r="AA25890"/>
      <c r="AB25890"/>
      <c r="AC25890"/>
    </row>
    <row r="25891" spans="27:29" x14ac:dyDescent="0.25">
      <c r="AA25891"/>
      <c r="AB25891"/>
      <c r="AC25891"/>
    </row>
    <row r="25892" spans="27:29" x14ac:dyDescent="0.25">
      <c r="AA25892"/>
      <c r="AB25892"/>
      <c r="AC25892"/>
    </row>
    <row r="25893" spans="27:29" x14ac:dyDescent="0.25">
      <c r="AA25893"/>
      <c r="AB25893"/>
      <c r="AC25893"/>
    </row>
    <row r="25894" spans="27:29" x14ac:dyDescent="0.25">
      <c r="AA25894"/>
      <c r="AB25894"/>
      <c r="AC25894"/>
    </row>
    <row r="25895" spans="27:29" x14ac:dyDescent="0.25">
      <c r="AA25895"/>
      <c r="AB25895"/>
      <c r="AC25895"/>
    </row>
    <row r="25896" spans="27:29" x14ac:dyDescent="0.25">
      <c r="AA25896"/>
      <c r="AB25896"/>
      <c r="AC25896"/>
    </row>
    <row r="25897" spans="27:29" x14ac:dyDescent="0.25">
      <c r="AA25897"/>
      <c r="AB25897"/>
      <c r="AC25897"/>
    </row>
    <row r="25898" spans="27:29" x14ac:dyDescent="0.25">
      <c r="AA25898"/>
      <c r="AB25898"/>
      <c r="AC25898"/>
    </row>
    <row r="25899" spans="27:29" x14ac:dyDescent="0.25">
      <c r="AA25899"/>
      <c r="AB25899"/>
      <c r="AC25899"/>
    </row>
    <row r="25900" spans="27:29" x14ac:dyDescent="0.25">
      <c r="AA25900"/>
      <c r="AB25900"/>
      <c r="AC25900"/>
    </row>
    <row r="25901" spans="27:29" x14ac:dyDescent="0.25">
      <c r="AA25901"/>
      <c r="AB25901"/>
      <c r="AC25901"/>
    </row>
    <row r="25902" spans="27:29" x14ac:dyDescent="0.25">
      <c r="AA25902"/>
      <c r="AB25902"/>
      <c r="AC25902"/>
    </row>
    <row r="25903" spans="27:29" x14ac:dyDescent="0.25">
      <c r="AA25903"/>
      <c r="AB25903"/>
      <c r="AC25903"/>
    </row>
    <row r="25904" spans="27:29" x14ac:dyDescent="0.25">
      <c r="AA25904"/>
      <c r="AB25904"/>
      <c r="AC25904"/>
    </row>
    <row r="25905" spans="27:29" x14ac:dyDescent="0.25">
      <c r="AA25905"/>
      <c r="AB25905"/>
      <c r="AC25905"/>
    </row>
    <row r="25906" spans="27:29" x14ac:dyDescent="0.25">
      <c r="AA25906"/>
      <c r="AB25906"/>
      <c r="AC25906"/>
    </row>
    <row r="25907" spans="27:29" x14ac:dyDescent="0.25">
      <c r="AA25907"/>
      <c r="AB25907"/>
      <c r="AC25907"/>
    </row>
    <row r="25908" spans="27:29" x14ac:dyDescent="0.25">
      <c r="AA25908"/>
      <c r="AB25908"/>
      <c r="AC25908"/>
    </row>
    <row r="25909" spans="27:29" x14ac:dyDescent="0.25">
      <c r="AA25909"/>
      <c r="AB25909"/>
      <c r="AC25909"/>
    </row>
    <row r="25910" spans="27:29" x14ac:dyDescent="0.25">
      <c r="AA25910"/>
      <c r="AB25910"/>
      <c r="AC25910"/>
    </row>
    <row r="25911" spans="27:29" x14ac:dyDescent="0.25">
      <c r="AA25911"/>
      <c r="AB25911"/>
      <c r="AC25911"/>
    </row>
    <row r="25912" spans="27:29" x14ac:dyDescent="0.25">
      <c r="AA25912"/>
      <c r="AB25912"/>
      <c r="AC25912"/>
    </row>
    <row r="25913" spans="27:29" x14ac:dyDescent="0.25">
      <c r="AA25913"/>
      <c r="AB25913"/>
      <c r="AC25913"/>
    </row>
    <row r="25914" spans="27:29" x14ac:dyDescent="0.25">
      <c r="AA25914"/>
      <c r="AB25914"/>
      <c r="AC25914"/>
    </row>
    <row r="25915" spans="27:29" x14ac:dyDescent="0.25">
      <c r="AA25915"/>
      <c r="AB25915"/>
      <c r="AC25915"/>
    </row>
    <row r="25916" spans="27:29" x14ac:dyDescent="0.25">
      <c r="AA25916"/>
      <c r="AB25916"/>
      <c r="AC25916"/>
    </row>
    <row r="25917" spans="27:29" x14ac:dyDescent="0.25">
      <c r="AA25917"/>
      <c r="AB25917"/>
      <c r="AC25917"/>
    </row>
    <row r="25918" spans="27:29" x14ac:dyDescent="0.25">
      <c r="AA25918"/>
      <c r="AB25918"/>
      <c r="AC25918"/>
    </row>
    <row r="25919" spans="27:29" x14ac:dyDescent="0.25">
      <c r="AA25919"/>
      <c r="AB25919"/>
      <c r="AC25919"/>
    </row>
    <row r="25920" spans="27:29" x14ac:dyDescent="0.25">
      <c r="AA25920"/>
      <c r="AB25920"/>
      <c r="AC25920"/>
    </row>
    <row r="25921" spans="27:29" x14ac:dyDescent="0.25">
      <c r="AA25921"/>
      <c r="AB25921"/>
      <c r="AC25921"/>
    </row>
    <row r="25922" spans="27:29" x14ac:dyDescent="0.25">
      <c r="AA25922"/>
      <c r="AB25922"/>
      <c r="AC25922"/>
    </row>
    <row r="25923" spans="27:29" x14ac:dyDescent="0.25">
      <c r="AA25923"/>
      <c r="AB25923"/>
      <c r="AC25923"/>
    </row>
    <row r="25924" spans="27:29" x14ac:dyDescent="0.25">
      <c r="AA25924"/>
      <c r="AB25924"/>
      <c r="AC25924"/>
    </row>
    <row r="25925" spans="27:29" x14ac:dyDescent="0.25">
      <c r="AA25925"/>
      <c r="AB25925"/>
      <c r="AC25925"/>
    </row>
    <row r="25926" spans="27:29" x14ac:dyDescent="0.25">
      <c r="AA25926"/>
      <c r="AB25926"/>
      <c r="AC25926"/>
    </row>
    <row r="25927" spans="27:29" x14ac:dyDescent="0.25">
      <c r="AA25927"/>
      <c r="AB25927"/>
      <c r="AC25927"/>
    </row>
    <row r="25928" spans="27:29" x14ac:dyDescent="0.25">
      <c r="AA25928"/>
      <c r="AB25928"/>
      <c r="AC25928"/>
    </row>
    <row r="25929" spans="27:29" x14ac:dyDescent="0.25">
      <c r="AA25929"/>
      <c r="AB25929"/>
      <c r="AC25929"/>
    </row>
    <row r="25930" spans="27:29" x14ac:dyDescent="0.25">
      <c r="AA25930"/>
      <c r="AB25930"/>
      <c r="AC25930"/>
    </row>
    <row r="25931" spans="27:29" x14ac:dyDescent="0.25">
      <c r="AA25931"/>
      <c r="AB25931"/>
      <c r="AC25931"/>
    </row>
    <row r="25932" spans="27:29" x14ac:dyDescent="0.25">
      <c r="AA25932"/>
      <c r="AB25932"/>
      <c r="AC25932"/>
    </row>
    <row r="25933" spans="27:29" x14ac:dyDescent="0.25">
      <c r="AA25933"/>
      <c r="AB25933"/>
      <c r="AC25933"/>
    </row>
    <row r="25934" spans="27:29" x14ac:dyDescent="0.25">
      <c r="AA25934"/>
      <c r="AB25934"/>
      <c r="AC25934"/>
    </row>
    <row r="25935" spans="27:29" x14ac:dyDescent="0.25">
      <c r="AA25935"/>
      <c r="AB25935"/>
      <c r="AC25935"/>
    </row>
    <row r="25936" spans="27:29" x14ac:dyDescent="0.25">
      <c r="AA25936"/>
      <c r="AB25936"/>
      <c r="AC25936"/>
    </row>
    <row r="25937" spans="27:29" x14ac:dyDescent="0.25">
      <c r="AA25937"/>
      <c r="AB25937"/>
      <c r="AC25937"/>
    </row>
    <row r="25938" spans="27:29" x14ac:dyDescent="0.25">
      <c r="AA25938"/>
      <c r="AB25938"/>
      <c r="AC25938"/>
    </row>
    <row r="25939" spans="27:29" x14ac:dyDescent="0.25">
      <c r="AA25939"/>
      <c r="AB25939"/>
      <c r="AC25939"/>
    </row>
    <row r="25940" spans="27:29" x14ac:dyDescent="0.25">
      <c r="AA25940"/>
      <c r="AB25940"/>
      <c r="AC25940"/>
    </row>
    <row r="25941" spans="27:29" x14ac:dyDescent="0.25">
      <c r="AA25941"/>
      <c r="AB25941"/>
      <c r="AC25941"/>
    </row>
    <row r="25942" spans="27:29" x14ac:dyDescent="0.25">
      <c r="AA25942"/>
      <c r="AB25942"/>
      <c r="AC25942"/>
    </row>
    <row r="25943" spans="27:29" x14ac:dyDescent="0.25">
      <c r="AA25943"/>
      <c r="AB25943"/>
      <c r="AC25943"/>
    </row>
    <row r="25944" spans="27:29" x14ac:dyDescent="0.25">
      <c r="AA25944"/>
      <c r="AB25944"/>
      <c r="AC25944"/>
    </row>
    <row r="25945" spans="27:29" x14ac:dyDescent="0.25">
      <c r="AA25945"/>
      <c r="AB25945"/>
      <c r="AC25945"/>
    </row>
    <row r="25946" spans="27:29" x14ac:dyDescent="0.25">
      <c r="AA25946"/>
      <c r="AB25946"/>
      <c r="AC25946"/>
    </row>
    <row r="25947" spans="27:29" x14ac:dyDescent="0.25">
      <c r="AA25947"/>
      <c r="AB25947"/>
      <c r="AC25947"/>
    </row>
    <row r="25948" spans="27:29" x14ac:dyDescent="0.25">
      <c r="AA25948"/>
      <c r="AB25948"/>
      <c r="AC25948"/>
    </row>
    <row r="25949" spans="27:29" x14ac:dyDescent="0.25">
      <c r="AA25949"/>
      <c r="AB25949"/>
      <c r="AC25949"/>
    </row>
    <row r="25950" spans="27:29" x14ac:dyDescent="0.25">
      <c r="AA25950"/>
      <c r="AB25950"/>
      <c r="AC25950"/>
    </row>
    <row r="25951" spans="27:29" x14ac:dyDescent="0.25">
      <c r="AA25951"/>
      <c r="AB25951"/>
      <c r="AC25951"/>
    </row>
    <row r="25952" spans="27:29" x14ac:dyDescent="0.25">
      <c r="AA25952"/>
      <c r="AB25952"/>
      <c r="AC25952"/>
    </row>
    <row r="25953" spans="27:29" x14ac:dyDescent="0.25">
      <c r="AA25953"/>
      <c r="AB25953"/>
      <c r="AC25953"/>
    </row>
    <row r="25954" spans="27:29" x14ac:dyDescent="0.25">
      <c r="AA25954"/>
      <c r="AB25954"/>
      <c r="AC25954"/>
    </row>
    <row r="25955" spans="27:29" x14ac:dyDescent="0.25">
      <c r="AA25955"/>
      <c r="AB25955"/>
      <c r="AC25955"/>
    </row>
    <row r="25956" spans="27:29" x14ac:dyDescent="0.25">
      <c r="AA25956"/>
      <c r="AB25956"/>
      <c r="AC25956"/>
    </row>
    <row r="25957" spans="27:29" x14ac:dyDescent="0.25">
      <c r="AA25957"/>
      <c r="AB25957"/>
      <c r="AC25957"/>
    </row>
    <row r="25958" spans="27:29" x14ac:dyDescent="0.25">
      <c r="AA25958"/>
      <c r="AB25958"/>
      <c r="AC25958"/>
    </row>
    <row r="25959" spans="27:29" x14ac:dyDescent="0.25">
      <c r="AA25959"/>
      <c r="AB25959"/>
      <c r="AC25959"/>
    </row>
    <row r="25960" spans="27:29" x14ac:dyDescent="0.25">
      <c r="AA25960"/>
      <c r="AB25960"/>
      <c r="AC25960"/>
    </row>
    <row r="25961" spans="27:29" x14ac:dyDescent="0.25">
      <c r="AA25961"/>
      <c r="AB25961"/>
      <c r="AC25961"/>
    </row>
    <row r="25962" spans="27:29" x14ac:dyDescent="0.25">
      <c r="AA25962"/>
      <c r="AB25962"/>
      <c r="AC25962"/>
    </row>
    <row r="25963" spans="27:29" x14ac:dyDescent="0.25">
      <c r="AA25963"/>
      <c r="AB25963"/>
      <c r="AC25963"/>
    </row>
    <row r="25964" spans="27:29" x14ac:dyDescent="0.25">
      <c r="AA25964"/>
      <c r="AB25964"/>
      <c r="AC25964"/>
    </row>
    <row r="25965" spans="27:29" x14ac:dyDescent="0.25">
      <c r="AA25965"/>
      <c r="AB25965"/>
      <c r="AC25965"/>
    </row>
    <row r="25966" spans="27:29" x14ac:dyDescent="0.25">
      <c r="AA25966"/>
      <c r="AB25966"/>
      <c r="AC25966"/>
    </row>
    <row r="25967" spans="27:29" x14ac:dyDescent="0.25">
      <c r="AA25967"/>
      <c r="AB25967"/>
      <c r="AC25967"/>
    </row>
    <row r="25968" spans="27:29" x14ac:dyDescent="0.25">
      <c r="AA25968"/>
      <c r="AB25968"/>
      <c r="AC25968"/>
    </row>
    <row r="25969" spans="27:29" x14ac:dyDescent="0.25">
      <c r="AA25969"/>
      <c r="AB25969"/>
      <c r="AC25969"/>
    </row>
    <row r="25970" spans="27:29" x14ac:dyDescent="0.25">
      <c r="AA25970"/>
      <c r="AB25970"/>
      <c r="AC25970"/>
    </row>
    <row r="25971" spans="27:29" x14ac:dyDescent="0.25">
      <c r="AA25971"/>
      <c r="AB25971"/>
      <c r="AC25971"/>
    </row>
    <row r="25972" spans="27:29" x14ac:dyDescent="0.25">
      <c r="AA25972"/>
      <c r="AB25972"/>
      <c r="AC25972"/>
    </row>
    <row r="25973" spans="27:29" x14ac:dyDescent="0.25">
      <c r="AA25973"/>
      <c r="AB25973"/>
      <c r="AC25973"/>
    </row>
    <row r="25974" spans="27:29" x14ac:dyDescent="0.25">
      <c r="AA25974"/>
      <c r="AB25974"/>
      <c r="AC25974"/>
    </row>
    <row r="25975" spans="27:29" x14ac:dyDescent="0.25">
      <c r="AA25975"/>
      <c r="AB25975"/>
      <c r="AC25975"/>
    </row>
    <row r="25976" spans="27:29" x14ac:dyDescent="0.25">
      <c r="AA25976"/>
      <c r="AB25976"/>
      <c r="AC25976"/>
    </row>
    <row r="25977" spans="27:29" x14ac:dyDescent="0.25">
      <c r="AA25977"/>
      <c r="AB25977"/>
      <c r="AC25977"/>
    </row>
    <row r="25978" spans="27:29" x14ac:dyDescent="0.25">
      <c r="AA25978"/>
      <c r="AB25978"/>
      <c r="AC25978"/>
    </row>
    <row r="25979" spans="27:29" x14ac:dyDescent="0.25">
      <c r="AA25979"/>
      <c r="AB25979"/>
      <c r="AC25979"/>
    </row>
    <row r="25980" spans="27:29" x14ac:dyDescent="0.25">
      <c r="AA25980"/>
      <c r="AB25980"/>
      <c r="AC25980"/>
    </row>
    <row r="25981" spans="27:29" x14ac:dyDescent="0.25">
      <c r="AA25981"/>
      <c r="AB25981"/>
      <c r="AC25981"/>
    </row>
    <row r="25982" spans="27:29" x14ac:dyDescent="0.25">
      <c r="AA25982"/>
      <c r="AB25982"/>
      <c r="AC25982"/>
    </row>
    <row r="25983" spans="27:29" x14ac:dyDescent="0.25">
      <c r="AA25983"/>
      <c r="AB25983"/>
      <c r="AC25983"/>
    </row>
    <row r="25984" spans="27:29" x14ac:dyDescent="0.25">
      <c r="AA25984"/>
      <c r="AB25984"/>
      <c r="AC25984"/>
    </row>
    <row r="25985" spans="27:29" x14ac:dyDescent="0.25">
      <c r="AA25985"/>
      <c r="AB25985"/>
      <c r="AC25985"/>
    </row>
    <row r="25986" spans="27:29" x14ac:dyDescent="0.25">
      <c r="AA25986"/>
      <c r="AB25986"/>
      <c r="AC25986"/>
    </row>
    <row r="25987" spans="27:29" x14ac:dyDescent="0.25">
      <c r="AA25987"/>
      <c r="AB25987"/>
      <c r="AC25987"/>
    </row>
    <row r="25988" spans="27:29" x14ac:dyDescent="0.25">
      <c r="AA25988"/>
      <c r="AB25988"/>
      <c r="AC25988"/>
    </row>
    <row r="25989" spans="27:29" x14ac:dyDescent="0.25">
      <c r="AA25989"/>
      <c r="AB25989"/>
      <c r="AC25989"/>
    </row>
    <row r="25990" spans="27:29" x14ac:dyDescent="0.25">
      <c r="AA25990"/>
      <c r="AB25990"/>
      <c r="AC25990"/>
    </row>
    <row r="25991" spans="27:29" x14ac:dyDescent="0.25">
      <c r="AA25991"/>
      <c r="AB25991"/>
      <c r="AC25991"/>
    </row>
    <row r="25992" spans="27:29" x14ac:dyDescent="0.25">
      <c r="AA25992"/>
      <c r="AB25992"/>
      <c r="AC25992"/>
    </row>
    <row r="25993" spans="27:29" x14ac:dyDescent="0.25">
      <c r="AA25993"/>
      <c r="AB25993"/>
      <c r="AC25993"/>
    </row>
    <row r="25994" spans="27:29" x14ac:dyDescent="0.25">
      <c r="AA25994"/>
      <c r="AB25994"/>
      <c r="AC25994"/>
    </row>
    <row r="25995" spans="27:29" x14ac:dyDescent="0.25">
      <c r="AA25995"/>
      <c r="AB25995"/>
      <c r="AC25995"/>
    </row>
    <row r="25996" spans="27:29" x14ac:dyDescent="0.25">
      <c r="AA25996"/>
      <c r="AB25996"/>
      <c r="AC25996"/>
    </row>
    <row r="25997" spans="27:29" x14ac:dyDescent="0.25">
      <c r="AA25997"/>
      <c r="AB25997"/>
      <c r="AC25997"/>
    </row>
    <row r="25998" spans="27:29" x14ac:dyDescent="0.25">
      <c r="AA25998"/>
      <c r="AB25998"/>
      <c r="AC25998"/>
    </row>
    <row r="25999" spans="27:29" x14ac:dyDescent="0.25">
      <c r="AA25999"/>
      <c r="AB25999"/>
      <c r="AC25999"/>
    </row>
    <row r="26000" spans="27:29" x14ac:dyDescent="0.25">
      <c r="AA26000"/>
      <c r="AB26000"/>
      <c r="AC26000"/>
    </row>
    <row r="26001" spans="27:29" x14ac:dyDescent="0.25">
      <c r="AA26001"/>
      <c r="AB26001"/>
      <c r="AC26001"/>
    </row>
    <row r="26002" spans="27:29" x14ac:dyDescent="0.25">
      <c r="AA26002"/>
      <c r="AB26002"/>
      <c r="AC26002"/>
    </row>
    <row r="26003" spans="27:29" x14ac:dyDescent="0.25">
      <c r="AA26003"/>
      <c r="AB26003"/>
      <c r="AC26003"/>
    </row>
    <row r="26004" spans="27:29" x14ac:dyDescent="0.25">
      <c r="AA26004"/>
      <c r="AB26004"/>
      <c r="AC26004"/>
    </row>
    <row r="26005" spans="27:29" x14ac:dyDescent="0.25">
      <c r="AA26005"/>
      <c r="AB26005"/>
      <c r="AC26005"/>
    </row>
    <row r="26006" spans="27:29" x14ac:dyDescent="0.25">
      <c r="AA26006"/>
      <c r="AB26006"/>
      <c r="AC26006"/>
    </row>
    <row r="26007" spans="27:29" x14ac:dyDescent="0.25">
      <c r="AA26007"/>
      <c r="AB26007"/>
      <c r="AC26007"/>
    </row>
    <row r="26008" spans="27:29" x14ac:dyDescent="0.25">
      <c r="AA26008"/>
      <c r="AB26008"/>
      <c r="AC26008"/>
    </row>
    <row r="26009" spans="27:29" x14ac:dyDescent="0.25">
      <c r="AA26009"/>
      <c r="AB26009"/>
      <c r="AC26009"/>
    </row>
    <row r="26010" spans="27:29" x14ac:dyDescent="0.25">
      <c r="AA26010"/>
      <c r="AB26010"/>
      <c r="AC26010"/>
    </row>
    <row r="26011" spans="27:29" x14ac:dyDescent="0.25">
      <c r="AA26011"/>
      <c r="AB26011"/>
      <c r="AC26011"/>
    </row>
    <row r="26012" spans="27:29" x14ac:dyDescent="0.25">
      <c r="AA26012"/>
      <c r="AB26012"/>
      <c r="AC26012"/>
    </row>
    <row r="26013" spans="27:29" x14ac:dyDescent="0.25">
      <c r="AA26013"/>
      <c r="AB26013"/>
      <c r="AC26013"/>
    </row>
    <row r="26014" spans="27:29" x14ac:dyDescent="0.25">
      <c r="AA26014"/>
      <c r="AB26014"/>
      <c r="AC26014"/>
    </row>
    <row r="26015" spans="27:29" x14ac:dyDescent="0.25">
      <c r="AA26015"/>
      <c r="AB26015"/>
      <c r="AC26015"/>
    </row>
    <row r="26016" spans="27:29" x14ac:dyDescent="0.25">
      <c r="AA26016"/>
      <c r="AB26016"/>
      <c r="AC26016"/>
    </row>
    <row r="26017" spans="27:29" x14ac:dyDescent="0.25">
      <c r="AA26017"/>
      <c r="AB26017"/>
      <c r="AC26017"/>
    </row>
    <row r="26018" spans="27:29" x14ac:dyDescent="0.25">
      <c r="AA26018"/>
      <c r="AB26018"/>
      <c r="AC26018"/>
    </row>
    <row r="26019" spans="27:29" x14ac:dyDescent="0.25">
      <c r="AA26019"/>
      <c r="AB26019"/>
      <c r="AC26019"/>
    </row>
    <row r="26020" spans="27:29" x14ac:dyDescent="0.25">
      <c r="AA26020"/>
      <c r="AB26020"/>
      <c r="AC26020"/>
    </row>
    <row r="26021" spans="27:29" x14ac:dyDescent="0.25">
      <c r="AA26021"/>
      <c r="AB26021"/>
      <c r="AC26021"/>
    </row>
    <row r="26022" spans="27:29" x14ac:dyDescent="0.25">
      <c r="AA26022"/>
      <c r="AB26022"/>
      <c r="AC26022"/>
    </row>
    <row r="26023" spans="27:29" x14ac:dyDescent="0.25">
      <c r="AA26023"/>
      <c r="AB26023"/>
      <c r="AC26023"/>
    </row>
    <row r="26024" spans="27:29" x14ac:dyDescent="0.25">
      <c r="AA26024"/>
      <c r="AB26024"/>
      <c r="AC26024"/>
    </row>
    <row r="26025" spans="27:29" x14ac:dyDescent="0.25">
      <c r="AA26025"/>
      <c r="AB26025"/>
      <c r="AC26025"/>
    </row>
    <row r="26026" spans="27:29" x14ac:dyDescent="0.25">
      <c r="AA26026"/>
      <c r="AB26026"/>
      <c r="AC26026"/>
    </row>
    <row r="26027" spans="27:29" x14ac:dyDescent="0.25">
      <c r="AA26027"/>
      <c r="AB26027"/>
      <c r="AC26027"/>
    </row>
    <row r="26028" spans="27:29" x14ac:dyDescent="0.25">
      <c r="AA26028"/>
      <c r="AB26028"/>
      <c r="AC26028"/>
    </row>
    <row r="26029" spans="27:29" x14ac:dyDescent="0.25">
      <c r="AA26029"/>
      <c r="AB26029"/>
      <c r="AC26029"/>
    </row>
    <row r="26030" spans="27:29" x14ac:dyDescent="0.25">
      <c r="AA26030"/>
      <c r="AB26030"/>
      <c r="AC26030"/>
    </row>
    <row r="26031" spans="27:29" x14ac:dyDescent="0.25">
      <c r="AA26031"/>
      <c r="AB26031"/>
      <c r="AC26031"/>
    </row>
    <row r="26032" spans="27:29" x14ac:dyDescent="0.25">
      <c r="AA26032"/>
      <c r="AB26032"/>
      <c r="AC26032"/>
    </row>
    <row r="26033" spans="27:29" x14ac:dyDescent="0.25">
      <c r="AA26033"/>
      <c r="AB26033"/>
      <c r="AC26033"/>
    </row>
    <row r="26034" spans="27:29" x14ac:dyDescent="0.25">
      <c r="AA26034"/>
      <c r="AB26034"/>
      <c r="AC26034"/>
    </row>
    <row r="26035" spans="27:29" x14ac:dyDescent="0.25">
      <c r="AA26035"/>
      <c r="AB26035"/>
      <c r="AC26035"/>
    </row>
    <row r="26036" spans="27:29" x14ac:dyDescent="0.25">
      <c r="AA26036"/>
      <c r="AB26036"/>
      <c r="AC26036"/>
    </row>
    <row r="26037" spans="27:29" x14ac:dyDescent="0.25">
      <c r="AA26037"/>
      <c r="AB26037"/>
      <c r="AC26037"/>
    </row>
    <row r="26038" spans="27:29" x14ac:dyDescent="0.25">
      <c r="AA26038"/>
      <c r="AB26038"/>
      <c r="AC26038"/>
    </row>
    <row r="26039" spans="27:29" x14ac:dyDescent="0.25">
      <c r="AA26039"/>
      <c r="AB26039"/>
      <c r="AC26039"/>
    </row>
    <row r="26040" spans="27:29" x14ac:dyDescent="0.25">
      <c r="AA26040"/>
      <c r="AB26040"/>
      <c r="AC26040"/>
    </row>
    <row r="26041" spans="27:29" x14ac:dyDescent="0.25">
      <c r="AA26041"/>
      <c r="AB26041"/>
      <c r="AC26041"/>
    </row>
    <row r="26042" spans="27:29" x14ac:dyDescent="0.25">
      <c r="AA26042"/>
      <c r="AB26042"/>
      <c r="AC26042"/>
    </row>
    <row r="26043" spans="27:29" x14ac:dyDescent="0.25">
      <c r="AA26043"/>
      <c r="AB26043"/>
      <c r="AC26043"/>
    </row>
    <row r="26044" spans="27:29" x14ac:dyDescent="0.25">
      <c r="AA26044"/>
      <c r="AB26044"/>
      <c r="AC26044"/>
    </row>
    <row r="26045" spans="27:29" x14ac:dyDescent="0.25">
      <c r="AA26045"/>
      <c r="AB26045"/>
      <c r="AC26045"/>
    </row>
    <row r="26046" spans="27:29" x14ac:dyDescent="0.25">
      <c r="AA26046"/>
      <c r="AB26046"/>
      <c r="AC26046"/>
    </row>
    <row r="26047" spans="27:29" x14ac:dyDescent="0.25">
      <c r="AA26047"/>
      <c r="AB26047"/>
      <c r="AC26047"/>
    </row>
    <row r="26048" spans="27:29" x14ac:dyDescent="0.25">
      <c r="AA26048"/>
      <c r="AB26048"/>
      <c r="AC26048"/>
    </row>
    <row r="26049" spans="27:29" x14ac:dyDescent="0.25">
      <c r="AA26049"/>
      <c r="AB26049"/>
      <c r="AC26049"/>
    </row>
    <row r="26050" spans="27:29" x14ac:dyDescent="0.25">
      <c r="AA26050"/>
      <c r="AB26050"/>
      <c r="AC26050"/>
    </row>
    <row r="26051" spans="27:29" x14ac:dyDescent="0.25">
      <c r="AA26051"/>
      <c r="AB26051"/>
      <c r="AC26051"/>
    </row>
    <row r="26052" spans="27:29" x14ac:dyDescent="0.25">
      <c r="AA26052"/>
      <c r="AB26052"/>
      <c r="AC26052"/>
    </row>
    <row r="26053" spans="27:29" x14ac:dyDescent="0.25">
      <c r="AA26053"/>
      <c r="AB26053"/>
      <c r="AC26053"/>
    </row>
    <row r="26054" spans="27:29" x14ac:dyDescent="0.25">
      <c r="AA26054"/>
      <c r="AB26054"/>
      <c r="AC26054"/>
    </row>
    <row r="26055" spans="27:29" x14ac:dyDescent="0.25">
      <c r="AA26055"/>
      <c r="AB26055"/>
      <c r="AC26055"/>
    </row>
    <row r="26056" spans="27:29" x14ac:dyDescent="0.25">
      <c r="AA26056"/>
      <c r="AB26056"/>
      <c r="AC26056"/>
    </row>
    <row r="26057" spans="27:29" x14ac:dyDescent="0.25">
      <c r="AA26057"/>
      <c r="AB26057"/>
      <c r="AC26057"/>
    </row>
    <row r="26058" spans="27:29" x14ac:dyDescent="0.25">
      <c r="AA26058"/>
      <c r="AB26058"/>
      <c r="AC26058"/>
    </row>
    <row r="26059" spans="27:29" x14ac:dyDescent="0.25">
      <c r="AA26059"/>
      <c r="AB26059"/>
      <c r="AC26059"/>
    </row>
    <row r="26060" spans="27:29" x14ac:dyDescent="0.25">
      <c r="AA26060"/>
      <c r="AB26060"/>
      <c r="AC26060"/>
    </row>
    <row r="26061" spans="27:29" x14ac:dyDescent="0.25">
      <c r="AA26061"/>
      <c r="AB26061"/>
      <c r="AC26061"/>
    </row>
    <row r="26062" spans="27:29" x14ac:dyDescent="0.25">
      <c r="AA26062"/>
      <c r="AB26062"/>
      <c r="AC26062"/>
    </row>
    <row r="26063" spans="27:29" x14ac:dyDescent="0.25">
      <c r="AA26063"/>
      <c r="AB26063"/>
      <c r="AC26063"/>
    </row>
    <row r="26064" spans="27:29" x14ac:dyDescent="0.25">
      <c r="AA26064"/>
      <c r="AB26064"/>
      <c r="AC26064"/>
    </row>
    <row r="26065" spans="27:29" x14ac:dyDescent="0.25">
      <c r="AA26065"/>
      <c r="AB26065"/>
      <c r="AC26065"/>
    </row>
    <row r="26066" spans="27:29" x14ac:dyDescent="0.25">
      <c r="AA26066"/>
      <c r="AB26066"/>
      <c r="AC26066"/>
    </row>
    <row r="26067" spans="27:29" x14ac:dyDescent="0.25">
      <c r="AA26067"/>
      <c r="AB26067"/>
      <c r="AC26067"/>
    </row>
    <row r="26068" spans="27:29" x14ac:dyDescent="0.25">
      <c r="AA26068"/>
      <c r="AB26068"/>
      <c r="AC26068"/>
    </row>
    <row r="26069" spans="27:29" x14ac:dyDescent="0.25">
      <c r="AA26069"/>
      <c r="AB26069"/>
      <c r="AC26069"/>
    </row>
    <row r="26070" spans="27:29" x14ac:dyDescent="0.25">
      <c r="AA26070"/>
      <c r="AB26070"/>
      <c r="AC26070"/>
    </row>
    <row r="26071" spans="27:29" x14ac:dyDescent="0.25">
      <c r="AA26071"/>
      <c r="AB26071"/>
      <c r="AC26071"/>
    </row>
    <row r="26072" spans="27:29" x14ac:dyDescent="0.25">
      <c r="AA26072"/>
      <c r="AB26072"/>
      <c r="AC26072"/>
    </row>
    <row r="26073" spans="27:29" x14ac:dyDescent="0.25">
      <c r="AA26073"/>
      <c r="AB26073"/>
      <c r="AC26073"/>
    </row>
    <row r="26074" spans="27:29" x14ac:dyDescent="0.25">
      <c r="AA26074"/>
      <c r="AB26074"/>
      <c r="AC26074"/>
    </row>
    <row r="26075" spans="27:29" x14ac:dyDescent="0.25">
      <c r="AA26075"/>
      <c r="AB26075"/>
      <c r="AC26075"/>
    </row>
    <row r="26076" spans="27:29" x14ac:dyDescent="0.25">
      <c r="AA26076"/>
      <c r="AB26076"/>
      <c r="AC26076"/>
    </row>
    <row r="26077" spans="27:29" x14ac:dyDescent="0.25">
      <c r="AA26077"/>
      <c r="AB26077"/>
      <c r="AC26077"/>
    </row>
    <row r="26078" spans="27:29" x14ac:dyDescent="0.25">
      <c r="AA26078"/>
      <c r="AB26078"/>
      <c r="AC26078"/>
    </row>
    <row r="26079" spans="27:29" x14ac:dyDescent="0.25">
      <c r="AA26079"/>
      <c r="AB26079"/>
      <c r="AC26079"/>
    </row>
    <row r="26080" spans="27:29" x14ac:dyDescent="0.25">
      <c r="AA26080"/>
      <c r="AB26080"/>
      <c r="AC26080"/>
    </row>
    <row r="26081" spans="27:29" x14ac:dyDescent="0.25">
      <c r="AA26081"/>
      <c r="AB26081"/>
      <c r="AC26081"/>
    </row>
    <row r="26082" spans="27:29" x14ac:dyDescent="0.25">
      <c r="AA26082"/>
      <c r="AB26082"/>
      <c r="AC26082"/>
    </row>
    <row r="26083" spans="27:29" x14ac:dyDescent="0.25">
      <c r="AA26083"/>
      <c r="AB26083"/>
      <c r="AC26083"/>
    </row>
    <row r="26084" spans="27:29" x14ac:dyDescent="0.25">
      <c r="AA26084"/>
      <c r="AB26084"/>
      <c r="AC26084"/>
    </row>
    <row r="26085" spans="27:29" x14ac:dyDescent="0.25">
      <c r="AA26085"/>
      <c r="AB26085"/>
      <c r="AC26085"/>
    </row>
    <row r="26086" spans="27:29" x14ac:dyDescent="0.25">
      <c r="AA26086"/>
      <c r="AB26086"/>
      <c r="AC26086"/>
    </row>
    <row r="26087" spans="27:29" x14ac:dyDescent="0.25">
      <c r="AA26087"/>
      <c r="AB26087"/>
      <c r="AC26087"/>
    </row>
    <row r="26088" spans="27:29" x14ac:dyDescent="0.25">
      <c r="AA26088"/>
      <c r="AB26088"/>
      <c r="AC26088"/>
    </row>
    <row r="26089" spans="27:29" x14ac:dyDescent="0.25">
      <c r="AA26089"/>
      <c r="AB26089"/>
      <c r="AC26089"/>
    </row>
    <row r="26090" spans="27:29" x14ac:dyDescent="0.25">
      <c r="AA26090"/>
      <c r="AB26090"/>
      <c r="AC26090"/>
    </row>
    <row r="26091" spans="27:29" x14ac:dyDescent="0.25">
      <c r="AA26091"/>
      <c r="AB26091"/>
      <c r="AC26091"/>
    </row>
    <row r="26092" spans="27:29" x14ac:dyDescent="0.25">
      <c r="AA26092"/>
      <c r="AB26092"/>
      <c r="AC26092"/>
    </row>
    <row r="26093" spans="27:29" x14ac:dyDescent="0.25">
      <c r="AA26093"/>
      <c r="AB26093"/>
      <c r="AC26093"/>
    </row>
    <row r="26094" spans="27:29" x14ac:dyDescent="0.25">
      <c r="AA26094"/>
      <c r="AB26094"/>
      <c r="AC26094"/>
    </row>
    <row r="26095" spans="27:29" x14ac:dyDescent="0.25">
      <c r="AA26095"/>
      <c r="AB26095"/>
      <c r="AC26095"/>
    </row>
    <row r="26096" spans="27:29" x14ac:dyDescent="0.25">
      <c r="AA26096"/>
      <c r="AB26096"/>
      <c r="AC26096"/>
    </row>
    <row r="26097" spans="27:29" x14ac:dyDescent="0.25">
      <c r="AA26097"/>
      <c r="AB26097"/>
      <c r="AC26097"/>
    </row>
    <row r="26098" spans="27:29" x14ac:dyDescent="0.25">
      <c r="AA26098"/>
      <c r="AB26098"/>
      <c r="AC26098"/>
    </row>
    <row r="26099" spans="27:29" x14ac:dyDescent="0.25">
      <c r="AA26099"/>
      <c r="AB26099"/>
      <c r="AC26099"/>
    </row>
    <row r="26100" spans="27:29" x14ac:dyDescent="0.25">
      <c r="AA26100"/>
      <c r="AB26100"/>
      <c r="AC26100"/>
    </row>
    <row r="26101" spans="27:29" x14ac:dyDescent="0.25">
      <c r="AA26101"/>
      <c r="AB26101"/>
      <c r="AC26101"/>
    </row>
    <row r="26102" spans="27:29" x14ac:dyDescent="0.25">
      <c r="AA26102"/>
      <c r="AB26102"/>
      <c r="AC26102"/>
    </row>
    <row r="26103" spans="27:29" x14ac:dyDescent="0.25">
      <c r="AA26103"/>
      <c r="AB26103"/>
      <c r="AC26103"/>
    </row>
    <row r="26104" spans="27:29" x14ac:dyDescent="0.25">
      <c r="AA26104"/>
      <c r="AB26104"/>
      <c r="AC26104"/>
    </row>
    <row r="26105" spans="27:29" x14ac:dyDescent="0.25">
      <c r="AA26105"/>
      <c r="AB26105"/>
      <c r="AC26105"/>
    </row>
    <row r="26106" spans="27:29" x14ac:dyDescent="0.25">
      <c r="AA26106"/>
      <c r="AB26106"/>
      <c r="AC26106"/>
    </row>
    <row r="26107" spans="27:29" x14ac:dyDescent="0.25">
      <c r="AA26107"/>
      <c r="AB26107"/>
      <c r="AC26107"/>
    </row>
    <row r="26108" spans="27:29" x14ac:dyDescent="0.25">
      <c r="AA26108"/>
      <c r="AB26108"/>
      <c r="AC26108"/>
    </row>
    <row r="26109" spans="27:29" x14ac:dyDescent="0.25">
      <c r="AA26109"/>
      <c r="AB26109"/>
      <c r="AC26109"/>
    </row>
    <row r="26110" spans="27:29" x14ac:dyDescent="0.25">
      <c r="AA26110"/>
      <c r="AB26110"/>
      <c r="AC26110"/>
    </row>
    <row r="26111" spans="27:29" x14ac:dyDescent="0.25">
      <c r="AA26111"/>
      <c r="AB26111"/>
      <c r="AC26111"/>
    </row>
    <row r="26112" spans="27:29" x14ac:dyDescent="0.25">
      <c r="AA26112"/>
      <c r="AB26112"/>
      <c r="AC26112"/>
    </row>
    <row r="26113" spans="27:29" x14ac:dyDescent="0.25">
      <c r="AA26113"/>
      <c r="AB26113"/>
      <c r="AC26113"/>
    </row>
    <row r="26114" spans="27:29" x14ac:dyDescent="0.25">
      <c r="AA26114"/>
      <c r="AB26114"/>
      <c r="AC26114"/>
    </row>
    <row r="26115" spans="27:29" x14ac:dyDescent="0.25">
      <c r="AA26115"/>
      <c r="AB26115"/>
      <c r="AC26115"/>
    </row>
    <row r="26116" spans="27:29" x14ac:dyDescent="0.25">
      <c r="AA26116"/>
      <c r="AB26116"/>
      <c r="AC26116"/>
    </row>
    <row r="26117" spans="27:29" x14ac:dyDescent="0.25">
      <c r="AA26117"/>
      <c r="AB26117"/>
      <c r="AC26117"/>
    </row>
    <row r="26118" spans="27:29" x14ac:dyDescent="0.25">
      <c r="AA26118"/>
      <c r="AB26118"/>
      <c r="AC26118"/>
    </row>
    <row r="26119" spans="27:29" x14ac:dyDescent="0.25">
      <c r="AA26119"/>
      <c r="AB26119"/>
      <c r="AC26119"/>
    </row>
    <row r="26120" spans="27:29" x14ac:dyDescent="0.25">
      <c r="AA26120"/>
      <c r="AB26120"/>
      <c r="AC26120"/>
    </row>
    <row r="26121" spans="27:29" x14ac:dyDescent="0.25">
      <c r="AA26121"/>
      <c r="AB26121"/>
      <c r="AC26121"/>
    </row>
    <row r="26122" spans="27:29" x14ac:dyDescent="0.25">
      <c r="AA26122"/>
      <c r="AB26122"/>
      <c r="AC26122"/>
    </row>
    <row r="26123" spans="27:29" x14ac:dyDescent="0.25">
      <c r="AA26123"/>
      <c r="AB26123"/>
      <c r="AC26123"/>
    </row>
    <row r="26124" spans="27:29" x14ac:dyDescent="0.25">
      <c r="AA26124"/>
      <c r="AB26124"/>
      <c r="AC26124"/>
    </row>
    <row r="26125" spans="27:29" x14ac:dyDescent="0.25">
      <c r="AA26125"/>
      <c r="AB26125"/>
      <c r="AC26125"/>
    </row>
    <row r="26126" spans="27:29" x14ac:dyDescent="0.25">
      <c r="AA26126"/>
      <c r="AB26126"/>
      <c r="AC26126"/>
    </row>
    <row r="26127" spans="27:29" x14ac:dyDescent="0.25">
      <c r="AA26127"/>
      <c r="AB26127"/>
      <c r="AC26127"/>
    </row>
    <row r="26128" spans="27:29" x14ac:dyDescent="0.25">
      <c r="AA26128"/>
      <c r="AB26128"/>
      <c r="AC26128"/>
    </row>
    <row r="26129" spans="27:29" x14ac:dyDescent="0.25">
      <c r="AA26129"/>
      <c r="AB26129"/>
      <c r="AC26129"/>
    </row>
    <row r="26130" spans="27:29" x14ac:dyDescent="0.25">
      <c r="AA26130"/>
      <c r="AB26130"/>
      <c r="AC26130"/>
    </row>
    <row r="26131" spans="27:29" x14ac:dyDescent="0.25">
      <c r="AA26131"/>
      <c r="AB26131"/>
      <c r="AC26131"/>
    </row>
    <row r="26132" spans="27:29" x14ac:dyDescent="0.25">
      <c r="AA26132"/>
      <c r="AB26132"/>
      <c r="AC26132"/>
    </row>
    <row r="26133" spans="27:29" x14ac:dyDescent="0.25">
      <c r="AA26133"/>
      <c r="AB26133"/>
      <c r="AC26133"/>
    </row>
    <row r="26134" spans="27:29" x14ac:dyDescent="0.25">
      <c r="AA26134"/>
      <c r="AB26134"/>
      <c r="AC26134"/>
    </row>
    <row r="26135" spans="27:29" x14ac:dyDescent="0.25">
      <c r="AA26135"/>
      <c r="AB26135"/>
      <c r="AC26135"/>
    </row>
    <row r="26136" spans="27:29" x14ac:dyDescent="0.25">
      <c r="AA26136"/>
      <c r="AB26136"/>
      <c r="AC26136"/>
    </row>
    <row r="26137" spans="27:29" x14ac:dyDescent="0.25">
      <c r="AA26137"/>
      <c r="AB26137"/>
      <c r="AC26137"/>
    </row>
    <row r="26138" spans="27:29" x14ac:dyDescent="0.25">
      <c r="AA26138"/>
      <c r="AB26138"/>
      <c r="AC26138"/>
    </row>
    <row r="26139" spans="27:29" x14ac:dyDescent="0.25">
      <c r="AA26139"/>
      <c r="AB26139"/>
      <c r="AC26139"/>
    </row>
    <row r="26140" spans="27:29" x14ac:dyDescent="0.25">
      <c r="AA26140"/>
      <c r="AB26140"/>
      <c r="AC26140"/>
    </row>
    <row r="26141" spans="27:29" x14ac:dyDescent="0.25">
      <c r="AA26141"/>
      <c r="AB26141"/>
      <c r="AC26141"/>
    </row>
    <row r="26142" spans="27:29" x14ac:dyDescent="0.25">
      <c r="AA26142"/>
      <c r="AB26142"/>
      <c r="AC26142"/>
    </row>
    <row r="26143" spans="27:29" x14ac:dyDescent="0.25">
      <c r="AA26143"/>
      <c r="AB26143"/>
      <c r="AC26143"/>
    </row>
    <row r="26144" spans="27:29" x14ac:dyDescent="0.25">
      <c r="AA26144"/>
      <c r="AB26144"/>
      <c r="AC26144"/>
    </row>
    <row r="26145" spans="27:29" x14ac:dyDescent="0.25">
      <c r="AA26145"/>
      <c r="AB26145"/>
      <c r="AC26145"/>
    </row>
    <row r="26146" spans="27:29" x14ac:dyDescent="0.25">
      <c r="AA26146"/>
      <c r="AB26146"/>
      <c r="AC26146"/>
    </row>
    <row r="26147" spans="27:29" x14ac:dyDescent="0.25">
      <c r="AA26147"/>
      <c r="AB26147"/>
      <c r="AC26147"/>
    </row>
    <row r="26148" spans="27:29" x14ac:dyDescent="0.25">
      <c r="AA26148"/>
      <c r="AB26148"/>
      <c r="AC26148"/>
    </row>
    <row r="26149" spans="27:29" x14ac:dyDescent="0.25">
      <c r="AA26149"/>
      <c r="AB26149"/>
      <c r="AC26149"/>
    </row>
    <row r="26150" spans="27:29" x14ac:dyDescent="0.25">
      <c r="AA26150"/>
      <c r="AB26150"/>
      <c r="AC26150"/>
    </row>
    <row r="26151" spans="27:29" x14ac:dyDescent="0.25">
      <c r="AA26151"/>
      <c r="AB26151"/>
      <c r="AC26151"/>
    </row>
    <row r="26152" spans="27:29" x14ac:dyDescent="0.25">
      <c r="AA26152"/>
      <c r="AB26152"/>
      <c r="AC26152"/>
    </row>
    <row r="26153" spans="27:29" x14ac:dyDescent="0.25">
      <c r="AA26153"/>
      <c r="AB26153"/>
      <c r="AC26153"/>
    </row>
    <row r="26154" spans="27:29" x14ac:dyDescent="0.25">
      <c r="AA26154"/>
      <c r="AB26154"/>
      <c r="AC26154"/>
    </row>
    <row r="26155" spans="27:29" x14ac:dyDescent="0.25">
      <c r="AA26155"/>
      <c r="AB26155"/>
      <c r="AC26155"/>
    </row>
    <row r="26156" spans="27:29" x14ac:dyDescent="0.25">
      <c r="AA26156"/>
      <c r="AB26156"/>
      <c r="AC26156"/>
    </row>
    <row r="26157" spans="27:29" x14ac:dyDescent="0.25">
      <c r="AA26157"/>
      <c r="AB26157"/>
      <c r="AC26157"/>
    </row>
    <row r="26158" spans="27:29" x14ac:dyDescent="0.25">
      <c r="AA26158"/>
      <c r="AB26158"/>
      <c r="AC26158"/>
    </row>
    <row r="26159" spans="27:29" x14ac:dyDescent="0.25">
      <c r="AA26159"/>
      <c r="AB26159"/>
      <c r="AC26159"/>
    </row>
    <row r="26160" spans="27:29" x14ac:dyDescent="0.25">
      <c r="AA26160"/>
      <c r="AB26160"/>
      <c r="AC26160"/>
    </row>
    <row r="26161" spans="27:29" x14ac:dyDescent="0.25">
      <c r="AA26161"/>
      <c r="AB26161"/>
      <c r="AC26161"/>
    </row>
    <row r="26162" spans="27:29" x14ac:dyDescent="0.25">
      <c r="AA26162"/>
      <c r="AB26162"/>
      <c r="AC26162"/>
    </row>
    <row r="26163" spans="27:29" x14ac:dyDescent="0.25">
      <c r="AA26163"/>
      <c r="AB26163"/>
      <c r="AC26163"/>
    </row>
    <row r="26164" spans="27:29" x14ac:dyDescent="0.25">
      <c r="AA26164"/>
      <c r="AB26164"/>
      <c r="AC26164"/>
    </row>
    <row r="26165" spans="27:29" x14ac:dyDescent="0.25">
      <c r="AA26165"/>
      <c r="AB26165"/>
      <c r="AC26165"/>
    </row>
    <row r="26166" spans="27:29" x14ac:dyDescent="0.25">
      <c r="AA26166"/>
      <c r="AB26166"/>
      <c r="AC26166"/>
    </row>
    <row r="26167" spans="27:29" x14ac:dyDescent="0.25">
      <c r="AA26167"/>
      <c r="AB26167"/>
      <c r="AC26167"/>
    </row>
    <row r="26168" spans="27:29" x14ac:dyDescent="0.25">
      <c r="AA26168"/>
      <c r="AB26168"/>
      <c r="AC26168"/>
    </row>
    <row r="26169" spans="27:29" x14ac:dyDescent="0.25">
      <c r="AA26169"/>
      <c r="AB26169"/>
      <c r="AC26169"/>
    </row>
    <row r="26170" spans="27:29" x14ac:dyDescent="0.25">
      <c r="AA26170"/>
      <c r="AB26170"/>
      <c r="AC26170"/>
    </row>
    <row r="26171" spans="27:29" x14ac:dyDescent="0.25">
      <c r="AA26171"/>
      <c r="AB26171"/>
      <c r="AC26171"/>
    </row>
    <row r="26172" spans="27:29" x14ac:dyDescent="0.25">
      <c r="AA26172"/>
      <c r="AB26172"/>
      <c r="AC26172"/>
    </row>
    <row r="26173" spans="27:29" x14ac:dyDescent="0.25">
      <c r="AA26173"/>
      <c r="AB26173"/>
      <c r="AC26173"/>
    </row>
    <row r="26174" spans="27:29" x14ac:dyDescent="0.25">
      <c r="AA26174"/>
      <c r="AB26174"/>
      <c r="AC26174"/>
    </row>
    <row r="26175" spans="27:29" x14ac:dyDescent="0.25">
      <c r="AA26175"/>
      <c r="AB26175"/>
      <c r="AC26175"/>
    </row>
    <row r="26176" spans="27:29" x14ac:dyDescent="0.25">
      <c r="AA26176"/>
      <c r="AB26176"/>
      <c r="AC26176"/>
    </row>
    <row r="26177" spans="27:29" x14ac:dyDescent="0.25">
      <c r="AA26177"/>
      <c r="AB26177"/>
      <c r="AC26177"/>
    </row>
    <row r="26178" spans="27:29" x14ac:dyDescent="0.25">
      <c r="AA26178"/>
      <c r="AB26178"/>
      <c r="AC26178"/>
    </row>
    <row r="26179" spans="27:29" x14ac:dyDescent="0.25">
      <c r="AA26179"/>
      <c r="AB26179"/>
      <c r="AC26179"/>
    </row>
    <row r="26180" spans="27:29" x14ac:dyDescent="0.25">
      <c r="AA26180"/>
      <c r="AB26180"/>
      <c r="AC26180"/>
    </row>
    <row r="26181" spans="27:29" x14ac:dyDescent="0.25">
      <c r="AA26181"/>
      <c r="AB26181"/>
      <c r="AC26181"/>
    </row>
    <row r="26182" spans="27:29" x14ac:dyDescent="0.25">
      <c r="AA26182"/>
      <c r="AB26182"/>
      <c r="AC26182"/>
    </row>
    <row r="26183" spans="27:29" x14ac:dyDescent="0.25">
      <c r="AA26183"/>
      <c r="AB26183"/>
      <c r="AC26183"/>
    </row>
    <row r="26184" spans="27:29" x14ac:dyDescent="0.25">
      <c r="AA26184"/>
      <c r="AB26184"/>
      <c r="AC26184"/>
    </row>
    <row r="26185" spans="27:29" x14ac:dyDescent="0.25">
      <c r="AA26185"/>
      <c r="AB26185"/>
      <c r="AC26185"/>
    </row>
    <row r="26186" spans="27:29" x14ac:dyDescent="0.25">
      <c r="AA26186"/>
      <c r="AB26186"/>
      <c r="AC26186"/>
    </row>
    <row r="26187" spans="27:29" x14ac:dyDescent="0.25">
      <c r="AA26187"/>
      <c r="AB26187"/>
      <c r="AC26187"/>
    </row>
    <row r="26188" spans="27:29" x14ac:dyDescent="0.25">
      <c r="AA26188"/>
      <c r="AB26188"/>
      <c r="AC26188"/>
    </row>
    <row r="26189" spans="27:29" x14ac:dyDescent="0.25">
      <c r="AA26189"/>
      <c r="AB26189"/>
      <c r="AC26189"/>
    </row>
    <row r="26190" spans="27:29" x14ac:dyDescent="0.25">
      <c r="AA26190"/>
      <c r="AB26190"/>
      <c r="AC26190"/>
    </row>
    <row r="26191" spans="27:29" x14ac:dyDescent="0.25">
      <c r="AA26191"/>
      <c r="AB26191"/>
      <c r="AC26191"/>
    </row>
    <row r="26192" spans="27:29" x14ac:dyDescent="0.25">
      <c r="AA26192"/>
      <c r="AB26192"/>
      <c r="AC26192"/>
    </row>
    <row r="26193" spans="27:29" x14ac:dyDescent="0.25">
      <c r="AA26193"/>
      <c r="AB26193"/>
      <c r="AC26193"/>
    </row>
    <row r="26194" spans="27:29" x14ac:dyDescent="0.25">
      <c r="AA26194"/>
      <c r="AB26194"/>
      <c r="AC26194"/>
    </row>
    <row r="26195" spans="27:29" x14ac:dyDescent="0.25">
      <c r="AA26195"/>
      <c r="AB26195"/>
      <c r="AC26195"/>
    </row>
    <row r="26196" spans="27:29" x14ac:dyDescent="0.25">
      <c r="AA26196"/>
      <c r="AB26196"/>
      <c r="AC26196"/>
    </row>
    <row r="26197" spans="27:29" x14ac:dyDescent="0.25">
      <c r="AA26197"/>
      <c r="AB26197"/>
      <c r="AC26197"/>
    </row>
    <row r="26198" spans="27:29" x14ac:dyDescent="0.25">
      <c r="AA26198"/>
      <c r="AB26198"/>
      <c r="AC26198"/>
    </row>
    <row r="26199" spans="27:29" x14ac:dyDescent="0.25">
      <c r="AA26199"/>
      <c r="AB26199"/>
      <c r="AC26199"/>
    </row>
    <row r="26200" spans="27:29" x14ac:dyDescent="0.25">
      <c r="AA26200"/>
      <c r="AB26200"/>
      <c r="AC26200"/>
    </row>
    <row r="26201" spans="27:29" x14ac:dyDescent="0.25">
      <c r="AA26201"/>
      <c r="AB26201"/>
      <c r="AC26201"/>
    </row>
    <row r="26202" spans="27:29" x14ac:dyDescent="0.25">
      <c r="AA26202"/>
      <c r="AB26202"/>
      <c r="AC26202"/>
    </row>
    <row r="26203" spans="27:29" x14ac:dyDescent="0.25">
      <c r="AA26203"/>
      <c r="AB26203"/>
      <c r="AC26203"/>
    </row>
    <row r="26204" spans="27:29" x14ac:dyDescent="0.25">
      <c r="AA26204"/>
      <c r="AB26204"/>
      <c r="AC26204"/>
    </row>
    <row r="26205" spans="27:29" x14ac:dyDescent="0.25">
      <c r="AA26205"/>
      <c r="AB26205"/>
      <c r="AC26205"/>
    </row>
    <row r="26206" spans="27:29" x14ac:dyDescent="0.25">
      <c r="AA26206"/>
      <c r="AB26206"/>
      <c r="AC26206"/>
    </row>
    <row r="26207" spans="27:29" x14ac:dyDescent="0.25">
      <c r="AA26207"/>
      <c r="AB26207"/>
      <c r="AC26207"/>
    </row>
    <row r="26208" spans="27:29" x14ac:dyDescent="0.25">
      <c r="AA26208"/>
      <c r="AB26208"/>
      <c r="AC26208"/>
    </row>
    <row r="26209" spans="27:29" x14ac:dyDescent="0.25">
      <c r="AA26209"/>
      <c r="AB26209"/>
      <c r="AC26209"/>
    </row>
    <row r="26210" spans="27:29" x14ac:dyDescent="0.25">
      <c r="AA26210"/>
      <c r="AB26210"/>
      <c r="AC26210"/>
    </row>
    <row r="26211" spans="27:29" x14ac:dyDescent="0.25">
      <c r="AA26211"/>
      <c r="AB26211"/>
      <c r="AC26211"/>
    </row>
    <row r="26212" spans="27:29" x14ac:dyDescent="0.25">
      <c r="AA26212"/>
      <c r="AB26212"/>
      <c r="AC26212"/>
    </row>
    <row r="26213" spans="27:29" x14ac:dyDescent="0.25">
      <c r="AA26213"/>
      <c r="AB26213"/>
      <c r="AC26213"/>
    </row>
    <row r="26214" spans="27:29" x14ac:dyDescent="0.25">
      <c r="AA26214"/>
      <c r="AB26214"/>
      <c r="AC26214"/>
    </row>
    <row r="26215" spans="27:29" x14ac:dyDescent="0.25">
      <c r="AA26215"/>
      <c r="AB26215"/>
      <c r="AC26215"/>
    </row>
    <row r="26216" spans="27:29" x14ac:dyDescent="0.25">
      <c r="AA26216"/>
      <c r="AB26216"/>
      <c r="AC26216"/>
    </row>
    <row r="26217" spans="27:29" x14ac:dyDescent="0.25">
      <c r="AA26217"/>
      <c r="AB26217"/>
      <c r="AC26217"/>
    </row>
    <row r="26218" spans="27:29" x14ac:dyDescent="0.25">
      <c r="AA26218"/>
      <c r="AB26218"/>
      <c r="AC26218"/>
    </row>
    <row r="26219" spans="27:29" x14ac:dyDescent="0.25">
      <c r="AA26219"/>
      <c r="AB26219"/>
      <c r="AC26219"/>
    </row>
    <row r="26220" spans="27:29" x14ac:dyDescent="0.25">
      <c r="AA26220"/>
      <c r="AB26220"/>
      <c r="AC26220"/>
    </row>
    <row r="26221" spans="27:29" x14ac:dyDescent="0.25">
      <c r="AA26221"/>
      <c r="AB26221"/>
      <c r="AC26221"/>
    </row>
    <row r="26222" spans="27:29" x14ac:dyDescent="0.25">
      <c r="AA26222"/>
      <c r="AB26222"/>
      <c r="AC26222"/>
    </row>
    <row r="26223" spans="27:29" x14ac:dyDescent="0.25">
      <c r="AA26223"/>
      <c r="AB26223"/>
      <c r="AC26223"/>
    </row>
    <row r="26224" spans="27:29" x14ac:dyDescent="0.25">
      <c r="AA26224"/>
      <c r="AB26224"/>
      <c r="AC26224"/>
    </row>
    <row r="26225" spans="27:29" x14ac:dyDescent="0.25">
      <c r="AA26225"/>
      <c r="AB26225"/>
      <c r="AC26225"/>
    </row>
    <row r="26226" spans="27:29" x14ac:dyDescent="0.25">
      <c r="AA26226"/>
      <c r="AB26226"/>
      <c r="AC26226"/>
    </row>
    <row r="26227" spans="27:29" x14ac:dyDescent="0.25">
      <c r="AA26227"/>
      <c r="AB26227"/>
      <c r="AC26227"/>
    </row>
    <row r="26228" spans="27:29" x14ac:dyDescent="0.25">
      <c r="AA26228"/>
      <c r="AB26228"/>
      <c r="AC26228"/>
    </row>
    <row r="26229" spans="27:29" x14ac:dyDescent="0.25">
      <c r="AA26229"/>
      <c r="AB26229"/>
      <c r="AC26229"/>
    </row>
    <row r="26230" spans="27:29" x14ac:dyDescent="0.25">
      <c r="AA26230"/>
      <c r="AB26230"/>
      <c r="AC26230"/>
    </row>
    <row r="26231" spans="27:29" x14ac:dyDescent="0.25">
      <c r="AA26231"/>
      <c r="AB26231"/>
      <c r="AC26231"/>
    </row>
    <row r="26232" spans="27:29" x14ac:dyDescent="0.25">
      <c r="AA26232"/>
      <c r="AB26232"/>
      <c r="AC26232"/>
    </row>
    <row r="26233" spans="27:29" x14ac:dyDescent="0.25">
      <c r="AA26233"/>
      <c r="AB26233"/>
      <c r="AC26233"/>
    </row>
    <row r="26234" spans="27:29" x14ac:dyDescent="0.25">
      <c r="AA26234"/>
      <c r="AB26234"/>
      <c r="AC26234"/>
    </row>
    <row r="26235" spans="27:29" x14ac:dyDescent="0.25">
      <c r="AA26235"/>
      <c r="AB26235"/>
      <c r="AC26235"/>
    </row>
    <row r="26236" spans="27:29" x14ac:dyDescent="0.25">
      <c r="AA26236"/>
      <c r="AB26236"/>
      <c r="AC26236"/>
    </row>
    <row r="26237" spans="27:29" x14ac:dyDescent="0.25">
      <c r="AA26237"/>
      <c r="AB26237"/>
      <c r="AC26237"/>
    </row>
    <row r="26238" spans="27:29" x14ac:dyDescent="0.25">
      <c r="AA26238"/>
      <c r="AB26238"/>
      <c r="AC26238"/>
    </row>
    <row r="26239" spans="27:29" x14ac:dyDescent="0.25">
      <c r="AA26239"/>
      <c r="AB26239"/>
      <c r="AC26239"/>
    </row>
    <row r="26240" spans="27:29" x14ac:dyDescent="0.25">
      <c r="AA26240"/>
      <c r="AB26240"/>
      <c r="AC26240"/>
    </row>
    <row r="26241" spans="27:29" x14ac:dyDescent="0.25">
      <c r="AA26241"/>
      <c r="AB26241"/>
      <c r="AC26241"/>
    </row>
    <row r="26242" spans="27:29" x14ac:dyDescent="0.25">
      <c r="AA26242"/>
      <c r="AB26242"/>
      <c r="AC26242"/>
    </row>
    <row r="26243" spans="27:29" x14ac:dyDescent="0.25">
      <c r="AA26243"/>
      <c r="AB26243"/>
      <c r="AC26243"/>
    </row>
    <row r="26244" spans="27:29" x14ac:dyDescent="0.25">
      <c r="AA26244"/>
      <c r="AB26244"/>
      <c r="AC26244"/>
    </row>
    <row r="26245" spans="27:29" x14ac:dyDescent="0.25">
      <c r="AA26245"/>
      <c r="AB26245"/>
      <c r="AC26245"/>
    </row>
    <row r="26246" spans="27:29" x14ac:dyDescent="0.25">
      <c r="AA26246"/>
      <c r="AB26246"/>
      <c r="AC26246"/>
    </row>
    <row r="26247" spans="27:29" x14ac:dyDescent="0.25">
      <c r="AA26247"/>
      <c r="AB26247"/>
      <c r="AC26247"/>
    </row>
    <row r="26248" spans="27:29" x14ac:dyDescent="0.25">
      <c r="AA26248"/>
      <c r="AB26248"/>
      <c r="AC26248"/>
    </row>
    <row r="26249" spans="27:29" x14ac:dyDescent="0.25">
      <c r="AA26249"/>
      <c r="AB26249"/>
      <c r="AC26249"/>
    </row>
    <row r="26250" spans="27:29" x14ac:dyDescent="0.25">
      <c r="AA26250"/>
      <c r="AB26250"/>
      <c r="AC26250"/>
    </row>
    <row r="26251" spans="27:29" x14ac:dyDescent="0.25">
      <c r="AA26251"/>
      <c r="AB26251"/>
      <c r="AC26251"/>
    </row>
    <row r="26252" spans="27:29" x14ac:dyDescent="0.25">
      <c r="AA26252"/>
      <c r="AB26252"/>
      <c r="AC26252"/>
    </row>
    <row r="26253" spans="27:29" x14ac:dyDescent="0.25">
      <c r="AA26253"/>
      <c r="AB26253"/>
      <c r="AC26253"/>
    </row>
    <row r="26254" spans="27:29" x14ac:dyDescent="0.25">
      <c r="AA26254"/>
      <c r="AB26254"/>
      <c r="AC26254"/>
    </row>
    <row r="26255" spans="27:29" x14ac:dyDescent="0.25">
      <c r="AA26255"/>
      <c r="AB26255"/>
      <c r="AC26255"/>
    </row>
    <row r="26256" spans="27:29" x14ac:dyDescent="0.25">
      <c r="AA26256"/>
      <c r="AB26256"/>
      <c r="AC26256"/>
    </row>
    <row r="26257" spans="27:29" x14ac:dyDescent="0.25">
      <c r="AA26257"/>
      <c r="AB26257"/>
      <c r="AC26257"/>
    </row>
    <row r="26258" spans="27:29" x14ac:dyDescent="0.25">
      <c r="AA26258"/>
      <c r="AB26258"/>
      <c r="AC26258"/>
    </row>
    <row r="26259" spans="27:29" x14ac:dyDescent="0.25">
      <c r="AA26259"/>
      <c r="AB26259"/>
      <c r="AC26259"/>
    </row>
    <row r="26260" spans="27:29" x14ac:dyDescent="0.25">
      <c r="AA26260"/>
      <c r="AB26260"/>
      <c r="AC26260"/>
    </row>
    <row r="26261" spans="27:29" x14ac:dyDescent="0.25">
      <c r="AA26261"/>
      <c r="AB26261"/>
      <c r="AC26261"/>
    </row>
    <row r="26262" spans="27:29" x14ac:dyDescent="0.25">
      <c r="AA26262"/>
      <c r="AB26262"/>
      <c r="AC26262"/>
    </row>
    <row r="26263" spans="27:29" x14ac:dyDescent="0.25">
      <c r="AA26263"/>
      <c r="AB26263"/>
      <c r="AC26263"/>
    </row>
    <row r="26264" spans="27:29" x14ac:dyDescent="0.25">
      <c r="AA26264"/>
      <c r="AB26264"/>
      <c r="AC26264"/>
    </row>
    <row r="26265" spans="27:29" x14ac:dyDescent="0.25">
      <c r="AA26265"/>
      <c r="AB26265"/>
      <c r="AC26265"/>
    </row>
    <row r="26266" spans="27:29" x14ac:dyDescent="0.25">
      <c r="AA26266"/>
      <c r="AB26266"/>
      <c r="AC26266"/>
    </row>
    <row r="26267" spans="27:29" x14ac:dyDescent="0.25">
      <c r="AA26267"/>
      <c r="AB26267"/>
      <c r="AC26267"/>
    </row>
    <row r="26268" spans="27:29" x14ac:dyDescent="0.25">
      <c r="AA26268"/>
      <c r="AB26268"/>
      <c r="AC26268"/>
    </row>
    <row r="26269" spans="27:29" x14ac:dyDescent="0.25">
      <c r="AA26269"/>
      <c r="AB26269"/>
      <c r="AC26269"/>
    </row>
    <row r="26270" spans="27:29" x14ac:dyDescent="0.25">
      <c r="AA26270"/>
      <c r="AB26270"/>
      <c r="AC26270"/>
    </row>
    <row r="26271" spans="27:29" x14ac:dyDescent="0.25">
      <c r="AA26271"/>
      <c r="AB26271"/>
      <c r="AC26271"/>
    </row>
    <row r="26272" spans="27:29" x14ac:dyDescent="0.25">
      <c r="AA26272"/>
      <c r="AB26272"/>
      <c r="AC26272"/>
    </row>
    <row r="26273" spans="27:29" x14ac:dyDescent="0.25">
      <c r="AA26273"/>
      <c r="AB26273"/>
      <c r="AC26273"/>
    </row>
    <row r="26274" spans="27:29" x14ac:dyDescent="0.25">
      <c r="AA26274"/>
      <c r="AB26274"/>
      <c r="AC26274"/>
    </row>
    <row r="26275" spans="27:29" x14ac:dyDescent="0.25">
      <c r="AA26275"/>
      <c r="AB26275"/>
      <c r="AC26275"/>
    </row>
    <row r="26276" spans="27:29" x14ac:dyDescent="0.25">
      <c r="AA26276"/>
      <c r="AB26276"/>
      <c r="AC26276"/>
    </row>
    <row r="26277" spans="27:29" x14ac:dyDescent="0.25">
      <c r="AA26277"/>
      <c r="AB26277"/>
      <c r="AC26277"/>
    </row>
    <row r="26278" spans="27:29" x14ac:dyDescent="0.25">
      <c r="AA26278"/>
      <c r="AB26278"/>
      <c r="AC26278"/>
    </row>
    <row r="26279" spans="27:29" x14ac:dyDescent="0.25">
      <c r="AA26279"/>
      <c r="AB26279"/>
      <c r="AC26279"/>
    </row>
    <row r="26280" spans="27:29" x14ac:dyDescent="0.25">
      <c r="AA26280"/>
      <c r="AB26280"/>
      <c r="AC26280"/>
    </row>
    <row r="26281" spans="27:29" x14ac:dyDescent="0.25">
      <c r="AA26281"/>
      <c r="AB26281"/>
      <c r="AC26281"/>
    </row>
    <row r="26282" spans="27:29" x14ac:dyDescent="0.25">
      <c r="AA26282"/>
      <c r="AB26282"/>
      <c r="AC26282"/>
    </row>
    <row r="26283" spans="27:29" x14ac:dyDescent="0.25">
      <c r="AA26283"/>
      <c r="AB26283"/>
      <c r="AC26283"/>
    </row>
    <row r="26284" spans="27:29" x14ac:dyDescent="0.25">
      <c r="AA26284"/>
      <c r="AB26284"/>
      <c r="AC26284"/>
    </row>
    <row r="26285" spans="27:29" x14ac:dyDescent="0.25">
      <c r="AA26285"/>
      <c r="AB26285"/>
      <c r="AC26285"/>
    </row>
    <row r="26286" spans="27:29" x14ac:dyDescent="0.25">
      <c r="AA26286"/>
      <c r="AB26286"/>
      <c r="AC26286"/>
    </row>
    <row r="26287" spans="27:29" x14ac:dyDescent="0.25">
      <c r="AA26287"/>
      <c r="AB26287"/>
      <c r="AC26287"/>
    </row>
    <row r="26288" spans="27:29" x14ac:dyDescent="0.25">
      <c r="AA26288"/>
      <c r="AB26288"/>
      <c r="AC26288"/>
    </row>
    <row r="26289" spans="27:29" x14ac:dyDescent="0.25">
      <c r="AA26289"/>
      <c r="AB26289"/>
      <c r="AC26289"/>
    </row>
    <row r="26290" spans="27:29" x14ac:dyDescent="0.25">
      <c r="AA26290"/>
      <c r="AB26290"/>
      <c r="AC26290"/>
    </row>
    <row r="26291" spans="27:29" x14ac:dyDescent="0.25">
      <c r="AA26291"/>
      <c r="AB26291"/>
      <c r="AC26291"/>
    </row>
    <row r="26292" spans="27:29" x14ac:dyDescent="0.25">
      <c r="AA26292"/>
      <c r="AB26292"/>
      <c r="AC26292"/>
    </row>
    <row r="26293" spans="27:29" x14ac:dyDescent="0.25">
      <c r="AA26293"/>
      <c r="AB26293"/>
      <c r="AC26293"/>
    </row>
    <row r="26294" spans="27:29" x14ac:dyDescent="0.25">
      <c r="AA26294"/>
      <c r="AB26294"/>
      <c r="AC26294"/>
    </row>
    <row r="26295" spans="27:29" x14ac:dyDescent="0.25">
      <c r="AA26295"/>
      <c r="AB26295"/>
      <c r="AC26295"/>
    </row>
    <row r="26296" spans="27:29" x14ac:dyDescent="0.25">
      <c r="AA26296"/>
      <c r="AB26296"/>
      <c r="AC26296"/>
    </row>
    <row r="26297" spans="27:29" x14ac:dyDescent="0.25">
      <c r="AA26297"/>
      <c r="AB26297"/>
      <c r="AC26297"/>
    </row>
    <row r="26298" spans="27:29" x14ac:dyDescent="0.25">
      <c r="AA26298"/>
      <c r="AB26298"/>
      <c r="AC26298"/>
    </row>
    <row r="26299" spans="27:29" x14ac:dyDescent="0.25">
      <c r="AA26299"/>
      <c r="AB26299"/>
      <c r="AC26299"/>
    </row>
    <row r="26300" spans="27:29" x14ac:dyDescent="0.25">
      <c r="AA26300"/>
      <c r="AB26300"/>
      <c r="AC26300"/>
    </row>
    <row r="26301" spans="27:29" x14ac:dyDescent="0.25">
      <c r="AA26301"/>
      <c r="AB26301"/>
      <c r="AC26301"/>
    </row>
    <row r="26302" spans="27:29" x14ac:dyDescent="0.25">
      <c r="AA26302"/>
      <c r="AB26302"/>
      <c r="AC26302"/>
    </row>
    <row r="26303" spans="27:29" x14ac:dyDescent="0.25">
      <c r="AA26303"/>
      <c r="AB26303"/>
      <c r="AC26303"/>
    </row>
    <row r="26304" spans="27:29" x14ac:dyDescent="0.25">
      <c r="AA26304"/>
      <c r="AB26304"/>
      <c r="AC26304"/>
    </row>
    <row r="26305" spans="27:29" x14ac:dyDescent="0.25">
      <c r="AA26305"/>
      <c r="AB26305"/>
      <c r="AC26305"/>
    </row>
    <row r="26306" spans="27:29" x14ac:dyDescent="0.25">
      <c r="AA26306"/>
      <c r="AB26306"/>
      <c r="AC26306"/>
    </row>
    <row r="26307" spans="27:29" x14ac:dyDescent="0.25">
      <c r="AA26307"/>
      <c r="AB26307"/>
      <c r="AC26307"/>
    </row>
    <row r="26308" spans="27:29" x14ac:dyDescent="0.25">
      <c r="AA26308"/>
      <c r="AB26308"/>
      <c r="AC26308"/>
    </row>
    <row r="26309" spans="27:29" x14ac:dyDescent="0.25">
      <c r="AA26309"/>
      <c r="AB26309"/>
      <c r="AC26309"/>
    </row>
    <row r="26310" spans="27:29" x14ac:dyDescent="0.25">
      <c r="AA26310"/>
      <c r="AB26310"/>
      <c r="AC26310"/>
    </row>
    <row r="26311" spans="27:29" x14ac:dyDescent="0.25">
      <c r="AA26311"/>
      <c r="AB26311"/>
      <c r="AC26311"/>
    </row>
    <row r="26312" spans="27:29" x14ac:dyDescent="0.25">
      <c r="AA26312"/>
      <c r="AB26312"/>
      <c r="AC26312"/>
    </row>
    <row r="26313" spans="27:29" x14ac:dyDescent="0.25">
      <c r="AA26313"/>
      <c r="AB26313"/>
      <c r="AC26313"/>
    </row>
    <row r="26314" spans="27:29" x14ac:dyDescent="0.25">
      <c r="AA26314"/>
      <c r="AB26314"/>
      <c r="AC26314"/>
    </row>
    <row r="26315" spans="27:29" x14ac:dyDescent="0.25">
      <c r="AA26315"/>
      <c r="AB26315"/>
      <c r="AC26315"/>
    </row>
    <row r="26316" spans="27:29" x14ac:dyDescent="0.25">
      <c r="AA26316"/>
      <c r="AB26316"/>
      <c r="AC26316"/>
    </row>
    <row r="26317" spans="27:29" x14ac:dyDescent="0.25">
      <c r="AA26317"/>
      <c r="AB26317"/>
      <c r="AC26317"/>
    </row>
    <row r="26318" spans="27:29" x14ac:dyDescent="0.25">
      <c r="AA26318"/>
      <c r="AB26318"/>
      <c r="AC26318"/>
    </row>
    <row r="26319" spans="27:29" x14ac:dyDescent="0.25">
      <c r="AA26319"/>
      <c r="AB26319"/>
      <c r="AC26319"/>
    </row>
    <row r="26320" spans="27:29" x14ac:dyDescent="0.25">
      <c r="AA26320"/>
      <c r="AB26320"/>
      <c r="AC26320"/>
    </row>
    <row r="26321" spans="27:29" x14ac:dyDescent="0.25">
      <c r="AA26321"/>
      <c r="AB26321"/>
      <c r="AC26321"/>
    </row>
    <row r="26322" spans="27:29" x14ac:dyDescent="0.25">
      <c r="AA26322"/>
      <c r="AB26322"/>
      <c r="AC26322"/>
    </row>
    <row r="26323" spans="27:29" x14ac:dyDescent="0.25">
      <c r="AA26323"/>
      <c r="AB26323"/>
      <c r="AC26323"/>
    </row>
    <row r="26324" spans="27:29" x14ac:dyDescent="0.25">
      <c r="AA26324"/>
      <c r="AB26324"/>
      <c r="AC26324"/>
    </row>
    <row r="26325" spans="27:29" x14ac:dyDescent="0.25">
      <c r="AA26325"/>
      <c r="AB26325"/>
      <c r="AC26325"/>
    </row>
    <row r="26326" spans="27:29" x14ac:dyDescent="0.25">
      <c r="AA26326"/>
      <c r="AB26326"/>
      <c r="AC26326"/>
    </row>
    <row r="26327" spans="27:29" x14ac:dyDescent="0.25">
      <c r="AA26327"/>
      <c r="AB26327"/>
      <c r="AC26327"/>
    </row>
    <row r="26328" spans="27:29" x14ac:dyDescent="0.25">
      <c r="AA26328"/>
      <c r="AB26328"/>
      <c r="AC26328"/>
    </row>
    <row r="26329" spans="27:29" x14ac:dyDescent="0.25">
      <c r="AA26329"/>
      <c r="AB26329"/>
      <c r="AC26329"/>
    </row>
    <row r="26330" spans="27:29" x14ac:dyDescent="0.25">
      <c r="AA26330"/>
      <c r="AB26330"/>
      <c r="AC26330"/>
    </row>
    <row r="26331" spans="27:29" x14ac:dyDescent="0.25">
      <c r="AA26331"/>
      <c r="AB26331"/>
      <c r="AC26331"/>
    </row>
    <row r="26332" spans="27:29" x14ac:dyDescent="0.25">
      <c r="AA26332"/>
      <c r="AB26332"/>
      <c r="AC26332"/>
    </row>
    <row r="26333" spans="27:29" x14ac:dyDescent="0.25">
      <c r="AA26333"/>
      <c r="AB26333"/>
      <c r="AC26333"/>
    </row>
    <row r="26334" spans="27:29" x14ac:dyDescent="0.25">
      <c r="AA26334"/>
      <c r="AB26334"/>
      <c r="AC26334"/>
    </row>
    <row r="26335" spans="27:29" x14ac:dyDescent="0.25">
      <c r="AA26335"/>
      <c r="AB26335"/>
      <c r="AC26335"/>
    </row>
    <row r="26336" spans="27:29" x14ac:dyDescent="0.25">
      <c r="AA26336"/>
      <c r="AB26336"/>
      <c r="AC26336"/>
    </row>
    <row r="26337" spans="27:29" x14ac:dyDescent="0.25">
      <c r="AA26337"/>
      <c r="AB26337"/>
      <c r="AC26337"/>
    </row>
    <row r="26338" spans="27:29" x14ac:dyDescent="0.25">
      <c r="AA26338"/>
      <c r="AB26338"/>
      <c r="AC26338"/>
    </row>
    <row r="26339" spans="27:29" x14ac:dyDescent="0.25">
      <c r="AA26339"/>
      <c r="AB26339"/>
      <c r="AC26339"/>
    </row>
    <row r="26340" spans="27:29" x14ac:dyDescent="0.25">
      <c r="AA26340"/>
      <c r="AB26340"/>
      <c r="AC26340"/>
    </row>
    <row r="26341" spans="27:29" x14ac:dyDescent="0.25">
      <c r="AA26341"/>
      <c r="AB26341"/>
      <c r="AC26341"/>
    </row>
    <row r="26342" spans="27:29" x14ac:dyDescent="0.25">
      <c r="AA26342"/>
      <c r="AB26342"/>
      <c r="AC26342"/>
    </row>
    <row r="26343" spans="27:29" x14ac:dyDescent="0.25">
      <c r="AA26343"/>
      <c r="AB26343"/>
      <c r="AC26343"/>
    </row>
    <row r="26344" spans="27:29" x14ac:dyDescent="0.25">
      <c r="AA26344"/>
      <c r="AB26344"/>
      <c r="AC26344"/>
    </row>
    <row r="26345" spans="27:29" x14ac:dyDescent="0.25">
      <c r="AA26345"/>
      <c r="AB26345"/>
      <c r="AC26345"/>
    </row>
    <row r="26346" spans="27:29" x14ac:dyDescent="0.25">
      <c r="AA26346"/>
      <c r="AB26346"/>
      <c r="AC26346"/>
    </row>
    <row r="26347" spans="27:29" x14ac:dyDescent="0.25">
      <c r="AA26347"/>
      <c r="AB26347"/>
      <c r="AC26347"/>
    </row>
    <row r="26348" spans="27:29" x14ac:dyDescent="0.25">
      <c r="AA26348"/>
      <c r="AB26348"/>
      <c r="AC26348"/>
    </row>
    <row r="26349" spans="27:29" x14ac:dyDescent="0.25">
      <c r="AA26349"/>
      <c r="AB26349"/>
      <c r="AC26349"/>
    </row>
    <row r="26350" spans="27:29" x14ac:dyDescent="0.25">
      <c r="AA26350"/>
      <c r="AB26350"/>
      <c r="AC26350"/>
    </row>
    <row r="26351" spans="27:29" x14ac:dyDescent="0.25">
      <c r="AA26351"/>
      <c r="AB26351"/>
      <c r="AC26351"/>
    </row>
    <row r="26352" spans="27:29" x14ac:dyDescent="0.25">
      <c r="AA26352"/>
      <c r="AB26352"/>
      <c r="AC26352"/>
    </row>
    <row r="26353" spans="27:29" x14ac:dyDescent="0.25">
      <c r="AA26353"/>
      <c r="AB26353"/>
      <c r="AC26353"/>
    </row>
    <row r="26354" spans="27:29" x14ac:dyDescent="0.25">
      <c r="AA26354"/>
      <c r="AB26354"/>
      <c r="AC26354"/>
    </row>
    <row r="26355" spans="27:29" x14ac:dyDescent="0.25">
      <c r="AA26355"/>
      <c r="AB26355"/>
      <c r="AC26355"/>
    </row>
    <row r="26356" spans="27:29" x14ac:dyDescent="0.25">
      <c r="AA26356"/>
      <c r="AB26356"/>
      <c r="AC26356"/>
    </row>
    <row r="26357" spans="27:29" x14ac:dyDescent="0.25">
      <c r="AA26357"/>
      <c r="AB26357"/>
      <c r="AC26357"/>
    </row>
    <row r="26358" spans="27:29" x14ac:dyDescent="0.25">
      <c r="AA26358"/>
      <c r="AB26358"/>
      <c r="AC26358"/>
    </row>
    <row r="26359" spans="27:29" x14ac:dyDescent="0.25">
      <c r="AA26359"/>
      <c r="AB26359"/>
      <c r="AC26359"/>
    </row>
    <row r="26360" spans="27:29" x14ac:dyDescent="0.25">
      <c r="AA26360"/>
      <c r="AB26360"/>
      <c r="AC26360"/>
    </row>
    <row r="26361" spans="27:29" x14ac:dyDescent="0.25">
      <c r="AA26361"/>
      <c r="AB26361"/>
      <c r="AC26361"/>
    </row>
    <row r="26362" spans="27:29" x14ac:dyDescent="0.25">
      <c r="AA26362"/>
      <c r="AB26362"/>
      <c r="AC26362"/>
    </row>
    <row r="26363" spans="27:29" x14ac:dyDescent="0.25">
      <c r="AA26363"/>
      <c r="AB26363"/>
      <c r="AC26363"/>
    </row>
    <row r="26364" spans="27:29" x14ac:dyDescent="0.25">
      <c r="AA26364"/>
      <c r="AB26364"/>
      <c r="AC26364"/>
    </row>
    <row r="26365" spans="27:29" x14ac:dyDescent="0.25">
      <c r="AA26365"/>
      <c r="AB26365"/>
      <c r="AC26365"/>
    </row>
    <row r="26366" spans="27:29" x14ac:dyDescent="0.25">
      <c r="AA26366"/>
      <c r="AB26366"/>
      <c r="AC26366"/>
    </row>
    <row r="26367" spans="27:29" x14ac:dyDescent="0.25">
      <c r="AA26367"/>
      <c r="AB26367"/>
      <c r="AC26367"/>
    </row>
    <row r="26368" spans="27:29" x14ac:dyDescent="0.25">
      <c r="AA26368"/>
      <c r="AB26368"/>
      <c r="AC26368"/>
    </row>
    <row r="26369" spans="27:29" x14ac:dyDescent="0.25">
      <c r="AA26369"/>
      <c r="AB26369"/>
      <c r="AC26369"/>
    </row>
    <row r="26370" spans="27:29" x14ac:dyDescent="0.25">
      <c r="AA26370"/>
      <c r="AB26370"/>
      <c r="AC26370"/>
    </row>
    <row r="26371" spans="27:29" x14ac:dyDescent="0.25">
      <c r="AA26371"/>
      <c r="AB26371"/>
      <c r="AC26371"/>
    </row>
    <row r="26372" spans="27:29" x14ac:dyDescent="0.25">
      <c r="AA26372"/>
      <c r="AB26372"/>
      <c r="AC26372"/>
    </row>
    <row r="26373" spans="27:29" x14ac:dyDescent="0.25">
      <c r="AA26373"/>
      <c r="AB26373"/>
      <c r="AC26373"/>
    </row>
    <row r="26374" spans="27:29" x14ac:dyDescent="0.25">
      <c r="AA26374"/>
      <c r="AB26374"/>
      <c r="AC26374"/>
    </row>
    <row r="26375" spans="27:29" x14ac:dyDescent="0.25">
      <c r="AA26375"/>
      <c r="AB26375"/>
      <c r="AC26375"/>
    </row>
    <row r="26376" spans="27:29" x14ac:dyDescent="0.25">
      <c r="AA26376"/>
      <c r="AB26376"/>
      <c r="AC26376"/>
    </row>
    <row r="26377" spans="27:29" x14ac:dyDescent="0.25">
      <c r="AA26377"/>
      <c r="AB26377"/>
      <c r="AC26377"/>
    </row>
    <row r="26378" spans="27:29" x14ac:dyDescent="0.25">
      <c r="AA26378"/>
      <c r="AB26378"/>
      <c r="AC26378"/>
    </row>
    <row r="26379" spans="27:29" x14ac:dyDescent="0.25">
      <c r="AA26379"/>
      <c r="AB26379"/>
      <c r="AC26379"/>
    </row>
    <row r="26380" spans="27:29" x14ac:dyDescent="0.25">
      <c r="AA26380"/>
      <c r="AB26380"/>
      <c r="AC26380"/>
    </row>
    <row r="26381" spans="27:29" x14ac:dyDescent="0.25">
      <c r="AA26381"/>
      <c r="AB26381"/>
      <c r="AC26381"/>
    </row>
    <row r="26382" spans="27:29" x14ac:dyDescent="0.25">
      <c r="AA26382"/>
      <c r="AB26382"/>
      <c r="AC26382"/>
    </row>
    <row r="26383" spans="27:29" x14ac:dyDescent="0.25">
      <c r="AA26383"/>
      <c r="AB26383"/>
      <c r="AC26383"/>
    </row>
    <row r="26384" spans="27:29" x14ac:dyDescent="0.25">
      <c r="AA26384"/>
      <c r="AB26384"/>
      <c r="AC26384"/>
    </row>
    <row r="26385" spans="27:29" x14ac:dyDescent="0.25">
      <c r="AA26385"/>
      <c r="AB26385"/>
      <c r="AC26385"/>
    </row>
    <row r="26386" spans="27:29" x14ac:dyDescent="0.25">
      <c r="AA26386"/>
      <c r="AB26386"/>
      <c r="AC26386"/>
    </row>
    <row r="26387" spans="27:29" x14ac:dyDescent="0.25">
      <c r="AA26387"/>
      <c r="AB26387"/>
      <c r="AC26387"/>
    </row>
    <row r="26388" spans="27:29" x14ac:dyDescent="0.25">
      <c r="AA26388"/>
      <c r="AB26388"/>
      <c r="AC26388"/>
    </row>
    <row r="26389" spans="27:29" x14ac:dyDescent="0.25">
      <c r="AA26389"/>
      <c r="AB26389"/>
      <c r="AC26389"/>
    </row>
    <row r="26390" spans="27:29" x14ac:dyDescent="0.25">
      <c r="AA26390"/>
      <c r="AB26390"/>
      <c r="AC26390"/>
    </row>
    <row r="26391" spans="27:29" x14ac:dyDescent="0.25">
      <c r="AA26391"/>
      <c r="AB26391"/>
      <c r="AC26391"/>
    </row>
    <row r="26392" spans="27:29" x14ac:dyDescent="0.25">
      <c r="AA26392"/>
      <c r="AB26392"/>
      <c r="AC26392"/>
    </row>
    <row r="26393" spans="27:29" x14ac:dyDescent="0.25">
      <c r="AA26393"/>
      <c r="AB26393"/>
      <c r="AC26393"/>
    </row>
    <row r="26394" spans="27:29" x14ac:dyDescent="0.25">
      <c r="AA26394"/>
      <c r="AB26394"/>
      <c r="AC26394"/>
    </row>
    <row r="26395" spans="27:29" x14ac:dyDescent="0.25">
      <c r="AA26395"/>
      <c r="AB26395"/>
      <c r="AC26395"/>
    </row>
    <row r="26396" spans="27:29" x14ac:dyDescent="0.25">
      <c r="AA26396"/>
      <c r="AB26396"/>
      <c r="AC26396"/>
    </row>
    <row r="26397" spans="27:29" x14ac:dyDescent="0.25">
      <c r="AA26397"/>
      <c r="AB26397"/>
      <c r="AC26397"/>
    </row>
    <row r="26398" spans="27:29" x14ac:dyDescent="0.25">
      <c r="AA26398"/>
      <c r="AB26398"/>
      <c r="AC26398"/>
    </row>
    <row r="26399" spans="27:29" x14ac:dyDescent="0.25">
      <c r="AA26399"/>
      <c r="AB26399"/>
      <c r="AC26399"/>
    </row>
    <row r="26400" spans="27:29" x14ac:dyDescent="0.25">
      <c r="AA26400"/>
      <c r="AB26400"/>
      <c r="AC26400"/>
    </row>
    <row r="26401" spans="27:29" x14ac:dyDescent="0.25">
      <c r="AA26401"/>
      <c r="AB26401"/>
      <c r="AC26401"/>
    </row>
    <row r="26402" spans="27:29" x14ac:dyDescent="0.25">
      <c r="AA26402"/>
      <c r="AB26402"/>
      <c r="AC26402"/>
    </row>
    <row r="26403" spans="27:29" x14ac:dyDescent="0.25">
      <c r="AA26403"/>
      <c r="AB26403"/>
      <c r="AC26403"/>
    </row>
    <row r="26404" spans="27:29" x14ac:dyDescent="0.25">
      <c r="AA26404"/>
      <c r="AB26404"/>
      <c r="AC26404"/>
    </row>
    <row r="26405" spans="27:29" x14ac:dyDescent="0.25">
      <c r="AA26405"/>
      <c r="AB26405"/>
      <c r="AC26405"/>
    </row>
    <row r="26406" spans="27:29" x14ac:dyDescent="0.25">
      <c r="AA26406"/>
      <c r="AB26406"/>
      <c r="AC26406"/>
    </row>
    <row r="26407" spans="27:29" x14ac:dyDescent="0.25">
      <c r="AA26407"/>
      <c r="AB26407"/>
      <c r="AC26407"/>
    </row>
    <row r="26408" spans="27:29" x14ac:dyDescent="0.25">
      <c r="AA26408"/>
      <c r="AB26408"/>
      <c r="AC26408"/>
    </row>
    <row r="26409" spans="27:29" x14ac:dyDescent="0.25">
      <c r="AA26409"/>
      <c r="AB26409"/>
      <c r="AC26409"/>
    </row>
    <row r="26410" spans="27:29" x14ac:dyDescent="0.25">
      <c r="AA26410"/>
      <c r="AB26410"/>
      <c r="AC26410"/>
    </row>
    <row r="26411" spans="27:29" x14ac:dyDescent="0.25">
      <c r="AA26411"/>
      <c r="AB26411"/>
      <c r="AC26411"/>
    </row>
    <row r="26412" spans="27:29" x14ac:dyDescent="0.25">
      <c r="AA26412"/>
      <c r="AB26412"/>
      <c r="AC26412"/>
    </row>
    <row r="26413" spans="27:29" x14ac:dyDescent="0.25">
      <c r="AA26413"/>
      <c r="AB26413"/>
      <c r="AC26413"/>
    </row>
    <row r="26414" spans="27:29" x14ac:dyDescent="0.25">
      <c r="AA26414"/>
      <c r="AB26414"/>
      <c r="AC26414"/>
    </row>
    <row r="26415" spans="27:29" x14ac:dyDescent="0.25">
      <c r="AA26415"/>
      <c r="AB26415"/>
      <c r="AC26415"/>
    </row>
    <row r="26416" spans="27:29" x14ac:dyDescent="0.25">
      <c r="AA26416"/>
      <c r="AB26416"/>
      <c r="AC26416"/>
    </row>
    <row r="26417" spans="27:29" x14ac:dyDescent="0.25">
      <c r="AA26417"/>
      <c r="AB26417"/>
      <c r="AC26417"/>
    </row>
    <row r="26418" spans="27:29" x14ac:dyDescent="0.25">
      <c r="AA26418"/>
      <c r="AB26418"/>
      <c r="AC26418"/>
    </row>
    <row r="26419" spans="27:29" x14ac:dyDescent="0.25">
      <c r="AA26419"/>
      <c r="AB26419"/>
      <c r="AC26419"/>
    </row>
    <row r="26420" spans="27:29" x14ac:dyDescent="0.25">
      <c r="AA26420"/>
      <c r="AB26420"/>
      <c r="AC26420"/>
    </row>
    <row r="26421" spans="27:29" x14ac:dyDescent="0.25">
      <c r="AA26421"/>
      <c r="AB26421"/>
      <c r="AC26421"/>
    </row>
    <row r="26422" spans="27:29" x14ac:dyDescent="0.25">
      <c r="AA26422"/>
      <c r="AB26422"/>
      <c r="AC26422"/>
    </row>
    <row r="26423" spans="27:29" x14ac:dyDescent="0.25">
      <c r="AA26423"/>
      <c r="AB26423"/>
      <c r="AC26423"/>
    </row>
    <row r="26424" spans="27:29" x14ac:dyDescent="0.25">
      <c r="AA26424"/>
      <c r="AB26424"/>
      <c r="AC26424"/>
    </row>
    <row r="26425" spans="27:29" x14ac:dyDescent="0.25">
      <c r="AA26425"/>
      <c r="AB26425"/>
      <c r="AC26425"/>
    </row>
    <row r="26426" spans="27:29" x14ac:dyDescent="0.25">
      <c r="AA26426"/>
      <c r="AB26426"/>
      <c r="AC26426"/>
    </row>
    <row r="26427" spans="27:29" x14ac:dyDescent="0.25">
      <c r="AA26427"/>
      <c r="AB26427"/>
      <c r="AC26427"/>
    </row>
    <row r="26428" spans="27:29" x14ac:dyDescent="0.25">
      <c r="AA26428"/>
      <c r="AB26428"/>
      <c r="AC26428"/>
    </row>
    <row r="26429" spans="27:29" x14ac:dyDescent="0.25">
      <c r="AA26429"/>
      <c r="AB26429"/>
      <c r="AC26429"/>
    </row>
    <row r="26430" spans="27:29" x14ac:dyDescent="0.25">
      <c r="AA26430"/>
      <c r="AB26430"/>
      <c r="AC26430"/>
    </row>
    <row r="26431" spans="27:29" x14ac:dyDescent="0.25">
      <c r="AA26431"/>
      <c r="AB26431"/>
      <c r="AC26431"/>
    </row>
    <row r="26432" spans="27:29" x14ac:dyDescent="0.25">
      <c r="AA26432"/>
      <c r="AB26432"/>
      <c r="AC26432"/>
    </row>
    <row r="26433" spans="27:29" x14ac:dyDescent="0.25">
      <c r="AA26433"/>
      <c r="AB26433"/>
      <c r="AC26433"/>
    </row>
    <row r="26434" spans="27:29" x14ac:dyDescent="0.25">
      <c r="AA26434"/>
      <c r="AB26434"/>
      <c r="AC26434"/>
    </row>
    <row r="26435" spans="27:29" x14ac:dyDescent="0.25">
      <c r="AA26435"/>
      <c r="AB26435"/>
      <c r="AC26435"/>
    </row>
    <row r="26436" spans="27:29" x14ac:dyDescent="0.25">
      <c r="AA26436"/>
      <c r="AB26436"/>
      <c r="AC26436"/>
    </row>
    <row r="26437" spans="27:29" x14ac:dyDescent="0.25">
      <c r="AA26437"/>
      <c r="AB26437"/>
      <c r="AC26437"/>
    </row>
    <row r="26438" spans="27:29" x14ac:dyDescent="0.25">
      <c r="AA26438"/>
      <c r="AB26438"/>
      <c r="AC26438"/>
    </row>
    <row r="26439" spans="27:29" x14ac:dyDescent="0.25">
      <c r="AA26439"/>
      <c r="AB26439"/>
      <c r="AC26439"/>
    </row>
    <row r="26440" spans="27:29" x14ac:dyDescent="0.25">
      <c r="AA26440"/>
      <c r="AB26440"/>
      <c r="AC26440"/>
    </row>
    <row r="26441" spans="27:29" x14ac:dyDescent="0.25">
      <c r="AA26441"/>
      <c r="AB26441"/>
      <c r="AC26441"/>
    </row>
    <row r="26442" spans="27:29" x14ac:dyDescent="0.25">
      <c r="AA26442"/>
      <c r="AB26442"/>
      <c r="AC26442"/>
    </row>
    <row r="26443" spans="27:29" x14ac:dyDescent="0.25">
      <c r="AA26443"/>
      <c r="AB26443"/>
      <c r="AC26443"/>
    </row>
    <row r="26444" spans="27:29" x14ac:dyDescent="0.25">
      <c r="AA26444"/>
      <c r="AB26444"/>
      <c r="AC26444"/>
    </row>
    <row r="26445" spans="27:29" x14ac:dyDescent="0.25">
      <c r="AA26445"/>
      <c r="AB26445"/>
      <c r="AC26445"/>
    </row>
    <row r="26446" spans="27:29" x14ac:dyDescent="0.25">
      <c r="AA26446"/>
      <c r="AB26446"/>
      <c r="AC26446"/>
    </row>
    <row r="26447" spans="27:29" x14ac:dyDescent="0.25">
      <c r="AA26447"/>
      <c r="AB26447"/>
      <c r="AC26447"/>
    </row>
    <row r="26448" spans="27:29" x14ac:dyDescent="0.25">
      <c r="AA26448"/>
      <c r="AB26448"/>
      <c r="AC26448"/>
    </row>
    <row r="26449" spans="27:29" x14ac:dyDescent="0.25">
      <c r="AA26449"/>
      <c r="AB26449"/>
      <c r="AC26449"/>
    </row>
    <row r="26450" spans="27:29" x14ac:dyDescent="0.25">
      <c r="AA26450"/>
      <c r="AB26450"/>
      <c r="AC26450"/>
    </row>
    <row r="26451" spans="27:29" x14ac:dyDescent="0.25">
      <c r="AA26451"/>
      <c r="AB26451"/>
      <c r="AC26451"/>
    </row>
    <row r="26452" spans="27:29" x14ac:dyDescent="0.25">
      <c r="AA26452"/>
      <c r="AB26452"/>
      <c r="AC26452"/>
    </row>
    <row r="26453" spans="27:29" x14ac:dyDescent="0.25">
      <c r="AA26453"/>
      <c r="AB26453"/>
      <c r="AC26453"/>
    </row>
    <row r="26454" spans="27:29" x14ac:dyDescent="0.25">
      <c r="AA26454"/>
      <c r="AB26454"/>
      <c r="AC26454"/>
    </row>
    <row r="26455" spans="27:29" x14ac:dyDescent="0.25">
      <c r="AA26455"/>
      <c r="AB26455"/>
      <c r="AC26455"/>
    </row>
    <row r="26456" spans="27:29" x14ac:dyDescent="0.25">
      <c r="AA26456"/>
      <c r="AB26456"/>
      <c r="AC26456"/>
    </row>
    <row r="26457" spans="27:29" x14ac:dyDescent="0.25">
      <c r="AA26457"/>
      <c r="AB26457"/>
      <c r="AC26457"/>
    </row>
    <row r="26458" spans="27:29" x14ac:dyDescent="0.25">
      <c r="AA26458"/>
      <c r="AB26458"/>
      <c r="AC26458"/>
    </row>
    <row r="26459" spans="27:29" x14ac:dyDescent="0.25">
      <c r="AA26459"/>
      <c r="AB26459"/>
      <c r="AC26459"/>
    </row>
    <row r="26460" spans="27:29" x14ac:dyDescent="0.25">
      <c r="AA26460"/>
      <c r="AB26460"/>
      <c r="AC26460"/>
    </row>
    <row r="26461" spans="27:29" x14ac:dyDescent="0.25">
      <c r="AA26461"/>
      <c r="AB26461"/>
      <c r="AC26461"/>
    </row>
    <row r="26462" spans="27:29" x14ac:dyDescent="0.25">
      <c r="AA26462"/>
      <c r="AB26462"/>
      <c r="AC26462"/>
    </row>
    <row r="26463" spans="27:29" x14ac:dyDescent="0.25">
      <c r="AA26463"/>
      <c r="AB26463"/>
      <c r="AC26463"/>
    </row>
    <row r="26464" spans="27:29" x14ac:dyDescent="0.25">
      <c r="AA26464"/>
      <c r="AB26464"/>
      <c r="AC26464"/>
    </row>
    <row r="26465" spans="27:29" x14ac:dyDescent="0.25">
      <c r="AA26465"/>
      <c r="AB26465"/>
      <c r="AC26465"/>
    </row>
    <row r="26466" spans="27:29" x14ac:dyDescent="0.25">
      <c r="AA26466"/>
      <c r="AB26466"/>
      <c r="AC26466"/>
    </row>
    <row r="26467" spans="27:29" x14ac:dyDescent="0.25">
      <c r="AA26467"/>
      <c r="AB26467"/>
      <c r="AC26467"/>
    </row>
    <row r="26468" spans="27:29" x14ac:dyDescent="0.25">
      <c r="AA26468"/>
      <c r="AB26468"/>
      <c r="AC26468"/>
    </row>
    <row r="26469" spans="27:29" x14ac:dyDescent="0.25">
      <c r="AA26469"/>
      <c r="AB26469"/>
      <c r="AC26469"/>
    </row>
    <row r="26470" spans="27:29" x14ac:dyDescent="0.25">
      <c r="AA26470"/>
      <c r="AB26470"/>
      <c r="AC26470"/>
    </row>
    <row r="26471" spans="27:29" x14ac:dyDescent="0.25">
      <c r="AA26471"/>
      <c r="AB26471"/>
      <c r="AC26471"/>
    </row>
    <row r="26472" spans="27:29" x14ac:dyDescent="0.25">
      <c r="AA26472"/>
      <c r="AB26472"/>
      <c r="AC26472"/>
    </row>
    <row r="26473" spans="27:29" x14ac:dyDescent="0.25">
      <c r="AA26473"/>
      <c r="AB26473"/>
      <c r="AC26473"/>
    </row>
    <row r="26474" spans="27:29" x14ac:dyDescent="0.25">
      <c r="AA26474"/>
      <c r="AB26474"/>
      <c r="AC26474"/>
    </row>
    <row r="26475" spans="27:29" x14ac:dyDescent="0.25">
      <c r="AA26475"/>
      <c r="AB26475"/>
      <c r="AC26475"/>
    </row>
    <row r="26476" spans="27:29" x14ac:dyDescent="0.25">
      <c r="AA26476"/>
      <c r="AB26476"/>
      <c r="AC26476"/>
    </row>
    <row r="26477" spans="27:29" x14ac:dyDescent="0.25">
      <c r="AA26477"/>
      <c r="AB26477"/>
      <c r="AC26477"/>
    </row>
    <row r="26478" spans="27:29" x14ac:dyDescent="0.25">
      <c r="AA26478"/>
      <c r="AB26478"/>
      <c r="AC26478"/>
    </row>
    <row r="26479" spans="27:29" x14ac:dyDescent="0.25">
      <c r="AA26479"/>
      <c r="AB26479"/>
      <c r="AC26479"/>
    </row>
    <row r="26480" spans="27:29" x14ac:dyDescent="0.25">
      <c r="AA26480"/>
      <c r="AB26480"/>
      <c r="AC26480"/>
    </row>
    <row r="26481" spans="27:29" x14ac:dyDescent="0.25">
      <c r="AA26481"/>
      <c r="AB26481"/>
      <c r="AC26481"/>
    </row>
    <row r="26482" spans="27:29" x14ac:dyDescent="0.25">
      <c r="AA26482"/>
      <c r="AB26482"/>
      <c r="AC26482"/>
    </row>
    <row r="26483" spans="27:29" x14ac:dyDescent="0.25">
      <c r="AA26483"/>
      <c r="AB26483"/>
      <c r="AC26483"/>
    </row>
    <row r="26484" spans="27:29" x14ac:dyDescent="0.25">
      <c r="AA26484"/>
      <c r="AB26484"/>
      <c r="AC26484"/>
    </row>
    <row r="26485" spans="27:29" x14ac:dyDescent="0.25">
      <c r="AA26485"/>
      <c r="AB26485"/>
      <c r="AC26485"/>
    </row>
    <row r="26486" spans="27:29" x14ac:dyDescent="0.25">
      <c r="AA26486"/>
      <c r="AB26486"/>
      <c r="AC26486"/>
    </row>
    <row r="26487" spans="27:29" x14ac:dyDescent="0.25">
      <c r="AA26487"/>
      <c r="AB26487"/>
      <c r="AC26487"/>
    </row>
    <row r="26488" spans="27:29" x14ac:dyDescent="0.25">
      <c r="AA26488"/>
      <c r="AB26488"/>
      <c r="AC26488"/>
    </row>
    <row r="26489" spans="27:29" x14ac:dyDescent="0.25">
      <c r="AA26489"/>
      <c r="AB26489"/>
      <c r="AC26489"/>
    </row>
    <row r="26490" spans="27:29" x14ac:dyDescent="0.25">
      <c r="AA26490"/>
      <c r="AB26490"/>
      <c r="AC26490"/>
    </row>
    <row r="26491" spans="27:29" x14ac:dyDescent="0.25">
      <c r="AA26491"/>
      <c r="AB26491"/>
      <c r="AC26491"/>
    </row>
    <row r="26492" spans="27:29" x14ac:dyDescent="0.25">
      <c r="AA26492"/>
      <c r="AB26492"/>
      <c r="AC26492"/>
    </row>
    <row r="26493" spans="27:29" x14ac:dyDescent="0.25">
      <c r="AA26493"/>
      <c r="AB26493"/>
      <c r="AC26493"/>
    </row>
    <row r="26494" spans="27:29" x14ac:dyDescent="0.25">
      <c r="AA26494"/>
      <c r="AB26494"/>
      <c r="AC26494"/>
    </row>
    <row r="26495" spans="27:29" x14ac:dyDescent="0.25">
      <c r="AA26495"/>
      <c r="AB26495"/>
      <c r="AC26495"/>
    </row>
    <row r="26496" spans="27:29" x14ac:dyDescent="0.25">
      <c r="AA26496"/>
      <c r="AB26496"/>
      <c r="AC26496"/>
    </row>
    <row r="26497" spans="27:29" x14ac:dyDescent="0.25">
      <c r="AA26497"/>
      <c r="AB26497"/>
      <c r="AC26497"/>
    </row>
    <row r="26498" spans="27:29" x14ac:dyDescent="0.25">
      <c r="AA26498"/>
      <c r="AB26498"/>
      <c r="AC26498"/>
    </row>
    <row r="26499" spans="27:29" x14ac:dyDescent="0.25">
      <c r="AA26499"/>
      <c r="AB26499"/>
      <c r="AC26499"/>
    </row>
    <row r="26500" spans="27:29" x14ac:dyDescent="0.25">
      <c r="AA26500"/>
      <c r="AB26500"/>
      <c r="AC26500"/>
    </row>
    <row r="26501" spans="27:29" x14ac:dyDescent="0.25">
      <c r="AA26501"/>
      <c r="AB26501"/>
      <c r="AC26501"/>
    </row>
    <row r="26502" spans="27:29" x14ac:dyDescent="0.25">
      <c r="AA26502"/>
      <c r="AB26502"/>
      <c r="AC26502"/>
    </row>
    <row r="26503" spans="27:29" x14ac:dyDescent="0.25">
      <c r="AA26503"/>
      <c r="AB26503"/>
      <c r="AC26503"/>
    </row>
    <row r="26504" spans="27:29" x14ac:dyDescent="0.25">
      <c r="AA26504"/>
      <c r="AB26504"/>
      <c r="AC26504"/>
    </row>
    <row r="26505" spans="27:29" x14ac:dyDescent="0.25">
      <c r="AA26505"/>
      <c r="AB26505"/>
      <c r="AC26505"/>
    </row>
    <row r="26506" spans="27:29" x14ac:dyDescent="0.25">
      <c r="AA26506"/>
      <c r="AB26506"/>
      <c r="AC26506"/>
    </row>
    <row r="26507" spans="27:29" x14ac:dyDescent="0.25">
      <c r="AA26507"/>
      <c r="AB26507"/>
      <c r="AC26507"/>
    </row>
    <row r="26508" spans="27:29" x14ac:dyDescent="0.25">
      <c r="AA26508"/>
      <c r="AB26508"/>
      <c r="AC26508"/>
    </row>
    <row r="26509" spans="27:29" x14ac:dyDescent="0.25">
      <c r="AA26509"/>
      <c r="AB26509"/>
      <c r="AC26509"/>
    </row>
    <row r="26510" spans="27:29" x14ac:dyDescent="0.25">
      <c r="AA26510"/>
      <c r="AB26510"/>
      <c r="AC26510"/>
    </row>
    <row r="26511" spans="27:29" x14ac:dyDescent="0.25">
      <c r="AA26511"/>
      <c r="AB26511"/>
      <c r="AC26511"/>
    </row>
    <row r="26512" spans="27:29" x14ac:dyDescent="0.25">
      <c r="AA26512"/>
      <c r="AB26512"/>
      <c r="AC26512"/>
    </row>
    <row r="26513" spans="27:29" x14ac:dyDescent="0.25">
      <c r="AA26513"/>
      <c r="AB26513"/>
      <c r="AC26513"/>
    </row>
    <row r="26514" spans="27:29" x14ac:dyDescent="0.25">
      <c r="AA26514"/>
      <c r="AB26514"/>
      <c r="AC26514"/>
    </row>
    <row r="26515" spans="27:29" x14ac:dyDescent="0.25">
      <c r="AA26515"/>
      <c r="AB26515"/>
      <c r="AC26515"/>
    </row>
    <row r="26516" spans="27:29" x14ac:dyDescent="0.25">
      <c r="AA26516"/>
      <c r="AB26516"/>
      <c r="AC26516"/>
    </row>
    <row r="26517" spans="27:29" x14ac:dyDescent="0.25">
      <c r="AA26517"/>
      <c r="AB26517"/>
      <c r="AC26517"/>
    </row>
    <row r="26518" spans="27:29" x14ac:dyDescent="0.25">
      <c r="AA26518"/>
      <c r="AB26518"/>
      <c r="AC26518"/>
    </row>
    <row r="26519" spans="27:29" x14ac:dyDescent="0.25">
      <c r="AA26519"/>
      <c r="AB26519"/>
      <c r="AC26519"/>
    </row>
    <row r="26520" spans="27:29" x14ac:dyDescent="0.25">
      <c r="AA26520"/>
      <c r="AB26520"/>
      <c r="AC26520"/>
    </row>
    <row r="26521" spans="27:29" x14ac:dyDescent="0.25">
      <c r="AA26521"/>
      <c r="AB26521"/>
      <c r="AC26521"/>
    </row>
    <row r="26522" spans="27:29" x14ac:dyDescent="0.25">
      <c r="AA26522"/>
      <c r="AB26522"/>
      <c r="AC26522"/>
    </row>
    <row r="26523" spans="27:29" x14ac:dyDescent="0.25">
      <c r="AA26523"/>
      <c r="AB26523"/>
      <c r="AC26523"/>
    </row>
    <row r="26524" spans="27:29" x14ac:dyDescent="0.25">
      <c r="AA26524"/>
      <c r="AB26524"/>
      <c r="AC26524"/>
    </row>
    <row r="26525" spans="27:29" x14ac:dyDescent="0.25">
      <c r="AA26525"/>
      <c r="AB26525"/>
      <c r="AC26525"/>
    </row>
    <row r="26526" spans="27:29" x14ac:dyDescent="0.25">
      <c r="AA26526"/>
      <c r="AB26526"/>
      <c r="AC26526"/>
    </row>
    <row r="26527" spans="27:29" x14ac:dyDescent="0.25">
      <c r="AA26527"/>
      <c r="AB26527"/>
      <c r="AC26527"/>
    </row>
    <row r="26528" spans="27:29" x14ac:dyDescent="0.25">
      <c r="AA26528"/>
      <c r="AB26528"/>
      <c r="AC26528"/>
    </row>
    <row r="26529" spans="27:29" x14ac:dyDescent="0.25">
      <c r="AA26529"/>
      <c r="AB26529"/>
      <c r="AC26529"/>
    </row>
    <row r="26530" spans="27:29" x14ac:dyDescent="0.25">
      <c r="AA26530"/>
      <c r="AB26530"/>
      <c r="AC26530"/>
    </row>
    <row r="26531" spans="27:29" x14ac:dyDescent="0.25">
      <c r="AA26531"/>
      <c r="AB26531"/>
      <c r="AC26531"/>
    </row>
    <row r="26532" spans="27:29" x14ac:dyDescent="0.25">
      <c r="AA26532"/>
      <c r="AB26532"/>
      <c r="AC26532"/>
    </row>
    <row r="26533" spans="27:29" x14ac:dyDescent="0.25">
      <c r="AA26533"/>
      <c r="AB26533"/>
      <c r="AC26533"/>
    </row>
    <row r="26534" spans="27:29" x14ac:dyDescent="0.25">
      <c r="AA26534"/>
      <c r="AB26534"/>
      <c r="AC26534"/>
    </row>
    <row r="26535" spans="27:29" x14ac:dyDescent="0.25">
      <c r="AA26535"/>
      <c r="AB26535"/>
      <c r="AC26535"/>
    </row>
    <row r="26536" spans="27:29" x14ac:dyDescent="0.25">
      <c r="AA26536"/>
      <c r="AB26536"/>
      <c r="AC26536"/>
    </row>
    <row r="26537" spans="27:29" x14ac:dyDescent="0.25">
      <c r="AA26537"/>
      <c r="AB26537"/>
      <c r="AC26537"/>
    </row>
    <row r="26538" spans="27:29" x14ac:dyDescent="0.25">
      <c r="AA26538"/>
      <c r="AB26538"/>
      <c r="AC26538"/>
    </row>
    <row r="26539" spans="27:29" x14ac:dyDescent="0.25">
      <c r="AA26539"/>
      <c r="AB26539"/>
      <c r="AC26539"/>
    </row>
    <row r="26540" spans="27:29" x14ac:dyDescent="0.25">
      <c r="AA26540"/>
      <c r="AB26540"/>
      <c r="AC26540"/>
    </row>
    <row r="26541" spans="27:29" x14ac:dyDescent="0.25">
      <c r="AA26541"/>
      <c r="AB26541"/>
      <c r="AC26541"/>
    </row>
    <row r="26542" spans="27:29" x14ac:dyDescent="0.25">
      <c r="AA26542"/>
      <c r="AB26542"/>
      <c r="AC26542"/>
    </row>
    <row r="26543" spans="27:29" x14ac:dyDescent="0.25">
      <c r="AA26543"/>
      <c r="AB26543"/>
      <c r="AC26543"/>
    </row>
    <row r="26544" spans="27:29" x14ac:dyDescent="0.25">
      <c r="AA26544"/>
      <c r="AB26544"/>
      <c r="AC26544"/>
    </row>
    <row r="26545" spans="27:29" x14ac:dyDescent="0.25">
      <c r="AA26545"/>
      <c r="AB26545"/>
      <c r="AC26545"/>
    </row>
    <row r="26546" spans="27:29" x14ac:dyDescent="0.25">
      <c r="AA26546"/>
      <c r="AB26546"/>
      <c r="AC26546"/>
    </row>
    <row r="26547" spans="27:29" x14ac:dyDescent="0.25">
      <c r="AA26547"/>
      <c r="AB26547"/>
      <c r="AC26547"/>
    </row>
    <row r="26548" spans="27:29" x14ac:dyDescent="0.25">
      <c r="AA26548"/>
      <c r="AB26548"/>
      <c r="AC26548"/>
    </row>
    <row r="26549" spans="27:29" x14ac:dyDescent="0.25">
      <c r="AA26549"/>
      <c r="AB26549"/>
      <c r="AC26549"/>
    </row>
    <row r="26550" spans="27:29" x14ac:dyDescent="0.25">
      <c r="AA26550"/>
      <c r="AB26550"/>
      <c r="AC26550"/>
    </row>
    <row r="26551" spans="27:29" x14ac:dyDescent="0.25">
      <c r="AA26551"/>
      <c r="AB26551"/>
      <c r="AC26551"/>
    </row>
    <row r="26552" spans="27:29" x14ac:dyDescent="0.25">
      <c r="AA26552"/>
      <c r="AB26552"/>
      <c r="AC26552"/>
    </row>
    <row r="26553" spans="27:29" x14ac:dyDescent="0.25">
      <c r="AA26553"/>
      <c r="AB26553"/>
      <c r="AC26553"/>
    </row>
    <row r="26554" spans="27:29" x14ac:dyDescent="0.25">
      <c r="AA26554"/>
      <c r="AB26554"/>
      <c r="AC26554"/>
    </row>
    <row r="26555" spans="27:29" x14ac:dyDescent="0.25">
      <c r="AA26555"/>
      <c r="AB26555"/>
      <c r="AC26555"/>
    </row>
    <row r="26556" spans="27:29" x14ac:dyDescent="0.25">
      <c r="AA26556"/>
      <c r="AB26556"/>
      <c r="AC26556"/>
    </row>
    <row r="26557" spans="27:29" x14ac:dyDescent="0.25">
      <c r="AA26557"/>
      <c r="AB26557"/>
      <c r="AC26557"/>
    </row>
    <row r="26558" spans="27:29" x14ac:dyDescent="0.25">
      <c r="AA26558"/>
      <c r="AB26558"/>
      <c r="AC26558"/>
    </row>
    <row r="26559" spans="27:29" x14ac:dyDescent="0.25">
      <c r="AA26559"/>
      <c r="AB26559"/>
      <c r="AC26559"/>
    </row>
    <row r="26560" spans="27:29" x14ac:dyDescent="0.25">
      <c r="AA26560"/>
      <c r="AB26560"/>
      <c r="AC26560"/>
    </row>
    <row r="26561" spans="27:29" x14ac:dyDescent="0.25">
      <c r="AA26561"/>
      <c r="AB26561"/>
      <c r="AC26561"/>
    </row>
    <row r="26562" spans="27:29" x14ac:dyDescent="0.25">
      <c r="AA26562"/>
      <c r="AB26562"/>
      <c r="AC26562"/>
    </row>
    <row r="26563" spans="27:29" x14ac:dyDescent="0.25">
      <c r="AA26563"/>
      <c r="AB26563"/>
      <c r="AC26563"/>
    </row>
    <row r="26564" spans="27:29" x14ac:dyDescent="0.25">
      <c r="AA26564"/>
      <c r="AB26564"/>
      <c r="AC26564"/>
    </row>
    <row r="26565" spans="27:29" x14ac:dyDescent="0.25">
      <c r="AA26565"/>
      <c r="AB26565"/>
      <c r="AC26565"/>
    </row>
    <row r="26566" spans="27:29" x14ac:dyDescent="0.25">
      <c r="AA26566"/>
      <c r="AB26566"/>
      <c r="AC26566"/>
    </row>
    <row r="26567" spans="27:29" x14ac:dyDescent="0.25">
      <c r="AA26567"/>
      <c r="AB26567"/>
      <c r="AC26567"/>
    </row>
    <row r="26568" spans="27:29" x14ac:dyDescent="0.25">
      <c r="AA26568"/>
      <c r="AB26568"/>
      <c r="AC26568"/>
    </row>
    <row r="26569" spans="27:29" x14ac:dyDescent="0.25">
      <c r="AA26569"/>
      <c r="AB26569"/>
      <c r="AC26569"/>
    </row>
    <row r="26570" spans="27:29" x14ac:dyDescent="0.25">
      <c r="AA26570"/>
      <c r="AB26570"/>
      <c r="AC26570"/>
    </row>
    <row r="26571" spans="27:29" x14ac:dyDescent="0.25">
      <c r="AA26571"/>
      <c r="AB26571"/>
      <c r="AC26571"/>
    </row>
    <row r="26572" spans="27:29" x14ac:dyDescent="0.25">
      <c r="AA26572"/>
      <c r="AB26572"/>
      <c r="AC26572"/>
    </row>
    <row r="26573" spans="27:29" x14ac:dyDescent="0.25">
      <c r="AA26573"/>
      <c r="AB26573"/>
      <c r="AC26573"/>
    </row>
    <row r="26574" spans="27:29" x14ac:dyDescent="0.25">
      <c r="AA26574"/>
      <c r="AB26574"/>
      <c r="AC26574"/>
    </row>
    <row r="26575" spans="27:29" x14ac:dyDescent="0.25">
      <c r="AA26575"/>
      <c r="AB26575"/>
      <c r="AC26575"/>
    </row>
    <row r="26576" spans="27:29" x14ac:dyDescent="0.25">
      <c r="AA26576"/>
      <c r="AB26576"/>
      <c r="AC26576"/>
    </row>
    <row r="26577" spans="27:29" x14ac:dyDescent="0.25">
      <c r="AA26577"/>
      <c r="AB26577"/>
      <c r="AC26577"/>
    </row>
    <row r="26578" spans="27:29" x14ac:dyDescent="0.25">
      <c r="AA26578"/>
      <c r="AB26578"/>
      <c r="AC26578"/>
    </row>
    <row r="26579" spans="27:29" x14ac:dyDescent="0.25">
      <c r="AA26579"/>
      <c r="AB26579"/>
      <c r="AC26579"/>
    </row>
    <row r="26580" spans="27:29" x14ac:dyDescent="0.25">
      <c r="AA26580"/>
      <c r="AB26580"/>
      <c r="AC26580"/>
    </row>
    <row r="26581" spans="27:29" x14ac:dyDescent="0.25">
      <c r="AA26581"/>
      <c r="AB26581"/>
      <c r="AC26581"/>
    </row>
    <row r="26582" spans="27:29" x14ac:dyDescent="0.25">
      <c r="AA26582"/>
      <c r="AB26582"/>
      <c r="AC26582"/>
    </row>
    <row r="26583" spans="27:29" x14ac:dyDescent="0.25">
      <c r="AA26583"/>
      <c r="AB26583"/>
      <c r="AC26583"/>
    </row>
    <row r="26584" spans="27:29" x14ac:dyDescent="0.25">
      <c r="AA26584"/>
      <c r="AB26584"/>
      <c r="AC26584"/>
    </row>
    <row r="26585" spans="27:29" x14ac:dyDescent="0.25">
      <c r="AA26585"/>
      <c r="AB26585"/>
      <c r="AC26585"/>
    </row>
    <row r="26586" spans="27:29" x14ac:dyDescent="0.25">
      <c r="AA26586"/>
      <c r="AB26586"/>
      <c r="AC26586"/>
    </row>
    <row r="26587" spans="27:29" x14ac:dyDescent="0.25">
      <c r="AA26587"/>
      <c r="AB26587"/>
      <c r="AC26587"/>
    </row>
    <row r="26588" spans="27:29" x14ac:dyDescent="0.25">
      <c r="AA26588"/>
      <c r="AB26588"/>
      <c r="AC26588"/>
    </row>
    <row r="26589" spans="27:29" x14ac:dyDescent="0.25">
      <c r="AA26589"/>
      <c r="AB26589"/>
      <c r="AC26589"/>
    </row>
    <row r="26590" spans="27:29" x14ac:dyDescent="0.25">
      <c r="AA26590"/>
      <c r="AB26590"/>
      <c r="AC26590"/>
    </row>
    <row r="26591" spans="27:29" x14ac:dyDescent="0.25">
      <c r="AA26591"/>
      <c r="AB26591"/>
      <c r="AC26591"/>
    </row>
    <row r="26592" spans="27:29" x14ac:dyDescent="0.25">
      <c r="AA26592"/>
      <c r="AB26592"/>
      <c r="AC26592"/>
    </row>
    <row r="26593" spans="27:29" x14ac:dyDescent="0.25">
      <c r="AA26593"/>
      <c r="AB26593"/>
      <c r="AC26593"/>
    </row>
    <row r="26594" spans="27:29" x14ac:dyDescent="0.25">
      <c r="AA26594"/>
      <c r="AB26594"/>
      <c r="AC26594"/>
    </row>
    <row r="26595" spans="27:29" x14ac:dyDescent="0.25">
      <c r="AA26595"/>
      <c r="AB26595"/>
      <c r="AC26595"/>
    </row>
    <row r="26596" spans="27:29" x14ac:dyDescent="0.25">
      <c r="AA26596"/>
      <c r="AB26596"/>
      <c r="AC26596"/>
    </row>
    <row r="26597" spans="27:29" x14ac:dyDescent="0.25">
      <c r="AA26597"/>
      <c r="AB26597"/>
      <c r="AC26597"/>
    </row>
    <row r="26598" spans="27:29" x14ac:dyDescent="0.25">
      <c r="AA26598"/>
      <c r="AB26598"/>
      <c r="AC26598"/>
    </row>
    <row r="26599" spans="27:29" x14ac:dyDescent="0.25">
      <c r="AA26599"/>
      <c r="AB26599"/>
      <c r="AC26599"/>
    </row>
    <row r="26600" spans="27:29" x14ac:dyDescent="0.25">
      <c r="AA26600"/>
      <c r="AB26600"/>
      <c r="AC26600"/>
    </row>
    <row r="26601" spans="27:29" x14ac:dyDescent="0.25">
      <c r="AA26601"/>
      <c r="AB26601"/>
      <c r="AC26601"/>
    </row>
    <row r="26602" spans="27:29" x14ac:dyDescent="0.25">
      <c r="AA26602"/>
      <c r="AB26602"/>
      <c r="AC26602"/>
    </row>
    <row r="26603" spans="27:29" x14ac:dyDescent="0.25">
      <c r="AA26603"/>
      <c r="AB26603"/>
      <c r="AC26603"/>
    </row>
    <row r="26604" spans="27:29" x14ac:dyDescent="0.25">
      <c r="AA26604"/>
      <c r="AB26604"/>
      <c r="AC26604"/>
    </row>
    <row r="26605" spans="27:29" x14ac:dyDescent="0.25">
      <c r="AA26605"/>
      <c r="AB26605"/>
      <c r="AC26605"/>
    </row>
    <row r="26606" spans="27:29" x14ac:dyDescent="0.25">
      <c r="AA26606"/>
      <c r="AB26606"/>
      <c r="AC26606"/>
    </row>
    <row r="26607" spans="27:29" x14ac:dyDescent="0.25">
      <c r="AA26607"/>
      <c r="AB26607"/>
      <c r="AC26607"/>
    </row>
    <row r="26608" spans="27:29" x14ac:dyDescent="0.25">
      <c r="AA26608"/>
      <c r="AB26608"/>
      <c r="AC26608"/>
    </row>
    <row r="26609" spans="27:29" x14ac:dyDescent="0.25">
      <c r="AA26609"/>
      <c r="AB26609"/>
      <c r="AC26609"/>
    </row>
    <row r="26610" spans="27:29" x14ac:dyDescent="0.25">
      <c r="AA26610"/>
      <c r="AB26610"/>
      <c r="AC26610"/>
    </row>
    <row r="26611" spans="27:29" x14ac:dyDescent="0.25">
      <c r="AA26611"/>
      <c r="AB26611"/>
      <c r="AC26611"/>
    </row>
    <row r="26612" spans="27:29" x14ac:dyDescent="0.25">
      <c r="AA26612"/>
      <c r="AB26612"/>
      <c r="AC26612"/>
    </row>
    <row r="26613" spans="27:29" x14ac:dyDescent="0.25">
      <c r="AA26613"/>
      <c r="AB26613"/>
      <c r="AC26613"/>
    </row>
    <row r="26614" spans="27:29" x14ac:dyDescent="0.25">
      <c r="AA26614"/>
      <c r="AB26614"/>
      <c r="AC26614"/>
    </row>
    <row r="26615" spans="27:29" x14ac:dyDescent="0.25">
      <c r="AA26615"/>
      <c r="AB26615"/>
      <c r="AC26615"/>
    </row>
    <row r="26616" spans="27:29" x14ac:dyDescent="0.25">
      <c r="AA26616"/>
      <c r="AB26616"/>
      <c r="AC26616"/>
    </row>
    <row r="26617" spans="27:29" x14ac:dyDescent="0.25">
      <c r="AA26617"/>
      <c r="AB26617"/>
      <c r="AC26617"/>
    </row>
    <row r="26618" spans="27:29" x14ac:dyDescent="0.25">
      <c r="AA26618"/>
      <c r="AB26618"/>
      <c r="AC26618"/>
    </row>
    <row r="26619" spans="27:29" x14ac:dyDescent="0.25">
      <c r="AA26619"/>
      <c r="AB26619"/>
      <c r="AC26619"/>
    </row>
    <row r="26620" spans="27:29" x14ac:dyDescent="0.25">
      <c r="AA26620"/>
      <c r="AB26620"/>
      <c r="AC26620"/>
    </row>
    <row r="26621" spans="27:29" x14ac:dyDescent="0.25">
      <c r="AA26621"/>
      <c r="AB26621"/>
      <c r="AC26621"/>
    </row>
    <row r="26622" spans="27:29" x14ac:dyDescent="0.25">
      <c r="AA26622"/>
      <c r="AB26622"/>
      <c r="AC26622"/>
    </row>
    <row r="26623" spans="27:29" x14ac:dyDescent="0.25">
      <c r="AA26623"/>
      <c r="AB26623"/>
      <c r="AC26623"/>
    </row>
    <row r="26624" spans="27:29" x14ac:dyDescent="0.25">
      <c r="AA26624"/>
      <c r="AB26624"/>
      <c r="AC26624"/>
    </row>
    <row r="26625" spans="27:29" x14ac:dyDescent="0.25">
      <c r="AA26625"/>
      <c r="AB26625"/>
      <c r="AC26625"/>
    </row>
    <row r="26626" spans="27:29" x14ac:dyDescent="0.25">
      <c r="AA26626"/>
      <c r="AB26626"/>
      <c r="AC26626"/>
    </row>
    <row r="26627" spans="27:29" x14ac:dyDescent="0.25">
      <c r="AA26627"/>
      <c r="AB26627"/>
      <c r="AC26627"/>
    </row>
    <row r="26628" spans="27:29" x14ac:dyDescent="0.25">
      <c r="AA26628"/>
      <c r="AB26628"/>
      <c r="AC26628"/>
    </row>
    <row r="26629" spans="27:29" x14ac:dyDescent="0.25">
      <c r="AA26629"/>
      <c r="AB26629"/>
      <c r="AC26629"/>
    </row>
    <row r="26630" spans="27:29" x14ac:dyDescent="0.25">
      <c r="AA26630"/>
      <c r="AB26630"/>
      <c r="AC26630"/>
    </row>
    <row r="26631" spans="27:29" x14ac:dyDescent="0.25">
      <c r="AA26631"/>
      <c r="AB26631"/>
      <c r="AC26631"/>
    </row>
    <row r="26632" spans="27:29" x14ac:dyDescent="0.25">
      <c r="AA26632"/>
      <c r="AB26632"/>
      <c r="AC26632"/>
    </row>
    <row r="26633" spans="27:29" x14ac:dyDescent="0.25">
      <c r="AA26633"/>
      <c r="AB26633"/>
      <c r="AC26633"/>
    </row>
    <row r="26634" spans="27:29" x14ac:dyDescent="0.25">
      <c r="AA26634"/>
      <c r="AB26634"/>
      <c r="AC26634"/>
    </row>
    <row r="26635" spans="27:29" x14ac:dyDescent="0.25">
      <c r="AA26635"/>
      <c r="AB26635"/>
      <c r="AC26635"/>
    </row>
    <row r="26636" spans="27:29" x14ac:dyDescent="0.25">
      <c r="AA26636"/>
      <c r="AB26636"/>
      <c r="AC26636"/>
    </row>
    <row r="26637" spans="27:29" x14ac:dyDescent="0.25">
      <c r="AA26637"/>
      <c r="AB26637"/>
      <c r="AC26637"/>
    </row>
    <row r="26638" spans="27:29" x14ac:dyDescent="0.25">
      <c r="AA26638"/>
      <c r="AB26638"/>
      <c r="AC26638"/>
    </row>
    <row r="26639" spans="27:29" x14ac:dyDescent="0.25">
      <c r="AA26639"/>
      <c r="AB26639"/>
      <c r="AC26639"/>
    </row>
    <row r="26640" spans="27:29" x14ac:dyDescent="0.25">
      <c r="AA26640"/>
      <c r="AB26640"/>
      <c r="AC26640"/>
    </row>
    <row r="26641" spans="27:29" x14ac:dyDescent="0.25">
      <c r="AA26641"/>
      <c r="AB26641"/>
      <c r="AC26641"/>
    </row>
    <row r="26642" spans="27:29" x14ac:dyDescent="0.25">
      <c r="AA26642"/>
      <c r="AB26642"/>
      <c r="AC26642"/>
    </row>
    <row r="26643" spans="27:29" x14ac:dyDescent="0.25">
      <c r="AA26643"/>
      <c r="AB26643"/>
      <c r="AC26643"/>
    </row>
    <row r="26644" spans="27:29" x14ac:dyDescent="0.25">
      <c r="AA26644"/>
      <c r="AB26644"/>
      <c r="AC26644"/>
    </row>
    <row r="26645" spans="27:29" x14ac:dyDescent="0.25">
      <c r="AA26645"/>
      <c r="AB26645"/>
      <c r="AC26645"/>
    </row>
    <row r="26646" spans="27:29" x14ac:dyDescent="0.25">
      <c r="AA26646"/>
      <c r="AB26646"/>
      <c r="AC26646"/>
    </row>
    <row r="26647" spans="27:29" x14ac:dyDescent="0.25">
      <c r="AA26647"/>
      <c r="AB26647"/>
      <c r="AC26647"/>
    </row>
    <row r="26648" spans="27:29" x14ac:dyDescent="0.25">
      <c r="AA26648"/>
      <c r="AB26648"/>
      <c r="AC26648"/>
    </row>
    <row r="26649" spans="27:29" x14ac:dyDescent="0.25">
      <c r="AA26649"/>
      <c r="AB26649"/>
      <c r="AC26649"/>
    </row>
    <row r="26650" spans="27:29" x14ac:dyDescent="0.25">
      <c r="AA26650"/>
      <c r="AB26650"/>
      <c r="AC26650"/>
    </row>
    <row r="26651" spans="27:29" x14ac:dyDescent="0.25">
      <c r="AA26651"/>
      <c r="AB26651"/>
      <c r="AC26651"/>
    </row>
    <row r="26652" spans="27:29" x14ac:dyDescent="0.25">
      <c r="AA26652"/>
      <c r="AB26652"/>
      <c r="AC26652"/>
    </row>
    <row r="26653" spans="27:29" x14ac:dyDescent="0.25">
      <c r="AA26653"/>
      <c r="AB26653"/>
      <c r="AC26653"/>
    </row>
    <row r="26654" spans="27:29" x14ac:dyDescent="0.25">
      <c r="AA26654"/>
      <c r="AB26654"/>
      <c r="AC26654"/>
    </row>
    <row r="26655" spans="27:29" x14ac:dyDescent="0.25">
      <c r="AA26655"/>
      <c r="AB26655"/>
      <c r="AC26655"/>
    </row>
    <row r="26656" spans="27:29" x14ac:dyDescent="0.25">
      <c r="AA26656"/>
      <c r="AB26656"/>
      <c r="AC26656"/>
    </row>
    <row r="26657" spans="27:29" x14ac:dyDescent="0.25">
      <c r="AA26657"/>
      <c r="AB26657"/>
      <c r="AC26657"/>
    </row>
    <row r="26658" spans="27:29" x14ac:dyDescent="0.25">
      <c r="AA26658"/>
      <c r="AB26658"/>
      <c r="AC26658"/>
    </row>
    <row r="26659" spans="27:29" x14ac:dyDescent="0.25">
      <c r="AA26659"/>
      <c r="AB26659"/>
      <c r="AC26659"/>
    </row>
    <row r="26660" spans="27:29" x14ac:dyDescent="0.25">
      <c r="AA26660"/>
      <c r="AB26660"/>
      <c r="AC26660"/>
    </row>
    <row r="26661" spans="27:29" x14ac:dyDescent="0.25">
      <c r="AA26661"/>
      <c r="AB26661"/>
      <c r="AC26661"/>
    </row>
    <row r="26662" spans="27:29" x14ac:dyDescent="0.25">
      <c r="AA26662"/>
      <c r="AB26662"/>
      <c r="AC26662"/>
    </row>
    <row r="26663" spans="27:29" x14ac:dyDescent="0.25">
      <c r="AA26663"/>
      <c r="AB26663"/>
      <c r="AC26663"/>
    </row>
    <row r="26664" spans="27:29" x14ac:dyDescent="0.25">
      <c r="AA26664"/>
      <c r="AB26664"/>
      <c r="AC26664"/>
    </row>
    <row r="26665" spans="27:29" x14ac:dyDescent="0.25">
      <c r="AA26665"/>
      <c r="AB26665"/>
      <c r="AC26665"/>
    </row>
    <row r="26666" spans="27:29" x14ac:dyDescent="0.25">
      <c r="AA26666"/>
      <c r="AB26666"/>
      <c r="AC26666"/>
    </row>
    <row r="26667" spans="27:29" x14ac:dyDescent="0.25">
      <c r="AA26667"/>
      <c r="AB26667"/>
      <c r="AC26667"/>
    </row>
    <row r="26668" spans="27:29" x14ac:dyDescent="0.25">
      <c r="AA26668"/>
      <c r="AB26668"/>
      <c r="AC26668"/>
    </row>
    <row r="26669" spans="27:29" x14ac:dyDescent="0.25">
      <c r="AA26669"/>
      <c r="AB26669"/>
      <c r="AC26669"/>
    </row>
    <row r="26670" spans="27:29" x14ac:dyDescent="0.25">
      <c r="AA26670"/>
      <c r="AB26670"/>
      <c r="AC26670"/>
    </row>
    <row r="26671" spans="27:29" x14ac:dyDescent="0.25">
      <c r="AA26671"/>
      <c r="AB26671"/>
      <c r="AC26671"/>
    </row>
    <row r="26672" spans="27:29" x14ac:dyDescent="0.25">
      <c r="AA26672"/>
      <c r="AB26672"/>
      <c r="AC26672"/>
    </row>
    <row r="26673" spans="27:29" x14ac:dyDescent="0.25">
      <c r="AA26673"/>
      <c r="AB26673"/>
      <c r="AC26673"/>
    </row>
    <row r="26674" spans="27:29" x14ac:dyDescent="0.25">
      <c r="AA26674"/>
      <c r="AB26674"/>
      <c r="AC26674"/>
    </row>
    <row r="26675" spans="27:29" x14ac:dyDescent="0.25">
      <c r="AA26675"/>
      <c r="AB26675"/>
      <c r="AC26675"/>
    </row>
    <row r="26676" spans="27:29" x14ac:dyDescent="0.25">
      <c r="AA26676"/>
      <c r="AB26676"/>
      <c r="AC26676"/>
    </row>
    <row r="26677" spans="27:29" x14ac:dyDescent="0.25">
      <c r="AA26677"/>
      <c r="AB26677"/>
      <c r="AC26677"/>
    </row>
    <row r="26678" spans="27:29" x14ac:dyDescent="0.25">
      <c r="AA26678"/>
      <c r="AB26678"/>
      <c r="AC26678"/>
    </row>
    <row r="26679" spans="27:29" x14ac:dyDescent="0.25">
      <c r="AA26679"/>
      <c r="AB26679"/>
      <c r="AC26679"/>
    </row>
    <row r="26680" spans="27:29" x14ac:dyDescent="0.25">
      <c r="AA26680"/>
      <c r="AB26680"/>
      <c r="AC26680"/>
    </row>
    <row r="26681" spans="27:29" x14ac:dyDescent="0.25">
      <c r="AA26681"/>
      <c r="AB26681"/>
      <c r="AC26681"/>
    </row>
    <row r="26682" spans="27:29" x14ac:dyDescent="0.25">
      <c r="AA26682"/>
      <c r="AB26682"/>
      <c r="AC26682"/>
    </row>
    <row r="26683" spans="27:29" x14ac:dyDescent="0.25">
      <c r="AA26683"/>
      <c r="AB26683"/>
      <c r="AC26683"/>
    </row>
    <row r="26684" spans="27:29" x14ac:dyDescent="0.25">
      <c r="AA26684"/>
      <c r="AB26684"/>
      <c r="AC26684"/>
    </row>
    <row r="26685" spans="27:29" x14ac:dyDescent="0.25">
      <c r="AA26685"/>
      <c r="AB26685"/>
      <c r="AC26685"/>
    </row>
    <row r="26686" spans="27:29" x14ac:dyDescent="0.25">
      <c r="AA26686"/>
      <c r="AB26686"/>
      <c r="AC26686"/>
    </row>
    <row r="26687" spans="27:29" x14ac:dyDescent="0.25">
      <c r="AA26687"/>
      <c r="AB26687"/>
      <c r="AC26687"/>
    </row>
    <row r="26688" spans="27:29" x14ac:dyDescent="0.25">
      <c r="AA26688"/>
      <c r="AB26688"/>
      <c r="AC26688"/>
    </row>
    <row r="26689" spans="27:29" x14ac:dyDescent="0.25">
      <c r="AA26689"/>
      <c r="AB26689"/>
      <c r="AC26689"/>
    </row>
    <row r="26690" spans="27:29" x14ac:dyDescent="0.25">
      <c r="AA26690"/>
      <c r="AB26690"/>
      <c r="AC26690"/>
    </row>
    <row r="26691" spans="27:29" x14ac:dyDescent="0.25">
      <c r="AA26691"/>
      <c r="AB26691"/>
      <c r="AC26691"/>
    </row>
    <row r="26692" spans="27:29" x14ac:dyDescent="0.25">
      <c r="AA26692"/>
      <c r="AB26692"/>
      <c r="AC26692"/>
    </row>
    <row r="26693" spans="27:29" x14ac:dyDescent="0.25">
      <c r="AA26693"/>
      <c r="AB26693"/>
      <c r="AC26693"/>
    </row>
    <row r="26694" spans="27:29" x14ac:dyDescent="0.25">
      <c r="AA26694"/>
      <c r="AB26694"/>
      <c r="AC26694"/>
    </row>
    <row r="26695" spans="27:29" x14ac:dyDescent="0.25">
      <c r="AA26695"/>
      <c r="AB26695"/>
      <c r="AC26695"/>
    </row>
    <row r="26696" spans="27:29" x14ac:dyDescent="0.25">
      <c r="AA26696"/>
      <c r="AB26696"/>
      <c r="AC26696"/>
    </row>
    <row r="26697" spans="27:29" x14ac:dyDescent="0.25">
      <c r="AA26697"/>
      <c r="AB26697"/>
      <c r="AC26697"/>
    </row>
    <row r="26698" spans="27:29" x14ac:dyDescent="0.25">
      <c r="AA26698"/>
      <c r="AB26698"/>
      <c r="AC26698"/>
    </row>
    <row r="26699" spans="27:29" x14ac:dyDescent="0.25">
      <c r="AA26699"/>
      <c r="AB26699"/>
      <c r="AC26699"/>
    </row>
    <row r="26700" spans="27:29" x14ac:dyDescent="0.25">
      <c r="AA26700"/>
      <c r="AB26700"/>
      <c r="AC26700"/>
    </row>
    <row r="26701" spans="27:29" x14ac:dyDescent="0.25">
      <c r="AA26701"/>
      <c r="AB26701"/>
      <c r="AC26701"/>
    </row>
    <row r="26702" spans="27:29" x14ac:dyDescent="0.25">
      <c r="AA26702"/>
      <c r="AB26702"/>
      <c r="AC26702"/>
    </row>
    <row r="26703" spans="27:29" x14ac:dyDescent="0.25">
      <c r="AA26703"/>
      <c r="AB26703"/>
      <c r="AC26703"/>
    </row>
    <row r="26704" spans="27:29" x14ac:dyDescent="0.25">
      <c r="AA26704"/>
      <c r="AB26704"/>
      <c r="AC26704"/>
    </row>
    <row r="26705" spans="27:29" x14ac:dyDescent="0.25">
      <c r="AA26705"/>
      <c r="AB26705"/>
      <c r="AC26705"/>
    </row>
    <row r="26706" spans="27:29" x14ac:dyDescent="0.25">
      <c r="AA26706"/>
      <c r="AB26706"/>
      <c r="AC26706"/>
    </row>
    <row r="26707" spans="27:29" x14ac:dyDescent="0.25">
      <c r="AA26707"/>
      <c r="AB26707"/>
      <c r="AC26707"/>
    </row>
    <row r="26708" spans="27:29" x14ac:dyDescent="0.25">
      <c r="AA26708"/>
      <c r="AB26708"/>
      <c r="AC26708"/>
    </row>
    <row r="26709" spans="27:29" x14ac:dyDescent="0.25">
      <c r="AA26709"/>
      <c r="AB26709"/>
      <c r="AC26709"/>
    </row>
    <row r="26710" spans="27:29" x14ac:dyDescent="0.25">
      <c r="AA26710"/>
      <c r="AB26710"/>
      <c r="AC26710"/>
    </row>
    <row r="26711" spans="27:29" x14ac:dyDescent="0.25">
      <c r="AA26711"/>
      <c r="AB26711"/>
      <c r="AC26711"/>
    </row>
    <row r="26712" spans="27:29" x14ac:dyDescent="0.25">
      <c r="AA26712"/>
      <c r="AB26712"/>
      <c r="AC26712"/>
    </row>
    <row r="26713" spans="27:29" x14ac:dyDescent="0.25">
      <c r="AA26713"/>
      <c r="AB26713"/>
      <c r="AC26713"/>
    </row>
    <row r="26714" spans="27:29" x14ac:dyDescent="0.25">
      <c r="AA26714"/>
      <c r="AB26714"/>
      <c r="AC26714"/>
    </row>
    <row r="26715" spans="27:29" x14ac:dyDescent="0.25">
      <c r="AA26715"/>
      <c r="AB26715"/>
      <c r="AC26715"/>
    </row>
    <row r="26716" spans="27:29" x14ac:dyDescent="0.25">
      <c r="AA26716"/>
      <c r="AB26716"/>
      <c r="AC26716"/>
    </row>
    <row r="26717" spans="27:29" x14ac:dyDescent="0.25">
      <c r="AA26717"/>
      <c r="AB26717"/>
      <c r="AC26717"/>
    </row>
    <row r="26718" spans="27:29" x14ac:dyDescent="0.25">
      <c r="AA26718"/>
      <c r="AB26718"/>
      <c r="AC26718"/>
    </row>
    <row r="26719" spans="27:29" x14ac:dyDescent="0.25">
      <c r="AA26719"/>
      <c r="AB26719"/>
      <c r="AC26719"/>
    </row>
    <row r="26720" spans="27:29" x14ac:dyDescent="0.25">
      <c r="AA26720"/>
      <c r="AB26720"/>
      <c r="AC26720"/>
    </row>
    <row r="26721" spans="27:29" x14ac:dyDescent="0.25">
      <c r="AA26721"/>
      <c r="AB26721"/>
      <c r="AC26721"/>
    </row>
    <row r="26722" spans="27:29" x14ac:dyDescent="0.25">
      <c r="AA26722"/>
      <c r="AB26722"/>
      <c r="AC26722"/>
    </row>
    <row r="26723" spans="27:29" x14ac:dyDescent="0.25">
      <c r="AA26723"/>
      <c r="AB26723"/>
      <c r="AC26723"/>
    </row>
    <row r="26724" spans="27:29" x14ac:dyDescent="0.25">
      <c r="AA26724"/>
      <c r="AB26724"/>
      <c r="AC26724"/>
    </row>
    <row r="26725" spans="27:29" x14ac:dyDescent="0.25">
      <c r="AA26725"/>
      <c r="AB26725"/>
      <c r="AC26725"/>
    </row>
    <row r="26726" spans="27:29" x14ac:dyDescent="0.25">
      <c r="AA26726"/>
      <c r="AB26726"/>
      <c r="AC26726"/>
    </row>
    <row r="26727" spans="27:29" x14ac:dyDescent="0.25">
      <c r="AA26727"/>
      <c r="AB26727"/>
      <c r="AC26727"/>
    </row>
    <row r="26728" spans="27:29" x14ac:dyDescent="0.25">
      <c r="AA26728"/>
      <c r="AB26728"/>
      <c r="AC26728"/>
    </row>
    <row r="26729" spans="27:29" x14ac:dyDescent="0.25">
      <c r="AA26729"/>
      <c r="AB26729"/>
      <c r="AC26729"/>
    </row>
    <row r="26730" spans="27:29" x14ac:dyDescent="0.25">
      <c r="AA26730"/>
      <c r="AB26730"/>
      <c r="AC26730"/>
    </row>
    <row r="26731" spans="27:29" x14ac:dyDescent="0.25">
      <c r="AA26731"/>
      <c r="AB26731"/>
      <c r="AC26731"/>
    </row>
    <row r="26732" spans="27:29" x14ac:dyDescent="0.25">
      <c r="AA26732"/>
      <c r="AB26732"/>
      <c r="AC26732"/>
    </row>
    <row r="26733" spans="27:29" x14ac:dyDescent="0.25">
      <c r="AA26733"/>
      <c r="AB26733"/>
      <c r="AC26733"/>
    </row>
    <row r="26734" spans="27:29" x14ac:dyDescent="0.25">
      <c r="AA26734"/>
      <c r="AB26734"/>
      <c r="AC26734"/>
    </row>
    <row r="26735" spans="27:29" x14ac:dyDescent="0.25">
      <c r="AA26735"/>
      <c r="AB26735"/>
      <c r="AC26735"/>
    </row>
    <row r="26736" spans="27:29" x14ac:dyDescent="0.25">
      <c r="AA26736"/>
      <c r="AB26736"/>
      <c r="AC26736"/>
    </row>
    <row r="26737" spans="27:29" x14ac:dyDescent="0.25">
      <c r="AA26737"/>
      <c r="AB26737"/>
      <c r="AC26737"/>
    </row>
    <row r="26738" spans="27:29" x14ac:dyDescent="0.25">
      <c r="AA26738"/>
      <c r="AB26738"/>
      <c r="AC26738"/>
    </row>
    <row r="26739" spans="27:29" x14ac:dyDescent="0.25">
      <c r="AA26739"/>
      <c r="AB26739"/>
      <c r="AC26739"/>
    </row>
    <row r="26740" spans="27:29" x14ac:dyDescent="0.25">
      <c r="AA26740"/>
      <c r="AB26740"/>
      <c r="AC26740"/>
    </row>
    <row r="26741" spans="27:29" x14ac:dyDescent="0.25">
      <c r="AA26741"/>
      <c r="AB26741"/>
      <c r="AC26741"/>
    </row>
    <row r="26742" spans="27:29" x14ac:dyDescent="0.25">
      <c r="AA26742"/>
      <c r="AB26742"/>
      <c r="AC26742"/>
    </row>
    <row r="26743" spans="27:29" x14ac:dyDescent="0.25">
      <c r="AA26743"/>
      <c r="AB26743"/>
      <c r="AC26743"/>
    </row>
    <row r="26744" spans="27:29" x14ac:dyDescent="0.25">
      <c r="AA26744"/>
      <c r="AB26744"/>
      <c r="AC26744"/>
    </row>
    <row r="26745" spans="27:29" x14ac:dyDescent="0.25">
      <c r="AA26745"/>
      <c r="AB26745"/>
      <c r="AC26745"/>
    </row>
    <row r="26746" spans="27:29" x14ac:dyDescent="0.25">
      <c r="AA26746"/>
      <c r="AB26746"/>
      <c r="AC26746"/>
    </row>
    <row r="26747" spans="27:29" x14ac:dyDescent="0.25">
      <c r="AA26747"/>
      <c r="AB26747"/>
      <c r="AC26747"/>
    </row>
    <row r="26748" spans="27:29" x14ac:dyDescent="0.25">
      <c r="AA26748"/>
      <c r="AB26748"/>
      <c r="AC26748"/>
    </row>
    <row r="26749" spans="27:29" x14ac:dyDescent="0.25">
      <c r="AA26749"/>
      <c r="AB26749"/>
      <c r="AC26749"/>
    </row>
    <row r="26750" spans="27:29" x14ac:dyDescent="0.25">
      <c r="AA26750"/>
      <c r="AB26750"/>
      <c r="AC26750"/>
    </row>
    <row r="26751" spans="27:29" x14ac:dyDescent="0.25">
      <c r="AA26751"/>
      <c r="AB26751"/>
      <c r="AC26751"/>
    </row>
    <row r="26752" spans="27:29" x14ac:dyDescent="0.25">
      <c r="AA26752"/>
      <c r="AB26752"/>
      <c r="AC26752"/>
    </row>
    <row r="26753" spans="27:29" x14ac:dyDescent="0.25">
      <c r="AA26753"/>
      <c r="AB26753"/>
      <c r="AC26753"/>
    </row>
    <row r="26754" spans="27:29" x14ac:dyDescent="0.25">
      <c r="AA26754"/>
      <c r="AB26754"/>
      <c r="AC26754"/>
    </row>
    <row r="26755" spans="27:29" x14ac:dyDescent="0.25">
      <c r="AA26755"/>
      <c r="AB26755"/>
      <c r="AC26755"/>
    </row>
    <row r="26756" spans="27:29" x14ac:dyDescent="0.25">
      <c r="AA26756"/>
      <c r="AB26756"/>
      <c r="AC26756"/>
    </row>
    <row r="26757" spans="27:29" x14ac:dyDescent="0.25">
      <c r="AA26757"/>
      <c r="AB26757"/>
      <c r="AC26757"/>
    </row>
    <row r="26758" spans="27:29" x14ac:dyDescent="0.25">
      <c r="AA26758"/>
      <c r="AB26758"/>
      <c r="AC26758"/>
    </row>
    <row r="26759" spans="27:29" x14ac:dyDescent="0.25">
      <c r="AA26759"/>
      <c r="AB26759"/>
      <c r="AC26759"/>
    </row>
    <row r="26760" spans="27:29" x14ac:dyDescent="0.25">
      <c r="AA26760"/>
      <c r="AB26760"/>
      <c r="AC26760"/>
    </row>
    <row r="26761" spans="27:29" x14ac:dyDescent="0.25">
      <c r="AA26761"/>
      <c r="AB26761"/>
      <c r="AC26761"/>
    </row>
    <row r="26762" spans="27:29" x14ac:dyDescent="0.25">
      <c r="AA26762"/>
      <c r="AB26762"/>
      <c r="AC26762"/>
    </row>
    <row r="26763" spans="27:29" x14ac:dyDescent="0.25">
      <c r="AA26763"/>
      <c r="AB26763"/>
      <c r="AC26763"/>
    </row>
    <row r="26764" spans="27:29" x14ac:dyDescent="0.25">
      <c r="AA26764"/>
      <c r="AB26764"/>
      <c r="AC26764"/>
    </row>
    <row r="26765" spans="27:29" x14ac:dyDescent="0.25">
      <c r="AA26765"/>
      <c r="AB26765"/>
      <c r="AC26765"/>
    </row>
    <row r="26766" spans="27:29" x14ac:dyDescent="0.25">
      <c r="AA26766"/>
      <c r="AB26766"/>
      <c r="AC26766"/>
    </row>
    <row r="26767" spans="27:29" x14ac:dyDescent="0.25">
      <c r="AA26767"/>
      <c r="AB26767"/>
      <c r="AC26767"/>
    </row>
    <row r="26768" spans="27:29" x14ac:dyDescent="0.25">
      <c r="AA26768"/>
      <c r="AB26768"/>
      <c r="AC26768"/>
    </row>
    <row r="26769" spans="27:29" x14ac:dyDescent="0.25">
      <c r="AA26769"/>
      <c r="AB26769"/>
      <c r="AC26769"/>
    </row>
    <row r="26770" spans="27:29" x14ac:dyDescent="0.25">
      <c r="AA26770"/>
      <c r="AB26770"/>
      <c r="AC26770"/>
    </row>
    <row r="26771" spans="27:29" x14ac:dyDescent="0.25">
      <c r="AA26771"/>
      <c r="AB26771"/>
      <c r="AC26771"/>
    </row>
    <row r="26772" spans="27:29" x14ac:dyDescent="0.25">
      <c r="AA26772"/>
      <c r="AB26772"/>
      <c r="AC26772"/>
    </row>
    <row r="26773" spans="27:29" x14ac:dyDescent="0.25">
      <c r="AA26773"/>
      <c r="AB26773"/>
      <c r="AC26773"/>
    </row>
    <row r="26774" spans="27:29" x14ac:dyDescent="0.25">
      <c r="AA26774"/>
      <c r="AB26774"/>
      <c r="AC26774"/>
    </row>
    <row r="26775" spans="27:29" x14ac:dyDescent="0.25">
      <c r="AA26775"/>
      <c r="AB26775"/>
      <c r="AC26775"/>
    </row>
    <row r="26776" spans="27:29" x14ac:dyDescent="0.25">
      <c r="AA26776"/>
      <c r="AB26776"/>
      <c r="AC26776"/>
    </row>
    <row r="26777" spans="27:29" x14ac:dyDescent="0.25">
      <c r="AA26777"/>
      <c r="AB26777"/>
      <c r="AC26777"/>
    </row>
    <row r="26778" spans="27:29" x14ac:dyDescent="0.25">
      <c r="AA26778"/>
      <c r="AB26778"/>
      <c r="AC26778"/>
    </row>
    <row r="26779" spans="27:29" x14ac:dyDescent="0.25">
      <c r="AA26779"/>
      <c r="AB26779"/>
      <c r="AC26779"/>
    </row>
    <row r="26780" spans="27:29" x14ac:dyDescent="0.25">
      <c r="AA26780"/>
      <c r="AB26780"/>
      <c r="AC26780"/>
    </row>
    <row r="26781" spans="27:29" x14ac:dyDescent="0.25">
      <c r="AA26781"/>
      <c r="AB26781"/>
      <c r="AC26781"/>
    </row>
    <row r="26782" spans="27:29" x14ac:dyDescent="0.25">
      <c r="AA26782"/>
      <c r="AB26782"/>
      <c r="AC26782"/>
    </row>
    <row r="26783" spans="27:29" x14ac:dyDescent="0.25">
      <c r="AA26783"/>
      <c r="AB26783"/>
      <c r="AC26783"/>
    </row>
    <row r="26784" spans="27:29" x14ac:dyDescent="0.25">
      <c r="AA26784"/>
      <c r="AB26784"/>
      <c r="AC26784"/>
    </row>
    <row r="26785" spans="27:29" x14ac:dyDescent="0.25">
      <c r="AA26785"/>
      <c r="AB26785"/>
      <c r="AC26785"/>
    </row>
    <row r="26786" spans="27:29" x14ac:dyDescent="0.25">
      <c r="AA26786"/>
      <c r="AB26786"/>
      <c r="AC26786"/>
    </row>
    <row r="26787" spans="27:29" x14ac:dyDescent="0.25">
      <c r="AA26787"/>
      <c r="AB26787"/>
      <c r="AC26787"/>
    </row>
    <row r="26788" spans="27:29" x14ac:dyDescent="0.25">
      <c r="AA26788"/>
      <c r="AB26788"/>
      <c r="AC26788"/>
    </row>
    <row r="26789" spans="27:29" x14ac:dyDescent="0.25">
      <c r="AA26789"/>
      <c r="AB26789"/>
      <c r="AC26789"/>
    </row>
    <row r="26790" spans="27:29" x14ac:dyDescent="0.25">
      <c r="AA26790"/>
      <c r="AB26790"/>
      <c r="AC26790"/>
    </row>
    <row r="26791" spans="27:29" x14ac:dyDescent="0.25">
      <c r="AA26791"/>
      <c r="AB26791"/>
      <c r="AC26791"/>
    </row>
    <row r="26792" spans="27:29" x14ac:dyDescent="0.25">
      <c r="AA26792"/>
      <c r="AB26792"/>
      <c r="AC26792"/>
    </row>
    <row r="26793" spans="27:29" x14ac:dyDescent="0.25">
      <c r="AA26793"/>
      <c r="AB26793"/>
      <c r="AC26793"/>
    </row>
    <row r="26794" spans="27:29" x14ac:dyDescent="0.25">
      <c r="AA26794"/>
      <c r="AB26794"/>
      <c r="AC26794"/>
    </row>
    <row r="26795" spans="27:29" x14ac:dyDescent="0.25">
      <c r="AA26795"/>
      <c r="AB26795"/>
      <c r="AC26795"/>
    </row>
    <row r="26796" spans="27:29" x14ac:dyDescent="0.25">
      <c r="AA26796"/>
      <c r="AB26796"/>
      <c r="AC26796"/>
    </row>
    <row r="26797" spans="27:29" x14ac:dyDescent="0.25">
      <c r="AA26797"/>
      <c r="AB26797"/>
      <c r="AC26797"/>
    </row>
    <row r="26798" spans="27:29" x14ac:dyDescent="0.25">
      <c r="AA26798"/>
      <c r="AB26798"/>
      <c r="AC26798"/>
    </row>
    <row r="26799" spans="27:29" x14ac:dyDescent="0.25">
      <c r="AA26799"/>
      <c r="AB26799"/>
      <c r="AC26799"/>
    </row>
    <row r="26800" spans="27:29" x14ac:dyDescent="0.25">
      <c r="AA26800"/>
      <c r="AB26800"/>
      <c r="AC26800"/>
    </row>
    <row r="26801" spans="27:29" x14ac:dyDescent="0.25">
      <c r="AA26801"/>
      <c r="AB26801"/>
      <c r="AC26801"/>
    </row>
    <row r="26802" spans="27:29" x14ac:dyDescent="0.25">
      <c r="AA26802"/>
      <c r="AB26802"/>
      <c r="AC26802"/>
    </row>
    <row r="26803" spans="27:29" x14ac:dyDescent="0.25">
      <c r="AA26803"/>
      <c r="AB26803"/>
      <c r="AC26803"/>
    </row>
    <row r="26804" spans="27:29" x14ac:dyDescent="0.25">
      <c r="AA26804"/>
      <c r="AB26804"/>
      <c r="AC26804"/>
    </row>
    <row r="26805" spans="27:29" x14ac:dyDescent="0.25">
      <c r="AA26805"/>
      <c r="AB26805"/>
      <c r="AC26805"/>
    </row>
    <row r="26806" spans="27:29" x14ac:dyDescent="0.25">
      <c r="AA26806"/>
      <c r="AB26806"/>
      <c r="AC26806"/>
    </row>
    <row r="26807" spans="27:29" x14ac:dyDescent="0.25">
      <c r="AA26807"/>
      <c r="AB26807"/>
      <c r="AC26807"/>
    </row>
    <row r="26808" spans="27:29" x14ac:dyDescent="0.25">
      <c r="AA26808"/>
      <c r="AB26808"/>
      <c r="AC26808"/>
    </row>
    <row r="26809" spans="27:29" x14ac:dyDescent="0.25">
      <c r="AA26809"/>
      <c r="AB26809"/>
      <c r="AC26809"/>
    </row>
    <row r="26810" spans="27:29" x14ac:dyDescent="0.25">
      <c r="AA26810"/>
      <c r="AB26810"/>
      <c r="AC26810"/>
    </row>
    <row r="26811" spans="27:29" x14ac:dyDescent="0.25">
      <c r="AA26811"/>
      <c r="AB26811"/>
      <c r="AC26811"/>
    </row>
    <row r="26812" spans="27:29" x14ac:dyDescent="0.25">
      <c r="AA26812"/>
      <c r="AB26812"/>
      <c r="AC26812"/>
    </row>
    <row r="26813" spans="27:29" x14ac:dyDescent="0.25">
      <c r="AA26813"/>
      <c r="AB26813"/>
      <c r="AC26813"/>
    </row>
    <row r="26814" spans="27:29" x14ac:dyDescent="0.25">
      <c r="AA26814"/>
      <c r="AB26814"/>
      <c r="AC26814"/>
    </row>
    <row r="26815" spans="27:29" x14ac:dyDescent="0.25">
      <c r="AA26815"/>
      <c r="AB26815"/>
      <c r="AC26815"/>
    </row>
    <row r="26816" spans="27:29" x14ac:dyDescent="0.25">
      <c r="AA26816"/>
      <c r="AB26816"/>
      <c r="AC26816"/>
    </row>
    <row r="26817" spans="27:29" x14ac:dyDescent="0.25">
      <c r="AA26817"/>
      <c r="AB26817"/>
      <c r="AC26817"/>
    </row>
    <row r="26818" spans="27:29" x14ac:dyDescent="0.25">
      <c r="AA26818"/>
      <c r="AB26818"/>
      <c r="AC26818"/>
    </row>
    <row r="26819" spans="27:29" x14ac:dyDescent="0.25">
      <c r="AA26819"/>
      <c r="AB26819"/>
      <c r="AC26819"/>
    </row>
    <row r="26820" spans="27:29" x14ac:dyDescent="0.25">
      <c r="AA26820"/>
      <c r="AB26820"/>
      <c r="AC26820"/>
    </row>
    <row r="26821" spans="27:29" x14ac:dyDescent="0.25">
      <c r="AA26821"/>
      <c r="AB26821"/>
      <c r="AC26821"/>
    </row>
    <row r="26822" spans="27:29" x14ac:dyDescent="0.25">
      <c r="AA26822"/>
      <c r="AB26822"/>
      <c r="AC26822"/>
    </row>
    <row r="26823" spans="27:29" x14ac:dyDescent="0.25">
      <c r="AA26823"/>
      <c r="AB26823"/>
      <c r="AC26823"/>
    </row>
    <row r="26824" spans="27:29" x14ac:dyDescent="0.25">
      <c r="AA26824"/>
      <c r="AB26824"/>
      <c r="AC26824"/>
    </row>
    <row r="26825" spans="27:29" x14ac:dyDescent="0.25">
      <c r="AA26825"/>
      <c r="AB26825"/>
      <c r="AC26825"/>
    </row>
    <row r="26826" spans="27:29" x14ac:dyDescent="0.25">
      <c r="AA26826"/>
      <c r="AB26826"/>
      <c r="AC26826"/>
    </row>
    <row r="26827" spans="27:29" x14ac:dyDescent="0.25">
      <c r="AA26827"/>
      <c r="AB26827"/>
      <c r="AC26827"/>
    </row>
    <row r="26828" spans="27:29" x14ac:dyDescent="0.25">
      <c r="AA26828"/>
      <c r="AB26828"/>
      <c r="AC26828"/>
    </row>
    <row r="26829" spans="27:29" x14ac:dyDescent="0.25">
      <c r="AA26829"/>
      <c r="AB26829"/>
      <c r="AC26829"/>
    </row>
    <row r="26830" spans="27:29" x14ac:dyDescent="0.25">
      <c r="AA26830"/>
      <c r="AB26830"/>
      <c r="AC26830"/>
    </row>
    <row r="26831" spans="27:29" x14ac:dyDescent="0.25">
      <c r="AA26831"/>
      <c r="AB26831"/>
      <c r="AC26831"/>
    </row>
    <row r="26832" spans="27:29" x14ac:dyDescent="0.25">
      <c r="AA26832"/>
      <c r="AB26832"/>
      <c r="AC26832"/>
    </row>
    <row r="26833" spans="27:29" x14ac:dyDescent="0.25">
      <c r="AA26833"/>
      <c r="AB26833"/>
      <c r="AC26833"/>
    </row>
    <row r="26834" spans="27:29" x14ac:dyDescent="0.25">
      <c r="AA26834"/>
      <c r="AB26834"/>
      <c r="AC26834"/>
    </row>
    <row r="26835" spans="27:29" x14ac:dyDescent="0.25">
      <c r="AA26835"/>
      <c r="AB26835"/>
      <c r="AC26835"/>
    </row>
    <row r="26836" spans="27:29" x14ac:dyDescent="0.25">
      <c r="AA26836"/>
      <c r="AB26836"/>
      <c r="AC26836"/>
    </row>
    <row r="26837" spans="27:29" x14ac:dyDescent="0.25">
      <c r="AA26837"/>
      <c r="AB26837"/>
      <c r="AC26837"/>
    </row>
    <row r="26838" spans="27:29" x14ac:dyDescent="0.25">
      <c r="AA26838"/>
      <c r="AB26838"/>
      <c r="AC26838"/>
    </row>
    <row r="26839" spans="27:29" x14ac:dyDescent="0.25">
      <c r="AA26839"/>
      <c r="AB26839"/>
      <c r="AC26839"/>
    </row>
    <row r="26840" spans="27:29" x14ac:dyDescent="0.25">
      <c r="AA26840"/>
      <c r="AB26840"/>
      <c r="AC26840"/>
    </row>
    <row r="26841" spans="27:29" x14ac:dyDescent="0.25">
      <c r="AA26841"/>
      <c r="AB26841"/>
      <c r="AC26841"/>
    </row>
    <row r="26842" spans="27:29" x14ac:dyDescent="0.25">
      <c r="AA26842"/>
      <c r="AB26842"/>
      <c r="AC26842"/>
    </row>
    <row r="26843" spans="27:29" x14ac:dyDescent="0.25">
      <c r="AA26843"/>
      <c r="AB26843"/>
      <c r="AC26843"/>
    </row>
    <row r="26844" spans="27:29" x14ac:dyDescent="0.25">
      <c r="AA26844"/>
      <c r="AB26844"/>
      <c r="AC26844"/>
    </row>
    <row r="26845" spans="27:29" x14ac:dyDescent="0.25">
      <c r="AA26845"/>
      <c r="AB26845"/>
      <c r="AC26845"/>
    </row>
    <row r="26846" spans="27:29" x14ac:dyDescent="0.25">
      <c r="AA26846"/>
      <c r="AB26846"/>
      <c r="AC26846"/>
    </row>
    <row r="26847" spans="27:29" x14ac:dyDescent="0.25">
      <c r="AA26847"/>
      <c r="AB26847"/>
      <c r="AC26847"/>
    </row>
    <row r="26848" spans="27:29" x14ac:dyDescent="0.25">
      <c r="AA26848"/>
      <c r="AB26848"/>
      <c r="AC26848"/>
    </row>
    <row r="26849" spans="27:29" x14ac:dyDescent="0.25">
      <c r="AA26849"/>
      <c r="AB26849"/>
      <c r="AC26849"/>
    </row>
    <row r="26850" spans="27:29" x14ac:dyDescent="0.25">
      <c r="AA26850"/>
      <c r="AB26850"/>
      <c r="AC26850"/>
    </row>
    <row r="26851" spans="27:29" x14ac:dyDescent="0.25">
      <c r="AA26851"/>
      <c r="AB26851"/>
      <c r="AC26851"/>
    </row>
    <row r="26852" spans="27:29" x14ac:dyDescent="0.25">
      <c r="AA26852"/>
      <c r="AB26852"/>
      <c r="AC26852"/>
    </row>
    <row r="26853" spans="27:29" x14ac:dyDescent="0.25">
      <c r="AA26853"/>
      <c r="AB26853"/>
      <c r="AC26853"/>
    </row>
    <row r="26854" spans="27:29" x14ac:dyDescent="0.25">
      <c r="AA26854"/>
      <c r="AB26854"/>
      <c r="AC26854"/>
    </row>
    <row r="26855" spans="27:29" x14ac:dyDescent="0.25">
      <c r="AA26855"/>
      <c r="AB26855"/>
      <c r="AC26855"/>
    </row>
    <row r="26856" spans="27:29" x14ac:dyDescent="0.25">
      <c r="AA26856"/>
      <c r="AB26856"/>
      <c r="AC26856"/>
    </row>
    <row r="26857" spans="27:29" x14ac:dyDescent="0.25">
      <c r="AA26857"/>
      <c r="AB26857"/>
      <c r="AC26857"/>
    </row>
    <row r="26858" spans="27:29" x14ac:dyDescent="0.25">
      <c r="AA26858"/>
      <c r="AB26858"/>
      <c r="AC26858"/>
    </row>
    <row r="26859" spans="27:29" x14ac:dyDescent="0.25">
      <c r="AA26859"/>
      <c r="AB26859"/>
      <c r="AC26859"/>
    </row>
    <row r="26860" spans="27:29" x14ac:dyDescent="0.25">
      <c r="AA26860"/>
      <c r="AB26860"/>
      <c r="AC26860"/>
    </row>
    <row r="26861" spans="27:29" x14ac:dyDescent="0.25">
      <c r="AA26861"/>
      <c r="AB26861"/>
      <c r="AC26861"/>
    </row>
    <row r="26862" spans="27:29" x14ac:dyDescent="0.25">
      <c r="AA26862"/>
      <c r="AB26862"/>
      <c r="AC26862"/>
    </row>
    <row r="26863" spans="27:29" x14ac:dyDescent="0.25">
      <c r="AA26863"/>
      <c r="AB26863"/>
      <c r="AC26863"/>
    </row>
    <row r="26864" spans="27:29" x14ac:dyDescent="0.25">
      <c r="AA26864"/>
      <c r="AB26864"/>
      <c r="AC26864"/>
    </row>
    <row r="26865" spans="27:29" x14ac:dyDescent="0.25">
      <c r="AA26865"/>
      <c r="AB26865"/>
      <c r="AC26865"/>
    </row>
    <row r="26866" spans="27:29" x14ac:dyDescent="0.25">
      <c r="AA26866"/>
      <c r="AB26866"/>
      <c r="AC26866"/>
    </row>
    <row r="26867" spans="27:29" x14ac:dyDescent="0.25">
      <c r="AA26867"/>
      <c r="AB26867"/>
      <c r="AC26867"/>
    </row>
    <row r="26868" spans="27:29" x14ac:dyDescent="0.25">
      <c r="AA26868"/>
      <c r="AB26868"/>
      <c r="AC26868"/>
    </row>
    <row r="26869" spans="27:29" x14ac:dyDescent="0.25">
      <c r="AA26869"/>
      <c r="AB26869"/>
      <c r="AC26869"/>
    </row>
    <row r="26870" spans="27:29" x14ac:dyDescent="0.25">
      <c r="AA26870"/>
      <c r="AB26870"/>
      <c r="AC26870"/>
    </row>
    <row r="26871" spans="27:29" x14ac:dyDescent="0.25">
      <c r="AA26871"/>
      <c r="AB26871"/>
      <c r="AC26871"/>
    </row>
    <row r="26872" spans="27:29" x14ac:dyDescent="0.25">
      <c r="AA26872"/>
      <c r="AB26872"/>
      <c r="AC26872"/>
    </row>
    <row r="26873" spans="27:29" x14ac:dyDescent="0.25">
      <c r="AA26873"/>
      <c r="AB26873"/>
      <c r="AC26873"/>
    </row>
    <row r="26874" spans="27:29" x14ac:dyDescent="0.25">
      <c r="AA26874"/>
      <c r="AB26874"/>
      <c r="AC26874"/>
    </row>
    <row r="26875" spans="27:29" x14ac:dyDescent="0.25">
      <c r="AA26875"/>
      <c r="AB26875"/>
      <c r="AC26875"/>
    </row>
    <row r="26876" spans="27:29" x14ac:dyDescent="0.25">
      <c r="AA26876"/>
      <c r="AB26876"/>
      <c r="AC26876"/>
    </row>
    <row r="26877" spans="27:29" x14ac:dyDescent="0.25">
      <c r="AA26877"/>
      <c r="AB26877"/>
      <c r="AC26877"/>
    </row>
    <row r="26878" spans="27:29" x14ac:dyDescent="0.25">
      <c r="AA26878"/>
      <c r="AB26878"/>
      <c r="AC26878"/>
    </row>
    <row r="26879" spans="27:29" x14ac:dyDescent="0.25">
      <c r="AA26879"/>
      <c r="AB26879"/>
      <c r="AC26879"/>
    </row>
    <row r="26880" spans="27:29" x14ac:dyDescent="0.25">
      <c r="AA26880"/>
      <c r="AB26880"/>
      <c r="AC26880"/>
    </row>
    <row r="26881" spans="27:29" x14ac:dyDescent="0.25">
      <c r="AA26881"/>
      <c r="AB26881"/>
      <c r="AC26881"/>
    </row>
    <row r="26882" spans="27:29" x14ac:dyDescent="0.25">
      <c r="AA26882"/>
      <c r="AB26882"/>
      <c r="AC26882"/>
    </row>
    <row r="26883" spans="27:29" x14ac:dyDescent="0.25">
      <c r="AA26883"/>
      <c r="AB26883"/>
      <c r="AC26883"/>
    </row>
    <row r="26884" spans="27:29" x14ac:dyDescent="0.25">
      <c r="AA26884"/>
      <c r="AB26884"/>
      <c r="AC26884"/>
    </row>
    <row r="26885" spans="27:29" x14ac:dyDescent="0.25">
      <c r="AA26885"/>
      <c r="AB26885"/>
      <c r="AC26885"/>
    </row>
    <row r="26886" spans="27:29" x14ac:dyDescent="0.25">
      <c r="AA26886"/>
      <c r="AB26886"/>
      <c r="AC26886"/>
    </row>
    <row r="26887" spans="27:29" x14ac:dyDescent="0.25">
      <c r="AA26887"/>
      <c r="AB26887"/>
      <c r="AC26887"/>
    </row>
    <row r="26888" spans="27:29" x14ac:dyDescent="0.25">
      <c r="AA26888"/>
      <c r="AB26888"/>
      <c r="AC26888"/>
    </row>
    <row r="26889" spans="27:29" x14ac:dyDescent="0.25">
      <c r="AA26889"/>
      <c r="AB26889"/>
      <c r="AC26889"/>
    </row>
    <row r="26890" spans="27:29" x14ac:dyDescent="0.25">
      <c r="AA26890"/>
      <c r="AB26890"/>
      <c r="AC26890"/>
    </row>
    <row r="26891" spans="27:29" x14ac:dyDescent="0.25">
      <c r="AA26891"/>
      <c r="AB26891"/>
      <c r="AC26891"/>
    </row>
    <row r="26892" spans="27:29" x14ac:dyDescent="0.25">
      <c r="AA26892"/>
      <c r="AB26892"/>
      <c r="AC26892"/>
    </row>
    <row r="26893" spans="27:29" x14ac:dyDescent="0.25">
      <c r="AA26893"/>
      <c r="AB26893"/>
      <c r="AC26893"/>
    </row>
    <row r="26894" spans="27:29" x14ac:dyDescent="0.25">
      <c r="AA26894"/>
      <c r="AB26894"/>
      <c r="AC26894"/>
    </row>
    <row r="26895" spans="27:29" x14ac:dyDescent="0.25">
      <c r="AA26895"/>
      <c r="AB26895"/>
      <c r="AC26895"/>
    </row>
    <row r="26896" spans="27:29" x14ac:dyDescent="0.25">
      <c r="AA26896"/>
      <c r="AB26896"/>
      <c r="AC26896"/>
    </row>
    <row r="26897" spans="27:29" x14ac:dyDescent="0.25">
      <c r="AA26897"/>
      <c r="AB26897"/>
      <c r="AC26897"/>
    </row>
    <row r="26898" spans="27:29" x14ac:dyDescent="0.25">
      <c r="AA26898"/>
      <c r="AB26898"/>
      <c r="AC26898"/>
    </row>
    <row r="26899" spans="27:29" x14ac:dyDescent="0.25">
      <c r="AA26899"/>
      <c r="AB26899"/>
      <c r="AC26899"/>
    </row>
    <row r="26900" spans="27:29" x14ac:dyDescent="0.25">
      <c r="AA26900"/>
      <c r="AB26900"/>
      <c r="AC26900"/>
    </row>
    <row r="26901" spans="27:29" x14ac:dyDescent="0.25">
      <c r="AA26901"/>
      <c r="AB26901"/>
      <c r="AC26901"/>
    </row>
    <row r="26902" spans="27:29" x14ac:dyDescent="0.25">
      <c r="AA26902"/>
      <c r="AB26902"/>
      <c r="AC26902"/>
    </row>
    <row r="26903" spans="27:29" x14ac:dyDescent="0.25">
      <c r="AA26903"/>
      <c r="AB26903"/>
      <c r="AC26903"/>
    </row>
    <row r="26904" spans="27:29" x14ac:dyDescent="0.25">
      <c r="AA26904"/>
      <c r="AB26904"/>
      <c r="AC26904"/>
    </row>
    <row r="26905" spans="27:29" x14ac:dyDescent="0.25">
      <c r="AA26905"/>
      <c r="AB26905"/>
      <c r="AC26905"/>
    </row>
    <row r="26906" spans="27:29" x14ac:dyDescent="0.25">
      <c r="AA26906"/>
      <c r="AB26906"/>
      <c r="AC26906"/>
    </row>
    <row r="26907" spans="27:29" x14ac:dyDescent="0.25">
      <c r="AA26907"/>
      <c r="AB26907"/>
      <c r="AC26907"/>
    </row>
    <row r="26908" spans="27:29" x14ac:dyDescent="0.25">
      <c r="AA26908"/>
      <c r="AB26908"/>
      <c r="AC26908"/>
    </row>
    <row r="26909" spans="27:29" x14ac:dyDescent="0.25">
      <c r="AA26909"/>
      <c r="AB26909"/>
      <c r="AC26909"/>
    </row>
    <row r="26910" spans="27:29" x14ac:dyDescent="0.25">
      <c r="AA26910"/>
      <c r="AB26910"/>
      <c r="AC26910"/>
    </row>
    <row r="26911" spans="27:29" x14ac:dyDescent="0.25">
      <c r="AA26911"/>
      <c r="AB26911"/>
      <c r="AC26911"/>
    </row>
    <row r="26912" spans="27:29" x14ac:dyDescent="0.25">
      <c r="AA26912"/>
      <c r="AB26912"/>
      <c r="AC26912"/>
    </row>
    <row r="26913" spans="27:29" x14ac:dyDescent="0.25">
      <c r="AA26913"/>
      <c r="AB26913"/>
      <c r="AC26913"/>
    </row>
    <row r="26914" spans="27:29" x14ac:dyDescent="0.25">
      <c r="AA26914"/>
      <c r="AB26914"/>
      <c r="AC26914"/>
    </row>
    <row r="26915" spans="27:29" x14ac:dyDescent="0.25">
      <c r="AA26915"/>
      <c r="AB26915"/>
      <c r="AC26915"/>
    </row>
    <row r="26916" spans="27:29" x14ac:dyDescent="0.25">
      <c r="AA26916"/>
      <c r="AB26916"/>
      <c r="AC26916"/>
    </row>
    <row r="26917" spans="27:29" x14ac:dyDescent="0.25">
      <c r="AA26917"/>
      <c r="AB26917"/>
      <c r="AC26917"/>
    </row>
    <row r="26918" spans="27:29" x14ac:dyDescent="0.25">
      <c r="AA26918"/>
      <c r="AB26918"/>
      <c r="AC26918"/>
    </row>
    <row r="26919" spans="27:29" x14ac:dyDescent="0.25">
      <c r="AA26919"/>
      <c r="AB26919"/>
      <c r="AC26919"/>
    </row>
    <row r="26920" spans="27:29" x14ac:dyDescent="0.25">
      <c r="AA26920"/>
      <c r="AB26920"/>
      <c r="AC26920"/>
    </row>
    <row r="26921" spans="27:29" x14ac:dyDescent="0.25">
      <c r="AA26921"/>
      <c r="AB26921"/>
      <c r="AC26921"/>
    </row>
    <row r="26922" spans="27:29" x14ac:dyDescent="0.25">
      <c r="AA26922"/>
      <c r="AB26922"/>
      <c r="AC26922"/>
    </row>
    <row r="26923" spans="27:29" x14ac:dyDescent="0.25">
      <c r="AA26923"/>
      <c r="AB26923"/>
      <c r="AC26923"/>
    </row>
    <row r="26924" spans="27:29" x14ac:dyDescent="0.25">
      <c r="AA26924"/>
      <c r="AB26924"/>
      <c r="AC26924"/>
    </row>
    <row r="26925" spans="27:29" x14ac:dyDescent="0.25">
      <c r="AA26925"/>
      <c r="AB26925"/>
      <c r="AC26925"/>
    </row>
    <row r="26926" spans="27:29" x14ac:dyDescent="0.25">
      <c r="AA26926"/>
      <c r="AB26926"/>
      <c r="AC26926"/>
    </row>
    <row r="26927" spans="27:29" x14ac:dyDescent="0.25">
      <c r="AA26927"/>
      <c r="AB26927"/>
      <c r="AC26927"/>
    </row>
    <row r="26928" spans="27:29" x14ac:dyDescent="0.25">
      <c r="AA26928"/>
      <c r="AB26928"/>
      <c r="AC26928"/>
    </row>
    <row r="26929" spans="27:29" x14ac:dyDescent="0.25">
      <c r="AA26929"/>
      <c r="AB26929"/>
      <c r="AC26929"/>
    </row>
    <row r="26930" spans="27:29" x14ac:dyDescent="0.25">
      <c r="AA26930"/>
      <c r="AB26930"/>
      <c r="AC26930"/>
    </row>
    <row r="26931" spans="27:29" x14ac:dyDescent="0.25">
      <c r="AA26931"/>
      <c r="AB26931"/>
      <c r="AC26931"/>
    </row>
    <row r="26932" spans="27:29" x14ac:dyDescent="0.25">
      <c r="AA26932"/>
      <c r="AB26932"/>
      <c r="AC26932"/>
    </row>
    <row r="26933" spans="27:29" x14ac:dyDescent="0.25">
      <c r="AA26933"/>
      <c r="AB26933"/>
      <c r="AC26933"/>
    </row>
    <row r="26934" spans="27:29" x14ac:dyDescent="0.25">
      <c r="AA26934"/>
      <c r="AB26934"/>
      <c r="AC26934"/>
    </row>
    <row r="26935" spans="27:29" x14ac:dyDescent="0.25">
      <c r="AA26935"/>
      <c r="AB26935"/>
      <c r="AC26935"/>
    </row>
    <row r="26936" spans="27:29" x14ac:dyDescent="0.25">
      <c r="AA26936"/>
      <c r="AB26936"/>
      <c r="AC26936"/>
    </row>
    <row r="26937" spans="27:29" x14ac:dyDescent="0.25">
      <c r="AA26937"/>
      <c r="AB26937"/>
      <c r="AC26937"/>
    </row>
    <row r="26938" spans="27:29" x14ac:dyDescent="0.25">
      <c r="AA26938"/>
      <c r="AB26938"/>
      <c r="AC26938"/>
    </row>
    <row r="26939" spans="27:29" x14ac:dyDescent="0.25">
      <c r="AA26939"/>
      <c r="AB26939"/>
      <c r="AC26939"/>
    </row>
    <row r="26940" spans="27:29" x14ac:dyDescent="0.25">
      <c r="AA26940"/>
      <c r="AB26940"/>
      <c r="AC26940"/>
    </row>
    <row r="26941" spans="27:29" x14ac:dyDescent="0.25">
      <c r="AA26941"/>
      <c r="AB26941"/>
      <c r="AC26941"/>
    </row>
    <row r="26942" spans="27:29" x14ac:dyDescent="0.25">
      <c r="AA26942"/>
      <c r="AB26942"/>
      <c r="AC26942"/>
    </row>
    <row r="26943" spans="27:29" x14ac:dyDescent="0.25">
      <c r="AA26943"/>
      <c r="AB26943"/>
      <c r="AC26943"/>
    </row>
    <row r="26944" spans="27:29" x14ac:dyDescent="0.25">
      <c r="AA26944"/>
      <c r="AB26944"/>
      <c r="AC26944"/>
    </row>
    <row r="26945" spans="27:29" x14ac:dyDescent="0.25">
      <c r="AA26945"/>
      <c r="AB26945"/>
      <c r="AC26945"/>
    </row>
    <row r="26946" spans="27:29" x14ac:dyDescent="0.25">
      <c r="AA26946"/>
      <c r="AB26946"/>
      <c r="AC26946"/>
    </row>
    <row r="26947" spans="27:29" x14ac:dyDescent="0.25">
      <c r="AA26947"/>
      <c r="AB26947"/>
      <c r="AC26947"/>
    </row>
    <row r="26948" spans="27:29" x14ac:dyDescent="0.25">
      <c r="AA26948"/>
      <c r="AB26948"/>
      <c r="AC26948"/>
    </row>
    <row r="26949" spans="27:29" x14ac:dyDescent="0.25">
      <c r="AA26949"/>
      <c r="AB26949"/>
      <c r="AC26949"/>
    </row>
    <row r="26950" spans="27:29" x14ac:dyDescent="0.25">
      <c r="AA26950"/>
      <c r="AB26950"/>
      <c r="AC26950"/>
    </row>
    <row r="26951" spans="27:29" x14ac:dyDescent="0.25">
      <c r="AA26951"/>
      <c r="AB26951"/>
      <c r="AC26951"/>
    </row>
    <row r="26952" spans="27:29" x14ac:dyDescent="0.25">
      <c r="AA26952"/>
      <c r="AB26952"/>
      <c r="AC26952"/>
    </row>
    <row r="26953" spans="27:29" x14ac:dyDescent="0.25">
      <c r="AA26953"/>
      <c r="AB26953"/>
      <c r="AC26953"/>
    </row>
    <row r="26954" spans="27:29" x14ac:dyDescent="0.25">
      <c r="AA26954"/>
      <c r="AB26954"/>
      <c r="AC26954"/>
    </row>
    <row r="26955" spans="27:29" x14ac:dyDescent="0.25">
      <c r="AA26955"/>
      <c r="AB26955"/>
      <c r="AC26955"/>
    </row>
    <row r="26956" spans="27:29" x14ac:dyDescent="0.25">
      <c r="AA26956"/>
      <c r="AB26956"/>
      <c r="AC26956"/>
    </row>
    <row r="26957" spans="27:29" x14ac:dyDescent="0.25">
      <c r="AA26957"/>
      <c r="AB26957"/>
      <c r="AC26957"/>
    </row>
    <row r="26958" spans="27:29" x14ac:dyDescent="0.25">
      <c r="AA26958"/>
      <c r="AB26958"/>
      <c r="AC26958"/>
    </row>
    <row r="26959" spans="27:29" x14ac:dyDescent="0.25">
      <c r="AA26959"/>
      <c r="AB26959"/>
      <c r="AC26959"/>
    </row>
    <row r="26960" spans="27:29" x14ac:dyDescent="0.25">
      <c r="AA26960"/>
      <c r="AB26960"/>
      <c r="AC26960"/>
    </row>
    <row r="26961" spans="27:29" x14ac:dyDescent="0.25">
      <c r="AA26961"/>
      <c r="AB26961"/>
      <c r="AC26961"/>
    </row>
    <row r="26962" spans="27:29" x14ac:dyDescent="0.25">
      <c r="AA26962"/>
      <c r="AB26962"/>
      <c r="AC26962"/>
    </row>
    <row r="26963" spans="27:29" x14ac:dyDescent="0.25">
      <c r="AA26963"/>
      <c r="AB26963"/>
      <c r="AC26963"/>
    </row>
    <row r="26964" spans="27:29" x14ac:dyDescent="0.25">
      <c r="AA26964"/>
      <c r="AB26964"/>
      <c r="AC26964"/>
    </row>
    <row r="26965" spans="27:29" x14ac:dyDescent="0.25">
      <c r="AA26965"/>
      <c r="AB26965"/>
      <c r="AC26965"/>
    </row>
    <row r="26966" spans="27:29" x14ac:dyDescent="0.25">
      <c r="AA26966"/>
      <c r="AB26966"/>
      <c r="AC26966"/>
    </row>
    <row r="26967" spans="27:29" x14ac:dyDescent="0.25">
      <c r="AA26967"/>
      <c r="AB26967"/>
      <c r="AC26967"/>
    </row>
    <row r="26968" spans="27:29" x14ac:dyDescent="0.25">
      <c r="AA26968"/>
      <c r="AB26968"/>
      <c r="AC26968"/>
    </row>
    <row r="26969" spans="27:29" x14ac:dyDescent="0.25">
      <c r="AA26969"/>
      <c r="AB26969"/>
      <c r="AC26969"/>
    </row>
    <row r="26970" spans="27:29" x14ac:dyDescent="0.25">
      <c r="AA26970"/>
      <c r="AB26970"/>
      <c r="AC26970"/>
    </row>
    <row r="26971" spans="27:29" x14ac:dyDescent="0.25">
      <c r="AA26971"/>
      <c r="AB26971"/>
      <c r="AC26971"/>
    </row>
    <row r="26972" spans="27:29" x14ac:dyDescent="0.25">
      <c r="AA26972"/>
      <c r="AB26972"/>
      <c r="AC26972"/>
    </row>
    <row r="26973" spans="27:29" x14ac:dyDescent="0.25">
      <c r="AA26973"/>
      <c r="AB26973"/>
      <c r="AC26973"/>
    </row>
    <row r="26974" spans="27:29" x14ac:dyDescent="0.25">
      <c r="AA26974"/>
      <c r="AB26974"/>
      <c r="AC26974"/>
    </row>
    <row r="26975" spans="27:29" x14ac:dyDescent="0.25">
      <c r="AA26975"/>
      <c r="AB26975"/>
      <c r="AC26975"/>
    </row>
    <row r="26976" spans="27:29" x14ac:dyDescent="0.25">
      <c r="AA26976"/>
      <c r="AB26976"/>
      <c r="AC26976"/>
    </row>
    <row r="26977" spans="27:29" x14ac:dyDescent="0.25">
      <c r="AA26977"/>
      <c r="AB26977"/>
      <c r="AC26977"/>
    </row>
    <row r="26978" spans="27:29" x14ac:dyDescent="0.25">
      <c r="AA26978"/>
      <c r="AB26978"/>
      <c r="AC26978"/>
    </row>
    <row r="26979" spans="27:29" x14ac:dyDescent="0.25">
      <c r="AA26979"/>
      <c r="AB26979"/>
      <c r="AC26979"/>
    </row>
    <row r="26980" spans="27:29" x14ac:dyDescent="0.25">
      <c r="AA26980"/>
      <c r="AB26980"/>
      <c r="AC26980"/>
    </row>
    <row r="26981" spans="27:29" x14ac:dyDescent="0.25">
      <c r="AA26981"/>
      <c r="AB26981"/>
      <c r="AC26981"/>
    </row>
    <row r="26982" spans="27:29" x14ac:dyDescent="0.25">
      <c r="AA26982"/>
      <c r="AB26982"/>
      <c r="AC26982"/>
    </row>
    <row r="26983" spans="27:29" x14ac:dyDescent="0.25">
      <c r="AA26983"/>
      <c r="AB26983"/>
      <c r="AC26983"/>
    </row>
    <row r="26984" spans="27:29" x14ac:dyDescent="0.25">
      <c r="AA26984"/>
      <c r="AB26984"/>
      <c r="AC26984"/>
    </row>
    <row r="26985" spans="27:29" x14ac:dyDescent="0.25">
      <c r="AA26985"/>
      <c r="AB26985"/>
      <c r="AC26985"/>
    </row>
    <row r="26986" spans="27:29" x14ac:dyDescent="0.25">
      <c r="AA26986"/>
      <c r="AB26986"/>
      <c r="AC26986"/>
    </row>
    <row r="26987" spans="27:29" x14ac:dyDescent="0.25">
      <c r="AA26987"/>
      <c r="AB26987"/>
      <c r="AC26987"/>
    </row>
    <row r="26988" spans="27:29" x14ac:dyDescent="0.25">
      <c r="AA26988"/>
      <c r="AB26988"/>
      <c r="AC26988"/>
    </row>
    <row r="26989" spans="27:29" x14ac:dyDescent="0.25">
      <c r="AA26989"/>
      <c r="AB26989"/>
      <c r="AC26989"/>
    </row>
    <row r="26990" spans="27:29" x14ac:dyDescent="0.25">
      <c r="AA26990"/>
      <c r="AB26990"/>
      <c r="AC26990"/>
    </row>
    <row r="26991" spans="27:29" x14ac:dyDescent="0.25">
      <c r="AA26991"/>
      <c r="AB26991"/>
      <c r="AC26991"/>
    </row>
    <row r="26992" spans="27:29" x14ac:dyDescent="0.25">
      <c r="AA26992"/>
      <c r="AB26992"/>
      <c r="AC26992"/>
    </row>
    <row r="26993" spans="27:29" x14ac:dyDescent="0.25">
      <c r="AA26993"/>
      <c r="AB26993"/>
      <c r="AC26993"/>
    </row>
    <row r="26994" spans="27:29" x14ac:dyDescent="0.25">
      <c r="AA26994"/>
      <c r="AB26994"/>
      <c r="AC26994"/>
    </row>
    <row r="26995" spans="27:29" x14ac:dyDescent="0.25">
      <c r="AA26995"/>
      <c r="AB26995"/>
      <c r="AC26995"/>
    </row>
    <row r="26996" spans="27:29" x14ac:dyDescent="0.25">
      <c r="AA26996"/>
      <c r="AB26996"/>
      <c r="AC26996"/>
    </row>
    <row r="26997" spans="27:29" x14ac:dyDescent="0.25">
      <c r="AA26997"/>
      <c r="AB26997"/>
      <c r="AC26997"/>
    </row>
    <row r="26998" spans="27:29" x14ac:dyDescent="0.25">
      <c r="AA26998"/>
      <c r="AB26998"/>
      <c r="AC26998"/>
    </row>
    <row r="26999" spans="27:29" x14ac:dyDescent="0.25">
      <c r="AA26999"/>
      <c r="AB26999"/>
      <c r="AC26999"/>
    </row>
    <row r="27000" spans="27:29" x14ac:dyDescent="0.25">
      <c r="AA27000"/>
      <c r="AB27000"/>
      <c r="AC27000"/>
    </row>
    <row r="27001" spans="27:29" x14ac:dyDescent="0.25">
      <c r="AA27001"/>
      <c r="AB27001"/>
      <c r="AC27001"/>
    </row>
    <row r="27002" spans="27:29" x14ac:dyDescent="0.25">
      <c r="AA27002"/>
      <c r="AB27002"/>
      <c r="AC27002"/>
    </row>
    <row r="27003" spans="27:29" x14ac:dyDescent="0.25">
      <c r="AA27003"/>
      <c r="AB27003"/>
      <c r="AC27003"/>
    </row>
    <row r="27004" spans="27:29" x14ac:dyDescent="0.25">
      <c r="AA27004"/>
      <c r="AB27004"/>
      <c r="AC27004"/>
    </row>
    <row r="27005" spans="27:29" x14ac:dyDescent="0.25">
      <c r="AA27005"/>
      <c r="AB27005"/>
      <c r="AC27005"/>
    </row>
    <row r="27006" spans="27:29" x14ac:dyDescent="0.25">
      <c r="AA27006"/>
      <c r="AB27006"/>
      <c r="AC27006"/>
    </row>
    <row r="27007" spans="27:29" x14ac:dyDescent="0.25">
      <c r="AA27007"/>
      <c r="AB27007"/>
      <c r="AC27007"/>
    </row>
    <row r="27008" spans="27:29" x14ac:dyDescent="0.25">
      <c r="AA27008"/>
      <c r="AB27008"/>
      <c r="AC27008"/>
    </row>
    <row r="27009" spans="27:29" x14ac:dyDescent="0.25">
      <c r="AA27009"/>
      <c r="AB27009"/>
      <c r="AC27009"/>
    </row>
    <row r="27010" spans="27:29" x14ac:dyDescent="0.25">
      <c r="AA27010"/>
      <c r="AB27010"/>
      <c r="AC27010"/>
    </row>
    <row r="27011" spans="27:29" x14ac:dyDescent="0.25">
      <c r="AA27011"/>
      <c r="AB27011"/>
      <c r="AC27011"/>
    </row>
    <row r="27012" spans="27:29" x14ac:dyDescent="0.25">
      <c r="AA27012"/>
      <c r="AB27012"/>
      <c r="AC27012"/>
    </row>
    <row r="27013" spans="27:29" x14ac:dyDescent="0.25">
      <c r="AA27013"/>
      <c r="AB27013"/>
      <c r="AC27013"/>
    </row>
    <row r="27014" spans="27:29" x14ac:dyDescent="0.25">
      <c r="AA27014"/>
      <c r="AB27014"/>
      <c r="AC27014"/>
    </row>
    <row r="27015" spans="27:29" x14ac:dyDescent="0.25">
      <c r="AA27015"/>
      <c r="AB27015"/>
      <c r="AC27015"/>
    </row>
    <row r="27016" spans="27:29" x14ac:dyDescent="0.25">
      <c r="AA27016"/>
      <c r="AB27016"/>
      <c r="AC27016"/>
    </row>
    <row r="27017" spans="27:29" x14ac:dyDescent="0.25">
      <c r="AA27017"/>
      <c r="AB27017"/>
      <c r="AC27017"/>
    </row>
    <row r="27018" spans="27:29" x14ac:dyDescent="0.25">
      <c r="AA27018"/>
      <c r="AB27018"/>
      <c r="AC27018"/>
    </row>
    <row r="27019" spans="27:29" x14ac:dyDescent="0.25">
      <c r="AA27019"/>
      <c r="AB27019"/>
      <c r="AC27019"/>
    </row>
    <row r="27020" spans="27:29" x14ac:dyDescent="0.25">
      <c r="AA27020"/>
      <c r="AB27020"/>
      <c r="AC27020"/>
    </row>
    <row r="27021" spans="27:29" x14ac:dyDescent="0.25">
      <c r="AA27021"/>
      <c r="AB27021"/>
      <c r="AC27021"/>
    </row>
    <row r="27022" spans="27:29" x14ac:dyDescent="0.25">
      <c r="AA27022"/>
      <c r="AB27022"/>
      <c r="AC27022"/>
    </row>
    <row r="27023" spans="27:29" x14ac:dyDescent="0.25">
      <c r="AA27023"/>
      <c r="AB27023"/>
      <c r="AC27023"/>
    </row>
    <row r="27024" spans="27:29" x14ac:dyDescent="0.25">
      <c r="AA27024"/>
      <c r="AB27024"/>
      <c r="AC27024"/>
    </row>
    <row r="27025" spans="27:29" x14ac:dyDescent="0.25">
      <c r="AA27025"/>
      <c r="AB27025"/>
      <c r="AC27025"/>
    </row>
    <row r="27026" spans="27:29" x14ac:dyDescent="0.25">
      <c r="AA27026"/>
      <c r="AB27026"/>
      <c r="AC27026"/>
    </row>
    <row r="27027" spans="27:29" x14ac:dyDescent="0.25">
      <c r="AA27027"/>
      <c r="AB27027"/>
      <c r="AC27027"/>
    </row>
    <row r="27028" spans="27:29" x14ac:dyDescent="0.25">
      <c r="AA27028"/>
      <c r="AB27028"/>
      <c r="AC27028"/>
    </row>
    <row r="27029" spans="27:29" x14ac:dyDescent="0.25">
      <c r="AA27029"/>
      <c r="AB27029"/>
      <c r="AC27029"/>
    </row>
    <row r="27030" spans="27:29" x14ac:dyDescent="0.25">
      <c r="AA27030"/>
      <c r="AB27030"/>
      <c r="AC27030"/>
    </row>
    <row r="27031" spans="27:29" x14ac:dyDescent="0.25">
      <c r="AA27031"/>
      <c r="AB27031"/>
      <c r="AC27031"/>
    </row>
    <row r="27032" spans="27:29" x14ac:dyDescent="0.25">
      <c r="AA27032"/>
      <c r="AB27032"/>
      <c r="AC27032"/>
    </row>
    <row r="27033" spans="27:29" x14ac:dyDescent="0.25">
      <c r="AA27033"/>
      <c r="AB27033"/>
      <c r="AC27033"/>
    </row>
    <row r="27034" spans="27:29" x14ac:dyDescent="0.25">
      <c r="AA27034"/>
      <c r="AB27034"/>
      <c r="AC27034"/>
    </row>
    <row r="27035" spans="27:29" x14ac:dyDescent="0.25">
      <c r="AA27035"/>
      <c r="AB27035"/>
      <c r="AC27035"/>
    </row>
    <row r="27036" spans="27:29" x14ac:dyDescent="0.25">
      <c r="AA27036"/>
      <c r="AB27036"/>
      <c r="AC27036"/>
    </row>
    <row r="27037" spans="27:29" x14ac:dyDescent="0.25">
      <c r="AA27037"/>
      <c r="AB27037"/>
      <c r="AC27037"/>
    </row>
    <row r="27038" spans="27:29" x14ac:dyDescent="0.25">
      <c r="AA27038"/>
      <c r="AB27038"/>
      <c r="AC27038"/>
    </row>
    <row r="27039" spans="27:29" x14ac:dyDescent="0.25">
      <c r="AA27039"/>
      <c r="AB27039"/>
      <c r="AC27039"/>
    </row>
    <row r="27040" spans="27:29" x14ac:dyDescent="0.25">
      <c r="AA27040"/>
      <c r="AB27040"/>
      <c r="AC27040"/>
    </row>
    <row r="27041" spans="27:29" x14ac:dyDescent="0.25">
      <c r="AA27041"/>
      <c r="AB27041"/>
      <c r="AC27041"/>
    </row>
    <row r="27042" spans="27:29" x14ac:dyDescent="0.25">
      <c r="AA27042"/>
      <c r="AB27042"/>
      <c r="AC27042"/>
    </row>
    <row r="27043" spans="27:29" x14ac:dyDescent="0.25">
      <c r="AA27043"/>
      <c r="AB27043"/>
      <c r="AC27043"/>
    </row>
    <row r="27044" spans="27:29" x14ac:dyDescent="0.25">
      <c r="AA27044"/>
      <c r="AB27044"/>
      <c r="AC27044"/>
    </row>
    <row r="27045" spans="27:29" x14ac:dyDescent="0.25">
      <c r="AA27045"/>
      <c r="AB27045"/>
      <c r="AC27045"/>
    </row>
    <row r="27046" spans="27:29" x14ac:dyDescent="0.25">
      <c r="AA27046"/>
      <c r="AB27046"/>
      <c r="AC27046"/>
    </row>
    <row r="27047" spans="27:29" x14ac:dyDescent="0.25">
      <c r="AA27047"/>
      <c r="AB27047"/>
      <c r="AC27047"/>
    </row>
    <row r="27048" spans="27:29" x14ac:dyDescent="0.25">
      <c r="AA27048"/>
      <c r="AB27048"/>
      <c r="AC27048"/>
    </row>
    <row r="27049" spans="27:29" x14ac:dyDescent="0.25">
      <c r="AA27049"/>
      <c r="AB27049"/>
      <c r="AC27049"/>
    </row>
    <row r="27050" spans="27:29" x14ac:dyDescent="0.25">
      <c r="AA27050"/>
      <c r="AB27050"/>
      <c r="AC27050"/>
    </row>
    <row r="27051" spans="27:29" x14ac:dyDescent="0.25">
      <c r="AA27051"/>
      <c r="AB27051"/>
      <c r="AC27051"/>
    </row>
    <row r="27052" spans="27:29" x14ac:dyDescent="0.25">
      <c r="AA27052"/>
      <c r="AB27052"/>
      <c r="AC27052"/>
    </row>
    <row r="27053" spans="27:29" x14ac:dyDescent="0.25">
      <c r="AA27053"/>
      <c r="AB27053"/>
      <c r="AC27053"/>
    </row>
    <row r="27054" spans="27:29" x14ac:dyDescent="0.25">
      <c r="AA27054"/>
      <c r="AB27054"/>
      <c r="AC27054"/>
    </row>
    <row r="27055" spans="27:29" x14ac:dyDescent="0.25">
      <c r="AA27055"/>
      <c r="AB27055"/>
      <c r="AC27055"/>
    </row>
    <row r="27056" spans="27:29" x14ac:dyDescent="0.25">
      <c r="AA27056"/>
      <c r="AB27056"/>
      <c r="AC27056"/>
    </row>
    <row r="27057" spans="27:29" x14ac:dyDescent="0.25">
      <c r="AA27057"/>
      <c r="AB27057"/>
      <c r="AC27057"/>
    </row>
    <row r="27058" spans="27:29" x14ac:dyDescent="0.25">
      <c r="AA27058"/>
      <c r="AB27058"/>
      <c r="AC27058"/>
    </row>
    <row r="27059" spans="27:29" x14ac:dyDescent="0.25">
      <c r="AA27059"/>
      <c r="AB27059"/>
      <c r="AC27059"/>
    </row>
    <row r="27060" spans="27:29" x14ac:dyDescent="0.25">
      <c r="AA27060"/>
      <c r="AB27060"/>
      <c r="AC27060"/>
    </row>
    <row r="27061" spans="27:29" x14ac:dyDescent="0.25">
      <c r="AA27061"/>
      <c r="AB27061"/>
      <c r="AC27061"/>
    </row>
    <row r="27062" spans="27:29" x14ac:dyDescent="0.25">
      <c r="AA27062"/>
      <c r="AB27062"/>
      <c r="AC27062"/>
    </row>
    <row r="27063" spans="27:29" x14ac:dyDescent="0.25">
      <c r="AA27063"/>
      <c r="AB27063"/>
      <c r="AC27063"/>
    </row>
    <row r="27064" spans="27:29" x14ac:dyDescent="0.25">
      <c r="AA27064"/>
      <c r="AB27064"/>
      <c r="AC27064"/>
    </row>
    <row r="27065" spans="27:29" x14ac:dyDescent="0.25">
      <c r="AA27065"/>
      <c r="AB27065"/>
      <c r="AC27065"/>
    </row>
    <row r="27066" spans="27:29" x14ac:dyDescent="0.25">
      <c r="AA27066"/>
      <c r="AB27066"/>
      <c r="AC27066"/>
    </row>
    <row r="27067" spans="27:29" x14ac:dyDescent="0.25">
      <c r="AA27067"/>
      <c r="AB27067"/>
      <c r="AC27067"/>
    </row>
    <row r="27068" spans="27:29" x14ac:dyDescent="0.25">
      <c r="AA27068"/>
      <c r="AB27068"/>
      <c r="AC27068"/>
    </row>
    <row r="27069" spans="27:29" x14ac:dyDescent="0.25">
      <c r="AA27069"/>
      <c r="AB27069"/>
      <c r="AC27069"/>
    </row>
    <row r="27070" spans="27:29" x14ac:dyDescent="0.25">
      <c r="AA27070"/>
      <c r="AB27070"/>
      <c r="AC27070"/>
    </row>
    <row r="27071" spans="27:29" x14ac:dyDescent="0.25">
      <c r="AA27071"/>
      <c r="AB27071"/>
      <c r="AC27071"/>
    </row>
    <row r="27072" spans="27:29" x14ac:dyDescent="0.25">
      <c r="AA27072"/>
      <c r="AB27072"/>
      <c r="AC27072"/>
    </row>
    <row r="27073" spans="27:29" x14ac:dyDescent="0.25">
      <c r="AA27073"/>
      <c r="AB27073"/>
      <c r="AC27073"/>
    </row>
    <row r="27074" spans="27:29" x14ac:dyDescent="0.25">
      <c r="AA27074"/>
      <c r="AB27074"/>
      <c r="AC27074"/>
    </row>
    <row r="27075" spans="27:29" x14ac:dyDescent="0.25">
      <c r="AA27075"/>
      <c r="AB27075"/>
      <c r="AC27075"/>
    </row>
    <row r="27076" spans="27:29" x14ac:dyDescent="0.25">
      <c r="AA27076"/>
      <c r="AB27076"/>
      <c r="AC27076"/>
    </row>
    <row r="27077" spans="27:29" x14ac:dyDescent="0.25">
      <c r="AA27077"/>
      <c r="AB27077"/>
      <c r="AC27077"/>
    </row>
    <row r="27078" spans="27:29" x14ac:dyDescent="0.25">
      <c r="AA27078"/>
      <c r="AB27078"/>
      <c r="AC27078"/>
    </row>
    <row r="27079" spans="27:29" x14ac:dyDescent="0.25">
      <c r="AA27079"/>
      <c r="AB27079"/>
      <c r="AC27079"/>
    </row>
    <row r="27080" spans="27:29" x14ac:dyDescent="0.25">
      <c r="AA27080"/>
      <c r="AB27080"/>
      <c r="AC27080"/>
    </row>
    <row r="27081" spans="27:29" x14ac:dyDescent="0.25">
      <c r="AA27081"/>
      <c r="AB27081"/>
      <c r="AC27081"/>
    </row>
    <row r="27082" spans="27:29" x14ac:dyDescent="0.25">
      <c r="AA27082"/>
      <c r="AB27082"/>
      <c r="AC27082"/>
    </row>
    <row r="27083" spans="27:29" x14ac:dyDescent="0.25">
      <c r="AA27083"/>
      <c r="AB27083"/>
      <c r="AC27083"/>
    </row>
    <row r="27084" spans="27:29" x14ac:dyDescent="0.25">
      <c r="AA27084"/>
      <c r="AB27084"/>
      <c r="AC27084"/>
    </row>
    <row r="27085" spans="27:29" x14ac:dyDescent="0.25">
      <c r="AA27085"/>
      <c r="AB27085"/>
      <c r="AC27085"/>
    </row>
    <row r="27086" spans="27:29" x14ac:dyDescent="0.25">
      <c r="AA27086"/>
      <c r="AB27086"/>
      <c r="AC27086"/>
    </row>
    <row r="27087" spans="27:29" x14ac:dyDescent="0.25">
      <c r="AA27087"/>
      <c r="AB27087"/>
      <c r="AC27087"/>
    </row>
    <row r="27088" spans="27:29" x14ac:dyDescent="0.25">
      <c r="AA27088"/>
      <c r="AB27088"/>
      <c r="AC27088"/>
    </row>
    <row r="27089" spans="27:29" x14ac:dyDescent="0.25">
      <c r="AA27089"/>
      <c r="AB27089"/>
      <c r="AC27089"/>
    </row>
    <row r="27090" spans="27:29" x14ac:dyDescent="0.25">
      <c r="AA27090"/>
      <c r="AB27090"/>
      <c r="AC27090"/>
    </row>
    <row r="27091" spans="27:29" x14ac:dyDescent="0.25">
      <c r="AA27091"/>
      <c r="AB27091"/>
      <c r="AC27091"/>
    </row>
    <row r="27092" spans="27:29" x14ac:dyDescent="0.25">
      <c r="AA27092"/>
      <c r="AB27092"/>
      <c r="AC27092"/>
    </row>
    <row r="27093" spans="27:29" x14ac:dyDescent="0.25">
      <c r="AA27093"/>
      <c r="AB27093"/>
      <c r="AC27093"/>
    </row>
    <row r="27094" spans="27:29" x14ac:dyDescent="0.25">
      <c r="AA27094"/>
      <c r="AB27094"/>
      <c r="AC27094"/>
    </row>
    <row r="27095" spans="27:29" x14ac:dyDescent="0.25">
      <c r="AA27095"/>
      <c r="AB27095"/>
      <c r="AC27095"/>
    </row>
    <row r="27096" spans="27:29" x14ac:dyDescent="0.25">
      <c r="AA27096"/>
      <c r="AB27096"/>
      <c r="AC27096"/>
    </row>
    <row r="27097" spans="27:29" x14ac:dyDescent="0.25">
      <c r="AA27097"/>
      <c r="AB27097"/>
      <c r="AC27097"/>
    </row>
    <row r="27098" spans="27:29" x14ac:dyDescent="0.25">
      <c r="AA27098"/>
      <c r="AB27098"/>
      <c r="AC27098"/>
    </row>
    <row r="27099" spans="27:29" x14ac:dyDescent="0.25">
      <c r="AA27099"/>
      <c r="AB27099"/>
      <c r="AC27099"/>
    </row>
    <row r="27100" spans="27:29" x14ac:dyDescent="0.25">
      <c r="AA27100"/>
      <c r="AB27100"/>
      <c r="AC27100"/>
    </row>
    <row r="27101" spans="27:29" x14ac:dyDescent="0.25">
      <c r="AA27101"/>
      <c r="AB27101"/>
      <c r="AC27101"/>
    </row>
    <row r="27102" spans="27:29" x14ac:dyDescent="0.25">
      <c r="AA27102"/>
      <c r="AB27102"/>
      <c r="AC27102"/>
    </row>
    <row r="27103" spans="27:29" x14ac:dyDescent="0.25">
      <c r="AA27103"/>
      <c r="AB27103"/>
      <c r="AC27103"/>
    </row>
    <row r="27104" spans="27:29" x14ac:dyDescent="0.25">
      <c r="AA27104"/>
      <c r="AB27104"/>
      <c r="AC27104"/>
    </row>
    <row r="27105" spans="27:29" x14ac:dyDescent="0.25">
      <c r="AA27105"/>
      <c r="AB27105"/>
      <c r="AC27105"/>
    </row>
    <row r="27106" spans="27:29" x14ac:dyDescent="0.25">
      <c r="AA27106"/>
      <c r="AB27106"/>
      <c r="AC27106"/>
    </row>
    <row r="27107" spans="27:29" x14ac:dyDescent="0.25">
      <c r="AA27107"/>
      <c r="AB27107"/>
      <c r="AC27107"/>
    </row>
    <row r="27108" spans="27:29" x14ac:dyDescent="0.25">
      <c r="AA27108"/>
      <c r="AB27108"/>
      <c r="AC27108"/>
    </row>
    <row r="27109" spans="27:29" x14ac:dyDescent="0.25">
      <c r="AA27109"/>
      <c r="AB27109"/>
      <c r="AC27109"/>
    </row>
    <row r="27110" spans="27:29" x14ac:dyDescent="0.25">
      <c r="AA27110"/>
      <c r="AB27110"/>
      <c r="AC27110"/>
    </row>
    <row r="27111" spans="27:29" x14ac:dyDescent="0.25">
      <c r="AA27111"/>
      <c r="AB27111"/>
      <c r="AC27111"/>
    </row>
    <row r="27112" spans="27:29" x14ac:dyDescent="0.25">
      <c r="AA27112"/>
      <c r="AB27112"/>
      <c r="AC27112"/>
    </row>
    <row r="27113" spans="27:29" x14ac:dyDescent="0.25">
      <c r="AA27113"/>
      <c r="AB27113"/>
      <c r="AC27113"/>
    </row>
    <row r="27114" spans="27:29" x14ac:dyDescent="0.25">
      <c r="AA27114"/>
      <c r="AB27114"/>
      <c r="AC27114"/>
    </row>
    <row r="27115" spans="27:29" x14ac:dyDescent="0.25">
      <c r="AA27115"/>
      <c r="AB27115"/>
      <c r="AC27115"/>
    </row>
    <row r="27116" spans="27:29" x14ac:dyDescent="0.25">
      <c r="AA27116"/>
      <c r="AB27116"/>
      <c r="AC27116"/>
    </row>
    <row r="27117" spans="27:29" x14ac:dyDescent="0.25">
      <c r="AA27117"/>
      <c r="AB27117"/>
      <c r="AC27117"/>
    </row>
    <row r="27118" spans="27:29" x14ac:dyDescent="0.25">
      <c r="AA27118"/>
      <c r="AB27118"/>
      <c r="AC27118"/>
    </row>
    <row r="27119" spans="27:29" x14ac:dyDescent="0.25">
      <c r="AA27119"/>
      <c r="AB27119"/>
      <c r="AC27119"/>
    </row>
    <row r="27120" spans="27:29" x14ac:dyDescent="0.25">
      <c r="AA27120"/>
      <c r="AB27120"/>
      <c r="AC27120"/>
    </row>
    <row r="27121" spans="27:29" x14ac:dyDescent="0.25">
      <c r="AA27121"/>
      <c r="AB27121"/>
      <c r="AC27121"/>
    </row>
    <row r="27122" spans="27:29" x14ac:dyDescent="0.25">
      <c r="AA27122"/>
      <c r="AB27122"/>
      <c r="AC27122"/>
    </row>
    <row r="27123" spans="27:29" x14ac:dyDescent="0.25">
      <c r="AA27123"/>
      <c r="AB27123"/>
      <c r="AC27123"/>
    </row>
    <row r="27124" spans="27:29" x14ac:dyDescent="0.25">
      <c r="AA27124"/>
      <c r="AB27124"/>
      <c r="AC27124"/>
    </row>
    <row r="27125" spans="27:29" x14ac:dyDescent="0.25">
      <c r="AA27125"/>
      <c r="AB27125"/>
      <c r="AC27125"/>
    </row>
    <row r="27126" spans="27:29" x14ac:dyDescent="0.25">
      <c r="AA27126"/>
      <c r="AB27126"/>
      <c r="AC27126"/>
    </row>
    <row r="27127" spans="27:29" x14ac:dyDescent="0.25">
      <c r="AA27127"/>
      <c r="AB27127"/>
      <c r="AC27127"/>
    </row>
    <row r="27128" spans="27:29" x14ac:dyDescent="0.25">
      <c r="AA27128"/>
      <c r="AB27128"/>
      <c r="AC27128"/>
    </row>
    <row r="27129" spans="27:29" x14ac:dyDescent="0.25">
      <c r="AA27129"/>
      <c r="AB27129"/>
      <c r="AC27129"/>
    </row>
    <row r="27130" spans="27:29" x14ac:dyDescent="0.25">
      <c r="AA27130"/>
      <c r="AB27130"/>
      <c r="AC27130"/>
    </row>
    <row r="27131" spans="27:29" x14ac:dyDescent="0.25">
      <c r="AA27131"/>
      <c r="AB27131"/>
      <c r="AC27131"/>
    </row>
    <row r="27132" spans="27:29" x14ac:dyDescent="0.25">
      <c r="AA27132"/>
      <c r="AB27132"/>
      <c r="AC27132"/>
    </row>
    <row r="27133" spans="27:29" x14ac:dyDescent="0.25">
      <c r="AA27133"/>
      <c r="AB27133"/>
      <c r="AC27133"/>
    </row>
    <row r="27134" spans="27:29" x14ac:dyDescent="0.25">
      <c r="AA27134"/>
      <c r="AB27134"/>
      <c r="AC27134"/>
    </row>
    <row r="27135" spans="27:29" x14ac:dyDescent="0.25">
      <c r="AA27135"/>
      <c r="AB27135"/>
      <c r="AC27135"/>
    </row>
    <row r="27136" spans="27:29" x14ac:dyDescent="0.25">
      <c r="AA27136"/>
      <c r="AB27136"/>
      <c r="AC27136"/>
    </row>
    <row r="27137" spans="27:29" x14ac:dyDescent="0.25">
      <c r="AA27137"/>
      <c r="AB27137"/>
      <c r="AC27137"/>
    </row>
    <row r="27138" spans="27:29" x14ac:dyDescent="0.25">
      <c r="AA27138"/>
      <c r="AB27138"/>
      <c r="AC27138"/>
    </row>
    <row r="27139" spans="27:29" x14ac:dyDescent="0.25">
      <c r="AA27139"/>
      <c r="AB27139"/>
      <c r="AC27139"/>
    </row>
    <row r="27140" spans="27:29" x14ac:dyDescent="0.25">
      <c r="AA27140"/>
      <c r="AB27140"/>
      <c r="AC27140"/>
    </row>
    <row r="27141" spans="27:29" x14ac:dyDescent="0.25">
      <c r="AA27141"/>
      <c r="AB27141"/>
      <c r="AC27141"/>
    </row>
    <row r="27142" spans="27:29" x14ac:dyDescent="0.25">
      <c r="AA27142"/>
      <c r="AB27142"/>
      <c r="AC27142"/>
    </row>
    <row r="27143" spans="27:29" x14ac:dyDescent="0.25">
      <c r="AA27143"/>
      <c r="AB27143"/>
      <c r="AC27143"/>
    </row>
    <row r="27144" spans="27:29" x14ac:dyDescent="0.25">
      <c r="AA27144"/>
      <c r="AB27144"/>
      <c r="AC27144"/>
    </row>
    <row r="27145" spans="27:29" x14ac:dyDescent="0.25">
      <c r="AA27145"/>
      <c r="AB27145"/>
      <c r="AC27145"/>
    </row>
    <row r="27146" spans="27:29" x14ac:dyDescent="0.25">
      <c r="AA27146"/>
      <c r="AB27146"/>
      <c r="AC27146"/>
    </row>
    <row r="27147" spans="27:29" x14ac:dyDescent="0.25">
      <c r="AA27147"/>
      <c r="AB27147"/>
      <c r="AC27147"/>
    </row>
    <row r="27148" spans="27:29" x14ac:dyDescent="0.25">
      <c r="AA27148"/>
      <c r="AB27148"/>
      <c r="AC27148"/>
    </row>
    <row r="27149" spans="27:29" x14ac:dyDescent="0.25">
      <c r="AA27149"/>
      <c r="AB27149"/>
      <c r="AC27149"/>
    </row>
    <row r="27150" spans="27:29" x14ac:dyDescent="0.25">
      <c r="AA27150"/>
      <c r="AB27150"/>
      <c r="AC27150"/>
    </row>
    <row r="27151" spans="27:29" x14ac:dyDescent="0.25">
      <c r="AA27151"/>
      <c r="AB27151"/>
      <c r="AC27151"/>
    </row>
    <row r="27152" spans="27:29" x14ac:dyDescent="0.25">
      <c r="AA27152"/>
      <c r="AB27152"/>
      <c r="AC27152"/>
    </row>
    <row r="27153" spans="27:29" x14ac:dyDescent="0.25">
      <c r="AA27153"/>
      <c r="AB27153"/>
      <c r="AC27153"/>
    </row>
    <row r="27154" spans="27:29" x14ac:dyDescent="0.25">
      <c r="AA27154"/>
      <c r="AB27154"/>
      <c r="AC27154"/>
    </row>
    <row r="27155" spans="27:29" x14ac:dyDescent="0.25">
      <c r="AA27155"/>
      <c r="AB27155"/>
      <c r="AC27155"/>
    </row>
    <row r="27156" spans="27:29" x14ac:dyDescent="0.25">
      <c r="AA27156"/>
      <c r="AB27156"/>
      <c r="AC27156"/>
    </row>
    <row r="27157" spans="27:29" x14ac:dyDescent="0.25">
      <c r="AA27157"/>
      <c r="AB27157"/>
      <c r="AC27157"/>
    </row>
    <row r="27158" spans="27:29" x14ac:dyDescent="0.25">
      <c r="AA27158"/>
      <c r="AB27158"/>
      <c r="AC27158"/>
    </row>
    <row r="27159" spans="27:29" x14ac:dyDescent="0.25">
      <c r="AA27159"/>
      <c r="AB27159"/>
      <c r="AC27159"/>
    </row>
    <row r="27160" spans="27:29" x14ac:dyDescent="0.25">
      <c r="AA27160"/>
      <c r="AB27160"/>
      <c r="AC27160"/>
    </row>
    <row r="27161" spans="27:29" x14ac:dyDescent="0.25">
      <c r="AA27161"/>
      <c r="AB27161"/>
      <c r="AC27161"/>
    </row>
    <row r="27162" spans="27:29" x14ac:dyDescent="0.25">
      <c r="AA27162"/>
      <c r="AB27162"/>
      <c r="AC27162"/>
    </row>
    <row r="27163" spans="27:29" x14ac:dyDescent="0.25">
      <c r="AA27163"/>
      <c r="AB27163"/>
      <c r="AC27163"/>
    </row>
    <row r="27164" spans="27:29" x14ac:dyDescent="0.25">
      <c r="AA27164"/>
      <c r="AB27164"/>
      <c r="AC27164"/>
    </row>
    <row r="27165" spans="27:29" x14ac:dyDescent="0.25">
      <c r="AA27165"/>
      <c r="AB27165"/>
      <c r="AC27165"/>
    </row>
    <row r="27166" spans="27:29" x14ac:dyDescent="0.25">
      <c r="AA27166"/>
      <c r="AB27166"/>
      <c r="AC27166"/>
    </row>
    <row r="27167" spans="27:29" x14ac:dyDescent="0.25">
      <c r="AA27167"/>
      <c r="AB27167"/>
      <c r="AC27167"/>
    </row>
    <row r="27168" spans="27:29" x14ac:dyDescent="0.25">
      <c r="AA27168"/>
      <c r="AB27168"/>
      <c r="AC27168"/>
    </row>
    <row r="27169" spans="27:29" x14ac:dyDescent="0.25">
      <c r="AA27169"/>
      <c r="AB27169"/>
      <c r="AC27169"/>
    </row>
    <row r="27170" spans="27:29" x14ac:dyDescent="0.25">
      <c r="AA27170"/>
      <c r="AB27170"/>
      <c r="AC27170"/>
    </row>
    <row r="27171" spans="27:29" x14ac:dyDescent="0.25">
      <c r="AA27171"/>
      <c r="AB27171"/>
      <c r="AC27171"/>
    </row>
    <row r="27172" spans="27:29" x14ac:dyDescent="0.25">
      <c r="AA27172"/>
      <c r="AB27172"/>
      <c r="AC27172"/>
    </row>
    <row r="27173" spans="27:29" x14ac:dyDescent="0.25">
      <c r="AA27173"/>
      <c r="AB27173"/>
      <c r="AC27173"/>
    </row>
    <row r="27174" spans="27:29" x14ac:dyDescent="0.25">
      <c r="AA27174"/>
      <c r="AB27174"/>
      <c r="AC27174"/>
    </row>
    <row r="27175" spans="27:29" x14ac:dyDescent="0.25">
      <c r="AA27175"/>
      <c r="AB27175"/>
      <c r="AC27175"/>
    </row>
    <row r="27176" spans="27:29" x14ac:dyDescent="0.25">
      <c r="AA27176"/>
      <c r="AB27176"/>
      <c r="AC27176"/>
    </row>
    <row r="27177" spans="27:29" x14ac:dyDescent="0.25">
      <c r="AA27177"/>
      <c r="AB27177"/>
      <c r="AC27177"/>
    </row>
    <row r="27178" spans="27:29" x14ac:dyDescent="0.25">
      <c r="AA27178"/>
      <c r="AB27178"/>
      <c r="AC27178"/>
    </row>
    <row r="27179" spans="27:29" x14ac:dyDescent="0.25">
      <c r="AA27179"/>
      <c r="AB27179"/>
      <c r="AC27179"/>
    </row>
    <row r="27180" spans="27:29" x14ac:dyDescent="0.25">
      <c r="AA27180"/>
      <c r="AB27180"/>
      <c r="AC27180"/>
    </row>
    <row r="27181" spans="27:29" x14ac:dyDescent="0.25">
      <c r="AA27181"/>
      <c r="AB27181"/>
      <c r="AC27181"/>
    </row>
    <row r="27182" spans="27:29" x14ac:dyDescent="0.25">
      <c r="AA27182"/>
      <c r="AB27182"/>
      <c r="AC27182"/>
    </row>
    <row r="27183" spans="27:29" x14ac:dyDescent="0.25">
      <c r="AA27183"/>
      <c r="AB27183"/>
      <c r="AC27183"/>
    </row>
    <row r="27184" spans="27:29" x14ac:dyDescent="0.25">
      <c r="AA27184"/>
      <c r="AB27184"/>
      <c r="AC27184"/>
    </row>
    <row r="27185" spans="27:29" x14ac:dyDescent="0.25">
      <c r="AA27185"/>
      <c r="AB27185"/>
      <c r="AC27185"/>
    </row>
    <row r="27186" spans="27:29" x14ac:dyDescent="0.25">
      <c r="AA27186"/>
      <c r="AB27186"/>
      <c r="AC27186"/>
    </row>
    <row r="27187" spans="27:29" x14ac:dyDescent="0.25">
      <c r="AA27187"/>
      <c r="AB27187"/>
      <c r="AC27187"/>
    </row>
    <row r="27188" spans="27:29" x14ac:dyDescent="0.25">
      <c r="AA27188"/>
      <c r="AB27188"/>
      <c r="AC27188"/>
    </row>
    <row r="27189" spans="27:29" x14ac:dyDescent="0.25">
      <c r="AA27189"/>
      <c r="AB27189"/>
      <c r="AC27189"/>
    </row>
    <row r="27190" spans="27:29" x14ac:dyDescent="0.25">
      <c r="AA27190"/>
      <c r="AB27190"/>
      <c r="AC27190"/>
    </row>
    <row r="27191" spans="27:29" x14ac:dyDescent="0.25">
      <c r="AA27191"/>
      <c r="AB27191"/>
      <c r="AC27191"/>
    </row>
    <row r="27192" spans="27:29" x14ac:dyDescent="0.25">
      <c r="AA27192"/>
      <c r="AB27192"/>
      <c r="AC27192"/>
    </row>
    <row r="27193" spans="27:29" x14ac:dyDescent="0.25">
      <c r="AA27193"/>
      <c r="AB27193"/>
      <c r="AC27193"/>
    </row>
    <row r="27194" spans="27:29" x14ac:dyDescent="0.25">
      <c r="AA27194"/>
      <c r="AB27194"/>
      <c r="AC27194"/>
    </row>
    <row r="27195" spans="27:29" x14ac:dyDescent="0.25">
      <c r="AA27195"/>
      <c r="AB27195"/>
      <c r="AC27195"/>
    </row>
    <row r="27196" spans="27:29" x14ac:dyDescent="0.25">
      <c r="AA27196"/>
      <c r="AB27196"/>
      <c r="AC27196"/>
    </row>
    <row r="27197" spans="27:29" x14ac:dyDescent="0.25">
      <c r="AA27197"/>
      <c r="AB27197"/>
      <c r="AC27197"/>
    </row>
    <row r="27198" spans="27:29" x14ac:dyDescent="0.25">
      <c r="AA27198"/>
      <c r="AB27198"/>
      <c r="AC27198"/>
    </row>
    <row r="27199" spans="27:29" x14ac:dyDescent="0.25">
      <c r="AA27199"/>
      <c r="AB27199"/>
      <c r="AC27199"/>
    </row>
    <row r="27200" spans="27:29" x14ac:dyDescent="0.25">
      <c r="AA27200"/>
      <c r="AB27200"/>
      <c r="AC27200"/>
    </row>
    <row r="27201" spans="27:29" x14ac:dyDescent="0.25">
      <c r="AA27201"/>
      <c r="AB27201"/>
      <c r="AC27201"/>
    </row>
    <row r="27202" spans="27:29" x14ac:dyDescent="0.25">
      <c r="AA27202"/>
      <c r="AB27202"/>
      <c r="AC27202"/>
    </row>
    <row r="27203" spans="27:29" x14ac:dyDescent="0.25">
      <c r="AA27203"/>
      <c r="AB27203"/>
      <c r="AC27203"/>
    </row>
    <row r="27204" spans="27:29" x14ac:dyDescent="0.25">
      <c r="AA27204"/>
      <c r="AB27204"/>
      <c r="AC27204"/>
    </row>
    <row r="27205" spans="27:29" x14ac:dyDescent="0.25">
      <c r="AA27205"/>
      <c r="AB27205"/>
      <c r="AC27205"/>
    </row>
    <row r="27206" spans="27:29" x14ac:dyDescent="0.25">
      <c r="AA27206"/>
      <c r="AB27206"/>
      <c r="AC27206"/>
    </row>
    <row r="27207" spans="27:29" x14ac:dyDescent="0.25">
      <c r="AA27207"/>
      <c r="AB27207"/>
      <c r="AC27207"/>
    </row>
    <row r="27208" spans="27:29" x14ac:dyDescent="0.25">
      <c r="AA27208"/>
      <c r="AB27208"/>
      <c r="AC27208"/>
    </row>
    <row r="27209" spans="27:29" x14ac:dyDescent="0.25">
      <c r="AA27209"/>
      <c r="AB27209"/>
      <c r="AC27209"/>
    </row>
    <row r="27210" spans="27:29" x14ac:dyDescent="0.25">
      <c r="AA27210"/>
      <c r="AB27210"/>
      <c r="AC27210"/>
    </row>
    <row r="27211" spans="27:29" x14ac:dyDescent="0.25">
      <c r="AA27211"/>
      <c r="AB27211"/>
      <c r="AC27211"/>
    </row>
    <row r="27212" spans="27:29" x14ac:dyDescent="0.25">
      <c r="AA27212"/>
      <c r="AB27212"/>
      <c r="AC27212"/>
    </row>
    <row r="27213" spans="27:29" x14ac:dyDescent="0.25">
      <c r="AA27213"/>
      <c r="AB27213"/>
      <c r="AC27213"/>
    </row>
    <row r="27214" spans="27:29" x14ac:dyDescent="0.25">
      <c r="AA27214"/>
      <c r="AB27214"/>
      <c r="AC27214"/>
    </row>
    <row r="27215" spans="27:29" x14ac:dyDescent="0.25">
      <c r="AA27215"/>
      <c r="AB27215"/>
      <c r="AC27215"/>
    </row>
    <row r="27216" spans="27:29" x14ac:dyDescent="0.25">
      <c r="AA27216"/>
      <c r="AB27216"/>
      <c r="AC27216"/>
    </row>
    <row r="27217" spans="27:29" x14ac:dyDescent="0.25">
      <c r="AA27217"/>
      <c r="AB27217"/>
      <c r="AC27217"/>
    </row>
    <row r="27218" spans="27:29" x14ac:dyDescent="0.25">
      <c r="AA27218"/>
      <c r="AB27218"/>
      <c r="AC27218"/>
    </row>
    <row r="27219" spans="27:29" x14ac:dyDescent="0.25">
      <c r="AA27219"/>
      <c r="AB27219"/>
      <c r="AC27219"/>
    </row>
    <row r="27220" spans="27:29" x14ac:dyDescent="0.25">
      <c r="AA27220"/>
      <c r="AB27220"/>
      <c r="AC27220"/>
    </row>
    <row r="27221" spans="27:29" x14ac:dyDescent="0.25">
      <c r="AA27221"/>
      <c r="AB27221"/>
      <c r="AC27221"/>
    </row>
    <row r="27222" spans="27:29" x14ac:dyDescent="0.25">
      <c r="AA27222"/>
      <c r="AB27222"/>
      <c r="AC27222"/>
    </row>
    <row r="27223" spans="27:29" x14ac:dyDescent="0.25">
      <c r="AA27223"/>
      <c r="AB27223"/>
      <c r="AC27223"/>
    </row>
    <row r="27224" spans="27:29" x14ac:dyDescent="0.25">
      <c r="AA27224"/>
      <c r="AB27224"/>
      <c r="AC27224"/>
    </row>
    <row r="27225" spans="27:29" x14ac:dyDescent="0.25">
      <c r="AA27225"/>
      <c r="AB27225"/>
      <c r="AC27225"/>
    </row>
    <row r="27226" spans="27:29" x14ac:dyDescent="0.25">
      <c r="AA27226"/>
      <c r="AB27226"/>
      <c r="AC27226"/>
    </row>
    <row r="27227" spans="27:29" x14ac:dyDescent="0.25">
      <c r="AA27227"/>
      <c r="AB27227"/>
      <c r="AC27227"/>
    </row>
    <row r="27228" spans="27:29" x14ac:dyDescent="0.25">
      <c r="AA27228"/>
      <c r="AB27228"/>
      <c r="AC27228"/>
    </row>
    <row r="27229" spans="27:29" x14ac:dyDescent="0.25">
      <c r="AA27229"/>
      <c r="AB27229"/>
      <c r="AC27229"/>
    </row>
    <row r="27230" spans="27:29" x14ac:dyDescent="0.25">
      <c r="AA27230"/>
      <c r="AB27230"/>
      <c r="AC27230"/>
    </row>
    <row r="27231" spans="27:29" x14ac:dyDescent="0.25">
      <c r="AA27231"/>
      <c r="AB27231"/>
      <c r="AC27231"/>
    </row>
    <row r="27232" spans="27:29" x14ac:dyDescent="0.25">
      <c r="AA27232"/>
      <c r="AB27232"/>
      <c r="AC27232"/>
    </row>
    <row r="27233" spans="27:29" x14ac:dyDescent="0.25">
      <c r="AA27233"/>
      <c r="AB27233"/>
      <c r="AC27233"/>
    </row>
    <row r="27234" spans="27:29" x14ac:dyDescent="0.25">
      <c r="AA27234"/>
      <c r="AB27234"/>
      <c r="AC27234"/>
    </row>
    <row r="27235" spans="27:29" x14ac:dyDescent="0.25">
      <c r="AA27235"/>
      <c r="AB27235"/>
      <c r="AC27235"/>
    </row>
    <row r="27236" spans="27:29" x14ac:dyDescent="0.25">
      <c r="AA27236"/>
      <c r="AB27236"/>
      <c r="AC27236"/>
    </row>
    <row r="27237" spans="27:29" x14ac:dyDescent="0.25">
      <c r="AA27237"/>
      <c r="AB27237"/>
      <c r="AC27237"/>
    </row>
    <row r="27238" spans="27:29" x14ac:dyDescent="0.25">
      <c r="AA27238"/>
      <c r="AB27238"/>
      <c r="AC27238"/>
    </row>
    <row r="27239" spans="27:29" x14ac:dyDescent="0.25">
      <c r="AA27239"/>
      <c r="AB27239"/>
      <c r="AC27239"/>
    </row>
    <row r="27240" spans="27:29" x14ac:dyDescent="0.25">
      <c r="AA27240"/>
      <c r="AB27240"/>
      <c r="AC27240"/>
    </row>
    <row r="27241" spans="27:29" x14ac:dyDescent="0.25">
      <c r="AA27241"/>
      <c r="AB27241"/>
      <c r="AC27241"/>
    </row>
    <row r="27242" spans="27:29" x14ac:dyDescent="0.25">
      <c r="AA27242"/>
      <c r="AB27242"/>
      <c r="AC27242"/>
    </row>
    <row r="27243" spans="27:29" x14ac:dyDescent="0.25">
      <c r="AA27243"/>
      <c r="AB27243"/>
      <c r="AC27243"/>
    </row>
    <row r="27244" spans="27:29" x14ac:dyDescent="0.25">
      <c r="AA27244"/>
      <c r="AB27244"/>
      <c r="AC27244"/>
    </row>
    <row r="27245" spans="27:29" x14ac:dyDescent="0.25">
      <c r="AA27245"/>
      <c r="AB27245"/>
      <c r="AC27245"/>
    </row>
    <row r="27246" spans="27:29" x14ac:dyDescent="0.25">
      <c r="AA27246"/>
      <c r="AB27246"/>
      <c r="AC27246"/>
    </row>
    <row r="27247" spans="27:29" x14ac:dyDescent="0.25">
      <c r="AA27247"/>
      <c r="AB27247"/>
      <c r="AC27247"/>
    </row>
    <row r="27248" spans="27:29" x14ac:dyDescent="0.25">
      <c r="AA27248"/>
      <c r="AB27248"/>
      <c r="AC27248"/>
    </row>
    <row r="27249" spans="27:29" x14ac:dyDescent="0.25">
      <c r="AA27249"/>
      <c r="AB27249"/>
      <c r="AC27249"/>
    </row>
    <row r="27250" spans="27:29" x14ac:dyDescent="0.25">
      <c r="AA27250"/>
      <c r="AB27250"/>
      <c r="AC27250"/>
    </row>
    <row r="27251" spans="27:29" x14ac:dyDescent="0.25">
      <c r="AA27251"/>
      <c r="AB27251"/>
      <c r="AC27251"/>
    </row>
    <row r="27252" spans="27:29" x14ac:dyDescent="0.25">
      <c r="AA27252"/>
      <c r="AB27252"/>
      <c r="AC27252"/>
    </row>
    <row r="27253" spans="27:29" x14ac:dyDescent="0.25">
      <c r="AA27253"/>
      <c r="AB27253"/>
      <c r="AC27253"/>
    </row>
    <row r="27254" spans="27:29" x14ac:dyDescent="0.25">
      <c r="AA27254"/>
      <c r="AB27254"/>
      <c r="AC27254"/>
    </row>
    <row r="27255" spans="27:29" x14ac:dyDescent="0.25">
      <c r="AA27255"/>
      <c r="AB27255"/>
      <c r="AC27255"/>
    </row>
    <row r="27256" spans="27:29" x14ac:dyDescent="0.25">
      <c r="AA27256"/>
      <c r="AB27256"/>
      <c r="AC27256"/>
    </row>
    <row r="27257" spans="27:29" x14ac:dyDescent="0.25">
      <c r="AA27257"/>
      <c r="AB27257"/>
      <c r="AC27257"/>
    </row>
    <row r="27258" spans="27:29" x14ac:dyDescent="0.25">
      <c r="AA27258"/>
      <c r="AB27258"/>
      <c r="AC27258"/>
    </row>
    <row r="27259" spans="27:29" x14ac:dyDescent="0.25">
      <c r="AA27259"/>
      <c r="AB27259"/>
      <c r="AC27259"/>
    </row>
    <row r="27260" spans="27:29" x14ac:dyDescent="0.25">
      <c r="AA27260"/>
      <c r="AB27260"/>
      <c r="AC27260"/>
    </row>
    <row r="27261" spans="27:29" x14ac:dyDescent="0.25">
      <c r="AA27261"/>
      <c r="AB27261"/>
      <c r="AC27261"/>
    </row>
    <row r="27262" spans="27:29" x14ac:dyDescent="0.25">
      <c r="AA27262"/>
      <c r="AB27262"/>
      <c r="AC27262"/>
    </row>
    <row r="27263" spans="27:29" x14ac:dyDescent="0.25">
      <c r="AA27263"/>
      <c r="AB27263"/>
      <c r="AC27263"/>
    </row>
    <row r="27264" spans="27:29" x14ac:dyDescent="0.25">
      <c r="AA27264"/>
      <c r="AB27264"/>
      <c r="AC27264"/>
    </row>
    <row r="27265" spans="27:29" x14ac:dyDescent="0.25">
      <c r="AA27265"/>
      <c r="AB27265"/>
      <c r="AC27265"/>
    </row>
    <row r="27266" spans="27:29" x14ac:dyDescent="0.25">
      <c r="AA27266"/>
      <c r="AB27266"/>
      <c r="AC27266"/>
    </row>
    <row r="27267" spans="27:29" x14ac:dyDescent="0.25">
      <c r="AA27267"/>
      <c r="AB27267"/>
      <c r="AC27267"/>
    </row>
    <row r="27268" spans="27:29" x14ac:dyDescent="0.25">
      <c r="AA27268"/>
      <c r="AB27268"/>
      <c r="AC27268"/>
    </row>
    <row r="27269" spans="27:29" x14ac:dyDescent="0.25">
      <c r="AA27269"/>
      <c r="AB27269"/>
      <c r="AC27269"/>
    </row>
    <row r="27270" spans="27:29" x14ac:dyDescent="0.25">
      <c r="AA27270"/>
      <c r="AB27270"/>
      <c r="AC27270"/>
    </row>
    <row r="27271" spans="27:29" x14ac:dyDescent="0.25">
      <c r="AA27271"/>
      <c r="AB27271"/>
      <c r="AC27271"/>
    </row>
    <row r="27272" spans="27:29" x14ac:dyDescent="0.25">
      <c r="AA27272"/>
      <c r="AB27272"/>
      <c r="AC27272"/>
    </row>
    <row r="27273" spans="27:29" x14ac:dyDescent="0.25">
      <c r="AA27273"/>
      <c r="AB27273"/>
      <c r="AC27273"/>
    </row>
    <row r="27274" spans="27:29" x14ac:dyDescent="0.25">
      <c r="AA27274"/>
      <c r="AB27274"/>
      <c r="AC27274"/>
    </row>
    <row r="27275" spans="27:29" x14ac:dyDescent="0.25">
      <c r="AA27275"/>
      <c r="AB27275"/>
      <c r="AC27275"/>
    </row>
    <row r="27276" spans="27:29" x14ac:dyDescent="0.25">
      <c r="AA27276"/>
      <c r="AB27276"/>
      <c r="AC27276"/>
    </row>
    <row r="27277" spans="27:29" x14ac:dyDescent="0.25">
      <c r="AA27277"/>
      <c r="AB27277"/>
      <c r="AC27277"/>
    </row>
    <row r="27278" spans="27:29" x14ac:dyDescent="0.25">
      <c r="AA27278"/>
      <c r="AB27278"/>
      <c r="AC27278"/>
    </row>
    <row r="27279" spans="27:29" x14ac:dyDescent="0.25">
      <c r="AA27279"/>
      <c r="AB27279"/>
      <c r="AC27279"/>
    </row>
    <row r="27280" spans="27:29" x14ac:dyDescent="0.25">
      <c r="AA27280"/>
      <c r="AB27280"/>
      <c r="AC27280"/>
    </row>
    <row r="27281" spans="27:29" x14ac:dyDescent="0.25">
      <c r="AA27281"/>
      <c r="AB27281"/>
      <c r="AC27281"/>
    </row>
    <row r="27282" spans="27:29" x14ac:dyDescent="0.25">
      <c r="AA27282"/>
      <c r="AB27282"/>
      <c r="AC27282"/>
    </row>
    <row r="27283" spans="27:29" x14ac:dyDescent="0.25">
      <c r="AA27283"/>
      <c r="AB27283"/>
      <c r="AC27283"/>
    </row>
    <row r="27284" spans="27:29" x14ac:dyDescent="0.25">
      <c r="AA27284"/>
      <c r="AB27284"/>
      <c r="AC27284"/>
    </row>
    <row r="27285" spans="27:29" x14ac:dyDescent="0.25">
      <c r="AA27285"/>
      <c r="AB27285"/>
      <c r="AC27285"/>
    </row>
    <row r="27286" spans="27:29" x14ac:dyDescent="0.25">
      <c r="AA27286"/>
      <c r="AB27286"/>
      <c r="AC27286"/>
    </row>
    <row r="27287" spans="27:29" x14ac:dyDescent="0.25">
      <c r="AA27287"/>
      <c r="AB27287"/>
      <c r="AC27287"/>
    </row>
    <row r="27288" spans="27:29" x14ac:dyDescent="0.25">
      <c r="AA27288"/>
      <c r="AB27288"/>
      <c r="AC27288"/>
    </row>
    <row r="27289" spans="27:29" x14ac:dyDescent="0.25">
      <c r="AA27289"/>
      <c r="AB27289"/>
      <c r="AC27289"/>
    </row>
    <row r="27290" spans="27:29" x14ac:dyDescent="0.25">
      <c r="AA27290"/>
      <c r="AB27290"/>
      <c r="AC27290"/>
    </row>
    <row r="27291" spans="27:29" x14ac:dyDescent="0.25">
      <c r="AA27291"/>
      <c r="AB27291"/>
      <c r="AC27291"/>
    </row>
    <row r="27292" spans="27:29" x14ac:dyDescent="0.25">
      <c r="AA27292"/>
      <c r="AB27292"/>
      <c r="AC27292"/>
    </row>
    <row r="27293" spans="27:29" x14ac:dyDescent="0.25">
      <c r="AA27293"/>
      <c r="AB27293"/>
      <c r="AC27293"/>
    </row>
    <row r="27294" spans="27:29" x14ac:dyDescent="0.25">
      <c r="AA27294"/>
      <c r="AB27294"/>
      <c r="AC27294"/>
    </row>
    <row r="27295" spans="27:29" x14ac:dyDescent="0.25">
      <c r="AA27295"/>
      <c r="AB27295"/>
      <c r="AC27295"/>
    </row>
    <row r="27296" spans="27:29" x14ac:dyDescent="0.25">
      <c r="AA27296"/>
      <c r="AB27296"/>
      <c r="AC27296"/>
    </row>
    <row r="27297" spans="27:29" x14ac:dyDescent="0.25">
      <c r="AA27297"/>
      <c r="AB27297"/>
      <c r="AC27297"/>
    </row>
    <row r="27298" spans="27:29" x14ac:dyDescent="0.25">
      <c r="AA27298"/>
      <c r="AB27298"/>
      <c r="AC27298"/>
    </row>
    <row r="27299" spans="27:29" x14ac:dyDescent="0.25">
      <c r="AA27299"/>
      <c r="AB27299"/>
      <c r="AC27299"/>
    </row>
    <row r="27300" spans="27:29" x14ac:dyDescent="0.25">
      <c r="AA27300"/>
      <c r="AB27300"/>
      <c r="AC27300"/>
    </row>
    <row r="27301" spans="27:29" x14ac:dyDescent="0.25">
      <c r="AA27301"/>
      <c r="AB27301"/>
      <c r="AC27301"/>
    </row>
    <row r="27302" spans="27:29" x14ac:dyDescent="0.25">
      <c r="AA27302"/>
      <c r="AB27302"/>
      <c r="AC27302"/>
    </row>
    <row r="27303" spans="27:29" x14ac:dyDescent="0.25">
      <c r="AA27303"/>
      <c r="AB27303"/>
      <c r="AC27303"/>
    </row>
    <row r="27304" spans="27:29" x14ac:dyDescent="0.25">
      <c r="AA27304"/>
      <c r="AB27304"/>
      <c r="AC27304"/>
    </row>
    <row r="27305" spans="27:29" x14ac:dyDescent="0.25">
      <c r="AA27305"/>
      <c r="AB27305"/>
      <c r="AC27305"/>
    </row>
    <row r="27306" spans="27:29" x14ac:dyDescent="0.25">
      <c r="AA27306"/>
      <c r="AB27306"/>
      <c r="AC27306"/>
    </row>
    <row r="27307" spans="27:29" x14ac:dyDescent="0.25">
      <c r="AA27307"/>
      <c r="AB27307"/>
      <c r="AC27307"/>
    </row>
    <row r="27308" spans="27:29" x14ac:dyDescent="0.25">
      <c r="AA27308"/>
      <c r="AB27308"/>
      <c r="AC27308"/>
    </row>
    <row r="27309" spans="27:29" x14ac:dyDescent="0.25">
      <c r="AA27309"/>
      <c r="AB27309"/>
      <c r="AC27309"/>
    </row>
    <row r="27310" spans="27:29" x14ac:dyDescent="0.25">
      <c r="AA27310"/>
      <c r="AB27310"/>
      <c r="AC27310"/>
    </row>
    <row r="27311" spans="27:29" x14ac:dyDescent="0.25">
      <c r="AA27311"/>
      <c r="AB27311"/>
      <c r="AC27311"/>
    </row>
    <row r="27312" spans="27:29" x14ac:dyDescent="0.25">
      <c r="AA27312"/>
      <c r="AB27312"/>
      <c r="AC27312"/>
    </row>
    <row r="27313" spans="27:29" x14ac:dyDescent="0.25">
      <c r="AA27313"/>
      <c r="AB27313"/>
      <c r="AC27313"/>
    </row>
    <row r="27314" spans="27:29" x14ac:dyDescent="0.25">
      <c r="AA27314"/>
      <c r="AB27314"/>
      <c r="AC27314"/>
    </row>
    <row r="27315" spans="27:29" x14ac:dyDescent="0.25">
      <c r="AA27315"/>
      <c r="AB27315"/>
      <c r="AC27315"/>
    </row>
    <row r="27316" spans="27:29" x14ac:dyDescent="0.25">
      <c r="AA27316"/>
      <c r="AB27316"/>
      <c r="AC27316"/>
    </row>
    <row r="27317" spans="27:29" x14ac:dyDescent="0.25">
      <c r="AA27317"/>
      <c r="AB27317"/>
      <c r="AC27317"/>
    </row>
    <row r="27318" spans="27:29" x14ac:dyDescent="0.25">
      <c r="AA27318"/>
      <c r="AB27318"/>
      <c r="AC27318"/>
    </row>
    <row r="27319" spans="27:29" x14ac:dyDescent="0.25">
      <c r="AA27319"/>
      <c r="AB27319"/>
      <c r="AC27319"/>
    </row>
    <row r="27320" spans="27:29" x14ac:dyDescent="0.25">
      <c r="AA27320"/>
      <c r="AB27320"/>
      <c r="AC27320"/>
    </row>
    <row r="27321" spans="27:29" x14ac:dyDescent="0.25">
      <c r="AA27321"/>
      <c r="AB27321"/>
      <c r="AC27321"/>
    </row>
    <row r="27322" spans="27:29" x14ac:dyDescent="0.25">
      <c r="AA27322"/>
      <c r="AB27322"/>
      <c r="AC27322"/>
    </row>
    <row r="27323" spans="27:29" x14ac:dyDescent="0.25">
      <c r="AA27323"/>
      <c r="AB27323"/>
      <c r="AC27323"/>
    </row>
    <row r="27324" spans="27:29" x14ac:dyDescent="0.25">
      <c r="AA27324"/>
      <c r="AB27324"/>
      <c r="AC27324"/>
    </row>
    <row r="27325" spans="27:29" x14ac:dyDescent="0.25">
      <c r="AA27325"/>
      <c r="AB27325"/>
      <c r="AC27325"/>
    </row>
    <row r="27326" spans="27:29" x14ac:dyDescent="0.25">
      <c r="AA27326"/>
      <c r="AB27326"/>
      <c r="AC27326"/>
    </row>
    <row r="27327" spans="27:29" x14ac:dyDescent="0.25">
      <c r="AA27327"/>
      <c r="AB27327"/>
      <c r="AC27327"/>
    </row>
    <row r="27328" spans="27:29" x14ac:dyDescent="0.25">
      <c r="AA27328"/>
      <c r="AB27328"/>
      <c r="AC27328"/>
    </row>
    <row r="27329" spans="27:29" x14ac:dyDescent="0.25">
      <c r="AA27329"/>
      <c r="AB27329"/>
      <c r="AC27329"/>
    </row>
    <row r="27330" spans="27:29" x14ac:dyDescent="0.25">
      <c r="AA27330"/>
      <c r="AB27330"/>
      <c r="AC27330"/>
    </row>
    <row r="27331" spans="27:29" x14ac:dyDescent="0.25">
      <c r="AA27331"/>
      <c r="AB27331"/>
      <c r="AC27331"/>
    </row>
    <row r="27332" spans="27:29" x14ac:dyDescent="0.25">
      <c r="AA27332"/>
      <c r="AB27332"/>
      <c r="AC27332"/>
    </row>
    <row r="27333" spans="27:29" x14ac:dyDescent="0.25">
      <c r="AA27333"/>
      <c r="AB27333"/>
      <c r="AC27333"/>
    </row>
    <row r="27334" spans="27:29" x14ac:dyDescent="0.25">
      <c r="AA27334"/>
      <c r="AB27334"/>
      <c r="AC27334"/>
    </row>
    <row r="27335" spans="27:29" x14ac:dyDescent="0.25">
      <c r="AA27335"/>
      <c r="AB27335"/>
      <c r="AC27335"/>
    </row>
    <row r="27336" spans="27:29" x14ac:dyDescent="0.25">
      <c r="AA27336"/>
      <c r="AB27336"/>
      <c r="AC27336"/>
    </row>
    <row r="27337" spans="27:29" x14ac:dyDescent="0.25">
      <c r="AA27337"/>
      <c r="AB27337"/>
      <c r="AC27337"/>
    </row>
    <row r="27338" spans="27:29" x14ac:dyDescent="0.25">
      <c r="AA27338"/>
      <c r="AB27338"/>
      <c r="AC27338"/>
    </row>
    <row r="27339" spans="27:29" x14ac:dyDescent="0.25">
      <c r="AA27339"/>
      <c r="AB27339"/>
      <c r="AC27339"/>
    </row>
    <row r="27340" spans="27:29" x14ac:dyDescent="0.25">
      <c r="AA27340"/>
      <c r="AB27340"/>
      <c r="AC27340"/>
    </row>
    <row r="27341" spans="27:29" x14ac:dyDescent="0.25">
      <c r="AA27341"/>
      <c r="AB27341"/>
      <c r="AC27341"/>
    </row>
    <row r="27342" spans="27:29" x14ac:dyDescent="0.25">
      <c r="AA27342"/>
      <c r="AB27342"/>
      <c r="AC27342"/>
    </row>
    <row r="27343" spans="27:29" x14ac:dyDescent="0.25">
      <c r="AA27343"/>
      <c r="AB27343"/>
      <c r="AC27343"/>
    </row>
    <row r="27344" spans="27:29" x14ac:dyDescent="0.25">
      <c r="AA27344"/>
      <c r="AB27344"/>
      <c r="AC27344"/>
    </row>
    <row r="27345" spans="27:29" x14ac:dyDescent="0.25">
      <c r="AA27345"/>
      <c r="AB27345"/>
      <c r="AC27345"/>
    </row>
    <row r="27346" spans="27:29" x14ac:dyDescent="0.25">
      <c r="AA27346"/>
      <c r="AB27346"/>
      <c r="AC27346"/>
    </row>
    <row r="27347" spans="27:29" x14ac:dyDescent="0.25">
      <c r="AA27347"/>
      <c r="AB27347"/>
      <c r="AC27347"/>
    </row>
    <row r="27348" spans="27:29" x14ac:dyDescent="0.25">
      <c r="AA27348"/>
      <c r="AB27348"/>
      <c r="AC27348"/>
    </row>
    <row r="27349" spans="27:29" x14ac:dyDescent="0.25">
      <c r="AA27349"/>
      <c r="AB27349"/>
      <c r="AC27349"/>
    </row>
    <row r="27350" spans="27:29" x14ac:dyDescent="0.25">
      <c r="AA27350"/>
      <c r="AB27350"/>
      <c r="AC27350"/>
    </row>
    <row r="27351" spans="27:29" x14ac:dyDescent="0.25">
      <c r="AA27351"/>
      <c r="AB27351"/>
      <c r="AC27351"/>
    </row>
    <row r="27352" spans="27:29" x14ac:dyDescent="0.25">
      <c r="AA27352"/>
      <c r="AB27352"/>
      <c r="AC27352"/>
    </row>
    <row r="27353" spans="27:29" x14ac:dyDescent="0.25">
      <c r="AA27353"/>
      <c r="AB27353"/>
      <c r="AC27353"/>
    </row>
    <row r="27354" spans="27:29" x14ac:dyDescent="0.25">
      <c r="AA27354"/>
      <c r="AB27354"/>
      <c r="AC27354"/>
    </row>
    <row r="27355" spans="27:29" x14ac:dyDescent="0.25">
      <c r="AA27355"/>
      <c r="AB27355"/>
      <c r="AC27355"/>
    </row>
    <row r="27356" spans="27:29" x14ac:dyDescent="0.25">
      <c r="AA27356"/>
      <c r="AB27356"/>
      <c r="AC27356"/>
    </row>
    <row r="27357" spans="27:29" x14ac:dyDescent="0.25">
      <c r="AA27357"/>
      <c r="AB27357"/>
      <c r="AC27357"/>
    </row>
    <row r="27358" spans="27:29" x14ac:dyDescent="0.25">
      <c r="AA27358"/>
      <c r="AB27358"/>
      <c r="AC27358"/>
    </row>
    <row r="27359" spans="27:29" x14ac:dyDescent="0.25">
      <c r="AA27359"/>
      <c r="AB27359"/>
      <c r="AC27359"/>
    </row>
    <row r="27360" spans="27:29" x14ac:dyDescent="0.25">
      <c r="AA27360"/>
      <c r="AB27360"/>
      <c r="AC27360"/>
    </row>
    <row r="27361" spans="27:29" x14ac:dyDescent="0.25">
      <c r="AA27361"/>
      <c r="AB27361"/>
      <c r="AC27361"/>
    </row>
    <row r="27362" spans="27:29" x14ac:dyDescent="0.25">
      <c r="AA27362"/>
      <c r="AB27362"/>
      <c r="AC27362"/>
    </row>
    <row r="27363" spans="27:29" x14ac:dyDescent="0.25">
      <c r="AA27363"/>
      <c r="AB27363"/>
      <c r="AC27363"/>
    </row>
    <row r="27364" spans="27:29" x14ac:dyDescent="0.25">
      <c r="AA27364"/>
      <c r="AB27364"/>
      <c r="AC27364"/>
    </row>
    <row r="27365" spans="27:29" x14ac:dyDescent="0.25">
      <c r="AA27365"/>
      <c r="AB27365"/>
      <c r="AC27365"/>
    </row>
    <row r="27366" spans="27:29" x14ac:dyDescent="0.25">
      <c r="AA27366"/>
      <c r="AB27366"/>
      <c r="AC27366"/>
    </row>
    <row r="27367" spans="27:29" x14ac:dyDescent="0.25">
      <c r="AA27367"/>
      <c r="AB27367"/>
      <c r="AC27367"/>
    </row>
    <row r="27368" spans="27:29" x14ac:dyDescent="0.25">
      <c r="AA27368"/>
      <c r="AB27368"/>
      <c r="AC27368"/>
    </row>
    <row r="27369" spans="27:29" x14ac:dyDescent="0.25">
      <c r="AA27369"/>
      <c r="AB27369"/>
      <c r="AC27369"/>
    </row>
    <row r="27370" spans="27:29" x14ac:dyDescent="0.25">
      <c r="AA27370"/>
      <c r="AB27370"/>
      <c r="AC27370"/>
    </row>
    <row r="27371" spans="27:29" x14ac:dyDescent="0.25">
      <c r="AA27371"/>
      <c r="AB27371"/>
      <c r="AC27371"/>
    </row>
    <row r="27372" spans="27:29" x14ac:dyDescent="0.25">
      <c r="AA27372"/>
      <c r="AB27372"/>
      <c r="AC27372"/>
    </row>
    <row r="27373" spans="27:29" x14ac:dyDescent="0.25">
      <c r="AA27373"/>
      <c r="AB27373"/>
      <c r="AC27373"/>
    </row>
    <row r="27374" spans="27:29" x14ac:dyDescent="0.25">
      <c r="AA27374"/>
      <c r="AB27374"/>
      <c r="AC27374"/>
    </row>
    <row r="27375" spans="27:29" x14ac:dyDescent="0.25">
      <c r="AA27375"/>
      <c r="AB27375"/>
      <c r="AC27375"/>
    </row>
    <row r="27376" spans="27:29" x14ac:dyDescent="0.25">
      <c r="AA27376"/>
      <c r="AB27376"/>
      <c r="AC27376"/>
    </row>
    <row r="27377" spans="27:29" x14ac:dyDescent="0.25">
      <c r="AA27377"/>
      <c r="AB27377"/>
      <c r="AC27377"/>
    </row>
    <row r="27378" spans="27:29" x14ac:dyDescent="0.25">
      <c r="AA27378"/>
      <c r="AB27378"/>
      <c r="AC27378"/>
    </row>
    <row r="27379" spans="27:29" x14ac:dyDescent="0.25">
      <c r="AA27379"/>
      <c r="AB27379"/>
      <c r="AC27379"/>
    </row>
    <row r="27380" spans="27:29" x14ac:dyDescent="0.25">
      <c r="AA27380"/>
      <c r="AB27380"/>
      <c r="AC27380"/>
    </row>
    <row r="27381" spans="27:29" x14ac:dyDescent="0.25">
      <c r="AA27381"/>
      <c r="AB27381"/>
      <c r="AC27381"/>
    </row>
    <row r="27382" spans="27:29" x14ac:dyDescent="0.25">
      <c r="AA27382"/>
      <c r="AB27382"/>
      <c r="AC27382"/>
    </row>
    <row r="27383" spans="27:29" x14ac:dyDescent="0.25">
      <c r="AA27383"/>
      <c r="AB27383"/>
      <c r="AC27383"/>
    </row>
    <row r="27384" spans="27:29" x14ac:dyDescent="0.25">
      <c r="AA27384"/>
      <c r="AB27384"/>
      <c r="AC27384"/>
    </row>
    <row r="27385" spans="27:29" x14ac:dyDescent="0.25">
      <c r="AA27385"/>
      <c r="AB27385"/>
      <c r="AC27385"/>
    </row>
    <row r="27386" spans="27:29" x14ac:dyDescent="0.25">
      <c r="AA27386"/>
      <c r="AB27386"/>
      <c r="AC27386"/>
    </row>
    <row r="27387" spans="27:29" x14ac:dyDescent="0.25">
      <c r="AA27387"/>
      <c r="AB27387"/>
      <c r="AC27387"/>
    </row>
    <row r="27388" spans="27:29" x14ac:dyDescent="0.25">
      <c r="AA27388"/>
      <c r="AB27388"/>
      <c r="AC27388"/>
    </row>
    <row r="27389" spans="27:29" x14ac:dyDescent="0.25">
      <c r="AA27389"/>
      <c r="AB27389"/>
      <c r="AC27389"/>
    </row>
    <row r="27390" spans="27:29" x14ac:dyDescent="0.25">
      <c r="AA27390"/>
      <c r="AB27390"/>
      <c r="AC27390"/>
    </row>
    <row r="27391" spans="27:29" x14ac:dyDescent="0.25">
      <c r="AA27391"/>
      <c r="AB27391"/>
      <c r="AC27391"/>
    </row>
    <row r="27392" spans="27:29" x14ac:dyDescent="0.25">
      <c r="AA27392"/>
      <c r="AB27392"/>
      <c r="AC27392"/>
    </row>
    <row r="27393" spans="27:29" x14ac:dyDescent="0.25">
      <c r="AA27393"/>
      <c r="AB27393"/>
      <c r="AC27393"/>
    </row>
    <row r="27394" spans="27:29" x14ac:dyDescent="0.25">
      <c r="AA27394"/>
      <c r="AB27394"/>
      <c r="AC27394"/>
    </row>
    <row r="27395" spans="27:29" x14ac:dyDescent="0.25">
      <c r="AA27395"/>
      <c r="AB27395"/>
      <c r="AC27395"/>
    </row>
    <row r="27396" spans="27:29" x14ac:dyDescent="0.25">
      <c r="AA27396"/>
      <c r="AB27396"/>
      <c r="AC27396"/>
    </row>
    <row r="27397" spans="27:29" x14ac:dyDescent="0.25">
      <c r="AA27397"/>
      <c r="AB27397"/>
      <c r="AC27397"/>
    </row>
    <row r="27398" spans="27:29" x14ac:dyDescent="0.25">
      <c r="AA27398"/>
      <c r="AB27398"/>
      <c r="AC27398"/>
    </row>
    <row r="27399" spans="27:29" x14ac:dyDescent="0.25">
      <c r="AA27399"/>
      <c r="AB27399"/>
      <c r="AC27399"/>
    </row>
    <row r="27400" spans="27:29" x14ac:dyDescent="0.25">
      <c r="AA27400"/>
      <c r="AB27400"/>
      <c r="AC27400"/>
    </row>
    <row r="27401" spans="27:29" x14ac:dyDescent="0.25">
      <c r="AA27401"/>
      <c r="AB27401"/>
      <c r="AC27401"/>
    </row>
    <row r="27402" spans="27:29" x14ac:dyDescent="0.25">
      <c r="AA27402"/>
      <c r="AB27402"/>
      <c r="AC27402"/>
    </row>
    <row r="27403" spans="27:29" x14ac:dyDescent="0.25">
      <c r="AA27403"/>
      <c r="AB27403"/>
      <c r="AC27403"/>
    </row>
    <row r="27404" spans="27:29" x14ac:dyDescent="0.25">
      <c r="AA27404"/>
      <c r="AB27404"/>
      <c r="AC27404"/>
    </row>
    <row r="27405" spans="27:29" x14ac:dyDescent="0.25">
      <c r="AA27405"/>
      <c r="AB27405"/>
      <c r="AC27405"/>
    </row>
    <row r="27406" spans="27:29" x14ac:dyDescent="0.25">
      <c r="AA27406"/>
      <c r="AB27406"/>
      <c r="AC27406"/>
    </row>
    <row r="27407" spans="27:29" x14ac:dyDescent="0.25">
      <c r="AA27407"/>
      <c r="AB27407"/>
      <c r="AC27407"/>
    </row>
    <row r="27408" spans="27:29" x14ac:dyDescent="0.25">
      <c r="AA27408"/>
      <c r="AB27408"/>
      <c r="AC27408"/>
    </row>
    <row r="27409" spans="27:29" x14ac:dyDescent="0.25">
      <c r="AA27409"/>
      <c r="AB27409"/>
      <c r="AC27409"/>
    </row>
    <row r="27410" spans="27:29" x14ac:dyDescent="0.25">
      <c r="AA27410"/>
      <c r="AB27410"/>
      <c r="AC27410"/>
    </row>
    <row r="27411" spans="27:29" x14ac:dyDescent="0.25">
      <c r="AA27411"/>
      <c r="AB27411"/>
      <c r="AC27411"/>
    </row>
    <row r="27412" spans="27:29" x14ac:dyDescent="0.25">
      <c r="AA27412"/>
      <c r="AB27412"/>
      <c r="AC27412"/>
    </row>
    <row r="27413" spans="27:29" x14ac:dyDescent="0.25">
      <c r="AA27413"/>
      <c r="AB27413"/>
      <c r="AC27413"/>
    </row>
    <row r="27414" spans="27:29" x14ac:dyDescent="0.25">
      <c r="AA27414"/>
      <c r="AB27414"/>
      <c r="AC27414"/>
    </row>
    <row r="27415" spans="27:29" x14ac:dyDescent="0.25">
      <c r="AA27415"/>
      <c r="AB27415"/>
      <c r="AC27415"/>
    </row>
    <row r="27416" spans="27:29" x14ac:dyDescent="0.25">
      <c r="AA27416"/>
      <c r="AB27416"/>
      <c r="AC27416"/>
    </row>
    <row r="27417" spans="27:29" x14ac:dyDescent="0.25">
      <c r="AA27417"/>
      <c r="AB27417"/>
      <c r="AC27417"/>
    </row>
    <row r="27418" spans="27:29" x14ac:dyDescent="0.25">
      <c r="AA27418"/>
      <c r="AB27418"/>
      <c r="AC27418"/>
    </row>
    <row r="27419" spans="27:29" x14ac:dyDescent="0.25">
      <c r="AA27419"/>
      <c r="AB27419"/>
      <c r="AC27419"/>
    </row>
    <row r="27420" spans="27:29" x14ac:dyDescent="0.25">
      <c r="AA27420"/>
      <c r="AB27420"/>
      <c r="AC27420"/>
    </row>
    <row r="27421" spans="27:29" x14ac:dyDescent="0.25">
      <c r="AA27421"/>
      <c r="AB27421"/>
      <c r="AC27421"/>
    </row>
    <row r="27422" spans="27:29" x14ac:dyDescent="0.25">
      <c r="AA27422"/>
      <c r="AB27422"/>
      <c r="AC27422"/>
    </row>
    <row r="27423" spans="27:29" x14ac:dyDescent="0.25">
      <c r="AA27423"/>
      <c r="AB27423"/>
      <c r="AC27423"/>
    </row>
    <row r="27424" spans="27:29" x14ac:dyDescent="0.25">
      <c r="AA27424"/>
      <c r="AB27424"/>
      <c r="AC27424"/>
    </row>
    <row r="27425" spans="27:29" x14ac:dyDescent="0.25">
      <c r="AA27425"/>
      <c r="AB27425"/>
      <c r="AC27425"/>
    </row>
    <row r="27426" spans="27:29" x14ac:dyDescent="0.25">
      <c r="AA27426"/>
      <c r="AB27426"/>
      <c r="AC27426"/>
    </row>
    <row r="27427" spans="27:29" x14ac:dyDescent="0.25">
      <c r="AA27427"/>
      <c r="AB27427"/>
      <c r="AC27427"/>
    </row>
    <row r="27428" spans="27:29" x14ac:dyDescent="0.25">
      <c r="AA27428"/>
      <c r="AB27428"/>
      <c r="AC27428"/>
    </row>
    <row r="27429" spans="27:29" x14ac:dyDescent="0.25">
      <c r="AA27429"/>
      <c r="AB27429"/>
      <c r="AC27429"/>
    </row>
    <row r="27430" spans="27:29" x14ac:dyDescent="0.25">
      <c r="AA27430"/>
      <c r="AB27430"/>
      <c r="AC27430"/>
    </row>
    <row r="27431" spans="27:29" x14ac:dyDescent="0.25">
      <c r="AA27431"/>
      <c r="AB27431"/>
      <c r="AC27431"/>
    </row>
    <row r="27432" spans="27:29" x14ac:dyDescent="0.25">
      <c r="AA27432"/>
      <c r="AB27432"/>
      <c r="AC27432"/>
    </row>
    <row r="27433" spans="27:29" x14ac:dyDescent="0.25">
      <c r="AA27433"/>
      <c r="AB27433"/>
      <c r="AC27433"/>
    </row>
    <row r="27434" spans="27:29" x14ac:dyDescent="0.25">
      <c r="AA27434"/>
      <c r="AB27434"/>
      <c r="AC27434"/>
    </row>
    <row r="27435" spans="27:29" x14ac:dyDescent="0.25">
      <c r="AA27435"/>
      <c r="AB27435"/>
      <c r="AC27435"/>
    </row>
    <row r="27436" spans="27:29" x14ac:dyDescent="0.25">
      <c r="AA27436"/>
      <c r="AB27436"/>
      <c r="AC27436"/>
    </row>
    <row r="27437" spans="27:29" x14ac:dyDescent="0.25">
      <c r="AA27437"/>
      <c r="AB27437"/>
      <c r="AC27437"/>
    </row>
    <row r="27438" spans="27:29" x14ac:dyDescent="0.25">
      <c r="AA27438"/>
      <c r="AB27438"/>
      <c r="AC27438"/>
    </row>
    <row r="27439" spans="27:29" x14ac:dyDescent="0.25">
      <c r="AA27439"/>
      <c r="AB27439"/>
      <c r="AC27439"/>
    </row>
    <row r="27440" spans="27:29" x14ac:dyDescent="0.25">
      <c r="AA27440"/>
      <c r="AB27440"/>
      <c r="AC27440"/>
    </row>
    <row r="27441" spans="27:29" x14ac:dyDescent="0.25">
      <c r="AA27441"/>
      <c r="AB27441"/>
      <c r="AC27441"/>
    </row>
    <row r="27442" spans="27:29" x14ac:dyDescent="0.25">
      <c r="AA27442"/>
      <c r="AB27442"/>
      <c r="AC27442"/>
    </row>
    <row r="27443" spans="27:29" x14ac:dyDescent="0.25">
      <c r="AA27443"/>
      <c r="AB27443"/>
      <c r="AC27443"/>
    </row>
    <row r="27444" spans="27:29" x14ac:dyDescent="0.25">
      <c r="AA27444"/>
      <c r="AB27444"/>
      <c r="AC27444"/>
    </row>
    <row r="27445" spans="27:29" x14ac:dyDescent="0.25">
      <c r="AA27445"/>
      <c r="AB27445"/>
      <c r="AC27445"/>
    </row>
    <row r="27446" spans="27:29" x14ac:dyDescent="0.25">
      <c r="AA27446"/>
      <c r="AB27446"/>
      <c r="AC27446"/>
    </row>
    <row r="27447" spans="27:29" x14ac:dyDescent="0.25">
      <c r="AA27447"/>
      <c r="AB27447"/>
      <c r="AC27447"/>
    </row>
    <row r="27448" spans="27:29" x14ac:dyDescent="0.25">
      <c r="AA27448"/>
      <c r="AB27448"/>
      <c r="AC27448"/>
    </row>
    <row r="27449" spans="27:29" x14ac:dyDescent="0.25">
      <c r="AA27449"/>
      <c r="AB27449"/>
      <c r="AC27449"/>
    </row>
    <row r="27450" spans="27:29" x14ac:dyDescent="0.25">
      <c r="AA27450"/>
      <c r="AB27450"/>
      <c r="AC27450"/>
    </row>
    <row r="27451" spans="27:29" x14ac:dyDescent="0.25">
      <c r="AA27451"/>
      <c r="AB27451"/>
      <c r="AC27451"/>
    </row>
    <row r="27452" spans="27:29" x14ac:dyDescent="0.25">
      <c r="AA27452"/>
      <c r="AB27452"/>
      <c r="AC27452"/>
    </row>
    <row r="27453" spans="27:29" x14ac:dyDescent="0.25">
      <c r="AA27453"/>
      <c r="AB27453"/>
      <c r="AC27453"/>
    </row>
    <row r="27454" spans="27:29" x14ac:dyDescent="0.25">
      <c r="AA27454"/>
      <c r="AB27454"/>
      <c r="AC27454"/>
    </row>
    <row r="27455" spans="27:29" x14ac:dyDescent="0.25">
      <c r="AA27455"/>
      <c r="AB27455"/>
      <c r="AC27455"/>
    </row>
    <row r="27456" spans="27:29" x14ac:dyDescent="0.25">
      <c r="AA27456"/>
      <c r="AB27456"/>
      <c r="AC27456"/>
    </row>
    <row r="27457" spans="27:29" x14ac:dyDescent="0.25">
      <c r="AA27457"/>
      <c r="AB27457"/>
      <c r="AC27457"/>
    </row>
    <row r="27458" spans="27:29" x14ac:dyDescent="0.25">
      <c r="AA27458"/>
      <c r="AB27458"/>
      <c r="AC27458"/>
    </row>
    <row r="27459" spans="27:29" x14ac:dyDescent="0.25">
      <c r="AA27459"/>
      <c r="AB27459"/>
      <c r="AC27459"/>
    </row>
    <row r="27460" spans="27:29" x14ac:dyDescent="0.25">
      <c r="AA27460"/>
      <c r="AB27460"/>
      <c r="AC27460"/>
    </row>
    <row r="27461" spans="27:29" x14ac:dyDescent="0.25">
      <c r="AA27461"/>
      <c r="AB27461"/>
      <c r="AC27461"/>
    </row>
    <row r="27462" spans="27:29" x14ac:dyDescent="0.25">
      <c r="AA27462"/>
      <c r="AB27462"/>
      <c r="AC27462"/>
    </row>
    <row r="27463" spans="27:29" x14ac:dyDescent="0.25">
      <c r="AA27463"/>
      <c r="AB27463"/>
      <c r="AC27463"/>
    </row>
    <row r="27464" spans="27:29" x14ac:dyDescent="0.25">
      <c r="AA27464"/>
      <c r="AB27464"/>
      <c r="AC27464"/>
    </row>
    <row r="27465" spans="27:29" x14ac:dyDescent="0.25">
      <c r="AA27465"/>
      <c r="AB27465"/>
      <c r="AC27465"/>
    </row>
    <row r="27466" spans="27:29" x14ac:dyDescent="0.25">
      <c r="AA27466"/>
      <c r="AB27466"/>
      <c r="AC27466"/>
    </row>
    <row r="27467" spans="27:29" x14ac:dyDescent="0.25">
      <c r="AA27467"/>
      <c r="AB27467"/>
      <c r="AC27467"/>
    </row>
    <row r="27468" spans="27:29" x14ac:dyDescent="0.25">
      <c r="AA27468"/>
      <c r="AB27468"/>
      <c r="AC27468"/>
    </row>
    <row r="27469" spans="27:29" x14ac:dyDescent="0.25">
      <c r="AA27469"/>
      <c r="AB27469"/>
      <c r="AC27469"/>
    </row>
    <row r="27470" spans="27:29" x14ac:dyDescent="0.25">
      <c r="AA27470"/>
      <c r="AB27470"/>
      <c r="AC27470"/>
    </row>
    <row r="27471" spans="27:29" x14ac:dyDescent="0.25">
      <c r="AA27471"/>
      <c r="AB27471"/>
      <c r="AC27471"/>
    </row>
    <row r="27472" spans="27:29" x14ac:dyDescent="0.25">
      <c r="AA27472"/>
      <c r="AB27472"/>
      <c r="AC27472"/>
    </row>
    <row r="27473" spans="27:29" x14ac:dyDescent="0.25">
      <c r="AA27473"/>
      <c r="AB27473"/>
      <c r="AC27473"/>
    </row>
    <row r="27474" spans="27:29" x14ac:dyDescent="0.25">
      <c r="AA27474"/>
      <c r="AB27474"/>
      <c r="AC27474"/>
    </row>
    <row r="27475" spans="27:29" x14ac:dyDescent="0.25">
      <c r="AA27475"/>
      <c r="AB27475"/>
      <c r="AC27475"/>
    </row>
    <row r="27476" spans="27:29" x14ac:dyDescent="0.25">
      <c r="AA27476"/>
      <c r="AB27476"/>
      <c r="AC27476"/>
    </row>
    <row r="27477" spans="27:29" x14ac:dyDescent="0.25">
      <c r="AA27477"/>
      <c r="AB27477"/>
      <c r="AC27477"/>
    </row>
    <row r="27478" spans="27:29" x14ac:dyDescent="0.25">
      <c r="AA27478"/>
      <c r="AB27478"/>
      <c r="AC27478"/>
    </row>
    <row r="27479" spans="27:29" x14ac:dyDescent="0.25">
      <c r="AA27479"/>
      <c r="AB27479"/>
      <c r="AC27479"/>
    </row>
    <row r="27480" spans="27:29" x14ac:dyDescent="0.25">
      <c r="AA27480"/>
      <c r="AB27480"/>
      <c r="AC27480"/>
    </row>
    <row r="27481" spans="27:29" x14ac:dyDescent="0.25">
      <c r="AA27481"/>
      <c r="AB27481"/>
      <c r="AC27481"/>
    </row>
    <row r="27482" spans="27:29" x14ac:dyDescent="0.25">
      <c r="AA27482"/>
      <c r="AB27482"/>
      <c r="AC27482"/>
    </row>
    <row r="27483" spans="27:29" x14ac:dyDescent="0.25">
      <c r="AA27483"/>
      <c r="AB27483"/>
      <c r="AC27483"/>
    </row>
    <row r="27484" spans="27:29" x14ac:dyDescent="0.25">
      <c r="AA27484"/>
      <c r="AB27484"/>
      <c r="AC27484"/>
    </row>
    <row r="27485" spans="27:29" x14ac:dyDescent="0.25">
      <c r="AA27485"/>
      <c r="AB27485"/>
      <c r="AC27485"/>
    </row>
    <row r="27486" spans="27:29" x14ac:dyDescent="0.25">
      <c r="AA27486"/>
      <c r="AB27486"/>
      <c r="AC27486"/>
    </row>
    <row r="27487" spans="27:29" x14ac:dyDescent="0.25">
      <c r="AA27487"/>
      <c r="AB27487"/>
      <c r="AC27487"/>
    </row>
    <row r="27488" spans="27:29" x14ac:dyDescent="0.25">
      <c r="AA27488"/>
      <c r="AB27488"/>
      <c r="AC27488"/>
    </row>
    <row r="27489" spans="27:29" x14ac:dyDescent="0.25">
      <c r="AA27489"/>
      <c r="AB27489"/>
      <c r="AC27489"/>
    </row>
    <row r="27490" spans="27:29" x14ac:dyDescent="0.25">
      <c r="AA27490"/>
      <c r="AB27490"/>
      <c r="AC27490"/>
    </row>
    <row r="27491" spans="27:29" x14ac:dyDescent="0.25">
      <c r="AA27491"/>
      <c r="AB27491"/>
      <c r="AC27491"/>
    </row>
    <row r="27492" spans="27:29" x14ac:dyDescent="0.25">
      <c r="AA27492"/>
      <c r="AB27492"/>
      <c r="AC27492"/>
    </row>
    <row r="27493" spans="27:29" x14ac:dyDescent="0.25">
      <c r="AA27493"/>
      <c r="AB27493"/>
      <c r="AC27493"/>
    </row>
    <row r="27494" spans="27:29" x14ac:dyDescent="0.25">
      <c r="AA27494"/>
      <c r="AB27494"/>
      <c r="AC27494"/>
    </row>
    <row r="27495" spans="27:29" x14ac:dyDescent="0.25">
      <c r="AA27495"/>
      <c r="AB27495"/>
      <c r="AC27495"/>
    </row>
    <row r="27496" spans="27:29" x14ac:dyDescent="0.25">
      <c r="AA27496"/>
      <c r="AB27496"/>
      <c r="AC27496"/>
    </row>
    <row r="27497" spans="27:29" x14ac:dyDescent="0.25">
      <c r="AA27497"/>
      <c r="AB27497"/>
      <c r="AC27497"/>
    </row>
    <row r="27498" spans="27:29" x14ac:dyDescent="0.25">
      <c r="AA27498"/>
      <c r="AB27498"/>
      <c r="AC27498"/>
    </row>
    <row r="27499" spans="27:29" x14ac:dyDescent="0.25">
      <c r="AA27499"/>
      <c r="AB27499"/>
      <c r="AC27499"/>
    </row>
    <row r="27500" spans="27:29" x14ac:dyDescent="0.25">
      <c r="AA27500"/>
      <c r="AB27500"/>
      <c r="AC27500"/>
    </row>
    <row r="27501" spans="27:29" x14ac:dyDescent="0.25">
      <c r="AA27501"/>
      <c r="AB27501"/>
      <c r="AC27501"/>
    </row>
    <row r="27502" spans="27:29" x14ac:dyDescent="0.25">
      <c r="AA27502"/>
      <c r="AB27502"/>
      <c r="AC27502"/>
    </row>
    <row r="27503" spans="27:29" x14ac:dyDescent="0.25">
      <c r="AA27503"/>
      <c r="AB27503"/>
      <c r="AC27503"/>
    </row>
    <row r="27504" spans="27:29" x14ac:dyDescent="0.25">
      <c r="AA27504"/>
      <c r="AB27504"/>
      <c r="AC27504"/>
    </row>
    <row r="27505" spans="27:29" x14ac:dyDescent="0.25">
      <c r="AA27505"/>
      <c r="AB27505"/>
      <c r="AC27505"/>
    </row>
    <row r="27506" spans="27:29" x14ac:dyDescent="0.25">
      <c r="AA27506"/>
      <c r="AB27506"/>
      <c r="AC27506"/>
    </row>
    <row r="27507" spans="27:29" x14ac:dyDescent="0.25">
      <c r="AA27507"/>
      <c r="AB27507"/>
      <c r="AC27507"/>
    </row>
    <row r="27508" spans="27:29" x14ac:dyDescent="0.25">
      <c r="AA27508"/>
      <c r="AB27508"/>
      <c r="AC27508"/>
    </row>
    <row r="27509" spans="27:29" x14ac:dyDescent="0.25">
      <c r="AA27509"/>
      <c r="AB27509"/>
      <c r="AC27509"/>
    </row>
    <row r="27510" spans="27:29" x14ac:dyDescent="0.25">
      <c r="AA27510"/>
      <c r="AB27510"/>
      <c r="AC27510"/>
    </row>
    <row r="27511" spans="27:29" x14ac:dyDescent="0.25">
      <c r="AA27511"/>
      <c r="AB27511"/>
      <c r="AC27511"/>
    </row>
    <row r="27512" spans="27:29" x14ac:dyDescent="0.25">
      <c r="AA27512"/>
      <c r="AB27512"/>
      <c r="AC27512"/>
    </row>
    <row r="27513" spans="27:29" x14ac:dyDescent="0.25">
      <c r="AA27513"/>
      <c r="AB27513"/>
      <c r="AC27513"/>
    </row>
    <row r="27514" spans="27:29" x14ac:dyDescent="0.25">
      <c r="AA27514"/>
      <c r="AB27514"/>
      <c r="AC27514"/>
    </row>
    <row r="27515" spans="27:29" x14ac:dyDescent="0.25">
      <c r="AA27515"/>
      <c r="AB27515"/>
      <c r="AC27515"/>
    </row>
    <row r="27516" spans="27:29" x14ac:dyDescent="0.25">
      <c r="AA27516"/>
      <c r="AB27516"/>
      <c r="AC27516"/>
    </row>
    <row r="27517" spans="27:29" x14ac:dyDescent="0.25">
      <c r="AA27517"/>
      <c r="AB27517"/>
      <c r="AC27517"/>
    </row>
    <row r="27518" spans="27:29" x14ac:dyDescent="0.25">
      <c r="AA27518"/>
      <c r="AB27518"/>
      <c r="AC27518"/>
    </row>
    <row r="27519" spans="27:29" x14ac:dyDescent="0.25">
      <c r="AA27519"/>
      <c r="AB27519"/>
      <c r="AC27519"/>
    </row>
    <row r="27520" spans="27:29" x14ac:dyDescent="0.25">
      <c r="AA27520"/>
      <c r="AB27520"/>
      <c r="AC27520"/>
    </row>
    <row r="27521" spans="27:29" x14ac:dyDescent="0.25">
      <c r="AA27521"/>
      <c r="AB27521"/>
      <c r="AC27521"/>
    </row>
    <row r="27522" spans="27:29" x14ac:dyDescent="0.25">
      <c r="AA27522"/>
      <c r="AB27522"/>
      <c r="AC27522"/>
    </row>
    <row r="27523" spans="27:29" x14ac:dyDescent="0.25">
      <c r="AA27523"/>
      <c r="AB27523"/>
      <c r="AC27523"/>
    </row>
    <row r="27524" spans="27:29" x14ac:dyDescent="0.25">
      <c r="AA27524"/>
      <c r="AB27524"/>
      <c r="AC27524"/>
    </row>
    <row r="27525" spans="27:29" x14ac:dyDescent="0.25">
      <c r="AA27525"/>
      <c r="AB27525"/>
      <c r="AC27525"/>
    </row>
    <row r="27526" spans="27:29" x14ac:dyDescent="0.25">
      <c r="AA27526"/>
      <c r="AB27526"/>
      <c r="AC27526"/>
    </row>
    <row r="27527" spans="27:29" x14ac:dyDescent="0.25">
      <c r="AA27527"/>
      <c r="AB27527"/>
      <c r="AC27527"/>
    </row>
    <row r="27528" spans="27:29" x14ac:dyDescent="0.25">
      <c r="AA27528"/>
      <c r="AB27528"/>
      <c r="AC27528"/>
    </row>
    <row r="27529" spans="27:29" x14ac:dyDescent="0.25">
      <c r="AA27529"/>
      <c r="AB27529"/>
      <c r="AC27529"/>
    </row>
    <row r="27530" spans="27:29" x14ac:dyDescent="0.25">
      <c r="AA27530"/>
      <c r="AB27530"/>
      <c r="AC27530"/>
    </row>
    <row r="27531" spans="27:29" x14ac:dyDescent="0.25">
      <c r="AA27531"/>
      <c r="AB27531"/>
      <c r="AC27531"/>
    </row>
    <row r="27532" spans="27:29" x14ac:dyDescent="0.25">
      <c r="AA27532"/>
      <c r="AB27532"/>
      <c r="AC27532"/>
    </row>
    <row r="27533" spans="27:29" x14ac:dyDescent="0.25">
      <c r="AA27533"/>
      <c r="AB27533"/>
      <c r="AC27533"/>
    </row>
    <row r="27534" spans="27:29" x14ac:dyDescent="0.25">
      <c r="AA27534"/>
      <c r="AB27534"/>
      <c r="AC27534"/>
    </row>
    <row r="27535" spans="27:29" x14ac:dyDescent="0.25">
      <c r="AA27535"/>
      <c r="AB27535"/>
      <c r="AC27535"/>
    </row>
    <row r="27536" spans="27:29" x14ac:dyDescent="0.25">
      <c r="AA27536"/>
      <c r="AB27536"/>
      <c r="AC27536"/>
    </row>
    <row r="27537" spans="27:29" x14ac:dyDescent="0.25">
      <c r="AA27537"/>
      <c r="AB27537"/>
      <c r="AC27537"/>
    </row>
    <row r="27538" spans="27:29" x14ac:dyDescent="0.25">
      <c r="AA27538"/>
      <c r="AB27538"/>
      <c r="AC27538"/>
    </row>
    <row r="27539" spans="27:29" x14ac:dyDescent="0.25">
      <c r="AA27539"/>
      <c r="AB27539"/>
      <c r="AC27539"/>
    </row>
    <row r="27540" spans="27:29" x14ac:dyDescent="0.25">
      <c r="AA27540"/>
      <c r="AB27540"/>
      <c r="AC27540"/>
    </row>
    <row r="27541" spans="27:29" x14ac:dyDescent="0.25">
      <c r="AA27541"/>
      <c r="AB27541"/>
      <c r="AC27541"/>
    </row>
    <row r="27542" spans="27:29" x14ac:dyDescent="0.25">
      <c r="AA27542"/>
      <c r="AB27542"/>
      <c r="AC27542"/>
    </row>
    <row r="27543" spans="27:29" x14ac:dyDescent="0.25">
      <c r="AA27543"/>
      <c r="AB27543"/>
      <c r="AC27543"/>
    </row>
    <row r="27544" spans="27:29" x14ac:dyDescent="0.25">
      <c r="AA27544"/>
      <c r="AB27544"/>
      <c r="AC27544"/>
    </row>
    <row r="27545" spans="27:29" x14ac:dyDescent="0.25">
      <c r="AA27545"/>
      <c r="AB27545"/>
      <c r="AC27545"/>
    </row>
    <row r="27546" spans="27:29" x14ac:dyDescent="0.25">
      <c r="AA27546"/>
      <c r="AB27546"/>
      <c r="AC27546"/>
    </row>
    <row r="27547" spans="27:29" x14ac:dyDescent="0.25">
      <c r="AA27547"/>
      <c r="AB27547"/>
      <c r="AC27547"/>
    </row>
    <row r="27548" spans="27:29" x14ac:dyDescent="0.25">
      <c r="AA27548"/>
      <c r="AB27548"/>
      <c r="AC27548"/>
    </row>
    <row r="27549" spans="27:29" x14ac:dyDescent="0.25">
      <c r="AA27549"/>
      <c r="AB27549"/>
      <c r="AC27549"/>
    </row>
    <row r="27550" spans="27:29" x14ac:dyDescent="0.25">
      <c r="AA27550"/>
      <c r="AB27550"/>
      <c r="AC27550"/>
    </row>
    <row r="27551" spans="27:29" x14ac:dyDescent="0.25">
      <c r="AA27551"/>
      <c r="AB27551"/>
      <c r="AC27551"/>
    </row>
    <row r="27552" spans="27:29" x14ac:dyDescent="0.25">
      <c r="AA27552"/>
      <c r="AB27552"/>
      <c r="AC27552"/>
    </row>
    <row r="27553" spans="27:29" x14ac:dyDescent="0.25">
      <c r="AA27553"/>
      <c r="AB27553"/>
      <c r="AC27553"/>
    </row>
    <row r="27554" spans="27:29" x14ac:dyDescent="0.25">
      <c r="AA27554"/>
      <c r="AB27554"/>
      <c r="AC27554"/>
    </row>
    <row r="27555" spans="27:29" x14ac:dyDescent="0.25">
      <c r="AA27555"/>
      <c r="AB27555"/>
      <c r="AC27555"/>
    </row>
    <row r="27556" spans="27:29" x14ac:dyDescent="0.25">
      <c r="AA27556"/>
      <c r="AB27556"/>
      <c r="AC27556"/>
    </row>
    <row r="27557" spans="27:29" x14ac:dyDescent="0.25">
      <c r="AA27557"/>
      <c r="AB27557"/>
      <c r="AC27557"/>
    </row>
    <row r="27558" spans="27:29" x14ac:dyDescent="0.25">
      <c r="AA27558"/>
      <c r="AB27558"/>
      <c r="AC27558"/>
    </row>
    <row r="27559" spans="27:29" x14ac:dyDescent="0.25">
      <c r="AA27559"/>
      <c r="AB27559"/>
      <c r="AC27559"/>
    </row>
    <row r="27560" spans="27:29" x14ac:dyDescent="0.25">
      <c r="AA27560"/>
      <c r="AB27560"/>
      <c r="AC27560"/>
    </row>
    <row r="27561" spans="27:29" x14ac:dyDescent="0.25">
      <c r="AA27561"/>
      <c r="AB27561"/>
      <c r="AC27561"/>
    </row>
    <row r="27562" spans="27:29" x14ac:dyDescent="0.25">
      <c r="AA27562"/>
      <c r="AB27562"/>
      <c r="AC27562"/>
    </row>
    <row r="27563" spans="27:29" x14ac:dyDescent="0.25">
      <c r="AA27563"/>
      <c r="AB27563"/>
      <c r="AC27563"/>
    </row>
    <row r="27564" spans="27:29" x14ac:dyDescent="0.25">
      <c r="AA27564"/>
      <c r="AB27564"/>
      <c r="AC27564"/>
    </row>
    <row r="27565" spans="27:29" x14ac:dyDescent="0.25">
      <c r="AA27565"/>
      <c r="AB27565"/>
      <c r="AC27565"/>
    </row>
    <row r="27566" spans="27:29" x14ac:dyDescent="0.25">
      <c r="AA27566"/>
      <c r="AB27566"/>
      <c r="AC27566"/>
    </row>
    <row r="27567" spans="27:29" x14ac:dyDescent="0.25">
      <c r="AA27567"/>
      <c r="AB27567"/>
      <c r="AC27567"/>
    </row>
    <row r="27568" spans="27:29" x14ac:dyDescent="0.25">
      <c r="AA27568"/>
      <c r="AB27568"/>
      <c r="AC27568"/>
    </row>
    <row r="27569" spans="27:29" x14ac:dyDescent="0.25">
      <c r="AA27569"/>
      <c r="AB27569"/>
      <c r="AC27569"/>
    </row>
    <row r="27570" spans="27:29" x14ac:dyDescent="0.25">
      <c r="AA27570"/>
      <c r="AB27570"/>
      <c r="AC27570"/>
    </row>
    <row r="27571" spans="27:29" x14ac:dyDescent="0.25">
      <c r="AA27571"/>
      <c r="AB27571"/>
      <c r="AC27571"/>
    </row>
    <row r="27572" spans="27:29" x14ac:dyDescent="0.25">
      <c r="AA27572"/>
      <c r="AB27572"/>
      <c r="AC27572"/>
    </row>
    <row r="27573" spans="27:29" x14ac:dyDescent="0.25">
      <c r="AA27573"/>
      <c r="AB27573"/>
      <c r="AC27573"/>
    </row>
    <row r="27574" spans="27:29" x14ac:dyDescent="0.25">
      <c r="AA27574"/>
      <c r="AB27574"/>
      <c r="AC27574"/>
    </row>
    <row r="27575" spans="27:29" x14ac:dyDescent="0.25">
      <c r="AA27575"/>
      <c r="AB27575"/>
      <c r="AC27575"/>
    </row>
    <row r="27576" spans="27:29" x14ac:dyDescent="0.25">
      <c r="AA27576"/>
      <c r="AB27576"/>
      <c r="AC27576"/>
    </row>
    <row r="27577" spans="27:29" x14ac:dyDescent="0.25">
      <c r="AA27577"/>
      <c r="AB27577"/>
      <c r="AC27577"/>
    </row>
    <row r="27578" spans="27:29" x14ac:dyDescent="0.25">
      <c r="AA27578"/>
      <c r="AB27578"/>
      <c r="AC27578"/>
    </row>
    <row r="27579" spans="27:29" x14ac:dyDescent="0.25">
      <c r="AA27579"/>
      <c r="AB27579"/>
      <c r="AC27579"/>
    </row>
    <row r="27580" spans="27:29" x14ac:dyDescent="0.25">
      <c r="AA27580"/>
      <c r="AB27580"/>
      <c r="AC27580"/>
    </row>
    <row r="27581" spans="27:29" x14ac:dyDescent="0.25">
      <c r="AA27581"/>
      <c r="AB27581"/>
      <c r="AC27581"/>
    </row>
    <row r="27582" spans="27:29" x14ac:dyDescent="0.25">
      <c r="AA27582"/>
      <c r="AB27582"/>
      <c r="AC27582"/>
    </row>
    <row r="27583" spans="27:29" x14ac:dyDescent="0.25">
      <c r="AA27583"/>
      <c r="AB27583"/>
      <c r="AC27583"/>
    </row>
    <row r="27584" spans="27:29" x14ac:dyDescent="0.25">
      <c r="AA27584"/>
      <c r="AB27584"/>
      <c r="AC27584"/>
    </row>
    <row r="27585" spans="27:29" x14ac:dyDescent="0.25">
      <c r="AA27585"/>
      <c r="AB27585"/>
      <c r="AC27585"/>
    </row>
    <row r="27586" spans="27:29" x14ac:dyDescent="0.25">
      <c r="AA27586"/>
      <c r="AB27586"/>
      <c r="AC27586"/>
    </row>
    <row r="27587" spans="27:29" x14ac:dyDescent="0.25">
      <c r="AA27587"/>
      <c r="AB27587"/>
      <c r="AC27587"/>
    </row>
    <row r="27588" spans="27:29" x14ac:dyDescent="0.25">
      <c r="AA27588"/>
      <c r="AB27588"/>
      <c r="AC27588"/>
    </row>
    <row r="27589" spans="27:29" x14ac:dyDescent="0.25">
      <c r="AA27589"/>
      <c r="AB27589"/>
      <c r="AC27589"/>
    </row>
    <row r="27590" spans="27:29" x14ac:dyDescent="0.25">
      <c r="AA27590"/>
      <c r="AB27590"/>
      <c r="AC27590"/>
    </row>
    <row r="27591" spans="27:29" x14ac:dyDescent="0.25">
      <c r="AA27591"/>
      <c r="AB27591"/>
      <c r="AC27591"/>
    </row>
    <row r="27592" spans="27:29" x14ac:dyDescent="0.25">
      <c r="AA27592"/>
      <c r="AB27592"/>
      <c r="AC27592"/>
    </row>
    <row r="27593" spans="27:29" x14ac:dyDescent="0.25">
      <c r="AA27593"/>
      <c r="AB27593"/>
      <c r="AC27593"/>
    </row>
    <row r="27594" spans="27:29" x14ac:dyDescent="0.25">
      <c r="AA27594"/>
      <c r="AB27594"/>
      <c r="AC27594"/>
    </row>
    <row r="27595" spans="27:29" x14ac:dyDescent="0.25">
      <c r="AA27595"/>
      <c r="AB27595"/>
      <c r="AC27595"/>
    </row>
    <row r="27596" spans="27:29" x14ac:dyDescent="0.25">
      <c r="AA27596"/>
      <c r="AB27596"/>
      <c r="AC27596"/>
    </row>
    <row r="27597" spans="27:29" x14ac:dyDescent="0.25">
      <c r="AA27597"/>
      <c r="AB27597"/>
      <c r="AC27597"/>
    </row>
    <row r="27598" spans="27:29" x14ac:dyDescent="0.25">
      <c r="AA27598"/>
      <c r="AB27598"/>
      <c r="AC27598"/>
    </row>
    <row r="27599" spans="27:29" x14ac:dyDescent="0.25">
      <c r="AA27599"/>
      <c r="AB27599"/>
      <c r="AC27599"/>
    </row>
    <row r="27600" spans="27:29" x14ac:dyDescent="0.25">
      <c r="AA27600"/>
      <c r="AB27600"/>
      <c r="AC27600"/>
    </row>
    <row r="27601" spans="27:29" x14ac:dyDescent="0.25">
      <c r="AA27601"/>
      <c r="AB27601"/>
      <c r="AC27601"/>
    </row>
    <row r="27602" spans="27:29" x14ac:dyDescent="0.25">
      <c r="AA27602"/>
      <c r="AB27602"/>
      <c r="AC27602"/>
    </row>
    <row r="27603" spans="27:29" x14ac:dyDescent="0.25">
      <c r="AA27603"/>
      <c r="AB27603"/>
      <c r="AC27603"/>
    </row>
    <row r="27604" spans="27:29" x14ac:dyDescent="0.25">
      <c r="AA27604"/>
      <c r="AB27604"/>
      <c r="AC27604"/>
    </row>
    <row r="27605" spans="27:29" x14ac:dyDescent="0.25">
      <c r="AA27605"/>
      <c r="AB27605"/>
      <c r="AC27605"/>
    </row>
    <row r="27606" spans="27:29" x14ac:dyDescent="0.25">
      <c r="AA27606"/>
      <c r="AB27606"/>
      <c r="AC27606"/>
    </row>
    <row r="27607" spans="27:29" x14ac:dyDescent="0.25">
      <c r="AA27607"/>
      <c r="AB27607"/>
      <c r="AC27607"/>
    </row>
    <row r="27608" spans="27:29" x14ac:dyDescent="0.25">
      <c r="AA27608"/>
      <c r="AB27608"/>
      <c r="AC27608"/>
    </row>
    <row r="27609" spans="27:29" x14ac:dyDescent="0.25">
      <c r="AA27609"/>
      <c r="AB27609"/>
      <c r="AC27609"/>
    </row>
    <row r="27610" spans="27:29" x14ac:dyDescent="0.25">
      <c r="AA27610"/>
      <c r="AB27610"/>
      <c r="AC27610"/>
    </row>
    <row r="27611" spans="27:29" x14ac:dyDescent="0.25">
      <c r="AA27611"/>
      <c r="AB27611"/>
      <c r="AC27611"/>
    </row>
    <row r="27612" spans="27:29" x14ac:dyDescent="0.25">
      <c r="AA27612"/>
      <c r="AB27612"/>
      <c r="AC27612"/>
    </row>
    <row r="27613" spans="27:29" x14ac:dyDescent="0.25">
      <c r="AA27613"/>
      <c r="AB27613"/>
      <c r="AC27613"/>
    </row>
    <row r="27614" spans="27:29" x14ac:dyDescent="0.25">
      <c r="AA27614"/>
      <c r="AB27614"/>
      <c r="AC27614"/>
    </row>
    <row r="27615" spans="27:29" x14ac:dyDescent="0.25">
      <c r="AA27615"/>
      <c r="AB27615"/>
      <c r="AC27615"/>
    </row>
    <row r="27616" spans="27:29" x14ac:dyDescent="0.25">
      <c r="AA27616"/>
      <c r="AB27616"/>
      <c r="AC27616"/>
    </row>
    <row r="27617" spans="27:29" x14ac:dyDescent="0.25">
      <c r="AA27617"/>
      <c r="AB27617"/>
      <c r="AC27617"/>
    </row>
    <row r="27618" spans="27:29" x14ac:dyDescent="0.25">
      <c r="AA27618"/>
      <c r="AB27618"/>
      <c r="AC27618"/>
    </row>
    <row r="27619" spans="27:29" x14ac:dyDescent="0.25">
      <c r="AA27619"/>
      <c r="AB27619"/>
      <c r="AC27619"/>
    </row>
    <row r="27620" spans="27:29" x14ac:dyDescent="0.25">
      <c r="AA27620"/>
      <c r="AB27620"/>
      <c r="AC27620"/>
    </row>
    <row r="27621" spans="27:29" x14ac:dyDescent="0.25">
      <c r="AA27621"/>
      <c r="AB27621"/>
      <c r="AC27621"/>
    </row>
    <row r="27622" spans="27:29" x14ac:dyDescent="0.25">
      <c r="AA27622"/>
      <c r="AB27622"/>
      <c r="AC27622"/>
    </row>
    <row r="27623" spans="27:29" x14ac:dyDescent="0.25">
      <c r="AA27623"/>
      <c r="AB27623"/>
      <c r="AC27623"/>
    </row>
    <row r="27624" spans="27:29" x14ac:dyDescent="0.25">
      <c r="AA27624"/>
      <c r="AB27624"/>
      <c r="AC27624"/>
    </row>
    <row r="27625" spans="27:29" x14ac:dyDescent="0.25">
      <c r="AA27625"/>
      <c r="AB27625"/>
      <c r="AC27625"/>
    </row>
    <row r="27626" spans="27:29" x14ac:dyDescent="0.25">
      <c r="AA27626"/>
      <c r="AB27626"/>
      <c r="AC27626"/>
    </row>
    <row r="27627" spans="27:29" x14ac:dyDescent="0.25">
      <c r="AA27627"/>
      <c r="AB27627"/>
      <c r="AC27627"/>
    </row>
    <row r="27628" spans="27:29" x14ac:dyDescent="0.25">
      <c r="AA27628"/>
      <c r="AB27628"/>
      <c r="AC27628"/>
    </row>
    <row r="27629" spans="27:29" x14ac:dyDescent="0.25">
      <c r="AA27629"/>
      <c r="AB27629"/>
      <c r="AC27629"/>
    </row>
    <row r="27630" spans="27:29" x14ac:dyDescent="0.25">
      <c r="AA27630"/>
      <c r="AB27630"/>
      <c r="AC27630"/>
    </row>
    <row r="27631" spans="27:29" x14ac:dyDescent="0.25">
      <c r="AA27631"/>
      <c r="AB27631"/>
      <c r="AC27631"/>
    </row>
    <row r="27632" spans="27:29" x14ac:dyDescent="0.25">
      <c r="AA27632"/>
      <c r="AB27632"/>
      <c r="AC27632"/>
    </row>
    <row r="27633" spans="27:29" x14ac:dyDescent="0.25">
      <c r="AA27633"/>
      <c r="AB27633"/>
      <c r="AC27633"/>
    </row>
    <row r="27634" spans="27:29" x14ac:dyDescent="0.25">
      <c r="AA27634"/>
      <c r="AB27634"/>
      <c r="AC27634"/>
    </row>
    <row r="27635" spans="27:29" x14ac:dyDescent="0.25">
      <c r="AA27635"/>
      <c r="AB27635"/>
      <c r="AC27635"/>
    </row>
    <row r="27636" spans="27:29" x14ac:dyDescent="0.25">
      <c r="AA27636"/>
      <c r="AB27636"/>
      <c r="AC27636"/>
    </row>
    <row r="27637" spans="27:29" x14ac:dyDescent="0.25">
      <c r="AA27637"/>
      <c r="AB27637"/>
      <c r="AC27637"/>
    </row>
    <row r="27638" spans="27:29" x14ac:dyDescent="0.25">
      <c r="AA27638"/>
      <c r="AB27638"/>
      <c r="AC27638"/>
    </row>
    <row r="27639" spans="27:29" x14ac:dyDescent="0.25">
      <c r="AA27639"/>
      <c r="AB27639"/>
      <c r="AC27639"/>
    </row>
    <row r="27640" spans="27:29" x14ac:dyDescent="0.25">
      <c r="AA27640"/>
      <c r="AB27640"/>
      <c r="AC27640"/>
    </row>
    <row r="27641" spans="27:29" x14ac:dyDescent="0.25">
      <c r="AA27641"/>
      <c r="AB27641"/>
      <c r="AC27641"/>
    </row>
    <row r="27642" spans="27:29" x14ac:dyDescent="0.25">
      <c r="AA27642"/>
      <c r="AB27642"/>
      <c r="AC27642"/>
    </row>
    <row r="27643" spans="27:29" x14ac:dyDescent="0.25">
      <c r="AA27643"/>
      <c r="AB27643"/>
      <c r="AC27643"/>
    </row>
    <row r="27644" spans="27:29" x14ac:dyDescent="0.25">
      <c r="AA27644"/>
      <c r="AB27644"/>
      <c r="AC27644"/>
    </row>
    <row r="27645" spans="27:29" x14ac:dyDescent="0.25">
      <c r="AA27645"/>
      <c r="AB27645"/>
      <c r="AC27645"/>
    </row>
    <row r="27646" spans="27:29" x14ac:dyDescent="0.25">
      <c r="AA27646"/>
      <c r="AB27646"/>
      <c r="AC27646"/>
    </row>
    <row r="27647" spans="27:29" x14ac:dyDescent="0.25">
      <c r="AA27647"/>
      <c r="AB27647"/>
      <c r="AC27647"/>
    </row>
    <row r="27648" spans="27:29" x14ac:dyDescent="0.25">
      <c r="AA27648"/>
      <c r="AB27648"/>
      <c r="AC27648"/>
    </row>
    <row r="27649" spans="27:29" x14ac:dyDescent="0.25">
      <c r="AA27649"/>
      <c r="AB27649"/>
      <c r="AC27649"/>
    </row>
    <row r="27650" spans="27:29" x14ac:dyDescent="0.25">
      <c r="AA27650"/>
      <c r="AB27650"/>
      <c r="AC27650"/>
    </row>
    <row r="27651" spans="27:29" x14ac:dyDescent="0.25">
      <c r="AA27651"/>
      <c r="AB27651"/>
      <c r="AC27651"/>
    </row>
    <row r="27652" spans="27:29" x14ac:dyDescent="0.25">
      <c r="AA27652"/>
      <c r="AB27652"/>
      <c r="AC27652"/>
    </row>
    <row r="27653" spans="27:29" x14ac:dyDescent="0.25">
      <c r="AA27653"/>
      <c r="AB27653"/>
      <c r="AC27653"/>
    </row>
    <row r="27654" spans="27:29" x14ac:dyDescent="0.25">
      <c r="AA27654"/>
      <c r="AB27654"/>
      <c r="AC27654"/>
    </row>
    <row r="27655" spans="27:29" x14ac:dyDescent="0.25">
      <c r="AA27655"/>
      <c r="AB27655"/>
      <c r="AC27655"/>
    </row>
    <row r="27656" spans="27:29" x14ac:dyDescent="0.25">
      <c r="AA27656"/>
      <c r="AB27656"/>
      <c r="AC27656"/>
    </row>
    <row r="27657" spans="27:29" x14ac:dyDescent="0.25">
      <c r="AA27657"/>
      <c r="AB27657"/>
      <c r="AC27657"/>
    </row>
    <row r="27658" spans="27:29" x14ac:dyDescent="0.25">
      <c r="AA27658"/>
      <c r="AB27658"/>
      <c r="AC27658"/>
    </row>
    <row r="27659" spans="27:29" x14ac:dyDescent="0.25">
      <c r="AA27659"/>
      <c r="AB27659"/>
      <c r="AC27659"/>
    </row>
    <row r="27660" spans="27:29" x14ac:dyDescent="0.25">
      <c r="AA27660"/>
      <c r="AB27660"/>
      <c r="AC27660"/>
    </row>
    <row r="27661" spans="27:29" x14ac:dyDescent="0.25">
      <c r="AA27661"/>
      <c r="AB27661"/>
      <c r="AC27661"/>
    </row>
    <row r="27662" spans="27:29" x14ac:dyDescent="0.25">
      <c r="AA27662"/>
      <c r="AB27662"/>
      <c r="AC27662"/>
    </row>
    <row r="27663" spans="27:29" x14ac:dyDescent="0.25">
      <c r="AA27663"/>
      <c r="AB27663"/>
      <c r="AC27663"/>
    </row>
    <row r="27664" spans="27:29" x14ac:dyDescent="0.25">
      <c r="AA27664"/>
      <c r="AB27664"/>
      <c r="AC27664"/>
    </row>
    <row r="27665" spans="27:29" x14ac:dyDescent="0.25">
      <c r="AA27665"/>
      <c r="AB27665"/>
      <c r="AC27665"/>
    </row>
    <row r="27666" spans="27:29" x14ac:dyDescent="0.25">
      <c r="AA27666"/>
      <c r="AB27666"/>
      <c r="AC27666"/>
    </row>
    <row r="27667" spans="27:29" x14ac:dyDescent="0.25">
      <c r="AA27667"/>
      <c r="AB27667"/>
      <c r="AC27667"/>
    </row>
    <row r="27668" spans="27:29" x14ac:dyDescent="0.25">
      <c r="AA27668"/>
      <c r="AB27668"/>
      <c r="AC27668"/>
    </row>
    <row r="27669" spans="27:29" x14ac:dyDescent="0.25">
      <c r="AA27669"/>
      <c r="AB27669"/>
      <c r="AC27669"/>
    </row>
    <row r="27670" spans="27:29" x14ac:dyDescent="0.25">
      <c r="AA27670"/>
      <c r="AB27670"/>
      <c r="AC27670"/>
    </row>
    <row r="27671" spans="27:29" x14ac:dyDescent="0.25">
      <c r="AA27671"/>
      <c r="AB27671"/>
      <c r="AC27671"/>
    </row>
    <row r="27672" spans="27:29" x14ac:dyDescent="0.25">
      <c r="AA27672"/>
      <c r="AB27672"/>
      <c r="AC27672"/>
    </row>
    <row r="27673" spans="27:29" x14ac:dyDescent="0.25">
      <c r="AA27673"/>
      <c r="AB27673"/>
      <c r="AC27673"/>
    </row>
    <row r="27674" spans="27:29" x14ac:dyDescent="0.25">
      <c r="AA27674"/>
      <c r="AB27674"/>
      <c r="AC27674"/>
    </row>
    <row r="27675" spans="27:29" x14ac:dyDescent="0.25">
      <c r="AA27675"/>
      <c r="AB27675"/>
      <c r="AC27675"/>
    </row>
    <row r="27676" spans="27:29" x14ac:dyDescent="0.25">
      <c r="AA27676"/>
      <c r="AB27676"/>
      <c r="AC27676"/>
    </row>
    <row r="27677" spans="27:29" x14ac:dyDescent="0.25">
      <c r="AA27677"/>
      <c r="AB27677"/>
      <c r="AC27677"/>
    </row>
    <row r="27678" spans="27:29" x14ac:dyDescent="0.25">
      <c r="AA27678"/>
      <c r="AB27678"/>
      <c r="AC27678"/>
    </row>
    <row r="27679" spans="27:29" x14ac:dyDescent="0.25">
      <c r="AA27679"/>
      <c r="AB27679"/>
      <c r="AC27679"/>
    </row>
    <row r="27680" spans="27:29" x14ac:dyDescent="0.25">
      <c r="AA27680"/>
      <c r="AB27680"/>
      <c r="AC27680"/>
    </row>
    <row r="27681" spans="27:29" x14ac:dyDescent="0.25">
      <c r="AA27681"/>
      <c r="AB27681"/>
      <c r="AC27681"/>
    </row>
    <row r="27682" spans="27:29" x14ac:dyDescent="0.25">
      <c r="AA27682"/>
      <c r="AB27682"/>
      <c r="AC27682"/>
    </row>
    <row r="27683" spans="27:29" x14ac:dyDescent="0.25">
      <c r="AA27683"/>
      <c r="AB27683"/>
      <c r="AC27683"/>
    </row>
    <row r="27684" spans="27:29" x14ac:dyDescent="0.25">
      <c r="AA27684"/>
      <c r="AB27684"/>
      <c r="AC27684"/>
    </row>
    <row r="27685" spans="27:29" x14ac:dyDescent="0.25">
      <c r="AA27685"/>
      <c r="AB27685"/>
      <c r="AC27685"/>
    </row>
    <row r="27686" spans="27:29" x14ac:dyDescent="0.25">
      <c r="AA27686"/>
      <c r="AB27686"/>
      <c r="AC27686"/>
    </row>
    <row r="27687" spans="27:29" x14ac:dyDescent="0.25">
      <c r="AA27687"/>
      <c r="AB27687"/>
      <c r="AC27687"/>
    </row>
    <row r="27688" spans="27:29" x14ac:dyDescent="0.25">
      <c r="AA27688"/>
      <c r="AB27688"/>
      <c r="AC27688"/>
    </row>
    <row r="27689" spans="27:29" x14ac:dyDescent="0.25">
      <c r="AA27689"/>
      <c r="AB27689"/>
      <c r="AC27689"/>
    </row>
    <row r="27690" spans="27:29" x14ac:dyDescent="0.25">
      <c r="AA27690"/>
      <c r="AB27690"/>
      <c r="AC27690"/>
    </row>
    <row r="27691" spans="27:29" x14ac:dyDescent="0.25">
      <c r="AA27691"/>
      <c r="AB27691"/>
      <c r="AC27691"/>
    </row>
    <row r="27692" spans="27:29" x14ac:dyDescent="0.25">
      <c r="AA27692"/>
      <c r="AB27692"/>
      <c r="AC27692"/>
    </row>
    <row r="27693" spans="27:29" x14ac:dyDescent="0.25">
      <c r="AA27693"/>
      <c r="AB27693"/>
      <c r="AC27693"/>
    </row>
    <row r="27694" spans="27:29" x14ac:dyDescent="0.25">
      <c r="AA27694"/>
      <c r="AB27694"/>
      <c r="AC27694"/>
    </row>
    <row r="27695" spans="27:29" x14ac:dyDescent="0.25">
      <c r="AA27695"/>
      <c r="AB27695"/>
      <c r="AC27695"/>
    </row>
    <row r="27696" spans="27:29" x14ac:dyDescent="0.25">
      <c r="AA27696"/>
      <c r="AB27696"/>
      <c r="AC27696"/>
    </row>
    <row r="27697" spans="27:29" x14ac:dyDescent="0.25">
      <c r="AA27697"/>
      <c r="AB27697"/>
      <c r="AC27697"/>
    </row>
    <row r="27698" spans="27:29" x14ac:dyDescent="0.25">
      <c r="AA27698"/>
      <c r="AB27698"/>
      <c r="AC27698"/>
    </row>
    <row r="27699" spans="27:29" x14ac:dyDescent="0.25">
      <c r="AA27699"/>
      <c r="AB27699"/>
      <c r="AC27699"/>
    </row>
    <row r="27700" spans="27:29" x14ac:dyDescent="0.25">
      <c r="AA27700"/>
      <c r="AB27700"/>
      <c r="AC27700"/>
    </row>
    <row r="27701" spans="27:29" x14ac:dyDescent="0.25">
      <c r="AA27701"/>
      <c r="AB27701"/>
      <c r="AC27701"/>
    </row>
    <row r="27702" spans="27:29" x14ac:dyDescent="0.25">
      <c r="AA27702"/>
      <c r="AB27702"/>
      <c r="AC27702"/>
    </row>
    <row r="27703" spans="27:29" x14ac:dyDescent="0.25">
      <c r="AA27703"/>
      <c r="AB27703"/>
      <c r="AC27703"/>
    </row>
    <row r="27704" spans="27:29" x14ac:dyDescent="0.25">
      <c r="AA27704"/>
      <c r="AB27704"/>
      <c r="AC27704"/>
    </row>
    <row r="27705" spans="27:29" x14ac:dyDescent="0.25">
      <c r="AA27705"/>
      <c r="AB27705"/>
      <c r="AC27705"/>
    </row>
    <row r="27706" spans="27:29" x14ac:dyDescent="0.25">
      <c r="AA27706"/>
      <c r="AB27706"/>
      <c r="AC27706"/>
    </row>
    <row r="27707" spans="27:29" x14ac:dyDescent="0.25">
      <c r="AA27707"/>
      <c r="AB27707"/>
      <c r="AC27707"/>
    </row>
    <row r="27708" spans="27:29" x14ac:dyDescent="0.25">
      <c r="AA27708"/>
      <c r="AB27708"/>
      <c r="AC27708"/>
    </row>
    <row r="27709" spans="27:29" x14ac:dyDescent="0.25">
      <c r="AA27709"/>
      <c r="AB27709"/>
      <c r="AC27709"/>
    </row>
    <row r="27710" spans="27:29" x14ac:dyDescent="0.25">
      <c r="AA27710"/>
      <c r="AB27710"/>
      <c r="AC27710"/>
    </row>
    <row r="27711" spans="27:29" x14ac:dyDescent="0.25">
      <c r="AA27711"/>
      <c r="AB27711"/>
      <c r="AC27711"/>
    </row>
    <row r="27712" spans="27:29" x14ac:dyDescent="0.25">
      <c r="AA27712"/>
      <c r="AB27712"/>
      <c r="AC27712"/>
    </row>
    <row r="27713" spans="27:29" x14ac:dyDescent="0.25">
      <c r="AA27713"/>
      <c r="AB27713"/>
      <c r="AC27713"/>
    </row>
    <row r="27714" spans="27:29" x14ac:dyDescent="0.25">
      <c r="AA27714"/>
      <c r="AB27714"/>
      <c r="AC27714"/>
    </row>
    <row r="27715" spans="27:29" x14ac:dyDescent="0.25">
      <c r="AA27715"/>
      <c r="AB27715"/>
      <c r="AC27715"/>
    </row>
    <row r="27716" spans="27:29" x14ac:dyDescent="0.25">
      <c r="AA27716"/>
      <c r="AB27716"/>
      <c r="AC27716"/>
    </row>
    <row r="27717" spans="27:29" x14ac:dyDescent="0.25">
      <c r="AA27717"/>
      <c r="AB27717"/>
      <c r="AC27717"/>
    </row>
    <row r="27718" spans="27:29" x14ac:dyDescent="0.25">
      <c r="AA27718"/>
      <c r="AB27718"/>
      <c r="AC27718"/>
    </row>
    <row r="27719" spans="27:29" x14ac:dyDescent="0.25">
      <c r="AA27719"/>
      <c r="AB27719"/>
      <c r="AC27719"/>
    </row>
    <row r="27720" spans="27:29" x14ac:dyDescent="0.25">
      <c r="AA27720"/>
      <c r="AB27720"/>
      <c r="AC27720"/>
    </row>
    <row r="27721" spans="27:29" x14ac:dyDescent="0.25">
      <c r="AA27721"/>
      <c r="AB27721"/>
      <c r="AC27721"/>
    </row>
    <row r="27722" spans="27:29" x14ac:dyDescent="0.25">
      <c r="AA27722"/>
      <c r="AB27722"/>
      <c r="AC27722"/>
    </row>
    <row r="27723" spans="27:29" x14ac:dyDescent="0.25">
      <c r="AA27723"/>
      <c r="AB27723"/>
      <c r="AC27723"/>
    </row>
    <row r="27724" spans="27:29" x14ac:dyDescent="0.25">
      <c r="AA27724"/>
      <c r="AB27724"/>
      <c r="AC27724"/>
    </row>
    <row r="27725" spans="27:29" x14ac:dyDescent="0.25">
      <c r="AA27725"/>
      <c r="AB27725"/>
      <c r="AC27725"/>
    </row>
    <row r="27726" spans="27:29" x14ac:dyDescent="0.25">
      <c r="AA27726"/>
      <c r="AB27726"/>
      <c r="AC27726"/>
    </row>
    <row r="27727" spans="27:29" x14ac:dyDescent="0.25">
      <c r="AA27727"/>
      <c r="AB27727"/>
      <c r="AC27727"/>
    </row>
    <row r="27728" spans="27:29" x14ac:dyDescent="0.25">
      <c r="AA27728"/>
      <c r="AB27728"/>
      <c r="AC27728"/>
    </row>
    <row r="27729" spans="27:29" x14ac:dyDescent="0.25">
      <c r="AA27729"/>
      <c r="AB27729"/>
      <c r="AC27729"/>
    </row>
    <row r="27730" spans="27:29" x14ac:dyDescent="0.25">
      <c r="AA27730"/>
      <c r="AB27730"/>
      <c r="AC27730"/>
    </row>
    <row r="27731" spans="27:29" x14ac:dyDescent="0.25">
      <c r="AA27731"/>
      <c r="AB27731"/>
      <c r="AC27731"/>
    </row>
    <row r="27732" spans="27:29" x14ac:dyDescent="0.25">
      <c r="AA27732"/>
      <c r="AB27732"/>
      <c r="AC27732"/>
    </row>
    <row r="27733" spans="27:29" x14ac:dyDescent="0.25">
      <c r="AA27733"/>
      <c r="AB27733"/>
      <c r="AC27733"/>
    </row>
    <row r="27734" spans="27:29" x14ac:dyDescent="0.25">
      <c r="AA27734"/>
      <c r="AB27734"/>
      <c r="AC27734"/>
    </row>
    <row r="27735" spans="27:29" x14ac:dyDescent="0.25">
      <c r="AA27735"/>
      <c r="AB27735"/>
      <c r="AC27735"/>
    </row>
    <row r="27736" spans="27:29" x14ac:dyDescent="0.25">
      <c r="AA27736"/>
      <c r="AB27736"/>
      <c r="AC27736"/>
    </row>
    <row r="27737" spans="27:29" x14ac:dyDescent="0.25">
      <c r="AA27737"/>
      <c r="AB27737"/>
      <c r="AC27737"/>
    </row>
    <row r="27738" spans="27:29" x14ac:dyDescent="0.25">
      <c r="AA27738"/>
      <c r="AB27738"/>
      <c r="AC27738"/>
    </row>
    <row r="27739" spans="27:29" x14ac:dyDescent="0.25">
      <c r="AA27739"/>
      <c r="AB27739"/>
      <c r="AC27739"/>
    </row>
    <row r="27740" spans="27:29" x14ac:dyDescent="0.25">
      <c r="AA27740"/>
      <c r="AB27740"/>
      <c r="AC27740"/>
    </row>
    <row r="27741" spans="27:29" x14ac:dyDescent="0.25">
      <c r="AA27741"/>
      <c r="AB27741"/>
      <c r="AC27741"/>
    </row>
    <row r="27742" spans="27:29" x14ac:dyDescent="0.25">
      <c r="AA27742"/>
      <c r="AB27742"/>
      <c r="AC27742"/>
    </row>
    <row r="27743" spans="27:29" x14ac:dyDescent="0.25">
      <c r="AA27743"/>
      <c r="AB27743"/>
      <c r="AC27743"/>
    </row>
    <row r="27744" spans="27:29" x14ac:dyDescent="0.25">
      <c r="AA27744"/>
      <c r="AB27744"/>
      <c r="AC27744"/>
    </row>
    <row r="27745" spans="27:29" x14ac:dyDescent="0.25">
      <c r="AA27745"/>
      <c r="AB27745"/>
      <c r="AC27745"/>
    </row>
    <row r="27746" spans="27:29" x14ac:dyDescent="0.25">
      <c r="AA27746"/>
      <c r="AB27746"/>
      <c r="AC27746"/>
    </row>
    <row r="27747" spans="27:29" x14ac:dyDescent="0.25">
      <c r="AA27747"/>
      <c r="AB27747"/>
      <c r="AC27747"/>
    </row>
    <row r="27748" spans="27:29" x14ac:dyDescent="0.25">
      <c r="AA27748"/>
      <c r="AB27748"/>
      <c r="AC27748"/>
    </row>
    <row r="27749" spans="27:29" x14ac:dyDescent="0.25">
      <c r="AA27749"/>
      <c r="AB27749"/>
      <c r="AC27749"/>
    </row>
    <row r="27750" spans="27:29" x14ac:dyDescent="0.25">
      <c r="AA27750"/>
      <c r="AB27750"/>
      <c r="AC27750"/>
    </row>
    <row r="27751" spans="27:29" x14ac:dyDescent="0.25">
      <c r="AA27751"/>
      <c r="AB27751"/>
      <c r="AC27751"/>
    </row>
    <row r="27752" spans="27:29" x14ac:dyDescent="0.25">
      <c r="AA27752"/>
      <c r="AB27752"/>
      <c r="AC27752"/>
    </row>
    <row r="27753" spans="27:29" x14ac:dyDescent="0.25">
      <c r="AA27753"/>
      <c r="AB27753"/>
      <c r="AC27753"/>
    </row>
    <row r="27754" spans="27:29" x14ac:dyDescent="0.25">
      <c r="AA27754"/>
      <c r="AB27754"/>
      <c r="AC27754"/>
    </row>
    <row r="27755" spans="27:29" x14ac:dyDescent="0.25">
      <c r="AA27755"/>
      <c r="AB27755"/>
      <c r="AC27755"/>
    </row>
    <row r="27756" spans="27:29" x14ac:dyDescent="0.25">
      <c r="AA27756"/>
      <c r="AB27756"/>
      <c r="AC27756"/>
    </row>
    <row r="27757" spans="27:29" x14ac:dyDescent="0.25">
      <c r="AA27757"/>
      <c r="AB27757"/>
      <c r="AC27757"/>
    </row>
    <row r="27758" spans="27:29" x14ac:dyDescent="0.25">
      <c r="AA27758"/>
      <c r="AB27758"/>
      <c r="AC27758"/>
    </row>
    <row r="27759" spans="27:29" x14ac:dyDescent="0.25">
      <c r="AA27759"/>
      <c r="AB27759"/>
      <c r="AC27759"/>
    </row>
    <row r="27760" spans="27:29" x14ac:dyDescent="0.25">
      <c r="AA27760"/>
      <c r="AB27760"/>
      <c r="AC27760"/>
    </row>
    <row r="27761" spans="27:29" x14ac:dyDescent="0.25">
      <c r="AA27761"/>
      <c r="AB27761"/>
      <c r="AC27761"/>
    </row>
    <row r="27762" spans="27:29" x14ac:dyDescent="0.25">
      <c r="AA27762"/>
      <c r="AB27762"/>
      <c r="AC27762"/>
    </row>
    <row r="27763" spans="27:29" x14ac:dyDescent="0.25">
      <c r="AA27763"/>
      <c r="AB27763"/>
      <c r="AC27763"/>
    </row>
    <row r="27764" spans="27:29" x14ac:dyDescent="0.25">
      <c r="AA27764"/>
      <c r="AB27764"/>
      <c r="AC27764"/>
    </row>
    <row r="27765" spans="27:29" x14ac:dyDescent="0.25">
      <c r="AA27765"/>
      <c r="AB27765"/>
      <c r="AC27765"/>
    </row>
    <row r="27766" spans="27:29" x14ac:dyDescent="0.25">
      <c r="AA27766"/>
      <c r="AB27766"/>
      <c r="AC27766"/>
    </row>
    <row r="27767" spans="27:29" x14ac:dyDescent="0.25">
      <c r="AA27767"/>
      <c r="AB27767"/>
      <c r="AC27767"/>
    </row>
    <row r="27768" spans="27:29" x14ac:dyDescent="0.25">
      <c r="AA27768"/>
      <c r="AB27768"/>
      <c r="AC27768"/>
    </row>
    <row r="27769" spans="27:29" x14ac:dyDescent="0.25">
      <c r="AA27769"/>
      <c r="AB27769"/>
      <c r="AC27769"/>
    </row>
    <row r="27770" spans="27:29" x14ac:dyDescent="0.25">
      <c r="AA27770"/>
      <c r="AB27770"/>
      <c r="AC27770"/>
    </row>
    <row r="27771" spans="27:29" x14ac:dyDescent="0.25">
      <c r="AA27771"/>
      <c r="AB27771"/>
      <c r="AC27771"/>
    </row>
    <row r="27772" spans="27:29" x14ac:dyDescent="0.25">
      <c r="AA27772"/>
      <c r="AB27772"/>
      <c r="AC27772"/>
    </row>
    <row r="27773" spans="27:29" x14ac:dyDescent="0.25">
      <c r="AA27773"/>
      <c r="AB27773"/>
      <c r="AC27773"/>
    </row>
    <row r="27774" spans="27:29" x14ac:dyDescent="0.25">
      <c r="AA27774"/>
      <c r="AB27774"/>
      <c r="AC27774"/>
    </row>
    <row r="27775" spans="27:29" x14ac:dyDescent="0.25">
      <c r="AA27775"/>
      <c r="AB27775"/>
      <c r="AC27775"/>
    </row>
    <row r="27776" spans="27:29" x14ac:dyDescent="0.25">
      <c r="AA27776"/>
      <c r="AB27776"/>
      <c r="AC27776"/>
    </row>
    <row r="27777" spans="27:29" x14ac:dyDescent="0.25">
      <c r="AA27777"/>
      <c r="AB27777"/>
      <c r="AC27777"/>
    </row>
    <row r="27778" spans="27:29" x14ac:dyDescent="0.25">
      <c r="AA27778"/>
      <c r="AB27778"/>
      <c r="AC27778"/>
    </row>
    <row r="27779" spans="27:29" x14ac:dyDescent="0.25">
      <c r="AA27779"/>
      <c r="AB27779"/>
      <c r="AC27779"/>
    </row>
    <row r="27780" spans="27:29" x14ac:dyDescent="0.25">
      <c r="AA27780"/>
      <c r="AB27780"/>
      <c r="AC27780"/>
    </row>
    <row r="27781" spans="27:29" x14ac:dyDescent="0.25">
      <c r="AA27781"/>
      <c r="AB27781"/>
      <c r="AC27781"/>
    </row>
    <row r="27782" spans="27:29" x14ac:dyDescent="0.25">
      <c r="AA27782"/>
      <c r="AB27782"/>
      <c r="AC27782"/>
    </row>
    <row r="27783" spans="27:29" x14ac:dyDescent="0.25">
      <c r="AA27783"/>
      <c r="AB27783"/>
      <c r="AC27783"/>
    </row>
    <row r="27784" spans="27:29" x14ac:dyDescent="0.25">
      <c r="AA27784"/>
      <c r="AB27784"/>
      <c r="AC27784"/>
    </row>
    <row r="27785" spans="27:29" x14ac:dyDescent="0.25">
      <c r="AA27785"/>
      <c r="AB27785"/>
      <c r="AC27785"/>
    </row>
    <row r="27786" spans="27:29" x14ac:dyDescent="0.25">
      <c r="AA27786"/>
      <c r="AB27786"/>
      <c r="AC27786"/>
    </row>
    <row r="27787" spans="27:29" x14ac:dyDescent="0.25">
      <c r="AA27787"/>
      <c r="AB27787"/>
      <c r="AC27787"/>
    </row>
    <row r="27788" spans="27:29" x14ac:dyDescent="0.25">
      <c r="AA27788"/>
      <c r="AB27788"/>
      <c r="AC27788"/>
    </row>
    <row r="27789" spans="27:29" x14ac:dyDescent="0.25">
      <c r="AA27789"/>
      <c r="AB27789"/>
      <c r="AC27789"/>
    </row>
    <row r="27790" spans="27:29" x14ac:dyDescent="0.25">
      <c r="AA27790"/>
      <c r="AB27790"/>
      <c r="AC27790"/>
    </row>
    <row r="27791" spans="27:29" x14ac:dyDescent="0.25">
      <c r="AA27791"/>
      <c r="AB27791"/>
      <c r="AC27791"/>
    </row>
    <row r="27792" spans="27:29" x14ac:dyDescent="0.25">
      <c r="AA27792"/>
      <c r="AB27792"/>
      <c r="AC27792"/>
    </row>
    <row r="27793" spans="27:29" x14ac:dyDescent="0.25">
      <c r="AA27793"/>
      <c r="AB27793"/>
      <c r="AC27793"/>
    </row>
    <row r="27794" spans="27:29" x14ac:dyDescent="0.25">
      <c r="AA27794"/>
      <c r="AB27794"/>
      <c r="AC27794"/>
    </row>
    <row r="27795" spans="27:29" x14ac:dyDescent="0.25">
      <c r="AA27795"/>
      <c r="AB27795"/>
      <c r="AC27795"/>
    </row>
    <row r="27796" spans="27:29" x14ac:dyDescent="0.25">
      <c r="AA27796"/>
      <c r="AB27796"/>
      <c r="AC27796"/>
    </row>
    <row r="27797" spans="27:29" x14ac:dyDescent="0.25">
      <c r="AA27797"/>
      <c r="AB27797"/>
      <c r="AC27797"/>
    </row>
    <row r="27798" spans="27:29" x14ac:dyDescent="0.25">
      <c r="AA27798"/>
      <c r="AB27798"/>
      <c r="AC27798"/>
    </row>
    <row r="27799" spans="27:29" x14ac:dyDescent="0.25">
      <c r="AA27799"/>
      <c r="AB27799"/>
      <c r="AC27799"/>
    </row>
    <row r="27800" spans="27:29" x14ac:dyDescent="0.25">
      <c r="AA27800"/>
      <c r="AB27800"/>
      <c r="AC27800"/>
    </row>
    <row r="27801" spans="27:29" x14ac:dyDescent="0.25">
      <c r="AA27801"/>
      <c r="AB27801"/>
      <c r="AC27801"/>
    </row>
    <row r="27802" spans="27:29" x14ac:dyDescent="0.25">
      <c r="AA27802"/>
      <c r="AB27802"/>
      <c r="AC27802"/>
    </row>
    <row r="27803" spans="27:29" x14ac:dyDescent="0.25">
      <c r="AA27803"/>
      <c r="AB27803"/>
      <c r="AC27803"/>
    </row>
    <row r="27804" spans="27:29" x14ac:dyDescent="0.25">
      <c r="AA27804"/>
      <c r="AB27804"/>
      <c r="AC27804"/>
    </row>
    <row r="27805" spans="27:29" x14ac:dyDescent="0.25">
      <c r="AA27805"/>
      <c r="AB27805"/>
      <c r="AC27805"/>
    </row>
    <row r="27806" spans="27:29" x14ac:dyDescent="0.25">
      <c r="AA27806"/>
      <c r="AB27806"/>
      <c r="AC27806"/>
    </row>
    <row r="27807" spans="27:29" x14ac:dyDescent="0.25">
      <c r="AA27807"/>
      <c r="AB27807"/>
      <c r="AC27807"/>
    </row>
    <row r="27808" spans="27:29" x14ac:dyDescent="0.25">
      <c r="AA27808"/>
      <c r="AB27808"/>
      <c r="AC27808"/>
    </row>
    <row r="27809" spans="27:29" x14ac:dyDescent="0.25">
      <c r="AA27809"/>
      <c r="AB27809"/>
      <c r="AC27809"/>
    </row>
    <row r="27810" spans="27:29" x14ac:dyDescent="0.25">
      <c r="AA27810"/>
      <c r="AB27810"/>
      <c r="AC27810"/>
    </row>
    <row r="27811" spans="27:29" x14ac:dyDescent="0.25">
      <c r="AA27811"/>
      <c r="AB27811"/>
      <c r="AC27811"/>
    </row>
    <row r="27812" spans="27:29" x14ac:dyDescent="0.25">
      <c r="AA27812"/>
      <c r="AB27812"/>
      <c r="AC27812"/>
    </row>
    <row r="27813" spans="27:29" x14ac:dyDescent="0.25">
      <c r="AA27813"/>
      <c r="AB27813"/>
      <c r="AC27813"/>
    </row>
    <row r="27814" spans="27:29" x14ac:dyDescent="0.25">
      <c r="AA27814"/>
      <c r="AB27814"/>
      <c r="AC27814"/>
    </row>
    <row r="27815" spans="27:29" x14ac:dyDescent="0.25">
      <c r="AA27815"/>
      <c r="AB27815"/>
      <c r="AC27815"/>
    </row>
    <row r="27816" spans="27:29" x14ac:dyDescent="0.25">
      <c r="AA27816"/>
      <c r="AB27816"/>
      <c r="AC27816"/>
    </row>
    <row r="27817" spans="27:29" x14ac:dyDescent="0.25">
      <c r="AA27817"/>
      <c r="AB27817"/>
      <c r="AC27817"/>
    </row>
    <row r="27818" spans="27:29" x14ac:dyDescent="0.25">
      <c r="AA27818"/>
      <c r="AB27818"/>
      <c r="AC27818"/>
    </row>
    <row r="27819" spans="27:29" x14ac:dyDescent="0.25">
      <c r="AA27819"/>
      <c r="AB27819"/>
      <c r="AC27819"/>
    </row>
    <row r="27820" spans="27:29" x14ac:dyDescent="0.25">
      <c r="AA27820"/>
      <c r="AB27820"/>
      <c r="AC27820"/>
    </row>
    <row r="27821" spans="27:29" x14ac:dyDescent="0.25">
      <c r="AA27821"/>
      <c r="AB27821"/>
      <c r="AC27821"/>
    </row>
    <row r="27822" spans="27:29" x14ac:dyDescent="0.25">
      <c r="AA27822"/>
      <c r="AB27822"/>
      <c r="AC27822"/>
    </row>
    <row r="27823" spans="27:29" x14ac:dyDescent="0.25">
      <c r="AA27823"/>
      <c r="AB27823"/>
      <c r="AC27823"/>
    </row>
    <row r="27824" spans="27:29" x14ac:dyDescent="0.25">
      <c r="AA27824"/>
      <c r="AB27824"/>
      <c r="AC27824"/>
    </row>
    <row r="27825" spans="27:29" x14ac:dyDescent="0.25">
      <c r="AA27825"/>
      <c r="AB27825"/>
      <c r="AC27825"/>
    </row>
    <row r="27826" spans="27:29" x14ac:dyDescent="0.25">
      <c r="AA27826"/>
      <c r="AB27826"/>
      <c r="AC27826"/>
    </row>
    <row r="27827" spans="27:29" x14ac:dyDescent="0.25">
      <c r="AA27827"/>
      <c r="AB27827"/>
      <c r="AC27827"/>
    </row>
    <row r="27828" spans="27:29" x14ac:dyDescent="0.25">
      <c r="AA27828"/>
      <c r="AB27828"/>
      <c r="AC27828"/>
    </row>
    <row r="27829" spans="27:29" x14ac:dyDescent="0.25">
      <c r="AA27829"/>
      <c r="AB27829"/>
      <c r="AC27829"/>
    </row>
    <row r="27830" spans="27:29" x14ac:dyDescent="0.25">
      <c r="AA27830"/>
      <c r="AB27830"/>
      <c r="AC27830"/>
    </row>
    <row r="27831" spans="27:29" x14ac:dyDescent="0.25">
      <c r="AA27831"/>
      <c r="AB27831"/>
      <c r="AC27831"/>
    </row>
    <row r="27832" spans="27:29" x14ac:dyDescent="0.25">
      <c r="AA27832"/>
      <c r="AB27832"/>
      <c r="AC27832"/>
    </row>
    <row r="27833" spans="27:29" x14ac:dyDescent="0.25">
      <c r="AA27833"/>
      <c r="AB27833"/>
      <c r="AC27833"/>
    </row>
    <row r="27834" spans="27:29" x14ac:dyDescent="0.25">
      <c r="AA27834"/>
      <c r="AB27834"/>
      <c r="AC27834"/>
    </row>
    <row r="27835" spans="27:29" x14ac:dyDescent="0.25">
      <c r="AA27835"/>
      <c r="AB27835"/>
      <c r="AC27835"/>
    </row>
    <row r="27836" spans="27:29" x14ac:dyDescent="0.25">
      <c r="AA27836"/>
      <c r="AB27836"/>
      <c r="AC27836"/>
    </row>
    <row r="27837" spans="27:29" x14ac:dyDescent="0.25">
      <c r="AA27837"/>
      <c r="AB27837"/>
      <c r="AC27837"/>
    </row>
    <row r="27838" spans="27:29" x14ac:dyDescent="0.25">
      <c r="AA27838"/>
      <c r="AB27838"/>
      <c r="AC27838"/>
    </row>
    <row r="27839" spans="27:29" x14ac:dyDescent="0.25">
      <c r="AA27839"/>
      <c r="AB27839"/>
      <c r="AC27839"/>
    </row>
    <row r="27840" spans="27:29" x14ac:dyDescent="0.25">
      <c r="AA27840"/>
      <c r="AB27840"/>
      <c r="AC27840"/>
    </row>
    <row r="27841" spans="27:29" x14ac:dyDescent="0.25">
      <c r="AA27841"/>
      <c r="AB27841"/>
      <c r="AC27841"/>
    </row>
    <row r="27842" spans="27:29" x14ac:dyDescent="0.25">
      <c r="AA27842"/>
      <c r="AB27842"/>
      <c r="AC27842"/>
    </row>
    <row r="27843" spans="27:29" x14ac:dyDescent="0.25">
      <c r="AA27843"/>
      <c r="AB27843"/>
      <c r="AC27843"/>
    </row>
    <row r="27844" spans="27:29" x14ac:dyDescent="0.25">
      <c r="AA27844"/>
      <c r="AB27844"/>
      <c r="AC27844"/>
    </row>
    <row r="27845" spans="27:29" x14ac:dyDescent="0.25">
      <c r="AA27845"/>
      <c r="AB27845"/>
      <c r="AC27845"/>
    </row>
    <row r="27846" spans="27:29" x14ac:dyDescent="0.25">
      <c r="AA27846"/>
      <c r="AB27846"/>
      <c r="AC27846"/>
    </row>
    <row r="27847" spans="27:29" x14ac:dyDescent="0.25">
      <c r="AA27847"/>
      <c r="AB27847"/>
      <c r="AC27847"/>
    </row>
    <row r="27848" spans="27:29" x14ac:dyDescent="0.25">
      <c r="AA27848"/>
      <c r="AB27848"/>
      <c r="AC27848"/>
    </row>
    <row r="27849" spans="27:29" x14ac:dyDescent="0.25">
      <c r="AA27849"/>
      <c r="AB27849"/>
      <c r="AC27849"/>
    </row>
    <row r="27850" spans="27:29" x14ac:dyDescent="0.25">
      <c r="AA27850"/>
      <c r="AB27850"/>
      <c r="AC27850"/>
    </row>
    <row r="27851" spans="27:29" x14ac:dyDescent="0.25">
      <c r="AA27851"/>
      <c r="AB27851"/>
      <c r="AC27851"/>
    </row>
    <row r="27852" spans="27:29" x14ac:dyDescent="0.25">
      <c r="AA27852"/>
      <c r="AB27852"/>
      <c r="AC27852"/>
    </row>
    <row r="27853" spans="27:29" x14ac:dyDescent="0.25">
      <c r="AA27853"/>
      <c r="AB27853"/>
      <c r="AC27853"/>
    </row>
    <row r="27854" spans="27:29" x14ac:dyDescent="0.25">
      <c r="AA27854"/>
      <c r="AB27854"/>
      <c r="AC27854"/>
    </row>
    <row r="27855" spans="27:29" x14ac:dyDescent="0.25">
      <c r="AA27855"/>
      <c r="AB27855"/>
      <c r="AC27855"/>
    </row>
    <row r="27856" spans="27:29" x14ac:dyDescent="0.25">
      <c r="AA27856"/>
      <c r="AB27856"/>
      <c r="AC27856"/>
    </row>
    <row r="27857" spans="27:29" x14ac:dyDescent="0.25">
      <c r="AA27857"/>
      <c r="AB27857"/>
      <c r="AC27857"/>
    </row>
    <row r="27858" spans="27:29" x14ac:dyDescent="0.25">
      <c r="AA27858"/>
      <c r="AB27858"/>
      <c r="AC27858"/>
    </row>
    <row r="27859" spans="27:29" x14ac:dyDescent="0.25">
      <c r="AA27859"/>
      <c r="AB27859"/>
      <c r="AC27859"/>
    </row>
    <row r="27860" spans="27:29" x14ac:dyDescent="0.25">
      <c r="AA27860"/>
      <c r="AB27860"/>
      <c r="AC27860"/>
    </row>
    <row r="27861" spans="27:29" x14ac:dyDescent="0.25">
      <c r="AA27861"/>
      <c r="AB27861"/>
      <c r="AC27861"/>
    </row>
    <row r="27862" spans="27:29" x14ac:dyDescent="0.25">
      <c r="AA27862"/>
      <c r="AB27862"/>
      <c r="AC27862"/>
    </row>
    <row r="27863" spans="27:29" x14ac:dyDescent="0.25">
      <c r="AA27863"/>
      <c r="AB27863"/>
      <c r="AC27863"/>
    </row>
    <row r="27864" spans="27:29" x14ac:dyDescent="0.25">
      <c r="AA27864"/>
      <c r="AB27864"/>
      <c r="AC27864"/>
    </row>
    <row r="27865" spans="27:29" x14ac:dyDescent="0.25">
      <c r="AA27865"/>
      <c r="AB27865"/>
      <c r="AC27865"/>
    </row>
    <row r="27866" spans="27:29" x14ac:dyDescent="0.25">
      <c r="AA27866"/>
      <c r="AB27866"/>
      <c r="AC27866"/>
    </row>
    <row r="27867" spans="27:29" x14ac:dyDescent="0.25">
      <c r="AA27867"/>
      <c r="AB27867"/>
      <c r="AC27867"/>
    </row>
    <row r="27868" spans="27:29" x14ac:dyDescent="0.25">
      <c r="AA27868"/>
      <c r="AB27868"/>
      <c r="AC27868"/>
    </row>
    <row r="27869" spans="27:29" x14ac:dyDescent="0.25">
      <c r="AA27869"/>
      <c r="AB27869"/>
      <c r="AC27869"/>
    </row>
    <row r="27870" spans="27:29" x14ac:dyDescent="0.25">
      <c r="AA27870"/>
      <c r="AB27870"/>
      <c r="AC27870"/>
    </row>
    <row r="27871" spans="27:29" x14ac:dyDescent="0.25">
      <c r="AA27871"/>
      <c r="AB27871"/>
      <c r="AC27871"/>
    </row>
    <row r="27872" spans="27:29" x14ac:dyDescent="0.25">
      <c r="AA27872"/>
      <c r="AB27872"/>
      <c r="AC27872"/>
    </row>
    <row r="27873" spans="27:29" x14ac:dyDescent="0.25">
      <c r="AA27873"/>
      <c r="AB27873"/>
      <c r="AC27873"/>
    </row>
    <row r="27874" spans="27:29" x14ac:dyDescent="0.25">
      <c r="AA27874"/>
      <c r="AB27874"/>
      <c r="AC27874"/>
    </row>
    <row r="27875" spans="27:29" x14ac:dyDescent="0.25">
      <c r="AA27875"/>
      <c r="AB27875"/>
      <c r="AC27875"/>
    </row>
    <row r="27876" spans="27:29" x14ac:dyDescent="0.25">
      <c r="AA27876"/>
      <c r="AB27876"/>
      <c r="AC27876"/>
    </row>
    <row r="27877" spans="27:29" x14ac:dyDescent="0.25">
      <c r="AA27877"/>
      <c r="AB27877"/>
      <c r="AC27877"/>
    </row>
    <row r="27878" spans="27:29" x14ac:dyDescent="0.25">
      <c r="AA27878"/>
      <c r="AB27878"/>
      <c r="AC27878"/>
    </row>
    <row r="27879" spans="27:29" x14ac:dyDescent="0.25">
      <c r="AA27879"/>
      <c r="AB27879"/>
      <c r="AC27879"/>
    </row>
    <row r="27880" spans="27:29" x14ac:dyDescent="0.25">
      <c r="AA27880"/>
      <c r="AB27880"/>
      <c r="AC27880"/>
    </row>
    <row r="27881" spans="27:29" x14ac:dyDescent="0.25">
      <c r="AA27881"/>
      <c r="AB27881"/>
      <c r="AC27881"/>
    </row>
    <row r="27882" spans="27:29" x14ac:dyDescent="0.25">
      <c r="AA27882"/>
      <c r="AB27882"/>
      <c r="AC27882"/>
    </row>
    <row r="27883" spans="27:29" x14ac:dyDescent="0.25">
      <c r="AA27883"/>
      <c r="AB27883"/>
      <c r="AC27883"/>
    </row>
    <row r="27884" spans="27:29" x14ac:dyDescent="0.25">
      <c r="AA27884"/>
      <c r="AB27884"/>
      <c r="AC27884"/>
    </row>
    <row r="27885" spans="27:29" x14ac:dyDescent="0.25">
      <c r="AA27885"/>
      <c r="AB27885"/>
      <c r="AC27885"/>
    </row>
    <row r="27886" spans="27:29" x14ac:dyDescent="0.25">
      <c r="AA27886"/>
      <c r="AB27886"/>
      <c r="AC27886"/>
    </row>
    <row r="27887" spans="27:29" x14ac:dyDescent="0.25">
      <c r="AA27887"/>
      <c r="AB27887"/>
      <c r="AC27887"/>
    </row>
    <row r="27888" spans="27:29" x14ac:dyDescent="0.25">
      <c r="AA27888"/>
      <c r="AB27888"/>
      <c r="AC27888"/>
    </row>
    <row r="27889" spans="27:29" x14ac:dyDescent="0.25">
      <c r="AA27889"/>
      <c r="AB27889"/>
      <c r="AC27889"/>
    </row>
    <row r="27890" spans="27:29" x14ac:dyDescent="0.25">
      <c r="AA27890"/>
      <c r="AB27890"/>
      <c r="AC27890"/>
    </row>
    <row r="27891" spans="27:29" x14ac:dyDescent="0.25">
      <c r="AA27891"/>
      <c r="AB27891"/>
      <c r="AC27891"/>
    </row>
    <row r="27892" spans="27:29" x14ac:dyDescent="0.25">
      <c r="AA27892"/>
      <c r="AB27892"/>
      <c r="AC27892"/>
    </row>
    <row r="27893" spans="27:29" x14ac:dyDescent="0.25">
      <c r="AA27893"/>
      <c r="AB27893"/>
      <c r="AC27893"/>
    </row>
    <row r="27894" spans="27:29" x14ac:dyDescent="0.25">
      <c r="AA27894"/>
      <c r="AB27894"/>
      <c r="AC27894"/>
    </row>
    <row r="27895" spans="27:29" x14ac:dyDescent="0.25">
      <c r="AA27895"/>
      <c r="AB27895"/>
      <c r="AC27895"/>
    </row>
    <row r="27896" spans="27:29" x14ac:dyDescent="0.25">
      <c r="AA27896"/>
      <c r="AB27896"/>
      <c r="AC27896"/>
    </row>
    <row r="27897" spans="27:29" x14ac:dyDescent="0.25">
      <c r="AA27897"/>
      <c r="AB27897"/>
      <c r="AC27897"/>
    </row>
    <row r="27898" spans="27:29" x14ac:dyDescent="0.25">
      <c r="AA27898"/>
      <c r="AB27898"/>
      <c r="AC27898"/>
    </row>
    <row r="27899" spans="27:29" x14ac:dyDescent="0.25">
      <c r="AA27899"/>
      <c r="AB27899"/>
      <c r="AC27899"/>
    </row>
    <row r="27900" spans="27:29" x14ac:dyDescent="0.25">
      <c r="AA27900"/>
      <c r="AB27900"/>
      <c r="AC27900"/>
    </row>
    <row r="27901" spans="27:29" x14ac:dyDescent="0.25">
      <c r="AA27901"/>
      <c r="AB27901"/>
      <c r="AC27901"/>
    </row>
    <row r="27902" spans="27:29" x14ac:dyDescent="0.25">
      <c r="AA27902"/>
      <c r="AB27902"/>
      <c r="AC27902"/>
    </row>
    <row r="27903" spans="27:29" x14ac:dyDescent="0.25">
      <c r="AA27903"/>
      <c r="AB27903"/>
      <c r="AC27903"/>
    </row>
    <row r="27904" spans="27:29" x14ac:dyDescent="0.25">
      <c r="AA27904"/>
      <c r="AB27904"/>
      <c r="AC27904"/>
    </row>
    <row r="27905" spans="27:29" x14ac:dyDescent="0.25">
      <c r="AA27905"/>
      <c r="AB27905"/>
      <c r="AC27905"/>
    </row>
    <row r="27906" spans="27:29" x14ac:dyDescent="0.25">
      <c r="AA27906"/>
      <c r="AB27906"/>
      <c r="AC27906"/>
    </row>
    <row r="27907" spans="27:29" x14ac:dyDescent="0.25">
      <c r="AA27907"/>
      <c r="AB27907"/>
      <c r="AC27907"/>
    </row>
    <row r="27908" spans="27:29" x14ac:dyDescent="0.25">
      <c r="AA27908"/>
      <c r="AB27908"/>
      <c r="AC27908"/>
    </row>
    <row r="27909" spans="27:29" x14ac:dyDescent="0.25">
      <c r="AA27909"/>
      <c r="AB27909"/>
      <c r="AC27909"/>
    </row>
    <row r="27910" spans="27:29" x14ac:dyDescent="0.25">
      <c r="AA27910"/>
      <c r="AB27910"/>
      <c r="AC27910"/>
    </row>
    <row r="27911" spans="27:29" x14ac:dyDescent="0.25">
      <c r="AA27911"/>
      <c r="AB27911"/>
      <c r="AC27911"/>
    </row>
    <row r="27912" spans="27:29" x14ac:dyDescent="0.25">
      <c r="AA27912"/>
      <c r="AB27912"/>
      <c r="AC27912"/>
    </row>
    <row r="27913" spans="27:29" x14ac:dyDescent="0.25">
      <c r="AA27913"/>
      <c r="AB27913"/>
      <c r="AC27913"/>
    </row>
    <row r="27914" spans="27:29" x14ac:dyDescent="0.25">
      <c r="AA27914"/>
      <c r="AB27914"/>
      <c r="AC27914"/>
    </row>
    <row r="27915" spans="27:29" x14ac:dyDescent="0.25">
      <c r="AA27915"/>
      <c r="AB27915"/>
      <c r="AC27915"/>
    </row>
    <row r="27916" spans="27:29" x14ac:dyDescent="0.25">
      <c r="AA27916"/>
      <c r="AB27916"/>
      <c r="AC27916"/>
    </row>
    <row r="27917" spans="27:29" x14ac:dyDescent="0.25">
      <c r="AA27917"/>
      <c r="AB27917"/>
      <c r="AC27917"/>
    </row>
    <row r="27918" spans="27:29" x14ac:dyDescent="0.25">
      <c r="AA27918"/>
      <c r="AB27918"/>
      <c r="AC27918"/>
    </row>
    <row r="27919" spans="27:29" x14ac:dyDescent="0.25">
      <c r="AA27919"/>
      <c r="AB27919"/>
      <c r="AC27919"/>
    </row>
    <row r="27920" spans="27:29" x14ac:dyDescent="0.25">
      <c r="AA27920"/>
      <c r="AB27920"/>
      <c r="AC27920"/>
    </row>
    <row r="27921" spans="27:29" x14ac:dyDescent="0.25">
      <c r="AA27921"/>
      <c r="AB27921"/>
      <c r="AC27921"/>
    </row>
    <row r="27922" spans="27:29" x14ac:dyDescent="0.25">
      <c r="AA27922"/>
      <c r="AB27922"/>
      <c r="AC27922"/>
    </row>
    <row r="27923" spans="27:29" x14ac:dyDescent="0.25">
      <c r="AA27923"/>
      <c r="AB27923"/>
      <c r="AC27923"/>
    </row>
    <row r="27924" spans="27:29" x14ac:dyDescent="0.25">
      <c r="AA27924"/>
      <c r="AB27924"/>
      <c r="AC27924"/>
    </row>
    <row r="27925" spans="27:29" x14ac:dyDescent="0.25">
      <c r="AA27925"/>
      <c r="AB27925"/>
      <c r="AC27925"/>
    </row>
    <row r="27926" spans="27:29" x14ac:dyDescent="0.25">
      <c r="AA27926"/>
      <c r="AB27926"/>
      <c r="AC27926"/>
    </row>
    <row r="27927" spans="27:29" x14ac:dyDescent="0.25">
      <c r="AA27927"/>
      <c r="AB27927"/>
      <c r="AC27927"/>
    </row>
    <row r="27928" spans="27:29" x14ac:dyDescent="0.25">
      <c r="AA27928"/>
      <c r="AB27928"/>
      <c r="AC27928"/>
    </row>
    <row r="27929" spans="27:29" x14ac:dyDescent="0.25">
      <c r="AA27929"/>
      <c r="AB27929"/>
      <c r="AC27929"/>
    </row>
    <row r="27930" spans="27:29" x14ac:dyDescent="0.25">
      <c r="AA27930"/>
      <c r="AB27930"/>
      <c r="AC27930"/>
    </row>
    <row r="27931" spans="27:29" x14ac:dyDescent="0.25">
      <c r="AA27931"/>
      <c r="AB27931"/>
      <c r="AC27931"/>
    </row>
    <row r="27932" spans="27:29" x14ac:dyDescent="0.25">
      <c r="AA27932"/>
      <c r="AB27932"/>
      <c r="AC27932"/>
    </row>
    <row r="27933" spans="27:29" x14ac:dyDescent="0.25">
      <c r="AA27933"/>
      <c r="AB27933"/>
      <c r="AC27933"/>
    </row>
    <row r="27934" spans="27:29" x14ac:dyDescent="0.25">
      <c r="AA27934"/>
      <c r="AB27934"/>
      <c r="AC27934"/>
    </row>
    <row r="27935" spans="27:29" x14ac:dyDescent="0.25">
      <c r="AA27935"/>
      <c r="AB27935"/>
      <c r="AC27935"/>
    </row>
    <row r="27936" spans="27:29" x14ac:dyDescent="0.25">
      <c r="AA27936"/>
      <c r="AB27936"/>
      <c r="AC27936"/>
    </row>
    <row r="27937" spans="27:29" x14ac:dyDescent="0.25">
      <c r="AA27937"/>
      <c r="AB27937"/>
      <c r="AC27937"/>
    </row>
    <row r="27938" spans="27:29" x14ac:dyDescent="0.25">
      <c r="AA27938"/>
      <c r="AB27938"/>
      <c r="AC27938"/>
    </row>
    <row r="27939" spans="27:29" x14ac:dyDescent="0.25">
      <c r="AA27939"/>
      <c r="AB27939"/>
      <c r="AC27939"/>
    </row>
    <row r="27940" spans="27:29" x14ac:dyDescent="0.25">
      <c r="AA27940"/>
      <c r="AB27940"/>
      <c r="AC27940"/>
    </row>
    <row r="27941" spans="27:29" x14ac:dyDescent="0.25">
      <c r="AA27941"/>
      <c r="AB27941"/>
      <c r="AC27941"/>
    </row>
    <row r="27942" spans="27:29" x14ac:dyDescent="0.25">
      <c r="AA27942"/>
      <c r="AB27942"/>
      <c r="AC27942"/>
    </row>
    <row r="27943" spans="27:29" x14ac:dyDescent="0.25">
      <c r="AA27943"/>
      <c r="AB27943"/>
      <c r="AC27943"/>
    </row>
    <row r="27944" spans="27:29" x14ac:dyDescent="0.25">
      <c r="AA27944"/>
      <c r="AB27944"/>
      <c r="AC27944"/>
    </row>
    <row r="27945" spans="27:29" x14ac:dyDescent="0.25">
      <c r="AA27945"/>
      <c r="AB27945"/>
      <c r="AC27945"/>
    </row>
    <row r="27946" spans="27:29" x14ac:dyDescent="0.25">
      <c r="AA27946"/>
      <c r="AB27946"/>
      <c r="AC27946"/>
    </row>
    <row r="27947" spans="27:29" x14ac:dyDescent="0.25">
      <c r="AA27947"/>
      <c r="AB27947"/>
      <c r="AC27947"/>
    </row>
    <row r="27948" spans="27:29" x14ac:dyDescent="0.25">
      <c r="AA27948"/>
      <c r="AB27948"/>
      <c r="AC27948"/>
    </row>
    <row r="27949" spans="27:29" x14ac:dyDescent="0.25">
      <c r="AA27949"/>
      <c r="AB27949"/>
      <c r="AC27949"/>
    </row>
    <row r="27950" spans="27:29" x14ac:dyDescent="0.25">
      <c r="AA27950"/>
      <c r="AB27950"/>
      <c r="AC27950"/>
    </row>
    <row r="27951" spans="27:29" x14ac:dyDescent="0.25">
      <c r="AA27951"/>
      <c r="AB27951"/>
      <c r="AC27951"/>
    </row>
    <row r="27952" spans="27:29" x14ac:dyDescent="0.25">
      <c r="AA27952"/>
      <c r="AB27952"/>
      <c r="AC27952"/>
    </row>
    <row r="27953" spans="27:29" x14ac:dyDescent="0.25">
      <c r="AA27953"/>
      <c r="AB27953"/>
      <c r="AC27953"/>
    </row>
    <row r="27954" spans="27:29" x14ac:dyDescent="0.25">
      <c r="AA27954"/>
      <c r="AB27954"/>
      <c r="AC27954"/>
    </row>
    <row r="27955" spans="27:29" x14ac:dyDescent="0.25">
      <c r="AA27955"/>
      <c r="AB27955"/>
      <c r="AC27955"/>
    </row>
    <row r="27956" spans="27:29" x14ac:dyDescent="0.25">
      <c r="AA27956"/>
      <c r="AB27956"/>
      <c r="AC27956"/>
    </row>
    <row r="27957" spans="27:29" x14ac:dyDescent="0.25">
      <c r="AA27957"/>
      <c r="AB27957"/>
      <c r="AC27957"/>
    </row>
    <row r="27958" spans="27:29" x14ac:dyDescent="0.25">
      <c r="AA27958"/>
      <c r="AB27958"/>
      <c r="AC27958"/>
    </row>
    <row r="27959" spans="27:29" x14ac:dyDescent="0.25">
      <c r="AA27959"/>
      <c r="AB27959"/>
      <c r="AC27959"/>
    </row>
    <row r="27960" spans="27:29" x14ac:dyDescent="0.25">
      <c r="AA27960"/>
      <c r="AB27960"/>
      <c r="AC27960"/>
    </row>
    <row r="27961" spans="27:29" x14ac:dyDescent="0.25">
      <c r="AA27961"/>
      <c r="AB27961"/>
      <c r="AC27961"/>
    </row>
    <row r="27962" spans="27:29" x14ac:dyDescent="0.25">
      <c r="AA27962"/>
      <c r="AB27962"/>
      <c r="AC27962"/>
    </row>
    <row r="27963" spans="27:29" x14ac:dyDescent="0.25">
      <c r="AA27963"/>
      <c r="AB27963"/>
      <c r="AC27963"/>
    </row>
    <row r="27964" spans="27:29" x14ac:dyDescent="0.25">
      <c r="AA27964"/>
      <c r="AB27964"/>
      <c r="AC27964"/>
    </row>
    <row r="27965" spans="27:29" x14ac:dyDescent="0.25">
      <c r="AA27965"/>
      <c r="AB27965"/>
      <c r="AC27965"/>
    </row>
    <row r="27966" spans="27:29" x14ac:dyDescent="0.25">
      <c r="AA27966"/>
      <c r="AB27966"/>
      <c r="AC27966"/>
    </row>
    <row r="27967" spans="27:29" x14ac:dyDescent="0.25">
      <c r="AA27967"/>
      <c r="AB27967"/>
      <c r="AC27967"/>
    </row>
    <row r="27968" spans="27:29" x14ac:dyDescent="0.25">
      <c r="AA27968"/>
      <c r="AB27968"/>
      <c r="AC27968"/>
    </row>
    <row r="27969" spans="27:29" x14ac:dyDescent="0.25">
      <c r="AA27969"/>
      <c r="AB27969"/>
      <c r="AC27969"/>
    </row>
    <row r="27970" spans="27:29" x14ac:dyDescent="0.25">
      <c r="AA27970"/>
      <c r="AB27970"/>
      <c r="AC27970"/>
    </row>
    <row r="27971" spans="27:29" x14ac:dyDescent="0.25">
      <c r="AA27971"/>
      <c r="AB27971"/>
      <c r="AC27971"/>
    </row>
    <row r="27972" spans="27:29" x14ac:dyDescent="0.25">
      <c r="AA27972"/>
      <c r="AB27972"/>
      <c r="AC27972"/>
    </row>
    <row r="27973" spans="27:29" x14ac:dyDescent="0.25">
      <c r="AA27973"/>
      <c r="AB27973"/>
      <c r="AC27973"/>
    </row>
    <row r="27974" spans="27:29" x14ac:dyDescent="0.25">
      <c r="AA27974"/>
      <c r="AB27974"/>
      <c r="AC27974"/>
    </row>
    <row r="27975" spans="27:29" x14ac:dyDescent="0.25">
      <c r="AA27975"/>
      <c r="AB27975"/>
      <c r="AC27975"/>
    </row>
    <row r="27976" spans="27:29" x14ac:dyDescent="0.25">
      <c r="AA27976"/>
      <c r="AB27976"/>
      <c r="AC27976"/>
    </row>
    <row r="27977" spans="27:29" x14ac:dyDescent="0.25">
      <c r="AA27977"/>
      <c r="AB27977"/>
      <c r="AC27977"/>
    </row>
    <row r="27978" spans="27:29" x14ac:dyDescent="0.25">
      <c r="AA27978"/>
      <c r="AB27978"/>
      <c r="AC27978"/>
    </row>
    <row r="27979" spans="27:29" x14ac:dyDescent="0.25">
      <c r="AA27979"/>
      <c r="AB27979"/>
      <c r="AC27979"/>
    </row>
    <row r="27980" spans="27:29" x14ac:dyDescent="0.25">
      <c r="AA27980"/>
      <c r="AB27980"/>
      <c r="AC27980"/>
    </row>
    <row r="27981" spans="27:29" x14ac:dyDescent="0.25">
      <c r="AA27981"/>
      <c r="AB27981"/>
      <c r="AC27981"/>
    </row>
    <row r="27982" spans="27:29" x14ac:dyDescent="0.25">
      <c r="AA27982"/>
      <c r="AB27982"/>
      <c r="AC27982"/>
    </row>
    <row r="27983" spans="27:29" x14ac:dyDescent="0.25">
      <c r="AA27983"/>
      <c r="AB27983"/>
      <c r="AC27983"/>
    </row>
    <row r="27984" spans="27:29" x14ac:dyDescent="0.25">
      <c r="AA27984"/>
      <c r="AB27984"/>
      <c r="AC27984"/>
    </row>
    <row r="27985" spans="27:29" x14ac:dyDescent="0.25">
      <c r="AA27985"/>
      <c r="AB27985"/>
      <c r="AC27985"/>
    </row>
    <row r="27986" spans="27:29" x14ac:dyDescent="0.25">
      <c r="AA27986"/>
      <c r="AB27986"/>
      <c r="AC27986"/>
    </row>
    <row r="27987" spans="27:29" x14ac:dyDescent="0.25">
      <c r="AA27987"/>
      <c r="AB27987"/>
      <c r="AC27987"/>
    </row>
    <row r="27988" spans="27:29" x14ac:dyDescent="0.25">
      <c r="AA27988"/>
      <c r="AB27988"/>
      <c r="AC27988"/>
    </row>
    <row r="27989" spans="27:29" x14ac:dyDescent="0.25">
      <c r="AA27989"/>
      <c r="AB27989"/>
      <c r="AC27989"/>
    </row>
    <row r="27990" spans="27:29" x14ac:dyDescent="0.25">
      <c r="AA27990"/>
      <c r="AB27990"/>
      <c r="AC27990"/>
    </row>
    <row r="27991" spans="27:29" x14ac:dyDescent="0.25">
      <c r="AA27991"/>
      <c r="AB27991"/>
      <c r="AC27991"/>
    </row>
    <row r="27992" spans="27:29" x14ac:dyDescent="0.25">
      <c r="AA27992"/>
      <c r="AB27992"/>
      <c r="AC27992"/>
    </row>
    <row r="27993" spans="27:29" x14ac:dyDescent="0.25">
      <c r="AA27993"/>
      <c r="AB27993"/>
      <c r="AC27993"/>
    </row>
    <row r="27994" spans="27:29" x14ac:dyDescent="0.25">
      <c r="AA27994"/>
      <c r="AB27994"/>
      <c r="AC27994"/>
    </row>
    <row r="27995" spans="27:29" x14ac:dyDescent="0.25">
      <c r="AA27995"/>
      <c r="AB27995"/>
      <c r="AC27995"/>
    </row>
    <row r="27996" spans="27:29" x14ac:dyDescent="0.25">
      <c r="AA27996"/>
      <c r="AB27996"/>
      <c r="AC27996"/>
    </row>
    <row r="27997" spans="27:29" x14ac:dyDescent="0.25">
      <c r="AA27997"/>
      <c r="AB27997"/>
      <c r="AC27997"/>
    </row>
    <row r="27998" spans="27:29" x14ac:dyDescent="0.25">
      <c r="AA27998"/>
      <c r="AB27998"/>
      <c r="AC27998"/>
    </row>
    <row r="27999" spans="27:29" x14ac:dyDescent="0.25">
      <c r="AA27999"/>
      <c r="AB27999"/>
      <c r="AC27999"/>
    </row>
    <row r="28000" spans="27:29" x14ac:dyDescent="0.25">
      <c r="AA28000"/>
      <c r="AB28000"/>
      <c r="AC28000"/>
    </row>
    <row r="28001" spans="27:29" x14ac:dyDescent="0.25">
      <c r="AA28001"/>
      <c r="AB28001"/>
      <c r="AC28001"/>
    </row>
    <row r="28002" spans="27:29" x14ac:dyDescent="0.25">
      <c r="AA28002"/>
      <c r="AB28002"/>
      <c r="AC28002"/>
    </row>
    <row r="28003" spans="27:29" x14ac:dyDescent="0.25">
      <c r="AA28003"/>
      <c r="AB28003"/>
      <c r="AC28003"/>
    </row>
    <row r="28004" spans="27:29" x14ac:dyDescent="0.25">
      <c r="AA28004"/>
      <c r="AB28004"/>
      <c r="AC28004"/>
    </row>
    <row r="28005" spans="27:29" x14ac:dyDescent="0.25">
      <c r="AA28005"/>
      <c r="AB28005"/>
      <c r="AC28005"/>
    </row>
    <row r="28006" spans="27:29" x14ac:dyDescent="0.25">
      <c r="AA28006"/>
      <c r="AB28006"/>
      <c r="AC28006"/>
    </row>
    <row r="28007" spans="27:29" x14ac:dyDescent="0.25">
      <c r="AA28007"/>
      <c r="AB28007"/>
      <c r="AC28007"/>
    </row>
    <row r="28008" spans="27:29" x14ac:dyDescent="0.25">
      <c r="AA28008"/>
      <c r="AB28008"/>
      <c r="AC28008"/>
    </row>
    <row r="28009" spans="27:29" x14ac:dyDescent="0.25">
      <c r="AA28009"/>
      <c r="AB28009"/>
      <c r="AC28009"/>
    </row>
    <row r="28010" spans="27:29" x14ac:dyDescent="0.25">
      <c r="AA28010"/>
      <c r="AB28010"/>
      <c r="AC28010"/>
    </row>
    <row r="28011" spans="27:29" x14ac:dyDescent="0.25">
      <c r="AA28011"/>
      <c r="AB28011"/>
      <c r="AC28011"/>
    </row>
    <row r="28012" spans="27:29" x14ac:dyDescent="0.25">
      <c r="AA28012"/>
      <c r="AB28012"/>
      <c r="AC28012"/>
    </row>
    <row r="28013" spans="27:29" x14ac:dyDescent="0.25">
      <c r="AA28013"/>
      <c r="AB28013"/>
      <c r="AC28013"/>
    </row>
    <row r="28014" spans="27:29" x14ac:dyDescent="0.25">
      <c r="AA28014"/>
      <c r="AB28014"/>
      <c r="AC28014"/>
    </row>
    <row r="28015" spans="27:29" x14ac:dyDescent="0.25">
      <c r="AA28015"/>
      <c r="AB28015"/>
      <c r="AC28015"/>
    </row>
    <row r="28016" spans="27:29" x14ac:dyDescent="0.25">
      <c r="AA28016"/>
      <c r="AB28016"/>
      <c r="AC28016"/>
    </row>
    <row r="28017" spans="27:29" x14ac:dyDescent="0.25">
      <c r="AA28017"/>
      <c r="AB28017"/>
      <c r="AC28017"/>
    </row>
    <row r="28018" spans="27:29" x14ac:dyDescent="0.25">
      <c r="AA28018"/>
      <c r="AB28018"/>
      <c r="AC28018"/>
    </row>
    <row r="28019" spans="27:29" x14ac:dyDescent="0.25">
      <c r="AA28019"/>
      <c r="AB28019"/>
      <c r="AC28019"/>
    </row>
    <row r="28020" spans="27:29" x14ac:dyDescent="0.25">
      <c r="AA28020"/>
      <c r="AB28020"/>
      <c r="AC28020"/>
    </row>
    <row r="28021" spans="27:29" x14ac:dyDescent="0.25">
      <c r="AA28021"/>
      <c r="AB28021"/>
      <c r="AC28021"/>
    </row>
    <row r="28022" spans="27:29" x14ac:dyDescent="0.25">
      <c r="AA28022"/>
      <c r="AB28022"/>
      <c r="AC28022"/>
    </row>
    <row r="28023" spans="27:29" x14ac:dyDescent="0.25">
      <c r="AA28023"/>
      <c r="AB28023"/>
      <c r="AC28023"/>
    </row>
    <row r="28024" spans="27:29" x14ac:dyDescent="0.25">
      <c r="AA28024"/>
      <c r="AB28024"/>
      <c r="AC28024"/>
    </row>
    <row r="28025" spans="27:29" x14ac:dyDescent="0.25">
      <c r="AA28025"/>
      <c r="AB28025"/>
      <c r="AC28025"/>
    </row>
    <row r="28026" spans="27:29" x14ac:dyDescent="0.25">
      <c r="AA28026"/>
      <c r="AB28026"/>
      <c r="AC28026"/>
    </row>
    <row r="28027" spans="27:29" x14ac:dyDescent="0.25">
      <c r="AA28027"/>
      <c r="AB28027"/>
      <c r="AC28027"/>
    </row>
    <row r="28028" spans="27:29" x14ac:dyDescent="0.25">
      <c r="AA28028"/>
      <c r="AB28028"/>
      <c r="AC28028"/>
    </row>
    <row r="28029" spans="27:29" x14ac:dyDescent="0.25">
      <c r="AA28029"/>
      <c r="AB28029"/>
      <c r="AC28029"/>
    </row>
    <row r="28030" spans="27:29" x14ac:dyDescent="0.25">
      <c r="AA28030"/>
      <c r="AB28030"/>
      <c r="AC28030"/>
    </row>
    <row r="28031" spans="27:29" x14ac:dyDescent="0.25">
      <c r="AA28031"/>
      <c r="AB28031"/>
      <c r="AC28031"/>
    </row>
    <row r="28032" spans="27:29" x14ac:dyDescent="0.25">
      <c r="AA28032"/>
      <c r="AB28032"/>
      <c r="AC28032"/>
    </row>
    <row r="28033" spans="27:29" x14ac:dyDescent="0.25">
      <c r="AA28033"/>
      <c r="AB28033"/>
      <c r="AC28033"/>
    </row>
    <row r="28034" spans="27:29" x14ac:dyDescent="0.25">
      <c r="AA28034"/>
      <c r="AB28034"/>
      <c r="AC28034"/>
    </row>
    <row r="28035" spans="27:29" x14ac:dyDescent="0.25">
      <c r="AA28035"/>
      <c r="AB28035"/>
      <c r="AC28035"/>
    </row>
    <row r="28036" spans="27:29" x14ac:dyDescent="0.25">
      <c r="AA28036"/>
      <c r="AB28036"/>
      <c r="AC28036"/>
    </row>
    <row r="28037" spans="27:29" x14ac:dyDescent="0.25">
      <c r="AA28037"/>
      <c r="AB28037"/>
      <c r="AC28037"/>
    </row>
    <row r="28038" spans="27:29" x14ac:dyDescent="0.25">
      <c r="AA28038"/>
      <c r="AB28038"/>
      <c r="AC28038"/>
    </row>
    <row r="28039" spans="27:29" x14ac:dyDescent="0.25">
      <c r="AA28039"/>
      <c r="AB28039"/>
      <c r="AC28039"/>
    </row>
    <row r="28040" spans="27:29" x14ac:dyDescent="0.25">
      <c r="AA28040"/>
      <c r="AB28040"/>
      <c r="AC28040"/>
    </row>
    <row r="28041" spans="27:29" x14ac:dyDescent="0.25">
      <c r="AA28041"/>
      <c r="AB28041"/>
      <c r="AC28041"/>
    </row>
    <row r="28042" spans="27:29" x14ac:dyDescent="0.25">
      <c r="AA28042"/>
      <c r="AB28042"/>
      <c r="AC28042"/>
    </row>
    <row r="28043" spans="27:29" x14ac:dyDescent="0.25">
      <c r="AA28043"/>
      <c r="AB28043"/>
      <c r="AC28043"/>
    </row>
    <row r="28044" spans="27:29" x14ac:dyDescent="0.25">
      <c r="AA28044"/>
      <c r="AB28044"/>
      <c r="AC28044"/>
    </row>
    <row r="28045" spans="27:29" x14ac:dyDescent="0.25">
      <c r="AA28045"/>
      <c r="AB28045"/>
      <c r="AC28045"/>
    </row>
    <row r="28046" spans="27:29" x14ac:dyDescent="0.25">
      <c r="AA28046"/>
      <c r="AB28046"/>
      <c r="AC28046"/>
    </row>
    <row r="28047" spans="27:29" x14ac:dyDescent="0.25">
      <c r="AA28047"/>
      <c r="AB28047"/>
      <c r="AC28047"/>
    </row>
    <row r="28048" spans="27:29" x14ac:dyDescent="0.25">
      <c r="AA28048"/>
      <c r="AB28048"/>
      <c r="AC28048"/>
    </row>
    <row r="28049" spans="27:29" x14ac:dyDescent="0.25">
      <c r="AA28049"/>
      <c r="AB28049"/>
      <c r="AC28049"/>
    </row>
    <row r="28050" spans="27:29" x14ac:dyDescent="0.25">
      <c r="AA28050"/>
      <c r="AB28050"/>
      <c r="AC28050"/>
    </row>
    <row r="28051" spans="27:29" x14ac:dyDescent="0.25">
      <c r="AA28051"/>
      <c r="AB28051"/>
      <c r="AC28051"/>
    </row>
    <row r="28052" spans="27:29" x14ac:dyDescent="0.25">
      <c r="AA28052"/>
      <c r="AB28052"/>
      <c r="AC28052"/>
    </row>
    <row r="28053" spans="27:29" x14ac:dyDescent="0.25">
      <c r="AA28053"/>
      <c r="AB28053"/>
      <c r="AC28053"/>
    </row>
    <row r="28054" spans="27:29" x14ac:dyDescent="0.25">
      <c r="AA28054"/>
      <c r="AB28054"/>
      <c r="AC28054"/>
    </row>
    <row r="28055" spans="27:29" x14ac:dyDescent="0.25">
      <c r="AA28055"/>
      <c r="AB28055"/>
      <c r="AC28055"/>
    </row>
    <row r="28056" spans="27:29" x14ac:dyDescent="0.25">
      <c r="AA28056"/>
      <c r="AB28056"/>
      <c r="AC28056"/>
    </row>
    <row r="28057" spans="27:29" x14ac:dyDescent="0.25">
      <c r="AA28057"/>
      <c r="AB28057"/>
      <c r="AC28057"/>
    </row>
    <row r="28058" spans="27:29" x14ac:dyDescent="0.25">
      <c r="AA28058"/>
      <c r="AB28058"/>
      <c r="AC28058"/>
    </row>
    <row r="28059" spans="27:29" x14ac:dyDescent="0.25">
      <c r="AA28059"/>
      <c r="AB28059"/>
      <c r="AC28059"/>
    </row>
    <row r="28060" spans="27:29" x14ac:dyDescent="0.25">
      <c r="AA28060"/>
      <c r="AB28060"/>
      <c r="AC28060"/>
    </row>
    <row r="28061" spans="27:29" x14ac:dyDescent="0.25">
      <c r="AA28061"/>
      <c r="AB28061"/>
      <c r="AC28061"/>
    </row>
    <row r="28062" spans="27:29" x14ac:dyDescent="0.25">
      <c r="AA28062"/>
      <c r="AB28062"/>
      <c r="AC28062"/>
    </row>
    <row r="28063" spans="27:29" x14ac:dyDescent="0.25">
      <c r="AA28063"/>
      <c r="AB28063"/>
      <c r="AC28063"/>
    </row>
    <row r="28064" spans="27:29" x14ac:dyDescent="0.25">
      <c r="AA28064"/>
      <c r="AB28064"/>
      <c r="AC28064"/>
    </row>
    <row r="28065" spans="27:29" x14ac:dyDescent="0.25">
      <c r="AA28065"/>
      <c r="AB28065"/>
      <c r="AC28065"/>
    </row>
    <row r="28066" spans="27:29" x14ac:dyDescent="0.25">
      <c r="AA28066"/>
      <c r="AB28066"/>
      <c r="AC28066"/>
    </row>
    <row r="28067" spans="27:29" x14ac:dyDescent="0.25">
      <c r="AA28067"/>
      <c r="AB28067"/>
      <c r="AC28067"/>
    </row>
    <row r="28068" spans="27:29" x14ac:dyDescent="0.25">
      <c r="AA28068"/>
      <c r="AB28068"/>
      <c r="AC28068"/>
    </row>
    <row r="28069" spans="27:29" x14ac:dyDescent="0.25">
      <c r="AA28069"/>
      <c r="AB28069"/>
      <c r="AC28069"/>
    </row>
    <row r="28070" spans="27:29" x14ac:dyDescent="0.25">
      <c r="AA28070"/>
      <c r="AB28070"/>
      <c r="AC28070"/>
    </row>
    <row r="28071" spans="27:29" x14ac:dyDescent="0.25">
      <c r="AA28071"/>
      <c r="AB28071"/>
      <c r="AC28071"/>
    </row>
    <row r="28072" spans="27:29" x14ac:dyDescent="0.25">
      <c r="AA28072"/>
      <c r="AB28072"/>
      <c r="AC28072"/>
    </row>
    <row r="28073" spans="27:29" x14ac:dyDescent="0.25">
      <c r="AA28073"/>
      <c r="AB28073"/>
      <c r="AC28073"/>
    </row>
    <row r="28074" spans="27:29" x14ac:dyDescent="0.25">
      <c r="AA28074"/>
      <c r="AB28074"/>
      <c r="AC28074"/>
    </row>
    <row r="28075" spans="27:29" x14ac:dyDescent="0.25">
      <c r="AA28075"/>
      <c r="AB28075"/>
      <c r="AC28075"/>
    </row>
    <row r="28076" spans="27:29" x14ac:dyDescent="0.25">
      <c r="AA28076"/>
      <c r="AB28076"/>
      <c r="AC28076"/>
    </row>
    <row r="28077" spans="27:29" x14ac:dyDescent="0.25">
      <c r="AA28077"/>
      <c r="AB28077"/>
      <c r="AC28077"/>
    </row>
    <row r="28078" spans="27:29" x14ac:dyDescent="0.25">
      <c r="AA28078"/>
      <c r="AB28078"/>
      <c r="AC28078"/>
    </row>
    <row r="28079" spans="27:29" x14ac:dyDescent="0.25">
      <c r="AA28079"/>
      <c r="AB28079"/>
      <c r="AC28079"/>
    </row>
    <row r="28080" spans="27:29" x14ac:dyDescent="0.25">
      <c r="AA28080"/>
      <c r="AB28080"/>
      <c r="AC28080"/>
    </row>
    <row r="28081" spans="27:29" x14ac:dyDescent="0.25">
      <c r="AA28081"/>
      <c r="AB28081"/>
      <c r="AC28081"/>
    </row>
    <row r="28082" spans="27:29" x14ac:dyDescent="0.25">
      <c r="AA28082"/>
      <c r="AB28082"/>
      <c r="AC28082"/>
    </row>
    <row r="28083" spans="27:29" x14ac:dyDescent="0.25">
      <c r="AA28083"/>
      <c r="AB28083"/>
      <c r="AC28083"/>
    </row>
    <row r="28084" spans="27:29" x14ac:dyDescent="0.25">
      <c r="AA28084"/>
      <c r="AB28084"/>
      <c r="AC28084"/>
    </row>
    <row r="28085" spans="27:29" x14ac:dyDescent="0.25">
      <c r="AA28085"/>
      <c r="AB28085"/>
      <c r="AC28085"/>
    </row>
    <row r="28086" spans="27:29" x14ac:dyDescent="0.25">
      <c r="AA28086"/>
      <c r="AB28086"/>
      <c r="AC28086"/>
    </row>
    <row r="28087" spans="27:29" x14ac:dyDescent="0.25">
      <c r="AA28087"/>
      <c r="AB28087"/>
      <c r="AC28087"/>
    </row>
    <row r="28088" spans="27:29" x14ac:dyDescent="0.25">
      <c r="AA28088"/>
      <c r="AB28088"/>
      <c r="AC28088"/>
    </row>
    <row r="28089" spans="27:29" x14ac:dyDescent="0.25">
      <c r="AA28089"/>
      <c r="AB28089"/>
      <c r="AC28089"/>
    </row>
    <row r="28090" spans="27:29" x14ac:dyDescent="0.25">
      <c r="AA28090"/>
      <c r="AB28090"/>
      <c r="AC28090"/>
    </row>
    <row r="28091" spans="27:29" x14ac:dyDescent="0.25">
      <c r="AA28091"/>
      <c r="AB28091"/>
      <c r="AC28091"/>
    </row>
    <row r="28092" spans="27:29" x14ac:dyDescent="0.25">
      <c r="AA28092"/>
      <c r="AB28092"/>
      <c r="AC28092"/>
    </row>
    <row r="28093" spans="27:29" x14ac:dyDescent="0.25">
      <c r="AA28093"/>
      <c r="AB28093"/>
      <c r="AC28093"/>
    </row>
    <row r="28094" spans="27:29" x14ac:dyDescent="0.25">
      <c r="AA28094"/>
      <c r="AB28094"/>
      <c r="AC28094"/>
    </row>
    <row r="28095" spans="27:29" x14ac:dyDescent="0.25">
      <c r="AA28095"/>
      <c r="AB28095"/>
      <c r="AC28095"/>
    </row>
    <row r="28096" spans="27:29" x14ac:dyDescent="0.25">
      <c r="AA28096"/>
      <c r="AB28096"/>
      <c r="AC28096"/>
    </row>
    <row r="28097" spans="27:29" x14ac:dyDescent="0.25">
      <c r="AA28097"/>
      <c r="AB28097"/>
      <c r="AC28097"/>
    </row>
    <row r="28098" spans="27:29" x14ac:dyDescent="0.25">
      <c r="AA28098"/>
      <c r="AB28098"/>
      <c r="AC28098"/>
    </row>
    <row r="28099" spans="27:29" x14ac:dyDescent="0.25">
      <c r="AA28099"/>
      <c r="AB28099"/>
      <c r="AC28099"/>
    </row>
    <row r="28100" spans="27:29" x14ac:dyDescent="0.25">
      <c r="AA28100"/>
      <c r="AB28100"/>
      <c r="AC28100"/>
    </row>
    <row r="28101" spans="27:29" x14ac:dyDescent="0.25">
      <c r="AA28101"/>
      <c r="AB28101"/>
      <c r="AC28101"/>
    </row>
    <row r="28102" spans="27:29" x14ac:dyDescent="0.25">
      <c r="AA28102"/>
      <c r="AB28102"/>
      <c r="AC28102"/>
    </row>
    <row r="28103" spans="27:29" x14ac:dyDescent="0.25">
      <c r="AA28103"/>
      <c r="AB28103"/>
      <c r="AC28103"/>
    </row>
    <row r="28104" spans="27:29" x14ac:dyDescent="0.25">
      <c r="AA28104"/>
      <c r="AB28104"/>
      <c r="AC28104"/>
    </row>
    <row r="28105" spans="27:29" x14ac:dyDescent="0.25">
      <c r="AA28105"/>
      <c r="AB28105"/>
      <c r="AC28105"/>
    </row>
    <row r="28106" spans="27:29" x14ac:dyDescent="0.25">
      <c r="AA28106"/>
      <c r="AB28106"/>
      <c r="AC28106"/>
    </row>
    <row r="28107" spans="27:29" x14ac:dyDescent="0.25">
      <c r="AA28107"/>
      <c r="AB28107"/>
      <c r="AC28107"/>
    </row>
    <row r="28108" spans="27:29" x14ac:dyDescent="0.25">
      <c r="AA28108"/>
      <c r="AB28108"/>
      <c r="AC28108"/>
    </row>
    <row r="28109" spans="27:29" x14ac:dyDescent="0.25">
      <c r="AA28109"/>
      <c r="AB28109"/>
      <c r="AC28109"/>
    </row>
    <row r="28110" spans="27:29" x14ac:dyDescent="0.25">
      <c r="AA28110"/>
      <c r="AB28110"/>
      <c r="AC28110"/>
    </row>
    <row r="28111" spans="27:29" x14ac:dyDescent="0.25">
      <c r="AA28111"/>
      <c r="AB28111"/>
      <c r="AC28111"/>
    </row>
    <row r="28112" spans="27:29" x14ac:dyDescent="0.25">
      <c r="AA28112"/>
      <c r="AB28112"/>
      <c r="AC28112"/>
    </row>
    <row r="28113" spans="27:29" x14ac:dyDescent="0.25">
      <c r="AA28113"/>
      <c r="AB28113"/>
      <c r="AC28113"/>
    </row>
    <row r="28114" spans="27:29" x14ac:dyDescent="0.25">
      <c r="AA28114"/>
      <c r="AB28114"/>
      <c r="AC28114"/>
    </row>
    <row r="28115" spans="27:29" x14ac:dyDescent="0.25">
      <c r="AA28115"/>
      <c r="AB28115"/>
      <c r="AC28115"/>
    </row>
    <row r="28116" spans="27:29" x14ac:dyDescent="0.25">
      <c r="AA28116"/>
      <c r="AB28116"/>
      <c r="AC28116"/>
    </row>
    <row r="28117" spans="27:29" x14ac:dyDescent="0.25">
      <c r="AA28117"/>
      <c r="AB28117"/>
      <c r="AC28117"/>
    </row>
    <row r="28118" spans="27:29" x14ac:dyDescent="0.25">
      <c r="AA28118"/>
      <c r="AB28118"/>
      <c r="AC28118"/>
    </row>
    <row r="28119" spans="27:29" x14ac:dyDescent="0.25">
      <c r="AA28119"/>
      <c r="AB28119"/>
      <c r="AC28119"/>
    </row>
    <row r="28120" spans="27:29" x14ac:dyDescent="0.25">
      <c r="AA28120"/>
      <c r="AB28120"/>
      <c r="AC28120"/>
    </row>
    <row r="28121" spans="27:29" x14ac:dyDescent="0.25">
      <c r="AA28121"/>
      <c r="AB28121"/>
      <c r="AC28121"/>
    </row>
    <row r="28122" spans="27:29" x14ac:dyDescent="0.25">
      <c r="AA28122"/>
      <c r="AB28122"/>
      <c r="AC28122"/>
    </row>
    <row r="28123" spans="27:29" x14ac:dyDescent="0.25">
      <c r="AA28123"/>
      <c r="AB28123"/>
      <c r="AC28123"/>
    </row>
    <row r="28124" spans="27:29" x14ac:dyDescent="0.25">
      <c r="AA28124"/>
      <c r="AB28124"/>
      <c r="AC28124"/>
    </row>
    <row r="28125" spans="27:29" x14ac:dyDescent="0.25">
      <c r="AA28125"/>
      <c r="AB28125"/>
      <c r="AC28125"/>
    </row>
    <row r="28126" spans="27:29" x14ac:dyDescent="0.25">
      <c r="AA28126"/>
      <c r="AB28126"/>
      <c r="AC28126"/>
    </row>
    <row r="28127" spans="27:29" x14ac:dyDescent="0.25">
      <c r="AA28127"/>
      <c r="AB28127"/>
      <c r="AC28127"/>
    </row>
    <row r="28128" spans="27:29" x14ac:dyDescent="0.25">
      <c r="AA28128"/>
      <c r="AB28128"/>
      <c r="AC28128"/>
    </row>
    <row r="28129" spans="27:29" x14ac:dyDescent="0.25">
      <c r="AA28129"/>
      <c r="AB28129"/>
      <c r="AC28129"/>
    </row>
    <row r="28130" spans="27:29" x14ac:dyDescent="0.25">
      <c r="AA28130"/>
      <c r="AB28130"/>
      <c r="AC28130"/>
    </row>
    <row r="28131" spans="27:29" x14ac:dyDescent="0.25">
      <c r="AA28131"/>
      <c r="AB28131"/>
      <c r="AC28131"/>
    </row>
    <row r="28132" spans="27:29" x14ac:dyDescent="0.25">
      <c r="AA28132"/>
      <c r="AB28132"/>
      <c r="AC28132"/>
    </row>
    <row r="28133" spans="27:29" x14ac:dyDescent="0.25">
      <c r="AA28133"/>
      <c r="AB28133"/>
      <c r="AC28133"/>
    </row>
    <row r="28134" spans="27:29" x14ac:dyDescent="0.25">
      <c r="AA28134"/>
      <c r="AB28134"/>
      <c r="AC28134"/>
    </row>
    <row r="28135" spans="27:29" x14ac:dyDescent="0.25">
      <c r="AA28135"/>
      <c r="AB28135"/>
      <c r="AC28135"/>
    </row>
    <row r="28136" spans="27:29" x14ac:dyDescent="0.25">
      <c r="AA28136"/>
      <c r="AB28136"/>
      <c r="AC28136"/>
    </row>
    <row r="28137" spans="27:29" x14ac:dyDescent="0.25">
      <c r="AA28137"/>
      <c r="AB28137"/>
      <c r="AC28137"/>
    </row>
    <row r="28138" spans="27:29" x14ac:dyDescent="0.25">
      <c r="AA28138"/>
      <c r="AB28138"/>
      <c r="AC28138"/>
    </row>
    <row r="28139" spans="27:29" x14ac:dyDescent="0.25">
      <c r="AA28139"/>
      <c r="AB28139"/>
      <c r="AC28139"/>
    </row>
    <row r="28140" spans="27:29" x14ac:dyDescent="0.25">
      <c r="AA28140"/>
      <c r="AB28140"/>
      <c r="AC28140"/>
    </row>
    <row r="28141" spans="27:29" x14ac:dyDescent="0.25">
      <c r="AA28141"/>
      <c r="AB28141"/>
      <c r="AC28141"/>
    </row>
    <row r="28142" spans="27:29" x14ac:dyDescent="0.25">
      <c r="AA28142"/>
      <c r="AB28142"/>
      <c r="AC28142"/>
    </row>
    <row r="28143" spans="27:29" x14ac:dyDescent="0.25">
      <c r="AA28143"/>
      <c r="AB28143"/>
      <c r="AC28143"/>
    </row>
    <row r="28144" spans="27:29" x14ac:dyDescent="0.25">
      <c r="AA28144"/>
      <c r="AB28144"/>
      <c r="AC28144"/>
    </row>
    <row r="28145" spans="27:29" x14ac:dyDescent="0.25">
      <c r="AA28145"/>
      <c r="AB28145"/>
      <c r="AC28145"/>
    </row>
    <row r="28146" spans="27:29" x14ac:dyDescent="0.25">
      <c r="AA28146"/>
      <c r="AB28146"/>
      <c r="AC28146"/>
    </row>
    <row r="28147" spans="27:29" x14ac:dyDescent="0.25">
      <c r="AA28147"/>
      <c r="AB28147"/>
      <c r="AC28147"/>
    </row>
    <row r="28148" spans="27:29" x14ac:dyDescent="0.25">
      <c r="AA28148"/>
      <c r="AB28148"/>
      <c r="AC28148"/>
    </row>
    <row r="28149" spans="27:29" x14ac:dyDescent="0.25">
      <c r="AA28149"/>
      <c r="AB28149"/>
      <c r="AC28149"/>
    </row>
    <row r="28150" spans="27:29" x14ac:dyDescent="0.25">
      <c r="AA28150"/>
      <c r="AB28150"/>
      <c r="AC28150"/>
    </row>
    <row r="28151" spans="27:29" x14ac:dyDescent="0.25">
      <c r="AA28151"/>
      <c r="AB28151"/>
      <c r="AC28151"/>
    </row>
    <row r="28152" spans="27:29" x14ac:dyDescent="0.25">
      <c r="AA28152"/>
      <c r="AB28152"/>
      <c r="AC28152"/>
    </row>
    <row r="28153" spans="27:29" x14ac:dyDescent="0.25">
      <c r="AA28153"/>
      <c r="AB28153"/>
      <c r="AC28153"/>
    </row>
    <row r="28154" spans="27:29" x14ac:dyDescent="0.25">
      <c r="AA28154"/>
      <c r="AB28154"/>
      <c r="AC28154"/>
    </row>
    <row r="28155" spans="27:29" x14ac:dyDescent="0.25">
      <c r="AA28155"/>
      <c r="AB28155"/>
      <c r="AC28155"/>
    </row>
    <row r="28156" spans="27:29" x14ac:dyDescent="0.25">
      <c r="AA28156"/>
      <c r="AB28156"/>
      <c r="AC28156"/>
    </row>
    <row r="28157" spans="27:29" x14ac:dyDescent="0.25">
      <c r="AA28157"/>
      <c r="AB28157"/>
      <c r="AC28157"/>
    </row>
    <row r="28158" spans="27:29" x14ac:dyDescent="0.25">
      <c r="AA28158"/>
      <c r="AB28158"/>
      <c r="AC28158"/>
    </row>
    <row r="28159" spans="27:29" x14ac:dyDescent="0.25">
      <c r="AA28159"/>
      <c r="AB28159"/>
      <c r="AC28159"/>
    </row>
    <row r="28160" spans="27:29" x14ac:dyDescent="0.25">
      <c r="AA28160"/>
      <c r="AB28160"/>
      <c r="AC28160"/>
    </row>
    <row r="28161" spans="27:29" x14ac:dyDescent="0.25">
      <c r="AA28161"/>
      <c r="AB28161"/>
      <c r="AC28161"/>
    </row>
    <row r="28162" spans="27:29" x14ac:dyDescent="0.25">
      <c r="AA28162"/>
      <c r="AB28162"/>
      <c r="AC28162"/>
    </row>
    <row r="28163" spans="27:29" x14ac:dyDescent="0.25">
      <c r="AA28163"/>
      <c r="AB28163"/>
      <c r="AC28163"/>
    </row>
    <row r="28164" spans="27:29" x14ac:dyDescent="0.25">
      <c r="AA28164"/>
      <c r="AB28164"/>
      <c r="AC28164"/>
    </row>
    <row r="28165" spans="27:29" x14ac:dyDescent="0.25">
      <c r="AA28165"/>
      <c r="AB28165"/>
      <c r="AC28165"/>
    </row>
    <row r="28166" spans="27:29" x14ac:dyDescent="0.25">
      <c r="AA28166"/>
      <c r="AB28166"/>
      <c r="AC28166"/>
    </row>
    <row r="28167" spans="27:29" x14ac:dyDescent="0.25">
      <c r="AA28167"/>
      <c r="AB28167"/>
      <c r="AC28167"/>
    </row>
    <row r="28168" spans="27:29" x14ac:dyDescent="0.25">
      <c r="AA28168"/>
      <c r="AB28168"/>
      <c r="AC28168"/>
    </row>
    <row r="28169" spans="27:29" x14ac:dyDescent="0.25">
      <c r="AA28169"/>
      <c r="AB28169"/>
      <c r="AC28169"/>
    </row>
    <row r="28170" spans="27:29" x14ac:dyDescent="0.25">
      <c r="AA28170"/>
      <c r="AB28170"/>
      <c r="AC28170"/>
    </row>
    <row r="28171" spans="27:29" x14ac:dyDescent="0.25">
      <c r="AA28171"/>
      <c r="AB28171"/>
      <c r="AC28171"/>
    </row>
    <row r="28172" spans="27:29" x14ac:dyDescent="0.25">
      <c r="AA28172"/>
      <c r="AB28172"/>
      <c r="AC28172"/>
    </row>
    <row r="28173" spans="27:29" x14ac:dyDescent="0.25">
      <c r="AA28173"/>
      <c r="AB28173"/>
      <c r="AC28173"/>
    </row>
    <row r="28174" spans="27:29" x14ac:dyDescent="0.25">
      <c r="AA28174"/>
      <c r="AB28174"/>
      <c r="AC28174"/>
    </row>
    <row r="28175" spans="27:29" x14ac:dyDescent="0.25">
      <c r="AA28175"/>
      <c r="AB28175"/>
      <c r="AC28175"/>
    </row>
    <row r="28176" spans="27:29" x14ac:dyDescent="0.25">
      <c r="AA28176"/>
      <c r="AB28176"/>
      <c r="AC28176"/>
    </row>
    <row r="28177" spans="27:29" x14ac:dyDescent="0.25">
      <c r="AA28177"/>
      <c r="AB28177"/>
      <c r="AC28177"/>
    </row>
    <row r="28178" spans="27:29" x14ac:dyDescent="0.25">
      <c r="AA28178"/>
      <c r="AB28178"/>
      <c r="AC28178"/>
    </row>
    <row r="28179" spans="27:29" x14ac:dyDescent="0.25">
      <c r="AA28179"/>
      <c r="AB28179"/>
      <c r="AC28179"/>
    </row>
    <row r="28180" spans="27:29" x14ac:dyDescent="0.25">
      <c r="AA28180"/>
      <c r="AB28180"/>
      <c r="AC28180"/>
    </row>
    <row r="28181" spans="27:29" x14ac:dyDescent="0.25">
      <c r="AA28181"/>
      <c r="AB28181"/>
      <c r="AC28181"/>
    </row>
    <row r="28182" spans="27:29" x14ac:dyDescent="0.25">
      <c r="AA28182"/>
      <c r="AB28182"/>
      <c r="AC28182"/>
    </row>
    <row r="28183" spans="27:29" x14ac:dyDescent="0.25">
      <c r="AA28183"/>
      <c r="AB28183"/>
      <c r="AC28183"/>
    </row>
    <row r="28184" spans="27:29" x14ac:dyDescent="0.25">
      <c r="AA28184"/>
      <c r="AB28184"/>
      <c r="AC28184"/>
    </row>
    <row r="28185" spans="27:29" x14ac:dyDescent="0.25">
      <c r="AA28185"/>
      <c r="AB28185"/>
      <c r="AC28185"/>
    </row>
    <row r="28186" spans="27:29" x14ac:dyDescent="0.25">
      <c r="AA28186"/>
      <c r="AB28186"/>
      <c r="AC28186"/>
    </row>
    <row r="28187" spans="27:29" x14ac:dyDescent="0.25">
      <c r="AA28187"/>
      <c r="AB28187"/>
      <c r="AC28187"/>
    </row>
    <row r="28188" spans="27:29" x14ac:dyDescent="0.25">
      <c r="AA28188"/>
      <c r="AB28188"/>
      <c r="AC28188"/>
    </row>
    <row r="28189" spans="27:29" x14ac:dyDescent="0.25">
      <c r="AA28189"/>
      <c r="AB28189"/>
      <c r="AC28189"/>
    </row>
    <row r="28190" spans="27:29" x14ac:dyDescent="0.25">
      <c r="AA28190"/>
      <c r="AB28190"/>
      <c r="AC28190"/>
    </row>
    <row r="28191" spans="27:29" x14ac:dyDescent="0.25">
      <c r="AA28191"/>
      <c r="AB28191"/>
      <c r="AC28191"/>
    </row>
    <row r="28192" spans="27:29" x14ac:dyDescent="0.25">
      <c r="AA28192"/>
      <c r="AB28192"/>
      <c r="AC28192"/>
    </row>
    <row r="28193" spans="27:29" x14ac:dyDescent="0.25">
      <c r="AA28193"/>
      <c r="AB28193"/>
      <c r="AC28193"/>
    </row>
    <row r="28194" spans="27:29" x14ac:dyDescent="0.25">
      <c r="AA28194"/>
      <c r="AB28194"/>
      <c r="AC28194"/>
    </row>
    <row r="28195" spans="27:29" x14ac:dyDescent="0.25">
      <c r="AA28195"/>
      <c r="AB28195"/>
      <c r="AC28195"/>
    </row>
    <row r="28196" spans="27:29" x14ac:dyDescent="0.25">
      <c r="AA28196"/>
      <c r="AB28196"/>
      <c r="AC28196"/>
    </row>
    <row r="28197" spans="27:29" x14ac:dyDescent="0.25">
      <c r="AA28197"/>
      <c r="AB28197"/>
      <c r="AC28197"/>
    </row>
    <row r="28198" spans="27:29" x14ac:dyDescent="0.25">
      <c r="AA28198"/>
      <c r="AB28198"/>
      <c r="AC28198"/>
    </row>
    <row r="28199" spans="27:29" x14ac:dyDescent="0.25">
      <c r="AA28199"/>
      <c r="AB28199"/>
      <c r="AC28199"/>
    </row>
    <row r="28200" spans="27:29" x14ac:dyDescent="0.25">
      <c r="AA28200"/>
      <c r="AB28200"/>
      <c r="AC28200"/>
    </row>
    <row r="28201" spans="27:29" x14ac:dyDescent="0.25">
      <c r="AA28201"/>
      <c r="AB28201"/>
      <c r="AC28201"/>
    </row>
    <row r="28202" spans="27:29" x14ac:dyDescent="0.25">
      <c r="AA28202"/>
      <c r="AB28202"/>
      <c r="AC28202"/>
    </row>
    <row r="28203" spans="27:29" x14ac:dyDescent="0.25">
      <c r="AA28203"/>
      <c r="AB28203"/>
      <c r="AC28203"/>
    </row>
    <row r="28204" spans="27:29" x14ac:dyDescent="0.25">
      <c r="AA28204"/>
      <c r="AB28204"/>
      <c r="AC28204"/>
    </row>
    <row r="28205" spans="27:29" x14ac:dyDescent="0.25">
      <c r="AA28205"/>
      <c r="AB28205"/>
      <c r="AC28205"/>
    </row>
    <row r="28206" spans="27:29" x14ac:dyDescent="0.25">
      <c r="AA28206"/>
      <c r="AB28206"/>
      <c r="AC28206"/>
    </row>
    <row r="28207" spans="27:29" x14ac:dyDescent="0.25">
      <c r="AA28207"/>
      <c r="AB28207"/>
      <c r="AC28207"/>
    </row>
    <row r="28208" spans="27:29" x14ac:dyDescent="0.25">
      <c r="AA28208"/>
      <c r="AB28208"/>
      <c r="AC28208"/>
    </row>
    <row r="28209" spans="27:29" x14ac:dyDescent="0.25">
      <c r="AA28209"/>
      <c r="AB28209"/>
      <c r="AC28209"/>
    </row>
    <row r="28210" spans="27:29" x14ac:dyDescent="0.25">
      <c r="AA28210"/>
      <c r="AB28210"/>
      <c r="AC28210"/>
    </row>
    <row r="28211" spans="27:29" x14ac:dyDescent="0.25">
      <c r="AA28211"/>
      <c r="AB28211"/>
      <c r="AC28211"/>
    </row>
    <row r="28212" spans="27:29" x14ac:dyDescent="0.25">
      <c r="AA28212"/>
      <c r="AB28212"/>
      <c r="AC28212"/>
    </row>
    <row r="28213" spans="27:29" x14ac:dyDescent="0.25">
      <c r="AA28213"/>
      <c r="AB28213"/>
      <c r="AC28213"/>
    </row>
    <row r="28214" spans="27:29" x14ac:dyDescent="0.25">
      <c r="AA28214"/>
      <c r="AB28214"/>
      <c r="AC28214"/>
    </row>
    <row r="28215" spans="27:29" x14ac:dyDescent="0.25">
      <c r="AA28215"/>
      <c r="AB28215"/>
      <c r="AC28215"/>
    </row>
    <row r="28216" spans="27:29" x14ac:dyDescent="0.25">
      <c r="AA28216"/>
      <c r="AB28216"/>
      <c r="AC28216"/>
    </row>
    <row r="28217" spans="27:29" x14ac:dyDescent="0.25">
      <c r="AA28217"/>
      <c r="AB28217"/>
      <c r="AC28217"/>
    </row>
    <row r="28218" spans="27:29" x14ac:dyDescent="0.25">
      <c r="AA28218"/>
      <c r="AB28218"/>
      <c r="AC28218"/>
    </row>
    <row r="28219" spans="27:29" x14ac:dyDescent="0.25">
      <c r="AA28219"/>
      <c r="AB28219"/>
      <c r="AC28219"/>
    </row>
    <row r="28220" spans="27:29" x14ac:dyDescent="0.25">
      <c r="AA28220"/>
      <c r="AB28220"/>
      <c r="AC28220"/>
    </row>
    <row r="28221" spans="27:29" x14ac:dyDescent="0.25">
      <c r="AA28221"/>
      <c r="AB28221"/>
      <c r="AC28221"/>
    </row>
    <row r="28222" spans="27:29" x14ac:dyDescent="0.25">
      <c r="AA28222"/>
      <c r="AB28222"/>
      <c r="AC28222"/>
    </row>
    <row r="28223" spans="27:29" x14ac:dyDescent="0.25">
      <c r="AA28223"/>
      <c r="AB28223"/>
      <c r="AC28223"/>
    </row>
    <row r="28224" spans="27:29" x14ac:dyDescent="0.25">
      <c r="AA28224"/>
      <c r="AB28224"/>
      <c r="AC28224"/>
    </row>
    <row r="28225" spans="27:29" x14ac:dyDescent="0.25">
      <c r="AA28225"/>
      <c r="AB28225"/>
      <c r="AC28225"/>
    </row>
    <row r="28226" spans="27:29" x14ac:dyDescent="0.25">
      <c r="AA28226"/>
      <c r="AB28226"/>
      <c r="AC28226"/>
    </row>
    <row r="28227" spans="27:29" x14ac:dyDescent="0.25">
      <c r="AA28227"/>
      <c r="AB28227"/>
      <c r="AC28227"/>
    </row>
    <row r="28228" spans="27:29" x14ac:dyDescent="0.25">
      <c r="AA28228"/>
      <c r="AB28228"/>
      <c r="AC28228"/>
    </row>
    <row r="28229" spans="27:29" x14ac:dyDescent="0.25">
      <c r="AA28229"/>
      <c r="AB28229"/>
      <c r="AC28229"/>
    </row>
    <row r="28230" spans="27:29" x14ac:dyDescent="0.25">
      <c r="AA28230"/>
      <c r="AB28230"/>
      <c r="AC28230"/>
    </row>
    <row r="28231" spans="27:29" x14ac:dyDescent="0.25">
      <c r="AA28231"/>
      <c r="AB28231"/>
      <c r="AC28231"/>
    </row>
    <row r="28232" spans="27:29" x14ac:dyDescent="0.25">
      <c r="AA28232"/>
      <c r="AB28232"/>
      <c r="AC28232"/>
    </row>
    <row r="28233" spans="27:29" x14ac:dyDescent="0.25">
      <c r="AA28233"/>
      <c r="AB28233"/>
      <c r="AC28233"/>
    </row>
    <row r="28234" spans="27:29" x14ac:dyDescent="0.25">
      <c r="AA28234"/>
      <c r="AB28234"/>
      <c r="AC28234"/>
    </row>
    <row r="28235" spans="27:29" x14ac:dyDescent="0.25">
      <c r="AA28235"/>
      <c r="AB28235"/>
      <c r="AC28235"/>
    </row>
    <row r="28236" spans="27:29" x14ac:dyDescent="0.25">
      <c r="AA28236"/>
      <c r="AB28236"/>
      <c r="AC28236"/>
    </row>
    <row r="28237" spans="27:29" x14ac:dyDescent="0.25">
      <c r="AA28237"/>
      <c r="AB28237"/>
      <c r="AC28237"/>
    </row>
    <row r="28238" spans="27:29" x14ac:dyDescent="0.25">
      <c r="AA28238"/>
      <c r="AB28238"/>
      <c r="AC28238"/>
    </row>
    <row r="28239" spans="27:29" x14ac:dyDescent="0.25">
      <c r="AA28239"/>
      <c r="AB28239"/>
      <c r="AC28239"/>
    </row>
    <row r="28240" spans="27:29" x14ac:dyDescent="0.25">
      <c r="AA28240"/>
      <c r="AB28240"/>
      <c r="AC28240"/>
    </row>
    <row r="28241" spans="27:29" x14ac:dyDescent="0.25">
      <c r="AA28241"/>
      <c r="AB28241"/>
      <c r="AC28241"/>
    </row>
    <row r="28242" spans="27:29" x14ac:dyDescent="0.25">
      <c r="AA28242"/>
      <c r="AB28242"/>
      <c r="AC28242"/>
    </row>
    <row r="28243" spans="27:29" x14ac:dyDescent="0.25">
      <c r="AA28243"/>
      <c r="AB28243"/>
      <c r="AC28243"/>
    </row>
    <row r="28244" spans="27:29" x14ac:dyDescent="0.25">
      <c r="AA28244"/>
      <c r="AB28244"/>
      <c r="AC28244"/>
    </row>
    <row r="28245" spans="27:29" x14ac:dyDescent="0.25">
      <c r="AA28245"/>
      <c r="AB28245"/>
      <c r="AC28245"/>
    </row>
    <row r="28246" spans="27:29" x14ac:dyDescent="0.25">
      <c r="AA28246"/>
      <c r="AB28246"/>
      <c r="AC28246"/>
    </row>
    <row r="28247" spans="27:29" x14ac:dyDescent="0.25">
      <c r="AA28247"/>
      <c r="AB28247"/>
      <c r="AC28247"/>
    </row>
    <row r="28248" spans="27:29" x14ac:dyDescent="0.25">
      <c r="AA28248"/>
      <c r="AB28248"/>
      <c r="AC28248"/>
    </row>
    <row r="28249" spans="27:29" x14ac:dyDescent="0.25">
      <c r="AA28249"/>
      <c r="AB28249"/>
      <c r="AC28249"/>
    </row>
    <row r="28250" spans="27:29" x14ac:dyDescent="0.25">
      <c r="AA28250"/>
      <c r="AB28250"/>
      <c r="AC28250"/>
    </row>
    <row r="28251" spans="27:29" x14ac:dyDescent="0.25">
      <c r="AA28251"/>
      <c r="AB28251"/>
      <c r="AC28251"/>
    </row>
    <row r="28252" spans="27:29" x14ac:dyDescent="0.25">
      <c r="AA28252"/>
      <c r="AB28252"/>
      <c r="AC28252"/>
    </row>
    <row r="28253" spans="27:29" x14ac:dyDescent="0.25">
      <c r="AA28253"/>
      <c r="AB28253"/>
      <c r="AC28253"/>
    </row>
    <row r="28254" spans="27:29" x14ac:dyDescent="0.25">
      <c r="AA28254"/>
      <c r="AB28254"/>
      <c r="AC28254"/>
    </row>
    <row r="28255" spans="27:29" x14ac:dyDescent="0.25">
      <c r="AA28255"/>
      <c r="AB28255"/>
      <c r="AC28255"/>
    </row>
    <row r="28256" spans="27:29" x14ac:dyDescent="0.25">
      <c r="AA28256"/>
      <c r="AB28256"/>
      <c r="AC28256"/>
    </row>
    <row r="28257" spans="27:29" x14ac:dyDescent="0.25">
      <c r="AA28257"/>
      <c r="AB28257"/>
      <c r="AC28257"/>
    </row>
    <row r="28258" spans="27:29" x14ac:dyDescent="0.25">
      <c r="AA28258"/>
      <c r="AB28258"/>
      <c r="AC28258"/>
    </row>
    <row r="28259" spans="27:29" x14ac:dyDescent="0.25">
      <c r="AA28259"/>
      <c r="AB28259"/>
      <c r="AC28259"/>
    </row>
    <row r="28260" spans="27:29" x14ac:dyDescent="0.25">
      <c r="AA28260"/>
      <c r="AB28260"/>
      <c r="AC28260"/>
    </row>
    <row r="28261" spans="27:29" x14ac:dyDescent="0.25">
      <c r="AA28261"/>
      <c r="AB28261"/>
      <c r="AC28261"/>
    </row>
    <row r="28262" spans="27:29" x14ac:dyDescent="0.25">
      <c r="AA28262"/>
      <c r="AB28262"/>
      <c r="AC28262"/>
    </row>
    <row r="28263" spans="27:29" x14ac:dyDescent="0.25">
      <c r="AA28263"/>
      <c r="AB28263"/>
      <c r="AC28263"/>
    </row>
    <row r="28264" spans="27:29" x14ac:dyDescent="0.25">
      <c r="AA28264"/>
      <c r="AB28264"/>
      <c r="AC28264"/>
    </row>
    <row r="28265" spans="27:29" x14ac:dyDescent="0.25">
      <c r="AA28265"/>
      <c r="AB28265"/>
      <c r="AC28265"/>
    </row>
    <row r="28266" spans="27:29" x14ac:dyDescent="0.25">
      <c r="AA28266"/>
      <c r="AB28266"/>
      <c r="AC28266"/>
    </row>
    <row r="28267" spans="27:29" x14ac:dyDescent="0.25">
      <c r="AA28267"/>
      <c r="AB28267"/>
      <c r="AC28267"/>
    </row>
    <row r="28268" spans="27:29" x14ac:dyDescent="0.25">
      <c r="AA28268"/>
      <c r="AB28268"/>
      <c r="AC28268"/>
    </row>
    <row r="28269" spans="27:29" x14ac:dyDescent="0.25">
      <c r="AA28269"/>
      <c r="AB28269"/>
      <c r="AC28269"/>
    </row>
    <row r="28270" spans="27:29" x14ac:dyDescent="0.25">
      <c r="AA28270"/>
      <c r="AB28270"/>
      <c r="AC28270"/>
    </row>
    <row r="28271" spans="27:29" x14ac:dyDescent="0.25">
      <c r="AA28271"/>
      <c r="AB28271"/>
      <c r="AC28271"/>
    </row>
    <row r="28272" spans="27:29" x14ac:dyDescent="0.25">
      <c r="AA28272"/>
      <c r="AB28272"/>
      <c r="AC28272"/>
    </row>
    <row r="28273" spans="27:29" x14ac:dyDescent="0.25">
      <c r="AA28273"/>
      <c r="AB28273"/>
      <c r="AC28273"/>
    </row>
    <row r="28274" spans="27:29" x14ac:dyDescent="0.25">
      <c r="AA28274"/>
      <c r="AB28274"/>
      <c r="AC28274"/>
    </row>
    <row r="28275" spans="27:29" x14ac:dyDescent="0.25">
      <c r="AA28275"/>
      <c r="AB28275"/>
      <c r="AC28275"/>
    </row>
    <row r="28276" spans="27:29" x14ac:dyDescent="0.25">
      <c r="AA28276"/>
      <c r="AB28276"/>
      <c r="AC28276"/>
    </row>
    <row r="28277" spans="27:29" x14ac:dyDescent="0.25">
      <c r="AA28277"/>
      <c r="AB28277"/>
      <c r="AC28277"/>
    </row>
    <row r="28278" spans="27:29" x14ac:dyDescent="0.25">
      <c r="AA28278"/>
      <c r="AB28278"/>
      <c r="AC28278"/>
    </row>
    <row r="28279" spans="27:29" x14ac:dyDescent="0.25">
      <c r="AA28279"/>
      <c r="AB28279"/>
      <c r="AC28279"/>
    </row>
    <row r="28280" spans="27:29" x14ac:dyDescent="0.25">
      <c r="AA28280"/>
      <c r="AB28280"/>
      <c r="AC28280"/>
    </row>
    <row r="28281" spans="27:29" x14ac:dyDescent="0.25">
      <c r="AA28281"/>
      <c r="AB28281"/>
      <c r="AC28281"/>
    </row>
    <row r="28282" spans="27:29" x14ac:dyDescent="0.25">
      <c r="AA28282"/>
      <c r="AB28282"/>
      <c r="AC28282"/>
    </row>
    <row r="28283" spans="27:29" x14ac:dyDescent="0.25">
      <c r="AA28283"/>
      <c r="AB28283"/>
      <c r="AC28283"/>
    </row>
    <row r="28284" spans="27:29" x14ac:dyDescent="0.25">
      <c r="AA28284"/>
      <c r="AB28284"/>
      <c r="AC28284"/>
    </row>
    <row r="28285" spans="27:29" x14ac:dyDescent="0.25">
      <c r="AA28285"/>
      <c r="AB28285"/>
      <c r="AC28285"/>
    </row>
    <row r="28286" spans="27:29" x14ac:dyDescent="0.25">
      <c r="AA28286"/>
      <c r="AB28286"/>
      <c r="AC28286"/>
    </row>
    <row r="28287" spans="27:29" x14ac:dyDescent="0.25">
      <c r="AA28287"/>
      <c r="AB28287"/>
      <c r="AC28287"/>
    </row>
    <row r="28288" spans="27:29" x14ac:dyDescent="0.25">
      <c r="AA28288"/>
      <c r="AB28288"/>
      <c r="AC28288"/>
    </row>
    <row r="28289" spans="27:29" x14ac:dyDescent="0.25">
      <c r="AA28289"/>
      <c r="AB28289"/>
      <c r="AC28289"/>
    </row>
    <row r="28290" spans="27:29" x14ac:dyDescent="0.25">
      <c r="AA28290"/>
      <c r="AB28290"/>
      <c r="AC28290"/>
    </row>
    <row r="28291" spans="27:29" x14ac:dyDescent="0.25">
      <c r="AA28291"/>
      <c r="AB28291"/>
      <c r="AC28291"/>
    </row>
    <row r="28292" spans="27:29" x14ac:dyDescent="0.25">
      <c r="AA28292"/>
      <c r="AB28292"/>
      <c r="AC28292"/>
    </row>
    <row r="28293" spans="27:29" x14ac:dyDescent="0.25">
      <c r="AA28293"/>
      <c r="AB28293"/>
      <c r="AC28293"/>
    </row>
    <row r="28294" spans="27:29" x14ac:dyDescent="0.25">
      <c r="AA28294"/>
      <c r="AB28294"/>
      <c r="AC28294"/>
    </row>
    <row r="28295" spans="27:29" x14ac:dyDescent="0.25">
      <c r="AA28295"/>
      <c r="AB28295"/>
      <c r="AC28295"/>
    </row>
    <row r="28296" spans="27:29" x14ac:dyDescent="0.25">
      <c r="AA28296"/>
      <c r="AB28296"/>
      <c r="AC28296"/>
    </row>
    <row r="28297" spans="27:29" x14ac:dyDescent="0.25">
      <c r="AA28297"/>
      <c r="AB28297"/>
      <c r="AC28297"/>
    </row>
    <row r="28298" spans="27:29" x14ac:dyDescent="0.25">
      <c r="AA28298"/>
      <c r="AB28298"/>
      <c r="AC28298"/>
    </row>
    <row r="28299" spans="27:29" x14ac:dyDescent="0.25">
      <c r="AA28299"/>
      <c r="AB28299"/>
      <c r="AC28299"/>
    </row>
    <row r="28300" spans="27:29" x14ac:dyDescent="0.25">
      <c r="AA28300"/>
      <c r="AB28300"/>
      <c r="AC28300"/>
    </row>
    <row r="28301" spans="27:29" x14ac:dyDescent="0.25">
      <c r="AA28301"/>
      <c r="AB28301"/>
      <c r="AC28301"/>
    </row>
    <row r="28302" spans="27:29" x14ac:dyDescent="0.25">
      <c r="AA28302"/>
      <c r="AB28302"/>
      <c r="AC28302"/>
    </row>
    <row r="28303" spans="27:29" x14ac:dyDescent="0.25">
      <c r="AA28303"/>
      <c r="AB28303"/>
      <c r="AC28303"/>
    </row>
    <row r="28304" spans="27:29" x14ac:dyDescent="0.25">
      <c r="AA28304"/>
      <c r="AB28304"/>
      <c r="AC28304"/>
    </row>
    <row r="28305" spans="27:29" x14ac:dyDescent="0.25">
      <c r="AA28305"/>
      <c r="AB28305"/>
      <c r="AC28305"/>
    </row>
    <row r="28306" spans="27:29" x14ac:dyDescent="0.25">
      <c r="AA28306"/>
      <c r="AB28306"/>
      <c r="AC28306"/>
    </row>
    <row r="28307" spans="27:29" x14ac:dyDescent="0.25">
      <c r="AA28307"/>
      <c r="AB28307"/>
      <c r="AC28307"/>
    </row>
    <row r="28308" spans="27:29" x14ac:dyDescent="0.25">
      <c r="AA28308"/>
      <c r="AB28308"/>
      <c r="AC28308"/>
    </row>
    <row r="28309" spans="27:29" x14ac:dyDescent="0.25">
      <c r="AA28309"/>
      <c r="AB28309"/>
      <c r="AC28309"/>
    </row>
    <row r="28310" spans="27:29" x14ac:dyDescent="0.25">
      <c r="AA28310"/>
      <c r="AB28310"/>
      <c r="AC28310"/>
    </row>
    <row r="28311" spans="27:29" x14ac:dyDescent="0.25">
      <c r="AA28311"/>
      <c r="AB28311"/>
      <c r="AC28311"/>
    </row>
    <row r="28312" spans="27:29" x14ac:dyDescent="0.25">
      <c r="AA28312"/>
      <c r="AB28312"/>
      <c r="AC28312"/>
    </row>
    <row r="28313" spans="27:29" x14ac:dyDescent="0.25">
      <c r="AA28313"/>
      <c r="AB28313"/>
      <c r="AC28313"/>
    </row>
    <row r="28314" spans="27:29" x14ac:dyDescent="0.25">
      <c r="AA28314"/>
      <c r="AB28314"/>
      <c r="AC28314"/>
    </row>
    <row r="28315" spans="27:29" x14ac:dyDescent="0.25">
      <c r="AA28315"/>
      <c r="AB28315"/>
      <c r="AC28315"/>
    </row>
    <row r="28316" spans="27:29" x14ac:dyDescent="0.25">
      <c r="AA28316"/>
      <c r="AB28316"/>
      <c r="AC28316"/>
    </row>
    <row r="28317" spans="27:29" x14ac:dyDescent="0.25">
      <c r="AA28317"/>
      <c r="AB28317"/>
      <c r="AC28317"/>
    </row>
    <row r="28318" spans="27:29" x14ac:dyDescent="0.25">
      <c r="AA28318"/>
      <c r="AB28318"/>
      <c r="AC28318"/>
    </row>
    <row r="28319" spans="27:29" x14ac:dyDescent="0.25">
      <c r="AA28319"/>
      <c r="AB28319"/>
      <c r="AC28319"/>
    </row>
    <row r="28320" spans="27:29" x14ac:dyDescent="0.25">
      <c r="AA28320"/>
      <c r="AB28320"/>
      <c r="AC28320"/>
    </row>
    <row r="28321" spans="27:29" x14ac:dyDescent="0.25">
      <c r="AA28321"/>
      <c r="AB28321"/>
      <c r="AC28321"/>
    </row>
    <row r="28322" spans="27:29" x14ac:dyDescent="0.25">
      <c r="AA28322"/>
      <c r="AB28322"/>
      <c r="AC28322"/>
    </row>
    <row r="28323" spans="27:29" x14ac:dyDescent="0.25">
      <c r="AA28323"/>
      <c r="AB28323"/>
      <c r="AC28323"/>
    </row>
    <row r="28324" spans="27:29" x14ac:dyDescent="0.25">
      <c r="AA28324"/>
      <c r="AB28324"/>
      <c r="AC28324"/>
    </row>
    <row r="28325" spans="27:29" x14ac:dyDescent="0.25">
      <c r="AA28325"/>
      <c r="AB28325"/>
      <c r="AC28325"/>
    </row>
    <row r="28326" spans="27:29" x14ac:dyDescent="0.25">
      <c r="AA28326"/>
      <c r="AB28326"/>
      <c r="AC28326"/>
    </row>
    <row r="28327" spans="27:29" x14ac:dyDescent="0.25">
      <c r="AA28327"/>
      <c r="AB28327"/>
      <c r="AC28327"/>
    </row>
    <row r="28328" spans="27:29" x14ac:dyDescent="0.25">
      <c r="AA28328"/>
      <c r="AB28328"/>
      <c r="AC28328"/>
    </row>
    <row r="28329" spans="27:29" x14ac:dyDescent="0.25">
      <c r="AA28329"/>
      <c r="AB28329"/>
      <c r="AC28329"/>
    </row>
    <row r="28330" spans="27:29" x14ac:dyDescent="0.25">
      <c r="AA28330"/>
      <c r="AB28330"/>
      <c r="AC28330"/>
    </row>
    <row r="28331" spans="27:29" x14ac:dyDescent="0.25">
      <c r="AA28331"/>
      <c r="AB28331"/>
      <c r="AC28331"/>
    </row>
    <row r="28332" spans="27:29" x14ac:dyDescent="0.25">
      <c r="AA28332"/>
      <c r="AB28332"/>
      <c r="AC28332"/>
    </row>
    <row r="28333" spans="27:29" x14ac:dyDescent="0.25">
      <c r="AA28333"/>
      <c r="AB28333"/>
      <c r="AC28333"/>
    </row>
    <row r="28334" spans="27:29" x14ac:dyDescent="0.25">
      <c r="AA28334"/>
      <c r="AB28334"/>
      <c r="AC28334"/>
    </row>
    <row r="28335" spans="27:29" x14ac:dyDescent="0.25">
      <c r="AA28335"/>
      <c r="AB28335"/>
      <c r="AC28335"/>
    </row>
    <row r="28336" spans="27:29" x14ac:dyDescent="0.25">
      <c r="AA28336"/>
      <c r="AB28336"/>
      <c r="AC28336"/>
    </row>
    <row r="28337" spans="27:29" x14ac:dyDescent="0.25">
      <c r="AA28337"/>
      <c r="AB28337"/>
      <c r="AC28337"/>
    </row>
    <row r="28338" spans="27:29" x14ac:dyDescent="0.25">
      <c r="AA28338"/>
      <c r="AB28338"/>
      <c r="AC28338"/>
    </row>
    <row r="28339" spans="27:29" x14ac:dyDescent="0.25">
      <c r="AA28339"/>
      <c r="AB28339"/>
      <c r="AC28339"/>
    </row>
    <row r="28340" spans="27:29" x14ac:dyDescent="0.25">
      <c r="AA28340"/>
      <c r="AB28340"/>
      <c r="AC28340"/>
    </row>
    <row r="28341" spans="27:29" x14ac:dyDescent="0.25">
      <c r="AA28341"/>
      <c r="AB28341"/>
      <c r="AC28341"/>
    </row>
    <row r="28342" spans="27:29" x14ac:dyDescent="0.25">
      <c r="AA28342"/>
      <c r="AB28342"/>
      <c r="AC28342"/>
    </row>
    <row r="28343" spans="27:29" x14ac:dyDescent="0.25">
      <c r="AA28343"/>
      <c r="AB28343"/>
      <c r="AC28343"/>
    </row>
    <row r="28344" spans="27:29" x14ac:dyDescent="0.25">
      <c r="AA28344"/>
      <c r="AB28344"/>
      <c r="AC28344"/>
    </row>
    <row r="28345" spans="27:29" x14ac:dyDescent="0.25">
      <c r="AA28345"/>
      <c r="AB28345"/>
      <c r="AC28345"/>
    </row>
    <row r="28346" spans="27:29" x14ac:dyDescent="0.25">
      <c r="AA28346"/>
      <c r="AB28346"/>
      <c r="AC28346"/>
    </row>
    <row r="28347" spans="27:29" x14ac:dyDescent="0.25">
      <c r="AA28347"/>
      <c r="AB28347"/>
      <c r="AC28347"/>
    </row>
    <row r="28348" spans="27:29" x14ac:dyDescent="0.25">
      <c r="AA28348"/>
      <c r="AB28348"/>
      <c r="AC28348"/>
    </row>
    <row r="28349" spans="27:29" x14ac:dyDescent="0.25">
      <c r="AA28349"/>
      <c r="AB28349"/>
      <c r="AC28349"/>
    </row>
    <row r="28350" spans="27:29" x14ac:dyDescent="0.25">
      <c r="AA28350"/>
      <c r="AB28350"/>
      <c r="AC28350"/>
    </row>
    <row r="28351" spans="27:29" x14ac:dyDescent="0.25">
      <c r="AA28351"/>
      <c r="AB28351"/>
      <c r="AC28351"/>
    </row>
    <row r="28352" spans="27:29" x14ac:dyDescent="0.25">
      <c r="AA28352"/>
      <c r="AB28352"/>
      <c r="AC28352"/>
    </row>
    <row r="28353" spans="27:29" x14ac:dyDescent="0.25">
      <c r="AA28353"/>
      <c r="AB28353"/>
      <c r="AC28353"/>
    </row>
    <row r="28354" spans="27:29" x14ac:dyDescent="0.25">
      <c r="AA28354"/>
      <c r="AB28354"/>
      <c r="AC28354"/>
    </row>
    <row r="28355" spans="27:29" x14ac:dyDescent="0.25">
      <c r="AA28355"/>
      <c r="AB28355"/>
      <c r="AC28355"/>
    </row>
    <row r="28356" spans="27:29" x14ac:dyDescent="0.25">
      <c r="AA28356"/>
      <c r="AB28356"/>
      <c r="AC28356"/>
    </row>
    <row r="28357" spans="27:29" x14ac:dyDescent="0.25">
      <c r="AA28357"/>
      <c r="AB28357"/>
      <c r="AC28357"/>
    </row>
    <row r="28358" spans="27:29" x14ac:dyDescent="0.25">
      <c r="AA28358"/>
      <c r="AB28358"/>
      <c r="AC28358"/>
    </row>
    <row r="28359" spans="27:29" x14ac:dyDescent="0.25">
      <c r="AA28359"/>
      <c r="AB28359"/>
      <c r="AC28359"/>
    </row>
    <row r="28360" spans="27:29" x14ac:dyDescent="0.25">
      <c r="AA28360"/>
      <c r="AB28360"/>
      <c r="AC28360"/>
    </row>
    <row r="28361" spans="27:29" x14ac:dyDescent="0.25">
      <c r="AA28361"/>
      <c r="AB28361"/>
      <c r="AC28361"/>
    </row>
    <row r="28362" spans="27:29" x14ac:dyDescent="0.25">
      <c r="AA28362"/>
      <c r="AB28362"/>
      <c r="AC28362"/>
    </row>
    <row r="28363" spans="27:29" x14ac:dyDescent="0.25">
      <c r="AA28363"/>
      <c r="AB28363"/>
      <c r="AC28363"/>
    </row>
    <row r="28364" spans="27:29" x14ac:dyDescent="0.25">
      <c r="AA28364"/>
      <c r="AB28364"/>
      <c r="AC28364"/>
    </row>
    <row r="28365" spans="27:29" x14ac:dyDescent="0.25">
      <c r="AA28365"/>
      <c r="AB28365"/>
      <c r="AC28365"/>
    </row>
    <row r="28366" spans="27:29" x14ac:dyDescent="0.25">
      <c r="AA28366"/>
      <c r="AB28366"/>
      <c r="AC28366"/>
    </row>
    <row r="28367" spans="27:29" x14ac:dyDescent="0.25">
      <c r="AA28367"/>
      <c r="AB28367"/>
      <c r="AC28367"/>
    </row>
    <row r="28368" spans="27:29" x14ac:dyDescent="0.25">
      <c r="AA28368"/>
      <c r="AB28368"/>
      <c r="AC28368"/>
    </row>
    <row r="28369" spans="27:29" x14ac:dyDescent="0.25">
      <c r="AA28369"/>
      <c r="AB28369"/>
      <c r="AC28369"/>
    </row>
    <row r="28370" spans="27:29" x14ac:dyDescent="0.25">
      <c r="AA28370"/>
      <c r="AB28370"/>
      <c r="AC28370"/>
    </row>
    <row r="28371" spans="27:29" x14ac:dyDescent="0.25">
      <c r="AA28371"/>
      <c r="AB28371"/>
      <c r="AC28371"/>
    </row>
    <row r="28372" spans="27:29" x14ac:dyDescent="0.25">
      <c r="AA28372"/>
      <c r="AB28372"/>
      <c r="AC28372"/>
    </row>
    <row r="28373" spans="27:29" x14ac:dyDescent="0.25">
      <c r="AA28373"/>
      <c r="AB28373"/>
      <c r="AC28373"/>
    </row>
    <row r="28374" spans="27:29" x14ac:dyDescent="0.25">
      <c r="AA28374"/>
      <c r="AB28374"/>
      <c r="AC28374"/>
    </row>
    <row r="28375" spans="27:29" x14ac:dyDescent="0.25">
      <c r="AA28375"/>
      <c r="AB28375"/>
      <c r="AC28375"/>
    </row>
    <row r="28376" spans="27:29" x14ac:dyDescent="0.25">
      <c r="AA28376"/>
      <c r="AB28376"/>
      <c r="AC28376"/>
    </row>
    <row r="28377" spans="27:29" x14ac:dyDescent="0.25">
      <c r="AA28377"/>
      <c r="AB28377"/>
      <c r="AC28377"/>
    </row>
    <row r="28378" spans="27:29" x14ac:dyDescent="0.25">
      <c r="AA28378"/>
      <c r="AB28378"/>
      <c r="AC28378"/>
    </row>
    <row r="28379" spans="27:29" x14ac:dyDescent="0.25">
      <c r="AA28379"/>
      <c r="AB28379"/>
      <c r="AC28379"/>
    </row>
    <row r="28380" spans="27:29" x14ac:dyDescent="0.25">
      <c r="AA28380"/>
      <c r="AB28380"/>
      <c r="AC28380"/>
    </row>
    <row r="28381" spans="27:29" x14ac:dyDescent="0.25">
      <c r="AA28381"/>
      <c r="AB28381"/>
      <c r="AC28381"/>
    </row>
    <row r="28382" spans="27:29" x14ac:dyDescent="0.25">
      <c r="AA28382"/>
      <c r="AB28382"/>
      <c r="AC28382"/>
    </row>
    <row r="28383" spans="27:29" x14ac:dyDescent="0.25">
      <c r="AA28383"/>
      <c r="AB28383"/>
      <c r="AC28383"/>
    </row>
    <row r="28384" spans="27:29" x14ac:dyDescent="0.25">
      <c r="AA28384"/>
      <c r="AB28384"/>
      <c r="AC28384"/>
    </row>
    <row r="28385" spans="27:29" x14ac:dyDescent="0.25">
      <c r="AA28385"/>
      <c r="AB28385"/>
      <c r="AC28385"/>
    </row>
    <row r="28386" spans="27:29" x14ac:dyDescent="0.25">
      <c r="AA28386"/>
      <c r="AB28386"/>
      <c r="AC28386"/>
    </row>
    <row r="28387" spans="27:29" x14ac:dyDescent="0.25">
      <c r="AA28387"/>
      <c r="AB28387"/>
      <c r="AC28387"/>
    </row>
    <row r="28388" spans="27:29" x14ac:dyDescent="0.25">
      <c r="AA28388"/>
      <c r="AB28388"/>
      <c r="AC28388"/>
    </row>
    <row r="28389" spans="27:29" x14ac:dyDescent="0.25">
      <c r="AA28389"/>
      <c r="AB28389"/>
      <c r="AC28389"/>
    </row>
    <row r="28390" spans="27:29" x14ac:dyDescent="0.25">
      <c r="AA28390"/>
      <c r="AB28390"/>
      <c r="AC28390"/>
    </row>
    <row r="28391" spans="27:29" x14ac:dyDescent="0.25">
      <c r="AA28391"/>
      <c r="AB28391"/>
      <c r="AC28391"/>
    </row>
    <row r="28392" spans="27:29" x14ac:dyDescent="0.25">
      <c r="AA28392"/>
      <c r="AB28392"/>
      <c r="AC28392"/>
    </row>
    <row r="28393" spans="27:29" x14ac:dyDescent="0.25">
      <c r="AA28393"/>
      <c r="AB28393"/>
      <c r="AC28393"/>
    </row>
    <row r="28394" spans="27:29" x14ac:dyDescent="0.25">
      <c r="AA28394"/>
      <c r="AB28394"/>
      <c r="AC28394"/>
    </row>
    <row r="28395" spans="27:29" x14ac:dyDescent="0.25">
      <c r="AA28395"/>
      <c r="AB28395"/>
      <c r="AC28395"/>
    </row>
    <row r="28396" spans="27:29" x14ac:dyDescent="0.25">
      <c r="AA28396"/>
      <c r="AB28396"/>
      <c r="AC28396"/>
    </row>
    <row r="28397" spans="27:29" x14ac:dyDescent="0.25">
      <c r="AA28397"/>
      <c r="AB28397"/>
      <c r="AC28397"/>
    </row>
    <row r="28398" spans="27:29" x14ac:dyDescent="0.25">
      <c r="AA28398"/>
      <c r="AB28398"/>
      <c r="AC28398"/>
    </row>
    <row r="28399" spans="27:29" x14ac:dyDescent="0.25">
      <c r="AA28399"/>
      <c r="AB28399"/>
      <c r="AC28399"/>
    </row>
    <row r="28400" spans="27:29" x14ac:dyDescent="0.25">
      <c r="AA28400"/>
      <c r="AB28400"/>
      <c r="AC28400"/>
    </row>
    <row r="28401" spans="27:29" x14ac:dyDescent="0.25">
      <c r="AA28401"/>
      <c r="AB28401"/>
      <c r="AC28401"/>
    </row>
    <row r="28402" spans="27:29" x14ac:dyDescent="0.25">
      <c r="AA28402"/>
      <c r="AB28402"/>
      <c r="AC28402"/>
    </row>
    <row r="28403" spans="27:29" x14ac:dyDescent="0.25">
      <c r="AA28403"/>
      <c r="AB28403"/>
      <c r="AC28403"/>
    </row>
    <row r="28404" spans="27:29" x14ac:dyDescent="0.25">
      <c r="AA28404"/>
      <c r="AB28404"/>
      <c r="AC28404"/>
    </row>
    <row r="28405" spans="27:29" x14ac:dyDescent="0.25">
      <c r="AA28405"/>
      <c r="AB28405"/>
      <c r="AC28405"/>
    </row>
    <row r="28406" spans="27:29" x14ac:dyDescent="0.25">
      <c r="AA28406"/>
      <c r="AB28406"/>
      <c r="AC28406"/>
    </row>
    <row r="28407" spans="27:29" x14ac:dyDescent="0.25">
      <c r="AA28407"/>
      <c r="AB28407"/>
      <c r="AC28407"/>
    </row>
    <row r="28408" spans="27:29" x14ac:dyDescent="0.25">
      <c r="AA28408"/>
      <c r="AB28408"/>
      <c r="AC28408"/>
    </row>
    <row r="28409" spans="27:29" x14ac:dyDescent="0.25">
      <c r="AA28409"/>
      <c r="AB28409"/>
      <c r="AC28409"/>
    </row>
    <row r="28410" spans="27:29" x14ac:dyDescent="0.25">
      <c r="AA28410"/>
      <c r="AB28410"/>
      <c r="AC28410"/>
    </row>
    <row r="28411" spans="27:29" x14ac:dyDescent="0.25">
      <c r="AA28411"/>
      <c r="AB28411"/>
      <c r="AC28411"/>
    </row>
    <row r="28412" spans="27:29" x14ac:dyDescent="0.25">
      <c r="AA28412"/>
      <c r="AB28412"/>
      <c r="AC28412"/>
    </row>
    <row r="28413" spans="27:29" x14ac:dyDescent="0.25">
      <c r="AA28413"/>
      <c r="AB28413"/>
      <c r="AC28413"/>
    </row>
    <row r="28414" spans="27:29" x14ac:dyDescent="0.25">
      <c r="AA28414"/>
      <c r="AB28414"/>
      <c r="AC28414"/>
    </row>
    <row r="28415" spans="27:29" x14ac:dyDescent="0.25">
      <c r="AA28415"/>
      <c r="AB28415"/>
      <c r="AC28415"/>
    </row>
    <row r="28416" spans="27:29" x14ac:dyDescent="0.25">
      <c r="AA28416"/>
      <c r="AB28416"/>
      <c r="AC28416"/>
    </row>
    <row r="28417" spans="27:29" x14ac:dyDescent="0.25">
      <c r="AA28417"/>
      <c r="AB28417"/>
      <c r="AC28417"/>
    </row>
    <row r="28418" spans="27:29" x14ac:dyDescent="0.25">
      <c r="AA28418"/>
      <c r="AB28418"/>
      <c r="AC28418"/>
    </row>
    <row r="28419" spans="27:29" x14ac:dyDescent="0.25">
      <c r="AA28419"/>
      <c r="AB28419"/>
      <c r="AC28419"/>
    </row>
    <row r="28420" spans="27:29" x14ac:dyDescent="0.25">
      <c r="AA28420"/>
      <c r="AB28420"/>
      <c r="AC28420"/>
    </row>
    <row r="28421" spans="27:29" x14ac:dyDescent="0.25">
      <c r="AA28421"/>
      <c r="AB28421"/>
      <c r="AC28421"/>
    </row>
    <row r="28422" spans="27:29" x14ac:dyDescent="0.25">
      <c r="AA28422"/>
      <c r="AB28422"/>
      <c r="AC28422"/>
    </row>
    <row r="28423" spans="27:29" x14ac:dyDescent="0.25">
      <c r="AA28423"/>
      <c r="AB28423"/>
      <c r="AC28423"/>
    </row>
    <row r="28424" spans="27:29" x14ac:dyDescent="0.25">
      <c r="AA28424"/>
      <c r="AB28424"/>
      <c r="AC28424"/>
    </row>
    <row r="28425" spans="27:29" x14ac:dyDescent="0.25">
      <c r="AA28425"/>
      <c r="AB28425"/>
      <c r="AC28425"/>
    </row>
    <row r="28426" spans="27:29" x14ac:dyDescent="0.25">
      <c r="AA28426"/>
      <c r="AB28426"/>
      <c r="AC28426"/>
    </row>
    <row r="28427" spans="27:29" x14ac:dyDescent="0.25">
      <c r="AA28427"/>
      <c r="AB28427"/>
      <c r="AC28427"/>
    </row>
    <row r="28428" spans="27:29" x14ac:dyDescent="0.25">
      <c r="AA28428"/>
      <c r="AB28428"/>
      <c r="AC28428"/>
    </row>
    <row r="28429" spans="27:29" x14ac:dyDescent="0.25">
      <c r="AA28429"/>
      <c r="AB28429"/>
      <c r="AC28429"/>
    </row>
    <row r="28430" spans="27:29" x14ac:dyDescent="0.25">
      <c r="AA28430"/>
      <c r="AB28430"/>
      <c r="AC28430"/>
    </row>
    <row r="28431" spans="27:29" x14ac:dyDescent="0.25">
      <c r="AA28431"/>
      <c r="AB28431"/>
      <c r="AC28431"/>
    </row>
    <row r="28432" spans="27:29" x14ac:dyDescent="0.25">
      <c r="AA28432"/>
      <c r="AB28432"/>
      <c r="AC28432"/>
    </row>
    <row r="28433" spans="27:29" x14ac:dyDescent="0.25">
      <c r="AA28433"/>
      <c r="AB28433"/>
      <c r="AC28433"/>
    </row>
    <row r="28434" spans="27:29" x14ac:dyDescent="0.25">
      <c r="AA28434"/>
      <c r="AB28434"/>
      <c r="AC28434"/>
    </row>
    <row r="28435" spans="27:29" x14ac:dyDescent="0.25">
      <c r="AA28435"/>
      <c r="AB28435"/>
      <c r="AC28435"/>
    </row>
    <row r="28436" spans="27:29" x14ac:dyDescent="0.25">
      <c r="AA28436"/>
      <c r="AB28436"/>
      <c r="AC28436"/>
    </row>
    <row r="28437" spans="27:29" x14ac:dyDescent="0.25">
      <c r="AA28437"/>
      <c r="AB28437"/>
      <c r="AC28437"/>
    </row>
    <row r="28438" spans="27:29" x14ac:dyDescent="0.25">
      <c r="AA28438"/>
      <c r="AB28438"/>
      <c r="AC28438"/>
    </row>
    <row r="28439" spans="27:29" x14ac:dyDescent="0.25">
      <c r="AA28439"/>
      <c r="AB28439"/>
      <c r="AC28439"/>
    </row>
    <row r="28440" spans="27:29" x14ac:dyDescent="0.25">
      <c r="AA28440"/>
      <c r="AB28440"/>
      <c r="AC28440"/>
    </row>
    <row r="28441" spans="27:29" x14ac:dyDescent="0.25">
      <c r="AA28441"/>
      <c r="AB28441"/>
      <c r="AC28441"/>
    </row>
    <row r="28442" spans="27:29" x14ac:dyDescent="0.25">
      <c r="AA28442"/>
      <c r="AB28442"/>
      <c r="AC28442"/>
    </row>
    <row r="28443" spans="27:29" x14ac:dyDescent="0.25">
      <c r="AA28443"/>
      <c r="AB28443"/>
      <c r="AC28443"/>
    </row>
    <row r="28444" spans="27:29" x14ac:dyDescent="0.25">
      <c r="AA28444"/>
      <c r="AB28444"/>
      <c r="AC28444"/>
    </row>
    <row r="28445" spans="27:29" x14ac:dyDescent="0.25">
      <c r="AA28445"/>
      <c r="AB28445"/>
      <c r="AC28445"/>
    </row>
    <row r="28446" spans="27:29" x14ac:dyDescent="0.25">
      <c r="AA28446"/>
      <c r="AB28446"/>
      <c r="AC28446"/>
    </row>
    <row r="28447" spans="27:29" x14ac:dyDescent="0.25">
      <c r="AA28447"/>
      <c r="AB28447"/>
      <c r="AC28447"/>
    </row>
    <row r="28448" spans="27:29" x14ac:dyDescent="0.25">
      <c r="AA28448"/>
      <c r="AB28448"/>
      <c r="AC28448"/>
    </row>
    <row r="28449" spans="27:29" x14ac:dyDescent="0.25">
      <c r="AA28449"/>
      <c r="AB28449"/>
      <c r="AC28449"/>
    </row>
    <row r="28450" spans="27:29" x14ac:dyDescent="0.25">
      <c r="AA28450"/>
      <c r="AB28450"/>
      <c r="AC28450"/>
    </row>
    <row r="28451" spans="27:29" x14ac:dyDescent="0.25">
      <c r="AA28451"/>
      <c r="AB28451"/>
      <c r="AC28451"/>
    </row>
    <row r="28452" spans="27:29" x14ac:dyDescent="0.25">
      <c r="AA28452"/>
      <c r="AB28452"/>
      <c r="AC28452"/>
    </row>
    <row r="28453" spans="27:29" x14ac:dyDescent="0.25">
      <c r="AA28453"/>
      <c r="AB28453"/>
      <c r="AC28453"/>
    </row>
    <row r="28454" spans="27:29" x14ac:dyDescent="0.25">
      <c r="AA28454"/>
      <c r="AB28454"/>
      <c r="AC28454"/>
    </row>
    <row r="28455" spans="27:29" x14ac:dyDescent="0.25">
      <c r="AA28455"/>
      <c r="AB28455"/>
      <c r="AC28455"/>
    </row>
    <row r="28456" spans="27:29" x14ac:dyDescent="0.25">
      <c r="AA28456"/>
      <c r="AB28456"/>
      <c r="AC28456"/>
    </row>
    <row r="28457" spans="27:29" x14ac:dyDescent="0.25">
      <c r="AA28457"/>
      <c r="AB28457"/>
      <c r="AC28457"/>
    </row>
    <row r="28458" spans="27:29" x14ac:dyDescent="0.25">
      <c r="AA28458"/>
      <c r="AB28458"/>
      <c r="AC28458"/>
    </row>
    <row r="28459" spans="27:29" x14ac:dyDescent="0.25">
      <c r="AA28459"/>
      <c r="AB28459"/>
      <c r="AC28459"/>
    </row>
    <row r="28460" spans="27:29" x14ac:dyDescent="0.25">
      <c r="AA28460"/>
      <c r="AB28460"/>
      <c r="AC28460"/>
    </row>
    <row r="28461" spans="27:29" x14ac:dyDescent="0.25">
      <c r="AA28461"/>
      <c r="AB28461"/>
      <c r="AC28461"/>
    </row>
    <row r="28462" spans="27:29" x14ac:dyDescent="0.25">
      <c r="AA28462"/>
      <c r="AB28462"/>
      <c r="AC28462"/>
    </row>
    <row r="28463" spans="27:29" x14ac:dyDescent="0.25">
      <c r="AA28463"/>
      <c r="AB28463"/>
      <c r="AC28463"/>
    </row>
    <row r="28464" spans="27:29" x14ac:dyDescent="0.25">
      <c r="AA28464"/>
      <c r="AB28464"/>
      <c r="AC28464"/>
    </row>
    <row r="28465" spans="27:29" x14ac:dyDescent="0.25">
      <c r="AA28465"/>
      <c r="AB28465"/>
      <c r="AC28465"/>
    </row>
    <row r="28466" spans="27:29" x14ac:dyDescent="0.25">
      <c r="AA28466"/>
      <c r="AB28466"/>
      <c r="AC28466"/>
    </row>
    <row r="28467" spans="27:29" x14ac:dyDescent="0.25">
      <c r="AA28467"/>
      <c r="AB28467"/>
      <c r="AC28467"/>
    </row>
    <row r="28468" spans="27:29" x14ac:dyDescent="0.25">
      <c r="AA28468"/>
      <c r="AB28468"/>
      <c r="AC28468"/>
    </row>
    <row r="28469" spans="27:29" x14ac:dyDescent="0.25">
      <c r="AA28469"/>
      <c r="AB28469"/>
      <c r="AC28469"/>
    </row>
    <row r="28470" spans="27:29" x14ac:dyDescent="0.25">
      <c r="AA28470"/>
      <c r="AB28470"/>
      <c r="AC28470"/>
    </row>
    <row r="28471" spans="27:29" x14ac:dyDescent="0.25">
      <c r="AA28471"/>
      <c r="AB28471"/>
      <c r="AC28471"/>
    </row>
    <row r="28472" spans="27:29" x14ac:dyDescent="0.25">
      <c r="AA28472"/>
      <c r="AB28472"/>
      <c r="AC28472"/>
    </row>
    <row r="28473" spans="27:29" x14ac:dyDescent="0.25">
      <c r="AA28473"/>
      <c r="AB28473"/>
      <c r="AC28473"/>
    </row>
    <row r="28474" spans="27:29" x14ac:dyDescent="0.25">
      <c r="AA28474"/>
      <c r="AB28474"/>
      <c r="AC28474"/>
    </row>
    <row r="28475" spans="27:29" x14ac:dyDescent="0.25">
      <c r="AA28475"/>
      <c r="AB28475"/>
      <c r="AC28475"/>
    </row>
    <row r="28476" spans="27:29" x14ac:dyDescent="0.25">
      <c r="AA28476"/>
      <c r="AB28476"/>
      <c r="AC28476"/>
    </row>
    <row r="28477" spans="27:29" x14ac:dyDescent="0.25">
      <c r="AA28477"/>
      <c r="AB28477"/>
      <c r="AC28477"/>
    </row>
    <row r="28478" spans="27:29" x14ac:dyDescent="0.25">
      <c r="AA28478"/>
      <c r="AB28478"/>
      <c r="AC28478"/>
    </row>
    <row r="28479" spans="27:29" x14ac:dyDescent="0.25">
      <c r="AA28479"/>
      <c r="AB28479"/>
      <c r="AC28479"/>
    </row>
    <row r="28480" spans="27:29" x14ac:dyDescent="0.25">
      <c r="AA28480"/>
      <c r="AB28480"/>
      <c r="AC28480"/>
    </row>
    <row r="28481" spans="27:29" x14ac:dyDescent="0.25">
      <c r="AA28481"/>
      <c r="AB28481"/>
      <c r="AC28481"/>
    </row>
    <row r="28482" spans="27:29" x14ac:dyDescent="0.25">
      <c r="AA28482"/>
      <c r="AB28482"/>
      <c r="AC28482"/>
    </row>
    <row r="28483" spans="27:29" x14ac:dyDescent="0.25">
      <c r="AA28483"/>
      <c r="AB28483"/>
      <c r="AC28483"/>
    </row>
    <row r="28484" spans="27:29" x14ac:dyDescent="0.25">
      <c r="AA28484"/>
      <c r="AB28484"/>
      <c r="AC28484"/>
    </row>
    <row r="28485" spans="27:29" x14ac:dyDescent="0.25">
      <c r="AA28485"/>
      <c r="AB28485"/>
      <c r="AC28485"/>
    </row>
    <row r="28486" spans="27:29" x14ac:dyDescent="0.25">
      <c r="AA28486"/>
      <c r="AB28486"/>
      <c r="AC28486"/>
    </row>
    <row r="28487" spans="27:29" x14ac:dyDescent="0.25">
      <c r="AA28487"/>
      <c r="AB28487"/>
      <c r="AC28487"/>
    </row>
    <row r="28488" spans="27:29" x14ac:dyDescent="0.25">
      <c r="AA28488"/>
      <c r="AB28488"/>
      <c r="AC28488"/>
    </row>
    <row r="28489" spans="27:29" x14ac:dyDescent="0.25">
      <c r="AA28489"/>
      <c r="AB28489"/>
      <c r="AC28489"/>
    </row>
    <row r="28490" spans="27:29" x14ac:dyDescent="0.25">
      <c r="AA28490"/>
      <c r="AB28490"/>
      <c r="AC28490"/>
    </row>
    <row r="28491" spans="27:29" x14ac:dyDescent="0.25">
      <c r="AA28491"/>
      <c r="AB28491"/>
      <c r="AC28491"/>
    </row>
    <row r="28492" spans="27:29" x14ac:dyDescent="0.25">
      <c r="AA28492"/>
      <c r="AB28492"/>
      <c r="AC28492"/>
    </row>
    <row r="28493" spans="27:29" x14ac:dyDescent="0.25">
      <c r="AA28493"/>
      <c r="AB28493"/>
      <c r="AC28493"/>
    </row>
    <row r="28494" spans="27:29" x14ac:dyDescent="0.25">
      <c r="AA28494"/>
      <c r="AB28494"/>
      <c r="AC28494"/>
    </row>
    <row r="28495" spans="27:29" x14ac:dyDescent="0.25">
      <c r="AA28495"/>
      <c r="AB28495"/>
      <c r="AC28495"/>
    </row>
    <row r="28496" spans="27:29" x14ac:dyDescent="0.25">
      <c r="AA28496"/>
      <c r="AB28496"/>
      <c r="AC28496"/>
    </row>
    <row r="28497" spans="27:29" x14ac:dyDescent="0.25">
      <c r="AA28497"/>
      <c r="AB28497"/>
      <c r="AC28497"/>
    </row>
    <row r="28498" spans="27:29" x14ac:dyDescent="0.25">
      <c r="AA28498"/>
      <c r="AB28498"/>
      <c r="AC28498"/>
    </row>
    <row r="28499" spans="27:29" x14ac:dyDescent="0.25">
      <c r="AA28499"/>
      <c r="AB28499"/>
      <c r="AC28499"/>
    </row>
    <row r="28500" spans="27:29" x14ac:dyDescent="0.25">
      <c r="AA28500"/>
      <c r="AB28500"/>
      <c r="AC28500"/>
    </row>
    <row r="28501" spans="27:29" x14ac:dyDescent="0.25">
      <c r="AA28501"/>
      <c r="AB28501"/>
      <c r="AC28501"/>
    </row>
    <row r="28502" spans="27:29" x14ac:dyDescent="0.25">
      <c r="AA28502"/>
      <c r="AB28502"/>
      <c r="AC28502"/>
    </row>
    <row r="28503" spans="27:29" x14ac:dyDescent="0.25">
      <c r="AA28503"/>
      <c r="AB28503"/>
      <c r="AC28503"/>
    </row>
    <row r="28504" spans="27:29" x14ac:dyDescent="0.25">
      <c r="AA28504"/>
      <c r="AB28504"/>
      <c r="AC28504"/>
    </row>
    <row r="28505" spans="27:29" x14ac:dyDescent="0.25">
      <c r="AA28505"/>
      <c r="AB28505"/>
      <c r="AC28505"/>
    </row>
    <row r="28506" spans="27:29" x14ac:dyDescent="0.25">
      <c r="AA28506"/>
      <c r="AB28506"/>
      <c r="AC28506"/>
    </row>
    <row r="28507" spans="27:29" x14ac:dyDescent="0.25">
      <c r="AA28507"/>
      <c r="AB28507"/>
      <c r="AC28507"/>
    </row>
    <row r="28508" spans="27:29" x14ac:dyDescent="0.25">
      <c r="AA28508"/>
      <c r="AB28508"/>
      <c r="AC28508"/>
    </row>
    <row r="28509" spans="27:29" x14ac:dyDescent="0.25">
      <c r="AA28509"/>
      <c r="AB28509"/>
      <c r="AC28509"/>
    </row>
    <row r="28510" spans="27:29" x14ac:dyDescent="0.25">
      <c r="AA28510"/>
      <c r="AB28510"/>
      <c r="AC28510"/>
    </row>
    <row r="28511" spans="27:29" x14ac:dyDescent="0.25">
      <c r="AA28511"/>
      <c r="AB28511"/>
      <c r="AC28511"/>
    </row>
    <row r="28512" spans="27:29" x14ac:dyDescent="0.25">
      <c r="AA28512"/>
      <c r="AB28512"/>
      <c r="AC28512"/>
    </row>
    <row r="28513" spans="27:29" x14ac:dyDescent="0.25">
      <c r="AA28513"/>
      <c r="AB28513"/>
      <c r="AC28513"/>
    </row>
    <row r="28514" spans="27:29" x14ac:dyDescent="0.25">
      <c r="AA28514"/>
      <c r="AB28514"/>
      <c r="AC28514"/>
    </row>
    <row r="28515" spans="27:29" x14ac:dyDescent="0.25">
      <c r="AA28515"/>
      <c r="AB28515"/>
      <c r="AC28515"/>
    </row>
    <row r="28516" spans="27:29" x14ac:dyDescent="0.25">
      <c r="AA28516"/>
      <c r="AB28516"/>
      <c r="AC28516"/>
    </row>
    <row r="28517" spans="27:29" x14ac:dyDescent="0.25">
      <c r="AA28517"/>
      <c r="AB28517"/>
      <c r="AC28517"/>
    </row>
    <row r="28518" spans="27:29" x14ac:dyDescent="0.25">
      <c r="AA28518"/>
      <c r="AB28518"/>
      <c r="AC28518"/>
    </row>
    <row r="28519" spans="27:29" x14ac:dyDescent="0.25">
      <c r="AA28519"/>
      <c r="AB28519"/>
      <c r="AC28519"/>
    </row>
    <row r="28520" spans="27:29" x14ac:dyDescent="0.25">
      <c r="AA28520"/>
      <c r="AB28520"/>
      <c r="AC28520"/>
    </row>
    <row r="28521" spans="27:29" x14ac:dyDescent="0.25">
      <c r="AA28521"/>
      <c r="AB28521"/>
      <c r="AC28521"/>
    </row>
    <row r="28522" spans="27:29" x14ac:dyDescent="0.25">
      <c r="AA28522"/>
      <c r="AB28522"/>
      <c r="AC28522"/>
    </row>
    <row r="28523" spans="27:29" x14ac:dyDescent="0.25">
      <c r="AA28523"/>
      <c r="AB28523"/>
      <c r="AC28523"/>
    </row>
    <row r="28524" spans="27:29" x14ac:dyDescent="0.25">
      <c r="AA28524"/>
      <c r="AB28524"/>
      <c r="AC28524"/>
    </row>
    <row r="28525" spans="27:29" x14ac:dyDescent="0.25">
      <c r="AA28525"/>
      <c r="AB28525"/>
      <c r="AC28525"/>
    </row>
    <row r="28526" spans="27:29" x14ac:dyDescent="0.25">
      <c r="AA28526"/>
      <c r="AB28526"/>
      <c r="AC28526"/>
    </row>
    <row r="28527" spans="27:29" x14ac:dyDescent="0.25">
      <c r="AA28527"/>
      <c r="AB28527"/>
      <c r="AC28527"/>
    </row>
    <row r="28528" spans="27:29" x14ac:dyDescent="0.25">
      <c r="AA28528"/>
      <c r="AB28528"/>
      <c r="AC28528"/>
    </row>
    <row r="28529" spans="27:29" x14ac:dyDescent="0.25">
      <c r="AA28529"/>
      <c r="AB28529"/>
      <c r="AC28529"/>
    </row>
    <row r="28530" spans="27:29" x14ac:dyDescent="0.25">
      <c r="AA28530"/>
      <c r="AB28530"/>
      <c r="AC28530"/>
    </row>
    <row r="28531" spans="27:29" x14ac:dyDescent="0.25">
      <c r="AA28531"/>
      <c r="AB28531"/>
      <c r="AC28531"/>
    </row>
    <row r="28532" spans="27:29" x14ac:dyDescent="0.25">
      <c r="AA28532"/>
      <c r="AB28532"/>
      <c r="AC28532"/>
    </row>
    <row r="28533" spans="27:29" x14ac:dyDescent="0.25">
      <c r="AA28533"/>
      <c r="AB28533"/>
      <c r="AC28533"/>
    </row>
    <row r="28534" spans="27:29" x14ac:dyDescent="0.25">
      <c r="AA28534"/>
      <c r="AB28534"/>
      <c r="AC28534"/>
    </row>
    <row r="28535" spans="27:29" x14ac:dyDescent="0.25">
      <c r="AA28535"/>
      <c r="AB28535"/>
      <c r="AC28535"/>
    </row>
    <row r="28536" spans="27:29" x14ac:dyDescent="0.25">
      <c r="AA28536"/>
      <c r="AB28536"/>
      <c r="AC28536"/>
    </row>
    <row r="28537" spans="27:29" x14ac:dyDescent="0.25">
      <c r="AA28537"/>
      <c r="AB28537"/>
      <c r="AC28537"/>
    </row>
    <row r="28538" spans="27:29" x14ac:dyDescent="0.25">
      <c r="AA28538"/>
      <c r="AB28538"/>
      <c r="AC28538"/>
    </row>
    <row r="28539" spans="27:29" x14ac:dyDescent="0.25">
      <c r="AA28539"/>
      <c r="AB28539"/>
      <c r="AC28539"/>
    </row>
    <row r="28540" spans="27:29" x14ac:dyDescent="0.25">
      <c r="AA28540"/>
      <c r="AB28540"/>
      <c r="AC28540"/>
    </row>
    <row r="28541" spans="27:29" x14ac:dyDescent="0.25">
      <c r="AA28541"/>
      <c r="AB28541"/>
      <c r="AC28541"/>
    </row>
    <row r="28542" spans="27:29" x14ac:dyDescent="0.25">
      <c r="AA28542"/>
      <c r="AB28542"/>
      <c r="AC28542"/>
    </row>
    <row r="28543" spans="27:29" x14ac:dyDescent="0.25">
      <c r="AA28543"/>
      <c r="AB28543"/>
      <c r="AC28543"/>
    </row>
    <row r="28544" spans="27:29" x14ac:dyDescent="0.25">
      <c r="AA28544"/>
      <c r="AB28544"/>
      <c r="AC28544"/>
    </row>
    <row r="28545" spans="27:29" x14ac:dyDescent="0.25">
      <c r="AA28545"/>
      <c r="AB28545"/>
      <c r="AC28545"/>
    </row>
    <row r="28546" spans="27:29" x14ac:dyDescent="0.25">
      <c r="AA28546"/>
      <c r="AB28546"/>
      <c r="AC28546"/>
    </row>
    <row r="28547" spans="27:29" x14ac:dyDescent="0.25">
      <c r="AA28547"/>
      <c r="AB28547"/>
      <c r="AC28547"/>
    </row>
    <row r="28548" spans="27:29" x14ac:dyDescent="0.25">
      <c r="AA28548"/>
      <c r="AB28548"/>
      <c r="AC28548"/>
    </row>
    <row r="28549" spans="27:29" x14ac:dyDescent="0.25">
      <c r="AA28549"/>
      <c r="AB28549"/>
      <c r="AC28549"/>
    </row>
    <row r="28550" spans="27:29" x14ac:dyDescent="0.25">
      <c r="AA28550"/>
      <c r="AB28550"/>
      <c r="AC28550"/>
    </row>
    <row r="28551" spans="27:29" x14ac:dyDescent="0.25">
      <c r="AA28551"/>
      <c r="AB28551"/>
      <c r="AC28551"/>
    </row>
    <row r="28552" spans="27:29" x14ac:dyDescent="0.25">
      <c r="AA28552"/>
      <c r="AB28552"/>
      <c r="AC28552"/>
    </row>
    <row r="28553" spans="27:29" x14ac:dyDescent="0.25">
      <c r="AA28553"/>
      <c r="AB28553"/>
      <c r="AC28553"/>
    </row>
    <row r="28554" spans="27:29" x14ac:dyDescent="0.25">
      <c r="AA28554"/>
      <c r="AB28554"/>
      <c r="AC28554"/>
    </row>
    <row r="28555" spans="27:29" x14ac:dyDescent="0.25">
      <c r="AA28555"/>
      <c r="AB28555"/>
      <c r="AC28555"/>
    </row>
    <row r="28556" spans="27:29" x14ac:dyDescent="0.25">
      <c r="AA28556"/>
      <c r="AB28556"/>
      <c r="AC28556"/>
    </row>
    <row r="28557" spans="27:29" x14ac:dyDescent="0.25">
      <c r="AA28557"/>
      <c r="AB28557"/>
      <c r="AC28557"/>
    </row>
    <row r="28558" spans="27:29" x14ac:dyDescent="0.25">
      <c r="AA28558"/>
      <c r="AB28558"/>
      <c r="AC28558"/>
    </row>
    <row r="28559" spans="27:29" x14ac:dyDescent="0.25">
      <c r="AA28559"/>
      <c r="AB28559"/>
      <c r="AC28559"/>
    </row>
    <row r="28560" spans="27:29" x14ac:dyDescent="0.25">
      <c r="AA28560"/>
      <c r="AB28560"/>
      <c r="AC28560"/>
    </row>
    <row r="28561" spans="27:29" x14ac:dyDescent="0.25">
      <c r="AA28561"/>
      <c r="AB28561"/>
      <c r="AC28561"/>
    </row>
    <row r="28562" spans="27:29" x14ac:dyDescent="0.25">
      <c r="AA28562"/>
      <c r="AB28562"/>
      <c r="AC28562"/>
    </row>
    <row r="28563" spans="27:29" x14ac:dyDescent="0.25">
      <c r="AA28563"/>
      <c r="AB28563"/>
      <c r="AC28563"/>
    </row>
    <row r="28564" spans="27:29" x14ac:dyDescent="0.25">
      <c r="AA28564"/>
      <c r="AB28564"/>
      <c r="AC28564"/>
    </row>
    <row r="28565" spans="27:29" x14ac:dyDescent="0.25">
      <c r="AA28565"/>
      <c r="AB28565"/>
      <c r="AC28565"/>
    </row>
    <row r="28566" spans="27:29" x14ac:dyDescent="0.25">
      <c r="AA28566"/>
      <c r="AB28566"/>
      <c r="AC28566"/>
    </row>
    <row r="28567" spans="27:29" x14ac:dyDescent="0.25">
      <c r="AA28567"/>
      <c r="AB28567"/>
      <c r="AC28567"/>
    </row>
    <row r="28568" spans="27:29" x14ac:dyDescent="0.25">
      <c r="AA28568"/>
      <c r="AB28568"/>
      <c r="AC28568"/>
    </row>
    <row r="28569" spans="27:29" x14ac:dyDescent="0.25">
      <c r="AA28569"/>
      <c r="AB28569"/>
      <c r="AC28569"/>
    </row>
    <row r="28570" spans="27:29" x14ac:dyDescent="0.25">
      <c r="AA28570"/>
      <c r="AB28570"/>
      <c r="AC28570"/>
    </row>
    <row r="28571" spans="27:29" x14ac:dyDescent="0.25">
      <c r="AA28571"/>
      <c r="AB28571"/>
      <c r="AC28571"/>
    </row>
    <row r="28572" spans="27:29" x14ac:dyDescent="0.25">
      <c r="AA28572"/>
      <c r="AB28572"/>
      <c r="AC28572"/>
    </row>
    <row r="28573" spans="27:29" x14ac:dyDescent="0.25">
      <c r="AA28573"/>
      <c r="AB28573"/>
      <c r="AC28573"/>
    </row>
    <row r="28574" spans="27:29" x14ac:dyDescent="0.25">
      <c r="AA28574"/>
      <c r="AB28574"/>
      <c r="AC28574"/>
    </row>
    <row r="28575" spans="27:29" x14ac:dyDescent="0.25">
      <c r="AA28575"/>
      <c r="AB28575"/>
      <c r="AC28575"/>
    </row>
    <row r="28576" spans="27:29" x14ac:dyDescent="0.25">
      <c r="AA28576"/>
      <c r="AB28576"/>
      <c r="AC28576"/>
    </row>
    <row r="28577" spans="27:29" x14ac:dyDescent="0.25">
      <c r="AA28577"/>
      <c r="AB28577"/>
      <c r="AC28577"/>
    </row>
    <row r="28578" spans="27:29" x14ac:dyDescent="0.25">
      <c r="AA28578"/>
      <c r="AB28578"/>
      <c r="AC28578"/>
    </row>
    <row r="28579" spans="27:29" x14ac:dyDescent="0.25">
      <c r="AA28579"/>
      <c r="AB28579"/>
      <c r="AC28579"/>
    </row>
    <row r="28580" spans="27:29" x14ac:dyDescent="0.25">
      <c r="AA28580"/>
      <c r="AB28580"/>
      <c r="AC28580"/>
    </row>
    <row r="28581" spans="27:29" x14ac:dyDescent="0.25">
      <c r="AA28581"/>
      <c r="AB28581"/>
      <c r="AC28581"/>
    </row>
    <row r="28582" spans="27:29" x14ac:dyDescent="0.25">
      <c r="AA28582"/>
      <c r="AB28582"/>
      <c r="AC28582"/>
    </row>
    <row r="28583" spans="27:29" x14ac:dyDescent="0.25">
      <c r="AA28583"/>
      <c r="AB28583"/>
      <c r="AC28583"/>
    </row>
    <row r="28584" spans="27:29" x14ac:dyDescent="0.25">
      <c r="AA28584"/>
      <c r="AB28584"/>
      <c r="AC28584"/>
    </row>
    <row r="28585" spans="27:29" x14ac:dyDescent="0.25">
      <c r="AA28585"/>
      <c r="AB28585"/>
      <c r="AC28585"/>
    </row>
    <row r="28586" spans="27:29" x14ac:dyDescent="0.25">
      <c r="AA28586"/>
      <c r="AB28586"/>
      <c r="AC28586"/>
    </row>
    <row r="28587" spans="27:29" x14ac:dyDescent="0.25">
      <c r="AA28587"/>
      <c r="AB28587"/>
      <c r="AC28587"/>
    </row>
    <row r="28588" spans="27:29" x14ac:dyDescent="0.25">
      <c r="AA28588"/>
      <c r="AB28588"/>
      <c r="AC28588"/>
    </row>
    <row r="28589" spans="27:29" x14ac:dyDescent="0.25">
      <c r="AA28589"/>
      <c r="AB28589"/>
      <c r="AC28589"/>
    </row>
    <row r="28590" spans="27:29" x14ac:dyDescent="0.25">
      <c r="AA28590"/>
      <c r="AB28590"/>
      <c r="AC28590"/>
    </row>
    <row r="28591" spans="27:29" x14ac:dyDescent="0.25">
      <c r="AA28591"/>
      <c r="AB28591"/>
      <c r="AC28591"/>
    </row>
    <row r="28592" spans="27:29" x14ac:dyDescent="0.25">
      <c r="AA28592"/>
      <c r="AB28592"/>
      <c r="AC28592"/>
    </row>
    <row r="28593" spans="27:29" x14ac:dyDescent="0.25">
      <c r="AA28593"/>
      <c r="AB28593"/>
      <c r="AC28593"/>
    </row>
    <row r="28594" spans="27:29" x14ac:dyDescent="0.25">
      <c r="AA28594"/>
      <c r="AB28594"/>
      <c r="AC28594"/>
    </row>
    <row r="28595" spans="27:29" x14ac:dyDescent="0.25">
      <c r="AA28595"/>
      <c r="AB28595"/>
      <c r="AC28595"/>
    </row>
    <row r="28596" spans="27:29" x14ac:dyDescent="0.25">
      <c r="AA28596"/>
      <c r="AB28596"/>
      <c r="AC28596"/>
    </row>
    <row r="28597" spans="27:29" x14ac:dyDescent="0.25">
      <c r="AA28597"/>
      <c r="AB28597"/>
      <c r="AC28597"/>
    </row>
    <row r="28598" spans="27:29" x14ac:dyDescent="0.25">
      <c r="AA28598"/>
      <c r="AB28598"/>
      <c r="AC28598"/>
    </row>
    <row r="28599" spans="27:29" x14ac:dyDescent="0.25">
      <c r="AA28599"/>
      <c r="AB28599"/>
      <c r="AC28599"/>
    </row>
    <row r="28600" spans="27:29" x14ac:dyDescent="0.25">
      <c r="AA28600"/>
      <c r="AB28600"/>
      <c r="AC28600"/>
    </row>
    <row r="28601" spans="27:29" x14ac:dyDescent="0.25">
      <c r="AA28601"/>
      <c r="AB28601"/>
      <c r="AC28601"/>
    </row>
    <row r="28602" spans="27:29" x14ac:dyDescent="0.25">
      <c r="AA28602"/>
      <c r="AB28602"/>
      <c r="AC28602"/>
    </row>
    <row r="28603" spans="27:29" x14ac:dyDescent="0.25">
      <c r="AA28603"/>
      <c r="AB28603"/>
      <c r="AC28603"/>
    </row>
    <row r="28604" spans="27:29" x14ac:dyDescent="0.25">
      <c r="AA28604"/>
      <c r="AB28604"/>
      <c r="AC28604"/>
    </row>
    <row r="28605" spans="27:29" x14ac:dyDescent="0.25">
      <c r="AA28605"/>
      <c r="AB28605"/>
      <c r="AC28605"/>
    </row>
    <row r="28606" spans="27:29" x14ac:dyDescent="0.25">
      <c r="AA28606"/>
      <c r="AB28606"/>
      <c r="AC28606"/>
    </row>
    <row r="28607" spans="27:29" x14ac:dyDescent="0.25">
      <c r="AA28607"/>
      <c r="AB28607"/>
      <c r="AC28607"/>
    </row>
    <row r="28608" spans="27:29" x14ac:dyDescent="0.25">
      <c r="AA28608"/>
      <c r="AB28608"/>
      <c r="AC28608"/>
    </row>
    <row r="28609" spans="27:29" x14ac:dyDescent="0.25">
      <c r="AA28609"/>
      <c r="AB28609"/>
      <c r="AC28609"/>
    </row>
    <row r="28610" spans="27:29" x14ac:dyDescent="0.25">
      <c r="AA28610"/>
      <c r="AB28610"/>
      <c r="AC28610"/>
    </row>
    <row r="28611" spans="27:29" x14ac:dyDescent="0.25">
      <c r="AA28611"/>
      <c r="AB28611"/>
      <c r="AC28611"/>
    </row>
    <row r="28612" spans="27:29" x14ac:dyDescent="0.25">
      <c r="AA28612"/>
      <c r="AB28612"/>
      <c r="AC28612"/>
    </row>
    <row r="28613" spans="27:29" x14ac:dyDescent="0.25">
      <c r="AA28613"/>
      <c r="AB28613"/>
      <c r="AC28613"/>
    </row>
    <row r="28614" spans="27:29" x14ac:dyDescent="0.25">
      <c r="AA28614"/>
      <c r="AB28614"/>
      <c r="AC28614"/>
    </row>
    <row r="28615" spans="27:29" x14ac:dyDescent="0.25">
      <c r="AA28615"/>
      <c r="AB28615"/>
      <c r="AC28615"/>
    </row>
    <row r="28616" spans="27:29" x14ac:dyDescent="0.25">
      <c r="AA28616"/>
      <c r="AB28616"/>
      <c r="AC28616"/>
    </row>
    <row r="28617" spans="27:29" x14ac:dyDescent="0.25">
      <c r="AA28617"/>
      <c r="AB28617"/>
      <c r="AC28617"/>
    </row>
    <row r="28618" spans="27:29" x14ac:dyDescent="0.25">
      <c r="AA28618"/>
      <c r="AB28618"/>
      <c r="AC28618"/>
    </row>
    <row r="28619" spans="27:29" x14ac:dyDescent="0.25">
      <c r="AA28619"/>
      <c r="AB28619"/>
      <c r="AC28619"/>
    </row>
    <row r="28620" spans="27:29" x14ac:dyDescent="0.25">
      <c r="AA28620"/>
      <c r="AB28620"/>
      <c r="AC28620"/>
    </row>
    <row r="28621" spans="27:29" x14ac:dyDescent="0.25">
      <c r="AA28621"/>
      <c r="AB28621"/>
      <c r="AC28621"/>
    </row>
    <row r="28622" spans="27:29" x14ac:dyDescent="0.25">
      <c r="AA28622"/>
      <c r="AB28622"/>
      <c r="AC28622"/>
    </row>
    <row r="28623" spans="27:29" x14ac:dyDescent="0.25">
      <c r="AA28623"/>
      <c r="AB28623"/>
      <c r="AC28623"/>
    </row>
    <row r="28624" spans="27:29" x14ac:dyDescent="0.25">
      <c r="AA28624"/>
      <c r="AB28624"/>
      <c r="AC28624"/>
    </row>
    <row r="28625" spans="27:29" x14ac:dyDescent="0.25">
      <c r="AA28625"/>
      <c r="AB28625"/>
      <c r="AC28625"/>
    </row>
    <row r="28626" spans="27:29" x14ac:dyDescent="0.25">
      <c r="AA28626"/>
      <c r="AB28626"/>
      <c r="AC28626"/>
    </row>
    <row r="28627" spans="27:29" x14ac:dyDescent="0.25">
      <c r="AA28627"/>
      <c r="AB28627"/>
      <c r="AC28627"/>
    </row>
    <row r="28628" spans="27:29" x14ac:dyDescent="0.25">
      <c r="AA28628"/>
      <c r="AB28628"/>
      <c r="AC28628"/>
    </row>
    <row r="28629" spans="27:29" x14ac:dyDescent="0.25">
      <c r="AA28629"/>
      <c r="AB28629"/>
      <c r="AC28629"/>
    </row>
    <row r="28630" spans="27:29" x14ac:dyDescent="0.25">
      <c r="AA28630"/>
      <c r="AB28630"/>
      <c r="AC28630"/>
    </row>
    <row r="28631" spans="27:29" x14ac:dyDescent="0.25">
      <c r="AA28631"/>
      <c r="AB28631"/>
      <c r="AC28631"/>
    </row>
    <row r="28632" spans="27:29" x14ac:dyDescent="0.25">
      <c r="AA28632"/>
      <c r="AB28632"/>
      <c r="AC28632"/>
    </row>
    <row r="28633" spans="27:29" x14ac:dyDescent="0.25">
      <c r="AA28633"/>
      <c r="AB28633"/>
      <c r="AC28633"/>
    </row>
    <row r="28634" spans="27:29" x14ac:dyDescent="0.25">
      <c r="AA28634"/>
      <c r="AB28634"/>
      <c r="AC28634"/>
    </row>
    <row r="28635" spans="27:29" x14ac:dyDescent="0.25">
      <c r="AA28635"/>
      <c r="AB28635"/>
      <c r="AC28635"/>
    </row>
    <row r="28636" spans="27:29" x14ac:dyDescent="0.25">
      <c r="AA28636"/>
      <c r="AB28636"/>
      <c r="AC28636"/>
    </row>
    <row r="28637" spans="27:29" x14ac:dyDescent="0.25">
      <c r="AA28637"/>
      <c r="AB28637"/>
      <c r="AC28637"/>
    </row>
    <row r="28638" spans="27:29" x14ac:dyDescent="0.25">
      <c r="AA28638"/>
      <c r="AB28638"/>
      <c r="AC28638"/>
    </row>
    <row r="28639" spans="27:29" x14ac:dyDescent="0.25">
      <c r="AA28639"/>
      <c r="AB28639"/>
      <c r="AC28639"/>
    </row>
    <row r="28640" spans="27:29" x14ac:dyDescent="0.25">
      <c r="AA28640"/>
      <c r="AB28640"/>
      <c r="AC28640"/>
    </row>
    <row r="28641" spans="27:29" x14ac:dyDescent="0.25">
      <c r="AA28641"/>
      <c r="AB28641"/>
      <c r="AC28641"/>
    </row>
    <row r="28642" spans="27:29" x14ac:dyDescent="0.25">
      <c r="AA28642"/>
      <c r="AB28642"/>
      <c r="AC28642"/>
    </row>
    <row r="28643" spans="27:29" x14ac:dyDescent="0.25">
      <c r="AA28643"/>
      <c r="AB28643"/>
      <c r="AC28643"/>
    </row>
    <row r="28644" spans="27:29" x14ac:dyDescent="0.25">
      <c r="AA28644"/>
      <c r="AB28644"/>
      <c r="AC28644"/>
    </row>
    <row r="28645" spans="27:29" x14ac:dyDescent="0.25">
      <c r="AA28645"/>
      <c r="AB28645"/>
      <c r="AC28645"/>
    </row>
    <row r="28646" spans="27:29" x14ac:dyDescent="0.25">
      <c r="AA28646"/>
      <c r="AB28646"/>
      <c r="AC28646"/>
    </row>
    <row r="28647" spans="27:29" x14ac:dyDescent="0.25">
      <c r="AA28647"/>
      <c r="AB28647"/>
      <c r="AC28647"/>
    </row>
    <row r="28648" spans="27:29" x14ac:dyDescent="0.25">
      <c r="AA28648"/>
      <c r="AB28648"/>
      <c r="AC28648"/>
    </row>
    <row r="28649" spans="27:29" x14ac:dyDescent="0.25">
      <c r="AA28649"/>
      <c r="AB28649"/>
      <c r="AC28649"/>
    </row>
    <row r="28650" spans="27:29" x14ac:dyDescent="0.25">
      <c r="AA28650"/>
      <c r="AB28650"/>
      <c r="AC28650"/>
    </row>
    <row r="28651" spans="27:29" x14ac:dyDescent="0.25">
      <c r="AA28651"/>
      <c r="AB28651"/>
      <c r="AC28651"/>
    </row>
    <row r="28652" spans="27:29" x14ac:dyDescent="0.25">
      <c r="AA28652"/>
      <c r="AB28652"/>
      <c r="AC28652"/>
    </row>
    <row r="28653" spans="27:29" x14ac:dyDescent="0.25">
      <c r="AA28653"/>
      <c r="AB28653"/>
      <c r="AC28653"/>
    </row>
    <row r="28654" spans="27:29" x14ac:dyDescent="0.25">
      <c r="AA28654"/>
      <c r="AB28654"/>
      <c r="AC28654"/>
    </row>
    <row r="28655" spans="27:29" x14ac:dyDescent="0.25">
      <c r="AA28655"/>
      <c r="AB28655"/>
      <c r="AC28655"/>
    </row>
    <row r="28656" spans="27:29" x14ac:dyDescent="0.25">
      <c r="AA28656"/>
      <c r="AB28656"/>
      <c r="AC28656"/>
    </row>
    <row r="28657" spans="27:29" x14ac:dyDescent="0.25">
      <c r="AA28657"/>
      <c r="AB28657"/>
      <c r="AC28657"/>
    </row>
    <row r="28658" spans="27:29" x14ac:dyDescent="0.25">
      <c r="AA28658"/>
      <c r="AB28658"/>
      <c r="AC28658"/>
    </row>
    <row r="28659" spans="27:29" x14ac:dyDescent="0.25">
      <c r="AA28659"/>
      <c r="AB28659"/>
      <c r="AC28659"/>
    </row>
    <row r="28660" spans="27:29" x14ac:dyDescent="0.25">
      <c r="AA28660"/>
      <c r="AB28660"/>
      <c r="AC28660"/>
    </row>
    <row r="28661" spans="27:29" x14ac:dyDescent="0.25">
      <c r="AA28661"/>
      <c r="AB28661"/>
      <c r="AC28661"/>
    </row>
    <row r="28662" spans="27:29" x14ac:dyDescent="0.25">
      <c r="AA28662"/>
      <c r="AB28662"/>
      <c r="AC28662"/>
    </row>
    <row r="28663" spans="27:29" x14ac:dyDescent="0.25">
      <c r="AA28663"/>
      <c r="AB28663"/>
      <c r="AC28663"/>
    </row>
    <row r="28664" spans="27:29" x14ac:dyDescent="0.25">
      <c r="AA28664"/>
      <c r="AB28664"/>
      <c r="AC28664"/>
    </row>
    <row r="28665" spans="27:29" x14ac:dyDescent="0.25">
      <c r="AA28665"/>
      <c r="AB28665"/>
      <c r="AC28665"/>
    </row>
    <row r="28666" spans="27:29" x14ac:dyDescent="0.25">
      <c r="AA28666"/>
      <c r="AB28666"/>
      <c r="AC28666"/>
    </row>
    <row r="28667" spans="27:29" x14ac:dyDescent="0.25">
      <c r="AA28667"/>
      <c r="AB28667"/>
      <c r="AC28667"/>
    </row>
    <row r="28668" spans="27:29" x14ac:dyDescent="0.25">
      <c r="AA28668"/>
      <c r="AB28668"/>
      <c r="AC28668"/>
    </row>
    <row r="28669" spans="27:29" x14ac:dyDescent="0.25">
      <c r="AA28669"/>
      <c r="AB28669"/>
      <c r="AC28669"/>
    </row>
    <row r="28670" spans="27:29" x14ac:dyDescent="0.25">
      <c r="AA28670"/>
      <c r="AB28670"/>
      <c r="AC28670"/>
    </row>
    <row r="28671" spans="27:29" x14ac:dyDescent="0.25">
      <c r="AA28671"/>
      <c r="AB28671"/>
      <c r="AC28671"/>
    </row>
    <row r="28672" spans="27:29" x14ac:dyDescent="0.25">
      <c r="AA28672"/>
      <c r="AB28672"/>
      <c r="AC28672"/>
    </row>
    <row r="28673" spans="27:29" x14ac:dyDescent="0.25">
      <c r="AA28673"/>
      <c r="AB28673"/>
      <c r="AC28673"/>
    </row>
    <row r="28674" spans="27:29" x14ac:dyDescent="0.25">
      <c r="AA28674"/>
      <c r="AB28674"/>
      <c r="AC28674"/>
    </row>
    <row r="28675" spans="27:29" x14ac:dyDescent="0.25">
      <c r="AA28675"/>
      <c r="AB28675"/>
      <c r="AC28675"/>
    </row>
    <row r="28676" spans="27:29" x14ac:dyDescent="0.25">
      <c r="AA28676"/>
      <c r="AB28676"/>
      <c r="AC28676"/>
    </row>
    <row r="28677" spans="27:29" x14ac:dyDescent="0.25">
      <c r="AA28677"/>
      <c r="AB28677"/>
      <c r="AC28677"/>
    </row>
    <row r="28678" spans="27:29" x14ac:dyDescent="0.25">
      <c r="AA28678"/>
      <c r="AB28678"/>
      <c r="AC28678"/>
    </row>
    <row r="28679" spans="27:29" x14ac:dyDescent="0.25">
      <c r="AA28679"/>
      <c r="AB28679"/>
      <c r="AC28679"/>
    </row>
    <row r="28680" spans="27:29" x14ac:dyDescent="0.25">
      <c r="AA28680"/>
      <c r="AB28680"/>
      <c r="AC28680"/>
    </row>
    <row r="28681" spans="27:29" x14ac:dyDescent="0.25">
      <c r="AA28681"/>
      <c r="AB28681"/>
      <c r="AC28681"/>
    </row>
    <row r="28682" spans="27:29" x14ac:dyDescent="0.25">
      <c r="AA28682"/>
      <c r="AB28682"/>
      <c r="AC28682"/>
    </row>
    <row r="28683" spans="27:29" x14ac:dyDescent="0.25">
      <c r="AA28683"/>
      <c r="AB28683"/>
      <c r="AC28683"/>
    </row>
    <row r="28684" spans="27:29" x14ac:dyDescent="0.25">
      <c r="AA28684"/>
      <c r="AB28684"/>
      <c r="AC28684"/>
    </row>
    <row r="28685" spans="27:29" x14ac:dyDescent="0.25">
      <c r="AA28685"/>
      <c r="AB28685"/>
      <c r="AC28685"/>
    </row>
    <row r="28686" spans="27:29" x14ac:dyDescent="0.25">
      <c r="AA28686"/>
      <c r="AB28686"/>
      <c r="AC28686"/>
    </row>
    <row r="28687" spans="27:29" x14ac:dyDescent="0.25">
      <c r="AA28687"/>
      <c r="AB28687"/>
      <c r="AC28687"/>
    </row>
    <row r="28688" spans="27:29" x14ac:dyDescent="0.25">
      <c r="AA28688"/>
      <c r="AB28688"/>
      <c r="AC28688"/>
    </row>
    <row r="28689" spans="27:29" x14ac:dyDescent="0.25">
      <c r="AA28689"/>
      <c r="AB28689"/>
      <c r="AC28689"/>
    </row>
    <row r="28690" spans="27:29" x14ac:dyDescent="0.25">
      <c r="AA28690"/>
      <c r="AB28690"/>
      <c r="AC28690"/>
    </row>
    <row r="28691" spans="27:29" x14ac:dyDescent="0.25">
      <c r="AA28691"/>
      <c r="AB28691"/>
      <c r="AC28691"/>
    </row>
    <row r="28692" spans="27:29" x14ac:dyDescent="0.25">
      <c r="AA28692"/>
      <c r="AB28692"/>
      <c r="AC28692"/>
    </row>
    <row r="28693" spans="27:29" x14ac:dyDescent="0.25">
      <c r="AA28693"/>
      <c r="AB28693"/>
      <c r="AC28693"/>
    </row>
    <row r="28694" spans="27:29" x14ac:dyDescent="0.25">
      <c r="AA28694"/>
      <c r="AB28694"/>
      <c r="AC28694"/>
    </row>
    <row r="28695" spans="27:29" x14ac:dyDescent="0.25">
      <c r="AA28695"/>
      <c r="AB28695"/>
      <c r="AC28695"/>
    </row>
    <row r="28696" spans="27:29" x14ac:dyDescent="0.25">
      <c r="AA28696"/>
      <c r="AB28696"/>
      <c r="AC28696"/>
    </row>
    <row r="28697" spans="27:29" x14ac:dyDescent="0.25">
      <c r="AA28697"/>
      <c r="AB28697"/>
      <c r="AC28697"/>
    </row>
    <row r="28698" spans="27:29" x14ac:dyDescent="0.25">
      <c r="AA28698"/>
      <c r="AB28698"/>
      <c r="AC28698"/>
    </row>
    <row r="28699" spans="27:29" x14ac:dyDescent="0.25">
      <c r="AA28699"/>
      <c r="AB28699"/>
      <c r="AC28699"/>
    </row>
    <row r="28700" spans="27:29" x14ac:dyDescent="0.25">
      <c r="AA28700"/>
      <c r="AB28700"/>
      <c r="AC28700"/>
    </row>
    <row r="28701" spans="27:29" x14ac:dyDescent="0.25">
      <c r="AA28701"/>
      <c r="AB28701"/>
      <c r="AC28701"/>
    </row>
    <row r="28702" spans="27:29" x14ac:dyDescent="0.25">
      <c r="AA28702"/>
      <c r="AB28702"/>
      <c r="AC28702"/>
    </row>
    <row r="28703" spans="27:29" x14ac:dyDescent="0.25">
      <c r="AA28703"/>
      <c r="AB28703"/>
      <c r="AC28703"/>
    </row>
    <row r="28704" spans="27:29" x14ac:dyDescent="0.25">
      <c r="AA28704"/>
      <c r="AB28704"/>
      <c r="AC28704"/>
    </row>
    <row r="28705" spans="27:29" x14ac:dyDescent="0.25">
      <c r="AA28705"/>
      <c r="AB28705"/>
      <c r="AC28705"/>
    </row>
    <row r="28706" spans="27:29" x14ac:dyDescent="0.25">
      <c r="AA28706"/>
      <c r="AB28706"/>
      <c r="AC28706"/>
    </row>
    <row r="28707" spans="27:29" x14ac:dyDescent="0.25">
      <c r="AA28707"/>
      <c r="AB28707"/>
      <c r="AC28707"/>
    </row>
    <row r="28708" spans="27:29" x14ac:dyDescent="0.25">
      <c r="AA28708"/>
      <c r="AB28708"/>
      <c r="AC28708"/>
    </row>
    <row r="28709" spans="27:29" x14ac:dyDescent="0.25">
      <c r="AA28709"/>
      <c r="AB28709"/>
      <c r="AC28709"/>
    </row>
    <row r="28710" spans="27:29" x14ac:dyDescent="0.25">
      <c r="AA28710"/>
      <c r="AB28710"/>
      <c r="AC28710"/>
    </row>
    <row r="28711" spans="27:29" x14ac:dyDescent="0.25">
      <c r="AA28711"/>
      <c r="AB28711"/>
      <c r="AC28711"/>
    </row>
    <row r="28712" spans="27:29" x14ac:dyDescent="0.25">
      <c r="AA28712"/>
      <c r="AB28712"/>
      <c r="AC28712"/>
    </row>
    <row r="28713" spans="27:29" x14ac:dyDescent="0.25">
      <c r="AA28713"/>
      <c r="AB28713"/>
      <c r="AC28713"/>
    </row>
    <row r="28714" spans="27:29" x14ac:dyDescent="0.25">
      <c r="AA28714"/>
      <c r="AB28714"/>
      <c r="AC28714"/>
    </row>
    <row r="28715" spans="27:29" x14ac:dyDescent="0.25">
      <c r="AA28715"/>
      <c r="AB28715"/>
      <c r="AC28715"/>
    </row>
    <row r="28716" spans="27:29" x14ac:dyDescent="0.25">
      <c r="AA28716"/>
      <c r="AB28716"/>
      <c r="AC28716"/>
    </row>
    <row r="28717" spans="27:29" x14ac:dyDescent="0.25">
      <c r="AA28717"/>
      <c r="AB28717"/>
      <c r="AC28717"/>
    </row>
    <row r="28718" spans="27:29" x14ac:dyDescent="0.25">
      <c r="AA28718"/>
      <c r="AB28718"/>
      <c r="AC28718"/>
    </row>
    <row r="28719" spans="27:29" x14ac:dyDescent="0.25">
      <c r="AA28719"/>
      <c r="AB28719"/>
      <c r="AC28719"/>
    </row>
    <row r="28720" spans="27:29" x14ac:dyDescent="0.25">
      <c r="AA28720"/>
      <c r="AB28720"/>
      <c r="AC28720"/>
    </row>
    <row r="28721" spans="27:29" x14ac:dyDescent="0.25">
      <c r="AA28721"/>
      <c r="AB28721"/>
      <c r="AC28721"/>
    </row>
    <row r="28722" spans="27:29" x14ac:dyDescent="0.25">
      <c r="AA28722"/>
      <c r="AB28722"/>
      <c r="AC28722"/>
    </row>
    <row r="28723" spans="27:29" x14ac:dyDescent="0.25">
      <c r="AA28723"/>
      <c r="AB28723"/>
      <c r="AC28723"/>
    </row>
    <row r="28724" spans="27:29" x14ac:dyDescent="0.25">
      <c r="AA28724"/>
      <c r="AB28724"/>
      <c r="AC28724"/>
    </row>
    <row r="28725" spans="27:29" x14ac:dyDescent="0.25">
      <c r="AA28725"/>
      <c r="AB28725"/>
      <c r="AC28725"/>
    </row>
    <row r="28726" spans="27:29" x14ac:dyDescent="0.25">
      <c r="AA28726"/>
      <c r="AB28726"/>
      <c r="AC28726"/>
    </row>
    <row r="28727" spans="27:29" x14ac:dyDescent="0.25">
      <c r="AA28727"/>
      <c r="AB28727"/>
      <c r="AC28727"/>
    </row>
    <row r="28728" spans="27:29" x14ac:dyDescent="0.25">
      <c r="AA28728"/>
      <c r="AB28728"/>
      <c r="AC28728"/>
    </row>
    <row r="28729" spans="27:29" x14ac:dyDescent="0.25">
      <c r="AA28729"/>
      <c r="AB28729"/>
      <c r="AC28729"/>
    </row>
    <row r="28730" spans="27:29" x14ac:dyDescent="0.25">
      <c r="AA28730"/>
      <c r="AB28730"/>
      <c r="AC28730"/>
    </row>
    <row r="28731" spans="27:29" x14ac:dyDescent="0.25">
      <c r="AA28731"/>
      <c r="AB28731"/>
      <c r="AC28731"/>
    </row>
    <row r="28732" spans="27:29" x14ac:dyDescent="0.25">
      <c r="AA28732"/>
      <c r="AB28732"/>
      <c r="AC28732"/>
    </row>
    <row r="28733" spans="27:29" x14ac:dyDescent="0.25">
      <c r="AA28733"/>
      <c r="AB28733"/>
      <c r="AC28733"/>
    </row>
    <row r="28734" spans="27:29" x14ac:dyDescent="0.25">
      <c r="AA28734"/>
      <c r="AB28734"/>
      <c r="AC28734"/>
    </row>
    <row r="28735" spans="27:29" x14ac:dyDescent="0.25">
      <c r="AA28735"/>
      <c r="AB28735"/>
      <c r="AC28735"/>
    </row>
    <row r="28736" spans="27:29" x14ac:dyDescent="0.25">
      <c r="AA28736"/>
      <c r="AB28736"/>
      <c r="AC28736"/>
    </row>
    <row r="28737" spans="27:29" x14ac:dyDescent="0.25">
      <c r="AA28737"/>
      <c r="AB28737"/>
      <c r="AC28737"/>
    </row>
    <row r="28738" spans="27:29" x14ac:dyDescent="0.25">
      <c r="AA28738"/>
      <c r="AB28738"/>
      <c r="AC28738"/>
    </row>
    <row r="28739" spans="27:29" x14ac:dyDescent="0.25">
      <c r="AA28739"/>
      <c r="AB28739"/>
      <c r="AC28739"/>
    </row>
    <row r="28740" spans="27:29" x14ac:dyDescent="0.25">
      <c r="AA28740"/>
      <c r="AB28740"/>
      <c r="AC28740"/>
    </row>
    <row r="28741" spans="27:29" x14ac:dyDescent="0.25">
      <c r="AA28741"/>
      <c r="AB28741"/>
      <c r="AC28741"/>
    </row>
    <row r="28742" spans="27:29" x14ac:dyDescent="0.25">
      <c r="AA28742"/>
      <c r="AB28742"/>
      <c r="AC28742"/>
    </row>
    <row r="28743" spans="27:29" x14ac:dyDescent="0.25">
      <c r="AA28743"/>
      <c r="AB28743"/>
      <c r="AC28743"/>
    </row>
    <row r="28744" spans="27:29" x14ac:dyDescent="0.25">
      <c r="AA28744"/>
      <c r="AB28744"/>
      <c r="AC28744"/>
    </row>
    <row r="28745" spans="27:29" x14ac:dyDescent="0.25">
      <c r="AA28745"/>
      <c r="AB28745"/>
      <c r="AC28745"/>
    </row>
    <row r="28746" spans="27:29" x14ac:dyDescent="0.25">
      <c r="AA28746"/>
      <c r="AB28746"/>
      <c r="AC28746"/>
    </row>
    <row r="28747" spans="27:29" x14ac:dyDescent="0.25">
      <c r="AA28747"/>
      <c r="AB28747"/>
      <c r="AC28747"/>
    </row>
    <row r="28748" spans="27:29" x14ac:dyDescent="0.25">
      <c r="AA28748"/>
      <c r="AB28748"/>
      <c r="AC28748"/>
    </row>
    <row r="28749" spans="27:29" x14ac:dyDescent="0.25">
      <c r="AA28749"/>
      <c r="AB28749"/>
      <c r="AC28749"/>
    </row>
    <row r="28750" spans="27:29" x14ac:dyDescent="0.25">
      <c r="AA28750"/>
      <c r="AB28750"/>
      <c r="AC28750"/>
    </row>
    <row r="28751" spans="27:29" x14ac:dyDescent="0.25">
      <c r="AA28751"/>
      <c r="AB28751"/>
      <c r="AC28751"/>
    </row>
    <row r="28752" spans="27:29" x14ac:dyDescent="0.25">
      <c r="AA28752"/>
      <c r="AB28752"/>
      <c r="AC28752"/>
    </row>
    <row r="28753" spans="27:29" x14ac:dyDescent="0.25">
      <c r="AA28753"/>
      <c r="AB28753"/>
      <c r="AC28753"/>
    </row>
    <row r="28754" spans="27:29" x14ac:dyDescent="0.25">
      <c r="AA28754"/>
      <c r="AB28754"/>
      <c r="AC28754"/>
    </row>
    <row r="28755" spans="27:29" x14ac:dyDescent="0.25">
      <c r="AA28755"/>
      <c r="AB28755"/>
      <c r="AC28755"/>
    </row>
    <row r="28756" spans="27:29" x14ac:dyDescent="0.25">
      <c r="AA28756"/>
      <c r="AB28756"/>
      <c r="AC28756"/>
    </row>
    <row r="28757" spans="27:29" x14ac:dyDescent="0.25">
      <c r="AA28757"/>
      <c r="AB28757"/>
      <c r="AC28757"/>
    </row>
    <row r="28758" spans="27:29" x14ac:dyDescent="0.25">
      <c r="AA28758"/>
      <c r="AB28758"/>
      <c r="AC28758"/>
    </row>
    <row r="28759" spans="27:29" x14ac:dyDescent="0.25">
      <c r="AA28759"/>
      <c r="AB28759"/>
      <c r="AC28759"/>
    </row>
    <row r="28760" spans="27:29" x14ac:dyDescent="0.25">
      <c r="AA28760"/>
      <c r="AB28760"/>
      <c r="AC28760"/>
    </row>
    <row r="28761" spans="27:29" x14ac:dyDescent="0.25">
      <c r="AA28761"/>
      <c r="AB28761"/>
      <c r="AC28761"/>
    </row>
    <row r="28762" spans="27:29" x14ac:dyDescent="0.25">
      <c r="AA28762"/>
      <c r="AB28762"/>
      <c r="AC28762"/>
    </row>
    <row r="28763" spans="27:29" x14ac:dyDescent="0.25">
      <c r="AA28763"/>
      <c r="AB28763"/>
      <c r="AC28763"/>
    </row>
    <row r="28764" spans="27:29" x14ac:dyDescent="0.25">
      <c r="AA28764"/>
      <c r="AB28764"/>
      <c r="AC28764"/>
    </row>
    <row r="28765" spans="27:29" x14ac:dyDescent="0.25">
      <c r="AA28765"/>
      <c r="AB28765"/>
      <c r="AC28765"/>
    </row>
    <row r="28766" spans="27:29" x14ac:dyDescent="0.25">
      <c r="AA28766"/>
      <c r="AB28766"/>
      <c r="AC28766"/>
    </row>
    <row r="28767" spans="27:29" x14ac:dyDescent="0.25">
      <c r="AA28767"/>
      <c r="AB28767"/>
      <c r="AC28767"/>
    </row>
    <row r="28768" spans="27:29" x14ac:dyDescent="0.25">
      <c r="AA28768"/>
      <c r="AB28768"/>
      <c r="AC28768"/>
    </row>
    <row r="28769" spans="27:29" x14ac:dyDescent="0.25">
      <c r="AA28769"/>
      <c r="AB28769"/>
      <c r="AC28769"/>
    </row>
    <row r="28770" spans="27:29" x14ac:dyDescent="0.25">
      <c r="AA28770"/>
      <c r="AB28770"/>
      <c r="AC28770"/>
    </row>
    <row r="28771" spans="27:29" x14ac:dyDescent="0.25">
      <c r="AA28771"/>
      <c r="AB28771"/>
      <c r="AC28771"/>
    </row>
    <row r="28772" spans="27:29" x14ac:dyDescent="0.25">
      <c r="AA28772"/>
      <c r="AB28772"/>
      <c r="AC28772"/>
    </row>
    <row r="28773" spans="27:29" x14ac:dyDescent="0.25">
      <c r="AA28773"/>
      <c r="AB28773"/>
      <c r="AC28773"/>
    </row>
    <row r="28774" spans="27:29" x14ac:dyDescent="0.25">
      <c r="AA28774"/>
      <c r="AB28774"/>
      <c r="AC28774"/>
    </row>
    <row r="28775" spans="27:29" x14ac:dyDescent="0.25">
      <c r="AA28775"/>
      <c r="AB28775"/>
      <c r="AC28775"/>
    </row>
    <row r="28776" spans="27:29" x14ac:dyDescent="0.25">
      <c r="AA28776"/>
      <c r="AB28776"/>
      <c r="AC28776"/>
    </row>
    <row r="28777" spans="27:29" x14ac:dyDescent="0.25">
      <c r="AA28777"/>
      <c r="AB28777"/>
      <c r="AC28777"/>
    </row>
    <row r="28778" spans="27:29" x14ac:dyDescent="0.25">
      <c r="AA28778"/>
      <c r="AB28778"/>
      <c r="AC28778"/>
    </row>
    <row r="28779" spans="27:29" x14ac:dyDescent="0.25">
      <c r="AA28779"/>
      <c r="AB28779"/>
      <c r="AC28779"/>
    </row>
    <row r="28780" spans="27:29" x14ac:dyDescent="0.25">
      <c r="AA28780"/>
      <c r="AB28780"/>
      <c r="AC28780"/>
    </row>
    <row r="28781" spans="27:29" x14ac:dyDescent="0.25">
      <c r="AA28781"/>
      <c r="AB28781"/>
      <c r="AC28781"/>
    </row>
    <row r="28782" spans="27:29" x14ac:dyDescent="0.25">
      <c r="AA28782"/>
      <c r="AB28782"/>
      <c r="AC28782"/>
    </row>
    <row r="28783" spans="27:29" x14ac:dyDescent="0.25">
      <c r="AA28783"/>
      <c r="AB28783"/>
      <c r="AC28783"/>
    </row>
    <row r="28784" spans="27:29" x14ac:dyDescent="0.25">
      <c r="AA28784"/>
      <c r="AB28784"/>
      <c r="AC28784"/>
    </row>
    <row r="28785" spans="27:29" x14ac:dyDescent="0.25">
      <c r="AA28785"/>
      <c r="AB28785"/>
      <c r="AC28785"/>
    </row>
    <row r="28786" spans="27:29" x14ac:dyDescent="0.25">
      <c r="AA28786"/>
      <c r="AB28786"/>
      <c r="AC28786"/>
    </row>
    <row r="28787" spans="27:29" x14ac:dyDescent="0.25">
      <c r="AA28787"/>
      <c r="AB28787"/>
      <c r="AC28787"/>
    </row>
    <row r="28788" spans="27:29" x14ac:dyDescent="0.25">
      <c r="AA28788"/>
      <c r="AB28788"/>
      <c r="AC28788"/>
    </row>
    <row r="28789" spans="27:29" x14ac:dyDescent="0.25">
      <c r="AA28789"/>
      <c r="AB28789"/>
      <c r="AC28789"/>
    </row>
    <row r="28790" spans="27:29" x14ac:dyDescent="0.25">
      <c r="AA28790"/>
      <c r="AB28790"/>
      <c r="AC28790"/>
    </row>
    <row r="28791" spans="27:29" x14ac:dyDescent="0.25">
      <c r="AA28791"/>
      <c r="AB28791"/>
      <c r="AC28791"/>
    </row>
    <row r="28792" spans="27:29" x14ac:dyDescent="0.25">
      <c r="AA28792"/>
      <c r="AB28792"/>
      <c r="AC28792"/>
    </row>
    <row r="28793" spans="27:29" x14ac:dyDescent="0.25">
      <c r="AA28793"/>
      <c r="AB28793"/>
      <c r="AC28793"/>
    </row>
    <row r="28794" spans="27:29" x14ac:dyDescent="0.25">
      <c r="AA28794"/>
      <c r="AB28794"/>
      <c r="AC28794"/>
    </row>
    <row r="28795" spans="27:29" x14ac:dyDescent="0.25">
      <c r="AA28795"/>
      <c r="AB28795"/>
      <c r="AC28795"/>
    </row>
    <row r="28796" spans="27:29" x14ac:dyDescent="0.25">
      <c r="AA28796"/>
      <c r="AB28796"/>
      <c r="AC28796"/>
    </row>
    <row r="28797" spans="27:29" x14ac:dyDescent="0.25">
      <c r="AA28797"/>
      <c r="AB28797"/>
      <c r="AC28797"/>
    </row>
    <row r="28798" spans="27:29" x14ac:dyDescent="0.25">
      <c r="AA28798"/>
      <c r="AB28798"/>
      <c r="AC28798"/>
    </row>
    <row r="28799" spans="27:29" x14ac:dyDescent="0.25">
      <c r="AA28799"/>
      <c r="AB28799"/>
      <c r="AC28799"/>
    </row>
    <row r="28800" spans="27:29" x14ac:dyDescent="0.25">
      <c r="AA28800"/>
      <c r="AB28800"/>
      <c r="AC28800"/>
    </row>
    <row r="28801" spans="27:29" x14ac:dyDescent="0.25">
      <c r="AA28801"/>
      <c r="AB28801"/>
      <c r="AC28801"/>
    </row>
    <row r="28802" spans="27:29" x14ac:dyDescent="0.25">
      <c r="AA28802"/>
      <c r="AB28802"/>
      <c r="AC28802"/>
    </row>
    <row r="28803" spans="27:29" x14ac:dyDescent="0.25">
      <c r="AA28803"/>
      <c r="AB28803"/>
      <c r="AC28803"/>
    </row>
    <row r="28804" spans="27:29" x14ac:dyDescent="0.25">
      <c r="AA28804"/>
      <c r="AB28804"/>
      <c r="AC28804"/>
    </row>
    <row r="28805" spans="27:29" x14ac:dyDescent="0.25">
      <c r="AA28805"/>
      <c r="AB28805"/>
      <c r="AC28805"/>
    </row>
    <row r="28806" spans="27:29" x14ac:dyDescent="0.25">
      <c r="AA28806"/>
      <c r="AB28806"/>
      <c r="AC28806"/>
    </row>
    <row r="28807" spans="27:29" x14ac:dyDescent="0.25">
      <c r="AA28807"/>
      <c r="AB28807"/>
      <c r="AC28807"/>
    </row>
    <row r="28808" spans="27:29" x14ac:dyDescent="0.25">
      <c r="AA28808"/>
      <c r="AB28808"/>
      <c r="AC28808"/>
    </row>
    <row r="28809" spans="27:29" x14ac:dyDescent="0.25">
      <c r="AA28809"/>
      <c r="AB28809"/>
      <c r="AC28809"/>
    </row>
    <row r="28810" spans="27:29" x14ac:dyDescent="0.25">
      <c r="AA28810"/>
      <c r="AB28810"/>
      <c r="AC28810"/>
    </row>
    <row r="28811" spans="27:29" x14ac:dyDescent="0.25">
      <c r="AA28811"/>
      <c r="AB28811"/>
      <c r="AC28811"/>
    </row>
    <row r="28812" spans="27:29" x14ac:dyDescent="0.25">
      <c r="AA28812"/>
      <c r="AB28812"/>
      <c r="AC28812"/>
    </row>
    <row r="28813" spans="27:29" x14ac:dyDescent="0.25">
      <c r="AA28813"/>
      <c r="AB28813"/>
      <c r="AC28813"/>
    </row>
    <row r="28814" spans="27:29" x14ac:dyDescent="0.25">
      <c r="AA28814"/>
      <c r="AB28814"/>
      <c r="AC28814"/>
    </row>
    <row r="28815" spans="27:29" x14ac:dyDescent="0.25">
      <c r="AA28815"/>
      <c r="AB28815"/>
      <c r="AC28815"/>
    </row>
    <row r="28816" spans="27:29" x14ac:dyDescent="0.25">
      <c r="AA28816"/>
      <c r="AB28816"/>
      <c r="AC28816"/>
    </row>
    <row r="28817" spans="27:29" x14ac:dyDescent="0.25">
      <c r="AA28817"/>
      <c r="AB28817"/>
      <c r="AC28817"/>
    </row>
    <row r="28818" spans="27:29" x14ac:dyDescent="0.25">
      <c r="AA28818"/>
      <c r="AB28818"/>
      <c r="AC28818"/>
    </row>
    <row r="28819" spans="27:29" x14ac:dyDescent="0.25">
      <c r="AA28819"/>
      <c r="AB28819"/>
      <c r="AC28819"/>
    </row>
    <row r="28820" spans="27:29" x14ac:dyDescent="0.25">
      <c r="AA28820"/>
      <c r="AB28820"/>
      <c r="AC28820"/>
    </row>
    <row r="28821" spans="27:29" x14ac:dyDescent="0.25">
      <c r="AA28821"/>
      <c r="AB28821"/>
      <c r="AC28821"/>
    </row>
    <row r="28822" spans="27:29" x14ac:dyDescent="0.25">
      <c r="AA28822"/>
      <c r="AB28822"/>
      <c r="AC28822"/>
    </row>
    <row r="28823" spans="27:29" x14ac:dyDescent="0.25">
      <c r="AA28823"/>
      <c r="AB28823"/>
      <c r="AC28823"/>
    </row>
    <row r="28824" spans="27:29" x14ac:dyDescent="0.25">
      <c r="AA28824"/>
      <c r="AB28824"/>
      <c r="AC28824"/>
    </row>
    <row r="28825" spans="27:29" x14ac:dyDescent="0.25">
      <c r="AA28825"/>
      <c r="AB28825"/>
      <c r="AC28825"/>
    </row>
    <row r="28826" spans="27:29" x14ac:dyDescent="0.25">
      <c r="AA28826"/>
      <c r="AB28826"/>
      <c r="AC28826"/>
    </row>
    <row r="28827" spans="27:29" x14ac:dyDescent="0.25">
      <c r="AA28827"/>
      <c r="AB28827"/>
      <c r="AC28827"/>
    </row>
    <row r="28828" spans="27:29" x14ac:dyDescent="0.25">
      <c r="AA28828"/>
      <c r="AB28828"/>
      <c r="AC28828"/>
    </row>
    <row r="28829" spans="27:29" x14ac:dyDescent="0.25">
      <c r="AA28829"/>
      <c r="AB28829"/>
      <c r="AC28829"/>
    </row>
    <row r="28830" spans="27:29" x14ac:dyDescent="0.25">
      <c r="AA28830"/>
      <c r="AB28830"/>
      <c r="AC28830"/>
    </row>
    <row r="28831" spans="27:29" x14ac:dyDescent="0.25">
      <c r="AA28831"/>
      <c r="AB28831"/>
      <c r="AC28831"/>
    </row>
    <row r="28832" spans="27:29" x14ac:dyDescent="0.25">
      <c r="AA28832"/>
      <c r="AB28832"/>
      <c r="AC28832"/>
    </row>
    <row r="28833" spans="27:29" x14ac:dyDescent="0.25">
      <c r="AA28833"/>
      <c r="AB28833"/>
      <c r="AC28833"/>
    </row>
    <row r="28834" spans="27:29" x14ac:dyDescent="0.25">
      <c r="AA28834"/>
      <c r="AB28834"/>
      <c r="AC28834"/>
    </row>
    <row r="28835" spans="27:29" x14ac:dyDescent="0.25">
      <c r="AA28835"/>
      <c r="AB28835"/>
      <c r="AC28835"/>
    </row>
    <row r="28836" spans="27:29" x14ac:dyDescent="0.25">
      <c r="AA28836"/>
      <c r="AB28836"/>
      <c r="AC28836"/>
    </row>
    <row r="28837" spans="27:29" x14ac:dyDescent="0.25">
      <c r="AA28837"/>
      <c r="AB28837"/>
      <c r="AC28837"/>
    </row>
    <row r="28838" spans="27:29" x14ac:dyDescent="0.25">
      <c r="AA28838"/>
      <c r="AB28838"/>
      <c r="AC28838"/>
    </row>
    <row r="28839" spans="27:29" x14ac:dyDescent="0.25">
      <c r="AA28839"/>
      <c r="AB28839"/>
      <c r="AC28839"/>
    </row>
    <row r="28840" spans="27:29" x14ac:dyDescent="0.25">
      <c r="AA28840"/>
      <c r="AB28840"/>
      <c r="AC28840"/>
    </row>
    <row r="28841" spans="27:29" x14ac:dyDescent="0.25">
      <c r="AA28841"/>
      <c r="AB28841"/>
      <c r="AC28841"/>
    </row>
    <row r="28842" spans="27:29" x14ac:dyDescent="0.25">
      <c r="AA28842"/>
      <c r="AB28842"/>
      <c r="AC28842"/>
    </row>
    <row r="28843" spans="27:29" x14ac:dyDescent="0.25">
      <c r="AA28843"/>
      <c r="AB28843"/>
      <c r="AC28843"/>
    </row>
    <row r="28844" spans="27:29" x14ac:dyDescent="0.25">
      <c r="AA28844"/>
      <c r="AB28844"/>
      <c r="AC28844"/>
    </row>
    <row r="28845" spans="27:29" x14ac:dyDescent="0.25">
      <c r="AA28845"/>
      <c r="AB28845"/>
      <c r="AC28845"/>
    </row>
    <row r="28846" spans="27:29" x14ac:dyDescent="0.25">
      <c r="AA28846"/>
      <c r="AB28846"/>
      <c r="AC28846"/>
    </row>
    <row r="28847" spans="27:29" x14ac:dyDescent="0.25">
      <c r="AA28847"/>
      <c r="AB28847"/>
      <c r="AC28847"/>
    </row>
    <row r="28848" spans="27:29" x14ac:dyDescent="0.25">
      <c r="AA28848"/>
      <c r="AB28848"/>
      <c r="AC28848"/>
    </row>
    <row r="28849" spans="27:29" x14ac:dyDescent="0.25">
      <c r="AA28849"/>
      <c r="AB28849"/>
      <c r="AC28849"/>
    </row>
    <row r="28850" spans="27:29" x14ac:dyDescent="0.25">
      <c r="AA28850"/>
      <c r="AB28850"/>
      <c r="AC28850"/>
    </row>
    <row r="28851" spans="27:29" x14ac:dyDescent="0.25">
      <c r="AA28851"/>
      <c r="AB28851"/>
      <c r="AC28851"/>
    </row>
    <row r="28852" spans="27:29" x14ac:dyDescent="0.25">
      <c r="AA28852"/>
      <c r="AB28852"/>
      <c r="AC28852"/>
    </row>
    <row r="28853" spans="27:29" x14ac:dyDescent="0.25">
      <c r="AA28853"/>
      <c r="AB28853"/>
      <c r="AC28853"/>
    </row>
    <row r="28854" spans="27:29" x14ac:dyDescent="0.25">
      <c r="AA28854"/>
      <c r="AB28854"/>
      <c r="AC28854"/>
    </row>
    <row r="28855" spans="27:29" x14ac:dyDescent="0.25">
      <c r="AA28855"/>
      <c r="AB28855"/>
      <c r="AC28855"/>
    </row>
    <row r="28856" spans="27:29" x14ac:dyDescent="0.25">
      <c r="AA28856"/>
      <c r="AB28856"/>
      <c r="AC28856"/>
    </row>
    <row r="28857" spans="27:29" x14ac:dyDescent="0.25">
      <c r="AA28857"/>
      <c r="AB28857"/>
      <c r="AC28857"/>
    </row>
    <row r="28858" spans="27:29" x14ac:dyDescent="0.25">
      <c r="AA28858"/>
      <c r="AB28858"/>
      <c r="AC28858"/>
    </row>
    <row r="28859" spans="27:29" x14ac:dyDescent="0.25">
      <c r="AA28859"/>
      <c r="AB28859"/>
      <c r="AC28859"/>
    </row>
    <row r="28860" spans="27:29" x14ac:dyDescent="0.25">
      <c r="AA28860"/>
      <c r="AB28860"/>
      <c r="AC28860"/>
    </row>
    <row r="28861" spans="27:29" x14ac:dyDescent="0.25">
      <c r="AA28861"/>
      <c r="AB28861"/>
      <c r="AC28861"/>
    </row>
    <row r="28862" spans="27:29" x14ac:dyDescent="0.25">
      <c r="AA28862"/>
      <c r="AB28862"/>
      <c r="AC28862"/>
    </row>
    <row r="28863" spans="27:29" x14ac:dyDescent="0.25">
      <c r="AA28863"/>
      <c r="AB28863"/>
      <c r="AC28863"/>
    </row>
    <row r="28864" spans="27:29" x14ac:dyDescent="0.25">
      <c r="AA28864"/>
      <c r="AB28864"/>
      <c r="AC28864"/>
    </row>
    <row r="28865" spans="27:29" x14ac:dyDescent="0.25">
      <c r="AA28865"/>
      <c r="AB28865"/>
      <c r="AC28865"/>
    </row>
    <row r="28866" spans="27:29" x14ac:dyDescent="0.25">
      <c r="AA28866"/>
      <c r="AB28866"/>
      <c r="AC28866"/>
    </row>
    <row r="28867" spans="27:29" x14ac:dyDescent="0.25">
      <c r="AA28867"/>
      <c r="AB28867"/>
      <c r="AC28867"/>
    </row>
    <row r="28868" spans="27:29" x14ac:dyDescent="0.25">
      <c r="AA28868"/>
      <c r="AB28868"/>
      <c r="AC28868"/>
    </row>
    <row r="28869" spans="27:29" x14ac:dyDescent="0.25">
      <c r="AA28869"/>
      <c r="AB28869"/>
      <c r="AC28869"/>
    </row>
    <row r="28870" spans="27:29" x14ac:dyDescent="0.25">
      <c r="AA28870"/>
      <c r="AB28870"/>
      <c r="AC28870"/>
    </row>
    <row r="28871" spans="27:29" x14ac:dyDescent="0.25">
      <c r="AA28871"/>
      <c r="AB28871"/>
      <c r="AC28871"/>
    </row>
    <row r="28872" spans="27:29" x14ac:dyDescent="0.25">
      <c r="AA28872"/>
      <c r="AB28872"/>
      <c r="AC28872"/>
    </row>
    <row r="28873" spans="27:29" x14ac:dyDescent="0.25">
      <c r="AA28873"/>
      <c r="AB28873"/>
      <c r="AC28873"/>
    </row>
    <row r="28874" spans="27:29" x14ac:dyDescent="0.25">
      <c r="AA28874"/>
      <c r="AB28874"/>
      <c r="AC28874"/>
    </row>
    <row r="28875" spans="27:29" x14ac:dyDescent="0.25">
      <c r="AA28875"/>
      <c r="AB28875"/>
      <c r="AC28875"/>
    </row>
    <row r="28876" spans="27:29" x14ac:dyDescent="0.25">
      <c r="AA28876"/>
      <c r="AB28876"/>
      <c r="AC28876"/>
    </row>
    <row r="28877" spans="27:29" x14ac:dyDescent="0.25">
      <c r="AA28877"/>
      <c r="AB28877"/>
      <c r="AC28877"/>
    </row>
    <row r="28878" spans="27:29" x14ac:dyDescent="0.25">
      <c r="AA28878"/>
      <c r="AB28878"/>
      <c r="AC28878"/>
    </row>
    <row r="28879" spans="27:29" x14ac:dyDescent="0.25">
      <c r="AA28879"/>
      <c r="AB28879"/>
      <c r="AC28879"/>
    </row>
    <row r="28880" spans="27:29" x14ac:dyDescent="0.25">
      <c r="AA28880"/>
      <c r="AB28880"/>
      <c r="AC28880"/>
    </row>
    <row r="28881" spans="27:29" x14ac:dyDescent="0.25">
      <c r="AA28881"/>
      <c r="AB28881"/>
      <c r="AC28881"/>
    </row>
    <row r="28882" spans="27:29" x14ac:dyDescent="0.25">
      <c r="AA28882"/>
      <c r="AB28882"/>
      <c r="AC28882"/>
    </row>
    <row r="28883" spans="27:29" x14ac:dyDescent="0.25">
      <c r="AA28883"/>
      <c r="AB28883"/>
      <c r="AC28883"/>
    </row>
    <row r="28884" spans="27:29" x14ac:dyDescent="0.25">
      <c r="AA28884"/>
      <c r="AB28884"/>
      <c r="AC28884"/>
    </row>
    <row r="28885" spans="27:29" x14ac:dyDescent="0.25">
      <c r="AA28885"/>
      <c r="AB28885"/>
      <c r="AC28885"/>
    </row>
    <row r="28886" spans="27:29" x14ac:dyDescent="0.25">
      <c r="AA28886"/>
      <c r="AB28886"/>
      <c r="AC28886"/>
    </row>
    <row r="28887" spans="27:29" x14ac:dyDescent="0.25">
      <c r="AA28887"/>
      <c r="AB28887"/>
      <c r="AC28887"/>
    </row>
    <row r="28888" spans="27:29" x14ac:dyDescent="0.25">
      <c r="AA28888"/>
      <c r="AB28888"/>
      <c r="AC28888"/>
    </row>
    <row r="28889" spans="27:29" x14ac:dyDescent="0.25">
      <c r="AA28889"/>
      <c r="AB28889"/>
      <c r="AC28889"/>
    </row>
    <row r="28890" spans="27:29" x14ac:dyDescent="0.25">
      <c r="AA28890"/>
      <c r="AB28890"/>
      <c r="AC28890"/>
    </row>
    <row r="28891" spans="27:29" x14ac:dyDescent="0.25">
      <c r="AA28891"/>
      <c r="AB28891"/>
      <c r="AC28891"/>
    </row>
    <row r="28892" spans="27:29" x14ac:dyDescent="0.25">
      <c r="AA28892"/>
      <c r="AB28892"/>
      <c r="AC28892"/>
    </row>
    <row r="28893" spans="27:29" x14ac:dyDescent="0.25">
      <c r="AA28893"/>
      <c r="AB28893"/>
      <c r="AC28893"/>
    </row>
    <row r="28894" spans="27:29" x14ac:dyDescent="0.25">
      <c r="AA28894"/>
      <c r="AB28894"/>
      <c r="AC28894"/>
    </row>
    <row r="28895" spans="27:29" x14ac:dyDescent="0.25">
      <c r="AA28895"/>
      <c r="AB28895"/>
      <c r="AC28895"/>
    </row>
    <row r="28896" spans="27:29" x14ac:dyDescent="0.25">
      <c r="AA28896"/>
      <c r="AB28896"/>
      <c r="AC28896"/>
    </row>
    <row r="28897" spans="27:29" x14ac:dyDescent="0.25">
      <c r="AA28897"/>
      <c r="AB28897"/>
      <c r="AC28897"/>
    </row>
    <row r="28898" spans="27:29" x14ac:dyDescent="0.25">
      <c r="AA28898"/>
      <c r="AB28898"/>
      <c r="AC28898"/>
    </row>
    <row r="28899" spans="27:29" x14ac:dyDescent="0.25">
      <c r="AA28899"/>
      <c r="AB28899"/>
      <c r="AC28899"/>
    </row>
    <row r="28900" spans="27:29" x14ac:dyDescent="0.25">
      <c r="AA28900"/>
      <c r="AB28900"/>
      <c r="AC28900"/>
    </row>
    <row r="28901" spans="27:29" x14ac:dyDescent="0.25">
      <c r="AA28901"/>
      <c r="AB28901"/>
      <c r="AC28901"/>
    </row>
    <row r="28902" spans="27:29" x14ac:dyDescent="0.25">
      <c r="AA28902"/>
      <c r="AB28902"/>
      <c r="AC28902"/>
    </row>
    <row r="28903" spans="27:29" x14ac:dyDescent="0.25">
      <c r="AA28903"/>
      <c r="AB28903"/>
      <c r="AC28903"/>
    </row>
    <row r="28904" spans="27:29" x14ac:dyDescent="0.25">
      <c r="AA28904"/>
      <c r="AB28904"/>
      <c r="AC28904"/>
    </row>
    <row r="28905" spans="27:29" x14ac:dyDescent="0.25">
      <c r="AA28905"/>
      <c r="AB28905"/>
      <c r="AC28905"/>
    </row>
    <row r="28906" spans="27:29" x14ac:dyDescent="0.25">
      <c r="AA28906"/>
      <c r="AB28906"/>
      <c r="AC28906"/>
    </row>
    <row r="28907" spans="27:29" x14ac:dyDescent="0.25">
      <c r="AA28907"/>
      <c r="AB28907"/>
      <c r="AC28907"/>
    </row>
    <row r="28908" spans="27:29" x14ac:dyDescent="0.25">
      <c r="AA28908"/>
      <c r="AB28908"/>
      <c r="AC28908"/>
    </row>
    <row r="28909" spans="27:29" x14ac:dyDescent="0.25">
      <c r="AA28909"/>
      <c r="AB28909"/>
      <c r="AC28909"/>
    </row>
    <row r="28910" spans="27:29" x14ac:dyDescent="0.25">
      <c r="AA28910"/>
      <c r="AB28910"/>
      <c r="AC28910"/>
    </row>
    <row r="28911" spans="27:29" x14ac:dyDescent="0.25">
      <c r="AA28911"/>
      <c r="AB28911"/>
      <c r="AC28911"/>
    </row>
    <row r="28912" spans="27:29" x14ac:dyDescent="0.25">
      <c r="AA28912"/>
      <c r="AB28912"/>
      <c r="AC28912"/>
    </row>
    <row r="28913" spans="27:29" x14ac:dyDescent="0.25">
      <c r="AA28913"/>
      <c r="AB28913"/>
      <c r="AC28913"/>
    </row>
    <row r="28914" spans="27:29" x14ac:dyDescent="0.25">
      <c r="AA28914"/>
      <c r="AB28914"/>
      <c r="AC28914"/>
    </row>
    <row r="28915" spans="27:29" x14ac:dyDescent="0.25">
      <c r="AA28915"/>
      <c r="AB28915"/>
      <c r="AC28915"/>
    </row>
    <row r="28916" spans="27:29" x14ac:dyDescent="0.25">
      <c r="AA28916"/>
      <c r="AB28916"/>
      <c r="AC28916"/>
    </row>
    <row r="28917" spans="27:29" x14ac:dyDescent="0.25">
      <c r="AA28917"/>
      <c r="AB28917"/>
      <c r="AC28917"/>
    </row>
    <row r="28918" spans="27:29" x14ac:dyDescent="0.25">
      <c r="AA28918"/>
      <c r="AB28918"/>
      <c r="AC28918"/>
    </row>
    <row r="28919" spans="27:29" x14ac:dyDescent="0.25">
      <c r="AA28919"/>
      <c r="AB28919"/>
      <c r="AC28919"/>
    </row>
    <row r="28920" spans="27:29" x14ac:dyDescent="0.25">
      <c r="AA28920"/>
      <c r="AB28920"/>
      <c r="AC28920"/>
    </row>
    <row r="28921" spans="27:29" x14ac:dyDescent="0.25">
      <c r="AA28921"/>
      <c r="AB28921"/>
      <c r="AC28921"/>
    </row>
    <row r="28922" spans="27:29" x14ac:dyDescent="0.25">
      <c r="AA28922"/>
      <c r="AB28922"/>
      <c r="AC28922"/>
    </row>
    <row r="28923" spans="27:29" x14ac:dyDescent="0.25">
      <c r="AA28923"/>
      <c r="AB28923"/>
      <c r="AC28923"/>
    </row>
    <row r="28924" spans="27:29" x14ac:dyDescent="0.25">
      <c r="AA28924"/>
      <c r="AB28924"/>
      <c r="AC28924"/>
    </row>
    <row r="28925" spans="27:29" x14ac:dyDescent="0.25">
      <c r="AA28925"/>
      <c r="AB28925"/>
      <c r="AC28925"/>
    </row>
    <row r="28926" spans="27:29" x14ac:dyDescent="0.25">
      <c r="AA28926"/>
      <c r="AB28926"/>
      <c r="AC28926"/>
    </row>
    <row r="28927" spans="27:29" x14ac:dyDescent="0.25">
      <c r="AA28927"/>
      <c r="AB28927"/>
      <c r="AC28927"/>
    </row>
    <row r="28928" spans="27:29" x14ac:dyDescent="0.25">
      <c r="AA28928"/>
      <c r="AB28928"/>
      <c r="AC28928"/>
    </row>
    <row r="28929" spans="27:29" x14ac:dyDescent="0.25">
      <c r="AA28929"/>
      <c r="AB28929"/>
      <c r="AC28929"/>
    </row>
    <row r="28930" spans="27:29" x14ac:dyDescent="0.25">
      <c r="AA28930"/>
      <c r="AB28930"/>
      <c r="AC28930"/>
    </row>
    <row r="28931" spans="27:29" x14ac:dyDescent="0.25">
      <c r="AA28931"/>
      <c r="AB28931"/>
      <c r="AC28931"/>
    </row>
    <row r="28932" spans="27:29" x14ac:dyDescent="0.25">
      <c r="AA28932"/>
      <c r="AB28932"/>
      <c r="AC28932"/>
    </row>
    <row r="28933" spans="27:29" x14ac:dyDescent="0.25">
      <c r="AA28933"/>
      <c r="AB28933"/>
      <c r="AC28933"/>
    </row>
    <row r="28934" spans="27:29" x14ac:dyDescent="0.25">
      <c r="AA28934"/>
      <c r="AB28934"/>
      <c r="AC28934"/>
    </row>
    <row r="28935" spans="27:29" x14ac:dyDescent="0.25">
      <c r="AA28935"/>
      <c r="AB28935"/>
      <c r="AC28935"/>
    </row>
    <row r="28936" spans="27:29" x14ac:dyDescent="0.25">
      <c r="AA28936"/>
      <c r="AB28936"/>
      <c r="AC28936"/>
    </row>
    <row r="28937" spans="27:29" x14ac:dyDescent="0.25">
      <c r="AA28937"/>
      <c r="AB28937"/>
      <c r="AC28937"/>
    </row>
    <row r="28938" spans="27:29" x14ac:dyDescent="0.25">
      <c r="AA28938"/>
      <c r="AB28938"/>
      <c r="AC28938"/>
    </row>
    <row r="28939" spans="27:29" x14ac:dyDescent="0.25">
      <c r="AA28939"/>
      <c r="AB28939"/>
      <c r="AC28939"/>
    </row>
    <row r="28940" spans="27:29" x14ac:dyDescent="0.25">
      <c r="AA28940"/>
      <c r="AB28940"/>
      <c r="AC28940"/>
    </row>
    <row r="28941" spans="27:29" x14ac:dyDescent="0.25">
      <c r="AA28941"/>
      <c r="AB28941"/>
      <c r="AC28941"/>
    </row>
    <row r="28942" spans="27:29" x14ac:dyDescent="0.25">
      <c r="AA28942"/>
      <c r="AB28942"/>
      <c r="AC28942"/>
    </row>
    <row r="28943" spans="27:29" x14ac:dyDescent="0.25">
      <c r="AA28943"/>
      <c r="AB28943"/>
      <c r="AC28943"/>
    </row>
    <row r="28944" spans="27:29" x14ac:dyDescent="0.25">
      <c r="AA28944"/>
      <c r="AB28944"/>
      <c r="AC28944"/>
    </row>
    <row r="28945" spans="27:29" x14ac:dyDescent="0.25">
      <c r="AA28945"/>
      <c r="AB28945"/>
      <c r="AC28945"/>
    </row>
    <row r="28946" spans="27:29" x14ac:dyDescent="0.25">
      <c r="AA28946"/>
      <c r="AB28946"/>
      <c r="AC28946"/>
    </row>
    <row r="28947" spans="27:29" x14ac:dyDescent="0.25">
      <c r="AA28947"/>
      <c r="AB28947"/>
      <c r="AC28947"/>
    </row>
    <row r="28948" spans="27:29" x14ac:dyDescent="0.25">
      <c r="AA28948"/>
      <c r="AB28948"/>
      <c r="AC28948"/>
    </row>
    <row r="28949" spans="27:29" x14ac:dyDescent="0.25">
      <c r="AA28949"/>
      <c r="AB28949"/>
      <c r="AC28949"/>
    </row>
    <row r="28950" spans="27:29" x14ac:dyDescent="0.25">
      <c r="AA28950"/>
      <c r="AB28950"/>
      <c r="AC28950"/>
    </row>
    <row r="28951" spans="27:29" x14ac:dyDescent="0.25">
      <c r="AA28951"/>
      <c r="AB28951"/>
      <c r="AC28951"/>
    </row>
    <row r="28952" spans="27:29" x14ac:dyDescent="0.25">
      <c r="AA28952"/>
      <c r="AB28952"/>
      <c r="AC28952"/>
    </row>
    <row r="28953" spans="27:29" x14ac:dyDescent="0.25">
      <c r="AA28953"/>
      <c r="AB28953"/>
      <c r="AC28953"/>
    </row>
    <row r="28954" spans="27:29" x14ac:dyDescent="0.25">
      <c r="AA28954"/>
      <c r="AB28954"/>
      <c r="AC28954"/>
    </row>
    <row r="28955" spans="27:29" x14ac:dyDescent="0.25">
      <c r="AA28955"/>
      <c r="AB28955"/>
      <c r="AC28955"/>
    </row>
    <row r="28956" spans="27:29" x14ac:dyDescent="0.25">
      <c r="AA28956"/>
      <c r="AB28956"/>
      <c r="AC28956"/>
    </row>
    <row r="28957" spans="27:29" x14ac:dyDescent="0.25">
      <c r="AA28957"/>
      <c r="AB28957"/>
      <c r="AC28957"/>
    </row>
    <row r="28958" spans="27:29" x14ac:dyDescent="0.25">
      <c r="AA28958"/>
      <c r="AB28958"/>
      <c r="AC28958"/>
    </row>
    <row r="28959" spans="27:29" x14ac:dyDescent="0.25">
      <c r="AA28959"/>
      <c r="AB28959"/>
      <c r="AC28959"/>
    </row>
    <row r="28960" spans="27:29" x14ac:dyDescent="0.25">
      <c r="AA28960"/>
      <c r="AB28960"/>
      <c r="AC28960"/>
    </row>
    <row r="28961" spans="27:29" x14ac:dyDescent="0.25">
      <c r="AA28961"/>
      <c r="AB28961"/>
      <c r="AC28961"/>
    </row>
    <row r="28962" spans="27:29" x14ac:dyDescent="0.25">
      <c r="AA28962"/>
      <c r="AB28962"/>
      <c r="AC28962"/>
    </row>
    <row r="28963" spans="27:29" x14ac:dyDescent="0.25">
      <c r="AA28963"/>
      <c r="AB28963"/>
      <c r="AC28963"/>
    </row>
    <row r="28964" spans="27:29" x14ac:dyDescent="0.25">
      <c r="AA28964"/>
      <c r="AB28964"/>
      <c r="AC28964"/>
    </row>
    <row r="28965" spans="27:29" x14ac:dyDescent="0.25">
      <c r="AA28965"/>
      <c r="AB28965"/>
      <c r="AC28965"/>
    </row>
    <row r="28966" spans="27:29" x14ac:dyDescent="0.25">
      <c r="AA28966"/>
      <c r="AB28966"/>
      <c r="AC28966"/>
    </row>
    <row r="28967" spans="27:29" x14ac:dyDescent="0.25">
      <c r="AA28967"/>
      <c r="AB28967"/>
      <c r="AC28967"/>
    </row>
    <row r="28968" spans="27:29" x14ac:dyDescent="0.25">
      <c r="AA28968"/>
      <c r="AB28968"/>
      <c r="AC28968"/>
    </row>
    <row r="28969" spans="27:29" x14ac:dyDescent="0.25">
      <c r="AA28969"/>
      <c r="AB28969"/>
      <c r="AC28969"/>
    </row>
    <row r="28970" spans="27:29" x14ac:dyDescent="0.25">
      <c r="AA28970"/>
      <c r="AB28970"/>
      <c r="AC28970"/>
    </row>
    <row r="28971" spans="27:29" x14ac:dyDescent="0.25">
      <c r="AA28971"/>
      <c r="AB28971"/>
      <c r="AC28971"/>
    </row>
    <row r="28972" spans="27:29" x14ac:dyDescent="0.25">
      <c r="AA28972"/>
      <c r="AB28972"/>
      <c r="AC28972"/>
    </row>
    <row r="28973" spans="27:29" x14ac:dyDescent="0.25">
      <c r="AA28973"/>
      <c r="AB28973"/>
      <c r="AC28973"/>
    </row>
    <row r="28974" spans="27:29" x14ac:dyDescent="0.25">
      <c r="AA28974"/>
      <c r="AB28974"/>
      <c r="AC28974"/>
    </row>
    <row r="28975" spans="27:29" x14ac:dyDescent="0.25">
      <c r="AA28975"/>
      <c r="AB28975"/>
      <c r="AC28975"/>
    </row>
    <row r="28976" spans="27:29" x14ac:dyDescent="0.25">
      <c r="AA28976"/>
      <c r="AB28976"/>
      <c r="AC28976"/>
    </row>
    <row r="28977" spans="27:29" x14ac:dyDescent="0.25">
      <c r="AA28977"/>
      <c r="AB28977"/>
      <c r="AC28977"/>
    </row>
    <row r="28978" spans="27:29" x14ac:dyDescent="0.25">
      <c r="AA28978"/>
      <c r="AB28978"/>
      <c r="AC28978"/>
    </row>
    <row r="28979" spans="27:29" x14ac:dyDescent="0.25">
      <c r="AA28979"/>
      <c r="AB28979"/>
      <c r="AC28979"/>
    </row>
    <row r="28980" spans="27:29" x14ac:dyDescent="0.25">
      <c r="AA28980"/>
      <c r="AB28980"/>
      <c r="AC28980"/>
    </row>
    <row r="28981" spans="27:29" x14ac:dyDescent="0.25">
      <c r="AA28981"/>
      <c r="AB28981"/>
      <c r="AC28981"/>
    </row>
    <row r="28982" spans="27:29" x14ac:dyDescent="0.25">
      <c r="AA28982"/>
      <c r="AB28982"/>
      <c r="AC28982"/>
    </row>
    <row r="28983" spans="27:29" x14ac:dyDescent="0.25">
      <c r="AA28983"/>
      <c r="AB28983"/>
      <c r="AC28983"/>
    </row>
    <row r="28984" spans="27:29" x14ac:dyDescent="0.25">
      <c r="AA28984"/>
      <c r="AB28984"/>
      <c r="AC28984"/>
    </row>
    <row r="28985" spans="27:29" x14ac:dyDescent="0.25">
      <c r="AA28985"/>
      <c r="AB28985"/>
      <c r="AC28985"/>
    </row>
    <row r="28986" spans="27:29" x14ac:dyDescent="0.25">
      <c r="AA28986"/>
      <c r="AB28986"/>
      <c r="AC28986"/>
    </row>
    <row r="28987" spans="27:29" x14ac:dyDescent="0.25">
      <c r="AA28987"/>
      <c r="AB28987"/>
      <c r="AC28987"/>
    </row>
    <row r="28988" spans="27:29" x14ac:dyDescent="0.25">
      <c r="AA28988"/>
      <c r="AB28988"/>
      <c r="AC28988"/>
    </row>
    <row r="28989" spans="27:29" x14ac:dyDescent="0.25">
      <c r="AA28989"/>
      <c r="AB28989"/>
      <c r="AC28989"/>
    </row>
    <row r="28990" spans="27:29" x14ac:dyDescent="0.25">
      <c r="AA28990"/>
      <c r="AB28990"/>
      <c r="AC28990"/>
    </row>
    <row r="28991" spans="27:29" x14ac:dyDescent="0.25">
      <c r="AA28991"/>
      <c r="AB28991"/>
      <c r="AC28991"/>
    </row>
    <row r="28992" spans="27:29" x14ac:dyDescent="0.25">
      <c r="AA28992"/>
      <c r="AB28992"/>
      <c r="AC28992"/>
    </row>
    <row r="28993" spans="27:29" x14ac:dyDescent="0.25">
      <c r="AA28993"/>
      <c r="AB28993"/>
      <c r="AC28993"/>
    </row>
    <row r="28994" spans="27:29" x14ac:dyDescent="0.25">
      <c r="AA28994"/>
      <c r="AB28994"/>
      <c r="AC28994"/>
    </row>
    <row r="28995" spans="27:29" x14ac:dyDescent="0.25">
      <c r="AA28995"/>
      <c r="AB28995"/>
      <c r="AC28995"/>
    </row>
    <row r="28996" spans="27:29" x14ac:dyDescent="0.25">
      <c r="AA28996"/>
      <c r="AB28996"/>
      <c r="AC28996"/>
    </row>
    <row r="28997" spans="27:29" x14ac:dyDescent="0.25">
      <c r="AA28997"/>
      <c r="AB28997"/>
      <c r="AC28997"/>
    </row>
    <row r="28998" spans="27:29" x14ac:dyDescent="0.25">
      <c r="AA28998"/>
      <c r="AB28998"/>
      <c r="AC28998"/>
    </row>
    <row r="28999" spans="27:29" x14ac:dyDescent="0.25">
      <c r="AA28999"/>
      <c r="AB28999"/>
      <c r="AC28999"/>
    </row>
    <row r="29000" spans="27:29" x14ac:dyDescent="0.25">
      <c r="AA29000"/>
      <c r="AB29000"/>
      <c r="AC29000"/>
    </row>
    <row r="29001" spans="27:29" x14ac:dyDescent="0.25">
      <c r="AA29001"/>
      <c r="AB29001"/>
      <c r="AC29001"/>
    </row>
    <row r="29002" spans="27:29" x14ac:dyDescent="0.25">
      <c r="AA29002"/>
      <c r="AB29002"/>
      <c r="AC29002"/>
    </row>
    <row r="29003" spans="27:29" x14ac:dyDescent="0.25">
      <c r="AA29003"/>
      <c r="AB29003"/>
      <c r="AC29003"/>
    </row>
    <row r="29004" spans="27:29" x14ac:dyDescent="0.25">
      <c r="AA29004"/>
      <c r="AB29004"/>
      <c r="AC29004"/>
    </row>
    <row r="29005" spans="27:29" x14ac:dyDescent="0.25">
      <c r="AA29005"/>
      <c r="AB29005"/>
      <c r="AC29005"/>
    </row>
    <row r="29006" spans="27:29" x14ac:dyDescent="0.25">
      <c r="AA29006"/>
      <c r="AB29006"/>
      <c r="AC29006"/>
    </row>
    <row r="29007" spans="27:29" x14ac:dyDescent="0.25">
      <c r="AA29007"/>
      <c r="AB29007"/>
      <c r="AC29007"/>
    </row>
    <row r="29008" spans="27:29" x14ac:dyDescent="0.25">
      <c r="AA29008"/>
      <c r="AB29008"/>
      <c r="AC29008"/>
    </row>
    <row r="29009" spans="27:29" x14ac:dyDescent="0.25">
      <c r="AA29009"/>
      <c r="AB29009"/>
      <c r="AC29009"/>
    </row>
    <row r="29010" spans="27:29" x14ac:dyDescent="0.25">
      <c r="AA29010"/>
      <c r="AB29010"/>
      <c r="AC29010"/>
    </row>
    <row r="29011" spans="27:29" x14ac:dyDescent="0.25">
      <c r="AA29011"/>
      <c r="AB29011"/>
      <c r="AC29011"/>
    </row>
    <row r="29012" spans="27:29" x14ac:dyDescent="0.25">
      <c r="AA29012"/>
      <c r="AB29012"/>
      <c r="AC29012"/>
    </row>
    <row r="29013" spans="27:29" x14ac:dyDescent="0.25">
      <c r="AA29013"/>
      <c r="AB29013"/>
      <c r="AC29013"/>
    </row>
    <row r="29014" spans="27:29" x14ac:dyDescent="0.25">
      <c r="AA29014"/>
      <c r="AB29014"/>
      <c r="AC29014"/>
    </row>
    <row r="29015" spans="27:29" x14ac:dyDescent="0.25">
      <c r="AA29015"/>
      <c r="AB29015"/>
      <c r="AC29015"/>
    </row>
    <row r="29016" spans="27:29" x14ac:dyDescent="0.25">
      <c r="AA29016"/>
      <c r="AB29016"/>
      <c r="AC29016"/>
    </row>
    <row r="29017" spans="27:29" x14ac:dyDescent="0.25">
      <c r="AA29017"/>
      <c r="AB29017"/>
      <c r="AC29017"/>
    </row>
    <row r="29018" spans="27:29" x14ac:dyDescent="0.25">
      <c r="AA29018"/>
      <c r="AB29018"/>
      <c r="AC29018"/>
    </row>
    <row r="29019" spans="27:29" x14ac:dyDescent="0.25">
      <c r="AA29019"/>
      <c r="AB29019"/>
      <c r="AC29019"/>
    </row>
    <row r="29020" spans="27:29" x14ac:dyDescent="0.25">
      <c r="AA29020"/>
      <c r="AB29020"/>
      <c r="AC29020"/>
    </row>
    <row r="29021" spans="27:29" x14ac:dyDescent="0.25">
      <c r="AA29021"/>
      <c r="AB29021"/>
      <c r="AC29021"/>
    </row>
    <row r="29022" spans="27:29" x14ac:dyDescent="0.25">
      <c r="AA29022"/>
      <c r="AB29022"/>
      <c r="AC29022"/>
    </row>
    <row r="29023" spans="27:29" x14ac:dyDescent="0.25">
      <c r="AA29023"/>
      <c r="AB29023"/>
      <c r="AC29023"/>
    </row>
    <row r="29024" spans="27:29" x14ac:dyDescent="0.25">
      <c r="AA29024"/>
      <c r="AB29024"/>
      <c r="AC29024"/>
    </row>
    <row r="29025" spans="27:29" x14ac:dyDescent="0.25">
      <c r="AA29025"/>
      <c r="AB29025"/>
      <c r="AC29025"/>
    </row>
    <row r="29026" spans="27:29" x14ac:dyDescent="0.25">
      <c r="AA29026"/>
      <c r="AB29026"/>
      <c r="AC29026"/>
    </row>
    <row r="29027" spans="27:29" x14ac:dyDescent="0.25">
      <c r="AA29027"/>
      <c r="AB29027"/>
      <c r="AC29027"/>
    </row>
    <row r="29028" spans="27:29" x14ac:dyDescent="0.25">
      <c r="AA29028"/>
      <c r="AB29028"/>
      <c r="AC29028"/>
    </row>
    <row r="29029" spans="27:29" x14ac:dyDescent="0.25">
      <c r="AA29029"/>
      <c r="AB29029"/>
      <c r="AC29029"/>
    </row>
    <row r="29030" spans="27:29" x14ac:dyDescent="0.25">
      <c r="AA29030"/>
      <c r="AB29030"/>
      <c r="AC29030"/>
    </row>
    <row r="29031" spans="27:29" x14ac:dyDescent="0.25">
      <c r="AA29031"/>
      <c r="AB29031"/>
      <c r="AC29031"/>
    </row>
    <row r="29032" spans="27:29" x14ac:dyDescent="0.25">
      <c r="AA29032"/>
      <c r="AB29032"/>
      <c r="AC29032"/>
    </row>
    <row r="29033" spans="27:29" x14ac:dyDescent="0.25">
      <c r="AA29033"/>
      <c r="AB29033"/>
      <c r="AC29033"/>
    </row>
    <row r="29034" spans="27:29" x14ac:dyDescent="0.25">
      <c r="AA29034"/>
      <c r="AB29034"/>
      <c r="AC29034"/>
    </row>
    <row r="29035" spans="27:29" x14ac:dyDescent="0.25">
      <c r="AA29035"/>
      <c r="AB29035"/>
      <c r="AC29035"/>
    </row>
    <row r="29036" spans="27:29" x14ac:dyDescent="0.25">
      <c r="AA29036"/>
      <c r="AB29036"/>
      <c r="AC29036"/>
    </row>
    <row r="29037" spans="27:29" x14ac:dyDescent="0.25">
      <c r="AA29037"/>
      <c r="AB29037"/>
      <c r="AC29037"/>
    </row>
    <row r="29038" spans="27:29" x14ac:dyDescent="0.25">
      <c r="AA29038"/>
      <c r="AB29038"/>
      <c r="AC29038"/>
    </row>
    <row r="29039" spans="27:29" x14ac:dyDescent="0.25">
      <c r="AA29039"/>
      <c r="AB29039"/>
      <c r="AC29039"/>
    </row>
    <row r="29040" spans="27:29" x14ac:dyDescent="0.25">
      <c r="AA29040"/>
      <c r="AB29040"/>
      <c r="AC29040"/>
    </row>
    <row r="29041" spans="27:29" x14ac:dyDescent="0.25">
      <c r="AA29041"/>
      <c r="AB29041"/>
      <c r="AC29041"/>
    </row>
    <row r="29042" spans="27:29" x14ac:dyDescent="0.25">
      <c r="AA29042"/>
      <c r="AB29042"/>
      <c r="AC29042"/>
    </row>
    <row r="29043" spans="27:29" x14ac:dyDescent="0.25">
      <c r="AA29043"/>
      <c r="AB29043"/>
      <c r="AC29043"/>
    </row>
    <row r="29044" spans="27:29" x14ac:dyDescent="0.25">
      <c r="AA29044"/>
      <c r="AB29044"/>
      <c r="AC29044"/>
    </row>
    <row r="29045" spans="27:29" x14ac:dyDescent="0.25">
      <c r="AA29045"/>
      <c r="AB29045"/>
      <c r="AC29045"/>
    </row>
    <row r="29046" spans="27:29" x14ac:dyDescent="0.25">
      <c r="AA29046"/>
      <c r="AB29046"/>
      <c r="AC29046"/>
    </row>
    <row r="29047" spans="27:29" x14ac:dyDescent="0.25">
      <c r="AA29047"/>
      <c r="AB29047"/>
      <c r="AC29047"/>
    </row>
    <row r="29048" spans="27:29" x14ac:dyDescent="0.25">
      <c r="AA29048"/>
      <c r="AB29048"/>
      <c r="AC29048"/>
    </row>
    <row r="29049" spans="27:29" x14ac:dyDescent="0.25">
      <c r="AA29049"/>
      <c r="AB29049"/>
      <c r="AC29049"/>
    </row>
    <row r="29050" spans="27:29" x14ac:dyDescent="0.25">
      <c r="AA29050"/>
      <c r="AB29050"/>
      <c r="AC29050"/>
    </row>
    <row r="29051" spans="27:29" x14ac:dyDescent="0.25">
      <c r="AA29051"/>
      <c r="AB29051"/>
      <c r="AC29051"/>
    </row>
    <row r="29052" spans="27:29" x14ac:dyDescent="0.25">
      <c r="AA29052"/>
      <c r="AB29052"/>
      <c r="AC29052"/>
    </row>
    <row r="29053" spans="27:29" x14ac:dyDescent="0.25">
      <c r="AA29053"/>
      <c r="AB29053"/>
      <c r="AC29053"/>
    </row>
    <row r="29054" spans="27:29" x14ac:dyDescent="0.25">
      <c r="AA29054"/>
      <c r="AB29054"/>
      <c r="AC29054"/>
    </row>
    <row r="29055" spans="27:29" x14ac:dyDescent="0.25">
      <c r="AA29055"/>
      <c r="AB29055"/>
      <c r="AC29055"/>
    </row>
    <row r="29056" spans="27:29" x14ac:dyDescent="0.25">
      <c r="AA29056"/>
      <c r="AB29056"/>
      <c r="AC29056"/>
    </row>
    <row r="29057" spans="27:29" x14ac:dyDescent="0.25">
      <c r="AA29057"/>
      <c r="AB29057"/>
      <c r="AC29057"/>
    </row>
    <row r="29058" spans="27:29" x14ac:dyDescent="0.25">
      <c r="AA29058"/>
      <c r="AB29058"/>
      <c r="AC29058"/>
    </row>
    <row r="29059" spans="27:29" x14ac:dyDescent="0.25">
      <c r="AA29059"/>
      <c r="AB29059"/>
      <c r="AC29059"/>
    </row>
    <row r="29060" spans="27:29" x14ac:dyDescent="0.25">
      <c r="AA29060"/>
      <c r="AB29060"/>
      <c r="AC29060"/>
    </row>
    <row r="29061" spans="27:29" x14ac:dyDescent="0.25">
      <c r="AA29061"/>
      <c r="AB29061"/>
      <c r="AC29061"/>
    </row>
    <row r="29062" spans="27:29" x14ac:dyDescent="0.25">
      <c r="AA29062"/>
      <c r="AB29062"/>
      <c r="AC29062"/>
    </row>
    <row r="29063" spans="27:29" x14ac:dyDescent="0.25">
      <c r="AA29063"/>
      <c r="AB29063"/>
      <c r="AC29063"/>
    </row>
    <row r="29064" spans="27:29" x14ac:dyDescent="0.25">
      <c r="AA29064"/>
      <c r="AB29064"/>
      <c r="AC29064"/>
    </row>
    <row r="29065" spans="27:29" x14ac:dyDescent="0.25">
      <c r="AA29065"/>
      <c r="AB29065"/>
      <c r="AC29065"/>
    </row>
    <row r="29066" spans="27:29" x14ac:dyDescent="0.25">
      <c r="AA29066"/>
      <c r="AB29066"/>
      <c r="AC29066"/>
    </row>
    <row r="29067" spans="27:29" x14ac:dyDescent="0.25">
      <c r="AA29067"/>
      <c r="AB29067"/>
      <c r="AC29067"/>
    </row>
    <row r="29068" spans="27:29" x14ac:dyDescent="0.25">
      <c r="AA29068"/>
      <c r="AB29068"/>
      <c r="AC29068"/>
    </row>
    <row r="29069" spans="27:29" x14ac:dyDescent="0.25">
      <c r="AA29069"/>
      <c r="AB29069"/>
      <c r="AC29069"/>
    </row>
    <row r="29070" spans="27:29" x14ac:dyDescent="0.25">
      <c r="AA29070"/>
      <c r="AB29070"/>
      <c r="AC29070"/>
    </row>
    <row r="29071" spans="27:29" x14ac:dyDescent="0.25">
      <c r="AA29071"/>
      <c r="AB29071"/>
      <c r="AC29071"/>
    </row>
    <row r="29072" spans="27:29" x14ac:dyDescent="0.25">
      <c r="AA29072"/>
      <c r="AB29072"/>
      <c r="AC29072"/>
    </row>
    <row r="29073" spans="27:29" x14ac:dyDescent="0.25">
      <c r="AA29073"/>
      <c r="AB29073"/>
      <c r="AC29073"/>
    </row>
    <row r="29074" spans="27:29" x14ac:dyDescent="0.25">
      <c r="AA29074"/>
      <c r="AB29074"/>
      <c r="AC29074"/>
    </row>
    <row r="29075" spans="27:29" x14ac:dyDescent="0.25">
      <c r="AA29075"/>
      <c r="AB29075"/>
      <c r="AC29075"/>
    </row>
    <row r="29076" spans="27:29" x14ac:dyDescent="0.25">
      <c r="AA29076"/>
      <c r="AB29076"/>
      <c r="AC29076"/>
    </row>
    <row r="29077" spans="27:29" x14ac:dyDescent="0.25">
      <c r="AA29077"/>
      <c r="AB29077"/>
      <c r="AC29077"/>
    </row>
    <row r="29078" spans="27:29" x14ac:dyDescent="0.25">
      <c r="AA29078"/>
      <c r="AB29078"/>
      <c r="AC29078"/>
    </row>
    <row r="29079" spans="27:29" x14ac:dyDescent="0.25">
      <c r="AA29079"/>
      <c r="AB29079"/>
      <c r="AC29079"/>
    </row>
    <row r="29080" spans="27:29" x14ac:dyDescent="0.25">
      <c r="AA29080"/>
      <c r="AB29080"/>
      <c r="AC29080"/>
    </row>
    <row r="29081" spans="27:29" x14ac:dyDescent="0.25">
      <c r="AA29081"/>
      <c r="AB29081"/>
      <c r="AC29081"/>
    </row>
    <row r="29082" spans="27:29" x14ac:dyDescent="0.25">
      <c r="AA29082"/>
      <c r="AB29082"/>
      <c r="AC29082"/>
    </row>
    <row r="29083" spans="27:29" x14ac:dyDescent="0.25">
      <c r="AA29083"/>
      <c r="AB29083"/>
      <c r="AC29083"/>
    </row>
    <row r="29084" spans="27:29" x14ac:dyDescent="0.25">
      <c r="AA29084"/>
      <c r="AB29084"/>
      <c r="AC29084"/>
    </row>
    <row r="29085" spans="27:29" x14ac:dyDescent="0.25">
      <c r="AA29085"/>
      <c r="AB29085"/>
      <c r="AC29085"/>
    </row>
    <row r="29086" spans="27:29" x14ac:dyDescent="0.25">
      <c r="AA29086"/>
      <c r="AB29086"/>
      <c r="AC29086"/>
    </row>
    <row r="29087" spans="27:29" x14ac:dyDescent="0.25">
      <c r="AA29087"/>
      <c r="AB29087"/>
      <c r="AC29087"/>
    </row>
    <row r="29088" spans="27:29" x14ac:dyDescent="0.25">
      <c r="AA29088"/>
      <c r="AB29088"/>
      <c r="AC29088"/>
    </row>
    <row r="29089" spans="27:29" x14ac:dyDescent="0.25">
      <c r="AA29089"/>
      <c r="AB29089"/>
      <c r="AC29089"/>
    </row>
    <row r="29090" spans="27:29" x14ac:dyDescent="0.25">
      <c r="AA29090"/>
      <c r="AB29090"/>
      <c r="AC29090"/>
    </row>
    <row r="29091" spans="27:29" x14ac:dyDescent="0.25">
      <c r="AA29091"/>
      <c r="AB29091"/>
      <c r="AC29091"/>
    </row>
    <row r="29092" spans="27:29" x14ac:dyDescent="0.25">
      <c r="AA29092"/>
      <c r="AB29092"/>
      <c r="AC29092"/>
    </row>
    <row r="29093" spans="27:29" x14ac:dyDescent="0.25">
      <c r="AA29093"/>
      <c r="AB29093"/>
      <c r="AC29093"/>
    </row>
    <row r="29094" spans="27:29" x14ac:dyDescent="0.25">
      <c r="AA29094"/>
      <c r="AB29094"/>
      <c r="AC29094"/>
    </row>
    <row r="29095" spans="27:29" x14ac:dyDescent="0.25">
      <c r="AA29095"/>
      <c r="AB29095"/>
      <c r="AC29095"/>
    </row>
    <row r="29096" spans="27:29" x14ac:dyDescent="0.25">
      <c r="AA29096"/>
      <c r="AB29096"/>
      <c r="AC29096"/>
    </row>
    <row r="29097" spans="27:29" x14ac:dyDescent="0.25">
      <c r="AA29097"/>
      <c r="AB29097"/>
      <c r="AC29097"/>
    </row>
    <row r="29098" spans="27:29" x14ac:dyDescent="0.25">
      <c r="AA29098"/>
      <c r="AB29098"/>
      <c r="AC29098"/>
    </row>
    <row r="29099" spans="27:29" x14ac:dyDescent="0.25">
      <c r="AA29099"/>
      <c r="AB29099"/>
      <c r="AC29099"/>
    </row>
    <row r="29100" spans="27:29" x14ac:dyDescent="0.25">
      <c r="AA29100"/>
      <c r="AB29100"/>
      <c r="AC29100"/>
    </row>
    <row r="29101" spans="27:29" x14ac:dyDescent="0.25">
      <c r="AA29101"/>
      <c r="AB29101"/>
      <c r="AC29101"/>
    </row>
    <row r="29102" spans="27:29" x14ac:dyDescent="0.25">
      <c r="AA29102"/>
      <c r="AB29102"/>
      <c r="AC29102"/>
    </row>
    <row r="29103" spans="27:29" x14ac:dyDescent="0.25">
      <c r="AA29103"/>
      <c r="AB29103"/>
      <c r="AC29103"/>
    </row>
    <row r="29104" spans="27:29" x14ac:dyDescent="0.25">
      <c r="AA29104"/>
      <c r="AB29104"/>
      <c r="AC29104"/>
    </row>
    <row r="29105" spans="27:29" x14ac:dyDescent="0.25">
      <c r="AA29105"/>
      <c r="AB29105"/>
      <c r="AC29105"/>
    </row>
    <row r="29106" spans="27:29" x14ac:dyDescent="0.25">
      <c r="AA29106"/>
      <c r="AB29106"/>
      <c r="AC29106"/>
    </row>
    <row r="29107" spans="27:29" x14ac:dyDescent="0.25">
      <c r="AA29107"/>
      <c r="AB29107"/>
      <c r="AC29107"/>
    </row>
    <row r="29108" spans="27:29" x14ac:dyDescent="0.25">
      <c r="AA29108"/>
      <c r="AB29108"/>
      <c r="AC29108"/>
    </row>
    <row r="29109" spans="27:29" x14ac:dyDescent="0.25">
      <c r="AA29109"/>
      <c r="AB29109"/>
      <c r="AC29109"/>
    </row>
    <row r="29110" spans="27:29" x14ac:dyDescent="0.25">
      <c r="AA29110"/>
      <c r="AB29110"/>
      <c r="AC29110"/>
    </row>
    <row r="29111" spans="27:29" x14ac:dyDescent="0.25">
      <c r="AA29111"/>
      <c r="AB29111"/>
      <c r="AC29111"/>
    </row>
    <row r="29112" spans="27:29" x14ac:dyDescent="0.25">
      <c r="AA29112"/>
      <c r="AB29112"/>
      <c r="AC29112"/>
    </row>
    <row r="29113" spans="27:29" x14ac:dyDescent="0.25">
      <c r="AA29113"/>
      <c r="AB29113"/>
      <c r="AC29113"/>
    </row>
    <row r="29114" spans="27:29" x14ac:dyDescent="0.25">
      <c r="AA29114"/>
      <c r="AB29114"/>
      <c r="AC29114"/>
    </row>
    <row r="29115" spans="27:29" x14ac:dyDescent="0.25">
      <c r="AA29115"/>
      <c r="AB29115"/>
      <c r="AC29115"/>
    </row>
    <row r="29116" spans="27:29" x14ac:dyDescent="0.25">
      <c r="AA29116"/>
      <c r="AB29116"/>
      <c r="AC29116"/>
    </row>
    <row r="29117" spans="27:29" x14ac:dyDescent="0.25">
      <c r="AA29117"/>
      <c r="AB29117"/>
      <c r="AC29117"/>
    </row>
    <row r="29118" spans="27:29" x14ac:dyDescent="0.25">
      <c r="AA29118"/>
      <c r="AB29118"/>
      <c r="AC29118"/>
    </row>
    <row r="29119" spans="27:29" x14ac:dyDescent="0.25">
      <c r="AA29119"/>
      <c r="AB29119"/>
      <c r="AC29119"/>
    </row>
    <row r="29120" spans="27:29" x14ac:dyDescent="0.25">
      <c r="AA29120"/>
      <c r="AB29120"/>
      <c r="AC29120"/>
    </row>
    <row r="29121" spans="27:29" x14ac:dyDescent="0.25">
      <c r="AA29121"/>
      <c r="AB29121"/>
      <c r="AC29121"/>
    </row>
    <row r="29122" spans="27:29" x14ac:dyDescent="0.25">
      <c r="AA29122"/>
      <c r="AB29122"/>
      <c r="AC29122"/>
    </row>
    <row r="29123" spans="27:29" x14ac:dyDescent="0.25">
      <c r="AA29123"/>
      <c r="AB29123"/>
      <c r="AC29123"/>
    </row>
    <row r="29124" spans="27:29" x14ac:dyDescent="0.25">
      <c r="AA29124"/>
      <c r="AB29124"/>
      <c r="AC29124"/>
    </row>
    <row r="29125" spans="27:29" x14ac:dyDescent="0.25">
      <c r="AA29125"/>
      <c r="AB29125"/>
      <c r="AC29125"/>
    </row>
    <row r="29126" spans="27:29" x14ac:dyDescent="0.25">
      <c r="AA29126"/>
      <c r="AB29126"/>
      <c r="AC29126"/>
    </row>
    <row r="29127" spans="27:29" x14ac:dyDescent="0.25">
      <c r="AA29127"/>
      <c r="AB29127"/>
      <c r="AC29127"/>
    </row>
    <row r="29128" spans="27:29" x14ac:dyDescent="0.25">
      <c r="AA29128"/>
      <c r="AB29128"/>
      <c r="AC29128"/>
    </row>
    <row r="29129" spans="27:29" x14ac:dyDescent="0.25">
      <c r="AA29129"/>
      <c r="AB29129"/>
      <c r="AC29129"/>
    </row>
    <row r="29130" spans="27:29" x14ac:dyDescent="0.25">
      <c r="AA29130"/>
      <c r="AB29130"/>
      <c r="AC29130"/>
    </row>
    <row r="29131" spans="27:29" x14ac:dyDescent="0.25">
      <c r="AA29131"/>
      <c r="AB29131"/>
      <c r="AC29131"/>
    </row>
    <row r="29132" spans="27:29" x14ac:dyDescent="0.25">
      <c r="AA29132"/>
      <c r="AB29132"/>
      <c r="AC29132"/>
    </row>
    <row r="29133" spans="27:29" x14ac:dyDescent="0.25">
      <c r="AA29133"/>
      <c r="AB29133"/>
      <c r="AC29133"/>
    </row>
    <row r="29134" spans="27:29" x14ac:dyDescent="0.25">
      <c r="AA29134"/>
      <c r="AB29134"/>
      <c r="AC29134"/>
    </row>
    <row r="29135" spans="27:29" x14ac:dyDescent="0.25">
      <c r="AA29135"/>
      <c r="AB29135"/>
      <c r="AC29135"/>
    </row>
    <row r="29136" spans="27:29" x14ac:dyDescent="0.25">
      <c r="AA29136"/>
      <c r="AB29136"/>
      <c r="AC29136"/>
    </row>
    <row r="29137" spans="27:29" x14ac:dyDescent="0.25">
      <c r="AA29137"/>
      <c r="AB29137"/>
      <c r="AC29137"/>
    </row>
    <row r="29138" spans="27:29" x14ac:dyDescent="0.25">
      <c r="AA29138"/>
      <c r="AB29138"/>
      <c r="AC29138"/>
    </row>
    <row r="29139" spans="27:29" x14ac:dyDescent="0.25">
      <c r="AA29139"/>
      <c r="AB29139"/>
      <c r="AC29139"/>
    </row>
    <row r="29140" spans="27:29" x14ac:dyDescent="0.25">
      <c r="AA29140"/>
      <c r="AB29140"/>
      <c r="AC29140"/>
    </row>
    <row r="29141" spans="27:29" x14ac:dyDescent="0.25">
      <c r="AA29141"/>
      <c r="AB29141"/>
      <c r="AC29141"/>
    </row>
    <row r="29142" spans="27:29" x14ac:dyDescent="0.25">
      <c r="AA29142"/>
      <c r="AB29142"/>
      <c r="AC29142"/>
    </row>
    <row r="29143" spans="27:29" x14ac:dyDescent="0.25">
      <c r="AA29143"/>
      <c r="AB29143"/>
      <c r="AC29143"/>
    </row>
    <row r="29144" spans="27:29" x14ac:dyDescent="0.25">
      <c r="AA29144"/>
      <c r="AB29144"/>
      <c r="AC29144"/>
    </row>
    <row r="29145" spans="27:29" x14ac:dyDescent="0.25">
      <c r="AA29145"/>
      <c r="AB29145"/>
      <c r="AC29145"/>
    </row>
    <row r="29146" spans="27:29" x14ac:dyDescent="0.25">
      <c r="AA29146"/>
      <c r="AB29146"/>
      <c r="AC29146"/>
    </row>
    <row r="29147" spans="27:29" x14ac:dyDescent="0.25">
      <c r="AA29147"/>
      <c r="AB29147"/>
      <c r="AC29147"/>
    </row>
    <row r="29148" spans="27:29" x14ac:dyDescent="0.25">
      <c r="AA29148"/>
      <c r="AB29148"/>
      <c r="AC29148"/>
    </row>
    <row r="29149" spans="27:29" x14ac:dyDescent="0.25">
      <c r="AA29149"/>
      <c r="AB29149"/>
      <c r="AC29149"/>
    </row>
    <row r="29150" spans="27:29" x14ac:dyDescent="0.25">
      <c r="AA29150"/>
      <c r="AB29150"/>
      <c r="AC29150"/>
    </row>
    <row r="29151" spans="27:29" x14ac:dyDescent="0.25">
      <c r="AA29151"/>
      <c r="AB29151"/>
      <c r="AC29151"/>
    </row>
    <row r="29152" spans="27:29" x14ac:dyDescent="0.25">
      <c r="AA29152"/>
      <c r="AB29152"/>
      <c r="AC29152"/>
    </row>
    <row r="29153" spans="27:29" x14ac:dyDescent="0.25">
      <c r="AA29153"/>
      <c r="AB29153"/>
      <c r="AC29153"/>
    </row>
    <row r="29154" spans="27:29" x14ac:dyDescent="0.25">
      <c r="AA29154"/>
      <c r="AB29154"/>
      <c r="AC29154"/>
    </row>
    <row r="29155" spans="27:29" x14ac:dyDescent="0.25">
      <c r="AA29155"/>
      <c r="AB29155"/>
      <c r="AC29155"/>
    </row>
    <row r="29156" spans="27:29" x14ac:dyDescent="0.25">
      <c r="AA29156"/>
      <c r="AB29156"/>
      <c r="AC29156"/>
    </row>
    <row r="29157" spans="27:29" x14ac:dyDescent="0.25">
      <c r="AA29157"/>
      <c r="AB29157"/>
      <c r="AC29157"/>
    </row>
    <row r="29158" spans="27:29" x14ac:dyDescent="0.25">
      <c r="AA29158"/>
      <c r="AB29158"/>
      <c r="AC29158"/>
    </row>
    <row r="29159" spans="27:29" x14ac:dyDescent="0.25">
      <c r="AA29159"/>
      <c r="AB29159"/>
      <c r="AC29159"/>
    </row>
    <row r="29160" spans="27:29" x14ac:dyDescent="0.25">
      <c r="AA29160"/>
      <c r="AB29160"/>
      <c r="AC29160"/>
    </row>
    <row r="29161" spans="27:29" x14ac:dyDescent="0.25">
      <c r="AA29161"/>
      <c r="AB29161"/>
      <c r="AC29161"/>
    </row>
    <row r="29162" spans="27:29" x14ac:dyDescent="0.25">
      <c r="AA29162"/>
      <c r="AB29162"/>
      <c r="AC29162"/>
    </row>
    <row r="29163" spans="27:29" x14ac:dyDescent="0.25">
      <c r="AA29163"/>
      <c r="AB29163"/>
      <c r="AC29163"/>
    </row>
    <row r="29164" spans="27:29" x14ac:dyDescent="0.25">
      <c r="AA29164"/>
      <c r="AB29164"/>
      <c r="AC29164"/>
    </row>
    <row r="29165" spans="27:29" x14ac:dyDescent="0.25">
      <c r="AA29165"/>
      <c r="AB29165"/>
      <c r="AC29165"/>
    </row>
    <row r="29166" spans="27:29" x14ac:dyDescent="0.25">
      <c r="AA29166"/>
      <c r="AB29166"/>
      <c r="AC29166"/>
    </row>
    <row r="29167" spans="27:29" x14ac:dyDescent="0.25">
      <c r="AA29167"/>
      <c r="AB29167"/>
      <c r="AC29167"/>
    </row>
    <row r="29168" spans="27:29" x14ac:dyDescent="0.25">
      <c r="AA29168"/>
      <c r="AB29168"/>
      <c r="AC29168"/>
    </row>
    <row r="29169" spans="27:29" x14ac:dyDescent="0.25">
      <c r="AA29169"/>
      <c r="AB29169"/>
      <c r="AC29169"/>
    </row>
    <row r="29170" spans="27:29" x14ac:dyDescent="0.25">
      <c r="AA29170"/>
      <c r="AB29170"/>
      <c r="AC29170"/>
    </row>
    <row r="29171" spans="27:29" x14ac:dyDescent="0.25">
      <c r="AA29171"/>
      <c r="AB29171"/>
      <c r="AC29171"/>
    </row>
    <row r="29172" spans="27:29" x14ac:dyDescent="0.25">
      <c r="AA29172"/>
      <c r="AB29172"/>
      <c r="AC29172"/>
    </row>
    <row r="29173" spans="27:29" x14ac:dyDescent="0.25">
      <c r="AA29173"/>
      <c r="AB29173"/>
      <c r="AC29173"/>
    </row>
    <row r="29174" spans="27:29" x14ac:dyDescent="0.25">
      <c r="AA29174"/>
      <c r="AB29174"/>
      <c r="AC29174"/>
    </row>
    <row r="29175" spans="27:29" x14ac:dyDescent="0.25">
      <c r="AA29175"/>
      <c r="AB29175"/>
      <c r="AC29175"/>
    </row>
    <row r="29176" spans="27:29" x14ac:dyDescent="0.25">
      <c r="AA29176"/>
      <c r="AB29176"/>
      <c r="AC29176"/>
    </row>
    <row r="29177" spans="27:29" x14ac:dyDescent="0.25">
      <c r="AA29177"/>
      <c r="AB29177"/>
      <c r="AC29177"/>
    </row>
    <row r="29178" spans="27:29" x14ac:dyDescent="0.25">
      <c r="AA29178"/>
      <c r="AB29178"/>
      <c r="AC29178"/>
    </row>
    <row r="29179" spans="27:29" x14ac:dyDescent="0.25">
      <c r="AA29179"/>
      <c r="AB29179"/>
      <c r="AC29179"/>
    </row>
    <row r="29180" spans="27:29" x14ac:dyDescent="0.25">
      <c r="AA29180"/>
      <c r="AB29180"/>
      <c r="AC29180"/>
    </row>
    <row r="29181" spans="27:29" x14ac:dyDescent="0.25">
      <c r="AA29181"/>
      <c r="AB29181"/>
      <c r="AC29181"/>
    </row>
    <row r="29182" spans="27:29" x14ac:dyDescent="0.25">
      <c r="AA29182"/>
      <c r="AB29182"/>
      <c r="AC29182"/>
    </row>
    <row r="29183" spans="27:29" x14ac:dyDescent="0.25">
      <c r="AA29183"/>
      <c r="AB29183"/>
      <c r="AC29183"/>
    </row>
    <row r="29184" spans="27:29" x14ac:dyDescent="0.25">
      <c r="AA29184"/>
      <c r="AB29184"/>
      <c r="AC29184"/>
    </row>
    <row r="29185" spans="27:29" x14ac:dyDescent="0.25">
      <c r="AA29185"/>
      <c r="AB29185"/>
      <c r="AC29185"/>
    </row>
    <row r="29186" spans="27:29" x14ac:dyDescent="0.25">
      <c r="AA29186"/>
      <c r="AB29186"/>
      <c r="AC29186"/>
    </row>
    <row r="29187" spans="27:29" x14ac:dyDescent="0.25">
      <c r="AA29187"/>
      <c r="AB29187"/>
      <c r="AC29187"/>
    </row>
    <row r="29188" spans="27:29" x14ac:dyDescent="0.25">
      <c r="AA29188"/>
      <c r="AB29188"/>
      <c r="AC29188"/>
    </row>
    <row r="29189" spans="27:29" x14ac:dyDescent="0.25">
      <c r="AA29189"/>
      <c r="AB29189"/>
      <c r="AC29189"/>
    </row>
    <row r="29190" spans="27:29" x14ac:dyDescent="0.25">
      <c r="AA29190"/>
      <c r="AB29190"/>
      <c r="AC29190"/>
    </row>
    <row r="29191" spans="27:29" x14ac:dyDescent="0.25">
      <c r="AA29191"/>
      <c r="AB29191"/>
      <c r="AC29191"/>
    </row>
    <row r="29192" spans="27:29" x14ac:dyDescent="0.25">
      <c r="AA29192"/>
      <c r="AB29192"/>
      <c r="AC29192"/>
    </row>
    <row r="29193" spans="27:29" x14ac:dyDescent="0.25">
      <c r="AA29193"/>
      <c r="AB29193"/>
      <c r="AC29193"/>
    </row>
    <row r="29194" spans="27:29" x14ac:dyDescent="0.25">
      <c r="AA29194"/>
      <c r="AB29194"/>
      <c r="AC29194"/>
    </row>
    <row r="29195" spans="27:29" x14ac:dyDescent="0.25">
      <c r="AA29195"/>
      <c r="AB29195"/>
      <c r="AC29195"/>
    </row>
    <row r="29196" spans="27:29" x14ac:dyDescent="0.25">
      <c r="AA29196"/>
      <c r="AB29196"/>
      <c r="AC29196"/>
    </row>
    <row r="29197" spans="27:29" x14ac:dyDescent="0.25">
      <c r="AA29197"/>
      <c r="AB29197"/>
      <c r="AC29197"/>
    </row>
    <row r="29198" spans="27:29" x14ac:dyDescent="0.25">
      <c r="AA29198"/>
      <c r="AB29198"/>
      <c r="AC29198"/>
    </row>
    <row r="29199" spans="27:29" x14ac:dyDescent="0.25">
      <c r="AA29199"/>
      <c r="AB29199"/>
      <c r="AC29199"/>
    </row>
    <row r="29200" spans="27:29" x14ac:dyDescent="0.25">
      <c r="AA29200"/>
      <c r="AB29200"/>
      <c r="AC29200"/>
    </row>
    <row r="29201" spans="27:29" x14ac:dyDescent="0.25">
      <c r="AA29201"/>
      <c r="AB29201"/>
      <c r="AC29201"/>
    </row>
    <row r="29202" spans="27:29" x14ac:dyDescent="0.25">
      <c r="AA29202"/>
      <c r="AB29202"/>
      <c r="AC29202"/>
    </row>
    <row r="29203" spans="27:29" x14ac:dyDescent="0.25">
      <c r="AA29203"/>
      <c r="AB29203"/>
      <c r="AC29203"/>
    </row>
    <row r="29204" spans="27:29" x14ac:dyDescent="0.25">
      <c r="AA29204"/>
      <c r="AB29204"/>
      <c r="AC29204"/>
    </row>
    <row r="29205" spans="27:29" x14ac:dyDescent="0.25">
      <c r="AA29205"/>
      <c r="AB29205"/>
      <c r="AC29205"/>
    </row>
    <row r="29206" spans="27:29" x14ac:dyDescent="0.25">
      <c r="AA29206"/>
      <c r="AB29206"/>
      <c r="AC29206"/>
    </row>
    <row r="29207" spans="27:29" x14ac:dyDescent="0.25">
      <c r="AA29207"/>
      <c r="AB29207"/>
      <c r="AC29207"/>
    </row>
    <row r="29208" spans="27:29" x14ac:dyDescent="0.25">
      <c r="AA29208"/>
      <c r="AB29208"/>
      <c r="AC29208"/>
    </row>
    <row r="29209" spans="27:29" x14ac:dyDescent="0.25">
      <c r="AA29209"/>
      <c r="AB29209"/>
      <c r="AC29209"/>
    </row>
    <row r="29210" spans="27:29" x14ac:dyDescent="0.25">
      <c r="AA29210"/>
      <c r="AB29210"/>
      <c r="AC29210"/>
    </row>
    <row r="29211" spans="27:29" x14ac:dyDescent="0.25">
      <c r="AA29211"/>
      <c r="AB29211"/>
      <c r="AC29211"/>
    </row>
    <row r="29212" spans="27:29" x14ac:dyDescent="0.25">
      <c r="AA29212"/>
      <c r="AB29212"/>
      <c r="AC29212"/>
    </row>
    <row r="29213" spans="27:29" x14ac:dyDescent="0.25">
      <c r="AA29213"/>
      <c r="AB29213"/>
      <c r="AC29213"/>
    </row>
    <row r="29214" spans="27:29" x14ac:dyDescent="0.25">
      <c r="AA29214"/>
      <c r="AB29214"/>
      <c r="AC29214"/>
    </row>
    <row r="29215" spans="27:29" x14ac:dyDescent="0.25">
      <c r="AA29215"/>
      <c r="AB29215"/>
      <c r="AC29215"/>
    </row>
    <row r="29216" spans="27:29" x14ac:dyDescent="0.25">
      <c r="AA29216"/>
      <c r="AB29216"/>
      <c r="AC29216"/>
    </row>
    <row r="29217" spans="27:29" x14ac:dyDescent="0.25">
      <c r="AA29217"/>
      <c r="AB29217"/>
      <c r="AC29217"/>
    </row>
    <row r="29218" spans="27:29" x14ac:dyDescent="0.25">
      <c r="AA29218"/>
      <c r="AB29218"/>
      <c r="AC29218"/>
    </row>
    <row r="29219" spans="27:29" x14ac:dyDescent="0.25">
      <c r="AA29219"/>
      <c r="AB29219"/>
      <c r="AC29219"/>
    </row>
    <row r="29220" spans="27:29" x14ac:dyDescent="0.25">
      <c r="AA29220"/>
      <c r="AB29220"/>
      <c r="AC29220"/>
    </row>
    <row r="29221" spans="27:29" x14ac:dyDescent="0.25">
      <c r="AA29221"/>
      <c r="AB29221"/>
      <c r="AC29221"/>
    </row>
    <row r="29222" spans="27:29" x14ac:dyDescent="0.25">
      <c r="AA29222"/>
      <c r="AB29222"/>
      <c r="AC29222"/>
    </row>
    <row r="29223" spans="27:29" x14ac:dyDescent="0.25">
      <c r="AA29223"/>
      <c r="AB29223"/>
      <c r="AC29223"/>
    </row>
    <row r="29224" spans="27:29" x14ac:dyDescent="0.25">
      <c r="AA29224"/>
      <c r="AB29224"/>
      <c r="AC29224"/>
    </row>
    <row r="29225" spans="27:29" x14ac:dyDescent="0.25">
      <c r="AA29225"/>
      <c r="AB29225"/>
      <c r="AC29225"/>
    </row>
    <row r="29226" spans="27:29" x14ac:dyDescent="0.25">
      <c r="AA29226"/>
      <c r="AB29226"/>
      <c r="AC29226"/>
    </row>
    <row r="29227" spans="27:29" x14ac:dyDescent="0.25">
      <c r="AA29227"/>
      <c r="AB29227"/>
      <c r="AC29227"/>
    </row>
    <row r="29228" spans="27:29" x14ac:dyDescent="0.25">
      <c r="AA29228"/>
      <c r="AB29228"/>
      <c r="AC29228"/>
    </row>
    <row r="29229" spans="27:29" x14ac:dyDescent="0.25">
      <c r="AA29229"/>
      <c r="AB29229"/>
      <c r="AC29229"/>
    </row>
    <row r="29230" spans="27:29" x14ac:dyDescent="0.25">
      <c r="AA29230"/>
      <c r="AB29230"/>
      <c r="AC29230"/>
    </row>
    <row r="29231" spans="27:29" x14ac:dyDescent="0.25">
      <c r="AA29231"/>
      <c r="AB29231"/>
      <c r="AC29231"/>
    </row>
    <row r="29232" spans="27:29" x14ac:dyDescent="0.25">
      <c r="AA29232"/>
      <c r="AB29232"/>
      <c r="AC29232"/>
    </row>
    <row r="29233" spans="27:29" x14ac:dyDescent="0.25">
      <c r="AA29233"/>
      <c r="AB29233"/>
      <c r="AC29233"/>
    </row>
    <row r="29234" spans="27:29" x14ac:dyDescent="0.25">
      <c r="AA29234"/>
      <c r="AB29234"/>
      <c r="AC29234"/>
    </row>
    <row r="29235" spans="27:29" x14ac:dyDescent="0.25">
      <c r="AA29235"/>
      <c r="AB29235"/>
      <c r="AC29235"/>
    </row>
    <row r="29236" spans="27:29" x14ac:dyDescent="0.25">
      <c r="AA29236"/>
      <c r="AB29236"/>
      <c r="AC29236"/>
    </row>
    <row r="29237" spans="27:29" x14ac:dyDescent="0.25">
      <c r="AA29237"/>
      <c r="AB29237"/>
      <c r="AC29237"/>
    </row>
    <row r="29238" spans="27:29" x14ac:dyDescent="0.25">
      <c r="AA29238"/>
      <c r="AB29238"/>
      <c r="AC29238"/>
    </row>
    <row r="29239" spans="27:29" x14ac:dyDescent="0.25">
      <c r="AA29239"/>
      <c r="AB29239"/>
      <c r="AC29239"/>
    </row>
    <row r="29240" spans="27:29" x14ac:dyDescent="0.25">
      <c r="AA29240"/>
      <c r="AB29240"/>
      <c r="AC29240"/>
    </row>
    <row r="29241" spans="27:29" x14ac:dyDescent="0.25">
      <c r="AA29241"/>
      <c r="AB29241"/>
      <c r="AC29241"/>
    </row>
    <row r="29242" spans="27:29" x14ac:dyDescent="0.25">
      <c r="AA29242"/>
      <c r="AB29242"/>
      <c r="AC29242"/>
    </row>
    <row r="29243" spans="27:29" x14ac:dyDescent="0.25">
      <c r="AA29243"/>
      <c r="AB29243"/>
      <c r="AC29243"/>
    </row>
    <row r="29244" spans="27:29" x14ac:dyDescent="0.25">
      <c r="AA29244"/>
      <c r="AB29244"/>
      <c r="AC29244"/>
    </row>
    <row r="29245" spans="27:29" x14ac:dyDescent="0.25">
      <c r="AA29245"/>
      <c r="AB29245"/>
      <c r="AC29245"/>
    </row>
    <row r="29246" spans="27:29" x14ac:dyDescent="0.25">
      <c r="AA29246"/>
      <c r="AB29246"/>
      <c r="AC29246"/>
    </row>
    <row r="29247" spans="27:29" x14ac:dyDescent="0.25">
      <c r="AA29247"/>
      <c r="AB29247"/>
      <c r="AC29247"/>
    </row>
    <row r="29248" spans="27:29" x14ac:dyDescent="0.25">
      <c r="AA29248"/>
      <c r="AB29248"/>
      <c r="AC29248"/>
    </row>
    <row r="29249" spans="27:29" x14ac:dyDescent="0.25">
      <c r="AA29249"/>
      <c r="AB29249"/>
      <c r="AC29249"/>
    </row>
    <row r="29250" spans="27:29" x14ac:dyDescent="0.25">
      <c r="AA29250"/>
      <c r="AB29250"/>
      <c r="AC29250"/>
    </row>
    <row r="29251" spans="27:29" x14ac:dyDescent="0.25">
      <c r="AA29251"/>
      <c r="AB29251"/>
      <c r="AC29251"/>
    </row>
    <row r="29252" spans="27:29" x14ac:dyDescent="0.25">
      <c r="AA29252"/>
      <c r="AB29252"/>
      <c r="AC29252"/>
    </row>
    <row r="29253" spans="27:29" x14ac:dyDescent="0.25">
      <c r="AA29253"/>
      <c r="AB29253"/>
      <c r="AC29253"/>
    </row>
    <row r="29254" spans="27:29" x14ac:dyDescent="0.25">
      <c r="AA29254"/>
      <c r="AB29254"/>
      <c r="AC29254"/>
    </row>
    <row r="29255" spans="27:29" x14ac:dyDescent="0.25">
      <c r="AA29255"/>
      <c r="AB29255"/>
      <c r="AC29255"/>
    </row>
    <row r="29256" spans="27:29" x14ac:dyDescent="0.25">
      <c r="AA29256"/>
      <c r="AB29256"/>
      <c r="AC29256"/>
    </row>
    <row r="29257" spans="27:29" x14ac:dyDescent="0.25">
      <c r="AA29257"/>
      <c r="AB29257"/>
      <c r="AC29257"/>
    </row>
    <row r="29258" spans="27:29" x14ac:dyDescent="0.25">
      <c r="AA29258"/>
      <c r="AB29258"/>
      <c r="AC29258"/>
    </row>
    <row r="29259" spans="27:29" x14ac:dyDescent="0.25">
      <c r="AA29259"/>
      <c r="AB29259"/>
      <c r="AC29259"/>
    </row>
    <row r="29260" spans="27:29" x14ac:dyDescent="0.25">
      <c r="AA29260"/>
      <c r="AB29260"/>
      <c r="AC29260"/>
    </row>
    <row r="29261" spans="27:29" x14ac:dyDescent="0.25">
      <c r="AA29261"/>
      <c r="AB29261"/>
      <c r="AC29261"/>
    </row>
    <row r="29262" spans="27:29" x14ac:dyDescent="0.25">
      <c r="AA29262"/>
      <c r="AB29262"/>
      <c r="AC29262"/>
    </row>
    <row r="29263" spans="27:29" x14ac:dyDescent="0.25">
      <c r="AA29263"/>
      <c r="AB29263"/>
      <c r="AC29263"/>
    </row>
    <row r="29264" spans="27:29" x14ac:dyDescent="0.25">
      <c r="AA29264"/>
      <c r="AB29264"/>
      <c r="AC29264"/>
    </row>
    <row r="29265" spans="27:29" x14ac:dyDescent="0.25">
      <c r="AA29265"/>
      <c r="AB29265"/>
      <c r="AC29265"/>
    </row>
    <row r="29266" spans="27:29" x14ac:dyDescent="0.25">
      <c r="AA29266"/>
      <c r="AB29266"/>
      <c r="AC29266"/>
    </row>
    <row r="29267" spans="27:29" x14ac:dyDescent="0.25">
      <c r="AA29267"/>
      <c r="AB29267"/>
      <c r="AC29267"/>
    </row>
    <row r="29268" spans="27:29" x14ac:dyDescent="0.25">
      <c r="AA29268"/>
      <c r="AB29268"/>
      <c r="AC29268"/>
    </row>
    <row r="29269" spans="27:29" x14ac:dyDescent="0.25">
      <c r="AA29269"/>
      <c r="AB29269"/>
      <c r="AC29269"/>
    </row>
    <row r="29270" spans="27:29" x14ac:dyDescent="0.25">
      <c r="AA29270"/>
      <c r="AB29270"/>
      <c r="AC29270"/>
    </row>
    <row r="29271" spans="27:29" x14ac:dyDescent="0.25">
      <c r="AA29271"/>
      <c r="AB29271"/>
      <c r="AC29271"/>
    </row>
    <row r="29272" spans="27:29" x14ac:dyDescent="0.25">
      <c r="AA29272"/>
      <c r="AB29272"/>
      <c r="AC29272"/>
    </row>
    <row r="29273" spans="27:29" x14ac:dyDescent="0.25">
      <c r="AA29273"/>
      <c r="AB29273"/>
      <c r="AC29273"/>
    </row>
    <row r="29274" spans="27:29" x14ac:dyDescent="0.25">
      <c r="AA29274"/>
      <c r="AB29274"/>
      <c r="AC29274"/>
    </row>
    <row r="29275" spans="27:29" x14ac:dyDescent="0.25">
      <c r="AA29275"/>
      <c r="AB29275"/>
      <c r="AC29275"/>
    </row>
    <row r="29276" spans="27:29" x14ac:dyDescent="0.25">
      <c r="AA29276"/>
      <c r="AB29276"/>
      <c r="AC29276"/>
    </row>
    <row r="29277" spans="27:29" x14ac:dyDescent="0.25">
      <c r="AA29277"/>
      <c r="AB29277"/>
      <c r="AC29277"/>
    </row>
    <row r="29278" spans="27:29" x14ac:dyDescent="0.25">
      <c r="AA29278"/>
      <c r="AB29278"/>
      <c r="AC29278"/>
    </row>
    <row r="29279" spans="27:29" x14ac:dyDescent="0.25">
      <c r="AA29279"/>
      <c r="AB29279"/>
      <c r="AC29279"/>
    </row>
    <row r="29280" spans="27:29" x14ac:dyDescent="0.25">
      <c r="AA29280"/>
      <c r="AB29280"/>
      <c r="AC29280"/>
    </row>
    <row r="29281" spans="27:29" x14ac:dyDescent="0.25">
      <c r="AA29281"/>
      <c r="AB29281"/>
      <c r="AC29281"/>
    </row>
    <row r="29282" spans="27:29" x14ac:dyDescent="0.25">
      <c r="AA29282"/>
      <c r="AB29282"/>
      <c r="AC29282"/>
    </row>
    <row r="29283" spans="27:29" x14ac:dyDescent="0.25">
      <c r="AA29283"/>
      <c r="AB29283"/>
      <c r="AC29283"/>
    </row>
    <row r="29284" spans="27:29" x14ac:dyDescent="0.25">
      <c r="AA29284"/>
      <c r="AB29284"/>
      <c r="AC29284"/>
    </row>
    <row r="29285" spans="27:29" x14ac:dyDescent="0.25">
      <c r="AA29285"/>
      <c r="AB29285"/>
      <c r="AC29285"/>
    </row>
    <row r="29286" spans="27:29" x14ac:dyDescent="0.25">
      <c r="AA29286"/>
      <c r="AB29286"/>
      <c r="AC29286"/>
    </row>
    <row r="29287" spans="27:29" x14ac:dyDescent="0.25">
      <c r="AA29287"/>
      <c r="AB29287"/>
      <c r="AC29287"/>
    </row>
    <row r="29288" spans="27:29" x14ac:dyDescent="0.25">
      <c r="AA29288"/>
      <c r="AB29288"/>
      <c r="AC29288"/>
    </row>
    <row r="29289" spans="27:29" x14ac:dyDescent="0.25">
      <c r="AA29289"/>
      <c r="AB29289"/>
      <c r="AC29289"/>
    </row>
    <row r="29290" spans="27:29" x14ac:dyDescent="0.25">
      <c r="AA29290"/>
      <c r="AB29290"/>
      <c r="AC29290"/>
    </row>
    <row r="29291" spans="27:29" x14ac:dyDescent="0.25">
      <c r="AA29291"/>
      <c r="AB29291"/>
      <c r="AC29291"/>
    </row>
    <row r="29292" spans="27:29" x14ac:dyDescent="0.25">
      <c r="AA29292"/>
      <c r="AB29292"/>
      <c r="AC29292"/>
    </row>
    <row r="29293" spans="27:29" x14ac:dyDescent="0.25">
      <c r="AA29293"/>
      <c r="AB29293"/>
      <c r="AC29293"/>
    </row>
    <row r="29294" spans="27:29" x14ac:dyDescent="0.25">
      <c r="AA29294"/>
      <c r="AB29294"/>
      <c r="AC29294"/>
    </row>
    <row r="29295" spans="27:29" x14ac:dyDescent="0.25">
      <c r="AA29295"/>
      <c r="AB29295"/>
      <c r="AC29295"/>
    </row>
    <row r="29296" spans="27:29" x14ac:dyDescent="0.25">
      <c r="AA29296"/>
      <c r="AB29296"/>
      <c r="AC29296"/>
    </row>
    <row r="29297" spans="27:29" x14ac:dyDescent="0.25">
      <c r="AA29297"/>
      <c r="AB29297"/>
      <c r="AC29297"/>
    </row>
    <row r="29298" spans="27:29" x14ac:dyDescent="0.25">
      <c r="AA29298"/>
      <c r="AB29298"/>
      <c r="AC29298"/>
    </row>
    <row r="29299" spans="27:29" x14ac:dyDescent="0.25">
      <c r="AA29299"/>
      <c r="AB29299"/>
      <c r="AC29299"/>
    </row>
    <row r="29300" spans="27:29" x14ac:dyDescent="0.25">
      <c r="AA29300"/>
      <c r="AB29300"/>
      <c r="AC29300"/>
    </row>
    <row r="29301" spans="27:29" x14ac:dyDescent="0.25">
      <c r="AA29301"/>
      <c r="AB29301"/>
      <c r="AC29301"/>
    </row>
    <row r="29302" spans="27:29" x14ac:dyDescent="0.25">
      <c r="AA29302"/>
      <c r="AB29302"/>
      <c r="AC29302"/>
    </row>
    <row r="29303" spans="27:29" x14ac:dyDescent="0.25">
      <c r="AA29303"/>
      <c r="AB29303"/>
      <c r="AC29303"/>
    </row>
    <row r="29304" spans="27:29" x14ac:dyDescent="0.25">
      <c r="AA29304"/>
      <c r="AB29304"/>
      <c r="AC29304"/>
    </row>
    <row r="29305" spans="27:29" x14ac:dyDescent="0.25">
      <c r="AA29305"/>
      <c r="AB29305"/>
      <c r="AC29305"/>
    </row>
    <row r="29306" spans="27:29" x14ac:dyDescent="0.25">
      <c r="AA29306"/>
      <c r="AB29306"/>
      <c r="AC29306"/>
    </row>
    <row r="29307" spans="27:29" x14ac:dyDescent="0.25">
      <c r="AA29307"/>
      <c r="AB29307"/>
      <c r="AC29307"/>
    </row>
    <row r="29308" spans="27:29" x14ac:dyDescent="0.25">
      <c r="AA29308"/>
      <c r="AB29308"/>
      <c r="AC29308"/>
    </row>
    <row r="29309" spans="27:29" x14ac:dyDescent="0.25">
      <c r="AA29309"/>
      <c r="AB29309"/>
      <c r="AC29309"/>
    </row>
    <row r="29310" spans="27:29" x14ac:dyDescent="0.25">
      <c r="AA29310"/>
      <c r="AB29310"/>
      <c r="AC29310"/>
    </row>
    <row r="29311" spans="27:29" x14ac:dyDescent="0.25">
      <c r="AA29311"/>
      <c r="AB29311"/>
      <c r="AC29311"/>
    </row>
    <row r="29312" spans="27:29" x14ac:dyDescent="0.25">
      <c r="AA29312"/>
      <c r="AB29312"/>
      <c r="AC29312"/>
    </row>
    <row r="29313" spans="27:29" x14ac:dyDescent="0.25">
      <c r="AA29313"/>
      <c r="AB29313"/>
      <c r="AC29313"/>
    </row>
    <row r="29314" spans="27:29" x14ac:dyDescent="0.25">
      <c r="AA29314"/>
      <c r="AB29314"/>
      <c r="AC29314"/>
    </row>
    <row r="29315" spans="27:29" x14ac:dyDescent="0.25">
      <c r="AA29315"/>
      <c r="AB29315"/>
      <c r="AC29315"/>
    </row>
    <row r="29316" spans="27:29" x14ac:dyDescent="0.25">
      <c r="AA29316"/>
      <c r="AB29316"/>
      <c r="AC29316"/>
    </row>
    <row r="29317" spans="27:29" x14ac:dyDescent="0.25">
      <c r="AA29317"/>
      <c r="AB29317"/>
      <c r="AC29317"/>
    </row>
    <row r="29318" spans="27:29" x14ac:dyDescent="0.25">
      <c r="AA29318"/>
      <c r="AB29318"/>
      <c r="AC29318"/>
    </row>
    <row r="29319" spans="27:29" x14ac:dyDescent="0.25">
      <c r="AA29319"/>
      <c r="AB29319"/>
      <c r="AC29319"/>
    </row>
    <row r="29320" spans="27:29" x14ac:dyDescent="0.25">
      <c r="AA29320"/>
      <c r="AB29320"/>
      <c r="AC29320"/>
    </row>
    <row r="29321" spans="27:29" x14ac:dyDescent="0.25">
      <c r="AA29321"/>
      <c r="AB29321"/>
      <c r="AC29321"/>
    </row>
    <row r="29322" spans="27:29" x14ac:dyDescent="0.25">
      <c r="AA29322"/>
      <c r="AB29322"/>
      <c r="AC29322"/>
    </row>
    <row r="29323" spans="27:29" x14ac:dyDescent="0.25">
      <c r="AA29323"/>
      <c r="AB29323"/>
      <c r="AC29323"/>
    </row>
    <row r="29324" spans="27:29" x14ac:dyDescent="0.25">
      <c r="AA29324"/>
      <c r="AB29324"/>
      <c r="AC29324"/>
    </row>
    <row r="29325" spans="27:29" x14ac:dyDescent="0.25">
      <c r="AA29325"/>
      <c r="AB29325"/>
      <c r="AC29325"/>
    </row>
    <row r="29326" spans="27:29" x14ac:dyDescent="0.25">
      <c r="AA29326"/>
      <c r="AB29326"/>
      <c r="AC29326"/>
    </row>
    <row r="29327" spans="27:29" x14ac:dyDescent="0.25">
      <c r="AA29327"/>
      <c r="AB29327"/>
      <c r="AC29327"/>
    </row>
    <row r="29328" spans="27:29" x14ac:dyDescent="0.25">
      <c r="AA29328"/>
      <c r="AB29328"/>
      <c r="AC29328"/>
    </row>
    <row r="29329" spans="27:29" x14ac:dyDescent="0.25">
      <c r="AA29329"/>
      <c r="AB29329"/>
      <c r="AC29329"/>
    </row>
    <row r="29330" spans="27:29" x14ac:dyDescent="0.25">
      <c r="AA29330"/>
      <c r="AB29330"/>
      <c r="AC29330"/>
    </row>
    <row r="29331" spans="27:29" x14ac:dyDescent="0.25">
      <c r="AA29331"/>
      <c r="AB29331"/>
      <c r="AC29331"/>
    </row>
    <row r="29332" spans="27:29" x14ac:dyDescent="0.25">
      <c r="AA29332"/>
      <c r="AB29332"/>
      <c r="AC29332"/>
    </row>
    <row r="29333" spans="27:29" x14ac:dyDescent="0.25">
      <c r="AA29333"/>
      <c r="AB29333"/>
      <c r="AC29333"/>
    </row>
    <row r="29334" spans="27:29" x14ac:dyDescent="0.25">
      <c r="AA29334"/>
      <c r="AB29334"/>
      <c r="AC29334"/>
    </row>
    <row r="29335" spans="27:29" x14ac:dyDescent="0.25">
      <c r="AA29335"/>
      <c r="AB29335"/>
      <c r="AC29335"/>
    </row>
    <row r="29336" spans="27:29" x14ac:dyDescent="0.25">
      <c r="AA29336"/>
      <c r="AB29336"/>
      <c r="AC29336"/>
    </row>
    <row r="29337" spans="27:29" x14ac:dyDescent="0.25">
      <c r="AA29337"/>
      <c r="AB29337"/>
      <c r="AC29337"/>
    </row>
    <row r="29338" spans="27:29" x14ac:dyDescent="0.25">
      <c r="AA29338"/>
      <c r="AB29338"/>
      <c r="AC29338"/>
    </row>
    <row r="29339" spans="27:29" x14ac:dyDescent="0.25">
      <c r="AA29339"/>
      <c r="AB29339"/>
      <c r="AC29339"/>
    </row>
    <row r="29340" spans="27:29" x14ac:dyDescent="0.25">
      <c r="AA29340"/>
      <c r="AB29340"/>
      <c r="AC29340"/>
    </row>
    <row r="29341" spans="27:29" x14ac:dyDescent="0.25">
      <c r="AA29341"/>
      <c r="AB29341"/>
      <c r="AC29341"/>
    </row>
    <row r="29342" spans="27:29" x14ac:dyDescent="0.25">
      <c r="AA29342"/>
      <c r="AB29342"/>
      <c r="AC29342"/>
    </row>
    <row r="29343" spans="27:29" x14ac:dyDescent="0.25">
      <c r="AA29343"/>
      <c r="AB29343"/>
      <c r="AC29343"/>
    </row>
    <row r="29344" spans="27:29" x14ac:dyDescent="0.25">
      <c r="AA29344"/>
      <c r="AB29344"/>
      <c r="AC29344"/>
    </row>
    <row r="29345" spans="27:29" x14ac:dyDescent="0.25">
      <c r="AA29345"/>
      <c r="AB29345"/>
      <c r="AC29345"/>
    </row>
    <row r="29346" spans="27:29" x14ac:dyDescent="0.25">
      <c r="AA29346"/>
      <c r="AB29346"/>
      <c r="AC29346"/>
    </row>
    <row r="29347" spans="27:29" x14ac:dyDescent="0.25">
      <c r="AA29347"/>
      <c r="AB29347"/>
      <c r="AC29347"/>
    </row>
    <row r="29348" spans="27:29" x14ac:dyDescent="0.25">
      <c r="AA29348"/>
      <c r="AB29348"/>
      <c r="AC29348"/>
    </row>
    <row r="29349" spans="27:29" x14ac:dyDescent="0.25">
      <c r="AA29349"/>
      <c r="AB29349"/>
      <c r="AC29349"/>
    </row>
    <row r="29350" spans="27:29" x14ac:dyDescent="0.25">
      <c r="AA29350"/>
      <c r="AB29350"/>
      <c r="AC29350"/>
    </row>
    <row r="29351" spans="27:29" x14ac:dyDescent="0.25">
      <c r="AA29351"/>
      <c r="AB29351"/>
      <c r="AC29351"/>
    </row>
    <row r="29352" spans="27:29" x14ac:dyDescent="0.25">
      <c r="AA29352"/>
      <c r="AB29352"/>
      <c r="AC29352"/>
    </row>
    <row r="29353" spans="27:29" x14ac:dyDescent="0.25">
      <c r="AA29353"/>
      <c r="AB29353"/>
      <c r="AC29353"/>
    </row>
    <row r="29354" spans="27:29" x14ac:dyDescent="0.25">
      <c r="AA29354"/>
      <c r="AB29354"/>
      <c r="AC29354"/>
    </row>
    <row r="29355" spans="27:29" x14ac:dyDescent="0.25">
      <c r="AA29355"/>
      <c r="AB29355"/>
      <c r="AC29355"/>
    </row>
    <row r="29356" spans="27:29" x14ac:dyDescent="0.25">
      <c r="AA29356"/>
      <c r="AB29356"/>
      <c r="AC29356"/>
    </row>
    <row r="29357" spans="27:29" x14ac:dyDescent="0.25">
      <c r="AA29357"/>
      <c r="AB29357"/>
      <c r="AC29357"/>
    </row>
    <row r="29358" spans="27:29" x14ac:dyDescent="0.25">
      <c r="AA29358"/>
      <c r="AB29358"/>
      <c r="AC29358"/>
    </row>
    <row r="29359" spans="27:29" x14ac:dyDescent="0.25">
      <c r="AA29359"/>
      <c r="AB29359"/>
      <c r="AC29359"/>
    </row>
    <row r="29360" spans="27:29" x14ac:dyDescent="0.25">
      <c r="AA29360"/>
      <c r="AB29360"/>
      <c r="AC29360"/>
    </row>
    <row r="29361" spans="27:29" x14ac:dyDescent="0.25">
      <c r="AA29361"/>
      <c r="AB29361"/>
      <c r="AC29361"/>
    </row>
    <row r="29362" spans="27:29" x14ac:dyDescent="0.25">
      <c r="AA29362"/>
      <c r="AB29362"/>
      <c r="AC29362"/>
    </row>
    <row r="29363" spans="27:29" x14ac:dyDescent="0.25">
      <c r="AA29363"/>
      <c r="AB29363"/>
      <c r="AC29363"/>
    </row>
    <row r="29364" spans="27:29" x14ac:dyDescent="0.25">
      <c r="AA29364"/>
      <c r="AB29364"/>
      <c r="AC29364"/>
    </row>
    <row r="29365" spans="27:29" x14ac:dyDescent="0.25">
      <c r="AA29365"/>
      <c r="AB29365"/>
      <c r="AC29365"/>
    </row>
    <row r="29366" spans="27:29" x14ac:dyDescent="0.25">
      <c r="AA29366"/>
      <c r="AB29366"/>
      <c r="AC29366"/>
    </row>
    <row r="29367" spans="27:29" x14ac:dyDescent="0.25">
      <c r="AA29367"/>
      <c r="AB29367"/>
      <c r="AC29367"/>
    </row>
    <row r="29368" spans="27:29" x14ac:dyDescent="0.25">
      <c r="AA29368"/>
      <c r="AB29368"/>
      <c r="AC29368"/>
    </row>
    <row r="29369" spans="27:29" x14ac:dyDescent="0.25">
      <c r="AA29369"/>
      <c r="AB29369"/>
      <c r="AC29369"/>
    </row>
    <row r="29370" spans="27:29" x14ac:dyDescent="0.25">
      <c r="AA29370"/>
      <c r="AB29370"/>
      <c r="AC29370"/>
    </row>
    <row r="29371" spans="27:29" x14ac:dyDescent="0.25">
      <c r="AA29371"/>
      <c r="AB29371"/>
      <c r="AC29371"/>
    </row>
    <row r="29372" spans="27:29" x14ac:dyDescent="0.25">
      <c r="AA29372"/>
      <c r="AB29372"/>
      <c r="AC29372"/>
    </row>
    <row r="29373" spans="27:29" x14ac:dyDescent="0.25">
      <c r="AA29373"/>
      <c r="AB29373"/>
      <c r="AC29373"/>
    </row>
    <row r="29374" spans="27:29" x14ac:dyDescent="0.25">
      <c r="AA29374"/>
      <c r="AB29374"/>
      <c r="AC29374"/>
    </row>
    <row r="29375" spans="27:29" x14ac:dyDescent="0.25">
      <c r="AA29375"/>
      <c r="AB29375"/>
      <c r="AC29375"/>
    </row>
    <row r="29376" spans="27:29" x14ac:dyDescent="0.25">
      <c r="AA29376"/>
      <c r="AB29376"/>
      <c r="AC29376"/>
    </row>
    <row r="29377" spans="27:29" x14ac:dyDescent="0.25">
      <c r="AA29377"/>
      <c r="AB29377"/>
      <c r="AC29377"/>
    </row>
    <row r="29378" spans="27:29" x14ac:dyDescent="0.25">
      <c r="AA29378"/>
      <c r="AB29378"/>
      <c r="AC29378"/>
    </row>
    <row r="29379" spans="27:29" x14ac:dyDescent="0.25">
      <c r="AA29379"/>
      <c r="AB29379"/>
      <c r="AC29379"/>
    </row>
    <row r="29380" spans="27:29" x14ac:dyDescent="0.25">
      <c r="AA29380"/>
      <c r="AB29380"/>
      <c r="AC29380"/>
    </row>
    <row r="29381" spans="27:29" x14ac:dyDescent="0.25">
      <c r="AA29381"/>
      <c r="AB29381"/>
      <c r="AC29381"/>
    </row>
    <row r="29382" spans="27:29" x14ac:dyDescent="0.25">
      <c r="AA29382"/>
      <c r="AB29382"/>
      <c r="AC29382"/>
    </row>
    <row r="29383" spans="27:29" x14ac:dyDescent="0.25">
      <c r="AA29383"/>
      <c r="AB29383"/>
      <c r="AC29383"/>
    </row>
    <row r="29384" spans="27:29" x14ac:dyDescent="0.25">
      <c r="AA29384"/>
      <c r="AB29384"/>
      <c r="AC29384"/>
    </row>
    <row r="29385" spans="27:29" x14ac:dyDescent="0.25">
      <c r="AA29385"/>
      <c r="AB29385"/>
      <c r="AC29385"/>
    </row>
    <row r="29386" spans="27:29" x14ac:dyDescent="0.25">
      <c r="AA29386"/>
      <c r="AB29386"/>
      <c r="AC29386"/>
    </row>
    <row r="29387" spans="27:29" x14ac:dyDescent="0.25">
      <c r="AA29387"/>
      <c r="AB29387"/>
      <c r="AC29387"/>
    </row>
    <row r="29388" spans="27:29" x14ac:dyDescent="0.25">
      <c r="AA29388"/>
      <c r="AB29388"/>
      <c r="AC29388"/>
    </row>
    <row r="29389" spans="27:29" x14ac:dyDescent="0.25">
      <c r="AA29389"/>
      <c r="AB29389"/>
      <c r="AC29389"/>
    </row>
    <row r="29390" spans="27:29" x14ac:dyDescent="0.25">
      <c r="AA29390"/>
      <c r="AB29390"/>
      <c r="AC29390"/>
    </row>
    <row r="29391" spans="27:29" x14ac:dyDescent="0.25">
      <c r="AA29391"/>
      <c r="AB29391"/>
      <c r="AC29391"/>
    </row>
    <row r="29392" spans="27:29" x14ac:dyDescent="0.25">
      <c r="AA29392"/>
      <c r="AB29392"/>
      <c r="AC29392"/>
    </row>
    <row r="29393" spans="27:29" x14ac:dyDescent="0.25">
      <c r="AA29393"/>
      <c r="AB29393"/>
      <c r="AC29393"/>
    </row>
    <row r="29394" spans="27:29" x14ac:dyDescent="0.25">
      <c r="AA29394"/>
      <c r="AB29394"/>
      <c r="AC29394"/>
    </row>
    <row r="29395" spans="27:29" x14ac:dyDescent="0.25">
      <c r="AA29395"/>
      <c r="AB29395"/>
      <c r="AC29395"/>
    </row>
    <row r="29396" spans="27:29" x14ac:dyDescent="0.25">
      <c r="AA29396"/>
      <c r="AB29396"/>
      <c r="AC29396"/>
    </row>
    <row r="29397" spans="27:29" x14ac:dyDescent="0.25">
      <c r="AA29397"/>
      <c r="AB29397"/>
      <c r="AC29397"/>
    </row>
    <row r="29398" spans="27:29" x14ac:dyDescent="0.25">
      <c r="AA29398"/>
      <c r="AB29398"/>
      <c r="AC29398"/>
    </row>
    <row r="29399" spans="27:29" x14ac:dyDescent="0.25">
      <c r="AA29399"/>
      <c r="AB29399"/>
      <c r="AC29399"/>
    </row>
    <row r="29400" spans="27:29" x14ac:dyDescent="0.25">
      <c r="AA29400"/>
      <c r="AB29400"/>
      <c r="AC29400"/>
    </row>
    <row r="29401" spans="27:29" x14ac:dyDescent="0.25">
      <c r="AA29401"/>
      <c r="AB29401"/>
      <c r="AC29401"/>
    </row>
    <row r="29402" spans="27:29" x14ac:dyDescent="0.25">
      <c r="AA29402"/>
      <c r="AB29402"/>
      <c r="AC29402"/>
    </row>
    <row r="29403" spans="27:29" x14ac:dyDescent="0.25">
      <c r="AA29403"/>
      <c r="AB29403"/>
      <c r="AC29403"/>
    </row>
    <row r="29404" spans="27:29" x14ac:dyDescent="0.25">
      <c r="AA29404"/>
      <c r="AB29404"/>
      <c r="AC29404"/>
    </row>
    <row r="29405" spans="27:29" x14ac:dyDescent="0.25">
      <c r="AA29405"/>
      <c r="AB29405"/>
      <c r="AC29405"/>
    </row>
    <row r="29406" spans="27:29" x14ac:dyDescent="0.25">
      <c r="AA29406"/>
      <c r="AB29406"/>
      <c r="AC29406"/>
    </row>
    <row r="29407" spans="27:29" x14ac:dyDescent="0.25">
      <c r="AA29407"/>
      <c r="AB29407"/>
      <c r="AC29407"/>
    </row>
    <row r="29408" spans="27:29" x14ac:dyDescent="0.25">
      <c r="AA29408"/>
      <c r="AB29408"/>
      <c r="AC29408"/>
    </row>
    <row r="29409" spans="27:29" x14ac:dyDescent="0.25">
      <c r="AA29409"/>
      <c r="AB29409"/>
      <c r="AC29409"/>
    </row>
    <row r="29410" spans="27:29" x14ac:dyDescent="0.25">
      <c r="AA29410"/>
      <c r="AB29410"/>
      <c r="AC29410"/>
    </row>
    <row r="29411" spans="27:29" x14ac:dyDescent="0.25">
      <c r="AA29411"/>
      <c r="AB29411"/>
      <c r="AC29411"/>
    </row>
    <row r="29412" spans="27:29" x14ac:dyDescent="0.25">
      <c r="AA29412"/>
      <c r="AB29412"/>
      <c r="AC29412"/>
    </row>
    <row r="29413" spans="27:29" x14ac:dyDescent="0.25">
      <c r="AA29413"/>
      <c r="AB29413"/>
      <c r="AC29413"/>
    </row>
    <row r="29414" spans="27:29" x14ac:dyDescent="0.25">
      <c r="AA29414"/>
      <c r="AB29414"/>
      <c r="AC29414"/>
    </row>
    <row r="29415" spans="27:29" x14ac:dyDescent="0.25">
      <c r="AA29415"/>
      <c r="AB29415"/>
      <c r="AC29415"/>
    </row>
    <row r="29416" spans="27:29" x14ac:dyDescent="0.25">
      <c r="AA29416"/>
      <c r="AB29416"/>
      <c r="AC29416"/>
    </row>
    <row r="29417" spans="27:29" x14ac:dyDescent="0.25">
      <c r="AA29417"/>
      <c r="AB29417"/>
      <c r="AC29417"/>
    </row>
    <row r="29418" spans="27:29" x14ac:dyDescent="0.25">
      <c r="AA29418"/>
      <c r="AB29418"/>
      <c r="AC29418"/>
    </row>
    <row r="29419" spans="27:29" x14ac:dyDescent="0.25">
      <c r="AA29419"/>
      <c r="AB29419"/>
      <c r="AC29419"/>
    </row>
    <row r="29420" spans="27:29" x14ac:dyDescent="0.25">
      <c r="AA29420"/>
      <c r="AB29420"/>
      <c r="AC29420"/>
    </row>
    <row r="29421" spans="27:29" x14ac:dyDescent="0.25">
      <c r="AA29421"/>
      <c r="AB29421"/>
      <c r="AC29421"/>
    </row>
    <row r="29422" spans="27:29" x14ac:dyDescent="0.25">
      <c r="AA29422"/>
      <c r="AB29422"/>
      <c r="AC29422"/>
    </row>
    <row r="29423" spans="27:29" x14ac:dyDescent="0.25">
      <c r="AA29423"/>
      <c r="AB29423"/>
      <c r="AC29423"/>
    </row>
    <row r="29424" spans="27:29" x14ac:dyDescent="0.25">
      <c r="AA29424"/>
      <c r="AB29424"/>
      <c r="AC29424"/>
    </row>
    <row r="29425" spans="27:29" x14ac:dyDescent="0.25">
      <c r="AA29425"/>
      <c r="AB29425"/>
      <c r="AC29425"/>
    </row>
    <row r="29426" spans="27:29" x14ac:dyDescent="0.25">
      <c r="AA29426"/>
      <c r="AB29426"/>
      <c r="AC29426"/>
    </row>
    <row r="29427" spans="27:29" x14ac:dyDescent="0.25">
      <c r="AA29427"/>
      <c r="AB29427"/>
      <c r="AC29427"/>
    </row>
    <row r="29428" spans="27:29" x14ac:dyDescent="0.25">
      <c r="AA29428"/>
      <c r="AB29428"/>
      <c r="AC29428"/>
    </row>
    <row r="29429" spans="27:29" x14ac:dyDescent="0.25">
      <c r="AA29429"/>
      <c r="AB29429"/>
      <c r="AC29429"/>
    </row>
    <row r="29430" spans="27:29" x14ac:dyDescent="0.25">
      <c r="AA29430"/>
      <c r="AB29430"/>
      <c r="AC29430"/>
    </row>
    <row r="29431" spans="27:29" x14ac:dyDescent="0.25">
      <c r="AA29431"/>
      <c r="AB29431"/>
      <c r="AC29431"/>
    </row>
    <row r="29432" spans="27:29" x14ac:dyDescent="0.25">
      <c r="AA29432"/>
      <c r="AB29432"/>
      <c r="AC29432"/>
    </row>
    <row r="29433" spans="27:29" x14ac:dyDescent="0.25">
      <c r="AA29433"/>
      <c r="AB29433"/>
      <c r="AC29433"/>
    </row>
    <row r="29434" spans="27:29" x14ac:dyDescent="0.25">
      <c r="AA29434"/>
      <c r="AB29434"/>
      <c r="AC29434"/>
    </row>
    <row r="29435" spans="27:29" x14ac:dyDescent="0.25">
      <c r="AA29435"/>
      <c r="AB29435"/>
      <c r="AC29435"/>
    </row>
    <row r="29436" spans="27:29" x14ac:dyDescent="0.25">
      <c r="AA29436"/>
      <c r="AB29436"/>
      <c r="AC29436"/>
    </row>
    <row r="29437" spans="27:29" x14ac:dyDescent="0.25">
      <c r="AA29437"/>
      <c r="AB29437"/>
      <c r="AC29437"/>
    </row>
    <row r="29438" spans="27:29" x14ac:dyDescent="0.25">
      <c r="AA29438"/>
      <c r="AB29438"/>
      <c r="AC29438"/>
    </row>
    <row r="29439" spans="27:29" x14ac:dyDescent="0.25">
      <c r="AA29439"/>
      <c r="AB29439"/>
      <c r="AC29439"/>
    </row>
    <row r="29440" spans="27:29" x14ac:dyDescent="0.25">
      <c r="AA29440"/>
      <c r="AB29440"/>
      <c r="AC29440"/>
    </row>
    <row r="29441" spans="27:29" x14ac:dyDescent="0.25">
      <c r="AA29441"/>
      <c r="AB29441"/>
      <c r="AC29441"/>
    </row>
    <row r="29442" spans="27:29" x14ac:dyDescent="0.25">
      <c r="AA29442"/>
      <c r="AB29442"/>
      <c r="AC29442"/>
    </row>
    <row r="29443" spans="27:29" x14ac:dyDescent="0.25">
      <c r="AA29443"/>
      <c r="AB29443"/>
      <c r="AC29443"/>
    </row>
    <row r="29444" spans="27:29" x14ac:dyDescent="0.25">
      <c r="AA29444"/>
      <c r="AB29444"/>
      <c r="AC29444"/>
    </row>
    <row r="29445" spans="27:29" x14ac:dyDescent="0.25">
      <c r="AA29445"/>
      <c r="AB29445"/>
      <c r="AC29445"/>
    </row>
    <row r="29446" spans="27:29" x14ac:dyDescent="0.25">
      <c r="AA29446"/>
      <c r="AB29446"/>
      <c r="AC29446"/>
    </row>
    <row r="29447" spans="27:29" x14ac:dyDescent="0.25">
      <c r="AA29447"/>
      <c r="AB29447"/>
      <c r="AC29447"/>
    </row>
    <row r="29448" spans="27:29" x14ac:dyDescent="0.25">
      <c r="AA29448"/>
      <c r="AB29448"/>
      <c r="AC29448"/>
    </row>
    <row r="29449" spans="27:29" x14ac:dyDescent="0.25">
      <c r="AA29449"/>
      <c r="AB29449"/>
      <c r="AC29449"/>
    </row>
    <row r="29450" spans="27:29" x14ac:dyDescent="0.25">
      <c r="AA29450"/>
      <c r="AB29450"/>
      <c r="AC29450"/>
    </row>
    <row r="29451" spans="27:29" x14ac:dyDescent="0.25">
      <c r="AA29451"/>
      <c r="AB29451"/>
      <c r="AC29451"/>
    </row>
    <row r="29452" spans="27:29" x14ac:dyDescent="0.25">
      <c r="AA29452"/>
      <c r="AB29452"/>
      <c r="AC29452"/>
    </row>
    <row r="29453" spans="27:29" x14ac:dyDescent="0.25">
      <c r="AA29453"/>
      <c r="AB29453"/>
      <c r="AC29453"/>
    </row>
    <row r="29454" spans="27:29" x14ac:dyDescent="0.25">
      <c r="AA29454"/>
      <c r="AB29454"/>
      <c r="AC29454"/>
    </row>
    <row r="29455" spans="27:29" x14ac:dyDescent="0.25">
      <c r="AA29455"/>
      <c r="AB29455"/>
      <c r="AC29455"/>
    </row>
    <row r="29456" spans="27:29" x14ac:dyDescent="0.25">
      <c r="AA29456"/>
      <c r="AB29456"/>
      <c r="AC29456"/>
    </row>
    <row r="29457" spans="27:29" x14ac:dyDescent="0.25">
      <c r="AA29457"/>
      <c r="AB29457"/>
      <c r="AC29457"/>
    </row>
    <row r="29458" spans="27:29" x14ac:dyDescent="0.25">
      <c r="AA29458"/>
      <c r="AB29458"/>
      <c r="AC29458"/>
    </row>
    <row r="29459" spans="27:29" x14ac:dyDescent="0.25">
      <c r="AA29459"/>
      <c r="AB29459"/>
      <c r="AC29459"/>
    </row>
    <row r="29460" spans="27:29" x14ac:dyDescent="0.25">
      <c r="AA29460"/>
      <c r="AB29460"/>
      <c r="AC29460"/>
    </row>
    <row r="29461" spans="27:29" x14ac:dyDescent="0.25">
      <c r="AA29461"/>
      <c r="AB29461"/>
      <c r="AC29461"/>
    </row>
    <row r="29462" spans="27:29" x14ac:dyDescent="0.25">
      <c r="AA29462"/>
      <c r="AB29462"/>
      <c r="AC29462"/>
    </row>
    <row r="29463" spans="27:29" x14ac:dyDescent="0.25">
      <c r="AA29463"/>
      <c r="AB29463"/>
      <c r="AC29463"/>
    </row>
    <row r="29464" spans="27:29" x14ac:dyDescent="0.25">
      <c r="AA29464"/>
      <c r="AB29464"/>
      <c r="AC29464"/>
    </row>
    <row r="29465" spans="27:29" x14ac:dyDescent="0.25">
      <c r="AA29465"/>
      <c r="AB29465"/>
      <c r="AC29465"/>
    </row>
    <row r="29466" spans="27:29" x14ac:dyDescent="0.25">
      <c r="AA29466"/>
      <c r="AB29466"/>
      <c r="AC29466"/>
    </row>
    <row r="29467" spans="27:29" x14ac:dyDescent="0.25">
      <c r="AA29467"/>
      <c r="AB29467"/>
      <c r="AC29467"/>
    </row>
    <row r="29468" spans="27:29" x14ac:dyDescent="0.25">
      <c r="AA29468"/>
      <c r="AB29468"/>
      <c r="AC29468"/>
    </row>
    <row r="29469" spans="27:29" x14ac:dyDescent="0.25">
      <c r="AA29469"/>
      <c r="AB29469"/>
      <c r="AC29469"/>
    </row>
    <row r="29470" spans="27:29" x14ac:dyDescent="0.25">
      <c r="AA29470"/>
      <c r="AB29470"/>
      <c r="AC29470"/>
    </row>
    <row r="29471" spans="27:29" x14ac:dyDescent="0.25">
      <c r="AA29471"/>
      <c r="AB29471"/>
      <c r="AC29471"/>
    </row>
    <row r="29472" spans="27:29" x14ac:dyDescent="0.25">
      <c r="AA29472"/>
      <c r="AB29472"/>
      <c r="AC29472"/>
    </row>
    <row r="29473" spans="27:29" x14ac:dyDescent="0.25">
      <c r="AA29473"/>
      <c r="AB29473"/>
      <c r="AC29473"/>
    </row>
    <row r="29474" spans="27:29" x14ac:dyDescent="0.25">
      <c r="AA29474"/>
      <c r="AB29474"/>
      <c r="AC29474"/>
    </row>
    <row r="29475" spans="27:29" x14ac:dyDescent="0.25">
      <c r="AA29475"/>
      <c r="AB29475"/>
      <c r="AC29475"/>
    </row>
    <row r="29476" spans="27:29" x14ac:dyDescent="0.25">
      <c r="AA29476"/>
      <c r="AB29476"/>
      <c r="AC29476"/>
    </row>
    <row r="29477" spans="27:29" x14ac:dyDescent="0.25">
      <c r="AA29477"/>
      <c r="AB29477"/>
      <c r="AC29477"/>
    </row>
    <row r="29478" spans="27:29" x14ac:dyDescent="0.25">
      <c r="AA29478"/>
      <c r="AB29478"/>
      <c r="AC29478"/>
    </row>
    <row r="29479" spans="27:29" x14ac:dyDescent="0.25">
      <c r="AA29479"/>
      <c r="AB29479"/>
      <c r="AC29479"/>
    </row>
    <row r="29480" spans="27:29" x14ac:dyDescent="0.25">
      <c r="AA29480"/>
      <c r="AB29480"/>
      <c r="AC29480"/>
    </row>
    <row r="29481" spans="27:29" x14ac:dyDescent="0.25">
      <c r="AA29481"/>
      <c r="AB29481"/>
      <c r="AC29481"/>
    </row>
    <row r="29482" spans="27:29" x14ac:dyDescent="0.25">
      <c r="AA29482"/>
      <c r="AB29482"/>
      <c r="AC29482"/>
    </row>
    <row r="29483" spans="27:29" x14ac:dyDescent="0.25">
      <c r="AA29483"/>
      <c r="AB29483"/>
      <c r="AC29483"/>
    </row>
    <row r="29484" spans="27:29" x14ac:dyDescent="0.25">
      <c r="AA29484"/>
      <c r="AB29484"/>
      <c r="AC29484"/>
    </row>
    <row r="29485" spans="27:29" x14ac:dyDescent="0.25">
      <c r="AA29485"/>
      <c r="AB29485"/>
      <c r="AC29485"/>
    </row>
    <row r="29486" spans="27:29" x14ac:dyDescent="0.25">
      <c r="AA29486"/>
      <c r="AB29486"/>
      <c r="AC29486"/>
    </row>
    <row r="29487" spans="27:29" x14ac:dyDescent="0.25">
      <c r="AA29487"/>
      <c r="AB29487"/>
      <c r="AC29487"/>
    </row>
    <row r="29488" spans="27:29" x14ac:dyDescent="0.25">
      <c r="AA29488"/>
      <c r="AB29488"/>
      <c r="AC29488"/>
    </row>
    <row r="29489" spans="27:29" x14ac:dyDescent="0.25">
      <c r="AA29489"/>
      <c r="AB29489"/>
      <c r="AC29489"/>
    </row>
    <row r="29490" spans="27:29" x14ac:dyDescent="0.25">
      <c r="AA29490"/>
      <c r="AB29490"/>
      <c r="AC29490"/>
    </row>
    <row r="29491" spans="27:29" x14ac:dyDescent="0.25">
      <c r="AA29491"/>
      <c r="AB29491"/>
      <c r="AC29491"/>
    </row>
    <row r="29492" spans="27:29" x14ac:dyDescent="0.25">
      <c r="AA29492"/>
      <c r="AB29492"/>
      <c r="AC29492"/>
    </row>
    <row r="29493" spans="27:29" x14ac:dyDescent="0.25">
      <c r="AA29493"/>
      <c r="AB29493"/>
      <c r="AC29493"/>
    </row>
    <row r="29494" spans="27:29" x14ac:dyDescent="0.25">
      <c r="AA29494"/>
      <c r="AB29494"/>
      <c r="AC29494"/>
    </row>
    <row r="29495" spans="27:29" x14ac:dyDescent="0.25">
      <c r="AA29495"/>
      <c r="AB29495"/>
      <c r="AC29495"/>
    </row>
    <row r="29496" spans="27:29" x14ac:dyDescent="0.25">
      <c r="AA29496"/>
      <c r="AB29496"/>
      <c r="AC29496"/>
    </row>
    <row r="29497" spans="27:29" x14ac:dyDescent="0.25">
      <c r="AA29497"/>
      <c r="AB29497"/>
      <c r="AC29497"/>
    </row>
    <row r="29498" spans="27:29" x14ac:dyDescent="0.25">
      <c r="AA29498"/>
      <c r="AB29498"/>
      <c r="AC29498"/>
    </row>
    <row r="29499" spans="27:29" x14ac:dyDescent="0.25">
      <c r="AA29499"/>
      <c r="AB29499"/>
      <c r="AC29499"/>
    </row>
    <row r="29500" spans="27:29" x14ac:dyDescent="0.25">
      <c r="AA29500"/>
      <c r="AB29500"/>
      <c r="AC29500"/>
    </row>
    <row r="29501" spans="27:29" x14ac:dyDescent="0.25">
      <c r="AA29501"/>
      <c r="AB29501"/>
      <c r="AC29501"/>
    </row>
    <row r="29502" spans="27:29" x14ac:dyDescent="0.25">
      <c r="AA29502"/>
      <c r="AB29502"/>
      <c r="AC29502"/>
    </row>
    <row r="29503" spans="27:29" x14ac:dyDescent="0.25">
      <c r="AA29503"/>
      <c r="AB29503"/>
      <c r="AC29503"/>
    </row>
    <row r="29504" spans="27:29" x14ac:dyDescent="0.25">
      <c r="AA29504"/>
      <c r="AB29504"/>
      <c r="AC29504"/>
    </row>
    <row r="29505" spans="27:29" x14ac:dyDescent="0.25">
      <c r="AA29505"/>
      <c r="AB29505"/>
      <c r="AC29505"/>
    </row>
    <row r="29506" spans="27:29" x14ac:dyDescent="0.25">
      <c r="AA29506"/>
      <c r="AB29506"/>
      <c r="AC29506"/>
    </row>
    <row r="29507" spans="27:29" x14ac:dyDescent="0.25">
      <c r="AA29507"/>
      <c r="AB29507"/>
      <c r="AC29507"/>
    </row>
    <row r="29508" spans="27:29" x14ac:dyDescent="0.25">
      <c r="AA29508"/>
      <c r="AB29508"/>
      <c r="AC29508"/>
    </row>
    <row r="29509" spans="27:29" x14ac:dyDescent="0.25">
      <c r="AA29509"/>
      <c r="AB29509"/>
      <c r="AC29509"/>
    </row>
    <row r="29510" spans="27:29" x14ac:dyDescent="0.25">
      <c r="AA29510"/>
      <c r="AB29510"/>
      <c r="AC29510"/>
    </row>
    <row r="29511" spans="27:29" x14ac:dyDescent="0.25">
      <c r="AA29511"/>
      <c r="AB29511"/>
      <c r="AC29511"/>
    </row>
    <row r="29512" spans="27:29" x14ac:dyDescent="0.25">
      <c r="AA29512"/>
      <c r="AB29512"/>
      <c r="AC29512"/>
    </row>
    <row r="29513" spans="27:29" x14ac:dyDescent="0.25">
      <c r="AA29513"/>
      <c r="AB29513"/>
      <c r="AC29513"/>
    </row>
    <row r="29514" spans="27:29" x14ac:dyDescent="0.25">
      <c r="AA29514"/>
      <c r="AB29514"/>
      <c r="AC29514"/>
    </row>
    <row r="29515" spans="27:29" x14ac:dyDescent="0.25">
      <c r="AA29515"/>
      <c r="AB29515"/>
      <c r="AC29515"/>
    </row>
    <row r="29516" spans="27:29" x14ac:dyDescent="0.25">
      <c r="AA29516"/>
      <c r="AB29516"/>
      <c r="AC29516"/>
    </row>
    <row r="29517" spans="27:29" x14ac:dyDescent="0.25">
      <c r="AA29517"/>
      <c r="AB29517"/>
      <c r="AC29517"/>
    </row>
    <row r="29518" spans="27:29" x14ac:dyDescent="0.25">
      <c r="AA29518"/>
      <c r="AB29518"/>
      <c r="AC29518"/>
    </row>
    <row r="29519" spans="27:29" x14ac:dyDescent="0.25">
      <c r="AA29519"/>
      <c r="AB29519"/>
      <c r="AC29519"/>
    </row>
    <row r="29520" spans="27:29" x14ac:dyDescent="0.25">
      <c r="AA29520"/>
      <c r="AB29520"/>
      <c r="AC29520"/>
    </row>
    <row r="29521" spans="27:29" x14ac:dyDescent="0.25">
      <c r="AA29521"/>
      <c r="AB29521"/>
      <c r="AC29521"/>
    </row>
    <row r="29522" spans="27:29" x14ac:dyDescent="0.25">
      <c r="AA29522"/>
      <c r="AB29522"/>
      <c r="AC29522"/>
    </row>
    <row r="29523" spans="27:29" x14ac:dyDescent="0.25">
      <c r="AA29523"/>
      <c r="AB29523"/>
      <c r="AC29523"/>
    </row>
    <row r="29524" spans="27:29" x14ac:dyDescent="0.25">
      <c r="AA29524"/>
      <c r="AB29524"/>
      <c r="AC29524"/>
    </row>
    <row r="29525" spans="27:29" x14ac:dyDescent="0.25">
      <c r="AA29525"/>
      <c r="AB29525"/>
      <c r="AC29525"/>
    </row>
    <row r="29526" spans="27:29" x14ac:dyDescent="0.25">
      <c r="AA29526"/>
      <c r="AB29526"/>
      <c r="AC29526"/>
    </row>
    <row r="29527" spans="27:29" x14ac:dyDescent="0.25">
      <c r="AA29527"/>
      <c r="AB29527"/>
      <c r="AC29527"/>
    </row>
    <row r="29528" spans="27:29" x14ac:dyDescent="0.25">
      <c r="AA29528"/>
      <c r="AB29528"/>
      <c r="AC29528"/>
    </row>
    <row r="29529" spans="27:29" x14ac:dyDescent="0.25">
      <c r="AA29529"/>
      <c r="AB29529"/>
      <c r="AC29529"/>
    </row>
    <row r="29530" spans="27:29" x14ac:dyDescent="0.25">
      <c r="AA29530"/>
      <c r="AB29530"/>
      <c r="AC29530"/>
    </row>
    <row r="29531" spans="27:29" x14ac:dyDescent="0.25">
      <c r="AA29531"/>
      <c r="AB29531"/>
      <c r="AC29531"/>
    </row>
    <row r="29532" spans="27:29" x14ac:dyDescent="0.25">
      <c r="AA29532"/>
      <c r="AB29532"/>
      <c r="AC29532"/>
    </row>
    <row r="29533" spans="27:29" x14ac:dyDescent="0.25">
      <c r="AA29533"/>
      <c r="AB29533"/>
      <c r="AC29533"/>
    </row>
    <row r="29534" spans="27:29" x14ac:dyDescent="0.25">
      <c r="AA29534"/>
      <c r="AB29534"/>
      <c r="AC29534"/>
    </row>
    <row r="29535" spans="27:29" x14ac:dyDescent="0.25">
      <c r="AA29535"/>
      <c r="AB29535"/>
      <c r="AC29535"/>
    </row>
    <row r="29536" spans="27:29" x14ac:dyDescent="0.25">
      <c r="AA29536"/>
      <c r="AB29536"/>
      <c r="AC29536"/>
    </row>
    <row r="29537" spans="27:29" x14ac:dyDescent="0.25">
      <c r="AA29537"/>
      <c r="AB29537"/>
      <c r="AC29537"/>
    </row>
    <row r="29538" spans="27:29" x14ac:dyDescent="0.25">
      <c r="AA29538"/>
      <c r="AB29538"/>
      <c r="AC29538"/>
    </row>
    <row r="29539" spans="27:29" x14ac:dyDescent="0.25">
      <c r="AA29539"/>
      <c r="AB29539"/>
      <c r="AC29539"/>
    </row>
    <row r="29540" spans="27:29" x14ac:dyDescent="0.25">
      <c r="AA29540"/>
      <c r="AB29540"/>
      <c r="AC29540"/>
    </row>
    <row r="29541" spans="27:29" x14ac:dyDescent="0.25">
      <c r="AA29541"/>
      <c r="AB29541"/>
      <c r="AC29541"/>
    </row>
    <row r="29542" spans="27:29" x14ac:dyDescent="0.25">
      <c r="AA29542"/>
      <c r="AB29542"/>
      <c r="AC29542"/>
    </row>
    <row r="29543" spans="27:29" x14ac:dyDescent="0.25">
      <c r="AA29543"/>
      <c r="AB29543"/>
      <c r="AC29543"/>
    </row>
    <row r="29544" spans="27:29" x14ac:dyDescent="0.25">
      <c r="AA29544"/>
      <c r="AB29544"/>
      <c r="AC29544"/>
    </row>
    <row r="29545" spans="27:29" x14ac:dyDescent="0.25">
      <c r="AA29545"/>
      <c r="AB29545"/>
      <c r="AC29545"/>
    </row>
    <row r="29546" spans="27:29" x14ac:dyDescent="0.25">
      <c r="AA29546"/>
      <c r="AB29546"/>
      <c r="AC29546"/>
    </row>
    <row r="29547" spans="27:29" x14ac:dyDescent="0.25">
      <c r="AA29547"/>
      <c r="AB29547"/>
      <c r="AC29547"/>
    </row>
    <row r="29548" spans="27:29" x14ac:dyDescent="0.25">
      <c r="AA29548"/>
      <c r="AB29548"/>
      <c r="AC29548"/>
    </row>
    <row r="29549" spans="27:29" x14ac:dyDescent="0.25">
      <c r="AA29549"/>
      <c r="AB29549"/>
      <c r="AC29549"/>
    </row>
    <row r="29550" spans="27:29" x14ac:dyDescent="0.25">
      <c r="AA29550"/>
      <c r="AB29550"/>
      <c r="AC29550"/>
    </row>
    <row r="29551" spans="27:29" x14ac:dyDescent="0.25">
      <c r="AA29551"/>
      <c r="AB29551"/>
      <c r="AC29551"/>
    </row>
    <row r="29552" spans="27:29" x14ac:dyDescent="0.25">
      <c r="AA29552"/>
      <c r="AB29552"/>
      <c r="AC29552"/>
    </row>
    <row r="29553" spans="27:29" x14ac:dyDescent="0.25">
      <c r="AA29553"/>
      <c r="AB29553"/>
      <c r="AC29553"/>
    </row>
    <row r="29554" spans="27:29" x14ac:dyDescent="0.25">
      <c r="AA29554"/>
      <c r="AB29554"/>
      <c r="AC29554"/>
    </row>
    <row r="29555" spans="27:29" x14ac:dyDescent="0.25">
      <c r="AA29555"/>
      <c r="AB29555"/>
      <c r="AC29555"/>
    </row>
    <row r="29556" spans="27:29" x14ac:dyDescent="0.25">
      <c r="AA29556"/>
      <c r="AB29556"/>
      <c r="AC29556"/>
    </row>
    <row r="29557" spans="27:29" x14ac:dyDescent="0.25">
      <c r="AA29557"/>
      <c r="AB29557"/>
      <c r="AC29557"/>
    </row>
    <row r="29558" spans="27:29" x14ac:dyDescent="0.25">
      <c r="AA29558"/>
      <c r="AB29558"/>
      <c r="AC29558"/>
    </row>
    <row r="29559" spans="27:29" x14ac:dyDescent="0.25">
      <c r="AA29559"/>
      <c r="AB29559"/>
      <c r="AC29559"/>
    </row>
    <row r="29560" spans="27:29" x14ac:dyDescent="0.25">
      <c r="AA29560"/>
      <c r="AB29560"/>
      <c r="AC29560"/>
    </row>
    <row r="29561" spans="27:29" x14ac:dyDescent="0.25">
      <c r="AA29561"/>
      <c r="AB29561"/>
      <c r="AC29561"/>
    </row>
    <row r="29562" spans="27:29" x14ac:dyDescent="0.25">
      <c r="AA29562"/>
      <c r="AB29562"/>
      <c r="AC29562"/>
    </row>
    <row r="29563" spans="27:29" x14ac:dyDescent="0.25">
      <c r="AA29563"/>
      <c r="AB29563"/>
      <c r="AC29563"/>
    </row>
    <row r="29564" spans="27:29" x14ac:dyDescent="0.25">
      <c r="AA29564"/>
      <c r="AB29564"/>
      <c r="AC29564"/>
    </row>
    <row r="29565" spans="27:29" x14ac:dyDescent="0.25">
      <c r="AA29565"/>
      <c r="AB29565"/>
      <c r="AC29565"/>
    </row>
    <row r="29566" spans="27:29" x14ac:dyDescent="0.25">
      <c r="AA29566"/>
      <c r="AB29566"/>
      <c r="AC29566"/>
    </row>
    <row r="29567" spans="27:29" x14ac:dyDescent="0.25">
      <c r="AA29567"/>
      <c r="AB29567"/>
      <c r="AC29567"/>
    </row>
    <row r="29568" spans="27:29" x14ac:dyDescent="0.25">
      <c r="AA29568"/>
      <c r="AB29568"/>
      <c r="AC29568"/>
    </row>
    <row r="29569" spans="27:29" x14ac:dyDescent="0.25">
      <c r="AA29569"/>
      <c r="AB29569"/>
      <c r="AC29569"/>
    </row>
    <row r="29570" spans="27:29" x14ac:dyDescent="0.25">
      <c r="AA29570"/>
      <c r="AB29570"/>
      <c r="AC29570"/>
    </row>
    <row r="29571" spans="27:29" x14ac:dyDescent="0.25">
      <c r="AA29571"/>
      <c r="AB29571"/>
      <c r="AC29571"/>
    </row>
    <row r="29572" spans="27:29" x14ac:dyDescent="0.25">
      <c r="AA29572"/>
      <c r="AB29572"/>
      <c r="AC29572"/>
    </row>
    <row r="29573" spans="27:29" x14ac:dyDescent="0.25">
      <c r="AA29573"/>
      <c r="AB29573"/>
      <c r="AC29573"/>
    </row>
    <row r="29574" spans="27:29" x14ac:dyDescent="0.25">
      <c r="AA29574"/>
      <c r="AB29574"/>
      <c r="AC29574"/>
    </row>
    <row r="29575" spans="27:29" x14ac:dyDescent="0.25">
      <c r="AA29575"/>
      <c r="AB29575"/>
      <c r="AC29575"/>
    </row>
    <row r="29576" spans="27:29" x14ac:dyDescent="0.25">
      <c r="AA29576"/>
      <c r="AB29576"/>
      <c r="AC29576"/>
    </row>
    <row r="29577" spans="27:29" x14ac:dyDescent="0.25">
      <c r="AA29577"/>
      <c r="AB29577"/>
      <c r="AC29577"/>
    </row>
    <row r="29578" spans="27:29" x14ac:dyDescent="0.25">
      <c r="AA29578"/>
      <c r="AB29578"/>
      <c r="AC29578"/>
    </row>
    <row r="29579" spans="27:29" x14ac:dyDescent="0.25">
      <c r="AA29579"/>
      <c r="AB29579"/>
      <c r="AC29579"/>
    </row>
    <row r="29580" spans="27:29" x14ac:dyDescent="0.25">
      <c r="AA29580"/>
      <c r="AB29580"/>
      <c r="AC29580"/>
    </row>
    <row r="29581" spans="27:29" x14ac:dyDescent="0.25">
      <c r="AA29581"/>
      <c r="AB29581"/>
      <c r="AC29581"/>
    </row>
    <row r="29582" spans="27:29" x14ac:dyDescent="0.25">
      <c r="AA29582"/>
      <c r="AB29582"/>
      <c r="AC29582"/>
    </row>
    <row r="29583" spans="27:29" x14ac:dyDescent="0.25">
      <c r="AA29583"/>
      <c r="AB29583"/>
      <c r="AC29583"/>
    </row>
    <row r="29584" spans="27:29" x14ac:dyDescent="0.25">
      <c r="AA29584"/>
      <c r="AB29584"/>
      <c r="AC29584"/>
    </row>
    <row r="29585" spans="27:29" x14ac:dyDescent="0.25">
      <c r="AA29585"/>
      <c r="AB29585"/>
      <c r="AC29585"/>
    </row>
    <row r="29586" spans="27:29" x14ac:dyDescent="0.25">
      <c r="AA29586"/>
      <c r="AB29586"/>
      <c r="AC29586"/>
    </row>
    <row r="29587" spans="27:29" x14ac:dyDescent="0.25">
      <c r="AA29587"/>
      <c r="AB29587"/>
      <c r="AC29587"/>
    </row>
    <row r="29588" spans="27:29" x14ac:dyDescent="0.25">
      <c r="AA29588"/>
      <c r="AB29588"/>
      <c r="AC29588"/>
    </row>
    <row r="29589" spans="27:29" x14ac:dyDescent="0.25">
      <c r="AA29589"/>
      <c r="AB29589"/>
      <c r="AC29589"/>
    </row>
    <row r="29590" spans="27:29" x14ac:dyDescent="0.25">
      <c r="AA29590"/>
      <c r="AB29590"/>
      <c r="AC29590"/>
    </row>
    <row r="29591" spans="27:29" x14ac:dyDescent="0.25">
      <c r="AA29591"/>
      <c r="AB29591"/>
      <c r="AC29591"/>
    </row>
    <row r="29592" spans="27:29" x14ac:dyDescent="0.25">
      <c r="AA29592"/>
      <c r="AB29592"/>
      <c r="AC29592"/>
    </row>
    <row r="29593" spans="27:29" x14ac:dyDescent="0.25">
      <c r="AA29593"/>
      <c r="AB29593"/>
      <c r="AC29593"/>
    </row>
    <row r="29594" spans="27:29" x14ac:dyDescent="0.25">
      <c r="AA29594"/>
      <c r="AB29594"/>
      <c r="AC29594"/>
    </row>
    <row r="29595" spans="27:29" x14ac:dyDescent="0.25">
      <c r="AA29595"/>
      <c r="AB29595"/>
      <c r="AC29595"/>
    </row>
    <row r="29596" spans="27:29" x14ac:dyDescent="0.25">
      <c r="AA29596"/>
      <c r="AB29596"/>
      <c r="AC29596"/>
    </row>
    <row r="29597" spans="27:29" x14ac:dyDescent="0.25">
      <c r="AA29597"/>
      <c r="AB29597"/>
      <c r="AC29597"/>
    </row>
    <row r="29598" spans="27:29" x14ac:dyDescent="0.25">
      <c r="AA29598"/>
      <c r="AB29598"/>
      <c r="AC29598"/>
    </row>
    <row r="29599" spans="27:29" x14ac:dyDescent="0.25">
      <c r="AA29599"/>
      <c r="AB29599"/>
      <c r="AC29599"/>
    </row>
    <row r="29600" spans="27:29" x14ac:dyDescent="0.25">
      <c r="AA29600"/>
      <c r="AB29600"/>
      <c r="AC29600"/>
    </row>
    <row r="29601" spans="27:29" x14ac:dyDescent="0.25">
      <c r="AA29601"/>
      <c r="AB29601"/>
      <c r="AC29601"/>
    </row>
    <row r="29602" spans="27:29" x14ac:dyDescent="0.25">
      <c r="AA29602"/>
      <c r="AB29602"/>
      <c r="AC29602"/>
    </row>
    <row r="29603" spans="27:29" x14ac:dyDescent="0.25">
      <c r="AA29603"/>
      <c r="AB29603"/>
      <c r="AC29603"/>
    </row>
    <row r="29604" spans="27:29" x14ac:dyDescent="0.25">
      <c r="AA29604"/>
      <c r="AB29604"/>
      <c r="AC29604"/>
    </row>
    <row r="29605" spans="27:29" x14ac:dyDescent="0.25">
      <c r="AA29605"/>
      <c r="AB29605"/>
      <c r="AC29605"/>
    </row>
    <row r="29606" spans="27:29" x14ac:dyDescent="0.25">
      <c r="AA29606"/>
      <c r="AB29606"/>
      <c r="AC29606"/>
    </row>
    <row r="29607" spans="27:29" x14ac:dyDescent="0.25">
      <c r="AA29607"/>
      <c r="AB29607"/>
      <c r="AC29607"/>
    </row>
    <row r="29608" spans="27:29" x14ac:dyDescent="0.25">
      <c r="AA29608"/>
      <c r="AB29608"/>
      <c r="AC29608"/>
    </row>
    <row r="29609" spans="27:29" x14ac:dyDescent="0.25">
      <c r="AA29609"/>
      <c r="AB29609"/>
      <c r="AC29609"/>
    </row>
    <row r="29610" spans="27:29" x14ac:dyDescent="0.25">
      <c r="AA29610"/>
      <c r="AB29610"/>
      <c r="AC29610"/>
    </row>
    <row r="29611" spans="27:29" x14ac:dyDescent="0.25">
      <c r="AA29611"/>
      <c r="AB29611"/>
      <c r="AC29611"/>
    </row>
    <row r="29612" spans="27:29" x14ac:dyDescent="0.25">
      <c r="AA29612"/>
      <c r="AB29612"/>
      <c r="AC29612"/>
    </row>
    <row r="29613" spans="27:29" x14ac:dyDescent="0.25">
      <c r="AA29613"/>
      <c r="AB29613"/>
      <c r="AC29613"/>
    </row>
    <row r="29614" spans="27:29" x14ac:dyDescent="0.25">
      <c r="AA29614"/>
      <c r="AB29614"/>
      <c r="AC29614"/>
    </row>
    <row r="29615" spans="27:29" x14ac:dyDescent="0.25">
      <c r="AA29615"/>
      <c r="AB29615"/>
      <c r="AC29615"/>
    </row>
    <row r="29616" spans="27:29" x14ac:dyDescent="0.25">
      <c r="AA29616"/>
      <c r="AB29616"/>
      <c r="AC29616"/>
    </row>
    <row r="29617" spans="27:29" x14ac:dyDescent="0.25">
      <c r="AA29617"/>
      <c r="AB29617"/>
      <c r="AC29617"/>
    </row>
    <row r="29618" spans="27:29" x14ac:dyDescent="0.25">
      <c r="AA29618"/>
      <c r="AB29618"/>
      <c r="AC29618"/>
    </row>
    <row r="29619" spans="27:29" x14ac:dyDescent="0.25">
      <c r="AA29619"/>
      <c r="AB29619"/>
      <c r="AC29619"/>
    </row>
    <row r="29620" spans="27:29" x14ac:dyDescent="0.25">
      <c r="AA29620"/>
      <c r="AB29620"/>
      <c r="AC29620"/>
    </row>
    <row r="29621" spans="27:29" x14ac:dyDescent="0.25">
      <c r="AA29621"/>
      <c r="AB29621"/>
      <c r="AC29621"/>
    </row>
    <row r="29622" spans="27:29" x14ac:dyDescent="0.25">
      <c r="AA29622"/>
      <c r="AB29622"/>
      <c r="AC29622"/>
    </row>
    <row r="29623" spans="27:29" x14ac:dyDescent="0.25">
      <c r="AA29623"/>
      <c r="AB29623"/>
      <c r="AC29623"/>
    </row>
    <row r="29624" spans="27:29" x14ac:dyDescent="0.25">
      <c r="AA29624"/>
      <c r="AB29624"/>
      <c r="AC29624"/>
    </row>
    <row r="29625" spans="27:29" x14ac:dyDescent="0.25">
      <c r="AA29625"/>
      <c r="AB29625"/>
      <c r="AC29625"/>
    </row>
    <row r="29626" spans="27:29" x14ac:dyDescent="0.25">
      <c r="AA29626"/>
      <c r="AB29626"/>
      <c r="AC29626"/>
    </row>
    <row r="29627" spans="27:29" x14ac:dyDescent="0.25">
      <c r="AA29627"/>
      <c r="AB29627"/>
      <c r="AC29627"/>
    </row>
    <row r="29628" spans="27:29" x14ac:dyDescent="0.25">
      <c r="AA29628"/>
      <c r="AB29628"/>
      <c r="AC29628"/>
    </row>
    <row r="29629" spans="27:29" x14ac:dyDescent="0.25">
      <c r="AA29629"/>
      <c r="AB29629"/>
      <c r="AC29629"/>
    </row>
    <row r="29630" spans="27:29" x14ac:dyDescent="0.25">
      <c r="AA29630"/>
      <c r="AB29630"/>
      <c r="AC29630"/>
    </row>
    <row r="29631" spans="27:29" x14ac:dyDescent="0.25">
      <c r="AA29631"/>
      <c r="AB29631"/>
      <c r="AC29631"/>
    </row>
    <row r="29632" spans="27:29" x14ac:dyDescent="0.25">
      <c r="AA29632"/>
      <c r="AB29632"/>
      <c r="AC29632"/>
    </row>
    <row r="29633" spans="27:29" x14ac:dyDescent="0.25">
      <c r="AA29633"/>
      <c r="AB29633"/>
      <c r="AC29633"/>
    </row>
    <row r="29634" spans="27:29" x14ac:dyDescent="0.25">
      <c r="AA29634"/>
      <c r="AB29634"/>
      <c r="AC29634"/>
    </row>
    <row r="29635" spans="27:29" x14ac:dyDescent="0.25">
      <c r="AA29635"/>
      <c r="AB29635"/>
      <c r="AC29635"/>
    </row>
    <row r="29636" spans="27:29" x14ac:dyDescent="0.25">
      <c r="AA29636"/>
      <c r="AB29636"/>
      <c r="AC29636"/>
    </row>
    <row r="29637" spans="27:29" x14ac:dyDescent="0.25">
      <c r="AA29637"/>
      <c r="AB29637"/>
      <c r="AC29637"/>
    </row>
    <row r="29638" spans="27:29" x14ac:dyDescent="0.25">
      <c r="AA29638"/>
      <c r="AB29638"/>
      <c r="AC29638"/>
    </row>
    <row r="29639" spans="27:29" x14ac:dyDescent="0.25">
      <c r="AA29639"/>
      <c r="AB29639"/>
      <c r="AC29639"/>
    </row>
    <row r="29640" spans="27:29" x14ac:dyDescent="0.25">
      <c r="AA29640"/>
      <c r="AB29640"/>
      <c r="AC29640"/>
    </row>
    <row r="29641" spans="27:29" x14ac:dyDescent="0.25">
      <c r="AA29641"/>
      <c r="AB29641"/>
      <c r="AC29641"/>
    </row>
    <row r="29642" spans="27:29" x14ac:dyDescent="0.25">
      <c r="AA29642"/>
      <c r="AB29642"/>
      <c r="AC29642"/>
    </row>
    <row r="29643" spans="27:29" x14ac:dyDescent="0.25">
      <c r="AA29643"/>
      <c r="AB29643"/>
      <c r="AC29643"/>
    </row>
    <row r="29644" spans="27:29" x14ac:dyDescent="0.25">
      <c r="AA29644"/>
      <c r="AB29644"/>
      <c r="AC29644"/>
    </row>
    <row r="29645" spans="27:29" x14ac:dyDescent="0.25">
      <c r="AA29645"/>
      <c r="AB29645"/>
      <c r="AC29645"/>
    </row>
    <row r="29646" spans="27:29" x14ac:dyDescent="0.25">
      <c r="AA29646"/>
      <c r="AB29646"/>
      <c r="AC29646"/>
    </row>
    <row r="29647" spans="27:29" x14ac:dyDescent="0.25">
      <c r="AA29647"/>
      <c r="AB29647"/>
      <c r="AC29647"/>
    </row>
    <row r="29648" spans="27:29" x14ac:dyDescent="0.25">
      <c r="AA29648"/>
      <c r="AB29648"/>
      <c r="AC29648"/>
    </row>
    <row r="29649" spans="27:29" x14ac:dyDescent="0.25">
      <c r="AA29649"/>
      <c r="AB29649"/>
      <c r="AC29649"/>
    </row>
    <row r="29650" spans="27:29" x14ac:dyDescent="0.25">
      <c r="AA29650"/>
      <c r="AB29650"/>
      <c r="AC29650"/>
    </row>
    <row r="29651" spans="27:29" x14ac:dyDescent="0.25">
      <c r="AA29651"/>
      <c r="AB29651"/>
      <c r="AC29651"/>
    </row>
    <row r="29652" spans="27:29" x14ac:dyDescent="0.25">
      <c r="AA29652"/>
      <c r="AB29652"/>
      <c r="AC29652"/>
    </row>
    <row r="29653" spans="27:29" x14ac:dyDescent="0.25">
      <c r="AA29653"/>
      <c r="AB29653"/>
      <c r="AC29653"/>
    </row>
    <row r="29654" spans="27:29" x14ac:dyDescent="0.25">
      <c r="AA29654"/>
      <c r="AB29654"/>
      <c r="AC29654"/>
    </row>
    <row r="29655" spans="27:29" x14ac:dyDescent="0.25">
      <c r="AA29655"/>
      <c r="AB29655"/>
      <c r="AC29655"/>
    </row>
    <row r="29656" spans="27:29" x14ac:dyDescent="0.25">
      <c r="AA29656"/>
      <c r="AB29656"/>
      <c r="AC29656"/>
    </row>
    <row r="29657" spans="27:29" x14ac:dyDescent="0.25">
      <c r="AA29657"/>
      <c r="AB29657"/>
      <c r="AC29657"/>
    </row>
    <row r="29658" spans="27:29" x14ac:dyDescent="0.25">
      <c r="AA29658"/>
      <c r="AB29658"/>
      <c r="AC29658"/>
    </row>
    <row r="29659" spans="27:29" x14ac:dyDescent="0.25">
      <c r="AA29659"/>
      <c r="AB29659"/>
      <c r="AC29659"/>
    </row>
    <row r="29660" spans="27:29" x14ac:dyDescent="0.25">
      <c r="AA29660"/>
      <c r="AB29660"/>
      <c r="AC29660"/>
    </row>
    <row r="29661" spans="27:29" x14ac:dyDescent="0.25">
      <c r="AA29661"/>
      <c r="AB29661"/>
      <c r="AC29661"/>
    </row>
    <row r="29662" spans="27:29" x14ac:dyDescent="0.25">
      <c r="AA29662"/>
      <c r="AB29662"/>
      <c r="AC29662"/>
    </row>
    <row r="29663" spans="27:29" x14ac:dyDescent="0.25">
      <c r="AA29663"/>
      <c r="AB29663"/>
      <c r="AC29663"/>
    </row>
    <row r="29664" spans="27:29" x14ac:dyDescent="0.25">
      <c r="AA29664"/>
      <c r="AB29664"/>
      <c r="AC29664"/>
    </row>
    <row r="29665" spans="27:29" x14ac:dyDescent="0.25">
      <c r="AA29665"/>
      <c r="AB29665"/>
      <c r="AC29665"/>
    </row>
    <row r="29666" spans="27:29" x14ac:dyDescent="0.25">
      <c r="AA29666"/>
      <c r="AB29666"/>
      <c r="AC29666"/>
    </row>
    <row r="29667" spans="27:29" x14ac:dyDescent="0.25">
      <c r="AA29667"/>
      <c r="AB29667"/>
      <c r="AC29667"/>
    </row>
    <row r="29668" spans="27:29" x14ac:dyDescent="0.25">
      <c r="AA29668"/>
      <c r="AB29668"/>
      <c r="AC29668"/>
    </row>
    <row r="29669" spans="27:29" x14ac:dyDescent="0.25">
      <c r="AA29669"/>
      <c r="AB29669"/>
      <c r="AC29669"/>
    </row>
    <row r="29670" spans="27:29" x14ac:dyDescent="0.25">
      <c r="AA29670"/>
      <c r="AB29670"/>
      <c r="AC29670"/>
    </row>
    <row r="29671" spans="27:29" x14ac:dyDescent="0.25">
      <c r="AA29671"/>
      <c r="AB29671"/>
      <c r="AC29671"/>
    </row>
    <row r="29672" spans="27:29" x14ac:dyDescent="0.25">
      <c r="AA29672"/>
      <c r="AB29672"/>
      <c r="AC29672"/>
    </row>
    <row r="29673" spans="27:29" x14ac:dyDescent="0.25">
      <c r="AA29673"/>
      <c r="AB29673"/>
      <c r="AC29673"/>
    </row>
    <row r="29674" spans="27:29" x14ac:dyDescent="0.25">
      <c r="AA29674"/>
      <c r="AB29674"/>
      <c r="AC29674"/>
    </row>
    <row r="29675" spans="27:29" x14ac:dyDescent="0.25">
      <c r="AA29675"/>
      <c r="AB29675"/>
      <c r="AC29675"/>
    </row>
    <row r="29676" spans="27:29" x14ac:dyDescent="0.25">
      <c r="AA29676"/>
      <c r="AB29676"/>
      <c r="AC29676"/>
    </row>
    <row r="29677" spans="27:29" x14ac:dyDescent="0.25">
      <c r="AA29677"/>
      <c r="AB29677"/>
      <c r="AC29677"/>
    </row>
    <row r="29678" spans="27:29" x14ac:dyDescent="0.25">
      <c r="AA29678"/>
      <c r="AB29678"/>
      <c r="AC29678"/>
    </row>
    <row r="29679" spans="27:29" x14ac:dyDescent="0.25">
      <c r="AA29679"/>
      <c r="AB29679"/>
      <c r="AC29679"/>
    </row>
    <row r="29680" spans="27:29" x14ac:dyDescent="0.25">
      <c r="AA29680"/>
      <c r="AB29680"/>
      <c r="AC29680"/>
    </row>
    <row r="29681" spans="27:29" x14ac:dyDescent="0.25">
      <c r="AA29681"/>
      <c r="AB29681"/>
      <c r="AC29681"/>
    </row>
    <row r="29682" spans="27:29" x14ac:dyDescent="0.25">
      <c r="AA29682"/>
      <c r="AB29682"/>
      <c r="AC29682"/>
    </row>
    <row r="29683" spans="27:29" x14ac:dyDescent="0.25">
      <c r="AA29683"/>
      <c r="AB29683"/>
      <c r="AC29683"/>
    </row>
    <row r="29684" spans="27:29" x14ac:dyDescent="0.25">
      <c r="AA29684"/>
      <c r="AB29684"/>
      <c r="AC29684"/>
    </row>
    <row r="29685" spans="27:29" x14ac:dyDescent="0.25">
      <c r="AA29685"/>
      <c r="AB29685"/>
      <c r="AC29685"/>
    </row>
    <row r="29686" spans="27:29" x14ac:dyDescent="0.25">
      <c r="AA29686"/>
      <c r="AB29686"/>
      <c r="AC29686"/>
    </row>
    <row r="29687" spans="27:29" x14ac:dyDescent="0.25">
      <c r="AA29687"/>
      <c r="AB29687"/>
      <c r="AC29687"/>
    </row>
    <row r="29688" spans="27:29" x14ac:dyDescent="0.25">
      <c r="AA29688"/>
      <c r="AB29688"/>
      <c r="AC29688"/>
    </row>
    <row r="29689" spans="27:29" x14ac:dyDescent="0.25">
      <c r="AA29689"/>
      <c r="AB29689"/>
      <c r="AC29689"/>
    </row>
    <row r="29690" spans="27:29" x14ac:dyDescent="0.25">
      <c r="AA29690"/>
      <c r="AB29690"/>
      <c r="AC29690"/>
    </row>
    <row r="29691" spans="27:29" x14ac:dyDescent="0.25">
      <c r="AA29691"/>
      <c r="AB29691"/>
      <c r="AC29691"/>
    </row>
    <row r="29692" spans="27:29" x14ac:dyDescent="0.25">
      <c r="AA29692"/>
      <c r="AB29692"/>
      <c r="AC29692"/>
    </row>
    <row r="29693" spans="27:29" x14ac:dyDescent="0.25">
      <c r="AA29693"/>
      <c r="AB29693"/>
      <c r="AC29693"/>
    </row>
    <row r="29694" spans="27:29" x14ac:dyDescent="0.25">
      <c r="AA29694"/>
      <c r="AB29694"/>
      <c r="AC29694"/>
    </row>
    <row r="29695" spans="27:29" x14ac:dyDescent="0.25">
      <c r="AA29695"/>
      <c r="AB29695"/>
      <c r="AC29695"/>
    </row>
    <row r="29696" spans="27:29" x14ac:dyDescent="0.25">
      <c r="AA29696"/>
      <c r="AB29696"/>
      <c r="AC29696"/>
    </row>
    <row r="29697" spans="27:29" x14ac:dyDescent="0.25">
      <c r="AA29697"/>
      <c r="AB29697"/>
      <c r="AC29697"/>
    </row>
    <row r="29698" spans="27:29" x14ac:dyDescent="0.25">
      <c r="AA29698"/>
      <c r="AB29698"/>
      <c r="AC29698"/>
    </row>
    <row r="29699" spans="27:29" x14ac:dyDescent="0.25">
      <c r="AA29699"/>
      <c r="AB29699"/>
      <c r="AC29699"/>
    </row>
    <row r="29700" spans="27:29" x14ac:dyDescent="0.25">
      <c r="AA29700"/>
      <c r="AB29700"/>
      <c r="AC29700"/>
    </row>
    <row r="29701" spans="27:29" x14ac:dyDescent="0.25">
      <c r="AA29701"/>
      <c r="AB29701"/>
      <c r="AC29701"/>
    </row>
    <row r="29702" spans="27:29" x14ac:dyDescent="0.25">
      <c r="AA29702"/>
      <c r="AB29702"/>
      <c r="AC29702"/>
    </row>
    <row r="29703" spans="27:29" x14ac:dyDescent="0.25">
      <c r="AA29703"/>
      <c r="AB29703"/>
      <c r="AC29703"/>
    </row>
    <row r="29704" spans="27:29" x14ac:dyDescent="0.25">
      <c r="AA29704"/>
      <c r="AB29704"/>
      <c r="AC29704"/>
    </row>
    <row r="29705" spans="27:29" x14ac:dyDescent="0.25">
      <c r="AA29705"/>
      <c r="AB29705"/>
      <c r="AC29705"/>
    </row>
    <row r="29706" spans="27:29" x14ac:dyDescent="0.25">
      <c r="AA29706"/>
      <c r="AB29706"/>
      <c r="AC29706"/>
    </row>
    <row r="29707" spans="27:29" x14ac:dyDescent="0.25">
      <c r="AA29707"/>
      <c r="AB29707"/>
      <c r="AC29707"/>
    </row>
    <row r="29708" spans="27:29" x14ac:dyDescent="0.25">
      <c r="AA29708"/>
      <c r="AB29708"/>
      <c r="AC29708"/>
    </row>
    <row r="29709" spans="27:29" x14ac:dyDescent="0.25">
      <c r="AA29709"/>
      <c r="AB29709"/>
      <c r="AC29709"/>
    </row>
    <row r="29710" spans="27:29" x14ac:dyDescent="0.25">
      <c r="AA29710"/>
      <c r="AB29710"/>
      <c r="AC29710"/>
    </row>
    <row r="29711" spans="27:29" x14ac:dyDescent="0.25">
      <c r="AA29711"/>
      <c r="AB29711"/>
      <c r="AC29711"/>
    </row>
    <row r="29712" spans="27:29" x14ac:dyDescent="0.25">
      <c r="AA29712"/>
      <c r="AB29712"/>
      <c r="AC29712"/>
    </row>
    <row r="29713" spans="27:29" x14ac:dyDescent="0.25">
      <c r="AA29713"/>
      <c r="AB29713"/>
      <c r="AC29713"/>
    </row>
    <row r="29714" spans="27:29" x14ac:dyDescent="0.25">
      <c r="AA29714"/>
      <c r="AB29714"/>
      <c r="AC29714"/>
    </row>
    <row r="29715" spans="27:29" x14ac:dyDescent="0.25">
      <c r="AA29715"/>
      <c r="AB29715"/>
      <c r="AC29715"/>
    </row>
    <row r="29716" spans="27:29" x14ac:dyDescent="0.25">
      <c r="AA29716"/>
      <c r="AB29716"/>
      <c r="AC29716"/>
    </row>
    <row r="29717" spans="27:29" x14ac:dyDescent="0.25">
      <c r="AA29717"/>
      <c r="AB29717"/>
      <c r="AC29717"/>
    </row>
    <row r="29718" spans="27:29" x14ac:dyDescent="0.25">
      <c r="AA29718"/>
      <c r="AB29718"/>
      <c r="AC29718"/>
    </row>
    <row r="29719" spans="27:29" x14ac:dyDescent="0.25">
      <c r="AA29719"/>
      <c r="AB29719"/>
      <c r="AC29719"/>
    </row>
    <row r="29720" spans="27:29" x14ac:dyDescent="0.25">
      <c r="AA29720"/>
      <c r="AB29720"/>
      <c r="AC29720"/>
    </row>
    <row r="29721" spans="27:29" x14ac:dyDescent="0.25">
      <c r="AA29721"/>
      <c r="AB29721"/>
      <c r="AC29721"/>
    </row>
    <row r="29722" spans="27:29" x14ac:dyDescent="0.25">
      <c r="AA29722"/>
      <c r="AB29722"/>
      <c r="AC29722"/>
    </row>
    <row r="29723" spans="27:29" x14ac:dyDescent="0.25">
      <c r="AA29723"/>
      <c r="AB29723"/>
      <c r="AC29723"/>
    </row>
    <row r="29724" spans="27:29" x14ac:dyDescent="0.25">
      <c r="AA29724"/>
      <c r="AB29724"/>
      <c r="AC29724"/>
    </row>
    <row r="29725" spans="27:29" x14ac:dyDescent="0.25">
      <c r="AA29725"/>
      <c r="AB29725"/>
      <c r="AC29725"/>
    </row>
    <row r="29726" spans="27:29" x14ac:dyDescent="0.25">
      <c r="AA29726"/>
      <c r="AB29726"/>
      <c r="AC29726"/>
    </row>
    <row r="29727" spans="27:29" x14ac:dyDescent="0.25">
      <c r="AA29727"/>
      <c r="AB29727"/>
      <c r="AC29727"/>
    </row>
    <row r="29728" spans="27:29" x14ac:dyDescent="0.25">
      <c r="AA29728"/>
      <c r="AB29728"/>
      <c r="AC29728"/>
    </row>
    <row r="29729" spans="27:29" x14ac:dyDescent="0.25">
      <c r="AA29729"/>
      <c r="AB29729"/>
      <c r="AC29729"/>
    </row>
    <row r="29730" spans="27:29" x14ac:dyDescent="0.25">
      <c r="AA29730"/>
      <c r="AB29730"/>
      <c r="AC29730"/>
    </row>
    <row r="29731" spans="27:29" x14ac:dyDescent="0.25">
      <c r="AA29731"/>
      <c r="AB29731"/>
      <c r="AC29731"/>
    </row>
    <row r="29732" spans="27:29" x14ac:dyDescent="0.25">
      <c r="AA29732"/>
      <c r="AB29732"/>
      <c r="AC29732"/>
    </row>
    <row r="29733" spans="27:29" x14ac:dyDescent="0.25">
      <c r="AA29733"/>
      <c r="AB29733"/>
      <c r="AC29733"/>
    </row>
    <row r="29734" spans="27:29" x14ac:dyDescent="0.25">
      <c r="AA29734"/>
      <c r="AB29734"/>
      <c r="AC29734"/>
    </row>
    <row r="29735" spans="27:29" x14ac:dyDescent="0.25">
      <c r="AA29735"/>
      <c r="AB29735"/>
      <c r="AC29735"/>
    </row>
    <row r="29736" spans="27:29" x14ac:dyDescent="0.25">
      <c r="AA29736"/>
      <c r="AB29736"/>
      <c r="AC29736"/>
    </row>
    <row r="29737" spans="27:29" x14ac:dyDescent="0.25">
      <c r="AA29737"/>
      <c r="AB29737"/>
      <c r="AC29737"/>
    </row>
    <row r="29738" spans="27:29" x14ac:dyDescent="0.25">
      <c r="AA29738"/>
      <c r="AB29738"/>
      <c r="AC29738"/>
    </row>
    <row r="29739" spans="27:29" x14ac:dyDescent="0.25">
      <c r="AA29739"/>
      <c r="AB29739"/>
      <c r="AC29739"/>
    </row>
    <row r="29740" spans="27:29" x14ac:dyDescent="0.25">
      <c r="AA29740"/>
      <c r="AB29740"/>
      <c r="AC29740"/>
    </row>
    <row r="29741" spans="27:29" x14ac:dyDescent="0.25">
      <c r="AA29741"/>
      <c r="AB29741"/>
      <c r="AC29741"/>
    </row>
    <row r="29742" spans="27:29" x14ac:dyDescent="0.25">
      <c r="AA29742"/>
      <c r="AB29742"/>
      <c r="AC29742"/>
    </row>
    <row r="29743" spans="27:29" x14ac:dyDescent="0.25">
      <c r="AA29743"/>
      <c r="AB29743"/>
      <c r="AC29743"/>
    </row>
    <row r="29744" spans="27:29" x14ac:dyDescent="0.25">
      <c r="AA29744"/>
      <c r="AB29744"/>
      <c r="AC29744"/>
    </row>
    <row r="29745" spans="27:29" x14ac:dyDescent="0.25">
      <c r="AA29745"/>
      <c r="AB29745"/>
      <c r="AC29745"/>
    </row>
    <row r="29746" spans="27:29" x14ac:dyDescent="0.25">
      <c r="AA29746"/>
      <c r="AB29746"/>
      <c r="AC29746"/>
    </row>
    <row r="29747" spans="27:29" x14ac:dyDescent="0.25">
      <c r="AA29747"/>
      <c r="AB29747"/>
      <c r="AC29747"/>
    </row>
    <row r="29748" spans="27:29" x14ac:dyDescent="0.25">
      <c r="AA29748"/>
      <c r="AB29748"/>
      <c r="AC29748"/>
    </row>
    <row r="29749" spans="27:29" x14ac:dyDescent="0.25">
      <c r="AA29749"/>
      <c r="AB29749"/>
      <c r="AC29749"/>
    </row>
    <row r="29750" spans="27:29" x14ac:dyDescent="0.25">
      <c r="AA29750"/>
      <c r="AB29750"/>
      <c r="AC29750"/>
    </row>
    <row r="29751" spans="27:29" x14ac:dyDescent="0.25">
      <c r="AA29751"/>
      <c r="AB29751"/>
      <c r="AC29751"/>
    </row>
    <row r="29752" spans="27:29" x14ac:dyDescent="0.25">
      <c r="AA29752"/>
      <c r="AB29752"/>
      <c r="AC29752"/>
    </row>
    <row r="29753" spans="27:29" x14ac:dyDescent="0.25">
      <c r="AA29753"/>
      <c r="AB29753"/>
      <c r="AC29753"/>
    </row>
    <row r="29754" spans="27:29" x14ac:dyDescent="0.25">
      <c r="AA29754"/>
      <c r="AB29754"/>
      <c r="AC29754"/>
    </row>
    <row r="29755" spans="27:29" x14ac:dyDescent="0.25">
      <c r="AA29755"/>
      <c r="AB29755"/>
      <c r="AC29755"/>
    </row>
    <row r="29756" spans="27:29" x14ac:dyDescent="0.25">
      <c r="AA29756"/>
      <c r="AB29756"/>
      <c r="AC29756"/>
    </row>
    <row r="29757" spans="27:29" x14ac:dyDescent="0.25">
      <c r="AA29757"/>
      <c r="AB29757"/>
      <c r="AC29757"/>
    </row>
    <row r="29758" spans="27:29" x14ac:dyDescent="0.25">
      <c r="AA29758"/>
      <c r="AB29758"/>
      <c r="AC29758"/>
    </row>
    <row r="29759" spans="27:29" x14ac:dyDescent="0.25">
      <c r="AA29759"/>
      <c r="AB29759"/>
      <c r="AC29759"/>
    </row>
    <row r="29760" spans="27:29" x14ac:dyDescent="0.25">
      <c r="AA29760"/>
      <c r="AB29760"/>
      <c r="AC29760"/>
    </row>
    <row r="29761" spans="27:29" x14ac:dyDescent="0.25">
      <c r="AA29761"/>
      <c r="AB29761"/>
      <c r="AC29761"/>
    </row>
    <row r="29762" spans="27:29" x14ac:dyDescent="0.25">
      <c r="AA29762"/>
      <c r="AB29762"/>
      <c r="AC29762"/>
    </row>
    <row r="29763" spans="27:29" x14ac:dyDescent="0.25">
      <c r="AA29763"/>
      <c r="AB29763"/>
      <c r="AC29763"/>
    </row>
    <row r="29764" spans="27:29" x14ac:dyDescent="0.25">
      <c r="AA29764"/>
      <c r="AB29764"/>
      <c r="AC29764"/>
    </row>
    <row r="29765" spans="27:29" x14ac:dyDescent="0.25">
      <c r="AA29765"/>
      <c r="AB29765"/>
      <c r="AC29765"/>
    </row>
    <row r="29766" spans="27:29" x14ac:dyDescent="0.25">
      <c r="AA29766"/>
      <c r="AB29766"/>
      <c r="AC29766"/>
    </row>
    <row r="29767" spans="27:29" x14ac:dyDescent="0.25">
      <c r="AA29767"/>
      <c r="AB29767"/>
      <c r="AC29767"/>
    </row>
    <row r="29768" spans="27:29" x14ac:dyDescent="0.25">
      <c r="AA29768"/>
      <c r="AB29768"/>
      <c r="AC29768"/>
    </row>
    <row r="29769" spans="27:29" x14ac:dyDescent="0.25">
      <c r="AA29769"/>
      <c r="AB29769"/>
      <c r="AC29769"/>
    </row>
    <row r="29770" spans="27:29" x14ac:dyDescent="0.25">
      <c r="AA29770"/>
      <c r="AB29770"/>
      <c r="AC29770"/>
    </row>
    <row r="29771" spans="27:29" x14ac:dyDescent="0.25">
      <c r="AA29771"/>
      <c r="AB29771"/>
      <c r="AC29771"/>
    </row>
    <row r="29772" spans="27:29" x14ac:dyDescent="0.25">
      <c r="AA29772"/>
      <c r="AB29772"/>
      <c r="AC29772"/>
    </row>
    <row r="29773" spans="27:29" x14ac:dyDescent="0.25">
      <c r="AA29773"/>
      <c r="AB29773"/>
      <c r="AC29773"/>
    </row>
    <row r="29774" spans="27:29" x14ac:dyDescent="0.25">
      <c r="AA29774"/>
      <c r="AB29774"/>
      <c r="AC29774"/>
    </row>
    <row r="29775" spans="27:29" x14ac:dyDescent="0.25">
      <c r="AA29775"/>
      <c r="AB29775"/>
      <c r="AC29775"/>
    </row>
    <row r="29776" spans="27:29" x14ac:dyDescent="0.25">
      <c r="AA29776"/>
      <c r="AB29776"/>
      <c r="AC29776"/>
    </row>
    <row r="29777" spans="27:29" x14ac:dyDescent="0.25">
      <c r="AA29777"/>
      <c r="AB29777"/>
      <c r="AC29777"/>
    </row>
    <row r="29778" spans="27:29" x14ac:dyDescent="0.25">
      <c r="AA29778"/>
      <c r="AB29778"/>
      <c r="AC29778"/>
    </row>
    <row r="29779" spans="27:29" x14ac:dyDescent="0.25">
      <c r="AA29779"/>
      <c r="AB29779"/>
      <c r="AC29779"/>
    </row>
    <row r="29780" spans="27:29" x14ac:dyDescent="0.25">
      <c r="AA29780"/>
      <c r="AB29780"/>
      <c r="AC29780"/>
    </row>
    <row r="29781" spans="27:29" x14ac:dyDescent="0.25">
      <c r="AA29781"/>
      <c r="AB29781"/>
      <c r="AC29781"/>
    </row>
    <row r="29782" spans="27:29" x14ac:dyDescent="0.25">
      <c r="AA29782"/>
      <c r="AB29782"/>
      <c r="AC29782"/>
    </row>
    <row r="29783" spans="27:29" x14ac:dyDescent="0.25">
      <c r="AA29783"/>
      <c r="AB29783"/>
      <c r="AC29783"/>
    </row>
    <row r="29784" spans="27:29" x14ac:dyDescent="0.25">
      <c r="AA29784"/>
      <c r="AB29784"/>
      <c r="AC29784"/>
    </row>
    <row r="29785" spans="27:29" x14ac:dyDescent="0.25">
      <c r="AA29785"/>
      <c r="AB29785"/>
      <c r="AC29785"/>
    </row>
    <row r="29786" spans="27:29" x14ac:dyDescent="0.25">
      <c r="AA29786"/>
      <c r="AB29786"/>
      <c r="AC29786"/>
    </row>
    <row r="29787" spans="27:29" x14ac:dyDescent="0.25">
      <c r="AA29787"/>
      <c r="AB29787"/>
      <c r="AC29787"/>
    </row>
    <row r="29788" spans="27:29" x14ac:dyDescent="0.25">
      <c r="AA29788"/>
      <c r="AB29788"/>
      <c r="AC29788"/>
    </row>
    <row r="29789" spans="27:29" x14ac:dyDescent="0.25">
      <c r="AA29789"/>
      <c r="AB29789"/>
      <c r="AC29789"/>
    </row>
    <row r="29790" spans="27:29" x14ac:dyDescent="0.25">
      <c r="AA29790"/>
      <c r="AB29790"/>
      <c r="AC29790"/>
    </row>
    <row r="29791" spans="27:29" x14ac:dyDescent="0.25">
      <c r="AA29791"/>
      <c r="AB29791"/>
      <c r="AC29791"/>
    </row>
    <row r="29792" spans="27:29" x14ac:dyDescent="0.25">
      <c r="AA29792"/>
      <c r="AB29792"/>
      <c r="AC29792"/>
    </row>
    <row r="29793" spans="27:29" x14ac:dyDescent="0.25">
      <c r="AA29793"/>
      <c r="AB29793"/>
      <c r="AC29793"/>
    </row>
    <row r="29794" spans="27:29" x14ac:dyDescent="0.25">
      <c r="AA29794"/>
      <c r="AB29794"/>
      <c r="AC29794"/>
    </row>
    <row r="29795" spans="27:29" x14ac:dyDescent="0.25">
      <c r="AA29795"/>
      <c r="AB29795"/>
      <c r="AC29795"/>
    </row>
    <row r="29796" spans="27:29" x14ac:dyDescent="0.25">
      <c r="AA29796"/>
      <c r="AB29796"/>
      <c r="AC29796"/>
    </row>
    <row r="29797" spans="27:29" x14ac:dyDescent="0.25">
      <c r="AA29797"/>
      <c r="AB29797"/>
      <c r="AC29797"/>
    </row>
    <row r="29798" spans="27:29" x14ac:dyDescent="0.25">
      <c r="AA29798"/>
      <c r="AB29798"/>
      <c r="AC29798"/>
    </row>
    <row r="29799" spans="27:29" x14ac:dyDescent="0.25">
      <c r="AA29799"/>
      <c r="AB29799"/>
      <c r="AC29799"/>
    </row>
    <row r="29800" spans="27:29" x14ac:dyDescent="0.25">
      <c r="AA29800"/>
      <c r="AB29800"/>
      <c r="AC29800"/>
    </row>
    <row r="29801" spans="27:29" x14ac:dyDescent="0.25">
      <c r="AA29801"/>
      <c r="AB29801"/>
      <c r="AC29801"/>
    </row>
    <row r="29802" spans="27:29" x14ac:dyDescent="0.25">
      <c r="AA29802"/>
      <c r="AB29802"/>
      <c r="AC29802"/>
    </row>
    <row r="29803" spans="27:29" x14ac:dyDescent="0.25">
      <c r="AA29803"/>
      <c r="AB29803"/>
      <c r="AC29803"/>
    </row>
    <row r="29804" spans="27:29" x14ac:dyDescent="0.25">
      <c r="AA29804"/>
      <c r="AB29804"/>
      <c r="AC29804"/>
    </row>
    <row r="29805" spans="27:29" x14ac:dyDescent="0.25">
      <c r="AA29805"/>
      <c r="AB29805"/>
      <c r="AC29805"/>
    </row>
    <row r="29806" spans="27:29" x14ac:dyDescent="0.25">
      <c r="AA29806"/>
      <c r="AB29806"/>
      <c r="AC29806"/>
    </row>
    <row r="29807" spans="27:29" x14ac:dyDescent="0.25">
      <c r="AA29807"/>
      <c r="AB29807"/>
      <c r="AC29807"/>
    </row>
    <row r="29808" spans="27:29" x14ac:dyDescent="0.25">
      <c r="AA29808"/>
      <c r="AB29808"/>
      <c r="AC29808"/>
    </row>
    <row r="29809" spans="27:29" x14ac:dyDescent="0.25">
      <c r="AA29809"/>
      <c r="AB29809"/>
      <c r="AC29809"/>
    </row>
    <row r="29810" spans="27:29" x14ac:dyDescent="0.25">
      <c r="AA29810"/>
      <c r="AB29810"/>
      <c r="AC29810"/>
    </row>
    <row r="29811" spans="27:29" x14ac:dyDescent="0.25">
      <c r="AA29811"/>
      <c r="AB29811"/>
      <c r="AC29811"/>
    </row>
    <row r="29812" spans="27:29" x14ac:dyDescent="0.25">
      <c r="AA29812"/>
      <c r="AB29812"/>
      <c r="AC29812"/>
    </row>
    <row r="29813" spans="27:29" x14ac:dyDescent="0.25">
      <c r="AA29813"/>
      <c r="AB29813"/>
      <c r="AC29813"/>
    </row>
    <row r="29814" spans="27:29" x14ac:dyDescent="0.25">
      <c r="AA29814"/>
      <c r="AB29814"/>
      <c r="AC29814"/>
    </row>
    <row r="29815" spans="27:29" x14ac:dyDescent="0.25">
      <c r="AA29815"/>
      <c r="AB29815"/>
      <c r="AC29815"/>
    </row>
    <row r="29816" spans="27:29" x14ac:dyDescent="0.25">
      <c r="AA29816"/>
      <c r="AB29816"/>
      <c r="AC29816"/>
    </row>
    <row r="29817" spans="27:29" x14ac:dyDescent="0.25">
      <c r="AA29817"/>
      <c r="AB29817"/>
      <c r="AC29817"/>
    </row>
    <row r="29818" spans="27:29" x14ac:dyDescent="0.25">
      <c r="AA29818"/>
      <c r="AB29818"/>
      <c r="AC29818"/>
    </row>
    <row r="29819" spans="27:29" x14ac:dyDescent="0.25">
      <c r="AA29819"/>
      <c r="AB29819"/>
      <c r="AC29819"/>
    </row>
    <row r="29820" spans="27:29" x14ac:dyDescent="0.25">
      <c r="AA29820"/>
      <c r="AB29820"/>
      <c r="AC29820"/>
    </row>
    <row r="29821" spans="27:29" x14ac:dyDescent="0.25">
      <c r="AA29821"/>
      <c r="AB29821"/>
      <c r="AC29821"/>
    </row>
    <row r="29822" spans="27:29" x14ac:dyDescent="0.25">
      <c r="AA29822"/>
      <c r="AB29822"/>
      <c r="AC29822"/>
    </row>
    <row r="29823" spans="27:29" x14ac:dyDescent="0.25">
      <c r="AA29823"/>
      <c r="AB29823"/>
      <c r="AC29823"/>
    </row>
    <row r="29824" spans="27:29" x14ac:dyDescent="0.25">
      <c r="AA29824"/>
      <c r="AB29824"/>
      <c r="AC29824"/>
    </row>
    <row r="29825" spans="27:29" x14ac:dyDescent="0.25">
      <c r="AA29825"/>
      <c r="AB29825"/>
      <c r="AC29825"/>
    </row>
    <row r="29826" spans="27:29" x14ac:dyDescent="0.25">
      <c r="AA29826"/>
      <c r="AB29826"/>
      <c r="AC29826"/>
    </row>
    <row r="29827" spans="27:29" x14ac:dyDescent="0.25">
      <c r="AA29827"/>
      <c r="AB29827"/>
      <c r="AC29827"/>
    </row>
    <row r="29828" spans="27:29" x14ac:dyDescent="0.25">
      <c r="AA29828"/>
      <c r="AB29828"/>
      <c r="AC29828"/>
    </row>
    <row r="29829" spans="27:29" x14ac:dyDescent="0.25">
      <c r="AA29829"/>
      <c r="AB29829"/>
      <c r="AC29829"/>
    </row>
    <row r="29830" spans="27:29" x14ac:dyDescent="0.25">
      <c r="AA29830"/>
      <c r="AB29830"/>
      <c r="AC29830"/>
    </row>
    <row r="29831" spans="27:29" x14ac:dyDescent="0.25">
      <c r="AA29831"/>
      <c r="AB29831"/>
      <c r="AC29831"/>
    </row>
    <row r="29832" spans="27:29" x14ac:dyDescent="0.25">
      <c r="AA29832"/>
      <c r="AB29832"/>
      <c r="AC29832"/>
    </row>
    <row r="29833" spans="27:29" x14ac:dyDescent="0.25">
      <c r="AA29833"/>
      <c r="AB29833"/>
      <c r="AC29833"/>
    </row>
    <row r="29834" spans="27:29" x14ac:dyDescent="0.25">
      <c r="AA29834"/>
      <c r="AB29834"/>
      <c r="AC29834"/>
    </row>
    <row r="29835" spans="27:29" x14ac:dyDescent="0.25">
      <c r="AA29835"/>
      <c r="AB29835"/>
      <c r="AC29835"/>
    </row>
    <row r="29836" spans="27:29" x14ac:dyDescent="0.25">
      <c r="AA29836"/>
      <c r="AB29836"/>
      <c r="AC29836"/>
    </row>
    <row r="29837" spans="27:29" x14ac:dyDescent="0.25">
      <c r="AA29837"/>
      <c r="AB29837"/>
      <c r="AC29837"/>
    </row>
    <row r="29838" spans="27:29" x14ac:dyDescent="0.25">
      <c r="AA29838"/>
      <c r="AB29838"/>
      <c r="AC29838"/>
    </row>
    <row r="29839" spans="27:29" x14ac:dyDescent="0.25">
      <c r="AA29839"/>
      <c r="AB29839"/>
      <c r="AC29839"/>
    </row>
    <row r="29840" spans="27:29" x14ac:dyDescent="0.25">
      <c r="AA29840"/>
      <c r="AB29840"/>
      <c r="AC29840"/>
    </row>
    <row r="29841" spans="27:29" x14ac:dyDescent="0.25">
      <c r="AA29841"/>
      <c r="AB29841"/>
      <c r="AC29841"/>
    </row>
    <row r="29842" spans="27:29" x14ac:dyDescent="0.25">
      <c r="AA29842"/>
      <c r="AB29842"/>
      <c r="AC29842"/>
    </row>
    <row r="29843" spans="27:29" x14ac:dyDescent="0.25">
      <c r="AA29843"/>
      <c r="AB29843"/>
      <c r="AC29843"/>
    </row>
    <row r="29844" spans="27:29" x14ac:dyDescent="0.25">
      <c r="AA29844"/>
      <c r="AB29844"/>
      <c r="AC29844"/>
    </row>
    <row r="29845" spans="27:29" x14ac:dyDescent="0.25">
      <c r="AA29845"/>
      <c r="AB29845"/>
      <c r="AC29845"/>
    </row>
    <row r="29846" spans="27:29" x14ac:dyDescent="0.25">
      <c r="AA29846"/>
      <c r="AB29846"/>
      <c r="AC29846"/>
    </row>
    <row r="29847" spans="27:29" x14ac:dyDescent="0.25">
      <c r="AA29847"/>
      <c r="AB29847"/>
      <c r="AC29847"/>
    </row>
    <row r="29848" spans="27:29" x14ac:dyDescent="0.25">
      <c r="AA29848"/>
      <c r="AB29848"/>
      <c r="AC29848"/>
    </row>
    <row r="29849" spans="27:29" x14ac:dyDescent="0.25">
      <c r="AA29849"/>
      <c r="AB29849"/>
      <c r="AC29849"/>
    </row>
    <row r="29850" spans="27:29" x14ac:dyDescent="0.25">
      <c r="AA29850"/>
      <c r="AB29850"/>
      <c r="AC29850"/>
    </row>
    <row r="29851" spans="27:29" x14ac:dyDescent="0.25">
      <c r="AA29851"/>
      <c r="AB29851"/>
      <c r="AC29851"/>
    </row>
    <row r="29852" spans="27:29" x14ac:dyDescent="0.25">
      <c r="AA29852"/>
      <c r="AB29852"/>
      <c r="AC29852"/>
    </row>
    <row r="29853" spans="27:29" x14ac:dyDescent="0.25">
      <c r="AA29853"/>
      <c r="AB29853"/>
      <c r="AC29853"/>
    </row>
    <row r="29854" spans="27:29" x14ac:dyDescent="0.25">
      <c r="AA29854"/>
      <c r="AB29854"/>
      <c r="AC29854"/>
    </row>
    <row r="29855" spans="27:29" x14ac:dyDescent="0.25">
      <c r="AA29855"/>
      <c r="AB29855"/>
      <c r="AC29855"/>
    </row>
    <row r="29856" spans="27:29" x14ac:dyDescent="0.25">
      <c r="AA29856"/>
      <c r="AB29856"/>
      <c r="AC29856"/>
    </row>
    <row r="29857" spans="27:29" x14ac:dyDescent="0.25">
      <c r="AA29857"/>
      <c r="AB29857"/>
      <c r="AC29857"/>
    </row>
    <row r="29858" spans="27:29" x14ac:dyDescent="0.25">
      <c r="AA29858"/>
      <c r="AB29858"/>
      <c r="AC29858"/>
    </row>
    <row r="29859" spans="27:29" x14ac:dyDescent="0.25">
      <c r="AA29859"/>
      <c r="AB29859"/>
      <c r="AC29859"/>
    </row>
    <row r="29860" spans="27:29" x14ac:dyDescent="0.25">
      <c r="AA29860"/>
      <c r="AB29860"/>
      <c r="AC29860"/>
    </row>
    <row r="29861" spans="27:29" x14ac:dyDescent="0.25">
      <c r="AA29861"/>
      <c r="AB29861"/>
      <c r="AC29861"/>
    </row>
    <row r="29862" spans="27:29" x14ac:dyDescent="0.25">
      <c r="AA29862"/>
      <c r="AB29862"/>
      <c r="AC29862"/>
    </row>
    <row r="29863" spans="27:29" x14ac:dyDescent="0.25">
      <c r="AA29863"/>
      <c r="AB29863"/>
      <c r="AC29863"/>
    </row>
    <row r="29864" spans="27:29" x14ac:dyDescent="0.25">
      <c r="AA29864"/>
      <c r="AB29864"/>
      <c r="AC29864"/>
    </row>
    <row r="29865" spans="27:29" x14ac:dyDescent="0.25">
      <c r="AA29865"/>
      <c r="AB29865"/>
      <c r="AC29865"/>
    </row>
    <row r="29866" spans="27:29" x14ac:dyDescent="0.25">
      <c r="AA29866"/>
      <c r="AB29866"/>
      <c r="AC29866"/>
    </row>
    <row r="29867" spans="27:29" x14ac:dyDescent="0.25">
      <c r="AA29867"/>
      <c r="AB29867"/>
      <c r="AC29867"/>
    </row>
    <row r="29868" spans="27:29" x14ac:dyDescent="0.25">
      <c r="AA29868"/>
      <c r="AB29868"/>
      <c r="AC29868"/>
    </row>
    <row r="29869" spans="27:29" x14ac:dyDescent="0.25">
      <c r="AA29869"/>
      <c r="AB29869"/>
      <c r="AC29869"/>
    </row>
    <row r="29870" spans="27:29" x14ac:dyDescent="0.25">
      <c r="AA29870"/>
      <c r="AB29870"/>
      <c r="AC29870"/>
    </row>
    <row r="29871" spans="27:29" x14ac:dyDescent="0.25">
      <c r="AA29871"/>
      <c r="AB29871"/>
      <c r="AC29871"/>
    </row>
    <row r="29872" spans="27:29" x14ac:dyDescent="0.25">
      <c r="AA29872"/>
      <c r="AB29872"/>
      <c r="AC29872"/>
    </row>
    <row r="29873" spans="27:29" x14ac:dyDescent="0.25">
      <c r="AA29873"/>
      <c r="AB29873"/>
      <c r="AC29873"/>
    </row>
    <row r="29874" spans="27:29" x14ac:dyDescent="0.25">
      <c r="AA29874"/>
      <c r="AB29874"/>
      <c r="AC29874"/>
    </row>
    <row r="29875" spans="27:29" x14ac:dyDescent="0.25">
      <c r="AA29875"/>
      <c r="AB29875"/>
      <c r="AC29875"/>
    </row>
    <row r="29876" spans="27:29" x14ac:dyDescent="0.25">
      <c r="AA29876"/>
      <c r="AB29876"/>
      <c r="AC29876"/>
    </row>
    <row r="29877" spans="27:29" x14ac:dyDescent="0.25">
      <c r="AA29877"/>
      <c r="AB29877"/>
      <c r="AC29877"/>
    </row>
    <row r="29878" spans="27:29" x14ac:dyDescent="0.25">
      <c r="AA29878"/>
      <c r="AB29878"/>
      <c r="AC29878"/>
    </row>
    <row r="29879" spans="27:29" x14ac:dyDescent="0.25">
      <c r="AA29879"/>
      <c r="AB29879"/>
      <c r="AC29879"/>
    </row>
    <row r="29880" spans="27:29" x14ac:dyDescent="0.25">
      <c r="AA29880"/>
      <c r="AB29880"/>
      <c r="AC29880"/>
    </row>
    <row r="29881" spans="27:29" x14ac:dyDescent="0.25">
      <c r="AA29881"/>
      <c r="AB29881"/>
      <c r="AC29881"/>
    </row>
    <row r="29882" spans="27:29" x14ac:dyDescent="0.25">
      <c r="AA29882"/>
      <c r="AB29882"/>
      <c r="AC29882"/>
    </row>
    <row r="29883" spans="27:29" x14ac:dyDescent="0.25">
      <c r="AA29883"/>
      <c r="AB29883"/>
      <c r="AC29883"/>
    </row>
    <row r="29884" spans="27:29" x14ac:dyDescent="0.25">
      <c r="AA29884"/>
      <c r="AB29884"/>
      <c r="AC29884"/>
    </row>
    <row r="29885" spans="27:29" x14ac:dyDescent="0.25">
      <c r="AA29885"/>
      <c r="AB29885"/>
      <c r="AC29885"/>
    </row>
    <row r="29886" spans="27:29" x14ac:dyDescent="0.25">
      <c r="AA29886"/>
      <c r="AB29886"/>
      <c r="AC29886"/>
    </row>
    <row r="29887" spans="27:29" x14ac:dyDescent="0.25">
      <c r="AA29887"/>
      <c r="AB29887"/>
      <c r="AC29887"/>
    </row>
    <row r="29888" spans="27:29" x14ac:dyDescent="0.25">
      <c r="AA29888"/>
      <c r="AB29888"/>
      <c r="AC29888"/>
    </row>
    <row r="29889" spans="27:29" x14ac:dyDescent="0.25">
      <c r="AA29889"/>
      <c r="AB29889"/>
      <c r="AC29889"/>
    </row>
    <row r="29890" spans="27:29" x14ac:dyDescent="0.25">
      <c r="AA29890"/>
      <c r="AB29890"/>
      <c r="AC29890"/>
    </row>
    <row r="29891" spans="27:29" x14ac:dyDescent="0.25">
      <c r="AA29891"/>
      <c r="AB29891"/>
      <c r="AC29891"/>
    </row>
    <row r="29892" spans="27:29" x14ac:dyDescent="0.25">
      <c r="AA29892"/>
      <c r="AB29892"/>
      <c r="AC29892"/>
    </row>
    <row r="29893" spans="27:29" x14ac:dyDescent="0.25">
      <c r="AA29893"/>
      <c r="AB29893"/>
      <c r="AC29893"/>
    </row>
    <row r="29894" spans="27:29" x14ac:dyDescent="0.25">
      <c r="AA29894"/>
      <c r="AB29894"/>
      <c r="AC29894"/>
    </row>
    <row r="29895" spans="27:29" x14ac:dyDescent="0.25">
      <c r="AA29895"/>
      <c r="AB29895"/>
      <c r="AC29895"/>
    </row>
    <row r="29896" spans="27:29" x14ac:dyDescent="0.25">
      <c r="AA29896"/>
      <c r="AB29896"/>
      <c r="AC29896"/>
    </row>
    <row r="29897" spans="27:29" x14ac:dyDescent="0.25">
      <c r="AA29897"/>
      <c r="AB29897"/>
      <c r="AC29897"/>
    </row>
    <row r="29898" spans="27:29" x14ac:dyDescent="0.25">
      <c r="AA29898"/>
      <c r="AB29898"/>
      <c r="AC29898"/>
    </row>
    <row r="29899" spans="27:29" x14ac:dyDescent="0.25">
      <c r="AA29899"/>
      <c r="AB29899"/>
      <c r="AC29899"/>
    </row>
    <row r="29900" spans="27:29" x14ac:dyDescent="0.25">
      <c r="AA29900"/>
      <c r="AB29900"/>
      <c r="AC29900"/>
    </row>
    <row r="29901" spans="27:29" x14ac:dyDescent="0.25">
      <c r="AA29901"/>
      <c r="AB29901"/>
      <c r="AC29901"/>
    </row>
    <row r="29902" spans="27:29" x14ac:dyDescent="0.25">
      <c r="AA29902"/>
      <c r="AB29902"/>
      <c r="AC29902"/>
    </row>
    <row r="29903" spans="27:29" x14ac:dyDescent="0.25">
      <c r="AA29903"/>
      <c r="AB29903"/>
      <c r="AC29903"/>
    </row>
    <row r="29904" spans="27:29" x14ac:dyDescent="0.25">
      <c r="AA29904"/>
      <c r="AB29904"/>
      <c r="AC29904"/>
    </row>
    <row r="29905" spans="27:29" x14ac:dyDescent="0.25">
      <c r="AA29905"/>
      <c r="AB29905"/>
      <c r="AC29905"/>
    </row>
    <row r="29906" spans="27:29" x14ac:dyDescent="0.25">
      <c r="AA29906"/>
      <c r="AB29906"/>
      <c r="AC29906"/>
    </row>
    <row r="29907" spans="27:29" x14ac:dyDescent="0.25">
      <c r="AA29907"/>
      <c r="AB29907"/>
      <c r="AC29907"/>
    </row>
    <row r="29908" spans="27:29" x14ac:dyDescent="0.25">
      <c r="AA29908"/>
      <c r="AB29908"/>
      <c r="AC29908"/>
    </row>
    <row r="29909" spans="27:29" x14ac:dyDescent="0.25">
      <c r="AA29909"/>
      <c r="AB29909"/>
      <c r="AC29909"/>
    </row>
    <row r="29910" spans="27:29" x14ac:dyDescent="0.25">
      <c r="AA29910"/>
      <c r="AB29910"/>
      <c r="AC29910"/>
    </row>
    <row r="29911" spans="27:29" x14ac:dyDescent="0.25">
      <c r="AA29911"/>
      <c r="AB29911"/>
      <c r="AC29911"/>
    </row>
    <row r="29912" spans="27:29" x14ac:dyDescent="0.25">
      <c r="AA29912"/>
      <c r="AB29912"/>
      <c r="AC29912"/>
    </row>
    <row r="29913" spans="27:29" x14ac:dyDescent="0.25">
      <c r="AA29913"/>
      <c r="AB29913"/>
      <c r="AC29913"/>
    </row>
    <row r="29914" spans="27:29" x14ac:dyDescent="0.25">
      <c r="AA29914"/>
      <c r="AB29914"/>
      <c r="AC29914"/>
    </row>
    <row r="29915" spans="27:29" x14ac:dyDescent="0.25">
      <c r="AA29915"/>
      <c r="AB29915"/>
      <c r="AC29915"/>
    </row>
    <row r="29916" spans="27:29" x14ac:dyDescent="0.25">
      <c r="AA29916"/>
      <c r="AB29916"/>
      <c r="AC29916"/>
    </row>
    <row r="29917" spans="27:29" x14ac:dyDescent="0.25">
      <c r="AA29917"/>
      <c r="AB29917"/>
      <c r="AC29917"/>
    </row>
    <row r="29918" spans="27:29" x14ac:dyDescent="0.25">
      <c r="AA29918"/>
      <c r="AB29918"/>
      <c r="AC29918"/>
    </row>
    <row r="29919" spans="27:29" x14ac:dyDescent="0.25">
      <c r="AA29919"/>
      <c r="AB29919"/>
      <c r="AC29919"/>
    </row>
    <row r="29920" spans="27:29" x14ac:dyDescent="0.25">
      <c r="AA29920"/>
      <c r="AB29920"/>
      <c r="AC29920"/>
    </row>
    <row r="29921" spans="27:29" x14ac:dyDescent="0.25">
      <c r="AA29921"/>
      <c r="AB29921"/>
      <c r="AC29921"/>
    </row>
    <row r="29922" spans="27:29" x14ac:dyDescent="0.25">
      <c r="AA29922"/>
      <c r="AB29922"/>
      <c r="AC29922"/>
    </row>
    <row r="29923" spans="27:29" x14ac:dyDescent="0.25">
      <c r="AA29923"/>
      <c r="AB29923"/>
      <c r="AC29923"/>
    </row>
    <row r="29924" spans="27:29" x14ac:dyDescent="0.25">
      <c r="AA29924"/>
      <c r="AB29924"/>
      <c r="AC29924"/>
    </row>
    <row r="29925" spans="27:29" x14ac:dyDescent="0.25">
      <c r="AA29925"/>
      <c r="AB29925"/>
      <c r="AC29925"/>
    </row>
    <row r="29926" spans="27:29" x14ac:dyDescent="0.25">
      <c r="AA29926"/>
      <c r="AB29926"/>
      <c r="AC29926"/>
    </row>
    <row r="29927" spans="27:29" x14ac:dyDescent="0.25">
      <c r="AA29927"/>
      <c r="AB29927"/>
      <c r="AC29927"/>
    </row>
    <row r="29928" spans="27:29" x14ac:dyDescent="0.25">
      <c r="AA29928"/>
      <c r="AB29928"/>
      <c r="AC29928"/>
    </row>
    <row r="29929" spans="27:29" x14ac:dyDescent="0.25">
      <c r="AA29929"/>
      <c r="AB29929"/>
      <c r="AC29929"/>
    </row>
    <row r="29930" spans="27:29" x14ac:dyDescent="0.25">
      <c r="AA29930"/>
      <c r="AB29930"/>
      <c r="AC29930"/>
    </row>
    <row r="29931" spans="27:29" x14ac:dyDescent="0.25">
      <c r="AA29931"/>
      <c r="AB29931"/>
      <c r="AC29931"/>
    </row>
    <row r="29932" spans="27:29" x14ac:dyDescent="0.25">
      <c r="AA29932"/>
      <c r="AB29932"/>
      <c r="AC29932"/>
    </row>
    <row r="29933" spans="27:29" x14ac:dyDescent="0.25">
      <c r="AA29933"/>
      <c r="AB29933"/>
      <c r="AC29933"/>
    </row>
    <row r="29934" spans="27:29" x14ac:dyDescent="0.25">
      <c r="AA29934"/>
      <c r="AB29934"/>
      <c r="AC29934"/>
    </row>
    <row r="29935" spans="27:29" x14ac:dyDescent="0.25">
      <c r="AA29935"/>
      <c r="AB29935"/>
      <c r="AC29935"/>
    </row>
    <row r="29936" spans="27:29" x14ac:dyDescent="0.25">
      <c r="AA29936"/>
      <c r="AB29936"/>
      <c r="AC29936"/>
    </row>
    <row r="29937" spans="27:29" x14ac:dyDescent="0.25">
      <c r="AA29937"/>
      <c r="AB29937"/>
      <c r="AC29937"/>
    </row>
    <row r="29938" spans="27:29" x14ac:dyDescent="0.25">
      <c r="AA29938"/>
      <c r="AB29938"/>
      <c r="AC29938"/>
    </row>
    <row r="29939" spans="27:29" x14ac:dyDescent="0.25">
      <c r="AA29939"/>
      <c r="AB29939"/>
      <c r="AC29939"/>
    </row>
    <row r="29940" spans="27:29" x14ac:dyDescent="0.25">
      <c r="AA29940"/>
      <c r="AB29940"/>
      <c r="AC29940"/>
    </row>
    <row r="29941" spans="27:29" x14ac:dyDescent="0.25">
      <c r="AA29941"/>
      <c r="AB29941"/>
      <c r="AC29941"/>
    </row>
    <row r="29942" spans="27:29" x14ac:dyDescent="0.25">
      <c r="AA29942"/>
      <c r="AB29942"/>
      <c r="AC29942"/>
    </row>
    <row r="29943" spans="27:29" x14ac:dyDescent="0.25">
      <c r="AA29943"/>
      <c r="AB29943"/>
      <c r="AC29943"/>
    </row>
    <row r="29944" spans="27:29" x14ac:dyDescent="0.25">
      <c r="AA29944"/>
      <c r="AB29944"/>
      <c r="AC29944"/>
    </row>
    <row r="29945" spans="27:29" x14ac:dyDescent="0.25">
      <c r="AA29945"/>
      <c r="AB29945"/>
      <c r="AC29945"/>
    </row>
    <row r="29946" spans="27:29" x14ac:dyDescent="0.25">
      <c r="AA29946"/>
      <c r="AB29946"/>
      <c r="AC29946"/>
    </row>
    <row r="29947" spans="27:29" x14ac:dyDescent="0.25">
      <c r="AA29947"/>
      <c r="AB29947"/>
      <c r="AC29947"/>
    </row>
    <row r="29948" spans="27:29" x14ac:dyDescent="0.25">
      <c r="AA29948"/>
      <c r="AB29948"/>
      <c r="AC29948"/>
    </row>
    <row r="29949" spans="27:29" x14ac:dyDescent="0.25">
      <c r="AA29949"/>
      <c r="AB29949"/>
      <c r="AC29949"/>
    </row>
    <row r="29950" spans="27:29" x14ac:dyDescent="0.25">
      <c r="AA29950"/>
      <c r="AB29950"/>
      <c r="AC29950"/>
    </row>
    <row r="29951" spans="27:29" x14ac:dyDescent="0.25">
      <c r="AA29951"/>
      <c r="AB29951"/>
      <c r="AC29951"/>
    </row>
    <row r="29952" spans="27:29" x14ac:dyDescent="0.25">
      <c r="AA29952"/>
      <c r="AB29952"/>
      <c r="AC29952"/>
    </row>
    <row r="29953" spans="27:29" x14ac:dyDescent="0.25">
      <c r="AA29953"/>
      <c r="AB29953"/>
      <c r="AC29953"/>
    </row>
    <row r="29954" spans="27:29" x14ac:dyDescent="0.25">
      <c r="AA29954"/>
      <c r="AB29954"/>
      <c r="AC29954"/>
    </row>
    <row r="29955" spans="27:29" x14ac:dyDescent="0.25">
      <c r="AA29955"/>
      <c r="AB29955"/>
      <c r="AC29955"/>
    </row>
    <row r="29956" spans="27:29" x14ac:dyDescent="0.25">
      <c r="AA29956"/>
      <c r="AB29956"/>
      <c r="AC29956"/>
    </row>
    <row r="29957" spans="27:29" x14ac:dyDescent="0.25">
      <c r="AA29957"/>
      <c r="AB29957"/>
      <c r="AC29957"/>
    </row>
    <row r="29958" spans="27:29" x14ac:dyDescent="0.25">
      <c r="AA29958"/>
      <c r="AB29958"/>
      <c r="AC29958"/>
    </row>
    <row r="29959" spans="27:29" x14ac:dyDescent="0.25">
      <c r="AA29959"/>
      <c r="AB29959"/>
      <c r="AC29959"/>
    </row>
    <row r="29960" spans="27:29" x14ac:dyDescent="0.25">
      <c r="AA29960"/>
      <c r="AB29960"/>
      <c r="AC29960"/>
    </row>
    <row r="29961" spans="27:29" x14ac:dyDescent="0.25">
      <c r="AA29961"/>
      <c r="AB29961"/>
      <c r="AC29961"/>
    </row>
    <row r="29962" spans="27:29" x14ac:dyDescent="0.25">
      <c r="AA29962"/>
      <c r="AB29962"/>
      <c r="AC29962"/>
    </row>
    <row r="29963" spans="27:29" x14ac:dyDescent="0.25">
      <c r="AA29963"/>
      <c r="AB29963"/>
      <c r="AC29963"/>
    </row>
    <row r="29964" spans="27:29" x14ac:dyDescent="0.25">
      <c r="AA29964"/>
      <c r="AB29964"/>
      <c r="AC29964"/>
    </row>
    <row r="29965" spans="27:29" x14ac:dyDescent="0.25">
      <c r="AA29965"/>
      <c r="AB29965"/>
      <c r="AC29965"/>
    </row>
    <row r="29966" spans="27:29" x14ac:dyDescent="0.25">
      <c r="AA29966"/>
      <c r="AB29966"/>
      <c r="AC29966"/>
    </row>
    <row r="29967" spans="27:29" x14ac:dyDescent="0.25">
      <c r="AA29967"/>
      <c r="AB29967"/>
      <c r="AC29967"/>
    </row>
    <row r="29968" spans="27:29" x14ac:dyDescent="0.25">
      <c r="AA29968"/>
      <c r="AB29968"/>
      <c r="AC29968"/>
    </row>
    <row r="29969" spans="27:29" x14ac:dyDescent="0.25">
      <c r="AA29969"/>
      <c r="AB29969"/>
      <c r="AC29969"/>
    </row>
    <row r="29970" spans="27:29" x14ac:dyDescent="0.25">
      <c r="AA29970"/>
      <c r="AB29970"/>
      <c r="AC29970"/>
    </row>
    <row r="29971" spans="27:29" x14ac:dyDescent="0.25">
      <c r="AA29971"/>
      <c r="AB29971"/>
      <c r="AC29971"/>
    </row>
    <row r="29972" spans="27:29" x14ac:dyDescent="0.25">
      <c r="AA29972"/>
      <c r="AB29972"/>
      <c r="AC29972"/>
    </row>
    <row r="29973" spans="27:29" x14ac:dyDescent="0.25">
      <c r="AA29973"/>
      <c r="AB29973"/>
      <c r="AC29973"/>
    </row>
    <row r="29974" spans="27:29" x14ac:dyDescent="0.25">
      <c r="AA29974"/>
      <c r="AB29974"/>
      <c r="AC29974"/>
    </row>
    <row r="29975" spans="27:29" x14ac:dyDescent="0.25">
      <c r="AA29975"/>
      <c r="AB29975"/>
      <c r="AC29975"/>
    </row>
    <row r="29976" spans="27:29" x14ac:dyDescent="0.25">
      <c r="AA29976"/>
      <c r="AB29976"/>
      <c r="AC29976"/>
    </row>
    <row r="29977" spans="27:29" x14ac:dyDescent="0.25">
      <c r="AA29977"/>
      <c r="AB29977"/>
      <c r="AC29977"/>
    </row>
    <row r="29978" spans="27:29" x14ac:dyDescent="0.25">
      <c r="AA29978"/>
      <c r="AB29978"/>
      <c r="AC29978"/>
    </row>
    <row r="29979" spans="27:29" x14ac:dyDescent="0.25">
      <c r="AA29979"/>
      <c r="AB29979"/>
      <c r="AC29979"/>
    </row>
    <row r="29980" spans="27:29" x14ac:dyDescent="0.25">
      <c r="AA29980"/>
      <c r="AB29980"/>
      <c r="AC29980"/>
    </row>
    <row r="29981" spans="27:29" x14ac:dyDescent="0.25">
      <c r="AA29981"/>
      <c r="AB29981"/>
      <c r="AC29981"/>
    </row>
    <row r="29982" spans="27:29" x14ac:dyDescent="0.25">
      <c r="AA29982"/>
      <c r="AB29982"/>
      <c r="AC29982"/>
    </row>
    <row r="29983" spans="27:29" x14ac:dyDescent="0.25">
      <c r="AA29983"/>
      <c r="AB29983"/>
      <c r="AC29983"/>
    </row>
    <row r="29984" spans="27:29" x14ac:dyDescent="0.25">
      <c r="AA29984"/>
      <c r="AB29984"/>
      <c r="AC29984"/>
    </row>
    <row r="29985" spans="27:29" x14ac:dyDescent="0.25">
      <c r="AA29985"/>
      <c r="AB29985"/>
      <c r="AC29985"/>
    </row>
    <row r="29986" spans="27:29" x14ac:dyDescent="0.25">
      <c r="AA29986"/>
      <c r="AB29986"/>
      <c r="AC29986"/>
    </row>
    <row r="29987" spans="27:29" x14ac:dyDescent="0.25">
      <c r="AA29987"/>
      <c r="AB29987"/>
      <c r="AC29987"/>
    </row>
    <row r="29988" spans="27:29" x14ac:dyDescent="0.25">
      <c r="AA29988"/>
      <c r="AB29988"/>
      <c r="AC29988"/>
    </row>
    <row r="29989" spans="27:29" x14ac:dyDescent="0.25">
      <c r="AA29989"/>
      <c r="AB29989"/>
      <c r="AC29989"/>
    </row>
    <row r="29990" spans="27:29" x14ac:dyDescent="0.25">
      <c r="AA29990"/>
      <c r="AB29990"/>
      <c r="AC29990"/>
    </row>
    <row r="29991" spans="27:29" x14ac:dyDescent="0.25">
      <c r="AA29991"/>
      <c r="AB29991"/>
      <c r="AC29991"/>
    </row>
    <row r="29992" spans="27:29" x14ac:dyDescent="0.25">
      <c r="AA29992"/>
      <c r="AB29992"/>
      <c r="AC29992"/>
    </row>
    <row r="29993" spans="27:29" x14ac:dyDescent="0.25">
      <c r="AA29993"/>
      <c r="AB29993"/>
      <c r="AC29993"/>
    </row>
    <row r="29994" spans="27:29" x14ac:dyDescent="0.25">
      <c r="AA29994"/>
      <c r="AB29994"/>
      <c r="AC29994"/>
    </row>
    <row r="29995" spans="27:29" x14ac:dyDescent="0.25">
      <c r="AA29995"/>
      <c r="AB29995"/>
      <c r="AC29995"/>
    </row>
    <row r="29996" spans="27:29" x14ac:dyDescent="0.25">
      <c r="AA29996"/>
      <c r="AB29996"/>
      <c r="AC29996"/>
    </row>
    <row r="29997" spans="27:29" x14ac:dyDescent="0.25">
      <c r="AA29997"/>
      <c r="AB29997"/>
      <c r="AC29997"/>
    </row>
    <row r="29998" spans="27:29" x14ac:dyDescent="0.25">
      <c r="AA29998"/>
      <c r="AB29998"/>
      <c r="AC29998"/>
    </row>
    <row r="29999" spans="27:29" x14ac:dyDescent="0.25">
      <c r="AA29999"/>
      <c r="AB29999"/>
      <c r="AC29999"/>
    </row>
    <row r="30000" spans="27:29" x14ac:dyDescent="0.25">
      <c r="AA30000"/>
      <c r="AB30000"/>
      <c r="AC30000"/>
    </row>
    <row r="30001" spans="27:29" x14ac:dyDescent="0.25">
      <c r="AA30001"/>
      <c r="AB30001"/>
      <c r="AC30001"/>
    </row>
    <row r="30002" spans="27:29" x14ac:dyDescent="0.25">
      <c r="AA30002"/>
      <c r="AB30002"/>
      <c r="AC30002"/>
    </row>
    <row r="30003" spans="27:29" x14ac:dyDescent="0.25">
      <c r="AA30003"/>
      <c r="AB30003"/>
      <c r="AC30003"/>
    </row>
    <row r="30004" spans="27:29" x14ac:dyDescent="0.25">
      <c r="AA30004"/>
      <c r="AB30004"/>
      <c r="AC30004"/>
    </row>
    <row r="30005" spans="27:29" x14ac:dyDescent="0.25">
      <c r="AA30005"/>
      <c r="AB30005"/>
      <c r="AC30005"/>
    </row>
    <row r="30006" spans="27:29" x14ac:dyDescent="0.25">
      <c r="AA30006"/>
      <c r="AB30006"/>
      <c r="AC30006"/>
    </row>
    <row r="30007" spans="27:29" x14ac:dyDescent="0.25">
      <c r="AA30007"/>
      <c r="AB30007"/>
      <c r="AC30007"/>
    </row>
    <row r="30008" spans="27:29" x14ac:dyDescent="0.25">
      <c r="AA30008"/>
      <c r="AB30008"/>
      <c r="AC30008"/>
    </row>
    <row r="30009" spans="27:29" x14ac:dyDescent="0.25">
      <c r="AA30009"/>
      <c r="AB30009"/>
      <c r="AC30009"/>
    </row>
    <row r="30010" spans="27:29" x14ac:dyDescent="0.25">
      <c r="AA30010"/>
      <c r="AB30010"/>
      <c r="AC30010"/>
    </row>
    <row r="30011" spans="27:29" x14ac:dyDescent="0.25">
      <c r="AA30011"/>
      <c r="AB30011"/>
      <c r="AC30011"/>
    </row>
    <row r="30012" spans="27:29" x14ac:dyDescent="0.25">
      <c r="AA30012"/>
      <c r="AB30012"/>
      <c r="AC30012"/>
    </row>
    <row r="30013" spans="27:29" x14ac:dyDescent="0.25">
      <c r="AA30013"/>
      <c r="AB30013"/>
      <c r="AC30013"/>
    </row>
    <row r="30014" spans="27:29" x14ac:dyDescent="0.25">
      <c r="AA30014"/>
      <c r="AB30014"/>
      <c r="AC30014"/>
    </row>
    <row r="30015" spans="27:29" x14ac:dyDescent="0.25">
      <c r="AA30015"/>
      <c r="AB30015"/>
      <c r="AC30015"/>
    </row>
    <row r="30016" spans="27:29" x14ac:dyDescent="0.25">
      <c r="AA30016"/>
      <c r="AB30016"/>
      <c r="AC30016"/>
    </row>
    <row r="30017" spans="27:29" x14ac:dyDescent="0.25">
      <c r="AA30017"/>
      <c r="AB30017"/>
      <c r="AC30017"/>
    </row>
    <row r="30018" spans="27:29" x14ac:dyDescent="0.25">
      <c r="AA30018"/>
      <c r="AB30018"/>
      <c r="AC30018"/>
    </row>
    <row r="30019" spans="27:29" x14ac:dyDescent="0.25">
      <c r="AA30019"/>
      <c r="AB30019"/>
      <c r="AC30019"/>
    </row>
    <row r="30020" spans="27:29" x14ac:dyDescent="0.25">
      <c r="AA30020"/>
      <c r="AB30020"/>
      <c r="AC30020"/>
    </row>
    <row r="30021" spans="27:29" x14ac:dyDescent="0.25">
      <c r="AA30021"/>
      <c r="AB30021"/>
      <c r="AC30021"/>
    </row>
    <row r="30022" spans="27:29" x14ac:dyDescent="0.25">
      <c r="AA30022"/>
      <c r="AB30022"/>
      <c r="AC30022"/>
    </row>
    <row r="30023" spans="27:29" x14ac:dyDescent="0.25">
      <c r="AA30023"/>
      <c r="AB30023"/>
      <c r="AC30023"/>
    </row>
    <row r="30024" spans="27:29" x14ac:dyDescent="0.25">
      <c r="AA30024"/>
      <c r="AB30024"/>
      <c r="AC30024"/>
    </row>
    <row r="30025" spans="27:29" x14ac:dyDescent="0.25">
      <c r="AA30025"/>
      <c r="AB30025"/>
      <c r="AC30025"/>
    </row>
    <row r="30026" spans="27:29" x14ac:dyDescent="0.25">
      <c r="AA30026"/>
      <c r="AB30026"/>
      <c r="AC30026"/>
    </row>
    <row r="30027" spans="27:29" x14ac:dyDescent="0.25">
      <c r="AA30027"/>
      <c r="AB30027"/>
      <c r="AC30027"/>
    </row>
    <row r="30028" spans="27:29" x14ac:dyDescent="0.25">
      <c r="AA30028"/>
      <c r="AB30028"/>
      <c r="AC30028"/>
    </row>
    <row r="30029" spans="27:29" x14ac:dyDescent="0.25">
      <c r="AA30029"/>
      <c r="AB30029"/>
      <c r="AC30029"/>
    </row>
    <row r="30030" spans="27:29" x14ac:dyDescent="0.25">
      <c r="AA30030"/>
      <c r="AB30030"/>
      <c r="AC30030"/>
    </row>
    <row r="30031" spans="27:29" x14ac:dyDescent="0.25">
      <c r="AA30031"/>
      <c r="AB30031"/>
      <c r="AC30031"/>
    </row>
    <row r="30032" spans="27:29" x14ac:dyDescent="0.25">
      <c r="AA30032"/>
      <c r="AB30032"/>
      <c r="AC30032"/>
    </row>
    <row r="30033" spans="27:29" x14ac:dyDescent="0.25">
      <c r="AA30033"/>
      <c r="AB30033"/>
      <c r="AC30033"/>
    </row>
    <row r="30034" spans="27:29" x14ac:dyDescent="0.25">
      <c r="AA30034"/>
      <c r="AB30034"/>
      <c r="AC30034"/>
    </row>
    <row r="30035" spans="27:29" x14ac:dyDescent="0.25">
      <c r="AA30035"/>
      <c r="AB30035"/>
      <c r="AC30035"/>
    </row>
    <row r="30036" spans="27:29" x14ac:dyDescent="0.25">
      <c r="AA30036"/>
      <c r="AB30036"/>
      <c r="AC30036"/>
    </row>
    <row r="30037" spans="27:29" x14ac:dyDescent="0.25">
      <c r="AA30037"/>
      <c r="AB30037"/>
      <c r="AC30037"/>
    </row>
    <row r="30038" spans="27:29" x14ac:dyDescent="0.25">
      <c r="AA30038"/>
      <c r="AB30038"/>
      <c r="AC30038"/>
    </row>
    <row r="30039" spans="27:29" x14ac:dyDescent="0.25">
      <c r="AA30039"/>
      <c r="AB30039"/>
      <c r="AC30039"/>
    </row>
    <row r="30040" spans="27:29" x14ac:dyDescent="0.25">
      <c r="AA30040"/>
      <c r="AB30040"/>
      <c r="AC30040"/>
    </row>
    <row r="30041" spans="27:29" x14ac:dyDescent="0.25">
      <c r="AA30041"/>
      <c r="AB30041"/>
      <c r="AC30041"/>
    </row>
    <row r="30042" spans="27:29" x14ac:dyDescent="0.25">
      <c r="AA30042"/>
      <c r="AB30042"/>
      <c r="AC30042"/>
    </row>
    <row r="30043" spans="27:29" x14ac:dyDescent="0.25">
      <c r="AA30043"/>
      <c r="AB30043"/>
      <c r="AC30043"/>
    </row>
    <row r="30044" spans="27:29" x14ac:dyDescent="0.25">
      <c r="AA30044"/>
      <c r="AB30044"/>
      <c r="AC30044"/>
    </row>
    <row r="30045" spans="27:29" x14ac:dyDescent="0.25">
      <c r="AA30045"/>
      <c r="AB30045"/>
      <c r="AC30045"/>
    </row>
    <row r="30046" spans="27:29" x14ac:dyDescent="0.25">
      <c r="AA30046"/>
      <c r="AB30046"/>
      <c r="AC30046"/>
    </row>
    <row r="30047" spans="27:29" x14ac:dyDescent="0.25">
      <c r="AA30047"/>
      <c r="AB30047"/>
      <c r="AC30047"/>
    </row>
    <row r="30048" spans="27:29" x14ac:dyDescent="0.25">
      <c r="AA30048"/>
      <c r="AB30048"/>
      <c r="AC30048"/>
    </row>
    <row r="30049" spans="27:29" x14ac:dyDescent="0.25">
      <c r="AA30049"/>
      <c r="AB30049"/>
      <c r="AC30049"/>
    </row>
    <row r="30050" spans="27:29" x14ac:dyDescent="0.25">
      <c r="AA30050"/>
      <c r="AB30050"/>
      <c r="AC30050"/>
    </row>
    <row r="30051" spans="27:29" x14ac:dyDescent="0.25">
      <c r="AA30051"/>
      <c r="AB30051"/>
      <c r="AC30051"/>
    </row>
    <row r="30052" spans="27:29" x14ac:dyDescent="0.25">
      <c r="AA30052"/>
      <c r="AB30052"/>
      <c r="AC30052"/>
    </row>
    <row r="30053" spans="27:29" x14ac:dyDescent="0.25">
      <c r="AA30053"/>
      <c r="AB30053"/>
      <c r="AC30053"/>
    </row>
    <row r="30054" spans="27:29" x14ac:dyDescent="0.25">
      <c r="AA30054"/>
      <c r="AB30054"/>
      <c r="AC30054"/>
    </row>
    <row r="30055" spans="27:29" x14ac:dyDescent="0.25">
      <c r="AA30055"/>
      <c r="AB30055"/>
      <c r="AC30055"/>
    </row>
    <row r="30056" spans="27:29" x14ac:dyDescent="0.25">
      <c r="AA30056"/>
      <c r="AB30056"/>
      <c r="AC30056"/>
    </row>
    <row r="30057" spans="27:29" x14ac:dyDescent="0.25">
      <c r="AA30057"/>
      <c r="AB30057"/>
      <c r="AC30057"/>
    </row>
    <row r="30058" spans="27:29" x14ac:dyDescent="0.25">
      <c r="AA30058"/>
      <c r="AB30058"/>
      <c r="AC30058"/>
    </row>
    <row r="30059" spans="27:29" x14ac:dyDescent="0.25">
      <c r="AA30059"/>
      <c r="AB30059"/>
      <c r="AC30059"/>
    </row>
    <row r="30060" spans="27:29" x14ac:dyDescent="0.25">
      <c r="AA30060"/>
      <c r="AB30060"/>
      <c r="AC30060"/>
    </row>
    <row r="30061" spans="27:29" x14ac:dyDescent="0.25">
      <c r="AA30061"/>
      <c r="AB30061"/>
      <c r="AC30061"/>
    </row>
    <row r="30062" spans="27:29" x14ac:dyDescent="0.25">
      <c r="AA30062"/>
      <c r="AB30062"/>
      <c r="AC30062"/>
    </row>
    <row r="30063" spans="27:29" x14ac:dyDescent="0.25">
      <c r="AA30063"/>
      <c r="AB30063"/>
      <c r="AC30063"/>
    </row>
    <row r="30064" spans="27:29" x14ac:dyDescent="0.25">
      <c r="AA30064"/>
      <c r="AB30064"/>
      <c r="AC30064"/>
    </row>
    <row r="30065" spans="27:29" x14ac:dyDescent="0.25">
      <c r="AA30065"/>
      <c r="AB30065"/>
      <c r="AC30065"/>
    </row>
    <row r="30066" spans="27:29" x14ac:dyDescent="0.25">
      <c r="AA30066"/>
      <c r="AB30066"/>
      <c r="AC30066"/>
    </row>
    <row r="30067" spans="27:29" x14ac:dyDescent="0.25">
      <c r="AA30067"/>
      <c r="AB30067"/>
      <c r="AC30067"/>
    </row>
    <row r="30068" spans="27:29" x14ac:dyDescent="0.25">
      <c r="AA30068"/>
      <c r="AB30068"/>
      <c r="AC30068"/>
    </row>
    <row r="30069" spans="27:29" x14ac:dyDescent="0.25">
      <c r="AA30069"/>
      <c r="AB30069"/>
      <c r="AC30069"/>
    </row>
    <row r="30070" spans="27:29" x14ac:dyDescent="0.25">
      <c r="AA30070"/>
      <c r="AB30070"/>
      <c r="AC30070"/>
    </row>
    <row r="30071" spans="27:29" x14ac:dyDescent="0.25">
      <c r="AA30071"/>
      <c r="AB30071"/>
      <c r="AC30071"/>
    </row>
    <row r="30072" spans="27:29" x14ac:dyDescent="0.25">
      <c r="AA30072"/>
      <c r="AB30072"/>
      <c r="AC30072"/>
    </row>
    <row r="30073" spans="27:29" x14ac:dyDescent="0.25">
      <c r="AA30073"/>
      <c r="AB30073"/>
      <c r="AC30073"/>
    </row>
    <row r="30074" spans="27:29" x14ac:dyDescent="0.25">
      <c r="AA30074"/>
      <c r="AB30074"/>
      <c r="AC30074"/>
    </row>
    <row r="30075" spans="27:29" x14ac:dyDescent="0.25">
      <c r="AA30075"/>
      <c r="AB30075"/>
      <c r="AC30075"/>
    </row>
    <row r="30076" spans="27:29" x14ac:dyDescent="0.25">
      <c r="AA30076"/>
      <c r="AB30076"/>
      <c r="AC30076"/>
    </row>
    <row r="30077" spans="27:29" x14ac:dyDescent="0.25">
      <c r="AA30077"/>
      <c r="AB30077"/>
      <c r="AC30077"/>
    </row>
    <row r="30078" spans="27:29" x14ac:dyDescent="0.25">
      <c r="AA30078"/>
      <c r="AB30078"/>
      <c r="AC30078"/>
    </row>
    <row r="30079" spans="27:29" x14ac:dyDescent="0.25">
      <c r="AA30079"/>
      <c r="AB30079"/>
      <c r="AC30079"/>
    </row>
    <row r="30080" spans="27:29" x14ac:dyDescent="0.25">
      <c r="AA30080"/>
      <c r="AB30080"/>
      <c r="AC30080"/>
    </row>
    <row r="30081" spans="27:29" x14ac:dyDescent="0.25">
      <c r="AA30081"/>
      <c r="AB30081"/>
      <c r="AC30081"/>
    </row>
    <row r="30082" spans="27:29" x14ac:dyDescent="0.25">
      <c r="AA30082"/>
      <c r="AB30082"/>
      <c r="AC30082"/>
    </row>
    <row r="30083" spans="27:29" x14ac:dyDescent="0.25">
      <c r="AA30083"/>
      <c r="AB30083"/>
      <c r="AC30083"/>
    </row>
    <row r="30084" spans="27:29" x14ac:dyDescent="0.25">
      <c r="AA30084"/>
      <c r="AB30084"/>
      <c r="AC30084"/>
    </row>
    <row r="30085" spans="27:29" x14ac:dyDescent="0.25">
      <c r="AA30085"/>
      <c r="AB30085"/>
      <c r="AC30085"/>
    </row>
    <row r="30086" spans="27:29" x14ac:dyDescent="0.25">
      <c r="AA30086"/>
      <c r="AB30086"/>
      <c r="AC30086"/>
    </row>
    <row r="30087" spans="27:29" x14ac:dyDescent="0.25">
      <c r="AA30087"/>
      <c r="AB30087"/>
      <c r="AC30087"/>
    </row>
    <row r="30088" spans="27:29" x14ac:dyDescent="0.25">
      <c r="AA30088"/>
      <c r="AB30088"/>
      <c r="AC30088"/>
    </row>
    <row r="30089" spans="27:29" x14ac:dyDescent="0.25">
      <c r="AA30089"/>
      <c r="AB30089"/>
      <c r="AC30089"/>
    </row>
    <row r="30090" spans="27:29" x14ac:dyDescent="0.25">
      <c r="AA30090"/>
      <c r="AB30090"/>
      <c r="AC30090"/>
    </row>
    <row r="30091" spans="27:29" x14ac:dyDescent="0.25">
      <c r="AA30091"/>
      <c r="AB30091"/>
      <c r="AC30091"/>
    </row>
    <row r="30092" spans="27:29" x14ac:dyDescent="0.25">
      <c r="AA30092"/>
      <c r="AB30092"/>
      <c r="AC30092"/>
    </row>
    <row r="30093" spans="27:29" x14ac:dyDescent="0.25">
      <c r="AA30093"/>
      <c r="AB30093"/>
      <c r="AC30093"/>
    </row>
    <row r="30094" spans="27:29" x14ac:dyDescent="0.25">
      <c r="AA30094"/>
      <c r="AB30094"/>
      <c r="AC30094"/>
    </row>
    <row r="30095" spans="27:29" x14ac:dyDescent="0.25">
      <c r="AA30095"/>
      <c r="AB30095"/>
      <c r="AC30095"/>
    </row>
    <row r="30096" spans="27:29" x14ac:dyDescent="0.25">
      <c r="AA30096"/>
      <c r="AB30096"/>
      <c r="AC30096"/>
    </row>
    <row r="30097" spans="27:29" x14ac:dyDescent="0.25">
      <c r="AA30097"/>
      <c r="AB30097"/>
      <c r="AC30097"/>
    </row>
    <row r="30098" spans="27:29" x14ac:dyDescent="0.25">
      <c r="AA30098"/>
      <c r="AB30098"/>
      <c r="AC30098"/>
    </row>
    <row r="30099" spans="27:29" x14ac:dyDescent="0.25">
      <c r="AA30099"/>
      <c r="AB30099"/>
      <c r="AC30099"/>
    </row>
    <row r="30100" spans="27:29" x14ac:dyDescent="0.25">
      <c r="AA30100"/>
      <c r="AB30100"/>
      <c r="AC30100"/>
    </row>
    <row r="30101" spans="27:29" x14ac:dyDescent="0.25">
      <c r="AA30101"/>
      <c r="AB30101"/>
      <c r="AC30101"/>
    </row>
    <row r="30102" spans="27:29" x14ac:dyDescent="0.25">
      <c r="AA30102"/>
      <c r="AB30102"/>
      <c r="AC30102"/>
    </row>
    <row r="30103" spans="27:29" x14ac:dyDescent="0.25">
      <c r="AA30103"/>
      <c r="AB30103"/>
      <c r="AC30103"/>
    </row>
    <row r="30104" spans="27:29" x14ac:dyDescent="0.25">
      <c r="AA30104"/>
      <c r="AB30104"/>
      <c r="AC30104"/>
    </row>
    <row r="30105" spans="27:29" x14ac:dyDescent="0.25">
      <c r="AA30105"/>
      <c r="AB30105"/>
      <c r="AC30105"/>
    </row>
    <row r="30106" spans="27:29" x14ac:dyDescent="0.25">
      <c r="AA30106"/>
      <c r="AB30106"/>
      <c r="AC30106"/>
    </row>
    <row r="30107" spans="27:29" x14ac:dyDescent="0.25">
      <c r="AA30107"/>
      <c r="AB30107"/>
      <c r="AC30107"/>
    </row>
    <row r="30108" spans="27:29" x14ac:dyDescent="0.25">
      <c r="AA30108"/>
      <c r="AB30108"/>
      <c r="AC30108"/>
    </row>
    <row r="30109" spans="27:29" x14ac:dyDescent="0.25">
      <c r="AA30109"/>
      <c r="AB30109"/>
      <c r="AC30109"/>
    </row>
    <row r="30110" spans="27:29" x14ac:dyDescent="0.25">
      <c r="AA30110"/>
      <c r="AB30110"/>
      <c r="AC30110"/>
    </row>
    <row r="30111" spans="27:29" x14ac:dyDescent="0.25">
      <c r="AA30111"/>
      <c r="AB30111"/>
      <c r="AC30111"/>
    </row>
    <row r="30112" spans="27:29" x14ac:dyDescent="0.25">
      <c r="AA30112"/>
      <c r="AB30112"/>
      <c r="AC30112"/>
    </row>
    <row r="30113" spans="27:29" x14ac:dyDescent="0.25">
      <c r="AA30113"/>
      <c r="AB30113"/>
      <c r="AC30113"/>
    </row>
    <row r="30114" spans="27:29" x14ac:dyDescent="0.25">
      <c r="AA30114"/>
      <c r="AB30114"/>
      <c r="AC30114"/>
    </row>
    <row r="30115" spans="27:29" x14ac:dyDescent="0.25">
      <c r="AA30115"/>
      <c r="AB30115"/>
      <c r="AC30115"/>
    </row>
    <row r="30116" spans="27:29" x14ac:dyDescent="0.25">
      <c r="AA30116"/>
      <c r="AB30116"/>
      <c r="AC30116"/>
    </row>
    <row r="30117" spans="27:29" x14ac:dyDescent="0.25">
      <c r="AA30117"/>
      <c r="AB30117"/>
      <c r="AC30117"/>
    </row>
    <row r="30118" spans="27:29" x14ac:dyDescent="0.25">
      <c r="AA30118"/>
      <c r="AB30118"/>
      <c r="AC30118"/>
    </row>
    <row r="30119" spans="27:29" x14ac:dyDescent="0.25">
      <c r="AA30119"/>
      <c r="AB30119"/>
      <c r="AC30119"/>
    </row>
    <row r="30120" spans="27:29" x14ac:dyDescent="0.25">
      <c r="AA30120"/>
      <c r="AB30120"/>
      <c r="AC30120"/>
    </row>
    <row r="30121" spans="27:29" x14ac:dyDescent="0.25">
      <c r="AA30121"/>
      <c r="AB30121"/>
      <c r="AC30121"/>
    </row>
    <row r="30122" spans="27:29" x14ac:dyDescent="0.25">
      <c r="AA30122"/>
      <c r="AB30122"/>
      <c r="AC30122"/>
    </row>
    <row r="30123" spans="27:29" x14ac:dyDescent="0.25">
      <c r="AA30123"/>
      <c r="AB30123"/>
      <c r="AC30123"/>
    </row>
    <row r="30124" spans="27:29" x14ac:dyDescent="0.25">
      <c r="AA30124"/>
      <c r="AB30124"/>
      <c r="AC30124"/>
    </row>
    <row r="30125" spans="27:29" x14ac:dyDescent="0.25">
      <c r="AA30125"/>
      <c r="AB30125"/>
      <c r="AC30125"/>
    </row>
    <row r="30126" spans="27:29" x14ac:dyDescent="0.25">
      <c r="AA30126"/>
      <c r="AB30126"/>
      <c r="AC30126"/>
    </row>
    <row r="30127" spans="27:29" x14ac:dyDescent="0.25">
      <c r="AA30127"/>
      <c r="AB30127"/>
      <c r="AC30127"/>
    </row>
    <row r="30128" spans="27:29" x14ac:dyDescent="0.25">
      <c r="AA30128"/>
      <c r="AB30128"/>
      <c r="AC30128"/>
    </row>
    <row r="30129" spans="27:29" x14ac:dyDescent="0.25">
      <c r="AA30129"/>
      <c r="AB30129"/>
      <c r="AC30129"/>
    </row>
    <row r="30130" spans="27:29" x14ac:dyDescent="0.25">
      <c r="AA30130"/>
      <c r="AB30130"/>
      <c r="AC30130"/>
    </row>
    <row r="30131" spans="27:29" x14ac:dyDescent="0.25">
      <c r="AA30131"/>
      <c r="AB30131"/>
      <c r="AC30131"/>
    </row>
    <row r="30132" spans="27:29" x14ac:dyDescent="0.25">
      <c r="AA30132"/>
      <c r="AB30132"/>
      <c r="AC30132"/>
    </row>
    <row r="30133" spans="27:29" x14ac:dyDescent="0.25">
      <c r="AA30133"/>
      <c r="AB30133"/>
      <c r="AC30133"/>
    </row>
    <row r="30134" spans="27:29" x14ac:dyDescent="0.25">
      <c r="AA30134"/>
      <c r="AB30134"/>
      <c r="AC30134"/>
    </row>
    <row r="30135" spans="27:29" x14ac:dyDescent="0.25">
      <c r="AA30135"/>
      <c r="AB30135"/>
      <c r="AC30135"/>
    </row>
    <row r="30136" spans="27:29" x14ac:dyDescent="0.25">
      <c r="AA30136"/>
      <c r="AB30136"/>
      <c r="AC30136"/>
    </row>
    <row r="30137" spans="27:29" x14ac:dyDescent="0.25">
      <c r="AA30137"/>
      <c r="AB30137"/>
      <c r="AC30137"/>
    </row>
    <row r="30138" spans="27:29" x14ac:dyDescent="0.25">
      <c r="AA30138"/>
      <c r="AB30138"/>
      <c r="AC30138"/>
    </row>
    <row r="30139" spans="27:29" x14ac:dyDescent="0.25">
      <c r="AA30139"/>
      <c r="AB30139"/>
      <c r="AC30139"/>
    </row>
    <row r="30140" spans="27:29" x14ac:dyDescent="0.25">
      <c r="AA30140"/>
      <c r="AB30140"/>
      <c r="AC30140"/>
    </row>
    <row r="30141" spans="27:29" x14ac:dyDescent="0.25">
      <c r="AA30141"/>
      <c r="AB30141"/>
      <c r="AC30141"/>
    </row>
    <row r="30142" spans="27:29" x14ac:dyDescent="0.25">
      <c r="AA30142"/>
      <c r="AB30142"/>
      <c r="AC30142"/>
    </row>
    <row r="30143" spans="27:29" x14ac:dyDescent="0.25">
      <c r="AA30143"/>
      <c r="AB30143"/>
      <c r="AC30143"/>
    </row>
    <row r="30144" spans="27:29" x14ac:dyDescent="0.25">
      <c r="AA30144"/>
      <c r="AB30144"/>
      <c r="AC30144"/>
    </row>
    <row r="30145" spans="27:29" x14ac:dyDescent="0.25">
      <c r="AA30145"/>
      <c r="AB30145"/>
      <c r="AC30145"/>
    </row>
    <row r="30146" spans="27:29" x14ac:dyDescent="0.25">
      <c r="AA30146"/>
      <c r="AB30146"/>
      <c r="AC30146"/>
    </row>
    <row r="30147" spans="27:29" x14ac:dyDescent="0.25">
      <c r="AA30147"/>
      <c r="AB30147"/>
      <c r="AC30147"/>
    </row>
    <row r="30148" spans="27:29" x14ac:dyDescent="0.25">
      <c r="AA30148"/>
      <c r="AB30148"/>
      <c r="AC30148"/>
    </row>
    <row r="30149" spans="27:29" x14ac:dyDescent="0.25">
      <c r="AA30149"/>
      <c r="AB30149"/>
      <c r="AC30149"/>
    </row>
    <row r="30150" spans="27:29" x14ac:dyDescent="0.25">
      <c r="AA30150"/>
      <c r="AB30150"/>
      <c r="AC30150"/>
    </row>
    <row r="30151" spans="27:29" x14ac:dyDescent="0.25">
      <c r="AA30151"/>
      <c r="AB30151"/>
      <c r="AC30151"/>
    </row>
    <row r="30152" spans="27:29" x14ac:dyDescent="0.25">
      <c r="AA30152"/>
      <c r="AB30152"/>
      <c r="AC30152"/>
    </row>
    <row r="30153" spans="27:29" x14ac:dyDescent="0.25">
      <c r="AA30153"/>
      <c r="AB30153"/>
      <c r="AC30153"/>
    </row>
    <row r="30154" spans="27:29" x14ac:dyDescent="0.25">
      <c r="AA30154"/>
      <c r="AB30154"/>
      <c r="AC30154"/>
    </row>
    <row r="30155" spans="27:29" x14ac:dyDescent="0.25">
      <c r="AA30155"/>
      <c r="AB30155"/>
      <c r="AC30155"/>
    </row>
    <row r="30156" spans="27:29" x14ac:dyDescent="0.25">
      <c r="AA30156"/>
      <c r="AB30156"/>
      <c r="AC30156"/>
    </row>
    <row r="30157" spans="27:29" x14ac:dyDescent="0.25">
      <c r="AA30157"/>
      <c r="AB30157"/>
      <c r="AC30157"/>
    </row>
    <row r="30158" spans="27:29" x14ac:dyDescent="0.25">
      <c r="AA30158"/>
      <c r="AB30158"/>
      <c r="AC30158"/>
    </row>
    <row r="30159" spans="27:29" x14ac:dyDescent="0.25">
      <c r="AA30159"/>
      <c r="AB30159"/>
      <c r="AC30159"/>
    </row>
    <row r="30160" spans="27:29" x14ac:dyDescent="0.25">
      <c r="AA30160"/>
      <c r="AB30160"/>
      <c r="AC30160"/>
    </row>
    <row r="30161" spans="27:29" x14ac:dyDescent="0.25">
      <c r="AA30161"/>
      <c r="AB30161"/>
      <c r="AC30161"/>
    </row>
    <row r="30162" spans="27:29" x14ac:dyDescent="0.25">
      <c r="AA30162"/>
      <c r="AB30162"/>
      <c r="AC30162"/>
    </row>
    <row r="30163" spans="27:29" x14ac:dyDescent="0.25">
      <c r="AA30163"/>
      <c r="AB30163"/>
      <c r="AC30163"/>
    </row>
    <row r="30164" spans="27:29" x14ac:dyDescent="0.25">
      <c r="AA30164"/>
      <c r="AB30164"/>
      <c r="AC30164"/>
    </row>
    <row r="30165" spans="27:29" x14ac:dyDescent="0.25">
      <c r="AA30165"/>
      <c r="AB30165"/>
      <c r="AC30165"/>
    </row>
    <row r="30166" spans="27:29" x14ac:dyDescent="0.25">
      <c r="AA30166"/>
      <c r="AB30166"/>
      <c r="AC30166"/>
    </row>
    <row r="30167" spans="27:29" x14ac:dyDescent="0.25">
      <c r="AA30167"/>
      <c r="AB30167"/>
      <c r="AC30167"/>
    </row>
    <row r="30168" spans="27:29" x14ac:dyDescent="0.25">
      <c r="AA30168"/>
      <c r="AB30168"/>
      <c r="AC30168"/>
    </row>
    <row r="30169" spans="27:29" x14ac:dyDescent="0.25">
      <c r="AA30169"/>
      <c r="AB30169"/>
      <c r="AC30169"/>
    </row>
    <row r="30170" spans="27:29" x14ac:dyDescent="0.25">
      <c r="AA30170"/>
      <c r="AB30170"/>
      <c r="AC30170"/>
    </row>
    <row r="30171" spans="27:29" x14ac:dyDescent="0.25">
      <c r="AA30171"/>
      <c r="AB30171"/>
      <c r="AC30171"/>
    </row>
    <row r="30172" spans="27:29" x14ac:dyDescent="0.25">
      <c r="AA30172"/>
      <c r="AB30172"/>
      <c r="AC30172"/>
    </row>
    <row r="30173" spans="27:29" x14ac:dyDescent="0.25">
      <c r="AA30173"/>
      <c r="AB30173"/>
      <c r="AC30173"/>
    </row>
    <row r="30174" spans="27:29" x14ac:dyDescent="0.25">
      <c r="AA30174"/>
      <c r="AB30174"/>
      <c r="AC30174"/>
    </row>
    <row r="30175" spans="27:29" x14ac:dyDescent="0.25">
      <c r="AA30175"/>
      <c r="AB30175"/>
      <c r="AC30175"/>
    </row>
    <row r="30176" spans="27:29" x14ac:dyDescent="0.25">
      <c r="AA30176"/>
      <c r="AB30176"/>
      <c r="AC30176"/>
    </row>
    <row r="30177" spans="27:29" x14ac:dyDescent="0.25">
      <c r="AA30177"/>
      <c r="AB30177"/>
      <c r="AC30177"/>
    </row>
    <row r="30178" spans="27:29" x14ac:dyDescent="0.25">
      <c r="AA30178"/>
      <c r="AB30178"/>
      <c r="AC30178"/>
    </row>
    <row r="30179" spans="27:29" x14ac:dyDescent="0.25">
      <c r="AA30179"/>
      <c r="AB30179"/>
      <c r="AC30179"/>
    </row>
    <row r="30180" spans="27:29" x14ac:dyDescent="0.25">
      <c r="AA30180"/>
      <c r="AB30180"/>
      <c r="AC30180"/>
    </row>
    <row r="30181" spans="27:29" x14ac:dyDescent="0.25">
      <c r="AA30181"/>
      <c r="AB30181"/>
      <c r="AC30181"/>
    </row>
    <row r="30182" spans="27:29" x14ac:dyDescent="0.25">
      <c r="AA30182"/>
      <c r="AB30182"/>
      <c r="AC30182"/>
    </row>
    <row r="30183" spans="27:29" x14ac:dyDescent="0.25">
      <c r="AA30183"/>
      <c r="AB30183"/>
      <c r="AC30183"/>
    </row>
    <row r="30184" spans="27:29" x14ac:dyDescent="0.25">
      <c r="AA30184"/>
      <c r="AB30184"/>
      <c r="AC30184"/>
    </row>
    <row r="30185" spans="27:29" x14ac:dyDescent="0.25">
      <c r="AA30185"/>
      <c r="AB30185"/>
      <c r="AC30185"/>
    </row>
    <row r="30186" spans="27:29" x14ac:dyDescent="0.25">
      <c r="AA30186"/>
      <c r="AB30186"/>
      <c r="AC30186"/>
    </row>
    <row r="30187" spans="27:29" x14ac:dyDescent="0.25">
      <c r="AA30187"/>
      <c r="AB30187"/>
      <c r="AC30187"/>
    </row>
    <row r="30188" spans="27:29" x14ac:dyDescent="0.25">
      <c r="AA30188"/>
      <c r="AB30188"/>
      <c r="AC30188"/>
    </row>
    <row r="30189" spans="27:29" x14ac:dyDescent="0.25">
      <c r="AA30189"/>
      <c r="AB30189"/>
      <c r="AC30189"/>
    </row>
    <row r="30190" spans="27:29" x14ac:dyDescent="0.25">
      <c r="AA30190"/>
      <c r="AB30190"/>
      <c r="AC30190"/>
    </row>
    <row r="30191" spans="27:29" x14ac:dyDescent="0.25">
      <c r="AA30191"/>
      <c r="AB30191"/>
      <c r="AC30191"/>
    </row>
    <row r="30192" spans="27:29" x14ac:dyDescent="0.25">
      <c r="AA30192"/>
      <c r="AB30192"/>
      <c r="AC30192"/>
    </row>
    <row r="30193" spans="27:29" x14ac:dyDescent="0.25">
      <c r="AA30193"/>
      <c r="AB30193"/>
      <c r="AC30193"/>
    </row>
    <row r="30194" spans="27:29" x14ac:dyDescent="0.25">
      <c r="AA30194"/>
      <c r="AB30194"/>
      <c r="AC30194"/>
    </row>
    <row r="30195" spans="27:29" x14ac:dyDescent="0.25">
      <c r="AA30195"/>
      <c r="AB30195"/>
      <c r="AC30195"/>
    </row>
    <row r="30196" spans="27:29" x14ac:dyDescent="0.25">
      <c r="AA30196"/>
      <c r="AB30196"/>
      <c r="AC30196"/>
    </row>
    <row r="30197" spans="27:29" x14ac:dyDescent="0.25">
      <c r="AA30197"/>
      <c r="AB30197"/>
      <c r="AC30197"/>
    </row>
    <row r="30198" spans="27:29" x14ac:dyDescent="0.25">
      <c r="AA30198"/>
      <c r="AB30198"/>
      <c r="AC30198"/>
    </row>
    <row r="30199" spans="27:29" x14ac:dyDescent="0.25">
      <c r="AA30199"/>
      <c r="AB30199"/>
      <c r="AC30199"/>
    </row>
    <row r="30200" spans="27:29" x14ac:dyDescent="0.25">
      <c r="AA30200"/>
      <c r="AB30200"/>
      <c r="AC30200"/>
    </row>
    <row r="30201" spans="27:29" x14ac:dyDescent="0.25">
      <c r="AA30201"/>
      <c r="AB30201"/>
      <c r="AC30201"/>
    </row>
    <row r="30202" spans="27:29" x14ac:dyDescent="0.25">
      <c r="AA30202"/>
      <c r="AB30202"/>
      <c r="AC30202"/>
    </row>
    <row r="30203" spans="27:29" x14ac:dyDescent="0.25">
      <c r="AA30203"/>
      <c r="AB30203"/>
      <c r="AC30203"/>
    </row>
    <row r="30204" spans="27:29" x14ac:dyDescent="0.25">
      <c r="AA30204"/>
      <c r="AB30204"/>
      <c r="AC30204"/>
    </row>
    <row r="30205" spans="27:29" x14ac:dyDescent="0.25">
      <c r="AA30205"/>
      <c r="AB30205"/>
      <c r="AC30205"/>
    </row>
    <row r="30206" spans="27:29" x14ac:dyDescent="0.25">
      <c r="AA30206"/>
      <c r="AB30206"/>
      <c r="AC30206"/>
    </row>
    <row r="30207" spans="27:29" x14ac:dyDescent="0.25">
      <c r="AA30207"/>
      <c r="AB30207"/>
      <c r="AC30207"/>
    </row>
    <row r="30208" spans="27:29" x14ac:dyDescent="0.25">
      <c r="AA30208"/>
      <c r="AB30208"/>
      <c r="AC30208"/>
    </row>
    <row r="30209" spans="27:29" x14ac:dyDescent="0.25">
      <c r="AA30209"/>
      <c r="AB30209"/>
      <c r="AC30209"/>
    </row>
    <row r="30210" spans="27:29" x14ac:dyDescent="0.25">
      <c r="AA30210"/>
      <c r="AB30210"/>
      <c r="AC30210"/>
    </row>
    <row r="30211" spans="27:29" x14ac:dyDescent="0.25">
      <c r="AA30211"/>
      <c r="AB30211"/>
      <c r="AC30211"/>
    </row>
    <row r="30212" spans="27:29" x14ac:dyDescent="0.25">
      <c r="AA30212"/>
      <c r="AB30212"/>
      <c r="AC30212"/>
    </row>
    <row r="30213" spans="27:29" x14ac:dyDescent="0.25">
      <c r="AA30213"/>
      <c r="AB30213"/>
      <c r="AC30213"/>
    </row>
    <row r="30214" spans="27:29" x14ac:dyDescent="0.25">
      <c r="AA30214"/>
      <c r="AB30214"/>
      <c r="AC30214"/>
    </row>
    <row r="30215" spans="27:29" x14ac:dyDescent="0.25">
      <c r="AA30215"/>
      <c r="AB30215"/>
      <c r="AC30215"/>
    </row>
    <row r="30216" spans="27:29" x14ac:dyDescent="0.25">
      <c r="AA30216"/>
      <c r="AB30216"/>
      <c r="AC30216"/>
    </row>
    <row r="30217" spans="27:29" x14ac:dyDescent="0.25">
      <c r="AA30217"/>
      <c r="AB30217"/>
      <c r="AC30217"/>
    </row>
    <row r="30218" spans="27:29" x14ac:dyDescent="0.25">
      <c r="AA30218"/>
      <c r="AB30218"/>
      <c r="AC30218"/>
    </row>
    <row r="30219" spans="27:29" x14ac:dyDescent="0.25">
      <c r="AA30219"/>
      <c r="AB30219"/>
      <c r="AC30219"/>
    </row>
    <row r="30220" spans="27:29" x14ac:dyDescent="0.25">
      <c r="AA30220"/>
      <c r="AB30220"/>
      <c r="AC30220"/>
    </row>
    <row r="30221" spans="27:29" x14ac:dyDescent="0.25">
      <c r="AA30221"/>
      <c r="AB30221"/>
      <c r="AC30221"/>
    </row>
    <row r="30222" spans="27:29" x14ac:dyDescent="0.25">
      <c r="AA30222"/>
      <c r="AB30222"/>
      <c r="AC30222"/>
    </row>
    <row r="30223" spans="27:29" x14ac:dyDescent="0.25">
      <c r="AA30223"/>
      <c r="AB30223"/>
      <c r="AC30223"/>
    </row>
    <row r="30224" spans="27:29" x14ac:dyDescent="0.25">
      <c r="AA30224"/>
      <c r="AB30224"/>
      <c r="AC30224"/>
    </row>
    <row r="30225" spans="27:29" x14ac:dyDescent="0.25">
      <c r="AA30225"/>
      <c r="AB30225"/>
      <c r="AC30225"/>
    </row>
    <row r="30226" spans="27:29" x14ac:dyDescent="0.25">
      <c r="AA30226"/>
      <c r="AB30226"/>
      <c r="AC30226"/>
    </row>
    <row r="30227" spans="27:29" x14ac:dyDescent="0.25">
      <c r="AA30227"/>
      <c r="AB30227"/>
      <c r="AC30227"/>
    </row>
    <row r="30228" spans="27:29" x14ac:dyDescent="0.25">
      <c r="AA30228"/>
      <c r="AB30228"/>
      <c r="AC30228"/>
    </row>
    <row r="30229" spans="27:29" x14ac:dyDescent="0.25">
      <c r="AA30229"/>
      <c r="AB30229"/>
      <c r="AC30229"/>
    </row>
    <row r="30230" spans="27:29" x14ac:dyDescent="0.25">
      <c r="AA30230"/>
      <c r="AB30230"/>
      <c r="AC30230"/>
    </row>
    <row r="30231" spans="27:29" x14ac:dyDescent="0.25">
      <c r="AA30231"/>
      <c r="AB30231"/>
      <c r="AC30231"/>
    </row>
    <row r="30232" spans="27:29" x14ac:dyDescent="0.25">
      <c r="AA30232"/>
      <c r="AB30232"/>
      <c r="AC30232"/>
    </row>
    <row r="30233" spans="27:29" x14ac:dyDescent="0.25">
      <c r="AA30233"/>
      <c r="AB30233"/>
      <c r="AC30233"/>
    </row>
    <row r="30234" spans="27:29" x14ac:dyDescent="0.25">
      <c r="AA30234"/>
      <c r="AB30234"/>
      <c r="AC30234"/>
    </row>
    <row r="30235" spans="27:29" x14ac:dyDescent="0.25">
      <c r="AA30235"/>
      <c r="AB30235"/>
      <c r="AC30235"/>
    </row>
    <row r="30236" spans="27:29" x14ac:dyDescent="0.25">
      <c r="AA30236"/>
      <c r="AB30236"/>
      <c r="AC30236"/>
    </row>
    <row r="30237" spans="27:29" x14ac:dyDescent="0.25">
      <c r="AA30237"/>
      <c r="AB30237"/>
      <c r="AC30237"/>
    </row>
    <row r="30238" spans="27:29" x14ac:dyDescent="0.25">
      <c r="AA30238"/>
      <c r="AB30238"/>
      <c r="AC30238"/>
    </row>
    <row r="30239" spans="27:29" x14ac:dyDescent="0.25">
      <c r="AA30239"/>
      <c r="AB30239"/>
      <c r="AC30239"/>
    </row>
    <row r="30240" spans="27:29" x14ac:dyDescent="0.25">
      <c r="AA30240"/>
      <c r="AB30240"/>
      <c r="AC30240"/>
    </row>
    <row r="30241" spans="27:29" x14ac:dyDescent="0.25">
      <c r="AA30241"/>
      <c r="AB30241"/>
      <c r="AC30241"/>
    </row>
    <row r="30242" spans="27:29" x14ac:dyDescent="0.25">
      <c r="AA30242"/>
      <c r="AB30242"/>
      <c r="AC30242"/>
    </row>
    <row r="30243" spans="27:29" x14ac:dyDescent="0.25">
      <c r="AA30243"/>
      <c r="AB30243"/>
      <c r="AC30243"/>
    </row>
    <row r="30244" spans="27:29" x14ac:dyDescent="0.25">
      <c r="AA30244"/>
      <c r="AB30244"/>
      <c r="AC30244"/>
    </row>
    <row r="30245" spans="27:29" x14ac:dyDescent="0.25">
      <c r="AA30245"/>
      <c r="AB30245"/>
      <c r="AC30245"/>
    </row>
    <row r="30246" spans="27:29" x14ac:dyDescent="0.25">
      <c r="AA30246"/>
      <c r="AB30246"/>
      <c r="AC30246"/>
    </row>
    <row r="30247" spans="27:29" x14ac:dyDescent="0.25">
      <c r="AA30247"/>
      <c r="AB30247"/>
      <c r="AC30247"/>
    </row>
    <row r="30248" spans="27:29" x14ac:dyDescent="0.25">
      <c r="AA30248"/>
      <c r="AB30248"/>
      <c r="AC30248"/>
    </row>
    <row r="30249" spans="27:29" x14ac:dyDescent="0.25">
      <c r="AA30249"/>
      <c r="AB30249"/>
      <c r="AC30249"/>
    </row>
    <row r="30250" spans="27:29" x14ac:dyDescent="0.25">
      <c r="AA30250"/>
      <c r="AB30250"/>
      <c r="AC30250"/>
    </row>
    <row r="30251" spans="27:29" x14ac:dyDescent="0.25">
      <c r="AA30251"/>
      <c r="AB30251"/>
      <c r="AC30251"/>
    </row>
    <row r="30252" spans="27:29" x14ac:dyDescent="0.25">
      <c r="AA30252"/>
      <c r="AB30252"/>
      <c r="AC30252"/>
    </row>
    <row r="30253" spans="27:29" x14ac:dyDescent="0.25">
      <c r="AA30253"/>
      <c r="AB30253"/>
      <c r="AC30253"/>
    </row>
    <row r="30254" spans="27:29" x14ac:dyDescent="0.25">
      <c r="AA30254"/>
      <c r="AB30254"/>
      <c r="AC30254"/>
    </row>
    <row r="30255" spans="27:29" x14ac:dyDescent="0.25">
      <c r="AA30255"/>
      <c r="AB30255"/>
      <c r="AC30255"/>
    </row>
    <row r="30256" spans="27:29" x14ac:dyDescent="0.25">
      <c r="AA30256"/>
      <c r="AB30256"/>
      <c r="AC30256"/>
    </row>
    <row r="30257" spans="27:29" x14ac:dyDescent="0.25">
      <c r="AA30257"/>
      <c r="AB30257"/>
      <c r="AC30257"/>
    </row>
    <row r="30258" spans="27:29" x14ac:dyDescent="0.25">
      <c r="AA30258"/>
      <c r="AB30258"/>
      <c r="AC30258"/>
    </row>
    <row r="30259" spans="27:29" x14ac:dyDescent="0.25">
      <c r="AA30259"/>
      <c r="AB30259"/>
      <c r="AC30259"/>
    </row>
    <row r="30260" spans="27:29" x14ac:dyDescent="0.25">
      <c r="AA30260"/>
      <c r="AB30260"/>
      <c r="AC30260"/>
    </row>
    <row r="30261" spans="27:29" x14ac:dyDescent="0.25">
      <c r="AA30261"/>
      <c r="AB30261"/>
      <c r="AC30261"/>
    </row>
    <row r="30262" spans="27:29" x14ac:dyDescent="0.25">
      <c r="AA30262"/>
      <c r="AB30262"/>
      <c r="AC30262"/>
    </row>
    <row r="30263" spans="27:29" x14ac:dyDescent="0.25">
      <c r="AA30263"/>
      <c r="AB30263"/>
      <c r="AC30263"/>
    </row>
    <row r="30264" spans="27:29" x14ac:dyDescent="0.25">
      <c r="AA30264"/>
      <c r="AB30264"/>
      <c r="AC30264"/>
    </row>
    <row r="30265" spans="27:29" x14ac:dyDescent="0.25">
      <c r="AA30265"/>
      <c r="AB30265"/>
      <c r="AC30265"/>
    </row>
    <row r="30266" spans="27:29" x14ac:dyDescent="0.25">
      <c r="AA30266"/>
      <c r="AB30266"/>
      <c r="AC30266"/>
    </row>
    <row r="30267" spans="27:29" x14ac:dyDescent="0.25">
      <c r="AA30267"/>
      <c r="AB30267"/>
      <c r="AC30267"/>
    </row>
    <row r="30268" spans="27:29" x14ac:dyDescent="0.25">
      <c r="AA30268"/>
      <c r="AB30268"/>
      <c r="AC30268"/>
    </row>
    <row r="30269" spans="27:29" x14ac:dyDescent="0.25">
      <c r="AA30269"/>
      <c r="AB30269"/>
      <c r="AC30269"/>
    </row>
    <row r="30270" spans="27:29" x14ac:dyDescent="0.25">
      <c r="AA30270"/>
      <c r="AB30270"/>
      <c r="AC30270"/>
    </row>
    <row r="30271" spans="27:29" x14ac:dyDescent="0.25">
      <c r="AA30271"/>
      <c r="AB30271"/>
      <c r="AC30271"/>
    </row>
    <row r="30272" spans="27:29" x14ac:dyDescent="0.25">
      <c r="AA30272"/>
      <c r="AB30272"/>
      <c r="AC30272"/>
    </row>
    <row r="30273" spans="27:29" x14ac:dyDescent="0.25">
      <c r="AA30273"/>
      <c r="AB30273"/>
      <c r="AC30273"/>
    </row>
    <row r="30274" spans="27:29" x14ac:dyDescent="0.25">
      <c r="AA30274"/>
      <c r="AB30274"/>
      <c r="AC30274"/>
    </row>
    <row r="30275" spans="27:29" x14ac:dyDescent="0.25">
      <c r="AA30275"/>
      <c r="AB30275"/>
      <c r="AC30275"/>
    </row>
    <row r="30276" spans="27:29" x14ac:dyDescent="0.25">
      <c r="AA30276"/>
      <c r="AB30276"/>
      <c r="AC30276"/>
    </row>
    <row r="30277" spans="27:29" x14ac:dyDescent="0.25">
      <c r="AA30277"/>
      <c r="AB30277"/>
      <c r="AC30277"/>
    </row>
    <row r="30278" spans="27:29" x14ac:dyDescent="0.25">
      <c r="AA30278"/>
      <c r="AB30278"/>
      <c r="AC30278"/>
    </row>
    <row r="30279" spans="27:29" x14ac:dyDescent="0.25">
      <c r="AA30279"/>
      <c r="AB30279"/>
      <c r="AC30279"/>
    </row>
    <row r="30280" spans="27:29" x14ac:dyDescent="0.25">
      <c r="AA30280"/>
      <c r="AB30280"/>
      <c r="AC30280"/>
    </row>
    <row r="30281" spans="27:29" x14ac:dyDescent="0.25">
      <c r="AA30281"/>
      <c r="AB30281"/>
      <c r="AC30281"/>
    </row>
    <row r="30282" spans="27:29" x14ac:dyDescent="0.25">
      <c r="AA30282"/>
      <c r="AB30282"/>
      <c r="AC30282"/>
    </row>
    <row r="30283" spans="27:29" x14ac:dyDescent="0.25">
      <c r="AA30283"/>
      <c r="AB30283"/>
      <c r="AC30283"/>
    </row>
    <row r="30284" spans="27:29" x14ac:dyDescent="0.25">
      <c r="AA30284"/>
      <c r="AB30284"/>
      <c r="AC30284"/>
    </row>
    <row r="30285" spans="27:29" x14ac:dyDescent="0.25">
      <c r="AA30285"/>
      <c r="AB30285"/>
      <c r="AC30285"/>
    </row>
    <row r="30286" spans="27:29" x14ac:dyDescent="0.25">
      <c r="AA30286"/>
      <c r="AB30286"/>
      <c r="AC30286"/>
    </row>
    <row r="30287" spans="27:29" x14ac:dyDescent="0.25">
      <c r="AA30287"/>
      <c r="AB30287"/>
      <c r="AC30287"/>
    </row>
    <row r="30288" spans="27:29" x14ac:dyDescent="0.25">
      <c r="AA30288"/>
      <c r="AB30288"/>
      <c r="AC30288"/>
    </row>
    <row r="30289" spans="27:29" x14ac:dyDescent="0.25">
      <c r="AA30289"/>
      <c r="AB30289"/>
      <c r="AC30289"/>
    </row>
    <row r="30290" spans="27:29" x14ac:dyDescent="0.25">
      <c r="AA30290"/>
      <c r="AB30290"/>
      <c r="AC30290"/>
    </row>
    <row r="30291" spans="27:29" x14ac:dyDescent="0.25">
      <c r="AA30291"/>
      <c r="AB30291"/>
      <c r="AC30291"/>
    </row>
    <row r="30292" spans="27:29" x14ac:dyDescent="0.25">
      <c r="AA30292"/>
      <c r="AB30292"/>
      <c r="AC30292"/>
    </row>
    <row r="30293" spans="27:29" x14ac:dyDescent="0.25">
      <c r="AA30293"/>
      <c r="AB30293"/>
      <c r="AC30293"/>
    </row>
    <row r="30294" spans="27:29" x14ac:dyDescent="0.25">
      <c r="AA30294"/>
      <c r="AB30294"/>
      <c r="AC30294"/>
    </row>
    <row r="30295" spans="27:29" x14ac:dyDescent="0.25">
      <c r="AA30295"/>
      <c r="AB30295"/>
      <c r="AC30295"/>
    </row>
    <row r="30296" spans="27:29" x14ac:dyDescent="0.25">
      <c r="AA30296"/>
      <c r="AB30296"/>
      <c r="AC30296"/>
    </row>
    <row r="30297" spans="27:29" x14ac:dyDescent="0.25">
      <c r="AA30297"/>
      <c r="AB30297"/>
      <c r="AC30297"/>
    </row>
    <row r="30298" spans="27:29" x14ac:dyDescent="0.25">
      <c r="AA30298"/>
      <c r="AB30298"/>
      <c r="AC30298"/>
    </row>
    <row r="30299" spans="27:29" x14ac:dyDescent="0.25">
      <c r="AA30299"/>
      <c r="AB30299"/>
      <c r="AC30299"/>
    </row>
    <row r="30300" spans="27:29" x14ac:dyDescent="0.25">
      <c r="AA30300"/>
      <c r="AB30300"/>
      <c r="AC30300"/>
    </row>
    <row r="30301" spans="27:29" x14ac:dyDescent="0.25">
      <c r="AA30301"/>
      <c r="AB30301"/>
      <c r="AC30301"/>
    </row>
    <row r="30302" spans="27:29" x14ac:dyDescent="0.25">
      <c r="AA30302"/>
      <c r="AB30302"/>
      <c r="AC30302"/>
    </row>
    <row r="30303" spans="27:29" x14ac:dyDescent="0.25">
      <c r="AA30303"/>
      <c r="AB30303"/>
      <c r="AC30303"/>
    </row>
    <row r="30304" spans="27:29" x14ac:dyDescent="0.25">
      <c r="AA30304"/>
      <c r="AB30304"/>
      <c r="AC30304"/>
    </row>
    <row r="30305" spans="27:29" x14ac:dyDescent="0.25">
      <c r="AA30305"/>
      <c r="AB30305"/>
      <c r="AC30305"/>
    </row>
    <row r="30306" spans="27:29" x14ac:dyDescent="0.25">
      <c r="AA30306"/>
      <c r="AB30306"/>
      <c r="AC30306"/>
    </row>
    <row r="30307" spans="27:29" x14ac:dyDescent="0.25">
      <c r="AA30307"/>
      <c r="AB30307"/>
      <c r="AC30307"/>
    </row>
    <row r="30308" spans="27:29" x14ac:dyDescent="0.25">
      <c r="AA30308"/>
      <c r="AB30308"/>
      <c r="AC30308"/>
    </row>
    <row r="30309" spans="27:29" x14ac:dyDescent="0.25">
      <c r="AA30309"/>
      <c r="AB30309"/>
      <c r="AC30309"/>
    </row>
    <row r="30310" spans="27:29" x14ac:dyDescent="0.25">
      <c r="AA30310"/>
      <c r="AB30310"/>
      <c r="AC30310"/>
    </row>
    <row r="30311" spans="27:29" x14ac:dyDescent="0.25">
      <c r="AA30311"/>
      <c r="AB30311"/>
      <c r="AC30311"/>
    </row>
    <row r="30312" spans="27:29" x14ac:dyDescent="0.25">
      <c r="AA30312"/>
      <c r="AB30312"/>
      <c r="AC30312"/>
    </row>
    <row r="30313" spans="27:29" x14ac:dyDescent="0.25">
      <c r="AA30313"/>
      <c r="AB30313"/>
      <c r="AC30313"/>
    </row>
    <row r="30314" spans="27:29" x14ac:dyDescent="0.25">
      <c r="AA30314"/>
      <c r="AB30314"/>
      <c r="AC30314"/>
    </row>
    <row r="30315" spans="27:29" x14ac:dyDescent="0.25">
      <c r="AA30315"/>
      <c r="AB30315"/>
      <c r="AC30315"/>
    </row>
    <row r="30316" spans="27:29" x14ac:dyDescent="0.25">
      <c r="AA30316"/>
      <c r="AB30316"/>
      <c r="AC30316"/>
    </row>
    <row r="30317" spans="27:29" x14ac:dyDescent="0.25">
      <c r="AA30317"/>
      <c r="AB30317"/>
      <c r="AC30317"/>
    </row>
    <row r="30318" spans="27:29" x14ac:dyDescent="0.25">
      <c r="AA30318"/>
      <c r="AB30318"/>
      <c r="AC30318"/>
    </row>
    <row r="30319" spans="27:29" x14ac:dyDescent="0.25">
      <c r="AA30319"/>
      <c r="AB30319"/>
      <c r="AC30319"/>
    </row>
    <row r="30320" spans="27:29" x14ac:dyDescent="0.25">
      <c r="AA30320"/>
      <c r="AB30320"/>
      <c r="AC30320"/>
    </row>
    <row r="30321" spans="27:29" x14ac:dyDescent="0.25">
      <c r="AA30321"/>
      <c r="AB30321"/>
      <c r="AC30321"/>
    </row>
    <row r="30322" spans="27:29" x14ac:dyDescent="0.25">
      <c r="AA30322"/>
      <c r="AB30322"/>
      <c r="AC30322"/>
    </row>
    <row r="30323" spans="27:29" x14ac:dyDescent="0.25">
      <c r="AA30323"/>
      <c r="AB30323"/>
      <c r="AC30323"/>
    </row>
    <row r="30324" spans="27:29" x14ac:dyDescent="0.25">
      <c r="AA30324"/>
      <c r="AB30324"/>
      <c r="AC30324"/>
    </row>
    <row r="30325" spans="27:29" x14ac:dyDescent="0.25">
      <c r="AA30325"/>
      <c r="AB30325"/>
      <c r="AC30325"/>
    </row>
    <row r="30326" spans="27:29" x14ac:dyDescent="0.25">
      <c r="AA30326"/>
      <c r="AB30326"/>
      <c r="AC30326"/>
    </row>
    <row r="30327" spans="27:29" x14ac:dyDescent="0.25">
      <c r="AA30327"/>
      <c r="AB30327"/>
      <c r="AC30327"/>
    </row>
    <row r="30328" spans="27:29" x14ac:dyDescent="0.25">
      <c r="AA30328"/>
      <c r="AB30328"/>
      <c r="AC30328"/>
    </row>
    <row r="30329" spans="27:29" x14ac:dyDescent="0.25">
      <c r="AA30329"/>
      <c r="AB30329"/>
      <c r="AC30329"/>
    </row>
    <row r="30330" spans="27:29" x14ac:dyDescent="0.25">
      <c r="AA30330"/>
      <c r="AB30330"/>
      <c r="AC30330"/>
    </row>
    <row r="30331" spans="27:29" x14ac:dyDescent="0.25">
      <c r="AA30331"/>
      <c r="AB30331"/>
      <c r="AC30331"/>
    </row>
    <row r="30332" spans="27:29" x14ac:dyDescent="0.25">
      <c r="AA30332"/>
      <c r="AB30332"/>
      <c r="AC30332"/>
    </row>
    <row r="30333" spans="27:29" x14ac:dyDescent="0.25">
      <c r="AA30333"/>
      <c r="AB30333"/>
      <c r="AC30333"/>
    </row>
    <row r="30334" spans="27:29" x14ac:dyDescent="0.25">
      <c r="AA30334"/>
      <c r="AB30334"/>
      <c r="AC30334"/>
    </row>
    <row r="30335" spans="27:29" x14ac:dyDescent="0.25">
      <c r="AA30335"/>
      <c r="AB30335"/>
      <c r="AC30335"/>
    </row>
    <row r="30336" spans="27:29" x14ac:dyDescent="0.25">
      <c r="AA30336"/>
      <c r="AB30336"/>
      <c r="AC30336"/>
    </row>
    <row r="30337" spans="27:29" x14ac:dyDescent="0.25">
      <c r="AA30337"/>
      <c r="AB30337"/>
      <c r="AC30337"/>
    </row>
    <row r="30338" spans="27:29" x14ac:dyDescent="0.25">
      <c r="AA30338"/>
      <c r="AB30338"/>
      <c r="AC30338"/>
    </row>
    <row r="30339" spans="27:29" x14ac:dyDescent="0.25">
      <c r="AA30339"/>
      <c r="AB30339"/>
      <c r="AC30339"/>
    </row>
    <row r="30340" spans="27:29" x14ac:dyDescent="0.25">
      <c r="AA30340"/>
      <c r="AB30340"/>
      <c r="AC30340"/>
    </row>
    <row r="30341" spans="27:29" x14ac:dyDescent="0.25">
      <c r="AA30341"/>
      <c r="AB30341"/>
      <c r="AC30341"/>
    </row>
    <row r="30342" spans="27:29" x14ac:dyDescent="0.25">
      <c r="AA30342"/>
      <c r="AB30342"/>
      <c r="AC30342"/>
    </row>
    <row r="30343" spans="27:29" x14ac:dyDescent="0.25">
      <c r="AA30343"/>
      <c r="AB30343"/>
      <c r="AC30343"/>
    </row>
    <row r="30344" spans="27:29" x14ac:dyDescent="0.25">
      <c r="AA30344"/>
      <c r="AB30344"/>
      <c r="AC30344"/>
    </row>
    <row r="30345" spans="27:29" x14ac:dyDescent="0.25">
      <c r="AA30345"/>
      <c r="AB30345"/>
      <c r="AC30345"/>
    </row>
    <row r="30346" spans="27:29" x14ac:dyDescent="0.25">
      <c r="AA30346"/>
      <c r="AB30346"/>
      <c r="AC30346"/>
    </row>
    <row r="30347" spans="27:29" x14ac:dyDescent="0.25">
      <c r="AA30347"/>
      <c r="AB30347"/>
      <c r="AC30347"/>
    </row>
    <row r="30348" spans="27:29" x14ac:dyDescent="0.25">
      <c r="AA30348"/>
      <c r="AB30348"/>
      <c r="AC30348"/>
    </row>
    <row r="30349" spans="27:29" x14ac:dyDescent="0.25">
      <c r="AA30349"/>
      <c r="AB30349"/>
      <c r="AC30349"/>
    </row>
    <row r="30350" spans="27:29" x14ac:dyDescent="0.25">
      <c r="AA30350"/>
      <c r="AB30350"/>
      <c r="AC30350"/>
    </row>
    <row r="30351" spans="27:29" x14ac:dyDescent="0.25">
      <c r="AA30351"/>
      <c r="AB30351"/>
      <c r="AC30351"/>
    </row>
    <row r="30352" spans="27:29" x14ac:dyDescent="0.25">
      <c r="AA30352"/>
      <c r="AB30352"/>
      <c r="AC30352"/>
    </row>
    <row r="30353" spans="27:29" x14ac:dyDescent="0.25">
      <c r="AA30353"/>
      <c r="AB30353"/>
      <c r="AC30353"/>
    </row>
    <row r="30354" spans="27:29" x14ac:dyDescent="0.25">
      <c r="AA30354"/>
      <c r="AB30354"/>
      <c r="AC30354"/>
    </row>
    <row r="30355" spans="27:29" x14ac:dyDescent="0.25">
      <c r="AA30355"/>
      <c r="AB30355"/>
      <c r="AC30355"/>
    </row>
    <row r="30356" spans="27:29" x14ac:dyDescent="0.25">
      <c r="AA30356"/>
      <c r="AB30356"/>
      <c r="AC30356"/>
    </row>
    <row r="30357" spans="27:29" x14ac:dyDescent="0.25">
      <c r="AA30357"/>
      <c r="AB30357"/>
      <c r="AC30357"/>
    </row>
    <row r="30358" spans="27:29" x14ac:dyDescent="0.25">
      <c r="AA30358"/>
      <c r="AB30358"/>
      <c r="AC30358"/>
    </row>
    <row r="30359" spans="27:29" x14ac:dyDescent="0.25">
      <c r="AA30359"/>
      <c r="AB30359"/>
      <c r="AC30359"/>
    </row>
    <row r="30360" spans="27:29" x14ac:dyDescent="0.25">
      <c r="AA30360"/>
      <c r="AB30360"/>
      <c r="AC30360"/>
    </row>
    <row r="30361" spans="27:29" x14ac:dyDescent="0.25">
      <c r="AA30361"/>
      <c r="AB30361"/>
      <c r="AC30361"/>
    </row>
    <row r="30362" spans="27:29" x14ac:dyDescent="0.25">
      <c r="AA30362"/>
      <c r="AB30362"/>
      <c r="AC30362"/>
    </row>
    <row r="30363" spans="27:29" x14ac:dyDescent="0.25">
      <c r="AA30363"/>
      <c r="AB30363"/>
      <c r="AC30363"/>
    </row>
    <row r="30364" spans="27:29" x14ac:dyDescent="0.25">
      <c r="AA30364"/>
      <c r="AB30364"/>
      <c r="AC30364"/>
    </row>
    <row r="30365" spans="27:29" x14ac:dyDescent="0.25">
      <c r="AA30365"/>
      <c r="AB30365"/>
      <c r="AC30365"/>
    </row>
    <row r="30366" spans="27:29" x14ac:dyDescent="0.25">
      <c r="AA30366"/>
      <c r="AB30366"/>
      <c r="AC30366"/>
    </row>
    <row r="30367" spans="27:29" x14ac:dyDescent="0.25">
      <c r="AA30367"/>
      <c r="AB30367"/>
      <c r="AC30367"/>
    </row>
    <row r="30368" spans="27:29" x14ac:dyDescent="0.25">
      <c r="AA30368"/>
      <c r="AB30368"/>
      <c r="AC30368"/>
    </row>
    <row r="30369" spans="27:29" x14ac:dyDescent="0.25">
      <c r="AA30369"/>
      <c r="AB30369"/>
      <c r="AC30369"/>
    </row>
    <row r="30370" spans="27:29" x14ac:dyDescent="0.25">
      <c r="AA30370"/>
      <c r="AB30370"/>
      <c r="AC30370"/>
    </row>
    <row r="30371" spans="27:29" x14ac:dyDescent="0.25">
      <c r="AA30371"/>
      <c r="AB30371"/>
      <c r="AC30371"/>
    </row>
    <row r="30372" spans="27:29" x14ac:dyDescent="0.25">
      <c r="AA30372"/>
      <c r="AB30372"/>
      <c r="AC30372"/>
    </row>
    <row r="30373" spans="27:29" x14ac:dyDescent="0.25">
      <c r="AA30373"/>
      <c r="AB30373"/>
      <c r="AC30373"/>
    </row>
    <row r="30374" spans="27:29" x14ac:dyDescent="0.25">
      <c r="AA30374"/>
      <c r="AB30374"/>
      <c r="AC30374"/>
    </row>
    <row r="30375" spans="27:29" x14ac:dyDescent="0.25">
      <c r="AA30375"/>
      <c r="AB30375"/>
      <c r="AC30375"/>
    </row>
    <row r="30376" spans="27:29" x14ac:dyDescent="0.25">
      <c r="AA30376"/>
      <c r="AB30376"/>
      <c r="AC30376"/>
    </row>
    <row r="30377" spans="27:29" x14ac:dyDescent="0.25">
      <c r="AA30377"/>
      <c r="AB30377"/>
      <c r="AC30377"/>
    </row>
    <row r="30378" spans="27:29" x14ac:dyDescent="0.25">
      <c r="AA30378"/>
      <c r="AB30378"/>
      <c r="AC30378"/>
    </row>
    <row r="30379" spans="27:29" x14ac:dyDescent="0.25">
      <c r="AA30379"/>
      <c r="AB30379"/>
      <c r="AC30379"/>
    </row>
    <row r="30380" spans="27:29" x14ac:dyDescent="0.25">
      <c r="AA30380"/>
      <c r="AB30380"/>
      <c r="AC30380"/>
    </row>
    <row r="30381" spans="27:29" x14ac:dyDescent="0.25">
      <c r="AA30381"/>
      <c r="AB30381"/>
      <c r="AC30381"/>
    </row>
    <row r="30382" spans="27:29" x14ac:dyDescent="0.25">
      <c r="AA30382"/>
      <c r="AB30382"/>
      <c r="AC30382"/>
    </row>
    <row r="30383" spans="27:29" x14ac:dyDescent="0.25">
      <c r="AA30383"/>
      <c r="AB30383"/>
      <c r="AC30383"/>
    </row>
    <row r="30384" spans="27:29" x14ac:dyDescent="0.25">
      <c r="AA30384"/>
      <c r="AB30384"/>
      <c r="AC30384"/>
    </row>
    <row r="30385" spans="27:29" x14ac:dyDescent="0.25">
      <c r="AA30385"/>
      <c r="AB30385"/>
      <c r="AC30385"/>
    </row>
    <row r="30386" spans="27:29" x14ac:dyDescent="0.25">
      <c r="AA30386"/>
      <c r="AB30386"/>
      <c r="AC30386"/>
    </row>
    <row r="30387" spans="27:29" x14ac:dyDescent="0.25">
      <c r="AA30387"/>
      <c r="AB30387"/>
      <c r="AC30387"/>
    </row>
    <row r="30388" spans="27:29" x14ac:dyDescent="0.25">
      <c r="AA30388"/>
      <c r="AB30388"/>
      <c r="AC30388"/>
    </row>
    <row r="30389" spans="27:29" x14ac:dyDescent="0.25">
      <c r="AA30389"/>
      <c r="AB30389"/>
      <c r="AC30389"/>
    </row>
    <row r="30390" spans="27:29" x14ac:dyDescent="0.25">
      <c r="AA30390"/>
      <c r="AB30390"/>
      <c r="AC30390"/>
    </row>
    <row r="30391" spans="27:29" x14ac:dyDescent="0.25">
      <c r="AA30391"/>
      <c r="AB30391"/>
      <c r="AC30391"/>
    </row>
    <row r="30392" spans="27:29" x14ac:dyDescent="0.25">
      <c r="AA30392"/>
      <c r="AB30392"/>
      <c r="AC30392"/>
    </row>
    <row r="30393" spans="27:29" x14ac:dyDescent="0.25">
      <c r="AA30393"/>
      <c r="AB30393"/>
      <c r="AC30393"/>
    </row>
    <row r="30394" spans="27:29" x14ac:dyDescent="0.25">
      <c r="AA30394"/>
      <c r="AB30394"/>
      <c r="AC30394"/>
    </row>
    <row r="30395" spans="27:29" x14ac:dyDescent="0.25">
      <c r="AA30395"/>
      <c r="AB30395"/>
      <c r="AC30395"/>
    </row>
    <row r="30396" spans="27:29" x14ac:dyDescent="0.25">
      <c r="AA30396"/>
      <c r="AB30396"/>
      <c r="AC30396"/>
    </row>
    <row r="30397" spans="27:29" x14ac:dyDescent="0.25">
      <c r="AA30397"/>
      <c r="AB30397"/>
      <c r="AC30397"/>
    </row>
    <row r="30398" spans="27:29" x14ac:dyDescent="0.25">
      <c r="AA30398"/>
      <c r="AB30398"/>
      <c r="AC30398"/>
    </row>
    <row r="30399" spans="27:29" x14ac:dyDescent="0.25">
      <c r="AA30399"/>
      <c r="AB30399"/>
      <c r="AC30399"/>
    </row>
    <row r="30400" spans="27:29" x14ac:dyDescent="0.25">
      <c r="AA30400"/>
      <c r="AB30400"/>
      <c r="AC30400"/>
    </row>
    <row r="30401" spans="27:29" x14ac:dyDescent="0.25">
      <c r="AA30401"/>
      <c r="AB30401"/>
      <c r="AC30401"/>
    </row>
    <row r="30402" spans="27:29" x14ac:dyDescent="0.25">
      <c r="AA30402"/>
      <c r="AB30402"/>
      <c r="AC30402"/>
    </row>
    <row r="30403" spans="27:29" x14ac:dyDescent="0.25">
      <c r="AA30403"/>
      <c r="AB30403"/>
      <c r="AC30403"/>
    </row>
    <row r="30404" spans="27:29" x14ac:dyDescent="0.25">
      <c r="AA30404"/>
      <c r="AB30404"/>
      <c r="AC30404"/>
    </row>
    <row r="30405" spans="27:29" x14ac:dyDescent="0.25">
      <c r="AA30405"/>
      <c r="AB30405"/>
      <c r="AC30405"/>
    </row>
    <row r="30406" spans="27:29" x14ac:dyDescent="0.25">
      <c r="AA30406"/>
      <c r="AB30406"/>
      <c r="AC30406"/>
    </row>
    <row r="30407" spans="27:29" x14ac:dyDescent="0.25">
      <c r="AA30407"/>
      <c r="AB30407"/>
      <c r="AC30407"/>
    </row>
    <row r="30408" spans="27:29" x14ac:dyDescent="0.25">
      <c r="AA30408"/>
      <c r="AB30408"/>
      <c r="AC30408"/>
    </row>
    <row r="30409" spans="27:29" x14ac:dyDescent="0.25">
      <c r="AA30409"/>
      <c r="AB30409"/>
      <c r="AC30409"/>
    </row>
    <row r="30410" spans="27:29" x14ac:dyDescent="0.25">
      <c r="AA30410"/>
      <c r="AB30410"/>
      <c r="AC30410"/>
    </row>
    <row r="30411" spans="27:29" x14ac:dyDescent="0.25">
      <c r="AA30411"/>
      <c r="AB30411"/>
      <c r="AC30411"/>
    </row>
    <row r="30412" spans="27:29" x14ac:dyDescent="0.25">
      <c r="AA30412"/>
      <c r="AB30412"/>
      <c r="AC30412"/>
    </row>
    <row r="30413" spans="27:29" x14ac:dyDescent="0.25">
      <c r="AA30413"/>
      <c r="AB30413"/>
      <c r="AC30413"/>
    </row>
    <row r="30414" spans="27:29" x14ac:dyDescent="0.25">
      <c r="AA30414"/>
      <c r="AB30414"/>
      <c r="AC30414"/>
    </row>
    <row r="30415" spans="27:29" x14ac:dyDescent="0.25">
      <c r="AA30415"/>
      <c r="AB30415"/>
      <c r="AC30415"/>
    </row>
    <row r="30416" spans="27:29" x14ac:dyDescent="0.25">
      <c r="AA30416"/>
      <c r="AB30416"/>
      <c r="AC30416"/>
    </row>
    <row r="30417" spans="27:29" x14ac:dyDescent="0.25">
      <c r="AA30417"/>
      <c r="AB30417"/>
      <c r="AC30417"/>
    </row>
    <row r="30418" spans="27:29" x14ac:dyDescent="0.25">
      <c r="AA30418"/>
      <c r="AB30418"/>
      <c r="AC30418"/>
    </row>
    <row r="30419" spans="27:29" x14ac:dyDescent="0.25">
      <c r="AA30419"/>
      <c r="AB30419"/>
      <c r="AC30419"/>
    </row>
    <row r="30420" spans="27:29" x14ac:dyDescent="0.25">
      <c r="AA30420"/>
      <c r="AB30420"/>
      <c r="AC30420"/>
    </row>
    <row r="30421" spans="27:29" x14ac:dyDescent="0.25">
      <c r="AA30421"/>
      <c r="AB30421"/>
      <c r="AC30421"/>
    </row>
    <row r="30422" spans="27:29" x14ac:dyDescent="0.25">
      <c r="AA30422"/>
      <c r="AB30422"/>
      <c r="AC30422"/>
    </row>
    <row r="30423" spans="27:29" x14ac:dyDescent="0.25">
      <c r="AA30423"/>
      <c r="AB30423"/>
      <c r="AC30423"/>
    </row>
    <row r="30424" spans="27:29" x14ac:dyDescent="0.25">
      <c r="AA30424"/>
      <c r="AB30424"/>
      <c r="AC30424"/>
    </row>
    <row r="30425" spans="27:29" x14ac:dyDescent="0.25">
      <c r="AA30425"/>
      <c r="AB30425"/>
      <c r="AC30425"/>
    </row>
    <row r="30426" spans="27:29" x14ac:dyDescent="0.25">
      <c r="AA30426"/>
      <c r="AB30426"/>
      <c r="AC30426"/>
    </row>
    <row r="30427" spans="27:29" x14ac:dyDescent="0.25">
      <c r="AA30427"/>
      <c r="AB30427"/>
      <c r="AC30427"/>
    </row>
    <row r="30428" spans="27:29" x14ac:dyDescent="0.25">
      <c r="AA30428"/>
      <c r="AB30428"/>
      <c r="AC30428"/>
    </row>
    <row r="30429" spans="27:29" x14ac:dyDescent="0.25">
      <c r="AA30429"/>
      <c r="AB30429"/>
      <c r="AC30429"/>
    </row>
    <row r="30430" spans="27:29" x14ac:dyDescent="0.25">
      <c r="AA30430"/>
      <c r="AB30430"/>
      <c r="AC30430"/>
    </row>
    <row r="30431" spans="27:29" x14ac:dyDescent="0.25">
      <c r="AA30431"/>
      <c r="AB30431"/>
      <c r="AC30431"/>
    </row>
    <row r="30432" spans="27:29" x14ac:dyDescent="0.25">
      <c r="AA30432"/>
      <c r="AB30432"/>
      <c r="AC30432"/>
    </row>
    <row r="30433" spans="27:29" x14ac:dyDescent="0.25">
      <c r="AA30433"/>
      <c r="AB30433"/>
      <c r="AC30433"/>
    </row>
    <row r="30434" spans="27:29" x14ac:dyDescent="0.25">
      <c r="AA30434"/>
      <c r="AB30434"/>
      <c r="AC30434"/>
    </row>
    <row r="30435" spans="27:29" x14ac:dyDescent="0.25">
      <c r="AA30435"/>
      <c r="AB30435"/>
      <c r="AC30435"/>
    </row>
    <row r="30436" spans="27:29" x14ac:dyDescent="0.25">
      <c r="AA30436"/>
      <c r="AB30436"/>
      <c r="AC30436"/>
    </row>
    <row r="30437" spans="27:29" x14ac:dyDescent="0.25">
      <c r="AA30437"/>
      <c r="AB30437"/>
      <c r="AC30437"/>
    </row>
    <row r="30438" spans="27:29" x14ac:dyDescent="0.25">
      <c r="AA30438"/>
      <c r="AB30438"/>
      <c r="AC30438"/>
    </row>
    <row r="30439" spans="27:29" x14ac:dyDescent="0.25">
      <c r="AA30439"/>
      <c r="AB30439"/>
      <c r="AC30439"/>
    </row>
    <row r="30440" spans="27:29" x14ac:dyDescent="0.25">
      <c r="AA30440"/>
      <c r="AB30440"/>
      <c r="AC30440"/>
    </row>
    <row r="30441" spans="27:29" x14ac:dyDescent="0.25">
      <c r="AA30441"/>
      <c r="AB30441"/>
      <c r="AC30441"/>
    </row>
    <row r="30442" spans="27:29" x14ac:dyDescent="0.25">
      <c r="AA30442"/>
      <c r="AB30442"/>
      <c r="AC30442"/>
    </row>
    <row r="30443" spans="27:29" x14ac:dyDescent="0.25">
      <c r="AA30443"/>
      <c r="AB30443"/>
      <c r="AC30443"/>
    </row>
    <row r="30444" spans="27:29" x14ac:dyDescent="0.25">
      <c r="AA30444"/>
      <c r="AB30444"/>
      <c r="AC30444"/>
    </row>
    <row r="30445" spans="27:29" x14ac:dyDescent="0.25">
      <c r="AA30445"/>
      <c r="AB30445"/>
      <c r="AC30445"/>
    </row>
    <row r="30446" spans="27:29" x14ac:dyDescent="0.25">
      <c r="AA30446"/>
      <c r="AB30446"/>
      <c r="AC30446"/>
    </row>
    <row r="30447" spans="27:29" x14ac:dyDescent="0.25">
      <c r="AA30447"/>
      <c r="AB30447"/>
      <c r="AC30447"/>
    </row>
    <row r="30448" spans="27:29" x14ac:dyDescent="0.25">
      <c r="AA30448"/>
      <c r="AB30448"/>
      <c r="AC30448"/>
    </row>
    <row r="30449" spans="27:29" x14ac:dyDescent="0.25">
      <c r="AA30449"/>
      <c r="AB30449"/>
      <c r="AC30449"/>
    </row>
    <row r="30450" spans="27:29" x14ac:dyDescent="0.25">
      <c r="AA30450"/>
      <c r="AB30450"/>
      <c r="AC30450"/>
    </row>
    <row r="30451" spans="27:29" x14ac:dyDescent="0.25">
      <c r="AA30451"/>
      <c r="AB30451"/>
      <c r="AC30451"/>
    </row>
    <row r="30452" spans="27:29" x14ac:dyDescent="0.25">
      <c r="AA30452"/>
      <c r="AB30452"/>
      <c r="AC30452"/>
    </row>
    <row r="30453" spans="27:29" x14ac:dyDescent="0.25">
      <c r="AA30453"/>
      <c r="AB30453"/>
      <c r="AC30453"/>
    </row>
    <row r="30454" spans="27:29" x14ac:dyDescent="0.25">
      <c r="AA30454"/>
      <c r="AB30454"/>
      <c r="AC30454"/>
    </row>
    <row r="30455" spans="27:29" x14ac:dyDescent="0.25">
      <c r="AA30455"/>
      <c r="AB30455"/>
      <c r="AC30455"/>
    </row>
    <row r="30456" spans="27:29" x14ac:dyDescent="0.25">
      <c r="AA30456"/>
      <c r="AB30456"/>
      <c r="AC30456"/>
    </row>
    <row r="30457" spans="27:29" x14ac:dyDescent="0.25">
      <c r="AA30457"/>
      <c r="AB30457"/>
      <c r="AC30457"/>
    </row>
    <row r="30458" spans="27:29" x14ac:dyDescent="0.25">
      <c r="AA30458"/>
      <c r="AB30458"/>
      <c r="AC30458"/>
    </row>
    <row r="30459" spans="27:29" x14ac:dyDescent="0.25">
      <c r="AA30459"/>
      <c r="AB30459"/>
      <c r="AC30459"/>
    </row>
    <row r="30460" spans="27:29" x14ac:dyDescent="0.25">
      <c r="AA30460"/>
      <c r="AB30460"/>
      <c r="AC30460"/>
    </row>
    <row r="30461" spans="27:29" x14ac:dyDescent="0.25">
      <c r="AA30461"/>
      <c r="AB30461"/>
      <c r="AC30461"/>
    </row>
    <row r="30462" spans="27:29" x14ac:dyDescent="0.25">
      <c r="AA30462"/>
      <c r="AB30462"/>
      <c r="AC30462"/>
    </row>
    <row r="30463" spans="27:29" x14ac:dyDescent="0.25">
      <c r="AA30463"/>
      <c r="AB30463"/>
      <c r="AC30463"/>
    </row>
    <row r="30464" spans="27:29" x14ac:dyDescent="0.25">
      <c r="AA30464"/>
      <c r="AB30464"/>
      <c r="AC30464"/>
    </row>
    <row r="30465" spans="27:29" x14ac:dyDescent="0.25">
      <c r="AA30465"/>
      <c r="AB30465"/>
      <c r="AC30465"/>
    </row>
    <row r="30466" spans="27:29" x14ac:dyDescent="0.25">
      <c r="AA30466"/>
      <c r="AB30466"/>
      <c r="AC30466"/>
    </row>
    <row r="30467" spans="27:29" x14ac:dyDescent="0.25">
      <c r="AA30467"/>
      <c r="AB30467"/>
      <c r="AC30467"/>
    </row>
    <row r="30468" spans="27:29" x14ac:dyDescent="0.25">
      <c r="AA30468"/>
      <c r="AB30468"/>
      <c r="AC30468"/>
    </row>
    <row r="30469" spans="27:29" x14ac:dyDescent="0.25">
      <c r="AA30469"/>
      <c r="AB30469"/>
      <c r="AC30469"/>
    </row>
    <row r="30470" spans="27:29" x14ac:dyDescent="0.25">
      <c r="AA30470"/>
      <c r="AB30470"/>
      <c r="AC30470"/>
    </row>
    <row r="30471" spans="27:29" x14ac:dyDescent="0.25">
      <c r="AA30471"/>
      <c r="AB30471"/>
      <c r="AC30471"/>
    </row>
    <row r="30472" spans="27:29" x14ac:dyDescent="0.25">
      <c r="AA30472"/>
      <c r="AB30472"/>
      <c r="AC30472"/>
    </row>
    <row r="30473" spans="27:29" x14ac:dyDescent="0.25">
      <c r="AA30473"/>
      <c r="AB30473"/>
      <c r="AC30473"/>
    </row>
    <row r="30474" spans="27:29" x14ac:dyDescent="0.25">
      <c r="AA30474"/>
      <c r="AB30474"/>
      <c r="AC30474"/>
    </row>
    <row r="30475" spans="27:29" x14ac:dyDescent="0.25">
      <c r="AA30475"/>
      <c r="AB30475"/>
      <c r="AC30475"/>
    </row>
    <row r="30476" spans="27:29" x14ac:dyDescent="0.25">
      <c r="AA30476"/>
      <c r="AB30476"/>
      <c r="AC30476"/>
    </row>
    <row r="30477" spans="27:29" x14ac:dyDescent="0.25">
      <c r="AA30477"/>
      <c r="AB30477"/>
      <c r="AC30477"/>
    </row>
    <row r="30478" spans="27:29" x14ac:dyDescent="0.25">
      <c r="AA30478"/>
      <c r="AB30478"/>
      <c r="AC30478"/>
    </row>
    <row r="30479" spans="27:29" x14ac:dyDescent="0.25">
      <c r="AA30479"/>
      <c r="AB30479"/>
      <c r="AC30479"/>
    </row>
    <row r="30480" spans="27:29" x14ac:dyDescent="0.25">
      <c r="AA30480"/>
      <c r="AB30480"/>
      <c r="AC30480"/>
    </row>
    <row r="30481" spans="27:29" x14ac:dyDescent="0.25">
      <c r="AA30481"/>
      <c r="AB30481"/>
      <c r="AC30481"/>
    </row>
    <row r="30482" spans="27:29" x14ac:dyDescent="0.25">
      <c r="AA30482"/>
      <c r="AB30482"/>
      <c r="AC30482"/>
    </row>
    <row r="30483" spans="27:29" x14ac:dyDescent="0.25">
      <c r="AA30483"/>
      <c r="AB30483"/>
      <c r="AC30483"/>
    </row>
    <row r="30484" spans="27:29" x14ac:dyDescent="0.25">
      <c r="AA30484"/>
      <c r="AB30484"/>
      <c r="AC30484"/>
    </row>
    <row r="30485" spans="27:29" x14ac:dyDescent="0.25">
      <c r="AA30485"/>
      <c r="AB30485"/>
      <c r="AC30485"/>
    </row>
    <row r="30486" spans="27:29" x14ac:dyDescent="0.25">
      <c r="AA30486"/>
      <c r="AB30486"/>
      <c r="AC30486"/>
    </row>
    <row r="30487" spans="27:29" x14ac:dyDescent="0.25">
      <c r="AA30487"/>
      <c r="AB30487"/>
      <c r="AC30487"/>
    </row>
    <row r="30488" spans="27:29" x14ac:dyDescent="0.25">
      <c r="AA30488"/>
      <c r="AB30488"/>
      <c r="AC30488"/>
    </row>
    <row r="30489" spans="27:29" x14ac:dyDescent="0.25">
      <c r="AA30489"/>
      <c r="AB30489"/>
      <c r="AC30489"/>
    </row>
    <row r="30490" spans="27:29" x14ac:dyDescent="0.25">
      <c r="AA30490"/>
      <c r="AB30490"/>
      <c r="AC30490"/>
    </row>
    <row r="30491" spans="27:29" x14ac:dyDescent="0.25">
      <c r="AA30491"/>
      <c r="AB30491"/>
      <c r="AC30491"/>
    </row>
    <row r="30492" spans="27:29" x14ac:dyDescent="0.25">
      <c r="AA30492"/>
      <c r="AB30492"/>
      <c r="AC30492"/>
    </row>
    <row r="30493" spans="27:29" x14ac:dyDescent="0.25">
      <c r="AA30493"/>
      <c r="AB30493"/>
      <c r="AC30493"/>
    </row>
    <row r="30494" spans="27:29" x14ac:dyDescent="0.25">
      <c r="AA30494"/>
      <c r="AB30494"/>
      <c r="AC30494"/>
    </row>
    <row r="30495" spans="27:29" x14ac:dyDescent="0.25">
      <c r="AA30495"/>
      <c r="AB30495"/>
      <c r="AC30495"/>
    </row>
    <row r="30496" spans="27:29" x14ac:dyDescent="0.25">
      <c r="AA30496"/>
      <c r="AB30496"/>
      <c r="AC30496"/>
    </row>
    <row r="30497" spans="27:29" x14ac:dyDescent="0.25">
      <c r="AA30497"/>
      <c r="AB30497"/>
      <c r="AC30497"/>
    </row>
    <row r="30498" spans="27:29" x14ac:dyDescent="0.25">
      <c r="AA30498"/>
      <c r="AB30498"/>
      <c r="AC30498"/>
    </row>
    <row r="30499" spans="27:29" x14ac:dyDescent="0.25">
      <c r="AA30499"/>
      <c r="AB30499"/>
      <c r="AC30499"/>
    </row>
    <row r="30500" spans="27:29" x14ac:dyDescent="0.25">
      <c r="AA30500"/>
      <c r="AB30500"/>
      <c r="AC30500"/>
    </row>
    <row r="30501" spans="27:29" x14ac:dyDescent="0.25">
      <c r="AA30501"/>
      <c r="AB30501"/>
      <c r="AC30501"/>
    </row>
    <row r="30502" spans="27:29" x14ac:dyDescent="0.25">
      <c r="AA30502"/>
      <c r="AB30502"/>
      <c r="AC30502"/>
    </row>
    <row r="30503" spans="27:29" x14ac:dyDescent="0.25">
      <c r="AA30503"/>
      <c r="AB30503"/>
      <c r="AC30503"/>
    </row>
    <row r="30504" spans="27:29" x14ac:dyDescent="0.25">
      <c r="AA30504"/>
      <c r="AB30504"/>
      <c r="AC30504"/>
    </row>
    <row r="30505" spans="27:29" x14ac:dyDescent="0.25">
      <c r="AA30505"/>
      <c r="AB30505"/>
      <c r="AC30505"/>
    </row>
    <row r="30506" spans="27:29" x14ac:dyDescent="0.25">
      <c r="AA30506"/>
      <c r="AB30506"/>
      <c r="AC30506"/>
    </row>
    <row r="30507" spans="27:29" x14ac:dyDescent="0.25">
      <c r="AA30507"/>
      <c r="AB30507"/>
      <c r="AC30507"/>
    </row>
    <row r="30508" spans="27:29" x14ac:dyDescent="0.25">
      <c r="AA30508"/>
      <c r="AB30508"/>
      <c r="AC30508"/>
    </row>
    <row r="30509" spans="27:29" x14ac:dyDescent="0.25">
      <c r="AA30509"/>
      <c r="AB30509"/>
      <c r="AC30509"/>
    </row>
    <row r="30510" spans="27:29" x14ac:dyDescent="0.25">
      <c r="AA30510"/>
      <c r="AB30510"/>
      <c r="AC30510"/>
    </row>
    <row r="30511" spans="27:29" x14ac:dyDescent="0.25">
      <c r="AA30511"/>
      <c r="AB30511"/>
      <c r="AC30511"/>
    </row>
    <row r="30512" spans="27:29" x14ac:dyDescent="0.25">
      <c r="AA30512"/>
      <c r="AB30512"/>
      <c r="AC30512"/>
    </row>
    <row r="30513" spans="27:29" x14ac:dyDescent="0.25">
      <c r="AA30513"/>
      <c r="AB30513"/>
      <c r="AC30513"/>
    </row>
    <row r="30514" spans="27:29" x14ac:dyDescent="0.25">
      <c r="AA30514"/>
      <c r="AB30514"/>
      <c r="AC30514"/>
    </row>
    <row r="30515" spans="27:29" x14ac:dyDescent="0.25">
      <c r="AA30515"/>
      <c r="AB30515"/>
      <c r="AC30515"/>
    </row>
    <row r="30516" spans="27:29" x14ac:dyDescent="0.25">
      <c r="AA30516"/>
      <c r="AB30516"/>
      <c r="AC30516"/>
    </row>
    <row r="30517" spans="27:29" x14ac:dyDescent="0.25">
      <c r="AA30517"/>
      <c r="AB30517"/>
      <c r="AC30517"/>
    </row>
    <row r="30518" spans="27:29" x14ac:dyDescent="0.25">
      <c r="AA30518"/>
      <c r="AB30518"/>
      <c r="AC30518"/>
    </row>
    <row r="30519" spans="27:29" x14ac:dyDescent="0.25">
      <c r="AA30519"/>
      <c r="AB30519"/>
      <c r="AC30519"/>
    </row>
    <row r="30520" spans="27:29" x14ac:dyDescent="0.25">
      <c r="AA30520"/>
      <c r="AB30520"/>
      <c r="AC30520"/>
    </row>
    <row r="30521" spans="27:29" x14ac:dyDescent="0.25">
      <c r="AA30521"/>
      <c r="AB30521"/>
      <c r="AC30521"/>
    </row>
    <row r="30522" spans="27:29" x14ac:dyDescent="0.25">
      <c r="AA30522"/>
      <c r="AB30522"/>
      <c r="AC30522"/>
    </row>
    <row r="30523" spans="27:29" x14ac:dyDescent="0.25">
      <c r="AA30523"/>
      <c r="AB30523"/>
      <c r="AC30523"/>
    </row>
    <row r="30524" spans="27:29" x14ac:dyDescent="0.25">
      <c r="AA30524"/>
      <c r="AB30524"/>
      <c r="AC30524"/>
    </row>
    <row r="30525" spans="27:29" x14ac:dyDescent="0.25">
      <c r="AA30525"/>
      <c r="AB30525"/>
      <c r="AC30525"/>
    </row>
    <row r="30526" spans="27:29" x14ac:dyDescent="0.25">
      <c r="AA30526"/>
      <c r="AB30526"/>
      <c r="AC30526"/>
    </row>
    <row r="30527" spans="27:29" x14ac:dyDescent="0.25">
      <c r="AA30527"/>
      <c r="AB30527"/>
      <c r="AC30527"/>
    </row>
    <row r="30528" spans="27:29" x14ac:dyDescent="0.25">
      <c r="AA30528"/>
      <c r="AB30528"/>
      <c r="AC30528"/>
    </row>
    <row r="30529" spans="27:29" x14ac:dyDescent="0.25">
      <c r="AA30529"/>
      <c r="AB30529"/>
      <c r="AC30529"/>
    </row>
    <row r="30530" spans="27:29" x14ac:dyDescent="0.25">
      <c r="AA30530"/>
      <c r="AB30530"/>
      <c r="AC30530"/>
    </row>
    <row r="30531" spans="27:29" x14ac:dyDescent="0.25">
      <c r="AA30531"/>
      <c r="AB30531"/>
      <c r="AC30531"/>
    </row>
    <row r="30532" spans="27:29" x14ac:dyDescent="0.25">
      <c r="AA30532"/>
      <c r="AB30532"/>
      <c r="AC30532"/>
    </row>
    <row r="30533" spans="27:29" x14ac:dyDescent="0.25">
      <c r="AA30533"/>
      <c r="AB30533"/>
      <c r="AC30533"/>
    </row>
    <row r="30534" spans="27:29" x14ac:dyDescent="0.25">
      <c r="AA30534"/>
      <c r="AB30534"/>
      <c r="AC30534"/>
    </row>
    <row r="30535" spans="27:29" x14ac:dyDescent="0.25">
      <c r="AA30535"/>
      <c r="AB30535"/>
      <c r="AC30535"/>
    </row>
    <row r="30536" spans="27:29" x14ac:dyDescent="0.25">
      <c r="AA30536"/>
      <c r="AB30536"/>
      <c r="AC30536"/>
    </row>
    <row r="30537" spans="27:29" x14ac:dyDescent="0.25">
      <c r="AA30537"/>
      <c r="AB30537"/>
      <c r="AC30537"/>
    </row>
    <row r="30538" spans="27:29" x14ac:dyDescent="0.25">
      <c r="AA30538"/>
      <c r="AB30538"/>
      <c r="AC30538"/>
    </row>
    <row r="30539" spans="27:29" x14ac:dyDescent="0.25">
      <c r="AA30539"/>
      <c r="AB30539"/>
      <c r="AC30539"/>
    </row>
    <row r="30540" spans="27:29" x14ac:dyDescent="0.25">
      <c r="AA30540"/>
      <c r="AB30540"/>
      <c r="AC30540"/>
    </row>
    <row r="30541" spans="27:29" x14ac:dyDescent="0.25">
      <c r="AA30541"/>
      <c r="AB30541"/>
      <c r="AC30541"/>
    </row>
    <row r="30542" spans="27:29" x14ac:dyDescent="0.25">
      <c r="AA30542"/>
      <c r="AB30542"/>
      <c r="AC30542"/>
    </row>
    <row r="30543" spans="27:29" x14ac:dyDescent="0.25">
      <c r="AA30543"/>
      <c r="AB30543"/>
      <c r="AC30543"/>
    </row>
    <row r="30544" spans="27:29" x14ac:dyDescent="0.25">
      <c r="AA30544"/>
      <c r="AB30544"/>
      <c r="AC30544"/>
    </row>
    <row r="30545" spans="27:29" x14ac:dyDescent="0.25">
      <c r="AA30545"/>
      <c r="AB30545"/>
      <c r="AC30545"/>
    </row>
    <row r="30546" spans="27:29" x14ac:dyDescent="0.25">
      <c r="AA30546"/>
      <c r="AB30546"/>
      <c r="AC30546"/>
    </row>
    <row r="30547" spans="27:29" x14ac:dyDescent="0.25">
      <c r="AA30547"/>
      <c r="AB30547"/>
      <c r="AC30547"/>
    </row>
    <row r="30548" spans="27:29" x14ac:dyDescent="0.25">
      <c r="AA30548"/>
      <c r="AB30548"/>
      <c r="AC30548"/>
    </row>
    <row r="30549" spans="27:29" x14ac:dyDescent="0.25">
      <c r="AA30549"/>
      <c r="AB30549"/>
      <c r="AC30549"/>
    </row>
    <row r="30550" spans="27:29" x14ac:dyDescent="0.25">
      <c r="AA30550"/>
      <c r="AB30550"/>
      <c r="AC30550"/>
    </row>
    <row r="30551" spans="27:29" x14ac:dyDescent="0.25">
      <c r="AA30551"/>
      <c r="AB30551"/>
      <c r="AC30551"/>
    </row>
    <row r="30552" spans="27:29" x14ac:dyDescent="0.25">
      <c r="AA30552"/>
      <c r="AB30552"/>
      <c r="AC30552"/>
    </row>
    <row r="30553" spans="27:29" x14ac:dyDescent="0.25">
      <c r="AA30553"/>
      <c r="AB30553"/>
      <c r="AC30553"/>
    </row>
    <row r="30554" spans="27:29" x14ac:dyDescent="0.25">
      <c r="AA30554"/>
      <c r="AB30554"/>
      <c r="AC30554"/>
    </row>
    <row r="30555" spans="27:29" x14ac:dyDescent="0.25">
      <c r="AA30555"/>
      <c r="AB30555"/>
      <c r="AC30555"/>
    </row>
    <row r="30556" spans="27:29" x14ac:dyDescent="0.25">
      <c r="AA30556"/>
      <c r="AB30556"/>
      <c r="AC30556"/>
    </row>
    <row r="30557" spans="27:29" x14ac:dyDescent="0.25">
      <c r="AA30557"/>
      <c r="AB30557"/>
      <c r="AC30557"/>
    </row>
    <row r="30558" spans="27:29" x14ac:dyDescent="0.25">
      <c r="AA30558"/>
      <c r="AB30558"/>
      <c r="AC30558"/>
    </row>
    <row r="30559" spans="27:29" x14ac:dyDescent="0.25">
      <c r="AA30559"/>
      <c r="AB30559"/>
      <c r="AC30559"/>
    </row>
    <row r="30560" spans="27:29" x14ac:dyDescent="0.25">
      <c r="AA30560"/>
      <c r="AB30560"/>
      <c r="AC30560"/>
    </row>
    <row r="30561" spans="27:29" x14ac:dyDescent="0.25">
      <c r="AA30561"/>
      <c r="AB30561"/>
      <c r="AC30561"/>
    </row>
    <row r="30562" spans="27:29" x14ac:dyDescent="0.25">
      <c r="AA30562"/>
      <c r="AB30562"/>
      <c r="AC30562"/>
    </row>
    <row r="30563" spans="27:29" x14ac:dyDescent="0.25">
      <c r="AA30563"/>
      <c r="AB30563"/>
      <c r="AC30563"/>
    </row>
    <row r="30564" spans="27:29" x14ac:dyDescent="0.25">
      <c r="AA30564"/>
      <c r="AB30564"/>
      <c r="AC30564"/>
    </row>
    <row r="30565" spans="27:29" x14ac:dyDescent="0.25">
      <c r="AA30565"/>
      <c r="AB30565"/>
      <c r="AC30565"/>
    </row>
    <row r="30566" spans="27:29" x14ac:dyDescent="0.25">
      <c r="AA30566"/>
      <c r="AB30566"/>
      <c r="AC30566"/>
    </row>
    <row r="30567" spans="27:29" x14ac:dyDescent="0.25">
      <c r="AA30567"/>
      <c r="AB30567"/>
      <c r="AC30567"/>
    </row>
    <row r="30568" spans="27:29" x14ac:dyDescent="0.25">
      <c r="AA30568"/>
      <c r="AB30568"/>
      <c r="AC30568"/>
    </row>
    <row r="30569" spans="27:29" x14ac:dyDescent="0.25">
      <c r="AA30569"/>
      <c r="AB30569"/>
      <c r="AC30569"/>
    </row>
    <row r="30570" spans="27:29" x14ac:dyDescent="0.25">
      <c r="AA30570"/>
      <c r="AB30570"/>
      <c r="AC30570"/>
    </row>
    <row r="30571" spans="27:29" x14ac:dyDescent="0.25">
      <c r="AA30571"/>
      <c r="AB30571"/>
      <c r="AC30571"/>
    </row>
    <row r="30572" spans="27:29" x14ac:dyDescent="0.25">
      <c r="AA30572"/>
      <c r="AB30572"/>
      <c r="AC30572"/>
    </row>
    <row r="30573" spans="27:29" x14ac:dyDescent="0.25">
      <c r="AA30573"/>
      <c r="AB30573"/>
      <c r="AC30573"/>
    </row>
    <row r="30574" spans="27:29" x14ac:dyDescent="0.25">
      <c r="AA30574"/>
      <c r="AB30574"/>
      <c r="AC30574"/>
    </row>
    <row r="30575" spans="27:29" x14ac:dyDescent="0.25">
      <c r="AA30575"/>
      <c r="AB30575"/>
      <c r="AC30575"/>
    </row>
    <row r="30576" spans="27:29" x14ac:dyDescent="0.25">
      <c r="AA30576"/>
      <c r="AB30576"/>
      <c r="AC30576"/>
    </row>
    <row r="30577" spans="27:29" x14ac:dyDescent="0.25">
      <c r="AA30577"/>
      <c r="AB30577"/>
      <c r="AC30577"/>
    </row>
    <row r="30578" spans="27:29" x14ac:dyDescent="0.25">
      <c r="AA30578"/>
      <c r="AB30578"/>
      <c r="AC30578"/>
    </row>
    <row r="30579" spans="27:29" x14ac:dyDescent="0.25">
      <c r="AA30579"/>
      <c r="AB30579"/>
      <c r="AC30579"/>
    </row>
    <row r="30580" spans="27:29" x14ac:dyDescent="0.25">
      <c r="AA30580"/>
      <c r="AB30580"/>
      <c r="AC30580"/>
    </row>
    <row r="30581" spans="27:29" x14ac:dyDescent="0.25">
      <c r="AA30581"/>
      <c r="AB30581"/>
      <c r="AC30581"/>
    </row>
    <row r="30582" spans="27:29" x14ac:dyDescent="0.25">
      <c r="AA30582"/>
      <c r="AB30582"/>
      <c r="AC30582"/>
    </row>
    <row r="30583" spans="27:29" x14ac:dyDescent="0.25">
      <c r="AA30583"/>
      <c r="AB30583"/>
      <c r="AC30583"/>
    </row>
    <row r="30584" spans="27:29" x14ac:dyDescent="0.25">
      <c r="AA30584"/>
      <c r="AB30584"/>
      <c r="AC30584"/>
    </row>
    <row r="30585" spans="27:29" x14ac:dyDescent="0.25">
      <c r="AA30585"/>
      <c r="AB30585"/>
      <c r="AC30585"/>
    </row>
    <row r="30586" spans="27:29" x14ac:dyDescent="0.25">
      <c r="AA30586"/>
      <c r="AB30586"/>
      <c r="AC30586"/>
    </row>
    <row r="30587" spans="27:29" x14ac:dyDescent="0.25">
      <c r="AA30587"/>
      <c r="AB30587"/>
      <c r="AC30587"/>
    </row>
    <row r="30588" spans="27:29" x14ac:dyDescent="0.25">
      <c r="AA30588"/>
      <c r="AB30588"/>
      <c r="AC30588"/>
    </row>
    <row r="30589" spans="27:29" x14ac:dyDescent="0.25">
      <c r="AA30589"/>
      <c r="AB30589"/>
      <c r="AC30589"/>
    </row>
    <row r="30590" spans="27:29" x14ac:dyDescent="0.25">
      <c r="AA30590"/>
      <c r="AB30590"/>
      <c r="AC30590"/>
    </row>
    <row r="30591" spans="27:29" x14ac:dyDescent="0.25">
      <c r="AA30591"/>
      <c r="AB30591"/>
      <c r="AC30591"/>
    </row>
    <row r="30592" spans="27:29" x14ac:dyDescent="0.25">
      <c r="AA30592"/>
      <c r="AB30592"/>
      <c r="AC30592"/>
    </row>
    <row r="30593" spans="27:29" x14ac:dyDescent="0.25">
      <c r="AA30593"/>
      <c r="AB30593"/>
      <c r="AC30593"/>
    </row>
    <row r="30594" spans="27:29" x14ac:dyDescent="0.25">
      <c r="AA30594"/>
      <c r="AB30594"/>
      <c r="AC30594"/>
    </row>
    <row r="30595" spans="27:29" x14ac:dyDescent="0.25">
      <c r="AA30595"/>
      <c r="AB30595"/>
      <c r="AC30595"/>
    </row>
    <row r="30596" spans="27:29" x14ac:dyDescent="0.25">
      <c r="AA30596"/>
      <c r="AB30596"/>
      <c r="AC30596"/>
    </row>
    <row r="30597" spans="27:29" x14ac:dyDescent="0.25">
      <c r="AA30597"/>
      <c r="AB30597"/>
      <c r="AC30597"/>
    </row>
    <row r="30598" spans="27:29" x14ac:dyDescent="0.25">
      <c r="AA30598"/>
      <c r="AB30598"/>
      <c r="AC30598"/>
    </row>
    <row r="30599" spans="27:29" x14ac:dyDescent="0.25">
      <c r="AA30599"/>
      <c r="AB30599"/>
      <c r="AC30599"/>
    </row>
    <row r="30600" spans="27:29" x14ac:dyDescent="0.25">
      <c r="AA30600"/>
      <c r="AB30600"/>
      <c r="AC30600"/>
    </row>
    <row r="30601" spans="27:29" x14ac:dyDescent="0.25">
      <c r="AA30601"/>
      <c r="AB30601"/>
      <c r="AC30601"/>
    </row>
    <row r="30602" spans="27:29" x14ac:dyDescent="0.25">
      <c r="AA30602"/>
      <c r="AB30602"/>
      <c r="AC30602"/>
    </row>
    <row r="30603" spans="27:29" x14ac:dyDescent="0.25">
      <c r="AA30603"/>
      <c r="AB30603"/>
      <c r="AC30603"/>
    </row>
    <row r="30604" spans="27:29" x14ac:dyDescent="0.25">
      <c r="AA30604"/>
      <c r="AB30604"/>
      <c r="AC30604"/>
    </row>
    <row r="30605" spans="27:29" x14ac:dyDescent="0.25">
      <c r="AA30605"/>
      <c r="AB30605"/>
      <c r="AC30605"/>
    </row>
    <row r="30606" spans="27:29" x14ac:dyDescent="0.25">
      <c r="AA30606"/>
      <c r="AB30606"/>
      <c r="AC30606"/>
    </row>
    <row r="30607" spans="27:29" x14ac:dyDescent="0.25">
      <c r="AA30607"/>
      <c r="AB30607"/>
      <c r="AC30607"/>
    </row>
    <row r="30608" spans="27:29" x14ac:dyDescent="0.25">
      <c r="AA30608"/>
      <c r="AB30608"/>
      <c r="AC30608"/>
    </row>
    <row r="30609" spans="27:29" x14ac:dyDescent="0.25">
      <c r="AA30609"/>
      <c r="AB30609"/>
      <c r="AC30609"/>
    </row>
    <row r="30610" spans="27:29" x14ac:dyDescent="0.25">
      <c r="AA30610"/>
      <c r="AB30610"/>
      <c r="AC30610"/>
    </row>
    <row r="30611" spans="27:29" x14ac:dyDescent="0.25">
      <c r="AA30611"/>
      <c r="AB30611"/>
      <c r="AC30611"/>
    </row>
    <row r="30612" spans="27:29" x14ac:dyDescent="0.25">
      <c r="AA30612"/>
      <c r="AB30612"/>
      <c r="AC30612"/>
    </row>
    <row r="30613" spans="27:29" x14ac:dyDescent="0.25">
      <c r="AA30613"/>
      <c r="AB30613"/>
      <c r="AC30613"/>
    </row>
    <row r="30614" spans="27:29" x14ac:dyDescent="0.25">
      <c r="AA30614"/>
      <c r="AB30614"/>
      <c r="AC30614"/>
    </row>
    <row r="30615" spans="27:29" x14ac:dyDescent="0.25">
      <c r="AA30615"/>
      <c r="AB30615"/>
      <c r="AC30615"/>
    </row>
    <row r="30616" spans="27:29" x14ac:dyDescent="0.25">
      <c r="AA30616"/>
      <c r="AB30616"/>
      <c r="AC30616"/>
    </row>
    <row r="30617" spans="27:29" x14ac:dyDescent="0.25">
      <c r="AA30617"/>
      <c r="AB30617"/>
      <c r="AC30617"/>
    </row>
    <row r="30618" spans="27:29" x14ac:dyDescent="0.25">
      <c r="AA30618"/>
      <c r="AB30618"/>
      <c r="AC30618"/>
    </row>
    <row r="30619" spans="27:29" x14ac:dyDescent="0.25">
      <c r="AA30619"/>
      <c r="AB30619"/>
      <c r="AC30619"/>
    </row>
    <row r="30620" spans="27:29" x14ac:dyDescent="0.25">
      <c r="AA30620"/>
      <c r="AB30620"/>
      <c r="AC30620"/>
    </row>
    <row r="30621" spans="27:29" x14ac:dyDescent="0.25">
      <c r="AA30621"/>
      <c r="AB30621"/>
      <c r="AC30621"/>
    </row>
    <row r="30622" spans="27:29" x14ac:dyDescent="0.25">
      <c r="AA30622"/>
      <c r="AB30622"/>
      <c r="AC30622"/>
    </row>
    <row r="30623" spans="27:29" x14ac:dyDescent="0.25">
      <c r="AA30623"/>
      <c r="AB30623"/>
      <c r="AC30623"/>
    </row>
    <row r="30624" spans="27:29" x14ac:dyDescent="0.25">
      <c r="AA30624"/>
      <c r="AB30624"/>
      <c r="AC30624"/>
    </row>
    <row r="30625" spans="27:29" x14ac:dyDescent="0.25">
      <c r="AA30625"/>
      <c r="AB30625"/>
      <c r="AC30625"/>
    </row>
    <row r="30626" spans="27:29" x14ac:dyDescent="0.25">
      <c r="AA30626"/>
      <c r="AB30626"/>
      <c r="AC30626"/>
    </row>
    <row r="30627" spans="27:29" x14ac:dyDescent="0.25">
      <c r="AA30627"/>
      <c r="AB30627"/>
      <c r="AC30627"/>
    </row>
    <row r="30628" spans="27:29" x14ac:dyDescent="0.25">
      <c r="AA30628"/>
      <c r="AB30628"/>
      <c r="AC30628"/>
    </row>
    <row r="30629" spans="27:29" x14ac:dyDescent="0.25">
      <c r="AA30629"/>
      <c r="AB30629"/>
      <c r="AC30629"/>
    </row>
    <row r="30630" spans="27:29" x14ac:dyDescent="0.25">
      <c r="AA30630"/>
      <c r="AB30630"/>
      <c r="AC30630"/>
    </row>
    <row r="30631" spans="27:29" x14ac:dyDescent="0.25">
      <c r="AA30631"/>
      <c r="AB30631"/>
      <c r="AC30631"/>
    </row>
    <row r="30632" spans="27:29" x14ac:dyDescent="0.25">
      <c r="AA30632"/>
      <c r="AB30632"/>
      <c r="AC30632"/>
    </row>
    <row r="30633" spans="27:29" x14ac:dyDescent="0.25">
      <c r="AA30633"/>
      <c r="AB30633"/>
      <c r="AC30633"/>
    </row>
    <row r="30634" spans="27:29" x14ac:dyDescent="0.25">
      <c r="AA30634"/>
      <c r="AB30634"/>
      <c r="AC30634"/>
    </row>
    <row r="30635" spans="27:29" x14ac:dyDescent="0.25">
      <c r="AA30635"/>
      <c r="AB30635"/>
      <c r="AC30635"/>
    </row>
    <row r="30636" spans="27:29" x14ac:dyDescent="0.25">
      <c r="AA30636"/>
      <c r="AB30636"/>
      <c r="AC30636"/>
    </row>
    <row r="30637" spans="27:29" x14ac:dyDescent="0.25">
      <c r="AA30637"/>
      <c r="AB30637"/>
      <c r="AC30637"/>
    </row>
    <row r="30638" spans="27:29" x14ac:dyDescent="0.25">
      <c r="AA30638"/>
      <c r="AB30638"/>
      <c r="AC30638"/>
    </row>
    <row r="30639" spans="27:29" x14ac:dyDescent="0.25">
      <c r="AA30639"/>
      <c r="AB30639"/>
      <c r="AC30639"/>
    </row>
    <row r="30640" spans="27:29" x14ac:dyDescent="0.25">
      <c r="AA30640"/>
      <c r="AB30640"/>
      <c r="AC30640"/>
    </row>
    <row r="30641" spans="27:29" x14ac:dyDescent="0.25">
      <c r="AA30641"/>
      <c r="AB30641"/>
      <c r="AC30641"/>
    </row>
    <row r="30642" spans="27:29" x14ac:dyDescent="0.25">
      <c r="AA30642"/>
      <c r="AB30642"/>
      <c r="AC30642"/>
    </row>
    <row r="30643" spans="27:29" x14ac:dyDescent="0.25">
      <c r="AA30643"/>
      <c r="AB30643"/>
      <c r="AC30643"/>
    </row>
    <row r="30644" spans="27:29" x14ac:dyDescent="0.25">
      <c r="AA30644"/>
      <c r="AB30644"/>
      <c r="AC30644"/>
    </row>
    <row r="30645" spans="27:29" x14ac:dyDescent="0.25">
      <c r="AA30645"/>
      <c r="AB30645"/>
      <c r="AC30645"/>
    </row>
    <row r="30646" spans="27:29" x14ac:dyDescent="0.25">
      <c r="AA30646"/>
      <c r="AB30646"/>
      <c r="AC30646"/>
    </row>
    <row r="30647" spans="27:29" x14ac:dyDescent="0.25">
      <c r="AA30647"/>
      <c r="AB30647"/>
      <c r="AC30647"/>
    </row>
    <row r="30648" spans="27:29" x14ac:dyDescent="0.25">
      <c r="AA30648"/>
      <c r="AB30648"/>
      <c r="AC30648"/>
    </row>
    <row r="30649" spans="27:29" x14ac:dyDescent="0.25">
      <c r="AA30649"/>
      <c r="AB30649"/>
      <c r="AC30649"/>
    </row>
    <row r="30650" spans="27:29" x14ac:dyDescent="0.25">
      <c r="AA30650"/>
      <c r="AB30650"/>
      <c r="AC30650"/>
    </row>
    <row r="30651" spans="27:29" x14ac:dyDescent="0.25">
      <c r="AA30651"/>
      <c r="AB30651"/>
      <c r="AC30651"/>
    </row>
    <row r="30652" spans="27:29" x14ac:dyDescent="0.25">
      <c r="AA30652"/>
      <c r="AB30652"/>
      <c r="AC30652"/>
    </row>
    <row r="30653" spans="27:29" x14ac:dyDescent="0.25">
      <c r="AA30653"/>
      <c r="AB30653"/>
      <c r="AC30653"/>
    </row>
    <row r="30654" spans="27:29" x14ac:dyDescent="0.25">
      <c r="AA30654"/>
      <c r="AB30654"/>
      <c r="AC30654"/>
    </row>
    <row r="30655" spans="27:29" x14ac:dyDescent="0.25">
      <c r="AA30655"/>
      <c r="AB30655"/>
      <c r="AC30655"/>
    </row>
    <row r="30656" spans="27:29" x14ac:dyDescent="0.25">
      <c r="AA30656"/>
      <c r="AB30656"/>
      <c r="AC30656"/>
    </row>
    <row r="30657" spans="27:29" x14ac:dyDescent="0.25">
      <c r="AA30657"/>
      <c r="AB30657"/>
      <c r="AC30657"/>
    </row>
    <row r="30658" spans="27:29" x14ac:dyDescent="0.25">
      <c r="AA30658"/>
      <c r="AB30658"/>
      <c r="AC30658"/>
    </row>
    <row r="30659" spans="27:29" x14ac:dyDescent="0.25">
      <c r="AA30659"/>
      <c r="AB30659"/>
      <c r="AC30659"/>
    </row>
    <row r="30660" spans="27:29" x14ac:dyDescent="0.25">
      <c r="AA30660"/>
      <c r="AB30660"/>
      <c r="AC30660"/>
    </row>
    <row r="30661" spans="27:29" x14ac:dyDescent="0.25">
      <c r="AA30661"/>
      <c r="AB30661"/>
      <c r="AC30661"/>
    </row>
    <row r="30662" spans="27:29" x14ac:dyDescent="0.25">
      <c r="AA30662"/>
      <c r="AB30662"/>
      <c r="AC30662"/>
    </row>
    <row r="30663" spans="27:29" x14ac:dyDescent="0.25">
      <c r="AA30663"/>
      <c r="AB30663"/>
      <c r="AC30663"/>
    </row>
    <row r="30664" spans="27:29" x14ac:dyDescent="0.25">
      <c r="AA30664"/>
      <c r="AB30664"/>
      <c r="AC30664"/>
    </row>
    <row r="30665" spans="27:29" x14ac:dyDescent="0.25">
      <c r="AA30665"/>
      <c r="AB30665"/>
      <c r="AC30665"/>
    </row>
    <row r="30666" spans="27:29" x14ac:dyDescent="0.25">
      <c r="AA30666"/>
      <c r="AB30666"/>
      <c r="AC30666"/>
    </row>
    <row r="30667" spans="27:29" x14ac:dyDescent="0.25">
      <c r="AA30667"/>
      <c r="AB30667"/>
      <c r="AC30667"/>
    </row>
    <row r="30668" spans="27:29" x14ac:dyDescent="0.25">
      <c r="AA30668"/>
      <c r="AB30668"/>
      <c r="AC30668"/>
    </row>
    <row r="30669" spans="27:29" x14ac:dyDescent="0.25">
      <c r="AA30669"/>
      <c r="AB30669"/>
      <c r="AC30669"/>
    </row>
    <row r="30670" spans="27:29" x14ac:dyDescent="0.25">
      <c r="AA30670"/>
      <c r="AB30670"/>
      <c r="AC30670"/>
    </row>
    <row r="30671" spans="27:29" x14ac:dyDescent="0.25">
      <c r="AA30671"/>
      <c r="AB30671"/>
      <c r="AC30671"/>
    </row>
    <row r="30672" spans="27:29" x14ac:dyDescent="0.25">
      <c r="AA30672"/>
      <c r="AB30672"/>
      <c r="AC30672"/>
    </row>
    <row r="30673" spans="27:29" x14ac:dyDescent="0.25">
      <c r="AA30673"/>
      <c r="AB30673"/>
      <c r="AC30673"/>
    </row>
    <row r="30674" spans="27:29" x14ac:dyDescent="0.25">
      <c r="AA30674"/>
      <c r="AB30674"/>
      <c r="AC30674"/>
    </row>
    <row r="30675" spans="27:29" x14ac:dyDescent="0.25">
      <c r="AA30675"/>
      <c r="AB30675"/>
      <c r="AC30675"/>
    </row>
    <row r="30676" spans="27:29" x14ac:dyDescent="0.25">
      <c r="AA30676"/>
      <c r="AB30676"/>
      <c r="AC30676"/>
    </row>
    <row r="30677" spans="27:29" x14ac:dyDescent="0.25">
      <c r="AA30677"/>
      <c r="AB30677"/>
      <c r="AC30677"/>
    </row>
    <row r="30678" spans="27:29" x14ac:dyDescent="0.25">
      <c r="AA30678"/>
      <c r="AB30678"/>
      <c r="AC30678"/>
    </row>
    <row r="30679" spans="27:29" x14ac:dyDescent="0.25">
      <c r="AA30679"/>
      <c r="AB30679"/>
      <c r="AC30679"/>
    </row>
    <row r="30680" spans="27:29" x14ac:dyDescent="0.25">
      <c r="AA30680"/>
      <c r="AB30680"/>
      <c r="AC30680"/>
    </row>
    <row r="30681" spans="27:29" x14ac:dyDescent="0.25">
      <c r="AA30681"/>
      <c r="AB30681"/>
      <c r="AC30681"/>
    </row>
    <row r="30682" spans="27:29" x14ac:dyDescent="0.25">
      <c r="AA30682"/>
      <c r="AB30682"/>
      <c r="AC30682"/>
    </row>
    <row r="30683" spans="27:29" x14ac:dyDescent="0.25">
      <c r="AA30683"/>
      <c r="AB30683"/>
      <c r="AC30683"/>
    </row>
    <row r="30684" spans="27:29" x14ac:dyDescent="0.25">
      <c r="AA30684"/>
      <c r="AB30684"/>
      <c r="AC30684"/>
    </row>
    <row r="30685" spans="27:29" x14ac:dyDescent="0.25">
      <c r="AA30685"/>
      <c r="AB30685"/>
      <c r="AC30685"/>
    </row>
    <row r="30686" spans="27:29" x14ac:dyDescent="0.25">
      <c r="AA30686"/>
      <c r="AB30686"/>
      <c r="AC30686"/>
    </row>
    <row r="30687" spans="27:29" x14ac:dyDescent="0.25">
      <c r="AA30687"/>
      <c r="AB30687"/>
      <c r="AC30687"/>
    </row>
    <row r="30688" spans="27:29" x14ac:dyDescent="0.25">
      <c r="AA30688"/>
      <c r="AB30688"/>
      <c r="AC30688"/>
    </row>
    <row r="30689" spans="27:29" x14ac:dyDescent="0.25">
      <c r="AA30689"/>
      <c r="AB30689"/>
      <c r="AC30689"/>
    </row>
    <row r="30690" spans="27:29" x14ac:dyDescent="0.25">
      <c r="AA30690"/>
      <c r="AB30690"/>
      <c r="AC30690"/>
    </row>
    <row r="30691" spans="27:29" x14ac:dyDescent="0.25">
      <c r="AA30691"/>
      <c r="AB30691"/>
      <c r="AC30691"/>
    </row>
    <row r="30692" spans="27:29" x14ac:dyDescent="0.25">
      <c r="AA30692"/>
      <c r="AB30692"/>
      <c r="AC30692"/>
    </row>
    <row r="30693" spans="27:29" x14ac:dyDescent="0.25">
      <c r="AA30693"/>
      <c r="AB30693"/>
      <c r="AC30693"/>
    </row>
    <row r="30694" spans="27:29" x14ac:dyDescent="0.25">
      <c r="AA30694"/>
      <c r="AB30694"/>
      <c r="AC30694"/>
    </row>
    <row r="30695" spans="27:29" x14ac:dyDescent="0.25">
      <c r="AA30695"/>
      <c r="AB30695"/>
      <c r="AC30695"/>
    </row>
    <row r="30696" spans="27:29" x14ac:dyDescent="0.25">
      <c r="AA30696"/>
      <c r="AB30696"/>
      <c r="AC30696"/>
    </row>
    <row r="30697" spans="27:29" x14ac:dyDescent="0.25">
      <c r="AA30697"/>
      <c r="AB30697"/>
      <c r="AC30697"/>
    </row>
    <row r="30698" spans="27:29" x14ac:dyDescent="0.25">
      <c r="AA30698"/>
      <c r="AB30698"/>
      <c r="AC30698"/>
    </row>
    <row r="30699" spans="27:29" x14ac:dyDescent="0.25">
      <c r="AA30699"/>
      <c r="AB30699"/>
      <c r="AC30699"/>
    </row>
    <row r="30700" spans="27:29" x14ac:dyDescent="0.25">
      <c r="AA30700"/>
      <c r="AB30700"/>
      <c r="AC30700"/>
    </row>
    <row r="30701" spans="27:29" x14ac:dyDescent="0.25">
      <c r="AA30701"/>
      <c r="AB30701"/>
      <c r="AC30701"/>
    </row>
    <row r="30702" spans="27:29" x14ac:dyDescent="0.25">
      <c r="AA30702"/>
      <c r="AB30702"/>
      <c r="AC30702"/>
    </row>
    <row r="30703" spans="27:29" x14ac:dyDescent="0.25">
      <c r="AA30703"/>
      <c r="AB30703"/>
      <c r="AC30703"/>
    </row>
    <row r="30704" spans="27:29" x14ac:dyDescent="0.25">
      <c r="AA30704"/>
      <c r="AB30704"/>
      <c r="AC30704"/>
    </row>
    <row r="30705" spans="27:29" x14ac:dyDescent="0.25">
      <c r="AA30705"/>
      <c r="AB30705"/>
      <c r="AC30705"/>
    </row>
    <row r="30706" spans="27:29" x14ac:dyDescent="0.25">
      <c r="AA30706"/>
      <c r="AB30706"/>
      <c r="AC30706"/>
    </row>
    <row r="30707" spans="27:29" x14ac:dyDescent="0.25">
      <c r="AA30707"/>
      <c r="AB30707"/>
      <c r="AC30707"/>
    </row>
    <row r="30708" spans="27:29" x14ac:dyDescent="0.25">
      <c r="AA30708"/>
      <c r="AB30708"/>
      <c r="AC30708"/>
    </row>
    <row r="30709" spans="27:29" x14ac:dyDescent="0.25">
      <c r="AA30709"/>
      <c r="AB30709"/>
      <c r="AC30709"/>
    </row>
    <row r="30710" spans="27:29" x14ac:dyDescent="0.25">
      <c r="AA30710"/>
      <c r="AB30710"/>
      <c r="AC30710"/>
    </row>
    <row r="30711" spans="27:29" x14ac:dyDescent="0.25">
      <c r="AA30711"/>
      <c r="AB30711"/>
      <c r="AC30711"/>
    </row>
    <row r="30712" spans="27:29" x14ac:dyDescent="0.25">
      <c r="AA30712"/>
      <c r="AB30712"/>
      <c r="AC30712"/>
    </row>
    <row r="30713" spans="27:29" x14ac:dyDescent="0.25">
      <c r="AA30713"/>
      <c r="AB30713"/>
      <c r="AC30713"/>
    </row>
    <row r="30714" spans="27:29" x14ac:dyDescent="0.25">
      <c r="AA30714"/>
      <c r="AB30714"/>
      <c r="AC30714"/>
    </row>
    <row r="30715" spans="27:29" x14ac:dyDescent="0.25">
      <c r="AA30715"/>
      <c r="AB30715"/>
      <c r="AC30715"/>
    </row>
    <row r="30716" spans="27:29" x14ac:dyDescent="0.25">
      <c r="AA30716"/>
      <c r="AB30716"/>
      <c r="AC30716"/>
    </row>
    <row r="30717" spans="27:29" x14ac:dyDescent="0.25">
      <c r="AA30717"/>
      <c r="AB30717"/>
      <c r="AC30717"/>
    </row>
    <row r="30718" spans="27:29" x14ac:dyDescent="0.25">
      <c r="AA30718"/>
      <c r="AB30718"/>
      <c r="AC30718"/>
    </row>
    <row r="30719" spans="27:29" x14ac:dyDescent="0.25">
      <c r="AA30719"/>
      <c r="AB30719"/>
      <c r="AC30719"/>
    </row>
    <row r="30720" spans="27:29" x14ac:dyDescent="0.25">
      <c r="AA30720"/>
      <c r="AB30720"/>
      <c r="AC30720"/>
    </row>
    <row r="30721" spans="27:29" x14ac:dyDescent="0.25">
      <c r="AA30721"/>
      <c r="AB30721"/>
      <c r="AC30721"/>
    </row>
    <row r="30722" spans="27:29" x14ac:dyDescent="0.25">
      <c r="AA30722"/>
      <c r="AB30722"/>
      <c r="AC30722"/>
    </row>
    <row r="30723" spans="27:29" x14ac:dyDescent="0.25">
      <c r="AA30723"/>
      <c r="AB30723"/>
      <c r="AC30723"/>
    </row>
    <row r="30724" spans="27:29" x14ac:dyDescent="0.25">
      <c r="AA30724"/>
      <c r="AB30724"/>
      <c r="AC30724"/>
    </row>
    <row r="30725" spans="27:29" x14ac:dyDescent="0.25">
      <c r="AA30725"/>
      <c r="AB30725"/>
      <c r="AC30725"/>
    </row>
    <row r="30726" spans="27:29" x14ac:dyDescent="0.25">
      <c r="AA30726"/>
      <c r="AB30726"/>
      <c r="AC30726"/>
    </row>
    <row r="30727" spans="27:29" x14ac:dyDescent="0.25">
      <c r="AA30727"/>
      <c r="AB30727"/>
      <c r="AC30727"/>
    </row>
    <row r="30728" spans="27:29" x14ac:dyDescent="0.25">
      <c r="AA30728"/>
      <c r="AB30728"/>
      <c r="AC30728"/>
    </row>
    <row r="30729" spans="27:29" x14ac:dyDescent="0.25">
      <c r="AA30729"/>
      <c r="AB30729"/>
      <c r="AC30729"/>
    </row>
    <row r="30730" spans="27:29" x14ac:dyDescent="0.25">
      <c r="AA30730"/>
      <c r="AB30730"/>
      <c r="AC30730"/>
    </row>
    <row r="30731" spans="27:29" x14ac:dyDescent="0.25">
      <c r="AA30731"/>
      <c r="AB30731"/>
      <c r="AC30731"/>
    </row>
    <row r="30732" spans="27:29" x14ac:dyDescent="0.25">
      <c r="AA30732"/>
      <c r="AB30732"/>
      <c r="AC30732"/>
    </row>
    <row r="30733" spans="27:29" x14ac:dyDescent="0.25">
      <c r="AA30733"/>
      <c r="AB30733"/>
      <c r="AC30733"/>
    </row>
    <row r="30734" spans="27:29" x14ac:dyDescent="0.25">
      <c r="AA30734"/>
      <c r="AB30734"/>
      <c r="AC30734"/>
    </row>
    <row r="30735" spans="27:29" x14ac:dyDescent="0.25">
      <c r="AA30735"/>
      <c r="AB30735"/>
      <c r="AC30735"/>
    </row>
    <row r="30736" spans="27:29" x14ac:dyDescent="0.25">
      <c r="AA30736"/>
      <c r="AB30736"/>
      <c r="AC30736"/>
    </row>
    <row r="30737" spans="27:29" x14ac:dyDescent="0.25">
      <c r="AA30737"/>
      <c r="AB30737"/>
      <c r="AC30737"/>
    </row>
    <row r="30738" spans="27:29" x14ac:dyDescent="0.25">
      <c r="AA30738"/>
      <c r="AB30738"/>
      <c r="AC30738"/>
    </row>
    <row r="30739" spans="27:29" x14ac:dyDescent="0.25">
      <c r="AA30739"/>
      <c r="AB30739"/>
      <c r="AC30739"/>
    </row>
    <row r="30740" spans="27:29" x14ac:dyDescent="0.25">
      <c r="AA30740"/>
      <c r="AB30740"/>
      <c r="AC30740"/>
    </row>
    <row r="30741" spans="27:29" x14ac:dyDescent="0.25">
      <c r="AA30741"/>
      <c r="AB30741"/>
      <c r="AC30741"/>
    </row>
    <row r="30742" spans="27:29" x14ac:dyDescent="0.25">
      <c r="AA30742"/>
      <c r="AB30742"/>
      <c r="AC30742"/>
    </row>
    <row r="30743" spans="27:29" x14ac:dyDescent="0.25">
      <c r="AA30743"/>
      <c r="AB30743"/>
      <c r="AC30743"/>
    </row>
    <row r="30744" spans="27:29" x14ac:dyDescent="0.25">
      <c r="AA30744"/>
      <c r="AB30744"/>
      <c r="AC30744"/>
    </row>
    <row r="30745" spans="27:29" x14ac:dyDescent="0.25">
      <c r="AA30745"/>
      <c r="AB30745"/>
      <c r="AC30745"/>
    </row>
    <row r="30746" spans="27:29" x14ac:dyDescent="0.25">
      <c r="AA30746"/>
      <c r="AB30746"/>
      <c r="AC30746"/>
    </row>
    <row r="30747" spans="27:29" x14ac:dyDescent="0.25">
      <c r="AA30747"/>
      <c r="AB30747"/>
      <c r="AC30747"/>
    </row>
    <row r="30748" spans="27:29" x14ac:dyDescent="0.25">
      <c r="AA30748"/>
      <c r="AB30748"/>
      <c r="AC30748"/>
    </row>
    <row r="30749" spans="27:29" x14ac:dyDescent="0.25">
      <c r="AA30749"/>
      <c r="AB30749"/>
      <c r="AC30749"/>
    </row>
    <row r="30750" spans="27:29" x14ac:dyDescent="0.25">
      <c r="AA30750"/>
      <c r="AB30750"/>
      <c r="AC30750"/>
    </row>
    <row r="30751" spans="27:29" x14ac:dyDescent="0.25">
      <c r="AA30751"/>
      <c r="AB30751"/>
      <c r="AC30751"/>
    </row>
    <row r="30752" spans="27:29" x14ac:dyDescent="0.25">
      <c r="AA30752"/>
      <c r="AB30752"/>
      <c r="AC30752"/>
    </row>
    <row r="30753" spans="27:29" x14ac:dyDescent="0.25">
      <c r="AA30753"/>
      <c r="AB30753"/>
      <c r="AC30753"/>
    </row>
    <row r="30754" spans="27:29" x14ac:dyDescent="0.25">
      <c r="AA30754"/>
      <c r="AB30754"/>
      <c r="AC30754"/>
    </row>
    <row r="30755" spans="27:29" x14ac:dyDescent="0.25">
      <c r="AA30755"/>
      <c r="AB30755"/>
      <c r="AC30755"/>
    </row>
    <row r="30756" spans="27:29" x14ac:dyDescent="0.25">
      <c r="AA30756"/>
      <c r="AB30756"/>
      <c r="AC30756"/>
    </row>
    <row r="30757" spans="27:29" x14ac:dyDescent="0.25">
      <c r="AA30757"/>
      <c r="AB30757"/>
      <c r="AC30757"/>
    </row>
    <row r="30758" spans="27:29" x14ac:dyDescent="0.25">
      <c r="AA30758"/>
      <c r="AB30758"/>
      <c r="AC30758"/>
    </row>
    <row r="30759" spans="27:29" x14ac:dyDescent="0.25">
      <c r="AA30759"/>
      <c r="AB30759"/>
      <c r="AC30759"/>
    </row>
    <row r="30760" spans="27:29" x14ac:dyDescent="0.25">
      <c r="AA30760"/>
      <c r="AB30760"/>
      <c r="AC30760"/>
    </row>
    <row r="30761" spans="27:29" x14ac:dyDescent="0.25">
      <c r="AA30761"/>
      <c r="AB30761"/>
      <c r="AC30761"/>
    </row>
    <row r="30762" spans="27:29" x14ac:dyDescent="0.25">
      <c r="AA30762"/>
      <c r="AB30762"/>
      <c r="AC30762"/>
    </row>
    <row r="30763" spans="27:29" x14ac:dyDescent="0.25">
      <c r="AA30763"/>
      <c r="AB30763"/>
      <c r="AC30763"/>
    </row>
    <row r="30764" spans="27:29" x14ac:dyDescent="0.25">
      <c r="AA30764"/>
      <c r="AB30764"/>
      <c r="AC30764"/>
    </row>
    <row r="30765" spans="27:29" x14ac:dyDescent="0.25">
      <c r="AA30765"/>
      <c r="AB30765"/>
      <c r="AC30765"/>
    </row>
    <row r="30766" spans="27:29" x14ac:dyDescent="0.25">
      <c r="AA30766"/>
      <c r="AB30766"/>
      <c r="AC30766"/>
    </row>
    <row r="30767" spans="27:29" x14ac:dyDescent="0.25">
      <c r="AA30767"/>
      <c r="AB30767"/>
      <c r="AC30767"/>
    </row>
    <row r="30768" spans="27:29" x14ac:dyDescent="0.25">
      <c r="AA30768"/>
      <c r="AB30768"/>
      <c r="AC30768"/>
    </row>
    <row r="30769" spans="27:29" x14ac:dyDescent="0.25">
      <c r="AA30769"/>
      <c r="AB30769"/>
      <c r="AC30769"/>
    </row>
    <row r="30770" spans="27:29" x14ac:dyDescent="0.25">
      <c r="AA30770"/>
      <c r="AB30770"/>
      <c r="AC30770"/>
    </row>
    <row r="30771" spans="27:29" x14ac:dyDescent="0.25">
      <c r="AA30771"/>
      <c r="AB30771"/>
      <c r="AC30771"/>
    </row>
    <row r="30772" spans="27:29" x14ac:dyDescent="0.25">
      <c r="AA30772"/>
      <c r="AB30772"/>
      <c r="AC30772"/>
    </row>
    <row r="30773" spans="27:29" x14ac:dyDescent="0.25">
      <c r="AA30773"/>
      <c r="AB30773"/>
      <c r="AC30773"/>
    </row>
    <row r="30774" spans="27:29" x14ac:dyDescent="0.25">
      <c r="AA30774"/>
      <c r="AB30774"/>
      <c r="AC30774"/>
    </row>
    <row r="30775" spans="27:29" x14ac:dyDescent="0.25">
      <c r="AA30775"/>
      <c r="AB30775"/>
      <c r="AC30775"/>
    </row>
    <row r="30776" spans="27:29" x14ac:dyDescent="0.25">
      <c r="AA30776"/>
      <c r="AB30776"/>
      <c r="AC30776"/>
    </row>
    <row r="30777" spans="27:29" x14ac:dyDescent="0.25">
      <c r="AA30777"/>
      <c r="AB30777"/>
      <c r="AC30777"/>
    </row>
    <row r="30778" spans="27:29" x14ac:dyDescent="0.25">
      <c r="AA30778"/>
      <c r="AB30778"/>
      <c r="AC30778"/>
    </row>
    <row r="30779" spans="27:29" x14ac:dyDescent="0.25">
      <c r="AA30779"/>
      <c r="AB30779"/>
      <c r="AC30779"/>
    </row>
    <row r="30780" spans="27:29" x14ac:dyDescent="0.25">
      <c r="AA30780"/>
      <c r="AB30780"/>
      <c r="AC30780"/>
    </row>
    <row r="30781" spans="27:29" x14ac:dyDescent="0.25">
      <c r="AA30781"/>
      <c r="AB30781"/>
      <c r="AC30781"/>
    </row>
    <row r="30782" spans="27:29" x14ac:dyDescent="0.25">
      <c r="AA30782"/>
      <c r="AB30782"/>
      <c r="AC30782"/>
    </row>
    <row r="30783" spans="27:29" x14ac:dyDescent="0.25">
      <c r="AA30783"/>
      <c r="AB30783"/>
      <c r="AC30783"/>
    </row>
    <row r="30784" spans="27:29" x14ac:dyDescent="0.25">
      <c r="AA30784"/>
      <c r="AB30784"/>
      <c r="AC30784"/>
    </row>
    <row r="30785" spans="27:29" x14ac:dyDescent="0.25">
      <c r="AA30785"/>
      <c r="AB30785"/>
      <c r="AC30785"/>
    </row>
    <row r="30786" spans="27:29" x14ac:dyDescent="0.25">
      <c r="AA30786"/>
      <c r="AB30786"/>
      <c r="AC30786"/>
    </row>
    <row r="30787" spans="27:29" x14ac:dyDescent="0.25">
      <c r="AA30787"/>
      <c r="AB30787"/>
      <c r="AC30787"/>
    </row>
    <row r="30788" spans="27:29" x14ac:dyDescent="0.25">
      <c r="AA30788"/>
      <c r="AB30788"/>
      <c r="AC30788"/>
    </row>
    <row r="30789" spans="27:29" x14ac:dyDescent="0.25">
      <c r="AA30789"/>
      <c r="AB30789"/>
      <c r="AC30789"/>
    </row>
    <row r="30790" spans="27:29" x14ac:dyDescent="0.25">
      <c r="AA30790"/>
      <c r="AB30790"/>
      <c r="AC30790"/>
    </row>
    <row r="30791" spans="27:29" x14ac:dyDescent="0.25">
      <c r="AA30791"/>
      <c r="AB30791"/>
      <c r="AC30791"/>
    </row>
    <row r="30792" spans="27:29" x14ac:dyDescent="0.25">
      <c r="AA30792"/>
      <c r="AB30792"/>
      <c r="AC30792"/>
    </row>
    <row r="30793" spans="27:29" x14ac:dyDescent="0.25">
      <c r="AA30793"/>
      <c r="AB30793"/>
      <c r="AC30793"/>
    </row>
    <row r="30794" spans="27:29" x14ac:dyDescent="0.25">
      <c r="AA30794"/>
      <c r="AB30794"/>
      <c r="AC30794"/>
    </row>
    <row r="30795" spans="27:29" x14ac:dyDescent="0.25">
      <c r="AA30795"/>
      <c r="AB30795"/>
      <c r="AC30795"/>
    </row>
    <row r="30796" spans="27:29" x14ac:dyDescent="0.25">
      <c r="AA30796"/>
      <c r="AB30796"/>
      <c r="AC30796"/>
    </row>
    <row r="30797" spans="27:29" x14ac:dyDescent="0.25">
      <c r="AA30797"/>
      <c r="AB30797"/>
      <c r="AC30797"/>
    </row>
    <row r="30798" spans="27:29" x14ac:dyDescent="0.25">
      <c r="AA30798"/>
      <c r="AB30798"/>
      <c r="AC30798"/>
    </row>
    <row r="30799" spans="27:29" x14ac:dyDescent="0.25">
      <c r="AA30799"/>
      <c r="AB30799"/>
      <c r="AC30799"/>
    </row>
    <row r="30800" spans="27:29" x14ac:dyDescent="0.25">
      <c r="AA30800"/>
      <c r="AB30800"/>
      <c r="AC30800"/>
    </row>
    <row r="30801" spans="27:29" x14ac:dyDescent="0.25">
      <c r="AA30801"/>
      <c r="AB30801"/>
      <c r="AC30801"/>
    </row>
    <row r="30802" spans="27:29" x14ac:dyDescent="0.25">
      <c r="AA30802"/>
      <c r="AB30802"/>
      <c r="AC30802"/>
    </row>
    <row r="30803" spans="27:29" x14ac:dyDescent="0.25">
      <c r="AA30803"/>
      <c r="AB30803"/>
      <c r="AC30803"/>
    </row>
    <row r="30804" spans="27:29" x14ac:dyDescent="0.25">
      <c r="AA30804"/>
      <c r="AB30804"/>
      <c r="AC30804"/>
    </row>
    <row r="30805" spans="27:29" x14ac:dyDescent="0.25">
      <c r="AA30805"/>
      <c r="AB30805"/>
      <c r="AC30805"/>
    </row>
    <row r="30806" spans="27:29" x14ac:dyDescent="0.25">
      <c r="AA30806"/>
      <c r="AB30806"/>
      <c r="AC30806"/>
    </row>
    <row r="30807" spans="27:29" x14ac:dyDescent="0.25">
      <c r="AA30807"/>
      <c r="AB30807"/>
      <c r="AC30807"/>
    </row>
    <row r="30808" spans="27:29" x14ac:dyDescent="0.25">
      <c r="AA30808"/>
      <c r="AB30808"/>
      <c r="AC30808"/>
    </row>
    <row r="30809" spans="27:29" x14ac:dyDescent="0.25">
      <c r="AA30809"/>
      <c r="AB30809"/>
      <c r="AC30809"/>
    </row>
    <row r="30810" spans="27:29" x14ac:dyDescent="0.25">
      <c r="AA30810"/>
      <c r="AB30810"/>
      <c r="AC30810"/>
    </row>
    <row r="30811" spans="27:29" x14ac:dyDescent="0.25">
      <c r="AA30811"/>
      <c r="AB30811"/>
      <c r="AC30811"/>
    </row>
    <row r="30812" spans="27:29" x14ac:dyDescent="0.25">
      <c r="AA30812"/>
      <c r="AB30812"/>
      <c r="AC30812"/>
    </row>
    <row r="30813" spans="27:29" x14ac:dyDescent="0.25">
      <c r="AA30813"/>
      <c r="AB30813"/>
      <c r="AC30813"/>
    </row>
    <row r="30814" spans="27:29" x14ac:dyDescent="0.25">
      <c r="AA30814"/>
      <c r="AB30814"/>
      <c r="AC30814"/>
    </row>
    <row r="30815" spans="27:29" x14ac:dyDescent="0.25">
      <c r="AA30815"/>
      <c r="AB30815"/>
      <c r="AC30815"/>
    </row>
    <row r="30816" spans="27:29" x14ac:dyDescent="0.25">
      <c r="AA30816"/>
      <c r="AB30816"/>
      <c r="AC30816"/>
    </row>
    <row r="30817" spans="27:29" x14ac:dyDescent="0.25">
      <c r="AA30817"/>
      <c r="AB30817"/>
      <c r="AC30817"/>
    </row>
    <row r="30818" spans="27:29" x14ac:dyDescent="0.25">
      <c r="AA30818"/>
      <c r="AB30818"/>
      <c r="AC30818"/>
    </row>
    <row r="30819" spans="27:29" x14ac:dyDescent="0.25">
      <c r="AA30819"/>
      <c r="AB30819"/>
      <c r="AC30819"/>
    </row>
    <row r="30820" spans="27:29" x14ac:dyDescent="0.25">
      <c r="AA30820"/>
      <c r="AB30820"/>
      <c r="AC30820"/>
    </row>
    <row r="30821" spans="27:29" x14ac:dyDescent="0.25">
      <c r="AA30821"/>
      <c r="AB30821"/>
      <c r="AC30821"/>
    </row>
    <row r="30822" spans="27:29" x14ac:dyDescent="0.25">
      <c r="AA30822"/>
      <c r="AB30822"/>
      <c r="AC30822"/>
    </row>
    <row r="30823" spans="27:29" x14ac:dyDescent="0.25">
      <c r="AA30823"/>
      <c r="AB30823"/>
      <c r="AC30823"/>
    </row>
    <row r="30824" spans="27:29" x14ac:dyDescent="0.25">
      <c r="AA30824"/>
      <c r="AB30824"/>
      <c r="AC30824"/>
    </row>
    <row r="30825" spans="27:29" x14ac:dyDescent="0.25">
      <c r="AA30825"/>
      <c r="AB30825"/>
      <c r="AC30825"/>
    </row>
    <row r="30826" spans="27:29" x14ac:dyDescent="0.25">
      <c r="AA30826"/>
      <c r="AB30826"/>
      <c r="AC30826"/>
    </row>
    <row r="30827" spans="27:29" x14ac:dyDescent="0.25">
      <c r="AA30827"/>
      <c r="AB30827"/>
      <c r="AC30827"/>
    </row>
    <row r="30828" spans="27:29" x14ac:dyDescent="0.25">
      <c r="AA30828"/>
      <c r="AB30828"/>
      <c r="AC30828"/>
    </row>
    <row r="30829" spans="27:29" x14ac:dyDescent="0.25">
      <c r="AA30829"/>
      <c r="AB30829"/>
      <c r="AC30829"/>
    </row>
    <row r="30830" spans="27:29" x14ac:dyDescent="0.25">
      <c r="AA30830"/>
      <c r="AB30830"/>
      <c r="AC30830"/>
    </row>
    <row r="30831" spans="27:29" x14ac:dyDescent="0.25">
      <c r="AA30831"/>
      <c r="AB30831"/>
      <c r="AC30831"/>
    </row>
    <row r="30832" spans="27:29" x14ac:dyDescent="0.25">
      <c r="AA30832"/>
      <c r="AB30832"/>
      <c r="AC30832"/>
    </row>
    <row r="30833" spans="27:29" x14ac:dyDescent="0.25">
      <c r="AA30833"/>
      <c r="AB30833"/>
      <c r="AC30833"/>
    </row>
    <row r="30834" spans="27:29" x14ac:dyDescent="0.25">
      <c r="AA30834"/>
      <c r="AB30834"/>
      <c r="AC30834"/>
    </row>
    <row r="30835" spans="27:29" x14ac:dyDescent="0.25">
      <c r="AA30835"/>
      <c r="AB30835"/>
      <c r="AC30835"/>
    </row>
    <row r="30836" spans="27:29" x14ac:dyDescent="0.25">
      <c r="AA30836"/>
      <c r="AB30836"/>
      <c r="AC30836"/>
    </row>
    <row r="30837" spans="27:29" x14ac:dyDescent="0.25">
      <c r="AA30837"/>
      <c r="AB30837"/>
      <c r="AC30837"/>
    </row>
    <row r="30838" spans="27:29" x14ac:dyDescent="0.25">
      <c r="AA30838"/>
      <c r="AB30838"/>
      <c r="AC30838"/>
    </row>
    <row r="30839" spans="27:29" x14ac:dyDescent="0.25">
      <c r="AA30839"/>
      <c r="AB30839"/>
      <c r="AC30839"/>
    </row>
    <row r="30840" spans="27:29" x14ac:dyDescent="0.25">
      <c r="AA30840"/>
      <c r="AB30840"/>
      <c r="AC30840"/>
    </row>
    <row r="30841" spans="27:29" x14ac:dyDescent="0.25">
      <c r="AA30841"/>
      <c r="AB30841"/>
      <c r="AC30841"/>
    </row>
    <row r="30842" spans="27:29" x14ac:dyDescent="0.25">
      <c r="AA30842"/>
      <c r="AB30842"/>
      <c r="AC30842"/>
    </row>
    <row r="30843" spans="27:29" x14ac:dyDescent="0.25">
      <c r="AA30843"/>
      <c r="AB30843"/>
      <c r="AC30843"/>
    </row>
    <row r="30844" spans="27:29" x14ac:dyDescent="0.25">
      <c r="AA30844"/>
      <c r="AB30844"/>
      <c r="AC30844"/>
    </row>
    <row r="30845" spans="27:29" x14ac:dyDescent="0.25">
      <c r="AA30845"/>
      <c r="AB30845"/>
      <c r="AC30845"/>
    </row>
    <row r="30846" spans="27:29" x14ac:dyDescent="0.25">
      <c r="AA30846"/>
      <c r="AB30846"/>
      <c r="AC30846"/>
    </row>
    <row r="30847" spans="27:29" x14ac:dyDescent="0.25">
      <c r="AA30847"/>
      <c r="AB30847"/>
      <c r="AC30847"/>
    </row>
    <row r="30848" spans="27:29" x14ac:dyDescent="0.25">
      <c r="AA30848"/>
      <c r="AB30848"/>
      <c r="AC30848"/>
    </row>
    <row r="30849" spans="27:29" x14ac:dyDescent="0.25">
      <c r="AA30849"/>
      <c r="AB30849"/>
      <c r="AC30849"/>
    </row>
    <row r="30850" spans="27:29" x14ac:dyDescent="0.25">
      <c r="AA30850"/>
      <c r="AB30850"/>
      <c r="AC30850"/>
    </row>
    <row r="30851" spans="27:29" x14ac:dyDescent="0.25">
      <c r="AA30851"/>
      <c r="AB30851"/>
      <c r="AC30851"/>
    </row>
    <row r="30852" spans="27:29" x14ac:dyDescent="0.25">
      <c r="AA30852"/>
      <c r="AB30852"/>
      <c r="AC30852"/>
    </row>
    <row r="30853" spans="27:29" x14ac:dyDescent="0.25">
      <c r="AA30853"/>
      <c r="AB30853"/>
      <c r="AC30853"/>
    </row>
    <row r="30854" spans="27:29" x14ac:dyDescent="0.25">
      <c r="AA30854"/>
      <c r="AB30854"/>
      <c r="AC30854"/>
    </row>
    <row r="30855" spans="27:29" x14ac:dyDescent="0.25">
      <c r="AA30855"/>
      <c r="AB30855"/>
      <c r="AC30855"/>
    </row>
    <row r="30856" spans="27:29" x14ac:dyDescent="0.25">
      <c r="AA30856"/>
      <c r="AB30856"/>
      <c r="AC30856"/>
    </row>
    <row r="30857" spans="27:29" x14ac:dyDescent="0.25">
      <c r="AA30857"/>
      <c r="AB30857"/>
      <c r="AC30857"/>
    </row>
    <row r="30858" spans="27:29" x14ac:dyDescent="0.25">
      <c r="AA30858"/>
      <c r="AB30858"/>
      <c r="AC30858"/>
    </row>
    <row r="30859" spans="27:29" x14ac:dyDescent="0.25">
      <c r="AA30859"/>
      <c r="AB30859"/>
      <c r="AC30859"/>
    </row>
    <row r="30860" spans="27:29" x14ac:dyDescent="0.25">
      <c r="AA30860"/>
      <c r="AB30860"/>
      <c r="AC30860"/>
    </row>
    <row r="30861" spans="27:29" x14ac:dyDescent="0.25">
      <c r="AA30861"/>
      <c r="AB30861"/>
      <c r="AC30861"/>
    </row>
    <row r="30862" spans="27:29" x14ac:dyDescent="0.25">
      <c r="AA30862"/>
      <c r="AB30862"/>
      <c r="AC30862"/>
    </row>
    <row r="30863" spans="27:29" x14ac:dyDescent="0.25">
      <c r="AA30863"/>
      <c r="AB30863"/>
      <c r="AC30863"/>
    </row>
    <row r="30864" spans="27:29" x14ac:dyDescent="0.25">
      <c r="AA30864"/>
      <c r="AB30864"/>
      <c r="AC30864"/>
    </row>
    <row r="30865" spans="27:29" x14ac:dyDescent="0.25">
      <c r="AA30865"/>
      <c r="AB30865"/>
      <c r="AC30865"/>
    </row>
    <row r="30866" spans="27:29" x14ac:dyDescent="0.25">
      <c r="AA30866"/>
      <c r="AB30866"/>
      <c r="AC30866"/>
    </row>
    <row r="30867" spans="27:29" x14ac:dyDescent="0.25">
      <c r="AA30867"/>
      <c r="AB30867"/>
      <c r="AC30867"/>
    </row>
    <row r="30868" spans="27:29" x14ac:dyDescent="0.25">
      <c r="AA30868"/>
      <c r="AB30868"/>
      <c r="AC30868"/>
    </row>
    <row r="30869" spans="27:29" x14ac:dyDescent="0.25">
      <c r="AA30869"/>
      <c r="AB30869"/>
      <c r="AC30869"/>
    </row>
    <row r="30870" spans="27:29" x14ac:dyDescent="0.25">
      <c r="AA30870"/>
      <c r="AB30870"/>
      <c r="AC30870"/>
    </row>
    <row r="30871" spans="27:29" x14ac:dyDescent="0.25">
      <c r="AA30871"/>
      <c r="AB30871"/>
      <c r="AC30871"/>
    </row>
    <row r="30872" spans="27:29" x14ac:dyDescent="0.25">
      <c r="AA30872"/>
      <c r="AB30872"/>
      <c r="AC30872"/>
    </row>
    <row r="30873" spans="27:29" x14ac:dyDescent="0.25">
      <c r="AA30873"/>
      <c r="AB30873"/>
      <c r="AC30873"/>
    </row>
    <row r="30874" spans="27:29" x14ac:dyDescent="0.25">
      <c r="AA30874"/>
      <c r="AB30874"/>
      <c r="AC30874"/>
    </row>
    <row r="30875" spans="27:29" x14ac:dyDescent="0.25">
      <c r="AA30875"/>
      <c r="AB30875"/>
      <c r="AC30875"/>
    </row>
    <row r="30876" spans="27:29" x14ac:dyDescent="0.25">
      <c r="AA30876"/>
      <c r="AB30876"/>
      <c r="AC30876"/>
    </row>
    <row r="30877" spans="27:29" x14ac:dyDescent="0.25">
      <c r="AA30877"/>
      <c r="AB30877"/>
      <c r="AC30877"/>
    </row>
    <row r="30878" spans="27:29" x14ac:dyDescent="0.25">
      <c r="AA30878"/>
      <c r="AB30878"/>
      <c r="AC30878"/>
    </row>
    <row r="30879" spans="27:29" x14ac:dyDescent="0.25">
      <c r="AA30879"/>
      <c r="AB30879"/>
      <c r="AC30879"/>
    </row>
    <row r="30880" spans="27:29" x14ac:dyDescent="0.25">
      <c r="AA30880"/>
      <c r="AB30880"/>
      <c r="AC30880"/>
    </row>
    <row r="30881" spans="27:29" x14ac:dyDescent="0.25">
      <c r="AA30881"/>
      <c r="AB30881"/>
      <c r="AC30881"/>
    </row>
    <row r="30882" spans="27:29" x14ac:dyDescent="0.25">
      <c r="AA30882"/>
      <c r="AB30882"/>
      <c r="AC30882"/>
    </row>
    <row r="30883" spans="27:29" x14ac:dyDescent="0.25">
      <c r="AA30883"/>
      <c r="AB30883"/>
      <c r="AC30883"/>
    </row>
    <row r="30884" spans="27:29" x14ac:dyDescent="0.25">
      <c r="AA30884"/>
      <c r="AB30884"/>
      <c r="AC30884"/>
    </row>
    <row r="30885" spans="27:29" x14ac:dyDescent="0.25">
      <c r="AA30885"/>
      <c r="AB30885"/>
      <c r="AC30885"/>
    </row>
    <row r="30886" spans="27:29" x14ac:dyDescent="0.25">
      <c r="AA30886"/>
      <c r="AB30886"/>
      <c r="AC30886"/>
    </row>
    <row r="30887" spans="27:29" x14ac:dyDescent="0.25">
      <c r="AA30887"/>
      <c r="AB30887"/>
      <c r="AC30887"/>
    </row>
    <row r="30888" spans="27:29" x14ac:dyDescent="0.25">
      <c r="AA30888"/>
      <c r="AB30888"/>
      <c r="AC30888"/>
    </row>
    <row r="30889" spans="27:29" x14ac:dyDescent="0.25">
      <c r="AA30889"/>
      <c r="AB30889"/>
      <c r="AC30889"/>
    </row>
    <row r="30890" spans="27:29" x14ac:dyDescent="0.25">
      <c r="AA30890"/>
      <c r="AB30890"/>
      <c r="AC30890"/>
    </row>
    <row r="30891" spans="27:29" x14ac:dyDescent="0.25">
      <c r="AA30891"/>
      <c r="AB30891"/>
      <c r="AC30891"/>
    </row>
    <row r="30892" spans="27:29" x14ac:dyDescent="0.25">
      <c r="AA30892"/>
      <c r="AB30892"/>
      <c r="AC30892"/>
    </row>
    <row r="30893" spans="27:29" x14ac:dyDescent="0.25">
      <c r="AA30893"/>
      <c r="AB30893"/>
      <c r="AC30893"/>
    </row>
    <row r="30894" spans="27:29" x14ac:dyDescent="0.25">
      <c r="AA30894"/>
      <c r="AB30894"/>
      <c r="AC30894"/>
    </row>
    <row r="30895" spans="27:29" x14ac:dyDescent="0.25">
      <c r="AA30895"/>
      <c r="AB30895"/>
      <c r="AC30895"/>
    </row>
    <row r="30896" spans="27:29" x14ac:dyDescent="0.25">
      <c r="AA30896"/>
      <c r="AB30896"/>
      <c r="AC30896"/>
    </row>
    <row r="30897" spans="27:29" x14ac:dyDescent="0.25">
      <c r="AA30897"/>
      <c r="AB30897"/>
      <c r="AC30897"/>
    </row>
    <row r="30898" spans="27:29" x14ac:dyDescent="0.25">
      <c r="AA30898"/>
      <c r="AB30898"/>
      <c r="AC30898"/>
    </row>
    <row r="30899" spans="27:29" x14ac:dyDescent="0.25">
      <c r="AA30899"/>
      <c r="AB30899"/>
      <c r="AC30899"/>
    </row>
    <row r="30900" spans="27:29" x14ac:dyDescent="0.25">
      <c r="AA30900"/>
      <c r="AB30900"/>
      <c r="AC30900"/>
    </row>
    <row r="30901" spans="27:29" x14ac:dyDescent="0.25">
      <c r="AA30901"/>
      <c r="AB30901"/>
      <c r="AC30901"/>
    </row>
    <row r="30902" spans="27:29" x14ac:dyDescent="0.25">
      <c r="AA30902"/>
      <c r="AB30902"/>
      <c r="AC30902"/>
    </row>
    <row r="30903" spans="27:29" x14ac:dyDescent="0.25">
      <c r="AA30903"/>
      <c r="AB30903"/>
      <c r="AC30903"/>
    </row>
    <row r="30904" spans="27:29" x14ac:dyDescent="0.25">
      <c r="AA30904"/>
      <c r="AB30904"/>
      <c r="AC30904"/>
    </row>
    <row r="30905" spans="27:29" x14ac:dyDescent="0.25">
      <c r="AA30905"/>
      <c r="AB30905"/>
      <c r="AC30905"/>
    </row>
    <row r="30906" spans="27:29" x14ac:dyDescent="0.25">
      <c r="AA30906"/>
      <c r="AB30906"/>
      <c r="AC30906"/>
    </row>
    <row r="30907" spans="27:29" x14ac:dyDescent="0.25">
      <c r="AA30907"/>
      <c r="AB30907"/>
      <c r="AC30907"/>
    </row>
    <row r="30908" spans="27:29" x14ac:dyDescent="0.25">
      <c r="AA30908"/>
      <c r="AB30908"/>
      <c r="AC30908"/>
    </row>
    <row r="30909" spans="27:29" x14ac:dyDescent="0.25">
      <c r="AA30909"/>
      <c r="AB30909"/>
      <c r="AC30909"/>
    </row>
    <row r="30910" spans="27:29" x14ac:dyDescent="0.25">
      <c r="AA30910"/>
      <c r="AB30910"/>
      <c r="AC30910"/>
    </row>
    <row r="30911" spans="27:29" x14ac:dyDescent="0.25">
      <c r="AA30911"/>
      <c r="AB30911"/>
      <c r="AC30911"/>
    </row>
    <row r="30912" spans="27:29" x14ac:dyDescent="0.25">
      <c r="AA30912"/>
      <c r="AB30912"/>
      <c r="AC30912"/>
    </row>
    <row r="30913" spans="27:29" x14ac:dyDescent="0.25">
      <c r="AA30913"/>
      <c r="AB30913"/>
      <c r="AC30913"/>
    </row>
    <row r="30914" spans="27:29" x14ac:dyDescent="0.25">
      <c r="AA30914"/>
      <c r="AB30914"/>
      <c r="AC30914"/>
    </row>
    <row r="30915" spans="27:29" x14ac:dyDescent="0.25">
      <c r="AA30915"/>
      <c r="AB30915"/>
      <c r="AC30915"/>
    </row>
    <row r="30916" spans="27:29" x14ac:dyDescent="0.25">
      <c r="AA30916"/>
      <c r="AB30916"/>
      <c r="AC30916"/>
    </row>
    <row r="30917" spans="27:29" x14ac:dyDescent="0.25">
      <c r="AA30917"/>
      <c r="AB30917"/>
      <c r="AC30917"/>
    </row>
    <row r="30918" spans="27:29" x14ac:dyDescent="0.25">
      <c r="AA30918"/>
      <c r="AB30918"/>
      <c r="AC30918"/>
    </row>
    <row r="30919" spans="27:29" x14ac:dyDescent="0.25">
      <c r="AA30919"/>
      <c r="AB30919"/>
      <c r="AC30919"/>
    </row>
    <row r="30920" spans="27:29" x14ac:dyDescent="0.25">
      <c r="AA30920"/>
      <c r="AB30920"/>
      <c r="AC30920"/>
    </row>
    <row r="30921" spans="27:29" x14ac:dyDescent="0.25">
      <c r="AA30921"/>
      <c r="AB30921"/>
      <c r="AC30921"/>
    </row>
    <row r="30922" spans="27:29" x14ac:dyDescent="0.25">
      <c r="AA30922"/>
      <c r="AB30922"/>
      <c r="AC30922"/>
    </row>
    <row r="30923" spans="27:29" x14ac:dyDescent="0.25">
      <c r="AA30923"/>
      <c r="AB30923"/>
      <c r="AC30923"/>
    </row>
    <row r="30924" spans="27:29" x14ac:dyDescent="0.25">
      <c r="AA30924"/>
      <c r="AB30924"/>
      <c r="AC30924"/>
    </row>
    <row r="30925" spans="27:29" x14ac:dyDescent="0.25">
      <c r="AA30925"/>
      <c r="AB30925"/>
      <c r="AC30925"/>
    </row>
    <row r="30926" spans="27:29" x14ac:dyDescent="0.25">
      <c r="AA30926"/>
      <c r="AB30926"/>
      <c r="AC30926"/>
    </row>
    <row r="30927" spans="27:29" x14ac:dyDescent="0.25">
      <c r="AA30927"/>
      <c r="AB30927"/>
      <c r="AC30927"/>
    </row>
    <row r="30928" spans="27:29" x14ac:dyDescent="0.25">
      <c r="AA30928"/>
      <c r="AB30928"/>
      <c r="AC30928"/>
    </row>
    <row r="30929" spans="27:29" x14ac:dyDescent="0.25">
      <c r="AA30929"/>
      <c r="AB30929"/>
      <c r="AC30929"/>
    </row>
    <row r="30930" spans="27:29" x14ac:dyDescent="0.25">
      <c r="AA30930"/>
      <c r="AB30930"/>
      <c r="AC30930"/>
    </row>
    <row r="30931" spans="27:29" x14ac:dyDescent="0.25">
      <c r="AA30931"/>
      <c r="AB30931"/>
      <c r="AC30931"/>
    </row>
    <row r="30932" spans="27:29" x14ac:dyDescent="0.25">
      <c r="AA30932"/>
      <c r="AB30932"/>
      <c r="AC30932"/>
    </row>
    <row r="30933" spans="27:29" x14ac:dyDescent="0.25">
      <c r="AA30933"/>
      <c r="AB30933"/>
      <c r="AC30933"/>
    </row>
    <row r="30934" spans="27:29" x14ac:dyDescent="0.25">
      <c r="AA30934"/>
      <c r="AB30934"/>
      <c r="AC30934"/>
    </row>
    <row r="30935" spans="27:29" x14ac:dyDescent="0.25">
      <c r="AA30935"/>
      <c r="AB30935"/>
      <c r="AC30935"/>
    </row>
    <row r="30936" spans="27:29" x14ac:dyDescent="0.25">
      <c r="AA30936"/>
      <c r="AB30936"/>
      <c r="AC30936"/>
    </row>
    <row r="30937" spans="27:29" x14ac:dyDescent="0.25">
      <c r="AA30937"/>
      <c r="AB30937"/>
      <c r="AC30937"/>
    </row>
    <row r="30938" spans="27:29" x14ac:dyDescent="0.25">
      <c r="AA30938"/>
      <c r="AB30938"/>
      <c r="AC30938"/>
    </row>
    <row r="30939" spans="27:29" x14ac:dyDescent="0.25">
      <c r="AA30939"/>
      <c r="AB30939"/>
      <c r="AC30939"/>
    </row>
    <row r="30940" spans="27:29" x14ac:dyDescent="0.25">
      <c r="AA30940"/>
      <c r="AB30940"/>
      <c r="AC30940"/>
    </row>
    <row r="30941" spans="27:29" x14ac:dyDescent="0.25">
      <c r="AA30941"/>
      <c r="AB30941"/>
      <c r="AC30941"/>
    </row>
    <row r="30942" spans="27:29" x14ac:dyDescent="0.25">
      <c r="AA30942"/>
      <c r="AB30942"/>
      <c r="AC30942"/>
    </row>
    <row r="30943" spans="27:29" x14ac:dyDescent="0.25">
      <c r="AA30943"/>
      <c r="AB30943"/>
      <c r="AC30943"/>
    </row>
    <row r="30944" spans="27:29" x14ac:dyDescent="0.25">
      <c r="AA30944"/>
      <c r="AB30944"/>
      <c r="AC30944"/>
    </row>
    <row r="30945" spans="27:29" x14ac:dyDescent="0.25">
      <c r="AA30945"/>
      <c r="AB30945"/>
      <c r="AC30945"/>
    </row>
    <row r="30946" spans="27:29" x14ac:dyDescent="0.25">
      <c r="AA30946"/>
      <c r="AB30946"/>
      <c r="AC30946"/>
    </row>
    <row r="30947" spans="27:29" x14ac:dyDescent="0.25">
      <c r="AA30947"/>
      <c r="AB30947"/>
      <c r="AC30947"/>
    </row>
    <row r="30948" spans="27:29" x14ac:dyDescent="0.25">
      <c r="AA30948"/>
      <c r="AB30948"/>
      <c r="AC30948"/>
    </row>
    <row r="30949" spans="27:29" x14ac:dyDescent="0.25">
      <c r="AA30949"/>
      <c r="AB30949"/>
      <c r="AC30949"/>
    </row>
    <row r="30950" spans="27:29" x14ac:dyDescent="0.25">
      <c r="AA30950"/>
      <c r="AB30950"/>
      <c r="AC30950"/>
    </row>
    <row r="30951" spans="27:29" x14ac:dyDescent="0.25">
      <c r="AA30951"/>
      <c r="AB30951"/>
      <c r="AC30951"/>
    </row>
    <row r="30952" spans="27:29" x14ac:dyDescent="0.25">
      <c r="AA30952"/>
      <c r="AB30952"/>
      <c r="AC30952"/>
    </row>
    <row r="30953" spans="27:29" x14ac:dyDescent="0.25">
      <c r="AA30953"/>
      <c r="AB30953"/>
      <c r="AC30953"/>
    </row>
    <row r="30954" spans="27:29" x14ac:dyDescent="0.25">
      <c r="AA30954"/>
      <c r="AB30954"/>
      <c r="AC30954"/>
    </row>
    <row r="30955" spans="27:29" x14ac:dyDescent="0.25">
      <c r="AA30955"/>
      <c r="AB30955"/>
      <c r="AC30955"/>
    </row>
    <row r="30956" spans="27:29" x14ac:dyDescent="0.25">
      <c r="AA30956"/>
      <c r="AB30956"/>
      <c r="AC30956"/>
    </row>
    <row r="30957" spans="27:29" x14ac:dyDescent="0.25">
      <c r="AA30957"/>
      <c r="AB30957"/>
      <c r="AC30957"/>
    </row>
    <row r="30958" spans="27:29" x14ac:dyDescent="0.25">
      <c r="AA30958"/>
      <c r="AB30958"/>
      <c r="AC30958"/>
    </row>
    <row r="30959" spans="27:29" x14ac:dyDescent="0.25">
      <c r="AA30959"/>
      <c r="AB30959"/>
      <c r="AC30959"/>
    </row>
    <row r="30960" spans="27:29" x14ac:dyDescent="0.25">
      <c r="AA30960"/>
      <c r="AB30960"/>
      <c r="AC30960"/>
    </row>
    <row r="30961" spans="27:29" x14ac:dyDescent="0.25">
      <c r="AA30961"/>
      <c r="AB30961"/>
      <c r="AC30961"/>
    </row>
    <row r="30962" spans="27:29" x14ac:dyDescent="0.25">
      <c r="AA30962"/>
      <c r="AB30962"/>
      <c r="AC30962"/>
    </row>
    <row r="30963" spans="27:29" x14ac:dyDescent="0.25">
      <c r="AA30963"/>
      <c r="AB30963"/>
      <c r="AC30963"/>
    </row>
    <row r="30964" spans="27:29" x14ac:dyDescent="0.25">
      <c r="AA30964"/>
      <c r="AB30964"/>
      <c r="AC30964"/>
    </row>
    <row r="30965" spans="27:29" x14ac:dyDescent="0.25">
      <c r="AA30965"/>
      <c r="AB30965"/>
      <c r="AC30965"/>
    </row>
    <row r="30966" spans="27:29" x14ac:dyDescent="0.25">
      <c r="AA30966"/>
      <c r="AB30966"/>
      <c r="AC30966"/>
    </row>
    <row r="30967" spans="27:29" x14ac:dyDescent="0.25">
      <c r="AA30967"/>
      <c r="AB30967"/>
      <c r="AC30967"/>
    </row>
    <row r="30968" spans="27:29" x14ac:dyDescent="0.25">
      <c r="AA30968"/>
      <c r="AB30968"/>
      <c r="AC30968"/>
    </row>
    <row r="30969" spans="27:29" x14ac:dyDescent="0.25">
      <c r="AA30969"/>
      <c r="AB30969"/>
      <c r="AC30969"/>
    </row>
    <row r="30970" spans="27:29" x14ac:dyDescent="0.25">
      <c r="AA30970"/>
      <c r="AB30970"/>
      <c r="AC30970"/>
    </row>
    <row r="30971" spans="27:29" x14ac:dyDescent="0.25">
      <c r="AA30971"/>
      <c r="AB30971"/>
      <c r="AC30971"/>
    </row>
    <row r="30972" spans="27:29" x14ac:dyDescent="0.25">
      <c r="AA30972"/>
      <c r="AB30972"/>
      <c r="AC30972"/>
    </row>
    <row r="30973" spans="27:29" x14ac:dyDescent="0.25">
      <c r="AA30973"/>
      <c r="AB30973"/>
      <c r="AC30973"/>
    </row>
    <row r="30974" spans="27:29" x14ac:dyDescent="0.25">
      <c r="AA30974"/>
      <c r="AB30974"/>
      <c r="AC30974"/>
    </row>
    <row r="30975" spans="27:29" x14ac:dyDescent="0.25">
      <c r="AA30975"/>
      <c r="AB30975"/>
      <c r="AC30975"/>
    </row>
    <row r="30976" spans="27:29" x14ac:dyDescent="0.25">
      <c r="AA30976"/>
      <c r="AB30976"/>
      <c r="AC30976"/>
    </row>
    <row r="30977" spans="27:29" x14ac:dyDescent="0.25">
      <c r="AA30977"/>
      <c r="AB30977"/>
      <c r="AC30977"/>
    </row>
    <row r="30978" spans="27:29" x14ac:dyDescent="0.25">
      <c r="AA30978"/>
      <c r="AB30978"/>
      <c r="AC30978"/>
    </row>
    <row r="30979" spans="27:29" x14ac:dyDescent="0.25">
      <c r="AA30979"/>
      <c r="AB30979"/>
      <c r="AC30979"/>
    </row>
    <row r="30980" spans="27:29" x14ac:dyDescent="0.25">
      <c r="AA30980"/>
      <c r="AB30980"/>
      <c r="AC30980"/>
    </row>
    <row r="30981" spans="27:29" x14ac:dyDescent="0.25">
      <c r="AA30981"/>
      <c r="AB30981"/>
      <c r="AC30981"/>
    </row>
    <row r="30982" spans="27:29" x14ac:dyDescent="0.25">
      <c r="AA30982"/>
      <c r="AB30982"/>
      <c r="AC30982"/>
    </row>
    <row r="30983" spans="27:29" x14ac:dyDescent="0.25">
      <c r="AA30983"/>
      <c r="AB30983"/>
      <c r="AC30983"/>
    </row>
    <row r="30984" spans="27:29" x14ac:dyDescent="0.25">
      <c r="AA30984"/>
      <c r="AB30984"/>
      <c r="AC30984"/>
    </row>
    <row r="30985" spans="27:29" x14ac:dyDescent="0.25">
      <c r="AA30985"/>
      <c r="AB30985"/>
      <c r="AC30985"/>
    </row>
    <row r="30986" spans="27:29" x14ac:dyDescent="0.25">
      <c r="AA30986"/>
      <c r="AB30986"/>
      <c r="AC30986"/>
    </row>
    <row r="30987" spans="27:29" x14ac:dyDescent="0.25">
      <c r="AA30987"/>
      <c r="AB30987"/>
      <c r="AC30987"/>
    </row>
    <row r="30988" spans="27:29" x14ac:dyDescent="0.25">
      <c r="AA30988"/>
      <c r="AB30988"/>
      <c r="AC30988"/>
    </row>
    <row r="30989" spans="27:29" x14ac:dyDescent="0.25">
      <c r="AA30989"/>
      <c r="AB30989"/>
      <c r="AC30989"/>
    </row>
    <row r="30990" spans="27:29" x14ac:dyDescent="0.25">
      <c r="AA30990"/>
      <c r="AB30990"/>
      <c r="AC30990"/>
    </row>
    <row r="30991" spans="27:29" x14ac:dyDescent="0.25">
      <c r="AA30991"/>
      <c r="AB30991"/>
      <c r="AC30991"/>
    </row>
    <row r="30992" spans="27:29" x14ac:dyDescent="0.25">
      <c r="AA30992"/>
      <c r="AB30992"/>
      <c r="AC30992"/>
    </row>
    <row r="30993" spans="27:29" x14ac:dyDescent="0.25">
      <c r="AA30993"/>
      <c r="AB30993"/>
      <c r="AC30993"/>
    </row>
    <row r="30994" spans="27:29" x14ac:dyDescent="0.25">
      <c r="AA30994"/>
      <c r="AB30994"/>
      <c r="AC30994"/>
    </row>
    <row r="30995" spans="27:29" x14ac:dyDescent="0.25">
      <c r="AA30995"/>
      <c r="AB30995"/>
      <c r="AC30995"/>
    </row>
    <row r="30996" spans="27:29" x14ac:dyDescent="0.25">
      <c r="AA30996"/>
      <c r="AB30996"/>
      <c r="AC30996"/>
    </row>
    <row r="30997" spans="27:29" x14ac:dyDescent="0.25">
      <c r="AA30997"/>
      <c r="AB30997"/>
      <c r="AC30997"/>
    </row>
    <row r="30998" spans="27:29" x14ac:dyDescent="0.25">
      <c r="AA30998"/>
      <c r="AB30998"/>
      <c r="AC30998"/>
    </row>
    <row r="30999" spans="27:29" x14ac:dyDescent="0.25">
      <c r="AA30999"/>
      <c r="AB30999"/>
      <c r="AC30999"/>
    </row>
    <row r="31000" spans="27:29" x14ac:dyDescent="0.25">
      <c r="AA31000"/>
      <c r="AB31000"/>
      <c r="AC31000"/>
    </row>
    <row r="31001" spans="27:29" x14ac:dyDescent="0.25">
      <c r="AA31001"/>
      <c r="AB31001"/>
      <c r="AC31001"/>
    </row>
    <row r="31002" spans="27:29" x14ac:dyDescent="0.25">
      <c r="AA31002"/>
      <c r="AB31002"/>
      <c r="AC31002"/>
    </row>
    <row r="31003" spans="27:29" x14ac:dyDescent="0.25">
      <c r="AA31003"/>
      <c r="AB31003"/>
      <c r="AC31003"/>
    </row>
    <row r="31004" spans="27:29" x14ac:dyDescent="0.25">
      <c r="AA31004"/>
      <c r="AB31004"/>
      <c r="AC31004"/>
    </row>
    <row r="31005" spans="27:29" x14ac:dyDescent="0.25">
      <c r="AA31005"/>
      <c r="AB31005"/>
      <c r="AC31005"/>
    </row>
    <row r="31006" spans="27:29" x14ac:dyDescent="0.25">
      <c r="AA31006"/>
      <c r="AB31006"/>
      <c r="AC31006"/>
    </row>
    <row r="31007" spans="27:29" x14ac:dyDescent="0.25">
      <c r="AA31007"/>
      <c r="AB31007"/>
      <c r="AC31007"/>
    </row>
    <row r="31008" spans="27:29" x14ac:dyDescent="0.25">
      <c r="AA31008"/>
      <c r="AB31008"/>
      <c r="AC31008"/>
    </row>
    <row r="31009" spans="27:29" x14ac:dyDescent="0.25">
      <c r="AA31009"/>
      <c r="AB31009"/>
      <c r="AC31009"/>
    </row>
    <row r="31010" spans="27:29" x14ac:dyDescent="0.25">
      <c r="AA31010"/>
      <c r="AB31010"/>
      <c r="AC31010"/>
    </row>
    <row r="31011" spans="27:29" x14ac:dyDescent="0.25">
      <c r="AA31011"/>
      <c r="AB31011"/>
      <c r="AC31011"/>
    </row>
    <row r="31012" spans="27:29" x14ac:dyDescent="0.25">
      <c r="AA31012"/>
      <c r="AB31012"/>
      <c r="AC31012"/>
    </row>
    <row r="31013" spans="27:29" x14ac:dyDescent="0.25">
      <c r="AA31013"/>
      <c r="AB31013"/>
      <c r="AC31013"/>
    </row>
    <row r="31014" spans="27:29" x14ac:dyDescent="0.25">
      <c r="AA31014"/>
      <c r="AB31014"/>
      <c r="AC31014"/>
    </row>
    <row r="31015" spans="27:29" x14ac:dyDescent="0.25">
      <c r="AA31015"/>
      <c r="AB31015"/>
      <c r="AC31015"/>
    </row>
    <row r="31016" spans="27:29" x14ac:dyDescent="0.25">
      <c r="AA31016"/>
      <c r="AB31016"/>
      <c r="AC31016"/>
    </row>
    <row r="31017" spans="27:29" x14ac:dyDescent="0.25">
      <c r="AA31017"/>
      <c r="AB31017"/>
      <c r="AC31017"/>
    </row>
    <row r="31018" spans="27:29" x14ac:dyDescent="0.25">
      <c r="AA31018"/>
      <c r="AB31018"/>
      <c r="AC31018"/>
    </row>
    <row r="31019" spans="27:29" x14ac:dyDescent="0.25">
      <c r="AA31019"/>
      <c r="AB31019"/>
      <c r="AC31019"/>
    </row>
    <row r="31020" spans="27:29" x14ac:dyDescent="0.25">
      <c r="AA31020"/>
      <c r="AB31020"/>
      <c r="AC31020"/>
    </row>
    <row r="31021" spans="27:29" x14ac:dyDescent="0.25">
      <c r="AA31021"/>
      <c r="AB31021"/>
      <c r="AC31021"/>
    </row>
    <row r="31022" spans="27:29" x14ac:dyDescent="0.25">
      <c r="AA31022"/>
      <c r="AB31022"/>
      <c r="AC31022"/>
    </row>
    <row r="31023" spans="27:29" x14ac:dyDescent="0.25">
      <c r="AA31023"/>
      <c r="AB31023"/>
      <c r="AC31023"/>
    </row>
    <row r="31024" spans="27:29" x14ac:dyDescent="0.25">
      <c r="AA31024"/>
      <c r="AB31024"/>
      <c r="AC31024"/>
    </row>
    <row r="31025" spans="27:29" x14ac:dyDescent="0.25">
      <c r="AA31025"/>
      <c r="AB31025"/>
      <c r="AC31025"/>
    </row>
    <row r="31026" spans="27:29" x14ac:dyDescent="0.25">
      <c r="AA31026"/>
      <c r="AB31026"/>
      <c r="AC31026"/>
    </row>
    <row r="31027" spans="27:29" x14ac:dyDescent="0.25">
      <c r="AA31027"/>
      <c r="AB31027"/>
      <c r="AC31027"/>
    </row>
    <row r="31028" spans="27:29" x14ac:dyDescent="0.25">
      <c r="AA31028"/>
      <c r="AB31028"/>
      <c r="AC31028"/>
    </row>
    <row r="31029" spans="27:29" x14ac:dyDescent="0.25">
      <c r="AA31029"/>
      <c r="AB31029"/>
      <c r="AC31029"/>
    </row>
    <row r="31030" spans="27:29" x14ac:dyDescent="0.25">
      <c r="AA31030"/>
      <c r="AB31030"/>
      <c r="AC31030"/>
    </row>
    <row r="31031" spans="27:29" x14ac:dyDescent="0.25">
      <c r="AA31031"/>
      <c r="AB31031"/>
      <c r="AC31031"/>
    </row>
    <row r="31032" spans="27:29" x14ac:dyDescent="0.25">
      <c r="AA31032"/>
      <c r="AB31032"/>
      <c r="AC31032"/>
    </row>
    <row r="31033" spans="27:29" x14ac:dyDescent="0.25">
      <c r="AA31033"/>
      <c r="AB31033"/>
      <c r="AC31033"/>
    </row>
    <row r="31034" spans="27:29" x14ac:dyDescent="0.25">
      <c r="AA31034"/>
      <c r="AB31034"/>
      <c r="AC31034"/>
    </row>
    <row r="31035" spans="27:29" x14ac:dyDescent="0.25">
      <c r="AA31035"/>
      <c r="AB31035"/>
      <c r="AC31035"/>
    </row>
    <row r="31036" spans="27:29" x14ac:dyDescent="0.25">
      <c r="AA31036"/>
      <c r="AB31036"/>
      <c r="AC31036"/>
    </row>
    <row r="31037" spans="27:29" x14ac:dyDescent="0.25">
      <c r="AA31037"/>
      <c r="AB31037"/>
      <c r="AC31037"/>
    </row>
    <row r="31038" spans="27:29" x14ac:dyDescent="0.25">
      <c r="AA31038"/>
      <c r="AB31038"/>
      <c r="AC31038"/>
    </row>
    <row r="31039" spans="27:29" x14ac:dyDescent="0.25">
      <c r="AA31039"/>
      <c r="AB31039"/>
      <c r="AC31039"/>
    </row>
    <row r="31040" spans="27:29" x14ac:dyDescent="0.25">
      <c r="AA31040"/>
      <c r="AB31040"/>
      <c r="AC31040"/>
    </row>
    <row r="31041" spans="27:29" x14ac:dyDescent="0.25">
      <c r="AA31041"/>
      <c r="AB31041"/>
      <c r="AC31041"/>
    </row>
    <row r="31042" spans="27:29" x14ac:dyDescent="0.25">
      <c r="AA31042"/>
      <c r="AB31042"/>
      <c r="AC31042"/>
    </row>
    <row r="31043" spans="27:29" x14ac:dyDescent="0.25">
      <c r="AA31043"/>
      <c r="AB31043"/>
      <c r="AC31043"/>
    </row>
    <row r="31044" spans="27:29" x14ac:dyDescent="0.25">
      <c r="AA31044"/>
      <c r="AB31044"/>
      <c r="AC31044"/>
    </row>
    <row r="31045" spans="27:29" x14ac:dyDescent="0.25">
      <c r="AA31045"/>
      <c r="AB31045"/>
      <c r="AC31045"/>
    </row>
    <row r="31046" spans="27:29" x14ac:dyDescent="0.25">
      <c r="AA31046"/>
      <c r="AB31046"/>
      <c r="AC31046"/>
    </row>
    <row r="31047" spans="27:29" x14ac:dyDescent="0.25">
      <c r="AA31047"/>
      <c r="AB31047"/>
      <c r="AC31047"/>
    </row>
    <row r="31048" spans="27:29" x14ac:dyDescent="0.25">
      <c r="AA31048"/>
      <c r="AB31048"/>
      <c r="AC31048"/>
    </row>
    <row r="31049" spans="27:29" x14ac:dyDescent="0.25">
      <c r="AA31049"/>
      <c r="AB31049"/>
      <c r="AC31049"/>
    </row>
    <row r="31050" spans="27:29" x14ac:dyDescent="0.25">
      <c r="AA31050"/>
      <c r="AB31050"/>
      <c r="AC31050"/>
    </row>
    <row r="31051" spans="27:29" x14ac:dyDescent="0.25">
      <c r="AA31051"/>
      <c r="AB31051"/>
      <c r="AC31051"/>
    </row>
    <row r="31052" spans="27:29" x14ac:dyDescent="0.25">
      <c r="AA31052"/>
      <c r="AB31052"/>
      <c r="AC31052"/>
    </row>
    <row r="31053" spans="27:29" x14ac:dyDescent="0.25">
      <c r="AA31053"/>
      <c r="AB31053"/>
      <c r="AC31053"/>
    </row>
    <row r="31054" spans="27:29" x14ac:dyDescent="0.25">
      <c r="AA31054"/>
      <c r="AB31054"/>
      <c r="AC31054"/>
    </row>
    <row r="31055" spans="27:29" x14ac:dyDescent="0.25">
      <c r="AA31055"/>
      <c r="AB31055"/>
      <c r="AC31055"/>
    </row>
    <row r="31056" spans="27:29" x14ac:dyDescent="0.25">
      <c r="AA31056"/>
      <c r="AB31056"/>
      <c r="AC31056"/>
    </row>
    <row r="31057" spans="27:29" x14ac:dyDescent="0.25">
      <c r="AA31057"/>
      <c r="AB31057"/>
      <c r="AC31057"/>
    </row>
    <row r="31058" spans="27:29" x14ac:dyDescent="0.25">
      <c r="AA31058"/>
      <c r="AB31058"/>
      <c r="AC31058"/>
    </row>
    <row r="31059" spans="27:29" x14ac:dyDescent="0.25">
      <c r="AA31059"/>
      <c r="AB31059"/>
      <c r="AC31059"/>
    </row>
    <row r="31060" spans="27:29" x14ac:dyDescent="0.25">
      <c r="AA31060"/>
      <c r="AB31060"/>
      <c r="AC31060"/>
    </row>
    <row r="31061" spans="27:29" x14ac:dyDescent="0.25">
      <c r="AA31061"/>
      <c r="AB31061"/>
      <c r="AC31061"/>
    </row>
    <row r="31062" spans="27:29" x14ac:dyDescent="0.25">
      <c r="AA31062"/>
      <c r="AB31062"/>
      <c r="AC31062"/>
    </row>
    <row r="31063" spans="27:29" x14ac:dyDescent="0.25">
      <c r="AA31063"/>
      <c r="AB31063"/>
      <c r="AC31063"/>
    </row>
    <row r="31064" spans="27:29" x14ac:dyDescent="0.25">
      <c r="AA31064"/>
      <c r="AB31064"/>
      <c r="AC31064"/>
    </row>
    <row r="31065" spans="27:29" x14ac:dyDescent="0.25">
      <c r="AA31065"/>
      <c r="AB31065"/>
      <c r="AC31065"/>
    </row>
    <row r="31066" spans="27:29" x14ac:dyDescent="0.25">
      <c r="AA31066"/>
      <c r="AB31066"/>
      <c r="AC31066"/>
    </row>
    <row r="31067" spans="27:29" x14ac:dyDescent="0.25">
      <c r="AA31067"/>
      <c r="AB31067"/>
      <c r="AC31067"/>
    </row>
    <row r="31068" spans="27:29" x14ac:dyDescent="0.25">
      <c r="AA31068"/>
      <c r="AB31068"/>
      <c r="AC31068"/>
    </row>
    <row r="31069" spans="27:29" x14ac:dyDescent="0.25">
      <c r="AA31069"/>
      <c r="AB31069"/>
      <c r="AC31069"/>
    </row>
    <row r="31070" spans="27:29" x14ac:dyDescent="0.25">
      <c r="AA31070"/>
      <c r="AB31070"/>
      <c r="AC31070"/>
    </row>
    <row r="31071" spans="27:29" x14ac:dyDescent="0.25">
      <c r="AA31071"/>
      <c r="AB31071"/>
      <c r="AC31071"/>
    </row>
    <row r="31072" spans="27:29" x14ac:dyDescent="0.25">
      <c r="AA31072"/>
      <c r="AB31072"/>
      <c r="AC31072"/>
    </row>
    <row r="31073" spans="27:29" x14ac:dyDescent="0.25">
      <c r="AA31073"/>
      <c r="AB31073"/>
      <c r="AC31073"/>
    </row>
    <row r="31074" spans="27:29" x14ac:dyDescent="0.25">
      <c r="AA31074"/>
      <c r="AB31074"/>
      <c r="AC31074"/>
    </row>
    <row r="31075" spans="27:29" x14ac:dyDescent="0.25">
      <c r="AA31075"/>
      <c r="AB31075"/>
      <c r="AC31075"/>
    </row>
    <row r="31076" spans="27:29" x14ac:dyDescent="0.25">
      <c r="AA31076"/>
      <c r="AB31076"/>
      <c r="AC31076"/>
    </row>
    <row r="31077" spans="27:29" x14ac:dyDescent="0.25">
      <c r="AA31077"/>
      <c r="AB31077"/>
      <c r="AC31077"/>
    </row>
    <row r="31078" spans="27:29" x14ac:dyDescent="0.25">
      <c r="AA31078"/>
      <c r="AB31078"/>
      <c r="AC31078"/>
    </row>
    <row r="31079" spans="27:29" x14ac:dyDescent="0.25">
      <c r="AA31079"/>
      <c r="AB31079"/>
      <c r="AC31079"/>
    </row>
    <row r="31080" spans="27:29" x14ac:dyDescent="0.25">
      <c r="AA31080"/>
      <c r="AB31080"/>
      <c r="AC31080"/>
    </row>
    <row r="31081" spans="27:29" x14ac:dyDescent="0.25">
      <c r="AA31081"/>
      <c r="AB31081"/>
      <c r="AC31081"/>
    </row>
    <row r="31082" spans="27:29" x14ac:dyDescent="0.25">
      <c r="AA31082"/>
      <c r="AB31082"/>
      <c r="AC31082"/>
    </row>
    <row r="31083" spans="27:29" x14ac:dyDescent="0.25">
      <c r="AA31083"/>
      <c r="AB31083"/>
      <c r="AC31083"/>
    </row>
    <row r="31084" spans="27:29" x14ac:dyDescent="0.25">
      <c r="AA31084"/>
      <c r="AB31084"/>
      <c r="AC31084"/>
    </row>
    <row r="31085" spans="27:29" x14ac:dyDescent="0.25">
      <c r="AA31085"/>
      <c r="AB31085"/>
      <c r="AC31085"/>
    </row>
    <row r="31086" spans="27:29" x14ac:dyDescent="0.25">
      <c r="AA31086"/>
      <c r="AB31086"/>
      <c r="AC31086"/>
    </row>
    <row r="31087" spans="27:29" x14ac:dyDescent="0.25">
      <c r="AA31087"/>
      <c r="AB31087"/>
      <c r="AC31087"/>
    </row>
    <row r="31088" spans="27:29" x14ac:dyDescent="0.25">
      <c r="AA31088"/>
      <c r="AB31088"/>
      <c r="AC31088"/>
    </row>
    <row r="31089" spans="27:29" x14ac:dyDescent="0.25">
      <c r="AA31089"/>
      <c r="AB31089"/>
      <c r="AC31089"/>
    </row>
    <row r="31090" spans="27:29" x14ac:dyDescent="0.25">
      <c r="AA31090"/>
      <c r="AB31090"/>
      <c r="AC31090"/>
    </row>
    <row r="31091" spans="27:29" x14ac:dyDescent="0.25">
      <c r="AA31091"/>
      <c r="AB31091"/>
      <c r="AC31091"/>
    </row>
    <row r="31092" spans="27:29" x14ac:dyDescent="0.25">
      <c r="AA31092"/>
      <c r="AB31092"/>
      <c r="AC31092"/>
    </row>
    <row r="31093" spans="27:29" x14ac:dyDescent="0.25">
      <c r="AA31093"/>
      <c r="AB31093"/>
      <c r="AC31093"/>
    </row>
    <row r="31094" spans="27:29" x14ac:dyDescent="0.25">
      <c r="AA31094"/>
      <c r="AB31094"/>
      <c r="AC31094"/>
    </row>
    <row r="31095" spans="27:29" x14ac:dyDescent="0.25">
      <c r="AA31095"/>
      <c r="AB31095"/>
      <c r="AC31095"/>
    </row>
    <row r="31096" spans="27:29" x14ac:dyDescent="0.25">
      <c r="AA31096"/>
      <c r="AB31096"/>
      <c r="AC31096"/>
    </row>
    <row r="31097" spans="27:29" x14ac:dyDescent="0.25">
      <c r="AA31097"/>
      <c r="AB31097"/>
      <c r="AC31097"/>
    </row>
    <row r="31098" spans="27:29" x14ac:dyDescent="0.25">
      <c r="AA31098"/>
      <c r="AB31098"/>
      <c r="AC31098"/>
    </row>
    <row r="31099" spans="27:29" x14ac:dyDescent="0.25">
      <c r="AA31099"/>
      <c r="AB31099"/>
      <c r="AC31099"/>
    </row>
    <row r="31100" spans="27:29" x14ac:dyDescent="0.25">
      <c r="AA31100"/>
      <c r="AB31100"/>
      <c r="AC31100"/>
    </row>
    <row r="31101" spans="27:29" x14ac:dyDescent="0.25">
      <c r="AA31101"/>
      <c r="AB31101"/>
      <c r="AC31101"/>
    </row>
    <row r="31102" spans="27:29" x14ac:dyDescent="0.25">
      <c r="AA31102"/>
      <c r="AB31102"/>
      <c r="AC31102"/>
    </row>
    <row r="31103" spans="27:29" x14ac:dyDescent="0.25">
      <c r="AA31103"/>
      <c r="AB31103"/>
      <c r="AC31103"/>
    </row>
    <row r="31104" spans="27:29" x14ac:dyDescent="0.25">
      <c r="AA31104"/>
      <c r="AB31104"/>
      <c r="AC31104"/>
    </row>
    <row r="31105" spans="27:29" x14ac:dyDescent="0.25">
      <c r="AA31105"/>
      <c r="AB31105"/>
      <c r="AC31105"/>
    </row>
    <row r="31106" spans="27:29" x14ac:dyDescent="0.25">
      <c r="AA31106"/>
      <c r="AB31106"/>
      <c r="AC31106"/>
    </row>
    <row r="31107" spans="27:29" x14ac:dyDescent="0.25">
      <c r="AA31107"/>
      <c r="AB31107"/>
      <c r="AC31107"/>
    </row>
    <row r="31108" spans="27:29" x14ac:dyDescent="0.25">
      <c r="AA31108"/>
      <c r="AB31108"/>
      <c r="AC31108"/>
    </row>
    <row r="31109" spans="27:29" x14ac:dyDescent="0.25">
      <c r="AA31109"/>
      <c r="AB31109"/>
      <c r="AC31109"/>
    </row>
    <row r="31110" spans="27:29" x14ac:dyDescent="0.25">
      <c r="AA31110"/>
      <c r="AB31110"/>
      <c r="AC31110"/>
    </row>
    <row r="31111" spans="27:29" x14ac:dyDescent="0.25">
      <c r="AA31111"/>
      <c r="AB31111"/>
      <c r="AC31111"/>
    </row>
    <row r="31112" spans="27:29" x14ac:dyDescent="0.25">
      <c r="AA31112"/>
      <c r="AB31112"/>
      <c r="AC31112"/>
    </row>
    <row r="31113" spans="27:29" x14ac:dyDescent="0.25">
      <c r="AA31113"/>
      <c r="AB31113"/>
      <c r="AC31113"/>
    </row>
    <row r="31114" spans="27:29" x14ac:dyDescent="0.25">
      <c r="AA31114"/>
      <c r="AB31114"/>
      <c r="AC31114"/>
    </row>
    <row r="31115" spans="27:29" x14ac:dyDescent="0.25">
      <c r="AA31115"/>
      <c r="AB31115"/>
      <c r="AC31115"/>
    </row>
    <row r="31116" spans="27:29" x14ac:dyDescent="0.25">
      <c r="AA31116"/>
      <c r="AB31116"/>
      <c r="AC31116"/>
    </row>
    <row r="31117" spans="27:29" x14ac:dyDescent="0.25">
      <c r="AA31117"/>
      <c r="AB31117"/>
      <c r="AC31117"/>
    </row>
    <row r="31118" spans="27:29" x14ac:dyDescent="0.25">
      <c r="AA31118"/>
      <c r="AB31118"/>
      <c r="AC31118"/>
    </row>
    <row r="31119" spans="27:29" x14ac:dyDescent="0.25">
      <c r="AA31119"/>
      <c r="AB31119"/>
      <c r="AC31119"/>
    </row>
    <row r="31120" spans="27:29" x14ac:dyDescent="0.25">
      <c r="AA31120"/>
      <c r="AB31120"/>
      <c r="AC31120"/>
    </row>
    <row r="31121" spans="27:29" x14ac:dyDescent="0.25">
      <c r="AA31121"/>
      <c r="AB31121"/>
      <c r="AC31121"/>
    </row>
    <row r="31122" spans="27:29" x14ac:dyDescent="0.25">
      <c r="AA31122"/>
      <c r="AB31122"/>
      <c r="AC31122"/>
    </row>
    <row r="31123" spans="27:29" x14ac:dyDescent="0.25">
      <c r="AA31123"/>
      <c r="AB31123"/>
      <c r="AC31123"/>
    </row>
    <row r="31124" spans="27:29" x14ac:dyDescent="0.25">
      <c r="AA31124"/>
      <c r="AB31124"/>
      <c r="AC31124"/>
    </row>
    <row r="31125" spans="27:29" x14ac:dyDescent="0.25">
      <c r="AA31125"/>
      <c r="AB31125"/>
      <c r="AC31125"/>
    </row>
    <row r="31126" spans="27:29" x14ac:dyDescent="0.25">
      <c r="AA31126"/>
      <c r="AB31126"/>
      <c r="AC31126"/>
    </row>
    <row r="31127" spans="27:29" x14ac:dyDescent="0.25">
      <c r="AA31127"/>
      <c r="AB31127"/>
      <c r="AC31127"/>
    </row>
    <row r="31128" spans="27:29" x14ac:dyDescent="0.25">
      <c r="AA31128"/>
      <c r="AB31128"/>
      <c r="AC31128"/>
    </row>
    <row r="31129" spans="27:29" x14ac:dyDescent="0.25">
      <c r="AA31129"/>
      <c r="AB31129"/>
      <c r="AC31129"/>
    </row>
    <row r="31130" spans="27:29" x14ac:dyDescent="0.25">
      <c r="AA31130"/>
      <c r="AB31130"/>
      <c r="AC31130"/>
    </row>
    <row r="31131" spans="27:29" x14ac:dyDescent="0.25">
      <c r="AA31131"/>
      <c r="AB31131"/>
      <c r="AC31131"/>
    </row>
    <row r="31132" spans="27:29" x14ac:dyDescent="0.25">
      <c r="AA31132"/>
      <c r="AB31132"/>
      <c r="AC31132"/>
    </row>
    <row r="31133" spans="27:29" x14ac:dyDescent="0.25">
      <c r="AA31133"/>
      <c r="AB31133"/>
      <c r="AC31133"/>
    </row>
    <row r="31134" spans="27:29" x14ac:dyDescent="0.25">
      <c r="AA31134"/>
      <c r="AB31134"/>
      <c r="AC31134"/>
    </row>
    <row r="31135" spans="27:29" x14ac:dyDescent="0.25">
      <c r="AA31135"/>
      <c r="AB31135"/>
      <c r="AC31135"/>
    </row>
    <row r="31136" spans="27:29" x14ac:dyDescent="0.25">
      <c r="AA31136"/>
      <c r="AB31136"/>
      <c r="AC31136"/>
    </row>
    <row r="31137" spans="27:29" x14ac:dyDescent="0.25">
      <c r="AA31137"/>
      <c r="AB31137"/>
      <c r="AC31137"/>
    </row>
    <row r="31138" spans="27:29" x14ac:dyDescent="0.25">
      <c r="AA31138"/>
      <c r="AB31138"/>
      <c r="AC31138"/>
    </row>
    <row r="31139" spans="27:29" x14ac:dyDescent="0.25">
      <c r="AA31139"/>
      <c r="AB31139"/>
      <c r="AC31139"/>
    </row>
    <row r="31140" spans="27:29" x14ac:dyDescent="0.25">
      <c r="AA31140"/>
      <c r="AB31140"/>
      <c r="AC31140"/>
    </row>
    <row r="31141" spans="27:29" x14ac:dyDescent="0.25">
      <c r="AA31141"/>
      <c r="AB31141"/>
      <c r="AC31141"/>
    </row>
    <row r="31142" spans="27:29" x14ac:dyDescent="0.25">
      <c r="AA31142"/>
      <c r="AB31142"/>
      <c r="AC31142"/>
    </row>
    <row r="31143" spans="27:29" x14ac:dyDescent="0.25">
      <c r="AA31143"/>
      <c r="AB31143"/>
      <c r="AC31143"/>
    </row>
    <row r="31144" spans="27:29" x14ac:dyDescent="0.25">
      <c r="AA31144"/>
      <c r="AB31144"/>
      <c r="AC31144"/>
    </row>
    <row r="31145" spans="27:29" x14ac:dyDescent="0.25">
      <c r="AA31145"/>
      <c r="AB31145"/>
      <c r="AC31145"/>
    </row>
    <row r="31146" spans="27:29" x14ac:dyDescent="0.25">
      <c r="AA31146"/>
      <c r="AB31146"/>
      <c r="AC31146"/>
    </row>
    <row r="31147" spans="27:29" x14ac:dyDescent="0.25">
      <c r="AA31147"/>
      <c r="AB31147"/>
      <c r="AC31147"/>
    </row>
    <row r="31148" spans="27:29" x14ac:dyDescent="0.25">
      <c r="AA31148"/>
      <c r="AB31148"/>
      <c r="AC31148"/>
    </row>
    <row r="31149" spans="27:29" x14ac:dyDescent="0.25">
      <c r="AA31149"/>
      <c r="AB31149"/>
      <c r="AC31149"/>
    </row>
    <row r="31150" spans="27:29" x14ac:dyDescent="0.25">
      <c r="AA31150"/>
      <c r="AB31150"/>
      <c r="AC31150"/>
    </row>
    <row r="31151" spans="27:29" x14ac:dyDescent="0.25">
      <c r="AA31151"/>
      <c r="AB31151"/>
      <c r="AC31151"/>
    </row>
    <row r="31152" spans="27:29" x14ac:dyDescent="0.25">
      <c r="AA31152"/>
      <c r="AB31152"/>
      <c r="AC31152"/>
    </row>
    <row r="31153" spans="27:29" x14ac:dyDescent="0.25">
      <c r="AA31153"/>
      <c r="AB31153"/>
      <c r="AC31153"/>
    </row>
    <row r="31154" spans="27:29" x14ac:dyDescent="0.25">
      <c r="AA31154"/>
      <c r="AB31154"/>
      <c r="AC31154"/>
    </row>
    <row r="31155" spans="27:29" x14ac:dyDescent="0.25">
      <c r="AA31155"/>
      <c r="AB31155"/>
      <c r="AC31155"/>
    </row>
    <row r="31156" spans="27:29" x14ac:dyDescent="0.25">
      <c r="AA31156"/>
      <c r="AB31156"/>
      <c r="AC31156"/>
    </row>
    <row r="31157" spans="27:29" x14ac:dyDescent="0.25">
      <c r="AA31157"/>
      <c r="AB31157"/>
      <c r="AC31157"/>
    </row>
    <row r="31158" spans="27:29" x14ac:dyDescent="0.25">
      <c r="AA31158"/>
      <c r="AB31158"/>
      <c r="AC31158"/>
    </row>
    <row r="31159" spans="27:29" x14ac:dyDescent="0.25">
      <c r="AA31159"/>
      <c r="AB31159"/>
      <c r="AC31159"/>
    </row>
    <row r="31160" spans="27:29" x14ac:dyDescent="0.25">
      <c r="AA31160"/>
      <c r="AB31160"/>
      <c r="AC31160"/>
    </row>
    <row r="31161" spans="27:29" x14ac:dyDescent="0.25">
      <c r="AA31161"/>
      <c r="AB31161"/>
      <c r="AC31161"/>
    </row>
    <row r="31162" spans="27:29" x14ac:dyDescent="0.25">
      <c r="AA31162"/>
      <c r="AB31162"/>
      <c r="AC31162"/>
    </row>
    <row r="31163" spans="27:29" x14ac:dyDescent="0.25">
      <c r="AA31163"/>
      <c r="AB31163"/>
      <c r="AC31163"/>
    </row>
    <row r="31164" spans="27:29" x14ac:dyDescent="0.25">
      <c r="AA31164"/>
      <c r="AB31164"/>
      <c r="AC31164"/>
    </row>
    <row r="31165" spans="27:29" x14ac:dyDescent="0.25">
      <c r="AA31165"/>
      <c r="AB31165"/>
      <c r="AC31165"/>
    </row>
    <row r="31166" spans="27:29" x14ac:dyDescent="0.25">
      <c r="AA31166"/>
      <c r="AB31166"/>
      <c r="AC31166"/>
    </row>
    <row r="31167" spans="27:29" x14ac:dyDescent="0.25">
      <c r="AA31167"/>
      <c r="AB31167"/>
      <c r="AC31167"/>
    </row>
    <row r="31168" spans="27:29" x14ac:dyDescent="0.25">
      <c r="AA31168"/>
      <c r="AB31168"/>
      <c r="AC31168"/>
    </row>
    <row r="31169" spans="27:29" x14ac:dyDescent="0.25">
      <c r="AA31169"/>
      <c r="AB31169"/>
      <c r="AC31169"/>
    </row>
    <row r="31170" spans="27:29" x14ac:dyDescent="0.25">
      <c r="AA31170"/>
      <c r="AB31170"/>
      <c r="AC31170"/>
    </row>
    <row r="31171" spans="27:29" x14ac:dyDescent="0.25">
      <c r="AA31171"/>
      <c r="AB31171"/>
      <c r="AC31171"/>
    </row>
    <row r="31172" spans="27:29" x14ac:dyDescent="0.25">
      <c r="AA31172"/>
      <c r="AB31172"/>
      <c r="AC31172"/>
    </row>
    <row r="31173" spans="27:29" x14ac:dyDescent="0.25">
      <c r="AA31173"/>
      <c r="AB31173"/>
      <c r="AC31173"/>
    </row>
    <row r="31174" spans="27:29" x14ac:dyDescent="0.25">
      <c r="AA31174"/>
      <c r="AB31174"/>
      <c r="AC31174"/>
    </row>
    <row r="31175" spans="27:29" x14ac:dyDescent="0.25">
      <c r="AA31175"/>
      <c r="AB31175"/>
      <c r="AC31175"/>
    </row>
    <row r="31176" spans="27:29" x14ac:dyDescent="0.25">
      <c r="AA31176"/>
      <c r="AB31176"/>
      <c r="AC31176"/>
    </row>
    <row r="31177" spans="27:29" x14ac:dyDescent="0.25">
      <c r="AA31177"/>
      <c r="AB31177"/>
      <c r="AC31177"/>
    </row>
    <row r="31178" spans="27:29" x14ac:dyDescent="0.25">
      <c r="AA31178"/>
      <c r="AB31178"/>
      <c r="AC31178"/>
    </row>
    <row r="31179" spans="27:29" x14ac:dyDescent="0.25">
      <c r="AA31179"/>
      <c r="AB31179"/>
      <c r="AC31179"/>
    </row>
    <row r="31180" spans="27:29" x14ac:dyDescent="0.25">
      <c r="AA31180"/>
      <c r="AB31180"/>
      <c r="AC31180"/>
    </row>
    <row r="31181" spans="27:29" x14ac:dyDescent="0.25">
      <c r="AA31181"/>
      <c r="AB31181"/>
      <c r="AC31181"/>
    </row>
    <row r="31182" spans="27:29" x14ac:dyDescent="0.25">
      <c r="AA31182"/>
      <c r="AB31182"/>
      <c r="AC31182"/>
    </row>
    <row r="31183" spans="27:29" x14ac:dyDescent="0.25">
      <c r="AA31183"/>
      <c r="AB31183"/>
      <c r="AC31183"/>
    </row>
    <row r="31184" spans="27:29" x14ac:dyDescent="0.25">
      <c r="AA31184"/>
      <c r="AB31184"/>
      <c r="AC31184"/>
    </row>
    <row r="31185" spans="27:29" x14ac:dyDescent="0.25">
      <c r="AA31185"/>
      <c r="AB31185"/>
      <c r="AC31185"/>
    </row>
    <row r="31186" spans="27:29" x14ac:dyDescent="0.25">
      <c r="AA31186"/>
      <c r="AB31186"/>
      <c r="AC31186"/>
    </row>
    <row r="31187" spans="27:29" x14ac:dyDescent="0.25">
      <c r="AA31187"/>
      <c r="AB31187"/>
      <c r="AC31187"/>
    </row>
    <row r="31188" spans="27:29" x14ac:dyDescent="0.25">
      <c r="AA31188"/>
      <c r="AB31188"/>
      <c r="AC31188"/>
    </row>
    <row r="31189" spans="27:29" x14ac:dyDescent="0.25">
      <c r="AA31189"/>
      <c r="AB31189"/>
      <c r="AC31189"/>
    </row>
    <row r="31190" spans="27:29" x14ac:dyDescent="0.25">
      <c r="AA31190"/>
      <c r="AB31190"/>
      <c r="AC31190"/>
    </row>
    <row r="31191" spans="27:29" x14ac:dyDescent="0.25">
      <c r="AA31191"/>
      <c r="AB31191"/>
      <c r="AC31191"/>
    </row>
    <row r="31192" spans="27:29" x14ac:dyDescent="0.25">
      <c r="AA31192"/>
      <c r="AB31192"/>
      <c r="AC31192"/>
    </row>
    <row r="31193" spans="27:29" x14ac:dyDescent="0.25">
      <c r="AA31193"/>
      <c r="AB31193"/>
      <c r="AC31193"/>
    </row>
    <row r="31194" spans="27:29" x14ac:dyDescent="0.25">
      <c r="AA31194"/>
      <c r="AB31194"/>
      <c r="AC31194"/>
    </row>
    <row r="31195" spans="27:29" x14ac:dyDescent="0.25">
      <c r="AA31195"/>
      <c r="AB31195"/>
      <c r="AC31195"/>
    </row>
    <row r="31196" spans="27:29" x14ac:dyDescent="0.25">
      <c r="AA31196"/>
      <c r="AB31196"/>
      <c r="AC31196"/>
    </row>
    <row r="31197" spans="27:29" x14ac:dyDescent="0.25">
      <c r="AA31197"/>
      <c r="AB31197"/>
      <c r="AC31197"/>
    </row>
    <row r="31198" spans="27:29" x14ac:dyDescent="0.25">
      <c r="AA31198"/>
      <c r="AB31198"/>
      <c r="AC31198"/>
    </row>
    <row r="31199" spans="27:29" x14ac:dyDescent="0.25">
      <c r="AA31199"/>
      <c r="AB31199"/>
      <c r="AC31199"/>
    </row>
    <row r="31200" spans="27:29" x14ac:dyDescent="0.25">
      <c r="AA31200"/>
      <c r="AB31200"/>
      <c r="AC31200"/>
    </row>
    <row r="31201" spans="27:29" x14ac:dyDescent="0.25">
      <c r="AA31201"/>
      <c r="AB31201"/>
      <c r="AC31201"/>
    </row>
    <row r="31202" spans="27:29" x14ac:dyDescent="0.25">
      <c r="AA31202"/>
      <c r="AB31202"/>
      <c r="AC31202"/>
    </row>
    <row r="31203" spans="27:29" x14ac:dyDescent="0.25">
      <c r="AA31203"/>
      <c r="AB31203"/>
      <c r="AC31203"/>
    </row>
    <row r="31204" spans="27:29" x14ac:dyDescent="0.25">
      <c r="AA31204"/>
      <c r="AB31204"/>
      <c r="AC31204"/>
    </row>
    <row r="31205" spans="27:29" x14ac:dyDescent="0.25">
      <c r="AA31205"/>
      <c r="AB31205"/>
      <c r="AC31205"/>
    </row>
    <row r="31206" spans="27:29" x14ac:dyDescent="0.25">
      <c r="AA31206"/>
      <c r="AB31206"/>
      <c r="AC31206"/>
    </row>
    <row r="31207" spans="27:29" x14ac:dyDescent="0.25">
      <c r="AA31207"/>
      <c r="AB31207"/>
      <c r="AC31207"/>
    </row>
    <row r="31208" spans="27:29" x14ac:dyDescent="0.25">
      <c r="AA31208"/>
      <c r="AB31208"/>
      <c r="AC31208"/>
    </row>
    <row r="31209" spans="27:29" x14ac:dyDescent="0.25">
      <c r="AA31209"/>
      <c r="AB31209"/>
      <c r="AC31209"/>
    </row>
    <row r="31210" spans="27:29" x14ac:dyDescent="0.25">
      <c r="AA31210"/>
      <c r="AB31210"/>
      <c r="AC31210"/>
    </row>
    <row r="31211" spans="27:29" x14ac:dyDescent="0.25">
      <c r="AA31211"/>
      <c r="AB31211"/>
      <c r="AC31211"/>
    </row>
    <row r="31212" spans="27:29" x14ac:dyDescent="0.25">
      <c r="AA31212"/>
      <c r="AB31212"/>
      <c r="AC31212"/>
    </row>
    <row r="31213" spans="27:29" x14ac:dyDescent="0.25">
      <c r="AA31213"/>
      <c r="AB31213"/>
      <c r="AC31213"/>
    </row>
    <row r="31214" spans="27:29" x14ac:dyDescent="0.25">
      <c r="AA31214"/>
      <c r="AB31214"/>
      <c r="AC31214"/>
    </row>
    <row r="31215" spans="27:29" x14ac:dyDescent="0.25">
      <c r="AA31215"/>
      <c r="AB31215"/>
      <c r="AC31215"/>
    </row>
    <row r="31216" spans="27:29" x14ac:dyDescent="0.25">
      <c r="AA31216"/>
      <c r="AB31216"/>
      <c r="AC31216"/>
    </row>
    <row r="31217" spans="27:29" x14ac:dyDescent="0.25">
      <c r="AA31217"/>
      <c r="AB31217"/>
      <c r="AC31217"/>
    </row>
    <row r="31218" spans="27:29" x14ac:dyDescent="0.25">
      <c r="AA31218"/>
      <c r="AB31218"/>
      <c r="AC31218"/>
    </row>
    <row r="31219" spans="27:29" x14ac:dyDescent="0.25">
      <c r="AA31219"/>
      <c r="AB31219"/>
      <c r="AC31219"/>
    </row>
    <row r="31220" spans="27:29" x14ac:dyDescent="0.25">
      <c r="AA31220"/>
      <c r="AB31220"/>
      <c r="AC31220"/>
    </row>
    <row r="31221" spans="27:29" x14ac:dyDescent="0.25">
      <c r="AA31221"/>
      <c r="AB31221"/>
      <c r="AC31221"/>
    </row>
    <row r="31222" spans="27:29" x14ac:dyDescent="0.25">
      <c r="AA31222"/>
      <c r="AB31222"/>
      <c r="AC31222"/>
    </row>
    <row r="31223" spans="27:29" x14ac:dyDescent="0.25">
      <c r="AA31223"/>
      <c r="AB31223"/>
      <c r="AC31223"/>
    </row>
    <row r="31224" spans="27:29" x14ac:dyDescent="0.25">
      <c r="AA31224"/>
      <c r="AB31224"/>
      <c r="AC31224"/>
    </row>
    <row r="31225" spans="27:29" x14ac:dyDescent="0.25">
      <c r="AA31225"/>
      <c r="AB31225"/>
      <c r="AC31225"/>
    </row>
    <row r="31226" spans="27:29" x14ac:dyDescent="0.25">
      <c r="AA31226"/>
      <c r="AB31226"/>
      <c r="AC31226"/>
    </row>
    <row r="31227" spans="27:29" x14ac:dyDescent="0.25">
      <c r="AA31227"/>
      <c r="AB31227"/>
      <c r="AC31227"/>
    </row>
    <row r="31228" spans="27:29" x14ac:dyDescent="0.25">
      <c r="AA31228"/>
      <c r="AB31228"/>
      <c r="AC31228"/>
    </row>
    <row r="31229" spans="27:29" x14ac:dyDescent="0.25">
      <c r="AA31229"/>
      <c r="AB31229"/>
      <c r="AC31229"/>
    </row>
    <row r="31230" spans="27:29" x14ac:dyDescent="0.25">
      <c r="AA31230"/>
      <c r="AB31230"/>
      <c r="AC31230"/>
    </row>
    <row r="31231" spans="27:29" x14ac:dyDescent="0.25">
      <c r="AA31231"/>
      <c r="AB31231"/>
      <c r="AC31231"/>
    </row>
    <row r="31232" spans="27:29" x14ac:dyDescent="0.25">
      <c r="AA31232"/>
      <c r="AB31232"/>
      <c r="AC31232"/>
    </row>
    <row r="31233" spans="27:29" x14ac:dyDescent="0.25">
      <c r="AA31233"/>
      <c r="AB31233"/>
      <c r="AC31233"/>
    </row>
    <row r="31234" spans="27:29" x14ac:dyDescent="0.25">
      <c r="AA31234"/>
      <c r="AB31234"/>
      <c r="AC31234"/>
    </row>
    <row r="31235" spans="27:29" x14ac:dyDescent="0.25">
      <c r="AA31235"/>
      <c r="AB31235"/>
      <c r="AC31235"/>
    </row>
    <row r="31236" spans="27:29" x14ac:dyDescent="0.25">
      <c r="AA31236"/>
      <c r="AB31236"/>
      <c r="AC31236"/>
    </row>
    <row r="31237" spans="27:29" x14ac:dyDescent="0.25">
      <c r="AA31237"/>
      <c r="AB31237"/>
      <c r="AC31237"/>
    </row>
    <row r="31238" spans="27:29" x14ac:dyDescent="0.25">
      <c r="AA31238"/>
      <c r="AB31238"/>
      <c r="AC31238"/>
    </row>
    <row r="31239" spans="27:29" x14ac:dyDescent="0.25">
      <c r="AA31239"/>
      <c r="AB31239"/>
      <c r="AC31239"/>
    </row>
    <row r="31240" spans="27:29" x14ac:dyDescent="0.25">
      <c r="AA31240"/>
      <c r="AB31240"/>
      <c r="AC31240"/>
    </row>
    <row r="31241" spans="27:29" x14ac:dyDescent="0.25">
      <c r="AA31241"/>
      <c r="AB31241"/>
      <c r="AC31241"/>
    </row>
    <row r="31242" spans="27:29" x14ac:dyDescent="0.25">
      <c r="AA31242"/>
      <c r="AB31242"/>
      <c r="AC31242"/>
    </row>
    <row r="31243" spans="27:29" x14ac:dyDescent="0.25">
      <c r="AA31243"/>
      <c r="AB31243"/>
      <c r="AC31243"/>
    </row>
    <row r="31244" spans="27:29" x14ac:dyDescent="0.25">
      <c r="AA31244"/>
      <c r="AB31244"/>
      <c r="AC31244"/>
    </row>
    <row r="31245" spans="27:29" x14ac:dyDescent="0.25">
      <c r="AA31245"/>
      <c r="AB31245"/>
      <c r="AC31245"/>
    </row>
    <row r="31246" spans="27:29" x14ac:dyDescent="0.25">
      <c r="AA31246"/>
      <c r="AB31246"/>
      <c r="AC31246"/>
    </row>
    <row r="31247" spans="27:29" x14ac:dyDescent="0.25">
      <c r="AA31247"/>
      <c r="AB31247"/>
      <c r="AC31247"/>
    </row>
    <row r="31248" spans="27:29" x14ac:dyDescent="0.25">
      <c r="AA31248"/>
      <c r="AB31248"/>
      <c r="AC31248"/>
    </row>
    <row r="31249" spans="27:29" x14ac:dyDescent="0.25">
      <c r="AA31249"/>
      <c r="AB31249"/>
      <c r="AC31249"/>
    </row>
    <row r="31250" spans="27:29" x14ac:dyDescent="0.25">
      <c r="AA31250"/>
      <c r="AB31250"/>
      <c r="AC31250"/>
    </row>
    <row r="31251" spans="27:29" x14ac:dyDescent="0.25">
      <c r="AA31251"/>
      <c r="AB31251"/>
      <c r="AC31251"/>
    </row>
    <row r="31252" spans="27:29" x14ac:dyDescent="0.25">
      <c r="AA31252"/>
      <c r="AB31252"/>
      <c r="AC31252"/>
    </row>
    <row r="31253" spans="27:29" x14ac:dyDescent="0.25">
      <c r="AA31253"/>
      <c r="AB31253"/>
      <c r="AC31253"/>
    </row>
    <row r="31254" spans="27:29" x14ac:dyDescent="0.25">
      <c r="AA31254"/>
      <c r="AB31254"/>
      <c r="AC31254"/>
    </row>
    <row r="31255" spans="27:29" x14ac:dyDescent="0.25">
      <c r="AA31255"/>
      <c r="AB31255"/>
      <c r="AC31255"/>
    </row>
    <row r="31256" spans="27:29" x14ac:dyDescent="0.25">
      <c r="AA31256"/>
      <c r="AB31256"/>
      <c r="AC31256"/>
    </row>
    <row r="31257" spans="27:29" x14ac:dyDescent="0.25">
      <c r="AA31257"/>
      <c r="AB31257"/>
      <c r="AC31257"/>
    </row>
    <row r="31258" spans="27:29" x14ac:dyDescent="0.25">
      <c r="AA31258"/>
      <c r="AB31258"/>
      <c r="AC31258"/>
    </row>
    <row r="31259" spans="27:29" x14ac:dyDescent="0.25">
      <c r="AA31259"/>
      <c r="AB31259"/>
      <c r="AC31259"/>
    </row>
    <row r="31260" spans="27:29" x14ac:dyDescent="0.25">
      <c r="AA31260"/>
      <c r="AB31260"/>
      <c r="AC31260"/>
    </row>
    <row r="31261" spans="27:29" x14ac:dyDescent="0.25">
      <c r="AA31261"/>
      <c r="AB31261"/>
      <c r="AC31261"/>
    </row>
    <row r="31262" spans="27:29" x14ac:dyDescent="0.25">
      <c r="AA31262"/>
      <c r="AB31262"/>
      <c r="AC31262"/>
    </row>
    <row r="31263" spans="27:29" x14ac:dyDescent="0.25">
      <c r="AA31263"/>
      <c r="AB31263"/>
      <c r="AC31263"/>
    </row>
    <row r="31264" spans="27:29" x14ac:dyDescent="0.25">
      <c r="AA31264"/>
      <c r="AB31264"/>
      <c r="AC31264"/>
    </row>
    <row r="31265" spans="27:29" x14ac:dyDescent="0.25">
      <c r="AA31265"/>
      <c r="AB31265"/>
      <c r="AC31265"/>
    </row>
    <row r="31266" spans="27:29" x14ac:dyDescent="0.25">
      <c r="AA31266"/>
      <c r="AB31266"/>
      <c r="AC31266"/>
    </row>
    <row r="31267" spans="27:29" x14ac:dyDescent="0.25">
      <c r="AA31267"/>
      <c r="AB31267"/>
      <c r="AC31267"/>
    </row>
    <row r="31268" spans="27:29" x14ac:dyDescent="0.25">
      <c r="AA31268"/>
      <c r="AB31268"/>
      <c r="AC31268"/>
    </row>
    <row r="31269" spans="27:29" x14ac:dyDescent="0.25">
      <c r="AA31269"/>
      <c r="AB31269"/>
      <c r="AC31269"/>
    </row>
    <row r="31270" spans="27:29" x14ac:dyDescent="0.25">
      <c r="AA31270"/>
      <c r="AB31270"/>
      <c r="AC31270"/>
    </row>
    <row r="31271" spans="27:29" x14ac:dyDescent="0.25">
      <c r="AA31271"/>
      <c r="AB31271"/>
      <c r="AC31271"/>
    </row>
    <row r="31272" spans="27:29" x14ac:dyDescent="0.25">
      <c r="AA31272"/>
      <c r="AB31272"/>
      <c r="AC31272"/>
    </row>
    <row r="31273" spans="27:29" x14ac:dyDescent="0.25">
      <c r="AA31273"/>
      <c r="AB31273"/>
      <c r="AC31273"/>
    </row>
    <row r="31274" spans="27:29" x14ac:dyDescent="0.25">
      <c r="AA31274"/>
      <c r="AB31274"/>
      <c r="AC31274"/>
    </row>
    <row r="31275" spans="27:29" x14ac:dyDescent="0.25">
      <c r="AA31275"/>
      <c r="AB31275"/>
      <c r="AC31275"/>
    </row>
    <row r="31276" spans="27:29" x14ac:dyDescent="0.25">
      <c r="AA31276"/>
      <c r="AB31276"/>
      <c r="AC31276"/>
    </row>
    <row r="31277" spans="27:29" x14ac:dyDescent="0.25">
      <c r="AA31277"/>
      <c r="AB31277"/>
      <c r="AC31277"/>
    </row>
    <row r="31278" spans="27:29" x14ac:dyDescent="0.25">
      <c r="AA31278"/>
      <c r="AB31278"/>
      <c r="AC31278"/>
    </row>
    <row r="31279" spans="27:29" x14ac:dyDescent="0.25">
      <c r="AA31279"/>
      <c r="AB31279"/>
      <c r="AC31279"/>
    </row>
    <row r="31280" spans="27:29" x14ac:dyDescent="0.25">
      <c r="AA31280"/>
      <c r="AB31280"/>
      <c r="AC31280"/>
    </row>
    <row r="31281" spans="27:29" x14ac:dyDescent="0.25">
      <c r="AA31281"/>
      <c r="AB31281"/>
      <c r="AC31281"/>
    </row>
    <row r="31282" spans="27:29" x14ac:dyDescent="0.25">
      <c r="AA31282"/>
      <c r="AB31282"/>
      <c r="AC31282"/>
    </row>
    <row r="31283" spans="27:29" x14ac:dyDescent="0.25">
      <c r="AA31283"/>
      <c r="AB31283"/>
      <c r="AC31283"/>
    </row>
    <row r="31284" spans="27:29" x14ac:dyDescent="0.25">
      <c r="AA31284"/>
      <c r="AB31284"/>
      <c r="AC31284"/>
    </row>
    <row r="31285" spans="27:29" x14ac:dyDescent="0.25">
      <c r="AA31285"/>
      <c r="AB31285"/>
      <c r="AC31285"/>
    </row>
    <row r="31286" spans="27:29" x14ac:dyDescent="0.25">
      <c r="AA31286"/>
      <c r="AB31286"/>
      <c r="AC31286"/>
    </row>
    <row r="31287" spans="27:29" x14ac:dyDescent="0.25">
      <c r="AA31287"/>
      <c r="AB31287"/>
      <c r="AC31287"/>
    </row>
    <row r="31288" spans="27:29" x14ac:dyDescent="0.25">
      <c r="AA31288"/>
      <c r="AB31288"/>
      <c r="AC31288"/>
    </row>
    <row r="31289" spans="27:29" x14ac:dyDescent="0.25">
      <c r="AA31289"/>
      <c r="AB31289"/>
      <c r="AC31289"/>
    </row>
    <row r="31290" spans="27:29" x14ac:dyDescent="0.25">
      <c r="AA31290"/>
      <c r="AB31290"/>
      <c r="AC31290"/>
    </row>
    <row r="31291" spans="27:29" x14ac:dyDescent="0.25">
      <c r="AA31291"/>
      <c r="AB31291"/>
      <c r="AC31291"/>
    </row>
    <row r="31292" spans="27:29" x14ac:dyDescent="0.25">
      <c r="AA31292"/>
      <c r="AB31292"/>
      <c r="AC31292"/>
    </row>
    <row r="31293" spans="27:29" x14ac:dyDescent="0.25">
      <c r="AA31293"/>
      <c r="AB31293"/>
      <c r="AC31293"/>
    </row>
    <row r="31294" spans="27:29" x14ac:dyDescent="0.25">
      <c r="AA31294"/>
      <c r="AB31294"/>
      <c r="AC31294"/>
    </row>
    <row r="31295" spans="27:29" x14ac:dyDescent="0.25">
      <c r="AA31295"/>
      <c r="AB31295"/>
      <c r="AC31295"/>
    </row>
    <row r="31296" spans="27:29" x14ac:dyDescent="0.25">
      <c r="AA31296"/>
      <c r="AB31296"/>
      <c r="AC31296"/>
    </row>
    <row r="31297" spans="27:29" x14ac:dyDescent="0.25">
      <c r="AA31297"/>
      <c r="AB31297"/>
      <c r="AC31297"/>
    </row>
    <row r="31298" spans="27:29" x14ac:dyDescent="0.25">
      <c r="AA31298"/>
      <c r="AB31298"/>
      <c r="AC31298"/>
    </row>
    <row r="31299" spans="27:29" x14ac:dyDescent="0.25">
      <c r="AA31299"/>
      <c r="AB31299"/>
      <c r="AC31299"/>
    </row>
    <row r="31300" spans="27:29" x14ac:dyDescent="0.25">
      <c r="AA31300"/>
      <c r="AB31300"/>
      <c r="AC31300"/>
    </row>
    <row r="31301" spans="27:29" x14ac:dyDescent="0.25">
      <c r="AA31301"/>
      <c r="AB31301"/>
      <c r="AC31301"/>
    </row>
    <row r="31302" spans="27:29" x14ac:dyDescent="0.25">
      <c r="AA31302"/>
      <c r="AB31302"/>
      <c r="AC31302"/>
    </row>
    <row r="31303" spans="27:29" x14ac:dyDescent="0.25">
      <c r="AA31303"/>
      <c r="AB31303"/>
      <c r="AC31303"/>
    </row>
    <row r="31304" spans="27:29" x14ac:dyDescent="0.25">
      <c r="AA31304"/>
      <c r="AB31304"/>
      <c r="AC31304"/>
    </row>
    <row r="31305" spans="27:29" x14ac:dyDescent="0.25">
      <c r="AA31305"/>
      <c r="AB31305"/>
      <c r="AC31305"/>
    </row>
    <row r="31306" spans="27:29" x14ac:dyDescent="0.25">
      <c r="AA31306"/>
      <c r="AB31306"/>
      <c r="AC31306"/>
    </row>
    <row r="31307" spans="27:29" x14ac:dyDescent="0.25">
      <c r="AA31307"/>
      <c r="AB31307"/>
      <c r="AC31307"/>
    </row>
    <row r="31308" spans="27:29" x14ac:dyDescent="0.25">
      <c r="AA31308"/>
      <c r="AB31308"/>
      <c r="AC31308"/>
    </row>
    <row r="31309" spans="27:29" x14ac:dyDescent="0.25">
      <c r="AA31309"/>
      <c r="AB31309"/>
      <c r="AC31309"/>
    </row>
    <row r="31310" spans="27:29" x14ac:dyDescent="0.25">
      <c r="AA31310"/>
      <c r="AB31310"/>
      <c r="AC31310"/>
    </row>
    <row r="31311" spans="27:29" x14ac:dyDescent="0.25">
      <c r="AA31311"/>
      <c r="AB31311"/>
      <c r="AC31311"/>
    </row>
    <row r="31312" spans="27:29" x14ac:dyDescent="0.25">
      <c r="AA31312"/>
      <c r="AB31312"/>
      <c r="AC31312"/>
    </row>
    <row r="31313" spans="27:29" x14ac:dyDescent="0.25">
      <c r="AA31313"/>
      <c r="AB31313"/>
      <c r="AC31313"/>
    </row>
    <row r="31314" spans="27:29" x14ac:dyDescent="0.25">
      <c r="AA31314"/>
      <c r="AB31314"/>
      <c r="AC31314"/>
    </row>
    <row r="31315" spans="27:29" x14ac:dyDescent="0.25">
      <c r="AA31315"/>
      <c r="AB31315"/>
      <c r="AC31315"/>
    </row>
    <row r="31316" spans="27:29" x14ac:dyDescent="0.25">
      <c r="AA31316"/>
      <c r="AB31316"/>
      <c r="AC31316"/>
    </row>
    <row r="31317" spans="27:29" x14ac:dyDescent="0.25">
      <c r="AA31317"/>
      <c r="AB31317"/>
      <c r="AC31317"/>
    </row>
    <row r="31318" spans="27:29" x14ac:dyDescent="0.25">
      <c r="AA31318"/>
      <c r="AB31318"/>
      <c r="AC31318"/>
    </row>
    <row r="31319" spans="27:29" x14ac:dyDescent="0.25">
      <c r="AA31319"/>
      <c r="AB31319"/>
      <c r="AC31319"/>
    </row>
    <row r="31320" spans="27:29" x14ac:dyDescent="0.25">
      <c r="AA31320"/>
      <c r="AB31320"/>
      <c r="AC31320"/>
    </row>
    <row r="31321" spans="27:29" x14ac:dyDescent="0.25">
      <c r="AA31321"/>
      <c r="AB31321"/>
      <c r="AC31321"/>
    </row>
    <row r="31322" spans="27:29" x14ac:dyDescent="0.25">
      <c r="AA31322"/>
      <c r="AB31322"/>
      <c r="AC31322"/>
    </row>
    <row r="31323" spans="27:29" x14ac:dyDescent="0.25">
      <c r="AA31323"/>
      <c r="AB31323"/>
      <c r="AC31323"/>
    </row>
    <row r="31324" spans="27:29" x14ac:dyDescent="0.25">
      <c r="AA31324"/>
      <c r="AB31324"/>
      <c r="AC31324"/>
    </row>
    <row r="31325" spans="27:29" x14ac:dyDescent="0.25">
      <c r="AA31325"/>
      <c r="AB31325"/>
      <c r="AC31325"/>
    </row>
    <row r="31326" spans="27:29" x14ac:dyDescent="0.25">
      <c r="AA31326"/>
      <c r="AB31326"/>
      <c r="AC31326"/>
    </row>
    <row r="31327" spans="27:29" x14ac:dyDescent="0.25">
      <c r="AA31327"/>
      <c r="AB31327"/>
      <c r="AC31327"/>
    </row>
    <row r="31328" spans="27:29" x14ac:dyDescent="0.25">
      <c r="AA31328"/>
      <c r="AB31328"/>
      <c r="AC31328"/>
    </row>
    <row r="31329" spans="27:29" x14ac:dyDescent="0.25">
      <c r="AA31329"/>
      <c r="AB31329"/>
      <c r="AC31329"/>
    </row>
    <row r="31330" spans="27:29" x14ac:dyDescent="0.25">
      <c r="AA31330"/>
      <c r="AB31330"/>
      <c r="AC31330"/>
    </row>
    <row r="31331" spans="27:29" x14ac:dyDescent="0.25">
      <c r="AA31331"/>
      <c r="AB31331"/>
      <c r="AC31331"/>
    </row>
    <row r="31332" spans="27:29" x14ac:dyDescent="0.25">
      <c r="AA31332"/>
      <c r="AB31332"/>
      <c r="AC31332"/>
    </row>
    <row r="31333" spans="27:29" x14ac:dyDescent="0.25">
      <c r="AA31333"/>
      <c r="AB31333"/>
      <c r="AC31333"/>
    </row>
    <row r="31334" spans="27:29" x14ac:dyDescent="0.25">
      <c r="AA31334"/>
      <c r="AB31334"/>
      <c r="AC31334"/>
    </row>
    <row r="31335" spans="27:29" x14ac:dyDescent="0.25">
      <c r="AA31335"/>
      <c r="AB31335"/>
      <c r="AC31335"/>
    </row>
    <row r="31336" spans="27:29" x14ac:dyDescent="0.25">
      <c r="AA31336"/>
      <c r="AB31336"/>
      <c r="AC31336"/>
    </row>
    <row r="31337" spans="27:29" x14ac:dyDescent="0.25">
      <c r="AA31337"/>
      <c r="AB31337"/>
      <c r="AC31337"/>
    </row>
    <row r="31338" spans="27:29" x14ac:dyDescent="0.25">
      <c r="AA31338"/>
      <c r="AB31338"/>
      <c r="AC31338"/>
    </row>
    <row r="31339" spans="27:29" x14ac:dyDescent="0.25">
      <c r="AA31339"/>
      <c r="AB31339"/>
      <c r="AC31339"/>
    </row>
    <row r="31340" spans="27:29" x14ac:dyDescent="0.25">
      <c r="AA31340"/>
      <c r="AB31340"/>
      <c r="AC31340"/>
    </row>
    <row r="31341" spans="27:29" x14ac:dyDescent="0.25">
      <c r="AA31341"/>
      <c r="AB31341"/>
      <c r="AC31341"/>
    </row>
    <row r="31342" spans="27:29" x14ac:dyDescent="0.25">
      <c r="AA31342"/>
      <c r="AB31342"/>
      <c r="AC31342"/>
    </row>
    <row r="31343" spans="27:29" x14ac:dyDescent="0.25">
      <c r="AA31343"/>
      <c r="AB31343"/>
      <c r="AC31343"/>
    </row>
    <row r="31344" spans="27:29" x14ac:dyDescent="0.25">
      <c r="AA31344"/>
      <c r="AB31344"/>
      <c r="AC31344"/>
    </row>
    <row r="31345" spans="27:29" x14ac:dyDescent="0.25">
      <c r="AA31345"/>
      <c r="AB31345"/>
      <c r="AC31345"/>
    </row>
    <row r="31346" spans="27:29" x14ac:dyDescent="0.25">
      <c r="AA31346"/>
      <c r="AB31346"/>
      <c r="AC31346"/>
    </row>
    <row r="31347" spans="27:29" x14ac:dyDescent="0.25">
      <c r="AA31347"/>
      <c r="AB31347"/>
      <c r="AC31347"/>
    </row>
    <row r="31348" spans="27:29" x14ac:dyDescent="0.25">
      <c r="AA31348"/>
      <c r="AB31348"/>
      <c r="AC31348"/>
    </row>
    <row r="31349" spans="27:29" x14ac:dyDescent="0.25">
      <c r="AA31349"/>
      <c r="AB31349"/>
      <c r="AC31349"/>
    </row>
    <row r="31350" spans="27:29" x14ac:dyDescent="0.25">
      <c r="AA31350"/>
      <c r="AB31350"/>
      <c r="AC31350"/>
    </row>
    <row r="31351" spans="27:29" x14ac:dyDescent="0.25">
      <c r="AA31351"/>
      <c r="AB31351"/>
      <c r="AC31351"/>
    </row>
    <row r="31352" spans="27:29" x14ac:dyDescent="0.25">
      <c r="AA31352"/>
      <c r="AB31352"/>
      <c r="AC31352"/>
    </row>
    <row r="31353" spans="27:29" x14ac:dyDescent="0.25">
      <c r="AA31353"/>
      <c r="AB31353"/>
      <c r="AC31353"/>
    </row>
    <row r="31354" spans="27:29" x14ac:dyDescent="0.25">
      <c r="AA31354"/>
      <c r="AB31354"/>
      <c r="AC31354"/>
    </row>
    <row r="31355" spans="27:29" x14ac:dyDescent="0.25">
      <c r="AA31355"/>
      <c r="AB31355"/>
      <c r="AC31355"/>
    </row>
    <row r="31356" spans="27:29" x14ac:dyDescent="0.25">
      <c r="AA31356"/>
      <c r="AB31356"/>
      <c r="AC31356"/>
    </row>
    <row r="31357" spans="27:29" x14ac:dyDescent="0.25">
      <c r="AA31357"/>
      <c r="AB31357"/>
      <c r="AC31357"/>
    </row>
    <row r="31358" spans="27:29" x14ac:dyDescent="0.25">
      <c r="AA31358"/>
      <c r="AB31358"/>
      <c r="AC31358"/>
    </row>
    <row r="31359" spans="27:29" x14ac:dyDescent="0.25">
      <c r="AA31359"/>
      <c r="AB31359"/>
      <c r="AC31359"/>
    </row>
    <row r="31360" spans="27:29" x14ac:dyDescent="0.25">
      <c r="AA31360"/>
      <c r="AB31360"/>
      <c r="AC31360"/>
    </row>
    <row r="31361" spans="27:29" x14ac:dyDescent="0.25">
      <c r="AA31361"/>
      <c r="AB31361"/>
      <c r="AC31361"/>
    </row>
    <row r="31362" spans="27:29" x14ac:dyDescent="0.25">
      <c r="AA31362"/>
      <c r="AB31362"/>
      <c r="AC31362"/>
    </row>
    <row r="31363" spans="27:29" x14ac:dyDescent="0.25">
      <c r="AA31363"/>
      <c r="AB31363"/>
      <c r="AC31363"/>
    </row>
    <row r="31364" spans="27:29" x14ac:dyDescent="0.25">
      <c r="AA31364"/>
      <c r="AB31364"/>
      <c r="AC31364"/>
    </row>
    <row r="31365" spans="27:29" x14ac:dyDescent="0.25">
      <c r="AA31365"/>
      <c r="AB31365"/>
      <c r="AC31365"/>
    </row>
    <row r="31366" spans="27:29" x14ac:dyDescent="0.25">
      <c r="AA31366"/>
      <c r="AB31366"/>
      <c r="AC31366"/>
    </row>
    <row r="31367" spans="27:29" x14ac:dyDescent="0.25">
      <c r="AA31367"/>
      <c r="AB31367"/>
      <c r="AC31367"/>
    </row>
    <row r="31368" spans="27:29" x14ac:dyDescent="0.25">
      <c r="AA31368"/>
      <c r="AB31368"/>
      <c r="AC31368"/>
    </row>
    <row r="31369" spans="27:29" x14ac:dyDescent="0.25">
      <c r="AA31369"/>
      <c r="AB31369"/>
      <c r="AC31369"/>
    </row>
    <row r="31370" spans="27:29" x14ac:dyDescent="0.25">
      <c r="AA31370"/>
      <c r="AB31370"/>
      <c r="AC31370"/>
    </row>
    <row r="31371" spans="27:29" x14ac:dyDescent="0.25">
      <c r="AA31371"/>
      <c r="AB31371"/>
      <c r="AC31371"/>
    </row>
    <row r="31372" spans="27:29" x14ac:dyDescent="0.25">
      <c r="AA31372"/>
      <c r="AB31372"/>
      <c r="AC31372"/>
    </row>
    <row r="31373" spans="27:29" x14ac:dyDescent="0.25">
      <c r="AA31373"/>
      <c r="AB31373"/>
      <c r="AC31373"/>
    </row>
    <row r="31374" spans="27:29" x14ac:dyDescent="0.25">
      <c r="AA31374"/>
      <c r="AB31374"/>
      <c r="AC31374"/>
    </row>
    <row r="31375" spans="27:29" x14ac:dyDescent="0.25">
      <c r="AA31375"/>
      <c r="AB31375"/>
      <c r="AC31375"/>
    </row>
    <row r="31376" spans="27:29" x14ac:dyDescent="0.25">
      <c r="AA31376"/>
      <c r="AB31376"/>
      <c r="AC31376"/>
    </row>
    <row r="31377" spans="27:29" x14ac:dyDescent="0.25">
      <c r="AA31377"/>
      <c r="AB31377"/>
      <c r="AC31377"/>
    </row>
    <row r="31378" spans="27:29" x14ac:dyDescent="0.25">
      <c r="AA31378"/>
      <c r="AB31378"/>
      <c r="AC31378"/>
    </row>
    <row r="31379" spans="27:29" x14ac:dyDescent="0.25">
      <c r="AA31379"/>
      <c r="AB31379"/>
      <c r="AC31379"/>
    </row>
    <row r="31380" spans="27:29" x14ac:dyDescent="0.25">
      <c r="AA31380"/>
      <c r="AB31380"/>
      <c r="AC31380"/>
    </row>
    <row r="31381" spans="27:29" x14ac:dyDescent="0.25">
      <c r="AA31381"/>
      <c r="AB31381"/>
      <c r="AC31381"/>
    </row>
    <row r="31382" spans="27:29" x14ac:dyDescent="0.25">
      <c r="AA31382"/>
      <c r="AB31382"/>
      <c r="AC31382"/>
    </row>
    <row r="31383" spans="27:29" x14ac:dyDescent="0.25">
      <c r="AA31383"/>
      <c r="AB31383"/>
      <c r="AC31383"/>
    </row>
    <row r="31384" spans="27:29" x14ac:dyDescent="0.25">
      <c r="AA31384"/>
      <c r="AB31384"/>
      <c r="AC31384"/>
    </row>
    <row r="31385" spans="27:29" x14ac:dyDescent="0.25">
      <c r="AA31385"/>
      <c r="AB31385"/>
      <c r="AC31385"/>
    </row>
    <row r="31386" spans="27:29" x14ac:dyDescent="0.25">
      <c r="AA31386"/>
      <c r="AB31386"/>
      <c r="AC31386"/>
    </row>
    <row r="31387" spans="27:29" x14ac:dyDescent="0.25">
      <c r="AA31387"/>
      <c r="AB31387"/>
      <c r="AC31387"/>
    </row>
    <row r="31388" spans="27:29" x14ac:dyDescent="0.25">
      <c r="AA31388"/>
      <c r="AB31388"/>
      <c r="AC31388"/>
    </row>
    <row r="31389" spans="27:29" x14ac:dyDescent="0.25">
      <c r="AA31389"/>
      <c r="AB31389"/>
      <c r="AC31389"/>
    </row>
    <row r="31390" spans="27:29" x14ac:dyDescent="0.25">
      <c r="AA31390"/>
      <c r="AB31390"/>
      <c r="AC31390"/>
    </row>
    <row r="31391" spans="27:29" x14ac:dyDescent="0.25">
      <c r="AA31391"/>
      <c r="AB31391"/>
      <c r="AC31391"/>
    </row>
    <row r="31392" spans="27:29" x14ac:dyDescent="0.25">
      <c r="AA31392"/>
      <c r="AB31392"/>
      <c r="AC31392"/>
    </row>
    <row r="31393" spans="27:29" x14ac:dyDescent="0.25">
      <c r="AA31393"/>
      <c r="AB31393"/>
      <c r="AC31393"/>
    </row>
    <row r="31394" spans="27:29" x14ac:dyDescent="0.25">
      <c r="AA31394"/>
      <c r="AB31394"/>
      <c r="AC31394"/>
    </row>
    <row r="31395" spans="27:29" x14ac:dyDescent="0.25">
      <c r="AA31395"/>
      <c r="AB31395"/>
      <c r="AC31395"/>
    </row>
    <row r="31396" spans="27:29" x14ac:dyDescent="0.25">
      <c r="AA31396"/>
      <c r="AB31396"/>
      <c r="AC31396"/>
    </row>
    <row r="31397" spans="27:29" x14ac:dyDescent="0.25">
      <c r="AA31397"/>
      <c r="AB31397"/>
      <c r="AC31397"/>
    </row>
    <row r="31398" spans="27:29" x14ac:dyDescent="0.25">
      <c r="AA31398"/>
      <c r="AB31398"/>
      <c r="AC31398"/>
    </row>
    <row r="31399" spans="27:29" x14ac:dyDescent="0.25">
      <c r="AA31399"/>
      <c r="AB31399"/>
      <c r="AC31399"/>
    </row>
    <row r="31400" spans="27:29" x14ac:dyDescent="0.25">
      <c r="AA31400"/>
      <c r="AB31400"/>
      <c r="AC31400"/>
    </row>
    <row r="31401" spans="27:29" x14ac:dyDescent="0.25">
      <c r="AA31401"/>
      <c r="AB31401"/>
      <c r="AC31401"/>
    </row>
    <row r="31402" spans="27:29" x14ac:dyDescent="0.25">
      <c r="AA31402"/>
      <c r="AB31402"/>
      <c r="AC31402"/>
    </row>
    <row r="31403" spans="27:29" x14ac:dyDescent="0.25">
      <c r="AA31403"/>
      <c r="AB31403"/>
      <c r="AC31403"/>
    </row>
    <row r="31404" spans="27:29" x14ac:dyDescent="0.25">
      <c r="AA31404"/>
      <c r="AB31404"/>
      <c r="AC31404"/>
    </row>
    <row r="31405" spans="27:29" x14ac:dyDescent="0.25">
      <c r="AA31405"/>
      <c r="AB31405"/>
      <c r="AC31405"/>
    </row>
    <row r="31406" spans="27:29" x14ac:dyDescent="0.25">
      <c r="AA31406"/>
      <c r="AB31406"/>
      <c r="AC31406"/>
    </row>
    <row r="31407" spans="27:29" x14ac:dyDescent="0.25">
      <c r="AA31407"/>
      <c r="AB31407"/>
      <c r="AC31407"/>
    </row>
    <row r="31408" spans="27:29" x14ac:dyDescent="0.25">
      <c r="AA31408"/>
      <c r="AB31408"/>
      <c r="AC31408"/>
    </row>
    <row r="31409" spans="27:29" x14ac:dyDescent="0.25">
      <c r="AA31409"/>
      <c r="AB31409"/>
      <c r="AC31409"/>
    </row>
    <row r="31410" spans="27:29" x14ac:dyDescent="0.25">
      <c r="AA31410"/>
      <c r="AB31410"/>
      <c r="AC31410"/>
    </row>
    <row r="31411" spans="27:29" x14ac:dyDescent="0.25">
      <c r="AA31411"/>
      <c r="AB31411"/>
      <c r="AC31411"/>
    </row>
    <row r="31412" spans="27:29" x14ac:dyDescent="0.25">
      <c r="AA31412"/>
      <c r="AB31412"/>
      <c r="AC31412"/>
    </row>
    <row r="31413" spans="27:29" x14ac:dyDescent="0.25">
      <c r="AA31413"/>
      <c r="AB31413"/>
      <c r="AC31413"/>
    </row>
    <row r="31414" spans="27:29" x14ac:dyDescent="0.25">
      <c r="AA31414"/>
      <c r="AB31414"/>
      <c r="AC31414"/>
    </row>
    <row r="31415" spans="27:29" x14ac:dyDescent="0.25">
      <c r="AA31415"/>
      <c r="AB31415"/>
      <c r="AC31415"/>
    </row>
    <row r="31416" spans="27:29" x14ac:dyDescent="0.25">
      <c r="AA31416"/>
      <c r="AB31416"/>
      <c r="AC31416"/>
    </row>
    <row r="31417" spans="27:29" x14ac:dyDescent="0.25">
      <c r="AA31417"/>
      <c r="AB31417"/>
      <c r="AC31417"/>
    </row>
    <row r="31418" spans="27:29" x14ac:dyDescent="0.25">
      <c r="AA31418"/>
      <c r="AB31418"/>
      <c r="AC31418"/>
    </row>
    <row r="31419" spans="27:29" x14ac:dyDescent="0.25">
      <c r="AA31419"/>
      <c r="AB31419"/>
      <c r="AC31419"/>
    </row>
    <row r="31420" spans="27:29" x14ac:dyDescent="0.25">
      <c r="AA31420"/>
      <c r="AB31420"/>
      <c r="AC31420"/>
    </row>
    <row r="31421" spans="27:29" x14ac:dyDescent="0.25">
      <c r="AA31421"/>
      <c r="AB31421"/>
      <c r="AC31421"/>
    </row>
    <row r="31422" spans="27:29" x14ac:dyDescent="0.25">
      <c r="AA31422"/>
      <c r="AB31422"/>
      <c r="AC31422"/>
    </row>
    <row r="31423" spans="27:29" x14ac:dyDescent="0.25">
      <c r="AA31423"/>
      <c r="AB31423"/>
      <c r="AC31423"/>
    </row>
    <row r="31424" spans="27:29" x14ac:dyDescent="0.25">
      <c r="AA31424"/>
      <c r="AB31424"/>
      <c r="AC31424"/>
    </row>
    <row r="31425" spans="27:29" x14ac:dyDescent="0.25">
      <c r="AA31425"/>
      <c r="AB31425"/>
      <c r="AC31425"/>
    </row>
    <row r="31426" spans="27:29" x14ac:dyDescent="0.25">
      <c r="AA31426"/>
      <c r="AB31426"/>
      <c r="AC31426"/>
    </row>
    <row r="31427" spans="27:29" x14ac:dyDescent="0.25">
      <c r="AA31427"/>
      <c r="AB31427"/>
      <c r="AC31427"/>
    </row>
    <row r="31428" spans="27:29" x14ac:dyDescent="0.25">
      <c r="AA31428"/>
      <c r="AB31428"/>
      <c r="AC31428"/>
    </row>
    <row r="31429" spans="27:29" x14ac:dyDescent="0.25">
      <c r="AA31429"/>
      <c r="AB31429"/>
      <c r="AC31429"/>
    </row>
    <row r="31430" spans="27:29" x14ac:dyDescent="0.25">
      <c r="AA31430"/>
      <c r="AB31430"/>
      <c r="AC31430"/>
    </row>
    <row r="31431" spans="27:29" x14ac:dyDescent="0.25">
      <c r="AA31431"/>
      <c r="AB31431"/>
      <c r="AC31431"/>
    </row>
    <row r="31432" spans="27:29" x14ac:dyDescent="0.25">
      <c r="AA31432"/>
      <c r="AB31432"/>
      <c r="AC31432"/>
    </row>
    <row r="31433" spans="27:29" x14ac:dyDescent="0.25">
      <c r="AA31433"/>
      <c r="AB31433"/>
      <c r="AC31433"/>
    </row>
    <row r="31434" spans="27:29" x14ac:dyDescent="0.25">
      <c r="AA31434"/>
      <c r="AB31434"/>
      <c r="AC31434"/>
    </row>
    <row r="31435" spans="27:29" x14ac:dyDescent="0.25">
      <c r="AA31435"/>
      <c r="AB31435"/>
      <c r="AC31435"/>
    </row>
    <row r="31436" spans="27:29" x14ac:dyDescent="0.25">
      <c r="AA31436"/>
      <c r="AB31436"/>
      <c r="AC31436"/>
    </row>
    <row r="31437" spans="27:29" x14ac:dyDescent="0.25">
      <c r="AA31437"/>
      <c r="AB31437"/>
      <c r="AC31437"/>
    </row>
    <row r="31438" spans="27:29" x14ac:dyDescent="0.25">
      <c r="AA31438"/>
      <c r="AB31438"/>
      <c r="AC31438"/>
    </row>
    <row r="31439" spans="27:29" x14ac:dyDescent="0.25">
      <c r="AA31439"/>
      <c r="AB31439"/>
      <c r="AC31439"/>
    </row>
    <row r="31440" spans="27:29" x14ac:dyDescent="0.25">
      <c r="AA31440"/>
      <c r="AB31440"/>
      <c r="AC31440"/>
    </row>
    <row r="31441" spans="27:29" x14ac:dyDescent="0.25">
      <c r="AA31441"/>
      <c r="AB31441"/>
      <c r="AC31441"/>
    </row>
    <row r="31442" spans="27:29" x14ac:dyDescent="0.25">
      <c r="AA31442"/>
      <c r="AB31442"/>
      <c r="AC31442"/>
    </row>
    <row r="31443" spans="27:29" x14ac:dyDescent="0.25">
      <c r="AA31443"/>
      <c r="AB31443"/>
      <c r="AC31443"/>
    </row>
    <row r="31444" spans="27:29" x14ac:dyDescent="0.25">
      <c r="AA31444"/>
      <c r="AB31444"/>
      <c r="AC31444"/>
    </row>
    <row r="31445" spans="27:29" x14ac:dyDescent="0.25">
      <c r="AA31445"/>
      <c r="AB31445"/>
      <c r="AC31445"/>
    </row>
    <row r="31446" spans="27:29" x14ac:dyDescent="0.25">
      <c r="AA31446"/>
      <c r="AB31446"/>
      <c r="AC31446"/>
    </row>
    <row r="31447" spans="27:29" x14ac:dyDescent="0.25">
      <c r="AA31447"/>
      <c r="AB31447"/>
      <c r="AC31447"/>
    </row>
    <row r="31448" spans="27:29" x14ac:dyDescent="0.25">
      <c r="AA31448"/>
      <c r="AB31448"/>
      <c r="AC31448"/>
    </row>
    <row r="31449" spans="27:29" x14ac:dyDescent="0.25">
      <c r="AA31449"/>
      <c r="AB31449"/>
      <c r="AC31449"/>
    </row>
    <row r="31450" spans="27:29" x14ac:dyDescent="0.25">
      <c r="AA31450"/>
      <c r="AB31450"/>
      <c r="AC31450"/>
    </row>
    <row r="31451" spans="27:29" x14ac:dyDescent="0.25">
      <c r="AA31451"/>
      <c r="AB31451"/>
      <c r="AC31451"/>
    </row>
    <row r="31452" spans="27:29" x14ac:dyDescent="0.25">
      <c r="AA31452"/>
      <c r="AB31452"/>
      <c r="AC31452"/>
    </row>
    <row r="31453" spans="27:29" x14ac:dyDescent="0.25">
      <c r="AA31453"/>
      <c r="AB31453"/>
      <c r="AC31453"/>
    </row>
    <row r="31454" spans="27:29" x14ac:dyDescent="0.25">
      <c r="AA31454"/>
      <c r="AB31454"/>
      <c r="AC31454"/>
    </row>
    <row r="31455" spans="27:29" x14ac:dyDescent="0.25">
      <c r="AA31455"/>
      <c r="AB31455"/>
      <c r="AC31455"/>
    </row>
    <row r="31456" spans="27:29" x14ac:dyDescent="0.25">
      <c r="AA31456"/>
      <c r="AB31456"/>
      <c r="AC31456"/>
    </row>
    <row r="31457" spans="27:29" x14ac:dyDescent="0.25">
      <c r="AA31457"/>
      <c r="AB31457"/>
      <c r="AC31457"/>
    </row>
    <row r="31458" spans="27:29" x14ac:dyDescent="0.25">
      <c r="AA31458"/>
      <c r="AB31458"/>
      <c r="AC31458"/>
    </row>
    <row r="31459" spans="27:29" x14ac:dyDescent="0.25">
      <c r="AA31459"/>
      <c r="AB31459"/>
      <c r="AC31459"/>
    </row>
    <row r="31460" spans="27:29" x14ac:dyDescent="0.25">
      <c r="AA31460"/>
      <c r="AB31460"/>
      <c r="AC31460"/>
    </row>
    <row r="31461" spans="27:29" x14ac:dyDescent="0.25">
      <c r="AA31461"/>
      <c r="AB31461"/>
      <c r="AC31461"/>
    </row>
    <row r="31462" spans="27:29" x14ac:dyDescent="0.25">
      <c r="AA31462"/>
      <c r="AB31462"/>
      <c r="AC31462"/>
    </row>
    <row r="31463" spans="27:29" x14ac:dyDescent="0.25">
      <c r="AA31463"/>
      <c r="AB31463"/>
      <c r="AC31463"/>
    </row>
    <row r="31464" spans="27:29" x14ac:dyDescent="0.25">
      <c r="AA31464"/>
      <c r="AB31464"/>
      <c r="AC31464"/>
    </row>
    <row r="31465" spans="27:29" x14ac:dyDescent="0.25">
      <c r="AA31465"/>
      <c r="AB31465"/>
      <c r="AC31465"/>
    </row>
    <row r="31466" spans="27:29" x14ac:dyDescent="0.25">
      <c r="AA31466"/>
      <c r="AB31466"/>
      <c r="AC31466"/>
    </row>
    <row r="31467" spans="27:29" x14ac:dyDescent="0.25">
      <c r="AA31467"/>
      <c r="AB31467"/>
      <c r="AC31467"/>
    </row>
    <row r="31468" spans="27:29" x14ac:dyDescent="0.25">
      <c r="AA31468"/>
      <c r="AB31468"/>
      <c r="AC31468"/>
    </row>
    <row r="31469" spans="27:29" x14ac:dyDescent="0.25">
      <c r="AA31469"/>
      <c r="AB31469"/>
      <c r="AC31469"/>
    </row>
    <row r="31470" spans="27:29" x14ac:dyDescent="0.25">
      <c r="AA31470"/>
      <c r="AB31470"/>
      <c r="AC31470"/>
    </row>
    <row r="31471" spans="27:29" x14ac:dyDescent="0.25">
      <c r="AA31471"/>
      <c r="AB31471"/>
      <c r="AC31471"/>
    </row>
    <row r="31472" spans="27:29" x14ac:dyDescent="0.25">
      <c r="AA31472"/>
      <c r="AB31472"/>
      <c r="AC31472"/>
    </row>
    <row r="31473" spans="27:29" x14ac:dyDescent="0.25">
      <c r="AA31473"/>
      <c r="AB31473"/>
      <c r="AC31473"/>
    </row>
    <row r="31474" spans="27:29" x14ac:dyDescent="0.25">
      <c r="AA31474"/>
      <c r="AB31474"/>
      <c r="AC31474"/>
    </row>
    <row r="31475" spans="27:29" x14ac:dyDescent="0.25">
      <c r="AA31475"/>
      <c r="AB31475"/>
      <c r="AC31475"/>
    </row>
    <row r="31476" spans="27:29" x14ac:dyDescent="0.25">
      <c r="AA31476"/>
      <c r="AB31476"/>
      <c r="AC31476"/>
    </row>
    <row r="31477" spans="27:29" x14ac:dyDescent="0.25">
      <c r="AA31477"/>
      <c r="AB31477"/>
      <c r="AC31477"/>
    </row>
    <row r="31478" spans="27:29" x14ac:dyDescent="0.25">
      <c r="AA31478"/>
      <c r="AB31478"/>
      <c r="AC31478"/>
    </row>
    <row r="31479" spans="27:29" x14ac:dyDescent="0.25">
      <c r="AA31479"/>
      <c r="AB31479"/>
      <c r="AC31479"/>
    </row>
    <row r="31480" spans="27:29" x14ac:dyDescent="0.25">
      <c r="AA31480"/>
      <c r="AB31480"/>
      <c r="AC31480"/>
    </row>
    <row r="31481" spans="27:29" x14ac:dyDescent="0.25">
      <c r="AA31481"/>
      <c r="AB31481"/>
      <c r="AC31481"/>
    </row>
    <row r="31482" spans="27:29" x14ac:dyDescent="0.25">
      <c r="AA31482"/>
      <c r="AB31482"/>
      <c r="AC31482"/>
    </row>
    <row r="31483" spans="27:29" x14ac:dyDescent="0.25">
      <c r="AA31483"/>
      <c r="AB31483"/>
      <c r="AC31483"/>
    </row>
    <row r="31484" spans="27:29" x14ac:dyDescent="0.25">
      <c r="AA31484"/>
      <c r="AB31484"/>
      <c r="AC31484"/>
    </row>
    <row r="31485" spans="27:29" x14ac:dyDescent="0.25">
      <c r="AA31485"/>
      <c r="AB31485"/>
      <c r="AC31485"/>
    </row>
    <row r="31486" spans="27:29" x14ac:dyDescent="0.25">
      <c r="AA31486"/>
      <c r="AB31486"/>
      <c r="AC31486"/>
    </row>
    <row r="31487" spans="27:29" x14ac:dyDescent="0.25">
      <c r="AA31487"/>
      <c r="AB31487"/>
      <c r="AC31487"/>
    </row>
    <row r="31488" spans="27:29" x14ac:dyDescent="0.25">
      <c r="AA31488"/>
      <c r="AB31488"/>
      <c r="AC31488"/>
    </row>
    <row r="31489" spans="27:29" x14ac:dyDescent="0.25">
      <c r="AA31489"/>
      <c r="AB31489"/>
      <c r="AC31489"/>
    </row>
    <row r="31490" spans="27:29" x14ac:dyDescent="0.25">
      <c r="AA31490"/>
      <c r="AB31490"/>
      <c r="AC31490"/>
    </row>
    <row r="31491" spans="27:29" x14ac:dyDescent="0.25">
      <c r="AA31491"/>
      <c r="AB31491"/>
      <c r="AC31491"/>
    </row>
    <row r="31492" spans="27:29" x14ac:dyDescent="0.25">
      <c r="AA31492"/>
      <c r="AB31492"/>
      <c r="AC31492"/>
    </row>
    <row r="31493" spans="27:29" x14ac:dyDescent="0.25">
      <c r="AA31493"/>
      <c r="AB31493"/>
      <c r="AC31493"/>
    </row>
    <row r="31494" spans="27:29" x14ac:dyDescent="0.25">
      <c r="AA31494"/>
      <c r="AB31494"/>
      <c r="AC31494"/>
    </row>
    <row r="31495" spans="27:29" x14ac:dyDescent="0.25">
      <c r="AA31495"/>
      <c r="AB31495"/>
      <c r="AC31495"/>
    </row>
    <row r="31496" spans="27:29" x14ac:dyDescent="0.25">
      <c r="AA31496"/>
      <c r="AB31496"/>
      <c r="AC31496"/>
    </row>
    <row r="31497" spans="27:29" x14ac:dyDescent="0.25">
      <c r="AA31497"/>
      <c r="AB31497"/>
      <c r="AC31497"/>
    </row>
    <row r="31498" spans="27:29" x14ac:dyDescent="0.25">
      <c r="AA31498"/>
      <c r="AB31498"/>
      <c r="AC31498"/>
    </row>
    <row r="31499" spans="27:29" x14ac:dyDescent="0.25">
      <c r="AA31499"/>
      <c r="AB31499"/>
      <c r="AC31499"/>
    </row>
    <row r="31500" spans="27:29" x14ac:dyDescent="0.25">
      <c r="AA31500"/>
      <c r="AB31500"/>
      <c r="AC31500"/>
    </row>
    <row r="31501" spans="27:29" x14ac:dyDescent="0.25">
      <c r="AA31501"/>
      <c r="AB31501"/>
      <c r="AC31501"/>
    </row>
    <row r="31502" spans="27:29" x14ac:dyDescent="0.25">
      <c r="AA31502"/>
      <c r="AB31502"/>
      <c r="AC31502"/>
    </row>
    <row r="31503" spans="27:29" x14ac:dyDescent="0.25">
      <c r="AA31503"/>
      <c r="AB31503"/>
      <c r="AC31503"/>
    </row>
    <row r="31504" spans="27:29" x14ac:dyDescent="0.25">
      <c r="AA31504"/>
      <c r="AB31504"/>
      <c r="AC31504"/>
    </row>
    <row r="31505" spans="27:29" x14ac:dyDescent="0.25">
      <c r="AA31505"/>
      <c r="AB31505"/>
      <c r="AC31505"/>
    </row>
    <row r="31506" spans="27:29" x14ac:dyDescent="0.25">
      <c r="AA31506"/>
      <c r="AB31506"/>
      <c r="AC31506"/>
    </row>
    <row r="31507" spans="27:29" x14ac:dyDescent="0.25">
      <c r="AA31507"/>
      <c r="AB31507"/>
      <c r="AC31507"/>
    </row>
    <row r="31508" spans="27:29" x14ac:dyDescent="0.25">
      <c r="AA31508"/>
      <c r="AB31508"/>
      <c r="AC31508"/>
    </row>
    <row r="31509" spans="27:29" x14ac:dyDescent="0.25">
      <c r="AA31509"/>
      <c r="AB31509"/>
      <c r="AC31509"/>
    </row>
    <row r="31510" spans="27:29" x14ac:dyDescent="0.25">
      <c r="AA31510"/>
      <c r="AB31510"/>
      <c r="AC31510"/>
    </row>
    <row r="31511" spans="27:29" x14ac:dyDescent="0.25">
      <c r="AA31511"/>
      <c r="AB31511"/>
      <c r="AC31511"/>
    </row>
    <row r="31512" spans="27:29" x14ac:dyDescent="0.25">
      <c r="AA31512"/>
      <c r="AB31512"/>
      <c r="AC31512"/>
    </row>
    <row r="31513" spans="27:29" x14ac:dyDescent="0.25">
      <c r="AA31513"/>
      <c r="AB31513"/>
      <c r="AC31513"/>
    </row>
    <row r="31514" spans="27:29" x14ac:dyDescent="0.25">
      <c r="AA31514"/>
      <c r="AB31514"/>
      <c r="AC31514"/>
    </row>
    <row r="31515" spans="27:29" x14ac:dyDescent="0.25">
      <c r="AA31515"/>
      <c r="AB31515"/>
      <c r="AC31515"/>
    </row>
    <row r="31516" spans="27:29" x14ac:dyDescent="0.25">
      <c r="AA31516"/>
      <c r="AB31516"/>
      <c r="AC31516"/>
    </row>
    <row r="31517" spans="27:29" x14ac:dyDescent="0.25">
      <c r="AA31517"/>
      <c r="AB31517"/>
      <c r="AC31517"/>
    </row>
    <row r="31518" spans="27:29" x14ac:dyDescent="0.25">
      <c r="AA31518"/>
      <c r="AB31518"/>
      <c r="AC31518"/>
    </row>
    <row r="31519" spans="27:29" x14ac:dyDescent="0.25">
      <c r="AA31519"/>
      <c r="AB31519"/>
      <c r="AC31519"/>
    </row>
    <row r="31520" spans="27:29" x14ac:dyDescent="0.25">
      <c r="AA31520"/>
      <c r="AB31520"/>
      <c r="AC31520"/>
    </row>
    <row r="31521" spans="27:29" x14ac:dyDescent="0.25">
      <c r="AA31521"/>
      <c r="AB31521"/>
      <c r="AC31521"/>
    </row>
    <row r="31522" spans="27:29" x14ac:dyDescent="0.25">
      <c r="AA31522"/>
      <c r="AB31522"/>
      <c r="AC31522"/>
    </row>
    <row r="31523" spans="27:29" x14ac:dyDescent="0.25">
      <c r="AA31523"/>
      <c r="AB31523"/>
      <c r="AC31523"/>
    </row>
    <row r="31524" spans="27:29" x14ac:dyDescent="0.25">
      <c r="AA31524"/>
      <c r="AB31524"/>
      <c r="AC31524"/>
    </row>
    <row r="31525" spans="27:29" x14ac:dyDescent="0.25">
      <c r="AA31525"/>
      <c r="AB31525"/>
      <c r="AC31525"/>
    </row>
    <row r="31526" spans="27:29" x14ac:dyDescent="0.25">
      <c r="AA31526"/>
      <c r="AB31526"/>
      <c r="AC31526"/>
    </row>
    <row r="31527" spans="27:29" x14ac:dyDescent="0.25">
      <c r="AA31527"/>
      <c r="AB31527"/>
      <c r="AC31527"/>
    </row>
    <row r="31528" spans="27:29" x14ac:dyDescent="0.25">
      <c r="AA31528"/>
      <c r="AB31528"/>
      <c r="AC31528"/>
    </row>
    <row r="31529" spans="27:29" x14ac:dyDescent="0.25">
      <c r="AA31529"/>
      <c r="AB31529"/>
      <c r="AC31529"/>
    </row>
    <row r="31530" spans="27:29" x14ac:dyDescent="0.25">
      <c r="AA31530"/>
      <c r="AB31530"/>
      <c r="AC31530"/>
    </row>
    <row r="31531" spans="27:29" x14ac:dyDescent="0.25">
      <c r="AA31531"/>
      <c r="AB31531"/>
      <c r="AC31531"/>
    </row>
    <row r="31532" spans="27:29" x14ac:dyDescent="0.25">
      <c r="AA31532"/>
      <c r="AB31532"/>
      <c r="AC31532"/>
    </row>
    <row r="31533" spans="27:29" x14ac:dyDescent="0.25">
      <c r="AA31533"/>
      <c r="AB31533"/>
      <c r="AC31533"/>
    </row>
    <row r="31534" spans="27:29" x14ac:dyDescent="0.25">
      <c r="AA31534"/>
      <c r="AB31534"/>
      <c r="AC31534"/>
    </row>
    <row r="31535" spans="27:29" x14ac:dyDescent="0.25">
      <c r="AA31535"/>
      <c r="AB31535"/>
      <c r="AC31535"/>
    </row>
    <row r="31536" spans="27:29" x14ac:dyDescent="0.25">
      <c r="AA31536"/>
      <c r="AB31536"/>
      <c r="AC31536"/>
    </row>
    <row r="31537" spans="27:29" x14ac:dyDescent="0.25">
      <c r="AA31537"/>
      <c r="AB31537"/>
      <c r="AC31537"/>
    </row>
    <row r="31538" spans="27:29" x14ac:dyDescent="0.25">
      <c r="AA31538"/>
      <c r="AB31538"/>
      <c r="AC31538"/>
    </row>
    <row r="31539" spans="27:29" x14ac:dyDescent="0.25">
      <c r="AA31539"/>
      <c r="AB31539"/>
      <c r="AC31539"/>
    </row>
    <row r="31540" spans="27:29" x14ac:dyDescent="0.25">
      <c r="AA31540"/>
      <c r="AB31540"/>
      <c r="AC31540"/>
    </row>
    <row r="31541" spans="27:29" x14ac:dyDescent="0.25">
      <c r="AA31541"/>
      <c r="AB31541"/>
      <c r="AC31541"/>
    </row>
    <row r="31542" spans="27:29" x14ac:dyDescent="0.25">
      <c r="AA31542"/>
      <c r="AB31542"/>
      <c r="AC31542"/>
    </row>
    <row r="31543" spans="27:29" x14ac:dyDescent="0.25">
      <c r="AA31543"/>
      <c r="AB31543"/>
      <c r="AC31543"/>
    </row>
    <row r="31544" spans="27:29" x14ac:dyDescent="0.25">
      <c r="AA31544"/>
      <c r="AB31544"/>
      <c r="AC31544"/>
    </row>
    <row r="31545" spans="27:29" x14ac:dyDescent="0.25">
      <c r="AA31545"/>
      <c r="AB31545"/>
      <c r="AC31545"/>
    </row>
    <row r="31546" spans="27:29" x14ac:dyDescent="0.25">
      <c r="AA31546"/>
      <c r="AB31546"/>
      <c r="AC31546"/>
    </row>
    <row r="31547" spans="27:29" x14ac:dyDescent="0.25">
      <c r="AA31547"/>
      <c r="AB31547"/>
      <c r="AC31547"/>
    </row>
    <row r="31548" spans="27:29" x14ac:dyDescent="0.25">
      <c r="AA31548"/>
      <c r="AB31548"/>
      <c r="AC31548"/>
    </row>
    <row r="31549" spans="27:29" x14ac:dyDescent="0.25">
      <c r="AA31549"/>
      <c r="AB31549"/>
      <c r="AC31549"/>
    </row>
    <row r="31550" spans="27:29" x14ac:dyDescent="0.25">
      <c r="AA31550"/>
      <c r="AB31550"/>
      <c r="AC31550"/>
    </row>
    <row r="31551" spans="27:29" x14ac:dyDescent="0.25">
      <c r="AA31551"/>
      <c r="AB31551"/>
      <c r="AC31551"/>
    </row>
    <row r="31552" spans="27:29" x14ac:dyDescent="0.25">
      <c r="AA31552"/>
      <c r="AB31552"/>
      <c r="AC31552"/>
    </row>
    <row r="31553" spans="27:29" x14ac:dyDescent="0.25">
      <c r="AA31553"/>
      <c r="AB31553"/>
      <c r="AC31553"/>
    </row>
    <row r="31554" spans="27:29" x14ac:dyDescent="0.25">
      <c r="AA31554"/>
      <c r="AB31554"/>
      <c r="AC31554"/>
    </row>
    <row r="31555" spans="27:29" x14ac:dyDescent="0.25">
      <c r="AA31555"/>
      <c r="AB31555"/>
      <c r="AC31555"/>
    </row>
    <row r="31556" spans="27:29" x14ac:dyDescent="0.25">
      <c r="AA31556"/>
      <c r="AB31556"/>
      <c r="AC31556"/>
    </row>
    <row r="31557" spans="27:29" x14ac:dyDescent="0.25">
      <c r="AA31557"/>
      <c r="AB31557"/>
      <c r="AC31557"/>
    </row>
    <row r="31558" spans="27:29" x14ac:dyDescent="0.25">
      <c r="AA31558"/>
      <c r="AB31558"/>
      <c r="AC31558"/>
    </row>
    <row r="31559" spans="27:29" x14ac:dyDescent="0.25">
      <c r="AA31559"/>
      <c r="AB31559"/>
      <c r="AC31559"/>
    </row>
    <row r="31560" spans="27:29" x14ac:dyDescent="0.25">
      <c r="AA31560"/>
      <c r="AB31560"/>
      <c r="AC31560"/>
    </row>
    <row r="31561" spans="27:29" x14ac:dyDescent="0.25">
      <c r="AA31561"/>
      <c r="AB31561"/>
      <c r="AC31561"/>
    </row>
    <row r="31562" spans="27:29" x14ac:dyDescent="0.25">
      <c r="AA31562"/>
      <c r="AB31562"/>
      <c r="AC31562"/>
    </row>
    <row r="31563" spans="27:29" x14ac:dyDescent="0.25">
      <c r="AA31563"/>
      <c r="AB31563"/>
      <c r="AC31563"/>
    </row>
    <row r="31564" spans="27:29" x14ac:dyDescent="0.25">
      <c r="AA31564"/>
      <c r="AB31564"/>
      <c r="AC31564"/>
    </row>
    <row r="31565" spans="27:29" x14ac:dyDescent="0.25">
      <c r="AA31565"/>
      <c r="AB31565"/>
      <c r="AC31565"/>
    </row>
    <row r="31566" spans="27:29" x14ac:dyDescent="0.25">
      <c r="AA31566"/>
      <c r="AB31566"/>
      <c r="AC31566"/>
    </row>
    <row r="31567" spans="27:29" x14ac:dyDescent="0.25">
      <c r="AA31567"/>
      <c r="AB31567"/>
      <c r="AC31567"/>
    </row>
    <row r="31568" spans="27:29" x14ac:dyDescent="0.25">
      <c r="AA31568"/>
      <c r="AB31568"/>
      <c r="AC31568"/>
    </row>
    <row r="31569" spans="27:29" x14ac:dyDescent="0.25">
      <c r="AA31569"/>
      <c r="AB31569"/>
      <c r="AC31569"/>
    </row>
    <row r="31570" spans="27:29" x14ac:dyDescent="0.25">
      <c r="AA31570"/>
      <c r="AB31570"/>
      <c r="AC31570"/>
    </row>
    <row r="31571" spans="27:29" x14ac:dyDescent="0.25">
      <c r="AA31571"/>
      <c r="AB31571"/>
      <c r="AC31571"/>
    </row>
    <row r="31572" spans="27:29" x14ac:dyDescent="0.25">
      <c r="AA31572"/>
      <c r="AB31572"/>
      <c r="AC31572"/>
    </row>
    <row r="31573" spans="27:29" x14ac:dyDescent="0.25">
      <c r="AA31573"/>
      <c r="AB31573"/>
      <c r="AC31573"/>
    </row>
    <row r="31574" spans="27:29" x14ac:dyDescent="0.25">
      <c r="AA31574"/>
      <c r="AB31574"/>
      <c r="AC31574"/>
    </row>
    <row r="31575" spans="27:29" x14ac:dyDescent="0.25">
      <c r="AA31575"/>
      <c r="AB31575"/>
      <c r="AC31575"/>
    </row>
    <row r="31576" spans="27:29" x14ac:dyDescent="0.25">
      <c r="AA31576"/>
      <c r="AB31576"/>
      <c r="AC31576"/>
    </row>
    <row r="31577" spans="27:29" x14ac:dyDescent="0.25">
      <c r="AA31577"/>
      <c r="AB31577"/>
      <c r="AC31577"/>
    </row>
    <row r="31578" spans="27:29" x14ac:dyDescent="0.25">
      <c r="AA31578"/>
      <c r="AB31578"/>
      <c r="AC31578"/>
    </row>
    <row r="31579" spans="27:29" x14ac:dyDescent="0.25">
      <c r="AA31579"/>
      <c r="AB31579"/>
      <c r="AC31579"/>
    </row>
    <row r="31580" spans="27:29" x14ac:dyDescent="0.25">
      <c r="AA31580"/>
      <c r="AB31580"/>
      <c r="AC31580"/>
    </row>
    <row r="31581" spans="27:29" x14ac:dyDescent="0.25">
      <c r="AA31581"/>
      <c r="AB31581"/>
      <c r="AC31581"/>
    </row>
    <row r="31582" spans="27:29" x14ac:dyDescent="0.25">
      <c r="AA31582"/>
      <c r="AB31582"/>
      <c r="AC31582"/>
    </row>
    <row r="31583" spans="27:29" x14ac:dyDescent="0.25">
      <c r="AA31583"/>
      <c r="AB31583"/>
      <c r="AC31583"/>
    </row>
    <row r="31584" spans="27:29" x14ac:dyDescent="0.25">
      <c r="AA31584"/>
      <c r="AB31584"/>
      <c r="AC31584"/>
    </row>
    <row r="31585" spans="27:29" x14ac:dyDescent="0.25">
      <c r="AA31585"/>
      <c r="AB31585"/>
      <c r="AC31585"/>
    </row>
    <row r="31586" spans="27:29" x14ac:dyDescent="0.25">
      <c r="AA31586"/>
      <c r="AB31586"/>
      <c r="AC31586"/>
    </row>
    <row r="31587" spans="27:29" x14ac:dyDescent="0.25">
      <c r="AA31587"/>
      <c r="AB31587"/>
      <c r="AC31587"/>
    </row>
    <row r="31588" spans="27:29" x14ac:dyDescent="0.25">
      <c r="AA31588"/>
      <c r="AB31588"/>
      <c r="AC31588"/>
    </row>
    <row r="31589" spans="27:29" x14ac:dyDescent="0.25">
      <c r="AA31589"/>
      <c r="AB31589"/>
      <c r="AC31589"/>
    </row>
    <row r="31590" spans="27:29" x14ac:dyDescent="0.25">
      <c r="AA31590"/>
      <c r="AB31590"/>
      <c r="AC31590"/>
    </row>
    <row r="31591" spans="27:29" x14ac:dyDescent="0.25">
      <c r="AA31591"/>
      <c r="AB31591"/>
      <c r="AC31591"/>
    </row>
    <row r="31592" spans="27:29" x14ac:dyDescent="0.25">
      <c r="AA31592"/>
      <c r="AB31592"/>
      <c r="AC31592"/>
    </row>
    <row r="31593" spans="27:29" x14ac:dyDescent="0.25">
      <c r="AA31593"/>
      <c r="AB31593"/>
      <c r="AC31593"/>
    </row>
    <row r="31594" spans="27:29" x14ac:dyDescent="0.25">
      <c r="AA31594"/>
      <c r="AB31594"/>
      <c r="AC31594"/>
    </row>
    <row r="31595" spans="27:29" x14ac:dyDescent="0.25">
      <c r="AA31595"/>
      <c r="AB31595"/>
      <c r="AC31595"/>
    </row>
    <row r="31596" spans="27:29" x14ac:dyDescent="0.25">
      <c r="AA31596"/>
      <c r="AB31596"/>
      <c r="AC31596"/>
    </row>
    <row r="31597" spans="27:29" x14ac:dyDescent="0.25">
      <c r="AA31597"/>
      <c r="AB31597"/>
      <c r="AC31597"/>
    </row>
    <row r="31598" spans="27:29" x14ac:dyDescent="0.25">
      <c r="AA31598"/>
      <c r="AB31598"/>
      <c r="AC31598"/>
    </row>
    <row r="31599" spans="27:29" x14ac:dyDescent="0.25">
      <c r="AA31599"/>
      <c r="AB31599"/>
      <c r="AC31599"/>
    </row>
    <row r="31600" spans="27:29" x14ac:dyDescent="0.25">
      <c r="AA31600"/>
      <c r="AB31600"/>
      <c r="AC31600"/>
    </row>
    <row r="31601" spans="27:29" x14ac:dyDescent="0.25">
      <c r="AA31601"/>
      <c r="AB31601"/>
      <c r="AC31601"/>
    </row>
    <row r="31602" spans="27:29" x14ac:dyDescent="0.25">
      <c r="AA31602"/>
      <c r="AB31602"/>
      <c r="AC31602"/>
    </row>
    <row r="31603" spans="27:29" x14ac:dyDescent="0.25">
      <c r="AA31603"/>
      <c r="AB31603"/>
      <c r="AC31603"/>
    </row>
    <row r="31604" spans="27:29" x14ac:dyDescent="0.25">
      <c r="AA31604"/>
      <c r="AB31604"/>
      <c r="AC31604"/>
    </row>
    <row r="31605" spans="27:29" x14ac:dyDescent="0.25">
      <c r="AA31605"/>
      <c r="AB31605"/>
      <c r="AC31605"/>
    </row>
    <row r="31606" spans="27:29" x14ac:dyDescent="0.25">
      <c r="AA31606"/>
      <c r="AB31606"/>
      <c r="AC31606"/>
    </row>
    <row r="31607" spans="27:29" x14ac:dyDescent="0.25">
      <c r="AA31607"/>
      <c r="AB31607"/>
      <c r="AC31607"/>
    </row>
    <row r="31608" spans="27:29" x14ac:dyDescent="0.25">
      <c r="AA31608"/>
      <c r="AB31608"/>
      <c r="AC31608"/>
    </row>
    <row r="31609" spans="27:29" x14ac:dyDescent="0.25">
      <c r="AA31609"/>
      <c r="AB31609"/>
      <c r="AC31609"/>
    </row>
    <row r="31610" spans="27:29" x14ac:dyDescent="0.25">
      <c r="AA31610"/>
      <c r="AB31610"/>
      <c r="AC31610"/>
    </row>
    <row r="31611" spans="27:29" x14ac:dyDescent="0.25">
      <c r="AA31611"/>
      <c r="AB31611"/>
      <c r="AC31611"/>
    </row>
    <row r="31612" spans="27:29" x14ac:dyDescent="0.25">
      <c r="AA31612"/>
      <c r="AB31612"/>
      <c r="AC31612"/>
    </row>
    <row r="31613" spans="27:29" x14ac:dyDescent="0.25">
      <c r="AA31613"/>
      <c r="AB31613"/>
      <c r="AC31613"/>
    </row>
    <row r="31614" spans="27:29" x14ac:dyDescent="0.25">
      <c r="AA31614"/>
      <c r="AB31614"/>
      <c r="AC31614"/>
    </row>
    <row r="31615" spans="27:29" x14ac:dyDescent="0.25">
      <c r="AA31615"/>
      <c r="AB31615"/>
      <c r="AC31615"/>
    </row>
    <row r="31616" spans="27:29" x14ac:dyDescent="0.25">
      <c r="AA31616"/>
      <c r="AB31616"/>
      <c r="AC31616"/>
    </row>
    <row r="31617" spans="27:29" x14ac:dyDescent="0.25">
      <c r="AA31617"/>
      <c r="AB31617"/>
      <c r="AC31617"/>
    </row>
    <row r="31618" spans="27:29" x14ac:dyDescent="0.25">
      <c r="AA31618"/>
      <c r="AB31618"/>
      <c r="AC31618"/>
    </row>
    <row r="31619" spans="27:29" x14ac:dyDescent="0.25">
      <c r="AA31619"/>
      <c r="AB31619"/>
      <c r="AC31619"/>
    </row>
    <row r="31620" spans="27:29" x14ac:dyDescent="0.25">
      <c r="AA31620"/>
      <c r="AB31620"/>
      <c r="AC31620"/>
    </row>
    <row r="31621" spans="27:29" x14ac:dyDescent="0.25">
      <c r="AA31621"/>
      <c r="AB31621"/>
      <c r="AC31621"/>
    </row>
    <row r="31622" spans="27:29" x14ac:dyDescent="0.25">
      <c r="AA31622"/>
      <c r="AB31622"/>
      <c r="AC31622"/>
    </row>
    <row r="31623" spans="27:29" x14ac:dyDescent="0.25">
      <c r="AA31623"/>
      <c r="AB31623"/>
      <c r="AC31623"/>
    </row>
    <row r="31624" spans="27:29" x14ac:dyDescent="0.25">
      <c r="AA31624"/>
      <c r="AB31624"/>
      <c r="AC31624"/>
    </row>
    <row r="31625" spans="27:29" x14ac:dyDescent="0.25">
      <c r="AA31625"/>
      <c r="AB31625"/>
      <c r="AC31625"/>
    </row>
    <row r="31626" spans="27:29" x14ac:dyDescent="0.25">
      <c r="AA31626"/>
      <c r="AB31626"/>
      <c r="AC31626"/>
    </row>
    <row r="31627" spans="27:29" x14ac:dyDescent="0.25">
      <c r="AA31627"/>
      <c r="AB31627"/>
      <c r="AC31627"/>
    </row>
    <row r="31628" spans="27:29" x14ac:dyDescent="0.25">
      <c r="AA31628"/>
      <c r="AB31628"/>
      <c r="AC31628"/>
    </row>
    <row r="31629" spans="27:29" x14ac:dyDescent="0.25">
      <c r="AA31629"/>
      <c r="AB31629"/>
      <c r="AC31629"/>
    </row>
    <row r="31630" spans="27:29" x14ac:dyDescent="0.25">
      <c r="AA31630"/>
      <c r="AB31630"/>
      <c r="AC31630"/>
    </row>
    <row r="31631" spans="27:29" x14ac:dyDescent="0.25">
      <c r="AA31631"/>
      <c r="AB31631"/>
      <c r="AC31631"/>
    </row>
    <row r="31632" spans="27:29" x14ac:dyDescent="0.25">
      <c r="AA31632"/>
      <c r="AB31632"/>
      <c r="AC31632"/>
    </row>
    <row r="31633" spans="27:29" x14ac:dyDescent="0.25">
      <c r="AA31633"/>
      <c r="AB31633"/>
      <c r="AC31633"/>
    </row>
    <row r="31634" spans="27:29" x14ac:dyDescent="0.25">
      <c r="AA31634"/>
      <c r="AB31634"/>
      <c r="AC31634"/>
    </row>
    <row r="31635" spans="27:29" x14ac:dyDescent="0.25">
      <c r="AA31635"/>
      <c r="AB31635"/>
      <c r="AC31635"/>
    </row>
    <row r="31636" spans="27:29" x14ac:dyDescent="0.25">
      <c r="AA31636"/>
      <c r="AB31636"/>
      <c r="AC31636"/>
    </row>
    <row r="31637" spans="27:29" x14ac:dyDescent="0.25">
      <c r="AA31637"/>
      <c r="AB31637"/>
      <c r="AC31637"/>
    </row>
    <row r="31638" spans="27:29" x14ac:dyDescent="0.25">
      <c r="AA31638"/>
      <c r="AB31638"/>
      <c r="AC31638"/>
    </row>
    <row r="31639" spans="27:29" x14ac:dyDescent="0.25">
      <c r="AA31639"/>
      <c r="AB31639"/>
      <c r="AC31639"/>
    </row>
    <row r="31640" spans="27:29" x14ac:dyDescent="0.25">
      <c r="AA31640"/>
      <c r="AB31640"/>
      <c r="AC31640"/>
    </row>
    <row r="31641" spans="27:29" x14ac:dyDescent="0.25">
      <c r="AA31641"/>
      <c r="AB31641"/>
      <c r="AC31641"/>
    </row>
    <row r="31642" spans="27:29" x14ac:dyDescent="0.25">
      <c r="AA31642"/>
      <c r="AB31642"/>
      <c r="AC31642"/>
    </row>
    <row r="31643" spans="27:29" x14ac:dyDescent="0.25">
      <c r="AA31643"/>
      <c r="AB31643"/>
      <c r="AC31643"/>
    </row>
    <row r="31644" spans="27:29" x14ac:dyDescent="0.25">
      <c r="AA31644"/>
      <c r="AB31644"/>
      <c r="AC31644"/>
    </row>
    <row r="31645" spans="27:29" x14ac:dyDescent="0.25">
      <c r="AA31645"/>
      <c r="AB31645"/>
      <c r="AC31645"/>
    </row>
    <row r="31646" spans="27:29" x14ac:dyDescent="0.25">
      <c r="AA31646"/>
      <c r="AB31646"/>
      <c r="AC31646"/>
    </row>
    <row r="31647" spans="27:29" x14ac:dyDescent="0.25">
      <c r="AA31647"/>
      <c r="AB31647"/>
      <c r="AC31647"/>
    </row>
    <row r="31648" spans="27:29" x14ac:dyDescent="0.25">
      <c r="AA31648"/>
      <c r="AB31648"/>
      <c r="AC31648"/>
    </row>
    <row r="31649" spans="27:29" x14ac:dyDescent="0.25">
      <c r="AA31649"/>
      <c r="AB31649"/>
      <c r="AC31649"/>
    </row>
    <row r="31650" spans="27:29" x14ac:dyDescent="0.25">
      <c r="AA31650"/>
      <c r="AB31650"/>
      <c r="AC31650"/>
    </row>
    <row r="31651" spans="27:29" x14ac:dyDescent="0.25">
      <c r="AA31651"/>
      <c r="AB31651"/>
      <c r="AC31651"/>
    </row>
    <row r="31652" spans="27:29" x14ac:dyDescent="0.25">
      <c r="AA31652"/>
      <c r="AB31652"/>
      <c r="AC31652"/>
    </row>
    <row r="31653" spans="27:29" x14ac:dyDescent="0.25">
      <c r="AA31653"/>
      <c r="AB31653"/>
      <c r="AC31653"/>
    </row>
    <row r="31654" spans="27:29" x14ac:dyDescent="0.25">
      <c r="AA31654"/>
      <c r="AB31654"/>
      <c r="AC31654"/>
    </row>
    <row r="31655" spans="27:29" x14ac:dyDescent="0.25">
      <c r="AA31655"/>
      <c r="AB31655"/>
      <c r="AC31655"/>
    </row>
    <row r="31656" spans="27:29" x14ac:dyDescent="0.25">
      <c r="AA31656"/>
      <c r="AB31656"/>
      <c r="AC31656"/>
    </row>
    <row r="31657" spans="27:29" x14ac:dyDescent="0.25">
      <c r="AA31657"/>
      <c r="AB31657"/>
      <c r="AC31657"/>
    </row>
    <row r="31658" spans="27:29" x14ac:dyDescent="0.25">
      <c r="AA31658"/>
      <c r="AB31658"/>
      <c r="AC31658"/>
    </row>
    <row r="31659" spans="27:29" x14ac:dyDescent="0.25">
      <c r="AA31659"/>
      <c r="AB31659"/>
      <c r="AC31659"/>
    </row>
    <row r="31660" spans="27:29" x14ac:dyDescent="0.25">
      <c r="AA31660"/>
      <c r="AB31660"/>
      <c r="AC31660"/>
    </row>
    <row r="31661" spans="27:29" x14ac:dyDescent="0.25">
      <c r="AA31661"/>
      <c r="AB31661"/>
      <c r="AC31661"/>
    </row>
    <row r="31662" spans="27:29" x14ac:dyDescent="0.25">
      <c r="AA31662"/>
      <c r="AB31662"/>
      <c r="AC31662"/>
    </row>
    <row r="31663" spans="27:29" x14ac:dyDescent="0.25">
      <c r="AA31663"/>
      <c r="AB31663"/>
      <c r="AC31663"/>
    </row>
    <row r="31664" spans="27:29" x14ac:dyDescent="0.25">
      <c r="AA31664"/>
      <c r="AB31664"/>
      <c r="AC31664"/>
    </row>
    <row r="31665" spans="27:29" x14ac:dyDescent="0.25">
      <c r="AA31665"/>
      <c r="AB31665"/>
      <c r="AC31665"/>
    </row>
    <row r="31666" spans="27:29" x14ac:dyDescent="0.25">
      <c r="AA31666"/>
      <c r="AB31666"/>
      <c r="AC31666"/>
    </row>
    <row r="31667" spans="27:29" x14ac:dyDescent="0.25">
      <c r="AA31667"/>
      <c r="AB31667"/>
      <c r="AC31667"/>
    </row>
    <row r="31668" spans="27:29" x14ac:dyDescent="0.25">
      <c r="AA31668"/>
      <c r="AB31668"/>
      <c r="AC31668"/>
    </row>
    <row r="31669" spans="27:29" x14ac:dyDescent="0.25">
      <c r="AA31669"/>
      <c r="AB31669"/>
      <c r="AC31669"/>
    </row>
    <row r="31670" spans="27:29" x14ac:dyDescent="0.25">
      <c r="AA31670"/>
      <c r="AB31670"/>
      <c r="AC31670"/>
    </row>
    <row r="31671" spans="27:29" x14ac:dyDescent="0.25">
      <c r="AA31671"/>
      <c r="AB31671"/>
      <c r="AC31671"/>
    </row>
    <row r="31672" spans="27:29" x14ac:dyDescent="0.25">
      <c r="AA31672"/>
      <c r="AB31672"/>
      <c r="AC31672"/>
    </row>
    <row r="31673" spans="27:29" x14ac:dyDescent="0.25">
      <c r="AA31673"/>
      <c r="AB31673"/>
      <c r="AC31673"/>
    </row>
    <row r="31674" spans="27:29" x14ac:dyDescent="0.25">
      <c r="AA31674"/>
      <c r="AB31674"/>
      <c r="AC31674"/>
    </row>
    <row r="31675" spans="27:29" x14ac:dyDescent="0.25">
      <c r="AA31675"/>
      <c r="AB31675"/>
      <c r="AC31675"/>
    </row>
    <row r="31676" spans="27:29" x14ac:dyDescent="0.25">
      <c r="AA31676"/>
      <c r="AB31676"/>
      <c r="AC31676"/>
    </row>
    <row r="31677" spans="27:29" x14ac:dyDescent="0.25">
      <c r="AA31677"/>
      <c r="AB31677"/>
      <c r="AC31677"/>
    </row>
    <row r="31678" spans="27:29" x14ac:dyDescent="0.25">
      <c r="AA31678"/>
      <c r="AB31678"/>
      <c r="AC31678"/>
    </row>
    <row r="31679" spans="27:29" x14ac:dyDescent="0.25">
      <c r="AA31679"/>
      <c r="AB31679"/>
      <c r="AC31679"/>
    </row>
    <row r="31680" spans="27:29" x14ac:dyDescent="0.25">
      <c r="AA31680"/>
      <c r="AB31680"/>
      <c r="AC31680"/>
    </row>
    <row r="31681" spans="27:29" x14ac:dyDescent="0.25">
      <c r="AA31681"/>
      <c r="AB31681"/>
      <c r="AC31681"/>
    </row>
    <row r="31682" spans="27:29" x14ac:dyDescent="0.25">
      <c r="AA31682"/>
      <c r="AB31682"/>
      <c r="AC31682"/>
    </row>
    <row r="31683" spans="27:29" x14ac:dyDescent="0.25">
      <c r="AA31683"/>
      <c r="AB31683"/>
      <c r="AC31683"/>
    </row>
    <row r="31684" spans="27:29" x14ac:dyDescent="0.25">
      <c r="AA31684"/>
      <c r="AB31684"/>
      <c r="AC31684"/>
    </row>
    <row r="31685" spans="27:29" x14ac:dyDescent="0.25">
      <c r="AA31685"/>
      <c r="AB31685"/>
      <c r="AC31685"/>
    </row>
    <row r="31686" spans="27:29" x14ac:dyDescent="0.25">
      <c r="AA31686"/>
      <c r="AB31686"/>
      <c r="AC31686"/>
    </row>
    <row r="31687" spans="27:29" x14ac:dyDescent="0.25">
      <c r="AA31687"/>
      <c r="AB31687"/>
      <c r="AC31687"/>
    </row>
    <row r="31688" spans="27:29" x14ac:dyDescent="0.25">
      <c r="AA31688"/>
      <c r="AB31688"/>
      <c r="AC31688"/>
    </row>
    <row r="31689" spans="27:29" x14ac:dyDescent="0.25">
      <c r="AA31689"/>
      <c r="AB31689"/>
      <c r="AC31689"/>
    </row>
    <row r="31690" spans="27:29" x14ac:dyDescent="0.25">
      <c r="AA31690"/>
      <c r="AB31690"/>
      <c r="AC31690"/>
    </row>
    <row r="31691" spans="27:29" x14ac:dyDescent="0.25">
      <c r="AA31691"/>
      <c r="AB31691"/>
      <c r="AC31691"/>
    </row>
    <row r="31692" spans="27:29" x14ac:dyDescent="0.25">
      <c r="AA31692"/>
      <c r="AB31692"/>
      <c r="AC31692"/>
    </row>
    <row r="31693" spans="27:29" x14ac:dyDescent="0.25">
      <c r="AA31693"/>
      <c r="AB31693"/>
      <c r="AC31693"/>
    </row>
    <row r="31694" spans="27:29" x14ac:dyDescent="0.25">
      <c r="AA31694"/>
      <c r="AB31694"/>
      <c r="AC31694"/>
    </row>
    <row r="31695" spans="27:29" x14ac:dyDescent="0.25">
      <c r="AA31695"/>
      <c r="AB31695"/>
      <c r="AC31695"/>
    </row>
    <row r="31696" spans="27:29" x14ac:dyDescent="0.25">
      <c r="AA31696"/>
      <c r="AB31696"/>
      <c r="AC31696"/>
    </row>
    <row r="31697" spans="27:29" x14ac:dyDescent="0.25">
      <c r="AA31697"/>
      <c r="AB31697"/>
      <c r="AC31697"/>
    </row>
    <row r="31698" spans="27:29" x14ac:dyDescent="0.25">
      <c r="AA31698"/>
      <c r="AB31698"/>
      <c r="AC31698"/>
    </row>
    <row r="31699" spans="27:29" x14ac:dyDescent="0.25">
      <c r="AA31699"/>
      <c r="AB31699"/>
      <c r="AC31699"/>
    </row>
    <row r="31700" spans="27:29" x14ac:dyDescent="0.25">
      <c r="AA31700"/>
      <c r="AB31700"/>
      <c r="AC31700"/>
    </row>
    <row r="31701" spans="27:29" x14ac:dyDescent="0.25">
      <c r="AA31701"/>
      <c r="AB31701"/>
      <c r="AC31701"/>
    </row>
    <row r="31702" spans="27:29" x14ac:dyDescent="0.25">
      <c r="AA31702"/>
      <c r="AB31702"/>
      <c r="AC31702"/>
    </row>
    <row r="31703" spans="27:29" x14ac:dyDescent="0.25">
      <c r="AA31703"/>
      <c r="AB31703"/>
      <c r="AC31703"/>
    </row>
    <row r="31704" spans="27:29" x14ac:dyDescent="0.25">
      <c r="AA31704"/>
      <c r="AB31704"/>
      <c r="AC31704"/>
    </row>
    <row r="31705" spans="27:29" x14ac:dyDescent="0.25">
      <c r="AA31705"/>
      <c r="AB31705"/>
      <c r="AC31705"/>
    </row>
    <row r="31706" spans="27:29" x14ac:dyDescent="0.25">
      <c r="AA31706"/>
      <c r="AB31706"/>
      <c r="AC31706"/>
    </row>
    <row r="31707" spans="27:29" x14ac:dyDescent="0.25">
      <c r="AA31707"/>
      <c r="AB31707"/>
      <c r="AC31707"/>
    </row>
    <row r="31708" spans="27:29" x14ac:dyDescent="0.25">
      <c r="AA31708"/>
      <c r="AB31708"/>
      <c r="AC31708"/>
    </row>
    <row r="31709" spans="27:29" x14ac:dyDescent="0.25">
      <c r="AA31709"/>
      <c r="AB31709"/>
      <c r="AC31709"/>
    </row>
    <row r="31710" spans="27:29" x14ac:dyDescent="0.25">
      <c r="AA31710"/>
      <c r="AB31710"/>
      <c r="AC31710"/>
    </row>
    <row r="31711" spans="27:29" x14ac:dyDescent="0.25">
      <c r="AA31711"/>
      <c r="AB31711"/>
      <c r="AC31711"/>
    </row>
    <row r="31712" spans="27:29" x14ac:dyDescent="0.25">
      <c r="AA31712"/>
      <c r="AB31712"/>
      <c r="AC31712"/>
    </row>
    <row r="31713" spans="27:29" x14ac:dyDescent="0.25">
      <c r="AA31713"/>
      <c r="AB31713"/>
      <c r="AC31713"/>
    </row>
    <row r="31714" spans="27:29" x14ac:dyDescent="0.25">
      <c r="AA31714"/>
      <c r="AB31714"/>
      <c r="AC31714"/>
    </row>
    <row r="31715" spans="27:29" x14ac:dyDescent="0.25">
      <c r="AA31715"/>
      <c r="AB31715"/>
      <c r="AC31715"/>
    </row>
    <row r="31716" spans="27:29" x14ac:dyDescent="0.25">
      <c r="AA31716"/>
      <c r="AB31716"/>
      <c r="AC31716"/>
    </row>
    <row r="31717" spans="27:29" x14ac:dyDescent="0.25">
      <c r="AA31717"/>
      <c r="AB31717"/>
      <c r="AC31717"/>
    </row>
    <row r="31718" spans="27:29" x14ac:dyDescent="0.25">
      <c r="AA31718"/>
      <c r="AB31718"/>
      <c r="AC31718"/>
    </row>
    <row r="31719" spans="27:29" x14ac:dyDescent="0.25">
      <c r="AA31719"/>
      <c r="AB31719"/>
      <c r="AC31719"/>
    </row>
    <row r="31720" spans="27:29" x14ac:dyDescent="0.25">
      <c r="AA31720"/>
      <c r="AB31720"/>
      <c r="AC31720"/>
    </row>
    <row r="31721" spans="27:29" x14ac:dyDescent="0.25">
      <c r="AA31721"/>
      <c r="AB31721"/>
      <c r="AC31721"/>
    </row>
    <row r="31722" spans="27:29" x14ac:dyDescent="0.25">
      <c r="AA31722"/>
      <c r="AB31722"/>
      <c r="AC31722"/>
    </row>
    <row r="31723" spans="27:29" x14ac:dyDescent="0.25">
      <c r="AA31723"/>
      <c r="AB31723"/>
      <c r="AC31723"/>
    </row>
    <row r="31724" spans="27:29" x14ac:dyDescent="0.25">
      <c r="AA31724"/>
      <c r="AB31724"/>
      <c r="AC31724"/>
    </row>
    <row r="31725" spans="27:29" x14ac:dyDescent="0.25">
      <c r="AA31725"/>
      <c r="AB31725"/>
      <c r="AC31725"/>
    </row>
    <row r="31726" spans="27:29" x14ac:dyDescent="0.25">
      <c r="AA31726"/>
      <c r="AB31726"/>
      <c r="AC31726"/>
    </row>
    <row r="31727" spans="27:29" x14ac:dyDescent="0.25">
      <c r="AA31727"/>
      <c r="AB31727"/>
      <c r="AC31727"/>
    </row>
    <row r="31728" spans="27:29" x14ac:dyDescent="0.25">
      <c r="AA31728"/>
      <c r="AB31728"/>
      <c r="AC31728"/>
    </row>
    <row r="31729" spans="27:29" x14ac:dyDescent="0.25">
      <c r="AA31729"/>
      <c r="AB31729"/>
      <c r="AC31729"/>
    </row>
    <row r="31730" spans="27:29" x14ac:dyDescent="0.25">
      <c r="AA31730"/>
      <c r="AB31730"/>
      <c r="AC31730"/>
    </row>
    <row r="31731" spans="27:29" x14ac:dyDescent="0.25">
      <c r="AA31731"/>
      <c r="AB31731"/>
      <c r="AC31731"/>
    </row>
    <row r="31732" spans="27:29" x14ac:dyDescent="0.25">
      <c r="AA31732"/>
      <c r="AB31732"/>
      <c r="AC31732"/>
    </row>
    <row r="31733" spans="27:29" x14ac:dyDescent="0.25">
      <c r="AA31733"/>
      <c r="AB31733"/>
      <c r="AC31733"/>
    </row>
    <row r="31734" spans="27:29" x14ac:dyDescent="0.25">
      <c r="AA31734"/>
      <c r="AB31734"/>
      <c r="AC31734"/>
    </row>
    <row r="31735" spans="27:29" x14ac:dyDescent="0.25">
      <c r="AA31735"/>
      <c r="AB31735"/>
      <c r="AC31735"/>
    </row>
    <row r="31736" spans="27:29" x14ac:dyDescent="0.25">
      <c r="AA31736"/>
      <c r="AB31736"/>
      <c r="AC31736"/>
    </row>
    <row r="31737" spans="27:29" x14ac:dyDescent="0.25">
      <c r="AA31737"/>
      <c r="AB31737"/>
      <c r="AC31737"/>
    </row>
    <row r="31738" spans="27:29" x14ac:dyDescent="0.25">
      <c r="AA31738"/>
      <c r="AB31738"/>
      <c r="AC31738"/>
    </row>
    <row r="31739" spans="27:29" x14ac:dyDescent="0.25">
      <c r="AA31739"/>
      <c r="AB31739"/>
      <c r="AC31739"/>
    </row>
    <row r="31740" spans="27:29" x14ac:dyDescent="0.25">
      <c r="AA31740"/>
      <c r="AB31740"/>
      <c r="AC31740"/>
    </row>
    <row r="31741" spans="27:29" x14ac:dyDescent="0.25">
      <c r="AA31741"/>
      <c r="AB31741"/>
      <c r="AC31741"/>
    </row>
    <row r="31742" spans="27:29" x14ac:dyDescent="0.25">
      <c r="AA31742"/>
      <c r="AB31742"/>
      <c r="AC31742"/>
    </row>
    <row r="31743" spans="27:29" x14ac:dyDescent="0.25">
      <c r="AA31743"/>
      <c r="AB31743"/>
      <c r="AC31743"/>
    </row>
    <row r="31744" spans="27:29" x14ac:dyDescent="0.25">
      <c r="AA31744"/>
      <c r="AB31744"/>
      <c r="AC31744"/>
    </row>
    <row r="31745" spans="27:29" x14ac:dyDescent="0.25">
      <c r="AA31745"/>
      <c r="AB31745"/>
      <c r="AC31745"/>
    </row>
    <row r="31746" spans="27:29" x14ac:dyDescent="0.25">
      <c r="AA31746"/>
      <c r="AB31746"/>
      <c r="AC31746"/>
    </row>
    <row r="31747" spans="27:29" x14ac:dyDescent="0.25">
      <c r="AA31747"/>
      <c r="AB31747"/>
      <c r="AC31747"/>
    </row>
    <row r="31748" spans="27:29" x14ac:dyDescent="0.25">
      <c r="AA31748"/>
      <c r="AB31748"/>
      <c r="AC31748"/>
    </row>
    <row r="31749" spans="27:29" x14ac:dyDescent="0.25">
      <c r="AA31749"/>
      <c r="AB31749"/>
      <c r="AC31749"/>
    </row>
    <row r="31750" spans="27:29" x14ac:dyDescent="0.25">
      <c r="AA31750"/>
      <c r="AB31750"/>
      <c r="AC31750"/>
    </row>
    <row r="31751" spans="27:29" x14ac:dyDescent="0.25">
      <c r="AA31751"/>
      <c r="AB31751"/>
      <c r="AC31751"/>
    </row>
    <row r="31752" spans="27:29" x14ac:dyDescent="0.25">
      <c r="AA31752"/>
      <c r="AB31752"/>
      <c r="AC31752"/>
    </row>
    <row r="31753" spans="27:29" x14ac:dyDescent="0.25">
      <c r="AA31753"/>
      <c r="AB31753"/>
      <c r="AC31753"/>
    </row>
    <row r="31754" spans="27:29" x14ac:dyDescent="0.25">
      <c r="AA31754"/>
      <c r="AB31754"/>
      <c r="AC31754"/>
    </row>
    <row r="31755" spans="27:29" x14ac:dyDescent="0.25">
      <c r="AA31755"/>
      <c r="AB31755"/>
      <c r="AC31755"/>
    </row>
    <row r="31756" spans="27:29" x14ac:dyDescent="0.25">
      <c r="AA31756"/>
      <c r="AB31756"/>
      <c r="AC31756"/>
    </row>
    <row r="31757" spans="27:29" x14ac:dyDescent="0.25">
      <c r="AA31757"/>
      <c r="AB31757"/>
      <c r="AC31757"/>
    </row>
    <row r="31758" spans="27:29" x14ac:dyDescent="0.25">
      <c r="AA31758"/>
      <c r="AB31758"/>
      <c r="AC31758"/>
    </row>
    <row r="31759" spans="27:29" x14ac:dyDescent="0.25">
      <c r="AA31759"/>
      <c r="AB31759"/>
      <c r="AC31759"/>
    </row>
    <row r="31760" spans="27:29" x14ac:dyDescent="0.25">
      <c r="AA31760"/>
      <c r="AB31760"/>
      <c r="AC31760"/>
    </row>
    <row r="31761" spans="27:29" x14ac:dyDescent="0.25">
      <c r="AA31761"/>
      <c r="AB31761"/>
      <c r="AC31761"/>
    </row>
    <row r="31762" spans="27:29" x14ac:dyDescent="0.25">
      <c r="AA31762"/>
      <c r="AB31762"/>
      <c r="AC31762"/>
    </row>
    <row r="31763" spans="27:29" x14ac:dyDescent="0.25">
      <c r="AA31763"/>
      <c r="AB31763"/>
      <c r="AC31763"/>
    </row>
    <row r="31764" spans="27:29" x14ac:dyDescent="0.25">
      <c r="AA31764"/>
      <c r="AB31764"/>
      <c r="AC31764"/>
    </row>
    <row r="31765" spans="27:29" x14ac:dyDescent="0.25">
      <c r="AA31765"/>
      <c r="AB31765"/>
      <c r="AC31765"/>
    </row>
    <row r="31766" spans="27:29" x14ac:dyDescent="0.25">
      <c r="AA31766"/>
      <c r="AB31766"/>
      <c r="AC31766"/>
    </row>
    <row r="31767" spans="27:29" x14ac:dyDescent="0.25">
      <c r="AA31767"/>
      <c r="AB31767"/>
      <c r="AC31767"/>
    </row>
    <row r="31768" spans="27:29" x14ac:dyDescent="0.25">
      <c r="AA31768"/>
      <c r="AB31768"/>
      <c r="AC31768"/>
    </row>
    <row r="31769" spans="27:29" x14ac:dyDescent="0.25">
      <c r="AA31769"/>
      <c r="AB31769"/>
      <c r="AC31769"/>
    </row>
    <row r="31770" spans="27:29" x14ac:dyDescent="0.25">
      <c r="AA31770"/>
      <c r="AB31770"/>
      <c r="AC31770"/>
    </row>
    <row r="31771" spans="27:29" x14ac:dyDescent="0.25">
      <c r="AA31771"/>
      <c r="AB31771"/>
      <c r="AC31771"/>
    </row>
    <row r="31772" spans="27:29" x14ac:dyDescent="0.25">
      <c r="AA31772"/>
      <c r="AB31772"/>
      <c r="AC31772"/>
    </row>
    <row r="31773" spans="27:29" x14ac:dyDescent="0.25">
      <c r="AA31773"/>
      <c r="AB31773"/>
      <c r="AC31773"/>
    </row>
    <row r="31774" spans="27:29" x14ac:dyDescent="0.25">
      <c r="AA31774"/>
      <c r="AB31774"/>
      <c r="AC31774"/>
    </row>
    <row r="31775" spans="27:29" x14ac:dyDescent="0.25">
      <c r="AA31775"/>
      <c r="AB31775"/>
      <c r="AC31775"/>
    </row>
    <row r="31776" spans="27:29" x14ac:dyDescent="0.25">
      <c r="AA31776"/>
      <c r="AB31776"/>
      <c r="AC31776"/>
    </row>
    <row r="31777" spans="27:29" x14ac:dyDescent="0.25">
      <c r="AA31777"/>
      <c r="AB31777"/>
      <c r="AC31777"/>
    </row>
    <row r="31778" spans="27:29" x14ac:dyDescent="0.25">
      <c r="AA31778"/>
      <c r="AB31778"/>
      <c r="AC31778"/>
    </row>
    <row r="31779" spans="27:29" x14ac:dyDescent="0.25">
      <c r="AA31779"/>
      <c r="AB31779"/>
      <c r="AC31779"/>
    </row>
    <row r="31780" spans="27:29" x14ac:dyDescent="0.25">
      <c r="AA31780"/>
      <c r="AB31780"/>
      <c r="AC31780"/>
    </row>
    <row r="31781" spans="27:29" x14ac:dyDescent="0.25">
      <c r="AA31781"/>
      <c r="AB31781"/>
      <c r="AC31781"/>
    </row>
    <row r="31782" spans="27:29" x14ac:dyDescent="0.25">
      <c r="AA31782"/>
      <c r="AB31782"/>
      <c r="AC31782"/>
    </row>
    <row r="31783" spans="27:29" x14ac:dyDescent="0.25">
      <c r="AA31783"/>
      <c r="AB31783"/>
      <c r="AC31783"/>
    </row>
    <row r="31784" spans="27:29" x14ac:dyDescent="0.25">
      <c r="AA31784"/>
      <c r="AB31784"/>
      <c r="AC31784"/>
    </row>
    <row r="31785" spans="27:29" x14ac:dyDescent="0.25">
      <c r="AA31785"/>
      <c r="AB31785"/>
      <c r="AC31785"/>
    </row>
    <row r="31786" spans="27:29" x14ac:dyDescent="0.25">
      <c r="AA31786"/>
      <c r="AB31786"/>
      <c r="AC31786"/>
    </row>
    <row r="31787" spans="27:29" x14ac:dyDescent="0.25">
      <c r="AA31787"/>
      <c r="AB31787"/>
      <c r="AC31787"/>
    </row>
    <row r="31788" spans="27:29" x14ac:dyDescent="0.25">
      <c r="AA31788"/>
      <c r="AB31788"/>
      <c r="AC31788"/>
    </row>
    <row r="31789" spans="27:29" x14ac:dyDescent="0.25">
      <c r="AA31789"/>
      <c r="AB31789"/>
      <c r="AC31789"/>
    </row>
    <row r="31790" spans="27:29" x14ac:dyDescent="0.25">
      <c r="AA31790"/>
      <c r="AB31790"/>
      <c r="AC31790"/>
    </row>
    <row r="31791" spans="27:29" x14ac:dyDescent="0.25">
      <c r="AA31791"/>
      <c r="AB31791"/>
      <c r="AC31791"/>
    </row>
    <row r="31792" spans="27:29" x14ac:dyDescent="0.25">
      <c r="AA31792"/>
      <c r="AB31792"/>
      <c r="AC31792"/>
    </row>
    <row r="31793" spans="27:29" x14ac:dyDescent="0.25">
      <c r="AA31793"/>
      <c r="AB31793"/>
      <c r="AC31793"/>
    </row>
    <row r="31794" spans="27:29" x14ac:dyDescent="0.25">
      <c r="AA31794"/>
      <c r="AB31794"/>
      <c r="AC31794"/>
    </row>
    <row r="31795" spans="27:29" x14ac:dyDescent="0.25">
      <c r="AA31795"/>
      <c r="AB31795"/>
      <c r="AC31795"/>
    </row>
    <row r="31796" spans="27:29" x14ac:dyDescent="0.25">
      <c r="AA31796"/>
      <c r="AB31796"/>
      <c r="AC31796"/>
    </row>
    <row r="31797" spans="27:29" x14ac:dyDescent="0.25">
      <c r="AA31797"/>
      <c r="AB31797"/>
      <c r="AC31797"/>
    </row>
    <row r="31798" spans="27:29" x14ac:dyDescent="0.25">
      <c r="AA31798"/>
      <c r="AB31798"/>
      <c r="AC31798"/>
    </row>
    <row r="31799" spans="27:29" x14ac:dyDescent="0.25">
      <c r="AA31799"/>
      <c r="AB31799"/>
      <c r="AC31799"/>
    </row>
    <row r="31800" spans="27:29" x14ac:dyDescent="0.25">
      <c r="AA31800"/>
      <c r="AB31800"/>
      <c r="AC31800"/>
    </row>
    <row r="31801" spans="27:29" x14ac:dyDescent="0.25">
      <c r="AA31801"/>
      <c r="AB31801"/>
      <c r="AC31801"/>
    </row>
    <row r="31802" spans="27:29" x14ac:dyDescent="0.25">
      <c r="AA31802"/>
      <c r="AB31802"/>
      <c r="AC31802"/>
    </row>
    <row r="31803" spans="27:29" x14ac:dyDescent="0.25">
      <c r="AA31803"/>
      <c r="AB31803"/>
      <c r="AC31803"/>
    </row>
    <row r="31804" spans="27:29" x14ac:dyDescent="0.25">
      <c r="AA31804"/>
      <c r="AB31804"/>
      <c r="AC31804"/>
    </row>
    <row r="31805" spans="27:29" x14ac:dyDescent="0.25">
      <c r="AA31805"/>
      <c r="AB31805"/>
      <c r="AC31805"/>
    </row>
    <row r="31806" spans="27:29" x14ac:dyDescent="0.25">
      <c r="AA31806"/>
      <c r="AB31806"/>
      <c r="AC31806"/>
    </row>
    <row r="31807" spans="27:29" x14ac:dyDescent="0.25">
      <c r="AA31807"/>
      <c r="AB31807"/>
      <c r="AC31807"/>
    </row>
    <row r="31808" spans="27:29" x14ac:dyDescent="0.25">
      <c r="AA31808"/>
      <c r="AB31808"/>
      <c r="AC31808"/>
    </row>
    <row r="31809" spans="27:29" x14ac:dyDescent="0.25">
      <c r="AA31809"/>
      <c r="AB31809"/>
      <c r="AC31809"/>
    </row>
    <row r="31810" spans="27:29" x14ac:dyDescent="0.25">
      <c r="AA31810"/>
      <c r="AB31810"/>
      <c r="AC31810"/>
    </row>
    <row r="31811" spans="27:29" x14ac:dyDescent="0.25">
      <c r="AA31811"/>
      <c r="AB31811"/>
      <c r="AC31811"/>
    </row>
    <row r="31812" spans="27:29" x14ac:dyDescent="0.25">
      <c r="AA31812"/>
      <c r="AB31812"/>
      <c r="AC31812"/>
    </row>
    <row r="31813" spans="27:29" x14ac:dyDescent="0.25">
      <c r="AA31813"/>
      <c r="AB31813"/>
      <c r="AC31813"/>
    </row>
    <row r="31814" spans="27:29" x14ac:dyDescent="0.25">
      <c r="AA31814"/>
      <c r="AB31814"/>
      <c r="AC31814"/>
    </row>
    <row r="31815" spans="27:29" x14ac:dyDescent="0.25">
      <c r="AA31815"/>
      <c r="AB31815"/>
      <c r="AC31815"/>
    </row>
    <row r="31816" spans="27:29" x14ac:dyDescent="0.25">
      <c r="AA31816"/>
      <c r="AB31816"/>
      <c r="AC31816"/>
    </row>
    <row r="31817" spans="27:29" x14ac:dyDescent="0.25">
      <c r="AA31817"/>
      <c r="AB31817"/>
      <c r="AC31817"/>
    </row>
    <row r="31818" spans="27:29" x14ac:dyDescent="0.25">
      <c r="AA31818"/>
      <c r="AB31818"/>
      <c r="AC31818"/>
    </row>
    <row r="31819" spans="27:29" x14ac:dyDescent="0.25">
      <c r="AA31819"/>
      <c r="AB31819"/>
      <c r="AC31819"/>
    </row>
    <row r="31820" spans="27:29" x14ac:dyDescent="0.25">
      <c r="AA31820"/>
      <c r="AB31820"/>
      <c r="AC31820"/>
    </row>
    <row r="31821" spans="27:29" x14ac:dyDescent="0.25">
      <c r="AA31821"/>
      <c r="AB31821"/>
      <c r="AC31821"/>
    </row>
    <row r="31822" spans="27:29" x14ac:dyDescent="0.25">
      <c r="AA31822"/>
      <c r="AB31822"/>
      <c r="AC31822"/>
    </row>
    <row r="31823" spans="27:29" x14ac:dyDescent="0.25">
      <c r="AA31823"/>
      <c r="AB31823"/>
      <c r="AC31823"/>
    </row>
    <row r="31824" spans="27:29" x14ac:dyDescent="0.25">
      <c r="AA31824"/>
      <c r="AB31824"/>
      <c r="AC31824"/>
    </row>
    <row r="31825" spans="27:29" x14ac:dyDescent="0.25">
      <c r="AA31825"/>
      <c r="AB31825"/>
      <c r="AC31825"/>
    </row>
    <row r="31826" spans="27:29" x14ac:dyDescent="0.25">
      <c r="AA31826"/>
      <c r="AB31826"/>
      <c r="AC31826"/>
    </row>
    <row r="31827" spans="27:29" x14ac:dyDescent="0.25">
      <c r="AA31827"/>
      <c r="AB31827"/>
      <c r="AC31827"/>
    </row>
    <row r="31828" spans="27:29" x14ac:dyDescent="0.25">
      <c r="AA31828"/>
      <c r="AB31828"/>
      <c r="AC31828"/>
    </row>
    <row r="31829" spans="27:29" x14ac:dyDescent="0.25">
      <c r="AA31829"/>
      <c r="AB31829"/>
      <c r="AC31829"/>
    </row>
    <row r="31830" spans="27:29" x14ac:dyDescent="0.25">
      <c r="AA31830"/>
      <c r="AB31830"/>
      <c r="AC31830"/>
    </row>
    <row r="31831" spans="27:29" x14ac:dyDescent="0.25">
      <c r="AA31831"/>
      <c r="AB31831"/>
      <c r="AC31831"/>
    </row>
    <row r="31832" spans="27:29" x14ac:dyDescent="0.25">
      <c r="AA31832"/>
      <c r="AB31832"/>
      <c r="AC31832"/>
    </row>
    <row r="31833" spans="27:29" x14ac:dyDescent="0.25">
      <c r="AA31833"/>
      <c r="AB31833"/>
      <c r="AC31833"/>
    </row>
    <row r="31834" spans="27:29" x14ac:dyDescent="0.25">
      <c r="AA31834"/>
      <c r="AB31834"/>
      <c r="AC31834"/>
    </row>
    <row r="31835" spans="27:29" x14ac:dyDescent="0.25">
      <c r="AA31835"/>
      <c r="AB31835"/>
      <c r="AC31835"/>
    </row>
    <row r="31836" spans="27:29" x14ac:dyDescent="0.25">
      <c r="AA31836"/>
      <c r="AB31836"/>
      <c r="AC31836"/>
    </row>
    <row r="31837" spans="27:29" x14ac:dyDescent="0.25">
      <c r="AA31837"/>
      <c r="AB31837"/>
      <c r="AC31837"/>
    </row>
    <row r="31838" spans="27:29" x14ac:dyDescent="0.25">
      <c r="AA31838"/>
      <c r="AB31838"/>
      <c r="AC31838"/>
    </row>
    <row r="31839" spans="27:29" x14ac:dyDescent="0.25">
      <c r="AA31839"/>
      <c r="AB31839"/>
      <c r="AC31839"/>
    </row>
    <row r="31840" spans="27:29" x14ac:dyDescent="0.25">
      <c r="AA31840"/>
      <c r="AB31840"/>
      <c r="AC31840"/>
    </row>
    <row r="31841" spans="27:29" x14ac:dyDescent="0.25">
      <c r="AA31841"/>
      <c r="AB31841"/>
      <c r="AC31841"/>
    </row>
    <row r="31842" spans="27:29" x14ac:dyDescent="0.25">
      <c r="AA31842"/>
      <c r="AB31842"/>
      <c r="AC31842"/>
    </row>
    <row r="31843" spans="27:29" x14ac:dyDescent="0.25">
      <c r="AA31843"/>
      <c r="AB31843"/>
      <c r="AC31843"/>
    </row>
    <row r="31844" spans="27:29" x14ac:dyDescent="0.25">
      <c r="AA31844"/>
      <c r="AB31844"/>
      <c r="AC31844"/>
    </row>
    <row r="31845" spans="27:29" x14ac:dyDescent="0.25">
      <c r="AA31845"/>
      <c r="AB31845"/>
      <c r="AC31845"/>
    </row>
    <row r="31846" spans="27:29" x14ac:dyDescent="0.25">
      <c r="AA31846"/>
      <c r="AB31846"/>
      <c r="AC31846"/>
    </row>
    <row r="31847" spans="27:29" x14ac:dyDescent="0.25">
      <c r="AA31847"/>
      <c r="AB31847"/>
      <c r="AC31847"/>
    </row>
    <row r="31848" spans="27:29" x14ac:dyDescent="0.25">
      <c r="AA31848"/>
      <c r="AB31848"/>
      <c r="AC31848"/>
    </row>
    <row r="31849" spans="27:29" x14ac:dyDescent="0.25">
      <c r="AA31849"/>
      <c r="AB31849"/>
      <c r="AC31849"/>
    </row>
    <row r="31850" spans="27:29" x14ac:dyDescent="0.25">
      <c r="AA31850"/>
      <c r="AB31850"/>
      <c r="AC31850"/>
    </row>
    <row r="31851" spans="27:29" x14ac:dyDescent="0.25">
      <c r="AA31851"/>
      <c r="AB31851"/>
      <c r="AC31851"/>
    </row>
    <row r="31852" spans="27:29" x14ac:dyDescent="0.25">
      <c r="AA31852"/>
      <c r="AB31852"/>
      <c r="AC31852"/>
    </row>
    <row r="31853" spans="27:29" x14ac:dyDescent="0.25">
      <c r="AA31853"/>
      <c r="AB31853"/>
      <c r="AC31853"/>
    </row>
    <row r="31854" spans="27:29" x14ac:dyDescent="0.25">
      <c r="AA31854"/>
      <c r="AB31854"/>
      <c r="AC31854"/>
    </row>
    <row r="31855" spans="27:29" x14ac:dyDescent="0.25">
      <c r="AA31855"/>
      <c r="AB31855"/>
      <c r="AC31855"/>
    </row>
    <row r="31856" spans="27:29" x14ac:dyDescent="0.25">
      <c r="AA31856"/>
      <c r="AB31856"/>
      <c r="AC31856"/>
    </row>
    <row r="31857" spans="27:29" x14ac:dyDescent="0.25">
      <c r="AA31857"/>
      <c r="AB31857"/>
      <c r="AC31857"/>
    </row>
    <row r="31858" spans="27:29" x14ac:dyDescent="0.25">
      <c r="AA31858"/>
      <c r="AB31858"/>
      <c r="AC31858"/>
    </row>
    <row r="31859" spans="27:29" x14ac:dyDescent="0.25">
      <c r="AA31859"/>
      <c r="AB31859"/>
      <c r="AC31859"/>
    </row>
    <row r="31860" spans="27:29" x14ac:dyDescent="0.25">
      <c r="AA31860"/>
      <c r="AB31860"/>
      <c r="AC31860"/>
    </row>
    <row r="31861" spans="27:29" x14ac:dyDescent="0.25">
      <c r="AA31861"/>
      <c r="AB31861"/>
      <c r="AC31861"/>
    </row>
    <row r="31862" spans="27:29" x14ac:dyDescent="0.25">
      <c r="AA31862"/>
      <c r="AB31862"/>
      <c r="AC31862"/>
    </row>
    <row r="31863" spans="27:29" x14ac:dyDescent="0.25">
      <c r="AA31863"/>
      <c r="AB31863"/>
      <c r="AC31863"/>
    </row>
    <row r="31864" spans="27:29" x14ac:dyDescent="0.25">
      <c r="AA31864"/>
      <c r="AB31864"/>
      <c r="AC31864"/>
    </row>
    <row r="31865" spans="27:29" x14ac:dyDescent="0.25">
      <c r="AA31865"/>
      <c r="AB31865"/>
      <c r="AC31865"/>
    </row>
    <row r="31866" spans="27:29" x14ac:dyDescent="0.25">
      <c r="AA31866"/>
      <c r="AB31866"/>
      <c r="AC31866"/>
    </row>
    <row r="31867" spans="27:29" x14ac:dyDescent="0.25">
      <c r="AA31867"/>
      <c r="AB31867"/>
      <c r="AC31867"/>
    </row>
    <row r="31868" spans="27:29" x14ac:dyDescent="0.25">
      <c r="AA31868"/>
      <c r="AB31868"/>
      <c r="AC31868"/>
    </row>
    <row r="31869" spans="27:29" x14ac:dyDescent="0.25">
      <c r="AA31869"/>
      <c r="AB31869"/>
      <c r="AC31869"/>
    </row>
    <row r="31870" spans="27:29" x14ac:dyDescent="0.25">
      <c r="AA31870"/>
      <c r="AB31870"/>
      <c r="AC31870"/>
    </row>
    <row r="31871" spans="27:29" x14ac:dyDescent="0.25">
      <c r="AA31871"/>
      <c r="AB31871"/>
      <c r="AC31871"/>
    </row>
    <row r="31872" spans="27:29" x14ac:dyDescent="0.25">
      <c r="AA31872"/>
      <c r="AB31872"/>
      <c r="AC31872"/>
    </row>
    <row r="31873" spans="27:29" x14ac:dyDescent="0.25">
      <c r="AA31873"/>
      <c r="AB31873"/>
      <c r="AC31873"/>
    </row>
    <row r="31874" spans="27:29" x14ac:dyDescent="0.25">
      <c r="AA31874"/>
      <c r="AB31874"/>
      <c r="AC31874"/>
    </row>
    <row r="31875" spans="27:29" x14ac:dyDescent="0.25">
      <c r="AA31875"/>
      <c r="AB31875"/>
      <c r="AC31875"/>
    </row>
    <row r="31876" spans="27:29" x14ac:dyDescent="0.25">
      <c r="AA31876"/>
      <c r="AB31876"/>
      <c r="AC31876"/>
    </row>
    <row r="31877" spans="27:29" x14ac:dyDescent="0.25">
      <c r="AA31877"/>
      <c r="AB31877"/>
      <c r="AC31877"/>
    </row>
    <row r="31878" spans="27:29" x14ac:dyDescent="0.25">
      <c r="AA31878"/>
      <c r="AB31878"/>
      <c r="AC31878"/>
    </row>
    <row r="31879" spans="27:29" x14ac:dyDescent="0.25">
      <c r="AA31879"/>
      <c r="AB31879"/>
      <c r="AC31879"/>
    </row>
    <row r="31880" spans="27:29" x14ac:dyDescent="0.25">
      <c r="AA31880"/>
      <c r="AB31880"/>
      <c r="AC31880"/>
    </row>
    <row r="31881" spans="27:29" x14ac:dyDescent="0.25">
      <c r="AA31881"/>
      <c r="AB31881"/>
      <c r="AC31881"/>
    </row>
    <row r="31882" spans="27:29" x14ac:dyDescent="0.25">
      <c r="AA31882"/>
      <c r="AB31882"/>
      <c r="AC31882"/>
    </row>
    <row r="31883" spans="27:29" x14ac:dyDescent="0.25">
      <c r="AA31883"/>
      <c r="AB31883"/>
      <c r="AC31883"/>
    </row>
    <row r="31884" spans="27:29" x14ac:dyDescent="0.25">
      <c r="AA31884"/>
      <c r="AB31884"/>
      <c r="AC31884"/>
    </row>
    <row r="31885" spans="27:29" x14ac:dyDescent="0.25">
      <c r="AA31885"/>
      <c r="AB31885"/>
      <c r="AC31885"/>
    </row>
    <row r="31886" spans="27:29" x14ac:dyDescent="0.25">
      <c r="AA31886"/>
      <c r="AB31886"/>
      <c r="AC31886"/>
    </row>
    <row r="31887" spans="27:29" x14ac:dyDescent="0.25">
      <c r="AA31887"/>
      <c r="AB31887"/>
      <c r="AC31887"/>
    </row>
    <row r="31888" spans="27:29" x14ac:dyDescent="0.25">
      <c r="AA31888"/>
      <c r="AB31888"/>
      <c r="AC31888"/>
    </row>
    <row r="31889" spans="27:29" x14ac:dyDescent="0.25">
      <c r="AA31889"/>
      <c r="AB31889"/>
      <c r="AC31889"/>
    </row>
    <row r="31890" spans="27:29" x14ac:dyDescent="0.25">
      <c r="AA31890"/>
      <c r="AB31890"/>
      <c r="AC31890"/>
    </row>
    <row r="31891" spans="27:29" x14ac:dyDescent="0.25">
      <c r="AA31891"/>
      <c r="AB31891"/>
      <c r="AC31891"/>
    </row>
    <row r="31892" spans="27:29" x14ac:dyDescent="0.25">
      <c r="AA31892"/>
      <c r="AB31892"/>
      <c r="AC31892"/>
    </row>
    <row r="31893" spans="27:29" x14ac:dyDescent="0.25">
      <c r="AA31893"/>
      <c r="AB31893"/>
      <c r="AC31893"/>
    </row>
    <row r="31894" spans="27:29" x14ac:dyDescent="0.25">
      <c r="AA31894"/>
      <c r="AB31894"/>
      <c r="AC31894"/>
    </row>
    <row r="31895" spans="27:29" x14ac:dyDescent="0.25">
      <c r="AA31895"/>
      <c r="AB31895"/>
      <c r="AC31895"/>
    </row>
    <row r="31896" spans="27:29" x14ac:dyDescent="0.25">
      <c r="AA31896"/>
      <c r="AB31896"/>
      <c r="AC31896"/>
    </row>
    <row r="31897" spans="27:29" x14ac:dyDescent="0.25">
      <c r="AA31897"/>
      <c r="AB31897"/>
      <c r="AC31897"/>
    </row>
    <row r="31898" spans="27:29" x14ac:dyDescent="0.25">
      <c r="AA31898"/>
      <c r="AB31898"/>
      <c r="AC31898"/>
    </row>
    <row r="31899" spans="27:29" x14ac:dyDescent="0.25">
      <c r="AA31899"/>
      <c r="AB31899"/>
      <c r="AC31899"/>
    </row>
    <row r="31900" spans="27:29" x14ac:dyDescent="0.25">
      <c r="AA31900"/>
      <c r="AB31900"/>
      <c r="AC31900"/>
    </row>
    <row r="31901" spans="27:29" x14ac:dyDescent="0.25">
      <c r="AA31901"/>
      <c r="AB31901"/>
      <c r="AC31901"/>
    </row>
    <row r="31902" spans="27:29" x14ac:dyDescent="0.25">
      <c r="AA31902"/>
      <c r="AB31902"/>
      <c r="AC31902"/>
    </row>
    <row r="31903" spans="27:29" x14ac:dyDescent="0.25">
      <c r="AA31903"/>
      <c r="AB31903"/>
      <c r="AC31903"/>
    </row>
    <row r="31904" spans="27:29" x14ac:dyDescent="0.25">
      <c r="AA31904"/>
      <c r="AB31904"/>
      <c r="AC31904"/>
    </row>
    <row r="31905" spans="27:29" x14ac:dyDescent="0.25">
      <c r="AA31905"/>
      <c r="AB31905"/>
      <c r="AC31905"/>
    </row>
    <row r="31906" spans="27:29" x14ac:dyDescent="0.25">
      <c r="AA31906"/>
      <c r="AB31906"/>
      <c r="AC31906"/>
    </row>
    <row r="31907" spans="27:29" x14ac:dyDescent="0.25">
      <c r="AA31907"/>
      <c r="AB31907"/>
      <c r="AC31907"/>
    </row>
    <row r="31908" spans="27:29" x14ac:dyDescent="0.25">
      <c r="AA31908"/>
      <c r="AB31908"/>
      <c r="AC31908"/>
    </row>
    <row r="31909" spans="27:29" x14ac:dyDescent="0.25">
      <c r="AA31909"/>
      <c r="AB31909"/>
      <c r="AC31909"/>
    </row>
    <row r="31910" spans="27:29" x14ac:dyDescent="0.25">
      <c r="AA31910"/>
      <c r="AB31910"/>
      <c r="AC31910"/>
    </row>
    <row r="31911" spans="27:29" x14ac:dyDescent="0.25">
      <c r="AA31911"/>
      <c r="AB31911"/>
      <c r="AC31911"/>
    </row>
    <row r="31912" spans="27:29" x14ac:dyDescent="0.25">
      <c r="AA31912"/>
      <c r="AB31912"/>
      <c r="AC31912"/>
    </row>
    <row r="31913" spans="27:29" x14ac:dyDescent="0.25">
      <c r="AA31913"/>
      <c r="AB31913"/>
      <c r="AC31913"/>
    </row>
    <row r="31914" spans="27:29" x14ac:dyDescent="0.25">
      <c r="AA31914"/>
      <c r="AB31914"/>
      <c r="AC31914"/>
    </row>
    <row r="31915" spans="27:29" x14ac:dyDescent="0.25">
      <c r="AA31915"/>
      <c r="AB31915"/>
      <c r="AC31915"/>
    </row>
    <row r="31916" spans="27:29" x14ac:dyDescent="0.25">
      <c r="AA31916"/>
      <c r="AB31916"/>
      <c r="AC31916"/>
    </row>
    <row r="31917" spans="27:29" x14ac:dyDescent="0.25">
      <c r="AA31917"/>
      <c r="AB31917"/>
      <c r="AC31917"/>
    </row>
    <row r="31918" spans="27:29" x14ac:dyDescent="0.25">
      <c r="AA31918"/>
      <c r="AB31918"/>
      <c r="AC31918"/>
    </row>
    <row r="31919" spans="27:29" x14ac:dyDescent="0.25">
      <c r="AA31919"/>
      <c r="AB31919"/>
      <c r="AC31919"/>
    </row>
    <row r="31920" spans="27:29" x14ac:dyDescent="0.25">
      <c r="AA31920"/>
      <c r="AB31920"/>
      <c r="AC31920"/>
    </row>
    <row r="31921" spans="27:29" x14ac:dyDescent="0.25">
      <c r="AA31921"/>
      <c r="AB31921"/>
      <c r="AC31921"/>
    </row>
    <row r="31922" spans="27:29" x14ac:dyDescent="0.25">
      <c r="AA31922"/>
      <c r="AB31922"/>
      <c r="AC31922"/>
    </row>
    <row r="31923" spans="27:29" x14ac:dyDescent="0.25">
      <c r="AA31923"/>
      <c r="AB31923"/>
      <c r="AC31923"/>
    </row>
    <row r="31924" spans="27:29" x14ac:dyDescent="0.25">
      <c r="AA31924"/>
      <c r="AB31924"/>
      <c r="AC31924"/>
    </row>
    <row r="31925" spans="27:29" x14ac:dyDescent="0.25">
      <c r="AA31925"/>
      <c r="AB31925"/>
      <c r="AC31925"/>
    </row>
    <row r="31926" spans="27:29" x14ac:dyDescent="0.25">
      <c r="AA31926"/>
      <c r="AB31926"/>
      <c r="AC31926"/>
    </row>
    <row r="31927" spans="27:29" x14ac:dyDescent="0.25">
      <c r="AA31927"/>
      <c r="AB31927"/>
      <c r="AC31927"/>
    </row>
    <row r="31928" spans="27:29" x14ac:dyDescent="0.25">
      <c r="AA31928"/>
      <c r="AB31928"/>
      <c r="AC31928"/>
    </row>
    <row r="31929" spans="27:29" x14ac:dyDescent="0.25">
      <c r="AA31929"/>
      <c r="AB31929"/>
      <c r="AC31929"/>
    </row>
    <row r="31930" spans="27:29" x14ac:dyDescent="0.25">
      <c r="AA31930"/>
      <c r="AB31930"/>
      <c r="AC31930"/>
    </row>
    <row r="31931" spans="27:29" x14ac:dyDescent="0.25">
      <c r="AA31931"/>
      <c r="AB31931"/>
      <c r="AC31931"/>
    </row>
    <row r="31932" spans="27:29" x14ac:dyDescent="0.25">
      <c r="AA31932"/>
      <c r="AB31932"/>
      <c r="AC31932"/>
    </row>
    <row r="31933" spans="27:29" x14ac:dyDescent="0.25">
      <c r="AA31933"/>
      <c r="AB31933"/>
      <c r="AC31933"/>
    </row>
    <row r="31934" spans="27:29" x14ac:dyDescent="0.25">
      <c r="AA31934"/>
      <c r="AB31934"/>
      <c r="AC31934"/>
    </row>
    <row r="31935" spans="27:29" x14ac:dyDescent="0.25">
      <c r="AA31935"/>
      <c r="AB31935"/>
      <c r="AC31935"/>
    </row>
    <row r="31936" spans="27:29" x14ac:dyDescent="0.25">
      <c r="AA31936"/>
      <c r="AB31936"/>
      <c r="AC31936"/>
    </row>
    <row r="31937" spans="27:29" x14ac:dyDescent="0.25">
      <c r="AA31937"/>
      <c r="AB31937"/>
      <c r="AC31937"/>
    </row>
    <row r="31938" spans="27:29" x14ac:dyDescent="0.25">
      <c r="AA31938"/>
      <c r="AB31938"/>
      <c r="AC31938"/>
    </row>
    <row r="31939" spans="27:29" x14ac:dyDescent="0.25">
      <c r="AA31939"/>
      <c r="AB31939"/>
      <c r="AC31939"/>
    </row>
    <row r="31940" spans="27:29" x14ac:dyDescent="0.25">
      <c r="AA31940"/>
      <c r="AB31940"/>
      <c r="AC31940"/>
    </row>
    <row r="31941" spans="27:29" x14ac:dyDescent="0.25">
      <c r="AA31941"/>
      <c r="AB31941"/>
      <c r="AC31941"/>
    </row>
    <row r="31942" spans="27:29" x14ac:dyDescent="0.25">
      <c r="AA31942"/>
      <c r="AB31942"/>
      <c r="AC31942"/>
    </row>
    <row r="31943" spans="27:29" x14ac:dyDescent="0.25">
      <c r="AA31943"/>
      <c r="AB31943"/>
      <c r="AC31943"/>
    </row>
    <row r="31944" spans="27:29" x14ac:dyDescent="0.25">
      <c r="AA31944"/>
      <c r="AB31944"/>
      <c r="AC31944"/>
    </row>
    <row r="31945" spans="27:29" x14ac:dyDescent="0.25">
      <c r="AA31945"/>
      <c r="AB31945"/>
      <c r="AC31945"/>
    </row>
    <row r="31946" spans="27:29" x14ac:dyDescent="0.25">
      <c r="AA31946"/>
      <c r="AB31946"/>
      <c r="AC31946"/>
    </row>
    <row r="31947" spans="27:29" x14ac:dyDescent="0.25">
      <c r="AA31947"/>
      <c r="AB31947"/>
      <c r="AC31947"/>
    </row>
    <row r="31948" spans="27:29" x14ac:dyDescent="0.25">
      <c r="AA31948"/>
      <c r="AB31948"/>
      <c r="AC31948"/>
    </row>
    <row r="31949" spans="27:29" x14ac:dyDescent="0.25">
      <c r="AA31949"/>
      <c r="AB31949"/>
      <c r="AC31949"/>
    </row>
    <row r="31950" spans="27:29" x14ac:dyDescent="0.25">
      <c r="AA31950"/>
      <c r="AB31950"/>
      <c r="AC31950"/>
    </row>
    <row r="31951" spans="27:29" x14ac:dyDescent="0.25">
      <c r="AA31951"/>
      <c r="AB31951"/>
      <c r="AC31951"/>
    </row>
    <row r="31952" spans="27:29" x14ac:dyDescent="0.25">
      <c r="AA31952"/>
      <c r="AB31952"/>
      <c r="AC31952"/>
    </row>
    <row r="31953" spans="27:29" x14ac:dyDescent="0.25">
      <c r="AA31953"/>
      <c r="AB31953"/>
      <c r="AC31953"/>
    </row>
    <row r="31954" spans="27:29" x14ac:dyDescent="0.25">
      <c r="AA31954"/>
      <c r="AB31954"/>
      <c r="AC31954"/>
    </row>
    <row r="31955" spans="27:29" x14ac:dyDescent="0.25">
      <c r="AA31955"/>
      <c r="AB31955"/>
      <c r="AC31955"/>
    </row>
    <row r="31956" spans="27:29" x14ac:dyDescent="0.25">
      <c r="AA31956"/>
      <c r="AB31956"/>
      <c r="AC31956"/>
    </row>
    <row r="31957" spans="27:29" x14ac:dyDescent="0.25">
      <c r="AA31957"/>
      <c r="AB31957"/>
      <c r="AC31957"/>
    </row>
    <row r="31958" spans="27:29" x14ac:dyDescent="0.25">
      <c r="AA31958"/>
      <c r="AB31958"/>
      <c r="AC31958"/>
    </row>
    <row r="31959" spans="27:29" x14ac:dyDescent="0.25">
      <c r="AA31959"/>
      <c r="AB31959"/>
      <c r="AC31959"/>
    </row>
    <row r="31960" spans="27:29" x14ac:dyDescent="0.25">
      <c r="AA31960"/>
      <c r="AB31960"/>
      <c r="AC31960"/>
    </row>
    <row r="31961" spans="27:29" x14ac:dyDescent="0.25">
      <c r="AA31961"/>
      <c r="AB31961"/>
      <c r="AC31961"/>
    </row>
    <row r="31962" spans="27:29" x14ac:dyDescent="0.25">
      <c r="AA31962"/>
      <c r="AB31962"/>
      <c r="AC31962"/>
    </row>
    <row r="31963" spans="27:29" x14ac:dyDescent="0.25">
      <c r="AA31963"/>
      <c r="AB31963"/>
      <c r="AC31963"/>
    </row>
    <row r="31964" spans="27:29" x14ac:dyDescent="0.25">
      <c r="AA31964"/>
      <c r="AB31964"/>
      <c r="AC31964"/>
    </row>
    <row r="31965" spans="27:29" x14ac:dyDescent="0.25">
      <c r="AA31965"/>
      <c r="AB31965"/>
      <c r="AC31965"/>
    </row>
    <row r="31966" spans="27:29" x14ac:dyDescent="0.25">
      <c r="AA31966"/>
      <c r="AB31966"/>
      <c r="AC31966"/>
    </row>
    <row r="31967" spans="27:29" x14ac:dyDescent="0.25">
      <c r="AA31967"/>
      <c r="AB31967"/>
      <c r="AC31967"/>
    </row>
    <row r="31968" spans="27:29" x14ac:dyDescent="0.25">
      <c r="AA31968"/>
      <c r="AB31968"/>
      <c r="AC31968"/>
    </row>
    <row r="31969" spans="27:29" x14ac:dyDescent="0.25">
      <c r="AA31969"/>
      <c r="AB31969"/>
      <c r="AC31969"/>
    </row>
    <row r="31970" spans="27:29" x14ac:dyDescent="0.25">
      <c r="AA31970"/>
      <c r="AB31970"/>
      <c r="AC31970"/>
    </row>
    <row r="31971" spans="27:29" x14ac:dyDescent="0.25">
      <c r="AA31971"/>
      <c r="AB31971"/>
      <c r="AC31971"/>
    </row>
    <row r="31972" spans="27:29" x14ac:dyDescent="0.25">
      <c r="AA31972"/>
      <c r="AB31972"/>
      <c r="AC31972"/>
    </row>
    <row r="31973" spans="27:29" x14ac:dyDescent="0.25">
      <c r="AA31973"/>
      <c r="AB31973"/>
      <c r="AC31973"/>
    </row>
    <row r="31974" spans="27:29" x14ac:dyDescent="0.25">
      <c r="AA31974"/>
      <c r="AB31974"/>
      <c r="AC31974"/>
    </row>
    <row r="31975" spans="27:29" x14ac:dyDescent="0.25">
      <c r="AA31975"/>
      <c r="AB31975"/>
      <c r="AC31975"/>
    </row>
    <row r="31976" spans="27:29" x14ac:dyDescent="0.25">
      <c r="AA31976"/>
      <c r="AB31976"/>
      <c r="AC31976"/>
    </row>
    <row r="31977" spans="27:29" x14ac:dyDescent="0.25">
      <c r="AA31977"/>
      <c r="AB31977"/>
      <c r="AC31977"/>
    </row>
    <row r="31978" spans="27:29" x14ac:dyDescent="0.25">
      <c r="AA31978"/>
      <c r="AB31978"/>
      <c r="AC31978"/>
    </row>
    <row r="31979" spans="27:29" x14ac:dyDescent="0.25">
      <c r="AA31979"/>
      <c r="AB31979"/>
      <c r="AC31979"/>
    </row>
    <row r="31980" spans="27:29" x14ac:dyDescent="0.25">
      <c r="AA31980"/>
      <c r="AB31980"/>
      <c r="AC31980"/>
    </row>
    <row r="31981" spans="27:29" x14ac:dyDescent="0.25">
      <c r="AA31981"/>
      <c r="AB31981"/>
      <c r="AC31981"/>
    </row>
    <row r="31982" spans="27:29" x14ac:dyDescent="0.25">
      <c r="AA31982"/>
      <c r="AB31982"/>
      <c r="AC31982"/>
    </row>
    <row r="31983" spans="27:29" x14ac:dyDescent="0.25">
      <c r="AA31983"/>
      <c r="AB31983"/>
      <c r="AC31983"/>
    </row>
    <row r="31984" spans="27:29" x14ac:dyDescent="0.25">
      <c r="AA31984"/>
      <c r="AB31984"/>
      <c r="AC31984"/>
    </row>
    <row r="31985" spans="27:29" x14ac:dyDescent="0.25">
      <c r="AA31985"/>
      <c r="AB31985"/>
      <c r="AC31985"/>
    </row>
    <row r="31986" spans="27:29" x14ac:dyDescent="0.25">
      <c r="AA31986"/>
      <c r="AB31986"/>
      <c r="AC31986"/>
    </row>
    <row r="31987" spans="27:29" x14ac:dyDescent="0.25">
      <c r="AA31987"/>
      <c r="AB31987"/>
      <c r="AC31987"/>
    </row>
    <row r="31988" spans="27:29" x14ac:dyDescent="0.25">
      <c r="AA31988"/>
      <c r="AB31988"/>
      <c r="AC31988"/>
    </row>
    <row r="31989" spans="27:29" x14ac:dyDescent="0.25">
      <c r="AA31989"/>
      <c r="AB31989"/>
      <c r="AC31989"/>
    </row>
    <row r="31990" spans="27:29" x14ac:dyDescent="0.25">
      <c r="AA31990"/>
      <c r="AB31990"/>
      <c r="AC31990"/>
    </row>
    <row r="31991" spans="27:29" x14ac:dyDescent="0.25">
      <c r="AA31991"/>
      <c r="AB31991"/>
      <c r="AC31991"/>
    </row>
    <row r="31992" spans="27:29" x14ac:dyDescent="0.25">
      <c r="AA31992"/>
      <c r="AB31992"/>
      <c r="AC31992"/>
    </row>
    <row r="31993" spans="27:29" x14ac:dyDescent="0.25">
      <c r="AA31993"/>
      <c r="AB31993"/>
      <c r="AC31993"/>
    </row>
    <row r="31994" spans="27:29" x14ac:dyDescent="0.25">
      <c r="AA31994"/>
      <c r="AB31994"/>
      <c r="AC31994"/>
    </row>
    <row r="31995" spans="27:29" x14ac:dyDescent="0.25">
      <c r="AA31995"/>
      <c r="AB31995"/>
      <c r="AC31995"/>
    </row>
    <row r="31996" spans="27:29" x14ac:dyDescent="0.25">
      <c r="AA31996"/>
      <c r="AB31996"/>
      <c r="AC31996"/>
    </row>
    <row r="31997" spans="27:29" x14ac:dyDescent="0.25">
      <c r="AA31997"/>
      <c r="AB31997"/>
      <c r="AC31997"/>
    </row>
    <row r="31998" spans="27:29" x14ac:dyDescent="0.25">
      <c r="AA31998"/>
      <c r="AB31998"/>
      <c r="AC31998"/>
    </row>
    <row r="31999" spans="27:29" x14ac:dyDescent="0.25">
      <c r="AA31999"/>
      <c r="AB31999"/>
      <c r="AC31999"/>
    </row>
    <row r="32000" spans="27:29" x14ac:dyDescent="0.25">
      <c r="AA32000"/>
      <c r="AB32000"/>
      <c r="AC32000"/>
    </row>
    <row r="32001" spans="27:29" x14ac:dyDescent="0.25">
      <c r="AA32001"/>
      <c r="AB32001"/>
      <c r="AC32001"/>
    </row>
    <row r="32002" spans="27:29" x14ac:dyDescent="0.25">
      <c r="AA32002"/>
      <c r="AB32002"/>
      <c r="AC32002"/>
    </row>
    <row r="32003" spans="27:29" x14ac:dyDescent="0.25">
      <c r="AA32003"/>
      <c r="AB32003"/>
      <c r="AC32003"/>
    </row>
    <row r="32004" spans="27:29" x14ac:dyDescent="0.25">
      <c r="AA32004"/>
      <c r="AB32004"/>
      <c r="AC32004"/>
    </row>
    <row r="32005" spans="27:29" x14ac:dyDescent="0.25">
      <c r="AA32005"/>
      <c r="AB32005"/>
      <c r="AC32005"/>
    </row>
    <row r="32006" spans="27:29" x14ac:dyDescent="0.25">
      <c r="AA32006"/>
      <c r="AB32006"/>
      <c r="AC32006"/>
    </row>
    <row r="32007" spans="27:29" x14ac:dyDescent="0.25">
      <c r="AA32007"/>
      <c r="AB32007"/>
      <c r="AC32007"/>
    </row>
    <row r="32008" spans="27:29" x14ac:dyDescent="0.25">
      <c r="AA32008"/>
      <c r="AB32008"/>
      <c r="AC32008"/>
    </row>
    <row r="32009" spans="27:29" x14ac:dyDescent="0.25">
      <c r="AA32009"/>
      <c r="AB32009"/>
      <c r="AC32009"/>
    </row>
    <row r="32010" spans="27:29" x14ac:dyDescent="0.25">
      <c r="AA32010"/>
      <c r="AB32010"/>
      <c r="AC32010"/>
    </row>
    <row r="32011" spans="27:29" x14ac:dyDescent="0.25">
      <c r="AA32011"/>
      <c r="AB32011"/>
      <c r="AC32011"/>
    </row>
    <row r="32012" spans="27:29" x14ac:dyDescent="0.25">
      <c r="AA32012"/>
      <c r="AB32012"/>
      <c r="AC32012"/>
    </row>
    <row r="32013" spans="27:29" x14ac:dyDescent="0.25">
      <c r="AA32013"/>
      <c r="AB32013"/>
      <c r="AC32013"/>
    </row>
    <row r="32014" spans="27:29" x14ac:dyDescent="0.25">
      <c r="AA32014"/>
      <c r="AB32014"/>
      <c r="AC32014"/>
    </row>
    <row r="32015" spans="27:29" x14ac:dyDescent="0.25">
      <c r="AA32015"/>
      <c r="AB32015"/>
      <c r="AC32015"/>
    </row>
    <row r="32016" spans="27:29" x14ac:dyDescent="0.25">
      <c r="AA32016"/>
      <c r="AB32016"/>
      <c r="AC32016"/>
    </row>
    <row r="32017" spans="27:29" x14ac:dyDescent="0.25">
      <c r="AA32017"/>
      <c r="AB32017"/>
      <c r="AC32017"/>
    </row>
    <row r="32018" spans="27:29" x14ac:dyDescent="0.25">
      <c r="AA32018"/>
      <c r="AB32018"/>
      <c r="AC32018"/>
    </row>
    <row r="32019" spans="27:29" x14ac:dyDescent="0.25">
      <c r="AA32019"/>
      <c r="AB32019"/>
      <c r="AC32019"/>
    </row>
    <row r="32020" spans="27:29" x14ac:dyDescent="0.25">
      <c r="AA32020"/>
      <c r="AB32020"/>
      <c r="AC32020"/>
    </row>
    <row r="32021" spans="27:29" x14ac:dyDescent="0.25">
      <c r="AA32021"/>
      <c r="AB32021"/>
      <c r="AC32021"/>
    </row>
    <row r="32022" spans="27:29" x14ac:dyDescent="0.25">
      <c r="AA32022"/>
      <c r="AB32022"/>
      <c r="AC32022"/>
    </row>
    <row r="32023" spans="27:29" x14ac:dyDescent="0.25">
      <c r="AA32023"/>
      <c r="AB32023"/>
      <c r="AC32023"/>
    </row>
    <row r="32024" spans="27:29" x14ac:dyDescent="0.25">
      <c r="AA32024"/>
      <c r="AB32024"/>
      <c r="AC32024"/>
    </row>
    <row r="32025" spans="27:29" x14ac:dyDescent="0.25">
      <c r="AA32025"/>
      <c r="AB32025"/>
      <c r="AC32025"/>
    </row>
    <row r="32026" spans="27:29" x14ac:dyDescent="0.25">
      <c r="AA32026"/>
      <c r="AB32026"/>
      <c r="AC32026"/>
    </row>
    <row r="32027" spans="27:29" x14ac:dyDescent="0.25">
      <c r="AA32027"/>
      <c r="AB32027"/>
      <c r="AC32027"/>
    </row>
    <row r="32028" spans="27:29" x14ac:dyDescent="0.25">
      <c r="AA32028"/>
      <c r="AB32028"/>
      <c r="AC32028"/>
    </row>
    <row r="32029" spans="27:29" x14ac:dyDescent="0.25">
      <c r="AA32029"/>
      <c r="AB32029"/>
      <c r="AC32029"/>
    </row>
    <row r="32030" spans="27:29" x14ac:dyDescent="0.25">
      <c r="AA32030"/>
      <c r="AB32030"/>
      <c r="AC32030"/>
    </row>
    <row r="32031" spans="27:29" x14ac:dyDescent="0.25">
      <c r="AA32031"/>
      <c r="AB32031"/>
      <c r="AC32031"/>
    </row>
    <row r="32032" spans="27:29" x14ac:dyDescent="0.25">
      <c r="AA32032"/>
      <c r="AB32032"/>
      <c r="AC32032"/>
    </row>
    <row r="32033" spans="27:29" x14ac:dyDescent="0.25">
      <c r="AA32033"/>
      <c r="AB32033"/>
      <c r="AC32033"/>
    </row>
    <row r="32034" spans="27:29" x14ac:dyDescent="0.25">
      <c r="AA32034"/>
      <c r="AB32034"/>
      <c r="AC32034"/>
    </row>
    <row r="32035" spans="27:29" x14ac:dyDescent="0.25">
      <c r="AA32035"/>
      <c r="AB32035"/>
      <c r="AC32035"/>
    </row>
    <row r="32036" spans="27:29" x14ac:dyDescent="0.25">
      <c r="AA32036"/>
      <c r="AB32036"/>
      <c r="AC32036"/>
    </row>
    <row r="32037" spans="27:29" x14ac:dyDescent="0.25">
      <c r="AA32037"/>
      <c r="AB32037"/>
      <c r="AC32037"/>
    </row>
    <row r="32038" spans="27:29" x14ac:dyDescent="0.25">
      <c r="AA32038"/>
      <c r="AB32038"/>
      <c r="AC32038"/>
    </row>
    <row r="32039" spans="27:29" x14ac:dyDescent="0.25">
      <c r="AA32039"/>
      <c r="AB32039"/>
      <c r="AC32039"/>
    </row>
    <row r="32040" spans="27:29" x14ac:dyDescent="0.25">
      <c r="AA32040"/>
      <c r="AB32040"/>
      <c r="AC32040"/>
    </row>
    <row r="32041" spans="27:29" x14ac:dyDescent="0.25">
      <c r="AA32041"/>
      <c r="AB32041"/>
      <c r="AC32041"/>
    </row>
    <row r="32042" spans="27:29" x14ac:dyDescent="0.25">
      <c r="AA32042"/>
      <c r="AB32042"/>
      <c r="AC32042"/>
    </row>
    <row r="32043" spans="27:29" x14ac:dyDescent="0.25">
      <c r="AA32043"/>
      <c r="AB32043"/>
      <c r="AC32043"/>
    </row>
    <row r="32044" spans="27:29" x14ac:dyDescent="0.25">
      <c r="AA32044"/>
      <c r="AB32044"/>
      <c r="AC32044"/>
    </row>
    <row r="32045" spans="27:29" x14ac:dyDescent="0.25">
      <c r="AA32045"/>
      <c r="AB32045"/>
      <c r="AC32045"/>
    </row>
    <row r="32046" spans="27:29" x14ac:dyDescent="0.25">
      <c r="AA32046"/>
      <c r="AB32046"/>
      <c r="AC32046"/>
    </row>
    <row r="32047" spans="27:29" x14ac:dyDescent="0.25">
      <c r="AA32047"/>
      <c r="AB32047"/>
      <c r="AC32047"/>
    </row>
    <row r="32048" spans="27:29" x14ac:dyDescent="0.25">
      <c r="AA32048"/>
      <c r="AB32048"/>
      <c r="AC32048"/>
    </row>
    <row r="32049" spans="27:29" x14ac:dyDescent="0.25">
      <c r="AA32049"/>
      <c r="AB32049"/>
      <c r="AC32049"/>
    </row>
    <row r="32050" spans="27:29" x14ac:dyDescent="0.25">
      <c r="AA32050"/>
      <c r="AB32050"/>
      <c r="AC32050"/>
    </row>
    <row r="32051" spans="27:29" x14ac:dyDescent="0.25">
      <c r="AA32051"/>
      <c r="AB32051"/>
      <c r="AC32051"/>
    </row>
    <row r="32052" spans="27:29" x14ac:dyDescent="0.25">
      <c r="AA32052"/>
      <c r="AB32052"/>
      <c r="AC32052"/>
    </row>
    <row r="32053" spans="27:29" x14ac:dyDescent="0.25">
      <c r="AA32053"/>
      <c r="AB32053"/>
      <c r="AC32053"/>
    </row>
    <row r="32054" spans="27:29" x14ac:dyDescent="0.25">
      <c r="AA32054"/>
      <c r="AB32054"/>
      <c r="AC32054"/>
    </row>
    <row r="32055" spans="27:29" x14ac:dyDescent="0.25">
      <c r="AA32055"/>
      <c r="AB32055"/>
      <c r="AC32055"/>
    </row>
    <row r="32056" spans="27:29" x14ac:dyDescent="0.25">
      <c r="AA32056"/>
      <c r="AB32056"/>
      <c r="AC32056"/>
    </row>
    <row r="32057" spans="27:29" x14ac:dyDescent="0.25">
      <c r="AA32057"/>
      <c r="AB32057"/>
      <c r="AC32057"/>
    </row>
    <row r="32058" spans="27:29" x14ac:dyDescent="0.25">
      <c r="AA32058"/>
      <c r="AB32058"/>
      <c r="AC32058"/>
    </row>
    <row r="32059" spans="27:29" x14ac:dyDescent="0.25">
      <c r="AA32059"/>
      <c r="AB32059"/>
      <c r="AC32059"/>
    </row>
    <row r="32060" spans="27:29" x14ac:dyDescent="0.25">
      <c r="AA32060"/>
      <c r="AB32060"/>
      <c r="AC32060"/>
    </row>
    <row r="32061" spans="27:29" x14ac:dyDescent="0.25">
      <c r="AA32061"/>
      <c r="AB32061"/>
      <c r="AC32061"/>
    </row>
    <row r="32062" spans="27:29" x14ac:dyDescent="0.25">
      <c r="AA32062"/>
      <c r="AB32062"/>
      <c r="AC32062"/>
    </row>
    <row r="32063" spans="27:29" x14ac:dyDescent="0.25">
      <c r="AA32063"/>
      <c r="AB32063"/>
      <c r="AC32063"/>
    </row>
    <row r="32064" spans="27:29" x14ac:dyDescent="0.25">
      <c r="AA32064"/>
      <c r="AB32064"/>
      <c r="AC32064"/>
    </row>
    <row r="32065" spans="27:29" x14ac:dyDescent="0.25">
      <c r="AA32065"/>
      <c r="AB32065"/>
      <c r="AC32065"/>
    </row>
    <row r="32066" spans="27:29" x14ac:dyDescent="0.25">
      <c r="AA32066"/>
      <c r="AB32066"/>
      <c r="AC32066"/>
    </row>
    <row r="32067" spans="27:29" x14ac:dyDescent="0.25">
      <c r="AA32067"/>
      <c r="AB32067"/>
      <c r="AC32067"/>
    </row>
    <row r="32068" spans="27:29" x14ac:dyDescent="0.25">
      <c r="AA32068"/>
      <c r="AB32068"/>
      <c r="AC32068"/>
    </row>
    <row r="32069" spans="27:29" x14ac:dyDescent="0.25">
      <c r="AA32069"/>
      <c r="AB32069"/>
      <c r="AC32069"/>
    </row>
    <row r="32070" spans="27:29" x14ac:dyDescent="0.25">
      <c r="AA32070"/>
      <c r="AB32070"/>
      <c r="AC32070"/>
    </row>
    <row r="32071" spans="27:29" x14ac:dyDescent="0.25">
      <c r="AA32071"/>
      <c r="AB32071"/>
      <c r="AC32071"/>
    </row>
    <row r="32072" spans="27:29" x14ac:dyDescent="0.25">
      <c r="AA32072"/>
      <c r="AB32072"/>
      <c r="AC32072"/>
    </row>
    <row r="32073" spans="27:29" x14ac:dyDescent="0.25">
      <c r="AA32073"/>
      <c r="AB32073"/>
      <c r="AC32073"/>
    </row>
    <row r="32074" spans="27:29" x14ac:dyDescent="0.25">
      <c r="AA32074"/>
      <c r="AB32074"/>
      <c r="AC32074"/>
    </row>
    <row r="32075" spans="27:29" x14ac:dyDescent="0.25">
      <c r="AA32075"/>
      <c r="AB32075"/>
      <c r="AC32075"/>
    </row>
    <row r="32076" spans="27:29" x14ac:dyDescent="0.25">
      <c r="AA32076"/>
      <c r="AB32076"/>
      <c r="AC32076"/>
    </row>
    <row r="32077" spans="27:29" x14ac:dyDescent="0.25">
      <c r="AA32077"/>
      <c r="AB32077"/>
      <c r="AC32077"/>
    </row>
    <row r="32078" spans="27:29" x14ac:dyDescent="0.25">
      <c r="AA32078"/>
      <c r="AB32078"/>
      <c r="AC32078"/>
    </row>
    <row r="32079" spans="27:29" x14ac:dyDescent="0.25">
      <c r="AA32079"/>
      <c r="AB32079"/>
      <c r="AC32079"/>
    </row>
    <row r="32080" spans="27:29" x14ac:dyDescent="0.25">
      <c r="AA32080"/>
      <c r="AB32080"/>
      <c r="AC32080"/>
    </row>
    <row r="32081" spans="27:29" x14ac:dyDescent="0.25">
      <c r="AA32081"/>
      <c r="AB32081"/>
      <c r="AC32081"/>
    </row>
    <row r="32082" spans="27:29" x14ac:dyDescent="0.25">
      <c r="AA32082"/>
      <c r="AB32082"/>
      <c r="AC32082"/>
    </row>
    <row r="32083" spans="27:29" x14ac:dyDescent="0.25">
      <c r="AA32083"/>
      <c r="AB32083"/>
      <c r="AC32083"/>
    </row>
    <row r="32084" spans="27:29" x14ac:dyDescent="0.25">
      <c r="AA32084"/>
      <c r="AB32084"/>
      <c r="AC32084"/>
    </row>
    <row r="32085" spans="27:29" x14ac:dyDescent="0.25">
      <c r="AA32085"/>
      <c r="AB32085"/>
      <c r="AC32085"/>
    </row>
    <row r="32086" spans="27:29" x14ac:dyDescent="0.25">
      <c r="AA32086"/>
      <c r="AB32086"/>
      <c r="AC32086"/>
    </row>
    <row r="32087" spans="27:29" x14ac:dyDescent="0.25">
      <c r="AA32087"/>
      <c r="AB32087"/>
      <c r="AC32087"/>
    </row>
    <row r="32088" spans="27:29" x14ac:dyDescent="0.25">
      <c r="AA32088"/>
      <c r="AB32088"/>
      <c r="AC32088"/>
    </row>
    <row r="32089" spans="27:29" x14ac:dyDescent="0.25">
      <c r="AA32089"/>
      <c r="AB32089"/>
      <c r="AC32089"/>
    </row>
    <row r="32090" spans="27:29" x14ac:dyDescent="0.25">
      <c r="AA32090"/>
      <c r="AB32090"/>
      <c r="AC32090"/>
    </row>
    <row r="32091" spans="27:29" x14ac:dyDescent="0.25">
      <c r="AA32091"/>
      <c r="AB32091"/>
      <c r="AC32091"/>
    </row>
    <row r="32092" spans="27:29" x14ac:dyDescent="0.25">
      <c r="AA32092"/>
      <c r="AB32092"/>
      <c r="AC32092"/>
    </row>
    <row r="32093" spans="27:29" x14ac:dyDescent="0.25">
      <c r="AA32093"/>
      <c r="AB32093"/>
      <c r="AC32093"/>
    </row>
    <row r="32094" spans="27:29" x14ac:dyDescent="0.25">
      <c r="AA32094"/>
      <c r="AB32094"/>
      <c r="AC32094"/>
    </row>
    <row r="32095" spans="27:29" x14ac:dyDescent="0.25">
      <c r="AA32095"/>
      <c r="AB32095"/>
      <c r="AC32095"/>
    </row>
    <row r="32096" spans="27:29" x14ac:dyDescent="0.25">
      <c r="AA32096"/>
      <c r="AB32096"/>
      <c r="AC32096"/>
    </row>
    <row r="32097" spans="27:29" x14ac:dyDescent="0.25">
      <c r="AA32097"/>
      <c r="AB32097"/>
      <c r="AC32097"/>
    </row>
    <row r="32098" spans="27:29" x14ac:dyDescent="0.25">
      <c r="AA32098"/>
      <c r="AB32098"/>
      <c r="AC32098"/>
    </row>
    <row r="32099" spans="27:29" x14ac:dyDescent="0.25">
      <c r="AA32099"/>
      <c r="AB32099"/>
      <c r="AC32099"/>
    </row>
    <row r="32100" spans="27:29" x14ac:dyDescent="0.25">
      <c r="AA32100"/>
      <c r="AB32100"/>
      <c r="AC32100"/>
    </row>
    <row r="32101" spans="27:29" x14ac:dyDescent="0.25">
      <c r="AA32101"/>
      <c r="AB32101"/>
      <c r="AC32101"/>
    </row>
    <row r="32102" spans="27:29" x14ac:dyDescent="0.25">
      <c r="AA32102"/>
      <c r="AB32102"/>
      <c r="AC32102"/>
    </row>
    <row r="32103" spans="27:29" x14ac:dyDescent="0.25">
      <c r="AA32103"/>
      <c r="AB32103"/>
      <c r="AC32103"/>
    </row>
    <row r="32104" spans="27:29" x14ac:dyDescent="0.25">
      <c r="AA32104"/>
      <c r="AB32104"/>
      <c r="AC32104"/>
    </row>
    <row r="32105" spans="27:29" x14ac:dyDescent="0.25">
      <c r="AA32105"/>
      <c r="AB32105"/>
      <c r="AC32105"/>
    </row>
    <row r="32106" spans="27:29" x14ac:dyDescent="0.25">
      <c r="AA32106"/>
      <c r="AB32106"/>
      <c r="AC32106"/>
    </row>
    <row r="32107" spans="27:29" x14ac:dyDescent="0.25">
      <c r="AA32107"/>
      <c r="AB32107"/>
      <c r="AC32107"/>
    </row>
    <row r="32108" spans="27:29" x14ac:dyDescent="0.25">
      <c r="AA32108"/>
      <c r="AB32108"/>
      <c r="AC32108"/>
    </row>
    <row r="32109" spans="27:29" x14ac:dyDescent="0.25">
      <c r="AA32109"/>
      <c r="AB32109"/>
      <c r="AC32109"/>
    </row>
    <row r="32110" spans="27:29" x14ac:dyDescent="0.25">
      <c r="AA32110"/>
      <c r="AB32110"/>
      <c r="AC32110"/>
    </row>
    <row r="32111" spans="27:29" x14ac:dyDescent="0.25">
      <c r="AA32111"/>
      <c r="AB32111"/>
      <c r="AC32111"/>
    </row>
    <row r="32112" spans="27:29" x14ac:dyDescent="0.25">
      <c r="AA32112"/>
      <c r="AB32112"/>
      <c r="AC32112"/>
    </row>
    <row r="32113" spans="27:29" x14ac:dyDescent="0.25">
      <c r="AA32113"/>
      <c r="AB32113"/>
      <c r="AC32113"/>
    </row>
    <row r="32114" spans="27:29" x14ac:dyDescent="0.25">
      <c r="AA32114"/>
      <c r="AB32114"/>
      <c r="AC32114"/>
    </row>
    <row r="32115" spans="27:29" x14ac:dyDescent="0.25">
      <c r="AA32115"/>
      <c r="AB32115"/>
      <c r="AC32115"/>
    </row>
    <row r="32116" spans="27:29" x14ac:dyDescent="0.25">
      <c r="AA32116"/>
      <c r="AB32116"/>
      <c r="AC32116"/>
    </row>
    <row r="32117" spans="27:29" x14ac:dyDescent="0.25">
      <c r="AA32117"/>
      <c r="AB32117"/>
      <c r="AC32117"/>
    </row>
    <row r="32118" spans="27:29" x14ac:dyDescent="0.25">
      <c r="AA32118"/>
      <c r="AB32118"/>
      <c r="AC32118"/>
    </row>
    <row r="32119" spans="27:29" x14ac:dyDescent="0.25">
      <c r="AA32119"/>
      <c r="AB32119"/>
      <c r="AC32119"/>
    </row>
    <row r="32120" spans="27:29" x14ac:dyDescent="0.25">
      <c r="AA32120"/>
      <c r="AB32120"/>
      <c r="AC32120"/>
    </row>
    <row r="32121" spans="27:29" x14ac:dyDescent="0.25">
      <c r="AA32121"/>
      <c r="AB32121"/>
      <c r="AC32121"/>
    </row>
    <row r="32122" spans="27:29" x14ac:dyDescent="0.25">
      <c r="AA32122"/>
      <c r="AB32122"/>
      <c r="AC32122"/>
    </row>
    <row r="32123" spans="27:29" x14ac:dyDescent="0.25">
      <c r="AA32123"/>
      <c r="AB32123"/>
      <c r="AC32123"/>
    </row>
    <row r="32124" spans="27:29" x14ac:dyDescent="0.25">
      <c r="AA32124"/>
      <c r="AB32124"/>
      <c r="AC32124"/>
    </row>
    <row r="32125" spans="27:29" x14ac:dyDescent="0.25">
      <c r="AA32125"/>
      <c r="AB32125"/>
      <c r="AC32125"/>
    </row>
    <row r="32126" spans="27:29" x14ac:dyDescent="0.25">
      <c r="AA32126"/>
      <c r="AB32126"/>
      <c r="AC32126"/>
    </row>
    <row r="32127" spans="27:29" x14ac:dyDescent="0.25">
      <c r="AA32127"/>
      <c r="AB32127"/>
      <c r="AC32127"/>
    </row>
    <row r="32128" spans="27:29" x14ac:dyDescent="0.25">
      <c r="AA32128"/>
      <c r="AB32128"/>
      <c r="AC32128"/>
    </row>
    <row r="32129" spans="27:29" x14ac:dyDescent="0.25">
      <c r="AA32129"/>
      <c r="AB32129"/>
      <c r="AC32129"/>
    </row>
    <row r="32130" spans="27:29" x14ac:dyDescent="0.25">
      <c r="AA32130"/>
      <c r="AB32130"/>
      <c r="AC32130"/>
    </row>
    <row r="32131" spans="27:29" x14ac:dyDescent="0.25">
      <c r="AA32131"/>
      <c r="AB32131"/>
      <c r="AC32131"/>
    </row>
    <row r="32132" spans="27:29" x14ac:dyDescent="0.25">
      <c r="AA32132"/>
      <c r="AB32132"/>
      <c r="AC32132"/>
    </row>
    <row r="32133" spans="27:29" x14ac:dyDescent="0.25">
      <c r="AA32133"/>
      <c r="AB32133"/>
      <c r="AC32133"/>
    </row>
    <row r="32134" spans="27:29" x14ac:dyDescent="0.25">
      <c r="AA32134"/>
      <c r="AB32134"/>
      <c r="AC32134"/>
    </row>
    <row r="32135" spans="27:29" x14ac:dyDescent="0.25">
      <c r="AA32135"/>
      <c r="AB32135"/>
      <c r="AC32135"/>
    </row>
    <row r="32136" spans="27:29" x14ac:dyDescent="0.25">
      <c r="AA32136"/>
      <c r="AB32136"/>
      <c r="AC32136"/>
    </row>
    <row r="32137" spans="27:29" x14ac:dyDescent="0.25">
      <c r="AA32137"/>
      <c r="AB32137"/>
      <c r="AC32137"/>
    </row>
    <row r="32138" spans="27:29" x14ac:dyDescent="0.25">
      <c r="AA32138"/>
      <c r="AB32138"/>
      <c r="AC32138"/>
    </row>
    <row r="32139" spans="27:29" x14ac:dyDescent="0.25">
      <c r="AA32139"/>
      <c r="AB32139"/>
      <c r="AC32139"/>
    </row>
    <row r="32140" spans="27:29" x14ac:dyDescent="0.25">
      <c r="AA32140"/>
      <c r="AB32140"/>
      <c r="AC32140"/>
    </row>
    <row r="32141" spans="27:29" x14ac:dyDescent="0.25">
      <c r="AA32141"/>
      <c r="AB32141"/>
      <c r="AC32141"/>
    </row>
    <row r="32142" spans="27:29" x14ac:dyDescent="0.25">
      <c r="AA32142"/>
      <c r="AB32142"/>
      <c r="AC32142"/>
    </row>
    <row r="32143" spans="27:29" x14ac:dyDescent="0.25">
      <c r="AA32143"/>
      <c r="AB32143"/>
      <c r="AC32143"/>
    </row>
    <row r="32144" spans="27:29" x14ac:dyDescent="0.25">
      <c r="AA32144"/>
      <c r="AB32144"/>
      <c r="AC32144"/>
    </row>
    <row r="32145" spans="27:29" x14ac:dyDescent="0.25">
      <c r="AA32145"/>
      <c r="AB32145"/>
      <c r="AC32145"/>
    </row>
    <row r="32146" spans="27:29" x14ac:dyDescent="0.25">
      <c r="AA32146"/>
      <c r="AB32146"/>
      <c r="AC32146"/>
    </row>
    <row r="32147" spans="27:29" x14ac:dyDescent="0.25">
      <c r="AA32147"/>
      <c r="AB32147"/>
      <c r="AC32147"/>
    </row>
    <row r="32148" spans="27:29" x14ac:dyDescent="0.25">
      <c r="AA32148"/>
      <c r="AB32148"/>
      <c r="AC32148"/>
    </row>
    <row r="32149" spans="27:29" x14ac:dyDescent="0.25">
      <c r="AA32149"/>
      <c r="AB32149"/>
      <c r="AC32149"/>
    </row>
    <row r="32150" spans="27:29" x14ac:dyDescent="0.25">
      <c r="AA32150"/>
      <c r="AB32150"/>
      <c r="AC32150"/>
    </row>
    <row r="32151" spans="27:29" x14ac:dyDescent="0.25">
      <c r="AA32151"/>
      <c r="AB32151"/>
      <c r="AC32151"/>
    </row>
    <row r="32152" spans="27:29" x14ac:dyDescent="0.25">
      <c r="AA32152"/>
      <c r="AB32152"/>
      <c r="AC32152"/>
    </row>
    <row r="32153" spans="27:29" x14ac:dyDescent="0.25">
      <c r="AA32153"/>
      <c r="AB32153"/>
      <c r="AC32153"/>
    </row>
    <row r="32154" spans="27:29" x14ac:dyDescent="0.25">
      <c r="AA32154"/>
      <c r="AB32154"/>
      <c r="AC32154"/>
    </row>
    <row r="32155" spans="27:29" x14ac:dyDescent="0.25">
      <c r="AA32155"/>
      <c r="AB32155"/>
      <c r="AC32155"/>
    </row>
    <row r="32156" spans="27:29" x14ac:dyDescent="0.25">
      <c r="AA32156"/>
      <c r="AB32156"/>
      <c r="AC32156"/>
    </row>
    <row r="32157" spans="27:29" x14ac:dyDescent="0.25">
      <c r="AA32157"/>
      <c r="AB32157"/>
      <c r="AC32157"/>
    </row>
    <row r="32158" spans="27:29" x14ac:dyDescent="0.25">
      <c r="AA32158"/>
      <c r="AB32158"/>
      <c r="AC32158"/>
    </row>
    <row r="32159" spans="27:29" x14ac:dyDescent="0.25">
      <c r="AA32159"/>
      <c r="AB32159"/>
      <c r="AC32159"/>
    </row>
    <row r="32160" spans="27:29" x14ac:dyDescent="0.25">
      <c r="AA32160"/>
      <c r="AB32160"/>
      <c r="AC32160"/>
    </row>
    <row r="32161" spans="27:29" x14ac:dyDescent="0.25">
      <c r="AA32161"/>
      <c r="AB32161"/>
      <c r="AC32161"/>
    </row>
    <row r="32162" spans="27:29" x14ac:dyDescent="0.25">
      <c r="AA32162"/>
      <c r="AB32162"/>
      <c r="AC32162"/>
    </row>
    <row r="32163" spans="27:29" x14ac:dyDescent="0.25">
      <c r="AA32163"/>
      <c r="AB32163"/>
      <c r="AC32163"/>
    </row>
    <row r="32164" spans="27:29" x14ac:dyDescent="0.25">
      <c r="AA32164"/>
      <c r="AB32164"/>
      <c r="AC32164"/>
    </row>
    <row r="32165" spans="27:29" x14ac:dyDescent="0.25">
      <c r="AA32165"/>
      <c r="AB32165"/>
      <c r="AC32165"/>
    </row>
    <row r="32166" spans="27:29" x14ac:dyDescent="0.25">
      <c r="AA32166"/>
      <c r="AB32166"/>
      <c r="AC32166"/>
    </row>
    <row r="32167" spans="27:29" x14ac:dyDescent="0.25">
      <c r="AA32167"/>
      <c r="AB32167"/>
      <c r="AC32167"/>
    </row>
    <row r="32168" spans="27:29" x14ac:dyDescent="0.25">
      <c r="AA32168"/>
      <c r="AB32168"/>
      <c r="AC32168"/>
    </row>
    <row r="32169" spans="27:29" x14ac:dyDescent="0.25">
      <c r="AA32169"/>
      <c r="AB32169"/>
      <c r="AC32169"/>
    </row>
    <row r="32170" spans="27:29" x14ac:dyDescent="0.25">
      <c r="AA32170"/>
      <c r="AB32170"/>
      <c r="AC32170"/>
    </row>
    <row r="32171" spans="27:29" x14ac:dyDescent="0.25">
      <c r="AA32171"/>
      <c r="AB32171"/>
      <c r="AC32171"/>
    </row>
    <row r="32172" spans="27:29" x14ac:dyDescent="0.25">
      <c r="AA32172"/>
      <c r="AB32172"/>
      <c r="AC32172"/>
    </row>
    <row r="32173" spans="27:29" x14ac:dyDescent="0.25">
      <c r="AA32173"/>
      <c r="AB32173"/>
      <c r="AC32173"/>
    </row>
    <row r="32174" spans="27:29" x14ac:dyDescent="0.25">
      <c r="AA32174"/>
      <c r="AB32174"/>
      <c r="AC32174"/>
    </row>
    <row r="32175" spans="27:29" x14ac:dyDescent="0.25">
      <c r="AA32175"/>
      <c r="AB32175"/>
      <c r="AC32175"/>
    </row>
    <row r="32176" spans="27:29" x14ac:dyDescent="0.25">
      <c r="AA32176"/>
      <c r="AB32176"/>
      <c r="AC32176"/>
    </row>
    <row r="32177" spans="27:29" x14ac:dyDescent="0.25">
      <c r="AA32177"/>
      <c r="AB32177"/>
      <c r="AC32177"/>
    </row>
    <row r="32178" spans="27:29" x14ac:dyDescent="0.25">
      <c r="AA32178"/>
      <c r="AB32178"/>
      <c r="AC32178"/>
    </row>
    <row r="32179" spans="27:29" x14ac:dyDescent="0.25">
      <c r="AA32179"/>
      <c r="AB32179"/>
      <c r="AC32179"/>
    </row>
    <row r="32180" spans="27:29" x14ac:dyDescent="0.25">
      <c r="AA32180"/>
      <c r="AB32180"/>
      <c r="AC32180"/>
    </row>
    <row r="32181" spans="27:29" x14ac:dyDescent="0.25">
      <c r="AA32181"/>
      <c r="AB32181"/>
      <c r="AC32181"/>
    </row>
    <row r="32182" spans="27:29" x14ac:dyDescent="0.25">
      <c r="AA32182"/>
      <c r="AB32182"/>
      <c r="AC32182"/>
    </row>
    <row r="32183" spans="27:29" x14ac:dyDescent="0.25">
      <c r="AA32183"/>
      <c r="AB32183"/>
      <c r="AC32183"/>
    </row>
    <row r="32184" spans="27:29" x14ac:dyDescent="0.25">
      <c r="AA32184"/>
      <c r="AB32184"/>
      <c r="AC32184"/>
    </row>
    <row r="32185" spans="27:29" x14ac:dyDescent="0.25">
      <c r="AA32185"/>
      <c r="AB32185"/>
      <c r="AC32185"/>
    </row>
    <row r="32186" spans="27:29" x14ac:dyDescent="0.25">
      <c r="AA32186"/>
      <c r="AB32186"/>
      <c r="AC32186"/>
    </row>
    <row r="32187" spans="27:29" x14ac:dyDescent="0.25">
      <c r="AA32187"/>
      <c r="AB32187"/>
      <c r="AC32187"/>
    </row>
    <row r="32188" spans="27:29" x14ac:dyDescent="0.25">
      <c r="AA32188"/>
      <c r="AB32188"/>
      <c r="AC32188"/>
    </row>
    <row r="32189" spans="27:29" x14ac:dyDescent="0.25">
      <c r="AA32189"/>
      <c r="AB32189"/>
      <c r="AC32189"/>
    </row>
    <row r="32190" spans="27:29" x14ac:dyDescent="0.25">
      <c r="AA32190"/>
      <c r="AB32190"/>
      <c r="AC32190"/>
    </row>
    <row r="32191" spans="27:29" x14ac:dyDescent="0.25">
      <c r="AA32191"/>
      <c r="AB32191"/>
      <c r="AC32191"/>
    </row>
    <row r="32192" spans="27:29" x14ac:dyDescent="0.25">
      <c r="AA32192"/>
      <c r="AB32192"/>
      <c r="AC32192"/>
    </row>
    <row r="32193" spans="27:29" x14ac:dyDescent="0.25">
      <c r="AA32193"/>
      <c r="AB32193"/>
      <c r="AC32193"/>
    </row>
    <row r="32194" spans="27:29" x14ac:dyDescent="0.25">
      <c r="AA32194"/>
      <c r="AB32194"/>
      <c r="AC32194"/>
    </row>
    <row r="32195" spans="27:29" x14ac:dyDescent="0.25">
      <c r="AA32195"/>
      <c r="AB32195"/>
      <c r="AC32195"/>
    </row>
    <row r="32196" spans="27:29" x14ac:dyDescent="0.25">
      <c r="AA32196"/>
      <c r="AB32196"/>
      <c r="AC32196"/>
    </row>
    <row r="32197" spans="27:29" x14ac:dyDescent="0.25">
      <c r="AA32197"/>
      <c r="AB32197"/>
      <c r="AC32197"/>
    </row>
    <row r="32198" spans="27:29" x14ac:dyDescent="0.25">
      <c r="AA32198"/>
      <c r="AB32198"/>
      <c r="AC32198"/>
    </row>
    <row r="32199" spans="27:29" x14ac:dyDescent="0.25">
      <c r="AA32199"/>
      <c r="AB32199"/>
      <c r="AC32199"/>
    </row>
    <row r="32200" spans="27:29" x14ac:dyDescent="0.25">
      <c r="AA32200"/>
      <c r="AB32200"/>
      <c r="AC32200"/>
    </row>
    <row r="32201" spans="27:29" x14ac:dyDescent="0.25">
      <c r="AA32201"/>
      <c r="AB32201"/>
      <c r="AC32201"/>
    </row>
    <row r="32202" spans="27:29" x14ac:dyDescent="0.25">
      <c r="AA32202"/>
      <c r="AB32202"/>
      <c r="AC32202"/>
    </row>
    <row r="32203" spans="27:29" x14ac:dyDescent="0.25">
      <c r="AA32203"/>
      <c r="AB32203"/>
      <c r="AC32203"/>
    </row>
    <row r="32204" spans="27:29" x14ac:dyDescent="0.25">
      <c r="AA32204"/>
      <c r="AB32204"/>
      <c r="AC32204"/>
    </row>
    <row r="32205" spans="27:29" x14ac:dyDescent="0.25">
      <c r="AA32205"/>
      <c r="AB32205"/>
      <c r="AC32205"/>
    </row>
    <row r="32206" spans="27:29" x14ac:dyDescent="0.25">
      <c r="AA32206"/>
      <c r="AB32206"/>
      <c r="AC32206"/>
    </row>
    <row r="32207" spans="27:29" x14ac:dyDescent="0.25">
      <c r="AA32207"/>
      <c r="AB32207"/>
      <c r="AC32207"/>
    </row>
    <row r="32208" spans="27:29" x14ac:dyDescent="0.25">
      <c r="AA32208"/>
      <c r="AB32208"/>
      <c r="AC32208"/>
    </row>
    <row r="32209" spans="27:29" x14ac:dyDescent="0.25">
      <c r="AA32209"/>
      <c r="AB32209"/>
      <c r="AC32209"/>
    </row>
    <row r="32210" spans="27:29" x14ac:dyDescent="0.25">
      <c r="AA32210"/>
      <c r="AB32210"/>
      <c r="AC32210"/>
    </row>
    <row r="32211" spans="27:29" x14ac:dyDescent="0.25">
      <c r="AA32211"/>
      <c r="AB32211"/>
      <c r="AC32211"/>
    </row>
    <row r="32212" spans="27:29" x14ac:dyDescent="0.25">
      <c r="AA32212"/>
      <c r="AB32212"/>
      <c r="AC32212"/>
    </row>
    <row r="32213" spans="27:29" x14ac:dyDescent="0.25">
      <c r="AA32213"/>
      <c r="AB32213"/>
      <c r="AC32213"/>
    </row>
    <row r="32214" spans="27:29" x14ac:dyDescent="0.25">
      <c r="AA32214"/>
      <c r="AB32214"/>
      <c r="AC32214"/>
    </row>
    <row r="32215" spans="27:29" x14ac:dyDescent="0.25">
      <c r="AA32215"/>
      <c r="AB32215"/>
      <c r="AC32215"/>
    </row>
    <row r="32216" spans="27:29" x14ac:dyDescent="0.25">
      <c r="AA32216"/>
      <c r="AB32216"/>
      <c r="AC32216"/>
    </row>
    <row r="32217" spans="27:29" x14ac:dyDescent="0.25">
      <c r="AA32217"/>
      <c r="AB32217"/>
      <c r="AC32217"/>
    </row>
    <row r="32218" spans="27:29" x14ac:dyDescent="0.25">
      <c r="AA32218"/>
      <c r="AB32218"/>
      <c r="AC32218"/>
    </row>
    <row r="32219" spans="27:29" x14ac:dyDescent="0.25">
      <c r="AA32219"/>
      <c r="AB32219"/>
      <c r="AC32219"/>
    </row>
    <row r="32220" spans="27:29" x14ac:dyDescent="0.25">
      <c r="AA32220"/>
      <c r="AB32220"/>
      <c r="AC32220"/>
    </row>
    <row r="32221" spans="27:29" x14ac:dyDescent="0.25">
      <c r="AA32221"/>
      <c r="AB32221"/>
      <c r="AC32221"/>
    </row>
    <row r="32222" spans="27:29" x14ac:dyDescent="0.25">
      <c r="AA32222"/>
      <c r="AB32222"/>
      <c r="AC32222"/>
    </row>
    <row r="32223" spans="27:29" x14ac:dyDescent="0.25">
      <c r="AA32223"/>
      <c r="AB32223"/>
      <c r="AC32223"/>
    </row>
    <row r="32224" spans="27:29" x14ac:dyDescent="0.25">
      <c r="AA32224"/>
      <c r="AB32224"/>
      <c r="AC32224"/>
    </row>
    <row r="32225" spans="27:29" x14ac:dyDescent="0.25">
      <c r="AA32225"/>
      <c r="AB32225"/>
      <c r="AC32225"/>
    </row>
    <row r="32226" spans="27:29" x14ac:dyDescent="0.25">
      <c r="AA32226"/>
      <c r="AB32226"/>
      <c r="AC32226"/>
    </row>
    <row r="32227" spans="27:29" x14ac:dyDescent="0.25">
      <c r="AA32227"/>
      <c r="AB32227"/>
      <c r="AC32227"/>
    </row>
    <row r="32228" spans="27:29" x14ac:dyDescent="0.25">
      <c r="AA32228"/>
      <c r="AB32228"/>
      <c r="AC32228"/>
    </row>
    <row r="32229" spans="27:29" x14ac:dyDescent="0.25">
      <c r="AA32229"/>
      <c r="AB32229"/>
      <c r="AC32229"/>
    </row>
    <row r="32230" spans="27:29" x14ac:dyDescent="0.25">
      <c r="AA32230"/>
      <c r="AB32230"/>
      <c r="AC32230"/>
    </row>
    <row r="32231" spans="27:29" x14ac:dyDescent="0.25">
      <c r="AA32231"/>
      <c r="AB32231"/>
      <c r="AC32231"/>
    </row>
    <row r="32232" spans="27:29" x14ac:dyDescent="0.25">
      <c r="AA32232"/>
      <c r="AB32232"/>
      <c r="AC32232"/>
    </row>
    <row r="32233" spans="27:29" x14ac:dyDescent="0.25">
      <c r="AA32233"/>
      <c r="AB32233"/>
      <c r="AC32233"/>
    </row>
    <row r="32234" spans="27:29" x14ac:dyDescent="0.25">
      <c r="AA32234"/>
      <c r="AB32234"/>
      <c r="AC32234"/>
    </row>
    <row r="32235" spans="27:29" x14ac:dyDescent="0.25">
      <c r="AA32235"/>
      <c r="AB32235"/>
      <c r="AC32235"/>
    </row>
    <row r="32236" spans="27:29" x14ac:dyDescent="0.25">
      <c r="AA32236"/>
      <c r="AB32236"/>
      <c r="AC32236"/>
    </row>
    <row r="32237" spans="27:29" x14ac:dyDescent="0.25">
      <c r="AA32237"/>
      <c r="AB32237"/>
      <c r="AC32237"/>
    </row>
    <row r="32238" spans="27:29" x14ac:dyDescent="0.25">
      <c r="AA32238"/>
      <c r="AB32238"/>
      <c r="AC32238"/>
    </row>
    <row r="32239" spans="27:29" x14ac:dyDescent="0.25">
      <c r="AA32239"/>
      <c r="AB32239"/>
      <c r="AC32239"/>
    </row>
    <row r="32240" spans="27:29" x14ac:dyDescent="0.25">
      <c r="AA32240"/>
      <c r="AB32240"/>
      <c r="AC32240"/>
    </row>
    <row r="32241" spans="27:29" x14ac:dyDescent="0.25">
      <c r="AA32241"/>
      <c r="AB32241"/>
      <c r="AC32241"/>
    </row>
    <row r="32242" spans="27:29" x14ac:dyDescent="0.25">
      <c r="AA32242"/>
      <c r="AB32242"/>
      <c r="AC32242"/>
    </row>
    <row r="32243" spans="27:29" x14ac:dyDescent="0.25">
      <c r="AA32243"/>
      <c r="AB32243"/>
      <c r="AC32243"/>
    </row>
    <row r="32244" spans="27:29" x14ac:dyDescent="0.25">
      <c r="AA32244"/>
      <c r="AB32244"/>
      <c r="AC32244"/>
    </row>
    <row r="32245" spans="27:29" x14ac:dyDescent="0.25">
      <c r="AA32245"/>
      <c r="AB32245"/>
      <c r="AC32245"/>
    </row>
    <row r="32246" spans="27:29" x14ac:dyDescent="0.25">
      <c r="AA32246"/>
      <c r="AB32246"/>
      <c r="AC32246"/>
    </row>
    <row r="32247" spans="27:29" x14ac:dyDescent="0.25">
      <c r="AA32247"/>
      <c r="AB32247"/>
      <c r="AC32247"/>
    </row>
    <row r="32248" spans="27:29" x14ac:dyDescent="0.25">
      <c r="AA32248"/>
      <c r="AB32248"/>
      <c r="AC32248"/>
    </row>
    <row r="32249" spans="27:29" x14ac:dyDescent="0.25">
      <c r="AA32249"/>
      <c r="AB32249"/>
      <c r="AC32249"/>
    </row>
    <row r="32250" spans="27:29" x14ac:dyDescent="0.25">
      <c r="AA32250"/>
      <c r="AB32250"/>
      <c r="AC32250"/>
    </row>
    <row r="32251" spans="27:29" x14ac:dyDescent="0.25">
      <c r="AA32251"/>
      <c r="AB32251"/>
      <c r="AC32251"/>
    </row>
    <row r="32252" spans="27:29" x14ac:dyDescent="0.25">
      <c r="AA32252"/>
      <c r="AB32252"/>
      <c r="AC32252"/>
    </row>
    <row r="32253" spans="27:29" x14ac:dyDescent="0.25">
      <c r="AA32253"/>
      <c r="AB32253"/>
      <c r="AC32253"/>
    </row>
    <row r="32254" spans="27:29" x14ac:dyDescent="0.25">
      <c r="AA32254"/>
      <c r="AB32254"/>
      <c r="AC32254"/>
    </row>
    <row r="32255" spans="27:29" x14ac:dyDescent="0.25">
      <c r="AA32255"/>
      <c r="AB32255"/>
      <c r="AC32255"/>
    </row>
    <row r="32256" spans="27:29" x14ac:dyDescent="0.25">
      <c r="AA32256"/>
      <c r="AB32256"/>
      <c r="AC32256"/>
    </row>
    <row r="32257" spans="27:29" x14ac:dyDescent="0.25">
      <c r="AA32257"/>
      <c r="AB32257"/>
      <c r="AC32257"/>
    </row>
    <row r="32258" spans="27:29" x14ac:dyDescent="0.25">
      <c r="AA32258"/>
      <c r="AB32258"/>
      <c r="AC32258"/>
    </row>
    <row r="32259" spans="27:29" x14ac:dyDescent="0.25">
      <c r="AA32259"/>
      <c r="AB32259"/>
      <c r="AC32259"/>
    </row>
    <row r="32260" spans="27:29" x14ac:dyDescent="0.25">
      <c r="AA32260"/>
      <c r="AB32260"/>
      <c r="AC32260"/>
    </row>
    <row r="32261" spans="27:29" x14ac:dyDescent="0.25">
      <c r="AA32261"/>
      <c r="AB32261"/>
      <c r="AC32261"/>
    </row>
    <row r="32262" spans="27:29" x14ac:dyDescent="0.25">
      <c r="AA32262"/>
      <c r="AB32262"/>
      <c r="AC32262"/>
    </row>
    <row r="32263" spans="27:29" x14ac:dyDescent="0.25">
      <c r="AA32263"/>
      <c r="AB32263"/>
      <c r="AC32263"/>
    </row>
    <row r="32264" spans="27:29" x14ac:dyDescent="0.25">
      <c r="AA32264"/>
      <c r="AB32264"/>
      <c r="AC32264"/>
    </row>
    <row r="32265" spans="27:29" x14ac:dyDescent="0.25">
      <c r="AA32265"/>
      <c r="AB32265"/>
      <c r="AC32265"/>
    </row>
    <row r="32266" spans="27:29" x14ac:dyDescent="0.25">
      <c r="AA32266"/>
      <c r="AB32266"/>
      <c r="AC32266"/>
    </row>
    <row r="32267" spans="27:29" x14ac:dyDescent="0.25">
      <c r="AA32267"/>
      <c r="AB32267"/>
      <c r="AC32267"/>
    </row>
    <row r="32268" spans="27:29" x14ac:dyDescent="0.25">
      <c r="AA32268"/>
      <c r="AB32268"/>
      <c r="AC32268"/>
    </row>
    <row r="32269" spans="27:29" x14ac:dyDescent="0.25">
      <c r="AA32269"/>
      <c r="AB32269"/>
      <c r="AC32269"/>
    </row>
    <row r="32270" spans="27:29" x14ac:dyDescent="0.25">
      <c r="AA32270"/>
      <c r="AB32270"/>
      <c r="AC32270"/>
    </row>
    <row r="32271" spans="27:29" x14ac:dyDescent="0.25">
      <c r="AA32271"/>
      <c r="AB32271"/>
      <c r="AC32271"/>
    </row>
    <row r="32272" spans="27:29" x14ac:dyDescent="0.25">
      <c r="AA32272"/>
      <c r="AB32272"/>
      <c r="AC32272"/>
    </row>
    <row r="32273" spans="27:29" x14ac:dyDescent="0.25">
      <c r="AA32273"/>
      <c r="AB32273"/>
      <c r="AC32273"/>
    </row>
    <row r="32274" spans="27:29" x14ac:dyDescent="0.25">
      <c r="AA32274"/>
      <c r="AB32274"/>
      <c r="AC32274"/>
    </row>
    <row r="32275" spans="27:29" x14ac:dyDescent="0.25">
      <c r="AA32275"/>
      <c r="AB32275"/>
      <c r="AC32275"/>
    </row>
    <row r="32276" spans="27:29" x14ac:dyDescent="0.25">
      <c r="AA32276"/>
      <c r="AB32276"/>
      <c r="AC32276"/>
    </row>
    <row r="32277" spans="27:29" x14ac:dyDescent="0.25">
      <c r="AA32277"/>
      <c r="AB32277"/>
      <c r="AC32277"/>
    </row>
    <row r="32278" spans="27:29" x14ac:dyDescent="0.25">
      <c r="AA32278"/>
      <c r="AB32278"/>
      <c r="AC32278"/>
    </row>
    <row r="32279" spans="27:29" x14ac:dyDescent="0.25">
      <c r="AA32279"/>
      <c r="AB32279"/>
      <c r="AC32279"/>
    </row>
    <row r="32280" spans="27:29" x14ac:dyDescent="0.25">
      <c r="AA32280"/>
      <c r="AB32280"/>
      <c r="AC32280"/>
    </row>
    <row r="32281" spans="27:29" x14ac:dyDescent="0.25">
      <c r="AA32281"/>
      <c r="AB32281"/>
      <c r="AC32281"/>
    </row>
    <row r="32282" spans="27:29" x14ac:dyDescent="0.25">
      <c r="AA32282"/>
      <c r="AB32282"/>
      <c r="AC32282"/>
    </row>
    <row r="32283" spans="27:29" x14ac:dyDescent="0.25">
      <c r="AA32283"/>
      <c r="AB32283"/>
      <c r="AC32283"/>
    </row>
    <row r="32284" spans="27:29" x14ac:dyDescent="0.25">
      <c r="AA32284"/>
      <c r="AB32284"/>
      <c r="AC32284"/>
    </row>
    <row r="32285" spans="27:29" x14ac:dyDescent="0.25">
      <c r="AA32285"/>
      <c r="AB32285"/>
      <c r="AC32285"/>
    </row>
    <row r="32286" spans="27:29" x14ac:dyDescent="0.25">
      <c r="AA32286"/>
      <c r="AB32286"/>
      <c r="AC32286"/>
    </row>
    <row r="32287" spans="27:29" x14ac:dyDescent="0.25">
      <c r="AA32287"/>
      <c r="AB32287"/>
      <c r="AC32287"/>
    </row>
    <row r="32288" spans="27:29" x14ac:dyDescent="0.25">
      <c r="AA32288"/>
      <c r="AB32288"/>
      <c r="AC32288"/>
    </row>
    <row r="32289" spans="27:29" x14ac:dyDescent="0.25">
      <c r="AA32289"/>
      <c r="AB32289"/>
      <c r="AC32289"/>
    </row>
    <row r="32290" spans="27:29" x14ac:dyDescent="0.25">
      <c r="AA32290"/>
      <c r="AB32290"/>
      <c r="AC32290"/>
    </row>
    <row r="32291" spans="27:29" x14ac:dyDescent="0.25">
      <c r="AA32291"/>
      <c r="AB32291"/>
      <c r="AC32291"/>
    </row>
    <row r="32292" spans="27:29" x14ac:dyDescent="0.25">
      <c r="AA32292"/>
      <c r="AB32292"/>
      <c r="AC32292"/>
    </row>
    <row r="32293" spans="27:29" x14ac:dyDescent="0.25">
      <c r="AA32293"/>
      <c r="AB32293"/>
      <c r="AC32293"/>
    </row>
    <row r="32294" spans="27:29" x14ac:dyDescent="0.25">
      <c r="AA32294"/>
      <c r="AB32294"/>
      <c r="AC32294"/>
    </row>
    <row r="32295" spans="27:29" x14ac:dyDescent="0.25">
      <c r="AA32295"/>
      <c r="AB32295"/>
      <c r="AC32295"/>
    </row>
    <row r="32296" spans="27:29" x14ac:dyDescent="0.25">
      <c r="AA32296"/>
      <c r="AB32296"/>
      <c r="AC32296"/>
    </row>
    <row r="32297" spans="27:29" x14ac:dyDescent="0.25">
      <c r="AA32297"/>
      <c r="AB32297"/>
      <c r="AC32297"/>
    </row>
    <row r="32298" spans="27:29" x14ac:dyDescent="0.25">
      <c r="AA32298"/>
      <c r="AB32298"/>
      <c r="AC32298"/>
    </row>
    <row r="32299" spans="27:29" x14ac:dyDescent="0.25">
      <c r="AA32299"/>
      <c r="AB32299"/>
      <c r="AC32299"/>
    </row>
    <row r="32300" spans="27:29" x14ac:dyDescent="0.25">
      <c r="AA32300"/>
      <c r="AB32300"/>
      <c r="AC32300"/>
    </row>
    <row r="32301" spans="27:29" x14ac:dyDescent="0.25">
      <c r="AA32301"/>
      <c r="AB32301"/>
      <c r="AC32301"/>
    </row>
    <row r="32302" spans="27:29" x14ac:dyDescent="0.25">
      <c r="AA32302"/>
      <c r="AB32302"/>
      <c r="AC32302"/>
    </row>
    <row r="32303" spans="27:29" x14ac:dyDescent="0.25">
      <c r="AA32303"/>
      <c r="AB32303"/>
      <c r="AC32303"/>
    </row>
    <row r="32304" spans="27:29" x14ac:dyDescent="0.25">
      <c r="AA32304"/>
      <c r="AB32304"/>
      <c r="AC32304"/>
    </row>
    <row r="32305" spans="27:29" x14ac:dyDescent="0.25">
      <c r="AA32305"/>
      <c r="AB32305"/>
      <c r="AC32305"/>
    </row>
    <row r="32306" spans="27:29" x14ac:dyDescent="0.25">
      <c r="AA32306"/>
      <c r="AB32306"/>
      <c r="AC32306"/>
    </row>
    <row r="32307" spans="27:29" x14ac:dyDescent="0.25">
      <c r="AA32307"/>
      <c r="AB32307"/>
      <c r="AC32307"/>
    </row>
    <row r="32308" spans="27:29" x14ac:dyDescent="0.25">
      <c r="AA32308"/>
      <c r="AB32308"/>
      <c r="AC32308"/>
    </row>
    <row r="32309" spans="27:29" x14ac:dyDescent="0.25">
      <c r="AA32309"/>
      <c r="AB32309"/>
      <c r="AC32309"/>
    </row>
    <row r="32310" spans="27:29" x14ac:dyDescent="0.25">
      <c r="AA32310"/>
      <c r="AB32310"/>
      <c r="AC32310"/>
    </row>
    <row r="32311" spans="27:29" x14ac:dyDescent="0.25">
      <c r="AA32311"/>
      <c r="AB32311"/>
      <c r="AC32311"/>
    </row>
    <row r="32312" spans="27:29" x14ac:dyDescent="0.25">
      <c r="AA32312"/>
      <c r="AB32312"/>
      <c r="AC32312"/>
    </row>
    <row r="32313" spans="27:29" x14ac:dyDescent="0.25">
      <c r="AA32313"/>
      <c r="AB32313"/>
      <c r="AC32313"/>
    </row>
    <row r="32314" spans="27:29" x14ac:dyDescent="0.25">
      <c r="AA32314"/>
      <c r="AB32314"/>
      <c r="AC32314"/>
    </row>
    <row r="32315" spans="27:29" x14ac:dyDescent="0.25">
      <c r="AA32315"/>
      <c r="AB32315"/>
      <c r="AC32315"/>
    </row>
    <row r="32316" spans="27:29" x14ac:dyDescent="0.25">
      <c r="AA32316"/>
      <c r="AB32316"/>
      <c r="AC32316"/>
    </row>
    <row r="32317" spans="27:29" x14ac:dyDescent="0.25">
      <c r="AA32317"/>
      <c r="AB32317"/>
      <c r="AC32317"/>
    </row>
    <row r="32318" spans="27:29" x14ac:dyDescent="0.25">
      <c r="AA32318"/>
      <c r="AB32318"/>
      <c r="AC32318"/>
    </row>
    <row r="32319" spans="27:29" x14ac:dyDescent="0.25">
      <c r="AA32319"/>
      <c r="AB32319"/>
      <c r="AC32319"/>
    </row>
    <row r="32320" spans="27:29" x14ac:dyDescent="0.25">
      <c r="AA32320"/>
      <c r="AB32320"/>
      <c r="AC32320"/>
    </row>
    <row r="32321" spans="27:29" x14ac:dyDescent="0.25">
      <c r="AA32321"/>
      <c r="AB32321"/>
      <c r="AC32321"/>
    </row>
    <row r="32322" spans="27:29" x14ac:dyDescent="0.25">
      <c r="AA32322"/>
      <c r="AB32322"/>
      <c r="AC32322"/>
    </row>
    <row r="32323" spans="27:29" x14ac:dyDescent="0.25">
      <c r="AA32323"/>
      <c r="AB32323"/>
      <c r="AC32323"/>
    </row>
    <row r="32324" spans="27:29" x14ac:dyDescent="0.25">
      <c r="AA32324"/>
      <c r="AB32324"/>
      <c r="AC32324"/>
    </row>
    <row r="32325" spans="27:29" x14ac:dyDescent="0.25">
      <c r="AA32325"/>
      <c r="AB32325"/>
      <c r="AC32325"/>
    </row>
    <row r="32326" spans="27:29" x14ac:dyDescent="0.25">
      <c r="AA32326"/>
      <c r="AB32326"/>
      <c r="AC32326"/>
    </row>
    <row r="32327" spans="27:29" x14ac:dyDescent="0.25">
      <c r="AA32327"/>
      <c r="AB32327"/>
      <c r="AC32327"/>
    </row>
    <row r="32328" spans="27:29" x14ac:dyDescent="0.25">
      <c r="AA32328"/>
      <c r="AB32328"/>
      <c r="AC32328"/>
    </row>
    <row r="32329" spans="27:29" x14ac:dyDescent="0.25">
      <c r="AA32329"/>
      <c r="AB32329"/>
      <c r="AC32329"/>
    </row>
    <row r="32330" spans="27:29" x14ac:dyDescent="0.25">
      <c r="AA32330"/>
      <c r="AB32330"/>
      <c r="AC32330"/>
    </row>
    <row r="32331" spans="27:29" x14ac:dyDescent="0.25">
      <c r="AA32331"/>
      <c r="AB32331"/>
      <c r="AC32331"/>
    </row>
    <row r="32332" spans="27:29" x14ac:dyDescent="0.25">
      <c r="AA32332"/>
      <c r="AB32332"/>
      <c r="AC32332"/>
    </row>
    <row r="32333" spans="27:29" x14ac:dyDescent="0.25">
      <c r="AA32333"/>
      <c r="AB32333"/>
      <c r="AC32333"/>
    </row>
    <row r="32334" spans="27:29" x14ac:dyDescent="0.25">
      <c r="AA32334"/>
      <c r="AB32334"/>
      <c r="AC32334"/>
    </row>
    <row r="32335" spans="27:29" x14ac:dyDescent="0.25">
      <c r="AA32335"/>
      <c r="AB32335"/>
      <c r="AC32335"/>
    </row>
    <row r="32336" spans="27:29" x14ac:dyDescent="0.25">
      <c r="AA32336"/>
      <c r="AB32336"/>
      <c r="AC32336"/>
    </row>
    <row r="32337" spans="27:29" x14ac:dyDescent="0.25">
      <c r="AA32337"/>
      <c r="AB32337"/>
      <c r="AC32337"/>
    </row>
    <row r="32338" spans="27:29" x14ac:dyDescent="0.25">
      <c r="AA32338"/>
      <c r="AB32338"/>
      <c r="AC32338"/>
    </row>
    <row r="32339" spans="27:29" x14ac:dyDescent="0.25">
      <c r="AA32339"/>
      <c r="AB32339"/>
      <c r="AC32339"/>
    </row>
    <row r="32340" spans="27:29" x14ac:dyDescent="0.25">
      <c r="AA32340"/>
      <c r="AB32340"/>
      <c r="AC32340"/>
    </row>
    <row r="32341" spans="27:29" x14ac:dyDescent="0.25">
      <c r="AA32341"/>
      <c r="AB32341"/>
      <c r="AC32341"/>
    </row>
    <row r="32342" spans="27:29" x14ac:dyDescent="0.25">
      <c r="AA32342"/>
      <c r="AB32342"/>
      <c r="AC32342"/>
    </row>
    <row r="32343" spans="27:29" x14ac:dyDescent="0.25">
      <c r="AA32343"/>
      <c r="AB32343"/>
      <c r="AC32343"/>
    </row>
    <row r="32344" spans="27:29" x14ac:dyDescent="0.25">
      <c r="AA32344"/>
      <c r="AB32344"/>
      <c r="AC32344"/>
    </row>
    <row r="32345" spans="27:29" x14ac:dyDescent="0.25">
      <c r="AA32345"/>
      <c r="AB32345"/>
      <c r="AC32345"/>
    </row>
    <row r="32346" spans="27:29" x14ac:dyDescent="0.25">
      <c r="AA32346"/>
      <c r="AB32346"/>
      <c r="AC32346"/>
    </row>
    <row r="32347" spans="27:29" x14ac:dyDescent="0.25">
      <c r="AA32347"/>
      <c r="AB32347"/>
      <c r="AC32347"/>
    </row>
    <row r="32348" spans="27:29" x14ac:dyDescent="0.25">
      <c r="AA32348"/>
      <c r="AB32348"/>
      <c r="AC32348"/>
    </row>
    <row r="32349" spans="27:29" x14ac:dyDescent="0.25">
      <c r="AA32349"/>
      <c r="AB32349"/>
      <c r="AC32349"/>
    </row>
    <row r="32350" spans="27:29" x14ac:dyDescent="0.25">
      <c r="AA32350"/>
      <c r="AB32350"/>
      <c r="AC32350"/>
    </row>
    <row r="32351" spans="27:29" x14ac:dyDescent="0.25">
      <c r="AA32351"/>
      <c r="AB32351"/>
      <c r="AC32351"/>
    </row>
    <row r="32352" spans="27:29" x14ac:dyDescent="0.25">
      <c r="AA32352"/>
      <c r="AB32352"/>
      <c r="AC32352"/>
    </row>
    <row r="32353" spans="27:29" x14ac:dyDescent="0.25">
      <c r="AA32353"/>
      <c r="AB32353"/>
      <c r="AC32353"/>
    </row>
    <row r="32354" spans="27:29" x14ac:dyDescent="0.25">
      <c r="AA32354"/>
      <c r="AB32354"/>
      <c r="AC32354"/>
    </row>
    <row r="32355" spans="27:29" x14ac:dyDescent="0.25">
      <c r="AA32355"/>
      <c r="AB32355"/>
      <c r="AC32355"/>
    </row>
    <row r="32356" spans="27:29" x14ac:dyDescent="0.25">
      <c r="AA32356"/>
      <c r="AB32356"/>
      <c r="AC32356"/>
    </row>
    <row r="32357" spans="27:29" x14ac:dyDescent="0.25">
      <c r="AA32357"/>
      <c r="AB32357"/>
      <c r="AC32357"/>
    </row>
    <row r="32358" spans="27:29" x14ac:dyDescent="0.25">
      <c r="AA32358"/>
      <c r="AB32358"/>
      <c r="AC32358"/>
    </row>
    <row r="32359" spans="27:29" x14ac:dyDescent="0.25">
      <c r="AA32359"/>
      <c r="AB32359"/>
      <c r="AC32359"/>
    </row>
    <row r="32360" spans="27:29" x14ac:dyDescent="0.25">
      <c r="AA32360"/>
      <c r="AB32360"/>
      <c r="AC32360"/>
    </row>
    <row r="32361" spans="27:29" x14ac:dyDescent="0.25">
      <c r="AA32361"/>
      <c r="AB32361"/>
      <c r="AC32361"/>
    </row>
    <row r="32362" spans="27:29" x14ac:dyDescent="0.25">
      <c r="AA32362"/>
      <c r="AB32362"/>
      <c r="AC32362"/>
    </row>
    <row r="32363" spans="27:29" x14ac:dyDescent="0.25">
      <c r="AA32363"/>
      <c r="AB32363"/>
      <c r="AC32363"/>
    </row>
    <row r="32364" spans="27:29" x14ac:dyDescent="0.25">
      <c r="AA32364"/>
      <c r="AB32364"/>
      <c r="AC32364"/>
    </row>
    <row r="32365" spans="27:29" x14ac:dyDescent="0.25">
      <c r="AA32365"/>
      <c r="AB32365"/>
      <c r="AC32365"/>
    </row>
    <row r="32366" spans="27:29" x14ac:dyDescent="0.25">
      <c r="AA32366"/>
      <c r="AB32366"/>
      <c r="AC32366"/>
    </row>
    <row r="32367" spans="27:29" x14ac:dyDescent="0.25">
      <c r="AA32367"/>
      <c r="AB32367"/>
      <c r="AC32367"/>
    </row>
    <row r="32368" spans="27:29" x14ac:dyDescent="0.25">
      <c r="AA32368"/>
      <c r="AB32368"/>
      <c r="AC32368"/>
    </row>
    <row r="32369" spans="27:29" x14ac:dyDescent="0.25">
      <c r="AA32369"/>
      <c r="AB32369"/>
      <c r="AC32369"/>
    </row>
    <row r="32370" spans="27:29" x14ac:dyDescent="0.25">
      <c r="AA32370"/>
      <c r="AB32370"/>
      <c r="AC32370"/>
    </row>
    <row r="32371" spans="27:29" x14ac:dyDescent="0.25">
      <c r="AA32371"/>
      <c r="AB32371"/>
      <c r="AC32371"/>
    </row>
    <row r="32372" spans="27:29" x14ac:dyDescent="0.25">
      <c r="AA32372"/>
      <c r="AB32372"/>
      <c r="AC32372"/>
    </row>
    <row r="32373" spans="27:29" x14ac:dyDescent="0.25">
      <c r="AA32373"/>
      <c r="AB32373"/>
      <c r="AC32373"/>
    </row>
    <row r="32374" spans="27:29" x14ac:dyDescent="0.25">
      <c r="AA32374"/>
      <c r="AB32374"/>
      <c r="AC32374"/>
    </row>
    <row r="32375" spans="27:29" x14ac:dyDescent="0.25">
      <c r="AA32375"/>
      <c r="AB32375"/>
      <c r="AC32375"/>
    </row>
    <row r="32376" spans="27:29" x14ac:dyDescent="0.25">
      <c r="AA32376"/>
      <c r="AB32376"/>
      <c r="AC32376"/>
    </row>
    <row r="32377" spans="27:29" x14ac:dyDescent="0.25">
      <c r="AA32377"/>
      <c r="AB32377"/>
      <c r="AC32377"/>
    </row>
    <row r="32378" spans="27:29" x14ac:dyDescent="0.25">
      <c r="AA32378"/>
      <c r="AB32378"/>
      <c r="AC32378"/>
    </row>
    <row r="32379" spans="27:29" x14ac:dyDescent="0.25">
      <c r="AA32379"/>
      <c r="AB32379"/>
      <c r="AC32379"/>
    </row>
    <row r="32380" spans="27:29" x14ac:dyDescent="0.25">
      <c r="AA32380"/>
      <c r="AB32380"/>
      <c r="AC32380"/>
    </row>
    <row r="32381" spans="27:29" x14ac:dyDescent="0.25">
      <c r="AA32381"/>
      <c r="AB32381"/>
      <c r="AC32381"/>
    </row>
    <row r="32382" spans="27:29" x14ac:dyDescent="0.25">
      <c r="AA32382"/>
      <c r="AB32382"/>
      <c r="AC32382"/>
    </row>
    <row r="32383" spans="27:29" x14ac:dyDescent="0.25">
      <c r="AA32383"/>
      <c r="AB32383"/>
      <c r="AC32383"/>
    </row>
    <row r="32384" spans="27:29" x14ac:dyDescent="0.25">
      <c r="AA32384"/>
      <c r="AB32384"/>
      <c r="AC32384"/>
    </row>
    <row r="32385" spans="27:29" x14ac:dyDescent="0.25">
      <c r="AA32385"/>
      <c r="AB32385"/>
      <c r="AC32385"/>
    </row>
    <row r="32386" spans="27:29" x14ac:dyDescent="0.25">
      <c r="AA32386"/>
      <c r="AB32386"/>
      <c r="AC32386"/>
    </row>
    <row r="32387" spans="27:29" x14ac:dyDescent="0.25">
      <c r="AA32387"/>
      <c r="AB32387"/>
      <c r="AC32387"/>
    </row>
    <row r="32388" spans="27:29" x14ac:dyDescent="0.25">
      <c r="AA32388"/>
      <c r="AB32388"/>
      <c r="AC32388"/>
    </row>
    <row r="32389" spans="27:29" x14ac:dyDescent="0.25">
      <c r="AA32389"/>
      <c r="AB32389"/>
      <c r="AC32389"/>
    </row>
    <row r="32390" spans="27:29" x14ac:dyDescent="0.25">
      <c r="AA32390"/>
      <c r="AB32390"/>
      <c r="AC32390"/>
    </row>
    <row r="32391" spans="27:29" x14ac:dyDescent="0.25">
      <c r="AA32391"/>
      <c r="AB32391"/>
      <c r="AC32391"/>
    </row>
    <row r="32392" spans="27:29" x14ac:dyDescent="0.25">
      <c r="AA32392"/>
      <c r="AB32392"/>
      <c r="AC32392"/>
    </row>
    <row r="32393" spans="27:29" x14ac:dyDescent="0.25">
      <c r="AA32393"/>
      <c r="AB32393"/>
      <c r="AC32393"/>
    </row>
    <row r="32394" spans="27:29" x14ac:dyDescent="0.25">
      <c r="AA32394"/>
      <c r="AB32394"/>
      <c r="AC32394"/>
    </row>
    <row r="32395" spans="27:29" x14ac:dyDescent="0.25">
      <c r="AA32395"/>
      <c r="AB32395"/>
      <c r="AC32395"/>
    </row>
    <row r="32396" spans="27:29" x14ac:dyDescent="0.25">
      <c r="AA32396"/>
      <c r="AB32396"/>
      <c r="AC32396"/>
    </row>
    <row r="32397" spans="27:29" x14ac:dyDescent="0.25">
      <c r="AA32397"/>
      <c r="AB32397"/>
      <c r="AC32397"/>
    </row>
    <row r="32398" spans="27:29" x14ac:dyDescent="0.25">
      <c r="AA32398"/>
      <c r="AB32398"/>
      <c r="AC32398"/>
    </row>
    <row r="32399" spans="27:29" x14ac:dyDescent="0.25">
      <c r="AA32399"/>
      <c r="AB32399"/>
      <c r="AC32399"/>
    </row>
    <row r="32400" spans="27:29" x14ac:dyDescent="0.25">
      <c r="AA32400"/>
      <c r="AB32400"/>
      <c r="AC32400"/>
    </row>
    <row r="32401" spans="27:29" x14ac:dyDescent="0.25">
      <c r="AA32401"/>
      <c r="AB32401"/>
      <c r="AC32401"/>
    </row>
    <row r="32402" spans="27:29" x14ac:dyDescent="0.25">
      <c r="AA32402"/>
      <c r="AB32402"/>
      <c r="AC32402"/>
    </row>
    <row r="32403" spans="27:29" x14ac:dyDescent="0.25">
      <c r="AA32403"/>
      <c r="AB32403"/>
      <c r="AC32403"/>
    </row>
    <row r="32404" spans="27:29" x14ac:dyDescent="0.25">
      <c r="AA32404"/>
      <c r="AB32404"/>
      <c r="AC32404"/>
    </row>
    <row r="32405" spans="27:29" x14ac:dyDescent="0.25">
      <c r="AA32405"/>
      <c r="AB32405"/>
      <c r="AC32405"/>
    </row>
    <row r="32406" spans="27:29" x14ac:dyDescent="0.25">
      <c r="AA32406"/>
      <c r="AB32406"/>
      <c r="AC32406"/>
    </row>
    <row r="32407" spans="27:29" x14ac:dyDescent="0.25">
      <c r="AA32407"/>
      <c r="AB32407"/>
      <c r="AC32407"/>
    </row>
    <row r="32408" spans="27:29" x14ac:dyDescent="0.25">
      <c r="AA32408"/>
      <c r="AB32408"/>
      <c r="AC32408"/>
    </row>
    <row r="32409" spans="27:29" x14ac:dyDescent="0.25">
      <c r="AA32409"/>
      <c r="AB32409"/>
      <c r="AC32409"/>
    </row>
    <row r="32410" spans="27:29" x14ac:dyDescent="0.25">
      <c r="AA32410"/>
      <c r="AB32410"/>
      <c r="AC32410"/>
    </row>
    <row r="32411" spans="27:29" x14ac:dyDescent="0.25">
      <c r="AA32411"/>
      <c r="AB32411"/>
      <c r="AC32411"/>
    </row>
    <row r="32412" spans="27:29" x14ac:dyDescent="0.25">
      <c r="AA32412"/>
      <c r="AB32412"/>
      <c r="AC32412"/>
    </row>
    <row r="32413" spans="27:29" x14ac:dyDescent="0.25">
      <c r="AA32413"/>
      <c r="AB32413"/>
      <c r="AC32413"/>
    </row>
    <row r="32414" spans="27:29" x14ac:dyDescent="0.25">
      <c r="AA32414"/>
      <c r="AB32414"/>
      <c r="AC32414"/>
    </row>
    <row r="32415" spans="27:29" x14ac:dyDescent="0.25">
      <c r="AA32415"/>
      <c r="AB32415"/>
      <c r="AC32415"/>
    </row>
    <row r="32416" spans="27:29" x14ac:dyDescent="0.25">
      <c r="AA32416"/>
      <c r="AB32416"/>
      <c r="AC32416"/>
    </row>
    <row r="32417" spans="27:29" x14ac:dyDescent="0.25">
      <c r="AA32417"/>
      <c r="AB32417"/>
      <c r="AC32417"/>
    </row>
    <row r="32418" spans="27:29" x14ac:dyDescent="0.25">
      <c r="AA32418"/>
      <c r="AB32418"/>
      <c r="AC32418"/>
    </row>
    <row r="32419" spans="27:29" x14ac:dyDescent="0.25">
      <c r="AA32419"/>
      <c r="AB32419"/>
      <c r="AC32419"/>
    </row>
    <row r="32420" spans="27:29" x14ac:dyDescent="0.25">
      <c r="AA32420"/>
      <c r="AB32420"/>
      <c r="AC32420"/>
    </row>
    <row r="32421" spans="27:29" x14ac:dyDescent="0.25">
      <c r="AA32421"/>
      <c r="AB32421"/>
      <c r="AC32421"/>
    </row>
    <row r="32422" spans="27:29" x14ac:dyDescent="0.25">
      <c r="AA32422"/>
      <c r="AB32422"/>
      <c r="AC32422"/>
    </row>
    <row r="32423" spans="27:29" x14ac:dyDescent="0.25">
      <c r="AA32423"/>
      <c r="AB32423"/>
      <c r="AC32423"/>
    </row>
    <row r="32424" spans="27:29" x14ac:dyDescent="0.25">
      <c r="AA32424"/>
      <c r="AB32424"/>
      <c r="AC32424"/>
    </row>
    <row r="32425" spans="27:29" x14ac:dyDescent="0.25">
      <c r="AA32425"/>
      <c r="AB32425"/>
      <c r="AC32425"/>
    </row>
    <row r="32426" spans="27:29" x14ac:dyDescent="0.25">
      <c r="AA32426"/>
      <c r="AB32426"/>
      <c r="AC32426"/>
    </row>
    <row r="32427" spans="27:29" x14ac:dyDescent="0.25">
      <c r="AA32427"/>
      <c r="AB32427"/>
      <c r="AC32427"/>
    </row>
    <row r="32428" spans="27:29" x14ac:dyDescent="0.25">
      <c r="AA32428"/>
      <c r="AB32428"/>
      <c r="AC32428"/>
    </row>
    <row r="32429" spans="27:29" x14ac:dyDescent="0.25">
      <c r="AA32429"/>
      <c r="AB32429"/>
      <c r="AC32429"/>
    </row>
    <row r="32430" spans="27:29" x14ac:dyDescent="0.25">
      <c r="AA32430"/>
      <c r="AB32430"/>
      <c r="AC32430"/>
    </row>
    <row r="32431" spans="27:29" x14ac:dyDescent="0.25">
      <c r="AA32431"/>
      <c r="AB32431"/>
      <c r="AC32431"/>
    </row>
    <row r="32432" spans="27:29" x14ac:dyDescent="0.25">
      <c r="AA32432"/>
      <c r="AB32432"/>
      <c r="AC32432"/>
    </row>
    <row r="32433" spans="27:29" x14ac:dyDescent="0.25">
      <c r="AA32433"/>
      <c r="AB32433"/>
      <c r="AC32433"/>
    </row>
    <row r="32434" spans="27:29" x14ac:dyDescent="0.25">
      <c r="AA32434"/>
      <c r="AB32434"/>
      <c r="AC32434"/>
    </row>
    <row r="32435" spans="27:29" x14ac:dyDescent="0.25">
      <c r="AA32435"/>
      <c r="AB32435"/>
      <c r="AC32435"/>
    </row>
    <row r="32436" spans="27:29" x14ac:dyDescent="0.25">
      <c r="AA32436"/>
      <c r="AB32436"/>
      <c r="AC32436"/>
    </row>
    <row r="32437" spans="27:29" x14ac:dyDescent="0.25">
      <c r="AA32437"/>
      <c r="AB32437"/>
      <c r="AC32437"/>
    </row>
    <row r="32438" spans="27:29" x14ac:dyDescent="0.25">
      <c r="AA32438"/>
      <c r="AB32438"/>
      <c r="AC32438"/>
    </row>
    <row r="32439" spans="27:29" x14ac:dyDescent="0.25">
      <c r="AA32439"/>
      <c r="AB32439"/>
      <c r="AC32439"/>
    </row>
    <row r="32440" spans="27:29" x14ac:dyDescent="0.25">
      <c r="AA32440"/>
      <c r="AB32440"/>
      <c r="AC32440"/>
    </row>
    <row r="32441" spans="27:29" x14ac:dyDescent="0.25">
      <c r="AA32441"/>
      <c r="AB32441"/>
      <c r="AC32441"/>
    </row>
    <row r="32442" spans="27:29" x14ac:dyDescent="0.25">
      <c r="AA32442"/>
      <c r="AB32442"/>
      <c r="AC32442"/>
    </row>
    <row r="32443" spans="27:29" x14ac:dyDescent="0.25">
      <c r="AA32443"/>
      <c r="AB32443"/>
      <c r="AC32443"/>
    </row>
    <row r="32444" spans="27:29" x14ac:dyDescent="0.25">
      <c r="AA32444"/>
      <c r="AB32444"/>
      <c r="AC32444"/>
    </row>
    <row r="32445" spans="27:29" x14ac:dyDescent="0.25">
      <c r="AA32445"/>
      <c r="AB32445"/>
      <c r="AC32445"/>
    </row>
    <row r="32446" spans="27:29" x14ac:dyDescent="0.25">
      <c r="AA32446"/>
      <c r="AB32446"/>
      <c r="AC32446"/>
    </row>
    <row r="32447" spans="27:29" x14ac:dyDescent="0.25">
      <c r="AA32447"/>
      <c r="AB32447"/>
      <c r="AC32447"/>
    </row>
    <row r="32448" spans="27:29" x14ac:dyDescent="0.25">
      <c r="AA32448"/>
      <c r="AB32448"/>
      <c r="AC32448"/>
    </row>
    <row r="32449" spans="27:29" x14ac:dyDescent="0.25">
      <c r="AA32449"/>
      <c r="AB32449"/>
      <c r="AC32449"/>
    </row>
    <row r="32450" spans="27:29" x14ac:dyDescent="0.25">
      <c r="AA32450"/>
      <c r="AB32450"/>
      <c r="AC32450"/>
    </row>
    <row r="32451" spans="27:29" x14ac:dyDescent="0.25">
      <c r="AA32451"/>
      <c r="AB32451"/>
      <c r="AC32451"/>
    </row>
    <row r="32452" spans="27:29" x14ac:dyDescent="0.25">
      <c r="AA32452"/>
      <c r="AB32452"/>
      <c r="AC32452"/>
    </row>
    <row r="32453" spans="27:29" x14ac:dyDescent="0.25">
      <c r="AA32453"/>
      <c r="AB32453"/>
      <c r="AC32453"/>
    </row>
    <row r="32454" spans="27:29" x14ac:dyDescent="0.25">
      <c r="AA32454"/>
      <c r="AB32454"/>
      <c r="AC32454"/>
    </row>
    <row r="32455" spans="27:29" x14ac:dyDescent="0.25">
      <c r="AA32455"/>
      <c r="AB32455"/>
      <c r="AC32455"/>
    </row>
    <row r="32456" spans="27:29" x14ac:dyDescent="0.25">
      <c r="AA32456"/>
      <c r="AB32456"/>
      <c r="AC32456"/>
    </row>
    <row r="32457" spans="27:29" x14ac:dyDescent="0.25">
      <c r="AA32457"/>
      <c r="AB32457"/>
      <c r="AC32457"/>
    </row>
    <row r="32458" spans="27:29" x14ac:dyDescent="0.25">
      <c r="AA32458"/>
      <c r="AB32458"/>
      <c r="AC32458"/>
    </row>
    <row r="32459" spans="27:29" x14ac:dyDescent="0.25">
      <c r="AA32459"/>
      <c r="AB32459"/>
      <c r="AC32459"/>
    </row>
    <row r="32460" spans="27:29" x14ac:dyDescent="0.25">
      <c r="AA32460"/>
      <c r="AB32460"/>
      <c r="AC32460"/>
    </row>
    <row r="32461" spans="27:29" x14ac:dyDescent="0.25">
      <c r="AA32461"/>
      <c r="AB32461"/>
      <c r="AC32461"/>
    </row>
    <row r="32462" spans="27:29" x14ac:dyDescent="0.25">
      <c r="AA32462"/>
      <c r="AB32462"/>
      <c r="AC32462"/>
    </row>
    <row r="32463" spans="27:29" x14ac:dyDescent="0.25">
      <c r="AA32463"/>
      <c r="AB32463"/>
      <c r="AC32463"/>
    </row>
    <row r="32464" spans="27:29" x14ac:dyDescent="0.25">
      <c r="AA32464"/>
      <c r="AB32464"/>
      <c r="AC32464"/>
    </row>
    <row r="32465" spans="27:29" x14ac:dyDescent="0.25">
      <c r="AA32465"/>
      <c r="AB32465"/>
      <c r="AC32465"/>
    </row>
    <row r="32466" spans="27:29" x14ac:dyDescent="0.25">
      <c r="AA32466"/>
      <c r="AB32466"/>
      <c r="AC32466"/>
    </row>
    <row r="32467" spans="27:29" x14ac:dyDescent="0.25">
      <c r="AA32467"/>
      <c r="AB32467"/>
      <c r="AC32467"/>
    </row>
    <row r="32468" spans="27:29" x14ac:dyDescent="0.25">
      <c r="AA32468"/>
      <c r="AB32468"/>
      <c r="AC32468"/>
    </row>
    <row r="32469" spans="27:29" x14ac:dyDescent="0.25">
      <c r="AA32469"/>
      <c r="AB32469"/>
      <c r="AC32469"/>
    </row>
    <row r="32470" spans="27:29" x14ac:dyDescent="0.25">
      <c r="AA32470"/>
      <c r="AB32470"/>
      <c r="AC32470"/>
    </row>
    <row r="32471" spans="27:29" x14ac:dyDescent="0.25">
      <c r="AA32471"/>
      <c r="AB32471"/>
      <c r="AC32471"/>
    </row>
    <row r="32472" spans="27:29" x14ac:dyDescent="0.25">
      <c r="AA32472"/>
      <c r="AB32472"/>
      <c r="AC32472"/>
    </row>
    <row r="32473" spans="27:29" x14ac:dyDescent="0.25">
      <c r="AA32473"/>
      <c r="AB32473"/>
      <c r="AC32473"/>
    </row>
    <row r="32474" spans="27:29" x14ac:dyDescent="0.25">
      <c r="AA32474"/>
      <c r="AB32474"/>
      <c r="AC32474"/>
    </row>
    <row r="32475" spans="27:29" x14ac:dyDescent="0.25">
      <c r="AA32475"/>
      <c r="AB32475"/>
      <c r="AC32475"/>
    </row>
    <row r="32476" spans="27:29" x14ac:dyDescent="0.25">
      <c r="AA32476"/>
      <c r="AB32476"/>
      <c r="AC32476"/>
    </row>
    <row r="32477" spans="27:29" x14ac:dyDescent="0.25">
      <c r="AA32477"/>
      <c r="AB32477"/>
      <c r="AC32477"/>
    </row>
    <row r="32478" spans="27:29" x14ac:dyDescent="0.25">
      <c r="AA32478"/>
      <c r="AB32478"/>
      <c r="AC32478"/>
    </row>
    <row r="32479" spans="27:29" x14ac:dyDescent="0.25">
      <c r="AA32479"/>
      <c r="AB32479"/>
      <c r="AC32479"/>
    </row>
    <row r="32480" spans="27:29" x14ac:dyDescent="0.25">
      <c r="AA32480"/>
      <c r="AB32480"/>
      <c r="AC32480"/>
    </row>
    <row r="32481" spans="27:29" x14ac:dyDescent="0.25">
      <c r="AA32481"/>
      <c r="AB32481"/>
      <c r="AC32481"/>
    </row>
    <row r="32482" spans="27:29" x14ac:dyDescent="0.25">
      <c r="AA32482"/>
      <c r="AB32482"/>
      <c r="AC32482"/>
    </row>
    <row r="32483" spans="27:29" x14ac:dyDescent="0.25">
      <c r="AA32483"/>
      <c r="AB32483"/>
      <c r="AC32483"/>
    </row>
    <row r="32484" spans="27:29" x14ac:dyDescent="0.25">
      <c r="AA32484"/>
      <c r="AB32484"/>
      <c r="AC32484"/>
    </row>
    <row r="32485" spans="27:29" x14ac:dyDescent="0.25">
      <c r="AA32485"/>
      <c r="AB32485"/>
      <c r="AC32485"/>
    </row>
    <row r="32486" spans="27:29" x14ac:dyDescent="0.25">
      <c r="AA32486"/>
      <c r="AB32486"/>
      <c r="AC32486"/>
    </row>
    <row r="32487" spans="27:29" x14ac:dyDescent="0.25">
      <c r="AA32487"/>
      <c r="AB32487"/>
      <c r="AC32487"/>
    </row>
    <row r="32488" spans="27:29" x14ac:dyDescent="0.25">
      <c r="AA32488"/>
      <c r="AB32488"/>
      <c r="AC32488"/>
    </row>
    <row r="32489" spans="27:29" x14ac:dyDescent="0.25">
      <c r="AA32489"/>
      <c r="AB32489"/>
      <c r="AC32489"/>
    </row>
    <row r="32490" spans="27:29" x14ac:dyDescent="0.25">
      <c r="AA32490"/>
      <c r="AB32490"/>
      <c r="AC32490"/>
    </row>
    <row r="32491" spans="27:29" x14ac:dyDescent="0.25">
      <c r="AA32491"/>
      <c r="AB32491"/>
      <c r="AC32491"/>
    </row>
    <row r="32492" spans="27:29" x14ac:dyDescent="0.25">
      <c r="AA32492"/>
      <c r="AB32492"/>
      <c r="AC32492"/>
    </row>
    <row r="32493" spans="27:29" x14ac:dyDescent="0.25">
      <c r="AA32493"/>
      <c r="AB32493"/>
      <c r="AC32493"/>
    </row>
    <row r="32494" spans="27:29" x14ac:dyDescent="0.25">
      <c r="AA32494"/>
      <c r="AB32494"/>
      <c r="AC32494"/>
    </row>
    <row r="32495" spans="27:29" x14ac:dyDescent="0.25">
      <c r="AA32495"/>
      <c r="AB32495"/>
      <c r="AC32495"/>
    </row>
    <row r="32496" spans="27:29" x14ac:dyDescent="0.25">
      <c r="AA32496"/>
      <c r="AB32496"/>
      <c r="AC32496"/>
    </row>
    <row r="32497" spans="27:29" x14ac:dyDescent="0.25">
      <c r="AA32497"/>
      <c r="AB32497"/>
      <c r="AC32497"/>
    </row>
    <row r="32498" spans="27:29" x14ac:dyDescent="0.25">
      <c r="AA32498"/>
      <c r="AB32498"/>
      <c r="AC32498"/>
    </row>
    <row r="32499" spans="27:29" x14ac:dyDescent="0.25">
      <c r="AA32499"/>
      <c r="AB32499"/>
      <c r="AC32499"/>
    </row>
    <row r="32500" spans="27:29" x14ac:dyDescent="0.25">
      <c r="AA32500"/>
      <c r="AB32500"/>
      <c r="AC32500"/>
    </row>
    <row r="32501" spans="27:29" x14ac:dyDescent="0.25">
      <c r="AA32501"/>
      <c r="AB32501"/>
      <c r="AC32501"/>
    </row>
    <row r="32502" spans="27:29" x14ac:dyDescent="0.25">
      <c r="AA32502"/>
      <c r="AB32502"/>
      <c r="AC32502"/>
    </row>
    <row r="32503" spans="27:29" x14ac:dyDescent="0.25">
      <c r="AA32503"/>
      <c r="AB32503"/>
      <c r="AC32503"/>
    </row>
    <row r="32504" spans="27:29" x14ac:dyDescent="0.25">
      <c r="AA32504"/>
      <c r="AB32504"/>
      <c r="AC32504"/>
    </row>
    <row r="32505" spans="27:29" x14ac:dyDescent="0.25">
      <c r="AA32505"/>
      <c r="AB32505"/>
      <c r="AC32505"/>
    </row>
    <row r="32506" spans="27:29" x14ac:dyDescent="0.25">
      <c r="AA32506"/>
      <c r="AB32506"/>
      <c r="AC32506"/>
    </row>
    <row r="32507" spans="27:29" x14ac:dyDescent="0.25">
      <c r="AA32507"/>
      <c r="AB32507"/>
      <c r="AC32507"/>
    </row>
    <row r="32508" spans="27:29" x14ac:dyDescent="0.25">
      <c r="AA32508"/>
      <c r="AB32508"/>
      <c r="AC32508"/>
    </row>
    <row r="32509" spans="27:29" x14ac:dyDescent="0.25">
      <c r="AA32509"/>
      <c r="AB32509"/>
      <c r="AC32509"/>
    </row>
    <row r="32510" spans="27:29" x14ac:dyDescent="0.25">
      <c r="AA32510"/>
      <c r="AB32510"/>
      <c r="AC32510"/>
    </row>
    <row r="32511" spans="27:29" x14ac:dyDescent="0.25">
      <c r="AA32511"/>
      <c r="AB32511"/>
      <c r="AC32511"/>
    </row>
    <row r="32512" spans="27:29" x14ac:dyDescent="0.25">
      <c r="AA32512"/>
      <c r="AB32512"/>
      <c r="AC32512"/>
    </row>
    <row r="32513" spans="27:29" x14ac:dyDescent="0.25">
      <c r="AA32513"/>
      <c r="AB32513"/>
      <c r="AC32513"/>
    </row>
    <row r="32514" spans="27:29" x14ac:dyDescent="0.25">
      <c r="AA32514"/>
      <c r="AB32514"/>
      <c r="AC32514"/>
    </row>
    <row r="32515" spans="27:29" x14ac:dyDescent="0.25">
      <c r="AA32515"/>
      <c r="AB32515"/>
      <c r="AC32515"/>
    </row>
    <row r="32516" spans="27:29" x14ac:dyDescent="0.25">
      <c r="AA32516"/>
      <c r="AB32516"/>
      <c r="AC32516"/>
    </row>
    <row r="32517" spans="27:29" x14ac:dyDescent="0.25">
      <c r="AA32517"/>
      <c r="AB32517"/>
      <c r="AC32517"/>
    </row>
    <row r="32518" spans="27:29" x14ac:dyDescent="0.25">
      <c r="AA32518"/>
      <c r="AB32518"/>
      <c r="AC32518"/>
    </row>
    <row r="32519" spans="27:29" x14ac:dyDescent="0.25">
      <c r="AA32519"/>
      <c r="AB32519"/>
      <c r="AC32519"/>
    </row>
    <row r="32520" spans="27:29" x14ac:dyDescent="0.25">
      <c r="AA32520"/>
      <c r="AB32520"/>
      <c r="AC32520"/>
    </row>
    <row r="32521" spans="27:29" x14ac:dyDescent="0.25">
      <c r="AA32521"/>
      <c r="AB32521"/>
      <c r="AC32521"/>
    </row>
    <row r="32522" spans="27:29" x14ac:dyDescent="0.25">
      <c r="AA32522"/>
      <c r="AB32522"/>
      <c r="AC32522"/>
    </row>
    <row r="32523" spans="27:29" x14ac:dyDescent="0.25">
      <c r="AA32523"/>
      <c r="AB32523"/>
      <c r="AC32523"/>
    </row>
    <row r="32524" spans="27:29" x14ac:dyDescent="0.25">
      <c r="AA32524"/>
      <c r="AB32524"/>
      <c r="AC32524"/>
    </row>
    <row r="32525" spans="27:29" x14ac:dyDescent="0.25">
      <c r="AA32525"/>
      <c r="AB32525"/>
      <c r="AC32525"/>
    </row>
    <row r="32526" spans="27:29" x14ac:dyDescent="0.25">
      <c r="AA32526"/>
      <c r="AB32526"/>
      <c r="AC32526"/>
    </row>
    <row r="32527" spans="27:29" x14ac:dyDescent="0.25">
      <c r="AA32527"/>
      <c r="AB32527"/>
      <c r="AC32527"/>
    </row>
    <row r="32528" spans="27:29" x14ac:dyDescent="0.25">
      <c r="AA32528"/>
      <c r="AB32528"/>
      <c r="AC32528"/>
    </row>
    <row r="32529" spans="27:29" x14ac:dyDescent="0.25">
      <c r="AA32529"/>
      <c r="AB32529"/>
      <c r="AC32529"/>
    </row>
    <row r="32530" spans="27:29" x14ac:dyDescent="0.25">
      <c r="AA32530"/>
      <c r="AB32530"/>
      <c r="AC32530"/>
    </row>
    <row r="32531" spans="27:29" x14ac:dyDescent="0.25">
      <c r="AA32531"/>
      <c r="AB32531"/>
      <c r="AC32531"/>
    </row>
    <row r="32532" spans="27:29" x14ac:dyDescent="0.25">
      <c r="AA32532"/>
      <c r="AB32532"/>
      <c r="AC32532"/>
    </row>
    <row r="32533" spans="27:29" x14ac:dyDescent="0.25">
      <c r="AA32533"/>
      <c r="AB32533"/>
      <c r="AC32533"/>
    </row>
    <row r="32534" spans="27:29" x14ac:dyDescent="0.25">
      <c r="AA32534"/>
      <c r="AB32534"/>
      <c r="AC32534"/>
    </row>
    <row r="32535" spans="27:29" x14ac:dyDescent="0.25">
      <c r="AA32535"/>
      <c r="AB32535"/>
      <c r="AC32535"/>
    </row>
    <row r="32536" spans="27:29" x14ac:dyDescent="0.25">
      <c r="AA32536"/>
      <c r="AB32536"/>
      <c r="AC32536"/>
    </row>
    <row r="32537" spans="27:29" x14ac:dyDescent="0.25">
      <c r="AA32537"/>
      <c r="AB32537"/>
      <c r="AC32537"/>
    </row>
    <row r="32538" spans="27:29" x14ac:dyDescent="0.25">
      <c r="AA32538"/>
      <c r="AB32538"/>
      <c r="AC32538"/>
    </row>
    <row r="32539" spans="27:29" x14ac:dyDescent="0.25">
      <c r="AA32539"/>
      <c r="AB32539"/>
      <c r="AC32539"/>
    </row>
    <row r="32540" spans="27:29" x14ac:dyDescent="0.25">
      <c r="AA32540"/>
      <c r="AB32540"/>
      <c r="AC32540"/>
    </row>
    <row r="32541" spans="27:29" x14ac:dyDescent="0.25">
      <c r="AA32541"/>
      <c r="AB32541"/>
      <c r="AC32541"/>
    </row>
    <row r="32542" spans="27:29" x14ac:dyDescent="0.25">
      <c r="AA32542"/>
      <c r="AB32542"/>
      <c r="AC32542"/>
    </row>
    <row r="32543" spans="27:29" x14ac:dyDescent="0.25">
      <c r="AA32543"/>
      <c r="AB32543"/>
      <c r="AC32543"/>
    </row>
    <row r="32544" spans="27:29" x14ac:dyDescent="0.25">
      <c r="AA32544"/>
      <c r="AB32544"/>
      <c r="AC32544"/>
    </row>
    <row r="32545" spans="27:29" x14ac:dyDescent="0.25">
      <c r="AA32545"/>
      <c r="AB32545"/>
      <c r="AC32545"/>
    </row>
    <row r="32546" spans="27:29" x14ac:dyDescent="0.25">
      <c r="AA32546"/>
      <c r="AB32546"/>
      <c r="AC32546"/>
    </row>
    <row r="32547" spans="27:29" x14ac:dyDescent="0.25">
      <c r="AA32547"/>
      <c r="AB32547"/>
      <c r="AC32547"/>
    </row>
    <row r="32548" spans="27:29" x14ac:dyDescent="0.25">
      <c r="AA32548"/>
      <c r="AB32548"/>
      <c r="AC32548"/>
    </row>
    <row r="32549" spans="27:29" x14ac:dyDescent="0.25">
      <c r="AA32549"/>
      <c r="AB32549"/>
      <c r="AC32549"/>
    </row>
    <row r="32550" spans="27:29" x14ac:dyDescent="0.25">
      <c r="AA32550"/>
      <c r="AB32550"/>
      <c r="AC32550"/>
    </row>
    <row r="32551" spans="27:29" x14ac:dyDescent="0.25">
      <c r="AA32551"/>
      <c r="AB32551"/>
      <c r="AC32551"/>
    </row>
    <row r="32552" spans="27:29" x14ac:dyDescent="0.25">
      <c r="AA32552"/>
      <c r="AB32552"/>
      <c r="AC32552"/>
    </row>
    <row r="32553" spans="27:29" x14ac:dyDescent="0.25">
      <c r="AA32553"/>
      <c r="AB32553"/>
      <c r="AC32553"/>
    </row>
    <row r="32554" spans="27:29" x14ac:dyDescent="0.25">
      <c r="AA32554"/>
      <c r="AB32554"/>
      <c r="AC32554"/>
    </row>
    <row r="32555" spans="27:29" x14ac:dyDescent="0.25">
      <c r="AA32555"/>
      <c r="AB32555"/>
      <c r="AC32555"/>
    </row>
    <row r="32556" spans="27:29" x14ac:dyDescent="0.25">
      <c r="AA32556"/>
      <c r="AB32556"/>
      <c r="AC32556"/>
    </row>
    <row r="32557" spans="27:29" x14ac:dyDescent="0.25">
      <c r="AA32557"/>
      <c r="AB32557"/>
      <c r="AC32557"/>
    </row>
    <row r="32558" spans="27:29" x14ac:dyDescent="0.25">
      <c r="AA32558"/>
      <c r="AB32558"/>
      <c r="AC32558"/>
    </row>
    <row r="32559" spans="27:29" x14ac:dyDescent="0.25">
      <c r="AA32559"/>
      <c r="AB32559"/>
      <c r="AC32559"/>
    </row>
    <row r="32560" spans="27:29" x14ac:dyDescent="0.25">
      <c r="AA32560"/>
      <c r="AB32560"/>
      <c r="AC32560"/>
    </row>
    <row r="32561" spans="27:29" x14ac:dyDescent="0.25">
      <c r="AA32561"/>
      <c r="AB32561"/>
      <c r="AC32561"/>
    </row>
    <row r="32562" spans="27:29" x14ac:dyDescent="0.25">
      <c r="AA32562"/>
      <c r="AB32562"/>
      <c r="AC32562"/>
    </row>
    <row r="32563" spans="27:29" x14ac:dyDescent="0.25">
      <c r="AA32563"/>
      <c r="AB32563"/>
      <c r="AC32563"/>
    </row>
    <row r="32564" spans="27:29" x14ac:dyDescent="0.25">
      <c r="AA32564"/>
      <c r="AB32564"/>
      <c r="AC32564"/>
    </row>
    <row r="32565" spans="27:29" x14ac:dyDescent="0.25">
      <c r="AA32565"/>
      <c r="AB32565"/>
      <c r="AC32565"/>
    </row>
    <row r="32566" spans="27:29" x14ac:dyDescent="0.25">
      <c r="AA32566"/>
      <c r="AB32566"/>
      <c r="AC32566"/>
    </row>
    <row r="32567" spans="27:29" x14ac:dyDescent="0.25">
      <c r="AA32567"/>
      <c r="AB32567"/>
      <c r="AC32567"/>
    </row>
    <row r="32568" spans="27:29" x14ac:dyDescent="0.25">
      <c r="AA32568"/>
      <c r="AB32568"/>
      <c r="AC32568"/>
    </row>
    <row r="32569" spans="27:29" x14ac:dyDescent="0.25">
      <c r="AA32569"/>
      <c r="AB32569"/>
      <c r="AC32569"/>
    </row>
    <row r="32570" spans="27:29" x14ac:dyDescent="0.25">
      <c r="AA32570"/>
      <c r="AB32570"/>
      <c r="AC32570"/>
    </row>
    <row r="32571" spans="27:29" x14ac:dyDescent="0.25">
      <c r="AA32571"/>
      <c r="AB32571"/>
      <c r="AC32571"/>
    </row>
    <row r="32572" spans="27:29" x14ac:dyDescent="0.25">
      <c r="AA32572"/>
      <c r="AB32572"/>
      <c r="AC32572"/>
    </row>
    <row r="32573" spans="27:29" x14ac:dyDescent="0.25">
      <c r="AA32573"/>
      <c r="AB32573"/>
      <c r="AC32573"/>
    </row>
    <row r="32574" spans="27:29" x14ac:dyDescent="0.25">
      <c r="AA32574"/>
      <c r="AB32574"/>
      <c r="AC32574"/>
    </row>
    <row r="32575" spans="27:29" x14ac:dyDescent="0.25">
      <c r="AA32575"/>
      <c r="AB32575"/>
      <c r="AC32575"/>
    </row>
    <row r="32576" spans="27:29" x14ac:dyDescent="0.25">
      <c r="AA32576"/>
      <c r="AB32576"/>
      <c r="AC32576"/>
    </row>
    <row r="32577" spans="27:29" x14ac:dyDescent="0.25">
      <c r="AA32577"/>
      <c r="AB32577"/>
      <c r="AC32577"/>
    </row>
    <row r="32578" spans="27:29" x14ac:dyDescent="0.25">
      <c r="AA32578"/>
      <c r="AB32578"/>
      <c r="AC32578"/>
    </row>
    <row r="32579" spans="27:29" x14ac:dyDescent="0.25">
      <c r="AA32579"/>
      <c r="AB32579"/>
      <c r="AC32579"/>
    </row>
    <row r="32580" spans="27:29" x14ac:dyDescent="0.25">
      <c r="AA32580"/>
      <c r="AB32580"/>
      <c r="AC32580"/>
    </row>
    <row r="32581" spans="27:29" x14ac:dyDescent="0.25">
      <c r="AA32581"/>
      <c r="AB32581"/>
      <c r="AC32581"/>
    </row>
    <row r="32582" spans="27:29" x14ac:dyDescent="0.25">
      <c r="AA32582"/>
      <c r="AB32582"/>
      <c r="AC32582"/>
    </row>
    <row r="32583" spans="27:29" x14ac:dyDescent="0.25">
      <c r="AA32583"/>
      <c r="AB32583"/>
      <c r="AC32583"/>
    </row>
    <row r="32584" spans="27:29" x14ac:dyDescent="0.25">
      <c r="AA32584"/>
      <c r="AB32584"/>
      <c r="AC32584"/>
    </row>
    <row r="32585" spans="27:29" x14ac:dyDescent="0.25">
      <c r="AA32585"/>
      <c r="AB32585"/>
      <c r="AC32585"/>
    </row>
    <row r="32586" spans="27:29" x14ac:dyDescent="0.25">
      <c r="AA32586"/>
      <c r="AB32586"/>
      <c r="AC32586"/>
    </row>
    <row r="32587" spans="27:29" x14ac:dyDescent="0.25">
      <c r="AA32587"/>
      <c r="AB32587"/>
      <c r="AC32587"/>
    </row>
    <row r="32588" spans="27:29" x14ac:dyDescent="0.25">
      <c r="AA32588"/>
      <c r="AB32588"/>
      <c r="AC32588"/>
    </row>
    <row r="32589" spans="27:29" x14ac:dyDescent="0.25">
      <c r="AA32589"/>
      <c r="AB32589"/>
      <c r="AC32589"/>
    </row>
    <row r="32590" spans="27:29" x14ac:dyDescent="0.25">
      <c r="AA32590"/>
      <c r="AB32590"/>
      <c r="AC32590"/>
    </row>
    <row r="32591" spans="27:29" x14ac:dyDescent="0.25">
      <c r="AA32591"/>
      <c r="AB32591"/>
      <c r="AC32591"/>
    </row>
    <row r="32592" spans="27:29" x14ac:dyDescent="0.25">
      <c r="AA32592"/>
      <c r="AB32592"/>
      <c r="AC32592"/>
    </row>
    <row r="32593" spans="27:29" x14ac:dyDescent="0.25">
      <c r="AA32593"/>
      <c r="AB32593"/>
      <c r="AC32593"/>
    </row>
    <row r="32594" spans="27:29" x14ac:dyDescent="0.25">
      <c r="AA32594"/>
      <c r="AB32594"/>
      <c r="AC32594"/>
    </row>
    <row r="32595" spans="27:29" x14ac:dyDescent="0.25">
      <c r="AA32595"/>
      <c r="AB32595"/>
      <c r="AC32595"/>
    </row>
    <row r="32596" spans="27:29" x14ac:dyDescent="0.25">
      <c r="AA32596"/>
      <c r="AB32596"/>
      <c r="AC32596"/>
    </row>
    <row r="32597" spans="27:29" x14ac:dyDescent="0.25">
      <c r="AA32597"/>
      <c r="AB32597"/>
      <c r="AC32597"/>
    </row>
    <row r="32598" spans="27:29" x14ac:dyDescent="0.25">
      <c r="AA32598"/>
      <c r="AB32598"/>
      <c r="AC32598"/>
    </row>
    <row r="32599" spans="27:29" x14ac:dyDescent="0.25">
      <c r="AA32599"/>
      <c r="AB32599"/>
      <c r="AC32599"/>
    </row>
    <row r="32600" spans="27:29" x14ac:dyDescent="0.25">
      <c r="AA32600"/>
      <c r="AB32600"/>
      <c r="AC32600"/>
    </row>
    <row r="32601" spans="27:29" x14ac:dyDescent="0.25">
      <c r="AA32601"/>
      <c r="AB32601"/>
      <c r="AC32601"/>
    </row>
    <row r="32602" spans="27:29" x14ac:dyDescent="0.25">
      <c r="AA32602"/>
      <c r="AB32602"/>
      <c r="AC32602"/>
    </row>
    <row r="32603" spans="27:29" x14ac:dyDescent="0.25">
      <c r="AA32603"/>
      <c r="AB32603"/>
      <c r="AC32603"/>
    </row>
    <row r="32604" spans="27:29" x14ac:dyDescent="0.25">
      <c r="AA32604"/>
      <c r="AB32604"/>
      <c r="AC32604"/>
    </row>
    <row r="32605" spans="27:29" x14ac:dyDescent="0.25">
      <c r="AA32605"/>
      <c r="AB32605"/>
      <c r="AC32605"/>
    </row>
    <row r="32606" spans="27:29" x14ac:dyDescent="0.25">
      <c r="AA32606"/>
      <c r="AB32606"/>
      <c r="AC32606"/>
    </row>
    <row r="32607" spans="27:29" x14ac:dyDescent="0.25">
      <c r="AA32607"/>
      <c r="AB32607"/>
      <c r="AC32607"/>
    </row>
    <row r="32608" spans="27:29" x14ac:dyDescent="0.25">
      <c r="AA32608"/>
      <c r="AB32608"/>
      <c r="AC32608"/>
    </row>
    <row r="32609" spans="27:29" x14ac:dyDescent="0.25">
      <c r="AA32609"/>
      <c r="AB32609"/>
      <c r="AC32609"/>
    </row>
    <row r="32610" spans="27:29" x14ac:dyDescent="0.25">
      <c r="AA32610"/>
      <c r="AB32610"/>
      <c r="AC32610"/>
    </row>
    <row r="32611" spans="27:29" x14ac:dyDescent="0.25">
      <c r="AA32611"/>
      <c r="AB32611"/>
      <c r="AC32611"/>
    </row>
    <row r="32612" spans="27:29" x14ac:dyDescent="0.25">
      <c r="AA32612"/>
      <c r="AB32612"/>
      <c r="AC32612"/>
    </row>
    <row r="32613" spans="27:29" x14ac:dyDescent="0.25">
      <c r="AA32613"/>
      <c r="AB32613"/>
      <c r="AC32613"/>
    </row>
    <row r="32614" spans="27:29" x14ac:dyDescent="0.25">
      <c r="AA32614"/>
      <c r="AB32614"/>
      <c r="AC32614"/>
    </row>
    <row r="32615" spans="27:29" x14ac:dyDescent="0.25">
      <c r="AA32615"/>
      <c r="AB32615"/>
      <c r="AC32615"/>
    </row>
    <row r="32616" spans="27:29" x14ac:dyDescent="0.25">
      <c r="AA32616"/>
      <c r="AB32616"/>
      <c r="AC32616"/>
    </row>
    <row r="32617" spans="27:29" x14ac:dyDescent="0.25">
      <c r="AA32617"/>
      <c r="AB32617"/>
      <c r="AC32617"/>
    </row>
    <row r="32618" spans="27:29" x14ac:dyDescent="0.25">
      <c r="AA32618"/>
      <c r="AB32618"/>
      <c r="AC32618"/>
    </row>
    <row r="32619" spans="27:29" x14ac:dyDescent="0.25">
      <c r="AA32619"/>
      <c r="AB32619"/>
      <c r="AC32619"/>
    </row>
    <row r="32620" spans="27:29" x14ac:dyDescent="0.25">
      <c r="AA32620"/>
      <c r="AB32620"/>
      <c r="AC32620"/>
    </row>
    <row r="32621" spans="27:29" x14ac:dyDescent="0.25">
      <c r="AA32621"/>
      <c r="AB32621"/>
      <c r="AC32621"/>
    </row>
    <row r="32622" spans="27:29" x14ac:dyDescent="0.25">
      <c r="AA32622"/>
      <c r="AB32622"/>
      <c r="AC32622"/>
    </row>
    <row r="32623" spans="27:29" x14ac:dyDescent="0.25">
      <c r="AA32623"/>
      <c r="AB32623"/>
      <c r="AC32623"/>
    </row>
    <row r="32624" spans="27:29" x14ac:dyDescent="0.25">
      <c r="AA32624"/>
      <c r="AB32624"/>
      <c r="AC32624"/>
    </row>
    <row r="32625" spans="27:29" x14ac:dyDescent="0.25">
      <c r="AA32625"/>
      <c r="AB32625"/>
      <c r="AC32625"/>
    </row>
    <row r="32626" spans="27:29" x14ac:dyDescent="0.25">
      <c r="AA32626"/>
      <c r="AB32626"/>
      <c r="AC32626"/>
    </row>
    <row r="32627" spans="27:29" x14ac:dyDescent="0.25">
      <c r="AA32627"/>
      <c r="AB32627"/>
      <c r="AC32627"/>
    </row>
    <row r="32628" spans="27:29" x14ac:dyDescent="0.25">
      <c r="AA32628"/>
      <c r="AB32628"/>
      <c r="AC32628"/>
    </row>
    <row r="32629" spans="27:29" x14ac:dyDescent="0.25">
      <c r="AA32629"/>
      <c r="AB32629"/>
      <c r="AC32629"/>
    </row>
    <row r="32630" spans="27:29" x14ac:dyDescent="0.25">
      <c r="AA32630"/>
      <c r="AB32630"/>
      <c r="AC32630"/>
    </row>
    <row r="32631" spans="27:29" x14ac:dyDescent="0.25">
      <c r="AA32631"/>
      <c r="AB32631"/>
      <c r="AC32631"/>
    </row>
    <row r="32632" spans="27:29" x14ac:dyDescent="0.25">
      <c r="AA32632"/>
      <c r="AB32632"/>
      <c r="AC32632"/>
    </row>
    <row r="32633" spans="27:29" x14ac:dyDescent="0.25">
      <c r="AA32633"/>
      <c r="AB32633"/>
      <c r="AC32633"/>
    </row>
    <row r="32634" spans="27:29" x14ac:dyDescent="0.25">
      <c r="AA32634"/>
      <c r="AB32634"/>
      <c r="AC32634"/>
    </row>
    <row r="32635" spans="27:29" x14ac:dyDescent="0.25">
      <c r="AA32635"/>
      <c r="AB32635"/>
      <c r="AC32635"/>
    </row>
    <row r="32636" spans="27:29" x14ac:dyDescent="0.25">
      <c r="AA32636"/>
      <c r="AB32636"/>
      <c r="AC32636"/>
    </row>
    <row r="32637" spans="27:29" x14ac:dyDescent="0.25">
      <c r="AA32637"/>
      <c r="AB32637"/>
      <c r="AC32637"/>
    </row>
    <row r="32638" spans="27:29" x14ac:dyDescent="0.25">
      <c r="AA32638"/>
      <c r="AB32638"/>
      <c r="AC32638"/>
    </row>
    <row r="32639" spans="27:29" x14ac:dyDescent="0.25">
      <c r="AA32639"/>
      <c r="AB32639"/>
      <c r="AC32639"/>
    </row>
    <row r="32640" spans="27:29" x14ac:dyDescent="0.25">
      <c r="AA32640"/>
      <c r="AB32640"/>
      <c r="AC32640"/>
    </row>
    <row r="32641" spans="27:29" x14ac:dyDescent="0.25">
      <c r="AA32641"/>
      <c r="AB32641"/>
      <c r="AC32641"/>
    </row>
    <row r="32642" spans="27:29" x14ac:dyDescent="0.25">
      <c r="AA32642"/>
      <c r="AB32642"/>
      <c r="AC32642"/>
    </row>
    <row r="32643" spans="27:29" x14ac:dyDescent="0.25">
      <c r="AA32643"/>
      <c r="AB32643"/>
      <c r="AC32643"/>
    </row>
    <row r="32644" spans="27:29" x14ac:dyDescent="0.25">
      <c r="AA32644"/>
      <c r="AB32644"/>
      <c r="AC32644"/>
    </row>
    <row r="32645" spans="27:29" x14ac:dyDescent="0.25">
      <c r="AA32645"/>
      <c r="AB32645"/>
      <c r="AC32645"/>
    </row>
    <row r="32646" spans="27:29" x14ac:dyDescent="0.25">
      <c r="AA32646"/>
      <c r="AB32646"/>
      <c r="AC32646"/>
    </row>
    <row r="32647" spans="27:29" x14ac:dyDescent="0.25">
      <c r="AA32647"/>
      <c r="AB32647"/>
      <c r="AC32647"/>
    </row>
    <row r="32648" spans="27:29" x14ac:dyDescent="0.25">
      <c r="AA32648"/>
      <c r="AB32648"/>
      <c r="AC32648"/>
    </row>
    <row r="32649" spans="27:29" x14ac:dyDescent="0.25">
      <c r="AA32649"/>
      <c r="AB32649"/>
      <c r="AC32649"/>
    </row>
    <row r="32650" spans="27:29" x14ac:dyDescent="0.25">
      <c r="AA32650"/>
      <c r="AB32650"/>
      <c r="AC32650"/>
    </row>
    <row r="32651" spans="27:29" x14ac:dyDescent="0.25">
      <c r="AA32651"/>
      <c r="AB32651"/>
      <c r="AC32651"/>
    </row>
    <row r="32652" spans="27:29" x14ac:dyDescent="0.25">
      <c r="AA32652"/>
      <c r="AB32652"/>
      <c r="AC32652"/>
    </row>
    <row r="32653" spans="27:29" x14ac:dyDescent="0.25">
      <c r="AA32653"/>
      <c r="AB32653"/>
      <c r="AC32653"/>
    </row>
    <row r="32654" spans="27:29" x14ac:dyDescent="0.25">
      <c r="AA32654"/>
      <c r="AB32654"/>
      <c r="AC32654"/>
    </row>
    <row r="32655" spans="27:29" x14ac:dyDescent="0.25">
      <c r="AA32655"/>
      <c r="AB32655"/>
      <c r="AC32655"/>
    </row>
    <row r="32656" spans="27:29" x14ac:dyDescent="0.25">
      <c r="AA32656"/>
      <c r="AB32656"/>
      <c r="AC32656"/>
    </row>
    <row r="32657" spans="27:29" x14ac:dyDescent="0.25">
      <c r="AA32657"/>
      <c r="AB32657"/>
      <c r="AC32657"/>
    </row>
    <row r="32658" spans="27:29" x14ac:dyDescent="0.25">
      <c r="AA32658"/>
      <c r="AB32658"/>
      <c r="AC32658"/>
    </row>
    <row r="32659" spans="27:29" x14ac:dyDescent="0.25">
      <c r="AA32659"/>
      <c r="AB32659"/>
      <c r="AC32659"/>
    </row>
    <row r="32660" spans="27:29" x14ac:dyDescent="0.25">
      <c r="AA32660"/>
      <c r="AB32660"/>
      <c r="AC32660"/>
    </row>
    <row r="32661" spans="27:29" x14ac:dyDescent="0.25">
      <c r="AA32661"/>
      <c r="AB32661"/>
      <c r="AC32661"/>
    </row>
    <row r="32662" spans="27:29" x14ac:dyDescent="0.25">
      <c r="AA32662"/>
      <c r="AB32662"/>
      <c r="AC32662"/>
    </row>
    <row r="32663" spans="27:29" x14ac:dyDescent="0.25">
      <c r="AA32663"/>
      <c r="AB32663"/>
      <c r="AC32663"/>
    </row>
    <row r="32664" spans="27:29" x14ac:dyDescent="0.25">
      <c r="AA32664"/>
      <c r="AB32664"/>
      <c r="AC32664"/>
    </row>
    <row r="32665" spans="27:29" x14ac:dyDescent="0.25">
      <c r="AA32665"/>
      <c r="AB32665"/>
      <c r="AC32665"/>
    </row>
    <row r="32666" spans="27:29" x14ac:dyDescent="0.25">
      <c r="AA32666"/>
      <c r="AB32666"/>
      <c r="AC32666"/>
    </row>
    <row r="32667" spans="27:29" x14ac:dyDescent="0.25">
      <c r="AA32667"/>
      <c r="AB32667"/>
      <c r="AC32667"/>
    </row>
    <row r="32668" spans="27:29" x14ac:dyDescent="0.25">
      <c r="AA32668"/>
      <c r="AB32668"/>
      <c r="AC32668"/>
    </row>
    <row r="32669" spans="27:29" x14ac:dyDescent="0.25">
      <c r="AA32669"/>
      <c r="AB32669"/>
      <c r="AC32669"/>
    </row>
    <row r="32670" spans="27:29" x14ac:dyDescent="0.25">
      <c r="AA32670"/>
      <c r="AB32670"/>
      <c r="AC32670"/>
    </row>
    <row r="32671" spans="27:29" x14ac:dyDescent="0.25">
      <c r="AA32671"/>
      <c r="AB32671"/>
      <c r="AC32671"/>
    </row>
    <row r="32672" spans="27:29" x14ac:dyDescent="0.25">
      <c r="AA32672"/>
      <c r="AB32672"/>
      <c r="AC32672"/>
    </row>
    <row r="32673" spans="27:29" x14ac:dyDescent="0.25">
      <c r="AA32673"/>
      <c r="AB32673"/>
      <c r="AC32673"/>
    </row>
    <row r="32674" spans="27:29" x14ac:dyDescent="0.25">
      <c r="AA32674"/>
      <c r="AB32674"/>
      <c r="AC32674"/>
    </row>
    <row r="32675" spans="27:29" x14ac:dyDescent="0.25">
      <c r="AA32675"/>
      <c r="AB32675"/>
      <c r="AC32675"/>
    </row>
    <row r="32676" spans="27:29" x14ac:dyDescent="0.25">
      <c r="AA32676"/>
      <c r="AB32676"/>
      <c r="AC32676"/>
    </row>
    <row r="32677" spans="27:29" x14ac:dyDescent="0.25">
      <c r="AA32677"/>
      <c r="AB32677"/>
      <c r="AC32677"/>
    </row>
    <row r="32678" spans="27:29" x14ac:dyDescent="0.25">
      <c r="AA32678"/>
      <c r="AB32678"/>
      <c r="AC32678"/>
    </row>
    <row r="32679" spans="27:29" x14ac:dyDescent="0.25">
      <c r="AA32679"/>
      <c r="AB32679"/>
      <c r="AC32679"/>
    </row>
    <row r="32680" spans="27:29" x14ac:dyDescent="0.25">
      <c r="AA32680"/>
      <c r="AB32680"/>
      <c r="AC32680"/>
    </row>
    <row r="32681" spans="27:29" x14ac:dyDescent="0.25">
      <c r="AA32681"/>
      <c r="AB32681"/>
      <c r="AC32681"/>
    </row>
    <row r="32682" spans="27:29" x14ac:dyDescent="0.25">
      <c r="AA32682"/>
      <c r="AB32682"/>
      <c r="AC32682"/>
    </row>
    <row r="32683" spans="27:29" x14ac:dyDescent="0.25">
      <c r="AA32683"/>
      <c r="AB32683"/>
      <c r="AC32683"/>
    </row>
    <row r="32684" spans="27:29" x14ac:dyDescent="0.25">
      <c r="AA32684"/>
      <c r="AB32684"/>
      <c r="AC32684"/>
    </row>
    <row r="32685" spans="27:29" x14ac:dyDescent="0.25">
      <c r="AA32685"/>
      <c r="AB32685"/>
      <c r="AC32685"/>
    </row>
    <row r="32686" spans="27:29" x14ac:dyDescent="0.25">
      <c r="AA32686"/>
      <c r="AB32686"/>
      <c r="AC32686"/>
    </row>
    <row r="32687" spans="27:29" x14ac:dyDescent="0.25">
      <c r="AA32687"/>
      <c r="AB32687"/>
      <c r="AC32687"/>
    </row>
    <row r="32688" spans="27:29" x14ac:dyDescent="0.25">
      <c r="AA32688"/>
      <c r="AB32688"/>
      <c r="AC32688"/>
    </row>
    <row r="32689" spans="27:29" x14ac:dyDescent="0.25">
      <c r="AA32689"/>
      <c r="AB32689"/>
      <c r="AC32689"/>
    </row>
    <row r="32690" spans="27:29" x14ac:dyDescent="0.25">
      <c r="AA32690"/>
      <c r="AB32690"/>
      <c r="AC32690"/>
    </row>
    <row r="32691" spans="27:29" x14ac:dyDescent="0.25">
      <c r="AA32691"/>
      <c r="AB32691"/>
      <c r="AC32691"/>
    </row>
    <row r="32692" spans="27:29" x14ac:dyDescent="0.25">
      <c r="AA32692"/>
      <c r="AB32692"/>
      <c r="AC32692"/>
    </row>
    <row r="32693" spans="27:29" x14ac:dyDescent="0.25">
      <c r="AA32693"/>
      <c r="AB32693"/>
      <c r="AC32693"/>
    </row>
    <row r="32694" spans="27:29" x14ac:dyDescent="0.25">
      <c r="AA32694"/>
      <c r="AB32694"/>
      <c r="AC32694"/>
    </row>
    <row r="32695" spans="27:29" x14ac:dyDescent="0.25">
      <c r="AA32695"/>
      <c r="AB32695"/>
      <c r="AC32695"/>
    </row>
    <row r="32696" spans="27:29" x14ac:dyDescent="0.25">
      <c r="AA32696"/>
      <c r="AB32696"/>
      <c r="AC32696"/>
    </row>
    <row r="32697" spans="27:29" x14ac:dyDescent="0.25">
      <c r="AA32697"/>
      <c r="AB32697"/>
      <c r="AC32697"/>
    </row>
    <row r="32698" spans="27:29" x14ac:dyDescent="0.25">
      <c r="AA32698"/>
      <c r="AB32698"/>
      <c r="AC32698"/>
    </row>
    <row r="32699" spans="27:29" x14ac:dyDescent="0.25">
      <c r="AA32699"/>
      <c r="AB32699"/>
      <c r="AC32699"/>
    </row>
    <row r="32700" spans="27:29" x14ac:dyDescent="0.25">
      <c r="AA32700"/>
      <c r="AB32700"/>
      <c r="AC32700"/>
    </row>
    <row r="32701" spans="27:29" x14ac:dyDescent="0.25">
      <c r="AA32701"/>
      <c r="AB32701"/>
      <c r="AC32701"/>
    </row>
    <row r="32702" spans="27:29" x14ac:dyDescent="0.25">
      <c r="AA32702"/>
      <c r="AB32702"/>
      <c r="AC32702"/>
    </row>
    <row r="32703" spans="27:29" x14ac:dyDescent="0.25">
      <c r="AA32703"/>
      <c r="AB32703"/>
      <c r="AC32703"/>
    </row>
    <row r="32704" spans="27:29" x14ac:dyDescent="0.25">
      <c r="AA32704"/>
      <c r="AB32704"/>
      <c r="AC32704"/>
    </row>
    <row r="32705" spans="27:29" x14ac:dyDescent="0.25">
      <c r="AA32705"/>
      <c r="AB32705"/>
      <c r="AC32705"/>
    </row>
    <row r="32706" spans="27:29" x14ac:dyDescent="0.25">
      <c r="AA32706"/>
      <c r="AB32706"/>
      <c r="AC32706"/>
    </row>
    <row r="32707" spans="27:29" x14ac:dyDescent="0.25">
      <c r="AA32707"/>
      <c r="AB32707"/>
      <c r="AC32707"/>
    </row>
    <row r="32708" spans="27:29" x14ac:dyDescent="0.25">
      <c r="AA32708"/>
      <c r="AB32708"/>
      <c r="AC32708"/>
    </row>
    <row r="32709" spans="27:29" x14ac:dyDescent="0.25">
      <c r="AA32709"/>
      <c r="AB32709"/>
      <c r="AC32709"/>
    </row>
    <row r="32710" spans="27:29" x14ac:dyDescent="0.25">
      <c r="AA32710"/>
      <c r="AB32710"/>
      <c r="AC32710"/>
    </row>
    <row r="32711" spans="27:29" x14ac:dyDescent="0.25">
      <c r="AA32711"/>
      <c r="AB32711"/>
      <c r="AC32711"/>
    </row>
    <row r="32712" spans="27:29" x14ac:dyDescent="0.25">
      <c r="AA32712"/>
      <c r="AB32712"/>
      <c r="AC32712"/>
    </row>
    <row r="32713" spans="27:29" x14ac:dyDescent="0.25">
      <c r="AA32713"/>
      <c r="AB32713"/>
      <c r="AC32713"/>
    </row>
    <row r="32714" spans="27:29" x14ac:dyDescent="0.25">
      <c r="AA32714"/>
      <c r="AB32714"/>
      <c r="AC32714"/>
    </row>
    <row r="32715" spans="27:29" x14ac:dyDescent="0.25">
      <c r="AA32715"/>
      <c r="AB32715"/>
      <c r="AC32715"/>
    </row>
    <row r="32716" spans="27:29" x14ac:dyDescent="0.25">
      <c r="AA32716"/>
      <c r="AB32716"/>
      <c r="AC32716"/>
    </row>
    <row r="32717" spans="27:29" x14ac:dyDescent="0.25">
      <c r="AA32717"/>
      <c r="AB32717"/>
      <c r="AC32717"/>
    </row>
    <row r="32718" spans="27:29" x14ac:dyDescent="0.25">
      <c r="AA32718"/>
      <c r="AB32718"/>
      <c r="AC32718"/>
    </row>
    <row r="32719" spans="27:29" x14ac:dyDescent="0.25">
      <c r="AA32719"/>
      <c r="AB32719"/>
      <c r="AC32719"/>
    </row>
    <row r="32720" spans="27:29" x14ac:dyDescent="0.25">
      <c r="AA32720"/>
      <c r="AB32720"/>
      <c r="AC32720"/>
    </row>
    <row r="32721" spans="27:29" x14ac:dyDescent="0.25">
      <c r="AA32721"/>
      <c r="AB32721"/>
      <c r="AC32721"/>
    </row>
    <row r="32722" spans="27:29" x14ac:dyDescent="0.25">
      <c r="AA32722"/>
      <c r="AB32722"/>
      <c r="AC32722"/>
    </row>
    <row r="32723" spans="27:29" x14ac:dyDescent="0.25">
      <c r="AA32723"/>
      <c r="AB32723"/>
      <c r="AC32723"/>
    </row>
    <row r="32724" spans="27:29" x14ac:dyDescent="0.25">
      <c r="AA32724"/>
      <c r="AB32724"/>
      <c r="AC32724"/>
    </row>
    <row r="32725" spans="27:29" x14ac:dyDescent="0.25">
      <c r="AA32725"/>
      <c r="AB32725"/>
      <c r="AC32725"/>
    </row>
    <row r="32726" spans="27:29" x14ac:dyDescent="0.25">
      <c r="AA32726"/>
      <c r="AB32726"/>
      <c r="AC32726"/>
    </row>
    <row r="32727" spans="27:29" x14ac:dyDescent="0.25">
      <c r="AA32727"/>
      <c r="AB32727"/>
      <c r="AC32727"/>
    </row>
    <row r="32728" spans="27:29" x14ac:dyDescent="0.25">
      <c r="AA32728"/>
      <c r="AB32728"/>
      <c r="AC32728"/>
    </row>
    <row r="32729" spans="27:29" x14ac:dyDescent="0.25">
      <c r="AA32729"/>
      <c r="AB32729"/>
      <c r="AC32729"/>
    </row>
    <row r="32730" spans="27:29" x14ac:dyDescent="0.25">
      <c r="AA32730"/>
      <c r="AB32730"/>
      <c r="AC32730"/>
    </row>
    <row r="32731" spans="27:29" x14ac:dyDescent="0.25">
      <c r="AA32731"/>
      <c r="AB32731"/>
      <c r="AC32731"/>
    </row>
    <row r="32732" spans="27:29" x14ac:dyDescent="0.25">
      <c r="AA32732"/>
      <c r="AB32732"/>
      <c r="AC32732"/>
    </row>
    <row r="32733" spans="27:29" x14ac:dyDescent="0.25">
      <c r="AA32733"/>
      <c r="AB32733"/>
      <c r="AC32733"/>
    </row>
    <row r="32734" spans="27:29" x14ac:dyDescent="0.25">
      <c r="AA32734"/>
      <c r="AB32734"/>
      <c r="AC32734"/>
    </row>
    <row r="32735" spans="27:29" x14ac:dyDescent="0.25">
      <c r="AA32735"/>
      <c r="AB32735"/>
      <c r="AC32735"/>
    </row>
    <row r="32736" spans="27:29" x14ac:dyDescent="0.25">
      <c r="AA32736"/>
      <c r="AB32736"/>
      <c r="AC32736"/>
    </row>
    <row r="32737" spans="27:29" x14ac:dyDescent="0.25">
      <c r="AA32737"/>
      <c r="AB32737"/>
      <c r="AC32737"/>
    </row>
    <row r="32738" spans="27:29" x14ac:dyDescent="0.25">
      <c r="AA32738"/>
      <c r="AB32738"/>
      <c r="AC32738"/>
    </row>
    <row r="32739" spans="27:29" x14ac:dyDescent="0.25">
      <c r="AA32739"/>
      <c r="AB32739"/>
      <c r="AC32739"/>
    </row>
    <row r="32740" spans="27:29" x14ac:dyDescent="0.25">
      <c r="AA32740"/>
      <c r="AB32740"/>
      <c r="AC32740"/>
    </row>
    <row r="32741" spans="27:29" x14ac:dyDescent="0.25">
      <c r="AA32741"/>
      <c r="AB32741"/>
      <c r="AC32741"/>
    </row>
    <row r="32742" spans="27:29" x14ac:dyDescent="0.25">
      <c r="AA32742"/>
      <c r="AB32742"/>
      <c r="AC32742"/>
    </row>
    <row r="32743" spans="27:29" x14ac:dyDescent="0.25">
      <c r="AA32743"/>
      <c r="AB32743"/>
      <c r="AC32743"/>
    </row>
    <row r="32744" spans="27:29" x14ac:dyDescent="0.25">
      <c r="AA32744"/>
      <c r="AB32744"/>
      <c r="AC32744"/>
    </row>
    <row r="32745" spans="27:29" x14ac:dyDescent="0.25">
      <c r="AA32745"/>
      <c r="AB32745"/>
      <c r="AC32745"/>
    </row>
    <row r="32746" spans="27:29" x14ac:dyDescent="0.25">
      <c r="AA32746"/>
      <c r="AB32746"/>
      <c r="AC32746"/>
    </row>
    <row r="32747" spans="27:29" x14ac:dyDescent="0.25">
      <c r="AA32747"/>
      <c r="AB32747"/>
      <c r="AC32747"/>
    </row>
    <row r="32748" spans="27:29" x14ac:dyDescent="0.25">
      <c r="AA32748"/>
      <c r="AB32748"/>
      <c r="AC32748"/>
    </row>
    <row r="32749" spans="27:29" x14ac:dyDescent="0.25">
      <c r="AA32749"/>
      <c r="AB32749"/>
      <c r="AC32749"/>
    </row>
    <row r="32750" spans="27:29" x14ac:dyDescent="0.25">
      <c r="AA32750"/>
      <c r="AB32750"/>
      <c r="AC32750"/>
    </row>
    <row r="32751" spans="27:29" x14ac:dyDescent="0.25">
      <c r="AA32751"/>
      <c r="AB32751"/>
      <c r="AC32751"/>
    </row>
    <row r="32752" spans="27:29" x14ac:dyDescent="0.25">
      <c r="AA32752"/>
      <c r="AB32752"/>
      <c r="AC32752"/>
    </row>
    <row r="32753" spans="27:29" x14ac:dyDescent="0.25">
      <c r="AA32753"/>
      <c r="AB32753"/>
      <c r="AC32753"/>
    </row>
    <row r="32754" spans="27:29" x14ac:dyDescent="0.25">
      <c r="AA32754"/>
      <c r="AB32754"/>
      <c r="AC32754"/>
    </row>
    <row r="32755" spans="27:29" x14ac:dyDescent="0.25">
      <c r="AA32755"/>
      <c r="AB32755"/>
      <c r="AC32755"/>
    </row>
    <row r="32756" spans="27:29" x14ac:dyDescent="0.25">
      <c r="AA32756"/>
      <c r="AB32756"/>
      <c r="AC32756"/>
    </row>
    <row r="32757" spans="27:29" x14ac:dyDescent="0.25">
      <c r="AA32757"/>
      <c r="AB32757"/>
      <c r="AC32757"/>
    </row>
    <row r="32758" spans="27:29" x14ac:dyDescent="0.25">
      <c r="AA32758"/>
      <c r="AB32758"/>
      <c r="AC32758"/>
    </row>
    <row r="32759" spans="27:29" x14ac:dyDescent="0.25">
      <c r="AA32759"/>
      <c r="AB32759"/>
      <c r="AC32759"/>
    </row>
    <row r="32760" spans="27:29" x14ac:dyDescent="0.25">
      <c r="AA32760"/>
      <c r="AB32760"/>
      <c r="AC32760"/>
    </row>
    <row r="32761" spans="27:29" x14ac:dyDescent="0.25">
      <c r="AA32761"/>
      <c r="AB32761"/>
      <c r="AC32761"/>
    </row>
    <row r="32762" spans="27:29" x14ac:dyDescent="0.25">
      <c r="AA32762"/>
      <c r="AB32762"/>
      <c r="AC32762"/>
    </row>
    <row r="32763" spans="27:29" x14ac:dyDescent="0.25">
      <c r="AA32763"/>
      <c r="AB32763"/>
      <c r="AC32763"/>
    </row>
    <row r="32764" spans="27:29" x14ac:dyDescent="0.25">
      <c r="AA32764"/>
      <c r="AB32764"/>
      <c r="AC32764"/>
    </row>
    <row r="32765" spans="27:29" x14ac:dyDescent="0.25">
      <c r="AA32765"/>
      <c r="AB32765"/>
      <c r="AC32765"/>
    </row>
    <row r="32766" spans="27:29" x14ac:dyDescent="0.25">
      <c r="AA32766"/>
      <c r="AB32766"/>
      <c r="AC32766"/>
    </row>
    <row r="32767" spans="27:29" x14ac:dyDescent="0.25">
      <c r="AA32767"/>
      <c r="AB32767"/>
      <c r="AC32767"/>
    </row>
    <row r="32768" spans="27:29" x14ac:dyDescent="0.25">
      <c r="AA32768"/>
      <c r="AB32768"/>
      <c r="AC32768"/>
    </row>
    <row r="32769" spans="27:29" x14ac:dyDescent="0.25">
      <c r="AA32769"/>
      <c r="AB32769"/>
      <c r="AC32769"/>
    </row>
    <row r="32770" spans="27:29" x14ac:dyDescent="0.25">
      <c r="AA32770"/>
      <c r="AB32770"/>
      <c r="AC32770"/>
    </row>
    <row r="32771" spans="27:29" x14ac:dyDescent="0.25">
      <c r="AA32771"/>
      <c r="AB32771"/>
      <c r="AC32771"/>
    </row>
    <row r="32772" spans="27:29" x14ac:dyDescent="0.25">
      <c r="AA32772"/>
      <c r="AB32772"/>
      <c r="AC32772"/>
    </row>
    <row r="32773" spans="27:29" x14ac:dyDescent="0.25">
      <c r="AA32773"/>
      <c r="AB32773"/>
      <c r="AC32773"/>
    </row>
    <row r="32774" spans="27:29" x14ac:dyDescent="0.25">
      <c r="AA32774"/>
      <c r="AB32774"/>
      <c r="AC32774"/>
    </row>
    <row r="32775" spans="27:29" x14ac:dyDescent="0.25">
      <c r="AA32775"/>
      <c r="AB32775"/>
      <c r="AC32775"/>
    </row>
    <row r="32776" spans="27:29" x14ac:dyDescent="0.25">
      <c r="AA32776"/>
      <c r="AB32776"/>
      <c r="AC32776"/>
    </row>
    <row r="32777" spans="27:29" x14ac:dyDescent="0.25">
      <c r="AA32777"/>
      <c r="AB32777"/>
      <c r="AC32777"/>
    </row>
    <row r="32778" spans="27:29" x14ac:dyDescent="0.25">
      <c r="AA32778"/>
      <c r="AB32778"/>
      <c r="AC32778"/>
    </row>
    <row r="32779" spans="27:29" x14ac:dyDescent="0.25">
      <c r="AA32779"/>
      <c r="AB32779"/>
      <c r="AC32779"/>
    </row>
    <row r="32780" spans="27:29" x14ac:dyDescent="0.25">
      <c r="AA32780"/>
      <c r="AB32780"/>
      <c r="AC32780"/>
    </row>
    <row r="32781" spans="27:29" x14ac:dyDescent="0.25">
      <c r="AA32781"/>
      <c r="AB32781"/>
      <c r="AC32781"/>
    </row>
    <row r="32782" spans="27:29" x14ac:dyDescent="0.25">
      <c r="AA32782"/>
      <c r="AB32782"/>
      <c r="AC32782"/>
    </row>
    <row r="32783" spans="27:29" x14ac:dyDescent="0.25">
      <c r="AA32783"/>
      <c r="AB32783"/>
      <c r="AC32783"/>
    </row>
    <row r="32784" spans="27:29" x14ac:dyDescent="0.25">
      <c r="AA32784"/>
      <c r="AB32784"/>
      <c r="AC32784"/>
    </row>
    <row r="32785" spans="27:29" x14ac:dyDescent="0.25">
      <c r="AA32785"/>
      <c r="AB32785"/>
      <c r="AC32785"/>
    </row>
    <row r="32786" spans="27:29" x14ac:dyDescent="0.25">
      <c r="AA32786"/>
      <c r="AB32786"/>
      <c r="AC32786"/>
    </row>
    <row r="32787" spans="27:29" x14ac:dyDescent="0.25">
      <c r="AA32787"/>
      <c r="AB32787"/>
      <c r="AC32787"/>
    </row>
    <row r="32788" spans="27:29" x14ac:dyDescent="0.25">
      <c r="AA32788"/>
      <c r="AB32788"/>
      <c r="AC32788"/>
    </row>
    <row r="32789" spans="27:29" x14ac:dyDescent="0.25">
      <c r="AA32789"/>
      <c r="AB32789"/>
      <c r="AC32789"/>
    </row>
    <row r="32790" spans="27:29" x14ac:dyDescent="0.25">
      <c r="AA32790"/>
      <c r="AB32790"/>
      <c r="AC32790"/>
    </row>
    <row r="32791" spans="27:29" x14ac:dyDescent="0.25">
      <c r="AA32791"/>
      <c r="AB32791"/>
      <c r="AC32791"/>
    </row>
    <row r="32792" spans="27:29" x14ac:dyDescent="0.25">
      <c r="AA32792"/>
      <c r="AB32792"/>
      <c r="AC32792"/>
    </row>
    <row r="32793" spans="27:29" x14ac:dyDescent="0.25">
      <c r="AA32793"/>
      <c r="AB32793"/>
      <c r="AC32793"/>
    </row>
    <row r="32794" spans="27:29" x14ac:dyDescent="0.25">
      <c r="AA32794"/>
      <c r="AB32794"/>
      <c r="AC32794"/>
    </row>
    <row r="32795" spans="27:29" x14ac:dyDescent="0.25">
      <c r="AA32795"/>
      <c r="AB32795"/>
      <c r="AC32795"/>
    </row>
    <row r="32796" spans="27:29" x14ac:dyDescent="0.25">
      <c r="AA32796"/>
      <c r="AB32796"/>
      <c r="AC32796"/>
    </row>
    <row r="32797" spans="27:29" x14ac:dyDescent="0.25">
      <c r="AA32797"/>
      <c r="AB32797"/>
      <c r="AC32797"/>
    </row>
    <row r="32798" spans="27:29" x14ac:dyDescent="0.25">
      <c r="AA32798"/>
      <c r="AB32798"/>
      <c r="AC32798"/>
    </row>
    <row r="32799" spans="27:29" x14ac:dyDescent="0.25">
      <c r="AA32799"/>
      <c r="AB32799"/>
      <c r="AC32799"/>
    </row>
    <row r="32800" spans="27:29" x14ac:dyDescent="0.25">
      <c r="AA32800"/>
      <c r="AB32800"/>
      <c r="AC32800"/>
    </row>
    <row r="32801" spans="27:29" x14ac:dyDescent="0.25">
      <c r="AA32801"/>
      <c r="AB32801"/>
      <c r="AC32801"/>
    </row>
    <row r="32802" spans="27:29" x14ac:dyDescent="0.25">
      <c r="AA32802"/>
      <c r="AB32802"/>
      <c r="AC32802"/>
    </row>
    <row r="32803" spans="27:29" x14ac:dyDescent="0.25">
      <c r="AA32803"/>
      <c r="AB32803"/>
      <c r="AC32803"/>
    </row>
    <row r="32804" spans="27:29" x14ac:dyDescent="0.25">
      <c r="AA32804"/>
      <c r="AB32804"/>
      <c r="AC32804"/>
    </row>
    <row r="32805" spans="27:29" x14ac:dyDescent="0.25">
      <c r="AA32805"/>
      <c r="AB32805"/>
      <c r="AC32805"/>
    </row>
    <row r="32806" spans="27:29" x14ac:dyDescent="0.25">
      <c r="AA32806"/>
      <c r="AB32806"/>
      <c r="AC32806"/>
    </row>
    <row r="32807" spans="27:29" x14ac:dyDescent="0.25">
      <c r="AA32807"/>
      <c r="AB32807"/>
      <c r="AC32807"/>
    </row>
    <row r="32808" spans="27:29" x14ac:dyDescent="0.25">
      <c r="AA32808"/>
      <c r="AB32808"/>
      <c r="AC32808"/>
    </row>
    <row r="32809" spans="27:29" x14ac:dyDescent="0.25">
      <c r="AA32809"/>
      <c r="AB32809"/>
      <c r="AC32809"/>
    </row>
    <row r="32810" spans="27:29" x14ac:dyDescent="0.25">
      <c r="AA32810"/>
      <c r="AB32810"/>
      <c r="AC32810"/>
    </row>
    <row r="32811" spans="27:29" x14ac:dyDescent="0.25">
      <c r="AA32811"/>
      <c r="AB32811"/>
      <c r="AC32811"/>
    </row>
    <row r="32812" spans="27:29" x14ac:dyDescent="0.25">
      <c r="AA32812"/>
      <c r="AB32812"/>
      <c r="AC32812"/>
    </row>
    <row r="32813" spans="27:29" x14ac:dyDescent="0.25">
      <c r="AA32813"/>
      <c r="AB32813"/>
      <c r="AC32813"/>
    </row>
    <row r="32814" spans="27:29" x14ac:dyDescent="0.25">
      <c r="AA32814"/>
      <c r="AB32814"/>
      <c r="AC32814"/>
    </row>
    <row r="32815" spans="27:29" x14ac:dyDescent="0.25">
      <c r="AA32815"/>
      <c r="AB32815"/>
      <c r="AC32815"/>
    </row>
    <row r="32816" spans="27:29" x14ac:dyDescent="0.25">
      <c r="AA32816"/>
      <c r="AB32816"/>
      <c r="AC32816"/>
    </row>
    <row r="32817" spans="27:29" x14ac:dyDescent="0.25">
      <c r="AA32817"/>
      <c r="AB32817"/>
      <c r="AC32817"/>
    </row>
    <row r="32818" spans="27:29" x14ac:dyDescent="0.25">
      <c r="AA32818"/>
      <c r="AB32818"/>
      <c r="AC32818"/>
    </row>
    <row r="32819" spans="27:29" x14ac:dyDescent="0.25">
      <c r="AA32819"/>
      <c r="AB32819"/>
      <c r="AC32819"/>
    </row>
    <row r="32820" spans="27:29" x14ac:dyDescent="0.25">
      <c r="AA32820"/>
      <c r="AB32820"/>
      <c r="AC32820"/>
    </row>
    <row r="32821" spans="27:29" x14ac:dyDescent="0.25">
      <c r="AA32821"/>
      <c r="AB32821"/>
      <c r="AC32821"/>
    </row>
    <row r="32822" spans="27:29" x14ac:dyDescent="0.25">
      <c r="AA32822"/>
      <c r="AB32822"/>
      <c r="AC32822"/>
    </row>
    <row r="32823" spans="27:29" x14ac:dyDescent="0.25">
      <c r="AA32823"/>
      <c r="AB32823"/>
      <c r="AC32823"/>
    </row>
    <row r="32824" spans="27:29" x14ac:dyDescent="0.25">
      <c r="AA32824"/>
      <c r="AB32824"/>
      <c r="AC32824"/>
    </row>
    <row r="32825" spans="27:29" x14ac:dyDescent="0.25">
      <c r="AA32825"/>
      <c r="AB32825"/>
      <c r="AC32825"/>
    </row>
    <row r="32826" spans="27:29" x14ac:dyDescent="0.25">
      <c r="AA32826"/>
      <c r="AB32826"/>
      <c r="AC32826"/>
    </row>
    <row r="32827" spans="27:29" x14ac:dyDescent="0.25">
      <c r="AA32827"/>
      <c r="AB32827"/>
      <c r="AC32827"/>
    </row>
    <row r="32828" spans="27:29" x14ac:dyDescent="0.25">
      <c r="AA32828"/>
      <c r="AB32828"/>
      <c r="AC32828"/>
    </row>
    <row r="32829" spans="27:29" x14ac:dyDescent="0.25">
      <c r="AA32829"/>
      <c r="AB32829"/>
      <c r="AC32829"/>
    </row>
    <row r="32830" spans="27:29" x14ac:dyDescent="0.25">
      <c r="AA32830"/>
      <c r="AB32830"/>
      <c r="AC32830"/>
    </row>
    <row r="32831" spans="27:29" x14ac:dyDescent="0.25">
      <c r="AA32831"/>
      <c r="AB32831"/>
      <c r="AC32831"/>
    </row>
    <row r="32832" spans="27:29" x14ac:dyDescent="0.25">
      <c r="AA32832"/>
      <c r="AB32832"/>
      <c r="AC32832"/>
    </row>
    <row r="32833" spans="27:29" x14ac:dyDescent="0.25">
      <c r="AA32833"/>
      <c r="AB32833"/>
      <c r="AC32833"/>
    </row>
    <row r="32834" spans="27:29" x14ac:dyDescent="0.25">
      <c r="AA32834"/>
      <c r="AB32834"/>
      <c r="AC32834"/>
    </row>
    <row r="32835" spans="27:29" x14ac:dyDescent="0.25">
      <c r="AA32835"/>
      <c r="AB32835"/>
      <c r="AC32835"/>
    </row>
    <row r="32836" spans="27:29" x14ac:dyDescent="0.25">
      <c r="AA32836"/>
      <c r="AB32836"/>
      <c r="AC32836"/>
    </row>
    <row r="32837" spans="27:29" x14ac:dyDescent="0.25">
      <c r="AA32837"/>
      <c r="AB32837"/>
      <c r="AC32837"/>
    </row>
    <row r="32838" spans="27:29" x14ac:dyDescent="0.25">
      <c r="AA32838"/>
      <c r="AB32838"/>
      <c r="AC32838"/>
    </row>
    <row r="32839" spans="27:29" x14ac:dyDescent="0.25">
      <c r="AA32839"/>
      <c r="AB32839"/>
      <c r="AC32839"/>
    </row>
    <row r="32840" spans="27:29" x14ac:dyDescent="0.25">
      <c r="AA32840"/>
      <c r="AB32840"/>
      <c r="AC32840"/>
    </row>
    <row r="32841" spans="27:29" x14ac:dyDescent="0.25">
      <c r="AA32841"/>
      <c r="AB32841"/>
      <c r="AC32841"/>
    </row>
    <row r="32842" spans="27:29" x14ac:dyDescent="0.25">
      <c r="AA32842"/>
      <c r="AB32842"/>
      <c r="AC32842"/>
    </row>
    <row r="32843" spans="27:29" x14ac:dyDescent="0.25">
      <c r="AA32843"/>
      <c r="AB32843"/>
      <c r="AC32843"/>
    </row>
    <row r="32844" spans="27:29" x14ac:dyDescent="0.25">
      <c r="AA32844"/>
      <c r="AB32844"/>
      <c r="AC32844"/>
    </row>
    <row r="32845" spans="27:29" x14ac:dyDescent="0.25">
      <c r="AA32845"/>
      <c r="AB32845"/>
      <c r="AC32845"/>
    </row>
    <row r="32846" spans="27:29" x14ac:dyDescent="0.25">
      <c r="AA32846"/>
      <c r="AB32846"/>
      <c r="AC32846"/>
    </row>
    <row r="32847" spans="27:29" x14ac:dyDescent="0.25">
      <c r="AA32847"/>
      <c r="AB32847"/>
      <c r="AC32847"/>
    </row>
    <row r="32848" spans="27:29" x14ac:dyDescent="0.25">
      <c r="AA32848"/>
      <c r="AB32848"/>
      <c r="AC32848"/>
    </row>
    <row r="32849" spans="27:29" x14ac:dyDescent="0.25">
      <c r="AA32849"/>
      <c r="AB32849"/>
      <c r="AC32849"/>
    </row>
    <row r="32850" spans="27:29" x14ac:dyDescent="0.25">
      <c r="AA32850"/>
      <c r="AB32850"/>
      <c r="AC32850"/>
    </row>
    <row r="32851" spans="27:29" x14ac:dyDescent="0.25">
      <c r="AA32851"/>
      <c r="AB32851"/>
      <c r="AC32851"/>
    </row>
    <row r="32852" spans="27:29" x14ac:dyDescent="0.25">
      <c r="AA32852"/>
      <c r="AB32852"/>
      <c r="AC32852"/>
    </row>
    <row r="32853" spans="27:29" x14ac:dyDescent="0.25">
      <c r="AA32853"/>
      <c r="AB32853"/>
      <c r="AC32853"/>
    </row>
    <row r="32854" spans="27:29" x14ac:dyDescent="0.25">
      <c r="AA32854"/>
      <c r="AB32854"/>
      <c r="AC32854"/>
    </row>
    <row r="32855" spans="27:29" x14ac:dyDescent="0.25">
      <c r="AA32855"/>
      <c r="AB32855"/>
      <c r="AC32855"/>
    </row>
    <row r="32856" spans="27:29" x14ac:dyDescent="0.25">
      <c r="AA32856"/>
      <c r="AB32856"/>
      <c r="AC32856"/>
    </row>
    <row r="32857" spans="27:29" x14ac:dyDescent="0.25">
      <c r="AA32857"/>
      <c r="AB32857"/>
      <c r="AC32857"/>
    </row>
    <row r="32858" spans="27:29" x14ac:dyDescent="0.25">
      <c r="AA32858"/>
      <c r="AB32858"/>
      <c r="AC32858"/>
    </row>
    <row r="32859" spans="27:29" x14ac:dyDescent="0.25">
      <c r="AA32859"/>
      <c r="AB32859"/>
      <c r="AC32859"/>
    </row>
    <row r="32860" spans="27:29" x14ac:dyDescent="0.25">
      <c r="AA32860"/>
      <c r="AB32860"/>
      <c r="AC32860"/>
    </row>
    <row r="32861" spans="27:29" x14ac:dyDescent="0.25">
      <c r="AA32861"/>
      <c r="AB32861"/>
      <c r="AC32861"/>
    </row>
    <row r="32862" spans="27:29" x14ac:dyDescent="0.25">
      <c r="AA32862"/>
      <c r="AB32862"/>
      <c r="AC32862"/>
    </row>
    <row r="32863" spans="27:29" x14ac:dyDescent="0.25">
      <c r="AA32863"/>
      <c r="AB32863"/>
      <c r="AC32863"/>
    </row>
    <row r="32864" spans="27:29" x14ac:dyDescent="0.25">
      <c r="AA32864"/>
      <c r="AB32864"/>
      <c r="AC32864"/>
    </row>
    <row r="32865" spans="27:29" x14ac:dyDescent="0.25">
      <c r="AA32865"/>
      <c r="AB32865"/>
      <c r="AC32865"/>
    </row>
    <row r="32866" spans="27:29" x14ac:dyDescent="0.25">
      <c r="AA32866"/>
      <c r="AB32866"/>
      <c r="AC32866"/>
    </row>
    <row r="32867" spans="27:29" x14ac:dyDescent="0.25">
      <c r="AA32867"/>
      <c r="AB32867"/>
      <c r="AC32867"/>
    </row>
    <row r="32868" spans="27:29" x14ac:dyDescent="0.25">
      <c r="AA32868"/>
      <c r="AB32868"/>
      <c r="AC32868"/>
    </row>
    <row r="32869" spans="27:29" x14ac:dyDescent="0.25">
      <c r="AA32869"/>
      <c r="AB32869"/>
      <c r="AC32869"/>
    </row>
    <row r="32870" spans="27:29" x14ac:dyDescent="0.25">
      <c r="AA32870"/>
      <c r="AB32870"/>
      <c r="AC32870"/>
    </row>
    <row r="32871" spans="27:29" x14ac:dyDescent="0.25">
      <c r="AA32871"/>
      <c r="AB32871"/>
      <c r="AC32871"/>
    </row>
    <row r="32872" spans="27:29" x14ac:dyDescent="0.25">
      <c r="AA32872"/>
      <c r="AB32872"/>
      <c r="AC32872"/>
    </row>
    <row r="32873" spans="27:29" x14ac:dyDescent="0.25">
      <c r="AA32873"/>
      <c r="AB32873"/>
      <c r="AC32873"/>
    </row>
    <row r="32874" spans="27:29" x14ac:dyDescent="0.25">
      <c r="AA32874"/>
      <c r="AB32874"/>
      <c r="AC32874"/>
    </row>
    <row r="32875" spans="27:29" x14ac:dyDescent="0.25">
      <c r="AA32875"/>
      <c r="AB32875"/>
      <c r="AC32875"/>
    </row>
    <row r="32876" spans="27:29" x14ac:dyDescent="0.25">
      <c r="AA32876"/>
      <c r="AB32876"/>
      <c r="AC32876"/>
    </row>
    <row r="32877" spans="27:29" x14ac:dyDescent="0.25">
      <c r="AA32877"/>
      <c r="AB32877"/>
      <c r="AC32877"/>
    </row>
    <row r="32878" spans="27:29" x14ac:dyDescent="0.25">
      <c r="AA32878"/>
      <c r="AB32878"/>
      <c r="AC32878"/>
    </row>
    <row r="32879" spans="27:29" x14ac:dyDescent="0.25">
      <c r="AA32879"/>
      <c r="AB32879"/>
      <c r="AC32879"/>
    </row>
    <row r="32880" spans="27:29" x14ac:dyDescent="0.25">
      <c r="AA32880"/>
      <c r="AB32880"/>
      <c r="AC32880"/>
    </row>
    <row r="32881" spans="27:29" x14ac:dyDescent="0.25">
      <c r="AA32881"/>
      <c r="AB32881"/>
      <c r="AC32881"/>
    </row>
    <row r="32882" spans="27:29" x14ac:dyDescent="0.25">
      <c r="AA32882"/>
      <c r="AB32882"/>
      <c r="AC32882"/>
    </row>
    <row r="32883" spans="27:29" x14ac:dyDescent="0.25">
      <c r="AA32883"/>
      <c r="AB32883"/>
      <c r="AC32883"/>
    </row>
    <row r="32884" spans="27:29" x14ac:dyDescent="0.25">
      <c r="AA32884"/>
      <c r="AB32884"/>
      <c r="AC32884"/>
    </row>
    <row r="32885" spans="27:29" x14ac:dyDescent="0.25">
      <c r="AA32885"/>
      <c r="AB32885"/>
      <c r="AC32885"/>
    </row>
    <row r="32886" spans="27:29" x14ac:dyDescent="0.25">
      <c r="AA32886"/>
      <c r="AB32886"/>
      <c r="AC32886"/>
    </row>
    <row r="32887" spans="27:29" x14ac:dyDescent="0.25">
      <c r="AA32887"/>
      <c r="AB32887"/>
      <c r="AC32887"/>
    </row>
    <row r="32888" spans="27:29" x14ac:dyDescent="0.25">
      <c r="AA32888"/>
      <c r="AB32888"/>
      <c r="AC32888"/>
    </row>
    <row r="32889" spans="27:29" x14ac:dyDescent="0.25">
      <c r="AA32889"/>
      <c r="AB32889"/>
      <c r="AC32889"/>
    </row>
    <row r="32890" spans="27:29" x14ac:dyDescent="0.25">
      <c r="AA32890"/>
      <c r="AB32890"/>
      <c r="AC32890"/>
    </row>
    <row r="32891" spans="27:29" x14ac:dyDescent="0.25">
      <c r="AA32891"/>
      <c r="AB32891"/>
      <c r="AC32891"/>
    </row>
    <row r="32892" spans="27:29" x14ac:dyDescent="0.25">
      <c r="AA32892"/>
      <c r="AB32892"/>
      <c r="AC32892"/>
    </row>
    <row r="32893" spans="27:29" x14ac:dyDescent="0.25">
      <c r="AA32893"/>
      <c r="AB32893"/>
      <c r="AC32893"/>
    </row>
    <row r="32894" spans="27:29" x14ac:dyDescent="0.25">
      <c r="AA32894"/>
      <c r="AB32894"/>
      <c r="AC32894"/>
    </row>
    <row r="32895" spans="27:29" x14ac:dyDescent="0.25">
      <c r="AA32895"/>
      <c r="AB32895"/>
      <c r="AC32895"/>
    </row>
    <row r="32896" spans="27:29" x14ac:dyDescent="0.25">
      <c r="AA32896"/>
      <c r="AB32896"/>
      <c r="AC32896"/>
    </row>
    <row r="32897" spans="27:29" x14ac:dyDescent="0.25">
      <c r="AA32897"/>
      <c r="AB32897"/>
      <c r="AC32897"/>
    </row>
    <row r="32898" spans="27:29" x14ac:dyDescent="0.25">
      <c r="AA32898"/>
      <c r="AB32898"/>
      <c r="AC32898"/>
    </row>
    <row r="32899" spans="27:29" x14ac:dyDescent="0.25">
      <c r="AA32899"/>
      <c r="AB32899"/>
      <c r="AC32899"/>
    </row>
    <row r="32900" spans="27:29" x14ac:dyDescent="0.25">
      <c r="AA32900"/>
      <c r="AB32900"/>
      <c r="AC32900"/>
    </row>
    <row r="32901" spans="27:29" x14ac:dyDescent="0.25">
      <c r="AA32901"/>
      <c r="AB32901"/>
      <c r="AC32901"/>
    </row>
    <row r="32902" spans="27:29" x14ac:dyDescent="0.25">
      <c r="AA32902"/>
      <c r="AB32902"/>
      <c r="AC32902"/>
    </row>
    <row r="32903" spans="27:29" x14ac:dyDescent="0.25">
      <c r="AA32903"/>
      <c r="AB32903"/>
      <c r="AC32903"/>
    </row>
    <row r="32904" spans="27:29" x14ac:dyDescent="0.25">
      <c r="AA32904"/>
      <c r="AB32904"/>
      <c r="AC32904"/>
    </row>
    <row r="32905" spans="27:29" x14ac:dyDescent="0.25">
      <c r="AA32905"/>
      <c r="AB32905"/>
      <c r="AC32905"/>
    </row>
    <row r="32906" spans="27:29" x14ac:dyDescent="0.25">
      <c r="AA32906"/>
      <c r="AB32906"/>
      <c r="AC32906"/>
    </row>
    <row r="32907" spans="27:29" x14ac:dyDescent="0.25">
      <c r="AA32907"/>
      <c r="AB32907"/>
      <c r="AC32907"/>
    </row>
    <row r="32908" spans="27:29" x14ac:dyDescent="0.25">
      <c r="AA32908"/>
      <c r="AB32908"/>
      <c r="AC32908"/>
    </row>
    <row r="32909" spans="27:29" x14ac:dyDescent="0.25">
      <c r="AA32909"/>
      <c r="AB32909"/>
      <c r="AC32909"/>
    </row>
    <row r="32910" spans="27:29" x14ac:dyDescent="0.25">
      <c r="AA32910"/>
      <c r="AB32910"/>
      <c r="AC32910"/>
    </row>
    <row r="32911" spans="27:29" x14ac:dyDescent="0.25">
      <c r="AA32911"/>
      <c r="AB32911"/>
      <c r="AC32911"/>
    </row>
    <row r="32912" spans="27:29" x14ac:dyDescent="0.25">
      <c r="AA32912"/>
      <c r="AB32912"/>
      <c r="AC32912"/>
    </row>
    <row r="32913" spans="27:29" x14ac:dyDescent="0.25">
      <c r="AA32913"/>
      <c r="AB32913"/>
      <c r="AC32913"/>
    </row>
    <row r="32914" spans="27:29" x14ac:dyDescent="0.25">
      <c r="AA32914"/>
      <c r="AB32914"/>
      <c r="AC32914"/>
    </row>
    <row r="32915" spans="27:29" x14ac:dyDescent="0.25">
      <c r="AA32915"/>
      <c r="AB32915"/>
      <c r="AC32915"/>
    </row>
    <row r="32916" spans="27:29" x14ac:dyDescent="0.25">
      <c r="AA32916"/>
      <c r="AB32916"/>
      <c r="AC32916"/>
    </row>
    <row r="32917" spans="27:29" x14ac:dyDescent="0.25">
      <c r="AA32917"/>
      <c r="AB32917"/>
      <c r="AC32917"/>
    </row>
    <row r="32918" spans="27:29" x14ac:dyDescent="0.25">
      <c r="AA32918"/>
      <c r="AB32918"/>
      <c r="AC32918"/>
    </row>
    <row r="32919" spans="27:29" x14ac:dyDescent="0.25">
      <c r="AA32919"/>
      <c r="AB32919"/>
      <c r="AC32919"/>
    </row>
    <row r="32920" spans="27:29" x14ac:dyDescent="0.25">
      <c r="AA32920"/>
      <c r="AB32920"/>
      <c r="AC32920"/>
    </row>
    <row r="32921" spans="27:29" x14ac:dyDescent="0.25">
      <c r="AA32921"/>
      <c r="AB32921"/>
      <c r="AC32921"/>
    </row>
    <row r="32922" spans="27:29" x14ac:dyDescent="0.25">
      <c r="AA32922"/>
      <c r="AB32922"/>
      <c r="AC32922"/>
    </row>
    <row r="32923" spans="27:29" x14ac:dyDescent="0.25">
      <c r="AA32923"/>
      <c r="AB32923"/>
      <c r="AC32923"/>
    </row>
    <row r="32924" spans="27:29" x14ac:dyDescent="0.25">
      <c r="AA32924"/>
      <c r="AB32924"/>
      <c r="AC32924"/>
    </row>
    <row r="32925" spans="27:29" x14ac:dyDescent="0.25">
      <c r="AA32925"/>
      <c r="AB32925"/>
      <c r="AC32925"/>
    </row>
    <row r="32926" spans="27:29" x14ac:dyDescent="0.25">
      <c r="AA32926"/>
      <c r="AB32926"/>
      <c r="AC32926"/>
    </row>
    <row r="32927" spans="27:29" x14ac:dyDescent="0.25">
      <c r="AA32927"/>
      <c r="AB32927"/>
      <c r="AC32927"/>
    </row>
    <row r="32928" spans="27:29" x14ac:dyDescent="0.25">
      <c r="AA32928"/>
      <c r="AB32928"/>
      <c r="AC32928"/>
    </row>
    <row r="32929" spans="27:29" x14ac:dyDescent="0.25">
      <c r="AA32929"/>
      <c r="AB32929"/>
      <c r="AC32929"/>
    </row>
    <row r="32930" spans="27:29" x14ac:dyDescent="0.25">
      <c r="AA32930"/>
      <c r="AB32930"/>
      <c r="AC32930"/>
    </row>
    <row r="32931" spans="27:29" x14ac:dyDescent="0.25">
      <c r="AA32931"/>
      <c r="AB32931"/>
      <c r="AC32931"/>
    </row>
    <row r="32932" spans="27:29" x14ac:dyDescent="0.25">
      <c r="AA32932"/>
      <c r="AB32932"/>
      <c r="AC32932"/>
    </row>
    <row r="32933" spans="27:29" x14ac:dyDescent="0.25">
      <c r="AA32933"/>
      <c r="AB32933"/>
      <c r="AC32933"/>
    </row>
    <row r="32934" spans="27:29" x14ac:dyDescent="0.25">
      <c r="AA32934"/>
      <c r="AB32934"/>
      <c r="AC32934"/>
    </row>
    <row r="32935" spans="27:29" x14ac:dyDescent="0.25">
      <c r="AA32935"/>
      <c r="AB32935"/>
      <c r="AC32935"/>
    </row>
    <row r="32936" spans="27:29" x14ac:dyDescent="0.25">
      <c r="AA32936"/>
      <c r="AB32936"/>
      <c r="AC32936"/>
    </row>
    <row r="32937" spans="27:29" x14ac:dyDescent="0.25">
      <c r="AA32937"/>
      <c r="AB32937"/>
      <c r="AC32937"/>
    </row>
    <row r="32938" spans="27:29" x14ac:dyDescent="0.25">
      <c r="AA32938"/>
      <c r="AB32938"/>
      <c r="AC32938"/>
    </row>
    <row r="32939" spans="27:29" x14ac:dyDescent="0.25">
      <c r="AA32939"/>
      <c r="AB32939"/>
      <c r="AC32939"/>
    </row>
    <row r="32940" spans="27:29" x14ac:dyDescent="0.25">
      <c r="AA32940"/>
      <c r="AB32940"/>
      <c r="AC32940"/>
    </row>
    <row r="32941" spans="27:29" x14ac:dyDescent="0.25">
      <c r="AA32941"/>
      <c r="AB32941"/>
      <c r="AC32941"/>
    </row>
    <row r="32942" spans="27:29" x14ac:dyDescent="0.25">
      <c r="AA32942"/>
      <c r="AB32942"/>
      <c r="AC32942"/>
    </row>
    <row r="32943" spans="27:29" x14ac:dyDescent="0.25">
      <c r="AA32943"/>
      <c r="AB32943"/>
      <c r="AC32943"/>
    </row>
    <row r="32944" spans="27:29" x14ac:dyDescent="0.25">
      <c r="AA32944"/>
      <c r="AB32944"/>
      <c r="AC32944"/>
    </row>
    <row r="32945" spans="27:29" x14ac:dyDescent="0.25">
      <c r="AA32945"/>
      <c r="AB32945"/>
      <c r="AC32945"/>
    </row>
    <row r="32946" spans="27:29" x14ac:dyDescent="0.25">
      <c r="AA32946"/>
      <c r="AB32946"/>
      <c r="AC32946"/>
    </row>
    <row r="32947" spans="27:29" x14ac:dyDescent="0.25">
      <c r="AA32947"/>
      <c r="AB32947"/>
      <c r="AC32947"/>
    </row>
    <row r="32948" spans="27:29" x14ac:dyDescent="0.25">
      <c r="AA32948"/>
      <c r="AB32948"/>
      <c r="AC32948"/>
    </row>
    <row r="32949" spans="27:29" x14ac:dyDescent="0.25">
      <c r="AA32949"/>
      <c r="AB32949"/>
      <c r="AC32949"/>
    </row>
    <row r="32950" spans="27:29" x14ac:dyDescent="0.25">
      <c r="AA32950"/>
      <c r="AB32950"/>
      <c r="AC32950"/>
    </row>
    <row r="32951" spans="27:29" x14ac:dyDescent="0.25">
      <c r="AA32951"/>
      <c r="AB32951"/>
      <c r="AC32951"/>
    </row>
    <row r="32952" spans="27:29" x14ac:dyDescent="0.25">
      <c r="AA32952"/>
      <c r="AB32952"/>
      <c r="AC32952"/>
    </row>
    <row r="32953" spans="27:29" x14ac:dyDescent="0.25">
      <c r="AA32953"/>
      <c r="AB32953"/>
      <c r="AC32953"/>
    </row>
    <row r="32954" spans="27:29" x14ac:dyDescent="0.25">
      <c r="AA32954"/>
      <c r="AB32954"/>
      <c r="AC32954"/>
    </row>
    <row r="32955" spans="27:29" x14ac:dyDescent="0.25">
      <c r="AA32955"/>
      <c r="AB32955"/>
      <c r="AC32955"/>
    </row>
    <row r="32956" spans="27:29" x14ac:dyDescent="0.25">
      <c r="AA32956"/>
      <c r="AB32956"/>
      <c r="AC32956"/>
    </row>
    <row r="32957" spans="27:29" x14ac:dyDescent="0.25">
      <c r="AA32957"/>
      <c r="AB32957"/>
      <c r="AC32957"/>
    </row>
    <row r="32958" spans="27:29" x14ac:dyDescent="0.25">
      <c r="AA32958"/>
      <c r="AB32958"/>
      <c r="AC32958"/>
    </row>
    <row r="32959" spans="27:29" x14ac:dyDescent="0.25">
      <c r="AA32959"/>
      <c r="AB32959"/>
      <c r="AC32959"/>
    </row>
    <row r="32960" spans="27:29" x14ac:dyDescent="0.25">
      <c r="AA32960"/>
      <c r="AB32960"/>
      <c r="AC32960"/>
    </row>
    <row r="32961" spans="27:29" x14ac:dyDescent="0.25">
      <c r="AA32961"/>
      <c r="AB32961"/>
      <c r="AC32961"/>
    </row>
    <row r="32962" spans="27:29" x14ac:dyDescent="0.25">
      <c r="AA32962"/>
      <c r="AB32962"/>
      <c r="AC32962"/>
    </row>
    <row r="32963" spans="27:29" x14ac:dyDescent="0.25">
      <c r="AA32963"/>
      <c r="AB32963"/>
      <c r="AC32963"/>
    </row>
    <row r="32964" spans="27:29" x14ac:dyDescent="0.25">
      <c r="AA32964"/>
      <c r="AB32964"/>
      <c r="AC32964"/>
    </row>
    <row r="32965" spans="27:29" x14ac:dyDescent="0.25">
      <c r="AA32965"/>
      <c r="AB32965"/>
      <c r="AC32965"/>
    </row>
    <row r="32966" spans="27:29" x14ac:dyDescent="0.25">
      <c r="AA32966"/>
      <c r="AB32966"/>
      <c r="AC32966"/>
    </row>
    <row r="32967" spans="27:29" x14ac:dyDescent="0.25">
      <c r="AA32967"/>
      <c r="AB32967"/>
      <c r="AC32967"/>
    </row>
    <row r="32968" spans="27:29" x14ac:dyDescent="0.25">
      <c r="AA32968"/>
      <c r="AB32968"/>
      <c r="AC32968"/>
    </row>
    <row r="32969" spans="27:29" x14ac:dyDescent="0.25">
      <c r="AA32969"/>
      <c r="AB32969"/>
      <c r="AC32969"/>
    </row>
    <row r="32970" spans="27:29" x14ac:dyDescent="0.25">
      <c r="AA32970"/>
      <c r="AB32970"/>
      <c r="AC32970"/>
    </row>
    <row r="32971" spans="27:29" x14ac:dyDescent="0.25">
      <c r="AA32971"/>
      <c r="AB32971"/>
      <c r="AC32971"/>
    </row>
    <row r="32972" spans="27:29" x14ac:dyDescent="0.25">
      <c r="AA32972"/>
      <c r="AB32972"/>
      <c r="AC32972"/>
    </row>
    <row r="32973" spans="27:29" x14ac:dyDescent="0.25">
      <c r="AA32973"/>
      <c r="AB32973"/>
      <c r="AC32973"/>
    </row>
    <row r="32974" spans="27:29" x14ac:dyDescent="0.25">
      <c r="AA32974"/>
      <c r="AB32974"/>
      <c r="AC32974"/>
    </row>
    <row r="32975" spans="27:29" x14ac:dyDescent="0.25">
      <c r="AA32975"/>
      <c r="AB32975"/>
      <c r="AC32975"/>
    </row>
    <row r="32976" spans="27:29" x14ac:dyDescent="0.25">
      <c r="AA32976"/>
      <c r="AB32976"/>
      <c r="AC32976"/>
    </row>
    <row r="32977" spans="27:29" x14ac:dyDescent="0.25">
      <c r="AA32977"/>
      <c r="AB32977"/>
      <c r="AC32977"/>
    </row>
    <row r="32978" spans="27:29" x14ac:dyDescent="0.25">
      <c r="AA32978"/>
      <c r="AB32978"/>
      <c r="AC32978"/>
    </row>
    <row r="32979" spans="27:29" x14ac:dyDescent="0.25">
      <c r="AA32979"/>
      <c r="AB32979"/>
      <c r="AC32979"/>
    </row>
    <row r="32980" spans="27:29" x14ac:dyDescent="0.25">
      <c r="AA32980"/>
      <c r="AB32980"/>
      <c r="AC32980"/>
    </row>
    <row r="32981" spans="27:29" x14ac:dyDescent="0.25">
      <c r="AA32981"/>
      <c r="AB32981"/>
      <c r="AC32981"/>
    </row>
    <row r="32982" spans="27:29" x14ac:dyDescent="0.25">
      <c r="AA32982"/>
      <c r="AB32982"/>
      <c r="AC32982"/>
    </row>
    <row r="32983" spans="27:29" x14ac:dyDescent="0.25">
      <c r="AA32983"/>
      <c r="AB32983"/>
      <c r="AC32983"/>
    </row>
    <row r="32984" spans="27:29" x14ac:dyDescent="0.25">
      <c r="AA32984"/>
      <c r="AB32984"/>
      <c r="AC32984"/>
    </row>
    <row r="32985" spans="27:29" x14ac:dyDescent="0.25">
      <c r="AA32985"/>
      <c r="AB32985"/>
      <c r="AC32985"/>
    </row>
    <row r="32986" spans="27:29" x14ac:dyDescent="0.25">
      <c r="AA32986"/>
      <c r="AB32986"/>
      <c r="AC32986"/>
    </row>
    <row r="32987" spans="27:29" x14ac:dyDescent="0.25">
      <c r="AA32987"/>
      <c r="AB32987"/>
      <c r="AC32987"/>
    </row>
    <row r="32988" spans="27:29" x14ac:dyDescent="0.25">
      <c r="AA32988"/>
      <c r="AB32988"/>
      <c r="AC32988"/>
    </row>
    <row r="32989" spans="27:29" x14ac:dyDescent="0.25">
      <c r="AA32989"/>
      <c r="AB32989"/>
      <c r="AC32989"/>
    </row>
    <row r="32990" spans="27:29" x14ac:dyDescent="0.25">
      <c r="AA32990"/>
      <c r="AB32990"/>
      <c r="AC32990"/>
    </row>
    <row r="32991" spans="27:29" x14ac:dyDescent="0.25">
      <c r="AA32991"/>
      <c r="AB32991"/>
      <c r="AC32991"/>
    </row>
    <row r="32992" spans="27:29" x14ac:dyDescent="0.25">
      <c r="AA32992"/>
      <c r="AB32992"/>
      <c r="AC32992"/>
    </row>
    <row r="32993" spans="27:29" x14ac:dyDescent="0.25">
      <c r="AA32993"/>
      <c r="AB32993"/>
      <c r="AC32993"/>
    </row>
    <row r="32994" spans="27:29" x14ac:dyDescent="0.25">
      <c r="AA32994"/>
      <c r="AB32994"/>
      <c r="AC32994"/>
    </row>
    <row r="32995" spans="27:29" x14ac:dyDescent="0.25">
      <c r="AA32995"/>
      <c r="AB32995"/>
      <c r="AC32995"/>
    </row>
    <row r="32996" spans="27:29" x14ac:dyDescent="0.25">
      <c r="AA32996"/>
      <c r="AB32996"/>
      <c r="AC32996"/>
    </row>
    <row r="32997" spans="27:29" x14ac:dyDescent="0.25">
      <c r="AA32997"/>
      <c r="AB32997"/>
      <c r="AC32997"/>
    </row>
    <row r="32998" spans="27:29" x14ac:dyDescent="0.25">
      <c r="AA32998"/>
      <c r="AB32998"/>
      <c r="AC32998"/>
    </row>
    <row r="32999" spans="27:29" x14ac:dyDescent="0.25">
      <c r="AA32999"/>
      <c r="AB32999"/>
      <c r="AC32999"/>
    </row>
    <row r="33000" spans="27:29" x14ac:dyDescent="0.25">
      <c r="AA33000"/>
      <c r="AB33000"/>
      <c r="AC33000"/>
    </row>
    <row r="33001" spans="27:29" x14ac:dyDescent="0.25">
      <c r="AA33001"/>
      <c r="AB33001"/>
      <c r="AC33001"/>
    </row>
    <row r="33002" spans="27:29" x14ac:dyDescent="0.25">
      <c r="AA33002"/>
      <c r="AB33002"/>
      <c r="AC33002"/>
    </row>
    <row r="33003" spans="27:29" x14ac:dyDescent="0.25">
      <c r="AA33003"/>
      <c r="AB33003"/>
      <c r="AC33003"/>
    </row>
    <row r="33004" spans="27:29" x14ac:dyDescent="0.25">
      <c r="AA33004"/>
      <c r="AB33004"/>
      <c r="AC33004"/>
    </row>
    <row r="33005" spans="27:29" x14ac:dyDescent="0.25">
      <c r="AA33005"/>
      <c r="AB33005"/>
      <c r="AC33005"/>
    </row>
    <row r="33006" spans="27:29" x14ac:dyDescent="0.25">
      <c r="AA33006"/>
      <c r="AB33006"/>
      <c r="AC33006"/>
    </row>
    <row r="33007" spans="27:29" x14ac:dyDescent="0.25">
      <c r="AA33007"/>
      <c r="AB33007"/>
      <c r="AC33007"/>
    </row>
    <row r="33008" spans="27:29" x14ac:dyDescent="0.25">
      <c r="AA33008"/>
      <c r="AB33008"/>
      <c r="AC33008"/>
    </row>
    <row r="33009" spans="27:29" x14ac:dyDescent="0.25">
      <c r="AA33009"/>
      <c r="AB33009"/>
      <c r="AC33009"/>
    </row>
    <row r="33010" spans="27:29" x14ac:dyDescent="0.25">
      <c r="AA33010"/>
      <c r="AB33010"/>
      <c r="AC33010"/>
    </row>
    <row r="33011" spans="27:29" x14ac:dyDescent="0.25">
      <c r="AA33011"/>
      <c r="AB33011"/>
      <c r="AC33011"/>
    </row>
    <row r="33012" spans="27:29" x14ac:dyDescent="0.25">
      <c r="AA33012"/>
      <c r="AB33012"/>
      <c r="AC33012"/>
    </row>
    <row r="33013" spans="27:29" x14ac:dyDescent="0.25">
      <c r="AA33013"/>
      <c r="AB33013"/>
      <c r="AC33013"/>
    </row>
    <row r="33014" spans="27:29" x14ac:dyDescent="0.25">
      <c r="AA33014"/>
      <c r="AB33014"/>
      <c r="AC33014"/>
    </row>
    <row r="33015" spans="27:29" x14ac:dyDescent="0.25">
      <c r="AA33015"/>
      <c r="AB33015"/>
      <c r="AC33015"/>
    </row>
    <row r="33016" spans="27:29" x14ac:dyDescent="0.25">
      <c r="AA33016"/>
      <c r="AB33016"/>
      <c r="AC33016"/>
    </row>
    <row r="33017" spans="27:29" x14ac:dyDescent="0.25">
      <c r="AA33017"/>
      <c r="AB33017"/>
      <c r="AC33017"/>
    </row>
    <row r="33018" spans="27:29" x14ac:dyDescent="0.25">
      <c r="AA33018"/>
      <c r="AB33018"/>
      <c r="AC33018"/>
    </row>
    <row r="33019" spans="27:29" x14ac:dyDescent="0.25">
      <c r="AA33019"/>
      <c r="AB33019"/>
      <c r="AC33019"/>
    </row>
    <row r="33020" spans="27:29" x14ac:dyDescent="0.25">
      <c r="AA33020"/>
      <c r="AB33020"/>
      <c r="AC33020"/>
    </row>
    <row r="33021" spans="27:29" x14ac:dyDescent="0.25">
      <c r="AA33021"/>
      <c r="AB33021"/>
      <c r="AC33021"/>
    </row>
    <row r="33022" spans="27:29" x14ac:dyDescent="0.25">
      <c r="AA33022"/>
      <c r="AB33022"/>
      <c r="AC33022"/>
    </row>
    <row r="33023" spans="27:29" x14ac:dyDescent="0.25">
      <c r="AA33023"/>
      <c r="AB33023"/>
      <c r="AC33023"/>
    </row>
    <row r="33024" spans="27:29" x14ac:dyDescent="0.25">
      <c r="AA33024"/>
      <c r="AB33024"/>
      <c r="AC33024"/>
    </row>
    <row r="33025" spans="27:29" x14ac:dyDescent="0.25">
      <c r="AA33025"/>
      <c r="AB33025"/>
      <c r="AC33025"/>
    </row>
    <row r="33026" spans="27:29" x14ac:dyDescent="0.25">
      <c r="AA33026"/>
      <c r="AB33026"/>
      <c r="AC33026"/>
    </row>
    <row r="33027" spans="27:29" x14ac:dyDescent="0.25">
      <c r="AA33027"/>
      <c r="AB33027"/>
      <c r="AC33027"/>
    </row>
    <row r="33028" spans="27:29" x14ac:dyDescent="0.25">
      <c r="AA33028"/>
      <c r="AB33028"/>
      <c r="AC33028"/>
    </row>
    <row r="33029" spans="27:29" x14ac:dyDescent="0.25">
      <c r="AA33029"/>
      <c r="AB33029"/>
      <c r="AC33029"/>
    </row>
    <row r="33030" spans="27:29" x14ac:dyDescent="0.25">
      <c r="AA33030"/>
      <c r="AB33030"/>
      <c r="AC33030"/>
    </row>
    <row r="33031" spans="27:29" x14ac:dyDescent="0.25">
      <c r="AA33031"/>
      <c r="AB33031"/>
      <c r="AC33031"/>
    </row>
    <row r="33032" spans="27:29" x14ac:dyDescent="0.25">
      <c r="AA33032"/>
      <c r="AB33032"/>
      <c r="AC33032"/>
    </row>
    <row r="33033" spans="27:29" x14ac:dyDescent="0.25">
      <c r="AA33033"/>
      <c r="AB33033"/>
      <c r="AC33033"/>
    </row>
    <row r="33034" spans="27:29" x14ac:dyDescent="0.25">
      <c r="AA33034"/>
      <c r="AB33034"/>
      <c r="AC33034"/>
    </row>
    <row r="33035" spans="27:29" x14ac:dyDescent="0.25">
      <c r="AA33035"/>
      <c r="AB33035"/>
      <c r="AC33035"/>
    </row>
    <row r="33036" spans="27:29" x14ac:dyDescent="0.25">
      <c r="AA33036"/>
      <c r="AB33036"/>
      <c r="AC33036"/>
    </row>
    <row r="33037" spans="27:29" x14ac:dyDescent="0.25">
      <c r="AA33037"/>
      <c r="AB33037"/>
      <c r="AC33037"/>
    </row>
    <row r="33038" spans="27:29" x14ac:dyDescent="0.25">
      <c r="AA33038"/>
      <c r="AB33038"/>
      <c r="AC33038"/>
    </row>
    <row r="33039" spans="27:29" x14ac:dyDescent="0.25">
      <c r="AA33039"/>
      <c r="AB33039"/>
      <c r="AC33039"/>
    </row>
    <row r="33040" spans="27:29" x14ac:dyDescent="0.25">
      <c r="AA33040"/>
      <c r="AB33040"/>
      <c r="AC33040"/>
    </row>
    <row r="33041" spans="27:29" x14ac:dyDescent="0.25">
      <c r="AA33041"/>
      <c r="AB33041"/>
      <c r="AC33041"/>
    </row>
    <row r="33042" spans="27:29" x14ac:dyDescent="0.25">
      <c r="AA33042"/>
      <c r="AB33042"/>
      <c r="AC33042"/>
    </row>
    <row r="33043" spans="27:29" x14ac:dyDescent="0.25">
      <c r="AA33043"/>
      <c r="AB33043"/>
      <c r="AC33043"/>
    </row>
    <row r="33044" spans="27:29" x14ac:dyDescent="0.25">
      <c r="AA33044"/>
      <c r="AB33044"/>
      <c r="AC33044"/>
    </row>
    <row r="33045" spans="27:29" x14ac:dyDescent="0.25">
      <c r="AA33045"/>
      <c r="AB33045"/>
      <c r="AC33045"/>
    </row>
    <row r="33046" spans="27:29" x14ac:dyDescent="0.25">
      <c r="AA33046"/>
      <c r="AB33046"/>
      <c r="AC33046"/>
    </row>
    <row r="33047" spans="27:29" x14ac:dyDescent="0.25">
      <c r="AA33047"/>
      <c r="AB33047"/>
      <c r="AC33047"/>
    </row>
    <row r="33048" spans="27:29" x14ac:dyDescent="0.25">
      <c r="AA33048"/>
      <c r="AB33048"/>
      <c r="AC33048"/>
    </row>
    <row r="33049" spans="27:29" x14ac:dyDescent="0.25">
      <c r="AA33049"/>
      <c r="AB33049"/>
      <c r="AC33049"/>
    </row>
    <row r="33050" spans="27:29" x14ac:dyDescent="0.25">
      <c r="AA33050"/>
      <c r="AB33050"/>
      <c r="AC33050"/>
    </row>
    <row r="33051" spans="27:29" x14ac:dyDescent="0.25">
      <c r="AA33051"/>
      <c r="AB33051"/>
      <c r="AC33051"/>
    </row>
    <row r="33052" spans="27:29" x14ac:dyDescent="0.25">
      <c r="AA33052"/>
      <c r="AB33052"/>
      <c r="AC33052"/>
    </row>
    <row r="33053" spans="27:29" x14ac:dyDescent="0.25">
      <c r="AA33053"/>
      <c r="AB33053"/>
      <c r="AC33053"/>
    </row>
    <row r="33054" spans="27:29" x14ac:dyDescent="0.25">
      <c r="AA33054"/>
      <c r="AB33054"/>
      <c r="AC33054"/>
    </row>
    <row r="33055" spans="27:29" x14ac:dyDescent="0.25">
      <c r="AA33055"/>
      <c r="AB33055"/>
      <c r="AC33055"/>
    </row>
    <row r="33056" spans="27:29" x14ac:dyDescent="0.25">
      <c r="AA33056"/>
      <c r="AB33056"/>
      <c r="AC33056"/>
    </row>
    <row r="33057" spans="27:29" x14ac:dyDescent="0.25">
      <c r="AA33057"/>
      <c r="AB33057"/>
      <c r="AC33057"/>
    </row>
    <row r="33058" spans="27:29" x14ac:dyDescent="0.25">
      <c r="AA33058"/>
      <c r="AB33058"/>
      <c r="AC33058"/>
    </row>
    <row r="33059" spans="27:29" x14ac:dyDescent="0.25">
      <c r="AA33059"/>
      <c r="AB33059"/>
      <c r="AC33059"/>
    </row>
    <row r="33060" spans="27:29" x14ac:dyDescent="0.25">
      <c r="AA33060"/>
      <c r="AB33060"/>
      <c r="AC33060"/>
    </row>
    <row r="33061" spans="27:29" x14ac:dyDescent="0.25">
      <c r="AA33061"/>
      <c r="AB33061"/>
      <c r="AC33061"/>
    </row>
    <row r="33062" spans="27:29" x14ac:dyDescent="0.25">
      <c r="AA33062"/>
      <c r="AB33062"/>
      <c r="AC33062"/>
    </row>
    <row r="33063" spans="27:29" x14ac:dyDescent="0.25">
      <c r="AA33063"/>
      <c r="AB33063"/>
      <c r="AC33063"/>
    </row>
    <row r="33064" spans="27:29" x14ac:dyDescent="0.25">
      <c r="AA33064"/>
      <c r="AB33064"/>
      <c r="AC33064"/>
    </row>
    <row r="33065" spans="27:29" x14ac:dyDescent="0.25">
      <c r="AA33065"/>
      <c r="AB33065"/>
      <c r="AC33065"/>
    </row>
    <row r="33066" spans="27:29" x14ac:dyDescent="0.25">
      <c r="AA33066"/>
      <c r="AB33066"/>
      <c r="AC33066"/>
    </row>
    <row r="33067" spans="27:29" x14ac:dyDescent="0.25">
      <c r="AA33067"/>
      <c r="AB33067"/>
      <c r="AC33067"/>
    </row>
    <row r="33068" spans="27:29" x14ac:dyDescent="0.25">
      <c r="AA33068"/>
      <c r="AB33068"/>
      <c r="AC33068"/>
    </row>
    <row r="33069" spans="27:29" x14ac:dyDescent="0.25">
      <c r="AA33069"/>
      <c r="AB33069"/>
      <c r="AC33069"/>
    </row>
    <row r="33070" spans="27:29" x14ac:dyDescent="0.25">
      <c r="AA33070"/>
      <c r="AB33070"/>
      <c r="AC33070"/>
    </row>
    <row r="33071" spans="27:29" x14ac:dyDescent="0.25">
      <c r="AA33071"/>
      <c r="AB33071"/>
      <c r="AC33071"/>
    </row>
    <row r="33072" spans="27:29" x14ac:dyDescent="0.25">
      <c r="AA33072"/>
      <c r="AB33072"/>
      <c r="AC33072"/>
    </row>
    <row r="33073" spans="27:29" x14ac:dyDescent="0.25">
      <c r="AA33073"/>
      <c r="AB33073"/>
      <c r="AC33073"/>
    </row>
    <row r="33074" spans="27:29" x14ac:dyDescent="0.25">
      <c r="AA33074"/>
      <c r="AB33074"/>
      <c r="AC33074"/>
    </row>
    <row r="33075" spans="27:29" x14ac:dyDescent="0.25">
      <c r="AA33075"/>
      <c r="AB33075"/>
      <c r="AC33075"/>
    </row>
    <row r="33076" spans="27:29" x14ac:dyDescent="0.25">
      <c r="AA33076"/>
      <c r="AB33076"/>
      <c r="AC33076"/>
    </row>
    <row r="33077" spans="27:29" x14ac:dyDescent="0.25">
      <c r="AA33077"/>
      <c r="AB33077"/>
      <c r="AC33077"/>
    </row>
    <row r="33078" spans="27:29" x14ac:dyDescent="0.25">
      <c r="AA33078"/>
      <c r="AB33078"/>
      <c r="AC33078"/>
    </row>
    <row r="33079" spans="27:29" x14ac:dyDescent="0.25">
      <c r="AA33079"/>
      <c r="AB33079"/>
      <c r="AC33079"/>
    </row>
    <row r="33080" spans="27:29" x14ac:dyDescent="0.25">
      <c r="AA33080"/>
      <c r="AB33080"/>
      <c r="AC33080"/>
    </row>
    <row r="33081" spans="27:29" x14ac:dyDescent="0.25">
      <c r="AA33081"/>
      <c r="AB33081"/>
      <c r="AC33081"/>
    </row>
    <row r="33082" spans="27:29" x14ac:dyDescent="0.25">
      <c r="AA33082"/>
      <c r="AB33082"/>
      <c r="AC33082"/>
    </row>
    <row r="33083" spans="27:29" x14ac:dyDescent="0.25">
      <c r="AA33083"/>
      <c r="AB33083"/>
      <c r="AC33083"/>
    </row>
    <row r="33084" spans="27:29" x14ac:dyDescent="0.25">
      <c r="AA33084"/>
      <c r="AB33084"/>
      <c r="AC33084"/>
    </row>
    <row r="33085" spans="27:29" x14ac:dyDescent="0.25">
      <c r="AA33085"/>
      <c r="AB33085"/>
      <c r="AC33085"/>
    </row>
    <row r="33086" spans="27:29" x14ac:dyDescent="0.25">
      <c r="AA33086"/>
      <c r="AB33086"/>
      <c r="AC33086"/>
    </row>
    <row r="33087" spans="27:29" x14ac:dyDescent="0.25">
      <c r="AA33087"/>
      <c r="AB33087"/>
      <c r="AC33087"/>
    </row>
    <row r="33088" spans="27:29" x14ac:dyDescent="0.25">
      <c r="AA33088"/>
      <c r="AB33088"/>
      <c r="AC33088"/>
    </row>
    <row r="33089" spans="27:29" x14ac:dyDescent="0.25">
      <c r="AA33089"/>
      <c r="AB33089"/>
      <c r="AC33089"/>
    </row>
    <row r="33090" spans="27:29" x14ac:dyDescent="0.25">
      <c r="AA33090"/>
      <c r="AB33090"/>
      <c r="AC33090"/>
    </row>
    <row r="33091" spans="27:29" x14ac:dyDescent="0.25">
      <c r="AA33091"/>
      <c r="AB33091"/>
      <c r="AC33091"/>
    </row>
    <row r="33092" spans="27:29" x14ac:dyDescent="0.25">
      <c r="AA33092"/>
      <c r="AB33092"/>
      <c r="AC33092"/>
    </row>
    <row r="33093" spans="27:29" x14ac:dyDescent="0.25">
      <c r="AA33093"/>
      <c r="AB33093"/>
      <c r="AC33093"/>
    </row>
    <row r="33094" spans="27:29" x14ac:dyDescent="0.25">
      <c r="AA33094"/>
      <c r="AB33094"/>
      <c r="AC33094"/>
    </row>
    <row r="33095" spans="27:29" x14ac:dyDescent="0.25">
      <c r="AA33095"/>
      <c r="AB33095"/>
      <c r="AC33095"/>
    </row>
    <row r="33096" spans="27:29" x14ac:dyDescent="0.25">
      <c r="AA33096"/>
      <c r="AB33096"/>
      <c r="AC33096"/>
    </row>
    <row r="33097" spans="27:29" x14ac:dyDescent="0.25">
      <c r="AA33097"/>
      <c r="AB33097"/>
      <c r="AC33097"/>
    </row>
    <row r="33098" spans="27:29" x14ac:dyDescent="0.25">
      <c r="AA33098"/>
      <c r="AB33098"/>
      <c r="AC33098"/>
    </row>
    <row r="33099" spans="27:29" x14ac:dyDescent="0.25">
      <c r="AA33099"/>
      <c r="AB33099"/>
      <c r="AC33099"/>
    </row>
    <row r="33100" spans="27:29" x14ac:dyDescent="0.25">
      <c r="AA33100"/>
      <c r="AB33100"/>
      <c r="AC33100"/>
    </row>
    <row r="33101" spans="27:29" x14ac:dyDescent="0.25">
      <c r="AA33101"/>
      <c r="AB33101"/>
      <c r="AC33101"/>
    </row>
    <row r="33102" spans="27:29" x14ac:dyDescent="0.25">
      <c r="AA33102"/>
      <c r="AB33102"/>
      <c r="AC33102"/>
    </row>
    <row r="33103" spans="27:29" x14ac:dyDescent="0.25">
      <c r="AA33103"/>
      <c r="AB33103"/>
      <c r="AC33103"/>
    </row>
    <row r="33104" spans="27:29" x14ac:dyDescent="0.25">
      <c r="AA33104"/>
      <c r="AB33104"/>
      <c r="AC33104"/>
    </row>
    <row r="33105" spans="27:29" x14ac:dyDescent="0.25">
      <c r="AA33105"/>
      <c r="AB33105"/>
      <c r="AC33105"/>
    </row>
    <row r="33106" spans="27:29" x14ac:dyDescent="0.25">
      <c r="AA33106"/>
      <c r="AB33106"/>
      <c r="AC33106"/>
    </row>
    <row r="33107" spans="27:29" x14ac:dyDescent="0.25">
      <c r="AA33107"/>
      <c r="AB33107"/>
      <c r="AC33107"/>
    </row>
    <row r="33108" spans="27:29" x14ac:dyDescent="0.25">
      <c r="AA33108"/>
      <c r="AB33108"/>
      <c r="AC33108"/>
    </row>
    <row r="33109" spans="27:29" x14ac:dyDescent="0.25">
      <c r="AA33109"/>
      <c r="AB33109"/>
      <c r="AC33109"/>
    </row>
    <row r="33110" spans="27:29" x14ac:dyDescent="0.25">
      <c r="AA33110"/>
      <c r="AB33110"/>
      <c r="AC33110"/>
    </row>
    <row r="33111" spans="27:29" x14ac:dyDescent="0.25">
      <c r="AA33111"/>
      <c r="AB33111"/>
      <c r="AC33111"/>
    </row>
    <row r="33112" spans="27:29" x14ac:dyDescent="0.25">
      <c r="AA33112"/>
      <c r="AB33112"/>
      <c r="AC33112"/>
    </row>
    <row r="33113" spans="27:29" x14ac:dyDescent="0.25">
      <c r="AA33113"/>
      <c r="AB33113"/>
      <c r="AC33113"/>
    </row>
    <row r="33114" spans="27:29" x14ac:dyDescent="0.25">
      <c r="AA33114"/>
      <c r="AB33114"/>
      <c r="AC33114"/>
    </row>
    <row r="33115" spans="27:29" x14ac:dyDescent="0.25">
      <c r="AA33115"/>
      <c r="AB33115"/>
      <c r="AC33115"/>
    </row>
    <row r="33116" spans="27:29" x14ac:dyDescent="0.25">
      <c r="AA33116"/>
      <c r="AB33116"/>
      <c r="AC33116"/>
    </row>
    <row r="33117" spans="27:29" x14ac:dyDescent="0.25">
      <c r="AA33117"/>
      <c r="AB33117"/>
      <c r="AC33117"/>
    </row>
    <row r="33118" spans="27:29" x14ac:dyDescent="0.25">
      <c r="AA33118"/>
      <c r="AB33118"/>
      <c r="AC33118"/>
    </row>
    <row r="33119" spans="27:29" x14ac:dyDescent="0.25">
      <c r="AA33119"/>
      <c r="AB33119"/>
      <c r="AC33119"/>
    </row>
    <row r="33120" spans="27:29" x14ac:dyDescent="0.25">
      <c r="AA33120"/>
      <c r="AB33120"/>
      <c r="AC33120"/>
    </row>
    <row r="33121" spans="27:29" x14ac:dyDescent="0.25">
      <c r="AA33121"/>
      <c r="AB33121"/>
      <c r="AC33121"/>
    </row>
    <row r="33122" spans="27:29" x14ac:dyDescent="0.25">
      <c r="AA33122"/>
      <c r="AB33122"/>
      <c r="AC33122"/>
    </row>
    <row r="33123" spans="27:29" x14ac:dyDescent="0.25">
      <c r="AA33123"/>
      <c r="AB33123"/>
      <c r="AC33123"/>
    </row>
    <row r="33124" spans="27:29" x14ac:dyDescent="0.25">
      <c r="AA33124"/>
      <c r="AB33124"/>
      <c r="AC33124"/>
    </row>
    <row r="33125" spans="27:29" x14ac:dyDescent="0.25">
      <c r="AA33125"/>
      <c r="AB33125"/>
      <c r="AC33125"/>
    </row>
    <row r="33126" spans="27:29" x14ac:dyDescent="0.25">
      <c r="AA33126"/>
      <c r="AB33126"/>
      <c r="AC33126"/>
    </row>
    <row r="33127" spans="27:29" x14ac:dyDescent="0.25">
      <c r="AA33127"/>
      <c r="AB33127"/>
      <c r="AC33127"/>
    </row>
    <row r="33128" spans="27:29" x14ac:dyDescent="0.25">
      <c r="AA33128"/>
      <c r="AB33128"/>
      <c r="AC33128"/>
    </row>
    <row r="33129" spans="27:29" x14ac:dyDescent="0.25">
      <c r="AA33129"/>
      <c r="AB33129"/>
      <c r="AC33129"/>
    </row>
    <row r="33130" spans="27:29" x14ac:dyDescent="0.25">
      <c r="AA33130"/>
      <c r="AB33130"/>
      <c r="AC33130"/>
    </row>
    <row r="33131" spans="27:29" x14ac:dyDescent="0.25">
      <c r="AA33131"/>
      <c r="AB33131"/>
      <c r="AC33131"/>
    </row>
    <row r="33132" spans="27:29" x14ac:dyDescent="0.25">
      <c r="AA33132"/>
      <c r="AB33132"/>
      <c r="AC33132"/>
    </row>
    <row r="33133" spans="27:29" x14ac:dyDescent="0.25">
      <c r="AA33133"/>
      <c r="AB33133"/>
      <c r="AC33133"/>
    </row>
    <row r="33134" spans="27:29" x14ac:dyDescent="0.25">
      <c r="AA33134"/>
      <c r="AB33134"/>
      <c r="AC33134"/>
    </row>
    <row r="33135" spans="27:29" x14ac:dyDescent="0.25">
      <c r="AA33135"/>
      <c r="AB33135"/>
      <c r="AC33135"/>
    </row>
    <row r="33136" spans="27:29" x14ac:dyDescent="0.25">
      <c r="AA33136"/>
      <c r="AB33136"/>
      <c r="AC33136"/>
    </row>
    <row r="33137" spans="27:29" x14ac:dyDescent="0.25">
      <c r="AA33137"/>
      <c r="AB33137"/>
      <c r="AC33137"/>
    </row>
    <row r="33138" spans="27:29" x14ac:dyDescent="0.25">
      <c r="AA33138"/>
      <c r="AB33138"/>
      <c r="AC33138"/>
    </row>
    <row r="33139" spans="27:29" x14ac:dyDescent="0.25">
      <c r="AA33139"/>
      <c r="AB33139"/>
      <c r="AC33139"/>
    </row>
    <row r="33140" spans="27:29" x14ac:dyDescent="0.25">
      <c r="AA33140"/>
      <c r="AB33140"/>
      <c r="AC33140"/>
    </row>
    <row r="33141" spans="27:29" x14ac:dyDescent="0.25">
      <c r="AA33141"/>
      <c r="AB33141"/>
      <c r="AC33141"/>
    </row>
    <row r="33142" spans="27:29" x14ac:dyDescent="0.25">
      <c r="AA33142"/>
      <c r="AB33142"/>
      <c r="AC33142"/>
    </row>
    <row r="33143" spans="27:29" x14ac:dyDescent="0.25">
      <c r="AA33143"/>
      <c r="AB33143"/>
      <c r="AC33143"/>
    </row>
    <row r="33144" spans="27:29" x14ac:dyDescent="0.25">
      <c r="AA33144"/>
      <c r="AB33144"/>
      <c r="AC33144"/>
    </row>
    <row r="33145" spans="27:29" x14ac:dyDescent="0.25">
      <c r="AA33145"/>
      <c r="AB33145"/>
      <c r="AC33145"/>
    </row>
    <row r="33146" spans="27:29" x14ac:dyDescent="0.25">
      <c r="AA33146"/>
      <c r="AB33146"/>
      <c r="AC33146"/>
    </row>
    <row r="33147" spans="27:29" x14ac:dyDescent="0.25">
      <c r="AA33147"/>
      <c r="AB33147"/>
      <c r="AC33147"/>
    </row>
    <row r="33148" spans="27:29" x14ac:dyDescent="0.25">
      <c r="AA33148"/>
      <c r="AB33148"/>
      <c r="AC33148"/>
    </row>
    <row r="33149" spans="27:29" x14ac:dyDescent="0.25">
      <c r="AA33149"/>
      <c r="AB33149"/>
      <c r="AC33149"/>
    </row>
    <row r="33150" spans="27:29" x14ac:dyDescent="0.25">
      <c r="AA33150"/>
      <c r="AB33150"/>
      <c r="AC33150"/>
    </row>
    <row r="33151" spans="27:29" x14ac:dyDescent="0.25">
      <c r="AA33151"/>
      <c r="AB33151"/>
      <c r="AC33151"/>
    </row>
    <row r="33152" spans="27:29" x14ac:dyDescent="0.25">
      <c r="AA33152"/>
      <c r="AB33152"/>
      <c r="AC33152"/>
    </row>
    <row r="33153" spans="27:29" x14ac:dyDescent="0.25">
      <c r="AA33153"/>
      <c r="AB33153"/>
      <c r="AC33153"/>
    </row>
    <row r="33154" spans="27:29" x14ac:dyDescent="0.25">
      <c r="AA33154"/>
      <c r="AB33154"/>
      <c r="AC33154"/>
    </row>
    <row r="33155" spans="27:29" x14ac:dyDescent="0.25">
      <c r="AA33155"/>
      <c r="AB33155"/>
      <c r="AC33155"/>
    </row>
    <row r="33156" spans="27:29" x14ac:dyDescent="0.25">
      <c r="AA33156"/>
      <c r="AB33156"/>
      <c r="AC33156"/>
    </row>
    <row r="33157" spans="27:29" x14ac:dyDescent="0.25">
      <c r="AA33157"/>
      <c r="AB33157"/>
      <c r="AC33157"/>
    </row>
    <row r="33158" spans="27:29" x14ac:dyDescent="0.25">
      <c r="AA33158"/>
      <c r="AB33158"/>
      <c r="AC33158"/>
    </row>
    <row r="33159" spans="27:29" x14ac:dyDescent="0.25">
      <c r="AA33159"/>
      <c r="AB33159"/>
      <c r="AC33159"/>
    </row>
    <row r="33160" spans="27:29" x14ac:dyDescent="0.25">
      <c r="AA33160"/>
      <c r="AB33160"/>
      <c r="AC33160"/>
    </row>
    <row r="33161" spans="27:29" x14ac:dyDescent="0.25">
      <c r="AA33161"/>
      <c r="AB33161"/>
      <c r="AC33161"/>
    </row>
    <row r="33162" spans="27:29" x14ac:dyDescent="0.25">
      <c r="AA33162"/>
      <c r="AB33162"/>
      <c r="AC33162"/>
    </row>
    <row r="33163" spans="27:29" x14ac:dyDescent="0.25">
      <c r="AA33163"/>
      <c r="AB33163"/>
      <c r="AC33163"/>
    </row>
    <row r="33164" spans="27:29" x14ac:dyDescent="0.25">
      <c r="AA33164"/>
      <c r="AB33164"/>
      <c r="AC33164"/>
    </row>
    <row r="33165" spans="27:29" x14ac:dyDescent="0.25">
      <c r="AA33165"/>
      <c r="AB33165"/>
      <c r="AC33165"/>
    </row>
    <row r="33166" spans="27:29" x14ac:dyDescent="0.25">
      <c r="AA33166"/>
      <c r="AB33166"/>
      <c r="AC33166"/>
    </row>
    <row r="33167" spans="27:29" x14ac:dyDescent="0.25">
      <c r="AA33167"/>
      <c r="AB33167"/>
      <c r="AC33167"/>
    </row>
    <row r="33168" spans="27:29" x14ac:dyDescent="0.25">
      <c r="AA33168"/>
      <c r="AB33168"/>
      <c r="AC33168"/>
    </row>
    <row r="33169" spans="27:29" x14ac:dyDescent="0.25">
      <c r="AA33169"/>
      <c r="AB33169"/>
      <c r="AC33169"/>
    </row>
    <row r="33170" spans="27:29" x14ac:dyDescent="0.25">
      <c r="AA33170"/>
      <c r="AB33170"/>
      <c r="AC33170"/>
    </row>
    <row r="33171" spans="27:29" x14ac:dyDescent="0.25">
      <c r="AA33171"/>
      <c r="AB33171"/>
      <c r="AC33171"/>
    </row>
    <row r="33172" spans="27:29" x14ac:dyDescent="0.25">
      <c r="AA33172"/>
      <c r="AB33172"/>
      <c r="AC33172"/>
    </row>
    <row r="33173" spans="27:29" x14ac:dyDescent="0.25">
      <c r="AA33173"/>
      <c r="AB33173"/>
      <c r="AC33173"/>
    </row>
    <row r="33174" spans="27:29" x14ac:dyDescent="0.25">
      <c r="AA33174"/>
      <c r="AB33174"/>
      <c r="AC33174"/>
    </row>
    <row r="33175" spans="27:29" x14ac:dyDescent="0.25">
      <c r="AA33175"/>
      <c r="AB33175"/>
      <c r="AC33175"/>
    </row>
    <row r="33176" spans="27:29" x14ac:dyDescent="0.25">
      <c r="AA33176"/>
      <c r="AB33176"/>
      <c r="AC33176"/>
    </row>
    <row r="33177" spans="27:29" x14ac:dyDescent="0.25">
      <c r="AA33177"/>
      <c r="AB33177"/>
      <c r="AC33177"/>
    </row>
    <row r="33178" spans="27:29" x14ac:dyDescent="0.25">
      <c r="AA33178"/>
      <c r="AB33178"/>
      <c r="AC33178"/>
    </row>
    <row r="33179" spans="27:29" x14ac:dyDescent="0.25">
      <c r="AA33179"/>
      <c r="AB33179"/>
      <c r="AC33179"/>
    </row>
    <row r="33180" spans="27:29" x14ac:dyDescent="0.25">
      <c r="AA33180"/>
      <c r="AB33180"/>
      <c r="AC33180"/>
    </row>
    <row r="33181" spans="27:29" x14ac:dyDescent="0.25">
      <c r="AA33181"/>
      <c r="AB33181"/>
      <c r="AC33181"/>
    </row>
    <row r="33182" spans="27:29" x14ac:dyDescent="0.25">
      <c r="AA33182"/>
      <c r="AB33182"/>
      <c r="AC33182"/>
    </row>
    <row r="33183" spans="27:29" x14ac:dyDescent="0.25">
      <c r="AA33183"/>
      <c r="AB33183"/>
      <c r="AC33183"/>
    </row>
    <row r="33184" spans="27:29" x14ac:dyDescent="0.25">
      <c r="AA33184"/>
      <c r="AB33184"/>
      <c r="AC33184"/>
    </row>
    <row r="33185" spans="27:29" x14ac:dyDescent="0.25">
      <c r="AA33185"/>
      <c r="AB33185"/>
      <c r="AC33185"/>
    </row>
    <row r="33186" spans="27:29" x14ac:dyDescent="0.25">
      <c r="AA33186"/>
      <c r="AB33186"/>
      <c r="AC33186"/>
    </row>
    <row r="33187" spans="27:29" x14ac:dyDescent="0.25">
      <c r="AA33187"/>
      <c r="AB33187"/>
      <c r="AC33187"/>
    </row>
    <row r="33188" spans="27:29" x14ac:dyDescent="0.25">
      <c r="AA33188"/>
      <c r="AB33188"/>
      <c r="AC33188"/>
    </row>
    <row r="33189" spans="27:29" x14ac:dyDescent="0.25">
      <c r="AA33189"/>
      <c r="AB33189"/>
      <c r="AC33189"/>
    </row>
    <row r="33190" spans="27:29" x14ac:dyDescent="0.25">
      <c r="AA33190"/>
      <c r="AB33190"/>
      <c r="AC33190"/>
    </row>
    <row r="33191" spans="27:29" x14ac:dyDescent="0.25">
      <c r="AA33191"/>
      <c r="AB33191"/>
      <c r="AC33191"/>
    </row>
    <row r="33192" spans="27:29" x14ac:dyDescent="0.25">
      <c r="AA33192"/>
      <c r="AB33192"/>
      <c r="AC33192"/>
    </row>
    <row r="33193" spans="27:29" x14ac:dyDescent="0.25">
      <c r="AA33193"/>
      <c r="AB33193"/>
      <c r="AC33193"/>
    </row>
    <row r="33194" spans="27:29" x14ac:dyDescent="0.25">
      <c r="AA33194"/>
      <c r="AB33194"/>
      <c r="AC33194"/>
    </row>
    <row r="33195" spans="27:29" x14ac:dyDescent="0.25">
      <c r="AA33195"/>
      <c r="AB33195"/>
      <c r="AC33195"/>
    </row>
    <row r="33196" spans="27:29" x14ac:dyDescent="0.25">
      <c r="AA33196"/>
      <c r="AB33196"/>
      <c r="AC33196"/>
    </row>
    <row r="33197" spans="27:29" x14ac:dyDescent="0.25">
      <c r="AA33197"/>
      <c r="AB33197"/>
      <c r="AC33197"/>
    </row>
    <row r="33198" spans="27:29" x14ac:dyDescent="0.25">
      <c r="AA33198"/>
      <c r="AB33198"/>
      <c r="AC33198"/>
    </row>
    <row r="33199" spans="27:29" x14ac:dyDescent="0.25">
      <c r="AA33199"/>
      <c r="AB33199"/>
      <c r="AC33199"/>
    </row>
    <row r="33200" spans="27:29" x14ac:dyDescent="0.25">
      <c r="AA33200"/>
      <c r="AB33200"/>
      <c r="AC33200"/>
    </row>
    <row r="33201" spans="27:29" x14ac:dyDescent="0.25">
      <c r="AA33201"/>
      <c r="AB33201"/>
      <c r="AC33201"/>
    </row>
    <row r="33202" spans="27:29" x14ac:dyDescent="0.25">
      <c r="AA33202"/>
      <c r="AB33202"/>
      <c r="AC33202"/>
    </row>
    <row r="33203" spans="27:29" x14ac:dyDescent="0.25">
      <c r="AA33203"/>
      <c r="AB33203"/>
      <c r="AC33203"/>
    </row>
    <row r="33204" spans="27:29" x14ac:dyDescent="0.25">
      <c r="AA33204"/>
      <c r="AB33204"/>
      <c r="AC33204"/>
    </row>
    <row r="33205" spans="27:29" x14ac:dyDescent="0.25">
      <c r="AA33205"/>
      <c r="AB33205"/>
      <c r="AC33205"/>
    </row>
    <row r="33206" spans="27:29" x14ac:dyDescent="0.25">
      <c r="AA33206"/>
      <c r="AB33206"/>
      <c r="AC33206"/>
    </row>
    <row r="33207" spans="27:29" x14ac:dyDescent="0.25">
      <c r="AA33207"/>
      <c r="AB33207"/>
      <c r="AC33207"/>
    </row>
    <row r="33208" spans="27:29" x14ac:dyDescent="0.25">
      <c r="AA33208"/>
      <c r="AB33208"/>
      <c r="AC33208"/>
    </row>
    <row r="33209" spans="27:29" x14ac:dyDescent="0.25">
      <c r="AA33209"/>
      <c r="AB33209"/>
      <c r="AC33209"/>
    </row>
    <row r="33210" spans="27:29" x14ac:dyDescent="0.25">
      <c r="AA33210"/>
      <c r="AB33210"/>
      <c r="AC33210"/>
    </row>
    <row r="33211" spans="27:29" x14ac:dyDescent="0.25">
      <c r="AA33211"/>
      <c r="AB33211"/>
      <c r="AC33211"/>
    </row>
    <row r="33212" spans="27:29" x14ac:dyDescent="0.25">
      <c r="AA33212"/>
      <c r="AB33212"/>
      <c r="AC33212"/>
    </row>
    <row r="33213" spans="27:29" x14ac:dyDescent="0.25">
      <c r="AA33213"/>
      <c r="AB33213"/>
      <c r="AC33213"/>
    </row>
    <row r="33214" spans="27:29" x14ac:dyDescent="0.25">
      <c r="AA33214"/>
      <c r="AB33214"/>
      <c r="AC33214"/>
    </row>
    <row r="33215" spans="27:29" x14ac:dyDescent="0.25">
      <c r="AA33215"/>
      <c r="AB33215"/>
      <c r="AC33215"/>
    </row>
    <row r="33216" spans="27:29" x14ac:dyDescent="0.25">
      <c r="AA33216"/>
      <c r="AB33216"/>
      <c r="AC33216"/>
    </row>
    <row r="33217" spans="27:29" x14ac:dyDescent="0.25">
      <c r="AA33217"/>
      <c r="AB33217"/>
      <c r="AC33217"/>
    </row>
    <row r="33218" spans="27:29" x14ac:dyDescent="0.25">
      <c r="AA33218"/>
      <c r="AB33218"/>
      <c r="AC33218"/>
    </row>
    <row r="33219" spans="27:29" x14ac:dyDescent="0.25">
      <c r="AA33219"/>
      <c r="AB33219"/>
      <c r="AC33219"/>
    </row>
    <row r="33220" spans="27:29" x14ac:dyDescent="0.25">
      <c r="AA33220"/>
      <c r="AB33220"/>
      <c r="AC33220"/>
    </row>
    <row r="33221" spans="27:29" x14ac:dyDescent="0.25">
      <c r="AA33221"/>
      <c r="AB33221"/>
      <c r="AC33221"/>
    </row>
    <row r="33222" spans="27:29" x14ac:dyDescent="0.25">
      <c r="AA33222"/>
      <c r="AB33222"/>
      <c r="AC33222"/>
    </row>
    <row r="33223" spans="27:29" x14ac:dyDescent="0.25">
      <c r="AA33223"/>
      <c r="AB33223"/>
      <c r="AC33223"/>
    </row>
    <row r="33224" spans="27:29" x14ac:dyDescent="0.25">
      <c r="AA33224"/>
      <c r="AB33224"/>
      <c r="AC33224"/>
    </row>
    <row r="33225" spans="27:29" x14ac:dyDescent="0.25">
      <c r="AA33225"/>
      <c r="AB33225"/>
      <c r="AC33225"/>
    </row>
    <row r="33226" spans="27:29" x14ac:dyDescent="0.25">
      <c r="AA33226"/>
      <c r="AB33226"/>
      <c r="AC33226"/>
    </row>
    <row r="33227" spans="27:29" x14ac:dyDescent="0.25">
      <c r="AA33227"/>
      <c r="AB33227"/>
      <c r="AC33227"/>
    </row>
    <row r="33228" spans="27:29" x14ac:dyDescent="0.25">
      <c r="AA33228"/>
      <c r="AB33228"/>
      <c r="AC33228"/>
    </row>
    <row r="33229" spans="27:29" x14ac:dyDescent="0.25">
      <c r="AA33229"/>
      <c r="AB33229"/>
      <c r="AC33229"/>
    </row>
    <row r="33230" spans="27:29" x14ac:dyDescent="0.25">
      <c r="AA33230"/>
      <c r="AB33230"/>
      <c r="AC33230"/>
    </row>
    <row r="33231" spans="27:29" x14ac:dyDescent="0.25">
      <c r="AA33231"/>
      <c r="AB33231"/>
      <c r="AC33231"/>
    </row>
    <row r="33232" spans="27:29" x14ac:dyDescent="0.25">
      <c r="AA33232"/>
      <c r="AB33232"/>
      <c r="AC33232"/>
    </row>
    <row r="33233" spans="27:29" x14ac:dyDescent="0.25">
      <c r="AA33233"/>
      <c r="AB33233"/>
      <c r="AC33233"/>
    </row>
    <row r="33234" spans="27:29" x14ac:dyDescent="0.25">
      <c r="AA33234"/>
      <c r="AB33234"/>
      <c r="AC33234"/>
    </row>
    <row r="33235" spans="27:29" x14ac:dyDescent="0.25">
      <c r="AA33235"/>
      <c r="AB33235"/>
      <c r="AC33235"/>
    </row>
    <row r="33236" spans="27:29" x14ac:dyDescent="0.25">
      <c r="AA33236"/>
      <c r="AB33236"/>
      <c r="AC33236"/>
    </row>
    <row r="33237" spans="27:29" x14ac:dyDescent="0.25">
      <c r="AA33237"/>
      <c r="AB33237"/>
      <c r="AC33237"/>
    </row>
    <row r="33238" spans="27:29" x14ac:dyDescent="0.25">
      <c r="AA33238"/>
      <c r="AB33238"/>
      <c r="AC33238"/>
    </row>
    <row r="33239" spans="27:29" x14ac:dyDescent="0.25">
      <c r="AA33239"/>
      <c r="AB33239"/>
      <c r="AC33239"/>
    </row>
    <row r="33240" spans="27:29" x14ac:dyDescent="0.25">
      <c r="AA33240"/>
      <c r="AB33240"/>
      <c r="AC33240"/>
    </row>
    <row r="33241" spans="27:29" x14ac:dyDescent="0.25">
      <c r="AA33241"/>
      <c r="AB33241"/>
      <c r="AC33241"/>
    </row>
    <row r="33242" spans="27:29" x14ac:dyDescent="0.25">
      <c r="AA33242"/>
      <c r="AB33242"/>
      <c r="AC33242"/>
    </row>
    <row r="33243" spans="27:29" x14ac:dyDescent="0.25">
      <c r="AA33243"/>
      <c r="AB33243"/>
      <c r="AC33243"/>
    </row>
    <row r="33244" spans="27:29" x14ac:dyDescent="0.25">
      <c r="AA33244"/>
      <c r="AB33244"/>
      <c r="AC33244"/>
    </row>
    <row r="33245" spans="27:29" x14ac:dyDescent="0.25">
      <c r="AA33245"/>
      <c r="AB33245"/>
      <c r="AC33245"/>
    </row>
    <row r="33246" spans="27:29" x14ac:dyDescent="0.25">
      <c r="AA33246"/>
      <c r="AB33246"/>
      <c r="AC33246"/>
    </row>
    <row r="33247" spans="27:29" x14ac:dyDescent="0.25">
      <c r="AA33247"/>
      <c r="AB33247"/>
      <c r="AC33247"/>
    </row>
    <row r="33248" spans="27:29" x14ac:dyDescent="0.25">
      <c r="AA33248"/>
      <c r="AB33248"/>
      <c r="AC33248"/>
    </row>
    <row r="33249" spans="27:29" x14ac:dyDescent="0.25">
      <c r="AA33249"/>
      <c r="AB33249"/>
      <c r="AC33249"/>
    </row>
    <row r="33250" spans="27:29" x14ac:dyDescent="0.25">
      <c r="AA33250"/>
      <c r="AB33250"/>
      <c r="AC33250"/>
    </row>
    <row r="33251" spans="27:29" x14ac:dyDescent="0.25">
      <c r="AA33251"/>
      <c r="AB33251"/>
      <c r="AC33251"/>
    </row>
    <row r="33252" spans="27:29" x14ac:dyDescent="0.25">
      <c r="AA33252"/>
      <c r="AB33252"/>
      <c r="AC33252"/>
    </row>
    <row r="33253" spans="27:29" x14ac:dyDescent="0.25">
      <c r="AA33253"/>
      <c r="AB33253"/>
      <c r="AC33253"/>
    </row>
    <row r="33254" spans="27:29" x14ac:dyDescent="0.25">
      <c r="AA33254"/>
      <c r="AB33254"/>
      <c r="AC33254"/>
    </row>
    <row r="33255" spans="27:29" x14ac:dyDescent="0.25">
      <c r="AA33255"/>
      <c r="AB33255"/>
      <c r="AC33255"/>
    </row>
    <row r="33256" spans="27:29" x14ac:dyDescent="0.25">
      <c r="AA33256"/>
      <c r="AB33256"/>
      <c r="AC33256"/>
    </row>
    <row r="33257" spans="27:29" x14ac:dyDescent="0.25">
      <c r="AA33257"/>
      <c r="AB33257"/>
      <c r="AC33257"/>
    </row>
    <row r="33258" spans="27:29" x14ac:dyDescent="0.25">
      <c r="AA33258"/>
      <c r="AB33258"/>
      <c r="AC33258"/>
    </row>
    <row r="33259" spans="27:29" x14ac:dyDescent="0.25">
      <c r="AA33259"/>
      <c r="AB33259"/>
      <c r="AC33259"/>
    </row>
    <row r="33260" spans="27:29" x14ac:dyDescent="0.25">
      <c r="AA33260"/>
      <c r="AB33260"/>
      <c r="AC33260"/>
    </row>
    <row r="33261" spans="27:29" x14ac:dyDescent="0.25">
      <c r="AA33261"/>
      <c r="AB33261"/>
      <c r="AC33261"/>
    </row>
    <row r="33262" spans="27:29" x14ac:dyDescent="0.25">
      <c r="AA33262"/>
      <c r="AB33262"/>
      <c r="AC33262"/>
    </row>
    <row r="33263" spans="27:29" x14ac:dyDescent="0.25">
      <c r="AA33263"/>
      <c r="AB33263"/>
      <c r="AC33263"/>
    </row>
    <row r="33264" spans="27:29" x14ac:dyDescent="0.25">
      <c r="AA33264"/>
      <c r="AB33264"/>
      <c r="AC33264"/>
    </row>
    <row r="33265" spans="27:29" x14ac:dyDescent="0.25">
      <c r="AA33265"/>
      <c r="AB33265"/>
      <c r="AC33265"/>
    </row>
    <row r="33266" spans="27:29" x14ac:dyDescent="0.25">
      <c r="AA33266"/>
      <c r="AB33266"/>
      <c r="AC33266"/>
    </row>
    <row r="33267" spans="27:29" x14ac:dyDescent="0.25">
      <c r="AA33267"/>
      <c r="AB33267"/>
      <c r="AC33267"/>
    </row>
    <row r="33268" spans="27:29" x14ac:dyDescent="0.25">
      <c r="AA33268"/>
      <c r="AB33268"/>
      <c r="AC33268"/>
    </row>
    <row r="33269" spans="27:29" x14ac:dyDescent="0.25">
      <c r="AA33269"/>
      <c r="AB33269"/>
      <c r="AC33269"/>
    </row>
    <row r="33270" spans="27:29" x14ac:dyDescent="0.25">
      <c r="AA33270"/>
      <c r="AB33270"/>
      <c r="AC33270"/>
    </row>
    <row r="33271" spans="27:29" x14ac:dyDescent="0.25">
      <c r="AA33271"/>
      <c r="AB33271"/>
      <c r="AC33271"/>
    </row>
    <row r="33272" spans="27:29" x14ac:dyDescent="0.25">
      <c r="AA33272"/>
      <c r="AB33272"/>
      <c r="AC33272"/>
    </row>
    <row r="33273" spans="27:29" x14ac:dyDescent="0.25">
      <c r="AA33273"/>
      <c r="AB33273"/>
      <c r="AC33273"/>
    </row>
    <row r="33274" spans="27:29" x14ac:dyDescent="0.25">
      <c r="AA33274"/>
      <c r="AB33274"/>
      <c r="AC33274"/>
    </row>
    <row r="33275" spans="27:29" x14ac:dyDescent="0.25">
      <c r="AA33275"/>
      <c r="AB33275"/>
      <c r="AC33275"/>
    </row>
    <row r="33276" spans="27:29" x14ac:dyDescent="0.25">
      <c r="AA33276"/>
      <c r="AB33276"/>
      <c r="AC33276"/>
    </row>
    <row r="33277" spans="27:29" x14ac:dyDescent="0.25">
      <c r="AA33277"/>
      <c r="AB33277"/>
      <c r="AC33277"/>
    </row>
    <row r="33278" spans="27:29" x14ac:dyDescent="0.25">
      <c r="AA33278"/>
      <c r="AB33278"/>
      <c r="AC33278"/>
    </row>
    <row r="33279" spans="27:29" x14ac:dyDescent="0.25">
      <c r="AA33279"/>
      <c r="AB33279"/>
      <c r="AC33279"/>
    </row>
    <row r="33280" spans="27:29" x14ac:dyDescent="0.25">
      <c r="AA33280"/>
      <c r="AB33280"/>
      <c r="AC33280"/>
    </row>
    <row r="33281" spans="27:29" x14ac:dyDescent="0.25">
      <c r="AA33281"/>
      <c r="AB33281"/>
      <c r="AC33281"/>
    </row>
    <row r="33282" spans="27:29" x14ac:dyDescent="0.25">
      <c r="AA33282"/>
      <c r="AB33282"/>
      <c r="AC33282"/>
    </row>
    <row r="33283" spans="27:29" x14ac:dyDescent="0.25">
      <c r="AA33283"/>
      <c r="AB33283"/>
      <c r="AC33283"/>
    </row>
    <row r="33284" spans="27:29" x14ac:dyDescent="0.25">
      <c r="AA33284"/>
      <c r="AB33284"/>
      <c r="AC33284"/>
    </row>
    <row r="33285" spans="27:29" x14ac:dyDescent="0.25">
      <c r="AA33285"/>
      <c r="AB33285"/>
      <c r="AC33285"/>
    </row>
    <row r="33286" spans="27:29" x14ac:dyDescent="0.25">
      <c r="AA33286"/>
      <c r="AB33286"/>
      <c r="AC33286"/>
    </row>
    <row r="33287" spans="27:29" x14ac:dyDescent="0.25">
      <c r="AA33287"/>
      <c r="AB33287"/>
      <c r="AC33287"/>
    </row>
    <row r="33288" spans="27:29" x14ac:dyDescent="0.25">
      <c r="AA33288"/>
      <c r="AB33288"/>
      <c r="AC33288"/>
    </row>
    <row r="33289" spans="27:29" x14ac:dyDescent="0.25">
      <c r="AA33289"/>
      <c r="AB33289"/>
      <c r="AC33289"/>
    </row>
    <row r="33290" spans="27:29" x14ac:dyDescent="0.25">
      <c r="AA33290"/>
      <c r="AB33290"/>
      <c r="AC33290"/>
    </row>
    <row r="33291" spans="27:29" x14ac:dyDescent="0.25">
      <c r="AA33291"/>
      <c r="AB33291"/>
      <c r="AC33291"/>
    </row>
    <row r="33292" spans="27:29" x14ac:dyDescent="0.25">
      <c r="AA33292"/>
      <c r="AB33292"/>
      <c r="AC33292"/>
    </row>
    <row r="33293" spans="27:29" x14ac:dyDescent="0.25">
      <c r="AA33293"/>
      <c r="AB33293"/>
      <c r="AC33293"/>
    </row>
    <row r="33294" spans="27:29" x14ac:dyDescent="0.25">
      <c r="AA33294"/>
      <c r="AB33294"/>
      <c r="AC33294"/>
    </row>
    <row r="33295" spans="27:29" x14ac:dyDescent="0.25">
      <c r="AA33295"/>
      <c r="AB33295"/>
      <c r="AC33295"/>
    </row>
    <row r="33296" spans="27:29" x14ac:dyDescent="0.25">
      <c r="AA33296"/>
      <c r="AB33296"/>
      <c r="AC33296"/>
    </row>
    <row r="33297" spans="27:29" x14ac:dyDescent="0.25">
      <c r="AA33297"/>
      <c r="AB33297"/>
      <c r="AC33297"/>
    </row>
    <row r="33298" spans="27:29" x14ac:dyDescent="0.25">
      <c r="AA33298"/>
      <c r="AB33298"/>
      <c r="AC33298"/>
    </row>
    <row r="33299" spans="27:29" x14ac:dyDescent="0.25">
      <c r="AA33299"/>
      <c r="AB33299"/>
      <c r="AC33299"/>
    </row>
    <row r="33300" spans="27:29" x14ac:dyDescent="0.25">
      <c r="AA33300"/>
      <c r="AB33300"/>
      <c r="AC33300"/>
    </row>
    <row r="33301" spans="27:29" x14ac:dyDescent="0.25">
      <c r="AA33301"/>
      <c r="AB33301"/>
      <c r="AC33301"/>
    </row>
    <row r="33302" spans="27:29" x14ac:dyDescent="0.25">
      <c r="AA33302"/>
      <c r="AB33302"/>
      <c r="AC33302"/>
    </row>
    <row r="33303" spans="27:29" x14ac:dyDescent="0.25">
      <c r="AA33303"/>
      <c r="AB33303"/>
      <c r="AC33303"/>
    </row>
    <row r="33304" spans="27:29" x14ac:dyDescent="0.25">
      <c r="AA33304"/>
      <c r="AB33304"/>
      <c r="AC33304"/>
    </row>
    <row r="33305" spans="27:29" x14ac:dyDescent="0.25">
      <c r="AA33305"/>
      <c r="AB33305"/>
      <c r="AC33305"/>
    </row>
    <row r="33306" spans="27:29" x14ac:dyDescent="0.25">
      <c r="AA33306"/>
      <c r="AB33306"/>
      <c r="AC33306"/>
    </row>
    <row r="33307" spans="27:29" x14ac:dyDescent="0.25">
      <c r="AA33307"/>
      <c r="AB33307"/>
      <c r="AC33307"/>
    </row>
    <row r="33308" spans="27:29" x14ac:dyDescent="0.25">
      <c r="AA33308"/>
      <c r="AB33308"/>
      <c r="AC33308"/>
    </row>
    <row r="33309" spans="27:29" x14ac:dyDescent="0.25">
      <c r="AA33309"/>
      <c r="AB33309"/>
      <c r="AC33309"/>
    </row>
    <row r="33310" spans="27:29" x14ac:dyDescent="0.25">
      <c r="AA33310"/>
      <c r="AB33310"/>
      <c r="AC33310"/>
    </row>
    <row r="33311" spans="27:29" x14ac:dyDescent="0.25">
      <c r="AA33311"/>
      <c r="AB33311"/>
      <c r="AC33311"/>
    </row>
    <row r="33312" spans="27:29" x14ac:dyDescent="0.25">
      <c r="AA33312"/>
      <c r="AB33312"/>
      <c r="AC33312"/>
    </row>
    <row r="33313" spans="27:29" x14ac:dyDescent="0.25">
      <c r="AA33313"/>
      <c r="AB33313"/>
      <c r="AC33313"/>
    </row>
    <row r="33314" spans="27:29" x14ac:dyDescent="0.25">
      <c r="AA33314"/>
      <c r="AB33314"/>
      <c r="AC33314"/>
    </row>
    <row r="33315" spans="27:29" x14ac:dyDescent="0.25">
      <c r="AA33315"/>
      <c r="AB33315"/>
      <c r="AC33315"/>
    </row>
    <row r="33316" spans="27:29" x14ac:dyDescent="0.25">
      <c r="AA33316"/>
      <c r="AB33316"/>
      <c r="AC33316"/>
    </row>
    <row r="33317" spans="27:29" x14ac:dyDescent="0.25">
      <c r="AA33317"/>
      <c r="AB33317"/>
      <c r="AC33317"/>
    </row>
    <row r="33318" spans="27:29" x14ac:dyDescent="0.25">
      <c r="AA33318"/>
      <c r="AB33318"/>
      <c r="AC33318"/>
    </row>
    <row r="33319" spans="27:29" x14ac:dyDescent="0.25">
      <c r="AA33319"/>
      <c r="AB33319"/>
      <c r="AC33319"/>
    </row>
    <row r="33320" spans="27:29" x14ac:dyDescent="0.25">
      <c r="AA33320"/>
      <c r="AB33320"/>
      <c r="AC33320"/>
    </row>
    <row r="33321" spans="27:29" x14ac:dyDescent="0.25">
      <c r="AA33321"/>
      <c r="AB33321"/>
      <c r="AC33321"/>
    </row>
    <row r="33322" spans="27:29" x14ac:dyDescent="0.25">
      <c r="AA33322"/>
      <c r="AB33322"/>
      <c r="AC33322"/>
    </row>
    <row r="33323" spans="27:29" x14ac:dyDescent="0.25">
      <c r="AA33323"/>
      <c r="AB33323"/>
      <c r="AC33323"/>
    </row>
    <row r="33324" spans="27:29" x14ac:dyDescent="0.25">
      <c r="AA33324"/>
      <c r="AB33324"/>
      <c r="AC33324"/>
    </row>
    <row r="33325" spans="27:29" x14ac:dyDescent="0.25">
      <c r="AA33325"/>
      <c r="AB33325"/>
      <c r="AC33325"/>
    </row>
    <row r="33326" spans="27:29" x14ac:dyDescent="0.25">
      <c r="AA33326"/>
      <c r="AB33326"/>
      <c r="AC33326"/>
    </row>
    <row r="33327" spans="27:29" x14ac:dyDescent="0.25">
      <c r="AA33327"/>
      <c r="AB33327"/>
      <c r="AC33327"/>
    </row>
    <row r="33328" spans="27:29" x14ac:dyDescent="0.25">
      <c r="AA33328"/>
      <c r="AB33328"/>
      <c r="AC33328"/>
    </row>
    <row r="33329" spans="27:29" x14ac:dyDescent="0.25">
      <c r="AA33329"/>
      <c r="AB33329"/>
      <c r="AC33329"/>
    </row>
    <row r="33330" spans="27:29" x14ac:dyDescent="0.25">
      <c r="AA33330"/>
      <c r="AB33330"/>
      <c r="AC33330"/>
    </row>
    <row r="33331" spans="27:29" x14ac:dyDescent="0.25">
      <c r="AA33331"/>
      <c r="AB33331"/>
      <c r="AC33331"/>
    </row>
    <row r="33332" spans="27:29" x14ac:dyDescent="0.25">
      <c r="AA33332"/>
      <c r="AB33332"/>
      <c r="AC33332"/>
    </row>
    <row r="33333" spans="27:29" x14ac:dyDescent="0.25">
      <c r="AA33333"/>
      <c r="AB33333"/>
      <c r="AC33333"/>
    </row>
    <row r="33334" spans="27:29" x14ac:dyDescent="0.25">
      <c r="AA33334"/>
      <c r="AB33334"/>
      <c r="AC33334"/>
    </row>
    <row r="33335" spans="27:29" x14ac:dyDescent="0.25">
      <c r="AA33335"/>
      <c r="AB33335"/>
      <c r="AC33335"/>
    </row>
    <row r="33336" spans="27:29" x14ac:dyDescent="0.25">
      <c r="AA33336"/>
      <c r="AB33336"/>
      <c r="AC33336"/>
    </row>
    <row r="33337" spans="27:29" x14ac:dyDescent="0.25">
      <c r="AA33337"/>
      <c r="AB33337"/>
      <c r="AC33337"/>
    </row>
    <row r="33338" spans="27:29" x14ac:dyDescent="0.25">
      <c r="AA33338"/>
      <c r="AB33338"/>
      <c r="AC33338"/>
    </row>
    <row r="33339" spans="27:29" x14ac:dyDescent="0.25">
      <c r="AA33339"/>
      <c r="AB33339"/>
      <c r="AC33339"/>
    </row>
    <row r="33340" spans="27:29" x14ac:dyDescent="0.25">
      <c r="AA33340"/>
      <c r="AB33340"/>
      <c r="AC33340"/>
    </row>
    <row r="33341" spans="27:29" x14ac:dyDescent="0.25">
      <c r="AA33341"/>
      <c r="AB33341"/>
      <c r="AC33341"/>
    </row>
    <row r="33342" spans="27:29" x14ac:dyDescent="0.25">
      <c r="AA33342"/>
      <c r="AB33342"/>
      <c r="AC33342"/>
    </row>
    <row r="33343" spans="27:29" x14ac:dyDescent="0.25">
      <c r="AA33343"/>
      <c r="AB33343"/>
      <c r="AC33343"/>
    </row>
    <row r="33344" spans="27:29" x14ac:dyDescent="0.25">
      <c r="AA33344"/>
      <c r="AB33344"/>
      <c r="AC33344"/>
    </row>
    <row r="33345" spans="27:29" x14ac:dyDescent="0.25">
      <c r="AA33345"/>
      <c r="AB33345"/>
      <c r="AC33345"/>
    </row>
    <row r="33346" spans="27:29" x14ac:dyDescent="0.25">
      <c r="AA33346"/>
      <c r="AB33346"/>
      <c r="AC33346"/>
    </row>
    <row r="33347" spans="27:29" x14ac:dyDescent="0.25">
      <c r="AA33347"/>
      <c r="AB33347"/>
      <c r="AC33347"/>
    </row>
    <row r="33348" spans="27:29" x14ac:dyDescent="0.25">
      <c r="AA33348"/>
      <c r="AB33348"/>
      <c r="AC33348"/>
    </row>
    <row r="33349" spans="27:29" x14ac:dyDescent="0.25">
      <c r="AA33349"/>
      <c r="AB33349"/>
      <c r="AC33349"/>
    </row>
    <row r="33350" spans="27:29" x14ac:dyDescent="0.25">
      <c r="AA33350"/>
      <c r="AB33350"/>
      <c r="AC33350"/>
    </row>
    <row r="33351" spans="27:29" x14ac:dyDescent="0.25">
      <c r="AA33351"/>
      <c r="AB33351"/>
      <c r="AC33351"/>
    </row>
    <row r="33352" spans="27:29" x14ac:dyDescent="0.25">
      <c r="AA33352"/>
      <c r="AB33352"/>
      <c r="AC33352"/>
    </row>
    <row r="33353" spans="27:29" x14ac:dyDescent="0.25">
      <c r="AA33353"/>
      <c r="AB33353"/>
      <c r="AC33353"/>
    </row>
    <row r="33354" spans="27:29" x14ac:dyDescent="0.25">
      <c r="AA33354"/>
      <c r="AB33354"/>
      <c r="AC33354"/>
    </row>
    <row r="33355" spans="27:29" x14ac:dyDescent="0.25">
      <c r="AA33355"/>
      <c r="AB33355"/>
      <c r="AC33355"/>
    </row>
    <row r="33356" spans="27:29" x14ac:dyDescent="0.25">
      <c r="AA33356"/>
      <c r="AB33356"/>
      <c r="AC33356"/>
    </row>
    <row r="33357" spans="27:29" x14ac:dyDescent="0.25">
      <c r="AA33357"/>
      <c r="AB33357"/>
      <c r="AC33357"/>
    </row>
    <row r="33358" spans="27:29" x14ac:dyDescent="0.25">
      <c r="AA33358"/>
      <c r="AB33358"/>
      <c r="AC33358"/>
    </row>
    <row r="33359" spans="27:29" x14ac:dyDescent="0.25">
      <c r="AA33359"/>
      <c r="AB33359"/>
      <c r="AC33359"/>
    </row>
    <row r="33360" spans="27:29" x14ac:dyDescent="0.25">
      <c r="AA33360"/>
      <c r="AB33360"/>
      <c r="AC33360"/>
    </row>
    <row r="33361" spans="27:29" x14ac:dyDescent="0.25">
      <c r="AA33361"/>
      <c r="AB33361"/>
      <c r="AC33361"/>
    </row>
    <row r="33362" spans="27:29" x14ac:dyDescent="0.25">
      <c r="AA33362"/>
      <c r="AB33362"/>
      <c r="AC33362"/>
    </row>
    <row r="33363" spans="27:29" x14ac:dyDescent="0.25">
      <c r="AA33363"/>
      <c r="AB33363"/>
      <c r="AC33363"/>
    </row>
    <row r="33364" spans="27:29" x14ac:dyDescent="0.25">
      <c r="AA33364"/>
      <c r="AB33364"/>
      <c r="AC33364"/>
    </row>
    <row r="33365" spans="27:29" x14ac:dyDescent="0.25">
      <c r="AA33365"/>
      <c r="AB33365"/>
      <c r="AC33365"/>
    </row>
    <row r="33366" spans="27:29" x14ac:dyDescent="0.25">
      <c r="AA33366"/>
      <c r="AB33366"/>
      <c r="AC33366"/>
    </row>
    <row r="33367" spans="27:29" x14ac:dyDescent="0.25">
      <c r="AA33367"/>
      <c r="AB33367"/>
      <c r="AC33367"/>
    </row>
    <row r="33368" spans="27:29" x14ac:dyDescent="0.25">
      <c r="AA33368"/>
      <c r="AB33368"/>
      <c r="AC33368"/>
    </row>
    <row r="33369" spans="27:29" x14ac:dyDescent="0.25">
      <c r="AA33369"/>
      <c r="AB33369"/>
      <c r="AC33369"/>
    </row>
    <row r="33370" spans="27:29" x14ac:dyDescent="0.25">
      <c r="AA33370"/>
      <c r="AB33370"/>
      <c r="AC33370"/>
    </row>
    <row r="33371" spans="27:29" x14ac:dyDescent="0.25">
      <c r="AA33371"/>
      <c r="AB33371"/>
      <c r="AC33371"/>
    </row>
    <row r="33372" spans="27:29" x14ac:dyDescent="0.25">
      <c r="AA33372"/>
      <c r="AB33372"/>
      <c r="AC33372"/>
    </row>
    <row r="33373" spans="27:29" x14ac:dyDescent="0.25">
      <c r="AA33373"/>
      <c r="AB33373"/>
      <c r="AC33373"/>
    </row>
    <row r="33374" spans="27:29" x14ac:dyDescent="0.25">
      <c r="AA33374"/>
      <c r="AB33374"/>
      <c r="AC33374"/>
    </row>
    <row r="33375" spans="27:29" x14ac:dyDescent="0.25">
      <c r="AA33375"/>
      <c r="AB33375"/>
      <c r="AC33375"/>
    </row>
    <row r="33376" spans="27:29" x14ac:dyDescent="0.25">
      <c r="AA33376"/>
      <c r="AB33376"/>
      <c r="AC33376"/>
    </row>
    <row r="33377" spans="27:29" x14ac:dyDescent="0.25">
      <c r="AA33377"/>
      <c r="AB33377"/>
      <c r="AC33377"/>
    </row>
    <row r="33378" spans="27:29" x14ac:dyDescent="0.25">
      <c r="AA33378"/>
      <c r="AB33378"/>
      <c r="AC33378"/>
    </row>
    <row r="33379" spans="27:29" x14ac:dyDescent="0.25">
      <c r="AA33379"/>
      <c r="AB33379"/>
      <c r="AC33379"/>
    </row>
    <row r="33380" spans="27:29" x14ac:dyDescent="0.25">
      <c r="AA33380"/>
      <c r="AB33380"/>
      <c r="AC33380"/>
    </row>
    <row r="33381" spans="27:29" x14ac:dyDescent="0.25">
      <c r="AA33381"/>
      <c r="AB33381"/>
      <c r="AC33381"/>
    </row>
    <row r="33382" spans="27:29" x14ac:dyDescent="0.25">
      <c r="AA33382"/>
      <c r="AB33382"/>
      <c r="AC33382"/>
    </row>
    <row r="33383" spans="27:29" x14ac:dyDescent="0.25">
      <c r="AA33383"/>
      <c r="AB33383"/>
      <c r="AC33383"/>
    </row>
    <row r="33384" spans="27:29" x14ac:dyDescent="0.25">
      <c r="AA33384"/>
      <c r="AB33384"/>
      <c r="AC33384"/>
    </row>
    <row r="33385" spans="27:29" x14ac:dyDescent="0.25">
      <c r="AA33385"/>
      <c r="AB33385"/>
      <c r="AC33385"/>
    </row>
    <row r="33386" spans="27:29" x14ac:dyDescent="0.25">
      <c r="AA33386"/>
      <c r="AB33386"/>
      <c r="AC33386"/>
    </row>
    <row r="33387" spans="27:29" x14ac:dyDescent="0.25">
      <c r="AA33387"/>
      <c r="AB33387"/>
      <c r="AC33387"/>
    </row>
    <row r="33388" spans="27:29" x14ac:dyDescent="0.25">
      <c r="AA33388"/>
      <c r="AB33388"/>
      <c r="AC33388"/>
    </row>
    <row r="33389" spans="27:29" x14ac:dyDescent="0.25">
      <c r="AA33389"/>
      <c r="AB33389"/>
      <c r="AC33389"/>
    </row>
    <row r="33390" spans="27:29" x14ac:dyDescent="0.25">
      <c r="AA33390"/>
      <c r="AB33390"/>
      <c r="AC33390"/>
    </row>
    <row r="33391" spans="27:29" x14ac:dyDescent="0.25">
      <c r="AA33391"/>
      <c r="AB33391"/>
      <c r="AC33391"/>
    </row>
    <row r="33392" spans="27:29" x14ac:dyDescent="0.25">
      <c r="AA33392"/>
      <c r="AB33392"/>
      <c r="AC33392"/>
    </row>
    <row r="33393" spans="27:29" x14ac:dyDescent="0.25">
      <c r="AA33393"/>
      <c r="AB33393"/>
      <c r="AC33393"/>
    </row>
    <row r="33394" spans="27:29" x14ac:dyDescent="0.25">
      <c r="AA33394"/>
      <c r="AB33394"/>
      <c r="AC33394"/>
    </row>
    <row r="33395" spans="27:29" x14ac:dyDescent="0.25">
      <c r="AA33395"/>
      <c r="AB33395"/>
      <c r="AC33395"/>
    </row>
    <row r="33396" spans="27:29" x14ac:dyDescent="0.25">
      <c r="AA33396"/>
      <c r="AB33396"/>
      <c r="AC33396"/>
    </row>
    <row r="33397" spans="27:29" x14ac:dyDescent="0.25">
      <c r="AA33397"/>
      <c r="AB33397"/>
      <c r="AC33397"/>
    </row>
    <row r="33398" spans="27:29" x14ac:dyDescent="0.25">
      <c r="AA33398"/>
      <c r="AB33398"/>
      <c r="AC33398"/>
    </row>
    <row r="33399" spans="27:29" x14ac:dyDescent="0.25">
      <c r="AA33399"/>
      <c r="AB33399"/>
      <c r="AC33399"/>
    </row>
    <row r="33400" spans="27:29" x14ac:dyDescent="0.25">
      <c r="AA33400"/>
      <c r="AB33400"/>
      <c r="AC33400"/>
    </row>
    <row r="33401" spans="27:29" x14ac:dyDescent="0.25">
      <c r="AA33401"/>
      <c r="AB33401"/>
      <c r="AC33401"/>
    </row>
    <row r="33402" spans="27:29" x14ac:dyDescent="0.25">
      <c r="AA33402"/>
      <c r="AB33402"/>
      <c r="AC33402"/>
    </row>
    <row r="33403" spans="27:29" x14ac:dyDescent="0.25">
      <c r="AA33403"/>
      <c r="AB33403"/>
      <c r="AC33403"/>
    </row>
    <row r="33404" spans="27:29" x14ac:dyDescent="0.25">
      <c r="AA33404"/>
      <c r="AB33404"/>
      <c r="AC33404"/>
    </row>
    <row r="33405" spans="27:29" x14ac:dyDescent="0.25">
      <c r="AA33405"/>
      <c r="AB33405"/>
      <c r="AC33405"/>
    </row>
    <row r="33406" spans="27:29" x14ac:dyDescent="0.25">
      <c r="AA33406"/>
      <c r="AB33406"/>
      <c r="AC33406"/>
    </row>
    <row r="33407" spans="27:29" x14ac:dyDescent="0.25">
      <c r="AA33407"/>
      <c r="AB33407"/>
      <c r="AC33407"/>
    </row>
    <row r="33408" spans="27:29" x14ac:dyDescent="0.25">
      <c r="AA33408"/>
      <c r="AB33408"/>
      <c r="AC33408"/>
    </row>
    <row r="33409" spans="27:29" x14ac:dyDescent="0.25">
      <c r="AA33409"/>
      <c r="AB33409"/>
      <c r="AC33409"/>
    </row>
    <row r="33410" spans="27:29" x14ac:dyDescent="0.25">
      <c r="AA33410"/>
      <c r="AB33410"/>
      <c r="AC33410"/>
    </row>
    <row r="33411" spans="27:29" x14ac:dyDescent="0.25">
      <c r="AA33411"/>
      <c r="AB33411"/>
      <c r="AC33411"/>
    </row>
    <row r="33412" spans="27:29" x14ac:dyDescent="0.25">
      <c r="AA33412"/>
      <c r="AB33412"/>
      <c r="AC33412"/>
    </row>
    <row r="33413" spans="27:29" x14ac:dyDescent="0.25">
      <c r="AA33413"/>
      <c r="AB33413"/>
      <c r="AC33413"/>
    </row>
    <row r="33414" spans="27:29" x14ac:dyDescent="0.25">
      <c r="AA33414"/>
      <c r="AB33414"/>
      <c r="AC33414"/>
    </row>
    <row r="33415" spans="27:29" x14ac:dyDescent="0.25">
      <c r="AA33415"/>
      <c r="AB33415"/>
      <c r="AC33415"/>
    </row>
    <row r="33416" spans="27:29" x14ac:dyDescent="0.25">
      <c r="AA33416"/>
      <c r="AB33416"/>
      <c r="AC33416"/>
    </row>
    <row r="33417" spans="27:29" x14ac:dyDescent="0.25">
      <c r="AA33417"/>
      <c r="AB33417"/>
      <c r="AC33417"/>
    </row>
    <row r="33418" spans="27:29" x14ac:dyDescent="0.25">
      <c r="AA33418"/>
      <c r="AB33418"/>
      <c r="AC33418"/>
    </row>
    <row r="33419" spans="27:29" x14ac:dyDescent="0.25">
      <c r="AA33419"/>
      <c r="AB33419"/>
      <c r="AC33419"/>
    </row>
    <row r="33420" spans="27:29" x14ac:dyDescent="0.25">
      <c r="AA33420"/>
      <c r="AB33420"/>
      <c r="AC33420"/>
    </row>
    <row r="33421" spans="27:29" x14ac:dyDescent="0.25">
      <c r="AA33421"/>
      <c r="AB33421"/>
      <c r="AC33421"/>
    </row>
    <row r="33422" spans="27:29" x14ac:dyDescent="0.25">
      <c r="AA33422"/>
      <c r="AB33422"/>
      <c r="AC33422"/>
    </row>
    <row r="33423" spans="27:29" x14ac:dyDescent="0.25">
      <c r="AA33423"/>
      <c r="AB33423"/>
      <c r="AC33423"/>
    </row>
    <row r="33424" spans="27:29" x14ac:dyDescent="0.25">
      <c r="AA33424"/>
      <c r="AB33424"/>
      <c r="AC33424"/>
    </row>
    <row r="33425" spans="27:29" x14ac:dyDescent="0.25">
      <c r="AA33425"/>
      <c r="AB33425"/>
      <c r="AC33425"/>
    </row>
    <row r="33426" spans="27:29" x14ac:dyDescent="0.25">
      <c r="AA33426"/>
      <c r="AB33426"/>
      <c r="AC33426"/>
    </row>
    <row r="33427" spans="27:29" x14ac:dyDescent="0.25">
      <c r="AA33427"/>
      <c r="AB33427"/>
      <c r="AC33427"/>
    </row>
    <row r="33428" spans="27:29" x14ac:dyDescent="0.25">
      <c r="AA33428"/>
      <c r="AB33428"/>
      <c r="AC33428"/>
    </row>
    <row r="33429" spans="27:29" x14ac:dyDescent="0.25">
      <c r="AA33429"/>
      <c r="AB33429"/>
      <c r="AC33429"/>
    </row>
    <row r="33430" spans="27:29" x14ac:dyDescent="0.25">
      <c r="AA33430"/>
      <c r="AB33430"/>
      <c r="AC33430"/>
    </row>
    <row r="33431" spans="27:29" x14ac:dyDescent="0.25">
      <c r="AA33431"/>
      <c r="AB33431"/>
      <c r="AC33431"/>
    </row>
    <row r="33432" spans="27:29" x14ac:dyDescent="0.25">
      <c r="AA33432"/>
      <c r="AB33432"/>
      <c r="AC33432"/>
    </row>
    <row r="33433" spans="27:29" x14ac:dyDescent="0.25">
      <c r="AA33433"/>
      <c r="AB33433"/>
      <c r="AC33433"/>
    </row>
    <row r="33434" spans="27:29" x14ac:dyDescent="0.25">
      <c r="AA33434"/>
      <c r="AB33434"/>
      <c r="AC33434"/>
    </row>
    <row r="33435" spans="27:29" x14ac:dyDescent="0.25">
      <c r="AA33435"/>
      <c r="AB33435"/>
      <c r="AC33435"/>
    </row>
    <row r="33436" spans="27:29" x14ac:dyDescent="0.25">
      <c r="AA33436"/>
      <c r="AB33436"/>
      <c r="AC33436"/>
    </row>
    <row r="33437" spans="27:29" x14ac:dyDescent="0.25">
      <c r="AA33437"/>
      <c r="AB33437"/>
      <c r="AC33437"/>
    </row>
    <row r="33438" spans="27:29" x14ac:dyDescent="0.25">
      <c r="AA33438"/>
      <c r="AB33438"/>
      <c r="AC33438"/>
    </row>
    <row r="33439" spans="27:29" x14ac:dyDescent="0.25">
      <c r="AA33439"/>
      <c r="AB33439"/>
      <c r="AC33439"/>
    </row>
    <row r="33440" spans="27:29" x14ac:dyDescent="0.25">
      <c r="AA33440"/>
      <c r="AB33440"/>
      <c r="AC33440"/>
    </row>
    <row r="33441" spans="27:29" x14ac:dyDescent="0.25">
      <c r="AA33441"/>
      <c r="AB33441"/>
      <c r="AC33441"/>
    </row>
    <row r="33442" spans="27:29" x14ac:dyDescent="0.25">
      <c r="AA33442"/>
      <c r="AB33442"/>
      <c r="AC33442"/>
    </row>
    <row r="33443" spans="27:29" x14ac:dyDescent="0.25">
      <c r="AA33443"/>
      <c r="AB33443"/>
      <c r="AC33443"/>
    </row>
    <row r="33444" spans="27:29" x14ac:dyDescent="0.25">
      <c r="AA33444"/>
      <c r="AB33444"/>
      <c r="AC33444"/>
    </row>
    <row r="33445" spans="27:29" x14ac:dyDescent="0.25">
      <c r="AA33445"/>
      <c r="AB33445"/>
      <c r="AC33445"/>
    </row>
    <row r="33446" spans="27:29" x14ac:dyDescent="0.25">
      <c r="AA33446"/>
      <c r="AB33446"/>
      <c r="AC33446"/>
    </row>
    <row r="33447" spans="27:29" x14ac:dyDescent="0.25">
      <c r="AA33447"/>
      <c r="AB33447"/>
      <c r="AC33447"/>
    </row>
    <row r="33448" spans="27:29" x14ac:dyDescent="0.25">
      <c r="AA33448"/>
      <c r="AB33448"/>
      <c r="AC33448"/>
    </row>
    <row r="33449" spans="27:29" x14ac:dyDescent="0.25">
      <c r="AA33449"/>
      <c r="AB33449"/>
      <c r="AC33449"/>
    </row>
    <row r="33450" spans="27:29" x14ac:dyDescent="0.25">
      <c r="AA33450"/>
      <c r="AB33450"/>
      <c r="AC33450"/>
    </row>
    <row r="33451" spans="27:29" x14ac:dyDescent="0.25">
      <c r="AA33451"/>
      <c r="AB33451"/>
      <c r="AC33451"/>
    </row>
    <row r="33452" spans="27:29" x14ac:dyDescent="0.25">
      <c r="AA33452"/>
      <c r="AB33452"/>
      <c r="AC33452"/>
    </row>
    <row r="33453" spans="27:29" x14ac:dyDescent="0.25">
      <c r="AA33453"/>
      <c r="AB33453"/>
      <c r="AC33453"/>
    </row>
    <row r="33454" spans="27:29" x14ac:dyDescent="0.25">
      <c r="AA33454"/>
      <c r="AB33454"/>
      <c r="AC33454"/>
    </row>
    <row r="33455" spans="27:29" x14ac:dyDescent="0.25">
      <c r="AA33455"/>
      <c r="AB33455"/>
      <c r="AC33455"/>
    </row>
    <row r="33456" spans="27:29" x14ac:dyDescent="0.25">
      <c r="AA33456"/>
      <c r="AB33456"/>
      <c r="AC33456"/>
    </row>
    <row r="33457" spans="27:29" x14ac:dyDescent="0.25">
      <c r="AA33457"/>
      <c r="AB33457"/>
      <c r="AC33457"/>
    </row>
    <row r="33458" spans="27:29" x14ac:dyDescent="0.25">
      <c r="AA33458"/>
      <c r="AB33458"/>
      <c r="AC33458"/>
    </row>
    <row r="33459" spans="27:29" x14ac:dyDescent="0.25">
      <c r="AA33459"/>
      <c r="AB33459"/>
      <c r="AC33459"/>
    </row>
    <row r="33460" spans="27:29" x14ac:dyDescent="0.25">
      <c r="AA33460"/>
      <c r="AB33460"/>
      <c r="AC33460"/>
    </row>
    <row r="33461" spans="27:29" x14ac:dyDescent="0.25">
      <c r="AA33461"/>
      <c r="AB33461"/>
      <c r="AC33461"/>
    </row>
    <row r="33462" spans="27:29" x14ac:dyDescent="0.25">
      <c r="AA33462"/>
      <c r="AB33462"/>
      <c r="AC33462"/>
    </row>
    <row r="33463" spans="27:29" x14ac:dyDescent="0.25">
      <c r="AA33463"/>
      <c r="AB33463"/>
      <c r="AC33463"/>
    </row>
    <row r="33464" spans="27:29" x14ac:dyDescent="0.25">
      <c r="AA33464"/>
      <c r="AB33464"/>
      <c r="AC33464"/>
    </row>
    <row r="33465" spans="27:29" x14ac:dyDescent="0.25">
      <c r="AA33465"/>
      <c r="AB33465"/>
      <c r="AC33465"/>
    </row>
    <row r="33466" spans="27:29" x14ac:dyDescent="0.25">
      <c r="AA33466"/>
      <c r="AB33466"/>
      <c r="AC33466"/>
    </row>
    <row r="33467" spans="27:29" x14ac:dyDescent="0.25">
      <c r="AA33467"/>
      <c r="AB33467"/>
      <c r="AC33467"/>
    </row>
    <row r="33468" spans="27:29" x14ac:dyDescent="0.25">
      <c r="AA33468"/>
      <c r="AB33468"/>
      <c r="AC33468"/>
    </row>
    <row r="33469" spans="27:29" x14ac:dyDescent="0.25">
      <c r="AA33469"/>
      <c r="AB33469"/>
      <c r="AC33469"/>
    </row>
    <row r="33470" spans="27:29" x14ac:dyDescent="0.25">
      <c r="AA33470"/>
      <c r="AB33470"/>
      <c r="AC33470"/>
    </row>
    <row r="33471" spans="27:29" x14ac:dyDescent="0.25">
      <c r="AA33471"/>
      <c r="AB33471"/>
      <c r="AC33471"/>
    </row>
    <row r="33472" spans="27:29" x14ac:dyDescent="0.25">
      <c r="AA33472"/>
      <c r="AB33472"/>
      <c r="AC33472"/>
    </row>
    <row r="33473" spans="27:29" x14ac:dyDescent="0.25">
      <c r="AA33473"/>
      <c r="AB33473"/>
      <c r="AC33473"/>
    </row>
    <row r="33474" spans="27:29" x14ac:dyDescent="0.25">
      <c r="AA33474"/>
      <c r="AB33474"/>
      <c r="AC33474"/>
    </row>
    <row r="33475" spans="27:29" x14ac:dyDescent="0.25">
      <c r="AA33475"/>
      <c r="AB33475"/>
      <c r="AC33475"/>
    </row>
    <row r="33476" spans="27:29" x14ac:dyDescent="0.25">
      <c r="AA33476"/>
      <c r="AB33476"/>
      <c r="AC33476"/>
    </row>
    <row r="33477" spans="27:29" x14ac:dyDescent="0.25">
      <c r="AA33477"/>
      <c r="AB33477"/>
      <c r="AC33477"/>
    </row>
    <row r="33478" spans="27:29" x14ac:dyDescent="0.25">
      <c r="AA33478"/>
      <c r="AB33478"/>
      <c r="AC33478"/>
    </row>
    <row r="33479" spans="27:29" x14ac:dyDescent="0.25">
      <c r="AA33479"/>
      <c r="AB33479"/>
      <c r="AC33479"/>
    </row>
    <row r="33480" spans="27:29" x14ac:dyDescent="0.25">
      <c r="AA33480"/>
      <c r="AB33480"/>
      <c r="AC33480"/>
    </row>
    <row r="33481" spans="27:29" x14ac:dyDescent="0.25">
      <c r="AA33481"/>
      <c r="AB33481"/>
      <c r="AC33481"/>
    </row>
    <row r="33482" spans="27:29" x14ac:dyDescent="0.25">
      <c r="AA33482"/>
      <c r="AB33482"/>
      <c r="AC33482"/>
    </row>
    <row r="33483" spans="27:29" x14ac:dyDescent="0.25">
      <c r="AA33483"/>
      <c r="AB33483"/>
      <c r="AC33483"/>
    </row>
    <row r="33484" spans="27:29" x14ac:dyDescent="0.25">
      <c r="AA33484"/>
      <c r="AB33484"/>
      <c r="AC33484"/>
    </row>
    <row r="33485" spans="27:29" x14ac:dyDescent="0.25">
      <c r="AA33485"/>
      <c r="AB33485"/>
      <c r="AC33485"/>
    </row>
    <row r="33486" spans="27:29" x14ac:dyDescent="0.25">
      <c r="AA33486"/>
      <c r="AB33486"/>
      <c r="AC33486"/>
    </row>
    <row r="33487" spans="27:29" x14ac:dyDescent="0.25">
      <c r="AA33487"/>
      <c r="AB33487"/>
      <c r="AC33487"/>
    </row>
    <row r="33488" spans="27:29" x14ac:dyDescent="0.25">
      <c r="AA33488"/>
      <c r="AB33488"/>
      <c r="AC33488"/>
    </row>
    <row r="33489" spans="27:29" x14ac:dyDescent="0.25">
      <c r="AA33489"/>
      <c r="AB33489"/>
      <c r="AC33489"/>
    </row>
    <row r="33490" spans="27:29" x14ac:dyDescent="0.25">
      <c r="AA33490"/>
      <c r="AB33490"/>
      <c r="AC33490"/>
    </row>
    <row r="33491" spans="27:29" x14ac:dyDescent="0.25">
      <c r="AA33491"/>
      <c r="AB33491"/>
      <c r="AC33491"/>
    </row>
    <row r="33492" spans="27:29" x14ac:dyDescent="0.25">
      <c r="AA33492"/>
      <c r="AB33492"/>
      <c r="AC33492"/>
    </row>
    <row r="33493" spans="27:29" x14ac:dyDescent="0.25">
      <c r="AA33493"/>
      <c r="AB33493"/>
      <c r="AC33493"/>
    </row>
    <row r="33494" spans="27:29" x14ac:dyDescent="0.25">
      <c r="AA33494"/>
      <c r="AB33494"/>
      <c r="AC33494"/>
    </row>
    <row r="33495" spans="27:29" x14ac:dyDescent="0.25">
      <c r="AA33495"/>
      <c r="AB33495"/>
      <c r="AC33495"/>
    </row>
    <row r="33496" spans="27:29" x14ac:dyDescent="0.25">
      <c r="AA33496"/>
      <c r="AB33496"/>
      <c r="AC33496"/>
    </row>
    <row r="33497" spans="27:29" x14ac:dyDescent="0.25">
      <c r="AA33497"/>
      <c r="AB33497"/>
      <c r="AC33497"/>
    </row>
    <row r="33498" spans="27:29" x14ac:dyDescent="0.25">
      <c r="AA33498"/>
      <c r="AB33498"/>
      <c r="AC33498"/>
    </row>
    <row r="33499" spans="27:29" x14ac:dyDescent="0.25">
      <c r="AA33499"/>
      <c r="AB33499"/>
      <c r="AC33499"/>
    </row>
    <row r="33500" spans="27:29" x14ac:dyDescent="0.25">
      <c r="AA33500"/>
      <c r="AB33500"/>
      <c r="AC33500"/>
    </row>
    <row r="33501" spans="27:29" x14ac:dyDescent="0.25">
      <c r="AA33501"/>
      <c r="AB33501"/>
      <c r="AC33501"/>
    </row>
    <row r="33502" spans="27:29" x14ac:dyDescent="0.25">
      <c r="AA33502"/>
      <c r="AB33502"/>
      <c r="AC33502"/>
    </row>
    <row r="33503" spans="27:29" x14ac:dyDescent="0.25">
      <c r="AA33503"/>
      <c r="AB33503"/>
      <c r="AC33503"/>
    </row>
    <row r="33504" spans="27:29" x14ac:dyDescent="0.25">
      <c r="AA33504"/>
      <c r="AB33504"/>
      <c r="AC33504"/>
    </row>
    <row r="33505" spans="27:29" x14ac:dyDescent="0.25">
      <c r="AA33505"/>
      <c r="AB33505"/>
      <c r="AC33505"/>
    </row>
    <row r="33506" spans="27:29" x14ac:dyDescent="0.25">
      <c r="AA33506"/>
      <c r="AB33506"/>
      <c r="AC33506"/>
    </row>
    <row r="33507" spans="27:29" x14ac:dyDescent="0.25">
      <c r="AA33507"/>
      <c r="AB33507"/>
      <c r="AC33507"/>
    </row>
    <row r="33508" spans="27:29" x14ac:dyDescent="0.25">
      <c r="AA33508"/>
      <c r="AB33508"/>
      <c r="AC33508"/>
    </row>
    <row r="33509" spans="27:29" x14ac:dyDescent="0.25">
      <c r="AA33509"/>
      <c r="AB33509"/>
      <c r="AC33509"/>
    </row>
    <row r="33510" spans="27:29" x14ac:dyDescent="0.25">
      <c r="AA33510"/>
      <c r="AB33510"/>
      <c r="AC33510"/>
    </row>
    <row r="33511" spans="27:29" x14ac:dyDescent="0.25">
      <c r="AA33511"/>
      <c r="AB33511"/>
      <c r="AC33511"/>
    </row>
    <row r="33512" spans="27:29" x14ac:dyDescent="0.25">
      <c r="AA33512"/>
      <c r="AB33512"/>
      <c r="AC33512"/>
    </row>
    <row r="33513" spans="27:29" x14ac:dyDescent="0.25">
      <c r="AA33513"/>
      <c r="AB33513"/>
      <c r="AC33513"/>
    </row>
    <row r="33514" spans="27:29" x14ac:dyDescent="0.25">
      <c r="AA33514"/>
      <c r="AB33514"/>
      <c r="AC33514"/>
    </row>
    <row r="33515" spans="27:29" x14ac:dyDescent="0.25">
      <c r="AA33515"/>
      <c r="AB33515"/>
      <c r="AC33515"/>
    </row>
    <row r="33516" spans="27:29" x14ac:dyDescent="0.25">
      <c r="AA33516"/>
      <c r="AB33516"/>
      <c r="AC33516"/>
    </row>
    <row r="33517" spans="27:29" x14ac:dyDescent="0.25">
      <c r="AA33517"/>
      <c r="AB33517"/>
      <c r="AC33517"/>
    </row>
    <row r="33518" spans="27:29" x14ac:dyDescent="0.25">
      <c r="AA33518"/>
      <c r="AB33518"/>
      <c r="AC33518"/>
    </row>
    <row r="33519" spans="27:29" x14ac:dyDescent="0.25">
      <c r="AA33519"/>
      <c r="AB33519"/>
      <c r="AC33519"/>
    </row>
    <row r="33520" spans="27:29" x14ac:dyDescent="0.25">
      <c r="AA33520"/>
      <c r="AB33520"/>
      <c r="AC33520"/>
    </row>
    <row r="33521" spans="27:29" x14ac:dyDescent="0.25">
      <c r="AA33521"/>
      <c r="AB33521"/>
      <c r="AC33521"/>
    </row>
    <row r="33522" spans="27:29" x14ac:dyDescent="0.25">
      <c r="AA33522"/>
      <c r="AB33522"/>
      <c r="AC33522"/>
    </row>
    <row r="33523" spans="27:29" x14ac:dyDescent="0.25">
      <c r="AA33523"/>
      <c r="AB33523"/>
      <c r="AC33523"/>
    </row>
    <row r="33524" spans="27:29" x14ac:dyDescent="0.25">
      <c r="AA33524"/>
      <c r="AB33524"/>
      <c r="AC33524"/>
    </row>
    <row r="33525" spans="27:29" x14ac:dyDescent="0.25">
      <c r="AA33525"/>
      <c r="AB33525"/>
      <c r="AC33525"/>
    </row>
    <row r="33526" spans="27:29" x14ac:dyDescent="0.25">
      <c r="AA33526"/>
      <c r="AB33526"/>
      <c r="AC33526"/>
    </row>
    <row r="33527" spans="27:29" x14ac:dyDescent="0.25">
      <c r="AA33527"/>
      <c r="AB33527"/>
      <c r="AC33527"/>
    </row>
    <row r="33528" spans="27:29" x14ac:dyDescent="0.25">
      <c r="AA33528"/>
      <c r="AB33528"/>
      <c r="AC33528"/>
    </row>
    <row r="33529" spans="27:29" x14ac:dyDescent="0.25">
      <c r="AA33529"/>
      <c r="AB33529"/>
      <c r="AC33529"/>
    </row>
    <row r="33530" spans="27:29" x14ac:dyDescent="0.25">
      <c r="AA33530"/>
      <c r="AB33530"/>
      <c r="AC33530"/>
    </row>
    <row r="33531" spans="27:29" x14ac:dyDescent="0.25">
      <c r="AA33531"/>
      <c r="AB33531"/>
      <c r="AC33531"/>
    </row>
    <row r="33532" spans="27:29" x14ac:dyDescent="0.25">
      <c r="AA33532"/>
      <c r="AB33532"/>
      <c r="AC33532"/>
    </row>
    <row r="33533" spans="27:29" x14ac:dyDescent="0.25">
      <c r="AA33533"/>
      <c r="AB33533"/>
      <c r="AC33533"/>
    </row>
    <row r="33534" spans="27:29" x14ac:dyDescent="0.25">
      <c r="AA33534"/>
      <c r="AB33534"/>
      <c r="AC33534"/>
    </row>
    <row r="33535" spans="27:29" x14ac:dyDescent="0.25">
      <c r="AA33535"/>
      <c r="AB33535"/>
      <c r="AC33535"/>
    </row>
    <row r="33536" spans="27:29" x14ac:dyDescent="0.25">
      <c r="AA33536"/>
      <c r="AB33536"/>
      <c r="AC33536"/>
    </row>
    <row r="33537" spans="27:29" x14ac:dyDescent="0.25">
      <c r="AA33537"/>
      <c r="AB33537"/>
      <c r="AC33537"/>
    </row>
    <row r="33538" spans="27:29" x14ac:dyDescent="0.25">
      <c r="AA33538"/>
      <c r="AB33538"/>
      <c r="AC33538"/>
    </row>
    <row r="33539" spans="27:29" x14ac:dyDescent="0.25">
      <c r="AA33539"/>
      <c r="AB33539"/>
      <c r="AC33539"/>
    </row>
    <row r="33540" spans="27:29" x14ac:dyDescent="0.25">
      <c r="AA33540"/>
      <c r="AB33540"/>
      <c r="AC33540"/>
    </row>
    <row r="33541" spans="27:29" x14ac:dyDescent="0.25">
      <c r="AA33541"/>
      <c r="AB33541"/>
      <c r="AC33541"/>
    </row>
    <row r="33542" spans="27:29" x14ac:dyDescent="0.25">
      <c r="AA33542"/>
      <c r="AB33542"/>
      <c r="AC33542"/>
    </row>
    <row r="33543" spans="27:29" x14ac:dyDescent="0.25">
      <c r="AA33543"/>
      <c r="AB33543"/>
      <c r="AC33543"/>
    </row>
    <row r="33544" spans="27:29" x14ac:dyDescent="0.25">
      <c r="AA33544"/>
      <c r="AB33544"/>
      <c r="AC33544"/>
    </row>
    <row r="33545" spans="27:29" x14ac:dyDescent="0.25">
      <c r="AA33545"/>
      <c r="AB33545"/>
      <c r="AC33545"/>
    </row>
    <row r="33546" spans="27:29" x14ac:dyDescent="0.25">
      <c r="AA33546"/>
      <c r="AB33546"/>
      <c r="AC33546"/>
    </row>
    <row r="33547" spans="27:29" x14ac:dyDescent="0.25">
      <c r="AA33547"/>
      <c r="AB33547"/>
      <c r="AC33547"/>
    </row>
    <row r="33548" spans="27:29" x14ac:dyDescent="0.25">
      <c r="AA33548"/>
      <c r="AB33548"/>
      <c r="AC33548"/>
    </row>
    <row r="33549" spans="27:29" x14ac:dyDescent="0.25">
      <c r="AA33549"/>
      <c r="AB33549"/>
      <c r="AC33549"/>
    </row>
    <row r="33550" spans="27:29" x14ac:dyDescent="0.25">
      <c r="AA33550"/>
      <c r="AB33550"/>
      <c r="AC33550"/>
    </row>
    <row r="33551" spans="27:29" x14ac:dyDescent="0.25">
      <c r="AA33551"/>
      <c r="AB33551"/>
      <c r="AC33551"/>
    </row>
    <row r="33552" spans="27:29" x14ac:dyDescent="0.25">
      <c r="AA33552"/>
      <c r="AB33552"/>
      <c r="AC33552"/>
    </row>
    <row r="33553" spans="27:29" x14ac:dyDescent="0.25">
      <c r="AA33553"/>
      <c r="AB33553"/>
      <c r="AC33553"/>
    </row>
    <row r="33554" spans="27:29" x14ac:dyDescent="0.25">
      <c r="AA33554"/>
      <c r="AB33554"/>
      <c r="AC33554"/>
    </row>
    <row r="33555" spans="27:29" x14ac:dyDescent="0.25">
      <c r="AA33555"/>
      <c r="AB33555"/>
      <c r="AC33555"/>
    </row>
    <row r="33556" spans="27:29" x14ac:dyDescent="0.25">
      <c r="AA33556"/>
      <c r="AB33556"/>
      <c r="AC33556"/>
    </row>
    <row r="33557" spans="27:29" x14ac:dyDescent="0.25">
      <c r="AA33557"/>
      <c r="AB33557"/>
      <c r="AC33557"/>
    </row>
    <row r="33558" spans="27:29" x14ac:dyDescent="0.25">
      <c r="AA33558"/>
      <c r="AB33558"/>
      <c r="AC33558"/>
    </row>
    <row r="33559" spans="27:29" x14ac:dyDescent="0.25">
      <c r="AA33559"/>
      <c r="AB33559"/>
      <c r="AC33559"/>
    </row>
    <row r="33560" spans="27:29" x14ac:dyDescent="0.25">
      <c r="AA33560"/>
      <c r="AB33560"/>
      <c r="AC33560"/>
    </row>
    <row r="33561" spans="27:29" x14ac:dyDescent="0.25">
      <c r="AA33561"/>
      <c r="AB33561"/>
      <c r="AC33561"/>
    </row>
    <row r="33562" spans="27:29" x14ac:dyDescent="0.25">
      <c r="AA33562"/>
      <c r="AB33562"/>
      <c r="AC33562"/>
    </row>
    <row r="33563" spans="27:29" x14ac:dyDescent="0.25">
      <c r="AA33563"/>
      <c r="AB33563"/>
      <c r="AC33563"/>
    </row>
    <row r="33564" spans="27:29" x14ac:dyDescent="0.25">
      <c r="AA33564"/>
      <c r="AB33564"/>
      <c r="AC33564"/>
    </row>
    <row r="33565" spans="27:29" x14ac:dyDescent="0.25">
      <c r="AA33565"/>
      <c r="AB33565"/>
      <c r="AC33565"/>
    </row>
    <row r="33566" spans="27:29" x14ac:dyDescent="0.25">
      <c r="AA33566"/>
      <c r="AB33566"/>
      <c r="AC33566"/>
    </row>
    <row r="33567" spans="27:29" x14ac:dyDescent="0.25">
      <c r="AA33567"/>
      <c r="AB33567"/>
      <c r="AC33567"/>
    </row>
    <row r="33568" spans="27:29" x14ac:dyDescent="0.25">
      <c r="AA33568"/>
      <c r="AB33568"/>
      <c r="AC33568"/>
    </row>
    <row r="33569" spans="27:29" x14ac:dyDescent="0.25">
      <c r="AA33569"/>
      <c r="AB33569"/>
      <c r="AC33569"/>
    </row>
    <row r="33570" spans="27:29" x14ac:dyDescent="0.25">
      <c r="AA33570"/>
      <c r="AB33570"/>
      <c r="AC33570"/>
    </row>
    <row r="33571" spans="27:29" x14ac:dyDescent="0.25">
      <c r="AA33571"/>
      <c r="AB33571"/>
      <c r="AC33571"/>
    </row>
    <row r="33572" spans="27:29" x14ac:dyDescent="0.25">
      <c r="AA33572"/>
      <c r="AB33572"/>
      <c r="AC33572"/>
    </row>
    <row r="33573" spans="27:29" x14ac:dyDescent="0.25">
      <c r="AA33573"/>
      <c r="AB33573"/>
      <c r="AC33573"/>
    </row>
    <row r="33574" spans="27:29" x14ac:dyDescent="0.25">
      <c r="AA33574"/>
      <c r="AB33574"/>
      <c r="AC33574"/>
    </row>
    <row r="33575" spans="27:29" x14ac:dyDescent="0.25">
      <c r="AA33575"/>
      <c r="AB33575"/>
      <c r="AC33575"/>
    </row>
    <row r="33576" spans="27:29" x14ac:dyDescent="0.25">
      <c r="AA33576"/>
      <c r="AB33576"/>
      <c r="AC33576"/>
    </row>
    <row r="33577" spans="27:29" x14ac:dyDescent="0.25">
      <c r="AA33577"/>
      <c r="AB33577"/>
      <c r="AC33577"/>
    </row>
    <row r="33578" spans="27:29" x14ac:dyDescent="0.25">
      <c r="AA33578"/>
      <c r="AB33578"/>
      <c r="AC33578"/>
    </row>
    <row r="33579" spans="27:29" x14ac:dyDescent="0.25">
      <c r="AA33579"/>
      <c r="AB33579"/>
      <c r="AC33579"/>
    </row>
    <row r="33580" spans="27:29" x14ac:dyDescent="0.25">
      <c r="AA33580"/>
      <c r="AB33580"/>
      <c r="AC33580"/>
    </row>
    <row r="33581" spans="27:29" x14ac:dyDescent="0.25">
      <c r="AA33581"/>
      <c r="AB33581"/>
      <c r="AC33581"/>
    </row>
    <row r="33582" spans="27:29" x14ac:dyDescent="0.25">
      <c r="AA33582"/>
      <c r="AB33582"/>
      <c r="AC33582"/>
    </row>
    <row r="33583" spans="27:29" x14ac:dyDescent="0.25">
      <c r="AA33583"/>
      <c r="AB33583"/>
      <c r="AC33583"/>
    </row>
    <row r="33584" spans="27:29" x14ac:dyDescent="0.25">
      <c r="AA33584"/>
      <c r="AB33584"/>
      <c r="AC33584"/>
    </row>
    <row r="33585" spans="27:29" x14ac:dyDescent="0.25">
      <c r="AA33585"/>
      <c r="AB33585"/>
      <c r="AC33585"/>
    </row>
    <row r="33586" spans="27:29" x14ac:dyDescent="0.25">
      <c r="AA33586"/>
      <c r="AB33586"/>
      <c r="AC33586"/>
    </row>
    <row r="33587" spans="27:29" x14ac:dyDescent="0.25">
      <c r="AA33587"/>
      <c r="AB33587"/>
      <c r="AC33587"/>
    </row>
    <row r="33588" spans="27:29" x14ac:dyDescent="0.25">
      <c r="AA33588"/>
      <c r="AB33588"/>
      <c r="AC33588"/>
    </row>
    <row r="33589" spans="27:29" x14ac:dyDescent="0.25">
      <c r="AA33589"/>
      <c r="AB33589"/>
      <c r="AC33589"/>
    </row>
    <row r="33590" spans="27:29" x14ac:dyDescent="0.25">
      <c r="AA33590"/>
      <c r="AB33590"/>
      <c r="AC33590"/>
    </row>
    <row r="33591" spans="27:29" x14ac:dyDescent="0.25">
      <c r="AA33591"/>
      <c r="AB33591"/>
      <c r="AC33591"/>
    </row>
    <row r="33592" spans="27:29" x14ac:dyDescent="0.25">
      <c r="AA33592"/>
      <c r="AB33592"/>
      <c r="AC33592"/>
    </row>
    <row r="33593" spans="27:29" x14ac:dyDescent="0.25">
      <c r="AA33593"/>
      <c r="AB33593"/>
      <c r="AC33593"/>
    </row>
    <row r="33594" spans="27:29" x14ac:dyDescent="0.25">
      <c r="AA33594"/>
      <c r="AB33594"/>
      <c r="AC33594"/>
    </row>
    <row r="33595" spans="27:29" x14ac:dyDescent="0.25">
      <c r="AA33595"/>
      <c r="AB33595"/>
      <c r="AC33595"/>
    </row>
    <row r="33596" spans="27:29" x14ac:dyDescent="0.25">
      <c r="AA33596"/>
      <c r="AB33596"/>
      <c r="AC33596"/>
    </row>
    <row r="33597" spans="27:29" x14ac:dyDescent="0.25">
      <c r="AA33597"/>
      <c r="AB33597"/>
      <c r="AC33597"/>
    </row>
    <row r="33598" spans="27:29" x14ac:dyDescent="0.25">
      <c r="AA33598"/>
      <c r="AB33598"/>
      <c r="AC33598"/>
    </row>
    <row r="33599" spans="27:29" x14ac:dyDescent="0.25">
      <c r="AA33599"/>
      <c r="AB33599"/>
      <c r="AC33599"/>
    </row>
    <row r="33600" spans="27:29" x14ac:dyDescent="0.25">
      <c r="AA33600"/>
      <c r="AB33600"/>
      <c r="AC33600"/>
    </row>
    <row r="33601" spans="27:29" x14ac:dyDescent="0.25">
      <c r="AA33601"/>
      <c r="AB33601"/>
      <c r="AC33601"/>
    </row>
    <row r="33602" spans="27:29" x14ac:dyDescent="0.25">
      <c r="AA33602"/>
      <c r="AB33602"/>
      <c r="AC33602"/>
    </row>
    <row r="33603" spans="27:29" x14ac:dyDescent="0.25">
      <c r="AA33603"/>
      <c r="AB33603"/>
      <c r="AC33603"/>
    </row>
    <row r="33604" spans="27:29" x14ac:dyDescent="0.25">
      <c r="AA33604"/>
      <c r="AB33604"/>
      <c r="AC33604"/>
    </row>
    <row r="33605" spans="27:29" x14ac:dyDescent="0.25">
      <c r="AA33605"/>
      <c r="AB33605"/>
      <c r="AC33605"/>
    </row>
    <row r="33606" spans="27:29" x14ac:dyDescent="0.25">
      <c r="AA33606"/>
      <c r="AB33606"/>
      <c r="AC33606"/>
    </row>
    <row r="33607" spans="27:29" x14ac:dyDescent="0.25">
      <c r="AA33607"/>
      <c r="AB33607"/>
      <c r="AC33607"/>
    </row>
    <row r="33608" spans="27:29" x14ac:dyDescent="0.25">
      <c r="AA33608"/>
      <c r="AB33608"/>
      <c r="AC33608"/>
    </row>
    <row r="33609" spans="27:29" x14ac:dyDescent="0.25">
      <c r="AA33609"/>
      <c r="AB33609"/>
      <c r="AC33609"/>
    </row>
    <row r="33610" spans="27:29" x14ac:dyDescent="0.25">
      <c r="AA33610"/>
      <c r="AB33610"/>
      <c r="AC33610"/>
    </row>
    <row r="33611" spans="27:29" x14ac:dyDescent="0.25">
      <c r="AA33611"/>
      <c r="AB33611"/>
      <c r="AC33611"/>
    </row>
    <row r="33612" spans="27:29" x14ac:dyDescent="0.25">
      <c r="AA33612"/>
      <c r="AB33612"/>
      <c r="AC33612"/>
    </row>
    <row r="33613" spans="27:29" x14ac:dyDescent="0.25">
      <c r="AA33613"/>
      <c r="AB33613"/>
      <c r="AC33613"/>
    </row>
    <row r="33614" spans="27:29" x14ac:dyDescent="0.25">
      <c r="AA33614"/>
      <c r="AB33614"/>
      <c r="AC33614"/>
    </row>
    <row r="33615" spans="27:29" x14ac:dyDescent="0.25">
      <c r="AA33615"/>
      <c r="AB33615"/>
      <c r="AC33615"/>
    </row>
    <row r="33616" spans="27:29" x14ac:dyDescent="0.25">
      <c r="AA33616"/>
      <c r="AB33616"/>
      <c r="AC33616"/>
    </row>
    <row r="33617" spans="27:29" x14ac:dyDescent="0.25">
      <c r="AA33617"/>
      <c r="AB33617"/>
      <c r="AC33617"/>
    </row>
    <row r="33618" spans="27:29" x14ac:dyDescent="0.25">
      <c r="AA33618"/>
      <c r="AB33618"/>
      <c r="AC33618"/>
    </row>
    <row r="33619" spans="27:29" x14ac:dyDescent="0.25">
      <c r="AA33619"/>
      <c r="AB33619"/>
      <c r="AC33619"/>
    </row>
    <row r="33620" spans="27:29" x14ac:dyDescent="0.25">
      <c r="AA33620"/>
      <c r="AB33620"/>
      <c r="AC33620"/>
    </row>
    <row r="33621" spans="27:29" x14ac:dyDescent="0.25">
      <c r="AA33621"/>
      <c r="AB33621"/>
      <c r="AC33621"/>
    </row>
    <row r="33622" spans="27:29" x14ac:dyDescent="0.25">
      <c r="AA33622"/>
      <c r="AB33622"/>
      <c r="AC33622"/>
    </row>
    <row r="33623" spans="27:29" x14ac:dyDescent="0.25">
      <c r="AA33623"/>
      <c r="AB33623"/>
      <c r="AC33623"/>
    </row>
    <row r="33624" spans="27:29" x14ac:dyDescent="0.25">
      <c r="AA33624"/>
      <c r="AB33624"/>
      <c r="AC33624"/>
    </row>
    <row r="33625" spans="27:29" x14ac:dyDescent="0.25">
      <c r="AA33625"/>
      <c r="AB33625"/>
      <c r="AC33625"/>
    </row>
    <row r="33626" spans="27:29" x14ac:dyDescent="0.25">
      <c r="AA33626"/>
      <c r="AB33626"/>
      <c r="AC33626"/>
    </row>
    <row r="33627" spans="27:29" x14ac:dyDescent="0.25">
      <c r="AA33627"/>
      <c r="AB33627"/>
      <c r="AC33627"/>
    </row>
    <row r="33628" spans="27:29" x14ac:dyDescent="0.25">
      <c r="AA33628"/>
      <c r="AB33628"/>
      <c r="AC33628"/>
    </row>
    <row r="33629" spans="27:29" x14ac:dyDescent="0.25">
      <c r="AA33629"/>
      <c r="AB33629"/>
      <c r="AC33629"/>
    </row>
    <row r="33630" spans="27:29" x14ac:dyDescent="0.25">
      <c r="AA33630"/>
      <c r="AB33630"/>
      <c r="AC33630"/>
    </row>
    <row r="33631" spans="27:29" x14ac:dyDescent="0.25">
      <c r="AA33631"/>
      <c r="AB33631"/>
      <c r="AC33631"/>
    </row>
    <row r="33632" spans="27:29" x14ac:dyDescent="0.25">
      <c r="AA33632"/>
      <c r="AB33632"/>
      <c r="AC33632"/>
    </row>
    <row r="33633" spans="27:29" x14ac:dyDescent="0.25">
      <c r="AA33633"/>
      <c r="AB33633"/>
      <c r="AC33633"/>
    </row>
    <row r="33634" spans="27:29" x14ac:dyDescent="0.25">
      <c r="AA33634"/>
      <c r="AB33634"/>
      <c r="AC33634"/>
    </row>
    <row r="33635" spans="27:29" x14ac:dyDescent="0.25">
      <c r="AA33635"/>
      <c r="AB33635"/>
      <c r="AC33635"/>
    </row>
    <row r="33636" spans="27:29" x14ac:dyDescent="0.25">
      <c r="AA33636"/>
      <c r="AB33636"/>
      <c r="AC33636"/>
    </row>
    <row r="33637" spans="27:29" x14ac:dyDescent="0.25">
      <c r="AA33637"/>
      <c r="AB33637"/>
      <c r="AC33637"/>
    </row>
    <row r="33638" spans="27:29" x14ac:dyDescent="0.25">
      <c r="AA33638"/>
      <c r="AB33638"/>
      <c r="AC33638"/>
    </row>
    <row r="33639" spans="27:29" x14ac:dyDescent="0.25">
      <c r="AA33639"/>
      <c r="AB33639"/>
      <c r="AC33639"/>
    </row>
    <row r="33640" spans="27:29" x14ac:dyDescent="0.25">
      <c r="AA33640"/>
      <c r="AB33640"/>
      <c r="AC33640"/>
    </row>
    <row r="33641" spans="27:29" x14ac:dyDescent="0.25">
      <c r="AA33641"/>
      <c r="AB33641"/>
      <c r="AC33641"/>
    </row>
    <row r="33642" spans="27:29" x14ac:dyDescent="0.25">
      <c r="AA33642"/>
      <c r="AB33642"/>
      <c r="AC33642"/>
    </row>
    <row r="33643" spans="27:29" x14ac:dyDescent="0.25">
      <c r="AA33643"/>
      <c r="AB33643"/>
      <c r="AC33643"/>
    </row>
    <row r="33644" spans="27:29" x14ac:dyDescent="0.25">
      <c r="AA33644"/>
      <c r="AB33644"/>
      <c r="AC33644"/>
    </row>
    <row r="33645" spans="27:29" x14ac:dyDescent="0.25">
      <c r="AA33645"/>
      <c r="AB33645"/>
      <c r="AC33645"/>
    </row>
    <row r="33646" spans="27:29" x14ac:dyDescent="0.25">
      <c r="AA33646"/>
      <c r="AB33646"/>
      <c r="AC33646"/>
    </row>
    <row r="33647" spans="27:29" x14ac:dyDescent="0.25">
      <c r="AA33647"/>
      <c r="AB33647"/>
      <c r="AC33647"/>
    </row>
    <row r="33648" spans="27:29" x14ac:dyDescent="0.25">
      <c r="AA33648"/>
      <c r="AB33648"/>
      <c r="AC33648"/>
    </row>
    <row r="33649" spans="27:29" x14ac:dyDescent="0.25">
      <c r="AA33649"/>
      <c r="AB33649"/>
      <c r="AC33649"/>
    </row>
    <row r="33650" spans="27:29" x14ac:dyDescent="0.25">
      <c r="AA33650"/>
      <c r="AB33650"/>
      <c r="AC33650"/>
    </row>
    <row r="33651" spans="27:29" x14ac:dyDescent="0.25">
      <c r="AA33651"/>
      <c r="AB33651"/>
      <c r="AC33651"/>
    </row>
    <row r="33652" spans="27:29" x14ac:dyDescent="0.25">
      <c r="AA33652"/>
      <c r="AB33652"/>
      <c r="AC33652"/>
    </row>
    <row r="33653" spans="27:29" x14ac:dyDescent="0.25">
      <c r="AA33653"/>
      <c r="AB33653"/>
      <c r="AC33653"/>
    </row>
    <row r="33654" spans="27:29" x14ac:dyDescent="0.25">
      <c r="AA33654"/>
      <c r="AB33654"/>
      <c r="AC33654"/>
    </row>
    <row r="33655" spans="27:29" x14ac:dyDescent="0.25">
      <c r="AA33655"/>
      <c r="AB33655"/>
      <c r="AC33655"/>
    </row>
    <row r="33656" spans="27:29" x14ac:dyDescent="0.25">
      <c r="AA33656"/>
      <c r="AB33656"/>
      <c r="AC33656"/>
    </row>
    <row r="33657" spans="27:29" x14ac:dyDescent="0.25">
      <c r="AA33657"/>
      <c r="AB33657"/>
      <c r="AC33657"/>
    </row>
    <row r="33658" spans="27:29" x14ac:dyDescent="0.25">
      <c r="AA33658"/>
      <c r="AB33658"/>
      <c r="AC33658"/>
    </row>
    <row r="33659" spans="27:29" x14ac:dyDescent="0.25">
      <c r="AA33659"/>
      <c r="AB33659"/>
      <c r="AC33659"/>
    </row>
    <row r="33660" spans="27:29" x14ac:dyDescent="0.25">
      <c r="AA33660"/>
      <c r="AB33660"/>
      <c r="AC33660"/>
    </row>
    <row r="33661" spans="27:29" x14ac:dyDescent="0.25">
      <c r="AA33661"/>
      <c r="AB33661"/>
      <c r="AC33661"/>
    </row>
    <row r="33662" spans="27:29" x14ac:dyDescent="0.25">
      <c r="AA33662"/>
      <c r="AB33662"/>
      <c r="AC33662"/>
    </row>
    <row r="33663" spans="27:29" x14ac:dyDescent="0.25">
      <c r="AA33663"/>
      <c r="AB33663"/>
      <c r="AC33663"/>
    </row>
    <row r="33664" spans="27:29" x14ac:dyDescent="0.25">
      <c r="AA33664"/>
      <c r="AB33664"/>
      <c r="AC33664"/>
    </row>
    <row r="33665" spans="27:29" x14ac:dyDescent="0.25">
      <c r="AA33665"/>
      <c r="AB33665"/>
      <c r="AC33665"/>
    </row>
    <row r="33666" spans="27:29" x14ac:dyDescent="0.25">
      <c r="AA33666"/>
      <c r="AB33666"/>
      <c r="AC33666"/>
    </row>
    <row r="33667" spans="27:29" x14ac:dyDescent="0.25">
      <c r="AA33667"/>
      <c r="AB33667"/>
      <c r="AC33667"/>
    </row>
    <row r="33668" spans="27:29" x14ac:dyDescent="0.25">
      <c r="AA33668"/>
      <c r="AB33668"/>
      <c r="AC33668"/>
    </row>
    <row r="33669" spans="27:29" x14ac:dyDescent="0.25">
      <c r="AA33669"/>
      <c r="AB33669"/>
      <c r="AC33669"/>
    </row>
    <row r="33670" spans="27:29" x14ac:dyDescent="0.25">
      <c r="AA33670"/>
      <c r="AB33670"/>
      <c r="AC33670"/>
    </row>
    <row r="33671" spans="27:29" x14ac:dyDescent="0.25">
      <c r="AA33671"/>
      <c r="AB33671"/>
      <c r="AC33671"/>
    </row>
    <row r="33672" spans="27:29" x14ac:dyDescent="0.25">
      <c r="AA33672"/>
      <c r="AB33672"/>
      <c r="AC33672"/>
    </row>
    <row r="33673" spans="27:29" x14ac:dyDescent="0.25">
      <c r="AA33673"/>
      <c r="AB33673"/>
      <c r="AC33673"/>
    </row>
    <row r="33674" spans="27:29" x14ac:dyDescent="0.25">
      <c r="AA33674"/>
      <c r="AB33674"/>
      <c r="AC33674"/>
    </row>
    <row r="33675" spans="27:29" x14ac:dyDescent="0.25">
      <c r="AA33675"/>
      <c r="AB33675"/>
      <c r="AC33675"/>
    </row>
    <row r="33676" spans="27:29" x14ac:dyDescent="0.25">
      <c r="AA33676"/>
      <c r="AB33676"/>
      <c r="AC33676"/>
    </row>
    <row r="33677" spans="27:29" x14ac:dyDescent="0.25">
      <c r="AA33677"/>
      <c r="AB33677"/>
      <c r="AC33677"/>
    </row>
    <row r="33678" spans="27:29" x14ac:dyDescent="0.25">
      <c r="AA33678"/>
      <c r="AB33678"/>
      <c r="AC33678"/>
    </row>
    <row r="33679" spans="27:29" x14ac:dyDescent="0.25">
      <c r="AA33679"/>
      <c r="AB33679"/>
      <c r="AC33679"/>
    </row>
    <row r="33680" spans="27:29" x14ac:dyDescent="0.25">
      <c r="AA33680"/>
      <c r="AB33680"/>
      <c r="AC33680"/>
    </row>
    <row r="33681" spans="27:29" x14ac:dyDescent="0.25">
      <c r="AA33681"/>
      <c r="AB33681"/>
      <c r="AC33681"/>
    </row>
    <row r="33682" spans="27:29" x14ac:dyDescent="0.25">
      <c r="AA33682"/>
      <c r="AB33682"/>
      <c r="AC33682"/>
    </row>
    <row r="33683" spans="27:29" x14ac:dyDescent="0.25">
      <c r="AA33683"/>
      <c r="AB33683"/>
      <c r="AC33683"/>
    </row>
    <row r="33684" spans="27:29" x14ac:dyDescent="0.25">
      <c r="AA33684"/>
      <c r="AB33684"/>
      <c r="AC33684"/>
    </row>
    <row r="33685" spans="27:29" x14ac:dyDescent="0.25">
      <c r="AA33685"/>
      <c r="AB33685"/>
      <c r="AC33685"/>
    </row>
    <row r="33686" spans="27:29" x14ac:dyDescent="0.25">
      <c r="AA33686"/>
      <c r="AB33686"/>
      <c r="AC33686"/>
    </row>
    <row r="33687" spans="27:29" x14ac:dyDescent="0.25">
      <c r="AA33687"/>
      <c r="AB33687"/>
      <c r="AC33687"/>
    </row>
    <row r="33688" spans="27:29" x14ac:dyDescent="0.25">
      <c r="AA33688"/>
      <c r="AB33688"/>
      <c r="AC33688"/>
    </row>
    <row r="33689" spans="27:29" x14ac:dyDescent="0.25">
      <c r="AA33689"/>
      <c r="AB33689"/>
      <c r="AC33689"/>
    </row>
    <row r="33690" spans="27:29" x14ac:dyDescent="0.25">
      <c r="AA33690"/>
      <c r="AB33690"/>
      <c r="AC33690"/>
    </row>
    <row r="33691" spans="27:29" x14ac:dyDescent="0.25">
      <c r="AA33691"/>
      <c r="AB33691"/>
      <c r="AC33691"/>
    </row>
    <row r="33692" spans="27:29" x14ac:dyDescent="0.25">
      <c r="AA33692"/>
      <c r="AB33692"/>
      <c r="AC33692"/>
    </row>
    <row r="33693" spans="27:29" x14ac:dyDescent="0.25">
      <c r="AA33693"/>
      <c r="AB33693"/>
      <c r="AC33693"/>
    </row>
    <row r="33694" spans="27:29" x14ac:dyDescent="0.25">
      <c r="AA33694"/>
      <c r="AB33694"/>
      <c r="AC33694"/>
    </row>
    <row r="33695" spans="27:29" x14ac:dyDescent="0.25">
      <c r="AA33695"/>
      <c r="AB33695"/>
      <c r="AC33695"/>
    </row>
    <row r="33696" spans="27:29" x14ac:dyDescent="0.25">
      <c r="AA33696"/>
      <c r="AB33696"/>
      <c r="AC33696"/>
    </row>
    <row r="33697" spans="27:29" x14ac:dyDescent="0.25">
      <c r="AA33697"/>
      <c r="AB33697"/>
      <c r="AC33697"/>
    </row>
    <row r="33698" spans="27:29" x14ac:dyDescent="0.25">
      <c r="AA33698"/>
      <c r="AB33698"/>
      <c r="AC33698"/>
    </row>
    <row r="33699" spans="27:29" x14ac:dyDescent="0.25">
      <c r="AA33699"/>
      <c r="AB33699"/>
      <c r="AC33699"/>
    </row>
    <row r="33700" spans="27:29" x14ac:dyDescent="0.25">
      <c r="AA33700"/>
      <c r="AB33700"/>
      <c r="AC33700"/>
    </row>
    <row r="33701" spans="27:29" x14ac:dyDescent="0.25">
      <c r="AA33701"/>
      <c r="AB33701"/>
      <c r="AC33701"/>
    </row>
    <row r="33702" spans="27:29" x14ac:dyDescent="0.25">
      <c r="AA33702"/>
      <c r="AB33702"/>
      <c r="AC33702"/>
    </row>
    <row r="33703" spans="27:29" x14ac:dyDescent="0.25">
      <c r="AA33703"/>
      <c r="AB33703"/>
      <c r="AC33703"/>
    </row>
    <row r="33704" spans="27:29" x14ac:dyDescent="0.25">
      <c r="AA33704"/>
      <c r="AB33704"/>
      <c r="AC33704"/>
    </row>
    <row r="33705" spans="27:29" x14ac:dyDescent="0.25">
      <c r="AA33705"/>
      <c r="AB33705"/>
      <c r="AC33705"/>
    </row>
    <row r="33706" spans="27:29" x14ac:dyDescent="0.25">
      <c r="AA33706"/>
      <c r="AB33706"/>
      <c r="AC33706"/>
    </row>
    <row r="33707" spans="27:29" x14ac:dyDescent="0.25">
      <c r="AA33707"/>
      <c r="AB33707"/>
      <c r="AC33707"/>
    </row>
    <row r="33708" spans="27:29" x14ac:dyDescent="0.25">
      <c r="AA33708"/>
      <c r="AB33708"/>
      <c r="AC33708"/>
    </row>
    <row r="33709" spans="27:29" x14ac:dyDescent="0.25">
      <c r="AA33709"/>
      <c r="AB33709"/>
      <c r="AC33709"/>
    </row>
    <row r="33710" spans="27:29" x14ac:dyDescent="0.25">
      <c r="AA33710"/>
      <c r="AB33710"/>
      <c r="AC33710"/>
    </row>
    <row r="33711" spans="27:29" x14ac:dyDescent="0.25">
      <c r="AA33711"/>
      <c r="AB33711"/>
      <c r="AC33711"/>
    </row>
    <row r="33712" spans="27:29" x14ac:dyDescent="0.25">
      <c r="AA33712"/>
      <c r="AB33712"/>
      <c r="AC33712"/>
    </row>
    <row r="33713" spans="27:29" x14ac:dyDescent="0.25">
      <c r="AA33713"/>
      <c r="AB33713"/>
      <c r="AC33713"/>
    </row>
    <row r="33714" spans="27:29" x14ac:dyDescent="0.25">
      <c r="AA33714"/>
      <c r="AB33714"/>
      <c r="AC33714"/>
    </row>
    <row r="33715" spans="27:29" x14ac:dyDescent="0.25">
      <c r="AA33715"/>
      <c r="AB33715"/>
      <c r="AC33715"/>
    </row>
    <row r="33716" spans="27:29" x14ac:dyDescent="0.25">
      <c r="AA33716"/>
      <c r="AB33716"/>
      <c r="AC33716"/>
    </row>
    <row r="33717" spans="27:29" x14ac:dyDescent="0.25">
      <c r="AA33717"/>
      <c r="AB33717"/>
      <c r="AC33717"/>
    </row>
    <row r="33718" spans="27:29" x14ac:dyDescent="0.25">
      <c r="AA33718"/>
      <c r="AB33718"/>
      <c r="AC33718"/>
    </row>
    <row r="33719" spans="27:29" x14ac:dyDescent="0.25">
      <c r="AA33719"/>
      <c r="AB33719"/>
      <c r="AC33719"/>
    </row>
    <row r="33720" spans="27:29" x14ac:dyDescent="0.25">
      <c r="AA33720"/>
      <c r="AB33720"/>
      <c r="AC33720"/>
    </row>
    <row r="33721" spans="27:29" x14ac:dyDescent="0.25">
      <c r="AA33721"/>
      <c r="AB33721"/>
      <c r="AC33721"/>
    </row>
    <row r="33722" spans="27:29" x14ac:dyDescent="0.25">
      <c r="AA33722"/>
      <c r="AB33722"/>
      <c r="AC33722"/>
    </row>
    <row r="33723" spans="27:29" x14ac:dyDescent="0.25">
      <c r="AA33723"/>
      <c r="AB33723"/>
      <c r="AC33723"/>
    </row>
    <row r="33724" spans="27:29" x14ac:dyDescent="0.25">
      <c r="AA33724"/>
      <c r="AB33724"/>
      <c r="AC33724"/>
    </row>
    <row r="33725" spans="27:29" x14ac:dyDescent="0.25">
      <c r="AA33725"/>
      <c r="AB33725"/>
      <c r="AC33725"/>
    </row>
    <row r="33726" spans="27:29" x14ac:dyDescent="0.25">
      <c r="AA33726"/>
      <c r="AB33726"/>
      <c r="AC33726"/>
    </row>
    <row r="33727" spans="27:29" x14ac:dyDescent="0.25">
      <c r="AA33727"/>
      <c r="AB33727"/>
      <c r="AC33727"/>
    </row>
    <row r="33728" spans="27:29" x14ac:dyDescent="0.25">
      <c r="AA33728"/>
      <c r="AB33728"/>
      <c r="AC33728"/>
    </row>
    <row r="33729" spans="27:29" x14ac:dyDescent="0.25">
      <c r="AA33729"/>
      <c r="AB33729"/>
      <c r="AC33729"/>
    </row>
    <row r="33730" spans="27:29" x14ac:dyDescent="0.25">
      <c r="AA33730"/>
      <c r="AB33730"/>
      <c r="AC33730"/>
    </row>
    <row r="33731" spans="27:29" x14ac:dyDescent="0.25">
      <c r="AA33731"/>
      <c r="AB33731"/>
      <c r="AC33731"/>
    </row>
    <row r="33732" spans="27:29" x14ac:dyDescent="0.25">
      <c r="AA33732"/>
      <c r="AB33732"/>
      <c r="AC33732"/>
    </row>
    <row r="33733" spans="27:29" x14ac:dyDescent="0.25">
      <c r="AA33733"/>
      <c r="AB33733"/>
      <c r="AC33733"/>
    </row>
    <row r="33734" spans="27:29" x14ac:dyDescent="0.25">
      <c r="AA33734"/>
      <c r="AB33734"/>
      <c r="AC33734"/>
    </row>
    <row r="33735" spans="27:29" x14ac:dyDescent="0.25">
      <c r="AA33735"/>
      <c r="AB33735"/>
      <c r="AC33735"/>
    </row>
    <row r="33736" spans="27:29" x14ac:dyDescent="0.25">
      <c r="AA33736"/>
      <c r="AB33736"/>
      <c r="AC33736"/>
    </row>
    <row r="33737" spans="27:29" x14ac:dyDescent="0.25">
      <c r="AA33737"/>
      <c r="AB33737"/>
      <c r="AC33737"/>
    </row>
    <row r="33738" spans="27:29" x14ac:dyDescent="0.25">
      <c r="AA33738"/>
      <c r="AB33738"/>
      <c r="AC33738"/>
    </row>
    <row r="33739" spans="27:29" x14ac:dyDescent="0.25">
      <c r="AA33739"/>
      <c r="AB33739"/>
      <c r="AC33739"/>
    </row>
    <row r="33740" spans="27:29" x14ac:dyDescent="0.25">
      <c r="AA33740"/>
      <c r="AB33740"/>
      <c r="AC33740"/>
    </row>
    <row r="33741" spans="27:29" x14ac:dyDescent="0.25">
      <c r="AA33741"/>
      <c r="AB33741"/>
      <c r="AC33741"/>
    </row>
    <row r="33742" spans="27:29" x14ac:dyDescent="0.25">
      <c r="AA33742"/>
      <c r="AB33742"/>
      <c r="AC33742"/>
    </row>
    <row r="33743" spans="27:29" x14ac:dyDescent="0.25">
      <c r="AA33743"/>
      <c r="AB33743"/>
      <c r="AC33743"/>
    </row>
    <row r="33744" spans="27:29" x14ac:dyDescent="0.25">
      <c r="AA33744"/>
      <c r="AB33744"/>
      <c r="AC33744"/>
    </row>
    <row r="33745" spans="27:29" x14ac:dyDescent="0.25">
      <c r="AA33745"/>
      <c r="AB33745"/>
      <c r="AC33745"/>
    </row>
    <row r="33746" spans="27:29" x14ac:dyDescent="0.25">
      <c r="AA33746"/>
      <c r="AB33746"/>
      <c r="AC33746"/>
    </row>
    <row r="33747" spans="27:29" x14ac:dyDescent="0.25">
      <c r="AA33747"/>
      <c r="AB33747"/>
      <c r="AC33747"/>
    </row>
    <row r="33748" spans="27:29" x14ac:dyDescent="0.25">
      <c r="AA33748"/>
      <c r="AB33748"/>
      <c r="AC33748"/>
    </row>
    <row r="33749" spans="27:29" x14ac:dyDescent="0.25">
      <c r="AA33749"/>
      <c r="AB33749"/>
      <c r="AC33749"/>
    </row>
    <row r="33750" spans="27:29" x14ac:dyDescent="0.25">
      <c r="AA33750"/>
      <c r="AB33750"/>
      <c r="AC33750"/>
    </row>
    <row r="33751" spans="27:29" x14ac:dyDescent="0.25">
      <c r="AA33751"/>
      <c r="AB33751"/>
      <c r="AC33751"/>
    </row>
    <row r="33752" spans="27:29" x14ac:dyDescent="0.25">
      <c r="AA33752"/>
      <c r="AB33752"/>
      <c r="AC33752"/>
    </row>
    <row r="33753" spans="27:29" x14ac:dyDescent="0.25">
      <c r="AA33753"/>
      <c r="AB33753"/>
      <c r="AC33753"/>
    </row>
    <row r="33754" spans="27:29" x14ac:dyDescent="0.25">
      <c r="AA33754"/>
      <c r="AB33754"/>
      <c r="AC33754"/>
    </row>
    <row r="33755" spans="27:29" x14ac:dyDescent="0.25">
      <c r="AA33755"/>
      <c r="AB33755"/>
      <c r="AC33755"/>
    </row>
    <row r="33756" spans="27:29" x14ac:dyDescent="0.25">
      <c r="AA33756"/>
      <c r="AB33756"/>
      <c r="AC33756"/>
    </row>
    <row r="33757" spans="27:29" x14ac:dyDescent="0.25">
      <c r="AA33757"/>
      <c r="AB33757"/>
      <c r="AC33757"/>
    </row>
    <row r="33758" spans="27:29" x14ac:dyDescent="0.25">
      <c r="AA33758"/>
      <c r="AB33758"/>
      <c r="AC33758"/>
    </row>
    <row r="33759" spans="27:29" x14ac:dyDescent="0.25">
      <c r="AA33759"/>
      <c r="AB33759"/>
      <c r="AC33759"/>
    </row>
    <row r="33760" spans="27:29" x14ac:dyDescent="0.25">
      <c r="AA33760"/>
      <c r="AB33760"/>
      <c r="AC33760"/>
    </row>
    <row r="33761" spans="27:29" x14ac:dyDescent="0.25">
      <c r="AA33761"/>
      <c r="AB33761"/>
      <c r="AC33761"/>
    </row>
    <row r="33762" spans="27:29" x14ac:dyDescent="0.25">
      <c r="AA33762"/>
      <c r="AB33762"/>
      <c r="AC33762"/>
    </row>
    <row r="33763" spans="27:29" x14ac:dyDescent="0.25">
      <c r="AA33763"/>
      <c r="AB33763"/>
      <c r="AC33763"/>
    </row>
    <row r="33764" spans="27:29" x14ac:dyDescent="0.25">
      <c r="AA33764"/>
      <c r="AB33764"/>
      <c r="AC33764"/>
    </row>
    <row r="33765" spans="27:29" x14ac:dyDescent="0.25">
      <c r="AA33765"/>
      <c r="AB33765"/>
      <c r="AC33765"/>
    </row>
    <row r="33766" spans="27:29" x14ac:dyDescent="0.25">
      <c r="AA33766"/>
      <c r="AB33766"/>
      <c r="AC33766"/>
    </row>
    <row r="33767" spans="27:29" x14ac:dyDescent="0.25">
      <c r="AA33767"/>
      <c r="AB33767"/>
      <c r="AC33767"/>
    </row>
    <row r="33768" spans="27:29" x14ac:dyDescent="0.25">
      <c r="AA33768"/>
      <c r="AB33768"/>
      <c r="AC33768"/>
    </row>
    <row r="33769" spans="27:29" x14ac:dyDescent="0.25">
      <c r="AA33769"/>
      <c r="AB33769"/>
      <c r="AC33769"/>
    </row>
    <row r="33770" spans="27:29" x14ac:dyDescent="0.25">
      <c r="AA33770"/>
      <c r="AB33770"/>
      <c r="AC33770"/>
    </row>
    <row r="33771" spans="27:29" x14ac:dyDescent="0.25">
      <c r="AA33771"/>
      <c r="AB33771"/>
      <c r="AC33771"/>
    </row>
    <row r="33772" spans="27:29" x14ac:dyDescent="0.25">
      <c r="AA33772"/>
      <c r="AB33772"/>
      <c r="AC33772"/>
    </row>
    <row r="33773" spans="27:29" x14ac:dyDescent="0.25">
      <c r="AA33773"/>
      <c r="AB33773"/>
      <c r="AC33773"/>
    </row>
    <row r="33774" spans="27:29" x14ac:dyDescent="0.25">
      <c r="AA33774"/>
      <c r="AB33774"/>
      <c r="AC33774"/>
    </row>
    <row r="33775" spans="27:29" x14ac:dyDescent="0.25">
      <c r="AA33775"/>
      <c r="AB33775"/>
      <c r="AC33775"/>
    </row>
    <row r="33776" spans="27:29" x14ac:dyDescent="0.25">
      <c r="AA33776"/>
      <c r="AB33776"/>
      <c r="AC33776"/>
    </row>
    <row r="33777" spans="27:29" x14ac:dyDescent="0.25">
      <c r="AA33777"/>
      <c r="AB33777"/>
      <c r="AC33777"/>
    </row>
    <row r="33778" spans="27:29" x14ac:dyDescent="0.25">
      <c r="AA33778"/>
      <c r="AB33778"/>
      <c r="AC33778"/>
    </row>
    <row r="33779" spans="27:29" x14ac:dyDescent="0.25">
      <c r="AA33779"/>
      <c r="AB33779"/>
      <c r="AC33779"/>
    </row>
    <row r="33780" spans="27:29" x14ac:dyDescent="0.25">
      <c r="AA33780"/>
      <c r="AB33780"/>
      <c r="AC33780"/>
    </row>
    <row r="33781" spans="27:29" x14ac:dyDescent="0.25">
      <c r="AA33781"/>
      <c r="AB33781"/>
      <c r="AC33781"/>
    </row>
    <row r="33782" spans="27:29" x14ac:dyDescent="0.25">
      <c r="AA33782"/>
      <c r="AB33782"/>
      <c r="AC33782"/>
    </row>
    <row r="33783" spans="27:29" x14ac:dyDescent="0.25">
      <c r="AA33783"/>
      <c r="AB33783"/>
      <c r="AC33783"/>
    </row>
    <row r="33784" spans="27:29" x14ac:dyDescent="0.25">
      <c r="AA33784"/>
      <c r="AB33784"/>
      <c r="AC33784"/>
    </row>
    <row r="33785" spans="27:29" x14ac:dyDescent="0.25">
      <c r="AA33785"/>
      <c r="AB33785"/>
      <c r="AC33785"/>
    </row>
    <row r="33786" spans="27:29" x14ac:dyDescent="0.25">
      <c r="AA33786"/>
      <c r="AB33786"/>
      <c r="AC33786"/>
    </row>
    <row r="33787" spans="27:29" x14ac:dyDescent="0.25">
      <c r="AA33787"/>
      <c r="AB33787"/>
      <c r="AC33787"/>
    </row>
    <row r="33788" spans="27:29" x14ac:dyDescent="0.25">
      <c r="AA33788"/>
      <c r="AB33788"/>
      <c r="AC33788"/>
    </row>
    <row r="33789" spans="27:29" x14ac:dyDescent="0.25">
      <c r="AA33789"/>
      <c r="AB33789"/>
      <c r="AC33789"/>
    </row>
    <row r="33790" spans="27:29" x14ac:dyDescent="0.25">
      <c r="AA33790"/>
      <c r="AB33790"/>
      <c r="AC33790"/>
    </row>
    <row r="33791" spans="27:29" x14ac:dyDescent="0.25">
      <c r="AA33791"/>
      <c r="AB33791"/>
      <c r="AC33791"/>
    </row>
    <row r="33792" spans="27:29" x14ac:dyDescent="0.25">
      <c r="AA33792"/>
      <c r="AB33792"/>
      <c r="AC33792"/>
    </row>
    <row r="33793" spans="27:29" x14ac:dyDescent="0.25">
      <c r="AA33793"/>
      <c r="AB33793"/>
      <c r="AC33793"/>
    </row>
    <row r="33794" spans="27:29" x14ac:dyDescent="0.25">
      <c r="AA33794"/>
      <c r="AB33794"/>
      <c r="AC33794"/>
    </row>
    <row r="33795" spans="27:29" x14ac:dyDescent="0.25">
      <c r="AA33795"/>
      <c r="AB33795"/>
      <c r="AC33795"/>
    </row>
    <row r="33796" spans="27:29" x14ac:dyDescent="0.25">
      <c r="AA33796"/>
      <c r="AB33796"/>
      <c r="AC33796"/>
    </row>
    <row r="33797" spans="27:29" x14ac:dyDescent="0.25">
      <c r="AA33797"/>
      <c r="AB33797"/>
      <c r="AC33797"/>
    </row>
    <row r="33798" spans="27:29" x14ac:dyDescent="0.25">
      <c r="AA33798"/>
      <c r="AB33798"/>
      <c r="AC33798"/>
    </row>
    <row r="33799" spans="27:29" x14ac:dyDescent="0.25">
      <c r="AA33799"/>
      <c r="AB33799"/>
      <c r="AC33799"/>
    </row>
    <row r="33800" spans="27:29" x14ac:dyDescent="0.25">
      <c r="AA33800"/>
      <c r="AB33800"/>
      <c r="AC33800"/>
    </row>
    <row r="33801" spans="27:29" x14ac:dyDescent="0.25">
      <c r="AA33801"/>
      <c r="AB33801"/>
      <c r="AC33801"/>
    </row>
    <row r="33802" spans="27:29" x14ac:dyDescent="0.25">
      <c r="AA33802"/>
      <c r="AB33802"/>
      <c r="AC33802"/>
    </row>
    <row r="33803" spans="27:29" x14ac:dyDescent="0.25">
      <c r="AA33803"/>
      <c r="AB33803"/>
      <c r="AC33803"/>
    </row>
    <row r="33804" spans="27:29" x14ac:dyDescent="0.25">
      <c r="AA33804"/>
      <c r="AB33804"/>
      <c r="AC33804"/>
    </row>
    <row r="33805" spans="27:29" x14ac:dyDescent="0.25">
      <c r="AA33805"/>
      <c r="AB33805"/>
      <c r="AC33805"/>
    </row>
    <row r="33806" spans="27:29" x14ac:dyDescent="0.25">
      <c r="AA33806"/>
      <c r="AB33806"/>
      <c r="AC33806"/>
    </row>
    <row r="33807" spans="27:29" x14ac:dyDescent="0.25">
      <c r="AA33807"/>
      <c r="AB33807"/>
      <c r="AC33807"/>
    </row>
    <row r="33808" spans="27:29" x14ac:dyDescent="0.25">
      <c r="AA33808"/>
      <c r="AB33808"/>
      <c r="AC33808"/>
    </row>
    <row r="33809" spans="27:29" x14ac:dyDescent="0.25">
      <c r="AA33809"/>
      <c r="AB33809"/>
      <c r="AC33809"/>
    </row>
    <row r="33810" spans="27:29" x14ac:dyDescent="0.25">
      <c r="AA33810"/>
      <c r="AB33810"/>
      <c r="AC33810"/>
    </row>
    <row r="33811" spans="27:29" x14ac:dyDescent="0.25">
      <c r="AA33811"/>
      <c r="AB33811"/>
      <c r="AC33811"/>
    </row>
    <row r="33812" spans="27:29" x14ac:dyDescent="0.25">
      <c r="AA33812"/>
      <c r="AB33812"/>
      <c r="AC33812"/>
    </row>
    <row r="33813" spans="27:29" x14ac:dyDescent="0.25">
      <c r="AA33813"/>
      <c r="AB33813"/>
      <c r="AC33813"/>
    </row>
    <row r="33814" spans="27:29" x14ac:dyDescent="0.25">
      <c r="AA33814"/>
      <c r="AB33814"/>
      <c r="AC33814"/>
    </row>
    <row r="33815" spans="27:29" x14ac:dyDescent="0.25">
      <c r="AA33815"/>
      <c r="AB33815"/>
      <c r="AC33815"/>
    </row>
    <row r="33816" spans="27:29" x14ac:dyDescent="0.25">
      <c r="AA33816"/>
      <c r="AB33816"/>
      <c r="AC33816"/>
    </row>
    <row r="33817" spans="27:29" x14ac:dyDescent="0.25">
      <c r="AA33817"/>
      <c r="AB33817"/>
      <c r="AC33817"/>
    </row>
    <row r="33818" spans="27:29" x14ac:dyDescent="0.25">
      <c r="AA33818"/>
      <c r="AB33818"/>
      <c r="AC33818"/>
    </row>
    <row r="33819" spans="27:29" x14ac:dyDescent="0.25">
      <c r="AA33819"/>
      <c r="AB33819"/>
      <c r="AC33819"/>
    </row>
    <row r="33820" spans="27:29" x14ac:dyDescent="0.25">
      <c r="AA33820"/>
      <c r="AB33820"/>
      <c r="AC33820"/>
    </row>
    <row r="33821" spans="27:29" x14ac:dyDescent="0.25">
      <c r="AA33821"/>
      <c r="AB33821"/>
      <c r="AC33821"/>
    </row>
    <row r="33822" spans="27:29" x14ac:dyDescent="0.25">
      <c r="AA33822"/>
      <c r="AB33822"/>
      <c r="AC33822"/>
    </row>
    <row r="33823" spans="27:29" x14ac:dyDescent="0.25">
      <c r="AA33823"/>
      <c r="AB33823"/>
      <c r="AC33823"/>
    </row>
    <row r="33824" spans="27:29" x14ac:dyDescent="0.25">
      <c r="AA33824"/>
      <c r="AB33824"/>
      <c r="AC33824"/>
    </row>
    <row r="33825" spans="27:29" x14ac:dyDescent="0.25">
      <c r="AA33825"/>
      <c r="AB33825"/>
      <c r="AC33825"/>
    </row>
    <row r="33826" spans="27:29" x14ac:dyDescent="0.25">
      <c r="AA33826"/>
      <c r="AB33826"/>
      <c r="AC33826"/>
    </row>
    <row r="33827" spans="27:29" x14ac:dyDescent="0.25">
      <c r="AA33827"/>
      <c r="AB33827"/>
      <c r="AC33827"/>
    </row>
    <row r="33828" spans="27:29" x14ac:dyDescent="0.25">
      <c r="AA33828"/>
      <c r="AB33828"/>
      <c r="AC33828"/>
    </row>
    <row r="33829" spans="27:29" x14ac:dyDescent="0.25">
      <c r="AA33829"/>
      <c r="AB33829"/>
      <c r="AC33829"/>
    </row>
    <row r="33830" spans="27:29" x14ac:dyDescent="0.25">
      <c r="AA33830"/>
      <c r="AB33830"/>
      <c r="AC33830"/>
    </row>
    <row r="33831" spans="27:29" x14ac:dyDescent="0.25">
      <c r="AA33831"/>
      <c r="AB33831"/>
      <c r="AC33831"/>
    </row>
    <row r="33832" spans="27:29" x14ac:dyDescent="0.25">
      <c r="AA33832"/>
      <c r="AB33832"/>
      <c r="AC33832"/>
    </row>
    <row r="33833" spans="27:29" x14ac:dyDescent="0.25">
      <c r="AA33833"/>
      <c r="AB33833"/>
      <c r="AC33833"/>
    </row>
    <row r="33834" spans="27:29" x14ac:dyDescent="0.25">
      <c r="AA33834"/>
      <c r="AB33834"/>
      <c r="AC33834"/>
    </row>
    <row r="33835" spans="27:29" x14ac:dyDescent="0.25">
      <c r="AA33835"/>
      <c r="AB33835"/>
      <c r="AC33835"/>
    </row>
    <row r="33836" spans="27:29" x14ac:dyDescent="0.25">
      <c r="AA33836"/>
      <c r="AB33836"/>
      <c r="AC33836"/>
    </row>
    <row r="33837" spans="27:29" x14ac:dyDescent="0.25">
      <c r="AA33837"/>
      <c r="AB33837"/>
      <c r="AC33837"/>
    </row>
    <row r="33838" spans="27:29" x14ac:dyDescent="0.25">
      <c r="AA33838"/>
      <c r="AB33838"/>
      <c r="AC33838"/>
    </row>
    <row r="33839" spans="27:29" x14ac:dyDescent="0.25">
      <c r="AA33839"/>
      <c r="AB33839"/>
      <c r="AC33839"/>
    </row>
    <row r="33840" spans="27:29" x14ac:dyDescent="0.25">
      <c r="AA33840"/>
      <c r="AB33840"/>
      <c r="AC33840"/>
    </row>
    <row r="33841" spans="27:29" x14ac:dyDescent="0.25">
      <c r="AA33841"/>
      <c r="AB33841"/>
      <c r="AC33841"/>
    </row>
    <row r="33842" spans="27:29" x14ac:dyDescent="0.25">
      <c r="AA33842"/>
      <c r="AB33842"/>
      <c r="AC33842"/>
    </row>
    <row r="33843" spans="27:29" x14ac:dyDescent="0.25">
      <c r="AA33843"/>
      <c r="AB33843"/>
      <c r="AC33843"/>
    </row>
    <row r="33844" spans="27:29" x14ac:dyDescent="0.25">
      <c r="AA33844"/>
      <c r="AB33844"/>
      <c r="AC33844"/>
    </row>
    <row r="33845" spans="27:29" x14ac:dyDescent="0.25">
      <c r="AA33845"/>
      <c r="AB33845"/>
      <c r="AC33845"/>
    </row>
    <row r="33846" spans="27:29" x14ac:dyDescent="0.25">
      <c r="AA33846"/>
      <c r="AB33846"/>
      <c r="AC33846"/>
    </row>
    <row r="33847" spans="27:29" x14ac:dyDescent="0.25">
      <c r="AA33847"/>
      <c r="AB33847"/>
      <c r="AC33847"/>
    </row>
    <row r="33848" spans="27:29" x14ac:dyDescent="0.25">
      <c r="AA33848"/>
      <c r="AB33848"/>
      <c r="AC33848"/>
    </row>
    <row r="33849" spans="27:29" x14ac:dyDescent="0.25">
      <c r="AA33849"/>
      <c r="AB33849"/>
      <c r="AC33849"/>
    </row>
    <row r="33850" spans="27:29" x14ac:dyDescent="0.25">
      <c r="AA33850"/>
      <c r="AB33850"/>
      <c r="AC33850"/>
    </row>
    <row r="33851" spans="27:29" x14ac:dyDescent="0.25">
      <c r="AA33851"/>
      <c r="AB33851"/>
      <c r="AC33851"/>
    </row>
    <row r="33852" spans="27:29" x14ac:dyDescent="0.25">
      <c r="AA33852"/>
      <c r="AB33852"/>
      <c r="AC33852"/>
    </row>
    <row r="33853" spans="27:29" x14ac:dyDescent="0.25">
      <c r="AA33853"/>
      <c r="AB33853"/>
      <c r="AC33853"/>
    </row>
    <row r="33854" spans="27:29" x14ac:dyDescent="0.25">
      <c r="AA33854"/>
      <c r="AB33854"/>
      <c r="AC33854"/>
    </row>
    <row r="33855" spans="27:29" x14ac:dyDescent="0.25">
      <c r="AA33855"/>
      <c r="AB33855"/>
      <c r="AC33855"/>
    </row>
    <row r="33856" spans="27:29" x14ac:dyDescent="0.25">
      <c r="AA33856"/>
      <c r="AB33856"/>
      <c r="AC33856"/>
    </row>
    <row r="33857" spans="27:29" x14ac:dyDescent="0.25">
      <c r="AA33857"/>
      <c r="AB33857"/>
      <c r="AC33857"/>
    </row>
    <row r="33858" spans="27:29" x14ac:dyDescent="0.25">
      <c r="AA33858"/>
      <c r="AB33858"/>
      <c r="AC33858"/>
    </row>
    <row r="33859" spans="27:29" x14ac:dyDescent="0.25">
      <c r="AA33859"/>
      <c r="AB33859"/>
      <c r="AC33859"/>
    </row>
    <row r="33860" spans="27:29" x14ac:dyDescent="0.25">
      <c r="AA33860"/>
      <c r="AB33860"/>
      <c r="AC33860"/>
    </row>
    <row r="33861" spans="27:29" x14ac:dyDescent="0.25">
      <c r="AA33861"/>
      <c r="AB33861"/>
      <c r="AC33861"/>
    </row>
    <row r="33862" spans="27:29" x14ac:dyDescent="0.25">
      <c r="AA33862"/>
      <c r="AB33862"/>
      <c r="AC33862"/>
    </row>
    <row r="33863" spans="27:29" x14ac:dyDescent="0.25">
      <c r="AA33863"/>
      <c r="AB33863"/>
      <c r="AC33863"/>
    </row>
    <row r="33864" spans="27:29" x14ac:dyDescent="0.25">
      <c r="AA33864"/>
      <c r="AB33864"/>
      <c r="AC33864"/>
    </row>
    <row r="33865" spans="27:29" x14ac:dyDescent="0.25">
      <c r="AA33865"/>
      <c r="AB33865"/>
      <c r="AC33865"/>
    </row>
    <row r="33866" spans="27:29" x14ac:dyDescent="0.25">
      <c r="AA33866"/>
      <c r="AB33866"/>
      <c r="AC33866"/>
    </row>
    <row r="33867" spans="27:29" x14ac:dyDescent="0.25">
      <c r="AA33867"/>
      <c r="AB33867"/>
      <c r="AC33867"/>
    </row>
    <row r="33868" spans="27:29" x14ac:dyDescent="0.25">
      <c r="AA33868"/>
      <c r="AB33868"/>
      <c r="AC33868"/>
    </row>
    <row r="33869" spans="27:29" x14ac:dyDescent="0.25">
      <c r="AA33869"/>
      <c r="AB33869"/>
      <c r="AC33869"/>
    </row>
    <row r="33870" spans="27:29" x14ac:dyDescent="0.25">
      <c r="AA33870"/>
      <c r="AB33870"/>
      <c r="AC33870"/>
    </row>
    <row r="33871" spans="27:29" x14ac:dyDescent="0.25">
      <c r="AA33871"/>
      <c r="AB33871"/>
      <c r="AC33871"/>
    </row>
    <row r="33872" spans="27:29" x14ac:dyDescent="0.25">
      <c r="AA33872"/>
      <c r="AB33872"/>
      <c r="AC33872"/>
    </row>
    <row r="33873" spans="27:29" x14ac:dyDescent="0.25">
      <c r="AA33873"/>
      <c r="AB33873"/>
      <c r="AC33873"/>
    </row>
    <row r="33874" spans="27:29" x14ac:dyDescent="0.25">
      <c r="AA33874"/>
      <c r="AB33874"/>
      <c r="AC33874"/>
    </row>
    <row r="33875" spans="27:29" x14ac:dyDescent="0.25">
      <c r="AA33875"/>
      <c r="AB33875"/>
      <c r="AC33875"/>
    </row>
    <row r="33876" spans="27:29" x14ac:dyDescent="0.25">
      <c r="AA33876"/>
      <c r="AB33876"/>
      <c r="AC33876"/>
    </row>
    <row r="33877" spans="27:29" x14ac:dyDescent="0.25">
      <c r="AA33877"/>
      <c r="AB33877"/>
      <c r="AC33877"/>
    </row>
    <row r="33878" spans="27:29" x14ac:dyDescent="0.25">
      <c r="AA33878"/>
      <c r="AB33878"/>
      <c r="AC33878"/>
    </row>
    <row r="33879" spans="27:29" x14ac:dyDescent="0.25">
      <c r="AA33879"/>
      <c r="AB33879"/>
      <c r="AC33879"/>
    </row>
    <row r="33880" spans="27:29" x14ac:dyDescent="0.25">
      <c r="AA33880"/>
      <c r="AB33880"/>
      <c r="AC33880"/>
    </row>
    <row r="33881" spans="27:29" x14ac:dyDescent="0.25">
      <c r="AA33881"/>
      <c r="AB33881"/>
      <c r="AC33881"/>
    </row>
    <row r="33882" spans="27:29" x14ac:dyDescent="0.25">
      <c r="AA33882"/>
      <c r="AB33882"/>
      <c r="AC33882"/>
    </row>
    <row r="33883" spans="27:29" x14ac:dyDescent="0.25">
      <c r="AA33883"/>
      <c r="AB33883"/>
      <c r="AC33883"/>
    </row>
    <row r="33884" spans="27:29" x14ac:dyDescent="0.25">
      <c r="AA33884"/>
      <c r="AB33884"/>
      <c r="AC33884"/>
    </row>
    <row r="33885" spans="27:29" x14ac:dyDescent="0.25">
      <c r="AA33885"/>
      <c r="AB33885"/>
      <c r="AC33885"/>
    </row>
    <row r="33886" spans="27:29" x14ac:dyDescent="0.25">
      <c r="AA33886"/>
      <c r="AB33886"/>
      <c r="AC33886"/>
    </row>
    <row r="33887" spans="27:29" x14ac:dyDescent="0.25">
      <c r="AA33887"/>
      <c r="AB33887"/>
      <c r="AC33887"/>
    </row>
    <row r="33888" spans="27:29" x14ac:dyDescent="0.25">
      <c r="AA33888"/>
      <c r="AB33888"/>
      <c r="AC33888"/>
    </row>
    <row r="33889" spans="27:29" x14ac:dyDescent="0.25">
      <c r="AA33889"/>
      <c r="AB33889"/>
      <c r="AC33889"/>
    </row>
    <row r="33890" spans="27:29" x14ac:dyDescent="0.25">
      <c r="AA33890"/>
      <c r="AB33890"/>
      <c r="AC33890"/>
    </row>
    <row r="33891" spans="27:29" x14ac:dyDescent="0.25">
      <c r="AA33891"/>
      <c r="AB33891"/>
      <c r="AC33891"/>
    </row>
    <row r="33892" spans="27:29" x14ac:dyDescent="0.25">
      <c r="AA33892"/>
      <c r="AB33892"/>
      <c r="AC33892"/>
    </row>
    <row r="33893" spans="27:29" x14ac:dyDescent="0.25">
      <c r="AA33893"/>
      <c r="AB33893"/>
      <c r="AC33893"/>
    </row>
    <row r="33894" spans="27:29" x14ac:dyDescent="0.25">
      <c r="AA33894"/>
      <c r="AB33894"/>
      <c r="AC33894"/>
    </row>
    <row r="33895" spans="27:29" x14ac:dyDescent="0.25">
      <c r="AA33895"/>
      <c r="AB33895"/>
      <c r="AC33895"/>
    </row>
    <row r="33896" spans="27:29" x14ac:dyDescent="0.25">
      <c r="AA33896"/>
      <c r="AB33896"/>
      <c r="AC33896"/>
    </row>
    <row r="33897" spans="27:29" x14ac:dyDescent="0.25">
      <c r="AA33897"/>
      <c r="AB33897"/>
      <c r="AC33897"/>
    </row>
    <row r="33898" spans="27:29" x14ac:dyDescent="0.25">
      <c r="AA33898"/>
      <c r="AB33898"/>
      <c r="AC33898"/>
    </row>
    <row r="33899" spans="27:29" x14ac:dyDescent="0.25">
      <c r="AA33899"/>
      <c r="AB33899"/>
      <c r="AC33899"/>
    </row>
    <row r="33900" spans="27:29" x14ac:dyDescent="0.25">
      <c r="AA33900"/>
      <c r="AB33900"/>
      <c r="AC33900"/>
    </row>
    <row r="33901" spans="27:29" x14ac:dyDescent="0.25">
      <c r="AA33901"/>
      <c r="AB33901"/>
      <c r="AC33901"/>
    </row>
    <row r="33902" spans="27:29" x14ac:dyDescent="0.25">
      <c r="AA33902"/>
      <c r="AB33902"/>
      <c r="AC33902"/>
    </row>
    <row r="33903" spans="27:29" x14ac:dyDescent="0.25">
      <c r="AA33903"/>
      <c r="AB33903"/>
      <c r="AC33903"/>
    </row>
    <row r="33904" spans="27:29" x14ac:dyDescent="0.25">
      <c r="AA33904"/>
      <c r="AB33904"/>
      <c r="AC33904"/>
    </row>
    <row r="33905" spans="27:29" x14ac:dyDescent="0.25">
      <c r="AA33905"/>
      <c r="AB33905"/>
      <c r="AC33905"/>
    </row>
    <row r="33906" spans="27:29" x14ac:dyDescent="0.25">
      <c r="AA33906"/>
      <c r="AB33906"/>
      <c r="AC33906"/>
    </row>
    <row r="33907" spans="27:29" x14ac:dyDescent="0.25">
      <c r="AA33907"/>
      <c r="AB33907"/>
      <c r="AC33907"/>
    </row>
    <row r="33908" spans="27:29" x14ac:dyDescent="0.25">
      <c r="AA33908"/>
      <c r="AB33908"/>
      <c r="AC33908"/>
    </row>
    <row r="33909" spans="27:29" x14ac:dyDescent="0.25">
      <c r="AA33909"/>
      <c r="AB33909"/>
      <c r="AC33909"/>
    </row>
    <row r="33910" spans="27:29" x14ac:dyDescent="0.25">
      <c r="AA33910"/>
      <c r="AB33910"/>
      <c r="AC33910"/>
    </row>
    <row r="33911" spans="27:29" x14ac:dyDescent="0.25">
      <c r="AA33911"/>
      <c r="AB33911"/>
      <c r="AC33911"/>
    </row>
    <row r="33912" spans="27:29" x14ac:dyDescent="0.25">
      <c r="AA33912"/>
      <c r="AB33912"/>
      <c r="AC33912"/>
    </row>
    <row r="33913" spans="27:29" x14ac:dyDescent="0.25">
      <c r="AA33913"/>
      <c r="AB33913"/>
      <c r="AC33913"/>
    </row>
    <row r="33914" spans="27:29" x14ac:dyDescent="0.25">
      <c r="AA33914"/>
      <c r="AB33914"/>
      <c r="AC33914"/>
    </row>
    <row r="33915" spans="27:29" x14ac:dyDescent="0.25">
      <c r="AA33915"/>
      <c r="AB33915"/>
      <c r="AC33915"/>
    </row>
    <row r="33916" spans="27:29" x14ac:dyDescent="0.25">
      <c r="AA33916"/>
      <c r="AB33916"/>
      <c r="AC33916"/>
    </row>
    <row r="33917" spans="27:29" x14ac:dyDescent="0.25">
      <c r="AA33917"/>
      <c r="AB33917"/>
      <c r="AC33917"/>
    </row>
    <row r="33918" spans="27:29" x14ac:dyDescent="0.25">
      <c r="AA33918"/>
      <c r="AB33918"/>
      <c r="AC33918"/>
    </row>
    <row r="33919" spans="27:29" x14ac:dyDescent="0.25">
      <c r="AA33919"/>
      <c r="AB33919"/>
      <c r="AC33919"/>
    </row>
    <row r="33920" spans="27:29" x14ac:dyDescent="0.25">
      <c r="AA33920"/>
      <c r="AB33920"/>
      <c r="AC33920"/>
    </row>
    <row r="33921" spans="27:29" x14ac:dyDescent="0.25">
      <c r="AA33921"/>
      <c r="AB33921"/>
      <c r="AC33921"/>
    </row>
    <row r="33922" spans="27:29" x14ac:dyDescent="0.25">
      <c r="AA33922"/>
      <c r="AB33922"/>
      <c r="AC33922"/>
    </row>
    <row r="33923" spans="27:29" x14ac:dyDescent="0.25">
      <c r="AA33923"/>
      <c r="AB33923"/>
      <c r="AC33923"/>
    </row>
    <row r="33924" spans="27:29" x14ac:dyDescent="0.25">
      <c r="AA33924"/>
      <c r="AB33924"/>
      <c r="AC33924"/>
    </row>
    <row r="33925" spans="27:29" x14ac:dyDescent="0.25">
      <c r="AA33925"/>
      <c r="AB33925"/>
      <c r="AC33925"/>
    </row>
    <row r="33926" spans="27:29" x14ac:dyDescent="0.25">
      <c r="AA33926"/>
      <c r="AB33926"/>
      <c r="AC33926"/>
    </row>
    <row r="33927" spans="27:29" x14ac:dyDescent="0.25">
      <c r="AA33927"/>
      <c r="AB33927"/>
      <c r="AC33927"/>
    </row>
    <row r="33928" spans="27:29" x14ac:dyDescent="0.25">
      <c r="AA33928"/>
      <c r="AB33928"/>
      <c r="AC33928"/>
    </row>
    <row r="33929" spans="27:29" x14ac:dyDescent="0.25">
      <c r="AA33929"/>
      <c r="AB33929"/>
      <c r="AC33929"/>
    </row>
    <row r="33930" spans="27:29" x14ac:dyDescent="0.25">
      <c r="AA33930"/>
      <c r="AB33930"/>
      <c r="AC33930"/>
    </row>
    <row r="33931" spans="27:29" x14ac:dyDescent="0.25">
      <c r="AA33931"/>
      <c r="AB33931"/>
      <c r="AC33931"/>
    </row>
    <row r="33932" spans="27:29" x14ac:dyDescent="0.25">
      <c r="AA33932"/>
      <c r="AB33932"/>
      <c r="AC33932"/>
    </row>
    <row r="33933" spans="27:29" x14ac:dyDescent="0.25">
      <c r="AA33933"/>
      <c r="AB33933"/>
      <c r="AC33933"/>
    </row>
    <row r="33934" spans="27:29" x14ac:dyDescent="0.25">
      <c r="AA33934"/>
      <c r="AB33934"/>
      <c r="AC33934"/>
    </row>
    <row r="33935" spans="27:29" x14ac:dyDescent="0.25">
      <c r="AA33935"/>
      <c r="AB33935"/>
      <c r="AC33935"/>
    </row>
    <row r="33936" spans="27:29" x14ac:dyDescent="0.25">
      <c r="AA33936"/>
      <c r="AB33936"/>
      <c r="AC33936"/>
    </row>
    <row r="33937" spans="27:29" x14ac:dyDescent="0.25">
      <c r="AA33937"/>
      <c r="AB33937"/>
      <c r="AC33937"/>
    </row>
    <row r="33938" spans="27:29" x14ac:dyDescent="0.25">
      <c r="AA33938"/>
      <c r="AB33938"/>
      <c r="AC33938"/>
    </row>
    <row r="33939" spans="27:29" x14ac:dyDescent="0.25">
      <c r="AA33939"/>
      <c r="AB33939"/>
      <c r="AC33939"/>
    </row>
    <row r="33940" spans="27:29" x14ac:dyDescent="0.25">
      <c r="AA33940"/>
      <c r="AB33940"/>
      <c r="AC33940"/>
    </row>
    <row r="33941" spans="27:29" x14ac:dyDescent="0.25">
      <c r="AA33941"/>
      <c r="AB33941"/>
      <c r="AC33941"/>
    </row>
    <row r="33942" spans="27:29" x14ac:dyDescent="0.25">
      <c r="AA33942"/>
      <c r="AB33942"/>
      <c r="AC33942"/>
    </row>
    <row r="33943" spans="27:29" x14ac:dyDescent="0.25">
      <c r="AA33943"/>
      <c r="AB33943"/>
      <c r="AC33943"/>
    </row>
    <row r="33944" spans="27:29" x14ac:dyDescent="0.25">
      <c r="AA33944"/>
      <c r="AB33944"/>
      <c r="AC33944"/>
    </row>
    <row r="33945" spans="27:29" x14ac:dyDescent="0.25">
      <c r="AA33945"/>
      <c r="AB33945"/>
      <c r="AC33945"/>
    </row>
    <row r="33946" spans="27:29" x14ac:dyDescent="0.25">
      <c r="AA33946"/>
      <c r="AB33946"/>
      <c r="AC33946"/>
    </row>
    <row r="33947" spans="27:29" x14ac:dyDescent="0.25">
      <c r="AA33947"/>
      <c r="AB33947"/>
      <c r="AC33947"/>
    </row>
    <row r="33948" spans="27:29" x14ac:dyDescent="0.25">
      <c r="AA33948"/>
      <c r="AB33948"/>
      <c r="AC33948"/>
    </row>
    <row r="33949" spans="27:29" x14ac:dyDescent="0.25">
      <c r="AA33949"/>
      <c r="AB33949"/>
      <c r="AC33949"/>
    </row>
    <row r="33950" spans="27:29" x14ac:dyDescent="0.25">
      <c r="AA33950"/>
      <c r="AB33950"/>
      <c r="AC33950"/>
    </row>
    <row r="33951" spans="27:29" x14ac:dyDescent="0.25">
      <c r="AA33951"/>
      <c r="AB33951"/>
      <c r="AC33951"/>
    </row>
    <row r="33952" spans="27:29" x14ac:dyDescent="0.25">
      <c r="AA33952"/>
      <c r="AB33952"/>
      <c r="AC33952"/>
    </row>
    <row r="33953" spans="27:29" x14ac:dyDescent="0.25">
      <c r="AA33953"/>
      <c r="AB33953"/>
      <c r="AC33953"/>
    </row>
    <row r="33954" spans="27:29" x14ac:dyDescent="0.25">
      <c r="AA33954"/>
      <c r="AB33954"/>
      <c r="AC33954"/>
    </row>
    <row r="33955" spans="27:29" x14ac:dyDescent="0.25">
      <c r="AA33955"/>
      <c r="AB33955"/>
      <c r="AC33955"/>
    </row>
    <row r="33956" spans="27:29" x14ac:dyDescent="0.25">
      <c r="AA33956"/>
      <c r="AB33956"/>
      <c r="AC33956"/>
    </row>
    <row r="33957" spans="27:29" x14ac:dyDescent="0.25">
      <c r="AA33957"/>
      <c r="AB33957"/>
      <c r="AC33957"/>
    </row>
    <row r="33958" spans="27:29" x14ac:dyDescent="0.25">
      <c r="AA33958"/>
      <c r="AB33958"/>
      <c r="AC33958"/>
    </row>
    <row r="33959" spans="27:29" x14ac:dyDescent="0.25">
      <c r="AA33959"/>
      <c r="AB33959"/>
      <c r="AC33959"/>
    </row>
    <row r="33960" spans="27:29" x14ac:dyDescent="0.25">
      <c r="AA33960"/>
      <c r="AB33960"/>
      <c r="AC33960"/>
    </row>
    <row r="33961" spans="27:29" x14ac:dyDescent="0.25">
      <c r="AA33961"/>
      <c r="AB33961"/>
      <c r="AC33961"/>
    </row>
    <row r="33962" spans="27:29" x14ac:dyDescent="0.25">
      <c r="AA33962"/>
      <c r="AB33962"/>
      <c r="AC33962"/>
    </row>
    <row r="33963" spans="27:29" x14ac:dyDescent="0.25">
      <c r="AA33963"/>
      <c r="AB33963"/>
      <c r="AC33963"/>
    </row>
    <row r="33964" spans="27:29" x14ac:dyDescent="0.25">
      <c r="AA33964"/>
      <c r="AB33964"/>
      <c r="AC33964"/>
    </row>
    <row r="33965" spans="27:29" x14ac:dyDescent="0.25">
      <c r="AA33965"/>
      <c r="AB33965"/>
      <c r="AC33965"/>
    </row>
    <row r="33966" spans="27:29" x14ac:dyDescent="0.25">
      <c r="AA33966"/>
      <c r="AB33966"/>
      <c r="AC33966"/>
    </row>
    <row r="33967" spans="27:29" x14ac:dyDescent="0.25">
      <c r="AA33967"/>
      <c r="AB33967"/>
      <c r="AC33967"/>
    </row>
    <row r="33968" spans="27:29" x14ac:dyDescent="0.25">
      <c r="AA33968"/>
      <c r="AB33968"/>
      <c r="AC33968"/>
    </row>
    <row r="33969" spans="27:29" x14ac:dyDescent="0.25">
      <c r="AA33969"/>
      <c r="AB33969"/>
      <c r="AC33969"/>
    </row>
    <row r="33970" spans="27:29" x14ac:dyDescent="0.25">
      <c r="AA33970"/>
      <c r="AB33970"/>
      <c r="AC33970"/>
    </row>
    <row r="33971" spans="27:29" x14ac:dyDescent="0.25">
      <c r="AA33971"/>
      <c r="AB33971"/>
      <c r="AC33971"/>
    </row>
    <row r="33972" spans="27:29" x14ac:dyDescent="0.25">
      <c r="AA33972"/>
      <c r="AB33972"/>
      <c r="AC33972"/>
    </row>
    <row r="33973" spans="27:29" x14ac:dyDescent="0.25">
      <c r="AA33973"/>
      <c r="AB33973"/>
      <c r="AC33973"/>
    </row>
    <row r="33974" spans="27:29" x14ac:dyDescent="0.25">
      <c r="AA33974"/>
      <c r="AB33974"/>
      <c r="AC33974"/>
    </row>
    <row r="33975" spans="27:29" x14ac:dyDescent="0.25">
      <c r="AA33975"/>
      <c r="AB33975"/>
      <c r="AC33975"/>
    </row>
    <row r="33976" spans="27:29" x14ac:dyDescent="0.25">
      <c r="AA33976"/>
      <c r="AB33976"/>
      <c r="AC33976"/>
    </row>
    <row r="33977" spans="27:29" x14ac:dyDescent="0.25">
      <c r="AA33977"/>
      <c r="AB33977"/>
      <c r="AC33977"/>
    </row>
    <row r="33978" spans="27:29" x14ac:dyDescent="0.25">
      <c r="AA33978"/>
      <c r="AB33978"/>
      <c r="AC33978"/>
    </row>
    <row r="33979" spans="27:29" x14ac:dyDescent="0.25">
      <c r="AA33979"/>
      <c r="AB33979"/>
      <c r="AC33979"/>
    </row>
    <row r="33980" spans="27:29" x14ac:dyDescent="0.25">
      <c r="AA33980"/>
      <c r="AB33980"/>
      <c r="AC33980"/>
    </row>
    <row r="33981" spans="27:29" x14ac:dyDescent="0.25">
      <c r="AA33981"/>
      <c r="AB33981"/>
      <c r="AC33981"/>
    </row>
    <row r="33982" spans="27:29" x14ac:dyDescent="0.25">
      <c r="AA33982"/>
      <c r="AB33982"/>
      <c r="AC33982"/>
    </row>
    <row r="33983" spans="27:29" x14ac:dyDescent="0.25">
      <c r="AA33983"/>
      <c r="AB33983"/>
      <c r="AC33983"/>
    </row>
    <row r="33984" spans="27:29" x14ac:dyDescent="0.25">
      <c r="AA33984"/>
      <c r="AB33984"/>
      <c r="AC33984"/>
    </row>
    <row r="33985" spans="27:29" x14ac:dyDescent="0.25">
      <c r="AA33985"/>
      <c r="AB33985"/>
      <c r="AC33985"/>
    </row>
    <row r="33986" spans="27:29" x14ac:dyDescent="0.25">
      <c r="AA33986"/>
      <c r="AB33986"/>
      <c r="AC33986"/>
    </row>
    <row r="33987" spans="27:29" x14ac:dyDescent="0.25">
      <c r="AA33987"/>
      <c r="AB33987"/>
      <c r="AC33987"/>
    </row>
    <row r="33988" spans="27:29" x14ac:dyDescent="0.25">
      <c r="AA33988"/>
      <c r="AB33988"/>
      <c r="AC33988"/>
    </row>
    <row r="33989" spans="27:29" x14ac:dyDescent="0.25">
      <c r="AA33989"/>
      <c r="AB33989"/>
      <c r="AC33989"/>
    </row>
    <row r="33990" spans="27:29" x14ac:dyDescent="0.25">
      <c r="AA33990"/>
      <c r="AB33990"/>
      <c r="AC33990"/>
    </row>
    <row r="33991" spans="27:29" x14ac:dyDescent="0.25">
      <c r="AA33991"/>
      <c r="AB33991"/>
      <c r="AC33991"/>
    </row>
    <row r="33992" spans="27:29" x14ac:dyDescent="0.25">
      <c r="AA33992"/>
      <c r="AB33992"/>
      <c r="AC33992"/>
    </row>
    <row r="33993" spans="27:29" x14ac:dyDescent="0.25">
      <c r="AA33993"/>
      <c r="AB33993"/>
      <c r="AC33993"/>
    </row>
    <row r="33994" spans="27:29" x14ac:dyDescent="0.25">
      <c r="AA33994"/>
      <c r="AB33994"/>
      <c r="AC33994"/>
    </row>
    <row r="33995" spans="27:29" x14ac:dyDescent="0.25">
      <c r="AA33995"/>
      <c r="AB33995"/>
      <c r="AC33995"/>
    </row>
    <row r="33996" spans="27:29" x14ac:dyDescent="0.25">
      <c r="AA33996"/>
      <c r="AB33996"/>
      <c r="AC33996"/>
    </row>
    <row r="33997" spans="27:29" x14ac:dyDescent="0.25">
      <c r="AA33997"/>
      <c r="AB33997"/>
      <c r="AC33997"/>
    </row>
    <row r="33998" spans="27:29" x14ac:dyDescent="0.25">
      <c r="AA33998"/>
      <c r="AB33998"/>
      <c r="AC33998"/>
    </row>
    <row r="33999" spans="27:29" x14ac:dyDescent="0.25">
      <c r="AA33999"/>
      <c r="AB33999"/>
      <c r="AC33999"/>
    </row>
    <row r="34000" spans="27:29" x14ac:dyDescent="0.25">
      <c r="AA34000"/>
      <c r="AB34000"/>
      <c r="AC34000"/>
    </row>
    <row r="34001" spans="27:29" x14ac:dyDescent="0.25">
      <c r="AA34001"/>
      <c r="AB34001"/>
      <c r="AC34001"/>
    </row>
    <row r="34002" spans="27:29" x14ac:dyDescent="0.25">
      <c r="AA34002"/>
      <c r="AB34002"/>
      <c r="AC34002"/>
    </row>
    <row r="34003" spans="27:29" x14ac:dyDescent="0.25">
      <c r="AA34003"/>
      <c r="AB34003"/>
      <c r="AC34003"/>
    </row>
    <row r="34004" spans="27:29" x14ac:dyDescent="0.25">
      <c r="AA34004"/>
      <c r="AB34004"/>
      <c r="AC34004"/>
    </row>
    <row r="34005" spans="27:29" x14ac:dyDescent="0.25">
      <c r="AA34005"/>
      <c r="AB34005"/>
      <c r="AC34005"/>
    </row>
    <row r="34006" spans="27:29" x14ac:dyDescent="0.25">
      <c r="AA34006"/>
      <c r="AB34006"/>
      <c r="AC34006"/>
    </row>
    <row r="34007" spans="27:29" x14ac:dyDescent="0.25">
      <c r="AA34007"/>
      <c r="AB34007"/>
      <c r="AC34007"/>
    </row>
    <row r="34008" spans="27:29" x14ac:dyDescent="0.25">
      <c r="AA34008"/>
      <c r="AB34008"/>
      <c r="AC34008"/>
    </row>
    <row r="34009" spans="27:29" x14ac:dyDescent="0.25">
      <c r="AA34009"/>
      <c r="AB34009"/>
      <c r="AC34009"/>
    </row>
    <row r="34010" spans="27:29" x14ac:dyDescent="0.25">
      <c r="AA34010"/>
      <c r="AB34010"/>
      <c r="AC34010"/>
    </row>
    <row r="34011" spans="27:29" x14ac:dyDescent="0.25">
      <c r="AA34011"/>
      <c r="AB34011"/>
      <c r="AC34011"/>
    </row>
    <row r="34012" spans="27:29" x14ac:dyDescent="0.25">
      <c r="AA34012"/>
      <c r="AB34012"/>
      <c r="AC34012"/>
    </row>
    <row r="34013" spans="27:29" x14ac:dyDescent="0.25">
      <c r="AA34013"/>
      <c r="AB34013"/>
      <c r="AC34013"/>
    </row>
    <row r="34014" spans="27:29" x14ac:dyDescent="0.25">
      <c r="AA34014"/>
      <c r="AB34014"/>
      <c r="AC34014"/>
    </row>
    <row r="34015" spans="27:29" x14ac:dyDescent="0.25">
      <c r="AA34015"/>
      <c r="AB34015"/>
      <c r="AC34015"/>
    </row>
    <row r="34016" spans="27:29" x14ac:dyDescent="0.25">
      <c r="AA34016"/>
      <c r="AB34016"/>
      <c r="AC34016"/>
    </row>
    <row r="34017" spans="27:29" x14ac:dyDescent="0.25">
      <c r="AA34017"/>
      <c r="AB34017"/>
      <c r="AC34017"/>
    </row>
    <row r="34018" spans="27:29" x14ac:dyDescent="0.25">
      <c r="AA34018"/>
      <c r="AB34018"/>
      <c r="AC34018"/>
    </row>
    <row r="34019" spans="27:29" x14ac:dyDescent="0.25">
      <c r="AA34019"/>
      <c r="AB34019"/>
      <c r="AC34019"/>
    </row>
    <row r="34020" spans="27:29" x14ac:dyDescent="0.25">
      <c r="AA34020"/>
      <c r="AB34020"/>
      <c r="AC34020"/>
    </row>
    <row r="34021" spans="27:29" x14ac:dyDescent="0.25">
      <c r="AA34021"/>
      <c r="AB34021"/>
      <c r="AC34021"/>
    </row>
    <row r="34022" spans="27:29" x14ac:dyDescent="0.25">
      <c r="AA34022"/>
      <c r="AB34022"/>
      <c r="AC34022"/>
    </row>
    <row r="34023" spans="27:29" x14ac:dyDescent="0.25">
      <c r="AA34023"/>
      <c r="AB34023"/>
      <c r="AC34023"/>
    </row>
    <row r="34024" spans="27:29" x14ac:dyDescent="0.25">
      <c r="AA34024"/>
      <c r="AB34024"/>
      <c r="AC34024"/>
    </row>
    <row r="34025" spans="27:29" x14ac:dyDescent="0.25">
      <c r="AA34025"/>
      <c r="AB34025"/>
      <c r="AC34025"/>
    </row>
    <row r="34026" spans="27:29" x14ac:dyDescent="0.25">
      <c r="AA34026"/>
      <c r="AB34026"/>
      <c r="AC34026"/>
    </row>
    <row r="34027" spans="27:29" x14ac:dyDescent="0.25">
      <c r="AA34027"/>
      <c r="AB34027"/>
      <c r="AC34027"/>
    </row>
    <row r="34028" spans="27:29" x14ac:dyDescent="0.25">
      <c r="AA34028"/>
      <c r="AB34028"/>
      <c r="AC34028"/>
    </row>
    <row r="34029" spans="27:29" x14ac:dyDescent="0.25">
      <c r="AA34029"/>
      <c r="AB34029"/>
      <c r="AC34029"/>
    </row>
    <row r="34030" spans="27:29" x14ac:dyDescent="0.25">
      <c r="AA34030"/>
      <c r="AB34030"/>
      <c r="AC34030"/>
    </row>
    <row r="34031" spans="27:29" x14ac:dyDescent="0.25">
      <c r="AA34031"/>
      <c r="AB34031"/>
      <c r="AC34031"/>
    </row>
    <row r="34032" spans="27:29" x14ac:dyDescent="0.25">
      <c r="AA34032"/>
      <c r="AB34032"/>
      <c r="AC34032"/>
    </row>
    <row r="34033" spans="27:29" x14ac:dyDescent="0.25">
      <c r="AA34033"/>
      <c r="AB34033"/>
      <c r="AC34033"/>
    </row>
    <row r="34034" spans="27:29" x14ac:dyDescent="0.25">
      <c r="AA34034"/>
      <c r="AB34034"/>
      <c r="AC34034"/>
    </row>
    <row r="34035" spans="27:29" x14ac:dyDescent="0.25">
      <c r="AA34035"/>
      <c r="AB34035"/>
      <c r="AC34035"/>
    </row>
    <row r="34036" spans="27:29" x14ac:dyDescent="0.25">
      <c r="AA34036"/>
      <c r="AB34036"/>
      <c r="AC34036"/>
    </row>
    <row r="34037" spans="27:29" x14ac:dyDescent="0.25">
      <c r="AA34037"/>
      <c r="AB34037"/>
      <c r="AC34037"/>
    </row>
    <row r="34038" spans="27:29" x14ac:dyDescent="0.25">
      <c r="AA34038"/>
      <c r="AB34038"/>
      <c r="AC34038"/>
    </row>
    <row r="34039" spans="27:29" x14ac:dyDescent="0.25">
      <c r="AA34039"/>
      <c r="AB34039"/>
      <c r="AC34039"/>
    </row>
    <row r="34040" spans="27:29" x14ac:dyDescent="0.25">
      <c r="AA34040"/>
      <c r="AB34040"/>
      <c r="AC34040"/>
    </row>
    <row r="34041" spans="27:29" x14ac:dyDescent="0.25">
      <c r="AA34041"/>
      <c r="AB34041"/>
      <c r="AC34041"/>
    </row>
    <row r="34042" spans="27:29" x14ac:dyDescent="0.25">
      <c r="AA34042"/>
      <c r="AB34042"/>
      <c r="AC34042"/>
    </row>
    <row r="34043" spans="27:29" x14ac:dyDescent="0.25">
      <c r="AA34043"/>
      <c r="AB34043"/>
      <c r="AC34043"/>
    </row>
    <row r="34044" spans="27:29" x14ac:dyDescent="0.25">
      <c r="AA34044"/>
      <c r="AB34044"/>
      <c r="AC34044"/>
    </row>
    <row r="34045" spans="27:29" x14ac:dyDescent="0.25">
      <c r="AA34045"/>
      <c r="AB34045"/>
      <c r="AC34045"/>
    </row>
    <row r="34046" spans="27:29" x14ac:dyDescent="0.25">
      <c r="AA34046"/>
      <c r="AB34046"/>
      <c r="AC34046"/>
    </row>
    <row r="34047" spans="27:29" x14ac:dyDescent="0.25">
      <c r="AA34047"/>
      <c r="AB34047"/>
      <c r="AC34047"/>
    </row>
    <row r="34048" spans="27:29" x14ac:dyDescent="0.25">
      <c r="AA34048"/>
      <c r="AB34048"/>
      <c r="AC34048"/>
    </row>
    <row r="34049" spans="27:29" x14ac:dyDescent="0.25">
      <c r="AA34049"/>
      <c r="AB34049"/>
      <c r="AC34049"/>
    </row>
    <row r="34050" spans="27:29" x14ac:dyDescent="0.25">
      <c r="AA34050"/>
      <c r="AB34050"/>
      <c r="AC34050"/>
    </row>
    <row r="34051" spans="27:29" x14ac:dyDescent="0.25">
      <c r="AA34051"/>
      <c r="AB34051"/>
      <c r="AC34051"/>
    </row>
    <row r="34052" spans="27:29" x14ac:dyDescent="0.25">
      <c r="AA34052"/>
      <c r="AB34052"/>
      <c r="AC34052"/>
    </row>
    <row r="34053" spans="27:29" x14ac:dyDescent="0.25">
      <c r="AA34053"/>
      <c r="AB34053"/>
      <c r="AC34053"/>
    </row>
    <row r="34054" spans="27:29" x14ac:dyDescent="0.25">
      <c r="AA34054"/>
      <c r="AB34054"/>
      <c r="AC34054"/>
    </row>
    <row r="34055" spans="27:29" x14ac:dyDescent="0.25">
      <c r="AA34055"/>
      <c r="AB34055"/>
      <c r="AC34055"/>
    </row>
    <row r="34056" spans="27:29" x14ac:dyDescent="0.25">
      <c r="AA34056"/>
      <c r="AB34056"/>
      <c r="AC34056"/>
    </row>
    <row r="34057" spans="27:29" x14ac:dyDescent="0.25">
      <c r="AA34057"/>
      <c r="AB34057"/>
      <c r="AC34057"/>
    </row>
    <row r="34058" spans="27:29" x14ac:dyDescent="0.25">
      <c r="AA34058"/>
      <c r="AB34058"/>
      <c r="AC34058"/>
    </row>
    <row r="34059" spans="27:29" x14ac:dyDescent="0.25">
      <c r="AA34059"/>
      <c r="AB34059"/>
      <c r="AC34059"/>
    </row>
    <row r="34060" spans="27:29" x14ac:dyDescent="0.25">
      <c r="AA34060"/>
      <c r="AB34060"/>
      <c r="AC34060"/>
    </row>
    <row r="34061" spans="27:29" x14ac:dyDescent="0.25">
      <c r="AA34061"/>
      <c r="AB34061"/>
      <c r="AC34061"/>
    </row>
    <row r="34062" spans="27:29" x14ac:dyDescent="0.25">
      <c r="AA34062"/>
      <c r="AB34062"/>
      <c r="AC34062"/>
    </row>
    <row r="34063" spans="27:29" x14ac:dyDescent="0.25">
      <c r="AA34063"/>
      <c r="AB34063"/>
      <c r="AC34063"/>
    </row>
    <row r="34064" spans="27:29" x14ac:dyDescent="0.25">
      <c r="AA34064"/>
      <c r="AB34064"/>
      <c r="AC34064"/>
    </row>
    <row r="34065" spans="27:29" x14ac:dyDescent="0.25">
      <c r="AA34065"/>
      <c r="AB34065"/>
      <c r="AC34065"/>
    </row>
    <row r="34066" spans="27:29" x14ac:dyDescent="0.25">
      <c r="AA34066"/>
      <c r="AB34066"/>
      <c r="AC34066"/>
    </row>
    <row r="34067" spans="27:29" x14ac:dyDescent="0.25">
      <c r="AA34067"/>
      <c r="AB34067"/>
      <c r="AC34067"/>
    </row>
    <row r="34068" spans="27:29" x14ac:dyDescent="0.25">
      <c r="AA34068"/>
      <c r="AB34068"/>
      <c r="AC34068"/>
    </row>
    <row r="34069" spans="27:29" x14ac:dyDescent="0.25">
      <c r="AA34069"/>
      <c r="AB34069"/>
      <c r="AC34069"/>
    </row>
    <row r="34070" spans="27:29" x14ac:dyDescent="0.25">
      <c r="AA34070"/>
      <c r="AB34070"/>
      <c r="AC34070"/>
    </row>
    <row r="34071" spans="27:29" x14ac:dyDescent="0.25">
      <c r="AA34071"/>
      <c r="AB34071"/>
      <c r="AC34071"/>
    </row>
    <row r="34072" spans="27:29" x14ac:dyDescent="0.25">
      <c r="AA34072"/>
      <c r="AB34072"/>
      <c r="AC34072"/>
    </row>
    <row r="34073" spans="27:29" x14ac:dyDescent="0.25">
      <c r="AA34073"/>
      <c r="AB34073"/>
      <c r="AC34073"/>
    </row>
    <row r="34074" spans="27:29" x14ac:dyDescent="0.25">
      <c r="AA34074"/>
      <c r="AB34074"/>
      <c r="AC34074"/>
    </row>
    <row r="34075" spans="27:29" x14ac:dyDescent="0.25">
      <c r="AA34075"/>
      <c r="AB34075"/>
      <c r="AC34075"/>
    </row>
    <row r="34076" spans="27:29" x14ac:dyDescent="0.25">
      <c r="AA34076"/>
      <c r="AB34076"/>
      <c r="AC34076"/>
    </row>
    <row r="34077" spans="27:29" x14ac:dyDescent="0.25">
      <c r="AA34077"/>
      <c r="AB34077"/>
      <c r="AC34077"/>
    </row>
    <row r="34078" spans="27:29" x14ac:dyDescent="0.25">
      <c r="AA34078"/>
      <c r="AB34078"/>
      <c r="AC34078"/>
    </row>
    <row r="34079" spans="27:29" x14ac:dyDescent="0.25">
      <c r="AA34079"/>
      <c r="AB34079"/>
      <c r="AC34079"/>
    </row>
    <row r="34080" spans="27:29" x14ac:dyDescent="0.25">
      <c r="AA34080"/>
      <c r="AB34080"/>
      <c r="AC34080"/>
    </row>
    <row r="34081" spans="27:29" x14ac:dyDescent="0.25">
      <c r="AA34081"/>
      <c r="AB34081"/>
      <c r="AC34081"/>
    </row>
    <row r="34082" spans="27:29" x14ac:dyDescent="0.25">
      <c r="AA34082"/>
      <c r="AB34082"/>
      <c r="AC34082"/>
    </row>
    <row r="34083" spans="27:29" x14ac:dyDescent="0.25">
      <c r="AA34083"/>
      <c r="AB34083"/>
      <c r="AC34083"/>
    </row>
    <row r="34084" spans="27:29" x14ac:dyDescent="0.25">
      <c r="AA34084"/>
      <c r="AB34084"/>
      <c r="AC34084"/>
    </row>
    <row r="34085" spans="27:29" x14ac:dyDescent="0.25">
      <c r="AA34085"/>
      <c r="AB34085"/>
      <c r="AC34085"/>
    </row>
    <row r="34086" spans="27:29" x14ac:dyDescent="0.25">
      <c r="AA34086"/>
      <c r="AB34086"/>
      <c r="AC34086"/>
    </row>
    <row r="34087" spans="27:29" x14ac:dyDescent="0.25">
      <c r="AA34087"/>
      <c r="AB34087"/>
      <c r="AC34087"/>
    </row>
    <row r="34088" spans="27:29" x14ac:dyDescent="0.25">
      <c r="AA34088"/>
      <c r="AB34088"/>
      <c r="AC34088"/>
    </row>
    <row r="34089" spans="27:29" x14ac:dyDescent="0.25">
      <c r="AA34089"/>
      <c r="AB34089"/>
      <c r="AC34089"/>
    </row>
    <row r="34090" spans="27:29" x14ac:dyDescent="0.25">
      <c r="AA34090"/>
      <c r="AB34090"/>
      <c r="AC34090"/>
    </row>
    <row r="34091" spans="27:29" x14ac:dyDescent="0.25">
      <c r="AA34091"/>
      <c r="AB34091"/>
      <c r="AC34091"/>
    </row>
    <row r="34092" spans="27:29" x14ac:dyDescent="0.25">
      <c r="AA34092"/>
      <c r="AB34092"/>
      <c r="AC34092"/>
    </row>
    <row r="34093" spans="27:29" x14ac:dyDescent="0.25">
      <c r="AA34093"/>
      <c r="AB34093"/>
      <c r="AC34093"/>
    </row>
    <row r="34094" spans="27:29" x14ac:dyDescent="0.25">
      <c r="AA34094"/>
      <c r="AB34094"/>
      <c r="AC34094"/>
    </row>
    <row r="34095" spans="27:29" x14ac:dyDescent="0.25">
      <c r="AA34095"/>
      <c r="AB34095"/>
      <c r="AC34095"/>
    </row>
    <row r="34096" spans="27:29" x14ac:dyDescent="0.25">
      <c r="AA34096"/>
      <c r="AB34096"/>
      <c r="AC34096"/>
    </row>
    <row r="34097" spans="27:29" x14ac:dyDescent="0.25">
      <c r="AA34097"/>
      <c r="AB34097"/>
      <c r="AC34097"/>
    </row>
    <row r="34098" spans="27:29" x14ac:dyDescent="0.25">
      <c r="AA34098"/>
      <c r="AB34098"/>
      <c r="AC34098"/>
    </row>
    <row r="34099" spans="27:29" x14ac:dyDescent="0.25">
      <c r="AA34099"/>
      <c r="AB34099"/>
      <c r="AC34099"/>
    </row>
    <row r="34100" spans="27:29" x14ac:dyDescent="0.25">
      <c r="AA34100"/>
      <c r="AB34100"/>
      <c r="AC34100"/>
    </row>
    <row r="34101" spans="27:29" x14ac:dyDescent="0.25">
      <c r="AA34101"/>
      <c r="AB34101"/>
      <c r="AC34101"/>
    </row>
    <row r="34102" spans="27:29" x14ac:dyDescent="0.25">
      <c r="AA34102"/>
      <c r="AB34102"/>
      <c r="AC34102"/>
    </row>
    <row r="34103" spans="27:29" x14ac:dyDescent="0.25">
      <c r="AA34103"/>
      <c r="AB34103"/>
      <c r="AC34103"/>
    </row>
    <row r="34104" spans="27:29" x14ac:dyDescent="0.25">
      <c r="AA34104"/>
      <c r="AB34104"/>
      <c r="AC34104"/>
    </row>
    <row r="34105" spans="27:29" x14ac:dyDescent="0.25">
      <c r="AA34105"/>
      <c r="AB34105"/>
      <c r="AC34105"/>
    </row>
    <row r="34106" spans="27:29" x14ac:dyDescent="0.25">
      <c r="AA34106"/>
      <c r="AB34106"/>
      <c r="AC34106"/>
    </row>
    <row r="34107" spans="27:29" x14ac:dyDescent="0.25">
      <c r="AA34107"/>
      <c r="AB34107"/>
      <c r="AC34107"/>
    </row>
    <row r="34108" spans="27:29" x14ac:dyDescent="0.25">
      <c r="AA34108"/>
      <c r="AB34108"/>
      <c r="AC34108"/>
    </row>
    <row r="34109" spans="27:29" x14ac:dyDescent="0.25">
      <c r="AA34109"/>
      <c r="AB34109"/>
      <c r="AC34109"/>
    </row>
    <row r="34110" spans="27:29" x14ac:dyDescent="0.25">
      <c r="AA34110"/>
      <c r="AB34110"/>
      <c r="AC34110"/>
    </row>
    <row r="34111" spans="27:29" x14ac:dyDescent="0.25">
      <c r="AA34111"/>
      <c r="AB34111"/>
      <c r="AC34111"/>
    </row>
    <row r="34112" spans="27:29" x14ac:dyDescent="0.25">
      <c r="AA34112"/>
      <c r="AB34112"/>
      <c r="AC34112"/>
    </row>
    <row r="34113" spans="27:29" x14ac:dyDescent="0.25">
      <c r="AA34113"/>
      <c r="AB34113"/>
      <c r="AC34113"/>
    </row>
    <row r="34114" spans="27:29" x14ac:dyDescent="0.25">
      <c r="AA34114"/>
      <c r="AB34114"/>
      <c r="AC34114"/>
    </row>
    <row r="34115" spans="27:29" x14ac:dyDescent="0.25">
      <c r="AA34115"/>
      <c r="AB34115"/>
      <c r="AC34115"/>
    </row>
    <row r="34116" spans="27:29" x14ac:dyDescent="0.25">
      <c r="AA34116"/>
      <c r="AB34116"/>
      <c r="AC34116"/>
    </row>
    <row r="34117" spans="27:29" x14ac:dyDescent="0.25">
      <c r="AA34117"/>
      <c r="AB34117"/>
      <c r="AC34117"/>
    </row>
    <row r="34118" spans="27:29" x14ac:dyDescent="0.25">
      <c r="AA34118"/>
      <c r="AB34118"/>
      <c r="AC34118"/>
    </row>
    <row r="34119" spans="27:29" x14ac:dyDescent="0.25">
      <c r="AA34119"/>
      <c r="AB34119"/>
      <c r="AC34119"/>
    </row>
    <row r="34120" spans="27:29" x14ac:dyDescent="0.25">
      <c r="AA34120"/>
      <c r="AB34120"/>
      <c r="AC34120"/>
    </row>
    <row r="34121" spans="27:29" x14ac:dyDescent="0.25">
      <c r="AA34121"/>
      <c r="AB34121"/>
      <c r="AC34121"/>
    </row>
    <row r="34122" spans="27:29" x14ac:dyDescent="0.25">
      <c r="AA34122"/>
      <c r="AB34122"/>
      <c r="AC34122"/>
    </row>
    <row r="34123" spans="27:29" x14ac:dyDescent="0.25">
      <c r="AA34123"/>
      <c r="AB34123"/>
      <c r="AC34123"/>
    </row>
    <row r="34124" spans="27:29" x14ac:dyDescent="0.25">
      <c r="AA34124"/>
      <c r="AB34124"/>
      <c r="AC34124"/>
    </row>
    <row r="34125" spans="27:29" x14ac:dyDescent="0.25">
      <c r="AA34125"/>
      <c r="AB34125"/>
      <c r="AC34125"/>
    </row>
    <row r="34126" spans="27:29" x14ac:dyDescent="0.25">
      <c r="AA34126"/>
      <c r="AB34126"/>
      <c r="AC34126"/>
    </row>
    <row r="34127" spans="27:29" x14ac:dyDescent="0.25">
      <c r="AA34127"/>
      <c r="AB34127"/>
      <c r="AC34127"/>
    </row>
    <row r="34128" spans="27:29" x14ac:dyDescent="0.25">
      <c r="AA34128"/>
      <c r="AB34128"/>
      <c r="AC34128"/>
    </row>
    <row r="34129" spans="27:29" x14ac:dyDescent="0.25">
      <c r="AA34129"/>
      <c r="AB34129"/>
      <c r="AC34129"/>
    </row>
    <row r="34130" spans="27:29" x14ac:dyDescent="0.25">
      <c r="AA34130"/>
      <c r="AB34130"/>
      <c r="AC34130"/>
    </row>
    <row r="34131" spans="27:29" x14ac:dyDescent="0.25">
      <c r="AA34131"/>
      <c r="AB34131"/>
      <c r="AC34131"/>
    </row>
    <row r="34132" spans="27:29" x14ac:dyDescent="0.25">
      <c r="AA34132"/>
      <c r="AB34132"/>
      <c r="AC34132"/>
    </row>
    <row r="34133" spans="27:29" x14ac:dyDescent="0.25">
      <c r="AA34133"/>
      <c r="AB34133"/>
      <c r="AC34133"/>
    </row>
    <row r="34134" spans="27:29" x14ac:dyDescent="0.25">
      <c r="AA34134"/>
      <c r="AB34134"/>
      <c r="AC34134"/>
    </row>
    <row r="34135" spans="27:29" x14ac:dyDescent="0.25">
      <c r="AA34135"/>
      <c r="AB34135"/>
      <c r="AC34135"/>
    </row>
    <row r="34136" spans="27:29" x14ac:dyDescent="0.25">
      <c r="AA34136"/>
      <c r="AB34136"/>
      <c r="AC34136"/>
    </row>
    <row r="34137" spans="27:29" x14ac:dyDescent="0.25">
      <c r="AA34137"/>
      <c r="AB34137"/>
      <c r="AC34137"/>
    </row>
    <row r="34138" spans="27:29" x14ac:dyDescent="0.25">
      <c r="AA34138"/>
      <c r="AB34138"/>
      <c r="AC34138"/>
    </row>
    <row r="34139" spans="27:29" x14ac:dyDescent="0.25">
      <c r="AA34139"/>
      <c r="AB34139"/>
      <c r="AC34139"/>
    </row>
    <row r="34140" spans="27:29" x14ac:dyDescent="0.25">
      <c r="AA34140"/>
      <c r="AB34140"/>
      <c r="AC34140"/>
    </row>
    <row r="34141" spans="27:29" x14ac:dyDescent="0.25">
      <c r="AA34141"/>
      <c r="AB34141"/>
      <c r="AC34141"/>
    </row>
    <row r="34142" spans="27:29" x14ac:dyDescent="0.25">
      <c r="AA34142"/>
      <c r="AB34142"/>
      <c r="AC34142"/>
    </row>
    <row r="34143" spans="27:29" x14ac:dyDescent="0.25">
      <c r="AA34143"/>
      <c r="AB34143"/>
      <c r="AC34143"/>
    </row>
    <row r="34144" spans="27:29" x14ac:dyDescent="0.25">
      <c r="AA34144"/>
      <c r="AB34144"/>
      <c r="AC34144"/>
    </row>
    <row r="34145" spans="27:29" x14ac:dyDescent="0.25">
      <c r="AA34145"/>
      <c r="AB34145"/>
      <c r="AC34145"/>
    </row>
    <row r="34146" spans="27:29" x14ac:dyDescent="0.25">
      <c r="AA34146"/>
      <c r="AB34146"/>
      <c r="AC34146"/>
    </row>
    <row r="34147" spans="27:29" x14ac:dyDescent="0.25">
      <c r="AA34147"/>
      <c r="AB34147"/>
      <c r="AC34147"/>
    </row>
    <row r="34148" spans="27:29" x14ac:dyDescent="0.25">
      <c r="AA34148"/>
      <c r="AB34148"/>
      <c r="AC34148"/>
    </row>
    <row r="34149" spans="27:29" x14ac:dyDescent="0.25">
      <c r="AA34149"/>
      <c r="AB34149"/>
      <c r="AC34149"/>
    </row>
    <row r="34150" spans="27:29" x14ac:dyDescent="0.25">
      <c r="AA34150"/>
      <c r="AB34150"/>
      <c r="AC34150"/>
    </row>
    <row r="34151" spans="27:29" x14ac:dyDescent="0.25">
      <c r="AA34151"/>
      <c r="AB34151"/>
      <c r="AC34151"/>
    </row>
    <row r="34152" spans="27:29" x14ac:dyDescent="0.25">
      <c r="AA34152"/>
      <c r="AB34152"/>
      <c r="AC34152"/>
    </row>
    <row r="34153" spans="27:29" x14ac:dyDescent="0.25">
      <c r="AA34153"/>
      <c r="AB34153"/>
      <c r="AC34153"/>
    </row>
    <row r="34154" spans="27:29" x14ac:dyDescent="0.25">
      <c r="AA34154"/>
      <c r="AB34154"/>
      <c r="AC34154"/>
    </row>
    <row r="34155" spans="27:29" x14ac:dyDescent="0.25">
      <c r="AA34155"/>
      <c r="AB34155"/>
      <c r="AC34155"/>
    </row>
    <row r="34156" spans="27:29" x14ac:dyDescent="0.25">
      <c r="AA34156"/>
      <c r="AB34156"/>
      <c r="AC34156"/>
    </row>
    <row r="34157" spans="27:29" x14ac:dyDescent="0.25">
      <c r="AA34157"/>
      <c r="AB34157"/>
      <c r="AC34157"/>
    </row>
    <row r="34158" spans="27:29" x14ac:dyDescent="0.25">
      <c r="AA34158"/>
      <c r="AB34158"/>
      <c r="AC34158"/>
    </row>
    <row r="34159" spans="27:29" x14ac:dyDescent="0.25">
      <c r="AA34159"/>
      <c r="AB34159"/>
      <c r="AC34159"/>
    </row>
    <row r="34160" spans="27:29" x14ac:dyDescent="0.25">
      <c r="AA34160"/>
      <c r="AB34160"/>
      <c r="AC34160"/>
    </row>
    <row r="34161" spans="27:29" x14ac:dyDescent="0.25">
      <c r="AA34161"/>
      <c r="AB34161"/>
      <c r="AC34161"/>
    </row>
    <row r="34162" spans="27:29" x14ac:dyDescent="0.25">
      <c r="AA34162"/>
      <c r="AB34162"/>
      <c r="AC34162"/>
    </row>
    <row r="34163" spans="27:29" x14ac:dyDescent="0.25">
      <c r="AA34163"/>
      <c r="AB34163"/>
      <c r="AC34163"/>
    </row>
    <row r="34164" spans="27:29" x14ac:dyDescent="0.25">
      <c r="AA34164"/>
      <c r="AB34164"/>
      <c r="AC34164"/>
    </row>
    <row r="34165" spans="27:29" x14ac:dyDescent="0.25">
      <c r="AA34165"/>
      <c r="AB34165"/>
      <c r="AC34165"/>
    </row>
    <row r="34166" spans="27:29" x14ac:dyDescent="0.25">
      <c r="AA34166"/>
      <c r="AB34166"/>
      <c r="AC34166"/>
    </row>
    <row r="34167" spans="27:29" x14ac:dyDescent="0.25">
      <c r="AA34167"/>
      <c r="AB34167"/>
      <c r="AC34167"/>
    </row>
    <row r="34168" spans="27:29" x14ac:dyDescent="0.25">
      <c r="AA34168"/>
      <c r="AB34168"/>
      <c r="AC34168"/>
    </row>
    <row r="34169" spans="27:29" x14ac:dyDescent="0.25">
      <c r="AA34169"/>
      <c r="AB34169"/>
      <c r="AC34169"/>
    </row>
    <row r="34170" spans="27:29" x14ac:dyDescent="0.25">
      <c r="AA34170"/>
      <c r="AB34170"/>
      <c r="AC34170"/>
    </row>
    <row r="34171" spans="27:29" x14ac:dyDescent="0.25">
      <c r="AA34171"/>
      <c r="AB34171"/>
      <c r="AC34171"/>
    </row>
    <row r="34172" spans="27:29" x14ac:dyDescent="0.25">
      <c r="AA34172"/>
      <c r="AB34172"/>
      <c r="AC34172"/>
    </row>
    <row r="34173" spans="27:29" x14ac:dyDescent="0.25">
      <c r="AA34173"/>
      <c r="AB34173"/>
      <c r="AC34173"/>
    </row>
    <row r="34174" spans="27:29" x14ac:dyDescent="0.25">
      <c r="AA34174"/>
      <c r="AB34174"/>
      <c r="AC34174"/>
    </row>
    <row r="34175" spans="27:29" x14ac:dyDescent="0.25">
      <c r="AA34175"/>
      <c r="AB34175"/>
      <c r="AC34175"/>
    </row>
    <row r="34176" spans="27:29" x14ac:dyDescent="0.25">
      <c r="AA34176"/>
      <c r="AB34176"/>
      <c r="AC34176"/>
    </row>
    <row r="34177" spans="27:29" x14ac:dyDescent="0.25">
      <c r="AA34177"/>
      <c r="AB34177"/>
      <c r="AC34177"/>
    </row>
    <row r="34178" spans="27:29" x14ac:dyDescent="0.25">
      <c r="AA34178"/>
      <c r="AB34178"/>
      <c r="AC34178"/>
    </row>
    <row r="34179" spans="27:29" x14ac:dyDescent="0.25">
      <c r="AA34179"/>
      <c r="AB34179"/>
      <c r="AC34179"/>
    </row>
    <row r="34180" spans="27:29" x14ac:dyDescent="0.25">
      <c r="AA34180"/>
      <c r="AB34180"/>
      <c r="AC34180"/>
    </row>
    <row r="34181" spans="27:29" x14ac:dyDescent="0.25">
      <c r="AA34181"/>
      <c r="AB34181"/>
      <c r="AC34181"/>
    </row>
    <row r="34182" spans="27:29" x14ac:dyDescent="0.25">
      <c r="AA34182"/>
      <c r="AB34182"/>
      <c r="AC34182"/>
    </row>
    <row r="34183" spans="27:29" x14ac:dyDescent="0.25">
      <c r="AA34183"/>
      <c r="AB34183"/>
      <c r="AC34183"/>
    </row>
    <row r="34184" spans="27:29" x14ac:dyDescent="0.25">
      <c r="AA34184"/>
      <c r="AB34184"/>
      <c r="AC34184"/>
    </row>
    <row r="34185" spans="27:29" x14ac:dyDescent="0.25">
      <c r="AA34185"/>
      <c r="AB34185"/>
      <c r="AC34185"/>
    </row>
    <row r="34186" spans="27:29" x14ac:dyDescent="0.25">
      <c r="AA34186"/>
      <c r="AB34186"/>
      <c r="AC34186"/>
    </row>
    <row r="34187" spans="27:29" x14ac:dyDescent="0.25">
      <c r="AA34187"/>
      <c r="AB34187"/>
      <c r="AC34187"/>
    </row>
    <row r="34188" spans="27:29" x14ac:dyDescent="0.25">
      <c r="AA34188"/>
      <c r="AB34188"/>
      <c r="AC34188"/>
    </row>
    <row r="34189" spans="27:29" x14ac:dyDescent="0.25">
      <c r="AA34189"/>
      <c r="AB34189"/>
      <c r="AC34189"/>
    </row>
    <row r="34190" spans="27:29" x14ac:dyDescent="0.25">
      <c r="AA34190"/>
      <c r="AB34190"/>
      <c r="AC34190"/>
    </row>
    <row r="34191" spans="27:29" x14ac:dyDescent="0.25">
      <c r="AA34191"/>
      <c r="AB34191"/>
      <c r="AC34191"/>
    </row>
    <row r="34192" spans="27:29" x14ac:dyDescent="0.25">
      <c r="AA34192"/>
      <c r="AB34192"/>
      <c r="AC34192"/>
    </row>
    <row r="34193" spans="27:29" x14ac:dyDescent="0.25">
      <c r="AA34193"/>
      <c r="AB34193"/>
      <c r="AC34193"/>
    </row>
    <row r="34194" spans="27:29" x14ac:dyDescent="0.25">
      <c r="AA34194"/>
      <c r="AB34194"/>
      <c r="AC34194"/>
    </row>
    <row r="34195" spans="27:29" x14ac:dyDescent="0.25">
      <c r="AA34195"/>
      <c r="AB34195"/>
      <c r="AC34195"/>
    </row>
    <row r="34196" spans="27:29" x14ac:dyDescent="0.25">
      <c r="AA34196"/>
      <c r="AB34196"/>
      <c r="AC34196"/>
    </row>
    <row r="34197" spans="27:29" x14ac:dyDescent="0.25">
      <c r="AA34197"/>
      <c r="AB34197"/>
      <c r="AC34197"/>
    </row>
    <row r="34198" spans="27:29" x14ac:dyDescent="0.25">
      <c r="AA34198"/>
      <c r="AB34198"/>
      <c r="AC34198"/>
    </row>
    <row r="34199" spans="27:29" x14ac:dyDescent="0.25">
      <c r="AA34199"/>
      <c r="AB34199"/>
      <c r="AC34199"/>
    </row>
    <row r="34200" spans="27:29" x14ac:dyDescent="0.25">
      <c r="AA34200"/>
      <c r="AB34200"/>
      <c r="AC34200"/>
    </row>
    <row r="34201" spans="27:29" x14ac:dyDescent="0.25">
      <c r="AA34201"/>
      <c r="AB34201"/>
      <c r="AC34201"/>
    </row>
    <row r="34202" spans="27:29" x14ac:dyDescent="0.25">
      <c r="AA34202"/>
      <c r="AB34202"/>
      <c r="AC34202"/>
    </row>
    <row r="34203" spans="27:29" x14ac:dyDescent="0.25">
      <c r="AA34203"/>
      <c r="AB34203"/>
      <c r="AC34203"/>
    </row>
    <row r="34204" spans="27:29" x14ac:dyDescent="0.25">
      <c r="AA34204"/>
      <c r="AB34204"/>
      <c r="AC34204"/>
    </row>
    <row r="34205" spans="27:29" x14ac:dyDescent="0.25">
      <c r="AA34205"/>
      <c r="AB34205"/>
      <c r="AC34205"/>
    </row>
    <row r="34206" spans="27:29" x14ac:dyDescent="0.25">
      <c r="AA34206"/>
      <c r="AB34206"/>
      <c r="AC34206"/>
    </row>
    <row r="34207" spans="27:29" x14ac:dyDescent="0.25">
      <c r="AA34207"/>
      <c r="AB34207"/>
      <c r="AC34207"/>
    </row>
    <row r="34208" spans="27:29" x14ac:dyDescent="0.25">
      <c r="AA34208"/>
      <c r="AB34208"/>
      <c r="AC34208"/>
    </row>
    <row r="34209" spans="27:29" x14ac:dyDescent="0.25">
      <c r="AA34209"/>
      <c r="AB34209"/>
      <c r="AC34209"/>
    </row>
    <row r="34210" spans="27:29" x14ac:dyDescent="0.25">
      <c r="AA34210"/>
      <c r="AB34210"/>
      <c r="AC34210"/>
    </row>
    <row r="34211" spans="27:29" x14ac:dyDescent="0.25">
      <c r="AA34211"/>
      <c r="AB34211"/>
      <c r="AC34211"/>
    </row>
    <row r="34212" spans="27:29" x14ac:dyDescent="0.25">
      <c r="AA34212"/>
      <c r="AB34212"/>
      <c r="AC34212"/>
    </row>
    <row r="34213" spans="27:29" x14ac:dyDescent="0.25">
      <c r="AA34213"/>
      <c r="AB34213"/>
      <c r="AC34213"/>
    </row>
    <row r="34214" spans="27:29" x14ac:dyDescent="0.25">
      <c r="AA34214"/>
      <c r="AB34214"/>
      <c r="AC34214"/>
    </row>
    <row r="34215" spans="27:29" x14ac:dyDescent="0.25">
      <c r="AA34215"/>
      <c r="AB34215"/>
      <c r="AC34215"/>
    </row>
    <row r="34216" spans="27:29" x14ac:dyDescent="0.25">
      <c r="AA34216"/>
      <c r="AB34216"/>
      <c r="AC34216"/>
    </row>
    <row r="34217" spans="27:29" x14ac:dyDescent="0.25">
      <c r="AA34217"/>
      <c r="AB34217"/>
      <c r="AC34217"/>
    </row>
    <row r="34218" spans="27:29" x14ac:dyDescent="0.25">
      <c r="AA34218"/>
      <c r="AB34218"/>
      <c r="AC34218"/>
    </row>
    <row r="34219" spans="27:29" x14ac:dyDescent="0.25">
      <c r="AA34219"/>
      <c r="AB34219"/>
      <c r="AC34219"/>
    </row>
    <row r="34220" spans="27:29" x14ac:dyDescent="0.25">
      <c r="AA34220"/>
      <c r="AB34220"/>
      <c r="AC34220"/>
    </row>
    <row r="34221" spans="27:29" x14ac:dyDescent="0.25">
      <c r="AA34221"/>
      <c r="AB34221"/>
      <c r="AC34221"/>
    </row>
    <row r="34222" spans="27:29" x14ac:dyDescent="0.25">
      <c r="AA34222"/>
      <c r="AB34222"/>
      <c r="AC34222"/>
    </row>
    <row r="34223" spans="27:29" x14ac:dyDescent="0.25">
      <c r="AA34223"/>
      <c r="AB34223"/>
      <c r="AC34223"/>
    </row>
    <row r="34224" spans="27:29" x14ac:dyDescent="0.25">
      <c r="AA34224"/>
      <c r="AB34224"/>
      <c r="AC34224"/>
    </row>
    <row r="34225" spans="27:29" x14ac:dyDescent="0.25">
      <c r="AA34225"/>
      <c r="AB34225"/>
      <c r="AC34225"/>
    </row>
    <row r="34226" spans="27:29" x14ac:dyDescent="0.25">
      <c r="AA34226"/>
      <c r="AB34226"/>
      <c r="AC34226"/>
    </row>
    <row r="34227" spans="27:29" x14ac:dyDescent="0.25">
      <c r="AA34227"/>
      <c r="AB34227"/>
      <c r="AC34227"/>
    </row>
    <row r="34228" spans="27:29" x14ac:dyDescent="0.25">
      <c r="AA34228"/>
      <c r="AB34228"/>
      <c r="AC34228"/>
    </row>
    <row r="34229" spans="27:29" x14ac:dyDescent="0.25">
      <c r="AA34229"/>
      <c r="AB34229"/>
      <c r="AC34229"/>
    </row>
    <row r="34230" spans="27:29" x14ac:dyDescent="0.25">
      <c r="AA34230"/>
      <c r="AB34230"/>
      <c r="AC34230"/>
    </row>
    <row r="34231" spans="27:29" x14ac:dyDescent="0.25">
      <c r="AA34231"/>
      <c r="AB34231"/>
      <c r="AC34231"/>
    </row>
    <row r="34232" spans="27:29" x14ac:dyDescent="0.25">
      <c r="AA34232"/>
      <c r="AB34232"/>
      <c r="AC34232"/>
    </row>
    <row r="34233" spans="27:29" x14ac:dyDescent="0.25">
      <c r="AA34233"/>
      <c r="AB34233"/>
      <c r="AC34233"/>
    </row>
    <row r="34234" spans="27:29" x14ac:dyDescent="0.25">
      <c r="AA34234"/>
      <c r="AB34234"/>
      <c r="AC34234"/>
    </row>
    <row r="34235" spans="27:29" x14ac:dyDescent="0.25">
      <c r="AA34235"/>
      <c r="AB34235"/>
      <c r="AC34235"/>
    </row>
    <row r="34236" spans="27:29" x14ac:dyDescent="0.25">
      <c r="AA34236"/>
      <c r="AB34236"/>
      <c r="AC34236"/>
    </row>
    <row r="34237" spans="27:29" x14ac:dyDescent="0.25">
      <c r="AA34237"/>
      <c r="AB34237"/>
      <c r="AC34237"/>
    </row>
    <row r="34238" spans="27:29" x14ac:dyDescent="0.25">
      <c r="AA34238"/>
      <c r="AB34238"/>
      <c r="AC34238"/>
    </row>
    <row r="34239" spans="27:29" x14ac:dyDescent="0.25">
      <c r="AA34239"/>
      <c r="AB34239"/>
      <c r="AC34239"/>
    </row>
    <row r="34240" spans="27:29" x14ac:dyDescent="0.25">
      <c r="AA34240"/>
      <c r="AB34240"/>
      <c r="AC34240"/>
    </row>
    <row r="34241" spans="27:29" x14ac:dyDescent="0.25">
      <c r="AA34241"/>
      <c r="AB34241"/>
      <c r="AC34241"/>
    </row>
    <row r="34242" spans="27:29" x14ac:dyDescent="0.25">
      <c r="AA34242"/>
      <c r="AB34242"/>
      <c r="AC34242"/>
    </row>
    <row r="34243" spans="27:29" x14ac:dyDescent="0.25">
      <c r="AA34243"/>
      <c r="AB34243"/>
      <c r="AC34243"/>
    </row>
    <row r="34244" spans="27:29" x14ac:dyDescent="0.25">
      <c r="AA34244"/>
      <c r="AB34244"/>
      <c r="AC34244"/>
    </row>
    <row r="34245" spans="27:29" x14ac:dyDescent="0.25">
      <c r="AA34245"/>
      <c r="AB34245"/>
      <c r="AC34245"/>
    </row>
    <row r="34246" spans="27:29" x14ac:dyDescent="0.25">
      <c r="AA34246"/>
      <c r="AB34246"/>
      <c r="AC34246"/>
    </row>
    <row r="34247" spans="27:29" x14ac:dyDescent="0.25">
      <c r="AA34247"/>
      <c r="AB34247"/>
      <c r="AC34247"/>
    </row>
    <row r="34248" spans="27:29" x14ac:dyDescent="0.25">
      <c r="AA34248"/>
      <c r="AB34248"/>
      <c r="AC34248"/>
    </row>
    <row r="34249" spans="27:29" x14ac:dyDescent="0.25">
      <c r="AA34249"/>
      <c r="AB34249"/>
      <c r="AC34249"/>
    </row>
    <row r="34250" spans="27:29" x14ac:dyDescent="0.25">
      <c r="AA34250"/>
      <c r="AB34250"/>
      <c r="AC34250"/>
    </row>
    <row r="34251" spans="27:29" x14ac:dyDescent="0.25">
      <c r="AA34251"/>
      <c r="AB34251"/>
      <c r="AC34251"/>
    </row>
    <row r="34252" spans="27:29" x14ac:dyDescent="0.25">
      <c r="AA34252"/>
      <c r="AB34252"/>
      <c r="AC34252"/>
    </row>
    <row r="34253" spans="27:29" x14ac:dyDescent="0.25">
      <c r="AA34253"/>
      <c r="AB34253"/>
      <c r="AC34253"/>
    </row>
    <row r="34254" spans="27:29" x14ac:dyDescent="0.25">
      <c r="AA34254"/>
      <c r="AB34254"/>
      <c r="AC34254"/>
    </row>
    <row r="34255" spans="27:29" x14ac:dyDescent="0.25">
      <c r="AA34255"/>
      <c r="AB34255"/>
      <c r="AC34255"/>
    </row>
    <row r="34256" spans="27:29" x14ac:dyDescent="0.25">
      <c r="AA34256"/>
      <c r="AB34256"/>
      <c r="AC34256"/>
    </row>
    <row r="34257" spans="27:29" x14ac:dyDescent="0.25">
      <c r="AA34257"/>
      <c r="AB34257"/>
      <c r="AC34257"/>
    </row>
    <row r="34258" spans="27:29" x14ac:dyDescent="0.25">
      <c r="AA34258"/>
      <c r="AB34258"/>
      <c r="AC34258"/>
    </row>
    <row r="34259" spans="27:29" x14ac:dyDescent="0.25">
      <c r="AA34259"/>
      <c r="AB34259"/>
      <c r="AC34259"/>
    </row>
    <row r="34260" spans="27:29" x14ac:dyDescent="0.25">
      <c r="AA34260"/>
      <c r="AB34260"/>
      <c r="AC34260"/>
    </row>
    <row r="34261" spans="27:29" x14ac:dyDescent="0.25">
      <c r="AA34261"/>
      <c r="AB34261"/>
      <c r="AC34261"/>
    </row>
    <row r="34262" spans="27:29" x14ac:dyDescent="0.25">
      <c r="AA34262"/>
      <c r="AB34262"/>
      <c r="AC34262"/>
    </row>
    <row r="34263" spans="27:29" x14ac:dyDescent="0.25">
      <c r="AA34263"/>
      <c r="AB34263"/>
      <c r="AC34263"/>
    </row>
    <row r="34264" spans="27:29" x14ac:dyDescent="0.25">
      <c r="AA34264"/>
      <c r="AB34264"/>
      <c r="AC34264"/>
    </row>
    <row r="34265" spans="27:29" x14ac:dyDescent="0.25">
      <c r="AA34265"/>
      <c r="AB34265"/>
      <c r="AC34265"/>
    </row>
    <row r="34266" spans="27:29" x14ac:dyDescent="0.25">
      <c r="AA34266"/>
      <c r="AB34266"/>
      <c r="AC34266"/>
    </row>
    <row r="34267" spans="27:29" x14ac:dyDescent="0.25">
      <c r="AA34267"/>
      <c r="AB34267"/>
      <c r="AC34267"/>
    </row>
    <row r="34268" spans="27:29" x14ac:dyDescent="0.25">
      <c r="AA34268"/>
      <c r="AB34268"/>
      <c r="AC34268"/>
    </row>
    <row r="34269" spans="27:29" x14ac:dyDescent="0.25">
      <c r="AA34269"/>
      <c r="AB34269"/>
      <c r="AC34269"/>
    </row>
    <row r="34270" spans="27:29" x14ac:dyDescent="0.25">
      <c r="AA34270"/>
      <c r="AB34270"/>
      <c r="AC34270"/>
    </row>
    <row r="34271" spans="27:29" x14ac:dyDescent="0.25">
      <c r="AA34271"/>
      <c r="AB34271"/>
      <c r="AC34271"/>
    </row>
    <row r="34272" spans="27:29" x14ac:dyDescent="0.25">
      <c r="AA34272"/>
      <c r="AB34272"/>
      <c r="AC34272"/>
    </row>
    <row r="34273" spans="27:29" x14ac:dyDescent="0.25">
      <c r="AA34273"/>
      <c r="AB34273"/>
      <c r="AC34273"/>
    </row>
    <row r="34274" spans="27:29" x14ac:dyDescent="0.25">
      <c r="AA34274"/>
      <c r="AB34274"/>
      <c r="AC34274"/>
    </row>
    <row r="34275" spans="27:29" x14ac:dyDescent="0.25">
      <c r="AA34275"/>
      <c r="AB34275"/>
      <c r="AC34275"/>
    </row>
    <row r="34276" spans="27:29" x14ac:dyDescent="0.25">
      <c r="AA34276"/>
      <c r="AB34276"/>
      <c r="AC34276"/>
    </row>
    <row r="34277" spans="27:29" x14ac:dyDescent="0.25">
      <c r="AA34277"/>
      <c r="AB34277"/>
      <c r="AC34277"/>
    </row>
    <row r="34278" spans="27:29" x14ac:dyDescent="0.25">
      <c r="AA34278"/>
      <c r="AB34278"/>
      <c r="AC34278"/>
    </row>
    <row r="34279" spans="27:29" x14ac:dyDescent="0.25">
      <c r="AA34279"/>
      <c r="AB34279"/>
      <c r="AC34279"/>
    </row>
    <row r="34280" spans="27:29" x14ac:dyDescent="0.25">
      <c r="AA34280"/>
      <c r="AB34280"/>
      <c r="AC34280"/>
    </row>
    <row r="34281" spans="27:29" x14ac:dyDescent="0.25">
      <c r="AA34281"/>
      <c r="AB34281"/>
      <c r="AC34281"/>
    </row>
    <row r="34282" spans="27:29" x14ac:dyDescent="0.25">
      <c r="AA34282"/>
      <c r="AB34282"/>
      <c r="AC34282"/>
    </row>
    <row r="34283" spans="27:29" x14ac:dyDescent="0.25">
      <c r="AA34283"/>
      <c r="AB34283"/>
      <c r="AC34283"/>
    </row>
    <row r="34284" spans="27:29" x14ac:dyDescent="0.25">
      <c r="AA34284"/>
      <c r="AB34284"/>
      <c r="AC34284"/>
    </row>
    <row r="34285" spans="27:29" x14ac:dyDescent="0.25">
      <c r="AA34285"/>
      <c r="AB34285"/>
      <c r="AC34285"/>
    </row>
    <row r="34286" spans="27:29" x14ac:dyDescent="0.25">
      <c r="AA34286"/>
      <c r="AB34286"/>
      <c r="AC34286"/>
    </row>
    <row r="34287" spans="27:29" x14ac:dyDescent="0.25">
      <c r="AA34287"/>
      <c r="AB34287"/>
      <c r="AC34287"/>
    </row>
    <row r="34288" spans="27:29" x14ac:dyDescent="0.25">
      <c r="AA34288"/>
      <c r="AB34288"/>
      <c r="AC34288"/>
    </row>
    <row r="34289" spans="27:29" x14ac:dyDescent="0.25">
      <c r="AA34289"/>
      <c r="AB34289"/>
      <c r="AC34289"/>
    </row>
    <row r="34290" spans="27:29" x14ac:dyDescent="0.25">
      <c r="AA34290"/>
      <c r="AB34290"/>
      <c r="AC34290"/>
    </row>
    <row r="34291" spans="27:29" x14ac:dyDescent="0.25">
      <c r="AA34291"/>
      <c r="AB34291"/>
      <c r="AC34291"/>
    </row>
    <row r="34292" spans="27:29" x14ac:dyDescent="0.25">
      <c r="AA34292"/>
      <c r="AB34292"/>
      <c r="AC34292"/>
    </row>
    <row r="34293" spans="27:29" x14ac:dyDescent="0.25">
      <c r="AA34293"/>
      <c r="AB34293"/>
      <c r="AC34293"/>
    </row>
    <row r="34294" spans="27:29" x14ac:dyDescent="0.25">
      <c r="AA34294"/>
      <c r="AB34294"/>
      <c r="AC34294"/>
    </row>
    <row r="34295" spans="27:29" x14ac:dyDescent="0.25">
      <c r="AA34295"/>
      <c r="AB34295"/>
      <c r="AC34295"/>
    </row>
    <row r="34296" spans="27:29" x14ac:dyDescent="0.25">
      <c r="AA34296"/>
      <c r="AB34296"/>
      <c r="AC34296"/>
    </row>
    <row r="34297" spans="27:29" x14ac:dyDescent="0.25">
      <c r="AA34297"/>
      <c r="AB34297"/>
      <c r="AC34297"/>
    </row>
    <row r="34298" spans="27:29" x14ac:dyDescent="0.25">
      <c r="AA34298"/>
      <c r="AB34298"/>
      <c r="AC34298"/>
    </row>
    <row r="34299" spans="27:29" x14ac:dyDescent="0.25">
      <c r="AA34299"/>
      <c r="AB34299"/>
      <c r="AC34299"/>
    </row>
    <row r="34300" spans="27:29" x14ac:dyDescent="0.25">
      <c r="AA34300"/>
      <c r="AB34300"/>
      <c r="AC34300"/>
    </row>
    <row r="34301" spans="27:29" x14ac:dyDescent="0.25">
      <c r="AA34301"/>
      <c r="AB34301"/>
      <c r="AC34301"/>
    </row>
    <row r="34302" spans="27:29" x14ac:dyDescent="0.25">
      <c r="AA34302"/>
      <c r="AB34302"/>
      <c r="AC34302"/>
    </row>
    <row r="34303" spans="27:29" x14ac:dyDescent="0.25">
      <c r="AA34303"/>
      <c r="AB34303"/>
      <c r="AC34303"/>
    </row>
    <row r="34304" spans="27:29" x14ac:dyDescent="0.25">
      <c r="AA34304"/>
      <c r="AB34304"/>
      <c r="AC34304"/>
    </row>
    <row r="34305" spans="27:29" x14ac:dyDescent="0.25">
      <c r="AA34305"/>
      <c r="AB34305"/>
      <c r="AC34305"/>
    </row>
    <row r="34306" spans="27:29" x14ac:dyDescent="0.25">
      <c r="AA34306"/>
      <c r="AB34306"/>
      <c r="AC34306"/>
    </row>
    <row r="34307" spans="27:29" x14ac:dyDescent="0.25">
      <c r="AA34307"/>
      <c r="AB34307"/>
      <c r="AC34307"/>
    </row>
    <row r="34308" spans="27:29" x14ac:dyDescent="0.25">
      <c r="AA34308"/>
      <c r="AB34308"/>
      <c r="AC34308"/>
    </row>
    <row r="34309" spans="27:29" x14ac:dyDescent="0.25">
      <c r="AA34309"/>
      <c r="AB34309"/>
      <c r="AC34309"/>
    </row>
    <row r="34310" spans="27:29" x14ac:dyDescent="0.25">
      <c r="AA34310"/>
      <c r="AB34310"/>
      <c r="AC34310"/>
    </row>
    <row r="34311" spans="27:29" x14ac:dyDescent="0.25">
      <c r="AA34311"/>
      <c r="AB34311"/>
      <c r="AC34311"/>
    </row>
    <row r="34312" spans="27:29" x14ac:dyDescent="0.25">
      <c r="AA34312"/>
      <c r="AB34312"/>
      <c r="AC34312"/>
    </row>
    <row r="34313" spans="27:29" x14ac:dyDescent="0.25">
      <c r="AA34313"/>
      <c r="AB34313"/>
      <c r="AC34313"/>
    </row>
    <row r="34314" spans="27:29" x14ac:dyDescent="0.25">
      <c r="AA34314"/>
      <c r="AB34314"/>
      <c r="AC34314"/>
    </row>
    <row r="34315" spans="27:29" x14ac:dyDescent="0.25">
      <c r="AA34315"/>
      <c r="AB34315"/>
      <c r="AC34315"/>
    </row>
    <row r="34316" spans="27:29" x14ac:dyDescent="0.25">
      <c r="AA34316"/>
      <c r="AB34316"/>
      <c r="AC34316"/>
    </row>
    <row r="34317" spans="27:29" x14ac:dyDescent="0.25">
      <c r="AA34317"/>
      <c r="AB34317"/>
      <c r="AC34317"/>
    </row>
    <row r="34318" spans="27:29" x14ac:dyDescent="0.25">
      <c r="AA34318"/>
      <c r="AB34318"/>
      <c r="AC34318"/>
    </row>
    <row r="34319" spans="27:29" x14ac:dyDescent="0.25">
      <c r="AA34319"/>
      <c r="AB34319"/>
      <c r="AC34319"/>
    </row>
    <row r="34320" spans="27:29" x14ac:dyDescent="0.25">
      <c r="AA34320"/>
      <c r="AB34320"/>
      <c r="AC34320"/>
    </row>
    <row r="34321" spans="27:29" x14ac:dyDescent="0.25">
      <c r="AA34321"/>
      <c r="AB34321"/>
      <c r="AC34321"/>
    </row>
    <row r="34322" spans="27:29" x14ac:dyDescent="0.25">
      <c r="AA34322"/>
      <c r="AB34322"/>
      <c r="AC34322"/>
    </row>
    <row r="34323" spans="27:29" x14ac:dyDescent="0.25">
      <c r="AA34323"/>
      <c r="AB34323"/>
      <c r="AC34323"/>
    </row>
    <row r="34324" spans="27:29" x14ac:dyDescent="0.25">
      <c r="AA34324"/>
      <c r="AB34324"/>
      <c r="AC34324"/>
    </row>
    <row r="34325" spans="27:29" x14ac:dyDescent="0.25">
      <c r="AA34325"/>
      <c r="AB34325"/>
      <c r="AC34325"/>
    </row>
    <row r="34326" spans="27:29" x14ac:dyDescent="0.25">
      <c r="AA34326"/>
      <c r="AB34326"/>
      <c r="AC34326"/>
    </row>
    <row r="34327" spans="27:29" x14ac:dyDescent="0.25">
      <c r="AA34327"/>
      <c r="AB34327"/>
      <c r="AC34327"/>
    </row>
    <row r="34328" spans="27:29" x14ac:dyDescent="0.25">
      <c r="AA34328"/>
      <c r="AB34328"/>
      <c r="AC34328"/>
    </row>
    <row r="34329" spans="27:29" x14ac:dyDescent="0.25">
      <c r="AA34329"/>
      <c r="AB34329"/>
      <c r="AC34329"/>
    </row>
    <row r="34330" spans="27:29" x14ac:dyDescent="0.25">
      <c r="AA34330"/>
      <c r="AB34330"/>
      <c r="AC34330"/>
    </row>
    <row r="34331" spans="27:29" x14ac:dyDescent="0.25">
      <c r="AA34331"/>
      <c r="AB34331"/>
      <c r="AC34331"/>
    </row>
    <row r="34332" spans="27:29" x14ac:dyDescent="0.25">
      <c r="AA34332"/>
      <c r="AB34332"/>
      <c r="AC34332"/>
    </row>
    <row r="34333" spans="27:29" x14ac:dyDescent="0.25">
      <c r="AA34333"/>
      <c r="AB34333"/>
      <c r="AC34333"/>
    </row>
    <row r="34334" spans="27:29" x14ac:dyDescent="0.25">
      <c r="AA34334"/>
      <c r="AB34334"/>
      <c r="AC34334"/>
    </row>
    <row r="34335" spans="27:29" x14ac:dyDescent="0.25">
      <c r="AA34335"/>
      <c r="AB34335"/>
      <c r="AC34335"/>
    </row>
    <row r="34336" spans="27:29" x14ac:dyDescent="0.25">
      <c r="AA34336"/>
      <c r="AB34336"/>
      <c r="AC34336"/>
    </row>
    <row r="34337" spans="27:29" x14ac:dyDescent="0.25">
      <c r="AA34337"/>
      <c r="AB34337"/>
      <c r="AC34337"/>
    </row>
    <row r="34338" spans="27:29" x14ac:dyDescent="0.25">
      <c r="AA34338"/>
      <c r="AB34338"/>
      <c r="AC34338"/>
    </row>
    <row r="34339" spans="27:29" x14ac:dyDescent="0.25">
      <c r="AA34339"/>
      <c r="AB34339"/>
      <c r="AC34339"/>
    </row>
    <row r="34340" spans="27:29" x14ac:dyDescent="0.25">
      <c r="AA34340"/>
      <c r="AB34340"/>
      <c r="AC34340"/>
    </row>
    <row r="34341" spans="27:29" x14ac:dyDescent="0.25">
      <c r="AA34341"/>
      <c r="AB34341"/>
      <c r="AC34341"/>
    </row>
    <row r="34342" spans="27:29" x14ac:dyDescent="0.25">
      <c r="AA34342"/>
      <c r="AB34342"/>
      <c r="AC34342"/>
    </row>
    <row r="34343" spans="27:29" x14ac:dyDescent="0.25">
      <c r="AA34343"/>
      <c r="AB34343"/>
      <c r="AC34343"/>
    </row>
    <row r="34344" spans="27:29" x14ac:dyDescent="0.25">
      <c r="AA34344"/>
      <c r="AB34344"/>
      <c r="AC34344"/>
    </row>
    <row r="34345" spans="27:29" x14ac:dyDescent="0.25">
      <c r="AA34345"/>
      <c r="AB34345"/>
      <c r="AC34345"/>
    </row>
    <row r="34346" spans="27:29" x14ac:dyDescent="0.25">
      <c r="AA34346"/>
      <c r="AB34346"/>
      <c r="AC34346"/>
    </row>
    <row r="34347" spans="27:29" x14ac:dyDescent="0.25">
      <c r="AA34347"/>
      <c r="AB34347"/>
      <c r="AC34347"/>
    </row>
    <row r="34348" spans="27:29" x14ac:dyDescent="0.25">
      <c r="AA34348"/>
      <c r="AB34348"/>
      <c r="AC34348"/>
    </row>
    <row r="34349" spans="27:29" x14ac:dyDescent="0.25">
      <c r="AA34349"/>
      <c r="AB34349"/>
      <c r="AC34349"/>
    </row>
    <row r="34350" spans="27:29" x14ac:dyDescent="0.25">
      <c r="AA34350"/>
      <c r="AB34350"/>
      <c r="AC34350"/>
    </row>
    <row r="34351" spans="27:29" x14ac:dyDescent="0.25">
      <c r="AA34351"/>
      <c r="AB34351"/>
      <c r="AC34351"/>
    </row>
    <row r="34352" spans="27:29" x14ac:dyDescent="0.25">
      <c r="AA34352"/>
      <c r="AB34352"/>
      <c r="AC34352"/>
    </row>
    <row r="34353" spans="27:29" x14ac:dyDescent="0.25">
      <c r="AA34353"/>
      <c r="AB34353"/>
      <c r="AC34353"/>
    </row>
    <row r="34354" spans="27:29" x14ac:dyDescent="0.25">
      <c r="AA34354"/>
      <c r="AB34354"/>
      <c r="AC34354"/>
    </row>
    <row r="34355" spans="27:29" x14ac:dyDescent="0.25">
      <c r="AA34355"/>
      <c r="AB34355"/>
      <c r="AC34355"/>
    </row>
    <row r="34356" spans="27:29" x14ac:dyDescent="0.25">
      <c r="AA34356"/>
      <c r="AB34356"/>
      <c r="AC34356"/>
    </row>
    <row r="34357" spans="27:29" x14ac:dyDescent="0.25">
      <c r="AA34357"/>
      <c r="AB34357"/>
      <c r="AC34357"/>
    </row>
    <row r="34358" spans="27:29" x14ac:dyDescent="0.25">
      <c r="AA34358"/>
      <c r="AB34358"/>
      <c r="AC34358"/>
    </row>
    <row r="34359" spans="27:29" x14ac:dyDescent="0.25">
      <c r="AA34359"/>
      <c r="AB34359"/>
      <c r="AC34359"/>
    </row>
    <row r="34360" spans="27:29" x14ac:dyDescent="0.25">
      <c r="AA34360"/>
      <c r="AB34360"/>
      <c r="AC34360"/>
    </row>
    <row r="34361" spans="27:29" x14ac:dyDescent="0.25">
      <c r="AA34361"/>
      <c r="AB34361"/>
      <c r="AC34361"/>
    </row>
    <row r="34362" spans="27:29" x14ac:dyDescent="0.25">
      <c r="AA34362"/>
      <c r="AB34362"/>
      <c r="AC34362"/>
    </row>
    <row r="34363" spans="27:29" x14ac:dyDescent="0.25">
      <c r="AA34363"/>
      <c r="AB34363"/>
      <c r="AC34363"/>
    </row>
    <row r="34364" spans="27:29" x14ac:dyDescent="0.25">
      <c r="AA34364"/>
      <c r="AB34364"/>
      <c r="AC34364"/>
    </row>
    <row r="34365" spans="27:29" x14ac:dyDescent="0.25">
      <c r="AA34365"/>
      <c r="AB34365"/>
      <c r="AC34365"/>
    </row>
    <row r="34366" spans="27:29" x14ac:dyDescent="0.25">
      <c r="AA34366"/>
      <c r="AB34366"/>
      <c r="AC34366"/>
    </row>
    <row r="34367" spans="27:29" x14ac:dyDescent="0.25">
      <c r="AA34367"/>
      <c r="AB34367"/>
      <c r="AC34367"/>
    </row>
    <row r="34368" spans="27:29" x14ac:dyDescent="0.25">
      <c r="AA34368"/>
      <c r="AB34368"/>
      <c r="AC34368"/>
    </row>
    <row r="34369" spans="27:29" x14ac:dyDescent="0.25">
      <c r="AA34369"/>
      <c r="AB34369"/>
      <c r="AC34369"/>
    </row>
    <row r="34370" spans="27:29" x14ac:dyDescent="0.25">
      <c r="AA34370"/>
      <c r="AB34370"/>
      <c r="AC34370"/>
    </row>
    <row r="34371" spans="27:29" x14ac:dyDescent="0.25">
      <c r="AA34371"/>
      <c r="AB34371"/>
      <c r="AC34371"/>
    </row>
    <row r="34372" spans="27:29" x14ac:dyDescent="0.25">
      <c r="AA34372"/>
      <c r="AB34372"/>
      <c r="AC34372"/>
    </row>
    <row r="34373" spans="27:29" x14ac:dyDescent="0.25">
      <c r="AA34373"/>
      <c r="AB34373"/>
      <c r="AC34373"/>
    </row>
    <row r="34374" spans="27:29" x14ac:dyDescent="0.25">
      <c r="AA34374"/>
      <c r="AB34374"/>
      <c r="AC34374"/>
    </row>
    <row r="34375" spans="27:29" x14ac:dyDescent="0.25">
      <c r="AA34375"/>
      <c r="AB34375"/>
      <c r="AC34375"/>
    </row>
    <row r="34376" spans="27:29" x14ac:dyDescent="0.25">
      <c r="AA34376"/>
      <c r="AB34376"/>
      <c r="AC34376"/>
    </row>
    <row r="34377" spans="27:29" x14ac:dyDescent="0.25">
      <c r="AA34377"/>
      <c r="AB34377"/>
      <c r="AC34377"/>
    </row>
    <row r="34378" spans="27:29" x14ac:dyDescent="0.25">
      <c r="AA34378"/>
      <c r="AB34378"/>
      <c r="AC34378"/>
    </row>
    <row r="34379" spans="27:29" x14ac:dyDescent="0.25">
      <c r="AA34379"/>
      <c r="AB34379"/>
      <c r="AC34379"/>
    </row>
    <row r="34380" spans="27:29" x14ac:dyDescent="0.25">
      <c r="AA34380"/>
      <c r="AB34380"/>
      <c r="AC34380"/>
    </row>
    <row r="34381" spans="27:29" x14ac:dyDescent="0.25">
      <c r="AA34381"/>
      <c r="AB34381"/>
      <c r="AC34381"/>
    </row>
    <row r="34382" spans="27:29" x14ac:dyDescent="0.25">
      <c r="AA34382"/>
      <c r="AB34382"/>
      <c r="AC34382"/>
    </row>
    <row r="34383" spans="27:29" x14ac:dyDescent="0.25">
      <c r="AA34383"/>
      <c r="AB34383"/>
      <c r="AC34383"/>
    </row>
    <row r="34384" spans="27:29" x14ac:dyDescent="0.25">
      <c r="AA34384"/>
      <c r="AB34384"/>
      <c r="AC34384"/>
    </row>
    <row r="34385" spans="27:29" x14ac:dyDescent="0.25">
      <c r="AA34385"/>
      <c r="AB34385"/>
      <c r="AC34385"/>
    </row>
    <row r="34386" spans="27:29" x14ac:dyDescent="0.25">
      <c r="AA34386"/>
      <c r="AB34386"/>
      <c r="AC34386"/>
    </row>
    <row r="34387" spans="27:29" x14ac:dyDescent="0.25">
      <c r="AA34387"/>
      <c r="AB34387"/>
      <c r="AC34387"/>
    </row>
    <row r="34388" spans="27:29" x14ac:dyDescent="0.25">
      <c r="AA34388"/>
      <c r="AB34388"/>
      <c r="AC34388"/>
    </row>
    <row r="34389" spans="27:29" x14ac:dyDescent="0.25">
      <c r="AA34389"/>
      <c r="AB34389"/>
      <c r="AC34389"/>
    </row>
    <row r="34390" spans="27:29" x14ac:dyDescent="0.25">
      <c r="AA34390"/>
      <c r="AB34390"/>
      <c r="AC34390"/>
    </row>
    <row r="34391" spans="27:29" x14ac:dyDescent="0.25">
      <c r="AA34391"/>
      <c r="AB34391"/>
      <c r="AC34391"/>
    </row>
    <row r="34392" spans="27:29" x14ac:dyDescent="0.25">
      <c r="AA34392"/>
      <c r="AB34392"/>
      <c r="AC34392"/>
    </row>
    <row r="34393" spans="27:29" x14ac:dyDescent="0.25">
      <c r="AA34393"/>
      <c r="AB34393"/>
      <c r="AC34393"/>
    </row>
    <row r="34394" spans="27:29" x14ac:dyDescent="0.25">
      <c r="AA34394"/>
      <c r="AB34394"/>
      <c r="AC34394"/>
    </row>
    <row r="34395" spans="27:29" x14ac:dyDescent="0.25">
      <c r="AA34395"/>
      <c r="AB34395"/>
      <c r="AC34395"/>
    </row>
    <row r="34396" spans="27:29" x14ac:dyDescent="0.25">
      <c r="AA34396"/>
      <c r="AB34396"/>
      <c r="AC34396"/>
    </row>
    <row r="34397" spans="27:29" x14ac:dyDescent="0.25">
      <c r="AA34397"/>
      <c r="AB34397"/>
      <c r="AC34397"/>
    </row>
    <row r="34398" spans="27:29" x14ac:dyDescent="0.25">
      <c r="AA34398"/>
      <c r="AB34398"/>
      <c r="AC34398"/>
    </row>
    <row r="34399" spans="27:29" x14ac:dyDescent="0.25">
      <c r="AA34399"/>
      <c r="AB34399"/>
      <c r="AC34399"/>
    </row>
    <row r="34400" spans="27:29" x14ac:dyDescent="0.25">
      <c r="AA34400"/>
      <c r="AB34400"/>
      <c r="AC34400"/>
    </row>
    <row r="34401" spans="27:29" x14ac:dyDescent="0.25">
      <c r="AA34401"/>
      <c r="AB34401"/>
      <c r="AC34401"/>
    </row>
    <row r="34402" spans="27:29" x14ac:dyDescent="0.25">
      <c r="AA34402"/>
      <c r="AB34402"/>
      <c r="AC34402"/>
    </row>
    <row r="34403" spans="27:29" x14ac:dyDescent="0.25">
      <c r="AA34403"/>
      <c r="AB34403"/>
      <c r="AC34403"/>
    </row>
    <row r="34404" spans="27:29" x14ac:dyDescent="0.25">
      <c r="AA34404"/>
      <c r="AB34404"/>
      <c r="AC34404"/>
    </row>
    <row r="34405" spans="27:29" x14ac:dyDescent="0.25">
      <c r="AA34405"/>
      <c r="AB34405"/>
      <c r="AC34405"/>
    </row>
    <row r="34406" spans="27:29" x14ac:dyDescent="0.25">
      <c r="AA34406"/>
      <c r="AB34406"/>
      <c r="AC34406"/>
    </row>
    <row r="34407" spans="27:29" x14ac:dyDescent="0.25">
      <c r="AA34407"/>
      <c r="AB34407"/>
      <c r="AC34407"/>
    </row>
    <row r="34408" spans="27:29" x14ac:dyDescent="0.25">
      <c r="AA34408"/>
      <c r="AB34408"/>
      <c r="AC34408"/>
    </row>
    <row r="34409" spans="27:29" x14ac:dyDescent="0.25">
      <c r="AA34409"/>
      <c r="AB34409"/>
      <c r="AC34409"/>
    </row>
    <row r="34410" spans="27:29" x14ac:dyDescent="0.25">
      <c r="AA34410"/>
      <c r="AB34410"/>
      <c r="AC34410"/>
    </row>
    <row r="34411" spans="27:29" x14ac:dyDescent="0.25">
      <c r="AA34411"/>
      <c r="AB34411"/>
      <c r="AC34411"/>
    </row>
    <row r="34412" spans="27:29" x14ac:dyDescent="0.25">
      <c r="AA34412"/>
      <c r="AB34412"/>
      <c r="AC34412"/>
    </row>
    <row r="34413" spans="27:29" x14ac:dyDescent="0.25">
      <c r="AA34413"/>
      <c r="AB34413"/>
      <c r="AC34413"/>
    </row>
    <row r="34414" spans="27:29" x14ac:dyDescent="0.25">
      <c r="AA34414"/>
      <c r="AB34414"/>
      <c r="AC34414"/>
    </row>
    <row r="34415" spans="27:29" x14ac:dyDescent="0.25">
      <c r="AA34415"/>
      <c r="AB34415"/>
      <c r="AC34415"/>
    </row>
    <row r="34416" spans="27:29" x14ac:dyDescent="0.25">
      <c r="AA34416"/>
      <c r="AB34416"/>
      <c r="AC34416"/>
    </row>
    <row r="34417" spans="27:29" x14ac:dyDescent="0.25">
      <c r="AA34417"/>
      <c r="AB34417"/>
      <c r="AC34417"/>
    </row>
    <row r="34418" spans="27:29" x14ac:dyDescent="0.25">
      <c r="AA34418"/>
      <c r="AB34418"/>
      <c r="AC34418"/>
    </row>
    <row r="34419" spans="27:29" x14ac:dyDescent="0.25">
      <c r="AA34419"/>
      <c r="AB34419"/>
      <c r="AC34419"/>
    </row>
    <row r="34420" spans="27:29" x14ac:dyDescent="0.25">
      <c r="AA34420"/>
      <c r="AB34420"/>
      <c r="AC34420"/>
    </row>
    <row r="34421" spans="27:29" x14ac:dyDescent="0.25">
      <c r="AA34421"/>
      <c r="AB34421"/>
      <c r="AC34421"/>
    </row>
    <row r="34422" spans="27:29" x14ac:dyDescent="0.25">
      <c r="AA34422"/>
      <c r="AB34422"/>
      <c r="AC34422"/>
    </row>
    <row r="34423" spans="27:29" x14ac:dyDescent="0.25">
      <c r="AA34423"/>
      <c r="AB34423"/>
      <c r="AC34423"/>
    </row>
    <row r="34424" spans="27:29" x14ac:dyDescent="0.25">
      <c r="AA34424"/>
      <c r="AB34424"/>
      <c r="AC34424"/>
    </row>
    <row r="34425" spans="27:29" x14ac:dyDescent="0.25">
      <c r="AA34425"/>
      <c r="AB34425"/>
      <c r="AC34425"/>
    </row>
    <row r="34426" spans="27:29" x14ac:dyDescent="0.25">
      <c r="AA34426"/>
      <c r="AB34426"/>
      <c r="AC34426"/>
    </row>
    <row r="34427" spans="27:29" x14ac:dyDescent="0.25">
      <c r="AA34427"/>
      <c r="AB34427"/>
      <c r="AC34427"/>
    </row>
    <row r="34428" spans="27:29" x14ac:dyDescent="0.25">
      <c r="AA34428"/>
      <c r="AB34428"/>
      <c r="AC34428"/>
    </row>
    <row r="34429" spans="27:29" x14ac:dyDescent="0.25">
      <c r="AA34429"/>
      <c r="AB34429"/>
      <c r="AC34429"/>
    </row>
    <row r="34430" spans="27:29" x14ac:dyDescent="0.25">
      <c r="AA34430"/>
      <c r="AB34430"/>
      <c r="AC34430"/>
    </row>
    <row r="34431" spans="27:29" x14ac:dyDescent="0.25">
      <c r="AA34431"/>
      <c r="AB34431"/>
      <c r="AC34431"/>
    </row>
    <row r="34432" spans="27:29" x14ac:dyDescent="0.25">
      <c r="AA34432"/>
      <c r="AB34432"/>
      <c r="AC34432"/>
    </row>
    <row r="34433" spans="27:29" x14ac:dyDescent="0.25">
      <c r="AA34433"/>
      <c r="AB34433"/>
      <c r="AC34433"/>
    </row>
    <row r="34434" spans="27:29" x14ac:dyDescent="0.25">
      <c r="AA34434"/>
      <c r="AB34434"/>
      <c r="AC34434"/>
    </row>
    <row r="34435" spans="27:29" x14ac:dyDescent="0.25">
      <c r="AA34435"/>
      <c r="AB34435"/>
      <c r="AC34435"/>
    </row>
    <row r="34436" spans="27:29" x14ac:dyDescent="0.25">
      <c r="AA34436"/>
      <c r="AB34436"/>
      <c r="AC34436"/>
    </row>
    <row r="34437" spans="27:29" x14ac:dyDescent="0.25">
      <c r="AA34437"/>
      <c r="AB34437"/>
      <c r="AC34437"/>
    </row>
    <row r="34438" spans="27:29" x14ac:dyDescent="0.25">
      <c r="AA34438"/>
      <c r="AB34438"/>
      <c r="AC34438"/>
    </row>
    <row r="34439" spans="27:29" x14ac:dyDescent="0.25">
      <c r="AA34439"/>
      <c r="AB34439"/>
      <c r="AC34439"/>
    </row>
    <row r="34440" spans="27:29" x14ac:dyDescent="0.25">
      <c r="AA34440"/>
      <c r="AB34440"/>
      <c r="AC34440"/>
    </row>
    <row r="34441" spans="27:29" x14ac:dyDescent="0.25">
      <c r="AA34441"/>
      <c r="AB34441"/>
      <c r="AC34441"/>
    </row>
    <row r="34442" spans="27:29" x14ac:dyDescent="0.25">
      <c r="AA34442"/>
      <c r="AB34442"/>
      <c r="AC34442"/>
    </row>
    <row r="34443" spans="27:29" x14ac:dyDescent="0.25">
      <c r="AA34443"/>
      <c r="AB34443"/>
      <c r="AC34443"/>
    </row>
    <row r="34444" spans="27:29" x14ac:dyDescent="0.25">
      <c r="AA34444"/>
      <c r="AB34444"/>
      <c r="AC34444"/>
    </row>
    <row r="34445" spans="27:29" x14ac:dyDescent="0.25">
      <c r="AA34445"/>
      <c r="AB34445"/>
      <c r="AC34445"/>
    </row>
    <row r="34446" spans="27:29" x14ac:dyDescent="0.25">
      <c r="AA34446"/>
      <c r="AB34446"/>
      <c r="AC34446"/>
    </row>
    <row r="34447" spans="27:29" x14ac:dyDescent="0.25">
      <c r="AA34447"/>
      <c r="AB34447"/>
      <c r="AC34447"/>
    </row>
    <row r="34448" spans="27:29" x14ac:dyDescent="0.25">
      <c r="AA34448"/>
      <c r="AB34448"/>
      <c r="AC34448"/>
    </row>
    <row r="34449" spans="27:29" x14ac:dyDescent="0.25">
      <c r="AA34449"/>
      <c r="AB34449"/>
      <c r="AC34449"/>
    </row>
    <row r="34450" spans="27:29" x14ac:dyDescent="0.25">
      <c r="AA34450"/>
      <c r="AB34450"/>
      <c r="AC34450"/>
    </row>
    <row r="34451" spans="27:29" x14ac:dyDescent="0.25">
      <c r="AA34451"/>
      <c r="AB34451"/>
      <c r="AC34451"/>
    </row>
    <row r="34452" spans="27:29" x14ac:dyDescent="0.25">
      <c r="AA34452"/>
      <c r="AB34452"/>
      <c r="AC34452"/>
    </row>
    <row r="34453" spans="27:29" x14ac:dyDescent="0.25">
      <c r="AA34453"/>
      <c r="AB34453"/>
      <c r="AC34453"/>
    </row>
    <row r="34454" spans="27:29" x14ac:dyDescent="0.25">
      <c r="AA34454"/>
      <c r="AB34454"/>
      <c r="AC34454"/>
    </row>
    <row r="34455" spans="27:29" x14ac:dyDescent="0.25">
      <c r="AA34455"/>
      <c r="AB34455"/>
      <c r="AC34455"/>
    </row>
    <row r="34456" spans="27:29" x14ac:dyDescent="0.25">
      <c r="AA34456"/>
      <c r="AB34456"/>
      <c r="AC34456"/>
    </row>
    <row r="34457" spans="27:29" x14ac:dyDescent="0.25">
      <c r="AA34457"/>
      <c r="AB34457"/>
      <c r="AC34457"/>
    </row>
    <row r="34458" spans="27:29" x14ac:dyDescent="0.25">
      <c r="AA34458"/>
      <c r="AB34458"/>
      <c r="AC34458"/>
    </row>
    <row r="34459" spans="27:29" x14ac:dyDescent="0.25">
      <c r="AA34459"/>
      <c r="AB34459"/>
      <c r="AC34459"/>
    </row>
    <row r="34460" spans="27:29" x14ac:dyDescent="0.25">
      <c r="AA34460"/>
      <c r="AB34460"/>
      <c r="AC34460"/>
    </row>
    <row r="34461" spans="27:29" x14ac:dyDescent="0.25">
      <c r="AA34461"/>
      <c r="AB34461"/>
      <c r="AC34461"/>
    </row>
    <row r="34462" spans="27:29" x14ac:dyDescent="0.25">
      <c r="AA34462"/>
      <c r="AB34462"/>
      <c r="AC34462"/>
    </row>
    <row r="34463" spans="27:29" x14ac:dyDescent="0.25">
      <c r="AA34463"/>
      <c r="AB34463"/>
      <c r="AC34463"/>
    </row>
    <row r="34464" spans="27:29" x14ac:dyDescent="0.25">
      <c r="AA34464"/>
      <c r="AB34464"/>
      <c r="AC34464"/>
    </row>
    <row r="34465" spans="27:29" x14ac:dyDescent="0.25">
      <c r="AA34465"/>
      <c r="AB34465"/>
      <c r="AC34465"/>
    </row>
    <row r="34466" spans="27:29" x14ac:dyDescent="0.25">
      <c r="AA34466"/>
      <c r="AB34466"/>
      <c r="AC34466"/>
    </row>
    <row r="34467" spans="27:29" x14ac:dyDescent="0.25">
      <c r="AA34467"/>
      <c r="AB34467"/>
      <c r="AC34467"/>
    </row>
    <row r="34468" spans="27:29" x14ac:dyDescent="0.25">
      <c r="AA34468"/>
      <c r="AB34468"/>
      <c r="AC34468"/>
    </row>
    <row r="34469" spans="27:29" x14ac:dyDescent="0.25">
      <c r="AA34469"/>
      <c r="AB34469"/>
      <c r="AC34469"/>
    </row>
    <row r="34470" spans="27:29" x14ac:dyDescent="0.25">
      <c r="AA34470"/>
      <c r="AB34470"/>
      <c r="AC34470"/>
    </row>
    <row r="34471" spans="27:29" x14ac:dyDescent="0.25">
      <c r="AA34471"/>
      <c r="AB34471"/>
      <c r="AC34471"/>
    </row>
    <row r="34472" spans="27:29" x14ac:dyDescent="0.25">
      <c r="AA34472"/>
      <c r="AB34472"/>
      <c r="AC34472"/>
    </row>
    <row r="34473" spans="27:29" x14ac:dyDescent="0.25">
      <c r="AA34473"/>
      <c r="AB34473"/>
      <c r="AC34473"/>
    </row>
    <row r="34474" spans="27:29" x14ac:dyDescent="0.25">
      <c r="AA34474"/>
      <c r="AB34474"/>
      <c r="AC34474"/>
    </row>
    <row r="34475" spans="27:29" x14ac:dyDescent="0.25">
      <c r="AA34475"/>
      <c r="AB34475"/>
      <c r="AC34475"/>
    </row>
    <row r="34476" spans="27:29" x14ac:dyDescent="0.25">
      <c r="AA34476"/>
      <c r="AB34476"/>
      <c r="AC34476"/>
    </row>
    <row r="34477" spans="27:29" x14ac:dyDescent="0.25">
      <c r="AA34477"/>
      <c r="AB34477"/>
      <c r="AC34477"/>
    </row>
    <row r="34478" spans="27:29" x14ac:dyDescent="0.25">
      <c r="AA34478"/>
      <c r="AB34478"/>
      <c r="AC34478"/>
    </row>
    <row r="34479" spans="27:29" x14ac:dyDescent="0.25">
      <c r="AA34479"/>
      <c r="AB34479"/>
      <c r="AC34479"/>
    </row>
    <row r="34480" spans="27:29" x14ac:dyDescent="0.25">
      <c r="AA34480"/>
      <c r="AB34480"/>
      <c r="AC34480"/>
    </row>
    <row r="34481" spans="27:29" x14ac:dyDescent="0.25">
      <c r="AA34481"/>
      <c r="AB34481"/>
      <c r="AC34481"/>
    </row>
    <row r="34482" spans="27:29" x14ac:dyDescent="0.25">
      <c r="AA34482"/>
      <c r="AB34482"/>
      <c r="AC34482"/>
    </row>
    <row r="34483" spans="27:29" x14ac:dyDescent="0.25">
      <c r="AA34483"/>
      <c r="AB34483"/>
      <c r="AC34483"/>
    </row>
    <row r="34484" spans="27:29" x14ac:dyDescent="0.25">
      <c r="AA34484"/>
      <c r="AB34484"/>
      <c r="AC34484"/>
    </row>
    <row r="34485" spans="27:29" x14ac:dyDescent="0.25">
      <c r="AA34485"/>
      <c r="AB34485"/>
      <c r="AC34485"/>
    </row>
    <row r="34486" spans="27:29" x14ac:dyDescent="0.25">
      <c r="AA34486"/>
      <c r="AB34486"/>
      <c r="AC34486"/>
    </row>
    <row r="34487" spans="27:29" x14ac:dyDescent="0.25">
      <c r="AA34487"/>
      <c r="AB34487"/>
      <c r="AC34487"/>
    </row>
    <row r="34488" spans="27:29" x14ac:dyDescent="0.25">
      <c r="AA34488"/>
      <c r="AB34488"/>
      <c r="AC34488"/>
    </row>
    <row r="34489" spans="27:29" x14ac:dyDescent="0.25">
      <c r="AA34489"/>
      <c r="AB34489"/>
      <c r="AC34489"/>
    </row>
    <row r="34490" spans="27:29" x14ac:dyDescent="0.25">
      <c r="AA34490"/>
      <c r="AB34490"/>
      <c r="AC34490"/>
    </row>
    <row r="34491" spans="27:29" x14ac:dyDescent="0.25">
      <c r="AA34491"/>
      <c r="AB34491"/>
      <c r="AC34491"/>
    </row>
    <row r="34492" spans="27:29" x14ac:dyDescent="0.25">
      <c r="AA34492"/>
      <c r="AB34492"/>
      <c r="AC34492"/>
    </row>
    <row r="34493" spans="27:29" x14ac:dyDescent="0.25">
      <c r="AA34493"/>
      <c r="AB34493"/>
      <c r="AC34493"/>
    </row>
    <row r="34494" spans="27:29" x14ac:dyDescent="0.25">
      <c r="AA34494"/>
      <c r="AB34494"/>
      <c r="AC34494"/>
    </row>
    <row r="34495" spans="27:29" x14ac:dyDescent="0.25">
      <c r="AA34495"/>
      <c r="AB34495"/>
      <c r="AC34495"/>
    </row>
    <row r="34496" spans="27:29" x14ac:dyDescent="0.25">
      <c r="AA34496"/>
      <c r="AB34496"/>
      <c r="AC34496"/>
    </row>
    <row r="34497" spans="27:29" x14ac:dyDescent="0.25">
      <c r="AA34497"/>
      <c r="AB34497"/>
      <c r="AC34497"/>
    </row>
    <row r="34498" spans="27:29" x14ac:dyDescent="0.25">
      <c r="AA34498"/>
      <c r="AB34498"/>
      <c r="AC34498"/>
    </row>
    <row r="34499" spans="27:29" x14ac:dyDescent="0.25">
      <c r="AA34499"/>
      <c r="AB34499"/>
      <c r="AC34499"/>
    </row>
    <row r="34500" spans="27:29" x14ac:dyDescent="0.25">
      <c r="AA34500"/>
      <c r="AB34500"/>
      <c r="AC34500"/>
    </row>
    <row r="34501" spans="27:29" x14ac:dyDescent="0.25">
      <c r="AA34501"/>
      <c r="AB34501"/>
      <c r="AC34501"/>
    </row>
    <row r="34502" spans="27:29" x14ac:dyDescent="0.25">
      <c r="AA34502"/>
      <c r="AB34502"/>
      <c r="AC34502"/>
    </row>
    <row r="34503" spans="27:29" x14ac:dyDescent="0.25">
      <c r="AA34503"/>
      <c r="AB34503"/>
      <c r="AC34503"/>
    </row>
    <row r="34504" spans="27:29" x14ac:dyDescent="0.25">
      <c r="AA34504"/>
      <c r="AB34504"/>
      <c r="AC34504"/>
    </row>
    <row r="34505" spans="27:29" x14ac:dyDescent="0.25">
      <c r="AA34505"/>
      <c r="AB34505"/>
      <c r="AC34505"/>
    </row>
    <row r="34506" spans="27:29" x14ac:dyDescent="0.25">
      <c r="AA34506"/>
      <c r="AB34506"/>
      <c r="AC34506"/>
    </row>
    <row r="34507" spans="27:29" x14ac:dyDescent="0.25">
      <c r="AA34507"/>
      <c r="AB34507"/>
      <c r="AC34507"/>
    </row>
    <row r="34508" spans="27:29" x14ac:dyDescent="0.25">
      <c r="AA34508"/>
      <c r="AB34508"/>
      <c r="AC34508"/>
    </row>
    <row r="34509" spans="27:29" x14ac:dyDescent="0.25">
      <c r="AA34509"/>
      <c r="AB34509"/>
      <c r="AC34509"/>
    </row>
    <row r="34510" spans="27:29" x14ac:dyDescent="0.25">
      <c r="AA34510"/>
      <c r="AB34510"/>
      <c r="AC34510"/>
    </row>
    <row r="34511" spans="27:29" x14ac:dyDescent="0.25">
      <c r="AA34511"/>
      <c r="AB34511"/>
      <c r="AC34511"/>
    </row>
    <row r="34512" spans="27:29" x14ac:dyDescent="0.25">
      <c r="AA34512"/>
      <c r="AB34512"/>
      <c r="AC34512"/>
    </row>
    <row r="34513" spans="27:29" x14ac:dyDescent="0.25">
      <c r="AA34513"/>
      <c r="AB34513"/>
      <c r="AC34513"/>
    </row>
    <row r="34514" spans="27:29" x14ac:dyDescent="0.25">
      <c r="AA34514"/>
      <c r="AB34514"/>
      <c r="AC34514"/>
    </row>
    <row r="34515" spans="27:29" x14ac:dyDescent="0.25">
      <c r="AA34515"/>
      <c r="AB34515"/>
      <c r="AC34515"/>
    </row>
    <row r="34516" spans="27:29" x14ac:dyDescent="0.25">
      <c r="AA34516"/>
      <c r="AB34516"/>
      <c r="AC34516"/>
    </row>
    <row r="34517" spans="27:29" x14ac:dyDescent="0.25">
      <c r="AA34517"/>
      <c r="AB34517"/>
      <c r="AC34517"/>
    </row>
    <row r="34518" spans="27:29" x14ac:dyDescent="0.25">
      <c r="AA34518"/>
      <c r="AB34518"/>
      <c r="AC34518"/>
    </row>
    <row r="34519" spans="27:29" x14ac:dyDescent="0.25">
      <c r="AA34519"/>
      <c r="AB34519"/>
      <c r="AC34519"/>
    </row>
    <row r="34520" spans="27:29" x14ac:dyDescent="0.25">
      <c r="AA34520"/>
      <c r="AB34520"/>
      <c r="AC34520"/>
    </row>
    <row r="34521" spans="27:29" x14ac:dyDescent="0.25">
      <c r="AA34521"/>
      <c r="AB34521"/>
      <c r="AC34521"/>
    </row>
    <row r="34522" spans="27:29" x14ac:dyDescent="0.25">
      <c r="AA34522"/>
      <c r="AB34522"/>
      <c r="AC34522"/>
    </row>
    <row r="34523" spans="27:29" x14ac:dyDescent="0.25">
      <c r="AA34523"/>
      <c r="AB34523"/>
      <c r="AC34523"/>
    </row>
    <row r="34524" spans="27:29" x14ac:dyDescent="0.25">
      <c r="AA34524"/>
      <c r="AB34524"/>
      <c r="AC34524"/>
    </row>
    <row r="34525" spans="27:29" x14ac:dyDescent="0.25">
      <c r="AA34525"/>
      <c r="AB34525"/>
      <c r="AC34525"/>
    </row>
    <row r="34526" spans="27:29" x14ac:dyDescent="0.25">
      <c r="AA34526"/>
      <c r="AB34526"/>
      <c r="AC34526"/>
    </row>
    <row r="34527" spans="27:29" x14ac:dyDescent="0.25">
      <c r="AA34527"/>
      <c r="AB34527"/>
      <c r="AC34527"/>
    </row>
    <row r="34528" spans="27:29" x14ac:dyDescent="0.25">
      <c r="AA34528"/>
      <c r="AB34528"/>
      <c r="AC34528"/>
    </row>
    <row r="34529" spans="27:29" x14ac:dyDescent="0.25">
      <c r="AA34529"/>
      <c r="AB34529"/>
      <c r="AC34529"/>
    </row>
    <row r="34530" spans="27:29" x14ac:dyDescent="0.25">
      <c r="AA34530"/>
      <c r="AB34530"/>
      <c r="AC34530"/>
    </row>
    <row r="34531" spans="27:29" x14ac:dyDescent="0.25">
      <c r="AA34531"/>
      <c r="AB34531"/>
      <c r="AC34531"/>
    </row>
    <row r="34532" spans="27:29" x14ac:dyDescent="0.25">
      <c r="AA34532"/>
      <c r="AB34532"/>
      <c r="AC34532"/>
    </row>
    <row r="34533" spans="27:29" x14ac:dyDescent="0.25">
      <c r="AA34533"/>
      <c r="AB34533"/>
      <c r="AC34533"/>
    </row>
    <row r="34534" spans="27:29" x14ac:dyDescent="0.25">
      <c r="AA34534"/>
      <c r="AB34534"/>
      <c r="AC34534"/>
    </row>
    <row r="34535" spans="27:29" x14ac:dyDescent="0.25">
      <c r="AA34535"/>
      <c r="AB34535"/>
      <c r="AC34535"/>
    </row>
    <row r="34536" spans="27:29" x14ac:dyDescent="0.25">
      <c r="AA34536"/>
      <c r="AB34536"/>
      <c r="AC34536"/>
    </row>
    <row r="34537" spans="27:29" x14ac:dyDescent="0.25">
      <c r="AA34537"/>
      <c r="AB34537"/>
      <c r="AC34537"/>
    </row>
    <row r="34538" spans="27:29" x14ac:dyDescent="0.25">
      <c r="AA34538"/>
      <c r="AB34538"/>
      <c r="AC34538"/>
    </row>
    <row r="34539" spans="27:29" x14ac:dyDescent="0.25">
      <c r="AA34539"/>
      <c r="AB34539"/>
      <c r="AC34539"/>
    </row>
    <row r="34540" spans="27:29" x14ac:dyDescent="0.25">
      <c r="AA34540"/>
      <c r="AB34540"/>
      <c r="AC34540"/>
    </row>
    <row r="34541" spans="27:29" x14ac:dyDescent="0.25">
      <c r="AA34541"/>
      <c r="AB34541"/>
      <c r="AC34541"/>
    </row>
    <row r="34542" spans="27:29" x14ac:dyDescent="0.25">
      <c r="AA34542"/>
      <c r="AB34542"/>
      <c r="AC34542"/>
    </row>
    <row r="34543" spans="27:29" x14ac:dyDescent="0.25">
      <c r="AA34543"/>
      <c r="AB34543"/>
      <c r="AC34543"/>
    </row>
    <row r="34544" spans="27:29" x14ac:dyDescent="0.25">
      <c r="AA34544"/>
      <c r="AB34544"/>
      <c r="AC34544"/>
    </row>
    <row r="34545" spans="27:29" x14ac:dyDescent="0.25">
      <c r="AA34545"/>
      <c r="AB34545"/>
      <c r="AC34545"/>
    </row>
    <row r="34546" spans="27:29" x14ac:dyDescent="0.25">
      <c r="AA34546"/>
      <c r="AB34546"/>
      <c r="AC34546"/>
    </row>
    <row r="34547" spans="27:29" x14ac:dyDescent="0.25">
      <c r="AA34547"/>
      <c r="AB34547"/>
      <c r="AC34547"/>
    </row>
    <row r="34548" spans="27:29" x14ac:dyDescent="0.25">
      <c r="AA34548"/>
      <c r="AB34548"/>
      <c r="AC34548"/>
    </row>
    <row r="34549" spans="27:29" x14ac:dyDescent="0.25">
      <c r="AA34549"/>
      <c r="AB34549"/>
      <c r="AC34549"/>
    </row>
    <row r="34550" spans="27:29" x14ac:dyDescent="0.25">
      <c r="AA34550"/>
      <c r="AB34550"/>
      <c r="AC34550"/>
    </row>
    <row r="34551" spans="27:29" x14ac:dyDescent="0.25">
      <c r="AA34551"/>
      <c r="AB34551"/>
      <c r="AC34551"/>
    </row>
    <row r="34552" spans="27:29" x14ac:dyDescent="0.25">
      <c r="AA34552"/>
      <c r="AB34552"/>
      <c r="AC34552"/>
    </row>
    <row r="34553" spans="27:29" x14ac:dyDescent="0.25">
      <c r="AA34553"/>
      <c r="AB34553"/>
      <c r="AC34553"/>
    </row>
    <row r="34554" spans="27:29" x14ac:dyDescent="0.25">
      <c r="AA34554"/>
      <c r="AB34554"/>
      <c r="AC34554"/>
    </row>
    <row r="34555" spans="27:29" x14ac:dyDescent="0.25">
      <c r="AA34555"/>
      <c r="AB34555"/>
      <c r="AC34555"/>
    </row>
    <row r="34556" spans="27:29" x14ac:dyDescent="0.25">
      <c r="AA34556"/>
      <c r="AB34556"/>
      <c r="AC34556"/>
    </row>
    <row r="34557" spans="27:29" x14ac:dyDescent="0.25">
      <c r="AA34557"/>
      <c r="AB34557"/>
      <c r="AC34557"/>
    </row>
    <row r="34558" spans="27:29" x14ac:dyDescent="0.25">
      <c r="AA34558"/>
      <c r="AB34558"/>
      <c r="AC34558"/>
    </row>
    <row r="34559" spans="27:29" x14ac:dyDescent="0.25">
      <c r="AA34559"/>
      <c r="AB34559"/>
      <c r="AC34559"/>
    </row>
    <row r="34560" spans="27:29" x14ac:dyDescent="0.25">
      <c r="AA34560"/>
      <c r="AB34560"/>
      <c r="AC34560"/>
    </row>
    <row r="34561" spans="27:29" x14ac:dyDescent="0.25">
      <c r="AA34561"/>
      <c r="AB34561"/>
      <c r="AC34561"/>
    </row>
    <row r="34562" spans="27:29" x14ac:dyDescent="0.25">
      <c r="AA34562"/>
      <c r="AB34562"/>
      <c r="AC34562"/>
    </row>
    <row r="34563" spans="27:29" x14ac:dyDescent="0.25">
      <c r="AA34563"/>
      <c r="AB34563"/>
      <c r="AC34563"/>
    </row>
    <row r="34564" spans="27:29" x14ac:dyDescent="0.25">
      <c r="AA34564"/>
      <c r="AB34564"/>
      <c r="AC34564"/>
    </row>
    <row r="34565" spans="27:29" x14ac:dyDescent="0.25">
      <c r="AA34565"/>
      <c r="AB34565"/>
      <c r="AC34565"/>
    </row>
    <row r="34566" spans="27:29" x14ac:dyDescent="0.25">
      <c r="AA34566"/>
      <c r="AB34566"/>
      <c r="AC34566"/>
    </row>
    <row r="34567" spans="27:29" x14ac:dyDescent="0.25">
      <c r="AA34567"/>
      <c r="AB34567"/>
      <c r="AC34567"/>
    </row>
    <row r="34568" spans="27:29" x14ac:dyDescent="0.25">
      <c r="AA34568"/>
      <c r="AB34568"/>
      <c r="AC34568"/>
    </row>
    <row r="34569" spans="27:29" x14ac:dyDescent="0.25">
      <c r="AA34569"/>
      <c r="AB34569"/>
      <c r="AC34569"/>
    </row>
    <row r="34570" spans="27:29" x14ac:dyDescent="0.25">
      <c r="AA34570"/>
      <c r="AB34570"/>
      <c r="AC34570"/>
    </row>
    <row r="34571" spans="27:29" x14ac:dyDescent="0.25">
      <c r="AA34571"/>
      <c r="AB34571"/>
      <c r="AC34571"/>
    </row>
    <row r="34572" spans="27:29" x14ac:dyDescent="0.25">
      <c r="AA34572"/>
      <c r="AB34572"/>
      <c r="AC34572"/>
    </row>
    <row r="34573" spans="27:29" x14ac:dyDescent="0.25">
      <c r="AA34573"/>
      <c r="AB34573"/>
      <c r="AC34573"/>
    </row>
    <row r="34574" spans="27:29" x14ac:dyDescent="0.25">
      <c r="AA34574"/>
      <c r="AB34574"/>
      <c r="AC34574"/>
    </row>
    <row r="34575" spans="27:29" x14ac:dyDescent="0.25">
      <c r="AA34575"/>
      <c r="AB34575"/>
      <c r="AC34575"/>
    </row>
    <row r="34576" spans="27:29" x14ac:dyDescent="0.25">
      <c r="AA34576"/>
      <c r="AB34576"/>
      <c r="AC34576"/>
    </row>
    <row r="34577" spans="27:29" x14ac:dyDescent="0.25">
      <c r="AA34577"/>
      <c r="AB34577"/>
      <c r="AC34577"/>
    </row>
    <row r="34578" spans="27:29" x14ac:dyDescent="0.25">
      <c r="AA34578"/>
      <c r="AB34578"/>
      <c r="AC34578"/>
    </row>
    <row r="34579" spans="27:29" x14ac:dyDescent="0.25">
      <c r="AA34579"/>
      <c r="AB34579"/>
      <c r="AC34579"/>
    </row>
    <row r="34580" spans="27:29" x14ac:dyDescent="0.25">
      <c r="AA34580"/>
      <c r="AB34580"/>
      <c r="AC34580"/>
    </row>
    <row r="34581" spans="27:29" x14ac:dyDescent="0.25">
      <c r="AA34581"/>
      <c r="AB34581"/>
      <c r="AC34581"/>
    </row>
    <row r="34582" spans="27:29" x14ac:dyDescent="0.25">
      <c r="AA34582"/>
      <c r="AB34582"/>
      <c r="AC34582"/>
    </row>
    <row r="34583" spans="27:29" x14ac:dyDescent="0.25">
      <c r="AA34583"/>
      <c r="AB34583"/>
      <c r="AC34583"/>
    </row>
    <row r="34584" spans="27:29" x14ac:dyDescent="0.25">
      <c r="AA34584"/>
      <c r="AB34584"/>
      <c r="AC34584"/>
    </row>
    <row r="34585" spans="27:29" x14ac:dyDescent="0.25">
      <c r="AA34585"/>
      <c r="AB34585"/>
      <c r="AC34585"/>
    </row>
    <row r="34586" spans="27:29" x14ac:dyDescent="0.25">
      <c r="AA34586"/>
      <c r="AB34586"/>
      <c r="AC34586"/>
    </row>
    <row r="34587" spans="27:29" x14ac:dyDescent="0.25">
      <c r="AA34587"/>
      <c r="AB34587"/>
      <c r="AC34587"/>
    </row>
    <row r="34588" spans="27:29" x14ac:dyDescent="0.25">
      <c r="AA34588"/>
      <c r="AB34588"/>
      <c r="AC34588"/>
    </row>
    <row r="34589" spans="27:29" x14ac:dyDescent="0.25">
      <c r="AA34589"/>
      <c r="AB34589"/>
      <c r="AC34589"/>
    </row>
    <row r="34590" spans="27:29" x14ac:dyDescent="0.25">
      <c r="AA34590"/>
      <c r="AB34590"/>
      <c r="AC34590"/>
    </row>
    <row r="34591" spans="27:29" x14ac:dyDescent="0.25">
      <c r="AA34591"/>
      <c r="AB34591"/>
      <c r="AC34591"/>
    </row>
    <row r="34592" spans="27:29" x14ac:dyDescent="0.25">
      <c r="AA34592"/>
      <c r="AB34592"/>
      <c r="AC34592"/>
    </row>
    <row r="34593" spans="27:29" x14ac:dyDescent="0.25">
      <c r="AA34593"/>
      <c r="AB34593"/>
      <c r="AC34593"/>
    </row>
    <row r="34594" spans="27:29" x14ac:dyDescent="0.25">
      <c r="AA34594"/>
      <c r="AB34594"/>
      <c r="AC34594"/>
    </row>
    <row r="34595" spans="27:29" x14ac:dyDescent="0.25">
      <c r="AA34595"/>
      <c r="AB34595"/>
      <c r="AC34595"/>
    </row>
    <row r="34596" spans="27:29" x14ac:dyDescent="0.25">
      <c r="AA34596"/>
      <c r="AB34596"/>
      <c r="AC34596"/>
    </row>
    <row r="34597" spans="27:29" x14ac:dyDescent="0.25">
      <c r="AA34597"/>
      <c r="AB34597"/>
      <c r="AC34597"/>
    </row>
    <row r="34598" spans="27:29" x14ac:dyDescent="0.25">
      <c r="AA34598"/>
      <c r="AB34598"/>
      <c r="AC34598"/>
    </row>
    <row r="34599" spans="27:29" x14ac:dyDescent="0.25">
      <c r="AA34599"/>
      <c r="AB34599"/>
      <c r="AC34599"/>
    </row>
    <row r="34600" spans="27:29" x14ac:dyDescent="0.25">
      <c r="AA34600"/>
      <c r="AB34600"/>
      <c r="AC34600"/>
    </row>
    <row r="34601" spans="27:29" x14ac:dyDescent="0.25">
      <c r="AA34601"/>
      <c r="AB34601"/>
      <c r="AC34601"/>
    </row>
    <row r="34602" spans="27:29" x14ac:dyDescent="0.25">
      <c r="AA34602"/>
      <c r="AB34602"/>
      <c r="AC34602"/>
    </row>
    <row r="34603" spans="27:29" x14ac:dyDescent="0.25">
      <c r="AA34603"/>
      <c r="AB34603"/>
      <c r="AC34603"/>
    </row>
    <row r="34604" spans="27:29" x14ac:dyDescent="0.25">
      <c r="AA34604"/>
      <c r="AB34604"/>
      <c r="AC34604"/>
    </row>
    <row r="34605" spans="27:29" x14ac:dyDescent="0.25">
      <c r="AA34605"/>
      <c r="AB34605"/>
      <c r="AC34605"/>
    </row>
    <row r="34606" spans="27:29" x14ac:dyDescent="0.25">
      <c r="AA34606"/>
      <c r="AB34606"/>
      <c r="AC34606"/>
    </row>
    <row r="34607" spans="27:29" x14ac:dyDescent="0.25">
      <c r="AA34607"/>
      <c r="AB34607"/>
      <c r="AC34607"/>
    </row>
    <row r="34608" spans="27:29" x14ac:dyDescent="0.25">
      <c r="AA34608"/>
      <c r="AB34608"/>
      <c r="AC34608"/>
    </row>
    <row r="34609" spans="27:29" x14ac:dyDescent="0.25">
      <c r="AA34609"/>
      <c r="AB34609"/>
      <c r="AC34609"/>
    </row>
    <row r="34610" spans="27:29" x14ac:dyDescent="0.25">
      <c r="AA34610"/>
      <c r="AB34610"/>
      <c r="AC34610"/>
    </row>
    <row r="34611" spans="27:29" x14ac:dyDescent="0.25">
      <c r="AA34611"/>
      <c r="AB34611"/>
      <c r="AC34611"/>
    </row>
    <row r="34612" spans="27:29" x14ac:dyDescent="0.25">
      <c r="AA34612"/>
      <c r="AB34612"/>
      <c r="AC34612"/>
    </row>
    <row r="34613" spans="27:29" x14ac:dyDescent="0.25">
      <c r="AA34613"/>
      <c r="AB34613"/>
      <c r="AC34613"/>
    </row>
    <row r="34614" spans="27:29" x14ac:dyDescent="0.25">
      <c r="AA34614"/>
      <c r="AB34614"/>
      <c r="AC34614"/>
    </row>
    <row r="34615" spans="27:29" x14ac:dyDescent="0.25">
      <c r="AA34615"/>
      <c r="AB34615"/>
      <c r="AC34615"/>
    </row>
    <row r="34616" spans="27:29" x14ac:dyDescent="0.25">
      <c r="AA34616"/>
      <c r="AB34616"/>
      <c r="AC34616"/>
    </row>
    <row r="34617" spans="27:29" x14ac:dyDescent="0.25">
      <c r="AA34617"/>
      <c r="AB34617"/>
      <c r="AC34617"/>
    </row>
    <row r="34618" spans="27:29" x14ac:dyDescent="0.25">
      <c r="AA34618"/>
      <c r="AB34618"/>
      <c r="AC34618"/>
    </row>
    <row r="34619" spans="27:29" x14ac:dyDescent="0.25">
      <c r="AA34619"/>
      <c r="AB34619"/>
      <c r="AC34619"/>
    </row>
    <row r="34620" spans="27:29" x14ac:dyDescent="0.25">
      <c r="AA34620"/>
      <c r="AB34620"/>
      <c r="AC34620"/>
    </row>
    <row r="34621" spans="27:29" x14ac:dyDescent="0.25">
      <c r="AA34621"/>
      <c r="AB34621"/>
      <c r="AC34621"/>
    </row>
    <row r="34622" spans="27:29" x14ac:dyDescent="0.25">
      <c r="AA34622"/>
      <c r="AB34622"/>
      <c r="AC34622"/>
    </row>
    <row r="34623" spans="27:29" x14ac:dyDescent="0.25">
      <c r="AA34623"/>
      <c r="AB34623"/>
      <c r="AC34623"/>
    </row>
    <row r="34624" spans="27:29" x14ac:dyDescent="0.25">
      <c r="AA34624"/>
      <c r="AB34624"/>
      <c r="AC34624"/>
    </row>
    <row r="34625" spans="27:29" x14ac:dyDescent="0.25">
      <c r="AA34625"/>
      <c r="AB34625"/>
      <c r="AC34625"/>
    </row>
    <row r="34626" spans="27:29" x14ac:dyDescent="0.25">
      <c r="AA34626"/>
      <c r="AB34626"/>
      <c r="AC34626"/>
    </row>
    <row r="34627" spans="27:29" x14ac:dyDescent="0.25">
      <c r="AA34627"/>
      <c r="AB34627"/>
      <c r="AC34627"/>
    </row>
    <row r="34628" spans="27:29" x14ac:dyDescent="0.25">
      <c r="AA34628"/>
      <c r="AB34628"/>
      <c r="AC34628"/>
    </row>
    <row r="34629" spans="27:29" x14ac:dyDescent="0.25">
      <c r="AA34629"/>
      <c r="AB34629"/>
      <c r="AC34629"/>
    </row>
    <row r="34630" spans="27:29" x14ac:dyDescent="0.25">
      <c r="AA34630"/>
      <c r="AB34630"/>
      <c r="AC34630"/>
    </row>
    <row r="34631" spans="27:29" x14ac:dyDescent="0.25">
      <c r="AA34631"/>
      <c r="AB34631"/>
      <c r="AC34631"/>
    </row>
    <row r="34632" spans="27:29" x14ac:dyDescent="0.25">
      <c r="AA34632"/>
      <c r="AB34632"/>
      <c r="AC34632"/>
    </row>
    <row r="34633" spans="27:29" x14ac:dyDescent="0.25">
      <c r="AA34633"/>
      <c r="AB34633"/>
      <c r="AC34633"/>
    </row>
    <row r="34634" spans="27:29" x14ac:dyDescent="0.25">
      <c r="AA34634"/>
      <c r="AB34634"/>
      <c r="AC34634"/>
    </row>
    <row r="34635" spans="27:29" x14ac:dyDescent="0.25">
      <c r="AA34635"/>
      <c r="AB34635"/>
      <c r="AC34635"/>
    </row>
    <row r="34636" spans="27:29" x14ac:dyDescent="0.25">
      <c r="AA34636"/>
      <c r="AB34636"/>
      <c r="AC34636"/>
    </row>
    <row r="34637" spans="27:29" x14ac:dyDescent="0.25">
      <c r="AA34637"/>
      <c r="AB34637"/>
      <c r="AC34637"/>
    </row>
    <row r="34638" spans="27:29" x14ac:dyDescent="0.25">
      <c r="AA34638"/>
      <c r="AB34638"/>
      <c r="AC34638"/>
    </row>
    <row r="34639" spans="27:29" x14ac:dyDescent="0.25">
      <c r="AA34639"/>
      <c r="AB34639"/>
      <c r="AC34639"/>
    </row>
    <row r="34640" spans="27:29" x14ac:dyDescent="0.25">
      <c r="AA34640"/>
      <c r="AB34640"/>
      <c r="AC34640"/>
    </row>
    <row r="34641" spans="27:29" x14ac:dyDescent="0.25">
      <c r="AA34641"/>
      <c r="AB34641"/>
      <c r="AC34641"/>
    </row>
    <row r="34642" spans="27:29" x14ac:dyDescent="0.25">
      <c r="AA34642"/>
      <c r="AB34642"/>
      <c r="AC34642"/>
    </row>
    <row r="34643" spans="27:29" x14ac:dyDescent="0.25">
      <c r="AA34643"/>
      <c r="AB34643"/>
      <c r="AC34643"/>
    </row>
    <row r="34644" spans="27:29" x14ac:dyDescent="0.25">
      <c r="AA34644"/>
      <c r="AB34644"/>
      <c r="AC34644"/>
    </row>
    <row r="34645" spans="27:29" x14ac:dyDescent="0.25">
      <c r="AA34645"/>
      <c r="AB34645"/>
      <c r="AC34645"/>
    </row>
    <row r="34646" spans="27:29" x14ac:dyDescent="0.25">
      <c r="AA34646"/>
      <c r="AB34646"/>
      <c r="AC34646"/>
    </row>
    <row r="34647" spans="27:29" x14ac:dyDescent="0.25">
      <c r="AA34647"/>
      <c r="AB34647"/>
      <c r="AC34647"/>
    </row>
    <row r="34648" spans="27:29" x14ac:dyDescent="0.25">
      <c r="AA34648"/>
      <c r="AB34648"/>
      <c r="AC34648"/>
    </row>
    <row r="34649" spans="27:29" x14ac:dyDescent="0.25">
      <c r="AA34649"/>
      <c r="AB34649"/>
      <c r="AC34649"/>
    </row>
    <row r="34650" spans="27:29" x14ac:dyDescent="0.25">
      <c r="AA34650"/>
      <c r="AB34650"/>
      <c r="AC34650"/>
    </row>
    <row r="34651" spans="27:29" x14ac:dyDescent="0.25">
      <c r="AA34651"/>
      <c r="AB34651"/>
      <c r="AC34651"/>
    </row>
    <row r="34652" spans="27:29" x14ac:dyDescent="0.25">
      <c r="AA34652"/>
      <c r="AB34652"/>
      <c r="AC34652"/>
    </row>
    <row r="34653" spans="27:29" x14ac:dyDescent="0.25">
      <c r="AA34653"/>
      <c r="AB34653"/>
      <c r="AC34653"/>
    </row>
    <row r="34654" spans="27:29" x14ac:dyDescent="0.25">
      <c r="AA34654"/>
      <c r="AB34654"/>
      <c r="AC34654"/>
    </row>
    <row r="34655" spans="27:29" x14ac:dyDescent="0.25">
      <c r="AA34655"/>
      <c r="AB34655"/>
      <c r="AC34655"/>
    </row>
    <row r="34656" spans="27:29" x14ac:dyDescent="0.25">
      <c r="AA34656"/>
      <c r="AB34656"/>
      <c r="AC34656"/>
    </row>
    <row r="34657" spans="27:29" x14ac:dyDescent="0.25">
      <c r="AA34657"/>
      <c r="AB34657"/>
      <c r="AC34657"/>
    </row>
    <row r="34658" spans="27:29" x14ac:dyDescent="0.25">
      <c r="AA34658"/>
      <c r="AB34658"/>
      <c r="AC34658"/>
    </row>
    <row r="34659" spans="27:29" x14ac:dyDescent="0.25">
      <c r="AA34659"/>
      <c r="AB34659"/>
      <c r="AC34659"/>
    </row>
    <row r="34660" spans="27:29" x14ac:dyDescent="0.25">
      <c r="AA34660"/>
      <c r="AB34660"/>
      <c r="AC34660"/>
    </row>
    <row r="34661" spans="27:29" x14ac:dyDescent="0.25">
      <c r="AA34661"/>
      <c r="AB34661"/>
      <c r="AC34661"/>
    </row>
    <row r="34662" spans="27:29" x14ac:dyDescent="0.25">
      <c r="AA34662"/>
      <c r="AB34662"/>
      <c r="AC34662"/>
    </row>
    <row r="34663" spans="27:29" x14ac:dyDescent="0.25">
      <c r="AA34663"/>
      <c r="AB34663"/>
      <c r="AC34663"/>
    </row>
    <row r="34664" spans="27:29" x14ac:dyDescent="0.25">
      <c r="AA34664"/>
      <c r="AB34664"/>
      <c r="AC34664"/>
    </row>
    <row r="34665" spans="27:29" x14ac:dyDescent="0.25">
      <c r="AA34665"/>
      <c r="AB34665"/>
      <c r="AC34665"/>
    </row>
    <row r="34666" spans="27:29" x14ac:dyDescent="0.25">
      <c r="AA34666"/>
      <c r="AB34666"/>
      <c r="AC34666"/>
    </row>
    <row r="34667" spans="27:29" x14ac:dyDescent="0.25">
      <c r="AA34667"/>
      <c r="AB34667"/>
      <c r="AC34667"/>
    </row>
    <row r="34668" spans="27:29" x14ac:dyDescent="0.25">
      <c r="AA34668"/>
      <c r="AB34668"/>
      <c r="AC34668"/>
    </row>
    <row r="34669" spans="27:29" x14ac:dyDescent="0.25">
      <c r="AA34669"/>
      <c r="AB34669"/>
      <c r="AC34669"/>
    </row>
    <row r="34670" spans="27:29" x14ac:dyDescent="0.25">
      <c r="AA34670"/>
      <c r="AB34670"/>
      <c r="AC34670"/>
    </row>
    <row r="34671" spans="27:29" x14ac:dyDescent="0.25">
      <c r="AA34671"/>
      <c r="AB34671"/>
      <c r="AC34671"/>
    </row>
    <row r="34672" spans="27:29" x14ac:dyDescent="0.25">
      <c r="AA34672"/>
      <c r="AB34672"/>
      <c r="AC34672"/>
    </row>
    <row r="34673" spans="27:29" x14ac:dyDescent="0.25">
      <c r="AA34673"/>
      <c r="AB34673"/>
      <c r="AC34673"/>
    </row>
    <row r="34674" spans="27:29" x14ac:dyDescent="0.25">
      <c r="AA34674"/>
      <c r="AB34674"/>
      <c r="AC34674"/>
    </row>
    <row r="34675" spans="27:29" x14ac:dyDescent="0.25">
      <c r="AA34675"/>
      <c r="AB34675"/>
      <c r="AC34675"/>
    </row>
    <row r="34676" spans="27:29" x14ac:dyDescent="0.25">
      <c r="AA34676"/>
      <c r="AB34676"/>
      <c r="AC34676"/>
    </row>
    <row r="34677" spans="27:29" x14ac:dyDescent="0.25">
      <c r="AA34677"/>
      <c r="AB34677"/>
      <c r="AC34677"/>
    </row>
    <row r="34678" spans="27:29" x14ac:dyDescent="0.25">
      <c r="AA34678"/>
      <c r="AB34678"/>
      <c r="AC34678"/>
    </row>
    <row r="34679" spans="27:29" x14ac:dyDescent="0.25">
      <c r="AA34679"/>
      <c r="AB34679"/>
      <c r="AC34679"/>
    </row>
    <row r="34680" spans="27:29" x14ac:dyDescent="0.25">
      <c r="AA34680"/>
      <c r="AB34680"/>
      <c r="AC34680"/>
    </row>
    <row r="34681" spans="27:29" x14ac:dyDescent="0.25">
      <c r="AA34681"/>
      <c r="AB34681"/>
      <c r="AC34681"/>
    </row>
    <row r="34682" spans="27:29" x14ac:dyDescent="0.25">
      <c r="AA34682"/>
      <c r="AB34682"/>
      <c r="AC34682"/>
    </row>
    <row r="34683" spans="27:29" x14ac:dyDescent="0.25">
      <c r="AA34683"/>
      <c r="AB34683"/>
      <c r="AC34683"/>
    </row>
    <row r="34684" spans="27:29" x14ac:dyDescent="0.25">
      <c r="AA34684"/>
      <c r="AB34684"/>
      <c r="AC34684"/>
    </row>
    <row r="34685" spans="27:29" x14ac:dyDescent="0.25">
      <c r="AA34685"/>
      <c r="AB34685"/>
      <c r="AC34685"/>
    </row>
    <row r="34686" spans="27:29" x14ac:dyDescent="0.25">
      <c r="AA34686"/>
      <c r="AB34686"/>
      <c r="AC34686"/>
    </row>
    <row r="34687" spans="27:29" x14ac:dyDescent="0.25">
      <c r="AA34687"/>
      <c r="AB34687"/>
      <c r="AC34687"/>
    </row>
    <row r="34688" spans="27:29" x14ac:dyDescent="0.25">
      <c r="AA34688"/>
      <c r="AB34688"/>
      <c r="AC34688"/>
    </row>
    <row r="34689" spans="27:29" x14ac:dyDescent="0.25">
      <c r="AA34689"/>
      <c r="AB34689"/>
      <c r="AC34689"/>
    </row>
    <row r="34690" spans="27:29" x14ac:dyDescent="0.25">
      <c r="AA34690"/>
      <c r="AB34690"/>
      <c r="AC34690"/>
    </row>
    <row r="34691" spans="27:29" x14ac:dyDescent="0.25">
      <c r="AA34691"/>
      <c r="AB34691"/>
      <c r="AC34691"/>
    </row>
    <row r="34692" spans="27:29" x14ac:dyDescent="0.25">
      <c r="AA34692"/>
      <c r="AB34692"/>
      <c r="AC34692"/>
    </row>
    <row r="34693" spans="27:29" x14ac:dyDescent="0.25">
      <c r="AA34693"/>
      <c r="AB34693"/>
      <c r="AC34693"/>
    </row>
    <row r="34694" spans="27:29" x14ac:dyDescent="0.25">
      <c r="AA34694"/>
      <c r="AB34694"/>
      <c r="AC34694"/>
    </row>
    <row r="34695" spans="27:29" x14ac:dyDescent="0.25">
      <c r="AA34695"/>
      <c r="AB34695"/>
      <c r="AC34695"/>
    </row>
    <row r="34696" spans="27:29" x14ac:dyDescent="0.25">
      <c r="AA34696"/>
      <c r="AB34696"/>
      <c r="AC34696"/>
    </row>
    <row r="34697" spans="27:29" x14ac:dyDescent="0.25">
      <c r="AA34697"/>
      <c r="AB34697"/>
      <c r="AC34697"/>
    </row>
    <row r="34698" spans="27:29" x14ac:dyDescent="0.25">
      <c r="AA34698"/>
      <c r="AB34698"/>
      <c r="AC34698"/>
    </row>
    <row r="34699" spans="27:29" x14ac:dyDescent="0.25">
      <c r="AA34699"/>
      <c r="AB34699"/>
      <c r="AC34699"/>
    </row>
    <row r="34700" spans="27:29" x14ac:dyDescent="0.25">
      <c r="AA34700"/>
      <c r="AB34700"/>
      <c r="AC34700"/>
    </row>
    <row r="34701" spans="27:29" x14ac:dyDescent="0.25">
      <c r="AA34701"/>
      <c r="AB34701"/>
      <c r="AC34701"/>
    </row>
    <row r="34702" spans="27:29" x14ac:dyDescent="0.25">
      <c r="AA34702"/>
      <c r="AB34702"/>
      <c r="AC34702"/>
    </row>
    <row r="34703" spans="27:29" x14ac:dyDescent="0.25">
      <c r="AA34703"/>
      <c r="AB34703"/>
      <c r="AC34703"/>
    </row>
    <row r="34704" spans="27:29" x14ac:dyDescent="0.25">
      <c r="AA34704"/>
      <c r="AB34704"/>
      <c r="AC34704"/>
    </row>
    <row r="34705" spans="27:29" x14ac:dyDescent="0.25">
      <c r="AA34705"/>
      <c r="AB34705"/>
      <c r="AC34705"/>
    </row>
    <row r="34706" spans="27:29" x14ac:dyDescent="0.25">
      <c r="AA34706"/>
      <c r="AB34706"/>
      <c r="AC34706"/>
    </row>
    <row r="34707" spans="27:29" x14ac:dyDescent="0.25">
      <c r="AA34707"/>
      <c r="AB34707"/>
      <c r="AC34707"/>
    </row>
    <row r="34708" spans="27:29" x14ac:dyDescent="0.25">
      <c r="AA34708"/>
      <c r="AB34708"/>
      <c r="AC34708"/>
    </row>
    <row r="34709" spans="27:29" x14ac:dyDescent="0.25">
      <c r="AA34709"/>
      <c r="AB34709"/>
      <c r="AC34709"/>
    </row>
    <row r="34710" spans="27:29" x14ac:dyDescent="0.25">
      <c r="AA34710"/>
      <c r="AB34710"/>
      <c r="AC34710"/>
    </row>
    <row r="34711" spans="27:29" x14ac:dyDescent="0.25">
      <c r="AA34711"/>
      <c r="AB34711"/>
      <c r="AC34711"/>
    </row>
    <row r="34712" spans="27:29" x14ac:dyDescent="0.25">
      <c r="AA34712"/>
      <c r="AB34712"/>
      <c r="AC34712"/>
    </row>
    <row r="34713" spans="27:29" x14ac:dyDescent="0.25">
      <c r="AA34713"/>
      <c r="AB34713"/>
      <c r="AC34713"/>
    </row>
    <row r="34714" spans="27:29" x14ac:dyDescent="0.25">
      <c r="AA34714"/>
      <c r="AB34714"/>
      <c r="AC34714"/>
    </row>
    <row r="34715" spans="27:29" x14ac:dyDescent="0.25">
      <c r="AA34715"/>
      <c r="AB34715"/>
      <c r="AC34715"/>
    </row>
    <row r="34716" spans="27:29" x14ac:dyDescent="0.25">
      <c r="AA34716"/>
      <c r="AB34716"/>
      <c r="AC34716"/>
    </row>
    <row r="34717" spans="27:29" x14ac:dyDescent="0.25">
      <c r="AA34717"/>
      <c r="AB34717"/>
      <c r="AC34717"/>
    </row>
    <row r="34718" spans="27:29" x14ac:dyDescent="0.25">
      <c r="AA34718"/>
      <c r="AB34718"/>
      <c r="AC34718"/>
    </row>
    <row r="34719" spans="27:29" x14ac:dyDescent="0.25">
      <c r="AA34719"/>
      <c r="AB34719"/>
      <c r="AC34719"/>
    </row>
    <row r="34720" spans="27:29" x14ac:dyDescent="0.25">
      <c r="AA34720"/>
      <c r="AB34720"/>
      <c r="AC34720"/>
    </row>
    <row r="34721" spans="27:29" x14ac:dyDescent="0.25">
      <c r="AA34721"/>
      <c r="AB34721"/>
      <c r="AC34721"/>
    </row>
    <row r="34722" spans="27:29" x14ac:dyDescent="0.25">
      <c r="AA34722"/>
      <c r="AB34722"/>
      <c r="AC34722"/>
    </row>
    <row r="34723" spans="27:29" x14ac:dyDescent="0.25">
      <c r="AA34723"/>
      <c r="AB34723"/>
      <c r="AC34723"/>
    </row>
    <row r="34724" spans="27:29" x14ac:dyDescent="0.25">
      <c r="AA34724"/>
      <c r="AB34724"/>
      <c r="AC34724"/>
    </row>
    <row r="34725" spans="27:29" x14ac:dyDescent="0.25">
      <c r="AA34725"/>
      <c r="AB34725"/>
      <c r="AC34725"/>
    </row>
    <row r="34726" spans="27:29" x14ac:dyDescent="0.25">
      <c r="AA34726"/>
      <c r="AB34726"/>
      <c r="AC34726"/>
    </row>
    <row r="34727" spans="27:29" x14ac:dyDescent="0.25">
      <c r="AA34727"/>
      <c r="AB34727"/>
      <c r="AC34727"/>
    </row>
    <row r="34728" spans="27:29" x14ac:dyDescent="0.25">
      <c r="AA34728"/>
      <c r="AB34728"/>
      <c r="AC34728"/>
    </row>
    <row r="34729" spans="27:29" x14ac:dyDescent="0.25">
      <c r="AA34729"/>
      <c r="AB34729"/>
      <c r="AC34729"/>
    </row>
    <row r="34730" spans="27:29" x14ac:dyDescent="0.25">
      <c r="AA34730"/>
      <c r="AB34730"/>
      <c r="AC34730"/>
    </row>
    <row r="34731" spans="27:29" x14ac:dyDescent="0.25">
      <c r="AA34731"/>
      <c r="AB34731"/>
      <c r="AC34731"/>
    </row>
    <row r="34732" spans="27:29" x14ac:dyDescent="0.25">
      <c r="AA34732"/>
      <c r="AB34732"/>
      <c r="AC34732"/>
    </row>
    <row r="34733" spans="27:29" x14ac:dyDescent="0.25">
      <c r="AA34733"/>
      <c r="AB34733"/>
      <c r="AC34733"/>
    </row>
    <row r="34734" spans="27:29" x14ac:dyDescent="0.25">
      <c r="AA34734"/>
      <c r="AB34734"/>
      <c r="AC34734"/>
    </row>
    <row r="34735" spans="27:29" x14ac:dyDescent="0.25">
      <c r="AA34735"/>
      <c r="AB34735"/>
      <c r="AC34735"/>
    </row>
    <row r="34736" spans="27:29" x14ac:dyDescent="0.25">
      <c r="AA34736"/>
      <c r="AB34736"/>
      <c r="AC34736"/>
    </row>
    <row r="34737" spans="27:29" x14ac:dyDescent="0.25">
      <c r="AA34737"/>
      <c r="AB34737"/>
      <c r="AC34737"/>
    </row>
    <row r="34738" spans="27:29" x14ac:dyDescent="0.25">
      <c r="AA34738"/>
      <c r="AB34738"/>
      <c r="AC34738"/>
    </row>
    <row r="34739" spans="27:29" x14ac:dyDescent="0.25">
      <c r="AA34739"/>
      <c r="AB34739"/>
      <c r="AC34739"/>
    </row>
    <row r="34740" spans="27:29" x14ac:dyDescent="0.25">
      <c r="AA34740"/>
      <c r="AB34740"/>
      <c r="AC34740"/>
    </row>
    <row r="34741" spans="27:29" x14ac:dyDescent="0.25">
      <c r="AA34741"/>
      <c r="AB34741"/>
      <c r="AC34741"/>
    </row>
    <row r="34742" spans="27:29" x14ac:dyDescent="0.25">
      <c r="AA34742"/>
      <c r="AB34742"/>
      <c r="AC34742"/>
    </row>
    <row r="34743" spans="27:29" x14ac:dyDescent="0.25">
      <c r="AA34743"/>
      <c r="AB34743"/>
      <c r="AC34743"/>
    </row>
    <row r="34744" spans="27:29" x14ac:dyDescent="0.25">
      <c r="AA34744"/>
      <c r="AB34744"/>
      <c r="AC34744"/>
    </row>
    <row r="34745" spans="27:29" x14ac:dyDescent="0.25">
      <c r="AA34745"/>
      <c r="AB34745"/>
      <c r="AC34745"/>
    </row>
    <row r="34746" spans="27:29" x14ac:dyDescent="0.25">
      <c r="AA34746"/>
      <c r="AB34746"/>
      <c r="AC34746"/>
    </row>
    <row r="34747" spans="27:29" x14ac:dyDescent="0.25">
      <c r="AA34747"/>
      <c r="AB34747"/>
      <c r="AC34747"/>
    </row>
    <row r="34748" spans="27:29" x14ac:dyDescent="0.25">
      <c r="AA34748"/>
      <c r="AB34748"/>
      <c r="AC34748"/>
    </row>
    <row r="34749" spans="27:29" x14ac:dyDescent="0.25">
      <c r="AA34749"/>
      <c r="AB34749"/>
      <c r="AC34749"/>
    </row>
    <row r="34750" spans="27:29" x14ac:dyDescent="0.25">
      <c r="AA34750"/>
      <c r="AB34750"/>
      <c r="AC34750"/>
    </row>
    <row r="34751" spans="27:29" x14ac:dyDescent="0.25">
      <c r="AA34751"/>
      <c r="AB34751"/>
      <c r="AC34751"/>
    </row>
    <row r="34752" spans="27:29" x14ac:dyDescent="0.25">
      <c r="AA34752"/>
      <c r="AB34752"/>
      <c r="AC34752"/>
    </row>
    <row r="34753" spans="27:29" x14ac:dyDescent="0.25">
      <c r="AA34753"/>
      <c r="AB34753"/>
      <c r="AC34753"/>
    </row>
    <row r="34754" spans="27:29" x14ac:dyDescent="0.25">
      <c r="AA34754"/>
      <c r="AB34754"/>
      <c r="AC34754"/>
    </row>
    <row r="34755" spans="27:29" x14ac:dyDescent="0.25">
      <c r="AA34755"/>
      <c r="AB34755"/>
      <c r="AC34755"/>
    </row>
    <row r="34756" spans="27:29" x14ac:dyDescent="0.25">
      <c r="AA34756"/>
      <c r="AB34756"/>
      <c r="AC34756"/>
    </row>
    <row r="34757" spans="27:29" x14ac:dyDescent="0.25">
      <c r="AA34757"/>
      <c r="AB34757"/>
      <c r="AC34757"/>
    </row>
    <row r="34758" spans="27:29" x14ac:dyDescent="0.25">
      <c r="AA34758"/>
      <c r="AB34758"/>
      <c r="AC34758"/>
    </row>
    <row r="34759" spans="27:29" x14ac:dyDescent="0.25">
      <c r="AA34759"/>
      <c r="AB34759"/>
      <c r="AC34759"/>
    </row>
    <row r="34760" spans="27:29" x14ac:dyDescent="0.25">
      <c r="AA34760"/>
      <c r="AB34760"/>
      <c r="AC34760"/>
    </row>
    <row r="34761" spans="27:29" x14ac:dyDescent="0.25">
      <c r="AA34761"/>
      <c r="AB34761"/>
      <c r="AC34761"/>
    </row>
    <row r="34762" spans="27:29" x14ac:dyDescent="0.25">
      <c r="AA34762"/>
      <c r="AB34762"/>
      <c r="AC34762"/>
    </row>
    <row r="34763" spans="27:29" x14ac:dyDescent="0.25">
      <c r="AA34763"/>
      <c r="AB34763"/>
      <c r="AC34763"/>
    </row>
    <row r="34764" spans="27:29" x14ac:dyDescent="0.25">
      <c r="AA34764"/>
      <c r="AB34764"/>
      <c r="AC34764"/>
    </row>
    <row r="34765" spans="27:29" x14ac:dyDescent="0.25">
      <c r="AA34765"/>
      <c r="AB34765"/>
      <c r="AC34765"/>
    </row>
    <row r="34766" spans="27:29" x14ac:dyDescent="0.25">
      <c r="AA34766"/>
      <c r="AB34766"/>
      <c r="AC34766"/>
    </row>
    <row r="34767" spans="27:29" x14ac:dyDescent="0.25">
      <c r="AA34767"/>
      <c r="AB34767"/>
      <c r="AC34767"/>
    </row>
    <row r="34768" spans="27:29" x14ac:dyDescent="0.25">
      <c r="AA34768"/>
      <c r="AB34768"/>
      <c r="AC34768"/>
    </row>
    <row r="34769" spans="27:29" x14ac:dyDescent="0.25">
      <c r="AA34769"/>
      <c r="AB34769"/>
      <c r="AC34769"/>
    </row>
    <row r="34770" spans="27:29" x14ac:dyDescent="0.25">
      <c r="AA34770"/>
      <c r="AB34770"/>
      <c r="AC34770"/>
    </row>
    <row r="34771" spans="27:29" x14ac:dyDescent="0.25">
      <c r="AA34771"/>
      <c r="AB34771"/>
      <c r="AC34771"/>
    </row>
    <row r="34772" spans="27:29" x14ac:dyDescent="0.25">
      <c r="AA34772"/>
      <c r="AB34772"/>
      <c r="AC34772"/>
    </row>
    <row r="34773" spans="27:29" x14ac:dyDescent="0.25">
      <c r="AA34773"/>
      <c r="AB34773"/>
      <c r="AC34773"/>
    </row>
    <row r="34774" spans="27:29" x14ac:dyDescent="0.25">
      <c r="AA34774"/>
      <c r="AB34774"/>
      <c r="AC34774"/>
    </row>
    <row r="34775" spans="27:29" x14ac:dyDescent="0.25">
      <c r="AA34775"/>
      <c r="AB34775"/>
      <c r="AC34775"/>
    </row>
    <row r="34776" spans="27:29" x14ac:dyDescent="0.25">
      <c r="AA34776"/>
      <c r="AB34776"/>
      <c r="AC34776"/>
    </row>
    <row r="34777" spans="27:29" x14ac:dyDescent="0.25">
      <c r="AA34777"/>
      <c r="AB34777"/>
      <c r="AC34777"/>
    </row>
    <row r="34778" spans="27:29" x14ac:dyDescent="0.25">
      <c r="AA34778"/>
      <c r="AB34778"/>
      <c r="AC34778"/>
    </row>
    <row r="34779" spans="27:29" x14ac:dyDescent="0.25">
      <c r="AA34779"/>
      <c r="AB34779"/>
      <c r="AC34779"/>
    </row>
    <row r="34780" spans="27:29" x14ac:dyDescent="0.25">
      <c r="AA34780"/>
      <c r="AB34780"/>
      <c r="AC34780"/>
    </row>
    <row r="34781" spans="27:29" x14ac:dyDescent="0.25">
      <c r="AA34781"/>
      <c r="AB34781"/>
      <c r="AC34781"/>
    </row>
    <row r="34782" spans="27:29" x14ac:dyDescent="0.25">
      <c r="AA34782"/>
      <c r="AB34782"/>
      <c r="AC34782"/>
    </row>
    <row r="34783" spans="27:29" x14ac:dyDescent="0.25">
      <c r="AA34783"/>
      <c r="AB34783"/>
      <c r="AC34783"/>
    </row>
    <row r="34784" spans="27:29" x14ac:dyDescent="0.25">
      <c r="AA34784"/>
      <c r="AB34784"/>
      <c r="AC34784"/>
    </row>
    <row r="34785" spans="27:29" x14ac:dyDescent="0.25">
      <c r="AA34785"/>
      <c r="AB34785"/>
      <c r="AC34785"/>
    </row>
    <row r="34786" spans="27:29" x14ac:dyDescent="0.25">
      <c r="AA34786"/>
      <c r="AB34786"/>
      <c r="AC34786"/>
    </row>
    <row r="34787" spans="27:29" x14ac:dyDescent="0.25">
      <c r="AA34787"/>
      <c r="AB34787"/>
      <c r="AC34787"/>
    </row>
    <row r="34788" spans="27:29" x14ac:dyDescent="0.25">
      <c r="AA34788"/>
      <c r="AB34788"/>
      <c r="AC34788"/>
    </row>
    <row r="34789" spans="27:29" x14ac:dyDescent="0.25">
      <c r="AA34789"/>
      <c r="AB34789"/>
      <c r="AC34789"/>
    </row>
    <row r="34790" spans="27:29" x14ac:dyDescent="0.25">
      <c r="AA34790"/>
      <c r="AB34790"/>
      <c r="AC34790"/>
    </row>
    <row r="34791" spans="27:29" x14ac:dyDescent="0.25">
      <c r="AA34791"/>
      <c r="AB34791"/>
      <c r="AC34791"/>
    </row>
    <row r="34792" spans="27:29" x14ac:dyDescent="0.25">
      <c r="AA34792"/>
      <c r="AB34792"/>
      <c r="AC34792"/>
    </row>
    <row r="34793" spans="27:29" x14ac:dyDescent="0.25">
      <c r="AA34793"/>
      <c r="AB34793"/>
      <c r="AC34793"/>
    </row>
    <row r="34794" spans="27:29" x14ac:dyDescent="0.25">
      <c r="AA34794"/>
      <c r="AB34794"/>
      <c r="AC34794"/>
    </row>
    <row r="34795" spans="27:29" x14ac:dyDescent="0.25">
      <c r="AA34795"/>
      <c r="AB34795"/>
      <c r="AC34795"/>
    </row>
    <row r="34796" spans="27:29" x14ac:dyDescent="0.25">
      <c r="AA34796"/>
      <c r="AB34796"/>
      <c r="AC34796"/>
    </row>
    <row r="34797" spans="27:29" x14ac:dyDescent="0.25">
      <c r="AA34797"/>
      <c r="AB34797"/>
      <c r="AC34797"/>
    </row>
    <row r="34798" spans="27:29" x14ac:dyDescent="0.25">
      <c r="AA34798"/>
      <c r="AB34798"/>
      <c r="AC34798"/>
    </row>
    <row r="34799" spans="27:29" x14ac:dyDescent="0.25">
      <c r="AA34799"/>
      <c r="AB34799"/>
      <c r="AC34799"/>
    </row>
    <row r="34800" spans="27:29" x14ac:dyDescent="0.25">
      <c r="AA34800"/>
      <c r="AB34800"/>
      <c r="AC34800"/>
    </row>
    <row r="34801" spans="27:29" x14ac:dyDescent="0.25">
      <c r="AA34801"/>
      <c r="AB34801"/>
      <c r="AC34801"/>
    </row>
    <row r="34802" spans="27:29" x14ac:dyDescent="0.25">
      <c r="AA34802"/>
      <c r="AB34802"/>
      <c r="AC34802"/>
    </row>
    <row r="34803" spans="27:29" x14ac:dyDescent="0.25">
      <c r="AA34803"/>
      <c r="AB34803"/>
      <c r="AC34803"/>
    </row>
    <row r="34804" spans="27:29" x14ac:dyDescent="0.25">
      <c r="AA34804"/>
      <c r="AB34804"/>
      <c r="AC34804"/>
    </row>
    <row r="34805" spans="27:29" x14ac:dyDescent="0.25">
      <c r="AA34805"/>
      <c r="AB34805"/>
      <c r="AC34805"/>
    </row>
    <row r="34806" spans="27:29" x14ac:dyDescent="0.25">
      <c r="AA34806"/>
      <c r="AB34806"/>
      <c r="AC34806"/>
    </row>
    <row r="34807" spans="27:29" x14ac:dyDescent="0.25">
      <c r="AA34807"/>
      <c r="AB34807"/>
      <c r="AC34807"/>
    </row>
    <row r="34808" spans="27:29" x14ac:dyDescent="0.25">
      <c r="AA34808"/>
      <c r="AB34808"/>
      <c r="AC34808"/>
    </row>
    <row r="34809" spans="27:29" x14ac:dyDescent="0.25">
      <c r="AA34809"/>
      <c r="AB34809"/>
      <c r="AC34809"/>
    </row>
    <row r="34810" spans="27:29" x14ac:dyDescent="0.25">
      <c r="AA34810"/>
      <c r="AB34810"/>
      <c r="AC34810"/>
    </row>
    <row r="34811" spans="27:29" x14ac:dyDescent="0.25">
      <c r="AA34811"/>
      <c r="AB34811"/>
      <c r="AC34811"/>
    </row>
    <row r="34812" spans="27:29" x14ac:dyDescent="0.25">
      <c r="AA34812"/>
      <c r="AB34812"/>
      <c r="AC34812"/>
    </row>
    <row r="34813" spans="27:29" x14ac:dyDescent="0.25">
      <c r="AA34813"/>
      <c r="AB34813"/>
      <c r="AC34813"/>
    </row>
    <row r="34814" spans="27:29" x14ac:dyDescent="0.25">
      <c r="AA34814"/>
      <c r="AB34814"/>
      <c r="AC34814"/>
    </row>
    <row r="34815" spans="27:29" x14ac:dyDescent="0.25">
      <c r="AA34815"/>
      <c r="AB34815"/>
      <c r="AC34815"/>
    </row>
    <row r="34816" spans="27:29" x14ac:dyDescent="0.25">
      <c r="AA34816"/>
      <c r="AB34816"/>
      <c r="AC34816"/>
    </row>
    <row r="34817" spans="27:29" x14ac:dyDescent="0.25">
      <c r="AA34817"/>
      <c r="AB34817"/>
      <c r="AC34817"/>
    </row>
    <row r="34818" spans="27:29" x14ac:dyDescent="0.25">
      <c r="AA34818"/>
      <c r="AB34818"/>
      <c r="AC34818"/>
    </row>
    <row r="34819" spans="27:29" x14ac:dyDescent="0.25">
      <c r="AA34819"/>
      <c r="AB34819"/>
      <c r="AC34819"/>
    </row>
    <row r="34820" spans="27:29" x14ac:dyDescent="0.25">
      <c r="AA34820"/>
      <c r="AB34820"/>
      <c r="AC34820"/>
    </row>
    <row r="34821" spans="27:29" x14ac:dyDescent="0.25">
      <c r="AA34821"/>
      <c r="AB34821"/>
      <c r="AC34821"/>
    </row>
    <row r="34822" spans="27:29" x14ac:dyDescent="0.25">
      <c r="AA34822"/>
      <c r="AB34822"/>
      <c r="AC34822"/>
    </row>
    <row r="34823" spans="27:29" x14ac:dyDescent="0.25">
      <c r="AA34823"/>
      <c r="AB34823"/>
      <c r="AC34823"/>
    </row>
    <row r="34824" spans="27:29" x14ac:dyDescent="0.25">
      <c r="AA34824"/>
      <c r="AB34824"/>
      <c r="AC34824"/>
    </row>
    <row r="34825" spans="27:29" x14ac:dyDescent="0.25">
      <c r="AA34825"/>
      <c r="AB34825"/>
      <c r="AC34825"/>
    </row>
    <row r="34826" spans="27:29" x14ac:dyDescent="0.25">
      <c r="AA34826"/>
      <c r="AB34826"/>
      <c r="AC34826"/>
    </row>
    <row r="34827" spans="27:29" x14ac:dyDescent="0.25">
      <c r="AA34827"/>
      <c r="AB34827"/>
      <c r="AC34827"/>
    </row>
    <row r="34828" spans="27:29" x14ac:dyDescent="0.25">
      <c r="AA34828"/>
      <c r="AB34828"/>
      <c r="AC34828"/>
    </row>
    <row r="34829" spans="27:29" x14ac:dyDescent="0.25">
      <c r="AA34829"/>
      <c r="AB34829"/>
      <c r="AC34829"/>
    </row>
    <row r="34830" spans="27:29" x14ac:dyDescent="0.25">
      <c r="AA34830"/>
      <c r="AB34830"/>
      <c r="AC34830"/>
    </row>
    <row r="34831" spans="27:29" x14ac:dyDescent="0.25">
      <c r="AA34831"/>
      <c r="AB34831"/>
      <c r="AC34831"/>
    </row>
    <row r="34832" spans="27:29" x14ac:dyDescent="0.25">
      <c r="AA34832"/>
      <c r="AB34832"/>
      <c r="AC34832"/>
    </row>
    <row r="34833" spans="27:29" x14ac:dyDescent="0.25">
      <c r="AA34833"/>
      <c r="AB34833"/>
      <c r="AC34833"/>
    </row>
    <row r="34834" spans="27:29" x14ac:dyDescent="0.25">
      <c r="AA34834"/>
      <c r="AB34834"/>
      <c r="AC34834"/>
    </row>
    <row r="34835" spans="27:29" x14ac:dyDescent="0.25">
      <c r="AA34835"/>
      <c r="AB34835"/>
      <c r="AC34835"/>
    </row>
    <row r="34836" spans="27:29" x14ac:dyDescent="0.25">
      <c r="AA34836"/>
      <c r="AB34836"/>
      <c r="AC34836"/>
    </row>
    <row r="34837" spans="27:29" x14ac:dyDescent="0.25">
      <c r="AA34837"/>
      <c r="AB34837"/>
      <c r="AC34837"/>
    </row>
    <row r="34838" spans="27:29" x14ac:dyDescent="0.25">
      <c r="AA34838"/>
      <c r="AB34838"/>
      <c r="AC34838"/>
    </row>
    <row r="34839" spans="27:29" x14ac:dyDescent="0.25">
      <c r="AA34839"/>
      <c r="AB34839"/>
      <c r="AC34839"/>
    </row>
    <row r="34840" spans="27:29" x14ac:dyDescent="0.25">
      <c r="AA34840"/>
      <c r="AB34840"/>
      <c r="AC34840"/>
    </row>
    <row r="34841" spans="27:29" x14ac:dyDescent="0.25">
      <c r="AA34841"/>
      <c r="AB34841"/>
      <c r="AC34841"/>
    </row>
    <row r="34842" spans="27:29" x14ac:dyDescent="0.25">
      <c r="AA34842"/>
      <c r="AB34842"/>
      <c r="AC34842"/>
    </row>
    <row r="34843" spans="27:29" x14ac:dyDescent="0.25">
      <c r="AA34843"/>
      <c r="AB34843"/>
      <c r="AC34843"/>
    </row>
    <row r="34844" spans="27:29" x14ac:dyDescent="0.25">
      <c r="AA34844"/>
      <c r="AB34844"/>
      <c r="AC34844"/>
    </row>
    <row r="34845" spans="27:29" x14ac:dyDescent="0.25">
      <c r="AA34845"/>
      <c r="AB34845"/>
      <c r="AC34845"/>
    </row>
    <row r="34846" spans="27:29" x14ac:dyDescent="0.25">
      <c r="AA34846"/>
      <c r="AB34846"/>
      <c r="AC34846"/>
    </row>
    <row r="34847" spans="27:29" x14ac:dyDescent="0.25">
      <c r="AA34847"/>
      <c r="AB34847"/>
      <c r="AC34847"/>
    </row>
    <row r="34848" spans="27:29" x14ac:dyDescent="0.25">
      <c r="AA34848"/>
      <c r="AB34848"/>
      <c r="AC34848"/>
    </row>
    <row r="34849" spans="27:29" x14ac:dyDescent="0.25">
      <c r="AA34849"/>
      <c r="AB34849"/>
      <c r="AC34849"/>
    </row>
    <row r="34850" spans="27:29" x14ac:dyDescent="0.25">
      <c r="AA34850"/>
      <c r="AB34850"/>
      <c r="AC34850"/>
    </row>
    <row r="34851" spans="27:29" x14ac:dyDescent="0.25">
      <c r="AA34851"/>
      <c r="AB34851"/>
      <c r="AC34851"/>
    </row>
    <row r="34852" spans="27:29" x14ac:dyDescent="0.25">
      <c r="AA34852"/>
      <c r="AB34852"/>
      <c r="AC34852"/>
    </row>
    <row r="34853" spans="27:29" x14ac:dyDescent="0.25">
      <c r="AA34853"/>
      <c r="AB34853"/>
      <c r="AC34853"/>
    </row>
    <row r="34854" spans="27:29" x14ac:dyDescent="0.25">
      <c r="AA34854"/>
      <c r="AB34854"/>
      <c r="AC34854"/>
    </row>
    <row r="34855" spans="27:29" x14ac:dyDescent="0.25">
      <c r="AA34855"/>
      <c r="AB34855"/>
      <c r="AC34855"/>
    </row>
    <row r="34856" spans="27:29" x14ac:dyDescent="0.25">
      <c r="AA34856"/>
      <c r="AB34856"/>
      <c r="AC34856"/>
    </row>
    <row r="34857" spans="27:29" x14ac:dyDescent="0.25">
      <c r="AA34857"/>
      <c r="AB34857"/>
      <c r="AC34857"/>
    </row>
    <row r="34858" spans="27:29" x14ac:dyDescent="0.25">
      <c r="AA34858"/>
      <c r="AB34858"/>
      <c r="AC34858"/>
    </row>
    <row r="34859" spans="27:29" x14ac:dyDescent="0.25">
      <c r="AA34859"/>
      <c r="AB34859"/>
      <c r="AC34859"/>
    </row>
    <row r="34860" spans="27:29" x14ac:dyDescent="0.25">
      <c r="AA34860"/>
      <c r="AB34860"/>
      <c r="AC34860"/>
    </row>
    <row r="34861" spans="27:29" x14ac:dyDescent="0.25">
      <c r="AA34861"/>
      <c r="AB34861"/>
      <c r="AC34861"/>
    </row>
    <row r="34862" spans="27:29" x14ac:dyDescent="0.25">
      <c r="AA34862"/>
      <c r="AB34862"/>
      <c r="AC34862"/>
    </row>
    <row r="34863" spans="27:29" x14ac:dyDescent="0.25">
      <c r="AA34863"/>
      <c r="AB34863"/>
      <c r="AC34863"/>
    </row>
    <row r="34864" spans="27:29" x14ac:dyDescent="0.25">
      <c r="AA34864"/>
      <c r="AB34864"/>
      <c r="AC34864"/>
    </row>
    <row r="34865" spans="27:29" x14ac:dyDescent="0.25">
      <c r="AA34865"/>
      <c r="AB34865"/>
      <c r="AC34865"/>
    </row>
    <row r="34866" spans="27:29" x14ac:dyDescent="0.25">
      <c r="AA34866"/>
      <c r="AB34866"/>
      <c r="AC34866"/>
    </row>
    <row r="34867" spans="27:29" x14ac:dyDescent="0.25">
      <c r="AA34867"/>
      <c r="AB34867"/>
      <c r="AC34867"/>
    </row>
    <row r="34868" spans="27:29" x14ac:dyDescent="0.25">
      <c r="AA34868"/>
      <c r="AB34868"/>
      <c r="AC34868"/>
    </row>
    <row r="34869" spans="27:29" x14ac:dyDescent="0.25">
      <c r="AA34869"/>
      <c r="AB34869"/>
      <c r="AC34869"/>
    </row>
    <row r="34870" spans="27:29" x14ac:dyDescent="0.25">
      <c r="AA34870"/>
      <c r="AB34870"/>
      <c r="AC34870"/>
    </row>
    <row r="34871" spans="27:29" x14ac:dyDescent="0.25">
      <c r="AA34871"/>
      <c r="AB34871"/>
      <c r="AC34871"/>
    </row>
    <row r="34872" spans="27:29" x14ac:dyDescent="0.25">
      <c r="AA34872"/>
      <c r="AB34872"/>
      <c r="AC34872"/>
    </row>
    <row r="34873" spans="27:29" x14ac:dyDescent="0.25">
      <c r="AA34873"/>
      <c r="AB34873"/>
      <c r="AC34873"/>
    </row>
    <row r="34874" spans="27:29" x14ac:dyDescent="0.25">
      <c r="AA34874"/>
      <c r="AB34874"/>
      <c r="AC34874"/>
    </row>
    <row r="34875" spans="27:29" x14ac:dyDescent="0.25">
      <c r="AA34875"/>
      <c r="AB34875"/>
      <c r="AC34875"/>
    </row>
    <row r="34876" spans="27:29" x14ac:dyDescent="0.25">
      <c r="AA34876"/>
      <c r="AB34876"/>
      <c r="AC34876"/>
    </row>
    <row r="34877" spans="27:29" x14ac:dyDescent="0.25">
      <c r="AA34877"/>
      <c r="AB34877"/>
      <c r="AC34877"/>
    </row>
    <row r="34878" spans="27:29" x14ac:dyDescent="0.25">
      <c r="AA34878"/>
      <c r="AB34878"/>
      <c r="AC34878"/>
    </row>
    <row r="34879" spans="27:29" x14ac:dyDescent="0.25">
      <c r="AA34879"/>
      <c r="AB34879"/>
      <c r="AC34879"/>
    </row>
    <row r="34880" spans="27:29" x14ac:dyDescent="0.25">
      <c r="AA34880"/>
      <c r="AB34880"/>
      <c r="AC34880"/>
    </row>
    <row r="34881" spans="27:29" x14ac:dyDescent="0.25">
      <c r="AA34881"/>
      <c r="AB34881"/>
      <c r="AC34881"/>
    </row>
    <row r="34882" spans="27:29" x14ac:dyDescent="0.25">
      <c r="AA34882"/>
      <c r="AB34882"/>
      <c r="AC34882"/>
    </row>
    <row r="34883" spans="27:29" x14ac:dyDescent="0.25">
      <c r="AA34883"/>
      <c r="AB34883"/>
      <c r="AC34883"/>
    </row>
    <row r="34884" spans="27:29" x14ac:dyDescent="0.25">
      <c r="AA34884"/>
      <c r="AB34884"/>
      <c r="AC34884"/>
    </row>
    <row r="34885" spans="27:29" x14ac:dyDescent="0.25">
      <c r="AA34885"/>
      <c r="AB34885"/>
      <c r="AC34885"/>
    </row>
    <row r="34886" spans="27:29" x14ac:dyDescent="0.25">
      <c r="AA34886"/>
      <c r="AB34886"/>
      <c r="AC34886"/>
    </row>
    <row r="34887" spans="27:29" x14ac:dyDescent="0.25">
      <c r="AA34887"/>
      <c r="AB34887"/>
      <c r="AC34887"/>
    </row>
    <row r="34888" spans="27:29" x14ac:dyDescent="0.25">
      <c r="AA34888"/>
      <c r="AB34888"/>
      <c r="AC34888"/>
    </row>
    <row r="34889" spans="27:29" x14ac:dyDescent="0.25">
      <c r="AA34889"/>
      <c r="AB34889"/>
      <c r="AC34889"/>
    </row>
    <row r="34890" spans="27:29" x14ac:dyDescent="0.25">
      <c r="AA34890"/>
      <c r="AB34890"/>
      <c r="AC34890"/>
    </row>
    <row r="34891" spans="27:29" x14ac:dyDescent="0.25">
      <c r="AA34891"/>
      <c r="AB34891"/>
      <c r="AC34891"/>
    </row>
    <row r="34892" spans="27:29" x14ac:dyDescent="0.25">
      <c r="AA34892"/>
      <c r="AB34892"/>
      <c r="AC34892"/>
    </row>
    <row r="34893" spans="27:29" x14ac:dyDescent="0.25">
      <c r="AA34893"/>
      <c r="AB34893"/>
      <c r="AC34893"/>
    </row>
    <row r="34894" spans="27:29" x14ac:dyDescent="0.25">
      <c r="AA34894"/>
      <c r="AB34894"/>
      <c r="AC34894"/>
    </row>
    <row r="34895" spans="27:29" x14ac:dyDescent="0.25">
      <c r="AA34895"/>
      <c r="AB34895"/>
      <c r="AC34895"/>
    </row>
    <row r="34896" spans="27:29" x14ac:dyDescent="0.25">
      <c r="AA34896"/>
      <c r="AB34896"/>
      <c r="AC34896"/>
    </row>
    <row r="34897" spans="27:29" x14ac:dyDescent="0.25">
      <c r="AA34897"/>
      <c r="AB34897"/>
      <c r="AC34897"/>
    </row>
    <row r="34898" spans="27:29" x14ac:dyDescent="0.25">
      <c r="AA34898"/>
      <c r="AB34898"/>
      <c r="AC34898"/>
    </row>
    <row r="34899" spans="27:29" x14ac:dyDescent="0.25">
      <c r="AA34899"/>
      <c r="AB34899"/>
      <c r="AC34899"/>
    </row>
    <row r="34900" spans="27:29" x14ac:dyDescent="0.25">
      <c r="AA34900"/>
      <c r="AB34900"/>
      <c r="AC34900"/>
    </row>
    <row r="34901" spans="27:29" x14ac:dyDescent="0.25">
      <c r="AA34901"/>
      <c r="AB34901"/>
      <c r="AC34901"/>
    </row>
    <row r="34902" spans="27:29" x14ac:dyDescent="0.25">
      <c r="AA34902"/>
      <c r="AB34902"/>
      <c r="AC34902"/>
    </row>
    <row r="34903" spans="27:29" x14ac:dyDescent="0.25">
      <c r="AA34903"/>
      <c r="AB34903"/>
      <c r="AC34903"/>
    </row>
    <row r="34904" spans="27:29" x14ac:dyDescent="0.25">
      <c r="AA34904"/>
      <c r="AB34904"/>
      <c r="AC34904"/>
    </row>
    <row r="34905" spans="27:29" x14ac:dyDescent="0.25">
      <c r="AA34905"/>
      <c r="AB34905"/>
      <c r="AC34905"/>
    </row>
    <row r="34906" spans="27:29" x14ac:dyDescent="0.25">
      <c r="AA34906"/>
      <c r="AB34906"/>
      <c r="AC34906"/>
    </row>
    <row r="34907" spans="27:29" x14ac:dyDescent="0.25">
      <c r="AA34907"/>
      <c r="AB34907"/>
      <c r="AC34907"/>
    </row>
    <row r="34908" spans="27:29" x14ac:dyDescent="0.25">
      <c r="AA34908"/>
      <c r="AB34908"/>
      <c r="AC34908"/>
    </row>
    <row r="34909" spans="27:29" x14ac:dyDescent="0.25">
      <c r="AA34909"/>
      <c r="AB34909"/>
      <c r="AC34909"/>
    </row>
    <row r="34910" spans="27:29" x14ac:dyDescent="0.25">
      <c r="AA34910"/>
      <c r="AB34910"/>
      <c r="AC34910"/>
    </row>
    <row r="34911" spans="27:29" x14ac:dyDescent="0.25">
      <c r="AA34911"/>
      <c r="AB34911"/>
      <c r="AC34911"/>
    </row>
    <row r="34912" spans="27:29" x14ac:dyDescent="0.25">
      <c r="AA34912"/>
      <c r="AB34912"/>
      <c r="AC34912"/>
    </row>
    <row r="34913" spans="27:29" x14ac:dyDescent="0.25">
      <c r="AA34913"/>
      <c r="AB34913"/>
      <c r="AC34913"/>
    </row>
    <row r="34914" spans="27:29" x14ac:dyDescent="0.25">
      <c r="AA34914"/>
      <c r="AB34914"/>
      <c r="AC34914"/>
    </row>
    <row r="34915" spans="27:29" x14ac:dyDescent="0.25">
      <c r="AA34915"/>
      <c r="AB34915"/>
      <c r="AC34915"/>
    </row>
    <row r="34916" spans="27:29" x14ac:dyDescent="0.25">
      <c r="AA34916"/>
      <c r="AB34916"/>
      <c r="AC34916"/>
    </row>
    <row r="34917" spans="27:29" x14ac:dyDescent="0.25">
      <c r="AA34917"/>
      <c r="AB34917"/>
      <c r="AC34917"/>
    </row>
    <row r="34918" spans="27:29" x14ac:dyDescent="0.25">
      <c r="AA34918"/>
      <c r="AB34918"/>
      <c r="AC34918"/>
    </row>
    <row r="34919" spans="27:29" x14ac:dyDescent="0.25">
      <c r="AA34919"/>
      <c r="AB34919"/>
      <c r="AC34919"/>
    </row>
    <row r="34920" spans="27:29" x14ac:dyDescent="0.25">
      <c r="AA34920"/>
      <c r="AB34920"/>
      <c r="AC34920"/>
    </row>
    <row r="34921" spans="27:29" x14ac:dyDescent="0.25">
      <c r="AA34921"/>
      <c r="AB34921"/>
      <c r="AC34921"/>
    </row>
    <row r="34922" spans="27:29" x14ac:dyDescent="0.25">
      <c r="AA34922"/>
      <c r="AB34922"/>
      <c r="AC34922"/>
    </row>
    <row r="34923" spans="27:29" x14ac:dyDescent="0.25">
      <c r="AA34923"/>
      <c r="AB34923"/>
      <c r="AC34923"/>
    </row>
    <row r="34924" spans="27:29" x14ac:dyDescent="0.25">
      <c r="AA34924"/>
      <c r="AB34924"/>
      <c r="AC34924"/>
    </row>
    <row r="34925" spans="27:29" x14ac:dyDescent="0.25">
      <c r="AA34925"/>
      <c r="AB34925"/>
      <c r="AC34925"/>
    </row>
    <row r="34926" spans="27:29" x14ac:dyDescent="0.25">
      <c r="AA34926"/>
      <c r="AB34926"/>
      <c r="AC34926"/>
    </row>
    <row r="34927" spans="27:29" x14ac:dyDescent="0.25">
      <c r="AA34927"/>
      <c r="AB34927"/>
      <c r="AC34927"/>
    </row>
    <row r="34928" spans="27:29" x14ac:dyDescent="0.25">
      <c r="AA34928"/>
      <c r="AB34928"/>
      <c r="AC34928"/>
    </row>
    <row r="34929" spans="27:29" x14ac:dyDescent="0.25">
      <c r="AA34929"/>
      <c r="AB34929"/>
      <c r="AC34929"/>
    </row>
    <row r="34930" spans="27:29" x14ac:dyDescent="0.25">
      <c r="AA34930"/>
      <c r="AB34930"/>
      <c r="AC34930"/>
    </row>
    <row r="34931" spans="27:29" x14ac:dyDescent="0.25">
      <c r="AA34931"/>
      <c r="AB34931"/>
      <c r="AC34931"/>
    </row>
    <row r="34932" spans="27:29" x14ac:dyDescent="0.25">
      <c r="AA34932"/>
      <c r="AB34932"/>
      <c r="AC34932"/>
    </row>
    <row r="34933" spans="27:29" x14ac:dyDescent="0.25">
      <c r="AA34933"/>
      <c r="AB34933"/>
      <c r="AC34933"/>
    </row>
    <row r="34934" spans="27:29" x14ac:dyDescent="0.25">
      <c r="AA34934"/>
      <c r="AB34934"/>
      <c r="AC34934"/>
    </row>
    <row r="34935" spans="27:29" x14ac:dyDescent="0.25">
      <c r="AA34935"/>
      <c r="AB34935"/>
      <c r="AC34935"/>
    </row>
    <row r="34936" spans="27:29" x14ac:dyDescent="0.25">
      <c r="AA34936"/>
      <c r="AB34936"/>
      <c r="AC34936"/>
    </row>
    <row r="34937" spans="27:29" x14ac:dyDescent="0.25">
      <c r="AA34937"/>
      <c r="AB34937"/>
      <c r="AC34937"/>
    </row>
    <row r="34938" spans="27:29" x14ac:dyDescent="0.25">
      <c r="AA34938"/>
      <c r="AB34938"/>
      <c r="AC34938"/>
    </row>
    <row r="34939" spans="27:29" x14ac:dyDescent="0.25">
      <c r="AA34939"/>
      <c r="AB34939"/>
      <c r="AC34939"/>
    </row>
    <row r="34940" spans="27:29" x14ac:dyDescent="0.25">
      <c r="AA34940"/>
      <c r="AB34940"/>
      <c r="AC34940"/>
    </row>
    <row r="34941" spans="27:29" x14ac:dyDescent="0.25">
      <c r="AA34941"/>
      <c r="AB34941"/>
      <c r="AC34941"/>
    </row>
    <row r="34942" spans="27:29" x14ac:dyDescent="0.25">
      <c r="AA34942"/>
      <c r="AB34942"/>
      <c r="AC34942"/>
    </row>
    <row r="34943" spans="27:29" x14ac:dyDescent="0.25">
      <c r="AA34943"/>
      <c r="AB34943"/>
      <c r="AC34943"/>
    </row>
    <row r="34944" spans="27:29" x14ac:dyDescent="0.25">
      <c r="AA34944"/>
      <c r="AB34944"/>
      <c r="AC34944"/>
    </row>
    <row r="34945" spans="27:29" x14ac:dyDescent="0.25">
      <c r="AA34945"/>
      <c r="AB34945"/>
      <c r="AC34945"/>
    </row>
    <row r="34946" spans="27:29" x14ac:dyDescent="0.25">
      <c r="AA34946"/>
      <c r="AB34946"/>
      <c r="AC34946"/>
    </row>
    <row r="34947" spans="27:29" x14ac:dyDescent="0.25">
      <c r="AA34947"/>
      <c r="AB34947"/>
      <c r="AC34947"/>
    </row>
    <row r="34948" spans="27:29" x14ac:dyDescent="0.25">
      <c r="AA34948"/>
      <c r="AB34948"/>
      <c r="AC34948"/>
    </row>
    <row r="34949" spans="27:29" x14ac:dyDescent="0.25">
      <c r="AA34949"/>
      <c r="AB34949"/>
      <c r="AC34949"/>
    </row>
    <row r="34950" spans="27:29" x14ac:dyDescent="0.25">
      <c r="AA34950"/>
      <c r="AB34950"/>
      <c r="AC34950"/>
    </row>
    <row r="34951" spans="27:29" x14ac:dyDescent="0.25">
      <c r="AA34951"/>
      <c r="AB34951"/>
      <c r="AC34951"/>
    </row>
    <row r="34952" spans="27:29" x14ac:dyDescent="0.25">
      <c r="AA34952"/>
      <c r="AB34952"/>
      <c r="AC34952"/>
    </row>
    <row r="34953" spans="27:29" x14ac:dyDescent="0.25">
      <c r="AA34953"/>
      <c r="AB34953"/>
      <c r="AC34953"/>
    </row>
    <row r="34954" spans="27:29" x14ac:dyDescent="0.25">
      <c r="AA34954"/>
      <c r="AB34954"/>
      <c r="AC34954"/>
    </row>
    <row r="34955" spans="27:29" x14ac:dyDescent="0.25">
      <c r="AA34955"/>
      <c r="AB34955"/>
      <c r="AC34955"/>
    </row>
    <row r="34956" spans="27:29" x14ac:dyDescent="0.25">
      <c r="AA34956"/>
      <c r="AB34956"/>
      <c r="AC34956"/>
    </row>
    <row r="34957" spans="27:29" x14ac:dyDescent="0.25">
      <c r="AA34957"/>
      <c r="AB34957"/>
      <c r="AC34957"/>
    </row>
    <row r="34958" spans="27:29" x14ac:dyDescent="0.25">
      <c r="AA34958"/>
      <c r="AB34958"/>
      <c r="AC34958"/>
    </row>
    <row r="34959" spans="27:29" x14ac:dyDescent="0.25">
      <c r="AA34959"/>
      <c r="AB34959"/>
      <c r="AC34959"/>
    </row>
    <row r="34960" spans="27:29" x14ac:dyDescent="0.25">
      <c r="AA34960"/>
      <c r="AB34960"/>
      <c r="AC34960"/>
    </row>
    <row r="34961" spans="27:29" x14ac:dyDescent="0.25">
      <c r="AA34961"/>
      <c r="AB34961"/>
      <c r="AC34961"/>
    </row>
    <row r="34962" spans="27:29" x14ac:dyDescent="0.25">
      <c r="AA34962"/>
      <c r="AB34962"/>
      <c r="AC34962"/>
    </row>
    <row r="34963" spans="27:29" x14ac:dyDescent="0.25">
      <c r="AA34963"/>
      <c r="AB34963"/>
      <c r="AC34963"/>
    </row>
    <row r="34964" spans="27:29" x14ac:dyDescent="0.25">
      <c r="AA34964"/>
      <c r="AB34964"/>
      <c r="AC34964"/>
    </row>
    <row r="34965" spans="27:29" x14ac:dyDescent="0.25">
      <c r="AA34965"/>
      <c r="AB34965"/>
      <c r="AC34965"/>
    </row>
    <row r="34966" spans="27:29" x14ac:dyDescent="0.25">
      <c r="AA34966"/>
      <c r="AB34966"/>
      <c r="AC34966"/>
    </row>
    <row r="34967" spans="27:29" x14ac:dyDescent="0.25">
      <c r="AA34967"/>
      <c r="AB34967"/>
      <c r="AC34967"/>
    </row>
    <row r="34968" spans="27:29" x14ac:dyDescent="0.25">
      <c r="AA34968"/>
      <c r="AB34968"/>
      <c r="AC34968"/>
    </row>
    <row r="34969" spans="27:29" x14ac:dyDescent="0.25">
      <c r="AA34969"/>
      <c r="AB34969"/>
      <c r="AC34969"/>
    </row>
    <row r="34970" spans="27:29" x14ac:dyDescent="0.25">
      <c r="AA34970"/>
      <c r="AB34970"/>
      <c r="AC34970"/>
    </row>
    <row r="34971" spans="27:29" x14ac:dyDescent="0.25">
      <c r="AA34971"/>
      <c r="AB34971"/>
      <c r="AC34971"/>
    </row>
    <row r="34972" spans="27:29" x14ac:dyDescent="0.25">
      <c r="AA34972"/>
      <c r="AB34972"/>
      <c r="AC34972"/>
    </row>
    <row r="34973" spans="27:29" x14ac:dyDescent="0.25">
      <c r="AA34973"/>
      <c r="AB34973"/>
      <c r="AC34973"/>
    </row>
    <row r="34974" spans="27:29" x14ac:dyDescent="0.25">
      <c r="AA34974"/>
      <c r="AB34974"/>
      <c r="AC34974"/>
    </row>
    <row r="34975" spans="27:29" x14ac:dyDescent="0.25">
      <c r="AA34975"/>
      <c r="AB34975"/>
      <c r="AC34975"/>
    </row>
    <row r="34976" spans="27:29" x14ac:dyDescent="0.25">
      <c r="AA34976"/>
      <c r="AB34976"/>
      <c r="AC34976"/>
    </row>
    <row r="34977" spans="27:29" x14ac:dyDescent="0.25">
      <c r="AA34977"/>
      <c r="AB34977"/>
      <c r="AC34977"/>
    </row>
    <row r="34978" spans="27:29" x14ac:dyDescent="0.25">
      <c r="AA34978"/>
      <c r="AB34978"/>
      <c r="AC34978"/>
    </row>
    <row r="34979" spans="27:29" x14ac:dyDescent="0.25">
      <c r="AA34979"/>
      <c r="AB34979"/>
      <c r="AC34979"/>
    </row>
    <row r="34980" spans="27:29" x14ac:dyDescent="0.25">
      <c r="AA34980"/>
      <c r="AB34980"/>
      <c r="AC34980"/>
    </row>
    <row r="34981" spans="27:29" x14ac:dyDescent="0.25">
      <c r="AA34981"/>
      <c r="AB34981"/>
      <c r="AC34981"/>
    </row>
    <row r="34982" spans="27:29" x14ac:dyDescent="0.25">
      <c r="AA34982"/>
      <c r="AB34982"/>
      <c r="AC34982"/>
    </row>
    <row r="34983" spans="27:29" x14ac:dyDescent="0.25">
      <c r="AA34983"/>
      <c r="AB34983"/>
      <c r="AC34983"/>
    </row>
    <row r="34984" spans="27:29" x14ac:dyDescent="0.25">
      <c r="AA34984"/>
      <c r="AB34984"/>
      <c r="AC34984"/>
    </row>
    <row r="34985" spans="27:29" x14ac:dyDescent="0.25">
      <c r="AA34985"/>
      <c r="AB34985"/>
      <c r="AC34985"/>
    </row>
    <row r="34986" spans="27:29" x14ac:dyDescent="0.25">
      <c r="AA34986"/>
      <c r="AB34986"/>
      <c r="AC34986"/>
    </row>
    <row r="34987" spans="27:29" x14ac:dyDescent="0.25">
      <c r="AA34987"/>
      <c r="AB34987"/>
      <c r="AC34987"/>
    </row>
    <row r="34988" spans="27:29" x14ac:dyDescent="0.25">
      <c r="AA34988"/>
      <c r="AB34988"/>
      <c r="AC34988"/>
    </row>
    <row r="34989" spans="27:29" x14ac:dyDescent="0.25">
      <c r="AA34989"/>
      <c r="AB34989"/>
      <c r="AC34989"/>
    </row>
    <row r="34990" spans="27:29" x14ac:dyDescent="0.25">
      <c r="AA34990"/>
      <c r="AB34990"/>
      <c r="AC34990"/>
    </row>
    <row r="34991" spans="27:29" x14ac:dyDescent="0.25">
      <c r="AA34991"/>
      <c r="AB34991"/>
      <c r="AC34991"/>
    </row>
    <row r="34992" spans="27:29" x14ac:dyDescent="0.25">
      <c r="AA34992"/>
      <c r="AB34992"/>
      <c r="AC34992"/>
    </row>
    <row r="34993" spans="27:29" x14ac:dyDescent="0.25">
      <c r="AA34993"/>
      <c r="AB34993"/>
      <c r="AC34993"/>
    </row>
    <row r="34994" spans="27:29" x14ac:dyDescent="0.25">
      <c r="AA34994"/>
      <c r="AB34994"/>
      <c r="AC34994"/>
    </row>
    <row r="34995" spans="27:29" x14ac:dyDescent="0.25">
      <c r="AA34995"/>
      <c r="AB34995"/>
      <c r="AC34995"/>
    </row>
    <row r="34996" spans="27:29" x14ac:dyDescent="0.25">
      <c r="AA34996"/>
      <c r="AB34996"/>
      <c r="AC34996"/>
    </row>
    <row r="34997" spans="27:29" x14ac:dyDescent="0.25">
      <c r="AA34997"/>
      <c r="AB34997"/>
      <c r="AC34997"/>
    </row>
    <row r="34998" spans="27:29" x14ac:dyDescent="0.25">
      <c r="AA34998"/>
      <c r="AB34998"/>
      <c r="AC34998"/>
    </row>
    <row r="34999" spans="27:29" x14ac:dyDescent="0.25">
      <c r="AA34999"/>
      <c r="AB34999"/>
      <c r="AC34999"/>
    </row>
    <row r="35000" spans="27:29" x14ac:dyDescent="0.25">
      <c r="AA35000"/>
      <c r="AB35000"/>
      <c r="AC35000"/>
    </row>
    <row r="35001" spans="27:29" x14ac:dyDescent="0.25">
      <c r="AA35001"/>
      <c r="AB35001"/>
      <c r="AC35001"/>
    </row>
    <row r="35002" spans="27:29" x14ac:dyDescent="0.25">
      <c r="AA35002"/>
      <c r="AB35002"/>
      <c r="AC35002"/>
    </row>
    <row r="35003" spans="27:29" x14ac:dyDescent="0.25">
      <c r="AA35003"/>
      <c r="AB35003"/>
      <c r="AC35003"/>
    </row>
    <row r="35004" spans="27:29" x14ac:dyDescent="0.25">
      <c r="AA35004"/>
      <c r="AB35004"/>
      <c r="AC35004"/>
    </row>
    <row r="35005" spans="27:29" x14ac:dyDescent="0.25">
      <c r="AA35005"/>
      <c r="AB35005"/>
      <c r="AC35005"/>
    </row>
    <row r="35006" spans="27:29" x14ac:dyDescent="0.25">
      <c r="AA35006"/>
      <c r="AB35006"/>
      <c r="AC35006"/>
    </row>
    <row r="35007" spans="27:29" x14ac:dyDescent="0.25">
      <c r="AA35007"/>
      <c r="AB35007"/>
      <c r="AC35007"/>
    </row>
    <row r="35008" spans="27:29" x14ac:dyDescent="0.25">
      <c r="AA35008"/>
      <c r="AB35008"/>
      <c r="AC35008"/>
    </row>
    <row r="35009" spans="27:29" x14ac:dyDescent="0.25">
      <c r="AA35009"/>
      <c r="AB35009"/>
      <c r="AC35009"/>
    </row>
    <row r="35010" spans="27:29" x14ac:dyDescent="0.25">
      <c r="AA35010"/>
      <c r="AB35010"/>
      <c r="AC35010"/>
    </row>
    <row r="35011" spans="27:29" x14ac:dyDescent="0.25">
      <c r="AA35011"/>
      <c r="AB35011"/>
      <c r="AC35011"/>
    </row>
    <row r="35012" spans="27:29" x14ac:dyDescent="0.25">
      <c r="AA35012"/>
      <c r="AB35012"/>
      <c r="AC35012"/>
    </row>
    <row r="35013" spans="27:29" x14ac:dyDescent="0.25">
      <c r="AA35013"/>
      <c r="AB35013"/>
      <c r="AC35013"/>
    </row>
    <row r="35014" spans="27:29" x14ac:dyDescent="0.25">
      <c r="AA35014"/>
      <c r="AB35014"/>
      <c r="AC35014"/>
    </row>
    <row r="35015" spans="27:29" x14ac:dyDescent="0.25">
      <c r="AA35015"/>
      <c r="AB35015"/>
      <c r="AC35015"/>
    </row>
    <row r="35016" spans="27:29" x14ac:dyDescent="0.25">
      <c r="AA35016"/>
      <c r="AB35016"/>
      <c r="AC35016"/>
    </row>
    <row r="35017" spans="27:29" x14ac:dyDescent="0.25">
      <c r="AA35017"/>
      <c r="AB35017"/>
      <c r="AC35017"/>
    </row>
    <row r="35018" spans="27:29" x14ac:dyDescent="0.25">
      <c r="AA35018"/>
      <c r="AB35018"/>
      <c r="AC35018"/>
    </row>
    <row r="35019" spans="27:29" x14ac:dyDescent="0.25">
      <c r="AA35019"/>
      <c r="AB35019"/>
      <c r="AC35019"/>
    </row>
    <row r="35020" spans="27:29" x14ac:dyDescent="0.25">
      <c r="AA35020"/>
      <c r="AB35020"/>
      <c r="AC35020"/>
    </row>
    <row r="35021" spans="27:29" x14ac:dyDescent="0.25">
      <c r="AA35021"/>
      <c r="AB35021"/>
      <c r="AC35021"/>
    </row>
    <row r="35022" spans="27:29" x14ac:dyDescent="0.25">
      <c r="AA35022"/>
      <c r="AB35022"/>
      <c r="AC35022"/>
    </row>
    <row r="35023" spans="27:29" x14ac:dyDescent="0.25">
      <c r="AA35023"/>
      <c r="AB35023"/>
      <c r="AC35023"/>
    </row>
    <row r="35024" spans="27:29" x14ac:dyDescent="0.25">
      <c r="AA35024"/>
      <c r="AB35024"/>
      <c r="AC35024"/>
    </row>
    <row r="35025" spans="27:29" x14ac:dyDescent="0.25">
      <c r="AA35025"/>
      <c r="AB35025"/>
      <c r="AC35025"/>
    </row>
    <row r="35026" spans="27:29" x14ac:dyDescent="0.25">
      <c r="AA35026"/>
      <c r="AB35026"/>
      <c r="AC35026"/>
    </row>
    <row r="35027" spans="27:29" x14ac:dyDescent="0.25">
      <c r="AA35027"/>
      <c r="AB35027"/>
      <c r="AC35027"/>
    </row>
    <row r="35028" spans="27:29" x14ac:dyDescent="0.25">
      <c r="AA35028"/>
      <c r="AB35028"/>
      <c r="AC35028"/>
    </row>
    <row r="35029" spans="27:29" x14ac:dyDescent="0.25">
      <c r="AA35029"/>
      <c r="AB35029"/>
      <c r="AC35029"/>
    </row>
    <row r="35030" spans="27:29" x14ac:dyDescent="0.25">
      <c r="AA35030"/>
      <c r="AB35030"/>
      <c r="AC35030"/>
    </row>
    <row r="35031" spans="27:29" x14ac:dyDescent="0.25">
      <c r="AA35031"/>
      <c r="AB35031"/>
      <c r="AC35031"/>
    </row>
    <row r="35032" spans="27:29" x14ac:dyDescent="0.25">
      <c r="AA35032"/>
      <c r="AB35032"/>
      <c r="AC35032"/>
    </row>
    <row r="35033" spans="27:29" x14ac:dyDescent="0.25">
      <c r="AA35033"/>
      <c r="AB35033"/>
      <c r="AC35033"/>
    </row>
    <row r="35034" spans="27:29" x14ac:dyDescent="0.25">
      <c r="AA35034"/>
      <c r="AB35034"/>
      <c r="AC35034"/>
    </row>
    <row r="35035" spans="27:29" x14ac:dyDescent="0.25">
      <c r="AA35035"/>
      <c r="AB35035"/>
      <c r="AC35035"/>
    </row>
    <row r="35036" spans="27:29" x14ac:dyDescent="0.25">
      <c r="AA35036"/>
      <c r="AB35036"/>
      <c r="AC35036"/>
    </row>
    <row r="35037" spans="27:29" x14ac:dyDescent="0.25">
      <c r="AA35037"/>
      <c r="AB35037"/>
      <c r="AC35037"/>
    </row>
    <row r="35038" spans="27:29" x14ac:dyDescent="0.25">
      <c r="AA35038"/>
      <c r="AB35038"/>
      <c r="AC35038"/>
    </row>
    <row r="35039" spans="27:29" x14ac:dyDescent="0.25">
      <c r="AA35039"/>
      <c r="AB35039"/>
      <c r="AC35039"/>
    </row>
    <row r="35040" spans="27:29" x14ac:dyDescent="0.25">
      <c r="AA35040"/>
      <c r="AB35040"/>
      <c r="AC35040"/>
    </row>
    <row r="35041" spans="27:29" x14ac:dyDescent="0.25">
      <c r="AA35041"/>
      <c r="AB35041"/>
      <c r="AC35041"/>
    </row>
    <row r="35042" spans="27:29" x14ac:dyDescent="0.25">
      <c r="AA35042"/>
      <c r="AB35042"/>
      <c r="AC35042"/>
    </row>
    <row r="35043" spans="27:29" x14ac:dyDescent="0.25">
      <c r="AA35043"/>
      <c r="AB35043"/>
      <c r="AC35043"/>
    </row>
    <row r="35044" spans="27:29" x14ac:dyDescent="0.25">
      <c r="AA35044"/>
      <c r="AB35044"/>
      <c r="AC35044"/>
    </row>
    <row r="35045" spans="27:29" x14ac:dyDescent="0.25">
      <c r="AA35045"/>
      <c r="AB35045"/>
      <c r="AC35045"/>
    </row>
    <row r="35046" spans="27:29" x14ac:dyDescent="0.25">
      <c r="AA35046"/>
      <c r="AB35046"/>
      <c r="AC35046"/>
    </row>
    <row r="35047" spans="27:29" x14ac:dyDescent="0.25">
      <c r="AA35047"/>
      <c r="AB35047"/>
      <c r="AC35047"/>
    </row>
    <row r="35048" spans="27:29" x14ac:dyDescent="0.25">
      <c r="AA35048"/>
      <c r="AB35048"/>
      <c r="AC35048"/>
    </row>
    <row r="35049" spans="27:29" x14ac:dyDescent="0.25">
      <c r="AA35049"/>
      <c r="AB35049"/>
      <c r="AC35049"/>
    </row>
    <row r="35050" spans="27:29" x14ac:dyDescent="0.25">
      <c r="AA35050"/>
      <c r="AB35050"/>
      <c r="AC35050"/>
    </row>
    <row r="35051" spans="27:29" x14ac:dyDescent="0.25">
      <c r="AA35051"/>
      <c r="AB35051"/>
      <c r="AC35051"/>
    </row>
    <row r="35052" spans="27:29" x14ac:dyDescent="0.25">
      <c r="AA35052"/>
      <c r="AB35052"/>
      <c r="AC35052"/>
    </row>
    <row r="35053" spans="27:29" x14ac:dyDescent="0.25">
      <c r="AA35053"/>
      <c r="AB35053"/>
      <c r="AC35053"/>
    </row>
    <row r="35054" spans="27:29" x14ac:dyDescent="0.25">
      <c r="AA35054"/>
      <c r="AB35054"/>
      <c r="AC35054"/>
    </row>
    <row r="35055" spans="27:29" x14ac:dyDescent="0.25">
      <c r="AA35055"/>
      <c r="AB35055"/>
      <c r="AC35055"/>
    </row>
    <row r="35056" spans="27:29" x14ac:dyDescent="0.25">
      <c r="AA35056"/>
      <c r="AB35056"/>
      <c r="AC35056"/>
    </row>
    <row r="35057" spans="27:29" x14ac:dyDescent="0.25">
      <c r="AA35057"/>
      <c r="AB35057"/>
      <c r="AC35057"/>
    </row>
    <row r="35058" spans="27:29" x14ac:dyDescent="0.25">
      <c r="AA35058"/>
      <c r="AB35058"/>
      <c r="AC35058"/>
    </row>
    <row r="35059" spans="27:29" x14ac:dyDescent="0.25">
      <c r="AA35059"/>
      <c r="AB35059"/>
      <c r="AC35059"/>
    </row>
    <row r="35060" spans="27:29" x14ac:dyDescent="0.25">
      <c r="AA35060"/>
      <c r="AB35060"/>
      <c r="AC35060"/>
    </row>
    <row r="35061" spans="27:29" x14ac:dyDescent="0.25">
      <c r="AA35061"/>
      <c r="AB35061"/>
      <c r="AC35061"/>
    </row>
    <row r="35062" spans="27:29" x14ac:dyDescent="0.25">
      <c r="AA35062"/>
      <c r="AB35062"/>
      <c r="AC35062"/>
    </row>
    <row r="35063" spans="27:29" x14ac:dyDescent="0.25">
      <c r="AA35063"/>
      <c r="AB35063"/>
      <c r="AC35063"/>
    </row>
    <row r="35064" spans="27:29" x14ac:dyDescent="0.25">
      <c r="AA35064"/>
      <c r="AB35064"/>
      <c r="AC35064"/>
    </row>
    <row r="35065" spans="27:29" x14ac:dyDescent="0.25">
      <c r="AA35065"/>
      <c r="AB35065"/>
      <c r="AC35065"/>
    </row>
    <row r="35066" spans="27:29" x14ac:dyDescent="0.25">
      <c r="AA35066"/>
      <c r="AB35066"/>
      <c r="AC35066"/>
    </row>
    <row r="35067" spans="27:29" x14ac:dyDescent="0.25">
      <c r="AA35067"/>
      <c r="AB35067"/>
      <c r="AC35067"/>
    </row>
    <row r="35068" spans="27:29" x14ac:dyDescent="0.25">
      <c r="AA35068"/>
      <c r="AB35068"/>
      <c r="AC35068"/>
    </row>
    <row r="35069" spans="27:29" x14ac:dyDescent="0.25">
      <c r="AA35069"/>
      <c r="AB35069"/>
      <c r="AC35069"/>
    </row>
    <row r="35070" spans="27:29" x14ac:dyDescent="0.25">
      <c r="AA35070"/>
      <c r="AB35070"/>
      <c r="AC35070"/>
    </row>
    <row r="35071" spans="27:29" x14ac:dyDescent="0.25">
      <c r="AA35071"/>
      <c r="AB35071"/>
      <c r="AC35071"/>
    </row>
    <row r="35072" spans="27:29" x14ac:dyDescent="0.25">
      <c r="AA35072"/>
      <c r="AB35072"/>
      <c r="AC35072"/>
    </row>
    <row r="35073" spans="27:29" x14ac:dyDescent="0.25">
      <c r="AA35073"/>
      <c r="AB35073"/>
      <c r="AC35073"/>
    </row>
    <row r="35074" spans="27:29" x14ac:dyDescent="0.25">
      <c r="AA35074"/>
      <c r="AB35074"/>
      <c r="AC35074"/>
    </row>
    <row r="35075" spans="27:29" x14ac:dyDescent="0.25">
      <c r="AA35075"/>
      <c r="AB35075"/>
      <c r="AC35075"/>
    </row>
    <row r="35076" spans="27:29" x14ac:dyDescent="0.25">
      <c r="AA35076"/>
      <c r="AB35076"/>
      <c r="AC35076"/>
    </row>
    <row r="35077" spans="27:29" x14ac:dyDescent="0.25">
      <c r="AA35077"/>
      <c r="AB35077"/>
      <c r="AC35077"/>
    </row>
    <row r="35078" spans="27:29" x14ac:dyDescent="0.25">
      <c r="AA35078"/>
      <c r="AB35078"/>
      <c r="AC35078"/>
    </row>
    <row r="35079" spans="27:29" x14ac:dyDescent="0.25">
      <c r="AA35079"/>
      <c r="AB35079"/>
      <c r="AC35079"/>
    </row>
    <row r="35080" spans="27:29" x14ac:dyDescent="0.25">
      <c r="AA35080"/>
      <c r="AB35080"/>
      <c r="AC35080"/>
    </row>
    <row r="35081" spans="27:29" x14ac:dyDescent="0.25">
      <c r="AA35081"/>
      <c r="AB35081"/>
      <c r="AC35081"/>
    </row>
    <row r="35082" spans="27:29" x14ac:dyDescent="0.25">
      <c r="AA35082"/>
      <c r="AB35082"/>
      <c r="AC35082"/>
    </row>
    <row r="35083" spans="27:29" x14ac:dyDescent="0.25">
      <c r="AA35083"/>
      <c r="AB35083"/>
      <c r="AC35083"/>
    </row>
    <row r="35084" spans="27:29" x14ac:dyDescent="0.25">
      <c r="AA35084"/>
      <c r="AB35084"/>
      <c r="AC35084"/>
    </row>
    <row r="35085" spans="27:29" x14ac:dyDescent="0.25">
      <c r="AA35085"/>
      <c r="AB35085"/>
      <c r="AC35085"/>
    </row>
    <row r="35086" spans="27:29" x14ac:dyDescent="0.25">
      <c r="AA35086"/>
      <c r="AB35086"/>
      <c r="AC35086"/>
    </row>
    <row r="35087" spans="27:29" x14ac:dyDescent="0.25">
      <c r="AA35087"/>
      <c r="AB35087"/>
      <c r="AC35087"/>
    </row>
    <row r="35088" spans="27:29" x14ac:dyDescent="0.25">
      <c r="AA35088"/>
      <c r="AB35088"/>
      <c r="AC35088"/>
    </row>
    <row r="35089" spans="27:29" x14ac:dyDescent="0.25">
      <c r="AA35089"/>
      <c r="AB35089"/>
      <c r="AC35089"/>
    </row>
    <row r="35090" spans="27:29" x14ac:dyDescent="0.25">
      <c r="AA35090"/>
      <c r="AB35090"/>
      <c r="AC35090"/>
    </row>
    <row r="35091" spans="27:29" x14ac:dyDescent="0.25">
      <c r="AA35091"/>
      <c r="AB35091"/>
      <c r="AC35091"/>
    </row>
    <row r="35092" spans="27:29" x14ac:dyDescent="0.25">
      <c r="AA35092"/>
      <c r="AB35092"/>
      <c r="AC35092"/>
    </row>
    <row r="35093" spans="27:29" x14ac:dyDescent="0.25">
      <c r="AA35093"/>
      <c r="AB35093"/>
      <c r="AC35093"/>
    </row>
    <row r="35094" spans="27:29" x14ac:dyDescent="0.25">
      <c r="AA35094"/>
      <c r="AB35094"/>
      <c r="AC35094"/>
    </row>
    <row r="35095" spans="27:29" x14ac:dyDescent="0.25">
      <c r="AA35095"/>
      <c r="AB35095"/>
      <c r="AC35095"/>
    </row>
    <row r="35096" spans="27:29" x14ac:dyDescent="0.25">
      <c r="AA35096"/>
      <c r="AB35096"/>
      <c r="AC35096"/>
    </row>
    <row r="35097" spans="27:29" x14ac:dyDescent="0.25">
      <c r="AA35097"/>
      <c r="AB35097"/>
      <c r="AC35097"/>
    </row>
    <row r="35098" spans="27:29" x14ac:dyDescent="0.25">
      <c r="AA35098"/>
      <c r="AB35098"/>
      <c r="AC35098"/>
    </row>
    <row r="35099" spans="27:29" x14ac:dyDescent="0.25">
      <c r="AA35099"/>
      <c r="AB35099"/>
      <c r="AC35099"/>
    </row>
    <row r="35100" spans="27:29" x14ac:dyDescent="0.25">
      <c r="AA35100"/>
      <c r="AB35100"/>
      <c r="AC35100"/>
    </row>
    <row r="35101" spans="27:29" x14ac:dyDescent="0.25">
      <c r="AA35101"/>
      <c r="AB35101"/>
      <c r="AC35101"/>
    </row>
    <row r="35102" spans="27:29" x14ac:dyDescent="0.25">
      <c r="AA35102"/>
      <c r="AB35102"/>
      <c r="AC35102"/>
    </row>
    <row r="35103" spans="27:29" x14ac:dyDescent="0.25">
      <c r="AA35103"/>
      <c r="AB35103"/>
      <c r="AC35103"/>
    </row>
    <row r="35104" spans="27:29" x14ac:dyDescent="0.25">
      <c r="AA35104"/>
      <c r="AB35104"/>
      <c r="AC35104"/>
    </row>
    <row r="35105" spans="27:29" x14ac:dyDescent="0.25">
      <c r="AA35105"/>
      <c r="AB35105"/>
      <c r="AC35105"/>
    </row>
    <row r="35106" spans="27:29" x14ac:dyDescent="0.25">
      <c r="AA35106"/>
      <c r="AB35106"/>
      <c r="AC35106"/>
    </row>
    <row r="35107" spans="27:29" x14ac:dyDescent="0.25">
      <c r="AA35107"/>
      <c r="AB35107"/>
      <c r="AC35107"/>
    </row>
    <row r="35108" spans="27:29" x14ac:dyDescent="0.25">
      <c r="AA35108"/>
      <c r="AB35108"/>
      <c r="AC35108"/>
    </row>
    <row r="35109" spans="27:29" x14ac:dyDescent="0.25">
      <c r="AA35109"/>
      <c r="AB35109"/>
      <c r="AC35109"/>
    </row>
    <row r="35110" spans="27:29" x14ac:dyDescent="0.25">
      <c r="AA35110"/>
      <c r="AB35110"/>
      <c r="AC35110"/>
    </row>
    <row r="35111" spans="27:29" x14ac:dyDescent="0.25">
      <c r="AA35111"/>
      <c r="AB35111"/>
      <c r="AC35111"/>
    </row>
    <row r="35112" spans="27:29" x14ac:dyDescent="0.25">
      <c r="AA35112"/>
      <c r="AB35112"/>
      <c r="AC35112"/>
    </row>
    <row r="35113" spans="27:29" x14ac:dyDescent="0.25">
      <c r="AA35113"/>
      <c r="AB35113"/>
      <c r="AC35113"/>
    </row>
    <row r="35114" spans="27:29" x14ac:dyDescent="0.25">
      <c r="AA35114"/>
      <c r="AB35114"/>
      <c r="AC35114"/>
    </row>
    <row r="35115" spans="27:29" x14ac:dyDescent="0.25">
      <c r="AA35115"/>
      <c r="AB35115"/>
      <c r="AC35115"/>
    </row>
    <row r="35116" spans="27:29" x14ac:dyDescent="0.25">
      <c r="AA35116"/>
      <c r="AB35116"/>
      <c r="AC35116"/>
    </row>
    <row r="35117" spans="27:29" x14ac:dyDescent="0.25">
      <c r="AA35117"/>
      <c r="AB35117"/>
      <c r="AC35117"/>
    </row>
    <row r="35118" spans="27:29" x14ac:dyDescent="0.25">
      <c r="AA35118"/>
      <c r="AB35118"/>
      <c r="AC35118"/>
    </row>
    <row r="35119" spans="27:29" x14ac:dyDescent="0.25">
      <c r="AA35119"/>
      <c r="AB35119"/>
      <c r="AC35119"/>
    </row>
    <row r="35120" spans="27:29" x14ac:dyDescent="0.25">
      <c r="AA35120"/>
      <c r="AB35120"/>
      <c r="AC35120"/>
    </row>
    <row r="35121" spans="27:29" x14ac:dyDescent="0.25">
      <c r="AA35121"/>
      <c r="AB35121"/>
      <c r="AC35121"/>
    </row>
    <row r="35122" spans="27:29" x14ac:dyDescent="0.25">
      <c r="AA35122"/>
      <c r="AB35122"/>
      <c r="AC35122"/>
    </row>
    <row r="35123" spans="27:29" x14ac:dyDescent="0.25">
      <c r="AA35123"/>
      <c r="AB35123"/>
      <c r="AC35123"/>
    </row>
    <row r="35124" spans="27:29" x14ac:dyDescent="0.25">
      <c r="AA35124"/>
      <c r="AB35124"/>
      <c r="AC35124"/>
    </row>
    <row r="35125" spans="27:29" x14ac:dyDescent="0.25">
      <c r="AA35125"/>
      <c r="AB35125"/>
      <c r="AC35125"/>
    </row>
    <row r="35126" spans="27:29" x14ac:dyDescent="0.25">
      <c r="AA35126"/>
      <c r="AB35126"/>
      <c r="AC35126"/>
    </row>
    <row r="35127" spans="27:29" x14ac:dyDescent="0.25">
      <c r="AA35127"/>
      <c r="AB35127"/>
      <c r="AC35127"/>
    </row>
    <row r="35128" spans="27:29" x14ac:dyDescent="0.25">
      <c r="AA35128"/>
      <c r="AB35128"/>
      <c r="AC35128"/>
    </row>
    <row r="35129" spans="27:29" x14ac:dyDescent="0.25">
      <c r="AA35129"/>
      <c r="AB35129"/>
      <c r="AC35129"/>
    </row>
    <row r="35130" spans="27:29" x14ac:dyDescent="0.25">
      <c r="AA35130"/>
      <c r="AB35130"/>
      <c r="AC35130"/>
    </row>
    <row r="35131" spans="27:29" x14ac:dyDescent="0.25">
      <c r="AA35131"/>
      <c r="AB35131"/>
      <c r="AC35131"/>
    </row>
    <row r="35132" spans="27:29" x14ac:dyDescent="0.25">
      <c r="AA35132"/>
      <c r="AB35132"/>
      <c r="AC35132"/>
    </row>
    <row r="35133" spans="27:29" x14ac:dyDescent="0.25">
      <c r="AA35133"/>
      <c r="AB35133"/>
      <c r="AC35133"/>
    </row>
    <row r="35134" spans="27:29" x14ac:dyDescent="0.25">
      <c r="AA35134"/>
      <c r="AB35134"/>
      <c r="AC35134"/>
    </row>
    <row r="35135" spans="27:29" x14ac:dyDescent="0.25">
      <c r="AA35135"/>
      <c r="AB35135"/>
      <c r="AC35135"/>
    </row>
    <row r="35136" spans="27:29" x14ac:dyDescent="0.25">
      <c r="AA35136"/>
      <c r="AB35136"/>
      <c r="AC35136"/>
    </row>
    <row r="35137" spans="27:29" x14ac:dyDescent="0.25">
      <c r="AA35137"/>
      <c r="AB35137"/>
      <c r="AC35137"/>
    </row>
    <row r="35138" spans="27:29" x14ac:dyDescent="0.25">
      <c r="AA35138"/>
      <c r="AB35138"/>
      <c r="AC35138"/>
    </row>
    <row r="35139" spans="27:29" x14ac:dyDescent="0.25">
      <c r="AA35139"/>
      <c r="AB35139"/>
      <c r="AC35139"/>
    </row>
    <row r="35140" spans="27:29" x14ac:dyDescent="0.25">
      <c r="AA35140"/>
      <c r="AB35140"/>
      <c r="AC35140"/>
    </row>
    <row r="35141" spans="27:29" x14ac:dyDescent="0.25">
      <c r="AA35141"/>
      <c r="AB35141"/>
      <c r="AC35141"/>
    </row>
    <row r="35142" spans="27:29" x14ac:dyDescent="0.25">
      <c r="AA35142"/>
      <c r="AB35142"/>
      <c r="AC35142"/>
    </row>
    <row r="35143" spans="27:29" x14ac:dyDescent="0.25">
      <c r="AA35143"/>
      <c r="AB35143"/>
      <c r="AC35143"/>
    </row>
    <row r="35144" spans="27:29" x14ac:dyDescent="0.25">
      <c r="AA35144"/>
      <c r="AB35144"/>
      <c r="AC35144"/>
    </row>
    <row r="35145" spans="27:29" x14ac:dyDescent="0.25">
      <c r="AA35145"/>
      <c r="AB35145"/>
      <c r="AC35145"/>
    </row>
    <row r="35146" spans="27:29" x14ac:dyDescent="0.25">
      <c r="AA35146"/>
      <c r="AB35146"/>
      <c r="AC35146"/>
    </row>
    <row r="35147" spans="27:29" x14ac:dyDescent="0.25">
      <c r="AA35147"/>
      <c r="AB35147"/>
      <c r="AC35147"/>
    </row>
    <row r="35148" spans="27:29" x14ac:dyDescent="0.25">
      <c r="AA35148"/>
      <c r="AB35148"/>
      <c r="AC35148"/>
    </row>
    <row r="35149" spans="27:29" x14ac:dyDescent="0.25">
      <c r="AA35149"/>
      <c r="AB35149"/>
      <c r="AC35149"/>
    </row>
    <row r="35150" spans="27:29" x14ac:dyDescent="0.25">
      <c r="AA35150"/>
      <c r="AB35150"/>
      <c r="AC35150"/>
    </row>
    <row r="35151" spans="27:29" x14ac:dyDescent="0.25">
      <c r="AA35151"/>
      <c r="AB35151"/>
      <c r="AC35151"/>
    </row>
    <row r="35152" spans="27:29" x14ac:dyDescent="0.25">
      <c r="AA35152"/>
      <c r="AB35152"/>
      <c r="AC35152"/>
    </row>
    <row r="35153" spans="27:29" x14ac:dyDescent="0.25">
      <c r="AA35153"/>
      <c r="AB35153"/>
      <c r="AC35153"/>
    </row>
    <row r="35154" spans="27:29" x14ac:dyDescent="0.25">
      <c r="AA35154"/>
      <c r="AB35154"/>
      <c r="AC35154"/>
    </row>
    <row r="35155" spans="27:29" x14ac:dyDescent="0.25">
      <c r="AA35155"/>
      <c r="AB35155"/>
      <c r="AC35155"/>
    </row>
    <row r="35156" spans="27:29" x14ac:dyDescent="0.25">
      <c r="AA35156"/>
      <c r="AB35156"/>
      <c r="AC35156"/>
    </row>
    <row r="35157" spans="27:29" x14ac:dyDescent="0.25">
      <c r="AA35157"/>
      <c r="AB35157"/>
      <c r="AC35157"/>
    </row>
    <row r="35158" spans="27:29" x14ac:dyDescent="0.25">
      <c r="AA35158"/>
      <c r="AB35158"/>
      <c r="AC35158"/>
    </row>
    <row r="35159" spans="27:29" x14ac:dyDescent="0.25">
      <c r="AA35159"/>
      <c r="AB35159"/>
      <c r="AC35159"/>
    </row>
    <row r="35160" spans="27:29" x14ac:dyDescent="0.25">
      <c r="AA35160"/>
      <c r="AB35160"/>
      <c r="AC35160"/>
    </row>
    <row r="35161" spans="27:29" x14ac:dyDescent="0.25">
      <c r="AA35161"/>
      <c r="AB35161"/>
      <c r="AC35161"/>
    </row>
    <row r="35162" spans="27:29" x14ac:dyDescent="0.25">
      <c r="AA35162"/>
      <c r="AB35162"/>
      <c r="AC35162"/>
    </row>
    <row r="35163" spans="27:29" x14ac:dyDescent="0.25">
      <c r="AA35163"/>
      <c r="AB35163"/>
      <c r="AC35163"/>
    </row>
    <row r="35164" spans="27:29" x14ac:dyDescent="0.25">
      <c r="AA35164"/>
      <c r="AB35164"/>
      <c r="AC35164"/>
    </row>
    <row r="35165" spans="27:29" x14ac:dyDescent="0.25">
      <c r="AA35165"/>
      <c r="AB35165"/>
      <c r="AC35165"/>
    </row>
    <row r="35166" spans="27:29" x14ac:dyDescent="0.25">
      <c r="AA35166"/>
      <c r="AB35166"/>
      <c r="AC35166"/>
    </row>
    <row r="35167" spans="27:29" x14ac:dyDescent="0.25">
      <c r="AA35167"/>
      <c r="AB35167"/>
      <c r="AC35167"/>
    </row>
    <row r="35168" spans="27:29" x14ac:dyDescent="0.25">
      <c r="AA35168"/>
      <c r="AB35168"/>
      <c r="AC35168"/>
    </row>
    <row r="35169" spans="27:29" x14ac:dyDescent="0.25">
      <c r="AA35169"/>
      <c r="AB35169"/>
      <c r="AC35169"/>
    </row>
    <row r="35170" spans="27:29" x14ac:dyDescent="0.25">
      <c r="AA35170"/>
      <c r="AB35170"/>
      <c r="AC35170"/>
    </row>
    <row r="35171" spans="27:29" x14ac:dyDescent="0.25">
      <c r="AA35171"/>
      <c r="AB35171"/>
      <c r="AC35171"/>
    </row>
    <row r="35172" spans="27:29" x14ac:dyDescent="0.25">
      <c r="AA35172"/>
      <c r="AB35172"/>
      <c r="AC35172"/>
    </row>
    <row r="35173" spans="27:29" x14ac:dyDescent="0.25">
      <c r="AA35173"/>
      <c r="AB35173"/>
      <c r="AC35173"/>
    </row>
    <row r="35174" spans="27:29" x14ac:dyDescent="0.25">
      <c r="AA35174"/>
      <c r="AB35174"/>
      <c r="AC35174"/>
    </row>
    <row r="35175" spans="27:29" x14ac:dyDescent="0.25">
      <c r="AA35175"/>
      <c r="AB35175"/>
      <c r="AC35175"/>
    </row>
    <row r="35176" spans="27:29" x14ac:dyDescent="0.25">
      <c r="AA35176"/>
      <c r="AB35176"/>
      <c r="AC35176"/>
    </row>
    <row r="35177" spans="27:29" x14ac:dyDescent="0.25">
      <c r="AA35177"/>
      <c r="AB35177"/>
      <c r="AC35177"/>
    </row>
    <row r="35178" spans="27:29" x14ac:dyDescent="0.25">
      <c r="AA35178"/>
      <c r="AB35178"/>
      <c r="AC35178"/>
    </row>
    <row r="35179" spans="27:29" x14ac:dyDescent="0.25">
      <c r="AA35179"/>
      <c r="AB35179"/>
      <c r="AC35179"/>
    </row>
    <row r="35180" spans="27:29" x14ac:dyDescent="0.25">
      <c r="AA35180"/>
      <c r="AB35180"/>
      <c r="AC35180"/>
    </row>
    <row r="35181" spans="27:29" x14ac:dyDescent="0.25">
      <c r="AA35181"/>
      <c r="AB35181"/>
      <c r="AC35181"/>
    </row>
    <row r="35182" spans="27:29" x14ac:dyDescent="0.25">
      <c r="AA35182"/>
      <c r="AB35182"/>
      <c r="AC35182"/>
    </row>
    <row r="35183" spans="27:29" x14ac:dyDescent="0.25">
      <c r="AA35183"/>
      <c r="AB35183"/>
      <c r="AC35183"/>
    </row>
    <row r="35184" spans="27:29" x14ac:dyDescent="0.25">
      <c r="AA35184"/>
      <c r="AB35184"/>
      <c r="AC35184"/>
    </row>
    <row r="35185" spans="27:29" x14ac:dyDescent="0.25">
      <c r="AA35185"/>
      <c r="AB35185"/>
      <c r="AC35185"/>
    </row>
    <row r="35186" spans="27:29" x14ac:dyDescent="0.25">
      <c r="AA35186"/>
      <c r="AB35186"/>
      <c r="AC35186"/>
    </row>
    <row r="35187" spans="27:29" x14ac:dyDescent="0.25">
      <c r="AA35187"/>
      <c r="AB35187"/>
      <c r="AC35187"/>
    </row>
    <row r="35188" spans="27:29" x14ac:dyDescent="0.25">
      <c r="AA35188"/>
      <c r="AB35188"/>
      <c r="AC35188"/>
    </row>
    <row r="35189" spans="27:29" x14ac:dyDescent="0.25">
      <c r="AA35189"/>
      <c r="AB35189"/>
      <c r="AC35189"/>
    </row>
    <row r="35190" spans="27:29" x14ac:dyDescent="0.25">
      <c r="AA35190"/>
      <c r="AB35190"/>
      <c r="AC35190"/>
    </row>
    <row r="35191" spans="27:29" x14ac:dyDescent="0.25">
      <c r="AA35191"/>
      <c r="AB35191"/>
      <c r="AC35191"/>
    </row>
    <row r="35192" spans="27:29" x14ac:dyDescent="0.25">
      <c r="AA35192"/>
      <c r="AB35192"/>
      <c r="AC35192"/>
    </row>
    <row r="35193" spans="27:29" x14ac:dyDescent="0.25">
      <c r="AA35193"/>
      <c r="AB35193"/>
      <c r="AC35193"/>
    </row>
    <row r="35194" spans="27:29" x14ac:dyDescent="0.25">
      <c r="AA35194"/>
      <c r="AB35194"/>
      <c r="AC35194"/>
    </row>
    <row r="35195" spans="27:29" x14ac:dyDescent="0.25">
      <c r="AA35195"/>
      <c r="AB35195"/>
      <c r="AC35195"/>
    </row>
    <row r="35196" spans="27:29" x14ac:dyDescent="0.25">
      <c r="AA35196"/>
      <c r="AB35196"/>
      <c r="AC35196"/>
    </row>
    <row r="35197" spans="27:29" x14ac:dyDescent="0.25">
      <c r="AA35197"/>
      <c r="AB35197"/>
      <c r="AC35197"/>
    </row>
    <row r="35198" spans="27:29" x14ac:dyDescent="0.25">
      <c r="AA35198"/>
      <c r="AB35198"/>
      <c r="AC35198"/>
    </row>
    <row r="35199" spans="27:29" x14ac:dyDescent="0.25">
      <c r="AA35199"/>
      <c r="AB35199"/>
      <c r="AC35199"/>
    </row>
    <row r="35200" spans="27:29" x14ac:dyDescent="0.25">
      <c r="AA35200"/>
      <c r="AB35200"/>
      <c r="AC35200"/>
    </row>
    <row r="35201" spans="27:29" x14ac:dyDescent="0.25">
      <c r="AA35201"/>
      <c r="AB35201"/>
      <c r="AC35201"/>
    </row>
    <row r="35202" spans="27:29" x14ac:dyDescent="0.25">
      <c r="AA35202"/>
      <c r="AB35202"/>
      <c r="AC35202"/>
    </row>
    <row r="35203" spans="27:29" x14ac:dyDescent="0.25">
      <c r="AA35203"/>
      <c r="AB35203"/>
      <c r="AC35203"/>
    </row>
    <row r="35204" spans="27:29" x14ac:dyDescent="0.25">
      <c r="AA35204"/>
      <c r="AB35204"/>
      <c r="AC35204"/>
    </row>
    <row r="35205" spans="27:29" x14ac:dyDescent="0.25">
      <c r="AA35205"/>
      <c r="AB35205"/>
      <c r="AC35205"/>
    </row>
    <row r="35206" spans="27:29" x14ac:dyDescent="0.25">
      <c r="AA35206"/>
      <c r="AB35206"/>
      <c r="AC35206"/>
    </row>
    <row r="35207" spans="27:29" x14ac:dyDescent="0.25">
      <c r="AA35207"/>
      <c r="AB35207"/>
      <c r="AC35207"/>
    </row>
    <row r="35208" spans="27:29" x14ac:dyDescent="0.25">
      <c r="AA35208"/>
      <c r="AB35208"/>
      <c r="AC35208"/>
    </row>
    <row r="35209" spans="27:29" x14ac:dyDescent="0.25">
      <c r="AA35209"/>
      <c r="AB35209"/>
      <c r="AC35209"/>
    </row>
    <row r="35210" spans="27:29" x14ac:dyDescent="0.25">
      <c r="AA35210"/>
      <c r="AB35210"/>
      <c r="AC35210"/>
    </row>
    <row r="35211" spans="27:29" x14ac:dyDescent="0.25">
      <c r="AA35211"/>
      <c r="AB35211"/>
      <c r="AC35211"/>
    </row>
    <row r="35212" spans="27:29" x14ac:dyDescent="0.25">
      <c r="AA35212"/>
      <c r="AB35212"/>
      <c r="AC35212"/>
    </row>
    <row r="35213" spans="27:29" x14ac:dyDescent="0.25">
      <c r="AA35213"/>
      <c r="AB35213"/>
      <c r="AC35213"/>
    </row>
    <row r="35214" spans="27:29" x14ac:dyDescent="0.25">
      <c r="AA35214"/>
      <c r="AB35214"/>
      <c r="AC35214"/>
    </row>
    <row r="35215" spans="27:29" x14ac:dyDescent="0.25">
      <c r="AA35215"/>
      <c r="AB35215"/>
      <c r="AC35215"/>
    </row>
    <row r="35216" spans="27:29" x14ac:dyDescent="0.25">
      <c r="AA35216"/>
      <c r="AB35216"/>
      <c r="AC35216"/>
    </row>
    <row r="35217" spans="27:29" x14ac:dyDescent="0.25">
      <c r="AA35217"/>
      <c r="AB35217"/>
      <c r="AC35217"/>
    </row>
    <row r="35218" spans="27:29" x14ac:dyDescent="0.25">
      <c r="AA35218"/>
      <c r="AB35218"/>
      <c r="AC35218"/>
    </row>
    <row r="35219" spans="27:29" x14ac:dyDescent="0.25">
      <c r="AA35219"/>
      <c r="AB35219"/>
      <c r="AC35219"/>
    </row>
    <row r="35220" spans="27:29" x14ac:dyDescent="0.25">
      <c r="AA35220"/>
      <c r="AB35220"/>
      <c r="AC35220"/>
    </row>
    <row r="35221" spans="27:29" x14ac:dyDescent="0.25">
      <c r="AA35221"/>
      <c r="AB35221"/>
      <c r="AC35221"/>
    </row>
    <row r="35222" spans="27:29" x14ac:dyDescent="0.25">
      <c r="AA35222"/>
      <c r="AB35222"/>
      <c r="AC35222"/>
    </row>
    <row r="35223" spans="27:29" x14ac:dyDescent="0.25">
      <c r="AA35223"/>
      <c r="AB35223"/>
      <c r="AC35223"/>
    </row>
    <row r="35224" spans="27:29" x14ac:dyDescent="0.25">
      <c r="AA35224"/>
      <c r="AB35224"/>
      <c r="AC35224"/>
    </row>
    <row r="35225" spans="27:29" x14ac:dyDescent="0.25">
      <c r="AA35225"/>
      <c r="AB35225"/>
      <c r="AC35225"/>
    </row>
    <row r="35226" spans="27:29" x14ac:dyDescent="0.25">
      <c r="AA35226"/>
      <c r="AB35226"/>
      <c r="AC35226"/>
    </row>
    <row r="35227" spans="27:29" x14ac:dyDescent="0.25">
      <c r="AA35227"/>
      <c r="AB35227"/>
      <c r="AC35227"/>
    </row>
    <row r="35228" spans="27:29" x14ac:dyDescent="0.25">
      <c r="AA35228"/>
      <c r="AB35228"/>
      <c r="AC35228"/>
    </row>
    <row r="35229" spans="27:29" x14ac:dyDescent="0.25">
      <c r="AA35229"/>
      <c r="AB35229"/>
      <c r="AC35229"/>
    </row>
    <row r="35230" spans="27:29" x14ac:dyDescent="0.25">
      <c r="AA35230"/>
      <c r="AB35230"/>
      <c r="AC35230"/>
    </row>
    <row r="35231" spans="27:29" x14ac:dyDescent="0.25">
      <c r="AA35231"/>
      <c r="AB35231"/>
      <c r="AC35231"/>
    </row>
    <row r="35232" spans="27:29" x14ac:dyDescent="0.25">
      <c r="AA35232"/>
      <c r="AB35232"/>
      <c r="AC35232"/>
    </row>
    <row r="35233" spans="27:29" x14ac:dyDescent="0.25">
      <c r="AA35233"/>
      <c r="AB35233"/>
      <c r="AC35233"/>
    </row>
    <row r="35234" spans="27:29" x14ac:dyDescent="0.25">
      <c r="AA35234"/>
      <c r="AB35234"/>
      <c r="AC35234"/>
    </row>
    <row r="35235" spans="27:29" x14ac:dyDescent="0.25">
      <c r="AA35235"/>
      <c r="AB35235"/>
      <c r="AC35235"/>
    </row>
    <row r="35236" spans="27:29" x14ac:dyDescent="0.25">
      <c r="AA35236"/>
      <c r="AB35236"/>
      <c r="AC35236"/>
    </row>
    <row r="35237" spans="27:29" x14ac:dyDescent="0.25">
      <c r="AA35237"/>
      <c r="AB35237"/>
      <c r="AC35237"/>
    </row>
    <row r="35238" spans="27:29" x14ac:dyDescent="0.25">
      <c r="AA35238"/>
      <c r="AB35238"/>
      <c r="AC35238"/>
    </row>
    <row r="35239" spans="27:29" x14ac:dyDescent="0.25">
      <c r="AA35239"/>
      <c r="AB35239"/>
      <c r="AC35239"/>
    </row>
    <row r="35240" spans="27:29" x14ac:dyDescent="0.25">
      <c r="AA35240"/>
      <c r="AB35240"/>
      <c r="AC35240"/>
    </row>
    <row r="35241" spans="27:29" x14ac:dyDescent="0.25">
      <c r="AA35241"/>
      <c r="AB35241"/>
      <c r="AC35241"/>
    </row>
    <row r="35242" spans="27:29" x14ac:dyDescent="0.25">
      <c r="AA35242"/>
      <c r="AB35242"/>
      <c r="AC35242"/>
    </row>
    <row r="35243" spans="27:29" x14ac:dyDescent="0.25">
      <c r="AA35243"/>
      <c r="AB35243"/>
      <c r="AC35243"/>
    </row>
    <row r="35244" spans="27:29" x14ac:dyDescent="0.25">
      <c r="AA35244"/>
      <c r="AB35244"/>
      <c r="AC35244"/>
    </row>
    <row r="35245" spans="27:29" x14ac:dyDescent="0.25">
      <c r="AA35245"/>
      <c r="AB35245"/>
      <c r="AC35245"/>
    </row>
    <row r="35246" spans="27:29" x14ac:dyDescent="0.25">
      <c r="AA35246"/>
      <c r="AB35246"/>
      <c r="AC35246"/>
    </row>
    <row r="35247" spans="27:29" x14ac:dyDescent="0.25">
      <c r="AA35247"/>
      <c r="AB35247"/>
      <c r="AC35247"/>
    </row>
    <row r="35248" spans="27:29" x14ac:dyDescent="0.25">
      <c r="AA35248"/>
      <c r="AB35248"/>
      <c r="AC35248"/>
    </row>
    <row r="35249" spans="27:29" x14ac:dyDescent="0.25">
      <c r="AA35249"/>
      <c r="AB35249"/>
      <c r="AC35249"/>
    </row>
    <row r="35250" spans="27:29" x14ac:dyDescent="0.25">
      <c r="AA35250"/>
      <c r="AB35250"/>
      <c r="AC35250"/>
    </row>
    <row r="35251" spans="27:29" x14ac:dyDescent="0.25">
      <c r="AA35251"/>
      <c r="AB35251"/>
      <c r="AC35251"/>
    </row>
    <row r="35252" spans="27:29" x14ac:dyDescent="0.25">
      <c r="AA35252"/>
      <c r="AB35252"/>
      <c r="AC35252"/>
    </row>
    <row r="35253" spans="27:29" x14ac:dyDescent="0.25">
      <c r="AA35253"/>
      <c r="AB35253"/>
      <c r="AC35253"/>
    </row>
    <row r="35254" spans="27:29" x14ac:dyDescent="0.25">
      <c r="AA35254"/>
      <c r="AB35254"/>
      <c r="AC35254"/>
    </row>
    <row r="35255" spans="27:29" x14ac:dyDescent="0.25">
      <c r="AA35255"/>
      <c r="AB35255"/>
      <c r="AC35255"/>
    </row>
    <row r="35256" spans="27:29" x14ac:dyDescent="0.25">
      <c r="AA35256"/>
      <c r="AB35256"/>
      <c r="AC35256"/>
    </row>
    <row r="35257" spans="27:29" x14ac:dyDescent="0.25">
      <c r="AA35257"/>
      <c r="AB35257"/>
      <c r="AC35257"/>
    </row>
    <row r="35258" spans="27:29" x14ac:dyDescent="0.25">
      <c r="AA35258"/>
      <c r="AB35258"/>
      <c r="AC35258"/>
    </row>
    <row r="35259" spans="27:29" x14ac:dyDescent="0.25">
      <c r="AA35259"/>
      <c r="AB35259"/>
      <c r="AC35259"/>
    </row>
    <row r="35260" spans="27:29" x14ac:dyDescent="0.25">
      <c r="AA35260"/>
      <c r="AB35260"/>
      <c r="AC35260"/>
    </row>
    <row r="35261" spans="27:29" x14ac:dyDescent="0.25">
      <c r="AA35261"/>
      <c r="AB35261"/>
      <c r="AC35261"/>
    </row>
    <row r="35262" spans="27:29" x14ac:dyDescent="0.25">
      <c r="AA35262"/>
      <c r="AB35262"/>
      <c r="AC35262"/>
    </row>
    <row r="35263" spans="27:29" x14ac:dyDescent="0.25">
      <c r="AA35263"/>
      <c r="AB35263"/>
      <c r="AC35263"/>
    </row>
    <row r="35264" spans="27:29" x14ac:dyDescent="0.25">
      <c r="AA35264"/>
      <c r="AB35264"/>
      <c r="AC35264"/>
    </row>
    <row r="35265" spans="27:29" x14ac:dyDescent="0.25">
      <c r="AA35265"/>
      <c r="AB35265"/>
      <c r="AC35265"/>
    </row>
    <row r="35266" spans="27:29" x14ac:dyDescent="0.25">
      <c r="AA35266"/>
      <c r="AB35266"/>
      <c r="AC35266"/>
    </row>
    <row r="35267" spans="27:29" x14ac:dyDescent="0.25">
      <c r="AA35267"/>
      <c r="AB35267"/>
      <c r="AC35267"/>
    </row>
    <row r="35268" spans="27:29" x14ac:dyDescent="0.25">
      <c r="AA35268"/>
      <c r="AB35268"/>
      <c r="AC35268"/>
    </row>
    <row r="35269" spans="27:29" x14ac:dyDescent="0.25">
      <c r="AA35269"/>
      <c r="AB35269"/>
      <c r="AC35269"/>
    </row>
    <row r="35270" spans="27:29" x14ac:dyDescent="0.25">
      <c r="AA35270"/>
      <c r="AB35270"/>
      <c r="AC35270"/>
    </row>
    <row r="35271" spans="27:29" x14ac:dyDescent="0.25">
      <c r="AA35271"/>
      <c r="AB35271"/>
      <c r="AC35271"/>
    </row>
    <row r="35272" spans="27:29" x14ac:dyDescent="0.25">
      <c r="AA35272"/>
      <c r="AB35272"/>
      <c r="AC35272"/>
    </row>
    <row r="35273" spans="27:29" x14ac:dyDescent="0.25">
      <c r="AA35273"/>
      <c r="AB35273"/>
      <c r="AC35273"/>
    </row>
    <row r="35274" spans="27:29" x14ac:dyDescent="0.25">
      <c r="AA35274"/>
      <c r="AB35274"/>
      <c r="AC35274"/>
    </row>
    <row r="35275" spans="27:29" x14ac:dyDescent="0.25">
      <c r="AA35275"/>
      <c r="AB35275"/>
      <c r="AC35275"/>
    </row>
    <row r="35276" spans="27:29" x14ac:dyDescent="0.25">
      <c r="AA35276"/>
      <c r="AB35276"/>
      <c r="AC35276"/>
    </row>
    <row r="35277" spans="27:29" x14ac:dyDescent="0.25">
      <c r="AA35277"/>
      <c r="AB35277"/>
      <c r="AC35277"/>
    </row>
    <row r="35278" spans="27:29" x14ac:dyDescent="0.25">
      <c r="AA35278"/>
      <c r="AB35278"/>
      <c r="AC35278"/>
    </row>
    <row r="35279" spans="27:29" x14ac:dyDescent="0.25">
      <c r="AA35279"/>
      <c r="AB35279"/>
      <c r="AC35279"/>
    </row>
    <row r="35280" spans="27:29" x14ac:dyDescent="0.25">
      <c r="AA35280"/>
      <c r="AB35280"/>
      <c r="AC35280"/>
    </row>
    <row r="35281" spans="27:29" x14ac:dyDescent="0.25">
      <c r="AA35281"/>
      <c r="AB35281"/>
      <c r="AC35281"/>
    </row>
    <row r="35282" spans="27:29" x14ac:dyDescent="0.25">
      <c r="AA35282"/>
      <c r="AB35282"/>
      <c r="AC35282"/>
    </row>
    <row r="35283" spans="27:29" x14ac:dyDescent="0.25">
      <c r="AA35283"/>
      <c r="AB35283"/>
      <c r="AC35283"/>
    </row>
    <row r="35284" spans="27:29" x14ac:dyDescent="0.25">
      <c r="AA35284"/>
      <c r="AB35284"/>
      <c r="AC35284"/>
    </row>
    <row r="35285" spans="27:29" x14ac:dyDescent="0.25">
      <c r="AA35285"/>
      <c r="AB35285"/>
      <c r="AC35285"/>
    </row>
    <row r="35286" spans="27:29" x14ac:dyDescent="0.25">
      <c r="AA35286"/>
      <c r="AB35286"/>
      <c r="AC35286"/>
    </row>
    <row r="35287" spans="27:29" x14ac:dyDescent="0.25">
      <c r="AA35287"/>
      <c r="AB35287"/>
      <c r="AC35287"/>
    </row>
    <row r="35288" spans="27:29" x14ac:dyDescent="0.25">
      <c r="AA35288"/>
      <c r="AB35288"/>
      <c r="AC35288"/>
    </row>
    <row r="35289" spans="27:29" x14ac:dyDescent="0.25">
      <c r="AA35289"/>
      <c r="AB35289"/>
      <c r="AC35289"/>
    </row>
    <row r="35290" spans="27:29" x14ac:dyDescent="0.25">
      <c r="AA35290"/>
      <c r="AB35290"/>
      <c r="AC35290"/>
    </row>
    <row r="35291" spans="27:29" x14ac:dyDescent="0.25">
      <c r="AA35291"/>
      <c r="AB35291"/>
      <c r="AC35291"/>
    </row>
    <row r="35292" spans="27:29" x14ac:dyDescent="0.25">
      <c r="AA35292"/>
      <c r="AB35292"/>
      <c r="AC35292"/>
    </row>
    <row r="35293" spans="27:29" x14ac:dyDescent="0.25">
      <c r="AA35293"/>
      <c r="AB35293"/>
      <c r="AC35293"/>
    </row>
    <row r="35294" spans="27:29" x14ac:dyDescent="0.25">
      <c r="AA35294"/>
      <c r="AB35294"/>
      <c r="AC35294"/>
    </row>
    <row r="35295" spans="27:29" x14ac:dyDescent="0.25">
      <c r="AA35295"/>
      <c r="AB35295"/>
      <c r="AC35295"/>
    </row>
    <row r="35296" spans="27:29" x14ac:dyDescent="0.25">
      <c r="AA35296"/>
      <c r="AB35296"/>
      <c r="AC35296"/>
    </row>
    <row r="35297" spans="27:29" x14ac:dyDescent="0.25">
      <c r="AA35297"/>
      <c r="AB35297"/>
      <c r="AC35297"/>
    </row>
    <row r="35298" spans="27:29" x14ac:dyDescent="0.25">
      <c r="AA35298"/>
      <c r="AB35298"/>
      <c r="AC35298"/>
    </row>
    <row r="35299" spans="27:29" x14ac:dyDescent="0.25">
      <c r="AA35299"/>
      <c r="AB35299"/>
      <c r="AC35299"/>
    </row>
    <row r="35300" spans="27:29" x14ac:dyDescent="0.25">
      <c r="AA35300"/>
      <c r="AB35300"/>
      <c r="AC35300"/>
    </row>
    <row r="35301" spans="27:29" x14ac:dyDescent="0.25">
      <c r="AA35301"/>
      <c r="AB35301"/>
      <c r="AC35301"/>
    </row>
    <row r="35302" spans="27:29" x14ac:dyDescent="0.25">
      <c r="AA35302"/>
      <c r="AB35302"/>
      <c r="AC35302"/>
    </row>
    <row r="35303" spans="27:29" x14ac:dyDescent="0.25">
      <c r="AA35303"/>
      <c r="AB35303"/>
      <c r="AC35303"/>
    </row>
    <row r="35304" spans="27:29" x14ac:dyDescent="0.25">
      <c r="AA35304"/>
      <c r="AB35304"/>
      <c r="AC35304"/>
    </row>
    <row r="35305" spans="27:29" x14ac:dyDescent="0.25">
      <c r="AA35305"/>
      <c r="AB35305"/>
      <c r="AC35305"/>
    </row>
    <row r="35306" spans="27:29" x14ac:dyDescent="0.25">
      <c r="AA35306"/>
      <c r="AB35306"/>
      <c r="AC35306"/>
    </row>
    <row r="35307" spans="27:29" x14ac:dyDescent="0.25">
      <c r="AA35307"/>
      <c r="AB35307"/>
      <c r="AC35307"/>
    </row>
    <row r="35308" spans="27:29" x14ac:dyDescent="0.25">
      <c r="AA35308"/>
      <c r="AB35308"/>
      <c r="AC35308"/>
    </row>
    <row r="35309" spans="27:29" x14ac:dyDescent="0.25">
      <c r="AA35309"/>
      <c r="AB35309"/>
      <c r="AC35309"/>
    </row>
    <row r="35310" spans="27:29" x14ac:dyDescent="0.25">
      <c r="AA35310"/>
      <c r="AB35310"/>
      <c r="AC35310"/>
    </row>
    <row r="35311" spans="27:29" x14ac:dyDescent="0.25">
      <c r="AA35311"/>
      <c r="AB35311"/>
      <c r="AC35311"/>
    </row>
    <row r="35312" spans="27:29" x14ac:dyDescent="0.25">
      <c r="AA35312"/>
      <c r="AB35312"/>
      <c r="AC35312"/>
    </row>
    <row r="35313" spans="27:29" x14ac:dyDescent="0.25">
      <c r="AA35313"/>
      <c r="AB35313"/>
      <c r="AC35313"/>
    </row>
    <row r="35314" spans="27:29" x14ac:dyDescent="0.25">
      <c r="AA35314"/>
      <c r="AB35314"/>
      <c r="AC35314"/>
    </row>
    <row r="35315" spans="27:29" x14ac:dyDescent="0.25">
      <c r="AA35315"/>
      <c r="AB35315"/>
      <c r="AC35315"/>
    </row>
    <row r="35316" spans="27:29" x14ac:dyDescent="0.25">
      <c r="AA35316"/>
      <c r="AB35316"/>
      <c r="AC35316"/>
    </row>
    <row r="35317" spans="27:29" x14ac:dyDescent="0.25">
      <c r="AA35317"/>
      <c r="AB35317"/>
      <c r="AC35317"/>
    </row>
    <row r="35318" spans="27:29" x14ac:dyDescent="0.25">
      <c r="AA35318"/>
      <c r="AB35318"/>
      <c r="AC35318"/>
    </row>
    <row r="35319" spans="27:29" x14ac:dyDescent="0.25">
      <c r="AA35319"/>
      <c r="AB35319"/>
      <c r="AC35319"/>
    </row>
    <row r="35320" spans="27:29" x14ac:dyDescent="0.25">
      <c r="AA35320"/>
      <c r="AB35320"/>
      <c r="AC35320"/>
    </row>
    <row r="35321" spans="27:29" x14ac:dyDescent="0.25">
      <c r="AA35321"/>
      <c r="AB35321"/>
      <c r="AC35321"/>
    </row>
    <row r="35322" spans="27:29" x14ac:dyDescent="0.25">
      <c r="AA35322"/>
      <c r="AB35322"/>
      <c r="AC35322"/>
    </row>
    <row r="35323" spans="27:29" x14ac:dyDescent="0.25">
      <c r="AA35323"/>
      <c r="AB35323"/>
      <c r="AC35323"/>
    </row>
    <row r="35324" spans="27:29" x14ac:dyDescent="0.25">
      <c r="AA35324"/>
      <c r="AB35324"/>
      <c r="AC35324"/>
    </row>
    <row r="35325" spans="27:29" x14ac:dyDescent="0.25">
      <c r="AA35325"/>
      <c r="AB35325"/>
      <c r="AC35325"/>
    </row>
    <row r="35326" spans="27:29" x14ac:dyDescent="0.25">
      <c r="AA35326"/>
      <c r="AB35326"/>
      <c r="AC35326"/>
    </row>
    <row r="35327" spans="27:29" x14ac:dyDescent="0.25">
      <c r="AA35327"/>
      <c r="AB35327"/>
      <c r="AC35327"/>
    </row>
    <row r="35328" spans="27:29" x14ac:dyDescent="0.25">
      <c r="AA35328"/>
      <c r="AB35328"/>
      <c r="AC35328"/>
    </row>
    <row r="35329" spans="27:29" x14ac:dyDescent="0.25">
      <c r="AA35329"/>
      <c r="AB35329"/>
      <c r="AC35329"/>
    </row>
    <row r="35330" spans="27:29" x14ac:dyDescent="0.25">
      <c r="AA35330"/>
      <c r="AB35330"/>
      <c r="AC35330"/>
    </row>
    <row r="35331" spans="27:29" x14ac:dyDescent="0.25">
      <c r="AA35331"/>
      <c r="AB35331"/>
      <c r="AC35331"/>
    </row>
    <row r="35332" spans="27:29" x14ac:dyDescent="0.25">
      <c r="AA35332"/>
      <c r="AB35332"/>
      <c r="AC35332"/>
    </row>
    <row r="35333" spans="27:29" x14ac:dyDescent="0.25">
      <c r="AA35333"/>
      <c r="AB35333"/>
      <c r="AC35333"/>
    </row>
    <row r="35334" spans="27:29" x14ac:dyDescent="0.25">
      <c r="AA35334"/>
      <c r="AB35334"/>
      <c r="AC35334"/>
    </row>
    <row r="35335" spans="27:29" x14ac:dyDescent="0.25">
      <c r="AA35335"/>
      <c r="AB35335"/>
      <c r="AC35335"/>
    </row>
    <row r="35336" spans="27:29" x14ac:dyDescent="0.25">
      <c r="AA35336"/>
      <c r="AB35336"/>
      <c r="AC35336"/>
    </row>
    <row r="35337" spans="27:29" x14ac:dyDescent="0.25">
      <c r="AA35337"/>
      <c r="AB35337"/>
      <c r="AC35337"/>
    </row>
    <row r="35338" spans="27:29" x14ac:dyDescent="0.25">
      <c r="AA35338"/>
      <c r="AB35338"/>
      <c r="AC35338"/>
    </row>
    <row r="35339" spans="27:29" x14ac:dyDescent="0.25">
      <c r="AA35339"/>
      <c r="AB35339"/>
      <c r="AC35339"/>
    </row>
    <row r="35340" spans="27:29" x14ac:dyDescent="0.25">
      <c r="AA35340"/>
      <c r="AB35340"/>
      <c r="AC35340"/>
    </row>
    <row r="35341" spans="27:29" x14ac:dyDescent="0.25">
      <c r="AA35341"/>
      <c r="AB35341"/>
      <c r="AC35341"/>
    </row>
    <row r="35342" spans="27:29" x14ac:dyDescent="0.25">
      <c r="AA35342"/>
      <c r="AB35342"/>
      <c r="AC35342"/>
    </row>
    <row r="35343" spans="27:29" x14ac:dyDescent="0.25">
      <c r="AA35343"/>
      <c r="AB35343"/>
      <c r="AC35343"/>
    </row>
    <row r="35344" spans="27:29" x14ac:dyDescent="0.25">
      <c r="AA35344"/>
      <c r="AB35344"/>
      <c r="AC35344"/>
    </row>
    <row r="35345" spans="27:29" x14ac:dyDescent="0.25">
      <c r="AA35345"/>
      <c r="AB35345"/>
      <c r="AC35345"/>
    </row>
    <row r="35346" spans="27:29" x14ac:dyDescent="0.25">
      <c r="AA35346"/>
      <c r="AB35346"/>
      <c r="AC35346"/>
    </row>
    <row r="35347" spans="27:29" x14ac:dyDescent="0.25">
      <c r="AA35347"/>
      <c r="AB35347"/>
      <c r="AC35347"/>
    </row>
    <row r="35348" spans="27:29" x14ac:dyDescent="0.25">
      <c r="AA35348"/>
      <c r="AB35348"/>
      <c r="AC35348"/>
    </row>
    <row r="35349" spans="27:29" x14ac:dyDescent="0.25">
      <c r="AA35349"/>
      <c r="AB35349"/>
      <c r="AC35349"/>
    </row>
    <row r="35350" spans="27:29" x14ac:dyDescent="0.25">
      <c r="AA35350"/>
      <c r="AB35350"/>
      <c r="AC35350"/>
    </row>
    <row r="35351" spans="27:29" x14ac:dyDescent="0.25">
      <c r="AA35351"/>
      <c r="AB35351"/>
      <c r="AC35351"/>
    </row>
    <row r="35352" spans="27:29" x14ac:dyDescent="0.25">
      <c r="AA35352"/>
      <c r="AB35352"/>
      <c r="AC35352"/>
    </row>
    <row r="35353" spans="27:29" x14ac:dyDescent="0.25">
      <c r="AA35353"/>
      <c r="AB35353"/>
      <c r="AC35353"/>
    </row>
    <row r="35354" spans="27:29" x14ac:dyDescent="0.25">
      <c r="AA35354"/>
      <c r="AB35354"/>
      <c r="AC35354"/>
    </row>
    <row r="35355" spans="27:29" x14ac:dyDescent="0.25">
      <c r="AA35355"/>
      <c r="AB35355"/>
      <c r="AC35355"/>
    </row>
    <row r="35356" spans="27:29" x14ac:dyDescent="0.25">
      <c r="AA35356"/>
      <c r="AB35356"/>
      <c r="AC35356"/>
    </row>
    <row r="35357" spans="27:29" x14ac:dyDescent="0.25">
      <c r="AA35357"/>
      <c r="AB35357"/>
      <c r="AC35357"/>
    </row>
    <row r="35358" spans="27:29" x14ac:dyDescent="0.25">
      <c r="AA35358"/>
      <c r="AB35358"/>
      <c r="AC35358"/>
    </row>
    <row r="35359" spans="27:29" x14ac:dyDescent="0.25">
      <c r="AA35359"/>
      <c r="AB35359"/>
      <c r="AC35359"/>
    </row>
    <row r="35360" spans="27:29" x14ac:dyDescent="0.25">
      <c r="AA35360"/>
      <c r="AB35360"/>
      <c r="AC35360"/>
    </row>
    <row r="35361" spans="27:29" x14ac:dyDescent="0.25">
      <c r="AA35361"/>
      <c r="AB35361"/>
      <c r="AC35361"/>
    </row>
    <row r="35362" spans="27:29" x14ac:dyDescent="0.25">
      <c r="AA35362"/>
      <c r="AB35362"/>
      <c r="AC35362"/>
    </row>
    <row r="35363" spans="27:29" x14ac:dyDescent="0.25">
      <c r="AA35363"/>
      <c r="AB35363"/>
      <c r="AC35363"/>
    </row>
    <row r="35364" spans="27:29" x14ac:dyDescent="0.25">
      <c r="AA35364"/>
      <c r="AB35364"/>
      <c r="AC35364"/>
    </row>
    <row r="35365" spans="27:29" x14ac:dyDescent="0.25">
      <c r="AA35365"/>
      <c r="AB35365"/>
      <c r="AC35365"/>
    </row>
    <row r="35366" spans="27:29" x14ac:dyDescent="0.25">
      <c r="AA35366"/>
      <c r="AB35366"/>
      <c r="AC35366"/>
    </row>
    <row r="35367" spans="27:29" x14ac:dyDescent="0.25">
      <c r="AA35367"/>
      <c r="AB35367"/>
      <c r="AC35367"/>
    </row>
    <row r="35368" spans="27:29" x14ac:dyDescent="0.25">
      <c r="AA35368"/>
      <c r="AB35368"/>
      <c r="AC35368"/>
    </row>
    <row r="35369" spans="27:29" x14ac:dyDescent="0.25">
      <c r="AA35369"/>
      <c r="AB35369"/>
      <c r="AC35369"/>
    </row>
    <row r="35370" spans="27:29" x14ac:dyDescent="0.25">
      <c r="AA35370"/>
      <c r="AB35370"/>
      <c r="AC35370"/>
    </row>
    <row r="35371" spans="27:29" x14ac:dyDescent="0.25">
      <c r="AA35371"/>
      <c r="AB35371"/>
      <c r="AC35371"/>
    </row>
    <row r="35372" spans="27:29" x14ac:dyDescent="0.25">
      <c r="AA35372"/>
      <c r="AB35372"/>
      <c r="AC35372"/>
    </row>
    <row r="35373" spans="27:29" x14ac:dyDescent="0.25">
      <c r="AA35373"/>
      <c r="AB35373"/>
      <c r="AC35373"/>
    </row>
    <row r="35374" spans="27:29" x14ac:dyDescent="0.25">
      <c r="AA35374"/>
      <c r="AB35374"/>
      <c r="AC35374"/>
    </row>
    <row r="35375" spans="27:29" x14ac:dyDescent="0.25">
      <c r="AA35375"/>
      <c r="AB35375"/>
      <c r="AC35375"/>
    </row>
    <row r="35376" spans="27:29" x14ac:dyDescent="0.25">
      <c r="AA35376"/>
      <c r="AB35376"/>
      <c r="AC35376"/>
    </row>
    <row r="35377" spans="27:29" x14ac:dyDescent="0.25">
      <c r="AA35377"/>
      <c r="AB35377"/>
      <c r="AC35377"/>
    </row>
    <row r="35378" spans="27:29" x14ac:dyDescent="0.25">
      <c r="AA35378"/>
      <c r="AB35378"/>
      <c r="AC35378"/>
    </row>
    <row r="35379" spans="27:29" x14ac:dyDescent="0.25">
      <c r="AA35379"/>
      <c r="AB35379"/>
      <c r="AC35379"/>
    </row>
    <row r="35380" spans="27:29" x14ac:dyDescent="0.25">
      <c r="AA35380"/>
      <c r="AB35380"/>
      <c r="AC35380"/>
    </row>
    <row r="35381" spans="27:29" x14ac:dyDescent="0.25">
      <c r="AA35381"/>
      <c r="AB35381"/>
      <c r="AC35381"/>
    </row>
    <row r="35382" spans="27:29" x14ac:dyDescent="0.25">
      <c r="AA35382"/>
      <c r="AB35382"/>
      <c r="AC35382"/>
    </row>
    <row r="35383" spans="27:29" x14ac:dyDescent="0.25">
      <c r="AA35383"/>
      <c r="AB35383"/>
      <c r="AC35383"/>
    </row>
    <row r="35384" spans="27:29" x14ac:dyDescent="0.25">
      <c r="AA35384"/>
      <c r="AB35384"/>
      <c r="AC35384"/>
    </row>
    <row r="35385" spans="27:29" x14ac:dyDescent="0.25">
      <c r="AA35385"/>
      <c r="AB35385"/>
      <c r="AC35385"/>
    </row>
    <row r="35386" spans="27:29" x14ac:dyDescent="0.25">
      <c r="AA35386"/>
      <c r="AB35386"/>
      <c r="AC35386"/>
    </row>
    <row r="35387" spans="27:29" x14ac:dyDescent="0.25">
      <c r="AA35387"/>
      <c r="AB35387"/>
      <c r="AC35387"/>
    </row>
    <row r="35388" spans="27:29" x14ac:dyDescent="0.25">
      <c r="AA35388"/>
      <c r="AB35388"/>
      <c r="AC35388"/>
    </row>
    <row r="35389" spans="27:29" x14ac:dyDescent="0.25">
      <c r="AA35389"/>
      <c r="AB35389"/>
      <c r="AC35389"/>
    </row>
    <row r="35390" spans="27:29" x14ac:dyDescent="0.25">
      <c r="AA35390"/>
      <c r="AB35390"/>
      <c r="AC35390"/>
    </row>
    <row r="35391" spans="27:29" x14ac:dyDescent="0.25">
      <c r="AA35391"/>
      <c r="AB35391"/>
      <c r="AC35391"/>
    </row>
    <row r="35392" spans="27:29" x14ac:dyDescent="0.25">
      <c r="AA35392"/>
      <c r="AB35392"/>
      <c r="AC35392"/>
    </row>
    <row r="35393" spans="27:29" x14ac:dyDescent="0.25">
      <c r="AA35393"/>
      <c r="AB35393"/>
      <c r="AC35393"/>
    </row>
    <row r="35394" spans="27:29" x14ac:dyDescent="0.25">
      <c r="AA35394"/>
      <c r="AB35394"/>
      <c r="AC35394"/>
    </row>
    <row r="35395" spans="27:29" x14ac:dyDescent="0.25">
      <c r="AA35395"/>
      <c r="AB35395"/>
      <c r="AC35395"/>
    </row>
    <row r="35396" spans="27:29" x14ac:dyDescent="0.25">
      <c r="AA35396"/>
      <c r="AB35396"/>
      <c r="AC35396"/>
    </row>
    <row r="35397" spans="27:29" x14ac:dyDescent="0.25">
      <c r="AA35397"/>
      <c r="AB35397"/>
      <c r="AC35397"/>
    </row>
    <row r="35398" spans="27:29" x14ac:dyDescent="0.25">
      <c r="AA35398"/>
      <c r="AB35398"/>
      <c r="AC35398"/>
    </row>
    <row r="35399" spans="27:29" x14ac:dyDescent="0.25">
      <c r="AA35399"/>
      <c r="AB35399"/>
      <c r="AC35399"/>
    </row>
    <row r="35400" spans="27:29" x14ac:dyDescent="0.25">
      <c r="AA35400"/>
      <c r="AB35400"/>
      <c r="AC35400"/>
    </row>
    <row r="35401" spans="27:29" x14ac:dyDescent="0.25">
      <c r="AA35401"/>
      <c r="AB35401"/>
      <c r="AC35401"/>
    </row>
    <row r="35402" spans="27:29" x14ac:dyDescent="0.25">
      <c r="AA35402"/>
      <c r="AB35402"/>
      <c r="AC35402"/>
    </row>
    <row r="35403" spans="27:29" x14ac:dyDescent="0.25">
      <c r="AA35403"/>
      <c r="AB35403"/>
      <c r="AC35403"/>
    </row>
    <row r="35404" spans="27:29" x14ac:dyDescent="0.25">
      <c r="AA35404"/>
      <c r="AB35404"/>
      <c r="AC35404"/>
    </row>
    <row r="35405" spans="27:29" x14ac:dyDescent="0.25">
      <c r="AA35405"/>
      <c r="AB35405"/>
      <c r="AC35405"/>
    </row>
    <row r="35406" spans="27:29" x14ac:dyDescent="0.25">
      <c r="AA35406"/>
      <c r="AB35406"/>
      <c r="AC35406"/>
    </row>
    <row r="35407" spans="27:29" x14ac:dyDescent="0.25">
      <c r="AA35407"/>
      <c r="AB35407"/>
      <c r="AC35407"/>
    </row>
    <row r="35408" spans="27:29" x14ac:dyDescent="0.25">
      <c r="AA35408"/>
      <c r="AB35408"/>
      <c r="AC35408"/>
    </row>
    <row r="35409" spans="27:29" x14ac:dyDescent="0.25">
      <c r="AA35409"/>
      <c r="AB35409"/>
      <c r="AC35409"/>
    </row>
    <row r="35410" spans="27:29" x14ac:dyDescent="0.25">
      <c r="AA35410"/>
      <c r="AB35410"/>
      <c r="AC35410"/>
    </row>
    <row r="35411" spans="27:29" x14ac:dyDescent="0.25">
      <c r="AA35411"/>
      <c r="AB35411"/>
      <c r="AC35411"/>
    </row>
    <row r="35412" spans="27:29" x14ac:dyDescent="0.25">
      <c r="AA35412"/>
      <c r="AB35412"/>
      <c r="AC35412"/>
    </row>
    <row r="35413" spans="27:29" x14ac:dyDescent="0.25">
      <c r="AA35413"/>
      <c r="AB35413"/>
      <c r="AC35413"/>
    </row>
    <row r="35414" spans="27:29" x14ac:dyDescent="0.25">
      <c r="AA35414"/>
      <c r="AB35414"/>
      <c r="AC35414"/>
    </row>
    <row r="35415" spans="27:29" x14ac:dyDescent="0.25">
      <c r="AA35415"/>
      <c r="AB35415"/>
      <c r="AC35415"/>
    </row>
    <row r="35416" spans="27:29" x14ac:dyDescent="0.25">
      <c r="AA35416"/>
      <c r="AB35416"/>
      <c r="AC35416"/>
    </row>
    <row r="35417" spans="27:29" x14ac:dyDescent="0.25">
      <c r="AA35417"/>
      <c r="AB35417"/>
      <c r="AC35417"/>
    </row>
    <row r="35418" spans="27:29" x14ac:dyDescent="0.25">
      <c r="AA35418"/>
      <c r="AB35418"/>
      <c r="AC35418"/>
    </row>
    <row r="35419" spans="27:29" x14ac:dyDescent="0.25">
      <c r="AA35419"/>
      <c r="AB35419"/>
      <c r="AC35419"/>
    </row>
    <row r="35420" spans="27:29" x14ac:dyDescent="0.25">
      <c r="AA35420"/>
      <c r="AB35420"/>
      <c r="AC35420"/>
    </row>
    <row r="35421" spans="27:29" x14ac:dyDescent="0.25">
      <c r="AA35421"/>
      <c r="AB35421"/>
      <c r="AC35421"/>
    </row>
    <row r="35422" spans="27:29" x14ac:dyDescent="0.25">
      <c r="AA35422"/>
      <c r="AB35422"/>
      <c r="AC35422"/>
    </row>
    <row r="35423" spans="27:29" x14ac:dyDescent="0.25">
      <c r="AA35423"/>
      <c r="AB35423"/>
      <c r="AC35423"/>
    </row>
    <row r="35424" spans="27:29" x14ac:dyDescent="0.25">
      <c r="AA35424"/>
      <c r="AB35424"/>
      <c r="AC35424"/>
    </row>
    <row r="35425" spans="27:29" x14ac:dyDescent="0.25">
      <c r="AA35425"/>
      <c r="AB35425"/>
      <c r="AC35425"/>
    </row>
    <row r="35426" spans="27:29" x14ac:dyDescent="0.25">
      <c r="AA35426"/>
      <c r="AB35426"/>
      <c r="AC35426"/>
    </row>
    <row r="35427" spans="27:29" x14ac:dyDescent="0.25">
      <c r="AA35427"/>
      <c r="AB35427"/>
      <c r="AC35427"/>
    </row>
    <row r="35428" spans="27:29" x14ac:dyDescent="0.25">
      <c r="AA35428"/>
      <c r="AB35428"/>
      <c r="AC35428"/>
    </row>
    <row r="35429" spans="27:29" x14ac:dyDescent="0.25">
      <c r="AA35429"/>
      <c r="AB35429"/>
      <c r="AC35429"/>
    </row>
    <row r="35430" spans="27:29" x14ac:dyDescent="0.25">
      <c r="AA35430"/>
      <c r="AB35430"/>
      <c r="AC35430"/>
    </row>
    <row r="35431" spans="27:29" x14ac:dyDescent="0.25">
      <c r="AA35431"/>
      <c r="AB35431"/>
      <c r="AC35431"/>
    </row>
    <row r="35432" spans="27:29" x14ac:dyDescent="0.25">
      <c r="AA35432"/>
      <c r="AB35432"/>
      <c r="AC35432"/>
    </row>
    <row r="35433" spans="27:29" x14ac:dyDescent="0.25">
      <c r="AA35433"/>
      <c r="AB35433"/>
      <c r="AC35433"/>
    </row>
    <row r="35434" spans="27:29" x14ac:dyDescent="0.25">
      <c r="AA35434"/>
      <c r="AB35434"/>
      <c r="AC35434"/>
    </row>
    <row r="35435" spans="27:29" x14ac:dyDescent="0.25">
      <c r="AA35435"/>
      <c r="AB35435"/>
      <c r="AC35435"/>
    </row>
    <row r="35436" spans="27:29" x14ac:dyDescent="0.25">
      <c r="AA35436"/>
      <c r="AB35436"/>
      <c r="AC35436"/>
    </row>
    <row r="35437" spans="27:29" x14ac:dyDescent="0.25">
      <c r="AA35437"/>
      <c r="AB35437"/>
      <c r="AC35437"/>
    </row>
    <row r="35438" spans="27:29" x14ac:dyDescent="0.25">
      <c r="AA35438"/>
      <c r="AB35438"/>
      <c r="AC35438"/>
    </row>
    <row r="35439" spans="27:29" x14ac:dyDescent="0.25">
      <c r="AA35439"/>
      <c r="AB35439"/>
      <c r="AC35439"/>
    </row>
    <row r="35440" spans="27:29" x14ac:dyDescent="0.25">
      <c r="AA35440"/>
      <c r="AB35440"/>
      <c r="AC35440"/>
    </row>
    <row r="35441" spans="27:29" x14ac:dyDescent="0.25">
      <c r="AA35441"/>
      <c r="AB35441"/>
      <c r="AC35441"/>
    </row>
    <row r="35442" spans="27:29" x14ac:dyDescent="0.25">
      <c r="AA35442"/>
      <c r="AB35442"/>
      <c r="AC35442"/>
    </row>
    <row r="35443" spans="27:29" x14ac:dyDescent="0.25">
      <c r="AA35443"/>
      <c r="AB35443"/>
      <c r="AC35443"/>
    </row>
    <row r="35444" spans="27:29" x14ac:dyDescent="0.25">
      <c r="AA35444"/>
      <c r="AB35444"/>
      <c r="AC35444"/>
    </row>
    <row r="35445" spans="27:29" x14ac:dyDescent="0.25">
      <c r="AA35445"/>
      <c r="AB35445"/>
      <c r="AC35445"/>
    </row>
    <row r="35446" spans="27:29" x14ac:dyDescent="0.25">
      <c r="AA35446"/>
      <c r="AB35446"/>
      <c r="AC35446"/>
    </row>
    <row r="35447" spans="27:29" x14ac:dyDescent="0.25">
      <c r="AA35447"/>
      <c r="AB35447"/>
      <c r="AC35447"/>
    </row>
    <row r="35448" spans="27:29" x14ac:dyDescent="0.25">
      <c r="AA35448"/>
      <c r="AB35448"/>
      <c r="AC35448"/>
    </row>
    <row r="35449" spans="27:29" x14ac:dyDescent="0.25">
      <c r="AA35449"/>
      <c r="AB35449"/>
      <c r="AC35449"/>
    </row>
    <row r="35450" spans="27:29" x14ac:dyDescent="0.25">
      <c r="AA35450"/>
      <c r="AB35450"/>
      <c r="AC35450"/>
    </row>
    <row r="35451" spans="27:29" x14ac:dyDescent="0.25">
      <c r="AA35451"/>
      <c r="AB35451"/>
      <c r="AC35451"/>
    </row>
    <row r="35452" spans="27:29" x14ac:dyDescent="0.25">
      <c r="AA35452"/>
      <c r="AB35452"/>
      <c r="AC35452"/>
    </row>
    <row r="35453" spans="27:29" x14ac:dyDescent="0.25">
      <c r="AA35453"/>
      <c r="AB35453"/>
      <c r="AC35453"/>
    </row>
    <row r="35454" spans="27:29" x14ac:dyDescent="0.25">
      <c r="AA35454"/>
      <c r="AB35454"/>
      <c r="AC35454"/>
    </row>
    <row r="35455" spans="27:29" x14ac:dyDescent="0.25">
      <c r="AA35455"/>
      <c r="AB35455"/>
      <c r="AC35455"/>
    </row>
    <row r="35456" spans="27:29" x14ac:dyDescent="0.25">
      <c r="AA35456"/>
      <c r="AB35456"/>
      <c r="AC35456"/>
    </row>
    <row r="35457" spans="27:29" x14ac:dyDescent="0.25">
      <c r="AA35457"/>
      <c r="AB35457"/>
      <c r="AC35457"/>
    </row>
    <row r="35458" spans="27:29" x14ac:dyDescent="0.25">
      <c r="AA35458"/>
      <c r="AB35458"/>
      <c r="AC35458"/>
    </row>
    <row r="35459" spans="27:29" x14ac:dyDescent="0.25">
      <c r="AA35459"/>
      <c r="AB35459"/>
      <c r="AC35459"/>
    </row>
    <row r="35460" spans="27:29" x14ac:dyDescent="0.25">
      <c r="AA35460"/>
      <c r="AB35460"/>
      <c r="AC35460"/>
    </row>
    <row r="35461" spans="27:29" x14ac:dyDescent="0.25">
      <c r="AA35461"/>
      <c r="AB35461"/>
      <c r="AC35461"/>
    </row>
    <row r="35462" spans="27:29" x14ac:dyDescent="0.25">
      <c r="AA35462"/>
      <c r="AB35462"/>
      <c r="AC35462"/>
    </row>
    <row r="35463" spans="27:29" x14ac:dyDescent="0.25">
      <c r="AA35463"/>
      <c r="AB35463"/>
      <c r="AC35463"/>
    </row>
    <row r="35464" spans="27:29" x14ac:dyDescent="0.25">
      <c r="AA35464"/>
      <c r="AB35464"/>
      <c r="AC35464"/>
    </row>
    <row r="35465" spans="27:29" x14ac:dyDescent="0.25">
      <c r="AA35465"/>
      <c r="AB35465"/>
      <c r="AC35465"/>
    </row>
    <row r="35466" spans="27:29" x14ac:dyDescent="0.25">
      <c r="AA35466"/>
      <c r="AB35466"/>
      <c r="AC35466"/>
    </row>
    <row r="35467" spans="27:29" x14ac:dyDescent="0.25">
      <c r="AA35467"/>
      <c r="AB35467"/>
      <c r="AC35467"/>
    </row>
    <row r="35468" spans="27:29" x14ac:dyDescent="0.25">
      <c r="AA35468"/>
      <c r="AB35468"/>
      <c r="AC35468"/>
    </row>
    <row r="35469" spans="27:29" x14ac:dyDescent="0.25">
      <c r="AA35469"/>
      <c r="AB35469"/>
      <c r="AC35469"/>
    </row>
    <row r="35470" spans="27:29" x14ac:dyDescent="0.25">
      <c r="AA35470"/>
      <c r="AB35470"/>
      <c r="AC35470"/>
    </row>
    <row r="35471" spans="27:29" x14ac:dyDescent="0.25">
      <c r="AA35471"/>
      <c r="AB35471"/>
      <c r="AC35471"/>
    </row>
    <row r="35472" spans="27:29" x14ac:dyDescent="0.25">
      <c r="AA35472"/>
      <c r="AB35472"/>
      <c r="AC35472"/>
    </row>
    <row r="35473" spans="27:29" x14ac:dyDescent="0.25">
      <c r="AA35473"/>
      <c r="AB35473"/>
      <c r="AC35473"/>
    </row>
    <row r="35474" spans="27:29" x14ac:dyDescent="0.25">
      <c r="AA35474"/>
      <c r="AB35474"/>
      <c r="AC35474"/>
    </row>
    <row r="35475" spans="27:29" x14ac:dyDescent="0.25">
      <c r="AA35475"/>
      <c r="AB35475"/>
      <c r="AC35475"/>
    </row>
    <row r="35476" spans="27:29" x14ac:dyDescent="0.25">
      <c r="AA35476"/>
      <c r="AB35476"/>
      <c r="AC35476"/>
    </row>
    <row r="35477" spans="27:29" x14ac:dyDescent="0.25">
      <c r="AA35477"/>
      <c r="AB35477"/>
      <c r="AC35477"/>
    </row>
    <row r="35478" spans="27:29" x14ac:dyDescent="0.25">
      <c r="AA35478"/>
      <c r="AB35478"/>
      <c r="AC35478"/>
    </row>
    <row r="35479" spans="27:29" x14ac:dyDescent="0.25">
      <c r="AA35479"/>
      <c r="AB35479"/>
      <c r="AC35479"/>
    </row>
    <row r="35480" spans="27:29" x14ac:dyDescent="0.25">
      <c r="AA35480"/>
      <c r="AB35480"/>
      <c r="AC35480"/>
    </row>
    <row r="35481" spans="27:29" x14ac:dyDescent="0.25">
      <c r="AA35481"/>
      <c r="AB35481"/>
      <c r="AC35481"/>
    </row>
    <row r="35482" spans="27:29" x14ac:dyDescent="0.25">
      <c r="AA35482"/>
      <c r="AB35482"/>
      <c r="AC35482"/>
    </row>
    <row r="35483" spans="27:29" x14ac:dyDescent="0.25">
      <c r="AA35483"/>
      <c r="AB35483"/>
      <c r="AC35483"/>
    </row>
    <row r="35484" spans="27:29" x14ac:dyDescent="0.25">
      <c r="AA35484"/>
      <c r="AB35484"/>
      <c r="AC35484"/>
    </row>
    <row r="35485" spans="27:29" x14ac:dyDescent="0.25">
      <c r="AA35485"/>
      <c r="AB35485"/>
      <c r="AC35485"/>
    </row>
    <row r="35486" spans="27:29" x14ac:dyDescent="0.25">
      <c r="AA35486"/>
      <c r="AB35486"/>
      <c r="AC35486"/>
    </row>
    <row r="35487" spans="27:29" x14ac:dyDescent="0.25">
      <c r="AA35487"/>
      <c r="AB35487"/>
      <c r="AC35487"/>
    </row>
    <row r="35488" spans="27:29" x14ac:dyDescent="0.25">
      <c r="AA35488"/>
      <c r="AB35488"/>
      <c r="AC35488"/>
    </row>
    <row r="35489" spans="27:29" x14ac:dyDescent="0.25">
      <c r="AA35489"/>
      <c r="AB35489"/>
      <c r="AC35489"/>
    </row>
    <row r="35490" spans="27:29" x14ac:dyDescent="0.25">
      <c r="AA35490"/>
      <c r="AB35490"/>
      <c r="AC35490"/>
    </row>
    <row r="35491" spans="27:29" x14ac:dyDescent="0.25">
      <c r="AA35491"/>
      <c r="AB35491"/>
      <c r="AC35491"/>
    </row>
    <row r="35492" spans="27:29" x14ac:dyDescent="0.25">
      <c r="AA35492"/>
      <c r="AB35492"/>
      <c r="AC35492"/>
    </row>
    <row r="35493" spans="27:29" x14ac:dyDescent="0.25">
      <c r="AA35493"/>
      <c r="AB35493"/>
      <c r="AC35493"/>
    </row>
    <row r="35494" spans="27:29" x14ac:dyDescent="0.25">
      <c r="AA35494"/>
      <c r="AB35494"/>
      <c r="AC35494"/>
    </row>
    <row r="35495" spans="27:29" x14ac:dyDescent="0.25">
      <c r="AA35495"/>
      <c r="AB35495"/>
      <c r="AC35495"/>
    </row>
    <row r="35496" spans="27:29" x14ac:dyDescent="0.25">
      <c r="AA35496"/>
      <c r="AB35496"/>
      <c r="AC35496"/>
    </row>
    <row r="35497" spans="27:29" x14ac:dyDescent="0.25">
      <c r="AA35497"/>
      <c r="AB35497"/>
      <c r="AC35497"/>
    </row>
    <row r="35498" spans="27:29" x14ac:dyDescent="0.25">
      <c r="AA35498"/>
      <c r="AB35498"/>
      <c r="AC35498"/>
    </row>
    <row r="35499" spans="27:29" x14ac:dyDescent="0.25">
      <c r="AA35499"/>
      <c r="AB35499"/>
      <c r="AC35499"/>
    </row>
    <row r="35500" spans="27:29" x14ac:dyDescent="0.25">
      <c r="AA35500"/>
      <c r="AB35500"/>
      <c r="AC35500"/>
    </row>
    <row r="35501" spans="27:29" x14ac:dyDescent="0.25">
      <c r="AA35501"/>
      <c r="AB35501"/>
      <c r="AC35501"/>
    </row>
    <row r="35502" spans="27:29" x14ac:dyDescent="0.25">
      <c r="AA35502"/>
      <c r="AB35502"/>
      <c r="AC35502"/>
    </row>
    <row r="35503" spans="27:29" x14ac:dyDescent="0.25">
      <c r="AA35503"/>
      <c r="AB35503"/>
      <c r="AC35503"/>
    </row>
    <row r="35504" spans="27:29" x14ac:dyDescent="0.25">
      <c r="AA35504"/>
      <c r="AB35504"/>
      <c r="AC35504"/>
    </row>
    <row r="35505" spans="27:29" x14ac:dyDescent="0.25">
      <c r="AA35505"/>
      <c r="AB35505"/>
      <c r="AC35505"/>
    </row>
    <row r="35506" spans="27:29" x14ac:dyDescent="0.25">
      <c r="AA35506"/>
      <c r="AB35506"/>
      <c r="AC35506"/>
    </row>
    <row r="35507" spans="27:29" x14ac:dyDescent="0.25">
      <c r="AA35507"/>
      <c r="AB35507"/>
      <c r="AC35507"/>
    </row>
    <row r="35508" spans="27:29" x14ac:dyDescent="0.25">
      <c r="AA35508"/>
      <c r="AB35508"/>
      <c r="AC35508"/>
    </row>
    <row r="35509" spans="27:29" x14ac:dyDescent="0.25">
      <c r="AA35509"/>
      <c r="AB35509"/>
      <c r="AC35509"/>
    </row>
    <row r="35510" spans="27:29" x14ac:dyDescent="0.25">
      <c r="AA35510"/>
      <c r="AB35510"/>
      <c r="AC35510"/>
    </row>
    <row r="35511" spans="27:29" x14ac:dyDescent="0.25">
      <c r="AA35511"/>
      <c r="AB35511"/>
      <c r="AC35511"/>
    </row>
    <row r="35512" spans="27:29" x14ac:dyDescent="0.25">
      <c r="AA35512"/>
      <c r="AB35512"/>
      <c r="AC35512"/>
    </row>
    <row r="35513" spans="27:29" x14ac:dyDescent="0.25">
      <c r="AA35513"/>
      <c r="AB35513"/>
      <c r="AC35513"/>
    </row>
    <row r="35514" spans="27:29" x14ac:dyDescent="0.25">
      <c r="AA35514"/>
      <c r="AB35514"/>
      <c r="AC35514"/>
    </row>
    <row r="35515" spans="27:29" x14ac:dyDescent="0.25">
      <c r="AA35515"/>
      <c r="AB35515"/>
      <c r="AC35515"/>
    </row>
    <row r="35516" spans="27:29" x14ac:dyDescent="0.25">
      <c r="AA35516"/>
      <c r="AB35516"/>
      <c r="AC35516"/>
    </row>
    <row r="35517" spans="27:29" x14ac:dyDescent="0.25">
      <c r="AA35517"/>
      <c r="AB35517"/>
      <c r="AC35517"/>
    </row>
    <row r="35518" spans="27:29" x14ac:dyDescent="0.25">
      <c r="AA35518"/>
      <c r="AB35518"/>
      <c r="AC35518"/>
    </row>
    <row r="35519" spans="27:29" x14ac:dyDescent="0.25">
      <c r="AA35519"/>
      <c r="AB35519"/>
      <c r="AC35519"/>
    </row>
    <row r="35520" spans="27:29" x14ac:dyDescent="0.25">
      <c r="AA35520"/>
      <c r="AB35520"/>
      <c r="AC35520"/>
    </row>
    <row r="35521" spans="27:29" x14ac:dyDescent="0.25">
      <c r="AA35521"/>
      <c r="AB35521"/>
      <c r="AC35521"/>
    </row>
    <row r="35522" spans="27:29" x14ac:dyDescent="0.25">
      <c r="AA35522"/>
      <c r="AB35522"/>
      <c r="AC35522"/>
    </row>
    <row r="35523" spans="27:29" x14ac:dyDescent="0.25">
      <c r="AA35523"/>
      <c r="AB35523"/>
      <c r="AC35523"/>
    </row>
    <row r="35524" spans="27:29" x14ac:dyDescent="0.25">
      <c r="AA35524"/>
      <c r="AB35524"/>
      <c r="AC35524"/>
    </row>
    <row r="35525" spans="27:29" x14ac:dyDescent="0.25">
      <c r="AA35525"/>
      <c r="AB35525"/>
      <c r="AC35525"/>
    </row>
    <row r="35526" spans="27:29" x14ac:dyDescent="0.25">
      <c r="AA35526"/>
      <c r="AB35526"/>
      <c r="AC35526"/>
    </row>
    <row r="35527" spans="27:29" x14ac:dyDescent="0.25">
      <c r="AA35527"/>
      <c r="AB35527"/>
      <c r="AC35527"/>
    </row>
    <row r="35528" spans="27:29" x14ac:dyDescent="0.25">
      <c r="AA35528"/>
      <c r="AB35528"/>
      <c r="AC35528"/>
    </row>
    <row r="35529" spans="27:29" x14ac:dyDescent="0.25">
      <c r="AA35529"/>
      <c r="AB35529"/>
      <c r="AC35529"/>
    </row>
    <row r="35530" spans="27:29" x14ac:dyDescent="0.25">
      <c r="AA35530"/>
      <c r="AB35530"/>
      <c r="AC35530"/>
    </row>
    <row r="35531" spans="27:29" x14ac:dyDescent="0.25">
      <c r="AA35531"/>
      <c r="AB35531"/>
      <c r="AC35531"/>
    </row>
    <row r="35532" spans="27:29" x14ac:dyDescent="0.25">
      <c r="AA35532"/>
      <c r="AB35532"/>
      <c r="AC35532"/>
    </row>
    <row r="35533" spans="27:29" x14ac:dyDescent="0.25">
      <c r="AA35533"/>
      <c r="AB35533"/>
      <c r="AC35533"/>
    </row>
    <row r="35534" spans="27:29" x14ac:dyDescent="0.25">
      <c r="AA35534"/>
      <c r="AB35534"/>
      <c r="AC35534"/>
    </row>
    <row r="35535" spans="27:29" x14ac:dyDescent="0.25">
      <c r="AA35535"/>
      <c r="AB35535"/>
      <c r="AC35535"/>
    </row>
    <row r="35536" spans="27:29" x14ac:dyDescent="0.25">
      <c r="AA35536"/>
      <c r="AB35536"/>
      <c r="AC35536"/>
    </row>
    <row r="35537" spans="27:29" x14ac:dyDescent="0.25">
      <c r="AA35537"/>
      <c r="AB35537"/>
      <c r="AC35537"/>
    </row>
    <row r="35538" spans="27:29" x14ac:dyDescent="0.25">
      <c r="AA35538"/>
      <c r="AB35538"/>
      <c r="AC35538"/>
    </row>
    <row r="35539" spans="27:29" x14ac:dyDescent="0.25">
      <c r="AA35539"/>
      <c r="AB35539"/>
      <c r="AC35539"/>
    </row>
    <row r="35540" spans="27:29" x14ac:dyDescent="0.25">
      <c r="AA35540"/>
      <c r="AB35540"/>
      <c r="AC35540"/>
    </row>
    <row r="35541" spans="27:29" x14ac:dyDescent="0.25">
      <c r="AA35541"/>
      <c r="AB35541"/>
      <c r="AC35541"/>
    </row>
    <row r="35542" spans="27:29" x14ac:dyDescent="0.25">
      <c r="AA35542"/>
      <c r="AB35542"/>
      <c r="AC35542"/>
    </row>
    <row r="35543" spans="27:29" x14ac:dyDescent="0.25">
      <c r="AA35543"/>
      <c r="AB35543"/>
      <c r="AC35543"/>
    </row>
    <row r="35544" spans="27:29" x14ac:dyDescent="0.25">
      <c r="AA35544"/>
      <c r="AB35544"/>
      <c r="AC35544"/>
    </row>
    <row r="35545" spans="27:29" x14ac:dyDescent="0.25">
      <c r="AA35545"/>
      <c r="AB35545"/>
      <c r="AC35545"/>
    </row>
    <row r="35546" spans="27:29" x14ac:dyDescent="0.25">
      <c r="AA35546"/>
      <c r="AB35546"/>
      <c r="AC35546"/>
    </row>
    <row r="35547" spans="27:29" x14ac:dyDescent="0.25">
      <c r="AA35547"/>
      <c r="AB35547"/>
      <c r="AC35547"/>
    </row>
    <row r="35548" spans="27:29" x14ac:dyDescent="0.25">
      <c r="AA35548"/>
      <c r="AB35548"/>
      <c r="AC35548"/>
    </row>
    <row r="35549" spans="27:29" x14ac:dyDescent="0.25">
      <c r="AA35549"/>
      <c r="AB35549"/>
      <c r="AC35549"/>
    </row>
    <row r="35550" spans="27:29" x14ac:dyDescent="0.25">
      <c r="AA35550"/>
      <c r="AB35550"/>
      <c r="AC35550"/>
    </row>
    <row r="35551" spans="27:29" x14ac:dyDescent="0.25">
      <c r="AA35551"/>
      <c r="AB35551"/>
      <c r="AC35551"/>
    </row>
    <row r="35552" spans="27:29" x14ac:dyDescent="0.25">
      <c r="AA35552"/>
      <c r="AB35552"/>
      <c r="AC35552"/>
    </row>
    <row r="35553" spans="27:29" x14ac:dyDescent="0.25">
      <c r="AA35553"/>
      <c r="AB35553"/>
      <c r="AC35553"/>
    </row>
    <row r="35554" spans="27:29" x14ac:dyDescent="0.25">
      <c r="AA35554"/>
      <c r="AB35554"/>
      <c r="AC35554"/>
    </row>
    <row r="35555" spans="27:29" x14ac:dyDescent="0.25">
      <c r="AA35555"/>
      <c r="AB35555"/>
      <c r="AC35555"/>
    </row>
    <row r="35556" spans="27:29" x14ac:dyDescent="0.25">
      <c r="AA35556"/>
      <c r="AB35556"/>
      <c r="AC35556"/>
    </row>
    <row r="35557" spans="27:29" x14ac:dyDescent="0.25">
      <c r="AA35557"/>
      <c r="AB35557"/>
      <c r="AC35557"/>
    </row>
    <row r="35558" spans="27:29" x14ac:dyDescent="0.25">
      <c r="AA35558"/>
      <c r="AB35558"/>
      <c r="AC35558"/>
    </row>
    <row r="35559" spans="27:29" x14ac:dyDescent="0.25">
      <c r="AA35559"/>
      <c r="AB35559"/>
      <c r="AC35559"/>
    </row>
    <row r="35560" spans="27:29" x14ac:dyDescent="0.25">
      <c r="AA35560"/>
      <c r="AB35560"/>
      <c r="AC35560"/>
    </row>
    <row r="35561" spans="27:29" x14ac:dyDescent="0.25">
      <c r="AA35561"/>
      <c r="AB35561"/>
      <c r="AC35561"/>
    </row>
    <row r="35562" spans="27:29" x14ac:dyDescent="0.25">
      <c r="AA35562"/>
      <c r="AB35562"/>
      <c r="AC35562"/>
    </row>
    <row r="35563" spans="27:29" x14ac:dyDescent="0.25">
      <c r="AA35563"/>
      <c r="AB35563"/>
      <c r="AC35563"/>
    </row>
    <row r="35564" spans="27:29" x14ac:dyDescent="0.25">
      <c r="AA35564"/>
      <c r="AB35564"/>
      <c r="AC35564"/>
    </row>
    <row r="35565" spans="27:29" x14ac:dyDescent="0.25">
      <c r="AA35565"/>
      <c r="AB35565"/>
      <c r="AC35565"/>
    </row>
    <row r="35566" spans="27:29" x14ac:dyDescent="0.25">
      <c r="AA35566"/>
      <c r="AB35566"/>
      <c r="AC35566"/>
    </row>
    <row r="35567" spans="27:29" x14ac:dyDescent="0.25">
      <c r="AA35567"/>
      <c r="AB35567"/>
      <c r="AC35567"/>
    </row>
    <row r="35568" spans="27:29" x14ac:dyDescent="0.25">
      <c r="AA35568"/>
      <c r="AB35568"/>
      <c r="AC35568"/>
    </row>
    <row r="35569" spans="27:29" x14ac:dyDescent="0.25">
      <c r="AA35569"/>
      <c r="AB35569"/>
      <c r="AC35569"/>
    </row>
    <row r="35570" spans="27:29" x14ac:dyDescent="0.25">
      <c r="AA35570"/>
      <c r="AB35570"/>
      <c r="AC35570"/>
    </row>
    <row r="35571" spans="27:29" x14ac:dyDescent="0.25">
      <c r="AA35571"/>
      <c r="AB35571"/>
      <c r="AC35571"/>
    </row>
    <row r="35572" spans="27:29" x14ac:dyDescent="0.25">
      <c r="AA35572"/>
      <c r="AB35572"/>
      <c r="AC35572"/>
    </row>
    <row r="35573" spans="27:29" x14ac:dyDescent="0.25">
      <c r="AA35573"/>
      <c r="AB35573"/>
      <c r="AC35573"/>
    </row>
    <row r="35574" spans="27:29" x14ac:dyDescent="0.25">
      <c r="AA35574"/>
      <c r="AB35574"/>
      <c r="AC35574"/>
    </row>
    <row r="35575" spans="27:29" x14ac:dyDescent="0.25">
      <c r="AA35575"/>
      <c r="AB35575"/>
      <c r="AC35575"/>
    </row>
    <row r="35576" spans="27:29" x14ac:dyDescent="0.25">
      <c r="AA35576"/>
      <c r="AB35576"/>
      <c r="AC35576"/>
    </row>
    <row r="35577" spans="27:29" x14ac:dyDescent="0.25">
      <c r="AA35577"/>
      <c r="AB35577"/>
      <c r="AC35577"/>
    </row>
    <row r="35578" spans="27:29" x14ac:dyDescent="0.25">
      <c r="AA35578"/>
      <c r="AB35578"/>
      <c r="AC35578"/>
    </row>
    <row r="35579" spans="27:29" x14ac:dyDescent="0.25">
      <c r="AA35579"/>
      <c r="AB35579"/>
      <c r="AC35579"/>
    </row>
    <row r="35580" spans="27:29" x14ac:dyDescent="0.25">
      <c r="AA35580"/>
      <c r="AB35580"/>
      <c r="AC35580"/>
    </row>
    <row r="35581" spans="27:29" x14ac:dyDescent="0.25">
      <c r="AA35581"/>
      <c r="AB35581"/>
      <c r="AC35581"/>
    </row>
    <row r="35582" spans="27:29" x14ac:dyDescent="0.25">
      <c r="AA35582"/>
      <c r="AB35582"/>
      <c r="AC35582"/>
    </row>
    <row r="35583" spans="27:29" x14ac:dyDescent="0.25">
      <c r="AA35583"/>
      <c r="AB35583"/>
      <c r="AC35583"/>
    </row>
    <row r="35584" spans="27:29" x14ac:dyDescent="0.25">
      <c r="AA35584"/>
      <c r="AB35584"/>
      <c r="AC35584"/>
    </row>
    <row r="35585" spans="27:29" x14ac:dyDescent="0.25">
      <c r="AA35585"/>
      <c r="AB35585"/>
      <c r="AC35585"/>
    </row>
    <row r="35586" spans="27:29" x14ac:dyDescent="0.25">
      <c r="AA35586"/>
      <c r="AB35586"/>
      <c r="AC35586"/>
    </row>
    <row r="35587" spans="27:29" x14ac:dyDescent="0.25">
      <c r="AA35587"/>
      <c r="AB35587"/>
      <c r="AC35587"/>
    </row>
    <row r="35588" spans="27:29" x14ac:dyDescent="0.25">
      <c r="AA35588"/>
      <c r="AB35588"/>
      <c r="AC35588"/>
    </row>
    <row r="35589" spans="27:29" x14ac:dyDescent="0.25">
      <c r="AA35589"/>
      <c r="AB35589"/>
      <c r="AC35589"/>
    </row>
    <row r="35590" spans="27:29" x14ac:dyDescent="0.25">
      <c r="AA35590"/>
      <c r="AB35590"/>
      <c r="AC35590"/>
    </row>
    <row r="35591" spans="27:29" x14ac:dyDescent="0.25">
      <c r="AA35591"/>
      <c r="AB35591"/>
      <c r="AC35591"/>
    </row>
    <row r="35592" spans="27:29" x14ac:dyDescent="0.25">
      <c r="AA35592"/>
      <c r="AB35592"/>
      <c r="AC35592"/>
    </row>
    <row r="35593" spans="27:29" x14ac:dyDescent="0.25">
      <c r="AA35593"/>
      <c r="AB35593"/>
      <c r="AC35593"/>
    </row>
    <row r="35594" spans="27:29" x14ac:dyDescent="0.25">
      <c r="AA35594"/>
      <c r="AB35594"/>
      <c r="AC35594"/>
    </row>
    <row r="35595" spans="27:29" x14ac:dyDescent="0.25">
      <c r="AA35595"/>
      <c r="AB35595"/>
      <c r="AC35595"/>
    </row>
    <row r="35596" spans="27:29" x14ac:dyDescent="0.25">
      <c r="AA35596"/>
      <c r="AB35596"/>
      <c r="AC35596"/>
    </row>
    <row r="35597" spans="27:29" x14ac:dyDescent="0.25">
      <c r="AA35597"/>
      <c r="AB35597"/>
      <c r="AC35597"/>
    </row>
    <row r="35598" spans="27:29" x14ac:dyDescent="0.25">
      <c r="AA35598"/>
      <c r="AB35598"/>
      <c r="AC35598"/>
    </row>
    <row r="35599" spans="27:29" x14ac:dyDescent="0.25">
      <c r="AA35599"/>
      <c r="AB35599"/>
      <c r="AC35599"/>
    </row>
    <row r="35600" spans="27:29" x14ac:dyDescent="0.25">
      <c r="AA35600"/>
      <c r="AB35600"/>
      <c r="AC35600"/>
    </row>
    <row r="35601" spans="27:29" x14ac:dyDescent="0.25">
      <c r="AA35601"/>
      <c r="AB35601"/>
      <c r="AC35601"/>
    </row>
    <row r="35602" spans="27:29" x14ac:dyDescent="0.25">
      <c r="AA35602"/>
      <c r="AB35602"/>
      <c r="AC35602"/>
    </row>
    <row r="35603" spans="27:29" x14ac:dyDescent="0.25">
      <c r="AA35603"/>
      <c r="AB35603"/>
      <c r="AC35603"/>
    </row>
    <row r="35604" spans="27:29" x14ac:dyDescent="0.25">
      <c r="AA35604"/>
      <c r="AB35604"/>
      <c r="AC35604"/>
    </row>
    <row r="35605" spans="27:29" x14ac:dyDescent="0.25">
      <c r="AA35605"/>
      <c r="AB35605"/>
      <c r="AC35605"/>
    </row>
    <row r="35606" spans="27:29" x14ac:dyDescent="0.25">
      <c r="AA35606"/>
      <c r="AB35606"/>
      <c r="AC35606"/>
    </row>
    <row r="35607" spans="27:29" x14ac:dyDescent="0.25">
      <c r="AA35607"/>
      <c r="AB35607"/>
      <c r="AC35607"/>
    </row>
    <row r="35608" spans="27:29" x14ac:dyDescent="0.25">
      <c r="AA35608"/>
      <c r="AB35608"/>
      <c r="AC35608"/>
    </row>
    <row r="35609" spans="27:29" x14ac:dyDescent="0.25">
      <c r="AA35609"/>
      <c r="AB35609"/>
      <c r="AC35609"/>
    </row>
    <row r="35610" spans="27:29" x14ac:dyDescent="0.25">
      <c r="AA35610"/>
      <c r="AB35610"/>
      <c r="AC35610"/>
    </row>
    <row r="35611" spans="27:29" x14ac:dyDescent="0.25">
      <c r="AA35611"/>
      <c r="AB35611"/>
      <c r="AC35611"/>
    </row>
    <row r="35612" spans="27:29" x14ac:dyDescent="0.25">
      <c r="AA35612"/>
      <c r="AB35612"/>
      <c r="AC35612"/>
    </row>
    <row r="35613" spans="27:29" x14ac:dyDescent="0.25">
      <c r="AA35613"/>
      <c r="AB35613"/>
      <c r="AC35613"/>
    </row>
    <row r="35614" spans="27:29" x14ac:dyDescent="0.25">
      <c r="AA35614"/>
      <c r="AB35614"/>
      <c r="AC35614"/>
    </row>
    <row r="35615" spans="27:29" x14ac:dyDescent="0.25">
      <c r="AA35615"/>
      <c r="AB35615"/>
      <c r="AC35615"/>
    </row>
    <row r="35616" spans="27:29" x14ac:dyDescent="0.25">
      <c r="AA35616"/>
      <c r="AB35616"/>
      <c r="AC35616"/>
    </row>
    <row r="35617" spans="27:29" x14ac:dyDescent="0.25">
      <c r="AA35617"/>
      <c r="AB35617"/>
      <c r="AC35617"/>
    </row>
    <row r="35618" spans="27:29" x14ac:dyDescent="0.25">
      <c r="AA35618"/>
      <c r="AB35618"/>
      <c r="AC35618"/>
    </row>
    <row r="35619" spans="27:29" x14ac:dyDescent="0.25">
      <c r="AA35619"/>
      <c r="AB35619"/>
      <c r="AC35619"/>
    </row>
    <row r="35620" spans="27:29" x14ac:dyDescent="0.25">
      <c r="AA35620"/>
      <c r="AB35620"/>
      <c r="AC35620"/>
    </row>
    <row r="35621" spans="27:29" x14ac:dyDescent="0.25">
      <c r="AA35621"/>
      <c r="AB35621"/>
      <c r="AC35621"/>
    </row>
    <row r="35622" spans="27:29" x14ac:dyDescent="0.25">
      <c r="AA35622"/>
      <c r="AB35622"/>
      <c r="AC35622"/>
    </row>
    <row r="35623" spans="27:29" x14ac:dyDescent="0.25">
      <c r="AA35623"/>
      <c r="AB35623"/>
      <c r="AC35623"/>
    </row>
    <row r="35624" spans="27:29" x14ac:dyDescent="0.25">
      <c r="AA35624"/>
      <c r="AB35624"/>
      <c r="AC35624"/>
    </row>
    <row r="35625" spans="27:29" x14ac:dyDescent="0.25">
      <c r="AA35625"/>
      <c r="AB35625"/>
      <c r="AC35625"/>
    </row>
    <row r="35626" spans="27:29" x14ac:dyDescent="0.25">
      <c r="AA35626"/>
      <c r="AB35626"/>
      <c r="AC35626"/>
    </row>
    <row r="35627" spans="27:29" x14ac:dyDescent="0.25">
      <c r="AA35627"/>
      <c r="AB35627"/>
      <c r="AC35627"/>
    </row>
    <row r="35628" spans="27:29" x14ac:dyDescent="0.25">
      <c r="AA35628"/>
      <c r="AB35628"/>
      <c r="AC35628"/>
    </row>
    <row r="35629" spans="27:29" x14ac:dyDescent="0.25">
      <c r="AA35629"/>
      <c r="AB35629"/>
      <c r="AC35629"/>
    </row>
    <row r="35630" spans="27:29" x14ac:dyDescent="0.25">
      <c r="AA35630"/>
      <c r="AB35630"/>
      <c r="AC35630"/>
    </row>
    <row r="35631" spans="27:29" x14ac:dyDescent="0.25">
      <c r="AA35631"/>
      <c r="AB35631"/>
      <c r="AC35631"/>
    </row>
    <row r="35632" spans="27:29" x14ac:dyDescent="0.25">
      <c r="AA35632"/>
      <c r="AB35632"/>
      <c r="AC35632"/>
    </row>
    <row r="35633" spans="27:29" x14ac:dyDescent="0.25">
      <c r="AA35633"/>
      <c r="AB35633"/>
      <c r="AC35633"/>
    </row>
    <row r="35634" spans="27:29" x14ac:dyDescent="0.25">
      <c r="AA35634"/>
      <c r="AB35634"/>
      <c r="AC35634"/>
    </row>
    <row r="35635" spans="27:29" x14ac:dyDescent="0.25">
      <c r="AA35635"/>
      <c r="AB35635"/>
      <c r="AC35635"/>
    </row>
    <row r="35636" spans="27:29" x14ac:dyDescent="0.25">
      <c r="AA35636"/>
      <c r="AB35636"/>
      <c r="AC35636"/>
    </row>
    <row r="35637" spans="27:29" x14ac:dyDescent="0.25">
      <c r="AA35637"/>
      <c r="AB35637"/>
      <c r="AC35637"/>
    </row>
    <row r="35638" spans="27:29" x14ac:dyDescent="0.25">
      <c r="AA35638"/>
      <c r="AB35638"/>
      <c r="AC35638"/>
    </row>
    <row r="35639" spans="27:29" x14ac:dyDescent="0.25">
      <c r="AA35639"/>
      <c r="AB35639"/>
      <c r="AC35639"/>
    </row>
    <row r="35640" spans="27:29" x14ac:dyDescent="0.25">
      <c r="AA35640"/>
      <c r="AB35640"/>
      <c r="AC35640"/>
    </row>
    <row r="35641" spans="27:29" x14ac:dyDescent="0.25">
      <c r="AA35641"/>
      <c r="AB35641"/>
      <c r="AC35641"/>
    </row>
    <row r="35642" spans="27:29" x14ac:dyDescent="0.25">
      <c r="AA35642"/>
      <c r="AB35642"/>
      <c r="AC35642"/>
    </row>
    <row r="35643" spans="27:29" x14ac:dyDescent="0.25">
      <c r="AA35643"/>
      <c r="AB35643"/>
      <c r="AC35643"/>
    </row>
    <row r="35644" spans="27:29" x14ac:dyDescent="0.25">
      <c r="AA35644"/>
      <c r="AB35644"/>
      <c r="AC35644"/>
    </row>
    <row r="35645" spans="27:29" x14ac:dyDescent="0.25">
      <c r="AA35645"/>
      <c r="AB35645"/>
      <c r="AC35645"/>
    </row>
    <row r="35646" spans="27:29" x14ac:dyDescent="0.25">
      <c r="AA35646"/>
      <c r="AB35646"/>
      <c r="AC35646"/>
    </row>
    <row r="35647" spans="27:29" x14ac:dyDescent="0.25">
      <c r="AA35647"/>
      <c r="AB35647"/>
      <c r="AC35647"/>
    </row>
    <row r="35648" spans="27:29" x14ac:dyDescent="0.25">
      <c r="AA35648"/>
      <c r="AB35648"/>
      <c r="AC35648"/>
    </row>
    <row r="35649" spans="27:29" x14ac:dyDescent="0.25">
      <c r="AA35649"/>
      <c r="AB35649"/>
      <c r="AC35649"/>
    </row>
    <row r="35650" spans="27:29" x14ac:dyDescent="0.25">
      <c r="AA35650"/>
      <c r="AB35650"/>
      <c r="AC35650"/>
    </row>
    <row r="35651" spans="27:29" x14ac:dyDescent="0.25">
      <c r="AA35651"/>
      <c r="AB35651"/>
      <c r="AC35651"/>
    </row>
    <row r="35652" spans="27:29" x14ac:dyDescent="0.25">
      <c r="AA35652"/>
      <c r="AB35652"/>
      <c r="AC35652"/>
    </row>
    <row r="35653" spans="27:29" x14ac:dyDescent="0.25">
      <c r="AA35653"/>
      <c r="AB35653"/>
      <c r="AC35653"/>
    </row>
    <row r="35654" spans="27:29" x14ac:dyDescent="0.25">
      <c r="AA35654"/>
      <c r="AB35654"/>
      <c r="AC35654"/>
    </row>
    <row r="35655" spans="27:29" x14ac:dyDescent="0.25">
      <c r="AA35655"/>
      <c r="AB35655"/>
      <c r="AC35655"/>
    </row>
    <row r="35656" spans="27:29" x14ac:dyDescent="0.25">
      <c r="AA35656"/>
      <c r="AB35656"/>
      <c r="AC35656"/>
    </row>
    <row r="35657" spans="27:29" x14ac:dyDescent="0.25">
      <c r="AA35657"/>
      <c r="AB35657"/>
      <c r="AC35657"/>
    </row>
    <row r="35658" spans="27:29" x14ac:dyDescent="0.25">
      <c r="AA35658"/>
      <c r="AB35658"/>
      <c r="AC35658"/>
    </row>
    <row r="35659" spans="27:29" x14ac:dyDescent="0.25">
      <c r="AA35659"/>
      <c r="AB35659"/>
      <c r="AC35659"/>
    </row>
    <row r="35660" spans="27:29" x14ac:dyDescent="0.25">
      <c r="AA35660"/>
      <c r="AB35660"/>
      <c r="AC35660"/>
    </row>
    <row r="35661" spans="27:29" x14ac:dyDescent="0.25">
      <c r="AA35661"/>
      <c r="AB35661"/>
      <c r="AC35661"/>
    </row>
    <row r="35662" spans="27:29" x14ac:dyDescent="0.25">
      <c r="AA35662"/>
      <c r="AB35662"/>
      <c r="AC35662"/>
    </row>
    <row r="35663" spans="27:29" x14ac:dyDescent="0.25">
      <c r="AA35663"/>
      <c r="AB35663"/>
      <c r="AC35663"/>
    </row>
    <row r="35664" spans="27:29" x14ac:dyDescent="0.25">
      <c r="AA35664"/>
      <c r="AB35664"/>
      <c r="AC35664"/>
    </row>
    <row r="35665" spans="27:29" x14ac:dyDescent="0.25">
      <c r="AA35665"/>
      <c r="AB35665"/>
      <c r="AC35665"/>
    </row>
    <row r="35666" spans="27:29" x14ac:dyDescent="0.25">
      <c r="AA35666"/>
      <c r="AB35666"/>
      <c r="AC35666"/>
    </row>
    <row r="35667" spans="27:29" x14ac:dyDescent="0.25">
      <c r="AA35667"/>
      <c r="AB35667"/>
      <c r="AC35667"/>
    </row>
    <row r="35668" spans="27:29" x14ac:dyDescent="0.25">
      <c r="AA35668"/>
      <c r="AB35668"/>
      <c r="AC35668"/>
    </row>
    <row r="35669" spans="27:29" x14ac:dyDescent="0.25">
      <c r="AA35669"/>
      <c r="AB35669"/>
      <c r="AC35669"/>
    </row>
    <row r="35670" spans="27:29" x14ac:dyDescent="0.25">
      <c r="AA35670"/>
      <c r="AB35670"/>
      <c r="AC35670"/>
    </row>
    <row r="35671" spans="27:29" x14ac:dyDescent="0.25">
      <c r="AA35671"/>
      <c r="AB35671"/>
      <c r="AC35671"/>
    </row>
    <row r="35672" spans="27:29" x14ac:dyDescent="0.25">
      <c r="AA35672"/>
      <c r="AB35672"/>
      <c r="AC35672"/>
    </row>
    <row r="35673" spans="27:29" x14ac:dyDescent="0.25">
      <c r="AA35673"/>
      <c r="AB35673"/>
      <c r="AC35673"/>
    </row>
    <row r="35674" spans="27:29" x14ac:dyDescent="0.25">
      <c r="AA35674"/>
      <c r="AB35674"/>
      <c r="AC35674"/>
    </row>
    <row r="35675" spans="27:29" x14ac:dyDescent="0.25">
      <c r="AA35675"/>
      <c r="AB35675"/>
      <c r="AC35675"/>
    </row>
    <row r="35676" spans="27:29" x14ac:dyDescent="0.25">
      <c r="AA35676"/>
      <c r="AB35676"/>
      <c r="AC35676"/>
    </row>
    <row r="35677" spans="27:29" x14ac:dyDescent="0.25">
      <c r="AA35677"/>
      <c r="AB35677"/>
      <c r="AC35677"/>
    </row>
    <row r="35678" spans="27:29" x14ac:dyDescent="0.25">
      <c r="AA35678"/>
      <c r="AB35678"/>
      <c r="AC35678"/>
    </row>
    <row r="35679" spans="27:29" x14ac:dyDescent="0.25">
      <c r="AA35679"/>
      <c r="AB35679"/>
      <c r="AC35679"/>
    </row>
    <row r="35680" spans="27:29" x14ac:dyDescent="0.25">
      <c r="AA35680"/>
      <c r="AB35680"/>
      <c r="AC35680"/>
    </row>
    <row r="35681" spans="27:29" x14ac:dyDescent="0.25">
      <c r="AA35681"/>
      <c r="AB35681"/>
      <c r="AC35681"/>
    </row>
    <row r="35682" spans="27:29" x14ac:dyDescent="0.25">
      <c r="AA35682"/>
      <c r="AB35682"/>
      <c r="AC35682"/>
    </row>
    <row r="35683" spans="27:29" x14ac:dyDescent="0.25">
      <c r="AA35683"/>
      <c r="AB35683"/>
      <c r="AC35683"/>
    </row>
    <row r="35684" spans="27:29" x14ac:dyDescent="0.25">
      <c r="AA35684"/>
      <c r="AB35684"/>
      <c r="AC35684"/>
    </row>
    <row r="35685" spans="27:29" x14ac:dyDescent="0.25">
      <c r="AA35685"/>
      <c r="AB35685"/>
      <c r="AC35685"/>
    </row>
    <row r="35686" spans="27:29" x14ac:dyDescent="0.25">
      <c r="AA35686"/>
      <c r="AB35686"/>
      <c r="AC35686"/>
    </row>
    <row r="35687" spans="27:29" x14ac:dyDescent="0.25">
      <c r="AA35687"/>
      <c r="AB35687"/>
      <c r="AC35687"/>
    </row>
    <row r="35688" spans="27:29" x14ac:dyDescent="0.25">
      <c r="AA35688"/>
      <c r="AB35688"/>
      <c r="AC35688"/>
    </row>
    <row r="35689" spans="27:29" x14ac:dyDescent="0.25">
      <c r="AA35689"/>
      <c r="AB35689"/>
      <c r="AC35689"/>
    </row>
    <row r="35690" spans="27:29" x14ac:dyDescent="0.25">
      <c r="AA35690"/>
      <c r="AB35690"/>
      <c r="AC35690"/>
    </row>
    <row r="35691" spans="27:29" x14ac:dyDescent="0.25">
      <c r="AA35691"/>
      <c r="AB35691"/>
      <c r="AC35691"/>
    </row>
    <row r="35692" spans="27:29" x14ac:dyDescent="0.25">
      <c r="AA35692"/>
      <c r="AB35692"/>
      <c r="AC35692"/>
    </row>
    <row r="35693" spans="27:29" x14ac:dyDescent="0.25">
      <c r="AA35693"/>
      <c r="AB35693"/>
      <c r="AC35693"/>
    </row>
    <row r="35694" spans="27:29" x14ac:dyDescent="0.25">
      <c r="AA35694"/>
      <c r="AB35694"/>
      <c r="AC35694"/>
    </row>
    <row r="35695" spans="27:29" x14ac:dyDescent="0.25">
      <c r="AA35695"/>
      <c r="AB35695"/>
      <c r="AC35695"/>
    </row>
    <row r="35696" spans="27:29" x14ac:dyDescent="0.25">
      <c r="AA35696"/>
      <c r="AB35696"/>
      <c r="AC35696"/>
    </row>
    <row r="35697" spans="27:29" x14ac:dyDescent="0.25">
      <c r="AA35697"/>
      <c r="AB35697"/>
      <c r="AC35697"/>
    </row>
    <row r="35698" spans="27:29" x14ac:dyDescent="0.25">
      <c r="AA35698"/>
      <c r="AB35698"/>
      <c r="AC35698"/>
    </row>
    <row r="35699" spans="27:29" x14ac:dyDescent="0.25">
      <c r="AA35699"/>
      <c r="AB35699"/>
      <c r="AC35699"/>
    </row>
    <row r="35700" spans="27:29" x14ac:dyDescent="0.25">
      <c r="AA35700"/>
      <c r="AB35700"/>
      <c r="AC35700"/>
    </row>
    <row r="35701" spans="27:29" x14ac:dyDescent="0.25">
      <c r="AA35701"/>
      <c r="AB35701"/>
      <c r="AC35701"/>
    </row>
    <row r="35702" spans="27:29" x14ac:dyDescent="0.25">
      <c r="AA35702"/>
      <c r="AB35702"/>
      <c r="AC35702"/>
    </row>
    <row r="35703" spans="27:29" x14ac:dyDescent="0.25">
      <c r="AA35703"/>
      <c r="AB35703"/>
      <c r="AC35703"/>
    </row>
    <row r="35704" spans="27:29" x14ac:dyDescent="0.25">
      <c r="AA35704"/>
      <c r="AB35704"/>
      <c r="AC35704"/>
    </row>
    <row r="35705" spans="27:29" x14ac:dyDescent="0.25">
      <c r="AA35705"/>
      <c r="AB35705"/>
      <c r="AC35705"/>
    </row>
    <row r="35706" spans="27:29" x14ac:dyDescent="0.25">
      <c r="AA35706"/>
      <c r="AB35706"/>
      <c r="AC35706"/>
    </row>
    <row r="35707" spans="27:29" x14ac:dyDescent="0.25">
      <c r="AA35707"/>
      <c r="AB35707"/>
      <c r="AC35707"/>
    </row>
    <row r="35708" spans="27:29" x14ac:dyDescent="0.25">
      <c r="AA35708"/>
      <c r="AB35708"/>
      <c r="AC35708"/>
    </row>
    <row r="35709" spans="27:29" x14ac:dyDescent="0.25">
      <c r="AA35709"/>
      <c r="AB35709"/>
      <c r="AC35709"/>
    </row>
    <row r="35710" spans="27:29" x14ac:dyDescent="0.25">
      <c r="AA35710"/>
      <c r="AB35710"/>
      <c r="AC35710"/>
    </row>
    <row r="35711" spans="27:29" x14ac:dyDescent="0.25">
      <c r="AA35711"/>
      <c r="AB35711"/>
      <c r="AC35711"/>
    </row>
    <row r="35712" spans="27:29" x14ac:dyDescent="0.25">
      <c r="AA35712"/>
      <c r="AB35712"/>
      <c r="AC35712"/>
    </row>
    <row r="35713" spans="27:29" x14ac:dyDescent="0.25">
      <c r="AA35713"/>
      <c r="AB35713"/>
      <c r="AC35713"/>
    </row>
    <row r="35714" spans="27:29" x14ac:dyDescent="0.25">
      <c r="AA35714"/>
      <c r="AB35714"/>
      <c r="AC35714"/>
    </row>
    <row r="35715" spans="27:29" x14ac:dyDescent="0.25">
      <c r="AA35715"/>
      <c r="AB35715"/>
      <c r="AC35715"/>
    </row>
    <row r="35716" spans="27:29" x14ac:dyDescent="0.25">
      <c r="AA35716"/>
      <c r="AB35716"/>
      <c r="AC35716"/>
    </row>
    <row r="35717" spans="27:29" x14ac:dyDescent="0.25">
      <c r="AA35717"/>
      <c r="AB35717"/>
      <c r="AC35717"/>
    </row>
    <row r="35718" spans="27:29" x14ac:dyDescent="0.25">
      <c r="AA35718"/>
      <c r="AB35718"/>
      <c r="AC35718"/>
    </row>
    <row r="35719" spans="27:29" x14ac:dyDescent="0.25">
      <c r="AA35719"/>
      <c r="AB35719"/>
      <c r="AC35719"/>
    </row>
    <row r="35720" spans="27:29" x14ac:dyDescent="0.25">
      <c r="AA35720"/>
      <c r="AB35720"/>
      <c r="AC35720"/>
    </row>
    <row r="35721" spans="27:29" x14ac:dyDescent="0.25">
      <c r="AA35721"/>
      <c r="AB35721"/>
      <c r="AC35721"/>
    </row>
    <row r="35722" spans="27:29" x14ac:dyDescent="0.25">
      <c r="AA35722"/>
      <c r="AB35722"/>
      <c r="AC35722"/>
    </row>
    <row r="35723" spans="27:29" x14ac:dyDescent="0.25">
      <c r="AA35723"/>
      <c r="AB35723"/>
      <c r="AC35723"/>
    </row>
    <row r="35724" spans="27:29" x14ac:dyDescent="0.25">
      <c r="AA35724"/>
      <c r="AB35724"/>
      <c r="AC35724"/>
    </row>
    <row r="35725" spans="27:29" x14ac:dyDescent="0.25">
      <c r="AA35725"/>
      <c r="AB35725"/>
      <c r="AC35725"/>
    </row>
    <row r="35726" spans="27:29" x14ac:dyDescent="0.25">
      <c r="AA35726"/>
      <c r="AB35726"/>
      <c r="AC35726"/>
    </row>
    <row r="35727" spans="27:29" x14ac:dyDescent="0.25">
      <c r="AA35727"/>
      <c r="AB35727"/>
      <c r="AC35727"/>
    </row>
    <row r="35728" spans="27:29" x14ac:dyDescent="0.25">
      <c r="AA35728"/>
      <c r="AB35728"/>
      <c r="AC35728"/>
    </row>
    <row r="35729" spans="27:29" x14ac:dyDescent="0.25">
      <c r="AA35729"/>
      <c r="AB35729"/>
      <c r="AC35729"/>
    </row>
    <row r="35730" spans="27:29" x14ac:dyDescent="0.25">
      <c r="AA35730"/>
      <c r="AB35730"/>
      <c r="AC35730"/>
    </row>
    <row r="35731" spans="27:29" x14ac:dyDescent="0.25">
      <c r="AA35731"/>
      <c r="AB35731"/>
      <c r="AC35731"/>
    </row>
    <row r="35732" spans="27:29" x14ac:dyDescent="0.25">
      <c r="AA35732"/>
      <c r="AB35732"/>
      <c r="AC35732"/>
    </row>
    <row r="35733" spans="27:29" x14ac:dyDescent="0.25">
      <c r="AA35733"/>
      <c r="AB35733"/>
      <c r="AC35733"/>
    </row>
    <row r="35734" spans="27:29" x14ac:dyDescent="0.25">
      <c r="AA35734"/>
      <c r="AB35734"/>
      <c r="AC35734"/>
    </row>
    <row r="35735" spans="27:29" x14ac:dyDescent="0.25">
      <c r="AA35735"/>
      <c r="AB35735"/>
      <c r="AC35735"/>
    </row>
    <row r="35736" spans="27:29" x14ac:dyDescent="0.25">
      <c r="AA35736"/>
      <c r="AB35736"/>
      <c r="AC35736"/>
    </row>
    <row r="35737" spans="27:29" x14ac:dyDescent="0.25">
      <c r="AA35737"/>
      <c r="AB35737"/>
      <c r="AC35737"/>
    </row>
    <row r="35738" spans="27:29" x14ac:dyDescent="0.25">
      <c r="AA35738"/>
      <c r="AB35738"/>
      <c r="AC35738"/>
    </row>
    <row r="35739" spans="27:29" x14ac:dyDescent="0.25">
      <c r="AA35739"/>
      <c r="AB35739"/>
      <c r="AC35739"/>
    </row>
    <row r="35740" spans="27:29" x14ac:dyDescent="0.25">
      <c r="AA35740"/>
      <c r="AB35740"/>
      <c r="AC35740"/>
    </row>
    <row r="35741" spans="27:29" x14ac:dyDescent="0.25">
      <c r="AA35741"/>
      <c r="AB35741"/>
      <c r="AC35741"/>
    </row>
    <row r="35742" spans="27:29" x14ac:dyDescent="0.25">
      <c r="AA35742"/>
      <c r="AB35742"/>
      <c r="AC35742"/>
    </row>
    <row r="35743" spans="27:29" x14ac:dyDescent="0.25">
      <c r="AA35743"/>
      <c r="AB35743"/>
      <c r="AC35743"/>
    </row>
    <row r="35744" spans="27:29" x14ac:dyDescent="0.25">
      <c r="AA35744"/>
      <c r="AB35744"/>
      <c r="AC35744"/>
    </row>
    <row r="35745" spans="27:29" x14ac:dyDescent="0.25">
      <c r="AA35745"/>
      <c r="AB35745"/>
      <c r="AC35745"/>
    </row>
    <row r="35746" spans="27:29" x14ac:dyDescent="0.25">
      <c r="AA35746"/>
      <c r="AB35746"/>
      <c r="AC35746"/>
    </row>
    <row r="35747" spans="27:29" x14ac:dyDescent="0.25">
      <c r="AA35747"/>
      <c r="AB35747"/>
      <c r="AC35747"/>
    </row>
    <row r="35748" spans="27:29" x14ac:dyDescent="0.25">
      <c r="AA35748"/>
      <c r="AB35748"/>
      <c r="AC35748"/>
    </row>
    <row r="35749" spans="27:29" x14ac:dyDescent="0.25">
      <c r="AA35749"/>
      <c r="AB35749"/>
      <c r="AC35749"/>
    </row>
    <row r="35750" spans="27:29" x14ac:dyDescent="0.25">
      <c r="AA35750"/>
      <c r="AB35750"/>
      <c r="AC35750"/>
    </row>
    <row r="35751" spans="27:29" x14ac:dyDescent="0.25">
      <c r="AA35751"/>
      <c r="AB35751"/>
      <c r="AC35751"/>
    </row>
    <row r="35752" spans="27:29" x14ac:dyDescent="0.25">
      <c r="AA35752"/>
      <c r="AB35752"/>
      <c r="AC35752"/>
    </row>
    <row r="35753" spans="27:29" x14ac:dyDescent="0.25">
      <c r="AA35753"/>
      <c r="AB35753"/>
      <c r="AC35753"/>
    </row>
    <row r="35754" spans="27:29" x14ac:dyDescent="0.25">
      <c r="AA35754"/>
      <c r="AB35754"/>
      <c r="AC35754"/>
    </row>
    <row r="35755" spans="27:29" x14ac:dyDescent="0.25">
      <c r="AA35755"/>
      <c r="AB35755"/>
      <c r="AC35755"/>
    </row>
    <row r="35756" spans="27:29" x14ac:dyDescent="0.25">
      <c r="AA35756"/>
      <c r="AB35756"/>
      <c r="AC35756"/>
    </row>
    <row r="35757" spans="27:29" x14ac:dyDescent="0.25">
      <c r="AA35757"/>
      <c r="AB35757"/>
      <c r="AC35757"/>
    </row>
    <row r="35758" spans="27:29" x14ac:dyDescent="0.25">
      <c r="AA35758"/>
      <c r="AB35758"/>
      <c r="AC35758"/>
    </row>
    <row r="35759" spans="27:29" x14ac:dyDescent="0.25">
      <c r="AA35759"/>
      <c r="AB35759"/>
      <c r="AC35759"/>
    </row>
    <row r="35760" spans="27:29" x14ac:dyDescent="0.25">
      <c r="AA35760"/>
      <c r="AB35760"/>
      <c r="AC35760"/>
    </row>
    <row r="35761" spans="27:29" x14ac:dyDescent="0.25">
      <c r="AA35761"/>
      <c r="AB35761"/>
      <c r="AC35761"/>
    </row>
    <row r="35762" spans="27:29" x14ac:dyDescent="0.25">
      <c r="AA35762"/>
      <c r="AB35762"/>
      <c r="AC35762"/>
    </row>
    <row r="35763" spans="27:29" x14ac:dyDescent="0.25">
      <c r="AA35763"/>
      <c r="AB35763"/>
      <c r="AC35763"/>
    </row>
    <row r="35764" spans="27:29" x14ac:dyDescent="0.25">
      <c r="AA35764"/>
      <c r="AB35764"/>
      <c r="AC35764"/>
    </row>
    <row r="35765" spans="27:29" x14ac:dyDescent="0.25">
      <c r="AA35765"/>
      <c r="AB35765"/>
      <c r="AC35765"/>
    </row>
    <row r="35766" spans="27:29" x14ac:dyDescent="0.25">
      <c r="AA35766"/>
      <c r="AB35766"/>
      <c r="AC35766"/>
    </row>
    <row r="35767" spans="27:29" x14ac:dyDescent="0.25">
      <c r="AA35767"/>
      <c r="AB35767"/>
      <c r="AC35767"/>
    </row>
    <row r="35768" spans="27:29" x14ac:dyDescent="0.25">
      <c r="AA35768"/>
      <c r="AB35768"/>
      <c r="AC35768"/>
    </row>
    <row r="35769" spans="27:29" x14ac:dyDescent="0.25">
      <c r="AA35769"/>
      <c r="AB35769"/>
      <c r="AC35769"/>
    </row>
    <row r="35770" spans="27:29" x14ac:dyDescent="0.25">
      <c r="AA35770"/>
      <c r="AB35770"/>
      <c r="AC35770"/>
    </row>
    <row r="35771" spans="27:29" x14ac:dyDescent="0.25">
      <c r="AA35771"/>
      <c r="AB35771"/>
      <c r="AC35771"/>
    </row>
    <row r="35772" spans="27:29" x14ac:dyDescent="0.25">
      <c r="AA35772"/>
      <c r="AB35772"/>
      <c r="AC35772"/>
    </row>
    <row r="35773" spans="27:29" x14ac:dyDescent="0.25">
      <c r="AA35773"/>
      <c r="AB35773"/>
      <c r="AC35773"/>
    </row>
    <row r="35774" spans="27:29" x14ac:dyDescent="0.25">
      <c r="AA35774"/>
      <c r="AB35774"/>
      <c r="AC35774"/>
    </row>
    <row r="35775" spans="27:29" x14ac:dyDescent="0.25">
      <c r="AA35775"/>
      <c r="AB35775"/>
      <c r="AC35775"/>
    </row>
    <row r="35776" spans="27:29" x14ac:dyDescent="0.25">
      <c r="AA35776"/>
      <c r="AB35776"/>
      <c r="AC35776"/>
    </row>
    <row r="35777" spans="27:29" x14ac:dyDescent="0.25">
      <c r="AA35777"/>
      <c r="AB35777"/>
      <c r="AC35777"/>
    </row>
    <row r="35778" spans="27:29" x14ac:dyDescent="0.25">
      <c r="AA35778"/>
      <c r="AB35778"/>
      <c r="AC35778"/>
    </row>
    <row r="35779" spans="27:29" x14ac:dyDescent="0.25">
      <c r="AA35779"/>
      <c r="AB35779"/>
      <c r="AC35779"/>
    </row>
    <row r="35780" spans="27:29" x14ac:dyDescent="0.25">
      <c r="AA35780"/>
      <c r="AB35780"/>
      <c r="AC35780"/>
    </row>
    <row r="35781" spans="27:29" x14ac:dyDescent="0.25">
      <c r="AA35781"/>
      <c r="AB35781"/>
      <c r="AC35781"/>
    </row>
    <row r="35782" spans="27:29" x14ac:dyDescent="0.25">
      <c r="AA35782"/>
      <c r="AB35782"/>
      <c r="AC35782"/>
    </row>
    <row r="35783" spans="27:29" x14ac:dyDescent="0.25">
      <c r="AA35783"/>
      <c r="AB35783"/>
      <c r="AC35783"/>
    </row>
    <row r="35784" spans="27:29" x14ac:dyDescent="0.25">
      <c r="AA35784"/>
      <c r="AB35784"/>
      <c r="AC35784"/>
    </row>
    <row r="35785" spans="27:29" x14ac:dyDescent="0.25">
      <c r="AA35785"/>
      <c r="AB35785"/>
      <c r="AC35785"/>
    </row>
    <row r="35786" spans="27:29" x14ac:dyDescent="0.25">
      <c r="AA35786"/>
      <c r="AB35786"/>
      <c r="AC35786"/>
    </row>
    <row r="35787" spans="27:29" x14ac:dyDescent="0.25">
      <c r="AA35787"/>
      <c r="AB35787"/>
      <c r="AC35787"/>
    </row>
    <row r="35788" spans="27:29" x14ac:dyDescent="0.25">
      <c r="AA35788"/>
      <c r="AB35788"/>
      <c r="AC35788"/>
    </row>
    <row r="35789" spans="27:29" x14ac:dyDescent="0.25">
      <c r="AA35789"/>
      <c r="AB35789"/>
      <c r="AC35789"/>
    </row>
    <row r="35790" spans="27:29" x14ac:dyDescent="0.25">
      <c r="AA35790"/>
      <c r="AB35790"/>
      <c r="AC35790"/>
    </row>
    <row r="35791" spans="27:29" x14ac:dyDescent="0.25">
      <c r="AA35791"/>
      <c r="AB35791"/>
      <c r="AC35791"/>
    </row>
    <row r="35792" spans="27:29" x14ac:dyDescent="0.25">
      <c r="AA35792"/>
      <c r="AB35792"/>
      <c r="AC35792"/>
    </row>
    <row r="35793" spans="27:29" x14ac:dyDescent="0.25">
      <c r="AA35793"/>
      <c r="AB35793"/>
      <c r="AC35793"/>
    </row>
    <row r="35794" spans="27:29" x14ac:dyDescent="0.25">
      <c r="AA35794"/>
      <c r="AB35794"/>
      <c r="AC35794"/>
    </row>
    <row r="35795" spans="27:29" x14ac:dyDescent="0.25">
      <c r="AA35795"/>
      <c r="AB35795"/>
      <c r="AC35795"/>
    </row>
    <row r="35796" spans="27:29" x14ac:dyDescent="0.25">
      <c r="AA35796"/>
      <c r="AB35796"/>
      <c r="AC35796"/>
    </row>
    <row r="35797" spans="27:29" x14ac:dyDescent="0.25">
      <c r="AA35797"/>
      <c r="AB35797"/>
      <c r="AC35797"/>
    </row>
    <row r="35798" spans="27:29" x14ac:dyDescent="0.25">
      <c r="AA35798"/>
      <c r="AB35798"/>
      <c r="AC35798"/>
    </row>
    <row r="35799" spans="27:29" x14ac:dyDescent="0.25">
      <c r="AA35799"/>
      <c r="AB35799"/>
      <c r="AC35799"/>
    </row>
    <row r="35800" spans="27:29" x14ac:dyDescent="0.25">
      <c r="AA35800"/>
      <c r="AB35800"/>
      <c r="AC35800"/>
    </row>
    <row r="35801" spans="27:29" x14ac:dyDescent="0.25">
      <c r="AA35801"/>
      <c r="AB35801"/>
      <c r="AC35801"/>
    </row>
    <row r="35802" spans="27:29" x14ac:dyDescent="0.25">
      <c r="AA35802"/>
      <c r="AB35802"/>
      <c r="AC35802"/>
    </row>
    <row r="35803" spans="27:29" x14ac:dyDescent="0.25">
      <c r="AA35803"/>
      <c r="AB35803"/>
      <c r="AC35803"/>
    </row>
    <row r="35804" spans="27:29" x14ac:dyDescent="0.25">
      <c r="AA35804"/>
      <c r="AB35804"/>
      <c r="AC35804"/>
    </row>
    <row r="35805" spans="27:29" x14ac:dyDescent="0.25">
      <c r="AA35805"/>
      <c r="AB35805"/>
      <c r="AC35805"/>
    </row>
    <row r="35806" spans="27:29" x14ac:dyDescent="0.25">
      <c r="AA35806"/>
      <c r="AB35806"/>
      <c r="AC35806"/>
    </row>
    <row r="35807" spans="27:29" x14ac:dyDescent="0.25">
      <c r="AA35807"/>
      <c r="AB35807"/>
      <c r="AC35807"/>
    </row>
    <row r="35808" spans="27:29" x14ac:dyDescent="0.25">
      <c r="AA35808"/>
      <c r="AB35808"/>
      <c r="AC35808"/>
    </row>
    <row r="35809" spans="27:29" x14ac:dyDescent="0.25">
      <c r="AA35809"/>
      <c r="AB35809"/>
      <c r="AC35809"/>
    </row>
    <row r="35810" spans="27:29" x14ac:dyDescent="0.25">
      <c r="AA35810"/>
      <c r="AB35810"/>
      <c r="AC35810"/>
    </row>
    <row r="35811" spans="27:29" x14ac:dyDescent="0.25">
      <c r="AA35811"/>
      <c r="AB35811"/>
      <c r="AC35811"/>
    </row>
    <row r="35812" spans="27:29" x14ac:dyDescent="0.25">
      <c r="AA35812"/>
      <c r="AB35812"/>
      <c r="AC35812"/>
    </row>
    <row r="35813" spans="27:29" x14ac:dyDescent="0.25">
      <c r="AA35813"/>
      <c r="AB35813"/>
      <c r="AC35813"/>
    </row>
    <row r="35814" spans="27:29" x14ac:dyDescent="0.25">
      <c r="AA35814"/>
      <c r="AB35814"/>
      <c r="AC35814"/>
    </row>
    <row r="35815" spans="27:29" x14ac:dyDescent="0.25">
      <c r="AA35815"/>
      <c r="AB35815"/>
      <c r="AC35815"/>
    </row>
    <row r="35816" spans="27:29" x14ac:dyDescent="0.25">
      <c r="AA35816"/>
      <c r="AB35816"/>
      <c r="AC35816"/>
    </row>
    <row r="35817" spans="27:29" x14ac:dyDescent="0.25">
      <c r="AA35817"/>
      <c r="AB35817"/>
      <c r="AC35817"/>
    </row>
    <row r="35818" spans="27:29" x14ac:dyDescent="0.25">
      <c r="AA35818"/>
      <c r="AB35818"/>
      <c r="AC35818"/>
    </row>
    <row r="35819" spans="27:29" x14ac:dyDescent="0.25">
      <c r="AA35819"/>
      <c r="AB35819"/>
      <c r="AC35819"/>
    </row>
    <row r="35820" spans="27:29" x14ac:dyDescent="0.25">
      <c r="AA35820"/>
      <c r="AB35820"/>
      <c r="AC35820"/>
    </row>
    <row r="35821" spans="27:29" x14ac:dyDescent="0.25">
      <c r="AA35821"/>
      <c r="AB35821"/>
      <c r="AC35821"/>
    </row>
    <row r="35822" spans="27:29" x14ac:dyDescent="0.25">
      <c r="AA35822"/>
      <c r="AB35822"/>
      <c r="AC35822"/>
    </row>
    <row r="35823" spans="27:29" x14ac:dyDescent="0.25">
      <c r="AA35823"/>
      <c r="AB35823"/>
      <c r="AC35823"/>
    </row>
    <row r="35824" spans="27:29" x14ac:dyDescent="0.25">
      <c r="AA35824"/>
      <c r="AB35824"/>
      <c r="AC35824"/>
    </row>
    <row r="35825" spans="27:29" x14ac:dyDescent="0.25">
      <c r="AA35825"/>
      <c r="AB35825"/>
      <c r="AC35825"/>
    </row>
    <row r="35826" spans="27:29" x14ac:dyDescent="0.25">
      <c r="AA35826"/>
      <c r="AB35826"/>
      <c r="AC35826"/>
    </row>
    <row r="35827" spans="27:29" x14ac:dyDescent="0.25">
      <c r="AA35827"/>
      <c r="AB35827"/>
      <c r="AC35827"/>
    </row>
    <row r="35828" spans="27:29" x14ac:dyDescent="0.25">
      <c r="AA35828"/>
      <c r="AB35828"/>
      <c r="AC35828"/>
    </row>
    <row r="35829" spans="27:29" x14ac:dyDescent="0.25">
      <c r="AA35829"/>
      <c r="AB35829"/>
      <c r="AC35829"/>
    </row>
    <row r="35830" spans="27:29" x14ac:dyDescent="0.25">
      <c r="AA35830"/>
      <c r="AB35830"/>
      <c r="AC35830"/>
    </row>
    <row r="35831" spans="27:29" x14ac:dyDescent="0.25">
      <c r="AA35831"/>
      <c r="AB35831"/>
      <c r="AC35831"/>
    </row>
    <row r="35832" spans="27:29" x14ac:dyDescent="0.25">
      <c r="AA35832"/>
      <c r="AB35832"/>
      <c r="AC35832"/>
    </row>
    <row r="35833" spans="27:29" x14ac:dyDescent="0.25">
      <c r="AA35833"/>
      <c r="AB35833"/>
      <c r="AC35833"/>
    </row>
    <row r="35834" spans="27:29" x14ac:dyDescent="0.25">
      <c r="AA35834"/>
      <c r="AB35834"/>
      <c r="AC35834"/>
    </row>
    <row r="35835" spans="27:29" x14ac:dyDescent="0.25">
      <c r="AA35835"/>
      <c r="AB35835"/>
      <c r="AC35835"/>
    </row>
    <row r="35836" spans="27:29" x14ac:dyDescent="0.25">
      <c r="AA35836"/>
      <c r="AB35836"/>
      <c r="AC35836"/>
    </row>
    <row r="35837" spans="27:29" x14ac:dyDescent="0.25">
      <c r="AA35837"/>
      <c r="AB35837"/>
      <c r="AC35837"/>
    </row>
    <row r="35838" spans="27:29" x14ac:dyDescent="0.25">
      <c r="AA35838"/>
      <c r="AB35838"/>
      <c r="AC35838"/>
    </row>
    <row r="35839" spans="27:29" x14ac:dyDescent="0.25">
      <c r="AA35839"/>
      <c r="AB35839"/>
      <c r="AC35839"/>
    </row>
    <row r="35840" spans="27:29" x14ac:dyDescent="0.25">
      <c r="AA35840"/>
      <c r="AB35840"/>
      <c r="AC35840"/>
    </row>
    <row r="35841" spans="27:29" x14ac:dyDescent="0.25">
      <c r="AA35841"/>
      <c r="AB35841"/>
      <c r="AC35841"/>
    </row>
    <row r="35842" spans="27:29" x14ac:dyDescent="0.25">
      <c r="AA35842"/>
      <c r="AB35842"/>
      <c r="AC35842"/>
    </row>
    <row r="35843" spans="27:29" x14ac:dyDescent="0.25">
      <c r="AA35843"/>
      <c r="AB35843"/>
      <c r="AC35843"/>
    </row>
    <row r="35844" spans="27:29" x14ac:dyDescent="0.25">
      <c r="AA35844"/>
      <c r="AB35844"/>
      <c r="AC35844"/>
    </row>
    <row r="35845" spans="27:29" x14ac:dyDescent="0.25">
      <c r="AA35845"/>
      <c r="AB35845"/>
      <c r="AC35845"/>
    </row>
    <row r="35846" spans="27:29" x14ac:dyDescent="0.25">
      <c r="AA35846"/>
      <c r="AB35846"/>
      <c r="AC35846"/>
    </row>
    <row r="35847" spans="27:29" x14ac:dyDescent="0.25">
      <c r="AA35847"/>
      <c r="AB35847"/>
      <c r="AC35847"/>
    </row>
    <row r="35848" spans="27:29" x14ac:dyDescent="0.25">
      <c r="AA35848"/>
      <c r="AB35848"/>
      <c r="AC35848"/>
    </row>
    <row r="35849" spans="27:29" x14ac:dyDescent="0.25">
      <c r="AA35849"/>
      <c r="AB35849"/>
      <c r="AC35849"/>
    </row>
    <row r="35850" spans="27:29" x14ac:dyDescent="0.25">
      <c r="AA35850"/>
      <c r="AB35850"/>
      <c r="AC35850"/>
    </row>
    <row r="35851" spans="27:29" x14ac:dyDescent="0.25">
      <c r="AA35851"/>
      <c r="AB35851"/>
      <c r="AC35851"/>
    </row>
    <row r="35852" spans="27:29" x14ac:dyDescent="0.25">
      <c r="AA35852"/>
      <c r="AB35852"/>
      <c r="AC35852"/>
    </row>
    <row r="35853" spans="27:29" x14ac:dyDescent="0.25">
      <c r="AA35853"/>
      <c r="AB35853"/>
      <c r="AC35853"/>
    </row>
    <row r="35854" spans="27:29" x14ac:dyDescent="0.25">
      <c r="AA35854"/>
      <c r="AB35854"/>
      <c r="AC35854"/>
    </row>
    <row r="35855" spans="27:29" x14ac:dyDescent="0.25">
      <c r="AA35855"/>
      <c r="AB35855"/>
      <c r="AC35855"/>
    </row>
    <row r="35856" spans="27:29" x14ac:dyDescent="0.25">
      <c r="AA35856"/>
      <c r="AB35856"/>
      <c r="AC35856"/>
    </row>
    <row r="35857" spans="27:29" x14ac:dyDescent="0.25">
      <c r="AA35857"/>
      <c r="AB35857"/>
      <c r="AC35857"/>
    </row>
    <row r="35858" spans="27:29" x14ac:dyDescent="0.25">
      <c r="AA35858"/>
      <c r="AB35858"/>
      <c r="AC35858"/>
    </row>
    <row r="35859" spans="27:29" x14ac:dyDescent="0.25">
      <c r="AA35859"/>
      <c r="AB35859"/>
      <c r="AC35859"/>
    </row>
    <row r="35860" spans="27:29" x14ac:dyDescent="0.25">
      <c r="AA35860"/>
      <c r="AB35860"/>
      <c r="AC35860"/>
    </row>
    <row r="35861" spans="27:29" x14ac:dyDescent="0.25">
      <c r="AA35861"/>
      <c r="AB35861"/>
      <c r="AC35861"/>
    </row>
    <row r="35862" spans="27:29" x14ac:dyDescent="0.25">
      <c r="AA35862"/>
      <c r="AB35862"/>
      <c r="AC35862"/>
    </row>
    <row r="35863" spans="27:29" x14ac:dyDescent="0.25">
      <c r="AA35863"/>
      <c r="AB35863"/>
      <c r="AC35863"/>
    </row>
    <row r="35864" spans="27:29" x14ac:dyDescent="0.25">
      <c r="AA35864"/>
      <c r="AB35864"/>
      <c r="AC35864"/>
    </row>
    <row r="35865" spans="27:29" x14ac:dyDescent="0.25">
      <c r="AA35865"/>
      <c r="AB35865"/>
      <c r="AC35865"/>
    </row>
    <row r="35866" spans="27:29" x14ac:dyDescent="0.25">
      <c r="AA35866"/>
      <c r="AB35866"/>
      <c r="AC35866"/>
    </row>
    <row r="35867" spans="27:29" x14ac:dyDescent="0.25">
      <c r="AA35867"/>
      <c r="AB35867"/>
      <c r="AC35867"/>
    </row>
    <row r="35868" spans="27:29" x14ac:dyDescent="0.25">
      <c r="AA35868"/>
      <c r="AB35868"/>
      <c r="AC35868"/>
    </row>
    <row r="35869" spans="27:29" x14ac:dyDescent="0.25">
      <c r="AA35869"/>
      <c r="AB35869"/>
      <c r="AC35869"/>
    </row>
    <row r="35870" spans="27:29" x14ac:dyDescent="0.25">
      <c r="AA35870"/>
      <c r="AB35870"/>
      <c r="AC35870"/>
    </row>
    <row r="35871" spans="27:29" x14ac:dyDescent="0.25">
      <c r="AA35871"/>
      <c r="AB35871"/>
      <c r="AC35871"/>
    </row>
    <row r="35872" spans="27:29" x14ac:dyDescent="0.25">
      <c r="AA35872"/>
      <c r="AB35872"/>
      <c r="AC35872"/>
    </row>
    <row r="35873" spans="27:29" x14ac:dyDescent="0.25">
      <c r="AA35873"/>
      <c r="AB35873"/>
      <c r="AC35873"/>
    </row>
    <row r="35874" spans="27:29" x14ac:dyDescent="0.25">
      <c r="AA35874"/>
      <c r="AB35874"/>
      <c r="AC35874"/>
    </row>
    <row r="35875" spans="27:29" x14ac:dyDescent="0.25">
      <c r="AA35875"/>
      <c r="AB35875"/>
      <c r="AC35875"/>
    </row>
    <row r="35876" spans="27:29" x14ac:dyDescent="0.25">
      <c r="AA35876"/>
      <c r="AB35876"/>
      <c r="AC35876"/>
    </row>
    <row r="35877" spans="27:29" x14ac:dyDescent="0.25">
      <c r="AA35877"/>
      <c r="AB35877"/>
      <c r="AC35877"/>
    </row>
    <row r="35878" spans="27:29" x14ac:dyDescent="0.25">
      <c r="AA35878"/>
      <c r="AB35878"/>
      <c r="AC35878"/>
    </row>
    <row r="35879" spans="27:29" x14ac:dyDescent="0.25">
      <c r="AA35879"/>
      <c r="AB35879"/>
      <c r="AC35879"/>
    </row>
    <row r="35880" spans="27:29" x14ac:dyDescent="0.25">
      <c r="AA35880"/>
      <c r="AB35880"/>
      <c r="AC35880"/>
    </row>
    <row r="35881" spans="27:29" x14ac:dyDescent="0.25">
      <c r="AA35881"/>
      <c r="AB35881"/>
      <c r="AC35881"/>
    </row>
    <row r="35882" spans="27:29" x14ac:dyDescent="0.25">
      <c r="AA35882"/>
      <c r="AB35882"/>
      <c r="AC35882"/>
    </row>
    <row r="35883" spans="27:29" x14ac:dyDescent="0.25">
      <c r="AA35883"/>
      <c r="AB35883"/>
      <c r="AC35883"/>
    </row>
    <row r="35884" spans="27:29" x14ac:dyDescent="0.25">
      <c r="AA35884"/>
      <c r="AB35884"/>
      <c r="AC35884"/>
    </row>
    <row r="35885" spans="27:29" x14ac:dyDescent="0.25">
      <c r="AA35885"/>
      <c r="AB35885"/>
      <c r="AC35885"/>
    </row>
    <row r="35886" spans="27:29" x14ac:dyDescent="0.25">
      <c r="AA35886"/>
      <c r="AB35886"/>
      <c r="AC35886"/>
    </row>
    <row r="35887" spans="27:29" x14ac:dyDescent="0.25">
      <c r="AA35887"/>
      <c r="AB35887"/>
      <c r="AC35887"/>
    </row>
    <row r="35888" spans="27:29" x14ac:dyDescent="0.25">
      <c r="AA35888"/>
      <c r="AB35888"/>
      <c r="AC35888"/>
    </row>
    <row r="35889" spans="27:29" x14ac:dyDescent="0.25">
      <c r="AA35889"/>
      <c r="AB35889"/>
      <c r="AC35889"/>
    </row>
    <row r="35890" spans="27:29" x14ac:dyDescent="0.25">
      <c r="AA35890"/>
      <c r="AB35890"/>
      <c r="AC35890"/>
    </row>
    <row r="35891" spans="27:29" x14ac:dyDescent="0.25">
      <c r="AA35891"/>
      <c r="AB35891"/>
      <c r="AC35891"/>
    </row>
    <row r="35892" spans="27:29" x14ac:dyDescent="0.25">
      <c r="AA35892"/>
      <c r="AB35892"/>
      <c r="AC35892"/>
    </row>
    <row r="35893" spans="27:29" x14ac:dyDescent="0.25">
      <c r="AA35893"/>
      <c r="AB35893"/>
      <c r="AC35893"/>
    </row>
    <row r="35894" spans="27:29" x14ac:dyDescent="0.25">
      <c r="AA35894"/>
      <c r="AB35894"/>
      <c r="AC35894"/>
    </row>
    <row r="35895" spans="27:29" x14ac:dyDescent="0.25">
      <c r="AA35895"/>
      <c r="AB35895"/>
      <c r="AC35895"/>
    </row>
    <row r="35896" spans="27:29" x14ac:dyDescent="0.25">
      <c r="AA35896"/>
      <c r="AB35896"/>
      <c r="AC35896"/>
    </row>
    <row r="35897" spans="27:29" x14ac:dyDescent="0.25">
      <c r="AA35897"/>
      <c r="AB35897"/>
      <c r="AC35897"/>
    </row>
    <row r="35898" spans="27:29" x14ac:dyDescent="0.25">
      <c r="AA35898"/>
      <c r="AB35898"/>
      <c r="AC35898"/>
    </row>
    <row r="35899" spans="27:29" x14ac:dyDescent="0.25">
      <c r="AA35899"/>
      <c r="AB35899"/>
      <c r="AC35899"/>
    </row>
    <row r="35900" spans="27:29" x14ac:dyDescent="0.25">
      <c r="AA35900"/>
      <c r="AB35900"/>
      <c r="AC35900"/>
    </row>
    <row r="35901" spans="27:29" x14ac:dyDescent="0.25">
      <c r="AA35901"/>
      <c r="AB35901"/>
      <c r="AC35901"/>
    </row>
    <row r="35902" spans="27:29" x14ac:dyDescent="0.25">
      <c r="AA35902"/>
      <c r="AB35902"/>
      <c r="AC35902"/>
    </row>
    <row r="35903" spans="27:29" x14ac:dyDescent="0.25">
      <c r="AA35903"/>
      <c r="AB35903"/>
      <c r="AC35903"/>
    </row>
    <row r="35904" spans="27:29" x14ac:dyDescent="0.25">
      <c r="AA35904"/>
      <c r="AB35904"/>
      <c r="AC35904"/>
    </row>
    <row r="35905" spans="27:29" x14ac:dyDescent="0.25">
      <c r="AA35905"/>
      <c r="AB35905"/>
      <c r="AC35905"/>
    </row>
    <row r="35906" spans="27:29" x14ac:dyDescent="0.25">
      <c r="AA35906"/>
      <c r="AB35906"/>
      <c r="AC35906"/>
    </row>
    <row r="35907" spans="27:29" x14ac:dyDescent="0.25">
      <c r="AA35907"/>
      <c r="AB35907"/>
      <c r="AC35907"/>
    </row>
    <row r="35908" spans="27:29" x14ac:dyDescent="0.25">
      <c r="AA35908"/>
      <c r="AB35908"/>
      <c r="AC35908"/>
    </row>
    <row r="35909" spans="27:29" x14ac:dyDescent="0.25">
      <c r="AA35909"/>
      <c r="AB35909"/>
      <c r="AC35909"/>
    </row>
    <row r="35910" spans="27:29" x14ac:dyDescent="0.25">
      <c r="AA35910"/>
      <c r="AB35910"/>
      <c r="AC35910"/>
    </row>
    <row r="35911" spans="27:29" x14ac:dyDescent="0.25">
      <c r="AA35911"/>
      <c r="AB35911"/>
      <c r="AC35911"/>
    </row>
    <row r="35912" spans="27:29" x14ac:dyDescent="0.25">
      <c r="AA35912"/>
      <c r="AB35912"/>
      <c r="AC35912"/>
    </row>
    <row r="35913" spans="27:29" x14ac:dyDescent="0.25">
      <c r="AA35913"/>
      <c r="AB35913"/>
      <c r="AC35913"/>
    </row>
    <row r="35914" spans="27:29" x14ac:dyDescent="0.25">
      <c r="AA35914"/>
      <c r="AB35914"/>
      <c r="AC35914"/>
    </row>
    <row r="35915" spans="27:29" x14ac:dyDescent="0.25">
      <c r="AA35915"/>
      <c r="AB35915"/>
      <c r="AC35915"/>
    </row>
    <row r="35916" spans="27:29" x14ac:dyDescent="0.25">
      <c r="AA35916"/>
      <c r="AB35916"/>
      <c r="AC35916"/>
    </row>
    <row r="35917" spans="27:29" x14ac:dyDescent="0.25">
      <c r="AA35917"/>
      <c r="AB35917"/>
      <c r="AC35917"/>
    </row>
    <row r="35918" spans="27:29" x14ac:dyDescent="0.25">
      <c r="AA35918"/>
      <c r="AB35918"/>
      <c r="AC35918"/>
    </row>
    <row r="35919" spans="27:29" x14ac:dyDescent="0.25">
      <c r="AA35919"/>
      <c r="AB35919"/>
      <c r="AC35919"/>
    </row>
    <row r="35920" spans="27:29" x14ac:dyDescent="0.25">
      <c r="AA35920"/>
      <c r="AB35920"/>
      <c r="AC35920"/>
    </row>
    <row r="35921" spans="27:29" x14ac:dyDescent="0.25">
      <c r="AA35921"/>
      <c r="AB35921"/>
      <c r="AC35921"/>
    </row>
    <row r="35922" spans="27:29" x14ac:dyDescent="0.25">
      <c r="AA35922"/>
      <c r="AB35922"/>
      <c r="AC35922"/>
    </row>
    <row r="35923" spans="27:29" x14ac:dyDescent="0.25">
      <c r="AA35923"/>
      <c r="AB35923"/>
      <c r="AC35923"/>
    </row>
    <row r="35924" spans="27:29" x14ac:dyDescent="0.25">
      <c r="AA35924"/>
      <c r="AB35924"/>
      <c r="AC35924"/>
    </row>
    <row r="35925" spans="27:29" x14ac:dyDescent="0.25">
      <c r="AA35925"/>
      <c r="AB35925"/>
      <c r="AC35925"/>
    </row>
    <row r="35926" spans="27:29" x14ac:dyDescent="0.25">
      <c r="AA35926"/>
      <c r="AB35926"/>
      <c r="AC35926"/>
    </row>
    <row r="35927" spans="27:29" x14ac:dyDescent="0.25">
      <c r="AA35927"/>
      <c r="AB35927"/>
      <c r="AC35927"/>
    </row>
    <row r="35928" spans="27:29" x14ac:dyDescent="0.25">
      <c r="AA35928"/>
      <c r="AB35928"/>
      <c r="AC35928"/>
    </row>
    <row r="35929" spans="27:29" x14ac:dyDescent="0.25">
      <c r="AA35929"/>
      <c r="AB35929"/>
      <c r="AC35929"/>
    </row>
    <row r="35930" spans="27:29" x14ac:dyDescent="0.25">
      <c r="AA35930"/>
      <c r="AB35930"/>
      <c r="AC35930"/>
    </row>
    <row r="35931" spans="27:29" x14ac:dyDescent="0.25">
      <c r="AA35931"/>
      <c r="AB35931"/>
      <c r="AC35931"/>
    </row>
    <row r="35932" spans="27:29" x14ac:dyDescent="0.25">
      <c r="AA35932"/>
      <c r="AB35932"/>
      <c r="AC35932"/>
    </row>
    <row r="35933" spans="27:29" x14ac:dyDescent="0.25">
      <c r="AA35933"/>
      <c r="AB35933"/>
      <c r="AC35933"/>
    </row>
    <row r="35934" spans="27:29" x14ac:dyDescent="0.25">
      <c r="AA35934"/>
      <c r="AB35934"/>
      <c r="AC35934"/>
    </row>
    <row r="35935" spans="27:29" x14ac:dyDescent="0.25">
      <c r="AA35935"/>
      <c r="AB35935"/>
      <c r="AC35935"/>
    </row>
    <row r="35936" spans="27:29" x14ac:dyDescent="0.25">
      <c r="AA35936"/>
      <c r="AB35936"/>
      <c r="AC35936"/>
    </row>
    <row r="35937" spans="27:29" x14ac:dyDescent="0.25">
      <c r="AA35937"/>
      <c r="AB35937"/>
      <c r="AC35937"/>
    </row>
    <row r="35938" spans="27:29" x14ac:dyDescent="0.25">
      <c r="AA35938"/>
      <c r="AB35938"/>
      <c r="AC35938"/>
    </row>
    <row r="35939" spans="27:29" x14ac:dyDescent="0.25">
      <c r="AA35939"/>
      <c r="AB35939"/>
      <c r="AC35939"/>
    </row>
    <row r="35940" spans="27:29" x14ac:dyDescent="0.25">
      <c r="AA35940"/>
      <c r="AB35940"/>
      <c r="AC35940"/>
    </row>
    <row r="35941" spans="27:29" x14ac:dyDescent="0.25">
      <c r="AA35941"/>
      <c r="AB35941"/>
      <c r="AC35941"/>
    </row>
    <row r="35942" spans="27:29" x14ac:dyDescent="0.25">
      <c r="AA35942"/>
      <c r="AB35942"/>
      <c r="AC35942"/>
    </row>
    <row r="35943" spans="27:29" x14ac:dyDescent="0.25">
      <c r="AA35943"/>
      <c r="AB35943"/>
      <c r="AC35943"/>
    </row>
    <row r="35944" spans="27:29" x14ac:dyDescent="0.25">
      <c r="AA35944"/>
      <c r="AB35944"/>
      <c r="AC35944"/>
    </row>
    <row r="35945" spans="27:29" x14ac:dyDescent="0.25">
      <c r="AA35945"/>
      <c r="AB35945"/>
      <c r="AC35945"/>
    </row>
    <row r="35946" spans="27:29" x14ac:dyDescent="0.25">
      <c r="AA35946"/>
      <c r="AB35946"/>
      <c r="AC35946"/>
    </row>
    <row r="35947" spans="27:29" x14ac:dyDescent="0.25">
      <c r="AA35947"/>
      <c r="AB35947"/>
      <c r="AC35947"/>
    </row>
    <row r="35948" spans="27:29" x14ac:dyDescent="0.25">
      <c r="AA35948"/>
      <c r="AB35948"/>
      <c r="AC35948"/>
    </row>
    <row r="35949" spans="27:29" x14ac:dyDescent="0.25">
      <c r="AA35949"/>
      <c r="AB35949"/>
      <c r="AC35949"/>
    </row>
    <row r="35950" spans="27:29" x14ac:dyDescent="0.25">
      <c r="AA35950"/>
      <c r="AB35950"/>
      <c r="AC35950"/>
    </row>
    <row r="35951" spans="27:29" x14ac:dyDescent="0.25">
      <c r="AA35951"/>
      <c r="AB35951"/>
      <c r="AC35951"/>
    </row>
    <row r="35952" spans="27:29" x14ac:dyDescent="0.25">
      <c r="AA35952"/>
      <c r="AB35952"/>
      <c r="AC35952"/>
    </row>
    <row r="35953" spans="27:29" x14ac:dyDescent="0.25">
      <c r="AA35953"/>
      <c r="AB35953"/>
      <c r="AC35953"/>
    </row>
    <row r="35954" spans="27:29" x14ac:dyDescent="0.25">
      <c r="AA35954"/>
      <c r="AB35954"/>
      <c r="AC35954"/>
    </row>
    <row r="35955" spans="27:29" x14ac:dyDescent="0.25">
      <c r="AA35955"/>
      <c r="AB35955"/>
      <c r="AC35955"/>
    </row>
    <row r="35956" spans="27:29" x14ac:dyDescent="0.25">
      <c r="AA35956"/>
      <c r="AB35956"/>
      <c r="AC35956"/>
    </row>
    <row r="35957" spans="27:29" x14ac:dyDescent="0.25">
      <c r="AA35957"/>
      <c r="AB35957"/>
      <c r="AC35957"/>
    </row>
    <row r="35958" spans="27:29" x14ac:dyDescent="0.25">
      <c r="AA35958"/>
      <c r="AB35958"/>
      <c r="AC35958"/>
    </row>
    <row r="35959" spans="27:29" x14ac:dyDescent="0.25">
      <c r="AA35959"/>
      <c r="AB35959"/>
      <c r="AC35959"/>
    </row>
    <row r="35960" spans="27:29" x14ac:dyDescent="0.25">
      <c r="AA35960"/>
      <c r="AB35960"/>
      <c r="AC35960"/>
    </row>
    <row r="35961" spans="27:29" x14ac:dyDescent="0.25">
      <c r="AA35961"/>
      <c r="AB35961"/>
      <c r="AC35961"/>
    </row>
    <row r="35962" spans="27:29" x14ac:dyDescent="0.25">
      <c r="AA35962"/>
      <c r="AB35962"/>
      <c r="AC35962"/>
    </row>
    <row r="35963" spans="27:29" x14ac:dyDescent="0.25">
      <c r="AA35963"/>
      <c r="AB35963"/>
      <c r="AC35963"/>
    </row>
    <row r="35964" spans="27:29" x14ac:dyDescent="0.25">
      <c r="AA35964"/>
      <c r="AB35964"/>
      <c r="AC35964"/>
    </row>
    <row r="35965" spans="27:29" x14ac:dyDescent="0.25">
      <c r="AA35965"/>
      <c r="AB35965"/>
      <c r="AC35965"/>
    </row>
    <row r="35966" spans="27:29" x14ac:dyDescent="0.25">
      <c r="AA35966"/>
      <c r="AB35966"/>
      <c r="AC35966"/>
    </row>
    <row r="35967" spans="27:29" x14ac:dyDescent="0.25">
      <c r="AA35967"/>
      <c r="AB35967"/>
      <c r="AC35967"/>
    </row>
    <row r="35968" spans="27:29" x14ac:dyDescent="0.25">
      <c r="AA35968"/>
      <c r="AB35968"/>
      <c r="AC35968"/>
    </row>
    <row r="35969" spans="27:29" x14ac:dyDescent="0.25">
      <c r="AA35969"/>
      <c r="AB35969"/>
      <c r="AC35969"/>
    </row>
    <row r="35970" spans="27:29" x14ac:dyDescent="0.25">
      <c r="AA35970"/>
      <c r="AB35970"/>
      <c r="AC35970"/>
    </row>
    <row r="35971" spans="27:29" x14ac:dyDescent="0.25">
      <c r="AA35971"/>
      <c r="AB35971"/>
      <c r="AC35971"/>
    </row>
    <row r="35972" spans="27:29" x14ac:dyDescent="0.25">
      <c r="AA35972"/>
      <c r="AB35972"/>
      <c r="AC35972"/>
    </row>
    <row r="35973" spans="27:29" x14ac:dyDescent="0.25">
      <c r="AA35973"/>
      <c r="AB35973"/>
      <c r="AC35973"/>
    </row>
    <row r="35974" spans="27:29" x14ac:dyDescent="0.25">
      <c r="AA35974"/>
      <c r="AB35974"/>
      <c r="AC35974"/>
    </row>
    <row r="35975" spans="27:29" x14ac:dyDescent="0.25">
      <c r="AA35975"/>
      <c r="AB35975"/>
      <c r="AC35975"/>
    </row>
    <row r="35976" spans="27:29" x14ac:dyDescent="0.25">
      <c r="AA35976"/>
      <c r="AB35976"/>
      <c r="AC35976"/>
    </row>
    <row r="35977" spans="27:29" x14ac:dyDescent="0.25">
      <c r="AA35977"/>
      <c r="AB35977"/>
      <c r="AC35977"/>
    </row>
    <row r="35978" spans="27:29" x14ac:dyDescent="0.25">
      <c r="AA35978"/>
      <c r="AB35978"/>
      <c r="AC35978"/>
    </row>
    <row r="35979" spans="27:29" x14ac:dyDescent="0.25">
      <c r="AA35979"/>
      <c r="AB35979"/>
      <c r="AC35979"/>
    </row>
    <row r="35980" spans="27:29" x14ac:dyDescent="0.25">
      <c r="AA35980"/>
      <c r="AB35980"/>
      <c r="AC35980"/>
    </row>
    <row r="35981" spans="27:29" x14ac:dyDescent="0.25">
      <c r="AA35981"/>
      <c r="AB35981"/>
      <c r="AC35981"/>
    </row>
    <row r="35982" spans="27:29" x14ac:dyDescent="0.25">
      <c r="AA35982"/>
      <c r="AB35982"/>
      <c r="AC35982"/>
    </row>
    <row r="35983" spans="27:29" x14ac:dyDescent="0.25">
      <c r="AA35983"/>
      <c r="AB35983"/>
      <c r="AC35983"/>
    </row>
    <row r="35984" spans="27:29" x14ac:dyDescent="0.25">
      <c r="AA35984"/>
      <c r="AB35984"/>
      <c r="AC35984"/>
    </row>
    <row r="35985" spans="27:29" x14ac:dyDescent="0.25">
      <c r="AA35985"/>
      <c r="AB35985"/>
      <c r="AC35985"/>
    </row>
    <row r="35986" spans="27:29" x14ac:dyDescent="0.25">
      <c r="AA35986"/>
      <c r="AB35986"/>
      <c r="AC35986"/>
    </row>
    <row r="35987" spans="27:29" x14ac:dyDescent="0.25">
      <c r="AA35987"/>
      <c r="AB35987"/>
      <c r="AC35987"/>
    </row>
    <row r="35988" spans="27:29" x14ac:dyDescent="0.25">
      <c r="AA35988"/>
      <c r="AB35988"/>
      <c r="AC35988"/>
    </row>
    <row r="35989" spans="27:29" x14ac:dyDescent="0.25">
      <c r="AA35989"/>
      <c r="AB35989"/>
      <c r="AC35989"/>
    </row>
    <row r="35990" spans="27:29" x14ac:dyDescent="0.25">
      <c r="AA35990"/>
      <c r="AB35990"/>
      <c r="AC35990"/>
    </row>
    <row r="35991" spans="27:29" x14ac:dyDescent="0.25">
      <c r="AA35991"/>
      <c r="AB35991"/>
      <c r="AC35991"/>
    </row>
    <row r="35992" spans="27:29" x14ac:dyDescent="0.25">
      <c r="AA35992"/>
      <c r="AB35992"/>
      <c r="AC35992"/>
    </row>
    <row r="35993" spans="27:29" x14ac:dyDescent="0.25">
      <c r="AA35993"/>
      <c r="AB35993"/>
      <c r="AC35993"/>
    </row>
    <row r="35994" spans="27:29" x14ac:dyDescent="0.25">
      <c r="AA35994"/>
      <c r="AB35994"/>
      <c r="AC35994"/>
    </row>
    <row r="35995" spans="27:29" x14ac:dyDescent="0.25">
      <c r="AA35995"/>
      <c r="AB35995"/>
      <c r="AC35995"/>
    </row>
    <row r="35996" spans="27:29" x14ac:dyDescent="0.25">
      <c r="AA35996"/>
      <c r="AB35996"/>
      <c r="AC35996"/>
    </row>
    <row r="35997" spans="27:29" x14ac:dyDescent="0.25">
      <c r="AA35997"/>
      <c r="AB35997"/>
      <c r="AC35997"/>
    </row>
    <row r="35998" spans="27:29" x14ac:dyDescent="0.25">
      <c r="AA35998"/>
      <c r="AB35998"/>
      <c r="AC35998"/>
    </row>
    <row r="35999" spans="27:29" x14ac:dyDescent="0.25">
      <c r="AA35999"/>
      <c r="AB35999"/>
      <c r="AC35999"/>
    </row>
    <row r="36000" spans="27:29" x14ac:dyDescent="0.25">
      <c r="AA36000"/>
      <c r="AB36000"/>
      <c r="AC36000"/>
    </row>
    <row r="36001" spans="27:29" x14ac:dyDescent="0.25">
      <c r="AA36001"/>
      <c r="AB36001"/>
      <c r="AC36001"/>
    </row>
    <row r="36002" spans="27:29" x14ac:dyDescent="0.25">
      <c r="AA36002"/>
      <c r="AB36002"/>
      <c r="AC36002"/>
    </row>
    <row r="36003" spans="27:29" x14ac:dyDescent="0.25">
      <c r="AA36003"/>
      <c r="AB36003"/>
      <c r="AC36003"/>
    </row>
    <row r="36004" spans="27:29" x14ac:dyDescent="0.25">
      <c r="AA36004"/>
      <c r="AB36004"/>
      <c r="AC36004"/>
    </row>
    <row r="36005" spans="27:29" x14ac:dyDescent="0.25">
      <c r="AA36005"/>
      <c r="AB36005"/>
      <c r="AC36005"/>
    </row>
    <row r="36006" spans="27:29" x14ac:dyDescent="0.25">
      <c r="AA36006"/>
      <c r="AB36006"/>
      <c r="AC36006"/>
    </row>
    <row r="36007" spans="27:29" x14ac:dyDescent="0.25">
      <c r="AA36007"/>
      <c r="AB36007"/>
      <c r="AC36007"/>
    </row>
    <row r="36008" spans="27:29" x14ac:dyDescent="0.25">
      <c r="AA36008"/>
      <c r="AB36008"/>
      <c r="AC36008"/>
    </row>
    <row r="36009" spans="27:29" x14ac:dyDescent="0.25">
      <c r="AA36009"/>
      <c r="AB36009"/>
      <c r="AC36009"/>
    </row>
    <row r="36010" spans="27:29" x14ac:dyDescent="0.25">
      <c r="AA36010"/>
      <c r="AB36010"/>
      <c r="AC36010"/>
    </row>
    <row r="36011" spans="27:29" x14ac:dyDescent="0.25">
      <c r="AA36011"/>
      <c r="AB36011"/>
      <c r="AC36011"/>
    </row>
    <row r="36012" spans="27:29" x14ac:dyDescent="0.25">
      <c r="AA36012"/>
      <c r="AB36012"/>
      <c r="AC36012"/>
    </row>
    <row r="36013" spans="27:29" x14ac:dyDescent="0.25">
      <c r="AA36013"/>
      <c r="AB36013"/>
      <c r="AC36013"/>
    </row>
    <row r="36014" spans="27:29" x14ac:dyDescent="0.25">
      <c r="AA36014"/>
      <c r="AB36014"/>
      <c r="AC36014"/>
    </row>
    <row r="36015" spans="27:29" x14ac:dyDescent="0.25">
      <c r="AA36015"/>
      <c r="AB36015"/>
      <c r="AC36015"/>
    </row>
    <row r="36016" spans="27:29" x14ac:dyDescent="0.25">
      <c r="AA36016"/>
      <c r="AB36016"/>
      <c r="AC36016"/>
    </row>
    <row r="36017" spans="27:29" x14ac:dyDescent="0.25">
      <c r="AA36017"/>
      <c r="AB36017"/>
      <c r="AC36017"/>
    </row>
    <row r="36018" spans="27:29" x14ac:dyDescent="0.25">
      <c r="AA36018"/>
      <c r="AB36018"/>
      <c r="AC36018"/>
    </row>
    <row r="36019" spans="27:29" x14ac:dyDescent="0.25">
      <c r="AA36019"/>
      <c r="AB36019"/>
      <c r="AC36019"/>
    </row>
    <row r="36020" spans="27:29" x14ac:dyDescent="0.25">
      <c r="AA36020"/>
      <c r="AB36020"/>
      <c r="AC36020"/>
    </row>
    <row r="36021" spans="27:29" x14ac:dyDescent="0.25">
      <c r="AA36021"/>
      <c r="AB36021"/>
      <c r="AC36021"/>
    </row>
    <row r="36022" spans="27:29" x14ac:dyDescent="0.25">
      <c r="AA36022"/>
      <c r="AB36022"/>
      <c r="AC36022"/>
    </row>
    <row r="36023" spans="27:29" x14ac:dyDescent="0.25">
      <c r="AA36023"/>
      <c r="AB36023"/>
      <c r="AC36023"/>
    </row>
    <row r="36024" spans="27:29" x14ac:dyDescent="0.25">
      <c r="AA36024"/>
      <c r="AB36024"/>
      <c r="AC36024"/>
    </row>
    <row r="36025" spans="27:29" x14ac:dyDescent="0.25">
      <c r="AA36025"/>
      <c r="AB36025"/>
      <c r="AC36025"/>
    </row>
    <row r="36026" spans="27:29" x14ac:dyDescent="0.25">
      <c r="AA36026"/>
      <c r="AB36026"/>
      <c r="AC36026"/>
    </row>
    <row r="36027" spans="27:29" x14ac:dyDescent="0.25">
      <c r="AA36027"/>
      <c r="AB36027"/>
      <c r="AC36027"/>
    </row>
    <row r="36028" spans="27:29" x14ac:dyDescent="0.25">
      <c r="AA36028"/>
      <c r="AB36028"/>
      <c r="AC36028"/>
    </row>
    <row r="36029" spans="27:29" x14ac:dyDescent="0.25">
      <c r="AA36029"/>
      <c r="AB36029"/>
      <c r="AC36029"/>
    </row>
    <row r="36030" spans="27:29" x14ac:dyDescent="0.25">
      <c r="AA36030"/>
      <c r="AB36030"/>
      <c r="AC36030"/>
    </row>
    <row r="36031" spans="27:29" x14ac:dyDescent="0.25">
      <c r="AA36031"/>
      <c r="AB36031"/>
      <c r="AC36031"/>
    </row>
    <row r="36032" spans="27:29" x14ac:dyDescent="0.25">
      <c r="AA36032"/>
      <c r="AB36032"/>
      <c r="AC36032"/>
    </row>
    <row r="36033" spans="27:29" x14ac:dyDescent="0.25">
      <c r="AA36033"/>
      <c r="AB36033"/>
      <c r="AC36033"/>
    </row>
    <row r="36034" spans="27:29" x14ac:dyDescent="0.25">
      <c r="AA36034"/>
      <c r="AB36034"/>
      <c r="AC36034"/>
    </row>
    <row r="36035" spans="27:29" x14ac:dyDescent="0.25">
      <c r="AA36035"/>
      <c r="AB36035"/>
      <c r="AC36035"/>
    </row>
    <row r="36036" spans="27:29" x14ac:dyDescent="0.25">
      <c r="AA36036"/>
      <c r="AB36036"/>
      <c r="AC36036"/>
    </row>
    <row r="36037" spans="27:29" x14ac:dyDescent="0.25">
      <c r="AA36037"/>
      <c r="AB36037"/>
      <c r="AC36037"/>
    </row>
    <row r="36038" spans="27:29" x14ac:dyDescent="0.25">
      <c r="AA36038"/>
      <c r="AB36038"/>
      <c r="AC36038"/>
    </row>
    <row r="36039" spans="27:29" x14ac:dyDescent="0.25">
      <c r="AA36039"/>
      <c r="AB36039"/>
      <c r="AC36039"/>
    </row>
    <row r="36040" spans="27:29" x14ac:dyDescent="0.25">
      <c r="AA36040"/>
      <c r="AB36040"/>
      <c r="AC36040"/>
    </row>
    <row r="36041" spans="27:29" x14ac:dyDescent="0.25">
      <c r="AA36041"/>
      <c r="AB36041"/>
      <c r="AC36041"/>
    </row>
    <row r="36042" spans="27:29" x14ac:dyDescent="0.25">
      <c r="AA36042"/>
      <c r="AB36042"/>
      <c r="AC36042"/>
    </row>
    <row r="36043" spans="27:29" x14ac:dyDescent="0.25">
      <c r="AA36043"/>
      <c r="AB36043"/>
      <c r="AC36043"/>
    </row>
    <row r="36044" spans="27:29" x14ac:dyDescent="0.25">
      <c r="AA36044"/>
      <c r="AB36044"/>
      <c r="AC36044"/>
    </row>
    <row r="36045" spans="27:29" x14ac:dyDescent="0.25">
      <c r="AA36045"/>
      <c r="AB36045"/>
      <c r="AC36045"/>
    </row>
    <row r="36046" spans="27:29" x14ac:dyDescent="0.25">
      <c r="AA36046"/>
      <c r="AB36046"/>
      <c r="AC36046"/>
    </row>
    <row r="36047" spans="27:29" x14ac:dyDescent="0.25">
      <c r="AA36047"/>
      <c r="AB36047"/>
      <c r="AC36047"/>
    </row>
    <row r="36048" spans="27:29" x14ac:dyDescent="0.25">
      <c r="AA36048"/>
      <c r="AB36048"/>
      <c r="AC36048"/>
    </row>
    <row r="36049" spans="27:29" x14ac:dyDescent="0.25">
      <c r="AA36049"/>
      <c r="AB36049"/>
      <c r="AC36049"/>
    </row>
    <row r="36050" spans="27:29" x14ac:dyDescent="0.25">
      <c r="AA36050"/>
      <c r="AB36050"/>
      <c r="AC36050"/>
    </row>
    <row r="36051" spans="27:29" x14ac:dyDescent="0.25">
      <c r="AA36051"/>
      <c r="AB36051"/>
      <c r="AC36051"/>
    </row>
    <row r="36052" spans="27:29" x14ac:dyDescent="0.25">
      <c r="AA36052"/>
      <c r="AB36052"/>
      <c r="AC36052"/>
    </row>
    <row r="36053" spans="27:29" x14ac:dyDescent="0.25">
      <c r="AA36053"/>
      <c r="AB36053"/>
      <c r="AC36053"/>
    </row>
    <row r="36054" spans="27:29" x14ac:dyDescent="0.25">
      <c r="AA36054"/>
      <c r="AB36054"/>
      <c r="AC36054"/>
    </row>
    <row r="36055" spans="27:29" x14ac:dyDescent="0.25">
      <c r="AA36055"/>
      <c r="AB36055"/>
      <c r="AC36055"/>
    </row>
    <row r="36056" spans="27:29" x14ac:dyDescent="0.25">
      <c r="AA36056"/>
      <c r="AB36056"/>
      <c r="AC36056"/>
    </row>
    <row r="36057" spans="27:29" x14ac:dyDescent="0.25">
      <c r="AA36057"/>
      <c r="AB36057"/>
      <c r="AC36057"/>
    </row>
    <row r="36058" spans="27:29" x14ac:dyDescent="0.25">
      <c r="AA36058"/>
      <c r="AB36058"/>
      <c r="AC36058"/>
    </row>
    <row r="36059" spans="27:29" x14ac:dyDescent="0.25">
      <c r="AA36059"/>
      <c r="AB36059"/>
      <c r="AC36059"/>
    </row>
    <row r="36060" spans="27:29" x14ac:dyDescent="0.25">
      <c r="AA36060"/>
      <c r="AB36060"/>
      <c r="AC36060"/>
    </row>
    <row r="36061" spans="27:29" x14ac:dyDescent="0.25">
      <c r="AA36061"/>
      <c r="AB36061"/>
      <c r="AC36061"/>
    </row>
    <row r="36062" spans="27:29" x14ac:dyDescent="0.25">
      <c r="AA36062"/>
      <c r="AB36062"/>
      <c r="AC36062"/>
    </row>
    <row r="36063" spans="27:29" x14ac:dyDescent="0.25">
      <c r="AA36063"/>
      <c r="AB36063"/>
      <c r="AC36063"/>
    </row>
    <row r="36064" spans="27:29" x14ac:dyDescent="0.25">
      <c r="AA36064"/>
      <c r="AB36064"/>
      <c r="AC36064"/>
    </row>
    <row r="36065" spans="27:29" x14ac:dyDescent="0.25">
      <c r="AA36065"/>
      <c r="AB36065"/>
      <c r="AC36065"/>
    </row>
    <row r="36066" spans="27:29" x14ac:dyDescent="0.25">
      <c r="AA36066"/>
      <c r="AB36066"/>
      <c r="AC36066"/>
    </row>
    <row r="36067" spans="27:29" x14ac:dyDescent="0.25">
      <c r="AA36067"/>
      <c r="AB36067"/>
      <c r="AC36067"/>
    </row>
    <row r="36068" spans="27:29" x14ac:dyDescent="0.25">
      <c r="AA36068"/>
      <c r="AB36068"/>
      <c r="AC36068"/>
    </row>
    <row r="36069" spans="27:29" x14ac:dyDescent="0.25">
      <c r="AA36069"/>
      <c r="AB36069"/>
      <c r="AC36069"/>
    </row>
    <row r="36070" spans="27:29" x14ac:dyDescent="0.25">
      <c r="AA36070"/>
      <c r="AB36070"/>
      <c r="AC36070"/>
    </row>
    <row r="36071" spans="27:29" x14ac:dyDescent="0.25">
      <c r="AA36071"/>
      <c r="AB36071"/>
      <c r="AC36071"/>
    </row>
    <row r="36072" spans="27:29" x14ac:dyDescent="0.25">
      <c r="AA36072"/>
      <c r="AB36072"/>
      <c r="AC36072"/>
    </row>
    <row r="36073" spans="27:29" x14ac:dyDescent="0.25">
      <c r="AA36073"/>
      <c r="AB36073"/>
      <c r="AC36073"/>
    </row>
    <row r="36074" spans="27:29" x14ac:dyDescent="0.25">
      <c r="AA36074"/>
      <c r="AB36074"/>
      <c r="AC36074"/>
    </row>
    <row r="36075" spans="27:29" x14ac:dyDescent="0.25">
      <c r="AA36075"/>
      <c r="AB36075"/>
      <c r="AC36075"/>
    </row>
    <row r="36076" spans="27:29" x14ac:dyDescent="0.25">
      <c r="AA36076"/>
      <c r="AB36076"/>
      <c r="AC36076"/>
    </row>
    <row r="36077" spans="27:29" x14ac:dyDescent="0.25">
      <c r="AA36077"/>
      <c r="AB36077"/>
      <c r="AC36077"/>
    </row>
    <row r="36078" spans="27:29" x14ac:dyDescent="0.25">
      <c r="AA36078"/>
      <c r="AB36078"/>
      <c r="AC36078"/>
    </row>
    <row r="36079" spans="27:29" x14ac:dyDescent="0.25">
      <c r="AA36079"/>
      <c r="AB36079"/>
      <c r="AC36079"/>
    </row>
    <row r="36080" spans="27:29" x14ac:dyDescent="0.25">
      <c r="AA36080"/>
      <c r="AB36080"/>
      <c r="AC36080"/>
    </row>
    <row r="36081" spans="27:29" x14ac:dyDescent="0.25">
      <c r="AA36081"/>
      <c r="AB36081"/>
      <c r="AC36081"/>
    </row>
    <row r="36082" spans="27:29" x14ac:dyDescent="0.25">
      <c r="AA36082"/>
      <c r="AB36082"/>
      <c r="AC36082"/>
    </row>
    <row r="36083" spans="27:29" x14ac:dyDescent="0.25">
      <c r="AA36083"/>
      <c r="AB36083"/>
      <c r="AC36083"/>
    </row>
    <row r="36084" spans="27:29" x14ac:dyDescent="0.25">
      <c r="AA36084"/>
      <c r="AB36084"/>
      <c r="AC36084"/>
    </row>
    <row r="36085" spans="27:29" x14ac:dyDescent="0.25">
      <c r="AA36085"/>
      <c r="AB36085"/>
      <c r="AC36085"/>
    </row>
    <row r="36086" spans="27:29" x14ac:dyDescent="0.25">
      <c r="AA36086"/>
      <c r="AB36086"/>
      <c r="AC36086"/>
    </row>
    <row r="36087" spans="27:29" x14ac:dyDescent="0.25">
      <c r="AA36087"/>
      <c r="AB36087"/>
      <c r="AC36087"/>
    </row>
    <row r="36088" spans="27:29" x14ac:dyDescent="0.25">
      <c r="AA36088"/>
      <c r="AB36088"/>
      <c r="AC36088"/>
    </row>
    <row r="36089" spans="27:29" x14ac:dyDescent="0.25">
      <c r="AA36089"/>
      <c r="AB36089"/>
      <c r="AC36089"/>
    </row>
    <row r="36090" spans="27:29" x14ac:dyDescent="0.25">
      <c r="AA36090"/>
      <c r="AB36090"/>
      <c r="AC36090"/>
    </row>
    <row r="36091" spans="27:29" x14ac:dyDescent="0.25">
      <c r="AA36091"/>
      <c r="AB36091"/>
      <c r="AC36091"/>
    </row>
    <row r="36092" spans="27:29" x14ac:dyDescent="0.25">
      <c r="AA36092"/>
      <c r="AB36092"/>
      <c r="AC36092"/>
    </row>
    <row r="36093" spans="27:29" x14ac:dyDescent="0.25">
      <c r="AA36093"/>
      <c r="AB36093"/>
      <c r="AC36093"/>
    </row>
    <row r="36094" spans="27:29" x14ac:dyDescent="0.25">
      <c r="AA36094"/>
      <c r="AB36094"/>
      <c r="AC36094"/>
    </row>
    <row r="36095" spans="27:29" x14ac:dyDescent="0.25">
      <c r="AA36095"/>
      <c r="AB36095"/>
      <c r="AC36095"/>
    </row>
    <row r="36096" spans="27:29" x14ac:dyDescent="0.25">
      <c r="AA36096"/>
      <c r="AB36096"/>
      <c r="AC36096"/>
    </row>
    <row r="36097" spans="27:29" x14ac:dyDescent="0.25">
      <c r="AA36097"/>
      <c r="AB36097"/>
      <c r="AC36097"/>
    </row>
    <row r="36098" spans="27:29" x14ac:dyDescent="0.25">
      <c r="AA36098"/>
      <c r="AB36098"/>
      <c r="AC36098"/>
    </row>
    <row r="36099" spans="27:29" x14ac:dyDescent="0.25">
      <c r="AA36099"/>
      <c r="AB36099"/>
      <c r="AC36099"/>
    </row>
    <row r="36100" spans="27:29" x14ac:dyDescent="0.25">
      <c r="AA36100"/>
      <c r="AB36100"/>
      <c r="AC36100"/>
    </row>
    <row r="36101" spans="27:29" x14ac:dyDescent="0.25">
      <c r="AA36101"/>
      <c r="AB36101"/>
      <c r="AC36101"/>
    </row>
    <row r="36102" spans="27:29" x14ac:dyDescent="0.25">
      <c r="AA36102"/>
      <c r="AB36102"/>
      <c r="AC36102"/>
    </row>
    <row r="36103" spans="27:29" x14ac:dyDescent="0.25">
      <c r="AA36103"/>
      <c r="AB36103"/>
      <c r="AC36103"/>
    </row>
    <row r="36104" spans="27:29" x14ac:dyDescent="0.25">
      <c r="AA36104"/>
      <c r="AB36104"/>
      <c r="AC36104"/>
    </row>
    <row r="36105" spans="27:29" x14ac:dyDescent="0.25">
      <c r="AA36105"/>
      <c r="AB36105"/>
      <c r="AC36105"/>
    </row>
    <row r="36106" spans="27:29" x14ac:dyDescent="0.25">
      <c r="AA36106"/>
      <c r="AB36106"/>
      <c r="AC36106"/>
    </row>
    <row r="36107" spans="27:29" x14ac:dyDescent="0.25">
      <c r="AA36107"/>
      <c r="AB36107"/>
      <c r="AC36107"/>
    </row>
    <row r="36108" spans="27:29" x14ac:dyDescent="0.25">
      <c r="AA36108"/>
      <c r="AB36108"/>
      <c r="AC36108"/>
    </row>
    <row r="36109" spans="27:29" x14ac:dyDescent="0.25">
      <c r="AA36109"/>
      <c r="AB36109"/>
      <c r="AC36109"/>
    </row>
    <row r="36110" spans="27:29" x14ac:dyDescent="0.25">
      <c r="AA36110"/>
      <c r="AB36110"/>
      <c r="AC36110"/>
    </row>
    <row r="36111" spans="27:29" x14ac:dyDescent="0.25">
      <c r="AA36111"/>
      <c r="AB36111"/>
      <c r="AC36111"/>
    </row>
    <row r="36112" spans="27:29" x14ac:dyDescent="0.25">
      <c r="AA36112"/>
      <c r="AB36112"/>
      <c r="AC36112"/>
    </row>
    <row r="36113" spans="27:29" x14ac:dyDescent="0.25">
      <c r="AA36113"/>
      <c r="AB36113"/>
      <c r="AC36113"/>
    </row>
    <row r="36114" spans="27:29" x14ac:dyDescent="0.25">
      <c r="AA36114"/>
      <c r="AB36114"/>
      <c r="AC36114"/>
    </row>
    <row r="36115" spans="27:29" x14ac:dyDescent="0.25">
      <c r="AA36115"/>
      <c r="AB36115"/>
      <c r="AC36115"/>
    </row>
    <row r="36116" spans="27:29" x14ac:dyDescent="0.25">
      <c r="AA36116"/>
      <c r="AB36116"/>
      <c r="AC36116"/>
    </row>
    <row r="36117" spans="27:29" x14ac:dyDescent="0.25">
      <c r="AA36117"/>
      <c r="AB36117"/>
      <c r="AC36117"/>
    </row>
    <row r="36118" spans="27:29" x14ac:dyDescent="0.25">
      <c r="AA36118"/>
      <c r="AB36118"/>
      <c r="AC36118"/>
    </row>
    <row r="36119" spans="27:29" x14ac:dyDescent="0.25">
      <c r="AA36119"/>
      <c r="AB36119"/>
      <c r="AC36119"/>
    </row>
    <row r="36120" spans="27:29" x14ac:dyDescent="0.25">
      <c r="AA36120"/>
      <c r="AB36120"/>
      <c r="AC36120"/>
    </row>
    <row r="36121" spans="27:29" x14ac:dyDescent="0.25">
      <c r="AA36121"/>
      <c r="AB36121"/>
      <c r="AC36121"/>
    </row>
    <row r="36122" spans="27:29" x14ac:dyDescent="0.25">
      <c r="AA36122"/>
      <c r="AB36122"/>
      <c r="AC36122"/>
    </row>
    <row r="36123" spans="27:29" x14ac:dyDescent="0.25">
      <c r="AA36123"/>
      <c r="AB36123"/>
      <c r="AC36123"/>
    </row>
    <row r="36124" spans="27:29" x14ac:dyDescent="0.25">
      <c r="AA36124"/>
      <c r="AB36124"/>
      <c r="AC36124"/>
    </row>
    <row r="36125" spans="27:29" x14ac:dyDescent="0.25">
      <c r="AA36125"/>
      <c r="AB36125"/>
      <c r="AC36125"/>
    </row>
    <row r="36126" spans="27:29" x14ac:dyDescent="0.25">
      <c r="AA36126"/>
      <c r="AB36126"/>
      <c r="AC36126"/>
    </row>
    <row r="36127" spans="27:29" x14ac:dyDescent="0.25">
      <c r="AA36127"/>
      <c r="AB36127"/>
      <c r="AC36127"/>
    </row>
    <row r="36128" spans="27:29" x14ac:dyDescent="0.25">
      <c r="AA36128"/>
      <c r="AB36128"/>
      <c r="AC36128"/>
    </row>
    <row r="36129" spans="27:29" x14ac:dyDescent="0.25">
      <c r="AA36129"/>
      <c r="AB36129"/>
      <c r="AC36129"/>
    </row>
    <row r="36130" spans="27:29" x14ac:dyDescent="0.25">
      <c r="AA36130"/>
      <c r="AB36130"/>
      <c r="AC36130"/>
    </row>
    <row r="36131" spans="27:29" x14ac:dyDescent="0.25">
      <c r="AA36131"/>
      <c r="AB36131"/>
      <c r="AC36131"/>
    </row>
    <row r="36132" spans="27:29" x14ac:dyDescent="0.25">
      <c r="AA36132"/>
      <c r="AB36132"/>
      <c r="AC36132"/>
    </row>
    <row r="36133" spans="27:29" x14ac:dyDescent="0.25">
      <c r="AA36133"/>
      <c r="AB36133"/>
      <c r="AC36133"/>
    </row>
    <row r="36134" spans="27:29" x14ac:dyDescent="0.25">
      <c r="AA36134"/>
      <c r="AB36134"/>
      <c r="AC36134"/>
    </row>
    <row r="36135" spans="27:29" x14ac:dyDescent="0.25">
      <c r="AA36135"/>
      <c r="AB36135"/>
      <c r="AC36135"/>
    </row>
    <row r="36136" spans="27:29" x14ac:dyDescent="0.25">
      <c r="AA36136"/>
      <c r="AB36136"/>
      <c r="AC36136"/>
    </row>
    <row r="36137" spans="27:29" x14ac:dyDescent="0.25">
      <c r="AA36137"/>
      <c r="AB36137"/>
      <c r="AC36137"/>
    </row>
    <row r="36138" spans="27:29" x14ac:dyDescent="0.25">
      <c r="AA36138"/>
      <c r="AB36138"/>
      <c r="AC36138"/>
    </row>
    <row r="36139" spans="27:29" x14ac:dyDescent="0.25">
      <c r="AA36139"/>
      <c r="AB36139"/>
      <c r="AC36139"/>
    </row>
    <row r="36140" spans="27:29" x14ac:dyDescent="0.25">
      <c r="AA36140"/>
      <c r="AB36140"/>
      <c r="AC36140"/>
    </row>
    <row r="36141" spans="27:29" x14ac:dyDescent="0.25">
      <c r="AA36141"/>
      <c r="AB36141"/>
      <c r="AC36141"/>
    </row>
    <row r="36142" spans="27:29" x14ac:dyDescent="0.25">
      <c r="AA36142"/>
      <c r="AB36142"/>
      <c r="AC36142"/>
    </row>
    <row r="36143" spans="27:29" x14ac:dyDescent="0.25">
      <c r="AA36143"/>
      <c r="AB36143"/>
      <c r="AC36143"/>
    </row>
    <row r="36144" spans="27:29" x14ac:dyDescent="0.25">
      <c r="AA36144"/>
      <c r="AB36144"/>
      <c r="AC36144"/>
    </row>
    <row r="36145" spans="27:29" x14ac:dyDescent="0.25">
      <c r="AA36145"/>
      <c r="AB36145"/>
      <c r="AC36145"/>
    </row>
    <row r="36146" spans="27:29" x14ac:dyDescent="0.25">
      <c r="AA36146"/>
      <c r="AB36146"/>
      <c r="AC36146"/>
    </row>
    <row r="36147" spans="27:29" x14ac:dyDescent="0.25">
      <c r="AA36147"/>
      <c r="AB36147"/>
      <c r="AC36147"/>
    </row>
    <row r="36148" spans="27:29" x14ac:dyDescent="0.25">
      <c r="AA36148"/>
      <c r="AB36148"/>
      <c r="AC36148"/>
    </row>
    <row r="36149" spans="27:29" x14ac:dyDescent="0.25">
      <c r="AA36149"/>
      <c r="AB36149"/>
      <c r="AC36149"/>
    </row>
    <row r="36150" spans="27:29" x14ac:dyDescent="0.25">
      <c r="AA36150"/>
      <c r="AB36150"/>
      <c r="AC36150"/>
    </row>
    <row r="36151" spans="27:29" x14ac:dyDescent="0.25">
      <c r="AA36151"/>
      <c r="AB36151"/>
      <c r="AC36151"/>
    </row>
    <row r="36152" spans="27:29" x14ac:dyDescent="0.25">
      <c r="AA36152"/>
      <c r="AB36152"/>
      <c r="AC36152"/>
    </row>
    <row r="36153" spans="27:29" x14ac:dyDescent="0.25">
      <c r="AA36153"/>
      <c r="AB36153"/>
      <c r="AC36153"/>
    </row>
    <row r="36154" spans="27:29" x14ac:dyDescent="0.25">
      <c r="AA36154"/>
      <c r="AB36154"/>
      <c r="AC36154"/>
    </row>
    <row r="36155" spans="27:29" x14ac:dyDescent="0.25">
      <c r="AA36155"/>
      <c r="AB36155"/>
      <c r="AC36155"/>
    </row>
    <row r="36156" spans="27:29" x14ac:dyDescent="0.25">
      <c r="AA36156"/>
      <c r="AB36156"/>
      <c r="AC36156"/>
    </row>
    <row r="36157" spans="27:29" x14ac:dyDescent="0.25">
      <c r="AA36157"/>
      <c r="AB36157"/>
      <c r="AC36157"/>
    </row>
    <row r="36158" spans="27:29" x14ac:dyDescent="0.25">
      <c r="AA36158"/>
      <c r="AB36158"/>
      <c r="AC36158"/>
    </row>
    <row r="36159" spans="27:29" x14ac:dyDescent="0.25">
      <c r="AA36159"/>
      <c r="AB36159"/>
      <c r="AC36159"/>
    </row>
    <row r="36160" spans="27:29" x14ac:dyDescent="0.25">
      <c r="AA36160"/>
      <c r="AB36160"/>
      <c r="AC36160"/>
    </row>
    <row r="36161" spans="27:29" x14ac:dyDescent="0.25">
      <c r="AA36161"/>
      <c r="AB36161"/>
      <c r="AC36161"/>
    </row>
    <row r="36162" spans="27:29" x14ac:dyDescent="0.25">
      <c r="AA36162"/>
      <c r="AB36162"/>
      <c r="AC36162"/>
    </row>
    <row r="36163" spans="27:29" x14ac:dyDescent="0.25">
      <c r="AA36163"/>
      <c r="AB36163"/>
      <c r="AC36163"/>
    </row>
    <row r="36164" spans="27:29" x14ac:dyDescent="0.25">
      <c r="AA36164"/>
      <c r="AB36164"/>
      <c r="AC36164"/>
    </row>
    <row r="36165" spans="27:29" x14ac:dyDescent="0.25">
      <c r="AA36165"/>
      <c r="AB36165"/>
      <c r="AC36165"/>
    </row>
    <row r="36166" spans="27:29" x14ac:dyDescent="0.25">
      <c r="AA36166"/>
      <c r="AB36166"/>
      <c r="AC36166"/>
    </row>
    <row r="36167" spans="27:29" x14ac:dyDescent="0.25">
      <c r="AA36167"/>
      <c r="AB36167"/>
      <c r="AC36167"/>
    </row>
    <row r="36168" spans="27:29" x14ac:dyDescent="0.25">
      <c r="AA36168"/>
      <c r="AB36168"/>
      <c r="AC36168"/>
    </row>
    <row r="36169" spans="27:29" x14ac:dyDescent="0.25">
      <c r="AA36169"/>
      <c r="AB36169"/>
      <c r="AC36169"/>
    </row>
    <row r="36170" spans="27:29" x14ac:dyDescent="0.25">
      <c r="AA36170"/>
      <c r="AB36170"/>
      <c r="AC36170"/>
    </row>
    <row r="36171" spans="27:29" x14ac:dyDescent="0.25">
      <c r="AA36171"/>
      <c r="AB36171"/>
      <c r="AC36171"/>
    </row>
    <row r="36172" spans="27:29" x14ac:dyDescent="0.25">
      <c r="AA36172"/>
      <c r="AB36172"/>
      <c r="AC36172"/>
    </row>
    <row r="36173" spans="27:29" x14ac:dyDescent="0.25">
      <c r="AA36173"/>
      <c r="AB36173"/>
      <c r="AC36173"/>
    </row>
    <row r="36174" spans="27:29" x14ac:dyDescent="0.25">
      <c r="AA36174"/>
      <c r="AB36174"/>
      <c r="AC36174"/>
    </row>
    <row r="36175" spans="27:29" x14ac:dyDescent="0.25">
      <c r="AA36175"/>
      <c r="AB36175"/>
      <c r="AC36175"/>
    </row>
    <row r="36176" spans="27:29" x14ac:dyDescent="0.25">
      <c r="AA36176"/>
      <c r="AB36176"/>
      <c r="AC36176"/>
    </row>
    <row r="36177" spans="27:29" x14ac:dyDescent="0.25">
      <c r="AA36177"/>
      <c r="AB36177"/>
      <c r="AC36177"/>
    </row>
    <row r="36178" spans="27:29" x14ac:dyDescent="0.25">
      <c r="AA36178"/>
      <c r="AB36178"/>
      <c r="AC36178"/>
    </row>
    <row r="36179" spans="27:29" x14ac:dyDescent="0.25">
      <c r="AA36179"/>
      <c r="AB36179"/>
      <c r="AC36179"/>
    </row>
    <row r="36180" spans="27:29" x14ac:dyDescent="0.25">
      <c r="AA36180"/>
      <c r="AB36180"/>
      <c r="AC36180"/>
    </row>
    <row r="36181" spans="27:29" x14ac:dyDescent="0.25">
      <c r="AA36181"/>
      <c r="AB36181"/>
      <c r="AC36181"/>
    </row>
    <row r="36182" spans="27:29" x14ac:dyDescent="0.25">
      <c r="AA36182"/>
      <c r="AB36182"/>
      <c r="AC36182"/>
    </row>
    <row r="36183" spans="27:29" x14ac:dyDescent="0.25">
      <c r="AA36183"/>
      <c r="AB36183"/>
      <c r="AC36183"/>
    </row>
    <row r="36184" spans="27:29" x14ac:dyDescent="0.25">
      <c r="AA36184"/>
      <c r="AB36184"/>
      <c r="AC36184"/>
    </row>
    <row r="36185" spans="27:29" x14ac:dyDescent="0.25">
      <c r="AA36185"/>
      <c r="AB36185"/>
      <c r="AC36185"/>
    </row>
    <row r="36186" spans="27:29" x14ac:dyDescent="0.25">
      <c r="AA36186"/>
      <c r="AB36186"/>
      <c r="AC36186"/>
    </row>
    <row r="36187" spans="27:29" x14ac:dyDescent="0.25">
      <c r="AA36187"/>
      <c r="AB36187"/>
      <c r="AC36187"/>
    </row>
    <row r="36188" spans="27:29" x14ac:dyDescent="0.25">
      <c r="AA36188"/>
      <c r="AB36188"/>
      <c r="AC36188"/>
    </row>
    <row r="36189" spans="27:29" x14ac:dyDescent="0.25">
      <c r="AA36189"/>
      <c r="AB36189"/>
      <c r="AC36189"/>
    </row>
    <row r="36190" spans="27:29" x14ac:dyDescent="0.25">
      <c r="AA36190"/>
      <c r="AB36190"/>
      <c r="AC36190"/>
    </row>
    <row r="36191" spans="27:29" x14ac:dyDescent="0.25">
      <c r="AA36191"/>
      <c r="AB36191"/>
      <c r="AC36191"/>
    </row>
    <row r="36192" spans="27:29" x14ac:dyDescent="0.25">
      <c r="AA36192"/>
      <c r="AB36192"/>
      <c r="AC36192"/>
    </row>
    <row r="36193" spans="27:29" x14ac:dyDescent="0.25">
      <c r="AA36193"/>
      <c r="AB36193"/>
      <c r="AC36193"/>
    </row>
    <row r="36194" spans="27:29" x14ac:dyDescent="0.25">
      <c r="AA36194"/>
      <c r="AB36194"/>
      <c r="AC36194"/>
    </row>
    <row r="36195" spans="27:29" x14ac:dyDescent="0.25">
      <c r="AA36195"/>
      <c r="AB36195"/>
      <c r="AC36195"/>
    </row>
    <row r="36196" spans="27:29" x14ac:dyDescent="0.25">
      <c r="AA36196"/>
      <c r="AB36196"/>
      <c r="AC36196"/>
    </row>
    <row r="36197" spans="27:29" x14ac:dyDescent="0.25">
      <c r="AA36197"/>
      <c r="AB36197"/>
      <c r="AC36197"/>
    </row>
    <row r="36198" spans="27:29" x14ac:dyDescent="0.25">
      <c r="AA36198"/>
      <c r="AB36198"/>
      <c r="AC36198"/>
    </row>
    <row r="36199" spans="27:29" x14ac:dyDescent="0.25">
      <c r="AA36199"/>
      <c r="AB36199"/>
      <c r="AC36199"/>
    </row>
    <row r="36200" spans="27:29" x14ac:dyDescent="0.25">
      <c r="AA36200"/>
      <c r="AB36200"/>
      <c r="AC36200"/>
    </row>
    <row r="36201" spans="27:29" x14ac:dyDescent="0.25">
      <c r="AA36201"/>
      <c r="AB36201"/>
      <c r="AC36201"/>
    </row>
    <row r="36202" spans="27:29" x14ac:dyDescent="0.25">
      <c r="AA36202"/>
      <c r="AB36202"/>
      <c r="AC36202"/>
    </row>
    <row r="36203" spans="27:29" x14ac:dyDescent="0.25">
      <c r="AA36203"/>
      <c r="AB36203"/>
      <c r="AC36203"/>
    </row>
    <row r="36204" spans="27:29" x14ac:dyDescent="0.25">
      <c r="AA36204"/>
      <c r="AB36204"/>
      <c r="AC36204"/>
    </row>
    <row r="36205" spans="27:29" x14ac:dyDescent="0.25">
      <c r="AA36205"/>
      <c r="AB36205"/>
      <c r="AC36205"/>
    </row>
    <row r="36206" spans="27:29" x14ac:dyDescent="0.25">
      <c r="AA36206"/>
      <c r="AB36206"/>
      <c r="AC36206"/>
    </row>
    <row r="36207" spans="27:29" x14ac:dyDescent="0.25">
      <c r="AA36207"/>
      <c r="AB36207"/>
      <c r="AC36207"/>
    </row>
    <row r="36208" spans="27:29" x14ac:dyDescent="0.25">
      <c r="AA36208"/>
      <c r="AB36208"/>
      <c r="AC36208"/>
    </row>
    <row r="36209" spans="27:29" x14ac:dyDescent="0.25">
      <c r="AA36209"/>
      <c r="AB36209"/>
      <c r="AC36209"/>
    </row>
    <row r="36210" spans="27:29" x14ac:dyDescent="0.25">
      <c r="AA36210"/>
      <c r="AB36210"/>
      <c r="AC36210"/>
    </row>
    <row r="36211" spans="27:29" x14ac:dyDescent="0.25">
      <c r="AA36211"/>
      <c r="AB36211"/>
      <c r="AC36211"/>
    </row>
    <row r="36212" spans="27:29" x14ac:dyDescent="0.25">
      <c r="AA36212"/>
      <c r="AB36212"/>
      <c r="AC36212"/>
    </row>
    <row r="36213" spans="27:29" x14ac:dyDescent="0.25">
      <c r="AA36213"/>
      <c r="AB36213"/>
      <c r="AC36213"/>
    </row>
    <row r="36214" spans="27:29" x14ac:dyDescent="0.25">
      <c r="AA36214"/>
      <c r="AB36214"/>
      <c r="AC36214"/>
    </row>
    <row r="36215" spans="27:29" x14ac:dyDescent="0.25">
      <c r="AA36215"/>
      <c r="AB36215"/>
      <c r="AC36215"/>
    </row>
    <row r="36216" spans="27:29" x14ac:dyDescent="0.25">
      <c r="AA36216"/>
      <c r="AB36216"/>
      <c r="AC36216"/>
    </row>
    <row r="36217" spans="27:29" x14ac:dyDescent="0.25">
      <c r="AA36217"/>
      <c r="AB36217"/>
      <c r="AC36217"/>
    </row>
    <row r="36218" spans="27:29" x14ac:dyDescent="0.25">
      <c r="AA36218"/>
      <c r="AB36218"/>
      <c r="AC36218"/>
    </row>
    <row r="36219" spans="27:29" x14ac:dyDescent="0.25">
      <c r="AA36219"/>
      <c r="AB36219"/>
      <c r="AC36219"/>
    </row>
    <row r="36220" spans="27:29" x14ac:dyDescent="0.25">
      <c r="AA36220"/>
      <c r="AB36220"/>
      <c r="AC36220"/>
    </row>
    <row r="36221" spans="27:29" x14ac:dyDescent="0.25">
      <c r="AA36221"/>
      <c r="AB36221"/>
      <c r="AC36221"/>
    </row>
    <row r="36222" spans="27:29" x14ac:dyDescent="0.25">
      <c r="AA36222"/>
      <c r="AB36222"/>
      <c r="AC36222"/>
    </row>
    <row r="36223" spans="27:29" x14ac:dyDescent="0.25">
      <c r="AA36223"/>
      <c r="AB36223"/>
      <c r="AC36223"/>
    </row>
    <row r="36224" spans="27:29" x14ac:dyDescent="0.25">
      <c r="AA36224"/>
      <c r="AB36224"/>
      <c r="AC36224"/>
    </row>
    <row r="36225" spans="27:29" x14ac:dyDescent="0.25">
      <c r="AA36225"/>
      <c r="AB36225"/>
      <c r="AC36225"/>
    </row>
    <row r="36226" spans="27:29" x14ac:dyDescent="0.25">
      <c r="AA36226"/>
      <c r="AB36226"/>
      <c r="AC36226"/>
    </row>
    <row r="36227" spans="27:29" x14ac:dyDescent="0.25">
      <c r="AA36227"/>
      <c r="AB36227"/>
      <c r="AC36227"/>
    </row>
    <row r="36228" spans="27:29" x14ac:dyDescent="0.25">
      <c r="AA36228"/>
      <c r="AB36228"/>
      <c r="AC36228"/>
    </row>
    <row r="36229" spans="27:29" x14ac:dyDescent="0.25">
      <c r="AA36229"/>
      <c r="AB36229"/>
      <c r="AC36229"/>
    </row>
    <row r="36230" spans="27:29" x14ac:dyDescent="0.25">
      <c r="AA36230"/>
      <c r="AB36230"/>
      <c r="AC36230"/>
    </row>
    <row r="36231" spans="27:29" x14ac:dyDescent="0.25">
      <c r="AA36231"/>
      <c r="AB36231"/>
      <c r="AC36231"/>
    </row>
    <row r="36232" spans="27:29" x14ac:dyDescent="0.25">
      <c r="AA36232"/>
      <c r="AB36232"/>
      <c r="AC36232"/>
    </row>
    <row r="36233" spans="27:29" x14ac:dyDescent="0.25">
      <c r="AA36233"/>
      <c r="AB36233"/>
      <c r="AC36233"/>
    </row>
    <row r="36234" spans="27:29" x14ac:dyDescent="0.25">
      <c r="AA36234"/>
      <c r="AB36234"/>
      <c r="AC36234"/>
    </row>
    <row r="36235" spans="27:29" x14ac:dyDescent="0.25">
      <c r="AA36235"/>
      <c r="AB36235"/>
      <c r="AC36235"/>
    </row>
    <row r="36236" spans="27:29" x14ac:dyDescent="0.25">
      <c r="AA36236"/>
      <c r="AB36236"/>
      <c r="AC36236"/>
    </row>
    <row r="36237" spans="27:29" x14ac:dyDescent="0.25">
      <c r="AA36237"/>
      <c r="AB36237"/>
      <c r="AC36237"/>
    </row>
    <row r="36238" spans="27:29" x14ac:dyDescent="0.25">
      <c r="AA36238"/>
      <c r="AB36238"/>
      <c r="AC36238"/>
    </row>
    <row r="36239" spans="27:29" x14ac:dyDescent="0.25">
      <c r="AA36239"/>
      <c r="AB36239"/>
      <c r="AC36239"/>
    </row>
    <row r="36240" spans="27:29" x14ac:dyDescent="0.25">
      <c r="AA36240"/>
      <c r="AB36240"/>
      <c r="AC36240"/>
    </row>
    <row r="36241" spans="27:29" x14ac:dyDescent="0.25">
      <c r="AA36241"/>
      <c r="AB36241"/>
      <c r="AC36241"/>
    </row>
    <row r="36242" spans="27:29" x14ac:dyDescent="0.25">
      <c r="AA36242"/>
      <c r="AB36242"/>
      <c r="AC36242"/>
    </row>
    <row r="36243" spans="27:29" x14ac:dyDescent="0.25">
      <c r="AA36243"/>
      <c r="AB36243"/>
      <c r="AC36243"/>
    </row>
    <row r="36244" spans="27:29" x14ac:dyDescent="0.25">
      <c r="AA36244"/>
      <c r="AB36244"/>
      <c r="AC36244"/>
    </row>
    <row r="36245" spans="27:29" x14ac:dyDescent="0.25">
      <c r="AA36245"/>
      <c r="AB36245"/>
      <c r="AC36245"/>
    </row>
    <row r="36246" spans="27:29" x14ac:dyDescent="0.25">
      <c r="AA36246"/>
      <c r="AB36246"/>
      <c r="AC36246"/>
    </row>
    <row r="36247" spans="27:29" x14ac:dyDescent="0.25">
      <c r="AA36247"/>
      <c r="AB36247"/>
      <c r="AC36247"/>
    </row>
    <row r="36248" spans="27:29" x14ac:dyDescent="0.25">
      <c r="AA36248"/>
      <c r="AB36248"/>
      <c r="AC36248"/>
    </row>
    <row r="36249" spans="27:29" x14ac:dyDescent="0.25">
      <c r="AA36249"/>
      <c r="AB36249"/>
      <c r="AC36249"/>
    </row>
    <row r="36250" spans="27:29" x14ac:dyDescent="0.25">
      <c r="AA36250"/>
      <c r="AB36250"/>
      <c r="AC36250"/>
    </row>
    <row r="36251" spans="27:29" x14ac:dyDescent="0.25">
      <c r="AA36251"/>
      <c r="AB36251"/>
      <c r="AC36251"/>
    </row>
    <row r="36252" spans="27:29" x14ac:dyDescent="0.25">
      <c r="AA36252"/>
      <c r="AB36252"/>
      <c r="AC36252"/>
    </row>
    <row r="36253" spans="27:29" x14ac:dyDescent="0.25">
      <c r="AA36253"/>
      <c r="AB36253"/>
      <c r="AC36253"/>
    </row>
    <row r="36254" spans="27:29" x14ac:dyDescent="0.25">
      <c r="AA36254"/>
      <c r="AB36254"/>
      <c r="AC36254"/>
    </row>
    <row r="36255" spans="27:29" x14ac:dyDescent="0.25">
      <c r="AA36255"/>
      <c r="AB36255"/>
      <c r="AC36255"/>
    </row>
    <row r="36256" spans="27:29" x14ac:dyDescent="0.25">
      <c r="AA36256"/>
      <c r="AB36256"/>
      <c r="AC36256"/>
    </row>
    <row r="36257" spans="27:29" x14ac:dyDescent="0.25">
      <c r="AA36257"/>
      <c r="AB36257"/>
      <c r="AC36257"/>
    </row>
    <row r="36258" spans="27:29" x14ac:dyDescent="0.25">
      <c r="AA36258"/>
      <c r="AB36258"/>
      <c r="AC36258"/>
    </row>
    <row r="36259" spans="27:29" x14ac:dyDescent="0.25">
      <c r="AA36259"/>
      <c r="AB36259"/>
      <c r="AC36259"/>
    </row>
    <row r="36260" spans="27:29" x14ac:dyDescent="0.25">
      <c r="AA36260"/>
      <c r="AB36260"/>
      <c r="AC36260"/>
    </row>
    <row r="36261" spans="27:29" x14ac:dyDescent="0.25">
      <c r="AA36261"/>
      <c r="AB36261"/>
      <c r="AC36261"/>
    </row>
    <row r="36262" spans="27:29" x14ac:dyDescent="0.25">
      <c r="AA36262"/>
      <c r="AB36262"/>
      <c r="AC36262"/>
    </row>
    <row r="36263" spans="27:29" x14ac:dyDescent="0.25">
      <c r="AA36263"/>
      <c r="AB36263"/>
      <c r="AC36263"/>
    </row>
    <row r="36264" spans="27:29" x14ac:dyDescent="0.25">
      <c r="AA36264"/>
      <c r="AB36264"/>
      <c r="AC36264"/>
    </row>
    <row r="36265" spans="27:29" x14ac:dyDescent="0.25">
      <c r="AA36265"/>
      <c r="AB36265"/>
      <c r="AC36265"/>
    </row>
    <row r="36266" spans="27:29" x14ac:dyDescent="0.25">
      <c r="AA36266"/>
      <c r="AB36266"/>
      <c r="AC36266"/>
    </row>
    <row r="36267" spans="27:29" x14ac:dyDescent="0.25">
      <c r="AA36267"/>
      <c r="AB36267"/>
      <c r="AC36267"/>
    </row>
    <row r="36268" spans="27:29" x14ac:dyDescent="0.25">
      <c r="AA36268"/>
      <c r="AB36268"/>
      <c r="AC36268"/>
    </row>
    <row r="36269" spans="27:29" x14ac:dyDescent="0.25">
      <c r="AA36269"/>
      <c r="AB36269"/>
      <c r="AC36269"/>
    </row>
    <row r="36270" spans="27:29" x14ac:dyDescent="0.25">
      <c r="AA36270"/>
      <c r="AB36270"/>
      <c r="AC36270"/>
    </row>
    <row r="36271" spans="27:29" x14ac:dyDescent="0.25">
      <c r="AA36271"/>
      <c r="AB36271"/>
      <c r="AC36271"/>
    </row>
    <row r="36272" spans="27:29" x14ac:dyDescent="0.25">
      <c r="AA36272"/>
      <c r="AB36272"/>
      <c r="AC36272"/>
    </row>
    <row r="36273" spans="27:29" x14ac:dyDescent="0.25">
      <c r="AA36273"/>
      <c r="AB36273"/>
      <c r="AC36273"/>
    </row>
    <row r="36274" spans="27:29" x14ac:dyDescent="0.25">
      <c r="AA36274"/>
      <c r="AB36274"/>
      <c r="AC36274"/>
    </row>
    <row r="36275" spans="27:29" x14ac:dyDescent="0.25">
      <c r="AA36275"/>
      <c r="AB36275"/>
      <c r="AC36275"/>
    </row>
    <row r="36276" spans="27:29" x14ac:dyDescent="0.25">
      <c r="AA36276"/>
      <c r="AB36276"/>
      <c r="AC36276"/>
    </row>
    <row r="36277" spans="27:29" x14ac:dyDescent="0.25">
      <c r="AA36277"/>
      <c r="AB36277"/>
      <c r="AC36277"/>
    </row>
    <row r="36278" spans="27:29" x14ac:dyDescent="0.25">
      <c r="AA36278"/>
      <c r="AB36278"/>
      <c r="AC36278"/>
    </row>
    <row r="36279" spans="27:29" x14ac:dyDescent="0.25">
      <c r="AA36279"/>
      <c r="AB36279"/>
      <c r="AC36279"/>
    </row>
    <row r="36280" spans="27:29" x14ac:dyDescent="0.25">
      <c r="AA36280"/>
      <c r="AB36280"/>
      <c r="AC36280"/>
    </row>
    <row r="36281" spans="27:29" x14ac:dyDescent="0.25">
      <c r="AA36281"/>
      <c r="AB36281"/>
      <c r="AC36281"/>
    </row>
    <row r="36282" spans="27:29" x14ac:dyDescent="0.25">
      <c r="AA36282"/>
      <c r="AB36282"/>
      <c r="AC36282"/>
    </row>
    <row r="36283" spans="27:29" x14ac:dyDescent="0.25">
      <c r="AA36283"/>
      <c r="AB36283"/>
      <c r="AC36283"/>
    </row>
    <row r="36284" spans="27:29" x14ac:dyDescent="0.25">
      <c r="AA36284"/>
      <c r="AB36284"/>
      <c r="AC36284"/>
    </row>
    <row r="36285" spans="27:29" x14ac:dyDescent="0.25">
      <c r="AA36285"/>
      <c r="AB36285"/>
      <c r="AC36285"/>
    </row>
    <row r="36286" spans="27:29" x14ac:dyDescent="0.25">
      <c r="AA36286"/>
      <c r="AB36286"/>
      <c r="AC36286"/>
    </row>
    <row r="36287" spans="27:29" x14ac:dyDescent="0.25">
      <c r="AA36287"/>
      <c r="AB36287"/>
      <c r="AC36287"/>
    </row>
    <row r="36288" spans="27:29" x14ac:dyDescent="0.25">
      <c r="AA36288"/>
      <c r="AB36288"/>
      <c r="AC36288"/>
    </row>
    <row r="36289" spans="27:29" x14ac:dyDescent="0.25">
      <c r="AA36289"/>
      <c r="AB36289"/>
      <c r="AC36289"/>
    </row>
    <row r="36290" spans="27:29" x14ac:dyDescent="0.25">
      <c r="AA36290"/>
      <c r="AB36290"/>
      <c r="AC36290"/>
    </row>
    <row r="36291" spans="27:29" x14ac:dyDescent="0.25">
      <c r="AA36291"/>
      <c r="AB36291"/>
      <c r="AC36291"/>
    </row>
    <row r="36292" spans="27:29" x14ac:dyDescent="0.25">
      <c r="AA36292"/>
      <c r="AB36292"/>
      <c r="AC36292"/>
    </row>
    <row r="36293" spans="27:29" x14ac:dyDescent="0.25">
      <c r="AA36293"/>
      <c r="AB36293"/>
      <c r="AC36293"/>
    </row>
    <row r="36294" spans="27:29" x14ac:dyDescent="0.25">
      <c r="AA36294"/>
      <c r="AB36294"/>
      <c r="AC36294"/>
    </row>
    <row r="36295" spans="27:29" x14ac:dyDescent="0.25">
      <c r="AA36295"/>
      <c r="AB36295"/>
      <c r="AC36295"/>
    </row>
    <row r="36296" spans="27:29" x14ac:dyDescent="0.25">
      <c r="AA36296"/>
      <c r="AB36296"/>
      <c r="AC36296"/>
    </row>
    <row r="36297" spans="27:29" x14ac:dyDescent="0.25">
      <c r="AA36297"/>
      <c r="AB36297"/>
      <c r="AC36297"/>
    </row>
    <row r="36298" spans="27:29" x14ac:dyDescent="0.25">
      <c r="AA36298"/>
      <c r="AB36298"/>
      <c r="AC36298"/>
    </row>
    <row r="36299" spans="27:29" x14ac:dyDescent="0.25">
      <c r="AA36299"/>
      <c r="AB36299"/>
      <c r="AC36299"/>
    </row>
    <row r="36300" spans="27:29" x14ac:dyDescent="0.25">
      <c r="AA36300"/>
      <c r="AB36300"/>
      <c r="AC36300"/>
    </row>
    <row r="36301" spans="27:29" x14ac:dyDescent="0.25">
      <c r="AA36301"/>
      <c r="AB36301"/>
      <c r="AC36301"/>
    </row>
    <row r="36302" spans="27:29" x14ac:dyDescent="0.25">
      <c r="AA36302"/>
      <c r="AB36302"/>
      <c r="AC36302"/>
    </row>
    <row r="36303" spans="27:29" x14ac:dyDescent="0.25">
      <c r="AA36303"/>
      <c r="AB36303"/>
      <c r="AC36303"/>
    </row>
    <row r="36304" spans="27:29" x14ac:dyDescent="0.25">
      <c r="AA36304"/>
      <c r="AB36304"/>
      <c r="AC36304"/>
    </row>
    <row r="36305" spans="27:29" x14ac:dyDescent="0.25">
      <c r="AA36305"/>
      <c r="AB36305"/>
      <c r="AC36305"/>
    </row>
    <row r="36306" spans="27:29" x14ac:dyDescent="0.25">
      <c r="AA36306"/>
      <c r="AB36306"/>
      <c r="AC36306"/>
    </row>
    <row r="36307" spans="27:29" x14ac:dyDescent="0.25">
      <c r="AA36307"/>
      <c r="AB36307"/>
      <c r="AC36307"/>
    </row>
    <row r="36308" spans="27:29" x14ac:dyDescent="0.25">
      <c r="AA36308"/>
      <c r="AB36308"/>
      <c r="AC36308"/>
    </row>
    <row r="36309" spans="27:29" x14ac:dyDescent="0.25">
      <c r="AA36309"/>
      <c r="AB36309"/>
      <c r="AC36309"/>
    </row>
    <row r="36310" spans="27:29" x14ac:dyDescent="0.25">
      <c r="AA36310"/>
      <c r="AB36310"/>
      <c r="AC36310"/>
    </row>
    <row r="36311" spans="27:29" x14ac:dyDescent="0.25">
      <c r="AA36311"/>
      <c r="AB36311"/>
      <c r="AC36311"/>
    </row>
    <row r="36312" spans="27:29" x14ac:dyDescent="0.25">
      <c r="AA36312"/>
      <c r="AB36312"/>
      <c r="AC36312"/>
    </row>
    <row r="36313" spans="27:29" x14ac:dyDescent="0.25">
      <c r="AA36313"/>
      <c r="AB36313"/>
      <c r="AC36313"/>
    </row>
    <row r="36314" spans="27:29" x14ac:dyDescent="0.25">
      <c r="AA36314"/>
      <c r="AB36314"/>
      <c r="AC36314"/>
    </row>
    <row r="36315" spans="27:29" x14ac:dyDescent="0.25">
      <c r="AA36315"/>
      <c r="AB36315"/>
      <c r="AC36315"/>
    </row>
    <row r="36316" spans="27:29" x14ac:dyDescent="0.25">
      <c r="AA36316"/>
      <c r="AB36316"/>
      <c r="AC36316"/>
    </row>
    <row r="36317" spans="27:29" x14ac:dyDescent="0.25">
      <c r="AA36317"/>
      <c r="AB36317"/>
      <c r="AC36317"/>
    </row>
    <row r="36318" spans="27:29" x14ac:dyDescent="0.25">
      <c r="AA36318"/>
      <c r="AB36318"/>
      <c r="AC36318"/>
    </row>
    <row r="36319" spans="27:29" x14ac:dyDescent="0.25">
      <c r="AA36319"/>
      <c r="AB36319"/>
      <c r="AC36319"/>
    </row>
    <row r="36320" spans="27:29" x14ac:dyDescent="0.25">
      <c r="AA36320"/>
      <c r="AB36320"/>
      <c r="AC36320"/>
    </row>
    <row r="36321" spans="27:29" x14ac:dyDescent="0.25">
      <c r="AA36321"/>
      <c r="AB36321"/>
      <c r="AC36321"/>
    </row>
    <row r="36322" spans="27:29" x14ac:dyDescent="0.25">
      <c r="AA36322"/>
      <c r="AB36322"/>
      <c r="AC36322"/>
    </row>
    <row r="36323" spans="27:29" x14ac:dyDescent="0.25">
      <c r="AA36323"/>
      <c r="AB36323"/>
      <c r="AC36323"/>
    </row>
    <row r="36324" spans="27:29" x14ac:dyDescent="0.25">
      <c r="AA36324"/>
      <c r="AB36324"/>
      <c r="AC36324"/>
    </row>
    <row r="36325" spans="27:29" x14ac:dyDescent="0.25">
      <c r="AA36325"/>
      <c r="AB36325"/>
      <c r="AC36325"/>
    </row>
    <row r="36326" spans="27:29" x14ac:dyDescent="0.25">
      <c r="AA36326"/>
      <c r="AB36326"/>
      <c r="AC36326"/>
    </row>
    <row r="36327" spans="27:29" x14ac:dyDescent="0.25">
      <c r="AA36327"/>
      <c r="AB36327"/>
      <c r="AC36327"/>
    </row>
    <row r="36328" spans="27:29" x14ac:dyDescent="0.25">
      <c r="AA36328"/>
      <c r="AB36328"/>
      <c r="AC36328"/>
    </row>
    <row r="36329" spans="27:29" x14ac:dyDescent="0.25">
      <c r="AA36329"/>
      <c r="AB36329"/>
      <c r="AC36329"/>
    </row>
    <row r="36330" spans="27:29" x14ac:dyDescent="0.25">
      <c r="AA36330"/>
      <c r="AB36330"/>
      <c r="AC36330"/>
    </row>
    <row r="36331" spans="27:29" x14ac:dyDescent="0.25">
      <c r="AA36331"/>
      <c r="AB36331"/>
      <c r="AC36331"/>
    </row>
    <row r="36332" spans="27:29" x14ac:dyDescent="0.25">
      <c r="AA36332"/>
      <c r="AB36332"/>
      <c r="AC36332"/>
    </row>
    <row r="36333" spans="27:29" x14ac:dyDescent="0.25">
      <c r="AA36333"/>
      <c r="AB36333"/>
      <c r="AC36333"/>
    </row>
    <row r="36334" spans="27:29" x14ac:dyDescent="0.25">
      <c r="AA36334"/>
      <c r="AB36334"/>
      <c r="AC36334"/>
    </row>
    <row r="36335" spans="27:29" x14ac:dyDescent="0.25">
      <c r="AA36335"/>
      <c r="AB36335"/>
      <c r="AC36335"/>
    </row>
    <row r="36336" spans="27:29" x14ac:dyDescent="0.25">
      <c r="AA36336"/>
      <c r="AB36336"/>
      <c r="AC36336"/>
    </row>
    <row r="36337" spans="27:29" x14ac:dyDescent="0.25">
      <c r="AA36337"/>
      <c r="AB36337"/>
      <c r="AC36337"/>
    </row>
    <row r="36338" spans="27:29" x14ac:dyDescent="0.25">
      <c r="AA36338"/>
      <c r="AB36338"/>
      <c r="AC36338"/>
    </row>
    <row r="36339" spans="27:29" x14ac:dyDescent="0.25">
      <c r="AA36339"/>
      <c r="AB36339"/>
      <c r="AC36339"/>
    </row>
    <row r="36340" spans="27:29" x14ac:dyDescent="0.25">
      <c r="AA36340"/>
      <c r="AB36340"/>
      <c r="AC36340"/>
    </row>
    <row r="36341" spans="27:29" x14ac:dyDescent="0.25">
      <c r="AA36341"/>
      <c r="AB36341"/>
      <c r="AC36341"/>
    </row>
    <row r="36342" spans="27:29" x14ac:dyDescent="0.25">
      <c r="AA36342"/>
      <c r="AB36342"/>
      <c r="AC36342"/>
    </row>
    <row r="36343" spans="27:29" x14ac:dyDescent="0.25">
      <c r="AA36343"/>
      <c r="AB36343"/>
      <c r="AC36343"/>
    </row>
    <row r="36344" spans="27:29" x14ac:dyDescent="0.25">
      <c r="AA36344"/>
      <c r="AB36344"/>
      <c r="AC36344"/>
    </row>
    <row r="36345" spans="27:29" x14ac:dyDescent="0.25">
      <c r="AA36345"/>
      <c r="AB36345"/>
      <c r="AC36345"/>
    </row>
    <row r="36346" spans="27:29" x14ac:dyDescent="0.25">
      <c r="AA36346"/>
      <c r="AB36346"/>
      <c r="AC36346"/>
    </row>
    <row r="36347" spans="27:29" x14ac:dyDescent="0.25">
      <c r="AA36347"/>
      <c r="AB36347"/>
      <c r="AC36347"/>
    </row>
    <row r="36348" spans="27:29" x14ac:dyDescent="0.25">
      <c r="AA36348"/>
      <c r="AB36348"/>
      <c r="AC36348"/>
    </row>
    <row r="36349" spans="27:29" x14ac:dyDescent="0.25">
      <c r="AA36349"/>
      <c r="AB36349"/>
      <c r="AC36349"/>
    </row>
    <row r="36350" spans="27:29" x14ac:dyDescent="0.25">
      <c r="AA36350"/>
      <c r="AB36350"/>
      <c r="AC36350"/>
    </row>
    <row r="36351" spans="27:29" x14ac:dyDescent="0.25">
      <c r="AA36351"/>
      <c r="AB36351"/>
      <c r="AC36351"/>
    </row>
    <row r="36352" spans="27:29" x14ac:dyDescent="0.25">
      <c r="AA36352"/>
      <c r="AB36352"/>
      <c r="AC36352"/>
    </row>
    <row r="36353" spans="27:29" x14ac:dyDescent="0.25">
      <c r="AA36353"/>
      <c r="AB36353"/>
      <c r="AC36353"/>
    </row>
    <row r="36354" spans="27:29" x14ac:dyDescent="0.25">
      <c r="AA36354"/>
      <c r="AB36354"/>
      <c r="AC36354"/>
    </row>
    <row r="36355" spans="27:29" x14ac:dyDescent="0.25">
      <c r="AA36355"/>
      <c r="AB36355"/>
      <c r="AC36355"/>
    </row>
    <row r="36356" spans="27:29" x14ac:dyDescent="0.25">
      <c r="AA36356"/>
      <c r="AB36356"/>
      <c r="AC36356"/>
    </row>
    <row r="36357" spans="27:29" x14ac:dyDescent="0.25">
      <c r="AA36357"/>
      <c r="AB36357"/>
      <c r="AC36357"/>
    </row>
    <row r="36358" spans="27:29" x14ac:dyDescent="0.25">
      <c r="AA36358"/>
      <c r="AB36358"/>
      <c r="AC36358"/>
    </row>
    <row r="36359" spans="27:29" x14ac:dyDescent="0.25">
      <c r="AA36359"/>
      <c r="AB36359"/>
      <c r="AC36359"/>
    </row>
    <row r="36360" spans="27:29" x14ac:dyDescent="0.25">
      <c r="AA36360"/>
      <c r="AB36360"/>
      <c r="AC36360"/>
    </row>
    <row r="36361" spans="27:29" x14ac:dyDescent="0.25">
      <c r="AA36361"/>
      <c r="AB36361"/>
      <c r="AC36361"/>
    </row>
    <row r="36362" spans="27:29" x14ac:dyDescent="0.25">
      <c r="AA36362"/>
      <c r="AB36362"/>
      <c r="AC36362"/>
    </row>
    <row r="36363" spans="27:29" x14ac:dyDescent="0.25">
      <c r="AA36363"/>
      <c r="AB36363"/>
      <c r="AC36363"/>
    </row>
    <row r="36364" spans="27:29" x14ac:dyDescent="0.25">
      <c r="AA36364"/>
      <c r="AB36364"/>
      <c r="AC36364"/>
    </row>
    <row r="36365" spans="27:29" x14ac:dyDescent="0.25">
      <c r="AA36365"/>
      <c r="AB36365"/>
      <c r="AC36365"/>
    </row>
    <row r="36366" spans="27:29" x14ac:dyDescent="0.25">
      <c r="AA36366"/>
      <c r="AB36366"/>
      <c r="AC36366"/>
    </row>
    <row r="36367" spans="27:29" x14ac:dyDescent="0.25">
      <c r="AA36367"/>
      <c r="AB36367"/>
      <c r="AC36367"/>
    </row>
    <row r="36368" spans="27:29" x14ac:dyDescent="0.25">
      <c r="AA36368"/>
      <c r="AB36368"/>
      <c r="AC36368"/>
    </row>
    <row r="36369" spans="27:29" x14ac:dyDescent="0.25">
      <c r="AA36369"/>
      <c r="AB36369"/>
      <c r="AC36369"/>
    </row>
    <row r="36370" spans="27:29" x14ac:dyDescent="0.25">
      <c r="AA36370"/>
      <c r="AB36370"/>
      <c r="AC36370"/>
    </row>
    <row r="36371" spans="27:29" x14ac:dyDescent="0.25">
      <c r="AA36371"/>
      <c r="AB36371"/>
      <c r="AC36371"/>
    </row>
    <row r="36372" spans="27:29" x14ac:dyDescent="0.25">
      <c r="AA36372"/>
      <c r="AB36372"/>
      <c r="AC36372"/>
    </row>
    <row r="36373" spans="27:29" x14ac:dyDescent="0.25">
      <c r="AA36373"/>
      <c r="AB36373"/>
      <c r="AC36373"/>
    </row>
    <row r="36374" spans="27:29" x14ac:dyDescent="0.25">
      <c r="AA36374"/>
      <c r="AB36374"/>
      <c r="AC36374"/>
    </row>
    <row r="36375" spans="27:29" x14ac:dyDescent="0.25">
      <c r="AA36375"/>
      <c r="AB36375"/>
      <c r="AC36375"/>
    </row>
    <row r="36376" spans="27:29" x14ac:dyDescent="0.25">
      <c r="AA36376"/>
      <c r="AB36376"/>
      <c r="AC36376"/>
    </row>
    <row r="36377" spans="27:29" x14ac:dyDescent="0.25">
      <c r="AA36377"/>
      <c r="AB36377"/>
      <c r="AC36377"/>
    </row>
    <row r="36378" spans="27:29" x14ac:dyDescent="0.25">
      <c r="AA36378"/>
      <c r="AB36378"/>
      <c r="AC36378"/>
    </row>
    <row r="36379" spans="27:29" x14ac:dyDescent="0.25">
      <c r="AA36379"/>
      <c r="AB36379"/>
      <c r="AC36379"/>
    </row>
    <row r="36380" spans="27:29" x14ac:dyDescent="0.25">
      <c r="AA36380"/>
      <c r="AB36380"/>
      <c r="AC36380"/>
    </row>
    <row r="36381" spans="27:29" x14ac:dyDescent="0.25">
      <c r="AA36381"/>
      <c r="AB36381"/>
      <c r="AC36381"/>
    </row>
    <row r="36382" spans="27:29" x14ac:dyDescent="0.25">
      <c r="AA36382"/>
      <c r="AB36382"/>
      <c r="AC36382"/>
    </row>
    <row r="36383" spans="27:29" x14ac:dyDescent="0.25">
      <c r="AA36383"/>
      <c r="AB36383"/>
      <c r="AC36383"/>
    </row>
    <row r="36384" spans="27:29" x14ac:dyDescent="0.25">
      <c r="AA36384"/>
      <c r="AB36384"/>
      <c r="AC36384"/>
    </row>
    <row r="36385" spans="27:29" x14ac:dyDescent="0.25">
      <c r="AA36385"/>
      <c r="AB36385"/>
      <c r="AC36385"/>
    </row>
    <row r="36386" spans="27:29" x14ac:dyDescent="0.25">
      <c r="AA36386"/>
      <c r="AB36386"/>
      <c r="AC36386"/>
    </row>
    <row r="36387" spans="27:29" x14ac:dyDescent="0.25">
      <c r="AA36387"/>
      <c r="AB36387"/>
      <c r="AC36387"/>
    </row>
    <row r="36388" spans="27:29" x14ac:dyDescent="0.25">
      <c r="AA36388"/>
      <c r="AB36388"/>
      <c r="AC36388"/>
    </row>
    <row r="36389" spans="27:29" x14ac:dyDescent="0.25">
      <c r="AA36389"/>
      <c r="AB36389"/>
      <c r="AC36389"/>
    </row>
    <row r="36390" spans="27:29" x14ac:dyDescent="0.25">
      <c r="AA36390"/>
      <c r="AB36390"/>
      <c r="AC36390"/>
    </row>
    <row r="36391" spans="27:29" x14ac:dyDescent="0.25">
      <c r="AA36391"/>
      <c r="AB36391"/>
      <c r="AC36391"/>
    </row>
    <row r="36392" spans="27:29" x14ac:dyDescent="0.25">
      <c r="AA36392"/>
      <c r="AB36392"/>
      <c r="AC36392"/>
    </row>
    <row r="36393" spans="27:29" x14ac:dyDescent="0.25">
      <c r="AA36393"/>
      <c r="AB36393"/>
      <c r="AC36393"/>
    </row>
    <row r="36394" spans="27:29" x14ac:dyDescent="0.25">
      <c r="AA36394"/>
      <c r="AB36394"/>
      <c r="AC36394"/>
    </row>
    <row r="36395" spans="27:29" x14ac:dyDescent="0.25">
      <c r="AA36395"/>
      <c r="AB36395"/>
      <c r="AC36395"/>
    </row>
    <row r="36396" spans="27:29" x14ac:dyDescent="0.25">
      <c r="AA36396"/>
      <c r="AB36396"/>
      <c r="AC36396"/>
    </row>
    <row r="36397" spans="27:29" x14ac:dyDescent="0.25">
      <c r="AA36397"/>
      <c r="AB36397"/>
      <c r="AC36397"/>
    </row>
    <row r="36398" spans="27:29" x14ac:dyDescent="0.25">
      <c r="AA36398"/>
      <c r="AB36398"/>
      <c r="AC36398"/>
    </row>
    <row r="36399" spans="27:29" x14ac:dyDescent="0.25">
      <c r="AA36399"/>
      <c r="AB36399"/>
      <c r="AC36399"/>
    </row>
    <row r="36400" spans="27:29" x14ac:dyDescent="0.25">
      <c r="AA36400"/>
      <c r="AB36400"/>
      <c r="AC36400"/>
    </row>
    <row r="36401" spans="27:29" x14ac:dyDescent="0.25">
      <c r="AA36401"/>
      <c r="AB36401"/>
      <c r="AC36401"/>
    </row>
    <row r="36402" spans="27:29" x14ac:dyDescent="0.25">
      <c r="AA36402"/>
      <c r="AB36402"/>
      <c r="AC36402"/>
    </row>
    <row r="36403" spans="27:29" x14ac:dyDescent="0.25">
      <c r="AA36403"/>
      <c r="AB36403"/>
      <c r="AC36403"/>
    </row>
    <row r="36404" spans="27:29" x14ac:dyDescent="0.25">
      <c r="AA36404"/>
      <c r="AB36404"/>
      <c r="AC36404"/>
    </row>
    <row r="36405" spans="27:29" x14ac:dyDescent="0.25">
      <c r="AA36405"/>
      <c r="AB36405"/>
      <c r="AC36405"/>
    </row>
    <row r="36406" spans="27:29" x14ac:dyDescent="0.25">
      <c r="AA36406"/>
      <c r="AB36406"/>
      <c r="AC36406"/>
    </row>
    <row r="36407" spans="27:29" x14ac:dyDescent="0.25">
      <c r="AA36407"/>
      <c r="AB36407"/>
      <c r="AC36407"/>
    </row>
    <row r="36408" spans="27:29" x14ac:dyDescent="0.25">
      <c r="AA36408"/>
      <c r="AB36408"/>
      <c r="AC36408"/>
    </row>
    <row r="36409" spans="27:29" x14ac:dyDescent="0.25">
      <c r="AA36409"/>
      <c r="AB36409"/>
      <c r="AC36409"/>
    </row>
    <row r="36410" spans="27:29" x14ac:dyDescent="0.25">
      <c r="AA36410"/>
      <c r="AB36410"/>
      <c r="AC36410"/>
    </row>
    <row r="36411" spans="27:29" x14ac:dyDescent="0.25">
      <c r="AA36411"/>
      <c r="AB36411"/>
      <c r="AC36411"/>
    </row>
    <row r="36412" spans="27:29" x14ac:dyDescent="0.25">
      <c r="AA36412"/>
      <c r="AB36412"/>
      <c r="AC36412"/>
    </row>
    <row r="36413" spans="27:29" x14ac:dyDescent="0.25">
      <c r="AA36413"/>
      <c r="AB36413"/>
      <c r="AC36413"/>
    </row>
    <row r="36414" spans="27:29" x14ac:dyDescent="0.25">
      <c r="AA36414"/>
      <c r="AB36414"/>
      <c r="AC36414"/>
    </row>
    <row r="36415" spans="27:29" x14ac:dyDescent="0.25">
      <c r="AA36415"/>
      <c r="AB36415"/>
      <c r="AC36415"/>
    </row>
    <row r="36416" spans="27:29" x14ac:dyDescent="0.25">
      <c r="AA36416"/>
      <c r="AB36416"/>
      <c r="AC36416"/>
    </row>
    <row r="36417" spans="27:29" x14ac:dyDescent="0.25">
      <c r="AA36417"/>
      <c r="AB36417"/>
      <c r="AC36417"/>
    </row>
    <row r="36418" spans="27:29" x14ac:dyDescent="0.25">
      <c r="AA36418"/>
      <c r="AB36418"/>
      <c r="AC36418"/>
    </row>
    <row r="36419" spans="27:29" x14ac:dyDescent="0.25">
      <c r="AA36419"/>
      <c r="AB36419"/>
      <c r="AC36419"/>
    </row>
    <row r="36420" spans="27:29" x14ac:dyDescent="0.25">
      <c r="AA36420"/>
      <c r="AB36420"/>
      <c r="AC36420"/>
    </row>
    <row r="36421" spans="27:29" x14ac:dyDescent="0.25">
      <c r="AA36421"/>
      <c r="AB36421"/>
      <c r="AC36421"/>
    </row>
    <row r="36422" spans="27:29" x14ac:dyDescent="0.25">
      <c r="AA36422"/>
      <c r="AB36422"/>
      <c r="AC36422"/>
    </row>
    <row r="36423" spans="27:29" x14ac:dyDescent="0.25">
      <c r="AA36423"/>
      <c r="AB36423"/>
      <c r="AC36423"/>
    </row>
    <row r="36424" spans="27:29" x14ac:dyDescent="0.25">
      <c r="AA36424"/>
      <c r="AB36424"/>
      <c r="AC36424"/>
    </row>
    <row r="36425" spans="27:29" x14ac:dyDescent="0.25">
      <c r="AA36425"/>
      <c r="AB36425"/>
      <c r="AC36425"/>
    </row>
    <row r="36426" spans="27:29" x14ac:dyDescent="0.25">
      <c r="AA36426"/>
      <c r="AB36426"/>
      <c r="AC36426"/>
    </row>
    <row r="36427" spans="27:29" x14ac:dyDescent="0.25">
      <c r="AA36427"/>
      <c r="AB36427"/>
      <c r="AC36427"/>
    </row>
    <row r="36428" spans="27:29" x14ac:dyDescent="0.25">
      <c r="AA36428"/>
      <c r="AB36428"/>
      <c r="AC36428"/>
    </row>
    <row r="36429" spans="27:29" x14ac:dyDescent="0.25">
      <c r="AA36429"/>
      <c r="AB36429"/>
      <c r="AC36429"/>
    </row>
    <row r="36430" spans="27:29" x14ac:dyDescent="0.25">
      <c r="AA36430"/>
      <c r="AB36430"/>
      <c r="AC36430"/>
    </row>
    <row r="36431" spans="27:29" x14ac:dyDescent="0.25">
      <c r="AA36431"/>
      <c r="AB36431"/>
      <c r="AC36431"/>
    </row>
    <row r="36432" spans="27:29" x14ac:dyDescent="0.25">
      <c r="AA36432"/>
      <c r="AB36432"/>
      <c r="AC36432"/>
    </row>
    <row r="36433" spans="27:29" x14ac:dyDescent="0.25">
      <c r="AA36433"/>
      <c r="AB36433"/>
      <c r="AC36433"/>
    </row>
    <row r="36434" spans="27:29" x14ac:dyDescent="0.25">
      <c r="AA36434"/>
      <c r="AB36434"/>
      <c r="AC36434"/>
    </row>
    <row r="36435" spans="27:29" x14ac:dyDescent="0.25">
      <c r="AA36435"/>
      <c r="AB36435"/>
      <c r="AC36435"/>
    </row>
    <row r="36436" spans="27:29" x14ac:dyDescent="0.25">
      <c r="AA36436"/>
      <c r="AB36436"/>
      <c r="AC36436"/>
    </row>
    <row r="36437" spans="27:29" x14ac:dyDescent="0.25">
      <c r="AA36437"/>
      <c r="AB36437"/>
      <c r="AC36437"/>
    </row>
    <row r="36438" spans="27:29" x14ac:dyDescent="0.25">
      <c r="AA36438"/>
      <c r="AB36438"/>
      <c r="AC36438"/>
    </row>
    <row r="36439" spans="27:29" x14ac:dyDescent="0.25">
      <c r="AA36439"/>
      <c r="AB36439"/>
      <c r="AC36439"/>
    </row>
    <row r="36440" spans="27:29" x14ac:dyDescent="0.25">
      <c r="AA36440"/>
      <c r="AB36440"/>
      <c r="AC36440"/>
    </row>
    <row r="36441" spans="27:29" x14ac:dyDescent="0.25">
      <c r="AA36441"/>
      <c r="AB36441"/>
      <c r="AC36441"/>
    </row>
    <row r="36442" spans="27:29" x14ac:dyDescent="0.25">
      <c r="AA36442"/>
      <c r="AB36442"/>
      <c r="AC36442"/>
    </row>
    <row r="36443" spans="27:29" x14ac:dyDescent="0.25">
      <c r="AA36443"/>
      <c r="AB36443"/>
      <c r="AC36443"/>
    </row>
    <row r="36444" spans="27:29" x14ac:dyDescent="0.25">
      <c r="AA36444"/>
      <c r="AB36444"/>
      <c r="AC36444"/>
    </row>
    <row r="36445" spans="27:29" x14ac:dyDescent="0.25">
      <c r="AA36445"/>
      <c r="AB36445"/>
      <c r="AC36445"/>
    </row>
    <row r="36446" spans="27:29" x14ac:dyDescent="0.25">
      <c r="AA36446"/>
      <c r="AB36446"/>
      <c r="AC36446"/>
    </row>
    <row r="36447" spans="27:29" x14ac:dyDescent="0.25">
      <c r="AA36447"/>
      <c r="AB36447"/>
      <c r="AC36447"/>
    </row>
    <row r="36448" spans="27:29" x14ac:dyDescent="0.25">
      <c r="AA36448"/>
      <c r="AB36448"/>
      <c r="AC36448"/>
    </row>
    <row r="36449" spans="27:29" x14ac:dyDescent="0.25">
      <c r="AA36449"/>
      <c r="AB36449"/>
      <c r="AC36449"/>
    </row>
    <row r="36450" spans="27:29" x14ac:dyDescent="0.25">
      <c r="AA36450"/>
      <c r="AB36450"/>
      <c r="AC36450"/>
    </row>
    <row r="36451" spans="27:29" x14ac:dyDescent="0.25">
      <c r="AA36451"/>
      <c r="AB36451"/>
      <c r="AC36451"/>
    </row>
    <row r="36452" spans="27:29" x14ac:dyDescent="0.25">
      <c r="AA36452"/>
      <c r="AB36452"/>
      <c r="AC36452"/>
    </row>
    <row r="36453" spans="27:29" x14ac:dyDescent="0.25">
      <c r="AA36453"/>
      <c r="AB36453"/>
      <c r="AC36453"/>
    </row>
    <row r="36454" spans="27:29" x14ac:dyDescent="0.25">
      <c r="AA36454"/>
      <c r="AB36454"/>
      <c r="AC36454"/>
    </row>
    <row r="36455" spans="27:29" x14ac:dyDescent="0.25">
      <c r="AA36455"/>
      <c r="AB36455"/>
      <c r="AC36455"/>
    </row>
    <row r="36456" spans="27:29" x14ac:dyDescent="0.25">
      <c r="AA36456"/>
      <c r="AB36456"/>
      <c r="AC36456"/>
    </row>
    <row r="36457" spans="27:29" x14ac:dyDescent="0.25">
      <c r="AA36457"/>
      <c r="AB36457"/>
      <c r="AC36457"/>
    </row>
    <row r="36458" spans="27:29" x14ac:dyDescent="0.25">
      <c r="AA36458"/>
      <c r="AB36458"/>
      <c r="AC36458"/>
    </row>
    <row r="36459" spans="27:29" x14ac:dyDescent="0.25">
      <c r="AA36459"/>
      <c r="AB36459"/>
      <c r="AC36459"/>
    </row>
    <row r="36460" spans="27:29" x14ac:dyDescent="0.25">
      <c r="AA36460"/>
      <c r="AB36460"/>
      <c r="AC36460"/>
    </row>
    <row r="36461" spans="27:29" x14ac:dyDescent="0.25">
      <c r="AA36461"/>
      <c r="AB36461"/>
      <c r="AC36461"/>
    </row>
    <row r="36462" spans="27:29" x14ac:dyDescent="0.25">
      <c r="AA36462"/>
      <c r="AB36462"/>
      <c r="AC36462"/>
    </row>
    <row r="36463" spans="27:29" x14ac:dyDescent="0.25">
      <c r="AA36463"/>
      <c r="AB36463"/>
      <c r="AC36463"/>
    </row>
    <row r="36464" spans="27:29" x14ac:dyDescent="0.25">
      <c r="AA36464"/>
      <c r="AB36464"/>
      <c r="AC36464"/>
    </row>
    <row r="36465" spans="27:29" x14ac:dyDescent="0.25">
      <c r="AA36465"/>
      <c r="AB36465"/>
      <c r="AC36465"/>
    </row>
    <row r="36466" spans="27:29" x14ac:dyDescent="0.25">
      <c r="AA36466"/>
      <c r="AB36466"/>
      <c r="AC36466"/>
    </row>
    <row r="36467" spans="27:29" x14ac:dyDescent="0.25">
      <c r="AA36467"/>
      <c r="AB36467"/>
      <c r="AC36467"/>
    </row>
    <row r="36468" spans="27:29" x14ac:dyDescent="0.25">
      <c r="AA36468"/>
      <c r="AB36468"/>
      <c r="AC36468"/>
    </row>
    <row r="36469" spans="27:29" x14ac:dyDescent="0.25">
      <c r="AA36469"/>
      <c r="AB36469"/>
      <c r="AC36469"/>
    </row>
    <row r="36470" spans="27:29" x14ac:dyDescent="0.25">
      <c r="AA36470"/>
      <c r="AB36470"/>
      <c r="AC36470"/>
    </row>
    <row r="36471" spans="27:29" x14ac:dyDescent="0.25">
      <c r="AA36471"/>
      <c r="AB36471"/>
      <c r="AC36471"/>
    </row>
    <row r="36472" spans="27:29" x14ac:dyDescent="0.25">
      <c r="AA36472"/>
      <c r="AB36472"/>
      <c r="AC36472"/>
    </row>
    <row r="36473" spans="27:29" x14ac:dyDescent="0.25">
      <c r="AA36473"/>
      <c r="AB36473"/>
      <c r="AC36473"/>
    </row>
    <row r="36474" spans="27:29" x14ac:dyDescent="0.25">
      <c r="AA36474"/>
      <c r="AB36474"/>
      <c r="AC36474"/>
    </row>
    <row r="36475" spans="27:29" x14ac:dyDescent="0.25">
      <c r="AA36475"/>
      <c r="AB36475"/>
      <c r="AC36475"/>
    </row>
    <row r="36476" spans="27:29" x14ac:dyDescent="0.25">
      <c r="AA36476"/>
      <c r="AB36476"/>
      <c r="AC36476"/>
    </row>
    <row r="36477" spans="27:29" x14ac:dyDescent="0.25">
      <c r="AA36477"/>
      <c r="AB36477"/>
      <c r="AC36477"/>
    </row>
    <row r="36478" spans="27:29" x14ac:dyDescent="0.25">
      <c r="AA36478"/>
      <c r="AB36478"/>
      <c r="AC36478"/>
    </row>
    <row r="36479" spans="27:29" x14ac:dyDescent="0.25">
      <c r="AA36479"/>
      <c r="AB36479"/>
      <c r="AC36479"/>
    </row>
    <row r="36480" spans="27:29" x14ac:dyDescent="0.25">
      <c r="AA36480"/>
      <c r="AB36480"/>
      <c r="AC36480"/>
    </row>
    <row r="36481" spans="27:29" x14ac:dyDescent="0.25">
      <c r="AA36481"/>
      <c r="AB36481"/>
      <c r="AC36481"/>
    </row>
    <row r="36482" spans="27:29" x14ac:dyDescent="0.25">
      <c r="AA36482"/>
      <c r="AB36482"/>
      <c r="AC36482"/>
    </row>
    <row r="36483" spans="27:29" x14ac:dyDescent="0.25">
      <c r="AA36483"/>
      <c r="AB36483"/>
      <c r="AC36483"/>
    </row>
    <row r="36484" spans="27:29" x14ac:dyDescent="0.25">
      <c r="AA36484"/>
      <c r="AB36484"/>
      <c r="AC36484"/>
    </row>
    <row r="36485" spans="27:29" x14ac:dyDescent="0.25">
      <c r="AA36485"/>
      <c r="AB36485"/>
      <c r="AC36485"/>
    </row>
    <row r="36486" spans="27:29" x14ac:dyDescent="0.25">
      <c r="AA36486"/>
      <c r="AB36486"/>
      <c r="AC36486"/>
    </row>
    <row r="36487" spans="27:29" x14ac:dyDescent="0.25">
      <c r="AA36487"/>
      <c r="AB36487"/>
      <c r="AC36487"/>
    </row>
    <row r="36488" spans="27:29" x14ac:dyDescent="0.25">
      <c r="AA36488"/>
      <c r="AB36488"/>
      <c r="AC36488"/>
    </row>
    <row r="36489" spans="27:29" x14ac:dyDescent="0.25">
      <c r="AA36489"/>
      <c r="AB36489"/>
      <c r="AC36489"/>
    </row>
    <row r="36490" spans="27:29" x14ac:dyDescent="0.25">
      <c r="AA36490"/>
      <c r="AB36490"/>
      <c r="AC36490"/>
    </row>
    <row r="36491" spans="27:29" x14ac:dyDescent="0.25">
      <c r="AA36491"/>
      <c r="AB36491"/>
      <c r="AC36491"/>
    </row>
    <row r="36492" spans="27:29" x14ac:dyDescent="0.25">
      <c r="AA36492"/>
      <c r="AB36492"/>
      <c r="AC36492"/>
    </row>
    <row r="36493" spans="27:29" x14ac:dyDescent="0.25">
      <c r="AA36493"/>
      <c r="AB36493"/>
      <c r="AC36493"/>
    </row>
    <row r="36494" spans="27:29" x14ac:dyDescent="0.25">
      <c r="AA36494"/>
      <c r="AB36494"/>
      <c r="AC36494"/>
    </row>
    <row r="36495" spans="27:29" x14ac:dyDescent="0.25">
      <c r="AA36495"/>
      <c r="AB36495"/>
      <c r="AC36495"/>
    </row>
    <row r="36496" spans="27:29" x14ac:dyDescent="0.25">
      <c r="AA36496"/>
      <c r="AB36496"/>
      <c r="AC36496"/>
    </row>
    <row r="36497" spans="27:29" x14ac:dyDescent="0.25">
      <c r="AA36497"/>
      <c r="AB36497"/>
      <c r="AC36497"/>
    </row>
    <row r="36498" spans="27:29" x14ac:dyDescent="0.25">
      <c r="AA36498"/>
      <c r="AB36498"/>
      <c r="AC36498"/>
    </row>
    <row r="36499" spans="27:29" x14ac:dyDescent="0.25">
      <c r="AA36499"/>
      <c r="AB36499"/>
      <c r="AC36499"/>
    </row>
    <row r="36500" spans="27:29" x14ac:dyDescent="0.25">
      <c r="AA36500"/>
      <c r="AB36500"/>
      <c r="AC36500"/>
    </row>
    <row r="36501" spans="27:29" x14ac:dyDescent="0.25">
      <c r="AA36501"/>
      <c r="AB36501"/>
      <c r="AC36501"/>
    </row>
    <row r="36502" spans="27:29" x14ac:dyDescent="0.25">
      <c r="AA36502"/>
      <c r="AB36502"/>
      <c r="AC36502"/>
    </row>
    <row r="36503" spans="27:29" x14ac:dyDescent="0.25">
      <c r="AA36503"/>
      <c r="AB36503"/>
      <c r="AC36503"/>
    </row>
    <row r="36504" spans="27:29" x14ac:dyDescent="0.25">
      <c r="AA36504"/>
      <c r="AB36504"/>
      <c r="AC36504"/>
    </row>
    <row r="36505" spans="27:29" x14ac:dyDescent="0.25">
      <c r="AA36505"/>
      <c r="AB36505"/>
      <c r="AC36505"/>
    </row>
    <row r="36506" spans="27:29" x14ac:dyDescent="0.25">
      <c r="AA36506"/>
      <c r="AB36506"/>
      <c r="AC36506"/>
    </row>
    <row r="36507" spans="27:29" x14ac:dyDescent="0.25">
      <c r="AA36507"/>
      <c r="AB36507"/>
      <c r="AC36507"/>
    </row>
    <row r="36508" spans="27:29" x14ac:dyDescent="0.25">
      <c r="AA36508"/>
      <c r="AB36508"/>
      <c r="AC36508"/>
    </row>
    <row r="36509" spans="27:29" x14ac:dyDescent="0.25">
      <c r="AA36509"/>
      <c r="AB36509"/>
      <c r="AC36509"/>
    </row>
    <row r="36510" spans="27:29" x14ac:dyDescent="0.25">
      <c r="AA36510"/>
      <c r="AB36510"/>
      <c r="AC36510"/>
    </row>
    <row r="36511" spans="27:29" x14ac:dyDescent="0.25">
      <c r="AA36511"/>
      <c r="AB36511"/>
      <c r="AC36511"/>
    </row>
    <row r="36512" spans="27:29" x14ac:dyDescent="0.25">
      <c r="AA36512"/>
      <c r="AB36512"/>
      <c r="AC36512"/>
    </row>
    <row r="36513" spans="27:29" x14ac:dyDescent="0.25">
      <c r="AA36513"/>
      <c r="AB36513"/>
      <c r="AC36513"/>
    </row>
    <row r="36514" spans="27:29" x14ac:dyDescent="0.25">
      <c r="AA36514"/>
      <c r="AB36514"/>
      <c r="AC36514"/>
    </row>
    <row r="36515" spans="27:29" x14ac:dyDescent="0.25">
      <c r="AA36515"/>
      <c r="AB36515"/>
      <c r="AC36515"/>
    </row>
    <row r="36516" spans="27:29" x14ac:dyDescent="0.25">
      <c r="AA36516"/>
      <c r="AB36516"/>
      <c r="AC36516"/>
    </row>
    <row r="36517" spans="27:29" x14ac:dyDescent="0.25">
      <c r="AA36517"/>
      <c r="AB36517"/>
      <c r="AC36517"/>
    </row>
    <row r="36518" spans="27:29" x14ac:dyDescent="0.25">
      <c r="AA36518"/>
      <c r="AB36518"/>
      <c r="AC36518"/>
    </row>
    <row r="36519" spans="27:29" x14ac:dyDescent="0.25">
      <c r="AA36519"/>
      <c r="AB36519"/>
      <c r="AC36519"/>
    </row>
    <row r="36520" spans="27:29" x14ac:dyDescent="0.25">
      <c r="AA36520"/>
      <c r="AB36520"/>
      <c r="AC36520"/>
    </row>
    <row r="36521" spans="27:29" x14ac:dyDescent="0.25">
      <c r="AA36521"/>
      <c r="AB36521"/>
      <c r="AC36521"/>
    </row>
    <row r="36522" spans="27:29" x14ac:dyDescent="0.25">
      <c r="AA36522"/>
      <c r="AB36522"/>
      <c r="AC36522"/>
    </row>
    <row r="36523" spans="27:29" x14ac:dyDescent="0.25">
      <c r="AA36523"/>
      <c r="AB36523"/>
      <c r="AC36523"/>
    </row>
    <row r="36524" spans="27:29" x14ac:dyDescent="0.25">
      <c r="AA36524"/>
      <c r="AB36524"/>
      <c r="AC36524"/>
    </row>
    <row r="36525" spans="27:29" x14ac:dyDescent="0.25">
      <c r="AA36525"/>
      <c r="AB36525"/>
      <c r="AC36525"/>
    </row>
    <row r="36526" spans="27:29" x14ac:dyDescent="0.25">
      <c r="AA36526"/>
      <c r="AB36526"/>
      <c r="AC36526"/>
    </row>
    <row r="36527" spans="27:29" x14ac:dyDescent="0.25">
      <c r="AA36527"/>
      <c r="AB36527"/>
      <c r="AC36527"/>
    </row>
    <row r="36528" spans="27:29" x14ac:dyDescent="0.25">
      <c r="AA36528"/>
      <c r="AB36528"/>
      <c r="AC36528"/>
    </row>
    <row r="36529" spans="27:29" x14ac:dyDescent="0.25">
      <c r="AA36529"/>
      <c r="AB36529"/>
      <c r="AC36529"/>
    </row>
    <row r="36530" spans="27:29" x14ac:dyDescent="0.25">
      <c r="AA36530"/>
      <c r="AB36530"/>
      <c r="AC36530"/>
    </row>
    <row r="36531" spans="27:29" x14ac:dyDescent="0.25">
      <c r="AA36531"/>
      <c r="AB36531"/>
      <c r="AC36531"/>
    </row>
    <row r="36532" spans="27:29" x14ac:dyDescent="0.25">
      <c r="AA36532"/>
      <c r="AB36532"/>
      <c r="AC36532"/>
    </row>
    <row r="36533" spans="27:29" x14ac:dyDescent="0.25">
      <c r="AA36533"/>
      <c r="AB36533"/>
      <c r="AC36533"/>
    </row>
    <row r="36534" spans="27:29" x14ac:dyDescent="0.25">
      <c r="AA36534"/>
      <c r="AB36534"/>
      <c r="AC36534"/>
    </row>
    <row r="36535" spans="27:29" x14ac:dyDescent="0.25">
      <c r="AA36535"/>
      <c r="AB36535"/>
      <c r="AC36535"/>
    </row>
    <row r="36536" spans="27:29" x14ac:dyDescent="0.25">
      <c r="AA36536"/>
      <c r="AB36536"/>
      <c r="AC36536"/>
    </row>
    <row r="36537" spans="27:29" x14ac:dyDescent="0.25">
      <c r="AA36537"/>
      <c r="AB36537"/>
      <c r="AC36537"/>
    </row>
    <row r="36538" spans="27:29" x14ac:dyDescent="0.25">
      <c r="AA36538"/>
      <c r="AB36538"/>
      <c r="AC36538"/>
    </row>
    <row r="36539" spans="27:29" x14ac:dyDescent="0.25">
      <c r="AA36539"/>
      <c r="AB36539"/>
      <c r="AC36539"/>
    </row>
    <row r="36540" spans="27:29" x14ac:dyDescent="0.25">
      <c r="AA36540"/>
      <c r="AB36540"/>
      <c r="AC36540"/>
    </row>
    <row r="36541" spans="27:29" x14ac:dyDescent="0.25">
      <c r="AA36541"/>
      <c r="AB36541"/>
      <c r="AC36541"/>
    </row>
    <row r="36542" spans="27:29" x14ac:dyDescent="0.25">
      <c r="AA36542"/>
      <c r="AB36542"/>
      <c r="AC36542"/>
    </row>
    <row r="36543" spans="27:29" x14ac:dyDescent="0.25">
      <c r="AA36543"/>
      <c r="AB36543"/>
      <c r="AC36543"/>
    </row>
    <row r="36544" spans="27:29" x14ac:dyDescent="0.25">
      <c r="AA36544"/>
      <c r="AB36544"/>
      <c r="AC36544"/>
    </row>
    <row r="36545" spans="27:29" x14ac:dyDescent="0.25">
      <c r="AA36545"/>
      <c r="AB36545"/>
      <c r="AC36545"/>
    </row>
    <row r="36546" spans="27:29" x14ac:dyDescent="0.25">
      <c r="AA36546"/>
      <c r="AB36546"/>
      <c r="AC36546"/>
    </row>
    <row r="36547" spans="27:29" x14ac:dyDescent="0.25">
      <c r="AA36547"/>
      <c r="AB36547"/>
      <c r="AC36547"/>
    </row>
    <row r="36548" spans="27:29" x14ac:dyDescent="0.25">
      <c r="AA36548"/>
      <c r="AB36548"/>
      <c r="AC36548"/>
    </row>
    <row r="36549" spans="27:29" x14ac:dyDescent="0.25">
      <c r="AA36549"/>
      <c r="AB36549"/>
      <c r="AC36549"/>
    </row>
    <row r="36550" spans="27:29" x14ac:dyDescent="0.25">
      <c r="AA36550"/>
      <c r="AB36550"/>
      <c r="AC36550"/>
    </row>
    <row r="36551" spans="27:29" x14ac:dyDescent="0.25">
      <c r="AA36551"/>
      <c r="AB36551"/>
      <c r="AC36551"/>
    </row>
    <row r="36552" spans="27:29" x14ac:dyDescent="0.25">
      <c r="AA36552"/>
      <c r="AB36552"/>
      <c r="AC36552"/>
    </row>
    <row r="36553" spans="27:29" x14ac:dyDescent="0.25">
      <c r="AA36553"/>
      <c r="AB36553"/>
      <c r="AC36553"/>
    </row>
    <row r="36554" spans="27:29" x14ac:dyDescent="0.25">
      <c r="AA36554"/>
      <c r="AB36554"/>
      <c r="AC36554"/>
    </row>
    <row r="36555" spans="27:29" x14ac:dyDescent="0.25">
      <c r="AA36555"/>
      <c r="AB36555"/>
      <c r="AC36555"/>
    </row>
    <row r="36556" spans="27:29" x14ac:dyDescent="0.25">
      <c r="AA36556"/>
      <c r="AB36556"/>
      <c r="AC36556"/>
    </row>
    <row r="36557" spans="27:29" x14ac:dyDescent="0.25">
      <c r="AA36557"/>
      <c r="AB36557"/>
      <c r="AC36557"/>
    </row>
    <row r="36558" spans="27:29" x14ac:dyDescent="0.25">
      <c r="AA36558"/>
      <c r="AB36558"/>
      <c r="AC36558"/>
    </row>
    <row r="36559" spans="27:29" x14ac:dyDescent="0.25">
      <c r="AA36559"/>
      <c r="AB36559"/>
      <c r="AC36559"/>
    </row>
    <row r="36560" spans="27:29" x14ac:dyDescent="0.25">
      <c r="AA36560"/>
      <c r="AB36560"/>
      <c r="AC36560"/>
    </row>
    <row r="36561" spans="27:29" x14ac:dyDescent="0.25">
      <c r="AA36561"/>
      <c r="AB36561"/>
      <c r="AC36561"/>
    </row>
    <row r="36562" spans="27:29" x14ac:dyDescent="0.25">
      <c r="AA36562"/>
      <c r="AB36562"/>
      <c r="AC36562"/>
    </row>
    <row r="36563" spans="27:29" x14ac:dyDescent="0.25">
      <c r="AA36563"/>
      <c r="AB36563"/>
      <c r="AC36563"/>
    </row>
    <row r="36564" spans="27:29" x14ac:dyDescent="0.25">
      <c r="AA36564"/>
      <c r="AB36564"/>
      <c r="AC36564"/>
    </row>
    <row r="36565" spans="27:29" x14ac:dyDescent="0.25">
      <c r="AA36565"/>
      <c r="AB36565"/>
      <c r="AC36565"/>
    </row>
    <row r="36566" spans="27:29" x14ac:dyDescent="0.25">
      <c r="AA36566"/>
      <c r="AB36566"/>
      <c r="AC36566"/>
    </row>
    <row r="36567" spans="27:29" x14ac:dyDescent="0.25">
      <c r="AA36567"/>
      <c r="AB36567"/>
      <c r="AC36567"/>
    </row>
    <row r="36568" spans="27:29" x14ac:dyDescent="0.25">
      <c r="AA36568"/>
      <c r="AB36568"/>
      <c r="AC36568"/>
    </row>
    <row r="36569" spans="27:29" x14ac:dyDescent="0.25">
      <c r="AA36569"/>
      <c r="AB36569"/>
      <c r="AC36569"/>
    </row>
    <row r="36570" spans="27:29" x14ac:dyDescent="0.25">
      <c r="AA36570"/>
      <c r="AB36570"/>
      <c r="AC36570"/>
    </row>
    <row r="36571" spans="27:29" x14ac:dyDescent="0.25">
      <c r="AA36571"/>
      <c r="AB36571"/>
      <c r="AC36571"/>
    </row>
    <row r="36572" spans="27:29" x14ac:dyDescent="0.25">
      <c r="AA36572"/>
      <c r="AB36572"/>
      <c r="AC36572"/>
    </row>
    <row r="36573" spans="27:29" x14ac:dyDescent="0.25">
      <c r="AA36573"/>
      <c r="AB36573"/>
      <c r="AC36573"/>
    </row>
    <row r="36574" spans="27:29" x14ac:dyDescent="0.25">
      <c r="AA36574"/>
      <c r="AB36574"/>
      <c r="AC36574"/>
    </row>
    <row r="36575" spans="27:29" x14ac:dyDescent="0.25">
      <c r="AA36575"/>
      <c r="AB36575"/>
      <c r="AC36575"/>
    </row>
    <row r="36576" spans="27:29" x14ac:dyDescent="0.25">
      <c r="AA36576"/>
      <c r="AB36576"/>
      <c r="AC36576"/>
    </row>
    <row r="36577" spans="27:29" x14ac:dyDescent="0.25">
      <c r="AA36577"/>
      <c r="AB36577"/>
      <c r="AC36577"/>
    </row>
    <row r="36578" spans="27:29" x14ac:dyDescent="0.25">
      <c r="AA36578"/>
      <c r="AB36578"/>
      <c r="AC36578"/>
    </row>
    <row r="36579" spans="27:29" x14ac:dyDescent="0.25">
      <c r="AA36579"/>
      <c r="AB36579"/>
      <c r="AC36579"/>
    </row>
    <row r="36580" spans="27:29" x14ac:dyDescent="0.25">
      <c r="AA36580"/>
      <c r="AB36580"/>
      <c r="AC36580"/>
    </row>
    <row r="36581" spans="27:29" x14ac:dyDescent="0.25">
      <c r="AA36581"/>
      <c r="AB36581"/>
      <c r="AC36581"/>
    </row>
    <row r="36582" spans="27:29" x14ac:dyDescent="0.25">
      <c r="AA36582"/>
      <c r="AB36582"/>
      <c r="AC36582"/>
    </row>
    <row r="36583" spans="27:29" x14ac:dyDescent="0.25">
      <c r="AA36583"/>
      <c r="AB36583"/>
      <c r="AC36583"/>
    </row>
    <row r="36584" spans="27:29" x14ac:dyDescent="0.25">
      <c r="AA36584"/>
      <c r="AB36584"/>
      <c r="AC36584"/>
    </row>
    <row r="36585" spans="27:29" x14ac:dyDescent="0.25">
      <c r="AA36585"/>
      <c r="AB36585"/>
      <c r="AC36585"/>
    </row>
    <row r="36586" spans="27:29" x14ac:dyDescent="0.25">
      <c r="AA36586"/>
      <c r="AB36586"/>
      <c r="AC36586"/>
    </row>
    <row r="36587" spans="27:29" x14ac:dyDescent="0.25">
      <c r="AA36587"/>
      <c r="AB36587"/>
      <c r="AC36587"/>
    </row>
    <row r="36588" spans="27:29" x14ac:dyDescent="0.25">
      <c r="AA36588"/>
      <c r="AB36588"/>
      <c r="AC36588"/>
    </row>
    <row r="36589" spans="27:29" x14ac:dyDescent="0.25">
      <c r="AA36589"/>
      <c r="AB36589"/>
      <c r="AC36589"/>
    </row>
    <row r="36590" spans="27:29" x14ac:dyDescent="0.25">
      <c r="AA36590"/>
      <c r="AB36590"/>
      <c r="AC36590"/>
    </row>
    <row r="36591" spans="27:29" x14ac:dyDescent="0.25">
      <c r="AA36591"/>
      <c r="AB36591"/>
      <c r="AC36591"/>
    </row>
    <row r="36592" spans="27:29" x14ac:dyDescent="0.25">
      <c r="AA36592"/>
      <c r="AB36592"/>
      <c r="AC36592"/>
    </row>
    <row r="36593" spans="27:29" x14ac:dyDescent="0.25">
      <c r="AA36593"/>
      <c r="AB36593"/>
      <c r="AC36593"/>
    </row>
    <row r="36594" spans="27:29" x14ac:dyDescent="0.25">
      <c r="AA36594"/>
      <c r="AB36594"/>
      <c r="AC36594"/>
    </row>
    <row r="36595" spans="27:29" x14ac:dyDescent="0.25">
      <c r="AA36595"/>
      <c r="AB36595"/>
      <c r="AC36595"/>
    </row>
    <row r="36596" spans="27:29" x14ac:dyDescent="0.25">
      <c r="AA36596"/>
      <c r="AB36596"/>
      <c r="AC36596"/>
    </row>
    <row r="36597" spans="27:29" x14ac:dyDescent="0.25">
      <c r="AA36597"/>
      <c r="AB36597"/>
      <c r="AC36597"/>
    </row>
    <row r="36598" spans="27:29" x14ac:dyDescent="0.25">
      <c r="AA36598"/>
      <c r="AB36598"/>
      <c r="AC36598"/>
    </row>
    <row r="36599" spans="27:29" x14ac:dyDescent="0.25">
      <c r="AA36599"/>
      <c r="AB36599"/>
      <c r="AC36599"/>
    </row>
    <row r="36600" spans="27:29" x14ac:dyDescent="0.25">
      <c r="AA36600"/>
      <c r="AB36600"/>
      <c r="AC36600"/>
    </row>
    <row r="36601" spans="27:29" x14ac:dyDescent="0.25">
      <c r="AA36601"/>
      <c r="AB36601"/>
      <c r="AC36601"/>
    </row>
    <row r="36602" spans="27:29" x14ac:dyDescent="0.25">
      <c r="AA36602"/>
      <c r="AB36602"/>
      <c r="AC36602"/>
    </row>
    <row r="36603" spans="27:29" x14ac:dyDescent="0.25">
      <c r="AA36603"/>
      <c r="AB36603"/>
      <c r="AC36603"/>
    </row>
    <row r="36604" spans="27:29" x14ac:dyDescent="0.25">
      <c r="AA36604"/>
      <c r="AB36604"/>
      <c r="AC36604"/>
    </row>
    <row r="36605" spans="27:29" x14ac:dyDescent="0.25">
      <c r="AA36605"/>
      <c r="AB36605"/>
      <c r="AC36605"/>
    </row>
    <row r="36606" spans="27:29" x14ac:dyDescent="0.25">
      <c r="AA36606"/>
      <c r="AB36606"/>
      <c r="AC36606"/>
    </row>
    <row r="36607" spans="27:29" x14ac:dyDescent="0.25">
      <c r="AA36607"/>
      <c r="AB36607"/>
      <c r="AC36607"/>
    </row>
    <row r="36608" spans="27:29" x14ac:dyDescent="0.25">
      <c r="AA36608"/>
      <c r="AB36608"/>
      <c r="AC36608"/>
    </row>
    <row r="36609" spans="27:29" x14ac:dyDescent="0.25">
      <c r="AA36609"/>
      <c r="AB36609"/>
      <c r="AC36609"/>
    </row>
    <row r="36610" spans="27:29" x14ac:dyDescent="0.25">
      <c r="AA36610"/>
      <c r="AB36610"/>
      <c r="AC36610"/>
    </row>
    <row r="36611" spans="27:29" x14ac:dyDescent="0.25">
      <c r="AA36611"/>
      <c r="AB36611"/>
      <c r="AC36611"/>
    </row>
    <row r="36612" spans="27:29" x14ac:dyDescent="0.25">
      <c r="AA36612"/>
      <c r="AB36612"/>
      <c r="AC36612"/>
    </row>
    <row r="36613" spans="27:29" x14ac:dyDescent="0.25">
      <c r="AA36613"/>
      <c r="AB36613"/>
      <c r="AC36613"/>
    </row>
    <row r="36614" spans="27:29" x14ac:dyDescent="0.25">
      <c r="AA36614"/>
      <c r="AB36614"/>
      <c r="AC36614"/>
    </row>
    <row r="36615" spans="27:29" x14ac:dyDescent="0.25">
      <c r="AA36615"/>
      <c r="AB36615"/>
      <c r="AC36615"/>
    </row>
    <row r="36616" spans="27:29" x14ac:dyDescent="0.25">
      <c r="AA36616"/>
      <c r="AB36616"/>
      <c r="AC36616"/>
    </row>
    <row r="36617" spans="27:29" x14ac:dyDescent="0.25">
      <c r="AA36617"/>
      <c r="AB36617"/>
      <c r="AC36617"/>
    </row>
    <row r="36618" spans="27:29" x14ac:dyDescent="0.25">
      <c r="AA36618"/>
      <c r="AB36618"/>
      <c r="AC36618"/>
    </row>
    <row r="36619" spans="27:29" x14ac:dyDescent="0.25">
      <c r="AA36619"/>
      <c r="AB36619"/>
      <c r="AC36619"/>
    </row>
    <row r="36620" spans="27:29" x14ac:dyDescent="0.25">
      <c r="AA36620"/>
      <c r="AB36620"/>
      <c r="AC36620"/>
    </row>
    <row r="36621" spans="27:29" x14ac:dyDescent="0.25">
      <c r="AA36621"/>
      <c r="AB36621"/>
      <c r="AC36621"/>
    </row>
    <row r="36622" spans="27:29" x14ac:dyDescent="0.25">
      <c r="AA36622"/>
      <c r="AB36622"/>
      <c r="AC36622"/>
    </row>
    <row r="36623" spans="27:29" x14ac:dyDescent="0.25">
      <c r="AA36623"/>
      <c r="AB36623"/>
      <c r="AC36623"/>
    </row>
    <row r="36624" spans="27:29" x14ac:dyDescent="0.25">
      <c r="AA36624"/>
      <c r="AB36624"/>
      <c r="AC36624"/>
    </row>
    <row r="36625" spans="27:29" x14ac:dyDescent="0.25">
      <c r="AA36625"/>
      <c r="AB36625"/>
      <c r="AC36625"/>
    </row>
    <row r="36626" spans="27:29" x14ac:dyDescent="0.25">
      <c r="AA36626"/>
      <c r="AB36626"/>
      <c r="AC36626"/>
    </row>
    <row r="36627" spans="27:29" x14ac:dyDescent="0.25">
      <c r="AA36627"/>
      <c r="AB36627"/>
      <c r="AC36627"/>
    </row>
    <row r="36628" spans="27:29" x14ac:dyDescent="0.25">
      <c r="AA36628"/>
      <c r="AB36628"/>
      <c r="AC36628"/>
    </row>
    <row r="36629" spans="27:29" x14ac:dyDescent="0.25">
      <c r="AA36629"/>
      <c r="AB36629"/>
      <c r="AC36629"/>
    </row>
    <row r="36630" spans="27:29" x14ac:dyDescent="0.25">
      <c r="AA36630"/>
      <c r="AB36630"/>
      <c r="AC36630"/>
    </row>
    <row r="36631" spans="27:29" x14ac:dyDescent="0.25">
      <c r="AA36631"/>
      <c r="AB36631"/>
      <c r="AC36631"/>
    </row>
    <row r="36632" spans="27:29" x14ac:dyDescent="0.25">
      <c r="AA36632"/>
      <c r="AB36632"/>
      <c r="AC36632"/>
    </row>
    <row r="36633" spans="27:29" x14ac:dyDescent="0.25">
      <c r="AA36633"/>
      <c r="AB36633"/>
      <c r="AC36633"/>
    </row>
    <row r="36634" spans="27:29" x14ac:dyDescent="0.25">
      <c r="AA36634"/>
      <c r="AB36634"/>
      <c r="AC36634"/>
    </row>
    <row r="36635" spans="27:29" x14ac:dyDescent="0.25">
      <c r="AA36635"/>
      <c r="AB36635"/>
      <c r="AC36635"/>
    </row>
    <row r="36636" spans="27:29" x14ac:dyDescent="0.25">
      <c r="AA36636"/>
      <c r="AB36636"/>
      <c r="AC36636"/>
    </row>
    <row r="36637" spans="27:29" x14ac:dyDescent="0.25">
      <c r="AA36637"/>
      <c r="AB36637"/>
      <c r="AC36637"/>
    </row>
    <row r="36638" spans="27:29" x14ac:dyDescent="0.25">
      <c r="AA36638"/>
      <c r="AB36638"/>
      <c r="AC36638"/>
    </row>
    <row r="36639" spans="27:29" x14ac:dyDescent="0.25">
      <c r="AA36639"/>
      <c r="AB36639"/>
      <c r="AC36639"/>
    </row>
    <row r="36640" spans="27:29" x14ac:dyDescent="0.25">
      <c r="AA36640"/>
      <c r="AB36640"/>
      <c r="AC36640"/>
    </row>
    <row r="36641" spans="27:29" x14ac:dyDescent="0.25">
      <c r="AA36641"/>
      <c r="AB36641"/>
      <c r="AC36641"/>
    </row>
    <row r="36642" spans="27:29" x14ac:dyDescent="0.25">
      <c r="AA36642"/>
      <c r="AB36642"/>
      <c r="AC36642"/>
    </row>
    <row r="36643" spans="27:29" x14ac:dyDescent="0.25">
      <c r="AA36643"/>
      <c r="AB36643"/>
      <c r="AC36643"/>
    </row>
    <row r="36644" spans="27:29" x14ac:dyDescent="0.25">
      <c r="AA36644"/>
      <c r="AB36644"/>
      <c r="AC36644"/>
    </row>
    <row r="36645" spans="27:29" x14ac:dyDescent="0.25">
      <c r="AA36645"/>
      <c r="AB36645"/>
      <c r="AC36645"/>
    </row>
    <row r="36646" spans="27:29" x14ac:dyDescent="0.25">
      <c r="AA36646"/>
      <c r="AB36646"/>
      <c r="AC36646"/>
    </row>
    <row r="36647" spans="27:29" x14ac:dyDescent="0.25">
      <c r="AA36647"/>
      <c r="AB36647"/>
      <c r="AC36647"/>
    </row>
    <row r="36648" spans="27:29" x14ac:dyDescent="0.25">
      <c r="AA36648"/>
      <c r="AB36648"/>
      <c r="AC36648"/>
    </row>
    <row r="36649" spans="27:29" x14ac:dyDescent="0.25">
      <c r="AA36649"/>
      <c r="AB36649"/>
      <c r="AC36649"/>
    </row>
    <row r="36650" spans="27:29" x14ac:dyDescent="0.25">
      <c r="AA36650"/>
      <c r="AB36650"/>
      <c r="AC36650"/>
    </row>
    <row r="36651" spans="27:29" x14ac:dyDescent="0.25">
      <c r="AA36651"/>
      <c r="AB36651"/>
      <c r="AC36651"/>
    </row>
    <row r="36652" spans="27:29" x14ac:dyDescent="0.25">
      <c r="AA36652"/>
      <c r="AB36652"/>
      <c r="AC36652"/>
    </row>
    <row r="36653" spans="27:29" x14ac:dyDescent="0.25">
      <c r="AA36653"/>
      <c r="AB36653"/>
      <c r="AC36653"/>
    </row>
    <row r="36654" spans="27:29" x14ac:dyDescent="0.25">
      <c r="AA36654"/>
      <c r="AB36654"/>
      <c r="AC36654"/>
    </row>
    <row r="36655" spans="27:29" x14ac:dyDescent="0.25">
      <c r="AA36655"/>
      <c r="AB36655"/>
      <c r="AC36655"/>
    </row>
    <row r="36656" spans="27:29" x14ac:dyDescent="0.25">
      <c r="AA36656"/>
      <c r="AB36656"/>
      <c r="AC36656"/>
    </row>
    <row r="36657" spans="27:29" x14ac:dyDescent="0.25">
      <c r="AA36657"/>
      <c r="AB36657"/>
      <c r="AC36657"/>
    </row>
    <row r="36658" spans="27:29" x14ac:dyDescent="0.25">
      <c r="AA36658"/>
      <c r="AB36658"/>
      <c r="AC36658"/>
    </row>
    <row r="36659" spans="27:29" x14ac:dyDescent="0.25">
      <c r="AA36659"/>
      <c r="AB36659"/>
      <c r="AC36659"/>
    </row>
    <row r="36660" spans="27:29" x14ac:dyDescent="0.25">
      <c r="AA36660"/>
      <c r="AB36660"/>
      <c r="AC36660"/>
    </row>
    <row r="36661" spans="27:29" x14ac:dyDescent="0.25">
      <c r="AA36661"/>
      <c r="AB36661"/>
      <c r="AC36661"/>
    </row>
    <row r="36662" spans="27:29" x14ac:dyDescent="0.25">
      <c r="AA36662"/>
      <c r="AB36662"/>
      <c r="AC36662"/>
    </row>
    <row r="36663" spans="27:29" x14ac:dyDescent="0.25">
      <c r="AA36663"/>
      <c r="AB36663"/>
      <c r="AC36663"/>
    </row>
    <row r="36664" spans="27:29" x14ac:dyDescent="0.25">
      <c r="AA36664"/>
      <c r="AB36664"/>
      <c r="AC36664"/>
    </row>
    <row r="36665" spans="27:29" x14ac:dyDescent="0.25">
      <c r="AA36665"/>
      <c r="AB36665"/>
      <c r="AC36665"/>
    </row>
    <row r="36666" spans="27:29" x14ac:dyDescent="0.25">
      <c r="AA36666"/>
      <c r="AB36666"/>
      <c r="AC36666"/>
    </row>
    <row r="36667" spans="27:29" x14ac:dyDescent="0.25">
      <c r="AA36667"/>
      <c r="AB36667"/>
      <c r="AC36667"/>
    </row>
    <row r="36668" spans="27:29" x14ac:dyDescent="0.25">
      <c r="AA36668"/>
      <c r="AB36668"/>
      <c r="AC36668"/>
    </row>
    <row r="36669" spans="27:29" x14ac:dyDescent="0.25">
      <c r="AA36669"/>
      <c r="AB36669"/>
      <c r="AC36669"/>
    </row>
    <row r="36670" spans="27:29" x14ac:dyDescent="0.25">
      <c r="AA36670"/>
      <c r="AB36670"/>
      <c r="AC36670"/>
    </row>
    <row r="36671" spans="27:29" x14ac:dyDescent="0.25">
      <c r="AA36671"/>
      <c r="AB36671"/>
      <c r="AC36671"/>
    </row>
    <row r="36672" spans="27:29" x14ac:dyDescent="0.25">
      <c r="AA36672"/>
      <c r="AB36672"/>
      <c r="AC36672"/>
    </row>
    <row r="36673" spans="27:29" x14ac:dyDescent="0.25">
      <c r="AA36673"/>
      <c r="AB36673"/>
      <c r="AC36673"/>
    </row>
    <row r="36674" spans="27:29" x14ac:dyDescent="0.25">
      <c r="AA36674"/>
      <c r="AB36674"/>
      <c r="AC36674"/>
    </row>
    <row r="36675" spans="27:29" x14ac:dyDescent="0.25">
      <c r="AA36675"/>
      <c r="AB36675"/>
      <c r="AC36675"/>
    </row>
    <row r="36676" spans="27:29" x14ac:dyDescent="0.25">
      <c r="AA36676"/>
      <c r="AB36676"/>
      <c r="AC36676"/>
    </row>
    <row r="36677" spans="27:29" x14ac:dyDescent="0.25">
      <c r="AA36677"/>
      <c r="AB36677"/>
      <c r="AC36677"/>
    </row>
    <row r="36678" spans="27:29" x14ac:dyDescent="0.25">
      <c r="AA36678"/>
      <c r="AB36678"/>
      <c r="AC36678"/>
    </row>
    <row r="36679" spans="27:29" x14ac:dyDescent="0.25">
      <c r="AA36679"/>
      <c r="AB36679"/>
      <c r="AC36679"/>
    </row>
    <row r="36680" spans="27:29" x14ac:dyDescent="0.25">
      <c r="AA36680"/>
      <c r="AB36680"/>
      <c r="AC36680"/>
    </row>
    <row r="36681" spans="27:29" x14ac:dyDescent="0.25">
      <c r="AA36681"/>
      <c r="AB36681"/>
      <c r="AC36681"/>
    </row>
    <row r="36682" spans="27:29" x14ac:dyDescent="0.25">
      <c r="AA36682"/>
      <c r="AB36682"/>
      <c r="AC36682"/>
    </row>
    <row r="36683" spans="27:29" x14ac:dyDescent="0.25">
      <c r="AA36683"/>
      <c r="AB36683"/>
      <c r="AC36683"/>
    </row>
    <row r="36684" spans="27:29" x14ac:dyDescent="0.25">
      <c r="AA36684"/>
      <c r="AB36684"/>
      <c r="AC36684"/>
    </row>
    <row r="36685" spans="27:29" x14ac:dyDescent="0.25">
      <c r="AA36685"/>
      <c r="AB36685"/>
      <c r="AC36685"/>
    </row>
    <row r="36686" spans="27:29" x14ac:dyDescent="0.25">
      <c r="AA36686"/>
      <c r="AB36686"/>
      <c r="AC36686"/>
    </row>
    <row r="36687" spans="27:29" x14ac:dyDescent="0.25">
      <c r="AA36687"/>
      <c r="AB36687"/>
      <c r="AC36687"/>
    </row>
    <row r="36688" spans="27:29" x14ac:dyDescent="0.25">
      <c r="AA36688"/>
      <c r="AB36688"/>
      <c r="AC36688"/>
    </row>
    <row r="36689" spans="27:29" x14ac:dyDescent="0.25">
      <c r="AA36689"/>
      <c r="AB36689"/>
      <c r="AC36689"/>
    </row>
    <row r="36690" spans="27:29" x14ac:dyDescent="0.25">
      <c r="AA36690"/>
      <c r="AB36690"/>
      <c r="AC36690"/>
    </row>
    <row r="36691" spans="27:29" x14ac:dyDescent="0.25">
      <c r="AA36691"/>
      <c r="AB36691"/>
      <c r="AC36691"/>
    </row>
    <row r="36692" spans="27:29" x14ac:dyDescent="0.25">
      <c r="AA36692"/>
      <c r="AB36692"/>
      <c r="AC36692"/>
    </row>
    <row r="36693" spans="27:29" x14ac:dyDescent="0.25">
      <c r="AA36693"/>
      <c r="AB36693"/>
      <c r="AC36693"/>
    </row>
    <row r="36694" spans="27:29" x14ac:dyDescent="0.25">
      <c r="AA36694"/>
      <c r="AB36694"/>
      <c r="AC36694"/>
    </row>
    <row r="36695" spans="27:29" x14ac:dyDescent="0.25">
      <c r="AA36695"/>
      <c r="AB36695"/>
      <c r="AC36695"/>
    </row>
    <row r="36696" spans="27:29" x14ac:dyDescent="0.25">
      <c r="AA36696"/>
      <c r="AB36696"/>
      <c r="AC36696"/>
    </row>
    <row r="36697" spans="27:29" x14ac:dyDescent="0.25">
      <c r="AA36697"/>
      <c r="AB36697"/>
      <c r="AC36697"/>
    </row>
    <row r="36698" spans="27:29" x14ac:dyDescent="0.25">
      <c r="AA36698"/>
      <c r="AB36698"/>
      <c r="AC36698"/>
    </row>
    <row r="36699" spans="27:29" x14ac:dyDescent="0.25">
      <c r="AA36699"/>
      <c r="AB36699"/>
      <c r="AC36699"/>
    </row>
    <row r="36700" spans="27:29" x14ac:dyDescent="0.25">
      <c r="AA36700"/>
      <c r="AB36700"/>
      <c r="AC36700"/>
    </row>
    <row r="36701" spans="27:29" x14ac:dyDescent="0.25">
      <c r="AA36701"/>
      <c r="AB36701"/>
      <c r="AC36701"/>
    </row>
    <row r="36702" spans="27:29" x14ac:dyDescent="0.25">
      <c r="AA36702"/>
      <c r="AB36702"/>
      <c r="AC36702"/>
    </row>
    <row r="36703" spans="27:29" x14ac:dyDescent="0.25">
      <c r="AA36703"/>
      <c r="AB36703"/>
      <c r="AC36703"/>
    </row>
    <row r="36704" spans="27:29" x14ac:dyDescent="0.25">
      <c r="AA36704"/>
      <c r="AB36704"/>
      <c r="AC36704"/>
    </row>
    <row r="36705" spans="27:29" x14ac:dyDescent="0.25">
      <c r="AA36705"/>
      <c r="AB36705"/>
      <c r="AC36705"/>
    </row>
    <row r="36706" spans="27:29" x14ac:dyDescent="0.25">
      <c r="AA36706"/>
      <c r="AB36706"/>
      <c r="AC36706"/>
    </row>
    <row r="36707" spans="27:29" x14ac:dyDescent="0.25">
      <c r="AA36707"/>
      <c r="AB36707"/>
      <c r="AC36707"/>
    </row>
    <row r="36708" spans="27:29" x14ac:dyDescent="0.25">
      <c r="AA36708"/>
      <c r="AB36708"/>
      <c r="AC36708"/>
    </row>
    <row r="36709" spans="27:29" x14ac:dyDescent="0.25">
      <c r="AA36709"/>
      <c r="AB36709"/>
      <c r="AC36709"/>
    </row>
    <row r="36710" spans="27:29" x14ac:dyDescent="0.25">
      <c r="AA36710"/>
      <c r="AB36710"/>
      <c r="AC36710"/>
    </row>
    <row r="36711" spans="27:29" x14ac:dyDescent="0.25">
      <c r="AA36711"/>
      <c r="AB36711"/>
      <c r="AC36711"/>
    </row>
    <row r="36712" spans="27:29" x14ac:dyDescent="0.25">
      <c r="AA36712"/>
      <c r="AB36712"/>
      <c r="AC36712"/>
    </row>
    <row r="36713" spans="27:29" x14ac:dyDescent="0.25">
      <c r="AA36713"/>
      <c r="AB36713"/>
      <c r="AC36713"/>
    </row>
    <row r="36714" spans="27:29" x14ac:dyDescent="0.25">
      <c r="AA36714"/>
      <c r="AB36714"/>
      <c r="AC36714"/>
    </row>
    <row r="36715" spans="27:29" x14ac:dyDescent="0.25">
      <c r="AA36715"/>
      <c r="AB36715"/>
      <c r="AC36715"/>
    </row>
    <row r="36716" spans="27:29" x14ac:dyDescent="0.25">
      <c r="AA36716"/>
      <c r="AB36716"/>
      <c r="AC36716"/>
    </row>
    <row r="36717" spans="27:29" x14ac:dyDescent="0.25">
      <c r="AA36717"/>
      <c r="AB36717"/>
      <c r="AC36717"/>
    </row>
    <row r="36718" spans="27:29" x14ac:dyDescent="0.25">
      <c r="AA36718"/>
      <c r="AB36718"/>
      <c r="AC36718"/>
    </row>
    <row r="36719" spans="27:29" x14ac:dyDescent="0.25">
      <c r="AA36719"/>
      <c r="AB36719"/>
      <c r="AC36719"/>
    </row>
    <row r="36720" spans="27:29" x14ac:dyDescent="0.25">
      <c r="AA36720"/>
      <c r="AB36720"/>
      <c r="AC36720"/>
    </row>
    <row r="36721" spans="27:29" x14ac:dyDescent="0.25">
      <c r="AA36721"/>
      <c r="AB36721"/>
      <c r="AC36721"/>
    </row>
    <row r="36722" spans="27:29" x14ac:dyDescent="0.25">
      <c r="AA36722"/>
      <c r="AB36722"/>
      <c r="AC36722"/>
    </row>
    <row r="36723" spans="27:29" x14ac:dyDescent="0.25">
      <c r="AA36723"/>
      <c r="AB36723"/>
      <c r="AC36723"/>
    </row>
    <row r="36724" spans="27:29" x14ac:dyDescent="0.25">
      <c r="AA36724"/>
      <c r="AB36724"/>
      <c r="AC36724"/>
    </row>
    <row r="36725" spans="27:29" x14ac:dyDescent="0.25">
      <c r="AA36725"/>
      <c r="AB36725"/>
      <c r="AC36725"/>
    </row>
    <row r="36726" spans="27:29" x14ac:dyDescent="0.25">
      <c r="AA36726"/>
      <c r="AB36726"/>
      <c r="AC36726"/>
    </row>
    <row r="36727" spans="27:29" x14ac:dyDescent="0.25">
      <c r="AA36727"/>
      <c r="AB36727"/>
      <c r="AC36727"/>
    </row>
    <row r="36728" spans="27:29" x14ac:dyDescent="0.25">
      <c r="AA36728"/>
      <c r="AB36728"/>
      <c r="AC36728"/>
    </row>
    <row r="36729" spans="27:29" x14ac:dyDescent="0.25">
      <c r="AA36729"/>
      <c r="AB36729"/>
      <c r="AC36729"/>
    </row>
    <row r="36730" spans="27:29" x14ac:dyDescent="0.25">
      <c r="AA36730"/>
      <c r="AB36730"/>
      <c r="AC36730"/>
    </row>
    <row r="36731" spans="27:29" x14ac:dyDescent="0.25">
      <c r="AA36731"/>
      <c r="AB36731"/>
      <c r="AC36731"/>
    </row>
    <row r="36732" spans="27:29" x14ac:dyDescent="0.25">
      <c r="AA36732"/>
      <c r="AB36732"/>
      <c r="AC36732"/>
    </row>
    <row r="36733" spans="27:29" x14ac:dyDescent="0.25">
      <c r="AA36733"/>
      <c r="AB36733"/>
      <c r="AC36733"/>
    </row>
    <row r="36734" spans="27:29" x14ac:dyDescent="0.25">
      <c r="AA36734"/>
      <c r="AB36734"/>
      <c r="AC36734"/>
    </row>
    <row r="36735" spans="27:29" x14ac:dyDescent="0.25">
      <c r="AA36735"/>
      <c r="AB36735"/>
      <c r="AC36735"/>
    </row>
    <row r="36736" spans="27:29" x14ac:dyDescent="0.25">
      <c r="AA36736"/>
      <c r="AB36736"/>
      <c r="AC36736"/>
    </row>
    <row r="36737" spans="27:29" x14ac:dyDescent="0.25">
      <c r="AA36737"/>
      <c r="AB36737"/>
      <c r="AC36737"/>
    </row>
    <row r="36738" spans="27:29" x14ac:dyDescent="0.25">
      <c r="AA36738"/>
      <c r="AB36738"/>
      <c r="AC36738"/>
    </row>
    <row r="36739" spans="27:29" x14ac:dyDescent="0.25">
      <c r="AA36739"/>
      <c r="AB36739"/>
      <c r="AC36739"/>
    </row>
    <row r="36740" spans="27:29" x14ac:dyDescent="0.25">
      <c r="AA36740"/>
      <c r="AB36740"/>
      <c r="AC36740"/>
    </row>
    <row r="36741" spans="27:29" x14ac:dyDescent="0.25">
      <c r="AA36741"/>
      <c r="AB36741"/>
      <c r="AC36741"/>
    </row>
    <row r="36742" spans="27:29" x14ac:dyDescent="0.25">
      <c r="AA36742"/>
      <c r="AB36742"/>
      <c r="AC36742"/>
    </row>
    <row r="36743" spans="27:29" x14ac:dyDescent="0.25">
      <c r="AA36743"/>
      <c r="AB36743"/>
      <c r="AC36743"/>
    </row>
    <row r="36744" spans="27:29" x14ac:dyDescent="0.25">
      <c r="AA36744"/>
      <c r="AB36744"/>
      <c r="AC36744"/>
    </row>
    <row r="36745" spans="27:29" x14ac:dyDescent="0.25">
      <c r="AA36745"/>
      <c r="AB36745"/>
      <c r="AC36745"/>
    </row>
    <row r="36746" spans="27:29" x14ac:dyDescent="0.25">
      <c r="AA36746"/>
      <c r="AB36746"/>
      <c r="AC36746"/>
    </row>
    <row r="36747" spans="27:29" x14ac:dyDescent="0.25">
      <c r="AA36747"/>
      <c r="AB36747"/>
      <c r="AC36747"/>
    </row>
    <row r="36748" spans="27:29" x14ac:dyDescent="0.25">
      <c r="AA36748"/>
      <c r="AB36748"/>
      <c r="AC36748"/>
    </row>
    <row r="36749" spans="27:29" x14ac:dyDescent="0.25">
      <c r="AA36749"/>
      <c r="AB36749"/>
      <c r="AC36749"/>
    </row>
    <row r="36750" spans="27:29" x14ac:dyDescent="0.25">
      <c r="AA36750"/>
      <c r="AB36750"/>
      <c r="AC36750"/>
    </row>
    <row r="36751" spans="27:29" x14ac:dyDescent="0.25">
      <c r="AA36751"/>
      <c r="AB36751"/>
      <c r="AC36751"/>
    </row>
    <row r="36752" spans="27:29" x14ac:dyDescent="0.25">
      <c r="AA36752"/>
      <c r="AB36752"/>
      <c r="AC36752"/>
    </row>
    <row r="36753" spans="27:29" x14ac:dyDescent="0.25">
      <c r="AA36753"/>
      <c r="AB36753"/>
      <c r="AC36753"/>
    </row>
    <row r="36754" spans="27:29" x14ac:dyDescent="0.25">
      <c r="AA36754"/>
      <c r="AB36754"/>
      <c r="AC36754"/>
    </row>
    <row r="36755" spans="27:29" x14ac:dyDescent="0.25">
      <c r="AA36755"/>
      <c r="AB36755"/>
      <c r="AC36755"/>
    </row>
    <row r="36756" spans="27:29" x14ac:dyDescent="0.25">
      <c r="AA36756"/>
      <c r="AB36756"/>
      <c r="AC36756"/>
    </row>
    <row r="36757" spans="27:29" x14ac:dyDescent="0.25">
      <c r="AA36757"/>
      <c r="AB36757"/>
      <c r="AC36757"/>
    </row>
    <row r="36758" spans="27:29" x14ac:dyDescent="0.25">
      <c r="AA36758"/>
      <c r="AB36758"/>
      <c r="AC36758"/>
    </row>
    <row r="36759" spans="27:29" x14ac:dyDescent="0.25">
      <c r="AA36759"/>
      <c r="AB36759"/>
      <c r="AC36759"/>
    </row>
    <row r="36760" spans="27:29" x14ac:dyDescent="0.25">
      <c r="AA36760"/>
      <c r="AB36760"/>
      <c r="AC36760"/>
    </row>
    <row r="36761" spans="27:29" x14ac:dyDescent="0.25">
      <c r="AA36761"/>
      <c r="AB36761"/>
      <c r="AC36761"/>
    </row>
    <row r="36762" spans="27:29" x14ac:dyDescent="0.25">
      <c r="AA36762"/>
      <c r="AB36762"/>
      <c r="AC36762"/>
    </row>
    <row r="36763" spans="27:29" x14ac:dyDescent="0.25">
      <c r="AA36763"/>
      <c r="AB36763"/>
      <c r="AC36763"/>
    </row>
    <row r="36764" spans="27:29" x14ac:dyDescent="0.25">
      <c r="AA36764"/>
      <c r="AB36764"/>
      <c r="AC36764"/>
    </row>
    <row r="36765" spans="27:29" x14ac:dyDescent="0.25">
      <c r="AA36765"/>
      <c r="AB36765"/>
      <c r="AC36765"/>
    </row>
    <row r="36766" spans="27:29" x14ac:dyDescent="0.25">
      <c r="AA36766"/>
      <c r="AB36766"/>
      <c r="AC36766"/>
    </row>
    <row r="36767" spans="27:29" x14ac:dyDescent="0.25">
      <c r="AA36767"/>
      <c r="AB36767"/>
      <c r="AC36767"/>
    </row>
    <row r="36768" spans="27:29" x14ac:dyDescent="0.25">
      <c r="AA36768"/>
      <c r="AB36768"/>
      <c r="AC36768"/>
    </row>
    <row r="36769" spans="27:29" x14ac:dyDescent="0.25">
      <c r="AA36769"/>
      <c r="AB36769"/>
      <c r="AC36769"/>
    </row>
    <row r="36770" spans="27:29" x14ac:dyDescent="0.25">
      <c r="AA36770"/>
      <c r="AB36770"/>
      <c r="AC36770"/>
    </row>
    <row r="36771" spans="27:29" x14ac:dyDescent="0.25">
      <c r="AA36771"/>
      <c r="AB36771"/>
      <c r="AC36771"/>
    </row>
    <row r="36772" spans="27:29" x14ac:dyDescent="0.25">
      <c r="AA36772"/>
      <c r="AB36772"/>
      <c r="AC36772"/>
    </row>
    <row r="36773" spans="27:29" x14ac:dyDescent="0.25">
      <c r="AA36773"/>
      <c r="AB36773"/>
      <c r="AC36773"/>
    </row>
    <row r="36774" spans="27:29" x14ac:dyDescent="0.25">
      <c r="AA36774"/>
      <c r="AB36774"/>
      <c r="AC36774"/>
    </row>
    <row r="36775" spans="27:29" x14ac:dyDescent="0.25">
      <c r="AA36775"/>
      <c r="AB36775"/>
      <c r="AC36775"/>
    </row>
    <row r="36776" spans="27:29" x14ac:dyDescent="0.25">
      <c r="AA36776"/>
      <c r="AB36776"/>
      <c r="AC36776"/>
    </row>
    <row r="36777" spans="27:29" x14ac:dyDescent="0.25">
      <c r="AA36777"/>
      <c r="AB36777"/>
      <c r="AC36777"/>
    </row>
    <row r="36778" spans="27:29" x14ac:dyDescent="0.25">
      <c r="AA36778"/>
      <c r="AB36778"/>
      <c r="AC36778"/>
    </row>
    <row r="36779" spans="27:29" x14ac:dyDescent="0.25">
      <c r="AA36779"/>
      <c r="AB36779"/>
      <c r="AC36779"/>
    </row>
    <row r="36780" spans="27:29" x14ac:dyDescent="0.25">
      <c r="AA36780"/>
      <c r="AB36780"/>
      <c r="AC36780"/>
    </row>
    <row r="36781" spans="27:29" x14ac:dyDescent="0.25">
      <c r="AA36781"/>
      <c r="AB36781"/>
      <c r="AC36781"/>
    </row>
    <row r="36782" spans="27:29" x14ac:dyDescent="0.25">
      <c r="AA36782"/>
      <c r="AB36782"/>
      <c r="AC36782"/>
    </row>
    <row r="36783" spans="27:29" x14ac:dyDescent="0.25">
      <c r="AA36783"/>
      <c r="AB36783"/>
      <c r="AC36783"/>
    </row>
    <row r="36784" spans="27:29" x14ac:dyDescent="0.25">
      <c r="AA36784"/>
      <c r="AB36784"/>
      <c r="AC36784"/>
    </row>
    <row r="36785" spans="27:29" x14ac:dyDescent="0.25">
      <c r="AA36785"/>
      <c r="AB36785"/>
      <c r="AC36785"/>
    </row>
    <row r="36786" spans="27:29" x14ac:dyDescent="0.25">
      <c r="AA36786"/>
      <c r="AB36786"/>
      <c r="AC36786"/>
    </row>
    <row r="36787" spans="27:29" x14ac:dyDescent="0.25">
      <c r="AA36787"/>
      <c r="AB36787"/>
      <c r="AC36787"/>
    </row>
    <row r="36788" spans="27:29" x14ac:dyDescent="0.25">
      <c r="AA36788"/>
      <c r="AB36788"/>
      <c r="AC36788"/>
    </row>
    <row r="36789" spans="27:29" x14ac:dyDescent="0.25">
      <c r="AA36789"/>
      <c r="AB36789"/>
      <c r="AC36789"/>
    </row>
    <row r="36790" spans="27:29" x14ac:dyDescent="0.25">
      <c r="AA36790"/>
      <c r="AB36790"/>
      <c r="AC36790"/>
    </row>
    <row r="36791" spans="27:29" x14ac:dyDescent="0.25">
      <c r="AA36791"/>
      <c r="AB36791"/>
      <c r="AC36791"/>
    </row>
    <row r="36792" spans="27:29" x14ac:dyDescent="0.25">
      <c r="AA36792"/>
      <c r="AB36792"/>
      <c r="AC36792"/>
    </row>
    <row r="36793" spans="27:29" x14ac:dyDescent="0.25">
      <c r="AA36793"/>
      <c r="AB36793"/>
      <c r="AC36793"/>
    </row>
    <row r="36794" spans="27:29" x14ac:dyDescent="0.25">
      <c r="AA36794"/>
      <c r="AB36794"/>
      <c r="AC36794"/>
    </row>
    <row r="36795" spans="27:29" x14ac:dyDescent="0.25">
      <c r="AA36795"/>
      <c r="AB36795"/>
      <c r="AC36795"/>
    </row>
    <row r="36796" spans="27:29" x14ac:dyDescent="0.25">
      <c r="AA36796"/>
      <c r="AB36796"/>
      <c r="AC36796"/>
    </row>
    <row r="36797" spans="27:29" x14ac:dyDescent="0.25">
      <c r="AA36797"/>
      <c r="AB36797"/>
      <c r="AC36797"/>
    </row>
    <row r="36798" spans="27:29" x14ac:dyDescent="0.25">
      <c r="AA36798"/>
      <c r="AB36798"/>
      <c r="AC36798"/>
    </row>
    <row r="36799" spans="27:29" x14ac:dyDescent="0.25">
      <c r="AA36799"/>
      <c r="AB36799"/>
      <c r="AC36799"/>
    </row>
    <row r="36800" spans="27:29" x14ac:dyDescent="0.25">
      <c r="AA36800"/>
      <c r="AB36800"/>
      <c r="AC36800"/>
    </row>
    <row r="36801" spans="27:29" x14ac:dyDescent="0.25">
      <c r="AA36801"/>
      <c r="AB36801"/>
      <c r="AC36801"/>
    </row>
    <row r="36802" spans="27:29" x14ac:dyDescent="0.25">
      <c r="AA36802"/>
      <c r="AB36802"/>
      <c r="AC36802"/>
    </row>
    <row r="36803" spans="27:29" x14ac:dyDescent="0.25">
      <c r="AA36803"/>
      <c r="AB36803"/>
      <c r="AC36803"/>
    </row>
    <row r="36804" spans="27:29" x14ac:dyDescent="0.25">
      <c r="AA36804"/>
      <c r="AB36804"/>
      <c r="AC36804"/>
    </row>
    <row r="36805" spans="27:29" x14ac:dyDescent="0.25">
      <c r="AA36805"/>
      <c r="AB36805"/>
      <c r="AC36805"/>
    </row>
    <row r="36806" spans="27:29" x14ac:dyDescent="0.25">
      <c r="AA36806"/>
      <c r="AB36806"/>
      <c r="AC36806"/>
    </row>
    <row r="36807" spans="27:29" x14ac:dyDescent="0.25">
      <c r="AA36807"/>
      <c r="AB36807"/>
      <c r="AC36807"/>
    </row>
    <row r="36808" spans="27:29" x14ac:dyDescent="0.25">
      <c r="AA36808"/>
      <c r="AB36808"/>
      <c r="AC36808"/>
    </row>
    <row r="36809" spans="27:29" x14ac:dyDescent="0.25">
      <c r="AA36809"/>
      <c r="AB36809"/>
      <c r="AC36809"/>
    </row>
    <row r="36810" spans="27:29" x14ac:dyDescent="0.25">
      <c r="AA36810"/>
      <c r="AB36810"/>
      <c r="AC36810"/>
    </row>
    <row r="36811" spans="27:29" x14ac:dyDescent="0.25">
      <c r="AA36811"/>
      <c r="AB36811"/>
      <c r="AC36811"/>
    </row>
    <row r="36812" spans="27:29" x14ac:dyDescent="0.25">
      <c r="AA36812"/>
      <c r="AB36812"/>
      <c r="AC36812"/>
    </row>
    <row r="36813" spans="27:29" x14ac:dyDescent="0.25">
      <c r="AA36813"/>
      <c r="AB36813"/>
      <c r="AC36813"/>
    </row>
    <row r="36814" spans="27:29" x14ac:dyDescent="0.25">
      <c r="AA36814"/>
      <c r="AB36814"/>
      <c r="AC36814"/>
    </row>
    <row r="36815" spans="27:29" x14ac:dyDescent="0.25">
      <c r="AA36815"/>
      <c r="AB36815"/>
      <c r="AC36815"/>
    </row>
    <row r="36816" spans="27:29" x14ac:dyDescent="0.25">
      <c r="AA36816"/>
      <c r="AB36816"/>
      <c r="AC36816"/>
    </row>
    <row r="36817" spans="27:29" x14ac:dyDescent="0.25">
      <c r="AA36817"/>
      <c r="AB36817"/>
      <c r="AC36817"/>
    </row>
    <row r="36818" spans="27:29" x14ac:dyDescent="0.25">
      <c r="AA36818"/>
      <c r="AB36818"/>
      <c r="AC36818"/>
    </row>
    <row r="36819" spans="27:29" x14ac:dyDescent="0.25">
      <c r="AA36819"/>
      <c r="AB36819"/>
      <c r="AC36819"/>
    </row>
    <row r="36820" spans="27:29" x14ac:dyDescent="0.25">
      <c r="AA36820"/>
      <c r="AB36820"/>
      <c r="AC36820"/>
    </row>
    <row r="36821" spans="27:29" x14ac:dyDescent="0.25">
      <c r="AA36821"/>
      <c r="AB36821"/>
      <c r="AC36821"/>
    </row>
    <row r="36822" spans="27:29" x14ac:dyDescent="0.25">
      <c r="AA36822"/>
      <c r="AB36822"/>
      <c r="AC36822"/>
    </row>
    <row r="36823" spans="27:29" x14ac:dyDescent="0.25">
      <c r="AA36823"/>
      <c r="AB36823"/>
      <c r="AC36823"/>
    </row>
    <row r="36824" spans="27:29" x14ac:dyDescent="0.25">
      <c r="AA36824"/>
      <c r="AB36824"/>
      <c r="AC36824"/>
    </row>
    <row r="36825" spans="27:29" x14ac:dyDescent="0.25">
      <c r="AA36825"/>
      <c r="AB36825"/>
      <c r="AC36825"/>
    </row>
    <row r="36826" spans="27:29" x14ac:dyDescent="0.25">
      <c r="AA36826"/>
      <c r="AB36826"/>
      <c r="AC36826"/>
    </row>
    <row r="36827" spans="27:29" x14ac:dyDescent="0.25">
      <c r="AA36827"/>
      <c r="AB36827"/>
      <c r="AC36827"/>
    </row>
    <row r="36828" spans="27:29" x14ac:dyDescent="0.25">
      <c r="AA36828"/>
      <c r="AB36828"/>
      <c r="AC36828"/>
    </row>
    <row r="36829" spans="27:29" x14ac:dyDescent="0.25">
      <c r="AA36829"/>
      <c r="AB36829"/>
      <c r="AC36829"/>
    </row>
    <row r="36830" spans="27:29" x14ac:dyDescent="0.25">
      <c r="AA36830"/>
      <c r="AB36830"/>
      <c r="AC36830"/>
    </row>
    <row r="36831" spans="27:29" x14ac:dyDescent="0.25">
      <c r="AA36831"/>
      <c r="AB36831"/>
      <c r="AC36831"/>
    </row>
    <row r="36832" spans="27:29" x14ac:dyDescent="0.25">
      <c r="AA36832"/>
      <c r="AB36832"/>
      <c r="AC36832"/>
    </row>
    <row r="36833" spans="27:29" x14ac:dyDescent="0.25">
      <c r="AA36833"/>
      <c r="AB36833"/>
      <c r="AC36833"/>
    </row>
    <row r="36834" spans="27:29" x14ac:dyDescent="0.25">
      <c r="AA36834"/>
      <c r="AB36834"/>
      <c r="AC36834"/>
    </row>
    <row r="36835" spans="27:29" x14ac:dyDescent="0.25">
      <c r="AA36835"/>
      <c r="AB36835"/>
      <c r="AC36835"/>
    </row>
    <row r="36836" spans="27:29" x14ac:dyDescent="0.25">
      <c r="AA36836"/>
      <c r="AB36836"/>
      <c r="AC36836"/>
    </row>
    <row r="36837" spans="27:29" x14ac:dyDescent="0.25">
      <c r="AA36837"/>
      <c r="AB36837"/>
      <c r="AC36837"/>
    </row>
    <row r="36838" spans="27:29" x14ac:dyDescent="0.25">
      <c r="AA36838"/>
      <c r="AB36838"/>
      <c r="AC36838"/>
    </row>
    <row r="36839" spans="27:29" x14ac:dyDescent="0.25">
      <c r="AA36839"/>
      <c r="AB36839"/>
      <c r="AC36839"/>
    </row>
    <row r="36840" spans="27:29" x14ac:dyDescent="0.25">
      <c r="AA36840"/>
      <c r="AB36840"/>
      <c r="AC36840"/>
    </row>
    <row r="36841" spans="27:29" x14ac:dyDescent="0.25">
      <c r="AA36841"/>
      <c r="AB36841"/>
      <c r="AC36841"/>
    </row>
    <row r="36842" spans="27:29" x14ac:dyDescent="0.25">
      <c r="AA36842"/>
      <c r="AB36842"/>
      <c r="AC36842"/>
    </row>
    <row r="36843" spans="27:29" x14ac:dyDescent="0.25">
      <c r="AA36843"/>
      <c r="AB36843"/>
      <c r="AC36843"/>
    </row>
    <row r="36844" spans="27:29" x14ac:dyDescent="0.25">
      <c r="AA36844"/>
      <c r="AB36844"/>
      <c r="AC36844"/>
    </row>
    <row r="36845" spans="27:29" x14ac:dyDescent="0.25">
      <c r="AA36845"/>
      <c r="AB36845"/>
      <c r="AC36845"/>
    </row>
    <row r="36846" spans="27:29" x14ac:dyDescent="0.25">
      <c r="AA36846"/>
      <c r="AB36846"/>
      <c r="AC36846"/>
    </row>
    <row r="36847" spans="27:29" x14ac:dyDescent="0.25">
      <c r="AA36847"/>
      <c r="AB36847"/>
      <c r="AC36847"/>
    </row>
    <row r="36848" spans="27:29" x14ac:dyDescent="0.25">
      <c r="AA36848"/>
      <c r="AB36848"/>
      <c r="AC36848"/>
    </row>
    <row r="36849" spans="27:29" x14ac:dyDescent="0.25">
      <c r="AA36849"/>
      <c r="AB36849"/>
      <c r="AC36849"/>
    </row>
    <row r="36850" spans="27:29" x14ac:dyDescent="0.25">
      <c r="AA36850"/>
      <c r="AB36850"/>
      <c r="AC36850"/>
    </row>
    <row r="36851" spans="27:29" x14ac:dyDescent="0.25">
      <c r="AA36851"/>
      <c r="AB36851"/>
      <c r="AC36851"/>
    </row>
    <row r="36852" spans="27:29" x14ac:dyDescent="0.25">
      <c r="AA36852"/>
      <c r="AB36852"/>
      <c r="AC36852"/>
    </row>
    <row r="36853" spans="27:29" x14ac:dyDescent="0.25">
      <c r="AA36853"/>
      <c r="AB36853"/>
      <c r="AC36853"/>
    </row>
    <row r="36854" spans="27:29" x14ac:dyDescent="0.25">
      <c r="AA36854"/>
      <c r="AB36854"/>
      <c r="AC36854"/>
    </row>
    <row r="36855" spans="27:29" x14ac:dyDescent="0.25">
      <c r="AA36855"/>
      <c r="AB36855"/>
      <c r="AC36855"/>
    </row>
    <row r="36856" spans="27:29" x14ac:dyDescent="0.25">
      <c r="AA36856"/>
      <c r="AB36856"/>
      <c r="AC36856"/>
    </row>
    <row r="36857" spans="27:29" x14ac:dyDescent="0.25">
      <c r="AA36857"/>
      <c r="AB36857"/>
      <c r="AC36857"/>
    </row>
    <row r="36858" spans="27:29" x14ac:dyDescent="0.25">
      <c r="AA36858"/>
      <c r="AB36858"/>
      <c r="AC36858"/>
    </row>
    <row r="36859" spans="27:29" x14ac:dyDescent="0.25">
      <c r="AA36859"/>
      <c r="AB36859"/>
      <c r="AC36859"/>
    </row>
    <row r="36860" spans="27:29" x14ac:dyDescent="0.25">
      <c r="AA36860"/>
      <c r="AB36860"/>
      <c r="AC36860"/>
    </row>
    <row r="36861" spans="27:29" x14ac:dyDescent="0.25">
      <c r="AA36861"/>
      <c r="AB36861"/>
      <c r="AC36861"/>
    </row>
    <row r="36862" spans="27:29" x14ac:dyDescent="0.25">
      <c r="AA36862"/>
      <c r="AB36862"/>
      <c r="AC36862"/>
    </row>
    <row r="36863" spans="27:29" x14ac:dyDescent="0.25">
      <c r="AA36863"/>
      <c r="AB36863"/>
      <c r="AC36863"/>
    </row>
    <row r="36864" spans="27:29" x14ac:dyDescent="0.25">
      <c r="AA36864"/>
      <c r="AB36864"/>
      <c r="AC36864"/>
    </row>
    <row r="36865" spans="27:29" x14ac:dyDescent="0.25">
      <c r="AA36865"/>
      <c r="AB36865"/>
      <c r="AC36865"/>
    </row>
    <row r="36866" spans="27:29" x14ac:dyDescent="0.25">
      <c r="AA36866"/>
      <c r="AB36866"/>
      <c r="AC36866"/>
    </row>
    <row r="36867" spans="27:29" x14ac:dyDescent="0.25">
      <c r="AA36867"/>
      <c r="AB36867"/>
      <c r="AC36867"/>
    </row>
    <row r="36868" spans="27:29" x14ac:dyDescent="0.25">
      <c r="AA36868"/>
      <c r="AB36868"/>
      <c r="AC36868"/>
    </row>
    <row r="36869" spans="27:29" x14ac:dyDescent="0.25">
      <c r="AA36869"/>
      <c r="AB36869"/>
      <c r="AC36869"/>
    </row>
    <row r="36870" spans="27:29" x14ac:dyDescent="0.25">
      <c r="AA36870"/>
      <c r="AB36870"/>
      <c r="AC36870"/>
    </row>
    <row r="36871" spans="27:29" x14ac:dyDescent="0.25">
      <c r="AA36871"/>
      <c r="AB36871"/>
      <c r="AC36871"/>
    </row>
    <row r="36872" spans="27:29" x14ac:dyDescent="0.25">
      <c r="AA36872"/>
      <c r="AB36872"/>
      <c r="AC36872"/>
    </row>
    <row r="36873" spans="27:29" x14ac:dyDescent="0.25">
      <c r="AA36873"/>
      <c r="AB36873"/>
      <c r="AC36873"/>
    </row>
    <row r="36874" spans="27:29" x14ac:dyDescent="0.25">
      <c r="AA36874"/>
      <c r="AB36874"/>
      <c r="AC36874"/>
    </row>
    <row r="36875" spans="27:29" x14ac:dyDescent="0.25">
      <c r="AA36875"/>
      <c r="AB36875"/>
      <c r="AC36875"/>
    </row>
    <row r="36876" spans="27:29" x14ac:dyDescent="0.25">
      <c r="AA36876"/>
      <c r="AB36876"/>
      <c r="AC36876"/>
    </row>
    <row r="36877" spans="27:29" x14ac:dyDescent="0.25">
      <c r="AA36877"/>
      <c r="AB36877"/>
      <c r="AC36877"/>
    </row>
    <row r="36878" spans="27:29" x14ac:dyDescent="0.25">
      <c r="AA36878"/>
      <c r="AB36878"/>
      <c r="AC36878"/>
    </row>
    <row r="36879" spans="27:29" x14ac:dyDescent="0.25">
      <c r="AA36879"/>
      <c r="AB36879"/>
      <c r="AC36879"/>
    </row>
    <row r="36880" spans="27:29" x14ac:dyDescent="0.25">
      <c r="AA36880"/>
      <c r="AB36880"/>
      <c r="AC36880"/>
    </row>
    <row r="36881" spans="27:29" x14ac:dyDescent="0.25">
      <c r="AA36881"/>
      <c r="AB36881"/>
      <c r="AC36881"/>
    </row>
    <row r="36882" spans="27:29" x14ac:dyDescent="0.25">
      <c r="AA36882"/>
      <c r="AB36882"/>
      <c r="AC36882"/>
    </row>
    <row r="36883" spans="27:29" x14ac:dyDescent="0.25">
      <c r="AA36883"/>
      <c r="AB36883"/>
      <c r="AC36883"/>
    </row>
    <row r="36884" spans="27:29" x14ac:dyDescent="0.25">
      <c r="AA36884"/>
      <c r="AB36884"/>
      <c r="AC36884"/>
    </row>
    <row r="36885" spans="27:29" x14ac:dyDescent="0.25">
      <c r="AA36885"/>
      <c r="AB36885"/>
      <c r="AC36885"/>
    </row>
    <row r="36886" spans="27:29" x14ac:dyDescent="0.25">
      <c r="AA36886"/>
      <c r="AB36886"/>
      <c r="AC36886"/>
    </row>
    <row r="36887" spans="27:29" x14ac:dyDescent="0.25">
      <c r="AA36887"/>
      <c r="AB36887"/>
      <c r="AC36887"/>
    </row>
    <row r="36888" spans="27:29" x14ac:dyDescent="0.25">
      <c r="AA36888"/>
      <c r="AB36888"/>
      <c r="AC36888"/>
    </row>
    <row r="36889" spans="27:29" x14ac:dyDescent="0.25">
      <c r="AA36889"/>
      <c r="AB36889"/>
      <c r="AC36889"/>
    </row>
    <row r="36890" spans="27:29" x14ac:dyDescent="0.25">
      <c r="AA36890"/>
      <c r="AB36890"/>
      <c r="AC36890"/>
    </row>
    <row r="36891" spans="27:29" x14ac:dyDescent="0.25">
      <c r="AA36891"/>
      <c r="AB36891"/>
      <c r="AC36891"/>
    </row>
    <row r="36892" spans="27:29" x14ac:dyDescent="0.25">
      <c r="AA36892"/>
      <c r="AB36892"/>
      <c r="AC36892"/>
    </row>
    <row r="36893" spans="27:29" x14ac:dyDescent="0.25">
      <c r="AA36893"/>
      <c r="AB36893"/>
      <c r="AC36893"/>
    </row>
    <row r="36894" spans="27:29" x14ac:dyDescent="0.25">
      <c r="AA36894"/>
      <c r="AB36894"/>
      <c r="AC36894"/>
    </row>
    <row r="36895" spans="27:29" x14ac:dyDescent="0.25">
      <c r="AA36895"/>
      <c r="AB36895"/>
      <c r="AC36895"/>
    </row>
    <row r="36896" spans="27:29" x14ac:dyDescent="0.25">
      <c r="AA36896"/>
      <c r="AB36896"/>
      <c r="AC36896"/>
    </row>
    <row r="36897" spans="27:29" x14ac:dyDescent="0.25">
      <c r="AA36897"/>
      <c r="AB36897"/>
      <c r="AC36897"/>
    </row>
    <row r="36898" spans="27:29" x14ac:dyDescent="0.25">
      <c r="AA36898"/>
      <c r="AB36898"/>
      <c r="AC36898"/>
    </row>
    <row r="36899" spans="27:29" x14ac:dyDescent="0.25">
      <c r="AA36899"/>
      <c r="AB36899"/>
      <c r="AC36899"/>
    </row>
    <row r="36900" spans="27:29" x14ac:dyDescent="0.25">
      <c r="AA36900"/>
      <c r="AB36900"/>
      <c r="AC36900"/>
    </row>
    <row r="36901" spans="27:29" x14ac:dyDescent="0.25">
      <c r="AA36901"/>
      <c r="AB36901"/>
      <c r="AC36901"/>
    </row>
    <row r="36902" spans="27:29" x14ac:dyDescent="0.25">
      <c r="AA36902"/>
      <c r="AB36902"/>
      <c r="AC36902"/>
    </row>
    <row r="36903" spans="27:29" x14ac:dyDescent="0.25">
      <c r="AA36903"/>
      <c r="AB36903"/>
      <c r="AC36903"/>
    </row>
    <row r="36904" spans="27:29" x14ac:dyDescent="0.25">
      <c r="AA36904"/>
      <c r="AB36904"/>
      <c r="AC36904"/>
    </row>
    <row r="36905" spans="27:29" x14ac:dyDescent="0.25">
      <c r="AA36905"/>
      <c r="AB36905"/>
      <c r="AC36905"/>
    </row>
    <row r="36906" spans="27:29" x14ac:dyDescent="0.25">
      <c r="AA36906"/>
      <c r="AB36906"/>
      <c r="AC36906"/>
    </row>
    <row r="36907" spans="27:29" x14ac:dyDescent="0.25">
      <c r="AA36907"/>
      <c r="AB36907"/>
      <c r="AC36907"/>
    </row>
    <row r="36908" spans="27:29" x14ac:dyDescent="0.25">
      <c r="AA36908"/>
      <c r="AB36908"/>
      <c r="AC36908"/>
    </row>
    <row r="36909" spans="27:29" x14ac:dyDescent="0.25">
      <c r="AA36909"/>
      <c r="AB36909"/>
      <c r="AC36909"/>
    </row>
    <row r="36910" spans="27:29" x14ac:dyDescent="0.25">
      <c r="AA36910"/>
      <c r="AB36910"/>
      <c r="AC36910"/>
    </row>
    <row r="36911" spans="27:29" x14ac:dyDescent="0.25">
      <c r="AA36911"/>
      <c r="AB36911"/>
      <c r="AC36911"/>
    </row>
    <row r="36912" spans="27:29" x14ac:dyDescent="0.25">
      <c r="AA36912"/>
      <c r="AB36912"/>
      <c r="AC36912"/>
    </row>
    <row r="36913" spans="27:29" x14ac:dyDescent="0.25">
      <c r="AA36913"/>
      <c r="AB36913"/>
      <c r="AC36913"/>
    </row>
    <row r="36914" spans="27:29" x14ac:dyDescent="0.25">
      <c r="AA36914"/>
      <c r="AB36914"/>
      <c r="AC36914"/>
    </row>
    <row r="36915" spans="27:29" x14ac:dyDescent="0.25">
      <c r="AA36915"/>
      <c r="AB36915"/>
      <c r="AC36915"/>
    </row>
    <row r="36916" spans="27:29" x14ac:dyDescent="0.25">
      <c r="AA36916"/>
      <c r="AB36916"/>
      <c r="AC36916"/>
    </row>
    <row r="36917" spans="27:29" x14ac:dyDescent="0.25">
      <c r="AA36917"/>
      <c r="AB36917"/>
      <c r="AC36917"/>
    </row>
    <row r="36918" spans="27:29" x14ac:dyDescent="0.25">
      <c r="AA36918"/>
      <c r="AB36918"/>
      <c r="AC36918"/>
    </row>
    <row r="36919" spans="27:29" x14ac:dyDescent="0.25">
      <c r="AA36919"/>
      <c r="AB36919"/>
      <c r="AC36919"/>
    </row>
    <row r="36920" spans="27:29" x14ac:dyDescent="0.25">
      <c r="AA36920"/>
      <c r="AB36920"/>
      <c r="AC36920"/>
    </row>
    <row r="36921" spans="27:29" x14ac:dyDescent="0.25">
      <c r="AA36921"/>
      <c r="AB36921"/>
      <c r="AC36921"/>
    </row>
    <row r="36922" spans="27:29" x14ac:dyDescent="0.25">
      <c r="AA36922"/>
      <c r="AB36922"/>
      <c r="AC36922"/>
    </row>
    <row r="36923" spans="27:29" x14ac:dyDescent="0.25">
      <c r="AA36923"/>
      <c r="AB36923"/>
      <c r="AC36923"/>
    </row>
    <row r="36924" spans="27:29" x14ac:dyDescent="0.25">
      <c r="AA36924"/>
      <c r="AB36924"/>
      <c r="AC36924"/>
    </row>
    <row r="36925" spans="27:29" x14ac:dyDescent="0.25">
      <c r="AA36925"/>
      <c r="AB36925"/>
      <c r="AC36925"/>
    </row>
    <row r="36926" spans="27:29" x14ac:dyDescent="0.25">
      <c r="AA36926"/>
      <c r="AB36926"/>
      <c r="AC36926"/>
    </row>
    <row r="36927" spans="27:29" x14ac:dyDescent="0.25">
      <c r="AA36927"/>
      <c r="AB36927"/>
      <c r="AC36927"/>
    </row>
    <row r="36928" spans="27:29" x14ac:dyDescent="0.25">
      <c r="AA36928"/>
      <c r="AB36928"/>
      <c r="AC36928"/>
    </row>
    <row r="36929" spans="27:29" x14ac:dyDescent="0.25">
      <c r="AA36929"/>
      <c r="AB36929"/>
      <c r="AC36929"/>
    </row>
    <row r="36930" spans="27:29" x14ac:dyDescent="0.25">
      <c r="AA36930"/>
      <c r="AB36930"/>
      <c r="AC36930"/>
    </row>
    <row r="36931" spans="27:29" x14ac:dyDescent="0.25">
      <c r="AA36931"/>
      <c r="AB36931"/>
      <c r="AC36931"/>
    </row>
    <row r="36932" spans="27:29" x14ac:dyDescent="0.25">
      <c r="AA36932"/>
      <c r="AB36932"/>
      <c r="AC36932"/>
    </row>
    <row r="36933" spans="27:29" x14ac:dyDescent="0.25">
      <c r="AA36933"/>
      <c r="AB36933"/>
      <c r="AC36933"/>
    </row>
    <row r="36934" spans="27:29" x14ac:dyDescent="0.25">
      <c r="AA36934"/>
      <c r="AB36934"/>
      <c r="AC36934"/>
    </row>
    <row r="36935" spans="27:29" x14ac:dyDescent="0.25">
      <c r="AA36935"/>
      <c r="AB36935"/>
      <c r="AC36935"/>
    </row>
    <row r="36936" spans="27:29" x14ac:dyDescent="0.25">
      <c r="AA36936"/>
      <c r="AB36936"/>
      <c r="AC36936"/>
    </row>
    <row r="36937" spans="27:29" x14ac:dyDescent="0.25">
      <c r="AA36937"/>
      <c r="AB36937"/>
      <c r="AC36937"/>
    </row>
    <row r="36938" spans="27:29" x14ac:dyDescent="0.25">
      <c r="AA36938"/>
      <c r="AB36938"/>
      <c r="AC36938"/>
    </row>
    <row r="36939" spans="27:29" x14ac:dyDescent="0.25">
      <c r="AA36939"/>
      <c r="AB36939"/>
      <c r="AC36939"/>
    </row>
    <row r="36940" spans="27:29" x14ac:dyDescent="0.25">
      <c r="AA36940"/>
      <c r="AB36940"/>
      <c r="AC36940"/>
    </row>
    <row r="36941" spans="27:29" x14ac:dyDescent="0.25">
      <c r="AA36941"/>
      <c r="AB36941"/>
      <c r="AC36941"/>
    </row>
    <row r="36942" spans="27:29" x14ac:dyDescent="0.25">
      <c r="AA36942"/>
      <c r="AB36942"/>
      <c r="AC36942"/>
    </row>
    <row r="36943" spans="27:29" x14ac:dyDescent="0.25">
      <c r="AA36943"/>
      <c r="AB36943"/>
      <c r="AC36943"/>
    </row>
    <row r="36944" spans="27:29" x14ac:dyDescent="0.25">
      <c r="AA36944"/>
      <c r="AB36944"/>
      <c r="AC36944"/>
    </row>
    <row r="36945" spans="27:29" x14ac:dyDescent="0.25">
      <c r="AA36945"/>
      <c r="AB36945"/>
      <c r="AC36945"/>
    </row>
    <row r="36946" spans="27:29" x14ac:dyDescent="0.25">
      <c r="AA36946"/>
      <c r="AB36946"/>
      <c r="AC36946"/>
    </row>
    <row r="36947" spans="27:29" x14ac:dyDescent="0.25">
      <c r="AA36947"/>
      <c r="AB36947"/>
      <c r="AC36947"/>
    </row>
    <row r="36948" spans="27:29" x14ac:dyDescent="0.25">
      <c r="AA36948"/>
      <c r="AB36948"/>
      <c r="AC36948"/>
    </row>
    <row r="36949" spans="27:29" x14ac:dyDescent="0.25">
      <c r="AA36949"/>
      <c r="AB36949"/>
      <c r="AC36949"/>
    </row>
    <row r="36950" spans="27:29" x14ac:dyDescent="0.25">
      <c r="AA36950"/>
      <c r="AB36950"/>
      <c r="AC36950"/>
    </row>
    <row r="36951" spans="27:29" x14ac:dyDescent="0.25">
      <c r="AA36951"/>
      <c r="AB36951"/>
      <c r="AC36951"/>
    </row>
    <row r="36952" spans="27:29" x14ac:dyDescent="0.25">
      <c r="AA36952"/>
      <c r="AB36952"/>
      <c r="AC36952"/>
    </row>
    <row r="36953" spans="27:29" x14ac:dyDescent="0.25">
      <c r="AA36953"/>
      <c r="AB36953"/>
      <c r="AC36953"/>
    </row>
    <row r="36954" spans="27:29" x14ac:dyDescent="0.25">
      <c r="AA36954"/>
      <c r="AB36954"/>
      <c r="AC36954"/>
    </row>
    <row r="36955" spans="27:29" x14ac:dyDescent="0.25">
      <c r="AA36955"/>
      <c r="AB36955"/>
      <c r="AC36955"/>
    </row>
    <row r="36956" spans="27:29" x14ac:dyDescent="0.25">
      <c r="AA36956"/>
      <c r="AB36956"/>
      <c r="AC36956"/>
    </row>
    <row r="36957" spans="27:29" x14ac:dyDescent="0.25">
      <c r="AA36957"/>
      <c r="AB36957"/>
      <c r="AC36957"/>
    </row>
    <row r="36958" spans="27:29" x14ac:dyDescent="0.25">
      <c r="AA36958"/>
      <c r="AB36958"/>
      <c r="AC36958"/>
    </row>
    <row r="36959" spans="27:29" x14ac:dyDescent="0.25">
      <c r="AA36959"/>
      <c r="AB36959"/>
      <c r="AC36959"/>
    </row>
    <row r="36960" spans="27:29" x14ac:dyDescent="0.25">
      <c r="AA36960"/>
      <c r="AB36960"/>
      <c r="AC36960"/>
    </row>
    <row r="36961" spans="27:29" x14ac:dyDescent="0.25">
      <c r="AA36961"/>
      <c r="AB36961"/>
      <c r="AC36961"/>
    </row>
    <row r="36962" spans="27:29" x14ac:dyDescent="0.25">
      <c r="AA36962"/>
      <c r="AB36962"/>
      <c r="AC36962"/>
    </row>
    <row r="36963" spans="27:29" x14ac:dyDescent="0.25">
      <c r="AA36963"/>
      <c r="AB36963"/>
      <c r="AC36963"/>
    </row>
    <row r="36964" spans="27:29" x14ac:dyDescent="0.25">
      <c r="AA36964"/>
      <c r="AB36964"/>
      <c r="AC36964"/>
    </row>
    <row r="36965" spans="27:29" x14ac:dyDescent="0.25">
      <c r="AA36965"/>
      <c r="AB36965"/>
      <c r="AC36965"/>
    </row>
    <row r="36966" spans="27:29" x14ac:dyDescent="0.25">
      <c r="AA36966"/>
      <c r="AB36966"/>
      <c r="AC36966"/>
    </row>
    <row r="36967" spans="27:29" x14ac:dyDescent="0.25">
      <c r="AA36967"/>
      <c r="AB36967"/>
      <c r="AC36967"/>
    </row>
    <row r="36968" spans="27:29" x14ac:dyDescent="0.25">
      <c r="AA36968"/>
      <c r="AB36968"/>
      <c r="AC36968"/>
    </row>
    <row r="36969" spans="27:29" x14ac:dyDescent="0.25">
      <c r="AA36969"/>
      <c r="AB36969"/>
      <c r="AC36969"/>
    </row>
    <row r="36970" spans="27:29" x14ac:dyDescent="0.25">
      <c r="AA36970"/>
      <c r="AB36970"/>
      <c r="AC36970"/>
    </row>
    <row r="36971" spans="27:29" x14ac:dyDescent="0.25">
      <c r="AA36971"/>
      <c r="AB36971"/>
      <c r="AC36971"/>
    </row>
    <row r="36972" spans="27:29" x14ac:dyDescent="0.25">
      <c r="AA36972"/>
      <c r="AB36972"/>
      <c r="AC36972"/>
    </row>
    <row r="36973" spans="27:29" x14ac:dyDescent="0.25">
      <c r="AA36973"/>
      <c r="AB36973"/>
      <c r="AC36973"/>
    </row>
    <row r="36974" spans="27:29" x14ac:dyDescent="0.25">
      <c r="AA36974"/>
      <c r="AB36974"/>
      <c r="AC36974"/>
    </row>
    <row r="36975" spans="27:29" x14ac:dyDescent="0.25">
      <c r="AA36975"/>
      <c r="AB36975"/>
      <c r="AC36975"/>
    </row>
    <row r="36976" spans="27:29" x14ac:dyDescent="0.25">
      <c r="AA36976"/>
      <c r="AB36976"/>
      <c r="AC36976"/>
    </row>
    <row r="36977" spans="27:29" x14ac:dyDescent="0.25">
      <c r="AA36977"/>
      <c r="AB36977"/>
      <c r="AC36977"/>
    </row>
    <row r="36978" spans="27:29" x14ac:dyDescent="0.25">
      <c r="AA36978"/>
      <c r="AB36978"/>
      <c r="AC36978"/>
    </row>
    <row r="36979" spans="27:29" x14ac:dyDescent="0.25">
      <c r="AA36979"/>
      <c r="AB36979"/>
      <c r="AC36979"/>
    </row>
    <row r="36980" spans="27:29" x14ac:dyDescent="0.25">
      <c r="AA36980"/>
      <c r="AB36980"/>
      <c r="AC36980"/>
    </row>
    <row r="36981" spans="27:29" x14ac:dyDescent="0.25">
      <c r="AA36981"/>
      <c r="AB36981"/>
      <c r="AC36981"/>
    </row>
    <row r="36982" spans="27:29" x14ac:dyDescent="0.25">
      <c r="AA36982"/>
      <c r="AB36982"/>
      <c r="AC36982"/>
    </row>
    <row r="36983" spans="27:29" x14ac:dyDescent="0.25">
      <c r="AA36983"/>
      <c r="AB36983"/>
      <c r="AC36983"/>
    </row>
    <row r="36984" spans="27:29" x14ac:dyDescent="0.25">
      <c r="AA36984"/>
      <c r="AB36984"/>
      <c r="AC36984"/>
    </row>
    <row r="36985" spans="27:29" x14ac:dyDescent="0.25">
      <c r="AA36985"/>
      <c r="AB36985"/>
      <c r="AC36985"/>
    </row>
    <row r="36986" spans="27:29" x14ac:dyDescent="0.25">
      <c r="AA36986"/>
      <c r="AB36986"/>
      <c r="AC36986"/>
    </row>
    <row r="36987" spans="27:29" x14ac:dyDescent="0.25">
      <c r="AA36987"/>
      <c r="AB36987"/>
      <c r="AC36987"/>
    </row>
    <row r="36988" spans="27:29" x14ac:dyDescent="0.25">
      <c r="AA36988"/>
      <c r="AB36988"/>
      <c r="AC36988"/>
    </row>
    <row r="36989" spans="27:29" x14ac:dyDescent="0.25">
      <c r="AA36989"/>
      <c r="AB36989"/>
      <c r="AC36989"/>
    </row>
    <row r="36990" spans="27:29" x14ac:dyDescent="0.25">
      <c r="AA36990"/>
      <c r="AB36990"/>
      <c r="AC36990"/>
    </row>
    <row r="36991" spans="27:29" x14ac:dyDescent="0.25">
      <c r="AA36991"/>
      <c r="AB36991"/>
      <c r="AC36991"/>
    </row>
    <row r="36992" spans="27:29" x14ac:dyDescent="0.25">
      <c r="AA36992"/>
      <c r="AB36992"/>
      <c r="AC36992"/>
    </row>
    <row r="36993" spans="27:29" x14ac:dyDescent="0.25">
      <c r="AA36993"/>
      <c r="AB36993"/>
      <c r="AC36993"/>
    </row>
    <row r="36994" spans="27:29" x14ac:dyDescent="0.25">
      <c r="AA36994"/>
      <c r="AB36994"/>
      <c r="AC36994"/>
    </row>
    <row r="36995" spans="27:29" x14ac:dyDescent="0.25">
      <c r="AA36995"/>
      <c r="AB36995"/>
      <c r="AC36995"/>
    </row>
    <row r="36996" spans="27:29" x14ac:dyDescent="0.25">
      <c r="AA36996"/>
      <c r="AB36996"/>
      <c r="AC36996"/>
    </row>
    <row r="36997" spans="27:29" x14ac:dyDescent="0.25">
      <c r="AA36997"/>
      <c r="AB36997"/>
      <c r="AC36997"/>
    </row>
    <row r="36998" spans="27:29" x14ac:dyDescent="0.25">
      <c r="AA36998"/>
      <c r="AB36998"/>
      <c r="AC36998"/>
    </row>
    <row r="36999" spans="27:29" x14ac:dyDescent="0.25">
      <c r="AA36999"/>
      <c r="AB36999"/>
      <c r="AC36999"/>
    </row>
    <row r="37000" spans="27:29" x14ac:dyDescent="0.25">
      <c r="AA37000"/>
      <c r="AB37000"/>
      <c r="AC37000"/>
    </row>
    <row r="37001" spans="27:29" x14ac:dyDescent="0.25">
      <c r="AA37001"/>
      <c r="AB37001"/>
      <c r="AC37001"/>
    </row>
    <row r="37002" spans="27:29" x14ac:dyDescent="0.25">
      <c r="AA37002"/>
      <c r="AB37002"/>
      <c r="AC37002"/>
    </row>
    <row r="37003" spans="27:29" x14ac:dyDescent="0.25">
      <c r="AA37003"/>
      <c r="AB37003"/>
      <c r="AC37003"/>
    </row>
    <row r="37004" spans="27:29" x14ac:dyDescent="0.25">
      <c r="AA37004"/>
      <c r="AB37004"/>
      <c r="AC37004"/>
    </row>
    <row r="37005" spans="27:29" x14ac:dyDescent="0.25">
      <c r="AA37005"/>
      <c r="AB37005"/>
      <c r="AC37005"/>
    </row>
    <row r="37006" spans="27:29" x14ac:dyDescent="0.25">
      <c r="AA37006"/>
      <c r="AB37006"/>
      <c r="AC37006"/>
    </row>
    <row r="37007" spans="27:29" x14ac:dyDescent="0.25">
      <c r="AA37007"/>
      <c r="AB37007"/>
      <c r="AC37007"/>
    </row>
    <row r="37008" spans="27:29" x14ac:dyDescent="0.25">
      <c r="AA37008"/>
      <c r="AB37008"/>
      <c r="AC37008"/>
    </row>
    <row r="37009" spans="27:29" x14ac:dyDescent="0.25">
      <c r="AA37009"/>
      <c r="AB37009"/>
      <c r="AC37009"/>
    </row>
    <row r="37010" spans="27:29" x14ac:dyDescent="0.25">
      <c r="AA37010"/>
      <c r="AB37010"/>
      <c r="AC37010"/>
    </row>
    <row r="37011" spans="27:29" x14ac:dyDescent="0.25">
      <c r="AA37011"/>
      <c r="AB37011"/>
      <c r="AC37011"/>
    </row>
    <row r="37012" spans="27:29" x14ac:dyDescent="0.25">
      <c r="AA37012"/>
      <c r="AB37012"/>
      <c r="AC37012"/>
    </row>
    <row r="37013" spans="27:29" x14ac:dyDescent="0.25">
      <c r="AA37013"/>
      <c r="AB37013"/>
      <c r="AC37013"/>
    </row>
    <row r="37014" spans="27:29" x14ac:dyDescent="0.25">
      <c r="AA37014"/>
      <c r="AB37014"/>
      <c r="AC37014"/>
    </row>
    <row r="37015" spans="27:29" x14ac:dyDescent="0.25">
      <c r="AA37015"/>
      <c r="AB37015"/>
      <c r="AC37015"/>
    </row>
    <row r="37016" spans="27:29" x14ac:dyDescent="0.25">
      <c r="AA37016"/>
      <c r="AB37016"/>
      <c r="AC37016"/>
    </row>
    <row r="37017" spans="27:29" x14ac:dyDescent="0.25">
      <c r="AA37017"/>
      <c r="AB37017"/>
      <c r="AC37017"/>
    </row>
    <row r="37018" spans="27:29" x14ac:dyDescent="0.25">
      <c r="AA37018"/>
      <c r="AB37018"/>
      <c r="AC37018"/>
    </row>
    <row r="37019" spans="27:29" x14ac:dyDescent="0.25">
      <c r="AA37019"/>
      <c r="AB37019"/>
      <c r="AC37019"/>
    </row>
    <row r="37020" spans="27:29" x14ac:dyDescent="0.25">
      <c r="AA37020"/>
      <c r="AB37020"/>
      <c r="AC37020"/>
    </row>
    <row r="37021" spans="27:29" x14ac:dyDescent="0.25">
      <c r="AA37021"/>
      <c r="AB37021"/>
      <c r="AC37021"/>
    </row>
    <row r="37022" spans="27:29" x14ac:dyDescent="0.25">
      <c r="AA37022"/>
      <c r="AB37022"/>
      <c r="AC37022"/>
    </row>
    <row r="37023" spans="27:29" x14ac:dyDescent="0.25">
      <c r="AA37023"/>
      <c r="AB37023"/>
      <c r="AC37023"/>
    </row>
    <row r="37024" spans="27:29" x14ac:dyDescent="0.25">
      <c r="AA37024"/>
      <c r="AB37024"/>
      <c r="AC37024"/>
    </row>
    <row r="37025" spans="27:29" x14ac:dyDescent="0.25">
      <c r="AA37025"/>
      <c r="AB37025"/>
      <c r="AC37025"/>
    </row>
    <row r="37026" spans="27:29" x14ac:dyDescent="0.25">
      <c r="AA37026"/>
      <c r="AB37026"/>
      <c r="AC37026"/>
    </row>
    <row r="37027" spans="27:29" x14ac:dyDescent="0.25">
      <c r="AA37027"/>
      <c r="AB37027"/>
      <c r="AC37027"/>
    </row>
    <row r="37028" spans="27:29" x14ac:dyDescent="0.25">
      <c r="AA37028"/>
      <c r="AB37028"/>
      <c r="AC37028"/>
    </row>
    <row r="37029" spans="27:29" x14ac:dyDescent="0.25">
      <c r="AA37029"/>
      <c r="AB37029"/>
      <c r="AC37029"/>
    </row>
    <row r="37030" spans="27:29" x14ac:dyDescent="0.25">
      <c r="AA37030"/>
      <c r="AB37030"/>
      <c r="AC37030"/>
    </row>
    <row r="37031" spans="27:29" x14ac:dyDescent="0.25">
      <c r="AA37031"/>
      <c r="AB37031"/>
      <c r="AC37031"/>
    </row>
    <row r="37032" spans="27:29" x14ac:dyDescent="0.25">
      <c r="AA37032"/>
      <c r="AB37032"/>
      <c r="AC37032"/>
    </row>
    <row r="37033" spans="27:29" x14ac:dyDescent="0.25">
      <c r="AA37033"/>
      <c r="AB37033"/>
      <c r="AC37033"/>
    </row>
    <row r="37034" spans="27:29" x14ac:dyDescent="0.25">
      <c r="AA37034"/>
      <c r="AB37034"/>
      <c r="AC37034"/>
    </row>
    <row r="37035" spans="27:29" x14ac:dyDescent="0.25">
      <c r="AA37035"/>
      <c r="AB37035"/>
      <c r="AC37035"/>
    </row>
    <row r="37036" spans="27:29" x14ac:dyDescent="0.25">
      <c r="AA37036"/>
      <c r="AB37036"/>
      <c r="AC37036"/>
    </row>
    <row r="37037" spans="27:29" x14ac:dyDescent="0.25">
      <c r="AA37037"/>
      <c r="AB37037"/>
      <c r="AC37037"/>
    </row>
    <row r="37038" spans="27:29" x14ac:dyDescent="0.25">
      <c r="AA37038"/>
      <c r="AB37038"/>
      <c r="AC37038"/>
    </row>
    <row r="37039" spans="27:29" x14ac:dyDescent="0.25">
      <c r="AA37039"/>
      <c r="AB37039"/>
      <c r="AC37039"/>
    </row>
    <row r="37040" spans="27:29" x14ac:dyDescent="0.25">
      <c r="AA37040"/>
      <c r="AB37040"/>
      <c r="AC37040"/>
    </row>
    <row r="37041" spans="27:29" x14ac:dyDescent="0.25">
      <c r="AA37041"/>
      <c r="AB37041"/>
      <c r="AC37041"/>
    </row>
    <row r="37042" spans="27:29" x14ac:dyDescent="0.25">
      <c r="AA37042"/>
      <c r="AB37042"/>
      <c r="AC37042"/>
    </row>
    <row r="37043" spans="27:29" x14ac:dyDescent="0.25">
      <c r="AA37043"/>
      <c r="AB37043"/>
      <c r="AC37043"/>
    </row>
    <row r="37044" spans="27:29" x14ac:dyDescent="0.25">
      <c r="AA37044"/>
      <c r="AB37044"/>
      <c r="AC37044"/>
    </row>
    <row r="37045" spans="27:29" x14ac:dyDescent="0.25">
      <c r="AA37045"/>
      <c r="AB37045"/>
      <c r="AC37045"/>
    </row>
    <row r="37046" spans="27:29" x14ac:dyDescent="0.25">
      <c r="AA37046"/>
      <c r="AB37046"/>
      <c r="AC37046"/>
    </row>
    <row r="37047" spans="27:29" x14ac:dyDescent="0.25">
      <c r="AA37047"/>
      <c r="AB37047"/>
      <c r="AC37047"/>
    </row>
    <row r="37048" spans="27:29" x14ac:dyDescent="0.25">
      <c r="AA37048"/>
      <c r="AB37048"/>
      <c r="AC37048"/>
    </row>
    <row r="37049" spans="27:29" x14ac:dyDescent="0.25">
      <c r="AA37049"/>
      <c r="AB37049"/>
      <c r="AC37049"/>
    </row>
    <row r="37050" spans="27:29" x14ac:dyDescent="0.25">
      <c r="AA37050"/>
      <c r="AB37050"/>
      <c r="AC37050"/>
    </row>
    <row r="37051" spans="27:29" x14ac:dyDescent="0.25">
      <c r="AA37051"/>
      <c r="AB37051"/>
      <c r="AC37051"/>
    </row>
    <row r="37052" spans="27:29" x14ac:dyDescent="0.25">
      <c r="AA37052"/>
      <c r="AB37052"/>
      <c r="AC37052"/>
    </row>
    <row r="37053" spans="27:29" x14ac:dyDescent="0.25">
      <c r="AA37053"/>
      <c r="AB37053"/>
      <c r="AC37053"/>
    </row>
    <row r="37054" spans="27:29" x14ac:dyDescent="0.25">
      <c r="AA37054"/>
      <c r="AB37054"/>
      <c r="AC37054"/>
    </row>
    <row r="37055" spans="27:29" x14ac:dyDescent="0.25">
      <c r="AA37055"/>
      <c r="AB37055"/>
      <c r="AC37055"/>
    </row>
    <row r="37056" spans="27:29" x14ac:dyDescent="0.25">
      <c r="AA37056"/>
      <c r="AB37056"/>
      <c r="AC37056"/>
    </row>
    <row r="37057" spans="27:29" x14ac:dyDescent="0.25">
      <c r="AA37057"/>
      <c r="AB37057"/>
      <c r="AC37057"/>
    </row>
    <row r="37058" spans="27:29" x14ac:dyDescent="0.25">
      <c r="AA37058"/>
      <c r="AB37058"/>
      <c r="AC37058"/>
    </row>
    <row r="37059" spans="27:29" x14ac:dyDescent="0.25">
      <c r="AA37059"/>
      <c r="AB37059"/>
      <c r="AC37059"/>
    </row>
    <row r="37060" spans="27:29" x14ac:dyDescent="0.25">
      <c r="AA37060"/>
      <c r="AB37060"/>
      <c r="AC37060"/>
    </row>
    <row r="37061" spans="27:29" x14ac:dyDescent="0.25">
      <c r="AA37061"/>
      <c r="AB37061"/>
      <c r="AC37061"/>
    </row>
    <row r="37062" spans="27:29" x14ac:dyDescent="0.25">
      <c r="AA37062"/>
      <c r="AB37062"/>
      <c r="AC37062"/>
    </row>
    <row r="37063" spans="27:29" x14ac:dyDescent="0.25">
      <c r="AA37063"/>
      <c r="AB37063"/>
      <c r="AC37063"/>
    </row>
    <row r="37064" spans="27:29" x14ac:dyDescent="0.25">
      <c r="AA37064"/>
      <c r="AB37064"/>
      <c r="AC37064"/>
    </row>
    <row r="37065" spans="27:29" x14ac:dyDescent="0.25">
      <c r="AA37065"/>
      <c r="AB37065"/>
      <c r="AC37065"/>
    </row>
    <row r="37066" spans="27:29" x14ac:dyDescent="0.25">
      <c r="AA37066"/>
      <c r="AB37066"/>
      <c r="AC37066"/>
    </row>
    <row r="37067" spans="27:29" x14ac:dyDescent="0.25">
      <c r="AA37067"/>
      <c r="AB37067"/>
      <c r="AC37067"/>
    </row>
    <row r="37068" spans="27:29" x14ac:dyDescent="0.25">
      <c r="AA37068"/>
      <c r="AB37068"/>
      <c r="AC37068"/>
    </row>
    <row r="37069" spans="27:29" x14ac:dyDescent="0.25">
      <c r="AA37069"/>
      <c r="AB37069"/>
      <c r="AC37069"/>
    </row>
    <row r="37070" spans="27:29" x14ac:dyDescent="0.25">
      <c r="AA37070"/>
      <c r="AB37070"/>
      <c r="AC37070"/>
    </row>
    <row r="37071" spans="27:29" x14ac:dyDescent="0.25">
      <c r="AA37071"/>
      <c r="AB37071"/>
      <c r="AC37071"/>
    </row>
    <row r="37072" spans="27:29" x14ac:dyDescent="0.25">
      <c r="AA37072"/>
      <c r="AB37072"/>
      <c r="AC37072"/>
    </row>
    <row r="37073" spans="27:29" x14ac:dyDescent="0.25">
      <c r="AA37073"/>
      <c r="AB37073"/>
      <c r="AC37073"/>
    </row>
    <row r="37074" spans="27:29" x14ac:dyDescent="0.25">
      <c r="AA37074"/>
      <c r="AB37074"/>
      <c r="AC37074"/>
    </row>
    <row r="37075" spans="27:29" x14ac:dyDescent="0.25">
      <c r="AA37075"/>
      <c r="AB37075"/>
      <c r="AC37075"/>
    </row>
    <row r="37076" spans="27:29" x14ac:dyDescent="0.25">
      <c r="AA37076"/>
      <c r="AB37076"/>
      <c r="AC37076"/>
    </row>
    <row r="37077" spans="27:29" x14ac:dyDescent="0.25">
      <c r="AA37077"/>
      <c r="AB37077"/>
      <c r="AC37077"/>
    </row>
    <row r="37078" spans="27:29" x14ac:dyDescent="0.25">
      <c r="AA37078"/>
      <c r="AB37078"/>
      <c r="AC37078"/>
    </row>
    <row r="37079" spans="27:29" x14ac:dyDescent="0.25">
      <c r="AA37079"/>
      <c r="AB37079"/>
      <c r="AC37079"/>
    </row>
    <row r="37080" spans="27:29" x14ac:dyDescent="0.25">
      <c r="AA37080"/>
      <c r="AB37080"/>
      <c r="AC37080"/>
    </row>
    <row r="37081" spans="27:29" x14ac:dyDescent="0.25">
      <c r="AA37081"/>
      <c r="AB37081"/>
      <c r="AC37081"/>
    </row>
    <row r="37082" spans="27:29" x14ac:dyDescent="0.25">
      <c r="AA37082"/>
      <c r="AB37082"/>
      <c r="AC37082"/>
    </row>
    <row r="37083" spans="27:29" x14ac:dyDescent="0.25">
      <c r="AA37083"/>
      <c r="AB37083"/>
      <c r="AC37083"/>
    </row>
    <row r="37084" spans="27:29" x14ac:dyDescent="0.25">
      <c r="AA37084"/>
      <c r="AB37084"/>
      <c r="AC37084"/>
    </row>
    <row r="37085" spans="27:29" x14ac:dyDescent="0.25">
      <c r="AA37085"/>
      <c r="AB37085"/>
      <c r="AC37085"/>
    </row>
    <row r="37086" spans="27:29" x14ac:dyDescent="0.25">
      <c r="AA37086"/>
      <c r="AB37086"/>
      <c r="AC37086"/>
    </row>
    <row r="37087" spans="27:29" x14ac:dyDescent="0.25">
      <c r="AA37087"/>
      <c r="AB37087"/>
      <c r="AC37087"/>
    </row>
    <row r="37088" spans="27:29" x14ac:dyDescent="0.25">
      <c r="AA37088"/>
      <c r="AB37088"/>
      <c r="AC37088"/>
    </row>
    <row r="37089" spans="27:29" x14ac:dyDescent="0.25">
      <c r="AA37089"/>
      <c r="AB37089"/>
      <c r="AC37089"/>
    </row>
    <row r="37090" spans="27:29" x14ac:dyDescent="0.25">
      <c r="AA37090"/>
      <c r="AB37090"/>
      <c r="AC37090"/>
    </row>
    <row r="37091" spans="27:29" x14ac:dyDescent="0.25">
      <c r="AA37091"/>
      <c r="AB37091"/>
      <c r="AC37091"/>
    </row>
    <row r="37092" spans="27:29" x14ac:dyDescent="0.25">
      <c r="AA37092"/>
      <c r="AB37092"/>
      <c r="AC37092"/>
    </row>
    <row r="37093" spans="27:29" x14ac:dyDescent="0.25">
      <c r="AA37093"/>
      <c r="AB37093"/>
      <c r="AC37093"/>
    </row>
    <row r="37094" spans="27:29" x14ac:dyDescent="0.25">
      <c r="AA37094"/>
      <c r="AB37094"/>
      <c r="AC37094"/>
    </row>
    <row r="37095" spans="27:29" x14ac:dyDescent="0.25">
      <c r="AA37095"/>
      <c r="AB37095"/>
      <c r="AC37095"/>
    </row>
    <row r="37096" spans="27:29" x14ac:dyDescent="0.25">
      <c r="AA37096"/>
      <c r="AB37096"/>
      <c r="AC37096"/>
    </row>
    <row r="37097" spans="27:29" x14ac:dyDescent="0.25">
      <c r="AA37097"/>
      <c r="AB37097"/>
      <c r="AC37097"/>
    </row>
    <row r="37098" spans="27:29" x14ac:dyDescent="0.25">
      <c r="AA37098"/>
      <c r="AB37098"/>
      <c r="AC37098"/>
    </row>
    <row r="37099" spans="27:29" x14ac:dyDescent="0.25">
      <c r="AA37099"/>
      <c r="AB37099"/>
      <c r="AC37099"/>
    </row>
    <row r="37100" spans="27:29" x14ac:dyDescent="0.25">
      <c r="AA37100"/>
      <c r="AB37100"/>
      <c r="AC37100"/>
    </row>
    <row r="37101" spans="27:29" x14ac:dyDescent="0.25">
      <c r="AA37101"/>
      <c r="AB37101"/>
      <c r="AC37101"/>
    </row>
    <row r="37102" spans="27:29" x14ac:dyDescent="0.25">
      <c r="AA37102"/>
      <c r="AB37102"/>
      <c r="AC37102"/>
    </row>
    <row r="37103" spans="27:29" x14ac:dyDescent="0.25">
      <c r="AA37103"/>
      <c r="AB37103"/>
      <c r="AC37103"/>
    </row>
    <row r="37104" spans="27:29" x14ac:dyDescent="0.25">
      <c r="AA37104"/>
      <c r="AB37104"/>
      <c r="AC37104"/>
    </row>
    <row r="37105" spans="27:29" x14ac:dyDescent="0.25">
      <c r="AA37105"/>
      <c r="AB37105"/>
      <c r="AC37105"/>
    </row>
    <row r="37106" spans="27:29" x14ac:dyDescent="0.25">
      <c r="AA37106"/>
      <c r="AB37106"/>
      <c r="AC37106"/>
    </row>
    <row r="37107" spans="27:29" x14ac:dyDescent="0.25">
      <c r="AA37107"/>
      <c r="AB37107"/>
      <c r="AC37107"/>
    </row>
    <row r="37108" spans="27:29" x14ac:dyDescent="0.25">
      <c r="AA37108"/>
      <c r="AB37108"/>
      <c r="AC37108"/>
    </row>
    <row r="37109" spans="27:29" x14ac:dyDescent="0.25">
      <c r="AA37109"/>
      <c r="AB37109"/>
      <c r="AC37109"/>
    </row>
    <row r="37110" spans="27:29" x14ac:dyDescent="0.25">
      <c r="AA37110"/>
      <c r="AB37110"/>
      <c r="AC37110"/>
    </row>
    <row r="37111" spans="27:29" x14ac:dyDescent="0.25">
      <c r="AA37111"/>
      <c r="AB37111"/>
      <c r="AC37111"/>
    </row>
    <row r="37112" spans="27:29" x14ac:dyDescent="0.25">
      <c r="AA37112"/>
      <c r="AB37112"/>
      <c r="AC37112"/>
    </row>
    <row r="37113" spans="27:29" x14ac:dyDescent="0.25">
      <c r="AA37113"/>
      <c r="AB37113"/>
      <c r="AC37113"/>
    </row>
    <row r="37114" spans="27:29" x14ac:dyDescent="0.25">
      <c r="AA37114"/>
      <c r="AB37114"/>
      <c r="AC37114"/>
    </row>
    <row r="37115" spans="27:29" x14ac:dyDescent="0.25">
      <c r="AA37115"/>
      <c r="AB37115"/>
      <c r="AC37115"/>
    </row>
    <row r="37116" spans="27:29" x14ac:dyDescent="0.25">
      <c r="AA37116"/>
      <c r="AB37116"/>
      <c r="AC37116"/>
    </row>
    <row r="37117" spans="27:29" x14ac:dyDescent="0.25">
      <c r="AA37117"/>
      <c r="AB37117"/>
      <c r="AC37117"/>
    </row>
    <row r="37118" spans="27:29" x14ac:dyDescent="0.25">
      <c r="AA37118"/>
      <c r="AB37118"/>
      <c r="AC37118"/>
    </row>
    <row r="37119" spans="27:29" x14ac:dyDescent="0.25">
      <c r="AA37119"/>
      <c r="AB37119"/>
      <c r="AC37119"/>
    </row>
    <row r="37120" spans="27:29" x14ac:dyDescent="0.25">
      <c r="AA37120"/>
      <c r="AB37120"/>
      <c r="AC37120"/>
    </row>
    <row r="37121" spans="27:29" x14ac:dyDescent="0.25">
      <c r="AA37121"/>
      <c r="AB37121"/>
      <c r="AC37121"/>
    </row>
    <row r="37122" spans="27:29" x14ac:dyDescent="0.25">
      <c r="AA37122"/>
      <c r="AB37122"/>
      <c r="AC37122"/>
    </row>
    <row r="37123" spans="27:29" x14ac:dyDescent="0.25">
      <c r="AA37123"/>
      <c r="AB37123"/>
      <c r="AC37123"/>
    </row>
    <row r="37124" spans="27:29" x14ac:dyDescent="0.25">
      <c r="AA37124"/>
      <c r="AB37124"/>
      <c r="AC37124"/>
    </row>
    <row r="37125" spans="27:29" x14ac:dyDescent="0.25">
      <c r="AA37125"/>
      <c r="AB37125"/>
      <c r="AC37125"/>
    </row>
    <row r="37126" spans="27:29" x14ac:dyDescent="0.25">
      <c r="AA37126"/>
      <c r="AB37126"/>
      <c r="AC37126"/>
    </row>
    <row r="37127" spans="27:29" x14ac:dyDescent="0.25">
      <c r="AA37127"/>
      <c r="AB37127"/>
      <c r="AC37127"/>
    </row>
    <row r="37128" spans="27:29" x14ac:dyDescent="0.25">
      <c r="AA37128"/>
      <c r="AB37128"/>
      <c r="AC37128"/>
    </row>
    <row r="37129" spans="27:29" x14ac:dyDescent="0.25">
      <c r="AA37129"/>
      <c r="AB37129"/>
      <c r="AC37129"/>
    </row>
    <row r="37130" spans="27:29" x14ac:dyDescent="0.25">
      <c r="AA37130"/>
      <c r="AB37130"/>
      <c r="AC37130"/>
    </row>
    <row r="37131" spans="27:29" x14ac:dyDescent="0.25">
      <c r="AA37131"/>
      <c r="AB37131"/>
      <c r="AC37131"/>
    </row>
    <row r="37132" spans="27:29" x14ac:dyDescent="0.25">
      <c r="AA37132"/>
      <c r="AB37132"/>
      <c r="AC37132"/>
    </row>
    <row r="37133" spans="27:29" x14ac:dyDescent="0.25">
      <c r="AA37133"/>
      <c r="AB37133"/>
      <c r="AC37133"/>
    </row>
    <row r="37134" spans="27:29" x14ac:dyDescent="0.25">
      <c r="AA37134"/>
      <c r="AB37134"/>
      <c r="AC37134"/>
    </row>
    <row r="37135" spans="27:29" x14ac:dyDescent="0.25">
      <c r="AA37135"/>
      <c r="AB37135"/>
      <c r="AC37135"/>
    </row>
    <row r="37136" spans="27:29" x14ac:dyDescent="0.25">
      <c r="AA37136"/>
      <c r="AB37136"/>
      <c r="AC37136"/>
    </row>
    <row r="37137" spans="27:29" x14ac:dyDescent="0.25">
      <c r="AA37137"/>
      <c r="AB37137"/>
      <c r="AC37137"/>
    </row>
    <row r="37138" spans="27:29" x14ac:dyDescent="0.25">
      <c r="AA37138"/>
      <c r="AB37138"/>
      <c r="AC37138"/>
    </row>
    <row r="37139" spans="27:29" x14ac:dyDescent="0.25">
      <c r="AA37139"/>
      <c r="AB37139"/>
      <c r="AC37139"/>
    </row>
    <row r="37140" spans="27:29" x14ac:dyDescent="0.25">
      <c r="AA37140"/>
      <c r="AB37140"/>
      <c r="AC37140"/>
    </row>
    <row r="37141" spans="27:29" x14ac:dyDescent="0.25">
      <c r="AA37141"/>
      <c r="AB37141"/>
      <c r="AC37141"/>
    </row>
    <row r="37142" spans="27:29" x14ac:dyDescent="0.25">
      <c r="AA37142"/>
      <c r="AB37142"/>
      <c r="AC37142"/>
    </row>
    <row r="37143" spans="27:29" x14ac:dyDescent="0.25">
      <c r="AA37143"/>
      <c r="AB37143"/>
      <c r="AC37143"/>
    </row>
    <row r="37144" spans="27:29" x14ac:dyDescent="0.25">
      <c r="AA37144"/>
      <c r="AB37144"/>
      <c r="AC37144"/>
    </row>
    <row r="37145" spans="27:29" x14ac:dyDescent="0.25">
      <c r="AA37145"/>
      <c r="AB37145"/>
      <c r="AC37145"/>
    </row>
    <row r="37146" spans="27:29" x14ac:dyDescent="0.25">
      <c r="AA37146"/>
      <c r="AB37146"/>
      <c r="AC37146"/>
    </row>
    <row r="37147" spans="27:29" x14ac:dyDescent="0.25">
      <c r="AA37147"/>
      <c r="AB37147"/>
      <c r="AC37147"/>
    </row>
    <row r="37148" spans="27:29" x14ac:dyDescent="0.25">
      <c r="AA37148"/>
      <c r="AB37148"/>
      <c r="AC37148"/>
    </row>
    <row r="37149" spans="27:29" x14ac:dyDescent="0.25">
      <c r="AA37149"/>
      <c r="AB37149"/>
      <c r="AC37149"/>
    </row>
    <row r="37150" spans="27:29" x14ac:dyDescent="0.25">
      <c r="AA37150"/>
      <c r="AB37150"/>
      <c r="AC37150"/>
    </row>
    <row r="37151" spans="27:29" x14ac:dyDescent="0.25">
      <c r="AA37151"/>
      <c r="AB37151"/>
      <c r="AC37151"/>
    </row>
    <row r="37152" spans="27:29" x14ac:dyDescent="0.25">
      <c r="AA37152"/>
      <c r="AB37152"/>
      <c r="AC37152"/>
    </row>
    <row r="37153" spans="27:29" x14ac:dyDescent="0.25">
      <c r="AA37153"/>
      <c r="AB37153"/>
      <c r="AC37153"/>
    </row>
    <row r="37154" spans="27:29" x14ac:dyDescent="0.25">
      <c r="AA37154"/>
      <c r="AB37154"/>
      <c r="AC37154"/>
    </row>
    <row r="37155" spans="27:29" x14ac:dyDescent="0.25">
      <c r="AA37155"/>
      <c r="AB37155"/>
      <c r="AC37155"/>
    </row>
    <row r="37156" spans="27:29" x14ac:dyDescent="0.25">
      <c r="AA37156"/>
      <c r="AB37156"/>
      <c r="AC37156"/>
    </row>
    <row r="37157" spans="27:29" x14ac:dyDescent="0.25">
      <c r="AA37157"/>
      <c r="AB37157"/>
      <c r="AC37157"/>
    </row>
    <row r="37158" spans="27:29" x14ac:dyDescent="0.25">
      <c r="AA37158"/>
      <c r="AB37158"/>
      <c r="AC37158"/>
    </row>
    <row r="37159" spans="27:29" x14ac:dyDescent="0.25">
      <c r="AA37159"/>
      <c r="AB37159"/>
      <c r="AC37159"/>
    </row>
    <row r="37160" spans="27:29" x14ac:dyDescent="0.25">
      <c r="AA37160"/>
      <c r="AB37160"/>
      <c r="AC37160"/>
    </row>
    <row r="37161" spans="27:29" x14ac:dyDescent="0.25">
      <c r="AA37161"/>
      <c r="AB37161"/>
      <c r="AC37161"/>
    </row>
    <row r="37162" spans="27:29" x14ac:dyDescent="0.25">
      <c r="AA37162"/>
      <c r="AB37162"/>
      <c r="AC37162"/>
    </row>
    <row r="37163" spans="27:29" x14ac:dyDescent="0.25">
      <c r="AA37163"/>
      <c r="AB37163"/>
      <c r="AC37163"/>
    </row>
    <row r="37164" spans="27:29" x14ac:dyDescent="0.25">
      <c r="AA37164"/>
      <c r="AB37164"/>
      <c r="AC37164"/>
    </row>
    <row r="37165" spans="27:29" x14ac:dyDescent="0.25">
      <c r="AA37165"/>
      <c r="AB37165"/>
      <c r="AC37165"/>
    </row>
    <row r="37166" spans="27:29" x14ac:dyDescent="0.25">
      <c r="AA37166"/>
      <c r="AB37166"/>
      <c r="AC37166"/>
    </row>
    <row r="37167" spans="27:29" x14ac:dyDescent="0.25">
      <c r="AA37167"/>
      <c r="AB37167"/>
      <c r="AC37167"/>
    </row>
    <row r="37168" spans="27:29" x14ac:dyDescent="0.25">
      <c r="AA37168"/>
      <c r="AB37168"/>
      <c r="AC37168"/>
    </row>
    <row r="37169" spans="27:29" x14ac:dyDescent="0.25">
      <c r="AA37169"/>
      <c r="AB37169"/>
      <c r="AC37169"/>
    </row>
    <row r="37170" spans="27:29" x14ac:dyDescent="0.25">
      <c r="AA37170"/>
      <c r="AB37170"/>
      <c r="AC37170"/>
    </row>
    <row r="37171" spans="27:29" x14ac:dyDescent="0.25">
      <c r="AA37171"/>
      <c r="AB37171"/>
      <c r="AC37171"/>
    </row>
    <row r="37172" spans="27:29" x14ac:dyDescent="0.25">
      <c r="AA37172"/>
      <c r="AB37172"/>
      <c r="AC37172"/>
    </row>
    <row r="37173" spans="27:29" x14ac:dyDescent="0.25">
      <c r="AA37173"/>
      <c r="AB37173"/>
      <c r="AC37173"/>
    </row>
    <row r="37174" spans="27:29" x14ac:dyDescent="0.25">
      <c r="AA37174"/>
      <c r="AB37174"/>
      <c r="AC37174"/>
    </row>
    <row r="37175" spans="27:29" x14ac:dyDescent="0.25">
      <c r="AA37175"/>
      <c r="AB37175"/>
      <c r="AC37175"/>
    </row>
    <row r="37176" spans="27:29" x14ac:dyDescent="0.25">
      <c r="AA37176"/>
      <c r="AB37176"/>
      <c r="AC37176"/>
    </row>
    <row r="37177" spans="27:29" x14ac:dyDescent="0.25">
      <c r="AA37177"/>
      <c r="AB37177"/>
      <c r="AC37177"/>
    </row>
    <row r="37178" spans="27:29" x14ac:dyDescent="0.25">
      <c r="AA37178"/>
      <c r="AB37178"/>
      <c r="AC37178"/>
    </row>
    <row r="37179" spans="27:29" x14ac:dyDescent="0.25">
      <c r="AA37179"/>
      <c r="AB37179"/>
      <c r="AC37179"/>
    </row>
    <row r="37180" spans="27:29" x14ac:dyDescent="0.25">
      <c r="AA37180"/>
      <c r="AB37180"/>
      <c r="AC37180"/>
    </row>
    <row r="37181" spans="27:29" x14ac:dyDescent="0.25">
      <c r="AA37181"/>
      <c r="AB37181"/>
      <c r="AC37181"/>
    </row>
    <row r="37182" spans="27:29" x14ac:dyDescent="0.25">
      <c r="AA37182"/>
      <c r="AB37182"/>
      <c r="AC37182"/>
    </row>
    <row r="37183" spans="27:29" x14ac:dyDescent="0.25">
      <c r="AA37183"/>
      <c r="AB37183"/>
      <c r="AC37183"/>
    </row>
    <row r="37184" spans="27:29" x14ac:dyDescent="0.25">
      <c r="AA37184"/>
      <c r="AB37184"/>
      <c r="AC37184"/>
    </row>
    <row r="37185" spans="27:29" x14ac:dyDescent="0.25">
      <c r="AA37185"/>
      <c r="AB37185"/>
      <c r="AC37185"/>
    </row>
    <row r="37186" spans="27:29" x14ac:dyDescent="0.25">
      <c r="AA37186"/>
      <c r="AB37186"/>
      <c r="AC37186"/>
    </row>
    <row r="37187" spans="27:29" x14ac:dyDescent="0.25">
      <c r="AA37187"/>
      <c r="AB37187"/>
      <c r="AC37187"/>
    </row>
    <row r="37188" spans="27:29" x14ac:dyDescent="0.25">
      <c r="AA37188"/>
      <c r="AB37188"/>
      <c r="AC37188"/>
    </row>
    <row r="37189" spans="27:29" x14ac:dyDescent="0.25">
      <c r="AA37189"/>
      <c r="AB37189"/>
      <c r="AC37189"/>
    </row>
    <row r="37190" spans="27:29" x14ac:dyDescent="0.25">
      <c r="AA37190"/>
      <c r="AB37190"/>
      <c r="AC37190"/>
    </row>
    <row r="37191" spans="27:29" x14ac:dyDescent="0.25">
      <c r="AA37191"/>
      <c r="AB37191"/>
      <c r="AC37191"/>
    </row>
    <row r="37192" spans="27:29" x14ac:dyDescent="0.25">
      <c r="AA37192"/>
      <c r="AB37192"/>
      <c r="AC37192"/>
    </row>
    <row r="37193" spans="27:29" x14ac:dyDescent="0.25">
      <c r="AA37193"/>
      <c r="AB37193"/>
      <c r="AC37193"/>
    </row>
    <row r="37194" spans="27:29" x14ac:dyDescent="0.25">
      <c r="AA37194"/>
      <c r="AB37194"/>
      <c r="AC37194"/>
    </row>
    <row r="37195" spans="27:29" x14ac:dyDescent="0.25">
      <c r="AA37195"/>
      <c r="AB37195"/>
      <c r="AC37195"/>
    </row>
    <row r="37196" spans="27:29" x14ac:dyDescent="0.25">
      <c r="AA37196"/>
      <c r="AB37196"/>
      <c r="AC37196"/>
    </row>
    <row r="37197" spans="27:29" x14ac:dyDescent="0.25">
      <c r="AA37197"/>
      <c r="AB37197"/>
      <c r="AC37197"/>
    </row>
    <row r="37198" spans="27:29" x14ac:dyDescent="0.25">
      <c r="AA37198"/>
      <c r="AB37198"/>
      <c r="AC37198"/>
    </row>
    <row r="37199" spans="27:29" x14ac:dyDescent="0.25">
      <c r="AA37199"/>
      <c r="AB37199"/>
      <c r="AC37199"/>
    </row>
    <row r="37200" spans="27:29" x14ac:dyDescent="0.25">
      <c r="AA37200"/>
      <c r="AB37200"/>
      <c r="AC37200"/>
    </row>
    <row r="37201" spans="27:29" x14ac:dyDescent="0.25">
      <c r="AA37201"/>
      <c r="AB37201"/>
      <c r="AC37201"/>
    </row>
    <row r="37202" spans="27:29" x14ac:dyDescent="0.25">
      <c r="AA37202"/>
      <c r="AB37202"/>
      <c r="AC37202"/>
    </row>
    <row r="37203" spans="27:29" x14ac:dyDescent="0.25">
      <c r="AA37203"/>
      <c r="AB37203"/>
      <c r="AC37203"/>
    </row>
    <row r="37204" spans="27:29" x14ac:dyDescent="0.25">
      <c r="AA37204"/>
      <c r="AB37204"/>
      <c r="AC37204"/>
    </row>
    <row r="37205" spans="27:29" x14ac:dyDescent="0.25">
      <c r="AA37205"/>
      <c r="AB37205"/>
      <c r="AC37205"/>
    </row>
    <row r="37206" spans="27:29" x14ac:dyDescent="0.25">
      <c r="AA37206"/>
      <c r="AB37206"/>
      <c r="AC37206"/>
    </row>
    <row r="37207" spans="27:29" x14ac:dyDescent="0.25">
      <c r="AA37207"/>
      <c r="AB37207"/>
      <c r="AC37207"/>
    </row>
    <row r="37208" spans="27:29" x14ac:dyDescent="0.25">
      <c r="AA37208"/>
      <c r="AB37208"/>
      <c r="AC37208"/>
    </row>
    <row r="37209" spans="27:29" x14ac:dyDescent="0.25">
      <c r="AA37209"/>
      <c r="AB37209"/>
      <c r="AC37209"/>
    </row>
    <row r="37210" spans="27:29" x14ac:dyDescent="0.25">
      <c r="AA37210"/>
      <c r="AB37210"/>
      <c r="AC37210"/>
    </row>
    <row r="37211" spans="27:29" x14ac:dyDescent="0.25">
      <c r="AA37211"/>
      <c r="AB37211"/>
      <c r="AC37211"/>
    </row>
    <row r="37212" spans="27:29" x14ac:dyDescent="0.25">
      <c r="AA37212"/>
      <c r="AB37212"/>
      <c r="AC37212"/>
    </row>
    <row r="37213" spans="27:29" x14ac:dyDescent="0.25">
      <c r="AA37213"/>
      <c r="AB37213"/>
      <c r="AC37213"/>
    </row>
    <row r="37214" spans="27:29" x14ac:dyDescent="0.25">
      <c r="AA37214"/>
      <c r="AB37214"/>
      <c r="AC37214"/>
    </row>
    <row r="37215" spans="27:29" x14ac:dyDescent="0.25">
      <c r="AA37215"/>
      <c r="AB37215"/>
      <c r="AC37215"/>
    </row>
    <row r="37216" spans="27:29" x14ac:dyDescent="0.25">
      <c r="AA37216"/>
      <c r="AB37216"/>
      <c r="AC37216"/>
    </row>
    <row r="37217" spans="27:29" x14ac:dyDescent="0.25">
      <c r="AA37217"/>
      <c r="AB37217"/>
      <c r="AC37217"/>
    </row>
    <row r="37218" spans="27:29" x14ac:dyDescent="0.25">
      <c r="AA37218"/>
      <c r="AB37218"/>
      <c r="AC37218"/>
    </row>
    <row r="37219" spans="27:29" x14ac:dyDescent="0.25">
      <c r="AA37219"/>
      <c r="AB37219"/>
      <c r="AC37219"/>
    </row>
    <row r="37220" spans="27:29" x14ac:dyDescent="0.25">
      <c r="AA37220"/>
      <c r="AB37220"/>
      <c r="AC37220"/>
    </row>
    <row r="37221" spans="27:29" x14ac:dyDescent="0.25">
      <c r="AA37221"/>
      <c r="AB37221"/>
      <c r="AC37221"/>
    </row>
    <row r="37222" spans="27:29" x14ac:dyDescent="0.25">
      <c r="AA37222"/>
      <c r="AB37222"/>
      <c r="AC37222"/>
    </row>
    <row r="37223" spans="27:29" x14ac:dyDescent="0.25">
      <c r="AA37223"/>
      <c r="AB37223"/>
      <c r="AC37223"/>
    </row>
    <row r="37224" spans="27:29" x14ac:dyDescent="0.25">
      <c r="AA37224"/>
      <c r="AB37224"/>
      <c r="AC37224"/>
    </row>
    <row r="37225" spans="27:29" x14ac:dyDescent="0.25">
      <c r="AA37225"/>
      <c r="AB37225"/>
      <c r="AC37225"/>
    </row>
    <row r="37226" spans="27:29" x14ac:dyDescent="0.25">
      <c r="AA37226"/>
      <c r="AB37226"/>
      <c r="AC37226"/>
    </row>
    <row r="37227" spans="27:29" x14ac:dyDescent="0.25">
      <c r="AA37227"/>
      <c r="AB37227"/>
      <c r="AC37227"/>
    </row>
    <row r="37228" spans="27:29" x14ac:dyDescent="0.25">
      <c r="AA37228"/>
      <c r="AB37228"/>
      <c r="AC37228"/>
    </row>
    <row r="37229" spans="27:29" x14ac:dyDescent="0.25">
      <c r="AA37229"/>
      <c r="AB37229"/>
      <c r="AC37229"/>
    </row>
    <row r="37230" spans="27:29" x14ac:dyDescent="0.25">
      <c r="AA37230"/>
      <c r="AB37230"/>
      <c r="AC37230"/>
    </row>
    <row r="37231" spans="27:29" x14ac:dyDescent="0.25">
      <c r="AA37231"/>
      <c r="AB37231"/>
      <c r="AC37231"/>
    </row>
    <row r="37232" spans="27:29" x14ac:dyDescent="0.25">
      <c r="AA37232"/>
      <c r="AB37232"/>
      <c r="AC37232"/>
    </row>
    <row r="37233" spans="27:29" x14ac:dyDescent="0.25">
      <c r="AA37233"/>
      <c r="AB37233"/>
      <c r="AC37233"/>
    </row>
    <row r="37234" spans="27:29" x14ac:dyDescent="0.25">
      <c r="AA37234"/>
      <c r="AB37234"/>
      <c r="AC37234"/>
    </row>
    <row r="37235" spans="27:29" x14ac:dyDescent="0.25">
      <c r="AA37235"/>
      <c r="AB37235"/>
      <c r="AC37235"/>
    </row>
    <row r="37236" spans="27:29" x14ac:dyDescent="0.25">
      <c r="AA37236"/>
      <c r="AB37236"/>
      <c r="AC37236"/>
    </row>
    <row r="37237" spans="27:29" x14ac:dyDescent="0.25">
      <c r="AA37237"/>
      <c r="AB37237"/>
      <c r="AC37237"/>
    </row>
    <row r="37238" spans="27:29" x14ac:dyDescent="0.25">
      <c r="AA37238"/>
      <c r="AB37238"/>
      <c r="AC37238"/>
    </row>
    <row r="37239" spans="27:29" x14ac:dyDescent="0.25">
      <c r="AA37239"/>
      <c r="AB37239"/>
      <c r="AC37239"/>
    </row>
    <row r="37240" spans="27:29" x14ac:dyDescent="0.25">
      <c r="AA37240"/>
      <c r="AB37240"/>
      <c r="AC37240"/>
    </row>
    <row r="37241" spans="27:29" x14ac:dyDescent="0.25">
      <c r="AA37241"/>
      <c r="AB37241"/>
      <c r="AC37241"/>
    </row>
    <row r="37242" spans="27:29" x14ac:dyDescent="0.25">
      <c r="AA37242"/>
      <c r="AB37242"/>
      <c r="AC37242"/>
    </row>
    <row r="37243" spans="27:29" x14ac:dyDescent="0.25">
      <c r="AA37243"/>
      <c r="AB37243"/>
      <c r="AC37243"/>
    </row>
    <row r="37244" spans="27:29" x14ac:dyDescent="0.25">
      <c r="AA37244"/>
      <c r="AB37244"/>
      <c r="AC37244"/>
    </row>
    <row r="37245" spans="27:29" x14ac:dyDescent="0.25">
      <c r="AA37245"/>
      <c r="AB37245"/>
      <c r="AC37245"/>
    </row>
    <row r="37246" spans="27:29" x14ac:dyDescent="0.25">
      <c r="AA37246"/>
      <c r="AB37246"/>
      <c r="AC37246"/>
    </row>
    <row r="37247" spans="27:29" x14ac:dyDescent="0.25">
      <c r="AA37247"/>
      <c r="AB37247"/>
      <c r="AC37247"/>
    </row>
    <row r="37248" spans="27:29" x14ac:dyDescent="0.25">
      <c r="AA37248"/>
      <c r="AB37248"/>
      <c r="AC37248"/>
    </row>
    <row r="37249" spans="27:29" x14ac:dyDescent="0.25">
      <c r="AA37249"/>
      <c r="AB37249"/>
      <c r="AC37249"/>
    </row>
    <row r="37250" spans="27:29" x14ac:dyDescent="0.25">
      <c r="AA37250"/>
      <c r="AB37250"/>
      <c r="AC37250"/>
    </row>
    <row r="37251" spans="27:29" x14ac:dyDescent="0.25">
      <c r="AA37251"/>
      <c r="AB37251"/>
      <c r="AC37251"/>
    </row>
    <row r="37252" spans="27:29" x14ac:dyDescent="0.25">
      <c r="AA37252"/>
      <c r="AB37252"/>
      <c r="AC37252"/>
    </row>
    <row r="37253" spans="27:29" x14ac:dyDescent="0.25">
      <c r="AA37253"/>
      <c r="AB37253"/>
      <c r="AC37253"/>
    </row>
    <row r="37254" spans="27:29" x14ac:dyDescent="0.25">
      <c r="AA37254"/>
      <c r="AB37254"/>
      <c r="AC37254"/>
    </row>
    <row r="37255" spans="27:29" x14ac:dyDescent="0.25">
      <c r="AA37255"/>
      <c r="AB37255"/>
      <c r="AC37255"/>
    </row>
    <row r="37256" spans="27:29" x14ac:dyDescent="0.25">
      <c r="AA37256"/>
      <c r="AB37256"/>
      <c r="AC37256"/>
    </row>
    <row r="37257" spans="27:29" x14ac:dyDescent="0.25">
      <c r="AA37257"/>
      <c r="AB37257"/>
      <c r="AC37257"/>
    </row>
    <row r="37258" spans="27:29" x14ac:dyDescent="0.25">
      <c r="AA37258"/>
      <c r="AB37258"/>
      <c r="AC37258"/>
    </row>
    <row r="37259" spans="27:29" x14ac:dyDescent="0.25">
      <c r="AA37259"/>
      <c r="AB37259"/>
      <c r="AC37259"/>
    </row>
    <row r="37260" spans="27:29" x14ac:dyDescent="0.25">
      <c r="AA37260"/>
      <c r="AB37260"/>
      <c r="AC37260"/>
    </row>
    <row r="37261" spans="27:29" x14ac:dyDescent="0.25">
      <c r="AA37261"/>
      <c r="AB37261"/>
      <c r="AC37261"/>
    </row>
    <row r="37262" spans="27:29" x14ac:dyDescent="0.25">
      <c r="AA37262"/>
      <c r="AB37262"/>
      <c r="AC37262"/>
    </row>
    <row r="37263" spans="27:29" x14ac:dyDescent="0.25">
      <c r="AA37263"/>
      <c r="AB37263"/>
      <c r="AC37263"/>
    </row>
    <row r="37264" spans="27:29" x14ac:dyDescent="0.25">
      <c r="AA37264"/>
      <c r="AB37264"/>
      <c r="AC37264"/>
    </row>
    <row r="37265" spans="27:29" x14ac:dyDescent="0.25">
      <c r="AA37265"/>
      <c r="AB37265"/>
      <c r="AC37265"/>
    </row>
    <row r="37266" spans="27:29" x14ac:dyDescent="0.25">
      <c r="AA37266"/>
      <c r="AB37266"/>
      <c r="AC37266"/>
    </row>
    <row r="37267" spans="27:29" x14ac:dyDescent="0.25">
      <c r="AA37267"/>
      <c r="AB37267"/>
      <c r="AC37267"/>
    </row>
    <row r="37268" spans="27:29" x14ac:dyDescent="0.25">
      <c r="AA37268"/>
      <c r="AB37268"/>
      <c r="AC37268"/>
    </row>
    <row r="37269" spans="27:29" x14ac:dyDescent="0.25">
      <c r="AA37269"/>
      <c r="AB37269"/>
      <c r="AC37269"/>
    </row>
    <row r="37270" spans="27:29" x14ac:dyDescent="0.25">
      <c r="AA37270"/>
      <c r="AB37270"/>
      <c r="AC37270"/>
    </row>
    <row r="37271" spans="27:29" x14ac:dyDescent="0.25">
      <c r="AA37271"/>
      <c r="AB37271"/>
      <c r="AC37271"/>
    </row>
    <row r="37272" spans="27:29" x14ac:dyDescent="0.25">
      <c r="AA37272"/>
      <c r="AB37272"/>
      <c r="AC37272"/>
    </row>
    <row r="37273" spans="27:29" x14ac:dyDescent="0.25">
      <c r="AA37273"/>
      <c r="AB37273"/>
      <c r="AC37273"/>
    </row>
    <row r="37274" spans="27:29" x14ac:dyDescent="0.25">
      <c r="AA37274"/>
      <c r="AB37274"/>
      <c r="AC37274"/>
    </row>
    <row r="37275" spans="27:29" x14ac:dyDescent="0.25">
      <c r="AA37275"/>
      <c r="AB37275"/>
      <c r="AC37275"/>
    </row>
    <row r="37276" spans="27:29" x14ac:dyDescent="0.25">
      <c r="AA37276"/>
      <c r="AB37276"/>
      <c r="AC37276"/>
    </row>
    <row r="37277" spans="27:29" x14ac:dyDescent="0.25">
      <c r="AA37277"/>
      <c r="AB37277"/>
      <c r="AC37277"/>
    </row>
    <row r="37278" spans="27:29" x14ac:dyDescent="0.25">
      <c r="AA37278"/>
      <c r="AB37278"/>
      <c r="AC37278"/>
    </row>
    <row r="37279" spans="27:29" x14ac:dyDescent="0.25">
      <c r="AA37279"/>
      <c r="AB37279"/>
      <c r="AC37279"/>
    </row>
    <row r="37280" spans="27:29" x14ac:dyDescent="0.25">
      <c r="AA37280"/>
      <c r="AB37280"/>
      <c r="AC37280"/>
    </row>
    <row r="37281" spans="27:29" x14ac:dyDescent="0.25">
      <c r="AA37281"/>
      <c r="AB37281"/>
      <c r="AC37281"/>
    </row>
    <row r="37282" spans="27:29" x14ac:dyDescent="0.25">
      <c r="AA37282"/>
      <c r="AB37282"/>
      <c r="AC37282"/>
    </row>
    <row r="37283" spans="27:29" x14ac:dyDescent="0.25">
      <c r="AA37283"/>
      <c r="AB37283"/>
      <c r="AC37283"/>
    </row>
    <row r="37284" spans="27:29" x14ac:dyDescent="0.25">
      <c r="AA37284"/>
      <c r="AB37284"/>
      <c r="AC37284"/>
    </row>
    <row r="37285" spans="27:29" x14ac:dyDescent="0.25">
      <c r="AA37285"/>
      <c r="AB37285"/>
      <c r="AC37285"/>
    </row>
    <row r="37286" spans="27:29" x14ac:dyDescent="0.25">
      <c r="AA37286"/>
      <c r="AB37286"/>
      <c r="AC37286"/>
    </row>
    <row r="37287" spans="27:29" x14ac:dyDescent="0.25">
      <c r="AA37287"/>
      <c r="AB37287"/>
      <c r="AC37287"/>
    </row>
    <row r="37288" spans="27:29" x14ac:dyDescent="0.25">
      <c r="AA37288"/>
      <c r="AB37288"/>
      <c r="AC37288"/>
    </row>
    <row r="37289" spans="27:29" x14ac:dyDescent="0.25">
      <c r="AA37289"/>
      <c r="AB37289"/>
      <c r="AC37289"/>
    </row>
    <row r="37290" spans="27:29" x14ac:dyDescent="0.25">
      <c r="AA37290"/>
      <c r="AB37290"/>
      <c r="AC37290"/>
    </row>
    <row r="37291" spans="27:29" x14ac:dyDescent="0.25">
      <c r="AA37291"/>
      <c r="AB37291"/>
      <c r="AC37291"/>
    </row>
    <row r="37292" spans="27:29" x14ac:dyDescent="0.25">
      <c r="AA37292"/>
      <c r="AB37292"/>
      <c r="AC37292"/>
    </row>
    <row r="37293" spans="27:29" x14ac:dyDescent="0.25">
      <c r="AA37293"/>
      <c r="AB37293"/>
      <c r="AC37293"/>
    </row>
    <row r="37294" spans="27:29" x14ac:dyDescent="0.25">
      <c r="AA37294"/>
      <c r="AB37294"/>
      <c r="AC37294"/>
    </row>
    <row r="37295" spans="27:29" x14ac:dyDescent="0.25">
      <c r="AA37295"/>
      <c r="AB37295"/>
      <c r="AC37295"/>
    </row>
    <row r="37296" spans="27:29" x14ac:dyDescent="0.25">
      <c r="AA37296"/>
      <c r="AB37296"/>
      <c r="AC37296"/>
    </row>
    <row r="37297" spans="27:29" x14ac:dyDescent="0.25">
      <c r="AA37297"/>
      <c r="AB37297"/>
      <c r="AC37297"/>
    </row>
    <row r="37298" spans="27:29" x14ac:dyDescent="0.25">
      <c r="AA37298"/>
      <c r="AB37298"/>
      <c r="AC37298"/>
    </row>
    <row r="37299" spans="27:29" x14ac:dyDescent="0.25">
      <c r="AA37299"/>
      <c r="AB37299"/>
      <c r="AC37299"/>
    </row>
    <row r="37300" spans="27:29" x14ac:dyDescent="0.25">
      <c r="AA37300"/>
      <c r="AB37300"/>
      <c r="AC37300"/>
    </row>
    <row r="37301" spans="27:29" x14ac:dyDescent="0.25">
      <c r="AA37301"/>
      <c r="AB37301"/>
      <c r="AC37301"/>
    </row>
    <row r="37302" spans="27:29" x14ac:dyDescent="0.25">
      <c r="AA37302"/>
      <c r="AB37302"/>
      <c r="AC37302"/>
    </row>
    <row r="37303" spans="27:29" x14ac:dyDescent="0.25">
      <c r="AA37303"/>
      <c r="AB37303"/>
      <c r="AC37303"/>
    </row>
    <row r="37304" spans="27:29" x14ac:dyDescent="0.25">
      <c r="AA37304"/>
      <c r="AB37304"/>
      <c r="AC37304"/>
    </row>
    <row r="37305" spans="27:29" x14ac:dyDescent="0.25">
      <c r="AA37305"/>
      <c r="AB37305"/>
      <c r="AC37305"/>
    </row>
    <row r="37306" spans="27:29" x14ac:dyDescent="0.25">
      <c r="AA37306"/>
      <c r="AB37306"/>
      <c r="AC37306"/>
    </row>
    <row r="37307" spans="27:29" x14ac:dyDescent="0.25">
      <c r="AA37307"/>
      <c r="AB37307"/>
      <c r="AC37307"/>
    </row>
    <row r="37308" spans="27:29" x14ac:dyDescent="0.25">
      <c r="AA37308"/>
      <c r="AB37308"/>
      <c r="AC37308"/>
    </row>
    <row r="37309" spans="27:29" x14ac:dyDescent="0.25">
      <c r="AA37309"/>
      <c r="AB37309"/>
      <c r="AC37309"/>
    </row>
    <row r="37310" spans="27:29" x14ac:dyDescent="0.25">
      <c r="AA37310"/>
      <c r="AB37310"/>
      <c r="AC37310"/>
    </row>
    <row r="37311" spans="27:29" x14ac:dyDescent="0.25">
      <c r="AA37311"/>
      <c r="AB37311"/>
      <c r="AC37311"/>
    </row>
    <row r="37312" spans="27:29" x14ac:dyDescent="0.25">
      <c r="AA37312"/>
      <c r="AB37312"/>
      <c r="AC37312"/>
    </row>
    <row r="37313" spans="27:29" x14ac:dyDescent="0.25">
      <c r="AA37313"/>
      <c r="AB37313"/>
      <c r="AC37313"/>
    </row>
    <row r="37314" spans="27:29" x14ac:dyDescent="0.25">
      <c r="AA37314"/>
      <c r="AB37314"/>
      <c r="AC37314"/>
    </row>
    <row r="37315" spans="27:29" x14ac:dyDescent="0.25">
      <c r="AA37315"/>
      <c r="AB37315"/>
      <c r="AC37315"/>
    </row>
    <row r="37316" spans="27:29" x14ac:dyDescent="0.25">
      <c r="AA37316"/>
      <c r="AB37316"/>
      <c r="AC37316"/>
    </row>
    <row r="37317" spans="27:29" x14ac:dyDescent="0.25">
      <c r="AA37317"/>
      <c r="AB37317"/>
      <c r="AC37317"/>
    </row>
    <row r="37318" spans="27:29" x14ac:dyDescent="0.25">
      <c r="AA37318"/>
      <c r="AB37318"/>
      <c r="AC37318"/>
    </row>
    <row r="37319" spans="27:29" x14ac:dyDescent="0.25">
      <c r="AA37319"/>
      <c r="AB37319"/>
      <c r="AC37319"/>
    </row>
    <row r="37320" spans="27:29" x14ac:dyDescent="0.25">
      <c r="AA37320"/>
      <c r="AB37320"/>
      <c r="AC37320"/>
    </row>
    <row r="37321" spans="27:29" x14ac:dyDescent="0.25">
      <c r="AA37321"/>
      <c r="AB37321"/>
      <c r="AC37321"/>
    </row>
    <row r="37322" spans="27:29" x14ac:dyDescent="0.25">
      <c r="AA37322"/>
      <c r="AB37322"/>
      <c r="AC37322"/>
    </row>
    <row r="37323" spans="27:29" x14ac:dyDescent="0.25">
      <c r="AA37323"/>
      <c r="AB37323"/>
      <c r="AC37323"/>
    </row>
    <row r="37324" spans="27:29" x14ac:dyDescent="0.25">
      <c r="AA37324"/>
      <c r="AB37324"/>
      <c r="AC37324"/>
    </row>
    <row r="37325" spans="27:29" x14ac:dyDescent="0.25">
      <c r="AA37325"/>
      <c r="AB37325"/>
      <c r="AC37325"/>
    </row>
    <row r="37326" spans="27:29" x14ac:dyDescent="0.25">
      <c r="AA37326"/>
      <c r="AB37326"/>
      <c r="AC37326"/>
    </row>
    <row r="37327" spans="27:29" x14ac:dyDescent="0.25">
      <c r="AA37327"/>
      <c r="AB37327"/>
      <c r="AC37327"/>
    </row>
    <row r="37328" spans="27:29" x14ac:dyDescent="0.25">
      <c r="AA37328"/>
      <c r="AB37328"/>
      <c r="AC37328"/>
    </row>
    <row r="37329" spans="27:29" x14ac:dyDescent="0.25">
      <c r="AA37329"/>
      <c r="AB37329"/>
      <c r="AC37329"/>
    </row>
    <row r="37330" spans="27:29" x14ac:dyDescent="0.25">
      <c r="AA37330"/>
      <c r="AB37330"/>
      <c r="AC37330"/>
    </row>
    <row r="37331" spans="27:29" x14ac:dyDescent="0.25">
      <c r="AA37331"/>
      <c r="AB37331"/>
      <c r="AC37331"/>
    </row>
    <row r="37332" spans="27:29" x14ac:dyDescent="0.25">
      <c r="AA37332"/>
      <c r="AB37332"/>
      <c r="AC37332"/>
    </row>
    <row r="37333" spans="27:29" x14ac:dyDescent="0.25">
      <c r="AA37333"/>
      <c r="AB37333"/>
      <c r="AC37333"/>
    </row>
    <row r="37334" spans="27:29" x14ac:dyDescent="0.25">
      <c r="AA37334"/>
      <c r="AB37334"/>
      <c r="AC37334"/>
    </row>
    <row r="37335" spans="27:29" x14ac:dyDescent="0.25">
      <c r="AA37335"/>
      <c r="AB37335"/>
      <c r="AC37335"/>
    </row>
    <row r="37336" spans="27:29" x14ac:dyDescent="0.25">
      <c r="AA37336"/>
      <c r="AB37336"/>
      <c r="AC37336"/>
    </row>
    <row r="37337" spans="27:29" x14ac:dyDescent="0.25">
      <c r="AA37337"/>
      <c r="AB37337"/>
      <c r="AC37337"/>
    </row>
    <row r="37338" spans="27:29" x14ac:dyDescent="0.25">
      <c r="AA37338"/>
      <c r="AB37338"/>
      <c r="AC37338"/>
    </row>
    <row r="37339" spans="27:29" x14ac:dyDescent="0.25">
      <c r="AA37339"/>
      <c r="AB37339"/>
      <c r="AC37339"/>
    </row>
    <row r="37340" spans="27:29" x14ac:dyDescent="0.25">
      <c r="AA37340"/>
      <c r="AB37340"/>
      <c r="AC37340"/>
    </row>
    <row r="37341" spans="27:29" x14ac:dyDescent="0.25">
      <c r="AA37341"/>
      <c r="AB37341"/>
      <c r="AC37341"/>
    </row>
    <row r="37342" spans="27:29" x14ac:dyDescent="0.25">
      <c r="AA37342"/>
      <c r="AB37342"/>
      <c r="AC37342"/>
    </row>
    <row r="37343" spans="27:29" x14ac:dyDescent="0.25">
      <c r="AA37343"/>
      <c r="AB37343"/>
      <c r="AC37343"/>
    </row>
    <row r="37344" spans="27:29" x14ac:dyDescent="0.25">
      <c r="AA37344"/>
      <c r="AB37344"/>
      <c r="AC37344"/>
    </row>
    <row r="37345" spans="27:29" x14ac:dyDescent="0.25">
      <c r="AA37345"/>
      <c r="AB37345"/>
      <c r="AC37345"/>
    </row>
    <row r="37346" spans="27:29" x14ac:dyDescent="0.25">
      <c r="AA37346"/>
      <c r="AB37346"/>
      <c r="AC37346"/>
    </row>
    <row r="37347" spans="27:29" x14ac:dyDescent="0.25">
      <c r="AA37347"/>
      <c r="AB37347"/>
      <c r="AC37347"/>
    </row>
    <row r="37348" spans="27:29" x14ac:dyDescent="0.25">
      <c r="AA37348"/>
      <c r="AB37348"/>
      <c r="AC37348"/>
    </row>
    <row r="37349" spans="27:29" x14ac:dyDescent="0.25">
      <c r="AA37349"/>
      <c r="AB37349"/>
      <c r="AC37349"/>
    </row>
    <row r="37350" spans="27:29" x14ac:dyDescent="0.25">
      <c r="AA37350"/>
      <c r="AB37350"/>
      <c r="AC37350"/>
    </row>
    <row r="37351" spans="27:29" x14ac:dyDescent="0.25">
      <c r="AA37351"/>
      <c r="AB37351"/>
      <c r="AC37351"/>
    </row>
    <row r="37352" spans="27:29" x14ac:dyDescent="0.25">
      <c r="AA37352"/>
      <c r="AB37352"/>
      <c r="AC37352"/>
    </row>
    <row r="37353" spans="27:29" x14ac:dyDescent="0.25">
      <c r="AA37353"/>
      <c r="AB37353"/>
      <c r="AC37353"/>
    </row>
    <row r="37354" spans="27:29" x14ac:dyDescent="0.25">
      <c r="AA37354"/>
      <c r="AB37354"/>
      <c r="AC37354"/>
    </row>
    <row r="37355" spans="27:29" x14ac:dyDescent="0.25">
      <c r="AA37355"/>
      <c r="AB37355"/>
      <c r="AC37355"/>
    </row>
    <row r="37356" spans="27:29" x14ac:dyDescent="0.25">
      <c r="AA37356"/>
      <c r="AB37356"/>
      <c r="AC37356"/>
    </row>
    <row r="37357" spans="27:29" x14ac:dyDescent="0.25">
      <c r="AA37357"/>
      <c r="AB37357"/>
      <c r="AC37357"/>
    </row>
    <row r="37358" spans="27:29" x14ac:dyDescent="0.25">
      <c r="AA37358"/>
      <c r="AB37358"/>
      <c r="AC37358"/>
    </row>
    <row r="37359" spans="27:29" x14ac:dyDescent="0.25">
      <c r="AA37359"/>
      <c r="AB37359"/>
      <c r="AC37359"/>
    </row>
    <row r="37360" spans="27:29" x14ac:dyDescent="0.25">
      <c r="AA37360"/>
      <c r="AB37360"/>
      <c r="AC37360"/>
    </row>
    <row r="37361" spans="27:29" x14ac:dyDescent="0.25">
      <c r="AA37361"/>
      <c r="AB37361"/>
      <c r="AC37361"/>
    </row>
    <row r="37362" spans="27:29" x14ac:dyDescent="0.25">
      <c r="AA37362"/>
      <c r="AB37362"/>
      <c r="AC37362"/>
    </row>
    <row r="37363" spans="27:29" x14ac:dyDescent="0.25">
      <c r="AA37363"/>
      <c r="AB37363"/>
      <c r="AC37363"/>
    </row>
    <row r="37364" spans="27:29" x14ac:dyDescent="0.25">
      <c r="AA37364"/>
      <c r="AB37364"/>
      <c r="AC37364"/>
    </row>
    <row r="37365" spans="27:29" x14ac:dyDescent="0.25">
      <c r="AA37365"/>
      <c r="AB37365"/>
      <c r="AC37365"/>
    </row>
    <row r="37366" spans="27:29" x14ac:dyDescent="0.25">
      <c r="AA37366"/>
      <c r="AB37366"/>
      <c r="AC37366"/>
    </row>
    <row r="37367" spans="27:29" x14ac:dyDescent="0.25">
      <c r="AA37367"/>
      <c r="AB37367"/>
      <c r="AC37367"/>
    </row>
    <row r="37368" spans="27:29" x14ac:dyDescent="0.25">
      <c r="AA37368"/>
      <c r="AB37368"/>
      <c r="AC37368"/>
    </row>
    <row r="37369" spans="27:29" x14ac:dyDescent="0.25">
      <c r="AA37369"/>
      <c r="AB37369"/>
      <c r="AC37369"/>
    </row>
    <row r="37370" spans="27:29" x14ac:dyDescent="0.25">
      <c r="AA37370"/>
      <c r="AB37370"/>
      <c r="AC37370"/>
    </row>
    <row r="37371" spans="27:29" x14ac:dyDescent="0.25">
      <c r="AA37371"/>
      <c r="AB37371"/>
      <c r="AC37371"/>
    </row>
    <row r="37372" spans="27:29" x14ac:dyDescent="0.25">
      <c r="AA37372"/>
      <c r="AB37372"/>
      <c r="AC37372"/>
    </row>
    <row r="37373" spans="27:29" x14ac:dyDescent="0.25">
      <c r="AA37373"/>
      <c r="AB37373"/>
      <c r="AC37373"/>
    </row>
    <row r="37374" spans="27:29" x14ac:dyDescent="0.25">
      <c r="AA37374"/>
      <c r="AB37374"/>
      <c r="AC37374"/>
    </row>
    <row r="37375" spans="27:29" x14ac:dyDescent="0.25">
      <c r="AA37375"/>
      <c r="AB37375"/>
      <c r="AC37375"/>
    </row>
    <row r="37376" spans="27:29" x14ac:dyDescent="0.25">
      <c r="AA37376"/>
      <c r="AB37376"/>
      <c r="AC37376"/>
    </row>
    <row r="37377" spans="27:29" x14ac:dyDescent="0.25">
      <c r="AA37377"/>
      <c r="AB37377"/>
      <c r="AC37377"/>
    </row>
    <row r="37378" spans="27:29" x14ac:dyDescent="0.25">
      <c r="AA37378"/>
      <c r="AB37378"/>
      <c r="AC37378"/>
    </row>
    <row r="37379" spans="27:29" x14ac:dyDescent="0.25">
      <c r="AA37379"/>
      <c r="AB37379"/>
      <c r="AC37379"/>
    </row>
    <row r="37380" spans="27:29" x14ac:dyDescent="0.25">
      <c r="AA37380"/>
      <c r="AB37380"/>
      <c r="AC37380"/>
    </row>
    <row r="37381" spans="27:29" x14ac:dyDescent="0.25">
      <c r="AA37381"/>
      <c r="AB37381"/>
      <c r="AC37381"/>
    </row>
    <row r="37382" spans="27:29" x14ac:dyDescent="0.25">
      <c r="AA37382"/>
      <c r="AB37382"/>
      <c r="AC37382"/>
    </row>
    <row r="37383" spans="27:29" x14ac:dyDescent="0.25">
      <c r="AA37383"/>
      <c r="AB37383"/>
      <c r="AC37383"/>
    </row>
    <row r="37384" spans="27:29" x14ac:dyDescent="0.25">
      <c r="AA37384"/>
      <c r="AB37384"/>
      <c r="AC37384"/>
    </row>
    <row r="37385" spans="27:29" x14ac:dyDescent="0.25">
      <c r="AA37385"/>
      <c r="AB37385"/>
      <c r="AC37385"/>
    </row>
    <row r="37386" spans="27:29" x14ac:dyDescent="0.25">
      <c r="AA37386"/>
      <c r="AB37386"/>
      <c r="AC37386"/>
    </row>
    <row r="37387" spans="27:29" x14ac:dyDescent="0.25">
      <c r="AA37387"/>
      <c r="AB37387"/>
      <c r="AC37387"/>
    </row>
    <row r="37388" spans="27:29" x14ac:dyDescent="0.25">
      <c r="AA37388"/>
      <c r="AB37388"/>
      <c r="AC37388"/>
    </row>
    <row r="37389" spans="27:29" x14ac:dyDescent="0.25">
      <c r="AA37389"/>
      <c r="AB37389"/>
      <c r="AC37389"/>
    </row>
    <row r="37390" spans="27:29" x14ac:dyDescent="0.25">
      <c r="AA37390"/>
      <c r="AB37390"/>
      <c r="AC37390"/>
    </row>
    <row r="37391" spans="27:29" x14ac:dyDescent="0.25">
      <c r="AA37391"/>
      <c r="AB37391"/>
      <c r="AC37391"/>
    </row>
    <row r="37392" spans="27:29" x14ac:dyDescent="0.25">
      <c r="AA37392"/>
      <c r="AB37392"/>
      <c r="AC37392"/>
    </row>
    <row r="37393" spans="27:29" x14ac:dyDescent="0.25">
      <c r="AA37393"/>
      <c r="AB37393"/>
      <c r="AC37393"/>
    </row>
    <row r="37394" spans="27:29" x14ac:dyDescent="0.25">
      <c r="AA37394"/>
      <c r="AB37394"/>
      <c r="AC37394"/>
    </row>
    <row r="37395" spans="27:29" x14ac:dyDescent="0.25">
      <c r="AA37395"/>
      <c r="AB37395"/>
      <c r="AC37395"/>
    </row>
    <row r="37396" spans="27:29" x14ac:dyDescent="0.25">
      <c r="AA37396"/>
      <c r="AB37396"/>
      <c r="AC37396"/>
    </row>
    <row r="37397" spans="27:29" x14ac:dyDescent="0.25">
      <c r="AA37397"/>
      <c r="AB37397"/>
      <c r="AC37397"/>
    </row>
    <row r="37398" spans="27:29" x14ac:dyDescent="0.25">
      <c r="AA37398"/>
      <c r="AB37398"/>
      <c r="AC37398"/>
    </row>
    <row r="37399" spans="27:29" x14ac:dyDescent="0.25">
      <c r="AA37399"/>
      <c r="AB37399"/>
      <c r="AC37399"/>
    </row>
    <row r="37400" spans="27:29" x14ac:dyDescent="0.25">
      <c r="AA37400"/>
      <c r="AB37400"/>
      <c r="AC37400"/>
    </row>
    <row r="37401" spans="27:29" x14ac:dyDescent="0.25">
      <c r="AA37401"/>
      <c r="AB37401"/>
      <c r="AC37401"/>
    </row>
    <row r="37402" spans="27:29" x14ac:dyDescent="0.25">
      <c r="AA37402"/>
      <c r="AB37402"/>
      <c r="AC37402"/>
    </row>
    <row r="37403" spans="27:29" x14ac:dyDescent="0.25">
      <c r="AA37403"/>
      <c r="AB37403"/>
      <c r="AC37403"/>
    </row>
    <row r="37404" spans="27:29" x14ac:dyDescent="0.25">
      <c r="AA37404"/>
      <c r="AB37404"/>
      <c r="AC37404"/>
    </row>
    <row r="37405" spans="27:29" x14ac:dyDescent="0.25">
      <c r="AA37405"/>
      <c r="AB37405"/>
      <c r="AC37405"/>
    </row>
    <row r="37406" spans="27:29" x14ac:dyDescent="0.25">
      <c r="AA37406"/>
      <c r="AB37406"/>
      <c r="AC37406"/>
    </row>
    <row r="37407" spans="27:29" x14ac:dyDescent="0.25">
      <c r="AA37407"/>
      <c r="AB37407"/>
      <c r="AC37407"/>
    </row>
    <row r="37408" spans="27:29" x14ac:dyDescent="0.25">
      <c r="AA37408"/>
      <c r="AB37408"/>
      <c r="AC37408"/>
    </row>
    <row r="37409" spans="27:29" x14ac:dyDescent="0.25">
      <c r="AA37409"/>
      <c r="AB37409"/>
      <c r="AC37409"/>
    </row>
    <row r="37410" spans="27:29" x14ac:dyDescent="0.25">
      <c r="AA37410"/>
      <c r="AB37410"/>
      <c r="AC37410"/>
    </row>
    <row r="37411" spans="27:29" x14ac:dyDescent="0.25">
      <c r="AA37411"/>
      <c r="AB37411"/>
      <c r="AC37411"/>
    </row>
    <row r="37412" spans="27:29" x14ac:dyDescent="0.25">
      <c r="AA37412"/>
      <c r="AB37412"/>
      <c r="AC37412"/>
    </row>
    <row r="37413" spans="27:29" x14ac:dyDescent="0.25">
      <c r="AA37413"/>
      <c r="AB37413"/>
      <c r="AC37413"/>
    </row>
    <row r="37414" spans="27:29" x14ac:dyDescent="0.25">
      <c r="AA37414"/>
      <c r="AB37414"/>
      <c r="AC37414"/>
    </row>
    <row r="37415" spans="27:29" x14ac:dyDescent="0.25">
      <c r="AA37415"/>
      <c r="AB37415"/>
      <c r="AC37415"/>
    </row>
    <row r="37416" spans="27:29" x14ac:dyDescent="0.25">
      <c r="AA37416"/>
      <c r="AB37416"/>
      <c r="AC37416"/>
    </row>
    <row r="37417" spans="27:29" x14ac:dyDescent="0.25">
      <c r="AA37417"/>
      <c r="AB37417"/>
      <c r="AC37417"/>
    </row>
    <row r="37418" spans="27:29" x14ac:dyDescent="0.25">
      <c r="AA37418"/>
      <c r="AB37418"/>
      <c r="AC37418"/>
    </row>
    <row r="37419" spans="27:29" x14ac:dyDescent="0.25">
      <c r="AA37419"/>
      <c r="AB37419"/>
      <c r="AC37419"/>
    </row>
    <row r="37420" spans="27:29" x14ac:dyDescent="0.25">
      <c r="AA37420"/>
      <c r="AB37420"/>
      <c r="AC37420"/>
    </row>
    <row r="37421" spans="27:29" x14ac:dyDescent="0.25">
      <c r="AA37421"/>
      <c r="AB37421"/>
      <c r="AC37421"/>
    </row>
    <row r="37422" spans="27:29" x14ac:dyDescent="0.25">
      <c r="AA37422"/>
      <c r="AB37422"/>
      <c r="AC37422"/>
    </row>
    <row r="37423" spans="27:29" x14ac:dyDescent="0.25">
      <c r="AA37423"/>
      <c r="AB37423"/>
      <c r="AC37423"/>
    </row>
    <row r="37424" spans="27:29" x14ac:dyDescent="0.25">
      <c r="AA37424"/>
      <c r="AB37424"/>
      <c r="AC37424"/>
    </row>
    <row r="37425" spans="27:29" x14ac:dyDescent="0.25">
      <c r="AA37425"/>
      <c r="AB37425"/>
      <c r="AC37425"/>
    </row>
    <row r="37426" spans="27:29" x14ac:dyDescent="0.25">
      <c r="AA37426"/>
      <c r="AB37426"/>
      <c r="AC37426"/>
    </row>
    <row r="37427" spans="27:29" x14ac:dyDescent="0.25">
      <c r="AA37427"/>
      <c r="AB37427"/>
      <c r="AC37427"/>
    </row>
    <row r="37428" spans="27:29" x14ac:dyDescent="0.25">
      <c r="AA37428"/>
      <c r="AB37428"/>
      <c r="AC37428"/>
    </row>
    <row r="37429" spans="27:29" x14ac:dyDescent="0.25">
      <c r="AA37429"/>
      <c r="AB37429"/>
      <c r="AC37429"/>
    </row>
    <row r="37430" spans="27:29" x14ac:dyDescent="0.25">
      <c r="AA37430"/>
      <c r="AB37430"/>
      <c r="AC37430"/>
    </row>
    <row r="37431" spans="27:29" x14ac:dyDescent="0.25">
      <c r="AA37431"/>
      <c r="AB37431"/>
      <c r="AC37431"/>
    </row>
    <row r="37432" spans="27:29" x14ac:dyDescent="0.25">
      <c r="AA37432"/>
      <c r="AB37432"/>
      <c r="AC37432"/>
    </row>
    <row r="37433" spans="27:29" x14ac:dyDescent="0.25">
      <c r="AA37433"/>
      <c r="AB37433"/>
      <c r="AC37433"/>
    </row>
    <row r="37434" spans="27:29" x14ac:dyDescent="0.25">
      <c r="AA37434"/>
      <c r="AB37434"/>
      <c r="AC37434"/>
    </row>
    <row r="37435" spans="27:29" x14ac:dyDescent="0.25">
      <c r="AA37435"/>
      <c r="AB37435"/>
      <c r="AC37435"/>
    </row>
    <row r="37436" spans="27:29" x14ac:dyDescent="0.25">
      <c r="AA37436"/>
      <c r="AB37436"/>
      <c r="AC37436"/>
    </row>
    <row r="37437" spans="27:29" x14ac:dyDescent="0.25">
      <c r="AA37437"/>
      <c r="AB37437"/>
      <c r="AC37437"/>
    </row>
    <row r="37438" spans="27:29" x14ac:dyDescent="0.25">
      <c r="AA37438"/>
      <c r="AB37438"/>
      <c r="AC37438"/>
    </row>
    <row r="37439" spans="27:29" x14ac:dyDescent="0.25">
      <c r="AA37439"/>
      <c r="AB37439"/>
      <c r="AC37439"/>
    </row>
    <row r="37440" spans="27:29" x14ac:dyDescent="0.25">
      <c r="AA37440"/>
      <c r="AB37440"/>
      <c r="AC37440"/>
    </row>
    <row r="37441" spans="27:29" x14ac:dyDescent="0.25">
      <c r="AA37441"/>
      <c r="AB37441"/>
      <c r="AC37441"/>
    </row>
    <row r="37442" spans="27:29" x14ac:dyDescent="0.25">
      <c r="AA37442"/>
      <c r="AB37442"/>
      <c r="AC37442"/>
    </row>
    <row r="37443" spans="27:29" x14ac:dyDescent="0.25">
      <c r="AA37443"/>
      <c r="AB37443"/>
      <c r="AC37443"/>
    </row>
    <row r="37444" spans="27:29" x14ac:dyDescent="0.25">
      <c r="AA37444"/>
      <c r="AB37444"/>
      <c r="AC37444"/>
    </row>
    <row r="37445" spans="27:29" x14ac:dyDescent="0.25">
      <c r="AA37445"/>
      <c r="AB37445"/>
      <c r="AC37445"/>
    </row>
    <row r="37446" spans="27:29" x14ac:dyDescent="0.25">
      <c r="AA37446"/>
      <c r="AB37446"/>
      <c r="AC37446"/>
    </row>
    <row r="37447" spans="27:29" x14ac:dyDescent="0.25">
      <c r="AA37447"/>
      <c r="AB37447"/>
      <c r="AC37447"/>
    </row>
    <row r="37448" spans="27:29" x14ac:dyDescent="0.25">
      <c r="AA37448"/>
      <c r="AB37448"/>
      <c r="AC37448"/>
    </row>
    <row r="37449" spans="27:29" x14ac:dyDescent="0.25">
      <c r="AA37449"/>
      <c r="AB37449"/>
      <c r="AC37449"/>
    </row>
    <row r="37450" spans="27:29" x14ac:dyDescent="0.25">
      <c r="AA37450"/>
      <c r="AB37450"/>
      <c r="AC37450"/>
    </row>
    <row r="37451" spans="27:29" x14ac:dyDescent="0.25">
      <c r="AA37451"/>
      <c r="AB37451"/>
      <c r="AC37451"/>
    </row>
    <row r="37452" spans="27:29" x14ac:dyDescent="0.25">
      <c r="AA37452"/>
      <c r="AB37452"/>
      <c r="AC37452"/>
    </row>
    <row r="37453" spans="27:29" x14ac:dyDescent="0.25">
      <c r="AA37453"/>
      <c r="AB37453"/>
      <c r="AC37453"/>
    </row>
    <row r="37454" spans="27:29" x14ac:dyDescent="0.25">
      <c r="AA37454"/>
      <c r="AB37454"/>
      <c r="AC37454"/>
    </row>
    <row r="37455" spans="27:29" x14ac:dyDescent="0.25">
      <c r="AA37455"/>
      <c r="AB37455"/>
      <c r="AC37455"/>
    </row>
    <row r="37456" spans="27:29" x14ac:dyDescent="0.25">
      <c r="AA37456"/>
      <c r="AB37456"/>
      <c r="AC37456"/>
    </row>
    <row r="37457" spans="27:29" x14ac:dyDescent="0.25">
      <c r="AA37457"/>
      <c r="AB37457"/>
      <c r="AC37457"/>
    </row>
    <row r="37458" spans="27:29" x14ac:dyDescent="0.25">
      <c r="AA37458"/>
      <c r="AB37458"/>
      <c r="AC37458"/>
    </row>
    <row r="37459" spans="27:29" x14ac:dyDescent="0.25">
      <c r="AA37459"/>
      <c r="AB37459"/>
      <c r="AC37459"/>
    </row>
    <row r="37460" spans="27:29" x14ac:dyDescent="0.25">
      <c r="AA37460"/>
      <c r="AB37460"/>
      <c r="AC37460"/>
    </row>
    <row r="37461" spans="27:29" x14ac:dyDescent="0.25">
      <c r="AA37461"/>
      <c r="AB37461"/>
      <c r="AC37461"/>
    </row>
    <row r="37462" spans="27:29" x14ac:dyDescent="0.25">
      <c r="AA37462"/>
      <c r="AB37462"/>
      <c r="AC37462"/>
    </row>
    <row r="37463" spans="27:29" x14ac:dyDescent="0.25">
      <c r="AA37463"/>
      <c r="AB37463"/>
      <c r="AC37463"/>
    </row>
    <row r="37464" spans="27:29" x14ac:dyDescent="0.25">
      <c r="AA37464"/>
      <c r="AB37464"/>
      <c r="AC37464"/>
    </row>
    <row r="37465" spans="27:29" x14ac:dyDescent="0.25">
      <c r="AA37465"/>
      <c r="AB37465"/>
      <c r="AC37465"/>
    </row>
    <row r="37466" spans="27:29" x14ac:dyDescent="0.25">
      <c r="AA37466"/>
      <c r="AB37466"/>
      <c r="AC37466"/>
    </row>
    <row r="37467" spans="27:29" x14ac:dyDescent="0.25">
      <c r="AA37467"/>
      <c r="AB37467"/>
      <c r="AC37467"/>
    </row>
    <row r="37468" spans="27:29" x14ac:dyDescent="0.25">
      <c r="AA37468"/>
      <c r="AB37468"/>
      <c r="AC37468"/>
    </row>
    <row r="37469" spans="27:29" x14ac:dyDescent="0.25">
      <c r="AA37469"/>
      <c r="AB37469"/>
      <c r="AC37469"/>
    </row>
    <row r="37470" spans="27:29" x14ac:dyDescent="0.25">
      <c r="AA37470"/>
      <c r="AB37470"/>
      <c r="AC37470"/>
    </row>
    <row r="37471" spans="27:29" x14ac:dyDescent="0.25">
      <c r="AA37471"/>
      <c r="AB37471"/>
      <c r="AC37471"/>
    </row>
    <row r="37472" spans="27:29" x14ac:dyDescent="0.25">
      <c r="AA37472"/>
      <c r="AB37472"/>
      <c r="AC37472"/>
    </row>
    <row r="37473" spans="27:29" x14ac:dyDescent="0.25">
      <c r="AA37473"/>
      <c r="AB37473"/>
      <c r="AC37473"/>
    </row>
    <row r="37474" spans="27:29" x14ac:dyDescent="0.25">
      <c r="AA37474"/>
      <c r="AB37474"/>
      <c r="AC37474"/>
    </row>
    <row r="37475" spans="27:29" x14ac:dyDescent="0.25">
      <c r="AA37475"/>
      <c r="AB37475"/>
      <c r="AC37475"/>
    </row>
    <row r="37476" spans="27:29" x14ac:dyDescent="0.25">
      <c r="AA37476"/>
      <c r="AB37476"/>
      <c r="AC37476"/>
    </row>
    <row r="37477" spans="27:29" x14ac:dyDescent="0.25">
      <c r="AA37477"/>
      <c r="AB37477"/>
      <c r="AC37477"/>
    </row>
    <row r="37478" spans="27:29" x14ac:dyDescent="0.25">
      <c r="AA37478"/>
      <c r="AB37478"/>
      <c r="AC37478"/>
    </row>
    <row r="37479" spans="27:29" x14ac:dyDescent="0.25">
      <c r="AA37479"/>
      <c r="AB37479"/>
      <c r="AC37479"/>
    </row>
    <row r="37480" spans="27:29" x14ac:dyDescent="0.25">
      <c r="AA37480"/>
      <c r="AB37480"/>
      <c r="AC37480"/>
    </row>
    <row r="37481" spans="27:29" x14ac:dyDescent="0.25">
      <c r="AA37481"/>
      <c r="AB37481"/>
      <c r="AC37481"/>
    </row>
    <row r="37482" spans="27:29" x14ac:dyDescent="0.25">
      <c r="AA37482"/>
      <c r="AB37482"/>
      <c r="AC37482"/>
    </row>
    <row r="37483" spans="27:29" x14ac:dyDescent="0.25">
      <c r="AA37483"/>
      <c r="AB37483"/>
      <c r="AC37483"/>
    </row>
    <row r="37484" spans="27:29" x14ac:dyDescent="0.25">
      <c r="AA37484"/>
      <c r="AB37484"/>
      <c r="AC37484"/>
    </row>
    <row r="37485" spans="27:29" x14ac:dyDescent="0.25">
      <c r="AA37485"/>
      <c r="AB37485"/>
      <c r="AC37485"/>
    </row>
    <row r="37486" spans="27:29" x14ac:dyDescent="0.25">
      <c r="AA37486"/>
      <c r="AB37486"/>
      <c r="AC37486"/>
    </row>
    <row r="37487" spans="27:29" x14ac:dyDescent="0.25">
      <c r="AA37487"/>
      <c r="AB37487"/>
      <c r="AC37487"/>
    </row>
    <row r="37488" spans="27:29" x14ac:dyDescent="0.25">
      <c r="AA37488"/>
      <c r="AB37488"/>
      <c r="AC37488"/>
    </row>
    <row r="37489" spans="27:29" x14ac:dyDescent="0.25">
      <c r="AA37489"/>
      <c r="AB37489"/>
      <c r="AC37489"/>
    </row>
    <row r="37490" spans="27:29" x14ac:dyDescent="0.25">
      <c r="AA37490"/>
      <c r="AB37490"/>
      <c r="AC37490"/>
    </row>
    <row r="37491" spans="27:29" x14ac:dyDescent="0.25">
      <c r="AA37491"/>
      <c r="AB37491"/>
      <c r="AC37491"/>
    </row>
    <row r="37492" spans="27:29" x14ac:dyDescent="0.25">
      <c r="AA37492"/>
      <c r="AB37492"/>
      <c r="AC37492"/>
    </row>
    <row r="37493" spans="27:29" x14ac:dyDescent="0.25">
      <c r="AA37493"/>
      <c r="AB37493"/>
      <c r="AC37493"/>
    </row>
    <row r="37494" spans="27:29" x14ac:dyDescent="0.25">
      <c r="AA37494"/>
      <c r="AB37494"/>
      <c r="AC37494"/>
    </row>
    <row r="37495" spans="27:29" x14ac:dyDescent="0.25">
      <c r="AA37495"/>
      <c r="AB37495"/>
      <c r="AC37495"/>
    </row>
    <row r="37496" spans="27:29" x14ac:dyDescent="0.25">
      <c r="AA37496"/>
      <c r="AB37496"/>
      <c r="AC37496"/>
    </row>
    <row r="37497" spans="27:29" x14ac:dyDescent="0.25">
      <c r="AA37497"/>
      <c r="AB37497"/>
      <c r="AC37497"/>
    </row>
    <row r="37498" spans="27:29" x14ac:dyDescent="0.25">
      <c r="AA37498"/>
      <c r="AB37498"/>
      <c r="AC37498"/>
    </row>
    <row r="37499" spans="27:29" x14ac:dyDescent="0.25">
      <c r="AA37499"/>
      <c r="AB37499"/>
      <c r="AC37499"/>
    </row>
    <row r="37500" spans="27:29" x14ac:dyDescent="0.25">
      <c r="AA37500"/>
      <c r="AB37500"/>
      <c r="AC37500"/>
    </row>
    <row r="37501" spans="27:29" x14ac:dyDescent="0.25">
      <c r="AA37501"/>
      <c r="AB37501"/>
      <c r="AC37501"/>
    </row>
    <row r="37502" spans="27:29" x14ac:dyDescent="0.25">
      <c r="AA37502"/>
      <c r="AB37502"/>
      <c r="AC37502"/>
    </row>
    <row r="37503" spans="27:29" x14ac:dyDescent="0.25">
      <c r="AA37503"/>
      <c r="AB37503"/>
      <c r="AC37503"/>
    </row>
    <row r="37504" spans="27:29" x14ac:dyDescent="0.25">
      <c r="AA37504"/>
      <c r="AB37504"/>
      <c r="AC37504"/>
    </row>
    <row r="37505" spans="27:29" x14ac:dyDescent="0.25">
      <c r="AA37505"/>
      <c r="AB37505"/>
      <c r="AC37505"/>
    </row>
    <row r="37506" spans="27:29" x14ac:dyDescent="0.25">
      <c r="AA37506"/>
      <c r="AB37506"/>
      <c r="AC37506"/>
    </row>
    <row r="37507" spans="27:29" x14ac:dyDescent="0.25">
      <c r="AA37507"/>
      <c r="AB37507"/>
      <c r="AC37507"/>
    </row>
    <row r="37508" spans="27:29" x14ac:dyDescent="0.25">
      <c r="AA37508"/>
      <c r="AB37508"/>
      <c r="AC37508"/>
    </row>
    <row r="37509" spans="27:29" x14ac:dyDescent="0.25">
      <c r="AA37509"/>
      <c r="AB37509"/>
      <c r="AC37509"/>
    </row>
    <row r="37510" spans="27:29" x14ac:dyDescent="0.25">
      <c r="AA37510"/>
      <c r="AB37510"/>
      <c r="AC37510"/>
    </row>
    <row r="37511" spans="27:29" x14ac:dyDescent="0.25">
      <c r="AA37511"/>
      <c r="AB37511"/>
      <c r="AC37511"/>
    </row>
    <row r="37512" spans="27:29" x14ac:dyDescent="0.25">
      <c r="AA37512"/>
      <c r="AB37512"/>
      <c r="AC37512"/>
    </row>
    <row r="37513" spans="27:29" x14ac:dyDescent="0.25">
      <c r="AA37513"/>
      <c r="AB37513"/>
      <c r="AC37513"/>
    </row>
    <row r="37514" spans="27:29" x14ac:dyDescent="0.25">
      <c r="AA37514"/>
      <c r="AB37514"/>
      <c r="AC37514"/>
    </row>
    <row r="37515" spans="27:29" x14ac:dyDescent="0.25">
      <c r="AA37515"/>
      <c r="AB37515"/>
      <c r="AC37515"/>
    </row>
    <row r="37516" spans="27:29" x14ac:dyDescent="0.25">
      <c r="AA37516"/>
      <c r="AB37516"/>
      <c r="AC37516"/>
    </row>
    <row r="37517" spans="27:29" x14ac:dyDescent="0.25">
      <c r="AA37517"/>
      <c r="AB37517"/>
      <c r="AC37517"/>
    </row>
    <row r="37518" spans="27:29" x14ac:dyDescent="0.25">
      <c r="AA37518"/>
      <c r="AB37518"/>
      <c r="AC37518"/>
    </row>
    <row r="37519" spans="27:29" x14ac:dyDescent="0.25">
      <c r="AA37519"/>
      <c r="AB37519"/>
      <c r="AC37519"/>
    </row>
    <row r="37520" spans="27:29" x14ac:dyDescent="0.25">
      <c r="AA37520"/>
      <c r="AB37520"/>
      <c r="AC37520"/>
    </row>
    <row r="37521" spans="27:29" x14ac:dyDescent="0.25">
      <c r="AA37521"/>
      <c r="AB37521"/>
      <c r="AC37521"/>
    </row>
    <row r="37522" spans="27:29" x14ac:dyDescent="0.25">
      <c r="AA37522"/>
      <c r="AB37522"/>
      <c r="AC37522"/>
    </row>
    <row r="37523" spans="27:29" x14ac:dyDescent="0.25">
      <c r="AA37523"/>
      <c r="AB37523"/>
      <c r="AC37523"/>
    </row>
    <row r="37524" spans="27:29" x14ac:dyDescent="0.25">
      <c r="AA37524"/>
      <c r="AB37524"/>
      <c r="AC37524"/>
    </row>
    <row r="37525" spans="27:29" x14ac:dyDescent="0.25">
      <c r="AA37525"/>
      <c r="AB37525"/>
      <c r="AC37525"/>
    </row>
    <row r="37526" spans="27:29" x14ac:dyDescent="0.25">
      <c r="AA37526"/>
      <c r="AB37526"/>
      <c r="AC37526"/>
    </row>
    <row r="37527" spans="27:29" x14ac:dyDescent="0.25">
      <c r="AA37527"/>
      <c r="AB37527"/>
      <c r="AC37527"/>
    </row>
    <row r="37528" spans="27:29" x14ac:dyDescent="0.25">
      <c r="AA37528"/>
      <c r="AB37528"/>
      <c r="AC37528"/>
    </row>
    <row r="37529" spans="27:29" x14ac:dyDescent="0.25">
      <c r="AA37529"/>
      <c r="AB37529"/>
      <c r="AC37529"/>
    </row>
    <row r="37530" spans="27:29" x14ac:dyDescent="0.25">
      <c r="AA37530"/>
      <c r="AB37530"/>
      <c r="AC37530"/>
    </row>
    <row r="37531" spans="27:29" x14ac:dyDescent="0.25">
      <c r="AA37531"/>
      <c r="AB37531"/>
      <c r="AC37531"/>
    </row>
    <row r="37532" spans="27:29" x14ac:dyDescent="0.25">
      <c r="AA37532"/>
      <c r="AB37532"/>
      <c r="AC37532"/>
    </row>
    <row r="37533" spans="27:29" x14ac:dyDescent="0.25">
      <c r="AA37533"/>
      <c r="AB37533"/>
      <c r="AC37533"/>
    </row>
    <row r="37534" spans="27:29" x14ac:dyDescent="0.25">
      <c r="AA37534"/>
      <c r="AB37534"/>
      <c r="AC37534"/>
    </row>
    <row r="37535" spans="27:29" x14ac:dyDescent="0.25">
      <c r="AA37535"/>
      <c r="AB37535"/>
      <c r="AC37535"/>
    </row>
    <row r="37536" spans="27:29" x14ac:dyDescent="0.25">
      <c r="AA37536"/>
      <c r="AB37536"/>
      <c r="AC37536"/>
    </row>
    <row r="37537" spans="27:29" x14ac:dyDescent="0.25">
      <c r="AA37537"/>
      <c r="AB37537"/>
      <c r="AC37537"/>
    </row>
    <row r="37538" spans="27:29" x14ac:dyDescent="0.25">
      <c r="AA37538"/>
      <c r="AB37538"/>
      <c r="AC37538"/>
    </row>
    <row r="37539" spans="27:29" x14ac:dyDescent="0.25">
      <c r="AA37539"/>
      <c r="AB37539"/>
      <c r="AC37539"/>
    </row>
    <row r="37540" spans="27:29" x14ac:dyDescent="0.25">
      <c r="AA37540"/>
      <c r="AB37540"/>
      <c r="AC37540"/>
    </row>
    <row r="37541" spans="27:29" x14ac:dyDescent="0.25">
      <c r="AA37541"/>
      <c r="AB37541"/>
      <c r="AC37541"/>
    </row>
    <row r="37542" spans="27:29" x14ac:dyDescent="0.25">
      <c r="AA37542"/>
      <c r="AB37542"/>
      <c r="AC37542"/>
    </row>
    <row r="37543" spans="27:29" x14ac:dyDescent="0.25">
      <c r="AA37543"/>
      <c r="AB37543"/>
      <c r="AC37543"/>
    </row>
    <row r="37544" spans="27:29" x14ac:dyDescent="0.25">
      <c r="AA37544"/>
      <c r="AB37544"/>
      <c r="AC37544"/>
    </row>
    <row r="37545" spans="27:29" x14ac:dyDescent="0.25">
      <c r="AA37545"/>
      <c r="AB37545"/>
      <c r="AC37545"/>
    </row>
    <row r="37546" spans="27:29" x14ac:dyDescent="0.25">
      <c r="AA37546"/>
      <c r="AB37546"/>
      <c r="AC37546"/>
    </row>
    <row r="37547" spans="27:29" x14ac:dyDescent="0.25">
      <c r="AA37547"/>
      <c r="AB37547"/>
      <c r="AC37547"/>
    </row>
    <row r="37548" spans="27:29" x14ac:dyDescent="0.25">
      <c r="AA37548"/>
      <c r="AB37548"/>
      <c r="AC37548"/>
    </row>
    <row r="37549" spans="27:29" x14ac:dyDescent="0.25">
      <c r="AA37549"/>
      <c r="AB37549"/>
      <c r="AC37549"/>
    </row>
    <row r="37550" spans="27:29" x14ac:dyDescent="0.25">
      <c r="AA37550"/>
      <c r="AB37550"/>
      <c r="AC37550"/>
    </row>
    <row r="37551" spans="27:29" x14ac:dyDescent="0.25">
      <c r="AA37551"/>
      <c r="AB37551"/>
      <c r="AC37551"/>
    </row>
    <row r="37552" spans="27:29" x14ac:dyDescent="0.25">
      <c r="AA37552"/>
      <c r="AB37552"/>
      <c r="AC37552"/>
    </row>
    <row r="37553" spans="27:29" x14ac:dyDescent="0.25">
      <c r="AA37553"/>
      <c r="AB37553"/>
      <c r="AC37553"/>
    </row>
    <row r="37554" spans="27:29" x14ac:dyDescent="0.25">
      <c r="AA37554"/>
      <c r="AB37554"/>
      <c r="AC37554"/>
    </row>
    <row r="37555" spans="27:29" x14ac:dyDescent="0.25">
      <c r="AA37555"/>
      <c r="AB37555"/>
      <c r="AC37555"/>
    </row>
    <row r="37556" spans="27:29" x14ac:dyDescent="0.25">
      <c r="AA37556"/>
      <c r="AB37556"/>
      <c r="AC37556"/>
    </row>
    <row r="37557" spans="27:29" x14ac:dyDescent="0.25">
      <c r="AA37557"/>
      <c r="AB37557"/>
      <c r="AC37557"/>
    </row>
    <row r="37558" spans="27:29" x14ac:dyDescent="0.25">
      <c r="AA37558"/>
      <c r="AB37558"/>
      <c r="AC37558"/>
    </row>
    <row r="37559" spans="27:29" x14ac:dyDescent="0.25">
      <c r="AA37559"/>
      <c r="AB37559"/>
      <c r="AC37559"/>
    </row>
    <row r="37560" spans="27:29" x14ac:dyDescent="0.25">
      <c r="AA37560"/>
      <c r="AB37560"/>
      <c r="AC37560"/>
    </row>
    <row r="37561" spans="27:29" x14ac:dyDescent="0.25">
      <c r="AA37561"/>
      <c r="AB37561"/>
      <c r="AC37561"/>
    </row>
    <row r="37562" spans="27:29" x14ac:dyDescent="0.25">
      <c r="AA37562"/>
      <c r="AB37562"/>
      <c r="AC37562"/>
    </row>
    <row r="37563" spans="27:29" x14ac:dyDescent="0.25">
      <c r="AA37563"/>
      <c r="AB37563"/>
      <c r="AC37563"/>
    </row>
    <row r="37564" spans="27:29" x14ac:dyDescent="0.25">
      <c r="AA37564"/>
      <c r="AB37564"/>
      <c r="AC37564"/>
    </row>
    <row r="37565" spans="27:29" x14ac:dyDescent="0.25">
      <c r="AA37565"/>
      <c r="AB37565"/>
      <c r="AC37565"/>
    </row>
    <row r="37566" spans="27:29" x14ac:dyDescent="0.25">
      <c r="AA37566"/>
      <c r="AB37566"/>
      <c r="AC37566"/>
    </row>
    <row r="37567" spans="27:29" x14ac:dyDescent="0.25">
      <c r="AA37567"/>
      <c r="AB37567"/>
      <c r="AC37567"/>
    </row>
    <row r="37568" spans="27:29" x14ac:dyDescent="0.25">
      <c r="AA37568"/>
      <c r="AB37568"/>
      <c r="AC37568"/>
    </row>
    <row r="37569" spans="27:29" x14ac:dyDescent="0.25">
      <c r="AA37569"/>
      <c r="AB37569"/>
      <c r="AC37569"/>
    </row>
    <row r="37570" spans="27:29" x14ac:dyDescent="0.25">
      <c r="AA37570"/>
      <c r="AB37570"/>
      <c r="AC37570"/>
    </row>
    <row r="37571" spans="27:29" x14ac:dyDescent="0.25">
      <c r="AA37571"/>
      <c r="AB37571"/>
      <c r="AC37571"/>
    </row>
    <row r="37572" spans="27:29" x14ac:dyDescent="0.25">
      <c r="AA37572"/>
      <c r="AB37572"/>
      <c r="AC37572"/>
    </row>
    <row r="37573" spans="27:29" x14ac:dyDescent="0.25">
      <c r="AA37573"/>
      <c r="AB37573"/>
      <c r="AC37573"/>
    </row>
    <row r="37574" spans="27:29" x14ac:dyDescent="0.25">
      <c r="AA37574"/>
      <c r="AB37574"/>
      <c r="AC37574"/>
    </row>
    <row r="37575" spans="27:29" x14ac:dyDescent="0.25">
      <c r="AA37575"/>
      <c r="AB37575"/>
      <c r="AC37575"/>
    </row>
    <row r="37576" spans="27:29" x14ac:dyDescent="0.25">
      <c r="AA37576"/>
      <c r="AB37576"/>
      <c r="AC37576"/>
    </row>
    <row r="37577" spans="27:29" x14ac:dyDescent="0.25">
      <c r="AA37577"/>
      <c r="AB37577"/>
      <c r="AC37577"/>
    </row>
    <row r="37578" spans="27:29" x14ac:dyDescent="0.25">
      <c r="AA37578"/>
      <c r="AB37578"/>
      <c r="AC37578"/>
    </row>
    <row r="37579" spans="27:29" x14ac:dyDescent="0.25">
      <c r="AA37579"/>
      <c r="AB37579"/>
      <c r="AC37579"/>
    </row>
    <row r="37580" spans="27:29" x14ac:dyDescent="0.25">
      <c r="AA37580"/>
      <c r="AB37580"/>
      <c r="AC37580"/>
    </row>
    <row r="37581" spans="27:29" x14ac:dyDescent="0.25">
      <c r="AA37581"/>
      <c r="AB37581"/>
      <c r="AC37581"/>
    </row>
    <row r="37582" spans="27:29" x14ac:dyDescent="0.25">
      <c r="AA37582"/>
      <c r="AB37582"/>
      <c r="AC37582"/>
    </row>
    <row r="37583" spans="27:29" x14ac:dyDescent="0.25">
      <c r="AA37583"/>
      <c r="AB37583"/>
      <c r="AC37583"/>
    </row>
    <row r="37584" spans="27:29" x14ac:dyDescent="0.25">
      <c r="AA37584"/>
      <c r="AB37584"/>
      <c r="AC37584"/>
    </row>
    <row r="37585" spans="27:29" x14ac:dyDescent="0.25">
      <c r="AA37585"/>
      <c r="AB37585"/>
      <c r="AC37585"/>
    </row>
    <row r="37586" spans="27:29" x14ac:dyDescent="0.25">
      <c r="AA37586"/>
      <c r="AB37586"/>
      <c r="AC37586"/>
    </row>
    <row r="37587" spans="27:29" x14ac:dyDescent="0.25">
      <c r="AA37587"/>
      <c r="AB37587"/>
      <c r="AC37587"/>
    </row>
    <row r="37588" spans="27:29" x14ac:dyDescent="0.25">
      <c r="AA37588"/>
      <c r="AB37588"/>
      <c r="AC37588"/>
    </row>
    <row r="37589" spans="27:29" x14ac:dyDescent="0.25">
      <c r="AA37589"/>
      <c r="AB37589"/>
      <c r="AC37589"/>
    </row>
    <row r="37590" spans="27:29" x14ac:dyDescent="0.25">
      <c r="AA37590"/>
      <c r="AB37590"/>
      <c r="AC37590"/>
    </row>
    <row r="37591" spans="27:29" x14ac:dyDescent="0.25">
      <c r="AA37591"/>
      <c r="AB37591"/>
      <c r="AC37591"/>
    </row>
    <row r="37592" spans="27:29" x14ac:dyDescent="0.25">
      <c r="AA37592"/>
      <c r="AB37592"/>
      <c r="AC37592"/>
    </row>
    <row r="37593" spans="27:29" x14ac:dyDescent="0.25">
      <c r="AA37593"/>
      <c r="AB37593"/>
      <c r="AC37593"/>
    </row>
    <row r="37594" spans="27:29" x14ac:dyDescent="0.25">
      <c r="AA37594"/>
      <c r="AB37594"/>
      <c r="AC37594"/>
    </row>
    <row r="37595" spans="27:29" x14ac:dyDescent="0.25">
      <c r="AA37595"/>
      <c r="AB37595"/>
      <c r="AC37595"/>
    </row>
    <row r="37596" spans="27:29" x14ac:dyDescent="0.25">
      <c r="AA37596"/>
      <c r="AB37596"/>
      <c r="AC37596"/>
    </row>
    <row r="37597" spans="27:29" x14ac:dyDescent="0.25">
      <c r="AA37597"/>
      <c r="AB37597"/>
      <c r="AC37597"/>
    </row>
    <row r="37598" spans="27:29" x14ac:dyDescent="0.25">
      <c r="AA37598"/>
      <c r="AB37598"/>
      <c r="AC37598"/>
    </row>
    <row r="37599" spans="27:29" x14ac:dyDescent="0.25">
      <c r="AA37599"/>
      <c r="AB37599"/>
      <c r="AC37599"/>
    </row>
    <row r="37600" spans="27:29" x14ac:dyDescent="0.25">
      <c r="AA37600"/>
      <c r="AB37600"/>
      <c r="AC37600"/>
    </row>
    <row r="37601" spans="27:29" x14ac:dyDescent="0.25">
      <c r="AA37601"/>
      <c r="AB37601"/>
      <c r="AC37601"/>
    </row>
    <row r="37602" spans="27:29" x14ac:dyDescent="0.25">
      <c r="AA37602"/>
      <c r="AB37602"/>
      <c r="AC37602"/>
    </row>
    <row r="37603" spans="27:29" x14ac:dyDescent="0.25">
      <c r="AA37603"/>
      <c r="AB37603"/>
      <c r="AC37603"/>
    </row>
    <row r="37604" spans="27:29" x14ac:dyDescent="0.25">
      <c r="AA37604"/>
      <c r="AB37604"/>
      <c r="AC37604"/>
    </row>
    <row r="37605" spans="27:29" x14ac:dyDescent="0.25">
      <c r="AA37605"/>
      <c r="AB37605"/>
      <c r="AC37605"/>
    </row>
    <row r="37606" spans="27:29" x14ac:dyDescent="0.25">
      <c r="AA37606"/>
      <c r="AB37606"/>
      <c r="AC37606"/>
    </row>
    <row r="37607" spans="27:29" x14ac:dyDescent="0.25">
      <c r="AA37607"/>
      <c r="AB37607"/>
      <c r="AC37607"/>
    </row>
    <row r="37608" spans="27:29" x14ac:dyDescent="0.25">
      <c r="AA37608"/>
      <c r="AB37608"/>
      <c r="AC37608"/>
    </row>
    <row r="37609" spans="27:29" x14ac:dyDescent="0.25">
      <c r="AA37609"/>
      <c r="AB37609"/>
      <c r="AC37609"/>
    </row>
    <row r="37610" spans="27:29" x14ac:dyDescent="0.25">
      <c r="AA37610"/>
      <c r="AB37610"/>
      <c r="AC37610"/>
    </row>
    <row r="37611" spans="27:29" x14ac:dyDescent="0.25">
      <c r="AA37611"/>
      <c r="AB37611"/>
      <c r="AC37611"/>
    </row>
    <row r="37612" spans="27:29" x14ac:dyDescent="0.25">
      <c r="AA37612"/>
      <c r="AB37612"/>
      <c r="AC37612"/>
    </row>
    <row r="37613" spans="27:29" x14ac:dyDescent="0.25">
      <c r="AA37613"/>
      <c r="AB37613"/>
      <c r="AC37613"/>
    </row>
    <row r="37614" spans="27:29" x14ac:dyDescent="0.25">
      <c r="AA37614"/>
      <c r="AB37614"/>
      <c r="AC37614"/>
    </row>
    <row r="37615" spans="27:29" x14ac:dyDescent="0.25">
      <c r="AA37615"/>
      <c r="AB37615"/>
      <c r="AC37615"/>
    </row>
    <row r="37616" spans="27:29" x14ac:dyDescent="0.25">
      <c r="AA37616"/>
      <c r="AB37616"/>
      <c r="AC37616"/>
    </row>
    <row r="37617" spans="27:29" x14ac:dyDescent="0.25">
      <c r="AA37617"/>
      <c r="AB37617"/>
      <c r="AC37617"/>
    </row>
    <row r="37618" spans="27:29" x14ac:dyDescent="0.25">
      <c r="AA37618"/>
      <c r="AB37618"/>
      <c r="AC37618"/>
    </row>
    <row r="37619" spans="27:29" x14ac:dyDescent="0.25">
      <c r="AA37619"/>
      <c r="AB37619"/>
      <c r="AC37619"/>
    </row>
    <row r="37620" spans="27:29" x14ac:dyDescent="0.25">
      <c r="AA37620"/>
      <c r="AB37620"/>
      <c r="AC37620"/>
    </row>
    <row r="37621" spans="27:29" x14ac:dyDescent="0.25">
      <c r="AA37621"/>
      <c r="AB37621"/>
      <c r="AC37621"/>
    </row>
    <row r="37622" spans="27:29" x14ac:dyDescent="0.25">
      <c r="AA37622"/>
      <c r="AB37622"/>
      <c r="AC37622"/>
    </row>
    <row r="37623" spans="27:29" x14ac:dyDescent="0.25">
      <c r="AA37623"/>
      <c r="AB37623"/>
      <c r="AC37623"/>
    </row>
    <row r="37624" spans="27:29" x14ac:dyDescent="0.25">
      <c r="AA37624"/>
      <c r="AB37624"/>
      <c r="AC37624"/>
    </row>
    <row r="37625" spans="27:29" x14ac:dyDescent="0.25">
      <c r="AA37625"/>
      <c r="AB37625"/>
      <c r="AC37625"/>
    </row>
    <row r="37626" spans="27:29" x14ac:dyDescent="0.25">
      <c r="AA37626"/>
      <c r="AB37626"/>
      <c r="AC37626"/>
    </row>
    <row r="37627" spans="27:29" x14ac:dyDescent="0.25">
      <c r="AA37627"/>
      <c r="AB37627"/>
      <c r="AC37627"/>
    </row>
    <row r="37628" spans="27:29" x14ac:dyDescent="0.25">
      <c r="AA37628"/>
      <c r="AB37628"/>
      <c r="AC37628"/>
    </row>
    <row r="37629" spans="27:29" x14ac:dyDescent="0.25">
      <c r="AA37629"/>
      <c r="AB37629"/>
      <c r="AC37629"/>
    </row>
    <row r="37630" spans="27:29" x14ac:dyDescent="0.25">
      <c r="AA37630"/>
      <c r="AB37630"/>
      <c r="AC37630"/>
    </row>
    <row r="37631" spans="27:29" x14ac:dyDescent="0.25">
      <c r="AA37631"/>
      <c r="AB37631"/>
      <c r="AC37631"/>
    </row>
    <row r="37632" spans="27:29" x14ac:dyDescent="0.25">
      <c r="AA37632"/>
      <c r="AB37632"/>
      <c r="AC37632"/>
    </row>
    <row r="37633" spans="27:29" x14ac:dyDescent="0.25">
      <c r="AA37633"/>
      <c r="AB37633"/>
      <c r="AC37633"/>
    </row>
    <row r="37634" spans="27:29" x14ac:dyDescent="0.25">
      <c r="AA37634"/>
      <c r="AB37634"/>
      <c r="AC37634"/>
    </row>
    <row r="37635" spans="27:29" x14ac:dyDescent="0.25">
      <c r="AA37635"/>
      <c r="AB37635"/>
      <c r="AC37635"/>
    </row>
    <row r="37636" spans="27:29" x14ac:dyDescent="0.25">
      <c r="AA37636"/>
      <c r="AB37636"/>
      <c r="AC37636"/>
    </row>
    <row r="37637" spans="27:29" x14ac:dyDescent="0.25">
      <c r="AA37637"/>
      <c r="AB37637"/>
      <c r="AC37637"/>
    </row>
    <row r="37638" spans="27:29" x14ac:dyDescent="0.25">
      <c r="AA37638"/>
      <c r="AB37638"/>
      <c r="AC37638"/>
    </row>
    <row r="37639" spans="27:29" x14ac:dyDescent="0.25">
      <c r="AA37639"/>
      <c r="AB37639"/>
      <c r="AC37639"/>
    </row>
    <row r="37640" spans="27:29" x14ac:dyDescent="0.25">
      <c r="AA37640"/>
      <c r="AB37640"/>
      <c r="AC37640"/>
    </row>
    <row r="37641" spans="27:29" x14ac:dyDescent="0.25">
      <c r="AA37641"/>
      <c r="AB37641"/>
      <c r="AC37641"/>
    </row>
    <row r="37642" spans="27:29" x14ac:dyDescent="0.25">
      <c r="AA37642"/>
      <c r="AB37642"/>
      <c r="AC37642"/>
    </row>
    <row r="37643" spans="27:29" x14ac:dyDescent="0.25">
      <c r="AA37643"/>
      <c r="AB37643"/>
      <c r="AC37643"/>
    </row>
    <row r="37644" spans="27:29" x14ac:dyDescent="0.25">
      <c r="AA37644"/>
      <c r="AB37644"/>
      <c r="AC37644"/>
    </row>
    <row r="37645" spans="27:29" x14ac:dyDescent="0.25">
      <c r="AA37645"/>
      <c r="AB37645"/>
      <c r="AC37645"/>
    </row>
    <row r="37646" spans="27:29" x14ac:dyDescent="0.25">
      <c r="AA37646"/>
      <c r="AB37646"/>
      <c r="AC37646"/>
    </row>
    <row r="37647" spans="27:29" x14ac:dyDescent="0.25">
      <c r="AA37647"/>
      <c r="AB37647"/>
      <c r="AC37647"/>
    </row>
    <row r="37648" spans="27:29" x14ac:dyDescent="0.25">
      <c r="AA37648"/>
      <c r="AB37648"/>
      <c r="AC37648"/>
    </row>
    <row r="37649" spans="27:29" x14ac:dyDescent="0.25">
      <c r="AA37649"/>
      <c r="AB37649"/>
      <c r="AC37649"/>
    </row>
    <row r="37650" spans="27:29" x14ac:dyDescent="0.25">
      <c r="AA37650"/>
      <c r="AB37650"/>
      <c r="AC37650"/>
    </row>
    <row r="37651" spans="27:29" x14ac:dyDescent="0.25">
      <c r="AA37651"/>
      <c r="AB37651"/>
      <c r="AC37651"/>
    </row>
    <row r="37652" spans="27:29" x14ac:dyDescent="0.25">
      <c r="AA37652"/>
      <c r="AB37652"/>
      <c r="AC37652"/>
    </row>
    <row r="37653" spans="27:29" x14ac:dyDescent="0.25">
      <c r="AA37653"/>
      <c r="AB37653"/>
      <c r="AC37653"/>
    </row>
    <row r="37654" spans="27:29" x14ac:dyDescent="0.25">
      <c r="AA37654"/>
      <c r="AB37654"/>
      <c r="AC37654"/>
    </row>
    <row r="37655" spans="27:29" x14ac:dyDescent="0.25">
      <c r="AA37655"/>
      <c r="AB37655"/>
      <c r="AC37655"/>
    </row>
    <row r="37656" spans="27:29" x14ac:dyDescent="0.25">
      <c r="AA37656"/>
      <c r="AB37656"/>
      <c r="AC37656"/>
    </row>
    <row r="37657" spans="27:29" x14ac:dyDescent="0.25">
      <c r="AA37657"/>
      <c r="AB37657"/>
      <c r="AC37657"/>
    </row>
    <row r="37658" spans="27:29" x14ac:dyDescent="0.25">
      <c r="AA37658"/>
      <c r="AB37658"/>
      <c r="AC37658"/>
    </row>
    <row r="37659" spans="27:29" x14ac:dyDescent="0.25">
      <c r="AA37659"/>
      <c r="AB37659"/>
      <c r="AC37659"/>
    </row>
    <row r="37660" spans="27:29" x14ac:dyDescent="0.25">
      <c r="AA37660"/>
      <c r="AB37660"/>
      <c r="AC37660"/>
    </row>
    <row r="37661" spans="27:29" x14ac:dyDescent="0.25">
      <c r="AA37661"/>
      <c r="AB37661"/>
      <c r="AC37661"/>
    </row>
    <row r="37662" spans="27:29" x14ac:dyDescent="0.25">
      <c r="AA37662"/>
      <c r="AB37662"/>
      <c r="AC37662"/>
    </row>
    <row r="37663" spans="27:29" x14ac:dyDescent="0.25">
      <c r="AA37663"/>
      <c r="AB37663"/>
      <c r="AC37663"/>
    </row>
    <row r="37664" spans="27:29" x14ac:dyDescent="0.25">
      <c r="AA37664"/>
      <c r="AB37664"/>
      <c r="AC37664"/>
    </row>
    <row r="37665" spans="27:29" x14ac:dyDescent="0.25">
      <c r="AA37665"/>
      <c r="AB37665"/>
      <c r="AC37665"/>
    </row>
    <row r="37666" spans="27:29" x14ac:dyDescent="0.25">
      <c r="AA37666"/>
      <c r="AB37666"/>
      <c r="AC37666"/>
    </row>
    <row r="37667" spans="27:29" x14ac:dyDescent="0.25">
      <c r="AA37667"/>
      <c r="AB37667"/>
      <c r="AC37667"/>
    </row>
    <row r="37668" spans="27:29" x14ac:dyDescent="0.25">
      <c r="AA37668"/>
      <c r="AB37668"/>
      <c r="AC37668"/>
    </row>
    <row r="37669" spans="27:29" x14ac:dyDescent="0.25">
      <c r="AA37669"/>
      <c r="AB37669"/>
      <c r="AC37669"/>
    </row>
    <row r="37670" spans="27:29" x14ac:dyDescent="0.25">
      <c r="AA37670"/>
      <c r="AB37670"/>
      <c r="AC37670"/>
    </row>
    <row r="37671" spans="27:29" x14ac:dyDescent="0.25">
      <c r="AA37671"/>
      <c r="AB37671"/>
      <c r="AC37671"/>
    </row>
    <row r="37672" spans="27:29" x14ac:dyDescent="0.25">
      <c r="AA37672"/>
      <c r="AB37672"/>
      <c r="AC37672"/>
    </row>
    <row r="37673" spans="27:29" x14ac:dyDescent="0.25">
      <c r="AA37673"/>
      <c r="AB37673"/>
      <c r="AC37673"/>
    </row>
    <row r="37674" spans="27:29" x14ac:dyDescent="0.25">
      <c r="AA37674"/>
      <c r="AB37674"/>
      <c r="AC37674"/>
    </row>
    <row r="37675" spans="27:29" x14ac:dyDescent="0.25">
      <c r="AA37675"/>
      <c r="AB37675"/>
      <c r="AC37675"/>
    </row>
    <row r="37676" spans="27:29" x14ac:dyDescent="0.25">
      <c r="AA37676"/>
      <c r="AB37676"/>
      <c r="AC37676"/>
    </row>
    <row r="37677" spans="27:29" x14ac:dyDescent="0.25">
      <c r="AA37677"/>
      <c r="AB37677"/>
      <c r="AC37677"/>
    </row>
    <row r="37678" spans="27:29" x14ac:dyDescent="0.25">
      <c r="AA37678"/>
      <c r="AB37678"/>
      <c r="AC37678"/>
    </row>
    <row r="37679" spans="27:29" x14ac:dyDescent="0.25">
      <c r="AA37679"/>
      <c r="AB37679"/>
      <c r="AC37679"/>
    </row>
    <row r="37680" spans="27:29" x14ac:dyDescent="0.25">
      <c r="AA37680"/>
      <c r="AB37680"/>
      <c r="AC37680"/>
    </row>
    <row r="37681" spans="27:29" x14ac:dyDescent="0.25">
      <c r="AA37681"/>
      <c r="AB37681"/>
      <c r="AC37681"/>
    </row>
    <row r="37682" spans="27:29" x14ac:dyDescent="0.25">
      <c r="AA37682"/>
      <c r="AB37682"/>
      <c r="AC37682"/>
    </row>
    <row r="37683" spans="27:29" x14ac:dyDescent="0.25">
      <c r="AA37683"/>
      <c r="AB37683"/>
      <c r="AC37683"/>
    </row>
    <row r="37684" spans="27:29" x14ac:dyDescent="0.25">
      <c r="AA37684"/>
      <c r="AB37684"/>
      <c r="AC37684"/>
    </row>
    <row r="37685" spans="27:29" x14ac:dyDescent="0.25">
      <c r="AA37685"/>
      <c r="AB37685"/>
      <c r="AC37685"/>
    </row>
    <row r="37686" spans="27:29" x14ac:dyDescent="0.25">
      <c r="AA37686"/>
      <c r="AB37686"/>
      <c r="AC37686"/>
    </row>
    <row r="37687" spans="27:29" x14ac:dyDescent="0.25">
      <c r="AA37687"/>
      <c r="AB37687"/>
      <c r="AC37687"/>
    </row>
    <row r="37688" spans="27:29" x14ac:dyDescent="0.25">
      <c r="AA37688"/>
      <c r="AB37688"/>
      <c r="AC37688"/>
    </row>
    <row r="37689" spans="27:29" x14ac:dyDescent="0.25">
      <c r="AA37689"/>
      <c r="AB37689"/>
      <c r="AC37689"/>
    </row>
    <row r="37690" spans="27:29" x14ac:dyDescent="0.25">
      <c r="AA37690"/>
      <c r="AB37690"/>
      <c r="AC37690"/>
    </row>
    <row r="37691" spans="27:29" x14ac:dyDescent="0.25">
      <c r="AA37691"/>
      <c r="AB37691"/>
      <c r="AC37691"/>
    </row>
    <row r="37692" spans="27:29" x14ac:dyDescent="0.25">
      <c r="AA37692"/>
      <c r="AB37692"/>
      <c r="AC37692"/>
    </row>
    <row r="37693" spans="27:29" x14ac:dyDescent="0.25">
      <c r="AA37693"/>
      <c r="AB37693"/>
      <c r="AC37693"/>
    </row>
    <row r="37694" spans="27:29" x14ac:dyDescent="0.25">
      <c r="AA37694"/>
      <c r="AB37694"/>
      <c r="AC37694"/>
    </row>
    <row r="37695" spans="27:29" x14ac:dyDescent="0.25">
      <c r="AA37695"/>
      <c r="AB37695"/>
      <c r="AC37695"/>
    </row>
    <row r="37696" spans="27:29" x14ac:dyDescent="0.25">
      <c r="AA37696"/>
      <c r="AB37696"/>
      <c r="AC37696"/>
    </row>
    <row r="37697" spans="27:29" x14ac:dyDescent="0.25">
      <c r="AA37697"/>
      <c r="AB37697"/>
      <c r="AC37697"/>
    </row>
    <row r="37698" spans="27:29" x14ac:dyDescent="0.25">
      <c r="AA37698"/>
      <c r="AB37698"/>
      <c r="AC37698"/>
    </row>
    <row r="37699" spans="27:29" x14ac:dyDescent="0.25">
      <c r="AA37699"/>
      <c r="AB37699"/>
      <c r="AC37699"/>
    </row>
    <row r="37700" spans="27:29" x14ac:dyDescent="0.25">
      <c r="AA37700"/>
      <c r="AB37700"/>
      <c r="AC37700"/>
    </row>
    <row r="37701" spans="27:29" x14ac:dyDescent="0.25">
      <c r="AA37701"/>
      <c r="AB37701"/>
      <c r="AC37701"/>
    </row>
    <row r="37702" spans="27:29" x14ac:dyDescent="0.25">
      <c r="AA37702"/>
      <c r="AB37702"/>
      <c r="AC37702"/>
    </row>
    <row r="37703" spans="27:29" x14ac:dyDescent="0.25">
      <c r="AA37703"/>
      <c r="AB37703"/>
      <c r="AC37703"/>
    </row>
    <row r="37704" spans="27:29" x14ac:dyDescent="0.25">
      <c r="AA37704"/>
      <c r="AB37704"/>
      <c r="AC37704"/>
    </row>
    <row r="37705" spans="27:29" x14ac:dyDescent="0.25">
      <c r="AA37705"/>
      <c r="AB37705"/>
      <c r="AC37705"/>
    </row>
    <row r="37706" spans="27:29" x14ac:dyDescent="0.25">
      <c r="AA37706"/>
      <c r="AB37706"/>
      <c r="AC37706"/>
    </row>
    <row r="37707" spans="27:29" x14ac:dyDescent="0.25">
      <c r="AA37707"/>
      <c r="AB37707"/>
      <c r="AC37707"/>
    </row>
    <row r="37708" spans="27:29" x14ac:dyDescent="0.25">
      <c r="AA37708"/>
      <c r="AB37708"/>
      <c r="AC37708"/>
    </row>
    <row r="37709" spans="27:29" x14ac:dyDescent="0.25">
      <c r="AA37709"/>
      <c r="AB37709"/>
      <c r="AC37709"/>
    </row>
    <row r="37710" spans="27:29" x14ac:dyDescent="0.25">
      <c r="AA37710"/>
      <c r="AB37710"/>
      <c r="AC37710"/>
    </row>
    <row r="37711" spans="27:29" x14ac:dyDescent="0.25">
      <c r="AA37711"/>
      <c r="AB37711"/>
      <c r="AC37711"/>
    </row>
    <row r="37712" spans="27:29" x14ac:dyDescent="0.25">
      <c r="AA37712"/>
      <c r="AB37712"/>
      <c r="AC37712"/>
    </row>
    <row r="37713" spans="27:29" x14ac:dyDescent="0.25">
      <c r="AA37713"/>
      <c r="AB37713"/>
      <c r="AC37713"/>
    </row>
    <row r="37714" spans="27:29" x14ac:dyDescent="0.25">
      <c r="AA37714"/>
      <c r="AB37714"/>
      <c r="AC37714"/>
    </row>
    <row r="37715" spans="27:29" x14ac:dyDescent="0.25">
      <c r="AA37715"/>
      <c r="AB37715"/>
      <c r="AC37715"/>
    </row>
    <row r="37716" spans="27:29" x14ac:dyDescent="0.25">
      <c r="AA37716"/>
      <c r="AB37716"/>
      <c r="AC37716"/>
    </row>
    <row r="37717" spans="27:29" x14ac:dyDescent="0.25">
      <c r="AA37717"/>
      <c r="AB37717"/>
      <c r="AC37717"/>
    </row>
    <row r="37718" spans="27:29" x14ac:dyDescent="0.25">
      <c r="AA37718"/>
      <c r="AB37718"/>
      <c r="AC37718"/>
    </row>
    <row r="37719" spans="27:29" x14ac:dyDescent="0.25">
      <c r="AA37719"/>
      <c r="AB37719"/>
      <c r="AC37719"/>
    </row>
    <row r="37720" spans="27:29" x14ac:dyDescent="0.25">
      <c r="AA37720"/>
      <c r="AB37720"/>
      <c r="AC37720"/>
    </row>
    <row r="37721" spans="27:29" x14ac:dyDescent="0.25">
      <c r="AA37721"/>
      <c r="AB37721"/>
      <c r="AC37721"/>
    </row>
    <row r="37722" spans="27:29" x14ac:dyDescent="0.25">
      <c r="AA37722"/>
      <c r="AB37722"/>
      <c r="AC37722"/>
    </row>
    <row r="37723" spans="27:29" x14ac:dyDescent="0.25">
      <c r="AA37723"/>
      <c r="AB37723"/>
      <c r="AC37723"/>
    </row>
    <row r="37724" spans="27:29" x14ac:dyDescent="0.25">
      <c r="AA37724"/>
      <c r="AB37724"/>
      <c r="AC37724"/>
    </row>
    <row r="37725" spans="27:29" x14ac:dyDescent="0.25">
      <c r="AA37725"/>
      <c r="AB37725"/>
      <c r="AC37725"/>
    </row>
    <row r="37726" spans="27:29" x14ac:dyDescent="0.25">
      <c r="AA37726"/>
      <c r="AB37726"/>
      <c r="AC37726"/>
    </row>
    <row r="37727" spans="27:29" x14ac:dyDescent="0.25">
      <c r="AA37727"/>
      <c r="AB37727"/>
      <c r="AC37727"/>
    </row>
    <row r="37728" spans="27:29" x14ac:dyDescent="0.25">
      <c r="AA37728"/>
      <c r="AB37728"/>
      <c r="AC37728"/>
    </row>
    <row r="37729" spans="27:29" x14ac:dyDescent="0.25">
      <c r="AA37729"/>
      <c r="AB37729"/>
      <c r="AC37729"/>
    </row>
    <row r="37730" spans="27:29" x14ac:dyDescent="0.25">
      <c r="AA37730"/>
      <c r="AB37730"/>
      <c r="AC37730"/>
    </row>
    <row r="37731" spans="27:29" x14ac:dyDescent="0.25">
      <c r="AA37731"/>
      <c r="AB37731"/>
      <c r="AC37731"/>
    </row>
    <row r="37732" spans="27:29" x14ac:dyDescent="0.25">
      <c r="AA37732"/>
      <c r="AB37732"/>
      <c r="AC37732"/>
    </row>
    <row r="37733" spans="27:29" x14ac:dyDescent="0.25">
      <c r="AA37733"/>
      <c r="AB37733"/>
      <c r="AC37733"/>
    </row>
    <row r="37734" spans="27:29" x14ac:dyDescent="0.25">
      <c r="AA37734"/>
      <c r="AB37734"/>
      <c r="AC37734"/>
    </row>
    <row r="37735" spans="27:29" x14ac:dyDescent="0.25">
      <c r="AA37735"/>
      <c r="AB37735"/>
      <c r="AC37735"/>
    </row>
    <row r="37736" spans="27:29" x14ac:dyDescent="0.25">
      <c r="AA37736"/>
      <c r="AB37736"/>
      <c r="AC37736"/>
    </row>
    <row r="37737" spans="27:29" x14ac:dyDescent="0.25">
      <c r="AA37737"/>
      <c r="AB37737"/>
      <c r="AC37737"/>
    </row>
    <row r="37738" spans="27:29" x14ac:dyDescent="0.25">
      <c r="AA37738"/>
      <c r="AB37738"/>
      <c r="AC37738"/>
    </row>
    <row r="37739" spans="27:29" x14ac:dyDescent="0.25">
      <c r="AA37739"/>
      <c r="AB37739"/>
      <c r="AC37739"/>
    </row>
    <row r="37740" spans="27:29" x14ac:dyDescent="0.25">
      <c r="AA37740"/>
      <c r="AB37740"/>
      <c r="AC37740"/>
    </row>
    <row r="37741" spans="27:29" x14ac:dyDescent="0.25">
      <c r="AA37741"/>
      <c r="AB37741"/>
      <c r="AC37741"/>
    </row>
    <row r="37742" spans="27:29" x14ac:dyDescent="0.25">
      <c r="AA37742"/>
      <c r="AB37742"/>
      <c r="AC37742"/>
    </row>
    <row r="37743" spans="27:29" x14ac:dyDescent="0.25">
      <c r="AA37743"/>
      <c r="AB37743"/>
      <c r="AC37743"/>
    </row>
    <row r="37744" spans="27:29" x14ac:dyDescent="0.25">
      <c r="AA37744"/>
      <c r="AB37744"/>
      <c r="AC37744"/>
    </row>
    <row r="37745" spans="27:29" x14ac:dyDescent="0.25">
      <c r="AA37745"/>
      <c r="AB37745"/>
      <c r="AC37745"/>
    </row>
    <row r="37746" spans="27:29" x14ac:dyDescent="0.25">
      <c r="AA37746"/>
      <c r="AB37746"/>
      <c r="AC37746"/>
    </row>
    <row r="37747" spans="27:29" x14ac:dyDescent="0.25">
      <c r="AA37747"/>
      <c r="AB37747"/>
      <c r="AC37747"/>
    </row>
    <row r="37748" spans="27:29" x14ac:dyDescent="0.25">
      <c r="AA37748"/>
      <c r="AB37748"/>
      <c r="AC37748"/>
    </row>
    <row r="37749" spans="27:29" x14ac:dyDescent="0.25">
      <c r="AA37749"/>
      <c r="AB37749"/>
      <c r="AC37749"/>
    </row>
    <row r="37750" spans="27:29" x14ac:dyDescent="0.25">
      <c r="AA37750"/>
      <c r="AB37750"/>
      <c r="AC37750"/>
    </row>
    <row r="37751" spans="27:29" x14ac:dyDescent="0.25">
      <c r="AA37751"/>
      <c r="AB37751"/>
      <c r="AC37751"/>
    </row>
    <row r="37752" spans="27:29" x14ac:dyDescent="0.25">
      <c r="AA37752"/>
      <c r="AB37752"/>
      <c r="AC37752"/>
    </row>
    <row r="37753" spans="27:29" x14ac:dyDescent="0.25">
      <c r="AA37753"/>
      <c r="AB37753"/>
      <c r="AC37753"/>
    </row>
    <row r="37754" spans="27:29" x14ac:dyDescent="0.25">
      <c r="AA37754"/>
      <c r="AB37754"/>
      <c r="AC37754"/>
    </row>
    <row r="37755" spans="27:29" x14ac:dyDescent="0.25">
      <c r="AA37755"/>
      <c r="AB37755"/>
      <c r="AC37755"/>
    </row>
    <row r="37756" spans="27:29" x14ac:dyDescent="0.25">
      <c r="AA37756"/>
      <c r="AB37756"/>
      <c r="AC37756"/>
    </row>
    <row r="37757" spans="27:29" x14ac:dyDescent="0.25">
      <c r="AA37757"/>
      <c r="AB37757"/>
      <c r="AC37757"/>
    </row>
    <row r="37758" spans="27:29" x14ac:dyDescent="0.25">
      <c r="AA37758"/>
      <c r="AB37758"/>
      <c r="AC37758"/>
    </row>
    <row r="37759" spans="27:29" x14ac:dyDescent="0.25">
      <c r="AA37759"/>
      <c r="AB37759"/>
      <c r="AC37759"/>
    </row>
    <row r="37760" spans="27:29" x14ac:dyDescent="0.25">
      <c r="AA37760"/>
      <c r="AB37760"/>
      <c r="AC37760"/>
    </row>
    <row r="37761" spans="27:29" x14ac:dyDescent="0.25">
      <c r="AA37761"/>
      <c r="AB37761"/>
      <c r="AC37761"/>
    </row>
    <row r="37762" spans="27:29" x14ac:dyDescent="0.25">
      <c r="AA37762"/>
      <c r="AB37762"/>
      <c r="AC37762"/>
    </row>
    <row r="37763" spans="27:29" x14ac:dyDescent="0.25">
      <c r="AA37763"/>
      <c r="AB37763"/>
      <c r="AC37763"/>
    </row>
    <row r="37764" spans="27:29" x14ac:dyDescent="0.25">
      <c r="AA37764"/>
      <c r="AB37764"/>
      <c r="AC37764"/>
    </row>
    <row r="37765" spans="27:29" x14ac:dyDescent="0.25">
      <c r="AA37765"/>
      <c r="AB37765"/>
      <c r="AC37765"/>
    </row>
    <row r="37766" spans="27:29" x14ac:dyDescent="0.25">
      <c r="AA37766"/>
      <c r="AB37766"/>
      <c r="AC37766"/>
    </row>
    <row r="37767" spans="27:29" x14ac:dyDescent="0.25">
      <c r="AA37767"/>
      <c r="AB37767"/>
      <c r="AC37767"/>
    </row>
    <row r="37768" spans="27:29" x14ac:dyDescent="0.25">
      <c r="AA37768"/>
      <c r="AB37768"/>
      <c r="AC37768"/>
    </row>
    <row r="37769" spans="27:29" x14ac:dyDescent="0.25">
      <c r="AA37769"/>
      <c r="AB37769"/>
      <c r="AC37769"/>
    </row>
    <row r="37770" spans="27:29" x14ac:dyDescent="0.25">
      <c r="AA37770"/>
      <c r="AB37770"/>
      <c r="AC37770"/>
    </row>
    <row r="37771" spans="27:29" x14ac:dyDescent="0.25">
      <c r="AA37771"/>
      <c r="AB37771"/>
      <c r="AC37771"/>
    </row>
    <row r="37772" spans="27:29" x14ac:dyDescent="0.25">
      <c r="AA37772"/>
      <c r="AB37772"/>
      <c r="AC37772"/>
    </row>
    <row r="37773" spans="27:29" x14ac:dyDescent="0.25">
      <c r="AA37773"/>
      <c r="AB37773"/>
      <c r="AC37773"/>
    </row>
    <row r="37774" spans="27:29" x14ac:dyDescent="0.25">
      <c r="AA37774"/>
      <c r="AB37774"/>
      <c r="AC37774"/>
    </row>
    <row r="37775" spans="27:29" x14ac:dyDescent="0.25">
      <c r="AA37775"/>
      <c r="AB37775"/>
      <c r="AC37775"/>
    </row>
    <row r="37776" spans="27:29" x14ac:dyDescent="0.25">
      <c r="AA37776"/>
      <c r="AB37776"/>
      <c r="AC37776"/>
    </row>
    <row r="37777" spans="27:29" x14ac:dyDescent="0.25">
      <c r="AA37777"/>
      <c r="AB37777"/>
      <c r="AC37777"/>
    </row>
    <row r="37778" spans="27:29" x14ac:dyDescent="0.25">
      <c r="AA37778"/>
      <c r="AB37778"/>
      <c r="AC37778"/>
    </row>
    <row r="37779" spans="27:29" x14ac:dyDescent="0.25">
      <c r="AA37779"/>
      <c r="AB37779"/>
      <c r="AC37779"/>
    </row>
    <row r="37780" spans="27:29" x14ac:dyDescent="0.25">
      <c r="AA37780"/>
      <c r="AB37780"/>
      <c r="AC37780"/>
    </row>
    <row r="37781" spans="27:29" x14ac:dyDescent="0.25">
      <c r="AA37781"/>
      <c r="AB37781"/>
      <c r="AC37781"/>
    </row>
    <row r="37782" spans="27:29" x14ac:dyDescent="0.25">
      <c r="AA37782"/>
      <c r="AB37782"/>
      <c r="AC37782"/>
    </row>
    <row r="37783" spans="27:29" x14ac:dyDescent="0.25">
      <c r="AA37783"/>
      <c r="AB37783"/>
      <c r="AC37783"/>
    </row>
    <row r="37784" spans="27:29" x14ac:dyDescent="0.25">
      <c r="AA37784"/>
      <c r="AB37784"/>
      <c r="AC37784"/>
    </row>
    <row r="37785" spans="27:29" x14ac:dyDescent="0.25">
      <c r="AA37785"/>
      <c r="AB37785"/>
      <c r="AC37785"/>
    </row>
    <row r="37786" spans="27:29" x14ac:dyDescent="0.25">
      <c r="AA37786"/>
      <c r="AB37786"/>
      <c r="AC37786"/>
    </row>
    <row r="37787" spans="27:29" x14ac:dyDescent="0.25">
      <c r="AA37787"/>
      <c r="AB37787"/>
      <c r="AC37787"/>
    </row>
    <row r="37788" spans="27:29" x14ac:dyDescent="0.25">
      <c r="AA37788"/>
      <c r="AB37788"/>
      <c r="AC37788"/>
    </row>
    <row r="37789" spans="27:29" x14ac:dyDescent="0.25">
      <c r="AA37789"/>
      <c r="AB37789"/>
      <c r="AC37789"/>
    </row>
    <row r="37790" spans="27:29" x14ac:dyDescent="0.25">
      <c r="AA37790"/>
      <c r="AB37790"/>
      <c r="AC37790"/>
    </row>
    <row r="37791" spans="27:29" x14ac:dyDescent="0.25">
      <c r="AA37791"/>
      <c r="AB37791"/>
      <c r="AC37791"/>
    </row>
    <row r="37792" spans="27:29" x14ac:dyDescent="0.25">
      <c r="AA37792"/>
      <c r="AB37792"/>
      <c r="AC37792"/>
    </row>
    <row r="37793" spans="27:29" x14ac:dyDescent="0.25">
      <c r="AA37793"/>
      <c r="AB37793"/>
      <c r="AC37793"/>
    </row>
    <row r="37794" spans="27:29" x14ac:dyDescent="0.25">
      <c r="AA37794"/>
      <c r="AB37794"/>
      <c r="AC37794"/>
    </row>
    <row r="37795" spans="27:29" x14ac:dyDescent="0.25">
      <c r="AA37795"/>
      <c r="AB37795"/>
      <c r="AC37795"/>
    </row>
    <row r="37796" spans="27:29" x14ac:dyDescent="0.25">
      <c r="AA37796"/>
      <c r="AB37796"/>
      <c r="AC37796"/>
    </row>
    <row r="37797" spans="27:29" x14ac:dyDescent="0.25">
      <c r="AA37797"/>
      <c r="AB37797"/>
      <c r="AC37797"/>
    </row>
    <row r="37798" spans="27:29" x14ac:dyDescent="0.25">
      <c r="AA37798"/>
      <c r="AB37798"/>
      <c r="AC37798"/>
    </row>
    <row r="37799" spans="27:29" x14ac:dyDescent="0.25">
      <c r="AA37799"/>
      <c r="AB37799"/>
      <c r="AC37799"/>
    </row>
    <row r="37800" spans="27:29" x14ac:dyDescent="0.25">
      <c r="AA37800"/>
      <c r="AB37800"/>
      <c r="AC37800"/>
    </row>
    <row r="37801" spans="27:29" x14ac:dyDescent="0.25">
      <c r="AA37801"/>
      <c r="AB37801"/>
      <c r="AC37801"/>
    </row>
    <row r="37802" spans="27:29" x14ac:dyDescent="0.25">
      <c r="AA37802"/>
      <c r="AB37802"/>
      <c r="AC37802"/>
    </row>
    <row r="37803" spans="27:29" x14ac:dyDescent="0.25">
      <c r="AA37803"/>
      <c r="AB37803"/>
      <c r="AC37803"/>
    </row>
    <row r="37804" spans="27:29" x14ac:dyDescent="0.25">
      <c r="AA37804"/>
      <c r="AB37804"/>
      <c r="AC37804"/>
    </row>
    <row r="37805" spans="27:29" x14ac:dyDescent="0.25">
      <c r="AA37805"/>
      <c r="AB37805"/>
      <c r="AC37805"/>
    </row>
    <row r="37806" spans="27:29" x14ac:dyDescent="0.25">
      <c r="AA37806"/>
      <c r="AB37806"/>
      <c r="AC37806"/>
    </row>
    <row r="37807" spans="27:29" x14ac:dyDescent="0.25">
      <c r="AA37807"/>
      <c r="AB37807"/>
      <c r="AC37807"/>
    </row>
    <row r="37808" spans="27:29" x14ac:dyDescent="0.25">
      <c r="AA37808"/>
      <c r="AB37808"/>
      <c r="AC37808"/>
    </row>
    <row r="37809" spans="27:29" x14ac:dyDescent="0.25">
      <c r="AA37809"/>
      <c r="AB37809"/>
      <c r="AC37809"/>
    </row>
    <row r="37810" spans="27:29" x14ac:dyDescent="0.25">
      <c r="AA37810"/>
      <c r="AB37810"/>
      <c r="AC37810"/>
    </row>
    <row r="37811" spans="27:29" x14ac:dyDescent="0.25">
      <c r="AA37811"/>
      <c r="AB37811"/>
      <c r="AC37811"/>
    </row>
    <row r="37812" spans="27:29" x14ac:dyDescent="0.25">
      <c r="AA37812"/>
      <c r="AB37812"/>
      <c r="AC37812"/>
    </row>
    <row r="37813" spans="27:29" x14ac:dyDescent="0.25">
      <c r="AA37813"/>
      <c r="AB37813"/>
      <c r="AC37813"/>
    </row>
    <row r="37814" spans="27:29" x14ac:dyDescent="0.25">
      <c r="AA37814"/>
      <c r="AB37814"/>
      <c r="AC37814"/>
    </row>
    <row r="37815" spans="27:29" x14ac:dyDescent="0.25">
      <c r="AA37815"/>
      <c r="AB37815"/>
      <c r="AC37815"/>
    </row>
    <row r="37816" spans="27:29" x14ac:dyDescent="0.25">
      <c r="AA37816"/>
      <c r="AB37816"/>
      <c r="AC37816"/>
    </row>
    <row r="37817" spans="27:29" x14ac:dyDescent="0.25">
      <c r="AA37817"/>
      <c r="AB37817"/>
      <c r="AC37817"/>
    </row>
    <row r="37818" spans="27:29" x14ac:dyDescent="0.25">
      <c r="AA37818"/>
      <c r="AB37818"/>
      <c r="AC37818"/>
    </row>
    <row r="37819" spans="27:29" x14ac:dyDescent="0.25">
      <c r="AA37819"/>
      <c r="AB37819"/>
      <c r="AC37819"/>
    </row>
    <row r="37820" spans="27:29" x14ac:dyDescent="0.25">
      <c r="AA37820"/>
      <c r="AB37820"/>
      <c r="AC37820"/>
    </row>
    <row r="37821" spans="27:29" x14ac:dyDescent="0.25">
      <c r="AA37821"/>
      <c r="AB37821"/>
      <c r="AC37821"/>
    </row>
    <row r="37822" spans="27:29" x14ac:dyDescent="0.25">
      <c r="AA37822"/>
      <c r="AB37822"/>
      <c r="AC37822"/>
    </row>
    <row r="37823" spans="27:29" x14ac:dyDescent="0.25">
      <c r="AA37823"/>
      <c r="AB37823"/>
      <c r="AC37823"/>
    </row>
    <row r="37824" spans="27:29" x14ac:dyDescent="0.25">
      <c r="AA37824"/>
      <c r="AB37824"/>
      <c r="AC37824"/>
    </row>
    <row r="37825" spans="27:29" x14ac:dyDescent="0.25">
      <c r="AA37825"/>
      <c r="AB37825"/>
      <c r="AC37825"/>
    </row>
    <row r="37826" spans="27:29" x14ac:dyDescent="0.25">
      <c r="AA37826"/>
      <c r="AB37826"/>
      <c r="AC37826"/>
    </row>
    <row r="37827" spans="27:29" x14ac:dyDescent="0.25">
      <c r="AA37827"/>
      <c r="AB37827"/>
      <c r="AC37827"/>
    </row>
    <row r="37828" spans="27:29" x14ac:dyDescent="0.25">
      <c r="AA37828"/>
      <c r="AB37828"/>
      <c r="AC37828"/>
    </row>
    <row r="37829" spans="27:29" x14ac:dyDescent="0.25">
      <c r="AA37829"/>
      <c r="AB37829"/>
      <c r="AC37829"/>
    </row>
    <row r="37830" spans="27:29" x14ac:dyDescent="0.25">
      <c r="AA37830"/>
      <c r="AB37830"/>
      <c r="AC37830"/>
    </row>
    <row r="37831" spans="27:29" x14ac:dyDescent="0.25">
      <c r="AA37831"/>
      <c r="AB37831"/>
      <c r="AC37831"/>
    </row>
    <row r="37832" spans="27:29" x14ac:dyDescent="0.25">
      <c r="AA37832"/>
      <c r="AB37832"/>
      <c r="AC37832"/>
    </row>
    <row r="37833" spans="27:29" x14ac:dyDescent="0.25">
      <c r="AA37833"/>
      <c r="AB37833"/>
      <c r="AC37833"/>
    </row>
    <row r="37834" spans="27:29" x14ac:dyDescent="0.25">
      <c r="AA37834"/>
      <c r="AB37834"/>
      <c r="AC37834"/>
    </row>
    <row r="37835" spans="27:29" x14ac:dyDescent="0.25">
      <c r="AA37835"/>
      <c r="AB37835"/>
      <c r="AC37835"/>
    </row>
    <row r="37836" spans="27:29" x14ac:dyDescent="0.25">
      <c r="AA37836"/>
      <c r="AB37836"/>
      <c r="AC37836"/>
    </row>
    <row r="37837" spans="27:29" x14ac:dyDescent="0.25">
      <c r="AA37837"/>
      <c r="AB37837"/>
      <c r="AC37837"/>
    </row>
    <row r="37838" spans="27:29" x14ac:dyDescent="0.25">
      <c r="AA37838"/>
      <c r="AB37838"/>
      <c r="AC37838"/>
    </row>
    <row r="37839" spans="27:29" x14ac:dyDescent="0.25">
      <c r="AA37839"/>
      <c r="AB37839"/>
      <c r="AC37839"/>
    </row>
    <row r="37840" spans="27:29" x14ac:dyDescent="0.25">
      <c r="AA37840"/>
      <c r="AB37840"/>
      <c r="AC37840"/>
    </row>
    <row r="37841" spans="27:29" x14ac:dyDescent="0.25">
      <c r="AA37841"/>
      <c r="AB37841"/>
      <c r="AC37841"/>
    </row>
    <row r="37842" spans="27:29" x14ac:dyDescent="0.25">
      <c r="AA37842"/>
      <c r="AB37842"/>
      <c r="AC37842"/>
    </row>
    <row r="37843" spans="27:29" x14ac:dyDescent="0.25">
      <c r="AA37843"/>
      <c r="AB37843"/>
      <c r="AC37843"/>
    </row>
    <row r="37844" spans="27:29" x14ac:dyDescent="0.25">
      <c r="AA37844"/>
      <c r="AB37844"/>
      <c r="AC37844"/>
    </row>
    <row r="37845" spans="27:29" x14ac:dyDescent="0.25">
      <c r="AA37845"/>
      <c r="AB37845"/>
      <c r="AC37845"/>
    </row>
    <row r="37846" spans="27:29" x14ac:dyDescent="0.25">
      <c r="AA37846"/>
      <c r="AB37846"/>
      <c r="AC37846"/>
    </row>
    <row r="37847" spans="27:29" x14ac:dyDescent="0.25">
      <c r="AA37847"/>
      <c r="AB37847"/>
      <c r="AC37847"/>
    </row>
    <row r="37848" spans="27:29" x14ac:dyDescent="0.25">
      <c r="AA37848"/>
      <c r="AB37848"/>
      <c r="AC37848"/>
    </row>
    <row r="37849" spans="27:29" x14ac:dyDescent="0.25">
      <c r="AA37849"/>
      <c r="AB37849"/>
      <c r="AC37849"/>
    </row>
    <row r="37850" spans="27:29" x14ac:dyDescent="0.25">
      <c r="AA37850"/>
      <c r="AB37850"/>
      <c r="AC37850"/>
    </row>
    <row r="37851" spans="27:29" x14ac:dyDescent="0.25">
      <c r="AA37851"/>
      <c r="AB37851"/>
      <c r="AC37851"/>
    </row>
    <row r="37852" spans="27:29" x14ac:dyDescent="0.25">
      <c r="AA37852"/>
      <c r="AB37852"/>
      <c r="AC37852"/>
    </row>
    <row r="37853" spans="27:29" x14ac:dyDescent="0.25">
      <c r="AA37853"/>
      <c r="AB37853"/>
      <c r="AC37853"/>
    </row>
    <row r="37854" spans="27:29" x14ac:dyDescent="0.25">
      <c r="AA37854"/>
      <c r="AB37854"/>
      <c r="AC37854"/>
    </row>
    <row r="37855" spans="27:29" x14ac:dyDescent="0.25">
      <c r="AA37855"/>
      <c r="AB37855"/>
      <c r="AC37855"/>
    </row>
    <row r="37856" spans="27:29" x14ac:dyDescent="0.25">
      <c r="AA37856"/>
      <c r="AB37856"/>
      <c r="AC37856"/>
    </row>
    <row r="37857" spans="27:29" x14ac:dyDescent="0.25">
      <c r="AA37857"/>
      <c r="AB37857"/>
      <c r="AC37857"/>
    </row>
    <row r="37858" spans="27:29" x14ac:dyDescent="0.25">
      <c r="AA37858"/>
      <c r="AB37858"/>
      <c r="AC37858"/>
    </row>
    <row r="37859" spans="27:29" x14ac:dyDescent="0.25">
      <c r="AA37859"/>
      <c r="AB37859"/>
      <c r="AC37859"/>
    </row>
    <row r="37860" spans="27:29" x14ac:dyDescent="0.25">
      <c r="AA37860"/>
      <c r="AB37860"/>
      <c r="AC37860"/>
    </row>
    <row r="37861" spans="27:29" x14ac:dyDescent="0.25">
      <c r="AA37861"/>
      <c r="AB37861"/>
      <c r="AC37861"/>
    </row>
    <row r="37862" spans="27:29" x14ac:dyDescent="0.25">
      <c r="AA37862"/>
      <c r="AB37862"/>
      <c r="AC37862"/>
    </row>
    <row r="37863" spans="27:29" x14ac:dyDescent="0.25">
      <c r="AA37863"/>
      <c r="AB37863"/>
      <c r="AC37863"/>
    </row>
    <row r="37864" spans="27:29" x14ac:dyDescent="0.25">
      <c r="AA37864"/>
      <c r="AB37864"/>
      <c r="AC37864"/>
    </row>
    <row r="37865" spans="27:29" x14ac:dyDescent="0.25">
      <c r="AA37865"/>
      <c r="AB37865"/>
      <c r="AC37865"/>
    </row>
    <row r="37866" spans="27:29" x14ac:dyDescent="0.25">
      <c r="AA37866"/>
      <c r="AB37866"/>
      <c r="AC37866"/>
    </row>
    <row r="37867" spans="27:29" x14ac:dyDescent="0.25">
      <c r="AA37867"/>
      <c r="AB37867"/>
      <c r="AC37867"/>
    </row>
    <row r="37868" spans="27:29" x14ac:dyDescent="0.25">
      <c r="AA37868"/>
      <c r="AB37868"/>
      <c r="AC37868"/>
    </row>
    <row r="37869" spans="27:29" x14ac:dyDescent="0.25">
      <c r="AA37869"/>
      <c r="AB37869"/>
      <c r="AC37869"/>
    </row>
    <row r="37870" spans="27:29" x14ac:dyDescent="0.25">
      <c r="AA37870"/>
      <c r="AB37870"/>
      <c r="AC37870"/>
    </row>
    <row r="37871" spans="27:29" x14ac:dyDescent="0.25">
      <c r="AA37871"/>
      <c r="AB37871"/>
      <c r="AC37871"/>
    </row>
    <row r="37872" spans="27:29" x14ac:dyDescent="0.25">
      <c r="AA37872"/>
      <c r="AB37872"/>
      <c r="AC37872"/>
    </row>
    <row r="37873" spans="27:29" x14ac:dyDescent="0.25">
      <c r="AA37873"/>
      <c r="AB37873"/>
      <c r="AC37873"/>
    </row>
    <row r="37874" spans="27:29" x14ac:dyDescent="0.25">
      <c r="AA37874"/>
      <c r="AB37874"/>
      <c r="AC37874"/>
    </row>
    <row r="37875" spans="27:29" x14ac:dyDescent="0.25">
      <c r="AA37875"/>
      <c r="AB37875"/>
      <c r="AC37875"/>
    </row>
    <row r="37876" spans="27:29" x14ac:dyDescent="0.25">
      <c r="AA37876"/>
      <c r="AB37876"/>
      <c r="AC37876"/>
    </row>
    <row r="37877" spans="27:29" x14ac:dyDescent="0.25">
      <c r="AA37877"/>
      <c r="AB37877"/>
      <c r="AC37877"/>
    </row>
    <row r="37878" spans="27:29" x14ac:dyDescent="0.25">
      <c r="AA37878"/>
      <c r="AB37878"/>
      <c r="AC37878"/>
    </row>
    <row r="37879" spans="27:29" x14ac:dyDescent="0.25">
      <c r="AA37879"/>
      <c r="AB37879"/>
      <c r="AC37879"/>
    </row>
    <row r="37880" spans="27:29" x14ac:dyDescent="0.25">
      <c r="AA37880"/>
      <c r="AB37880"/>
      <c r="AC37880"/>
    </row>
    <row r="37881" spans="27:29" x14ac:dyDescent="0.25">
      <c r="AA37881"/>
      <c r="AB37881"/>
      <c r="AC37881"/>
    </row>
    <row r="37882" spans="27:29" x14ac:dyDescent="0.25">
      <c r="AA37882"/>
      <c r="AB37882"/>
      <c r="AC37882"/>
    </row>
    <row r="37883" spans="27:29" x14ac:dyDescent="0.25">
      <c r="AA37883"/>
      <c r="AB37883"/>
      <c r="AC37883"/>
    </row>
    <row r="37884" spans="27:29" x14ac:dyDescent="0.25">
      <c r="AA37884"/>
      <c r="AB37884"/>
      <c r="AC37884"/>
    </row>
    <row r="37885" spans="27:29" x14ac:dyDescent="0.25">
      <c r="AA37885"/>
      <c r="AB37885"/>
      <c r="AC37885"/>
    </row>
    <row r="37886" spans="27:29" x14ac:dyDescent="0.25">
      <c r="AA37886"/>
      <c r="AB37886"/>
      <c r="AC37886"/>
    </row>
    <row r="37887" spans="27:29" x14ac:dyDescent="0.25">
      <c r="AA37887"/>
      <c r="AB37887"/>
      <c r="AC37887"/>
    </row>
    <row r="37888" spans="27:29" x14ac:dyDescent="0.25">
      <c r="AA37888"/>
      <c r="AB37888"/>
      <c r="AC37888"/>
    </row>
    <row r="37889" spans="27:29" x14ac:dyDescent="0.25">
      <c r="AA37889"/>
      <c r="AB37889"/>
      <c r="AC37889"/>
    </row>
    <row r="37890" spans="27:29" x14ac:dyDescent="0.25">
      <c r="AA37890"/>
      <c r="AB37890"/>
      <c r="AC37890"/>
    </row>
    <row r="37891" spans="27:29" x14ac:dyDescent="0.25">
      <c r="AA37891"/>
      <c r="AB37891"/>
      <c r="AC37891"/>
    </row>
    <row r="37892" spans="27:29" x14ac:dyDescent="0.25">
      <c r="AA37892"/>
      <c r="AB37892"/>
      <c r="AC37892"/>
    </row>
    <row r="37893" spans="27:29" x14ac:dyDescent="0.25">
      <c r="AA37893"/>
      <c r="AB37893"/>
      <c r="AC37893"/>
    </row>
    <row r="37894" spans="27:29" x14ac:dyDescent="0.25">
      <c r="AA37894"/>
      <c r="AB37894"/>
      <c r="AC37894"/>
    </row>
    <row r="37895" spans="27:29" x14ac:dyDescent="0.25">
      <c r="AA37895"/>
      <c r="AB37895"/>
      <c r="AC37895"/>
    </row>
    <row r="37896" spans="27:29" x14ac:dyDescent="0.25">
      <c r="AA37896"/>
      <c r="AB37896"/>
      <c r="AC37896"/>
    </row>
    <row r="37897" spans="27:29" x14ac:dyDescent="0.25">
      <c r="AA37897"/>
      <c r="AB37897"/>
      <c r="AC37897"/>
    </row>
    <row r="37898" spans="27:29" x14ac:dyDescent="0.25">
      <c r="AA37898"/>
      <c r="AB37898"/>
      <c r="AC37898"/>
    </row>
    <row r="37899" spans="27:29" x14ac:dyDescent="0.25">
      <c r="AA37899"/>
      <c r="AB37899"/>
      <c r="AC37899"/>
    </row>
    <row r="37900" spans="27:29" x14ac:dyDescent="0.25">
      <c r="AA37900"/>
      <c r="AB37900"/>
      <c r="AC37900"/>
    </row>
    <row r="37901" spans="27:29" x14ac:dyDescent="0.25">
      <c r="AA37901"/>
      <c r="AB37901"/>
      <c r="AC37901"/>
    </row>
    <row r="37902" spans="27:29" x14ac:dyDescent="0.25">
      <c r="AA37902"/>
      <c r="AB37902"/>
      <c r="AC37902"/>
    </row>
    <row r="37903" spans="27:29" x14ac:dyDescent="0.25">
      <c r="AA37903"/>
      <c r="AB37903"/>
      <c r="AC37903"/>
    </row>
    <row r="37904" spans="27:29" x14ac:dyDescent="0.25">
      <c r="AA37904"/>
      <c r="AB37904"/>
      <c r="AC37904"/>
    </row>
    <row r="37905" spans="27:29" x14ac:dyDescent="0.25">
      <c r="AA37905"/>
      <c r="AB37905"/>
      <c r="AC37905"/>
    </row>
    <row r="37906" spans="27:29" x14ac:dyDescent="0.25">
      <c r="AA37906"/>
      <c r="AB37906"/>
      <c r="AC37906"/>
    </row>
    <row r="37907" spans="27:29" x14ac:dyDescent="0.25">
      <c r="AA37907"/>
      <c r="AB37907"/>
      <c r="AC37907"/>
    </row>
    <row r="37908" spans="27:29" x14ac:dyDescent="0.25">
      <c r="AA37908"/>
      <c r="AB37908"/>
      <c r="AC37908"/>
    </row>
    <row r="37909" spans="27:29" x14ac:dyDescent="0.25">
      <c r="AA37909"/>
      <c r="AB37909"/>
      <c r="AC37909"/>
    </row>
    <row r="37910" spans="27:29" x14ac:dyDescent="0.25">
      <c r="AA37910"/>
      <c r="AB37910"/>
      <c r="AC37910"/>
    </row>
    <row r="37911" spans="27:29" x14ac:dyDescent="0.25">
      <c r="AA37911"/>
      <c r="AB37911"/>
      <c r="AC37911"/>
    </row>
    <row r="37912" spans="27:29" x14ac:dyDescent="0.25">
      <c r="AA37912"/>
      <c r="AB37912"/>
      <c r="AC37912"/>
    </row>
    <row r="37913" spans="27:29" x14ac:dyDescent="0.25">
      <c r="AA37913"/>
      <c r="AB37913"/>
      <c r="AC37913"/>
    </row>
    <row r="37914" spans="27:29" x14ac:dyDescent="0.25">
      <c r="AA37914"/>
      <c r="AB37914"/>
      <c r="AC37914"/>
    </row>
    <row r="37915" spans="27:29" x14ac:dyDescent="0.25">
      <c r="AA37915"/>
      <c r="AB37915"/>
      <c r="AC37915"/>
    </row>
    <row r="37916" spans="27:29" x14ac:dyDescent="0.25">
      <c r="AA37916"/>
      <c r="AB37916"/>
      <c r="AC37916"/>
    </row>
    <row r="37917" spans="27:29" x14ac:dyDescent="0.25">
      <c r="AA37917"/>
      <c r="AB37917"/>
      <c r="AC37917"/>
    </row>
    <row r="37918" spans="27:29" x14ac:dyDescent="0.25">
      <c r="AA37918"/>
      <c r="AB37918"/>
      <c r="AC37918"/>
    </row>
    <row r="37919" spans="27:29" x14ac:dyDescent="0.25">
      <c r="AA37919"/>
      <c r="AB37919"/>
      <c r="AC37919"/>
    </row>
    <row r="37920" spans="27:29" x14ac:dyDescent="0.25">
      <c r="AA37920"/>
      <c r="AB37920"/>
      <c r="AC37920"/>
    </row>
    <row r="37921" spans="27:29" x14ac:dyDescent="0.25">
      <c r="AA37921"/>
      <c r="AB37921"/>
      <c r="AC37921"/>
    </row>
    <row r="37922" spans="27:29" x14ac:dyDescent="0.25">
      <c r="AA37922"/>
      <c r="AB37922"/>
      <c r="AC37922"/>
    </row>
    <row r="37923" spans="27:29" x14ac:dyDescent="0.25">
      <c r="AA37923"/>
      <c r="AB37923"/>
      <c r="AC37923"/>
    </row>
    <row r="37924" spans="27:29" x14ac:dyDescent="0.25">
      <c r="AA37924"/>
      <c r="AB37924"/>
      <c r="AC37924"/>
    </row>
    <row r="37925" spans="27:29" x14ac:dyDescent="0.25">
      <c r="AA37925"/>
      <c r="AB37925"/>
      <c r="AC37925"/>
    </row>
    <row r="37926" spans="27:29" x14ac:dyDescent="0.25">
      <c r="AA37926"/>
      <c r="AB37926"/>
      <c r="AC37926"/>
    </row>
    <row r="37927" spans="27:29" x14ac:dyDescent="0.25">
      <c r="AA37927"/>
      <c r="AB37927"/>
      <c r="AC37927"/>
    </row>
    <row r="37928" spans="27:29" x14ac:dyDescent="0.25">
      <c r="AA37928"/>
      <c r="AB37928"/>
      <c r="AC37928"/>
    </row>
    <row r="37929" spans="27:29" x14ac:dyDescent="0.25">
      <c r="AA37929"/>
      <c r="AB37929"/>
      <c r="AC37929"/>
    </row>
    <row r="37930" spans="27:29" x14ac:dyDescent="0.25">
      <c r="AA37930"/>
      <c r="AB37930"/>
      <c r="AC37930"/>
    </row>
    <row r="37931" spans="27:29" x14ac:dyDescent="0.25">
      <c r="AA37931"/>
      <c r="AB37931"/>
      <c r="AC37931"/>
    </row>
    <row r="37932" spans="27:29" x14ac:dyDescent="0.25">
      <c r="AA37932"/>
      <c r="AB37932"/>
      <c r="AC37932"/>
    </row>
    <row r="37933" spans="27:29" x14ac:dyDescent="0.25">
      <c r="AA37933"/>
      <c r="AB37933"/>
      <c r="AC37933"/>
    </row>
    <row r="37934" spans="27:29" x14ac:dyDescent="0.25">
      <c r="AA37934"/>
      <c r="AB37934"/>
      <c r="AC37934"/>
    </row>
    <row r="37935" spans="27:29" x14ac:dyDescent="0.25">
      <c r="AA37935"/>
      <c r="AB37935"/>
      <c r="AC37935"/>
    </row>
    <row r="37936" spans="27:29" x14ac:dyDescent="0.25">
      <c r="AA37936"/>
      <c r="AB37936"/>
      <c r="AC37936"/>
    </row>
    <row r="37937" spans="27:29" x14ac:dyDescent="0.25">
      <c r="AA37937"/>
      <c r="AB37937"/>
      <c r="AC37937"/>
    </row>
    <row r="37938" spans="27:29" x14ac:dyDescent="0.25">
      <c r="AA37938"/>
      <c r="AB37938"/>
      <c r="AC37938"/>
    </row>
    <row r="37939" spans="27:29" x14ac:dyDescent="0.25">
      <c r="AA37939"/>
      <c r="AB37939"/>
      <c r="AC37939"/>
    </row>
    <row r="37940" spans="27:29" x14ac:dyDescent="0.25">
      <c r="AA37940"/>
      <c r="AB37940"/>
      <c r="AC37940"/>
    </row>
    <row r="37941" spans="27:29" x14ac:dyDescent="0.25">
      <c r="AA37941"/>
      <c r="AB37941"/>
      <c r="AC37941"/>
    </row>
    <row r="37942" spans="27:29" x14ac:dyDescent="0.25">
      <c r="AA37942"/>
      <c r="AB37942"/>
      <c r="AC37942"/>
    </row>
    <row r="37943" spans="27:29" x14ac:dyDescent="0.25">
      <c r="AA37943"/>
      <c r="AB37943"/>
      <c r="AC37943"/>
    </row>
    <row r="37944" spans="27:29" x14ac:dyDescent="0.25">
      <c r="AA37944"/>
      <c r="AB37944"/>
      <c r="AC37944"/>
    </row>
    <row r="37945" spans="27:29" x14ac:dyDescent="0.25">
      <c r="AA37945"/>
      <c r="AB37945"/>
      <c r="AC37945"/>
    </row>
    <row r="37946" spans="27:29" x14ac:dyDescent="0.25">
      <c r="AA37946"/>
      <c r="AB37946"/>
      <c r="AC37946"/>
    </row>
    <row r="37947" spans="27:29" x14ac:dyDescent="0.25">
      <c r="AA37947"/>
      <c r="AB37947"/>
      <c r="AC37947"/>
    </row>
    <row r="37948" spans="27:29" x14ac:dyDescent="0.25">
      <c r="AA37948"/>
      <c r="AB37948"/>
      <c r="AC37948"/>
    </row>
    <row r="37949" spans="27:29" x14ac:dyDescent="0.25">
      <c r="AA37949"/>
      <c r="AB37949"/>
      <c r="AC37949"/>
    </row>
    <row r="37950" spans="27:29" x14ac:dyDescent="0.25">
      <c r="AA37950"/>
      <c r="AB37950"/>
      <c r="AC37950"/>
    </row>
    <row r="37951" spans="27:29" x14ac:dyDescent="0.25">
      <c r="AA37951"/>
      <c r="AB37951"/>
      <c r="AC37951"/>
    </row>
    <row r="37952" spans="27:29" x14ac:dyDescent="0.25">
      <c r="AA37952"/>
      <c r="AB37952"/>
      <c r="AC37952"/>
    </row>
    <row r="37953" spans="27:29" x14ac:dyDescent="0.25">
      <c r="AA37953"/>
      <c r="AB37953"/>
      <c r="AC37953"/>
    </row>
    <row r="37954" spans="27:29" x14ac:dyDescent="0.25">
      <c r="AA37954"/>
      <c r="AB37954"/>
      <c r="AC37954"/>
    </row>
    <row r="37955" spans="27:29" x14ac:dyDescent="0.25">
      <c r="AA37955"/>
      <c r="AB37955"/>
      <c r="AC37955"/>
    </row>
    <row r="37956" spans="27:29" x14ac:dyDescent="0.25">
      <c r="AA37956"/>
      <c r="AB37956"/>
      <c r="AC37956"/>
    </row>
    <row r="37957" spans="27:29" x14ac:dyDescent="0.25">
      <c r="AA37957"/>
      <c r="AB37957"/>
      <c r="AC37957"/>
    </row>
    <row r="37958" spans="27:29" x14ac:dyDescent="0.25">
      <c r="AA37958"/>
      <c r="AB37958"/>
      <c r="AC37958"/>
    </row>
    <row r="37959" spans="27:29" x14ac:dyDescent="0.25">
      <c r="AA37959"/>
      <c r="AB37959"/>
      <c r="AC37959"/>
    </row>
    <row r="37960" spans="27:29" x14ac:dyDescent="0.25">
      <c r="AA37960"/>
      <c r="AB37960"/>
      <c r="AC37960"/>
    </row>
    <row r="37961" spans="27:29" x14ac:dyDescent="0.25">
      <c r="AA37961"/>
      <c r="AB37961"/>
      <c r="AC37961"/>
    </row>
    <row r="37962" spans="27:29" x14ac:dyDescent="0.25">
      <c r="AA37962"/>
      <c r="AB37962"/>
      <c r="AC37962"/>
    </row>
    <row r="37963" spans="27:29" x14ac:dyDescent="0.25">
      <c r="AA37963"/>
      <c r="AB37963"/>
      <c r="AC37963"/>
    </row>
    <row r="37964" spans="27:29" x14ac:dyDescent="0.25">
      <c r="AA37964"/>
      <c r="AB37964"/>
      <c r="AC37964"/>
    </row>
    <row r="37965" spans="27:29" x14ac:dyDescent="0.25">
      <c r="AA37965"/>
      <c r="AB37965"/>
      <c r="AC37965"/>
    </row>
    <row r="37966" spans="27:29" x14ac:dyDescent="0.25">
      <c r="AA37966"/>
      <c r="AB37966"/>
      <c r="AC37966"/>
    </row>
    <row r="37967" spans="27:29" x14ac:dyDescent="0.25">
      <c r="AA37967"/>
      <c r="AB37967"/>
      <c r="AC37967"/>
    </row>
    <row r="37968" spans="27:29" x14ac:dyDescent="0.25">
      <c r="AA37968"/>
      <c r="AB37968"/>
      <c r="AC37968"/>
    </row>
    <row r="37969" spans="27:29" x14ac:dyDescent="0.25">
      <c r="AA37969"/>
      <c r="AB37969"/>
      <c r="AC37969"/>
    </row>
    <row r="37970" spans="27:29" x14ac:dyDescent="0.25">
      <c r="AA37970"/>
      <c r="AB37970"/>
      <c r="AC37970"/>
    </row>
    <row r="37971" spans="27:29" x14ac:dyDescent="0.25">
      <c r="AA37971"/>
      <c r="AB37971"/>
      <c r="AC37971"/>
    </row>
    <row r="37972" spans="27:29" x14ac:dyDescent="0.25">
      <c r="AA37972"/>
      <c r="AB37972"/>
      <c r="AC37972"/>
    </row>
    <row r="37973" spans="27:29" x14ac:dyDescent="0.25">
      <c r="AA37973"/>
      <c r="AB37973"/>
      <c r="AC37973"/>
    </row>
    <row r="37974" spans="27:29" x14ac:dyDescent="0.25">
      <c r="AA37974"/>
      <c r="AB37974"/>
      <c r="AC37974"/>
    </row>
    <row r="37975" spans="27:29" x14ac:dyDescent="0.25">
      <c r="AA37975"/>
      <c r="AB37975"/>
      <c r="AC37975"/>
    </row>
    <row r="37976" spans="27:29" x14ac:dyDescent="0.25">
      <c r="AA37976"/>
      <c r="AB37976"/>
      <c r="AC37976"/>
    </row>
    <row r="37977" spans="27:29" x14ac:dyDescent="0.25">
      <c r="AA37977"/>
      <c r="AB37977"/>
      <c r="AC37977"/>
    </row>
    <row r="37978" spans="27:29" x14ac:dyDescent="0.25">
      <c r="AA37978"/>
      <c r="AB37978"/>
      <c r="AC37978"/>
    </row>
    <row r="37979" spans="27:29" x14ac:dyDescent="0.25">
      <c r="AA37979"/>
      <c r="AB37979"/>
      <c r="AC37979"/>
    </row>
    <row r="37980" spans="27:29" x14ac:dyDescent="0.25">
      <c r="AA37980"/>
      <c r="AB37980"/>
      <c r="AC37980"/>
    </row>
    <row r="37981" spans="27:29" x14ac:dyDescent="0.25">
      <c r="AA37981"/>
      <c r="AB37981"/>
      <c r="AC37981"/>
    </row>
    <row r="37982" spans="27:29" x14ac:dyDescent="0.25">
      <c r="AA37982"/>
      <c r="AB37982"/>
      <c r="AC37982"/>
    </row>
    <row r="37983" spans="27:29" x14ac:dyDescent="0.25">
      <c r="AA37983"/>
      <c r="AB37983"/>
      <c r="AC37983"/>
    </row>
    <row r="37984" spans="27:29" x14ac:dyDescent="0.25">
      <c r="AA37984"/>
      <c r="AB37984"/>
      <c r="AC37984"/>
    </row>
    <row r="37985" spans="27:29" x14ac:dyDescent="0.25">
      <c r="AA37985"/>
      <c r="AB37985"/>
      <c r="AC37985"/>
    </row>
    <row r="37986" spans="27:29" x14ac:dyDescent="0.25">
      <c r="AA37986"/>
      <c r="AB37986"/>
      <c r="AC37986"/>
    </row>
    <row r="37987" spans="27:29" x14ac:dyDescent="0.25">
      <c r="AA37987"/>
      <c r="AB37987"/>
      <c r="AC37987"/>
    </row>
    <row r="37988" spans="27:29" x14ac:dyDescent="0.25">
      <c r="AA37988"/>
      <c r="AB37988"/>
      <c r="AC37988"/>
    </row>
    <row r="37989" spans="27:29" x14ac:dyDescent="0.25">
      <c r="AA37989"/>
      <c r="AB37989"/>
      <c r="AC37989"/>
    </row>
    <row r="37990" spans="27:29" x14ac:dyDescent="0.25">
      <c r="AA37990"/>
      <c r="AB37990"/>
      <c r="AC37990"/>
    </row>
    <row r="37991" spans="27:29" x14ac:dyDescent="0.25">
      <c r="AA37991"/>
      <c r="AB37991"/>
      <c r="AC37991"/>
    </row>
    <row r="37992" spans="27:29" x14ac:dyDescent="0.25">
      <c r="AA37992"/>
      <c r="AB37992"/>
      <c r="AC37992"/>
    </row>
    <row r="37993" spans="27:29" x14ac:dyDescent="0.25">
      <c r="AA37993"/>
      <c r="AB37993"/>
      <c r="AC37993"/>
    </row>
    <row r="37994" spans="27:29" x14ac:dyDescent="0.25">
      <c r="AA37994"/>
      <c r="AB37994"/>
      <c r="AC37994"/>
    </row>
    <row r="37995" spans="27:29" x14ac:dyDescent="0.25">
      <c r="AA37995"/>
      <c r="AB37995"/>
      <c r="AC37995"/>
    </row>
    <row r="37996" spans="27:29" x14ac:dyDescent="0.25">
      <c r="AA37996"/>
      <c r="AB37996"/>
      <c r="AC37996"/>
    </row>
    <row r="37997" spans="27:29" x14ac:dyDescent="0.25">
      <c r="AA37997"/>
      <c r="AB37997"/>
      <c r="AC37997"/>
    </row>
    <row r="37998" spans="27:29" x14ac:dyDescent="0.25">
      <c r="AA37998"/>
      <c r="AB37998"/>
      <c r="AC37998"/>
    </row>
    <row r="37999" spans="27:29" x14ac:dyDescent="0.25">
      <c r="AA37999"/>
      <c r="AB37999"/>
      <c r="AC37999"/>
    </row>
    <row r="38000" spans="27:29" x14ac:dyDescent="0.25">
      <c r="AA38000"/>
      <c r="AB38000"/>
      <c r="AC38000"/>
    </row>
    <row r="38001" spans="27:29" x14ac:dyDescent="0.25">
      <c r="AA38001"/>
      <c r="AB38001"/>
      <c r="AC38001"/>
    </row>
    <row r="38002" spans="27:29" x14ac:dyDescent="0.25">
      <c r="AA38002"/>
      <c r="AB38002"/>
      <c r="AC38002"/>
    </row>
    <row r="38003" spans="27:29" x14ac:dyDescent="0.25">
      <c r="AA38003"/>
      <c r="AB38003"/>
      <c r="AC38003"/>
    </row>
    <row r="38004" spans="27:29" x14ac:dyDescent="0.25">
      <c r="AA38004"/>
      <c r="AB38004"/>
      <c r="AC38004"/>
    </row>
    <row r="38005" spans="27:29" x14ac:dyDescent="0.25">
      <c r="AA38005"/>
      <c r="AB38005"/>
      <c r="AC38005"/>
    </row>
    <row r="38006" spans="27:29" x14ac:dyDescent="0.25">
      <c r="AA38006"/>
      <c r="AB38006"/>
      <c r="AC38006"/>
    </row>
    <row r="38007" spans="27:29" x14ac:dyDescent="0.25">
      <c r="AA38007"/>
      <c r="AB38007"/>
      <c r="AC38007"/>
    </row>
    <row r="38008" spans="27:29" x14ac:dyDescent="0.25">
      <c r="AA38008"/>
      <c r="AB38008"/>
      <c r="AC38008"/>
    </row>
    <row r="38009" spans="27:29" x14ac:dyDescent="0.25">
      <c r="AA38009"/>
      <c r="AB38009"/>
      <c r="AC38009"/>
    </row>
    <row r="38010" spans="27:29" x14ac:dyDescent="0.25">
      <c r="AA38010"/>
      <c r="AB38010"/>
      <c r="AC38010"/>
    </row>
    <row r="38011" spans="27:29" x14ac:dyDescent="0.25">
      <c r="AA38011"/>
      <c r="AB38011"/>
      <c r="AC38011"/>
    </row>
    <row r="38012" spans="27:29" x14ac:dyDescent="0.25">
      <c r="AA38012"/>
      <c r="AB38012"/>
      <c r="AC38012"/>
    </row>
    <row r="38013" spans="27:29" x14ac:dyDescent="0.25">
      <c r="AA38013"/>
      <c r="AB38013"/>
      <c r="AC38013"/>
    </row>
    <row r="38014" spans="27:29" x14ac:dyDescent="0.25">
      <c r="AA38014"/>
      <c r="AB38014"/>
      <c r="AC38014"/>
    </row>
    <row r="38015" spans="27:29" x14ac:dyDescent="0.25">
      <c r="AA38015"/>
      <c r="AB38015"/>
      <c r="AC38015"/>
    </row>
    <row r="38016" spans="27:29" x14ac:dyDescent="0.25">
      <c r="AA38016"/>
      <c r="AB38016"/>
      <c r="AC38016"/>
    </row>
    <row r="38017" spans="27:29" x14ac:dyDescent="0.25">
      <c r="AA38017"/>
      <c r="AB38017"/>
      <c r="AC38017"/>
    </row>
    <row r="38018" spans="27:29" x14ac:dyDescent="0.25">
      <c r="AA38018"/>
      <c r="AB38018"/>
      <c r="AC38018"/>
    </row>
    <row r="38019" spans="27:29" x14ac:dyDescent="0.25">
      <c r="AA38019"/>
      <c r="AB38019"/>
      <c r="AC38019"/>
    </row>
    <row r="38020" spans="27:29" x14ac:dyDescent="0.25">
      <c r="AA38020"/>
      <c r="AB38020"/>
      <c r="AC38020"/>
    </row>
    <row r="38021" spans="27:29" x14ac:dyDescent="0.25">
      <c r="AA38021"/>
      <c r="AB38021"/>
      <c r="AC38021"/>
    </row>
    <row r="38022" spans="27:29" x14ac:dyDescent="0.25">
      <c r="AA38022"/>
      <c r="AB38022"/>
      <c r="AC38022"/>
    </row>
    <row r="38023" spans="27:29" x14ac:dyDescent="0.25">
      <c r="AA38023"/>
      <c r="AB38023"/>
      <c r="AC38023"/>
    </row>
    <row r="38024" spans="27:29" x14ac:dyDescent="0.25">
      <c r="AA38024"/>
      <c r="AB38024"/>
      <c r="AC38024"/>
    </row>
    <row r="38025" spans="27:29" x14ac:dyDescent="0.25">
      <c r="AA38025"/>
      <c r="AB38025"/>
      <c r="AC38025"/>
    </row>
    <row r="38026" spans="27:29" x14ac:dyDescent="0.25">
      <c r="AA38026"/>
      <c r="AB38026"/>
      <c r="AC38026"/>
    </row>
    <row r="38027" spans="27:29" x14ac:dyDescent="0.25">
      <c r="AA38027"/>
      <c r="AB38027"/>
      <c r="AC38027"/>
    </row>
    <row r="38028" spans="27:29" x14ac:dyDescent="0.25">
      <c r="AA38028"/>
      <c r="AB38028"/>
      <c r="AC38028"/>
    </row>
    <row r="38029" spans="27:29" x14ac:dyDescent="0.25">
      <c r="AA38029"/>
      <c r="AB38029"/>
      <c r="AC38029"/>
    </row>
    <row r="38030" spans="27:29" x14ac:dyDescent="0.25">
      <c r="AA38030"/>
      <c r="AB38030"/>
      <c r="AC38030"/>
    </row>
    <row r="38031" spans="27:29" x14ac:dyDescent="0.25">
      <c r="AA38031"/>
      <c r="AB38031"/>
      <c r="AC38031"/>
    </row>
    <row r="38032" spans="27:29" x14ac:dyDescent="0.25">
      <c r="AA38032"/>
      <c r="AB38032"/>
      <c r="AC38032"/>
    </row>
    <row r="38033" spans="27:29" x14ac:dyDescent="0.25">
      <c r="AA38033"/>
      <c r="AB38033"/>
      <c r="AC38033"/>
    </row>
    <row r="38034" spans="27:29" x14ac:dyDescent="0.25">
      <c r="AA38034"/>
      <c r="AB38034"/>
      <c r="AC38034"/>
    </row>
    <row r="38035" spans="27:29" x14ac:dyDescent="0.25">
      <c r="AA38035"/>
      <c r="AB38035"/>
      <c r="AC38035"/>
    </row>
    <row r="38036" spans="27:29" x14ac:dyDescent="0.25">
      <c r="AA38036"/>
      <c r="AB38036"/>
      <c r="AC38036"/>
    </row>
    <row r="38037" spans="27:29" x14ac:dyDescent="0.25">
      <c r="AA38037"/>
      <c r="AB38037"/>
      <c r="AC38037"/>
    </row>
    <row r="38038" spans="27:29" x14ac:dyDescent="0.25">
      <c r="AA38038"/>
      <c r="AB38038"/>
      <c r="AC38038"/>
    </row>
    <row r="38039" spans="27:29" x14ac:dyDescent="0.25">
      <c r="AA38039"/>
      <c r="AB38039"/>
      <c r="AC38039"/>
    </row>
    <row r="38040" spans="27:29" x14ac:dyDescent="0.25">
      <c r="AA38040"/>
      <c r="AB38040"/>
      <c r="AC38040"/>
    </row>
    <row r="38041" spans="27:29" x14ac:dyDescent="0.25">
      <c r="AA38041"/>
      <c r="AB38041"/>
      <c r="AC38041"/>
    </row>
    <row r="38042" spans="27:29" x14ac:dyDescent="0.25">
      <c r="AA38042"/>
      <c r="AB38042"/>
      <c r="AC38042"/>
    </row>
    <row r="38043" spans="27:29" x14ac:dyDescent="0.25">
      <c r="AA38043"/>
      <c r="AB38043"/>
      <c r="AC38043"/>
    </row>
    <row r="38044" spans="27:29" x14ac:dyDescent="0.25">
      <c r="AA38044"/>
      <c r="AB38044"/>
      <c r="AC38044"/>
    </row>
    <row r="38045" spans="27:29" x14ac:dyDescent="0.25">
      <c r="AA38045"/>
      <c r="AB38045"/>
      <c r="AC38045"/>
    </row>
    <row r="38046" spans="27:29" x14ac:dyDescent="0.25">
      <c r="AA38046"/>
      <c r="AB38046"/>
      <c r="AC38046"/>
    </row>
    <row r="38047" spans="27:29" x14ac:dyDescent="0.25">
      <c r="AA38047"/>
      <c r="AB38047"/>
      <c r="AC38047"/>
    </row>
    <row r="38048" spans="27:29" x14ac:dyDescent="0.25">
      <c r="AA38048"/>
      <c r="AB38048"/>
      <c r="AC38048"/>
    </row>
    <row r="38049" spans="27:29" x14ac:dyDescent="0.25">
      <c r="AA38049"/>
      <c r="AB38049"/>
      <c r="AC38049"/>
    </row>
    <row r="38050" spans="27:29" x14ac:dyDescent="0.25">
      <c r="AA38050"/>
      <c r="AB38050"/>
      <c r="AC38050"/>
    </row>
    <row r="38051" spans="27:29" x14ac:dyDescent="0.25">
      <c r="AA38051"/>
      <c r="AB38051"/>
      <c r="AC38051"/>
    </row>
    <row r="38052" spans="27:29" x14ac:dyDescent="0.25">
      <c r="AA38052"/>
      <c r="AB38052"/>
      <c r="AC38052"/>
    </row>
    <row r="38053" spans="27:29" x14ac:dyDescent="0.25">
      <c r="AA38053"/>
      <c r="AB38053"/>
      <c r="AC38053"/>
    </row>
    <row r="38054" spans="27:29" x14ac:dyDescent="0.25">
      <c r="AA38054"/>
      <c r="AB38054"/>
      <c r="AC38054"/>
    </row>
    <row r="38055" spans="27:29" x14ac:dyDescent="0.25">
      <c r="AA38055"/>
      <c r="AB38055"/>
      <c r="AC38055"/>
    </row>
    <row r="38056" spans="27:29" x14ac:dyDescent="0.25">
      <c r="AA38056"/>
      <c r="AB38056"/>
      <c r="AC38056"/>
    </row>
    <row r="38057" spans="27:29" x14ac:dyDescent="0.25">
      <c r="AA38057"/>
      <c r="AB38057"/>
      <c r="AC38057"/>
    </row>
    <row r="38058" spans="27:29" x14ac:dyDescent="0.25">
      <c r="AA38058"/>
      <c r="AB38058"/>
      <c r="AC38058"/>
    </row>
    <row r="38059" spans="27:29" x14ac:dyDescent="0.25">
      <c r="AA38059"/>
      <c r="AB38059"/>
      <c r="AC38059"/>
    </row>
    <row r="38060" spans="27:29" x14ac:dyDescent="0.25">
      <c r="AA38060"/>
      <c r="AB38060"/>
      <c r="AC38060"/>
    </row>
    <row r="38061" spans="27:29" x14ac:dyDescent="0.25">
      <c r="AA38061"/>
      <c r="AB38061"/>
      <c r="AC38061"/>
    </row>
    <row r="38062" spans="27:29" x14ac:dyDescent="0.25">
      <c r="AA38062"/>
      <c r="AB38062"/>
      <c r="AC38062"/>
    </row>
    <row r="38063" spans="27:29" x14ac:dyDescent="0.25">
      <c r="AA38063"/>
      <c r="AB38063"/>
      <c r="AC38063"/>
    </row>
    <row r="38064" spans="27:29" x14ac:dyDescent="0.25">
      <c r="AA38064"/>
      <c r="AB38064"/>
      <c r="AC38064"/>
    </row>
    <row r="38065" spans="27:29" x14ac:dyDescent="0.25">
      <c r="AA38065"/>
      <c r="AB38065"/>
      <c r="AC38065"/>
    </row>
    <row r="38066" spans="27:29" x14ac:dyDescent="0.25">
      <c r="AA38066"/>
      <c r="AB38066"/>
      <c r="AC38066"/>
    </row>
    <row r="38067" spans="27:29" x14ac:dyDescent="0.25">
      <c r="AA38067"/>
      <c r="AB38067"/>
      <c r="AC38067"/>
    </row>
    <row r="38068" spans="27:29" x14ac:dyDescent="0.25">
      <c r="AA38068"/>
      <c r="AB38068"/>
      <c r="AC38068"/>
    </row>
    <row r="38069" spans="27:29" x14ac:dyDescent="0.25">
      <c r="AA38069"/>
      <c r="AB38069"/>
      <c r="AC38069"/>
    </row>
    <row r="38070" spans="27:29" x14ac:dyDescent="0.25">
      <c r="AA38070"/>
      <c r="AB38070"/>
      <c r="AC38070"/>
    </row>
    <row r="38071" spans="27:29" x14ac:dyDescent="0.25">
      <c r="AA38071"/>
      <c r="AB38071"/>
      <c r="AC38071"/>
    </row>
    <row r="38072" spans="27:29" x14ac:dyDescent="0.25">
      <c r="AA38072"/>
      <c r="AB38072"/>
      <c r="AC38072"/>
    </row>
    <row r="38073" spans="27:29" x14ac:dyDescent="0.25">
      <c r="AA38073"/>
      <c r="AB38073"/>
      <c r="AC38073"/>
    </row>
    <row r="38074" spans="27:29" x14ac:dyDescent="0.25">
      <c r="AA38074"/>
      <c r="AB38074"/>
      <c r="AC38074"/>
    </row>
    <row r="38075" spans="27:29" x14ac:dyDescent="0.25">
      <c r="AA38075"/>
      <c r="AB38075"/>
      <c r="AC38075"/>
    </row>
    <row r="38076" spans="27:29" x14ac:dyDescent="0.25">
      <c r="AA38076"/>
      <c r="AB38076"/>
      <c r="AC38076"/>
    </row>
    <row r="38077" spans="27:29" x14ac:dyDescent="0.25">
      <c r="AA38077"/>
      <c r="AB38077"/>
      <c r="AC38077"/>
    </row>
    <row r="38078" spans="27:29" x14ac:dyDescent="0.25">
      <c r="AA38078"/>
      <c r="AB38078"/>
      <c r="AC38078"/>
    </row>
    <row r="38079" spans="27:29" x14ac:dyDescent="0.25">
      <c r="AA38079"/>
      <c r="AB38079"/>
      <c r="AC38079"/>
    </row>
    <row r="38080" spans="27:29" x14ac:dyDescent="0.25">
      <c r="AA38080"/>
      <c r="AB38080"/>
      <c r="AC38080"/>
    </row>
    <row r="38081" spans="27:29" x14ac:dyDescent="0.25">
      <c r="AA38081"/>
      <c r="AB38081"/>
      <c r="AC38081"/>
    </row>
    <row r="38082" spans="27:29" x14ac:dyDescent="0.25">
      <c r="AA38082"/>
      <c r="AB38082"/>
      <c r="AC38082"/>
    </row>
    <row r="38083" spans="27:29" x14ac:dyDescent="0.25">
      <c r="AA38083"/>
      <c r="AB38083"/>
      <c r="AC38083"/>
    </row>
    <row r="38084" spans="27:29" x14ac:dyDescent="0.25">
      <c r="AA38084"/>
      <c r="AB38084"/>
      <c r="AC38084"/>
    </row>
    <row r="38085" spans="27:29" x14ac:dyDescent="0.25">
      <c r="AA38085"/>
      <c r="AB38085"/>
      <c r="AC38085"/>
    </row>
    <row r="38086" spans="27:29" x14ac:dyDescent="0.25">
      <c r="AA38086"/>
      <c r="AB38086"/>
      <c r="AC38086"/>
    </row>
    <row r="38087" spans="27:29" x14ac:dyDescent="0.25">
      <c r="AA38087"/>
      <c r="AB38087"/>
      <c r="AC38087"/>
    </row>
    <row r="38088" spans="27:29" x14ac:dyDescent="0.25">
      <c r="AA38088"/>
      <c r="AB38088"/>
      <c r="AC38088"/>
    </row>
    <row r="38089" spans="27:29" x14ac:dyDescent="0.25">
      <c r="AA38089"/>
      <c r="AB38089"/>
      <c r="AC38089"/>
    </row>
    <row r="38090" spans="27:29" x14ac:dyDescent="0.25">
      <c r="AA38090"/>
      <c r="AB38090"/>
      <c r="AC38090"/>
    </row>
    <row r="38091" spans="27:29" x14ac:dyDescent="0.25">
      <c r="AA38091"/>
      <c r="AB38091"/>
      <c r="AC38091"/>
    </row>
    <row r="38092" spans="27:29" x14ac:dyDescent="0.25">
      <c r="AA38092"/>
      <c r="AB38092"/>
      <c r="AC38092"/>
    </row>
    <row r="38093" spans="27:29" x14ac:dyDescent="0.25">
      <c r="AA38093"/>
      <c r="AB38093"/>
      <c r="AC38093"/>
    </row>
    <row r="38094" spans="27:29" x14ac:dyDescent="0.25">
      <c r="AA38094"/>
      <c r="AB38094"/>
      <c r="AC38094"/>
    </row>
    <row r="38095" spans="27:29" x14ac:dyDescent="0.25">
      <c r="AA38095"/>
      <c r="AB38095"/>
      <c r="AC38095"/>
    </row>
    <row r="38096" spans="27:29" x14ac:dyDescent="0.25">
      <c r="AA38096"/>
      <c r="AB38096"/>
      <c r="AC38096"/>
    </row>
    <row r="38097" spans="27:29" x14ac:dyDescent="0.25">
      <c r="AA38097"/>
      <c r="AB38097"/>
      <c r="AC38097"/>
    </row>
    <row r="38098" spans="27:29" x14ac:dyDescent="0.25">
      <c r="AA38098"/>
      <c r="AB38098"/>
      <c r="AC38098"/>
    </row>
    <row r="38099" spans="27:29" x14ac:dyDescent="0.25">
      <c r="AA38099"/>
      <c r="AB38099"/>
      <c r="AC38099"/>
    </row>
    <row r="38100" spans="27:29" x14ac:dyDescent="0.25">
      <c r="AA38100"/>
      <c r="AB38100"/>
      <c r="AC38100"/>
    </row>
    <row r="38101" spans="27:29" x14ac:dyDescent="0.25">
      <c r="AA38101"/>
      <c r="AB38101"/>
      <c r="AC38101"/>
    </row>
    <row r="38102" spans="27:29" x14ac:dyDescent="0.25">
      <c r="AA38102"/>
      <c r="AB38102"/>
      <c r="AC38102"/>
    </row>
    <row r="38103" spans="27:29" x14ac:dyDescent="0.25">
      <c r="AA38103"/>
      <c r="AB38103"/>
      <c r="AC38103"/>
    </row>
    <row r="38104" spans="27:29" x14ac:dyDescent="0.25">
      <c r="AA38104"/>
      <c r="AB38104"/>
      <c r="AC38104"/>
    </row>
    <row r="38105" spans="27:29" x14ac:dyDescent="0.25">
      <c r="AA38105"/>
      <c r="AB38105"/>
      <c r="AC38105"/>
    </row>
    <row r="38106" spans="27:29" x14ac:dyDescent="0.25">
      <c r="AA38106"/>
      <c r="AB38106"/>
      <c r="AC38106"/>
    </row>
    <row r="38107" spans="27:29" x14ac:dyDescent="0.25">
      <c r="AA38107"/>
      <c r="AB38107"/>
      <c r="AC38107"/>
    </row>
    <row r="38108" spans="27:29" x14ac:dyDescent="0.25">
      <c r="AA38108"/>
      <c r="AB38108"/>
      <c r="AC38108"/>
    </row>
    <row r="38109" spans="27:29" x14ac:dyDescent="0.25">
      <c r="AA38109"/>
      <c r="AB38109"/>
      <c r="AC38109"/>
    </row>
    <row r="38110" spans="27:29" x14ac:dyDescent="0.25">
      <c r="AA38110"/>
      <c r="AB38110"/>
      <c r="AC38110"/>
    </row>
    <row r="38111" spans="27:29" x14ac:dyDescent="0.25">
      <c r="AA38111"/>
      <c r="AB38111"/>
      <c r="AC38111"/>
    </row>
    <row r="38112" spans="27:29" x14ac:dyDescent="0.25">
      <c r="AA38112"/>
      <c r="AB38112"/>
      <c r="AC38112"/>
    </row>
    <row r="38113" spans="27:29" x14ac:dyDescent="0.25">
      <c r="AA38113"/>
      <c r="AB38113"/>
      <c r="AC38113"/>
    </row>
    <row r="38114" spans="27:29" x14ac:dyDescent="0.25">
      <c r="AA38114"/>
      <c r="AB38114"/>
      <c r="AC38114"/>
    </row>
    <row r="38115" spans="27:29" x14ac:dyDescent="0.25">
      <c r="AA38115"/>
      <c r="AB38115"/>
      <c r="AC38115"/>
    </row>
    <row r="38116" spans="27:29" x14ac:dyDescent="0.25">
      <c r="AA38116"/>
      <c r="AB38116"/>
      <c r="AC38116"/>
    </row>
    <row r="38117" spans="27:29" x14ac:dyDescent="0.25">
      <c r="AA38117"/>
      <c r="AB38117"/>
      <c r="AC38117"/>
    </row>
    <row r="38118" spans="27:29" x14ac:dyDescent="0.25">
      <c r="AA38118"/>
      <c r="AB38118"/>
      <c r="AC38118"/>
    </row>
    <row r="38119" spans="27:29" x14ac:dyDescent="0.25">
      <c r="AA38119"/>
      <c r="AB38119"/>
      <c r="AC38119"/>
    </row>
    <row r="38120" spans="27:29" x14ac:dyDescent="0.25">
      <c r="AA38120"/>
      <c r="AB38120"/>
      <c r="AC38120"/>
    </row>
    <row r="38121" spans="27:29" x14ac:dyDescent="0.25">
      <c r="AA38121"/>
      <c r="AB38121"/>
      <c r="AC38121"/>
    </row>
    <row r="38122" spans="27:29" x14ac:dyDescent="0.25">
      <c r="AA38122"/>
      <c r="AB38122"/>
      <c r="AC38122"/>
    </row>
    <row r="38123" spans="27:29" x14ac:dyDescent="0.25">
      <c r="AA38123"/>
      <c r="AB38123"/>
      <c r="AC38123"/>
    </row>
    <row r="38124" spans="27:29" x14ac:dyDescent="0.25">
      <c r="AA38124"/>
      <c r="AB38124"/>
      <c r="AC38124"/>
    </row>
    <row r="38125" spans="27:29" x14ac:dyDescent="0.25">
      <c r="AA38125"/>
      <c r="AB38125"/>
      <c r="AC38125"/>
    </row>
    <row r="38126" spans="27:29" x14ac:dyDescent="0.25">
      <c r="AA38126"/>
      <c r="AB38126"/>
      <c r="AC38126"/>
    </row>
    <row r="38127" spans="27:29" x14ac:dyDescent="0.25">
      <c r="AA38127"/>
      <c r="AB38127"/>
      <c r="AC38127"/>
    </row>
    <row r="38128" spans="27:29" x14ac:dyDescent="0.25">
      <c r="AA38128"/>
      <c r="AB38128"/>
      <c r="AC38128"/>
    </row>
    <row r="38129" spans="27:29" x14ac:dyDescent="0.25">
      <c r="AA38129"/>
      <c r="AB38129"/>
      <c r="AC38129"/>
    </row>
    <row r="38130" spans="27:29" x14ac:dyDescent="0.25">
      <c r="AA38130"/>
      <c r="AB38130"/>
      <c r="AC38130"/>
    </row>
    <row r="38131" spans="27:29" x14ac:dyDescent="0.25">
      <c r="AA38131"/>
      <c r="AB38131"/>
      <c r="AC38131"/>
    </row>
    <row r="38132" spans="27:29" x14ac:dyDescent="0.25">
      <c r="AA38132"/>
      <c r="AB38132"/>
      <c r="AC38132"/>
    </row>
    <row r="38133" spans="27:29" x14ac:dyDescent="0.25">
      <c r="AA38133"/>
      <c r="AB38133"/>
      <c r="AC38133"/>
    </row>
    <row r="38134" spans="27:29" x14ac:dyDescent="0.25">
      <c r="AA38134"/>
      <c r="AB38134"/>
      <c r="AC38134"/>
    </row>
    <row r="38135" spans="27:29" x14ac:dyDescent="0.25">
      <c r="AA38135"/>
      <c r="AB38135"/>
      <c r="AC38135"/>
    </row>
    <row r="38136" spans="27:29" x14ac:dyDescent="0.25">
      <c r="AA38136"/>
      <c r="AB38136"/>
      <c r="AC38136"/>
    </row>
    <row r="38137" spans="27:29" x14ac:dyDescent="0.25">
      <c r="AA38137"/>
      <c r="AB38137"/>
      <c r="AC38137"/>
    </row>
    <row r="38138" spans="27:29" x14ac:dyDescent="0.25">
      <c r="AA38138"/>
      <c r="AB38138"/>
      <c r="AC38138"/>
    </row>
    <row r="38139" spans="27:29" x14ac:dyDescent="0.25">
      <c r="AA38139"/>
      <c r="AB38139"/>
      <c r="AC38139"/>
    </row>
    <row r="38140" spans="27:29" x14ac:dyDescent="0.25">
      <c r="AA38140"/>
      <c r="AB38140"/>
      <c r="AC38140"/>
    </row>
    <row r="38141" spans="27:29" x14ac:dyDescent="0.25">
      <c r="AA38141"/>
      <c r="AB38141"/>
      <c r="AC38141"/>
    </row>
    <row r="38142" spans="27:29" x14ac:dyDescent="0.25">
      <c r="AA38142"/>
      <c r="AB38142"/>
      <c r="AC38142"/>
    </row>
    <row r="38143" spans="27:29" x14ac:dyDescent="0.25">
      <c r="AA38143"/>
      <c r="AB38143"/>
      <c r="AC38143"/>
    </row>
    <row r="38144" spans="27:29" x14ac:dyDescent="0.25">
      <c r="AA38144"/>
      <c r="AB38144"/>
      <c r="AC38144"/>
    </row>
    <row r="38145" spans="27:29" x14ac:dyDescent="0.25">
      <c r="AA38145"/>
      <c r="AB38145"/>
      <c r="AC38145"/>
    </row>
    <row r="38146" spans="27:29" x14ac:dyDescent="0.25">
      <c r="AA38146"/>
      <c r="AB38146"/>
      <c r="AC38146"/>
    </row>
    <row r="38147" spans="27:29" x14ac:dyDescent="0.25">
      <c r="AA38147"/>
      <c r="AB38147"/>
      <c r="AC38147"/>
    </row>
    <row r="38148" spans="27:29" x14ac:dyDescent="0.25">
      <c r="AA38148"/>
      <c r="AB38148"/>
      <c r="AC38148"/>
    </row>
    <row r="38149" spans="27:29" x14ac:dyDescent="0.25">
      <c r="AA38149"/>
      <c r="AB38149"/>
      <c r="AC38149"/>
    </row>
    <row r="38150" spans="27:29" x14ac:dyDescent="0.25">
      <c r="AA38150"/>
      <c r="AB38150"/>
      <c r="AC38150"/>
    </row>
    <row r="38151" spans="27:29" x14ac:dyDescent="0.25">
      <c r="AA38151"/>
      <c r="AB38151"/>
      <c r="AC38151"/>
    </row>
    <row r="38152" spans="27:29" x14ac:dyDescent="0.25">
      <c r="AA38152"/>
      <c r="AB38152"/>
      <c r="AC38152"/>
    </row>
    <row r="38153" spans="27:29" x14ac:dyDescent="0.25">
      <c r="AA38153"/>
      <c r="AB38153"/>
      <c r="AC38153"/>
    </row>
    <row r="38154" spans="27:29" x14ac:dyDescent="0.25">
      <c r="AA38154"/>
      <c r="AB38154"/>
      <c r="AC38154"/>
    </row>
    <row r="38155" spans="27:29" x14ac:dyDescent="0.25">
      <c r="AA38155"/>
      <c r="AB38155"/>
      <c r="AC38155"/>
    </row>
    <row r="38156" spans="27:29" x14ac:dyDescent="0.25">
      <c r="AA38156"/>
      <c r="AB38156"/>
      <c r="AC38156"/>
    </row>
    <row r="38157" spans="27:29" x14ac:dyDescent="0.25">
      <c r="AA38157"/>
      <c r="AB38157"/>
      <c r="AC38157"/>
    </row>
    <row r="38158" spans="27:29" x14ac:dyDescent="0.25">
      <c r="AA38158"/>
      <c r="AB38158"/>
      <c r="AC38158"/>
    </row>
    <row r="38159" spans="27:29" x14ac:dyDescent="0.25">
      <c r="AA38159"/>
      <c r="AB38159"/>
      <c r="AC38159"/>
    </row>
    <row r="38160" spans="27:29" x14ac:dyDescent="0.25">
      <c r="AA38160"/>
      <c r="AB38160"/>
      <c r="AC38160"/>
    </row>
    <row r="38161" spans="27:29" x14ac:dyDescent="0.25">
      <c r="AA38161"/>
      <c r="AB38161"/>
      <c r="AC38161"/>
    </row>
    <row r="38162" spans="27:29" x14ac:dyDescent="0.25">
      <c r="AA38162"/>
      <c r="AB38162"/>
      <c r="AC38162"/>
    </row>
    <row r="38163" spans="27:29" x14ac:dyDescent="0.25">
      <c r="AA38163"/>
      <c r="AB38163"/>
      <c r="AC38163"/>
    </row>
    <row r="38164" spans="27:29" x14ac:dyDescent="0.25">
      <c r="AA38164"/>
      <c r="AB38164"/>
      <c r="AC38164"/>
    </row>
    <row r="38165" spans="27:29" x14ac:dyDescent="0.25">
      <c r="AA38165"/>
      <c r="AB38165"/>
      <c r="AC38165"/>
    </row>
    <row r="38166" spans="27:29" x14ac:dyDescent="0.25">
      <c r="AA38166"/>
      <c r="AB38166"/>
      <c r="AC38166"/>
    </row>
    <row r="38167" spans="27:29" x14ac:dyDescent="0.25">
      <c r="AA38167"/>
      <c r="AB38167"/>
      <c r="AC38167"/>
    </row>
    <row r="38168" spans="27:29" x14ac:dyDescent="0.25">
      <c r="AA38168"/>
      <c r="AB38168"/>
      <c r="AC38168"/>
    </row>
    <row r="38169" spans="27:29" x14ac:dyDescent="0.25">
      <c r="AA38169"/>
      <c r="AB38169"/>
      <c r="AC38169"/>
    </row>
    <row r="38170" spans="27:29" x14ac:dyDescent="0.25">
      <c r="AA38170"/>
      <c r="AB38170"/>
      <c r="AC38170"/>
    </row>
    <row r="38171" spans="27:29" x14ac:dyDescent="0.25">
      <c r="AA38171"/>
      <c r="AB38171"/>
      <c r="AC38171"/>
    </row>
    <row r="38172" spans="27:29" x14ac:dyDescent="0.25">
      <c r="AA38172"/>
      <c r="AB38172"/>
      <c r="AC38172"/>
    </row>
    <row r="38173" spans="27:29" x14ac:dyDescent="0.25">
      <c r="AA38173"/>
      <c r="AB38173"/>
      <c r="AC38173"/>
    </row>
    <row r="38174" spans="27:29" x14ac:dyDescent="0.25">
      <c r="AA38174"/>
      <c r="AB38174"/>
      <c r="AC38174"/>
    </row>
    <row r="38175" spans="27:29" x14ac:dyDescent="0.25">
      <c r="AA38175"/>
      <c r="AB38175"/>
      <c r="AC38175"/>
    </row>
    <row r="38176" spans="27:29" x14ac:dyDescent="0.25">
      <c r="AA38176"/>
      <c r="AB38176"/>
      <c r="AC38176"/>
    </row>
    <row r="38177" spans="27:29" x14ac:dyDescent="0.25">
      <c r="AA38177"/>
      <c r="AB38177"/>
      <c r="AC38177"/>
    </row>
    <row r="38178" spans="27:29" x14ac:dyDescent="0.25">
      <c r="AA38178"/>
      <c r="AB38178"/>
      <c r="AC38178"/>
    </row>
    <row r="38179" spans="27:29" x14ac:dyDescent="0.25">
      <c r="AA38179"/>
      <c r="AB38179"/>
      <c r="AC38179"/>
    </row>
    <row r="38180" spans="27:29" x14ac:dyDescent="0.25">
      <c r="AA38180"/>
      <c r="AB38180"/>
      <c r="AC38180"/>
    </row>
    <row r="38181" spans="27:29" x14ac:dyDescent="0.25">
      <c r="AA38181"/>
      <c r="AB38181"/>
      <c r="AC38181"/>
    </row>
    <row r="38182" spans="27:29" x14ac:dyDescent="0.25">
      <c r="AA38182"/>
      <c r="AB38182"/>
      <c r="AC38182"/>
    </row>
    <row r="38183" spans="27:29" x14ac:dyDescent="0.25">
      <c r="AA38183"/>
      <c r="AB38183"/>
      <c r="AC38183"/>
    </row>
    <row r="38184" spans="27:29" x14ac:dyDescent="0.25">
      <c r="AA38184"/>
      <c r="AB38184"/>
      <c r="AC38184"/>
    </row>
    <row r="38185" spans="27:29" x14ac:dyDescent="0.25">
      <c r="AA38185"/>
      <c r="AB38185"/>
      <c r="AC38185"/>
    </row>
    <row r="38186" spans="27:29" x14ac:dyDescent="0.25">
      <c r="AA38186"/>
      <c r="AB38186"/>
      <c r="AC38186"/>
    </row>
    <row r="38187" spans="27:29" x14ac:dyDescent="0.25">
      <c r="AA38187"/>
      <c r="AB38187"/>
      <c r="AC38187"/>
    </row>
    <row r="38188" spans="27:29" x14ac:dyDescent="0.25">
      <c r="AA38188"/>
      <c r="AB38188"/>
      <c r="AC38188"/>
    </row>
    <row r="38189" spans="27:29" x14ac:dyDescent="0.25">
      <c r="AA38189"/>
      <c r="AB38189"/>
      <c r="AC38189"/>
    </row>
    <row r="38190" spans="27:29" x14ac:dyDescent="0.25">
      <c r="AA38190"/>
      <c r="AB38190"/>
      <c r="AC38190"/>
    </row>
    <row r="38191" spans="27:29" x14ac:dyDescent="0.25">
      <c r="AA38191"/>
      <c r="AB38191"/>
      <c r="AC38191"/>
    </row>
    <row r="38192" spans="27:29" x14ac:dyDescent="0.25">
      <c r="AA38192"/>
      <c r="AB38192"/>
      <c r="AC38192"/>
    </row>
    <row r="38193" spans="27:29" x14ac:dyDescent="0.25">
      <c r="AA38193"/>
      <c r="AB38193"/>
      <c r="AC38193"/>
    </row>
    <row r="38194" spans="27:29" x14ac:dyDescent="0.25">
      <c r="AA38194"/>
      <c r="AB38194"/>
      <c r="AC38194"/>
    </row>
    <row r="38195" spans="27:29" x14ac:dyDescent="0.25">
      <c r="AA38195"/>
      <c r="AB38195"/>
      <c r="AC38195"/>
    </row>
    <row r="38196" spans="27:29" x14ac:dyDescent="0.25">
      <c r="AA38196"/>
      <c r="AB38196"/>
      <c r="AC38196"/>
    </row>
    <row r="38197" spans="27:29" x14ac:dyDescent="0.25">
      <c r="AA38197"/>
      <c r="AB38197"/>
      <c r="AC38197"/>
    </row>
    <row r="38198" spans="27:29" x14ac:dyDescent="0.25">
      <c r="AA38198"/>
      <c r="AB38198"/>
      <c r="AC38198"/>
    </row>
    <row r="38199" spans="27:29" x14ac:dyDescent="0.25">
      <c r="AA38199"/>
      <c r="AB38199"/>
      <c r="AC38199"/>
    </row>
    <row r="38200" spans="27:29" x14ac:dyDescent="0.25">
      <c r="AA38200"/>
      <c r="AB38200"/>
      <c r="AC38200"/>
    </row>
    <row r="38201" spans="27:29" x14ac:dyDescent="0.25">
      <c r="AA38201"/>
      <c r="AB38201"/>
      <c r="AC38201"/>
    </row>
    <row r="38202" spans="27:29" x14ac:dyDescent="0.25">
      <c r="AA38202"/>
      <c r="AB38202"/>
      <c r="AC38202"/>
    </row>
    <row r="38203" spans="27:29" x14ac:dyDescent="0.25">
      <c r="AA38203"/>
      <c r="AB38203"/>
      <c r="AC38203"/>
    </row>
    <row r="38204" spans="27:29" x14ac:dyDescent="0.25">
      <c r="AA38204"/>
      <c r="AB38204"/>
      <c r="AC38204"/>
    </row>
    <row r="38205" spans="27:29" x14ac:dyDescent="0.25">
      <c r="AA38205"/>
      <c r="AB38205"/>
      <c r="AC38205"/>
    </row>
    <row r="38206" spans="27:29" x14ac:dyDescent="0.25">
      <c r="AA38206"/>
      <c r="AB38206"/>
      <c r="AC38206"/>
    </row>
    <row r="38207" spans="27:29" x14ac:dyDescent="0.25">
      <c r="AA38207"/>
      <c r="AB38207"/>
      <c r="AC38207"/>
    </row>
    <row r="38208" spans="27:29" x14ac:dyDescent="0.25">
      <c r="AA38208"/>
      <c r="AB38208"/>
      <c r="AC38208"/>
    </row>
    <row r="38209" spans="27:29" x14ac:dyDescent="0.25">
      <c r="AA38209"/>
      <c r="AB38209"/>
      <c r="AC38209"/>
    </row>
    <row r="38210" spans="27:29" x14ac:dyDescent="0.25">
      <c r="AA38210"/>
      <c r="AB38210"/>
      <c r="AC38210"/>
    </row>
    <row r="38211" spans="27:29" x14ac:dyDescent="0.25">
      <c r="AA38211"/>
      <c r="AB38211"/>
      <c r="AC38211"/>
    </row>
    <row r="38212" spans="27:29" x14ac:dyDescent="0.25">
      <c r="AA38212"/>
      <c r="AB38212"/>
      <c r="AC38212"/>
    </row>
    <row r="38213" spans="27:29" x14ac:dyDescent="0.25">
      <c r="AA38213"/>
      <c r="AB38213"/>
      <c r="AC38213"/>
    </row>
    <row r="38214" spans="27:29" x14ac:dyDescent="0.25">
      <c r="AA38214"/>
      <c r="AB38214"/>
      <c r="AC38214"/>
    </row>
    <row r="38215" spans="27:29" x14ac:dyDescent="0.25">
      <c r="AA38215"/>
      <c r="AB38215"/>
      <c r="AC38215"/>
    </row>
    <row r="38216" spans="27:29" x14ac:dyDescent="0.25">
      <c r="AA38216"/>
      <c r="AB38216"/>
      <c r="AC38216"/>
    </row>
    <row r="38217" spans="27:29" x14ac:dyDescent="0.25">
      <c r="AA38217"/>
      <c r="AB38217"/>
      <c r="AC38217"/>
    </row>
    <row r="38218" spans="27:29" x14ac:dyDescent="0.25">
      <c r="AA38218"/>
      <c r="AB38218"/>
      <c r="AC38218"/>
    </row>
    <row r="38219" spans="27:29" x14ac:dyDescent="0.25">
      <c r="AA38219"/>
      <c r="AB38219"/>
      <c r="AC38219"/>
    </row>
    <row r="38220" spans="27:29" x14ac:dyDescent="0.25">
      <c r="AA38220"/>
      <c r="AB38220"/>
      <c r="AC38220"/>
    </row>
    <row r="38221" spans="27:29" x14ac:dyDescent="0.25">
      <c r="AA38221"/>
      <c r="AB38221"/>
      <c r="AC38221"/>
    </row>
    <row r="38222" spans="27:29" x14ac:dyDescent="0.25">
      <c r="AA38222"/>
      <c r="AB38222"/>
      <c r="AC38222"/>
    </row>
    <row r="38223" spans="27:29" x14ac:dyDescent="0.25">
      <c r="AA38223"/>
      <c r="AB38223"/>
      <c r="AC38223"/>
    </row>
    <row r="38224" spans="27:29" x14ac:dyDescent="0.25">
      <c r="AA38224"/>
      <c r="AB38224"/>
      <c r="AC38224"/>
    </row>
    <row r="38225" spans="27:29" x14ac:dyDescent="0.25">
      <c r="AA38225"/>
      <c r="AB38225"/>
      <c r="AC38225"/>
    </row>
    <row r="38226" spans="27:29" x14ac:dyDescent="0.25">
      <c r="AA38226"/>
      <c r="AB38226"/>
      <c r="AC38226"/>
    </row>
    <row r="38227" spans="27:29" x14ac:dyDescent="0.25">
      <c r="AA38227"/>
      <c r="AB38227"/>
      <c r="AC38227"/>
    </row>
    <row r="38228" spans="27:29" x14ac:dyDescent="0.25">
      <c r="AA38228"/>
      <c r="AB38228"/>
      <c r="AC38228"/>
    </row>
    <row r="38229" spans="27:29" x14ac:dyDescent="0.25">
      <c r="AA38229"/>
      <c r="AB38229"/>
      <c r="AC38229"/>
    </row>
    <row r="38230" spans="27:29" x14ac:dyDescent="0.25">
      <c r="AA38230"/>
      <c r="AB38230"/>
      <c r="AC38230"/>
    </row>
    <row r="38231" spans="27:29" x14ac:dyDescent="0.25">
      <c r="AA38231"/>
      <c r="AB38231"/>
      <c r="AC38231"/>
    </row>
    <row r="38232" spans="27:29" x14ac:dyDescent="0.25">
      <c r="AA38232"/>
      <c r="AB38232"/>
      <c r="AC38232"/>
    </row>
    <row r="38233" spans="27:29" x14ac:dyDescent="0.25">
      <c r="AA38233"/>
      <c r="AB38233"/>
      <c r="AC38233"/>
    </row>
    <row r="38234" spans="27:29" x14ac:dyDescent="0.25">
      <c r="AA38234"/>
      <c r="AB38234"/>
      <c r="AC38234"/>
    </row>
    <row r="38235" spans="27:29" x14ac:dyDescent="0.25">
      <c r="AA38235"/>
      <c r="AB38235"/>
      <c r="AC38235"/>
    </row>
    <row r="38236" spans="27:29" x14ac:dyDescent="0.25">
      <c r="AA38236"/>
      <c r="AB38236"/>
      <c r="AC38236"/>
    </row>
    <row r="38237" spans="27:29" x14ac:dyDescent="0.25">
      <c r="AA38237"/>
      <c r="AB38237"/>
      <c r="AC38237"/>
    </row>
    <row r="38238" spans="27:29" x14ac:dyDescent="0.25">
      <c r="AA38238"/>
      <c r="AB38238"/>
      <c r="AC38238"/>
    </row>
    <row r="38239" spans="27:29" x14ac:dyDescent="0.25">
      <c r="AA38239"/>
      <c r="AB38239"/>
      <c r="AC38239"/>
    </row>
    <row r="38240" spans="27:29" x14ac:dyDescent="0.25">
      <c r="AA38240"/>
      <c r="AB38240"/>
      <c r="AC38240"/>
    </row>
    <row r="38241" spans="27:29" x14ac:dyDescent="0.25">
      <c r="AA38241"/>
      <c r="AB38241"/>
      <c r="AC38241"/>
    </row>
    <row r="38242" spans="27:29" x14ac:dyDescent="0.25">
      <c r="AA38242"/>
      <c r="AB38242"/>
      <c r="AC38242"/>
    </row>
    <row r="38243" spans="27:29" x14ac:dyDescent="0.25">
      <c r="AA38243"/>
      <c r="AB38243"/>
      <c r="AC38243"/>
    </row>
    <row r="38244" spans="27:29" x14ac:dyDescent="0.25">
      <c r="AA38244"/>
      <c r="AB38244"/>
      <c r="AC38244"/>
    </row>
    <row r="38245" spans="27:29" x14ac:dyDescent="0.25">
      <c r="AA38245"/>
      <c r="AB38245"/>
      <c r="AC38245"/>
    </row>
    <row r="38246" spans="27:29" x14ac:dyDescent="0.25">
      <c r="AA38246"/>
      <c r="AB38246"/>
      <c r="AC38246"/>
    </row>
    <row r="38247" spans="27:29" x14ac:dyDescent="0.25">
      <c r="AA38247"/>
      <c r="AB38247"/>
      <c r="AC38247"/>
    </row>
    <row r="38248" spans="27:29" x14ac:dyDescent="0.25">
      <c r="AA38248"/>
      <c r="AB38248"/>
      <c r="AC38248"/>
    </row>
    <row r="38249" spans="27:29" x14ac:dyDescent="0.25">
      <c r="AA38249"/>
      <c r="AB38249"/>
      <c r="AC38249"/>
    </row>
    <row r="38250" spans="27:29" x14ac:dyDescent="0.25">
      <c r="AA38250"/>
      <c r="AB38250"/>
      <c r="AC38250"/>
    </row>
    <row r="38251" spans="27:29" x14ac:dyDescent="0.25">
      <c r="AA38251"/>
      <c r="AB38251"/>
      <c r="AC38251"/>
    </row>
    <row r="38252" spans="27:29" x14ac:dyDescent="0.25">
      <c r="AA38252"/>
      <c r="AB38252"/>
      <c r="AC38252"/>
    </row>
    <row r="38253" spans="27:29" x14ac:dyDescent="0.25">
      <c r="AA38253"/>
      <c r="AB38253"/>
      <c r="AC38253"/>
    </row>
    <row r="38254" spans="27:29" x14ac:dyDescent="0.25">
      <c r="AA38254"/>
      <c r="AB38254"/>
      <c r="AC38254"/>
    </row>
    <row r="38255" spans="27:29" x14ac:dyDescent="0.25">
      <c r="AA38255"/>
      <c r="AB38255"/>
      <c r="AC38255"/>
    </row>
    <row r="38256" spans="27:29" x14ac:dyDescent="0.25">
      <c r="AA38256"/>
      <c r="AB38256"/>
      <c r="AC38256"/>
    </row>
    <row r="38257" spans="27:29" x14ac:dyDescent="0.25">
      <c r="AA38257"/>
      <c r="AB38257"/>
      <c r="AC38257"/>
    </row>
    <row r="38258" spans="27:29" x14ac:dyDescent="0.25">
      <c r="AA38258"/>
      <c r="AB38258"/>
      <c r="AC38258"/>
    </row>
    <row r="38259" spans="27:29" x14ac:dyDescent="0.25">
      <c r="AA38259"/>
      <c r="AB38259"/>
      <c r="AC38259"/>
    </row>
    <row r="38260" spans="27:29" x14ac:dyDescent="0.25">
      <c r="AA38260"/>
      <c r="AB38260"/>
      <c r="AC38260"/>
    </row>
    <row r="38261" spans="27:29" x14ac:dyDescent="0.25">
      <c r="AA38261"/>
      <c r="AB38261"/>
      <c r="AC38261"/>
    </row>
    <row r="38262" spans="27:29" x14ac:dyDescent="0.25">
      <c r="AA38262"/>
      <c r="AB38262"/>
      <c r="AC38262"/>
    </row>
    <row r="38263" spans="27:29" x14ac:dyDescent="0.25">
      <c r="AA38263"/>
      <c r="AB38263"/>
      <c r="AC38263"/>
    </row>
    <row r="38264" spans="27:29" x14ac:dyDescent="0.25">
      <c r="AA38264"/>
      <c r="AB38264"/>
      <c r="AC38264"/>
    </row>
    <row r="38265" spans="27:29" x14ac:dyDescent="0.25">
      <c r="AA38265"/>
      <c r="AB38265"/>
      <c r="AC38265"/>
    </row>
    <row r="38266" spans="27:29" x14ac:dyDescent="0.25">
      <c r="AA38266"/>
      <c r="AB38266"/>
      <c r="AC38266"/>
    </row>
    <row r="38267" spans="27:29" x14ac:dyDescent="0.25">
      <c r="AA38267"/>
      <c r="AB38267"/>
      <c r="AC38267"/>
    </row>
    <row r="38268" spans="27:29" x14ac:dyDescent="0.25">
      <c r="AA38268"/>
      <c r="AB38268"/>
      <c r="AC38268"/>
    </row>
    <row r="38269" spans="27:29" x14ac:dyDescent="0.25">
      <c r="AA38269"/>
      <c r="AB38269"/>
      <c r="AC38269"/>
    </row>
    <row r="38270" spans="27:29" x14ac:dyDescent="0.25">
      <c r="AA38270"/>
      <c r="AB38270"/>
      <c r="AC38270"/>
    </row>
    <row r="38271" spans="27:29" x14ac:dyDescent="0.25">
      <c r="AA38271"/>
      <c r="AB38271"/>
      <c r="AC38271"/>
    </row>
    <row r="38272" spans="27:29" x14ac:dyDescent="0.25">
      <c r="AA38272"/>
      <c r="AB38272"/>
      <c r="AC38272"/>
    </row>
    <row r="38273" spans="27:29" x14ac:dyDescent="0.25">
      <c r="AA38273"/>
      <c r="AB38273"/>
      <c r="AC38273"/>
    </row>
    <row r="38274" spans="27:29" x14ac:dyDescent="0.25">
      <c r="AA38274"/>
      <c r="AB38274"/>
      <c r="AC38274"/>
    </row>
    <row r="38275" spans="27:29" x14ac:dyDescent="0.25">
      <c r="AA38275"/>
      <c r="AB38275"/>
      <c r="AC38275"/>
    </row>
    <row r="38276" spans="27:29" x14ac:dyDescent="0.25">
      <c r="AA38276"/>
      <c r="AB38276"/>
      <c r="AC38276"/>
    </row>
    <row r="38277" spans="27:29" x14ac:dyDescent="0.25">
      <c r="AA38277"/>
      <c r="AB38277"/>
      <c r="AC38277"/>
    </row>
    <row r="38278" spans="27:29" x14ac:dyDescent="0.25">
      <c r="AA38278"/>
      <c r="AB38278"/>
      <c r="AC38278"/>
    </row>
    <row r="38279" spans="27:29" x14ac:dyDescent="0.25">
      <c r="AA38279"/>
      <c r="AB38279"/>
      <c r="AC38279"/>
    </row>
    <row r="38280" spans="27:29" x14ac:dyDescent="0.25">
      <c r="AA38280"/>
      <c r="AB38280"/>
      <c r="AC38280"/>
    </row>
    <row r="38281" spans="27:29" x14ac:dyDescent="0.25">
      <c r="AA38281"/>
      <c r="AB38281"/>
      <c r="AC38281"/>
    </row>
    <row r="38282" spans="27:29" x14ac:dyDescent="0.25">
      <c r="AA38282"/>
      <c r="AB38282"/>
      <c r="AC38282"/>
    </row>
    <row r="38283" spans="27:29" x14ac:dyDescent="0.25">
      <c r="AA38283"/>
      <c r="AB38283"/>
      <c r="AC38283"/>
    </row>
    <row r="38284" spans="27:29" x14ac:dyDescent="0.25">
      <c r="AA38284"/>
      <c r="AB38284"/>
      <c r="AC38284"/>
    </row>
    <row r="38285" spans="27:29" x14ac:dyDescent="0.25">
      <c r="AA38285"/>
      <c r="AB38285"/>
      <c r="AC38285"/>
    </row>
    <row r="38286" spans="27:29" x14ac:dyDescent="0.25">
      <c r="AA38286"/>
      <c r="AB38286"/>
      <c r="AC38286"/>
    </row>
    <row r="38287" spans="27:29" x14ac:dyDescent="0.25">
      <c r="AA38287"/>
      <c r="AB38287"/>
      <c r="AC38287"/>
    </row>
    <row r="38288" spans="27:29" x14ac:dyDescent="0.25">
      <c r="AA38288"/>
      <c r="AB38288"/>
      <c r="AC38288"/>
    </row>
    <row r="38289" spans="27:29" x14ac:dyDescent="0.25">
      <c r="AA38289"/>
      <c r="AB38289"/>
      <c r="AC38289"/>
    </row>
    <row r="38290" spans="27:29" x14ac:dyDescent="0.25">
      <c r="AA38290"/>
      <c r="AB38290"/>
      <c r="AC38290"/>
    </row>
    <row r="38291" spans="27:29" x14ac:dyDescent="0.25">
      <c r="AA38291"/>
      <c r="AB38291"/>
      <c r="AC38291"/>
    </row>
    <row r="38292" spans="27:29" x14ac:dyDescent="0.25">
      <c r="AA38292"/>
      <c r="AB38292"/>
      <c r="AC38292"/>
    </row>
    <row r="38293" spans="27:29" x14ac:dyDescent="0.25">
      <c r="AA38293"/>
      <c r="AB38293"/>
      <c r="AC38293"/>
    </row>
    <row r="38294" spans="27:29" x14ac:dyDescent="0.25">
      <c r="AA38294"/>
      <c r="AB38294"/>
      <c r="AC38294"/>
    </row>
    <row r="38295" spans="27:29" x14ac:dyDescent="0.25">
      <c r="AA38295"/>
      <c r="AB38295"/>
      <c r="AC38295"/>
    </row>
    <row r="38296" spans="27:29" x14ac:dyDescent="0.25">
      <c r="AA38296"/>
      <c r="AB38296"/>
      <c r="AC38296"/>
    </row>
    <row r="38297" spans="27:29" x14ac:dyDescent="0.25">
      <c r="AA38297"/>
      <c r="AB38297"/>
      <c r="AC38297"/>
    </row>
    <row r="38298" spans="27:29" x14ac:dyDescent="0.25">
      <c r="AA38298"/>
      <c r="AB38298"/>
      <c r="AC38298"/>
    </row>
    <row r="38299" spans="27:29" x14ac:dyDescent="0.25">
      <c r="AA38299"/>
      <c r="AB38299"/>
      <c r="AC38299"/>
    </row>
    <row r="38300" spans="27:29" x14ac:dyDescent="0.25">
      <c r="AA38300"/>
      <c r="AB38300"/>
      <c r="AC38300"/>
    </row>
    <row r="38301" spans="27:29" x14ac:dyDescent="0.25">
      <c r="AA38301"/>
      <c r="AB38301"/>
      <c r="AC38301"/>
    </row>
    <row r="38302" spans="27:29" x14ac:dyDescent="0.25">
      <c r="AA38302"/>
      <c r="AB38302"/>
      <c r="AC38302"/>
    </row>
    <row r="38303" spans="27:29" x14ac:dyDescent="0.25">
      <c r="AA38303"/>
      <c r="AB38303"/>
      <c r="AC38303"/>
    </row>
    <row r="38304" spans="27:29" x14ac:dyDescent="0.25">
      <c r="AA38304"/>
      <c r="AB38304"/>
      <c r="AC38304"/>
    </row>
    <row r="38305" spans="27:29" x14ac:dyDescent="0.25">
      <c r="AA38305"/>
      <c r="AB38305"/>
      <c r="AC38305"/>
    </row>
    <row r="38306" spans="27:29" x14ac:dyDescent="0.25">
      <c r="AA38306"/>
      <c r="AB38306"/>
      <c r="AC38306"/>
    </row>
    <row r="38307" spans="27:29" x14ac:dyDescent="0.25">
      <c r="AA38307"/>
      <c r="AB38307"/>
      <c r="AC38307"/>
    </row>
    <row r="38308" spans="27:29" x14ac:dyDescent="0.25">
      <c r="AA38308"/>
      <c r="AB38308"/>
      <c r="AC38308"/>
    </row>
    <row r="38309" spans="27:29" x14ac:dyDescent="0.25">
      <c r="AA38309"/>
      <c r="AB38309"/>
      <c r="AC38309"/>
    </row>
    <row r="38310" spans="27:29" x14ac:dyDescent="0.25">
      <c r="AA38310"/>
      <c r="AB38310"/>
      <c r="AC38310"/>
    </row>
    <row r="38311" spans="27:29" x14ac:dyDescent="0.25">
      <c r="AA38311"/>
      <c r="AB38311"/>
      <c r="AC38311"/>
    </row>
    <row r="38312" spans="27:29" x14ac:dyDescent="0.25">
      <c r="AA38312"/>
      <c r="AB38312"/>
      <c r="AC38312"/>
    </row>
    <row r="38313" spans="27:29" x14ac:dyDescent="0.25">
      <c r="AA38313"/>
      <c r="AB38313"/>
      <c r="AC38313"/>
    </row>
    <row r="38314" spans="27:29" x14ac:dyDescent="0.25">
      <c r="AA38314"/>
      <c r="AB38314"/>
      <c r="AC38314"/>
    </row>
    <row r="38315" spans="27:29" x14ac:dyDescent="0.25">
      <c r="AA38315"/>
      <c r="AB38315"/>
      <c r="AC38315"/>
    </row>
    <row r="38316" spans="27:29" x14ac:dyDescent="0.25">
      <c r="AA38316"/>
      <c r="AB38316"/>
      <c r="AC38316"/>
    </row>
    <row r="38317" spans="27:29" x14ac:dyDescent="0.25">
      <c r="AA38317"/>
      <c r="AB38317"/>
      <c r="AC38317"/>
    </row>
    <row r="38318" spans="27:29" x14ac:dyDescent="0.25">
      <c r="AA38318"/>
      <c r="AB38318"/>
      <c r="AC38318"/>
    </row>
    <row r="38319" spans="27:29" x14ac:dyDescent="0.25">
      <c r="AA38319"/>
      <c r="AB38319"/>
      <c r="AC38319"/>
    </row>
    <row r="38320" spans="27:29" x14ac:dyDescent="0.25">
      <c r="AA38320"/>
      <c r="AB38320"/>
      <c r="AC38320"/>
    </row>
    <row r="38321" spans="27:29" x14ac:dyDescent="0.25">
      <c r="AA38321"/>
      <c r="AB38321"/>
      <c r="AC38321"/>
    </row>
    <row r="38322" spans="27:29" x14ac:dyDescent="0.25">
      <c r="AA38322"/>
      <c r="AB38322"/>
      <c r="AC38322"/>
    </row>
    <row r="38323" spans="27:29" x14ac:dyDescent="0.25">
      <c r="AA38323"/>
      <c r="AB38323"/>
      <c r="AC38323"/>
    </row>
    <row r="38324" spans="27:29" x14ac:dyDescent="0.25">
      <c r="AA38324"/>
      <c r="AB38324"/>
      <c r="AC38324"/>
    </row>
    <row r="38325" spans="27:29" x14ac:dyDescent="0.25">
      <c r="AA38325"/>
      <c r="AB38325"/>
      <c r="AC38325"/>
    </row>
    <row r="38326" spans="27:29" x14ac:dyDescent="0.25">
      <c r="AA38326"/>
      <c r="AB38326"/>
      <c r="AC38326"/>
    </row>
    <row r="38327" spans="27:29" x14ac:dyDescent="0.25">
      <c r="AA38327"/>
      <c r="AB38327"/>
      <c r="AC38327"/>
    </row>
    <row r="38328" spans="27:29" x14ac:dyDescent="0.25">
      <c r="AA38328"/>
      <c r="AB38328"/>
      <c r="AC38328"/>
    </row>
    <row r="38329" spans="27:29" x14ac:dyDescent="0.25">
      <c r="AA38329"/>
      <c r="AB38329"/>
      <c r="AC38329"/>
    </row>
    <row r="38330" spans="27:29" x14ac:dyDescent="0.25">
      <c r="AA38330"/>
      <c r="AB38330"/>
      <c r="AC38330"/>
    </row>
    <row r="38331" spans="27:29" x14ac:dyDescent="0.25">
      <c r="AA38331"/>
      <c r="AB38331"/>
      <c r="AC38331"/>
    </row>
    <row r="38332" spans="27:29" x14ac:dyDescent="0.25">
      <c r="AA38332"/>
      <c r="AB38332"/>
      <c r="AC38332"/>
    </row>
    <row r="38333" spans="27:29" x14ac:dyDescent="0.25">
      <c r="AA38333"/>
      <c r="AB38333"/>
      <c r="AC38333"/>
    </row>
    <row r="38334" spans="27:29" x14ac:dyDescent="0.25">
      <c r="AA38334"/>
      <c r="AB38334"/>
      <c r="AC38334"/>
    </row>
    <row r="38335" spans="27:29" x14ac:dyDescent="0.25">
      <c r="AA38335"/>
      <c r="AB38335"/>
      <c r="AC38335"/>
    </row>
    <row r="38336" spans="27:29" x14ac:dyDescent="0.25">
      <c r="AA38336"/>
      <c r="AB38336"/>
      <c r="AC38336"/>
    </row>
    <row r="38337" spans="27:29" x14ac:dyDescent="0.25">
      <c r="AA38337"/>
      <c r="AB38337"/>
      <c r="AC38337"/>
    </row>
    <row r="38338" spans="27:29" x14ac:dyDescent="0.25">
      <c r="AA38338"/>
      <c r="AB38338"/>
      <c r="AC38338"/>
    </row>
    <row r="38339" spans="27:29" x14ac:dyDescent="0.25">
      <c r="AA38339"/>
      <c r="AB38339"/>
      <c r="AC38339"/>
    </row>
    <row r="38340" spans="27:29" x14ac:dyDescent="0.25">
      <c r="AA38340"/>
      <c r="AB38340"/>
      <c r="AC38340"/>
    </row>
    <row r="38341" spans="27:29" x14ac:dyDescent="0.25">
      <c r="AA38341"/>
      <c r="AB38341"/>
      <c r="AC38341"/>
    </row>
    <row r="38342" spans="27:29" x14ac:dyDescent="0.25">
      <c r="AA38342"/>
      <c r="AB38342"/>
      <c r="AC38342"/>
    </row>
    <row r="38343" spans="27:29" x14ac:dyDescent="0.25">
      <c r="AA38343"/>
      <c r="AB38343"/>
      <c r="AC38343"/>
    </row>
    <row r="38344" spans="27:29" x14ac:dyDescent="0.25">
      <c r="AA38344"/>
      <c r="AB38344"/>
      <c r="AC38344"/>
    </row>
    <row r="38345" spans="27:29" x14ac:dyDescent="0.25">
      <c r="AA38345"/>
      <c r="AB38345"/>
      <c r="AC38345"/>
    </row>
    <row r="38346" spans="27:29" x14ac:dyDescent="0.25">
      <c r="AA38346"/>
      <c r="AB38346"/>
      <c r="AC38346"/>
    </row>
    <row r="38347" spans="27:29" x14ac:dyDescent="0.25">
      <c r="AA38347"/>
      <c r="AB38347"/>
      <c r="AC38347"/>
    </row>
    <row r="38348" spans="27:29" x14ac:dyDescent="0.25">
      <c r="AA38348"/>
      <c r="AB38348"/>
      <c r="AC38348"/>
    </row>
    <row r="38349" spans="27:29" x14ac:dyDescent="0.25">
      <c r="AA38349"/>
      <c r="AB38349"/>
      <c r="AC38349"/>
    </row>
    <row r="38350" spans="27:29" x14ac:dyDescent="0.25">
      <c r="AA38350"/>
      <c r="AB38350"/>
      <c r="AC38350"/>
    </row>
    <row r="38351" spans="27:29" x14ac:dyDescent="0.25">
      <c r="AA38351"/>
      <c r="AB38351"/>
      <c r="AC38351"/>
    </row>
    <row r="38352" spans="27:29" x14ac:dyDescent="0.25">
      <c r="AA38352"/>
      <c r="AB38352"/>
      <c r="AC38352"/>
    </row>
    <row r="38353" spans="27:29" x14ac:dyDescent="0.25">
      <c r="AA38353"/>
      <c r="AB38353"/>
      <c r="AC38353"/>
    </row>
    <row r="38354" spans="27:29" x14ac:dyDescent="0.25">
      <c r="AA38354"/>
      <c r="AB38354"/>
      <c r="AC38354"/>
    </row>
    <row r="38355" spans="27:29" x14ac:dyDescent="0.25">
      <c r="AA38355"/>
      <c r="AB38355"/>
      <c r="AC38355"/>
    </row>
    <row r="38356" spans="27:29" x14ac:dyDescent="0.25">
      <c r="AA38356"/>
      <c r="AB38356"/>
      <c r="AC38356"/>
    </row>
    <row r="38357" spans="27:29" x14ac:dyDescent="0.25">
      <c r="AA38357"/>
      <c r="AB38357"/>
      <c r="AC38357"/>
    </row>
    <row r="38358" spans="27:29" x14ac:dyDescent="0.25">
      <c r="AA38358"/>
      <c r="AB38358"/>
      <c r="AC38358"/>
    </row>
    <row r="38359" spans="27:29" x14ac:dyDescent="0.25">
      <c r="AA38359"/>
      <c r="AB38359"/>
      <c r="AC38359"/>
    </row>
    <row r="38360" spans="27:29" x14ac:dyDescent="0.25">
      <c r="AA38360"/>
      <c r="AB38360"/>
      <c r="AC38360"/>
    </row>
    <row r="38361" spans="27:29" x14ac:dyDescent="0.25">
      <c r="AA38361"/>
      <c r="AB38361"/>
      <c r="AC38361"/>
    </row>
    <row r="38362" spans="27:29" x14ac:dyDescent="0.25">
      <c r="AA38362"/>
      <c r="AB38362"/>
      <c r="AC38362"/>
    </row>
    <row r="38363" spans="27:29" x14ac:dyDescent="0.25">
      <c r="AA38363"/>
      <c r="AB38363"/>
      <c r="AC38363"/>
    </row>
    <row r="38364" spans="27:29" x14ac:dyDescent="0.25">
      <c r="AA38364"/>
      <c r="AB38364"/>
      <c r="AC38364"/>
    </row>
    <row r="38365" spans="27:29" x14ac:dyDescent="0.25">
      <c r="AA38365"/>
      <c r="AB38365"/>
      <c r="AC38365"/>
    </row>
    <row r="38366" spans="27:29" x14ac:dyDescent="0.25">
      <c r="AA38366"/>
      <c r="AB38366"/>
      <c r="AC38366"/>
    </row>
    <row r="38367" spans="27:29" x14ac:dyDescent="0.25">
      <c r="AA38367"/>
      <c r="AB38367"/>
      <c r="AC38367"/>
    </row>
    <row r="38368" spans="27:29" x14ac:dyDescent="0.25">
      <c r="AA38368"/>
      <c r="AB38368"/>
      <c r="AC38368"/>
    </row>
    <row r="38369" spans="27:29" x14ac:dyDescent="0.25">
      <c r="AA38369"/>
      <c r="AB38369"/>
      <c r="AC38369"/>
    </row>
    <row r="38370" spans="27:29" x14ac:dyDescent="0.25">
      <c r="AA38370"/>
      <c r="AB38370"/>
      <c r="AC38370"/>
    </row>
    <row r="38371" spans="27:29" x14ac:dyDescent="0.25">
      <c r="AA38371"/>
      <c r="AB38371"/>
      <c r="AC38371"/>
    </row>
    <row r="38372" spans="27:29" x14ac:dyDescent="0.25">
      <c r="AA38372"/>
      <c r="AB38372"/>
      <c r="AC38372"/>
    </row>
    <row r="38373" spans="27:29" x14ac:dyDescent="0.25">
      <c r="AA38373"/>
      <c r="AB38373"/>
      <c r="AC38373"/>
    </row>
    <row r="38374" spans="27:29" x14ac:dyDescent="0.25">
      <c r="AA38374"/>
      <c r="AB38374"/>
      <c r="AC38374"/>
    </row>
    <row r="38375" spans="27:29" x14ac:dyDescent="0.25">
      <c r="AA38375"/>
      <c r="AB38375"/>
      <c r="AC38375"/>
    </row>
    <row r="38376" spans="27:29" x14ac:dyDescent="0.25">
      <c r="AA38376"/>
      <c r="AB38376"/>
      <c r="AC38376"/>
    </row>
    <row r="38377" spans="27:29" x14ac:dyDescent="0.25">
      <c r="AA38377"/>
      <c r="AB38377"/>
      <c r="AC38377"/>
    </row>
    <row r="38378" spans="27:29" x14ac:dyDescent="0.25">
      <c r="AA38378"/>
      <c r="AB38378"/>
      <c r="AC38378"/>
    </row>
    <row r="38379" spans="27:29" x14ac:dyDescent="0.25">
      <c r="AA38379"/>
      <c r="AB38379"/>
      <c r="AC38379"/>
    </row>
    <row r="38380" spans="27:29" x14ac:dyDescent="0.25">
      <c r="AA38380"/>
      <c r="AB38380"/>
      <c r="AC38380"/>
    </row>
    <row r="38381" spans="27:29" x14ac:dyDescent="0.25">
      <c r="AA38381"/>
      <c r="AB38381"/>
      <c r="AC38381"/>
    </row>
    <row r="38382" spans="27:29" x14ac:dyDescent="0.25">
      <c r="AA38382"/>
      <c r="AB38382"/>
      <c r="AC38382"/>
    </row>
    <row r="38383" spans="27:29" x14ac:dyDescent="0.25">
      <c r="AA38383"/>
      <c r="AB38383"/>
      <c r="AC38383"/>
    </row>
    <row r="38384" spans="27:29" x14ac:dyDescent="0.25">
      <c r="AA38384"/>
      <c r="AB38384"/>
      <c r="AC38384"/>
    </row>
    <row r="38385" spans="27:29" x14ac:dyDescent="0.25">
      <c r="AA38385"/>
      <c r="AB38385"/>
      <c r="AC38385"/>
    </row>
    <row r="38386" spans="27:29" x14ac:dyDescent="0.25">
      <c r="AA38386"/>
      <c r="AB38386"/>
      <c r="AC38386"/>
    </row>
    <row r="38387" spans="27:29" x14ac:dyDescent="0.25">
      <c r="AA38387"/>
      <c r="AB38387"/>
      <c r="AC38387"/>
    </row>
    <row r="38388" spans="27:29" x14ac:dyDescent="0.25">
      <c r="AA38388"/>
      <c r="AB38388"/>
      <c r="AC38388"/>
    </row>
    <row r="38389" spans="27:29" x14ac:dyDescent="0.25">
      <c r="AA38389"/>
      <c r="AB38389"/>
      <c r="AC38389"/>
    </row>
    <row r="38390" spans="27:29" x14ac:dyDescent="0.25">
      <c r="AA38390"/>
      <c r="AB38390"/>
      <c r="AC38390"/>
    </row>
    <row r="38391" spans="27:29" x14ac:dyDescent="0.25">
      <c r="AA38391"/>
      <c r="AB38391"/>
      <c r="AC38391"/>
    </row>
    <row r="38392" spans="27:29" x14ac:dyDescent="0.25">
      <c r="AA38392"/>
      <c r="AB38392"/>
      <c r="AC38392"/>
    </row>
    <row r="38393" spans="27:29" x14ac:dyDescent="0.25">
      <c r="AA38393"/>
      <c r="AB38393"/>
      <c r="AC38393"/>
    </row>
    <row r="38394" spans="27:29" x14ac:dyDescent="0.25">
      <c r="AA38394"/>
      <c r="AB38394"/>
      <c r="AC38394"/>
    </row>
    <row r="38395" spans="27:29" x14ac:dyDescent="0.25">
      <c r="AA38395"/>
      <c r="AB38395"/>
      <c r="AC38395"/>
    </row>
    <row r="38396" spans="27:29" x14ac:dyDescent="0.25">
      <c r="AA38396"/>
      <c r="AB38396"/>
      <c r="AC38396"/>
    </row>
    <row r="38397" spans="27:29" x14ac:dyDescent="0.25">
      <c r="AA38397"/>
      <c r="AB38397"/>
      <c r="AC38397"/>
    </row>
    <row r="38398" spans="27:29" x14ac:dyDescent="0.25">
      <c r="AA38398"/>
      <c r="AB38398"/>
      <c r="AC38398"/>
    </row>
    <row r="38399" spans="27:29" x14ac:dyDescent="0.25">
      <c r="AA38399"/>
      <c r="AB38399"/>
      <c r="AC38399"/>
    </row>
    <row r="38400" spans="27:29" x14ac:dyDescent="0.25">
      <c r="AA38400"/>
      <c r="AB38400"/>
      <c r="AC38400"/>
    </row>
    <row r="38401" spans="27:29" x14ac:dyDescent="0.25">
      <c r="AA38401"/>
      <c r="AB38401"/>
      <c r="AC38401"/>
    </row>
    <row r="38402" spans="27:29" x14ac:dyDescent="0.25">
      <c r="AA38402"/>
      <c r="AB38402"/>
      <c r="AC38402"/>
    </row>
    <row r="38403" spans="27:29" x14ac:dyDescent="0.25">
      <c r="AA38403"/>
      <c r="AB38403"/>
      <c r="AC38403"/>
    </row>
    <row r="38404" spans="27:29" x14ac:dyDescent="0.25">
      <c r="AA38404"/>
      <c r="AB38404"/>
      <c r="AC38404"/>
    </row>
    <row r="38405" spans="27:29" x14ac:dyDescent="0.25">
      <c r="AA38405"/>
      <c r="AB38405"/>
      <c r="AC38405"/>
    </row>
    <row r="38406" spans="27:29" x14ac:dyDescent="0.25">
      <c r="AA38406"/>
      <c r="AB38406"/>
      <c r="AC38406"/>
    </row>
    <row r="38407" spans="27:29" x14ac:dyDescent="0.25">
      <c r="AA38407"/>
      <c r="AB38407"/>
      <c r="AC38407"/>
    </row>
    <row r="38408" spans="27:29" x14ac:dyDescent="0.25">
      <c r="AA38408"/>
      <c r="AB38408"/>
      <c r="AC38408"/>
    </row>
    <row r="38409" spans="27:29" x14ac:dyDescent="0.25">
      <c r="AA38409"/>
      <c r="AB38409"/>
      <c r="AC38409"/>
    </row>
    <row r="38410" spans="27:29" x14ac:dyDescent="0.25">
      <c r="AA38410"/>
      <c r="AB38410"/>
      <c r="AC38410"/>
    </row>
    <row r="38411" spans="27:29" x14ac:dyDescent="0.25">
      <c r="AA38411"/>
      <c r="AB38411"/>
      <c r="AC38411"/>
    </row>
    <row r="38412" spans="27:29" x14ac:dyDescent="0.25">
      <c r="AA38412"/>
      <c r="AB38412"/>
      <c r="AC38412"/>
    </row>
    <row r="38413" spans="27:29" x14ac:dyDescent="0.25">
      <c r="AA38413"/>
      <c r="AB38413"/>
      <c r="AC38413"/>
    </row>
    <row r="38414" spans="27:29" x14ac:dyDescent="0.25">
      <c r="AA38414"/>
      <c r="AB38414"/>
      <c r="AC38414"/>
    </row>
    <row r="38415" spans="27:29" x14ac:dyDescent="0.25">
      <c r="AA38415"/>
      <c r="AB38415"/>
      <c r="AC38415"/>
    </row>
    <row r="38416" spans="27:29" x14ac:dyDescent="0.25">
      <c r="AA38416"/>
      <c r="AB38416"/>
      <c r="AC38416"/>
    </row>
    <row r="38417" spans="27:29" x14ac:dyDescent="0.25">
      <c r="AA38417"/>
      <c r="AB38417"/>
      <c r="AC38417"/>
    </row>
    <row r="38418" spans="27:29" x14ac:dyDescent="0.25">
      <c r="AA38418"/>
      <c r="AB38418"/>
      <c r="AC38418"/>
    </row>
    <row r="38419" spans="27:29" x14ac:dyDescent="0.25">
      <c r="AA38419"/>
      <c r="AB38419"/>
      <c r="AC38419"/>
    </row>
    <row r="38420" spans="27:29" x14ac:dyDescent="0.25">
      <c r="AA38420"/>
      <c r="AB38420"/>
      <c r="AC38420"/>
    </row>
    <row r="38421" spans="27:29" x14ac:dyDescent="0.25">
      <c r="AA38421"/>
      <c r="AB38421"/>
      <c r="AC38421"/>
    </row>
    <row r="38422" spans="27:29" x14ac:dyDescent="0.25">
      <c r="AA38422"/>
      <c r="AB38422"/>
      <c r="AC38422"/>
    </row>
    <row r="38423" spans="27:29" x14ac:dyDescent="0.25">
      <c r="AA38423"/>
      <c r="AB38423"/>
      <c r="AC38423"/>
    </row>
    <row r="38424" spans="27:29" x14ac:dyDescent="0.25">
      <c r="AA38424"/>
      <c r="AB38424"/>
      <c r="AC38424"/>
    </row>
    <row r="38425" spans="27:29" x14ac:dyDescent="0.25">
      <c r="AA38425"/>
      <c r="AB38425"/>
      <c r="AC38425"/>
    </row>
    <row r="38426" spans="27:29" x14ac:dyDescent="0.25">
      <c r="AA38426"/>
      <c r="AB38426"/>
      <c r="AC38426"/>
    </row>
    <row r="38427" spans="27:29" x14ac:dyDescent="0.25">
      <c r="AA38427"/>
      <c r="AB38427"/>
      <c r="AC38427"/>
    </row>
    <row r="38428" spans="27:29" x14ac:dyDescent="0.25">
      <c r="AA38428"/>
      <c r="AB38428"/>
      <c r="AC38428"/>
    </row>
    <row r="38429" spans="27:29" x14ac:dyDescent="0.25">
      <c r="AA38429"/>
      <c r="AB38429"/>
      <c r="AC38429"/>
    </row>
    <row r="38430" spans="27:29" x14ac:dyDescent="0.25">
      <c r="AA38430"/>
      <c r="AB38430"/>
      <c r="AC38430"/>
    </row>
    <row r="38431" spans="27:29" x14ac:dyDescent="0.25">
      <c r="AA38431"/>
      <c r="AB38431"/>
      <c r="AC38431"/>
    </row>
    <row r="38432" spans="27:29" x14ac:dyDescent="0.25">
      <c r="AA38432"/>
      <c r="AB38432"/>
      <c r="AC38432"/>
    </row>
    <row r="38433" spans="27:29" x14ac:dyDescent="0.25">
      <c r="AA38433"/>
      <c r="AB38433"/>
      <c r="AC38433"/>
    </row>
    <row r="38434" spans="27:29" x14ac:dyDescent="0.25">
      <c r="AA38434"/>
      <c r="AB38434"/>
      <c r="AC38434"/>
    </row>
    <row r="38435" spans="27:29" x14ac:dyDescent="0.25">
      <c r="AA38435"/>
      <c r="AB38435"/>
      <c r="AC38435"/>
    </row>
    <row r="38436" spans="27:29" x14ac:dyDescent="0.25">
      <c r="AA38436"/>
      <c r="AB38436"/>
      <c r="AC38436"/>
    </row>
    <row r="38437" spans="27:29" x14ac:dyDescent="0.25">
      <c r="AA38437"/>
      <c r="AB38437"/>
      <c r="AC38437"/>
    </row>
    <row r="38438" spans="27:29" x14ac:dyDescent="0.25">
      <c r="AA38438"/>
      <c r="AB38438"/>
      <c r="AC38438"/>
    </row>
    <row r="38439" spans="27:29" x14ac:dyDescent="0.25">
      <c r="AA38439"/>
      <c r="AB38439"/>
      <c r="AC38439"/>
    </row>
    <row r="38440" spans="27:29" x14ac:dyDescent="0.25">
      <c r="AA38440"/>
      <c r="AB38440"/>
      <c r="AC38440"/>
    </row>
    <row r="38441" spans="27:29" x14ac:dyDescent="0.25">
      <c r="AA38441"/>
      <c r="AB38441"/>
      <c r="AC38441"/>
    </row>
    <row r="38442" spans="27:29" x14ac:dyDescent="0.25">
      <c r="AA38442"/>
      <c r="AB38442"/>
      <c r="AC38442"/>
    </row>
    <row r="38443" spans="27:29" x14ac:dyDescent="0.25">
      <c r="AA38443"/>
      <c r="AB38443"/>
      <c r="AC38443"/>
    </row>
    <row r="38444" spans="27:29" x14ac:dyDescent="0.25">
      <c r="AA38444"/>
      <c r="AB38444"/>
      <c r="AC38444"/>
    </row>
    <row r="38445" spans="27:29" x14ac:dyDescent="0.25">
      <c r="AA38445"/>
      <c r="AB38445"/>
      <c r="AC38445"/>
    </row>
    <row r="38446" spans="27:29" x14ac:dyDescent="0.25">
      <c r="AA38446"/>
      <c r="AB38446"/>
      <c r="AC38446"/>
    </row>
    <row r="38447" spans="27:29" x14ac:dyDescent="0.25">
      <c r="AA38447"/>
      <c r="AB38447"/>
      <c r="AC38447"/>
    </row>
    <row r="38448" spans="27:29" x14ac:dyDescent="0.25">
      <c r="AA38448"/>
      <c r="AB38448"/>
      <c r="AC38448"/>
    </row>
    <row r="38449" spans="27:29" x14ac:dyDescent="0.25">
      <c r="AA38449"/>
      <c r="AB38449"/>
      <c r="AC38449"/>
    </row>
    <row r="38450" spans="27:29" x14ac:dyDescent="0.25">
      <c r="AA38450"/>
      <c r="AB38450"/>
      <c r="AC38450"/>
    </row>
    <row r="38451" spans="27:29" x14ac:dyDescent="0.25">
      <c r="AA38451"/>
      <c r="AB38451"/>
      <c r="AC38451"/>
    </row>
    <row r="38452" spans="27:29" x14ac:dyDescent="0.25">
      <c r="AA38452"/>
      <c r="AB38452"/>
      <c r="AC38452"/>
    </row>
    <row r="38453" spans="27:29" x14ac:dyDescent="0.25">
      <c r="AA38453"/>
      <c r="AB38453"/>
      <c r="AC38453"/>
    </row>
    <row r="38454" spans="27:29" x14ac:dyDescent="0.25">
      <c r="AA38454"/>
      <c r="AB38454"/>
      <c r="AC38454"/>
    </row>
    <row r="38455" spans="27:29" x14ac:dyDescent="0.25">
      <c r="AA38455"/>
      <c r="AB38455"/>
      <c r="AC38455"/>
    </row>
    <row r="38456" spans="27:29" x14ac:dyDescent="0.25">
      <c r="AA38456"/>
      <c r="AB38456"/>
      <c r="AC38456"/>
    </row>
    <row r="38457" spans="27:29" x14ac:dyDescent="0.25">
      <c r="AA38457"/>
      <c r="AB38457"/>
      <c r="AC38457"/>
    </row>
    <row r="38458" spans="27:29" x14ac:dyDescent="0.25">
      <c r="AA38458"/>
      <c r="AB38458"/>
      <c r="AC38458"/>
    </row>
    <row r="38459" spans="27:29" x14ac:dyDescent="0.25">
      <c r="AA38459"/>
      <c r="AB38459"/>
      <c r="AC38459"/>
    </row>
    <row r="38460" spans="27:29" x14ac:dyDescent="0.25">
      <c r="AA38460"/>
      <c r="AB38460"/>
      <c r="AC38460"/>
    </row>
    <row r="38461" spans="27:29" x14ac:dyDescent="0.25">
      <c r="AA38461"/>
      <c r="AB38461"/>
      <c r="AC38461"/>
    </row>
    <row r="38462" spans="27:29" x14ac:dyDescent="0.25">
      <c r="AA38462"/>
      <c r="AB38462"/>
      <c r="AC38462"/>
    </row>
    <row r="38463" spans="27:29" x14ac:dyDescent="0.25">
      <c r="AA38463"/>
      <c r="AB38463"/>
      <c r="AC38463"/>
    </row>
    <row r="38464" spans="27:29" x14ac:dyDescent="0.25">
      <c r="AA38464"/>
      <c r="AB38464"/>
      <c r="AC38464"/>
    </row>
    <row r="38465" spans="27:29" x14ac:dyDescent="0.25">
      <c r="AA38465"/>
      <c r="AB38465"/>
      <c r="AC38465"/>
    </row>
    <row r="38466" spans="27:29" x14ac:dyDescent="0.25">
      <c r="AA38466"/>
      <c r="AB38466"/>
      <c r="AC38466"/>
    </row>
    <row r="38467" spans="27:29" x14ac:dyDescent="0.25">
      <c r="AA38467"/>
      <c r="AB38467"/>
      <c r="AC38467"/>
    </row>
    <row r="38468" spans="27:29" x14ac:dyDescent="0.25">
      <c r="AA38468"/>
      <c r="AB38468"/>
      <c r="AC38468"/>
    </row>
    <row r="38469" spans="27:29" x14ac:dyDescent="0.25">
      <c r="AA38469"/>
      <c r="AB38469"/>
      <c r="AC38469"/>
    </row>
    <row r="38470" spans="27:29" x14ac:dyDescent="0.25">
      <c r="AA38470"/>
      <c r="AB38470"/>
      <c r="AC38470"/>
    </row>
    <row r="38471" spans="27:29" x14ac:dyDescent="0.25">
      <c r="AA38471"/>
      <c r="AB38471"/>
      <c r="AC38471"/>
    </row>
    <row r="38472" spans="27:29" x14ac:dyDescent="0.25">
      <c r="AA38472"/>
      <c r="AB38472"/>
      <c r="AC38472"/>
    </row>
    <row r="38473" spans="27:29" x14ac:dyDescent="0.25">
      <c r="AA38473"/>
      <c r="AB38473"/>
      <c r="AC38473"/>
    </row>
    <row r="38474" spans="27:29" x14ac:dyDescent="0.25">
      <c r="AA38474"/>
      <c r="AB38474"/>
      <c r="AC38474"/>
    </row>
    <row r="38475" spans="27:29" x14ac:dyDescent="0.25">
      <c r="AA38475"/>
      <c r="AB38475"/>
      <c r="AC38475"/>
    </row>
    <row r="38476" spans="27:29" x14ac:dyDescent="0.25">
      <c r="AA38476"/>
      <c r="AB38476"/>
      <c r="AC38476"/>
    </row>
    <row r="38477" spans="27:29" x14ac:dyDescent="0.25">
      <c r="AA38477"/>
      <c r="AB38477"/>
      <c r="AC38477"/>
    </row>
    <row r="38478" spans="27:29" x14ac:dyDescent="0.25">
      <c r="AA38478"/>
      <c r="AB38478"/>
      <c r="AC38478"/>
    </row>
    <row r="38479" spans="27:29" x14ac:dyDescent="0.25">
      <c r="AA38479"/>
      <c r="AB38479"/>
      <c r="AC38479"/>
    </row>
    <row r="38480" spans="27:29" x14ac:dyDescent="0.25">
      <c r="AA38480"/>
      <c r="AB38480"/>
      <c r="AC38480"/>
    </row>
    <row r="38481" spans="27:29" x14ac:dyDescent="0.25">
      <c r="AA38481"/>
      <c r="AB38481"/>
      <c r="AC38481"/>
    </row>
    <row r="38482" spans="27:29" x14ac:dyDescent="0.25">
      <c r="AA38482"/>
      <c r="AB38482"/>
      <c r="AC38482"/>
    </row>
    <row r="38483" spans="27:29" x14ac:dyDescent="0.25">
      <c r="AA38483"/>
      <c r="AB38483"/>
      <c r="AC38483"/>
    </row>
    <row r="38484" spans="27:29" x14ac:dyDescent="0.25">
      <c r="AA38484"/>
      <c r="AB38484"/>
      <c r="AC38484"/>
    </row>
    <row r="38485" spans="27:29" x14ac:dyDescent="0.25">
      <c r="AA38485"/>
      <c r="AB38485"/>
      <c r="AC38485"/>
    </row>
    <row r="38486" spans="27:29" x14ac:dyDescent="0.25">
      <c r="AA38486"/>
      <c r="AB38486"/>
      <c r="AC38486"/>
    </row>
    <row r="38487" spans="27:29" x14ac:dyDescent="0.25">
      <c r="AA38487"/>
      <c r="AB38487"/>
      <c r="AC38487"/>
    </row>
    <row r="38488" spans="27:29" x14ac:dyDescent="0.25">
      <c r="AA38488"/>
      <c r="AB38488"/>
      <c r="AC38488"/>
    </row>
    <row r="38489" spans="27:29" x14ac:dyDescent="0.25">
      <c r="AA38489"/>
      <c r="AB38489"/>
      <c r="AC38489"/>
    </row>
    <row r="38490" spans="27:29" x14ac:dyDescent="0.25">
      <c r="AA38490"/>
      <c r="AB38490"/>
      <c r="AC38490"/>
    </row>
    <row r="38491" spans="27:29" x14ac:dyDescent="0.25">
      <c r="AA38491"/>
      <c r="AB38491"/>
      <c r="AC38491"/>
    </row>
    <row r="38492" spans="27:29" x14ac:dyDescent="0.25">
      <c r="AA38492"/>
      <c r="AB38492"/>
      <c r="AC38492"/>
    </row>
    <row r="38493" spans="27:29" x14ac:dyDescent="0.25">
      <c r="AA38493"/>
      <c r="AB38493"/>
      <c r="AC38493"/>
    </row>
    <row r="38494" spans="27:29" x14ac:dyDescent="0.25">
      <c r="AA38494"/>
      <c r="AB38494"/>
      <c r="AC38494"/>
    </row>
    <row r="38495" spans="27:29" x14ac:dyDescent="0.25">
      <c r="AA38495"/>
      <c r="AB38495"/>
      <c r="AC38495"/>
    </row>
    <row r="38496" spans="27:29" x14ac:dyDescent="0.25">
      <c r="AA38496"/>
      <c r="AB38496"/>
      <c r="AC38496"/>
    </row>
    <row r="38497" spans="27:29" x14ac:dyDescent="0.25">
      <c r="AA38497"/>
      <c r="AB38497"/>
      <c r="AC38497"/>
    </row>
    <row r="38498" spans="27:29" x14ac:dyDescent="0.25">
      <c r="AA38498"/>
      <c r="AB38498"/>
      <c r="AC38498"/>
    </row>
    <row r="38499" spans="27:29" x14ac:dyDescent="0.25">
      <c r="AA38499"/>
      <c r="AB38499"/>
      <c r="AC38499"/>
    </row>
    <row r="38500" spans="27:29" x14ac:dyDescent="0.25">
      <c r="AA38500"/>
      <c r="AB38500"/>
      <c r="AC38500"/>
    </row>
    <row r="38501" spans="27:29" x14ac:dyDescent="0.25">
      <c r="AA38501"/>
      <c r="AB38501"/>
      <c r="AC38501"/>
    </row>
    <row r="38502" spans="27:29" x14ac:dyDescent="0.25">
      <c r="AA38502"/>
      <c r="AB38502"/>
      <c r="AC38502"/>
    </row>
    <row r="38503" spans="27:29" x14ac:dyDescent="0.25">
      <c r="AA38503"/>
      <c r="AB38503"/>
      <c r="AC38503"/>
    </row>
    <row r="38504" spans="27:29" x14ac:dyDescent="0.25">
      <c r="AA38504"/>
      <c r="AB38504"/>
      <c r="AC38504"/>
    </row>
    <row r="38505" spans="27:29" x14ac:dyDescent="0.25">
      <c r="AA38505"/>
      <c r="AB38505"/>
      <c r="AC38505"/>
    </row>
    <row r="38506" spans="27:29" x14ac:dyDescent="0.25">
      <c r="AA38506"/>
      <c r="AB38506"/>
      <c r="AC38506"/>
    </row>
    <row r="38507" spans="27:29" x14ac:dyDescent="0.25">
      <c r="AA38507"/>
      <c r="AB38507"/>
      <c r="AC38507"/>
    </row>
    <row r="38508" spans="27:29" x14ac:dyDescent="0.25">
      <c r="AA38508"/>
      <c r="AB38508"/>
      <c r="AC38508"/>
    </row>
    <row r="38509" spans="27:29" x14ac:dyDescent="0.25">
      <c r="AA38509"/>
      <c r="AB38509"/>
      <c r="AC38509"/>
    </row>
    <row r="38510" spans="27:29" x14ac:dyDescent="0.25">
      <c r="AA38510"/>
      <c r="AB38510"/>
      <c r="AC38510"/>
    </row>
    <row r="38511" spans="27:29" x14ac:dyDescent="0.25">
      <c r="AA38511"/>
      <c r="AB38511"/>
      <c r="AC38511"/>
    </row>
    <row r="38512" spans="27:29" x14ac:dyDescent="0.25">
      <c r="AA38512"/>
      <c r="AB38512"/>
      <c r="AC38512"/>
    </row>
    <row r="38513" spans="27:29" x14ac:dyDescent="0.25">
      <c r="AA38513"/>
      <c r="AB38513"/>
      <c r="AC38513"/>
    </row>
    <row r="38514" spans="27:29" x14ac:dyDescent="0.25">
      <c r="AA38514"/>
      <c r="AB38514"/>
      <c r="AC38514"/>
    </row>
    <row r="38515" spans="27:29" x14ac:dyDescent="0.25">
      <c r="AA38515"/>
      <c r="AB38515"/>
      <c r="AC38515"/>
    </row>
    <row r="38516" spans="27:29" x14ac:dyDescent="0.25">
      <c r="AA38516"/>
      <c r="AB38516"/>
      <c r="AC38516"/>
    </row>
    <row r="38517" spans="27:29" x14ac:dyDescent="0.25">
      <c r="AA38517"/>
      <c r="AB38517"/>
      <c r="AC38517"/>
    </row>
    <row r="38518" spans="27:29" x14ac:dyDescent="0.25">
      <c r="AA38518"/>
      <c r="AB38518"/>
      <c r="AC38518"/>
    </row>
    <row r="38519" spans="27:29" x14ac:dyDescent="0.25">
      <c r="AA38519"/>
      <c r="AB38519"/>
      <c r="AC38519"/>
    </row>
    <row r="38520" spans="27:29" x14ac:dyDescent="0.25">
      <c r="AA38520"/>
      <c r="AB38520"/>
      <c r="AC38520"/>
    </row>
    <row r="38521" spans="27:29" x14ac:dyDescent="0.25">
      <c r="AA38521"/>
      <c r="AB38521"/>
      <c r="AC38521"/>
    </row>
    <row r="38522" spans="27:29" x14ac:dyDescent="0.25">
      <c r="AA38522"/>
      <c r="AB38522"/>
      <c r="AC38522"/>
    </row>
    <row r="38523" spans="27:29" x14ac:dyDescent="0.25">
      <c r="AA38523"/>
      <c r="AB38523"/>
      <c r="AC38523"/>
    </row>
    <row r="38524" spans="27:29" x14ac:dyDescent="0.25">
      <c r="AA38524"/>
      <c r="AB38524"/>
      <c r="AC38524"/>
    </row>
    <row r="38525" spans="27:29" x14ac:dyDescent="0.25">
      <c r="AA38525"/>
      <c r="AB38525"/>
      <c r="AC38525"/>
    </row>
    <row r="38526" spans="27:29" x14ac:dyDescent="0.25">
      <c r="AA38526"/>
      <c r="AB38526"/>
      <c r="AC38526"/>
    </row>
    <row r="38527" spans="27:29" x14ac:dyDescent="0.25">
      <c r="AA38527"/>
      <c r="AB38527"/>
      <c r="AC38527"/>
    </row>
    <row r="38528" spans="27:29" x14ac:dyDescent="0.25">
      <c r="AA38528"/>
      <c r="AB38528"/>
      <c r="AC38528"/>
    </row>
    <row r="38529" spans="27:29" x14ac:dyDescent="0.25">
      <c r="AA38529"/>
      <c r="AB38529"/>
      <c r="AC38529"/>
    </row>
    <row r="38530" spans="27:29" x14ac:dyDescent="0.25">
      <c r="AA38530"/>
      <c r="AB38530"/>
      <c r="AC38530"/>
    </row>
    <row r="38531" spans="27:29" x14ac:dyDescent="0.25">
      <c r="AA38531"/>
      <c r="AB38531"/>
      <c r="AC38531"/>
    </row>
    <row r="38532" spans="27:29" x14ac:dyDescent="0.25">
      <c r="AA38532"/>
      <c r="AB38532"/>
      <c r="AC38532"/>
    </row>
    <row r="38533" spans="27:29" x14ac:dyDescent="0.25">
      <c r="AA38533"/>
      <c r="AB38533"/>
      <c r="AC38533"/>
    </row>
    <row r="38534" spans="27:29" x14ac:dyDescent="0.25">
      <c r="AA38534"/>
      <c r="AB38534"/>
      <c r="AC38534"/>
    </row>
    <row r="38535" spans="27:29" x14ac:dyDescent="0.25">
      <c r="AA38535"/>
      <c r="AB38535"/>
      <c r="AC38535"/>
    </row>
    <row r="38536" spans="27:29" x14ac:dyDescent="0.25">
      <c r="AA38536"/>
      <c r="AB38536"/>
      <c r="AC38536"/>
    </row>
    <row r="38537" spans="27:29" x14ac:dyDescent="0.25">
      <c r="AA38537"/>
      <c r="AB38537"/>
      <c r="AC38537"/>
    </row>
    <row r="38538" spans="27:29" x14ac:dyDescent="0.25">
      <c r="AA38538"/>
      <c r="AB38538"/>
      <c r="AC38538"/>
    </row>
    <row r="38539" spans="27:29" x14ac:dyDescent="0.25">
      <c r="AA38539"/>
      <c r="AB38539"/>
      <c r="AC38539"/>
    </row>
    <row r="38540" spans="27:29" x14ac:dyDescent="0.25">
      <c r="AA38540"/>
      <c r="AB38540"/>
      <c r="AC38540"/>
    </row>
    <row r="38541" spans="27:29" x14ac:dyDescent="0.25">
      <c r="AA38541"/>
      <c r="AB38541"/>
      <c r="AC38541"/>
    </row>
    <row r="38542" spans="27:29" x14ac:dyDescent="0.25">
      <c r="AA38542"/>
      <c r="AB38542"/>
      <c r="AC38542"/>
    </row>
    <row r="38543" spans="27:29" x14ac:dyDescent="0.25">
      <c r="AA38543"/>
      <c r="AB38543"/>
      <c r="AC38543"/>
    </row>
    <row r="38544" spans="27:29" x14ac:dyDescent="0.25">
      <c r="AA38544"/>
      <c r="AB38544"/>
      <c r="AC38544"/>
    </row>
    <row r="38545" spans="27:29" x14ac:dyDescent="0.25">
      <c r="AA38545"/>
      <c r="AB38545"/>
      <c r="AC38545"/>
    </row>
    <row r="38546" spans="27:29" x14ac:dyDescent="0.25">
      <c r="AA38546"/>
      <c r="AB38546"/>
      <c r="AC38546"/>
    </row>
    <row r="38547" spans="27:29" x14ac:dyDescent="0.25">
      <c r="AA38547"/>
      <c r="AB38547"/>
      <c r="AC38547"/>
    </row>
    <row r="38548" spans="27:29" x14ac:dyDescent="0.25">
      <c r="AA38548"/>
      <c r="AB38548"/>
      <c r="AC38548"/>
    </row>
    <row r="38549" spans="27:29" x14ac:dyDescent="0.25">
      <c r="AA38549"/>
      <c r="AB38549"/>
      <c r="AC38549"/>
    </row>
    <row r="38550" spans="27:29" x14ac:dyDescent="0.25">
      <c r="AA38550"/>
      <c r="AB38550"/>
      <c r="AC38550"/>
    </row>
    <row r="38551" spans="27:29" x14ac:dyDescent="0.25">
      <c r="AA38551"/>
      <c r="AB38551"/>
      <c r="AC38551"/>
    </row>
    <row r="38552" spans="27:29" x14ac:dyDescent="0.25">
      <c r="AA38552"/>
      <c r="AB38552"/>
      <c r="AC38552"/>
    </row>
    <row r="38553" spans="27:29" x14ac:dyDescent="0.25">
      <c r="AA38553"/>
      <c r="AB38553"/>
      <c r="AC38553"/>
    </row>
    <row r="38554" spans="27:29" x14ac:dyDescent="0.25">
      <c r="AA38554"/>
      <c r="AB38554"/>
      <c r="AC38554"/>
    </row>
    <row r="38555" spans="27:29" x14ac:dyDescent="0.25">
      <c r="AA38555"/>
      <c r="AB38555"/>
      <c r="AC38555"/>
    </row>
    <row r="38556" spans="27:29" x14ac:dyDescent="0.25">
      <c r="AA38556"/>
      <c r="AB38556"/>
      <c r="AC38556"/>
    </row>
    <row r="38557" spans="27:29" x14ac:dyDescent="0.25">
      <c r="AA38557"/>
      <c r="AB38557"/>
      <c r="AC38557"/>
    </row>
    <row r="38558" spans="27:29" x14ac:dyDescent="0.25">
      <c r="AA38558"/>
      <c r="AB38558"/>
      <c r="AC38558"/>
    </row>
    <row r="38559" spans="27:29" x14ac:dyDescent="0.25">
      <c r="AA38559"/>
      <c r="AB38559"/>
      <c r="AC38559"/>
    </row>
    <row r="38560" spans="27:29" x14ac:dyDescent="0.25">
      <c r="AA38560"/>
      <c r="AB38560"/>
      <c r="AC38560"/>
    </row>
    <row r="38561" spans="27:29" x14ac:dyDescent="0.25">
      <c r="AA38561"/>
      <c r="AB38561"/>
      <c r="AC38561"/>
    </row>
    <row r="38562" spans="27:29" x14ac:dyDescent="0.25">
      <c r="AA38562"/>
      <c r="AB38562"/>
      <c r="AC38562"/>
    </row>
    <row r="38563" spans="27:29" x14ac:dyDescent="0.25">
      <c r="AA38563"/>
      <c r="AB38563"/>
      <c r="AC38563"/>
    </row>
    <row r="38564" spans="27:29" x14ac:dyDescent="0.25">
      <c r="AA38564"/>
      <c r="AB38564"/>
      <c r="AC38564"/>
    </row>
    <row r="38565" spans="27:29" x14ac:dyDescent="0.25">
      <c r="AA38565"/>
      <c r="AB38565"/>
      <c r="AC38565"/>
    </row>
    <row r="38566" spans="27:29" x14ac:dyDescent="0.25">
      <c r="AA38566"/>
      <c r="AB38566"/>
      <c r="AC38566"/>
    </row>
    <row r="38567" spans="27:29" x14ac:dyDescent="0.25">
      <c r="AA38567"/>
      <c r="AB38567"/>
      <c r="AC38567"/>
    </row>
    <row r="38568" spans="27:29" x14ac:dyDescent="0.25">
      <c r="AA38568"/>
      <c r="AB38568"/>
      <c r="AC38568"/>
    </row>
    <row r="38569" spans="27:29" x14ac:dyDescent="0.25">
      <c r="AA38569"/>
      <c r="AB38569"/>
      <c r="AC38569"/>
    </row>
    <row r="38570" spans="27:29" x14ac:dyDescent="0.25">
      <c r="AA38570"/>
      <c r="AB38570"/>
      <c r="AC38570"/>
    </row>
    <row r="38571" spans="27:29" x14ac:dyDescent="0.25">
      <c r="AA38571"/>
      <c r="AB38571"/>
      <c r="AC38571"/>
    </row>
    <row r="38572" spans="27:29" x14ac:dyDescent="0.25">
      <c r="AA38572"/>
      <c r="AB38572"/>
      <c r="AC38572"/>
    </row>
    <row r="38573" spans="27:29" x14ac:dyDescent="0.25">
      <c r="AA38573"/>
      <c r="AB38573"/>
      <c r="AC38573"/>
    </row>
    <row r="38574" spans="27:29" x14ac:dyDescent="0.25">
      <c r="AA38574"/>
      <c r="AB38574"/>
      <c r="AC38574"/>
    </row>
    <row r="38575" spans="27:29" x14ac:dyDescent="0.25">
      <c r="AA38575"/>
      <c r="AB38575"/>
      <c r="AC38575"/>
    </row>
    <row r="38576" spans="27:29" x14ac:dyDescent="0.25">
      <c r="AA38576"/>
      <c r="AB38576"/>
      <c r="AC38576"/>
    </row>
    <row r="38577" spans="27:29" x14ac:dyDescent="0.25">
      <c r="AA38577"/>
      <c r="AB38577"/>
      <c r="AC38577"/>
    </row>
    <row r="38578" spans="27:29" x14ac:dyDescent="0.25">
      <c r="AA38578"/>
      <c r="AB38578"/>
      <c r="AC38578"/>
    </row>
    <row r="38579" spans="27:29" x14ac:dyDescent="0.25">
      <c r="AA38579"/>
      <c r="AB38579"/>
      <c r="AC38579"/>
    </row>
    <row r="38580" spans="27:29" x14ac:dyDescent="0.25">
      <c r="AA38580"/>
      <c r="AB38580"/>
      <c r="AC38580"/>
    </row>
    <row r="38581" spans="27:29" x14ac:dyDescent="0.25">
      <c r="AA38581"/>
      <c r="AB38581"/>
      <c r="AC38581"/>
    </row>
    <row r="38582" spans="27:29" x14ac:dyDescent="0.25">
      <c r="AA38582"/>
      <c r="AB38582"/>
      <c r="AC38582"/>
    </row>
    <row r="38583" spans="27:29" x14ac:dyDescent="0.25">
      <c r="AA38583"/>
      <c r="AB38583"/>
      <c r="AC38583"/>
    </row>
    <row r="38584" spans="27:29" x14ac:dyDescent="0.25">
      <c r="AA38584"/>
      <c r="AB38584"/>
      <c r="AC38584"/>
    </row>
    <row r="38585" spans="27:29" x14ac:dyDescent="0.25">
      <c r="AA38585"/>
      <c r="AB38585"/>
      <c r="AC38585"/>
    </row>
    <row r="38586" spans="27:29" x14ac:dyDescent="0.25">
      <c r="AA38586"/>
      <c r="AB38586"/>
      <c r="AC38586"/>
    </row>
    <row r="38587" spans="27:29" x14ac:dyDescent="0.25">
      <c r="AA38587"/>
      <c r="AB38587"/>
      <c r="AC38587"/>
    </row>
    <row r="38588" spans="27:29" x14ac:dyDescent="0.25">
      <c r="AA38588"/>
      <c r="AB38588"/>
      <c r="AC38588"/>
    </row>
    <row r="38589" spans="27:29" x14ac:dyDescent="0.25">
      <c r="AA38589"/>
      <c r="AB38589"/>
      <c r="AC38589"/>
    </row>
    <row r="38590" spans="27:29" x14ac:dyDescent="0.25">
      <c r="AA38590"/>
      <c r="AB38590"/>
      <c r="AC38590"/>
    </row>
    <row r="38591" spans="27:29" x14ac:dyDescent="0.25">
      <c r="AA38591"/>
      <c r="AB38591"/>
      <c r="AC38591"/>
    </row>
    <row r="38592" spans="27:29" x14ac:dyDescent="0.25">
      <c r="AA38592"/>
      <c r="AB38592"/>
      <c r="AC38592"/>
    </row>
    <row r="38593" spans="27:29" x14ac:dyDescent="0.25">
      <c r="AA38593"/>
      <c r="AB38593"/>
      <c r="AC38593"/>
    </row>
    <row r="38594" spans="27:29" x14ac:dyDescent="0.25">
      <c r="AA38594"/>
      <c r="AB38594"/>
      <c r="AC38594"/>
    </row>
    <row r="38595" spans="27:29" x14ac:dyDescent="0.25">
      <c r="AA38595"/>
      <c r="AB38595"/>
      <c r="AC38595"/>
    </row>
    <row r="38596" spans="27:29" x14ac:dyDescent="0.25">
      <c r="AA38596"/>
      <c r="AB38596"/>
      <c r="AC38596"/>
    </row>
    <row r="38597" spans="27:29" x14ac:dyDescent="0.25">
      <c r="AA38597"/>
      <c r="AB38597"/>
      <c r="AC38597"/>
    </row>
    <row r="38598" spans="27:29" x14ac:dyDescent="0.25">
      <c r="AA38598"/>
      <c r="AB38598"/>
      <c r="AC38598"/>
    </row>
    <row r="38599" spans="27:29" x14ac:dyDescent="0.25">
      <c r="AA38599"/>
      <c r="AB38599"/>
      <c r="AC38599"/>
    </row>
    <row r="38600" spans="27:29" x14ac:dyDescent="0.25">
      <c r="AA38600"/>
      <c r="AB38600"/>
      <c r="AC38600"/>
    </row>
    <row r="38601" spans="27:29" x14ac:dyDescent="0.25">
      <c r="AA38601"/>
      <c r="AB38601"/>
      <c r="AC38601"/>
    </row>
    <row r="38602" spans="27:29" x14ac:dyDescent="0.25">
      <c r="AA38602"/>
      <c r="AB38602"/>
      <c r="AC38602"/>
    </row>
    <row r="38603" spans="27:29" x14ac:dyDescent="0.25">
      <c r="AA38603"/>
      <c r="AB38603"/>
      <c r="AC38603"/>
    </row>
    <row r="38604" spans="27:29" x14ac:dyDescent="0.25">
      <c r="AA38604"/>
      <c r="AB38604"/>
      <c r="AC38604"/>
    </row>
    <row r="38605" spans="27:29" x14ac:dyDescent="0.25">
      <c r="AA38605"/>
      <c r="AB38605"/>
      <c r="AC38605"/>
    </row>
    <row r="38606" spans="27:29" x14ac:dyDescent="0.25">
      <c r="AA38606"/>
      <c r="AB38606"/>
      <c r="AC38606"/>
    </row>
    <row r="38607" spans="27:29" x14ac:dyDescent="0.25">
      <c r="AA38607"/>
      <c r="AB38607"/>
      <c r="AC38607"/>
    </row>
    <row r="38608" spans="27:29" x14ac:dyDescent="0.25">
      <c r="AA38608"/>
      <c r="AB38608"/>
      <c r="AC38608"/>
    </row>
    <row r="38609" spans="27:29" x14ac:dyDescent="0.25">
      <c r="AA38609"/>
      <c r="AB38609"/>
      <c r="AC38609"/>
    </row>
    <row r="38610" spans="27:29" x14ac:dyDescent="0.25">
      <c r="AA38610"/>
      <c r="AB38610"/>
      <c r="AC38610"/>
    </row>
    <row r="38611" spans="27:29" x14ac:dyDescent="0.25">
      <c r="AA38611"/>
      <c r="AB38611"/>
      <c r="AC38611"/>
    </row>
    <row r="38612" spans="27:29" x14ac:dyDescent="0.25">
      <c r="AA38612"/>
      <c r="AB38612"/>
      <c r="AC38612"/>
    </row>
    <row r="38613" spans="27:29" x14ac:dyDescent="0.25">
      <c r="AA38613"/>
      <c r="AB38613"/>
      <c r="AC38613"/>
    </row>
    <row r="38614" spans="27:29" x14ac:dyDescent="0.25">
      <c r="AA38614"/>
      <c r="AB38614"/>
      <c r="AC38614"/>
    </row>
    <row r="38615" spans="27:29" x14ac:dyDescent="0.25">
      <c r="AA38615"/>
      <c r="AB38615"/>
      <c r="AC38615"/>
    </row>
    <row r="38616" spans="27:29" x14ac:dyDescent="0.25">
      <c r="AA38616"/>
      <c r="AB38616"/>
      <c r="AC38616"/>
    </row>
    <row r="38617" spans="27:29" x14ac:dyDescent="0.25">
      <c r="AA38617"/>
      <c r="AB38617"/>
      <c r="AC38617"/>
    </row>
    <row r="38618" spans="27:29" x14ac:dyDescent="0.25">
      <c r="AA38618"/>
      <c r="AB38618"/>
      <c r="AC38618"/>
    </row>
    <row r="38619" spans="27:29" x14ac:dyDescent="0.25">
      <c r="AA38619"/>
      <c r="AB38619"/>
      <c r="AC38619"/>
    </row>
    <row r="38620" spans="27:29" x14ac:dyDescent="0.25">
      <c r="AA38620"/>
      <c r="AB38620"/>
      <c r="AC38620"/>
    </row>
    <row r="38621" spans="27:29" x14ac:dyDescent="0.25">
      <c r="AA38621"/>
      <c r="AB38621"/>
      <c r="AC38621"/>
    </row>
    <row r="38622" spans="27:29" x14ac:dyDescent="0.25">
      <c r="AA38622"/>
      <c r="AB38622"/>
      <c r="AC38622"/>
    </row>
    <row r="38623" spans="27:29" x14ac:dyDescent="0.25">
      <c r="AA38623"/>
      <c r="AB38623"/>
      <c r="AC38623"/>
    </row>
    <row r="38624" spans="27:29" x14ac:dyDescent="0.25">
      <c r="AA38624"/>
      <c r="AB38624"/>
      <c r="AC38624"/>
    </row>
    <row r="38625" spans="27:29" x14ac:dyDescent="0.25">
      <c r="AA38625"/>
      <c r="AB38625"/>
      <c r="AC38625"/>
    </row>
    <row r="38626" spans="27:29" x14ac:dyDescent="0.25">
      <c r="AA38626"/>
      <c r="AB38626"/>
      <c r="AC38626"/>
    </row>
    <row r="38627" spans="27:29" x14ac:dyDescent="0.25">
      <c r="AA38627"/>
      <c r="AB38627"/>
      <c r="AC38627"/>
    </row>
    <row r="38628" spans="27:29" x14ac:dyDescent="0.25">
      <c r="AA38628"/>
      <c r="AB38628"/>
      <c r="AC38628"/>
    </row>
    <row r="38629" spans="27:29" x14ac:dyDescent="0.25">
      <c r="AA38629"/>
      <c r="AB38629"/>
      <c r="AC38629"/>
    </row>
    <row r="38630" spans="27:29" x14ac:dyDescent="0.25">
      <c r="AA38630"/>
      <c r="AB38630"/>
      <c r="AC38630"/>
    </row>
    <row r="38631" spans="27:29" x14ac:dyDescent="0.25">
      <c r="AA38631"/>
      <c r="AB38631"/>
      <c r="AC38631"/>
    </row>
    <row r="38632" spans="27:29" x14ac:dyDescent="0.25">
      <c r="AA38632"/>
      <c r="AB38632"/>
      <c r="AC38632"/>
    </row>
    <row r="38633" spans="27:29" x14ac:dyDescent="0.25">
      <c r="AA38633"/>
      <c r="AB38633"/>
      <c r="AC38633"/>
    </row>
    <row r="38634" spans="27:29" x14ac:dyDescent="0.25">
      <c r="AA38634"/>
      <c r="AB38634"/>
      <c r="AC38634"/>
    </row>
    <row r="38635" spans="27:29" x14ac:dyDescent="0.25">
      <c r="AA38635"/>
      <c r="AB38635"/>
      <c r="AC38635"/>
    </row>
    <row r="38636" spans="27:29" x14ac:dyDescent="0.25">
      <c r="AA38636"/>
      <c r="AB38636"/>
      <c r="AC38636"/>
    </row>
    <row r="38637" spans="27:29" x14ac:dyDescent="0.25">
      <c r="AA38637"/>
      <c r="AB38637"/>
      <c r="AC38637"/>
    </row>
    <row r="38638" spans="27:29" x14ac:dyDescent="0.25">
      <c r="AA38638"/>
      <c r="AB38638"/>
      <c r="AC38638"/>
    </row>
    <row r="38639" spans="27:29" x14ac:dyDescent="0.25">
      <c r="AA38639"/>
      <c r="AB38639"/>
      <c r="AC38639"/>
    </row>
    <row r="38640" spans="27:29" x14ac:dyDescent="0.25">
      <c r="AA38640"/>
      <c r="AB38640"/>
      <c r="AC38640"/>
    </row>
    <row r="38641" spans="27:29" x14ac:dyDescent="0.25">
      <c r="AA38641"/>
      <c r="AB38641"/>
      <c r="AC38641"/>
    </row>
    <row r="38642" spans="27:29" x14ac:dyDescent="0.25">
      <c r="AA38642"/>
      <c r="AB38642"/>
      <c r="AC38642"/>
    </row>
    <row r="38643" spans="27:29" x14ac:dyDescent="0.25">
      <c r="AA38643"/>
      <c r="AB38643"/>
      <c r="AC38643"/>
    </row>
    <row r="38644" spans="27:29" x14ac:dyDescent="0.25">
      <c r="AA38644"/>
      <c r="AB38644"/>
      <c r="AC38644"/>
    </row>
    <row r="38645" spans="27:29" x14ac:dyDescent="0.25">
      <c r="AA38645"/>
      <c r="AB38645"/>
      <c r="AC38645"/>
    </row>
    <row r="38646" spans="27:29" x14ac:dyDescent="0.25">
      <c r="AA38646"/>
      <c r="AB38646"/>
      <c r="AC38646"/>
    </row>
    <row r="38647" spans="27:29" x14ac:dyDescent="0.25">
      <c r="AA38647"/>
      <c r="AB38647"/>
      <c r="AC38647"/>
    </row>
    <row r="38648" spans="27:29" x14ac:dyDescent="0.25">
      <c r="AA38648"/>
      <c r="AB38648"/>
      <c r="AC38648"/>
    </row>
    <row r="38649" spans="27:29" x14ac:dyDescent="0.25">
      <c r="AA38649"/>
      <c r="AB38649"/>
      <c r="AC38649"/>
    </row>
    <row r="38650" spans="27:29" x14ac:dyDescent="0.25">
      <c r="AA38650"/>
      <c r="AB38650"/>
      <c r="AC38650"/>
    </row>
    <row r="38651" spans="27:29" x14ac:dyDescent="0.25">
      <c r="AA38651"/>
      <c r="AB38651"/>
      <c r="AC38651"/>
    </row>
    <row r="38652" spans="27:29" x14ac:dyDescent="0.25">
      <c r="AA38652"/>
      <c r="AB38652"/>
      <c r="AC38652"/>
    </row>
    <row r="38653" spans="27:29" x14ac:dyDescent="0.25">
      <c r="AA38653"/>
      <c r="AB38653"/>
      <c r="AC38653"/>
    </row>
    <row r="38654" spans="27:29" x14ac:dyDescent="0.25">
      <c r="AA38654"/>
      <c r="AB38654"/>
      <c r="AC38654"/>
    </row>
    <row r="38655" spans="27:29" x14ac:dyDescent="0.25">
      <c r="AA38655"/>
      <c r="AB38655"/>
      <c r="AC38655"/>
    </row>
    <row r="38656" spans="27:29" x14ac:dyDescent="0.25">
      <c r="AA38656"/>
      <c r="AB38656"/>
      <c r="AC38656"/>
    </row>
    <row r="38657" spans="27:29" x14ac:dyDescent="0.25">
      <c r="AA38657"/>
      <c r="AB38657"/>
      <c r="AC38657"/>
    </row>
    <row r="38658" spans="27:29" x14ac:dyDescent="0.25">
      <c r="AA38658"/>
      <c r="AB38658"/>
      <c r="AC38658"/>
    </row>
    <row r="38659" spans="27:29" x14ac:dyDescent="0.25">
      <c r="AA38659"/>
      <c r="AB38659"/>
      <c r="AC38659"/>
    </row>
    <row r="38660" spans="27:29" x14ac:dyDescent="0.25">
      <c r="AA38660"/>
      <c r="AB38660"/>
      <c r="AC38660"/>
    </row>
    <row r="38661" spans="27:29" x14ac:dyDescent="0.25">
      <c r="AA38661"/>
      <c r="AB38661"/>
      <c r="AC38661"/>
    </row>
    <row r="38662" spans="27:29" x14ac:dyDescent="0.25">
      <c r="AA38662"/>
      <c r="AB38662"/>
      <c r="AC38662"/>
    </row>
    <row r="38663" spans="27:29" x14ac:dyDescent="0.25">
      <c r="AA38663"/>
      <c r="AB38663"/>
      <c r="AC38663"/>
    </row>
    <row r="38664" spans="27:29" x14ac:dyDescent="0.25">
      <c r="AA38664"/>
      <c r="AB38664"/>
      <c r="AC38664"/>
    </row>
    <row r="38665" spans="27:29" x14ac:dyDescent="0.25">
      <c r="AA38665"/>
      <c r="AB38665"/>
      <c r="AC38665"/>
    </row>
    <row r="38666" spans="27:29" x14ac:dyDescent="0.25">
      <c r="AA38666"/>
      <c r="AB38666"/>
      <c r="AC38666"/>
    </row>
    <row r="38667" spans="27:29" x14ac:dyDescent="0.25">
      <c r="AA38667"/>
      <c r="AB38667"/>
      <c r="AC38667"/>
    </row>
    <row r="38668" spans="27:29" x14ac:dyDescent="0.25">
      <c r="AA38668"/>
      <c r="AB38668"/>
      <c r="AC38668"/>
    </row>
    <row r="38669" spans="27:29" x14ac:dyDescent="0.25">
      <c r="AA38669"/>
      <c r="AB38669"/>
      <c r="AC38669"/>
    </row>
    <row r="38670" spans="27:29" x14ac:dyDescent="0.25">
      <c r="AA38670"/>
      <c r="AB38670"/>
      <c r="AC38670"/>
    </row>
    <row r="38671" spans="27:29" x14ac:dyDescent="0.25">
      <c r="AA38671"/>
      <c r="AB38671"/>
      <c r="AC38671"/>
    </row>
    <row r="38672" spans="27:29" x14ac:dyDescent="0.25">
      <c r="AA38672"/>
      <c r="AB38672"/>
      <c r="AC38672"/>
    </row>
    <row r="38673" spans="27:29" x14ac:dyDescent="0.25">
      <c r="AA38673"/>
      <c r="AB38673"/>
      <c r="AC38673"/>
    </row>
    <row r="38674" spans="27:29" x14ac:dyDescent="0.25">
      <c r="AA38674"/>
      <c r="AB38674"/>
      <c r="AC38674"/>
    </row>
    <row r="38675" spans="27:29" x14ac:dyDescent="0.25">
      <c r="AA38675"/>
      <c r="AB38675"/>
      <c r="AC38675"/>
    </row>
    <row r="38676" spans="27:29" x14ac:dyDescent="0.25">
      <c r="AA38676"/>
      <c r="AB38676"/>
      <c r="AC38676"/>
    </row>
    <row r="38677" spans="27:29" x14ac:dyDescent="0.25">
      <c r="AA38677"/>
      <c r="AB38677"/>
      <c r="AC38677"/>
    </row>
    <row r="38678" spans="27:29" x14ac:dyDescent="0.25">
      <c r="AA38678"/>
      <c r="AB38678"/>
      <c r="AC38678"/>
    </row>
    <row r="38679" spans="27:29" x14ac:dyDescent="0.25">
      <c r="AA38679"/>
      <c r="AB38679"/>
      <c r="AC38679"/>
    </row>
    <row r="38680" spans="27:29" x14ac:dyDescent="0.25">
      <c r="AA38680"/>
      <c r="AB38680"/>
      <c r="AC38680"/>
    </row>
    <row r="38681" spans="27:29" x14ac:dyDescent="0.25">
      <c r="AA38681"/>
      <c r="AB38681"/>
      <c r="AC38681"/>
    </row>
    <row r="38682" spans="27:29" x14ac:dyDescent="0.25">
      <c r="AA38682"/>
      <c r="AB38682"/>
      <c r="AC38682"/>
    </row>
    <row r="38683" spans="27:29" x14ac:dyDescent="0.25">
      <c r="AA38683"/>
      <c r="AB38683"/>
      <c r="AC38683"/>
    </row>
    <row r="38684" spans="27:29" x14ac:dyDescent="0.25">
      <c r="AA38684"/>
      <c r="AB38684"/>
      <c r="AC38684"/>
    </row>
    <row r="38685" spans="27:29" x14ac:dyDescent="0.25">
      <c r="AA38685"/>
      <c r="AB38685"/>
      <c r="AC38685"/>
    </row>
    <row r="38686" spans="27:29" x14ac:dyDescent="0.25">
      <c r="AA38686"/>
      <c r="AB38686"/>
      <c r="AC38686"/>
    </row>
    <row r="38687" spans="27:29" x14ac:dyDescent="0.25">
      <c r="AA38687"/>
      <c r="AB38687"/>
      <c r="AC38687"/>
    </row>
    <row r="38688" spans="27:29" x14ac:dyDescent="0.25">
      <c r="AA38688"/>
      <c r="AB38688"/>
      <c r="AC38688"/>
    </row>
    <row r="38689" spans="27:29" x14ac:dyDescent="0.25">
      <c r="AA38689"/>
      <c r="AB38689"/>
      <c r="AC38689"/>
    </row>
    <row r="38690" spans="27:29" x14ac:dyDescent="0.25">
      <c r="AA38690"/>
      <c r="AB38690"/>
      <c r="AC38690"/>
    </row>
    <row r="38691" spans="27:29" x14ac:dyDescent="0.25">
      <c r="AA38691"/>
      <c r="AB38691"/>
      <c r="AC38691"/>
    </row>
    <row r="38692" spans="27:29" x14ac:dyDescent="0.25">
      <c r="AA38692"/>
      <c r="AB38692"/>
      <c r="AC38692"/>
    </row>
    <row r="38693" spans="27:29" x14ac:dyDescent="0.25">
      <c r="AA38693"/>
      <c r="AB38693"/>
      <c r="AC38693"/>
    </row>
    <row r="38694" spans="27:29" x14ac:dyDescent="0.25">
      <c r="AA38694"/>
      <c r="AB38694"/>
      <c r="AC38694"/>
    </row>
    <row r="38695" spans="27:29" x14ac:dyDescent="0.25">
      <c r="AA38695"/>
      <c r="AB38695"/>
      <c r="AC38695"/>
    </row>
    <row r="38696" spans="27:29" x14ac:dyDescent="0.25">
      <c r="AA38696"/>
      <c r="AB38696"/>
      <c r="AC38696"/>
    </row>
    <row r="38697" spans="27:29" x14ac:dyDescent="0.25">
      <c r="AA38697"/>
      <c r="AB38697"/>
      <c r="AC38697"/>
    </row>
    <row r="38698" spans="27:29" x14ac:dyDescent="0.25">
      <c r="AA38698"/>
      <c r="AB38698"/>
      <c r="AC38698"/>
    </row>
    <row r="38699" spans="27:29" x14ac:dyDescent="0.25">
      <c r="AA38699"/>
      <c r="AB38699"/>
      <c r="AC38699"/>
    </row>
    <row r="38700" spans="27:29" x14ac:dyDescent="0.25">
      <c r="AA38700"/>
      <c r="AB38700"/>
      <c r="AC38700"/>
    </row>
    <row r="38701" spans="27:29" x14ac:dyDescent="0.25">
      <c r="AA38701"/>
      <c r="AB38701"/>
      <c r="AC38701"/>
    </row>
    <row r="38702" spans="27:29" x14ac:dyDescent="0.25">
      <c r="AA38702"/>
      <c r="AB38702"/>
      <c r="AC38702"/>
    </row>
    <row r="38703" spans="27:29" x14ac:dyDescent="0.25">
      <c r="AA38703"/>
      <c r="AB38703"/>
      <c r="AC38703"/>
    </row>
    <row r="38704" spans="27:29" x14ac:dyDescent="0.25">
      <c r="AA38704"/>
      <c r="AB38704"/>
      <c r="AC38704"/>
    </row>
    <row r="38705" spans="27:29" x14ac:dyDescent="0.25">
      <c r="AA38705"/>
      <c r="AB38705"/>
      <c r="AC38705"/>
    </row>
    <row r="38706" spans="27:29" x14ac:dyDescent="0.25">
      <c r="AA38706"/>
      <c r="AB38706"/>
      <c r="AC38706"/>
    </row>
    <row r="38707" spans="27:29" x14ac:dyDescent="0.25">
      <c r="AA38707"/>
      <c r="AB38707"/>
      <c r="AC38707"/>
    </row>
    <row r="38708" spans="27:29" x14ac:dyDescent="0.25">
      <c r="AA38708"/>
      <c r="AB38708"/>
      <c r="AC38708"/>
    </row>
    <row r="38709" spans="27:29" x14ac:dyDescent="0.25">
      <c r="AA38709"/>
      <c r="AB38709"/>
      <c r="AC38709"/>
    </row>
    <row r="38710" spans="27:29" x14ac:dyDescent="0.25">
      <c r="AA38710"/>
      <c r="AB38710"/>
      <c r="AC38710"/>
    </row>
    <row r="38711" spans="27:29" x14ac:dyDescent="0.25">
      <c r="AA38711"/>
      <c r="AB38711"/>
      <c r="AC38711"/>
    </row>
    <row r="38712" spans="27:29" x14ac:dyDescent="0.25">
      <c r="AA38712"/>
      <c r="AB38712"/>
      <c r="AC38712"/>
    </row>
    <row r="38713" spans="27:29" x14ac:dyDescent="0.25">
      <c r="AA38713"/>
      <c r="AB38713"/>
      <c r="AC38713"/>
    </row>
    <row r="38714" spans="27:29" x14ac:dyDescent="0.25">
      <c r="AA38714"/>
      <c r="AB38714"/>
      <c r="AC38714"/>
    </row>
    <row r="38715" spans="27:29" x14ac:dyDescent="0.25">
      <c r="AA38715"/>
      <c r="AB38715"/>
      <c r="AC38715"/>
    </row>
    <row r="38716" spans="27:29" x14ac:dyDescent="0.25">
      <c r="AA38716"/>
      <c r="AB38716"/>
      <c r="AC38716"/>
    </row>
    <row r="38717" spans="27:29" x14ac:dyDescent="0.25">
      <c r="AA38717"/>
      <c r="AB38717"/>
      <c r="AC38717"/>
    </row>
    <row r="38718" spans="27:29" x14ac:dyDescent="0.25">
      <c r="AA38718"/>
      <c r="AB38718"/>
      <c r="AC38718"/>
    </row>
    <row r="38719" spans="27:29" x14ac:dyDescent="0.25">
      <c r="AA38719"/>
      <c r="AB38719"/>
      <c r="AC38719"/>
    </row>
    <row r="38720" spans="27:29" x14ac:dyDescent="0.25">
      <c r="AA38720"/>
      <c r="AB38720"/>
      <c r="AC38720"/>
    </row>
    <row r="38721" spans="27:29" x14ac:dyDescent="0.25">
      <c r="AA38721"/>
      <c r="AB38721"/>
      <c r="AC38721"/>
    </row>
    <row r="38722" spans="27:29" x14ac:dyDescent="0.25">
      <c r="AA38722"/>
      <c r="AB38722"/>
      <c r="AC38722"/>
    </row>
    <row r="38723" spans="27:29" x14ac:dyDescent="0.25">
      <c r="AA38723"/>
      <c r="AB38723"/>
      <c r="AC38723"/>
    </row>
    <row r="38724" spans="27:29" x14ac:dyDescent="0.25">
      <c r="AA38724"/>
      <c r="AB38724"/>
      <c r="AC38724"/>
    </row>
    <row r="38725" spans="27:29" x14ac:dyDescent="0.25">
      <c r="AA38725"/>
      <c r="AB38725"/>
      <c r="AC38725"/>
    </row>
    <row r="38726" spans="27:29" x14ac:dyDescent="0.25">
      <c r="AA38726"/>
      <c r="AB38726"/>
      <c r="AC38726"/>
    </row>
    <row r="38727" spans="27:29" x14ac:dyDescent="0.25">
      <c r="AA38727"/>
      <c r="AB38727"/>
      <c r="AC38727"/>
    </row>
    <row r="38728" spans="27:29" x14ac:dyDescent="0.25">
      <c r="AA38728"/>
      <c r="AB38728"/>
      <c r="AC38728"/>
    </row>
    <row r="38729" spans="27:29" x14ac:dyDescent="0.25">
      <c r="AA38729"/>
      <c r="AB38729"/>
      <c r="AC38729"/>
    </row>
    <row r="38730" spans="27:29" x14ac:dyDescent="0.25">
      <c r="AA38730"/>
      <c r="AB38730"/>
      <c r="AC38730"/>
    </row>
    <row r="38731" spans="27:29" x14ac:dyDescent="0.25">
      <c r="AA38731"/>
      <c r="AB38731"/>
      <c r="AC38731"/>
    </row>
    <row r="38732" spans="27:29" x14ac:dyDescent="0.25">
      <c r="AA38732"/>
      <c r="AB38732"/>
      <c r="AC38732"/>
    </row>
    <row r="38733" spans="27:29" x14ac:dyDescent="0.25">
      <c r="AA38733"/>
      <c r="AB38733"/>
      <c r="AC38733"/>
    </row>
    <row r="38734" spans="27:29" x14ac:dyDescent="0.25">
      <c r="AA38734"/>
      <c r="AB38734"/>
      <c r="AC38734"/>
    </row>
    <row r="38735" spans="27:29" x14ac:dyDescent="0.25">
      <c r="AA38735"/>
      <c r="AB38735"/>
      <c r="AC38735"/>
    </row>
    <row r="38736" spans="27:29" x14ac:dyDescent="0.25">
      <c r="AA38736"/>
      <c r="AB38736"/>
      <c r="AC38736"/>
    </row>
    <row r="38737" spans="27:29" x14ac:dyDescent="0.25">
      <c r="AA38737"/>
      <c r="AB38737"/>
      <c r="AC38737"/>
    </row>
    <row r="38738" spans="27:29" x14ac:dyDescent="0.25">
      <c r="AA38738"/>
      <c r="AB38738"/>
      <c r="AC38738"/>
    </row>
    <row r="38739" spans="27:29" x14ac:dyDescent="0.25">
      <c r="AA38739"/>
      <c r="AB38739"/>
      <c r="AC38739"/>
    </row>
    <row r="38740" spans="27:29" x14ac:dyDescent="0.25">
      <c r="AA38740"/>
      <c r="AB38740"/>
      <c r="AC38740"/>
    </row>
    <row r="38741" spans="27:29" x14ac:dyDescent="0.25">
      <c r="AA38741"/>
      <c r="AB38741"/>
      <c r="AC38741"/>
    </row>
    <row r="38742" spans="27:29" x14ac:dyDescent="0.25">
      <c r="AA38742"/>
      <c r="AB38742"/>
      <c r="AC38742"/>
    </row>
    <row r="38743" spans="27:29" x14ac:dyDescent="0.25">
      <c r="AA38743"/>
      <c r="AB38743"/>
      <c r="AC38743"/>
    </row>
    <row r="38744" spans="27:29" x14ac:dyDescent="0.25">
      <c r="AA38744"/>
      <c r="AB38744"/>
      <c r="AC38744"/>
    </row>
    <row r="38745" spans="27:29" x14ac:dyDescent="0.25">
      <c r="AA38745"/>
      <c r="AB38745"/>
      <c r="AC38745"/>
    </row>
    <row r="38746" spans="27:29" x14ac:dyDescent="0.25">
      <c r="AA38746"/>
      <c r="AB38746"/>
      <c r="AC38746"/>
    </row>
    <row r="38747" spans="27:29" x14ac:dyDescent="0.25">
      <c r="AA38747"/>
      <c r="AB38747"/>
      <c r="AC38747"/>
    </row>
    <row r="38748" spans="27:29" x14ac:dyDescent="0.25">
      <c r="AA38748"/>
      <c r="AB38748"/>
      <c r="AC38748"/>
    </row>
    <row r="38749" spans="27:29" x14ac:dyDescent="0.25">
      <c r="AA38749"/>
      <c r="AB38749"/>
      <c r="AC38749"/>
    </row>
    <row r="38750" spans="27:29" x14ac:dyDescent="0.25">
      <c r="AA38750"/>
      <c r="AB38750"/>
      <c r="AC38750"/>
    </row>
    <row r="38751" spans="27:29" x14ac:dyDescent="0.25">
      <c r="AA38751"/>
      <c r="AB38751"/>
      <c r="AC38751"/>
    </row>
    <row r="38752" spans="27:29" x14ac:dyDescent="0.25">
      <c r="AA38752"/>
      <c r="AB38752"/>
      <c r="AC38752"/>
    </row>
    <row r="38753" spans="27:29" x14ac:dyDescent="0.25">
      <c r="AA38753"/>
      <c r="AB38753"/>
      <c r="AC38753"/>
    </row>
    <row r="38754" spans="27:29" x14ac:dyDescent="0.25">
      <c r="AA38754"/>
      <c r="AB38754"/>
      <c r="AC38754"/>
    </row>
    <row r="38755" spans="27:29" x14ac:dyDescent="0.25">
      <c r="AA38755"/>
      <c r="AB38755"/>
      <c r="AC38755"/>
    </row>
    <row r="38756" spans="27:29" x14ac:dyDescent="0.25">
      <c r="AA38756"/>
      <c r="AB38756"/>
      <c r="AC38756"/>
    </row>
    <row r="38757" spans="27:29" x14ac:dyDescent="0.25">
      <c r="AA38757"/>
      <c r="AB38757"/>
      <c r="AC38757"/>
    </row>
    <row r="38758" spans="27:29" x14ac:dyDescent="0.25">
      <c r="AA38758"/>
      <c r="AB38758"/>
      <c r="AC38758"/>
    </row>
    <row r="38759" spans="27:29" x14ac:dyDescent="0.25">
      <c r="AA38759"/>
      <c r="AB38759"/>
      <c r="AC38759"/>
    </row>
    <row r="38760" spans="27:29" x14ac:dyDescent="0.25">
      <c r="AA38760"/>
      <c r="AB38760"/>
      <c r="AC38760"/>
    </row>
    <row r="38761" spans="27:29" x14ac:dyDescent="0.25">
      <c r="AA38761"/>
      <c r="AB38761"/>
      <c r="AC38761"/>
    </row>
    <row r="38762" spans="27:29" x14ac:dyDescent="0.25">
      <c r="AA38762"/>
      <c r="AB38762"/>
      <c r="AC38762"/>
    </row>
    <row r="38763" spans="27:29" x14ac:dyDescent="0.25">
      <c r="AA38763"/>
      <c r="AB38763"/>
      <c r="AC38763"/>
    </row>
    <row r="38764" spans="27:29" x14ac:dyDescent="0.25">
      <c r="AA38764"/>
      <c r="AB38764"/>
      <c r="AC38764"/>
    </row>
    <row r="38765" spans="27:29" x14ac:dyDescent="0.25">
      <c r="AA38765"/>
      <c r="AB38765"/>
      <c r="AC38765"/>
    </row>
    <row r="38766" spans="27:29" x14ac:dyDescent="0.25">
      <c r="AA38766"/>
      <c r="AB38766"/>
      <c r="AC38766"/>
    </row>
    <row r="38767" spans="27:29" x14ac:dyDescent="0.25">
      <c r="AA38767"/>
      <c r="AB38767"/>
      <c r="AC38767"/>
    </row>
    <row r="38768" spans="27:29" x14ac:dyDescent="0.25">
      <c r="AA38768"/>
      <c r="AB38768"/>
      <c r="AC38768"/>
    </row>
    <row r="38769" spans="27:29" x14ac:dyDescent="0.25">
      <c r="AA38769"/>
      <c r="AB38769"/>
      <c r="AC38769"/>
    </row>
    <row r="38770" spans="27:29" x14ac:dyDescent="0.25">
      <c r="AA38770"/>
      <c r="AB38770"/>
      <c r="AC38770"/>
    </row>
    <row r="38771" spans="27:29" x14ac:dyDescent="0.25">
      <c r="AA38771"/>
      <c r="AB38771"/>
      <c r="AC38771"/>
    </row>
    <row r="38772" spans="27:29" x14ac:dyDescent="0.25">
      <c r="AA38772"/>
      <c r="AB38772"/>
      <c r="AC38772"/>
    </row>
    <row r="38773" spans="27:29" x14ac:dyDescent="0.25">
      <c r="AA38773"/>
      <c r="AB38773"/>
      <c r="AC38773"/>
    </row>
    <row r="38774" spans="27:29" x14ac:dyDescent="0.25">
      <c r="AA38774"/>
      <c r="AB38774"/>
      <c r="AC38774"/>
    </row>
    <row r="38775" spans="27:29" x14ac:dyDescent="0.25">
      <c r="AA38775"/>
      <c r="AB38775"/>
      <c r="AC38775"/>
    </row>
    <row r="38776" spans="27:29" x14ac:dyDescent="0.25">
      <c r="AA38776"/>
      <c r="AB38776"/>
      <c r="AC38776"/>
    </row>
    <row r="38777" spans="27:29" x14ac:dyDescent="0.25">
      <c r="AA38777"/>
      <c r="AB38777"/>
      <c r="AC38777"/>
    </row>
    <row r="38778" spans="27:29" x14ac:dyDescent="0.25">
      <c r="AA38778"/>
      <c r="AB38778"/>
      <c r="AC38778"/>
    </row>
    <row r="38779" spans="27:29" x14ac:dyDescent="0.25">
      <c r="AA38779"/>
      <c r="AB38779"/>
      <c r="AC38779"/>
    </row>
    <row r="38780" spans="27:29" x14ac:dyDescent="0.25">
      <c r="AA38780"/>
      <c r="AB38780"/>
      <c r="AC38780"/>
    </row>
    <row r="38781" spans="27:29" x14ac:dyDescent="0.25">
      <c r="AA38781"/>
      <c r="AB38781"/>
      <c r="AC38781"/>
    </row>
    <row r="38782" spans="27:29" x14ac:dyDescent="0.25">
      <c r="AA38782"/>
      <c r="AB38782"/>
      <c r="AC38782"/>
    </row>
    <row r="38783" spans="27:29" x14ac:dyDescent="0.25">
      <c r="AA38783"/>
      <c r="AB38783"/>
      <c r="AC38783"/>
    </row>
    <row r="38784" spans="27:29" x14ac:dyDescent="0.25">
      <c r="AA38784"/>
      <c r="AB38784"/>
      <c r="AC38784"/>
    </row>
    <row r="38785" spans="27:29" x14ac:dyDescent="0.25">
      <c r="AA38785"/>
      <c r="AB38785"/>
      <c r="AC38785"/>
    </row>
    <row r="38786" spans="27:29" x14ac:dyDescent="0.25">
      <c r="AA38786"/>
      <c r="AB38786"/>
      <c r="AC38786"/>
    </row>
    <row r="38787" spans="27:29" x14ac:dyDescent="0.25">
      <c r="AA38787"/>
      <c r="AB38787"/>
      <c r="AC38787"/>
    </row>
    <row r="38788" spans="27:29" x14ac:dyDescent="0.25">
      <c r="AA38788"/>
      <c r="AB38788"/>
      <c r="AC38788"/>
    </row>
    <row r="38789" spans="27:29" x14ac:dyDescent="0.25">
      <c r="AA38789"/>
      <c r="AB38789"/>
      <c r="AC38789"/>
    </row>
    <row r="38790" spans="27:29" x14ac:dyDescent="0.25">
      <c r="AA38790"/>
      <c r="AB38790"/>
      <c r="AC38790"/>
    </row>
    <row r="38791" spans="27:29" x14ac:dyDescent="0.25">
      <c r="AA38791"/>
      <c r="AB38791"/>
      <c r="AC38791"/>
    </row>
    <row r="38792" spans="27:29" x14ac:dyDescent="0.25">
      <c r="AA38792"/>
      <c r="AB38792"/>
      <c r="AC38792"/>
    </row>
    <row r="38793" spans="27:29" x14ac:dyDescent="0.25">
      <c r="AA38793"/>
      <c r="AB38793"/>
      <c r="AC38793"/>
    </row>
    <row r="38794" spans="27:29" x14ac:dyDescent="0.25">
      <c r="AA38794"/>
      <c r="AB38794"/>
      <c r="AC38794"/>
    </row>
    <row r="38795" spans="27:29" x14ac:dyDescent="0.25">
      <c r="AA38795"/>
      <c r="AB38795"/>
      <c r="AC38795"/>
    </row>
    <row r="38796" spans="27:29" x14ac:dyDescent="0.25">
      <c r="AA38796"/>
      <c r="AB38796"/>
      <c r="AC38796"/>
    </row>
    <row r="38797" spans="27:29" x14ac:dyDescent="0.25">
      <c r="AA38797"/>
      <c r="AB38797"/>
      <c r="AC38797"/>
    </row>
    <row r="38798" spans="27:29" x14ac:dyDescent="0.25">
      <c r="AA38798"/>
      <c r="AB38798"/>
      <c r="AC38798"/>
    </row>
    <row r="38799" spans="27:29" x14ac:dyDescent="0.25">
      <c r="AA38799"/>
      <c r="AB38799"/>
      <c r="AC38799"/>
    </row>
    <row r="38800" spans="27:29" x14ac:dyDescent="0.25">
      <c r="AA38800"/>
      <c r="AB38800"/>
      <c r="AC38800"/>
    </row>
    <row r="38801" spans="27:29" x14ac:dyDescent="0.25">
      <c r="AA38801"/>
      <c r="AB38801"/>
      <c r="AC38801"/>
    </row>
    <row r="38802" spans="27:29" x14ac:dyDescent="0.25">
      <c r="AA38802"/>
      <c r="AB38802"/>
      <c r="AC38802"/>
    </row>
    <row r="38803" spans="27:29" x14ac:dyDescent="0.25">
      <c r="AA38803"/>
      <c r="AB38803"/>
      <c r="AC38803"/>
    </row>
    <row r="38804" spans="27:29" x14ac:dyDescent="0.25">
      <c r="AA38804"/>
      <c r="AB38804"/>
      <c r="AC38804"/>
    </row>
    <row r="38805" spans="27:29" x14ac:dyDescent="0.25">
      <c r="AA38805"/>
      <c r="AB38805"/>
      <c r="AC38805"/>
    </row>
    <row r="38806" spans="27:29" x14ac:dyDescent="0.25">
      <c r="AA38806"/>
      <c r="AB38806"/>
      <c r="AC38806"/>
    </row>
    <row r="38807" spans="27:29" x14ac:dyDescent="0.25">
      <c r="AA38807"/>
      <c r="AB38807"/>
      <c r="AC38807"/>
    </row>
    <row r="38808" spans="27:29" x14ac:dyDescent="0.25">
      <c r="AA38808"/>
      <c r="AB38808"/>
      <c r="AC38808"/>
    </row>
    <row r="38809" spans="27:29" x14ac:dyDescent="0.25">
      <c r="AA38809"/>
      <c r="AB38809"/>
      <c r="AC38809"/>
    </row>
    <row r="38810" spans="27:29" x14ac:dyDescent="0.25">
      <c r="AA38810"/>
      <c r="AB38810"/>
      <c r="AC38810"/>
    </row>
    <row r="38811" spans="27:29" x14ac:dyDescent="0.25">
      <c r="AA38811"/>
      <c r="AB38811"/>
      <c r="AC38811"/>
    </row>
    <row r="38812" spans="27:29" x14ac:dyDescent="0.25">
      <c r="AA38812"/>
      <c r="AB38812"/>
      <c r="AC38812"/>
    </row>
    <row r="38813" spans="27:29" x14ac:dyDescent="0.25">
      <c r="AA38813"/>
      <c r="AB38813"/>
      <c r="AC38813"/>
    </row>
    <row r="38814" spans="27:29" x14ac:dyDescent="0.25">
      <c r="AA38814"/>
      <c r="AB38814"/>
      <c r="AC38814"/>
    </row>
    <row r="38815" spans="27:29" x14ac:dyDescent="0.25">
      <c r="AA38815"/>
      <c r="AB38815"/>
      <c r="AC38815"/>
    </row>
    <row r="38816" spans="27:29" x14ac:dyDescent="0.25">
      <c r="AA38816"/>
      <c r="AB38816"/>
      <c r="AC38816"/>
    </row>
    <row r="38817" spans="27:29" x14ac:dyDescent="0.25">
      <c r="AA38817"/>
      <c r="AB38817"/>
      <c r="AC38817"/>
    </row>
    <row r="38818" spans="27:29" x14ac:dyDescent="0.25">
      <c r="AA38818"/>
      <c r="AB38818"/>
      <c r="AC38818"/>
    </row>
    <row r="38819" spans="27:29" x14ac:dyDescent="0.25">
      <c r="AA38819"/>
      <c r="AB38819"/>
      <c r="AC38819"/>
    </row>
    <row r="38820" spans="27:29" x14ac:dyDescent="0.25">
      <c r="AA38820"/>
      <c r="AB38820"/>
      <c r="AC38820"/>
    </row>
    <row r="38821" spans="27:29" x14ac:dyDescent="0.25">
      <c r="AA38821"/>
      <c r="AB38821"/>
      <c r="AC38821"/>
    </row>
    <row r="38822" spans="27:29" x14ac:dyDescent="0.25">
      <c r="AA38822"/>
      <c r="AB38822"/>
      <c r="AC38822"/>
    </row>
    <row r="38823" spans="27:29" x14ac:dyDescent="0.25">
      <c r="AA38823"/>
      <c r="AB38823"/>
      <c r="AC38823"/>
    </row>
    <row r="38824" spans="27:29" x14ac:dyDescent="0.25">
      <c r="AA38824"/>
      <c r="AB38824"/>
      <c r="AC38824"/>
    </row>
    <row r="38825" spans="27:29" x14ac:dyDescent="0.25">
      <c r="AA38825"/>
      <c r="AB38825"/>
      <c r="AC38825"/>
    </row>
    <row r="38826" spans="27:29" x14ac:dyDescent="0.25">
      <c r="AA38826"/>
      <c r="AB38826"/>
      <c r="AC38826"/>
    </row>
    <row r="38827" spans="27:29" x14ac:dyDescent="0.25">
      <c r="AA38827"/>
      <c r="AB38827"/>
      <c r="AC38827"/>
    </row>
    <row r="38828" spans="27:29" x14ac:dyDescent="0.25">
      <c r="AA38828"/>
      <c r="AB38828"/>
      <c r="AC38828"/>
    </row>
    <row r="38829" spans="27:29" x14ac:dyDescent="0.25">
      <c r="AA38829"/>
      <c r="AB38829"/>
      <c r="AC38829"/>
    </row>
    <row r="38830" spans="27:29" x14ac:dyDescent="0.25">
      <c r="AA38830"/>
      <c r="AB38830"/>
      <c r="AC38830"/>
    </row>
    <row r="38831" spans="27:29" x14ac:dyDescent="0.25">
      <c r="AA38831"/>
      <c r="AB38831"/>
      <c r="AC38831"/>
    </row>
    <row r="38832" spans="27:29" x14ac:dyDescent="0.25">
      <c r="AA38832"/>
      <c r="AB38832"/>
      <c r="AC38832"/>
    </row>
    <row r="38833" spans="27:29" x14ac:dyDescent="0.25">
      <c r="AA38833"/>
      <c r="AB38833"/>
      <c r="AC38833"/>
    </row>
    <row r="38834" spans="27:29" x14ac:dyDescent="0.25">
      <c r="AA38834"/>
      <c r="AB38834"/>
      <c r="AC38834"/>
    </row>
    <row r="38835" spans="27:29" x14ac:dyDescent="0.25">
      <c r="AA38835"/>
      <c r="AB38835"/>
      <c r="AC38835"/>
    </row>
    <row r="38836" spans="27:29" x14ac:dyDescent="0.25">
      <c r="AA38836"/>
      <c r="AB38836"/>
      <c r="AC38836"/>
    </row>
    <row r="38837" spans="27:29" x14ac:dyDescent="0.25">
      <c r="AA38837"/>
      <c r="AB38837"/>
      <c r="AC38837"/>
    </row>
    <row r="38838" spans="27:29" x14ac:dyDescent="0.25">
      <c r="AA38838"/>
      <c r="AB38838"/>
      <c r="AC38838"/>
    </row>
    <row r="38839" spans="27:29" x14ac:dyDescent="0.25">
      <c r="AA38839"/>
      <c r="AB38839"/>
      <c r="AC38839"/>
    </row>
    <row r="38840" spans="27:29" x14ac:dyDescent="0.25">
      <c r="AA38840"/>
      <c r="AB38840"/>
      <c r="AC38840"/>
    </row>
    <row r="38841" spans="27:29" x14ac:dyDescent="0.25">
      <c r="AA38841"/>
      <c r="AB38841"/>
      <c r="AC38841"/>
    </row>
    <row r="38842" spans="27:29" x14ac:dyDescent="0.25">
      <c r="AA38842"/>
      <c r="AB38842"/>
      <c r="AC38842"/>
    </row>
    <row r="38843" spans="27:29" x14ac:dyDescent="0.25">
      <c r="AA38843"/>
      <c r="AB38843"/>
      <c r="AC38843"/>
    </row>
    <row r="38844" spans="27:29" x14ac:dyDescent="0.25">
      <c r="AA38844"/>
      <c r="AB38844"/>
      <c r="AC38844"/>
    </row>
    <row r="38845" spans="27:29" x14ac:dyDescent="0.25">
      <c r="AA38845"/>
      <c r="AB38845"/>
      <c r="AC38845"/>
    </row>
    <row r="38846" spans="27:29" x14ac:dyDescent="0.25">
      <c r="AA38846"/>
      <c r="AB38846"/>
      <c r="AC38846"/>
    </row>
    <row r="38847" spans="27:29" x14ac:dyDescent="0.25">
      <c r="AA38847"/>
      <c r="AB38847"/>
      <c r="AC38847"/>
    </row>
    <row r="38848" spans="27:29" x14ac:dyDescent="0.25">
      <c r="AA38848"/>
      <c r="AB38848"/>
      <c r="AC38848"/>
    </row>
    <row r="38849" spans="27:29" x14ac:dyDescent="0.25">
      <c r="AA38849"/>
      <c r="AB38849"/>
      <c r="AC38849"/>
    </row>
    <row r="38850" spans="27:29" x14ac:dyDescent="0.25">
      <c r="AA38850"/>
      <c r="AB38850"/>
      <c r="AC38850"/>
    </row>
    <row r="38851" spans="27:29" x14ac:dyDescent="0.25">
      <c r="AA38851"/>
      <c r="AB38851"/>
      <c r="AC38851"/>
    </row>
    <row r="38852" spans="27:29" x14ac:dyDescent="0.25">
      <c r="AA38852"/>
      <c r="AB38852"/>
      <c r="AC38852"/>
    </row>
    <row r="38853" spans="27:29" x14ac:dyDescent="0.25">
      <c r="AA38853"/>
      <c r="AB38853"/>
      <c r="AC38853"/>
    </row>
    <row r="38854" spans="27:29" x14ac:dyDescent="0.25">
      <c r="AA38854"/>
      <c r="AB38854"/>
      <c r="AC38854"/>
    </row>
    <row r="38855" spans="27:29" x14ac:dyDescent="0.25">
      <c r="AA38855"/>
      <c r="AB38855"/>
      <c r="AC38855"/>
    </row>
    <row r="38856" spans="27:29" x14ac:dyDescent="0.25">
      <c r="AA38856"/>
      <c r="AB38856"/>
      <c r="AC38856"/>
    </row>
    <row r="38857" spans="27:29" x14ac:dyDescent="0.25">
      <c r="AA38857"/>
      <c r="AB38857"/>
      <c r="AC38857"/>
    </row>
    <row r="38858" spans="27:29" x14ac:dyDescent="0.25">
      <c r="AA38858"/>
      <c r="AB38858"/>
      <c r="AC38858"/>
    </row>
    <row r="38859" spans="27:29" x14ac:dyDescent="0.25">
      <c r="AA38859"/>
      <c r="AB38859"/>
      <c r="AC38859"/>
    </row>
    <row r="38860" spans="27:29" x14ac:dyDescent="0.25">
      <c r="AA38860"/>
      <c r="AB38860"/>
      <c r="AC38860"/>
    </row>
    <row r="38861" spans="27:29" x14ac:dyDescent="0.25">
      <c r="AA38861"/>
      <c r="AB38861"/>
      <c r="AC38861"/>
    </row>
    <row r="38862" spans="27:29" x14ac:dyDescent="0.25">
      <c r="AA38862"/>
      <c r="AB38862"/>
      <c r="AC38862"/>
    </row>
    <row r="38863" spans="27:29" x14ac:dyDescent="0.25">
      <c r="AA38863"/>
      <c r="AB38863"/>
      <c r="AC38863"/>
    </row>
    <row r="38864" spans="27:29" x14ac:dyDescent="0.25">
      <c r="AA38864"/>
      <c r="AB38864"/>
      <c r="AC38864"/>
    </row>
    <row r="38865" spans="27:29" x14ac:dyDescent="0.25">
      <c r="AA38865"/>
      <c r="AB38865"/>
      <c r="AC38865"/>
    </row>
    <row r="38866" spans="27:29" x14ac:dyDescent="0.25">
      <c r="AA38866"/>
      <c r="AB38866"/>
      <c r="AC38866"/>
    </row>
    <row r="38867" spans="27:29" x14ac:dyDescent="0.25">
      <c r="AA38867"/>
      <c r="AB38867"/>
      <c r="AC38867"/>
    </row>
    <row r="38868" spans="27:29" x14ac:dyDescent="0.25">
      <c r="AA38868"/>
      <c r="AB38868"/>
      <c r="AC38868"/>
    </row>
    <row r="38869" spans="27:29" x14ac:dyDescent="0.25">
      <c r="AA38869"/>
      <c r="AB38869"/>
      <c r="AC38869"/>
    </row>
    <row r="38870" spans="27:29" x14ac:dyDescent="0.25">
      <c r="AA38870"/>
      <c r="AB38870"/>
      <c r="AC38870"/>
    </row>
    <row r="38871" spans="27:29" x14ac:dyDescent="0.25">
      <c r="AA38871"/>
      <c r="AB38871"/>
      <c r="AC38871"/>
    </row>
    <row r="38872" spans="27:29" x14ac:dyDescent="0.25">
      <c r="AA38872"/>
      <c r="AB38872"/>
      <c r="AC38872"/>
    </row>
    <row r="38873" spans="27:29" x14ac:dyDescent="0.25">
      <c r="AA38873"/>
      <c r="AB38873"/>
      <c r="AC38873"/>
    </row>
    <row r="38874" spans="27:29" x14ac:dyDescent="0.25">
      <c r="AA38874"/>
      <c r="AB38874"/>
      <c r="AC38874"/>
    </row>
    <row r="38875" spans="27:29" x14ac:dyDescent="0.25">
      <c r="AA38875"/>
      <c r="AB38875"/>
      <c r="AC38875"/>
    </row>
    <row r="38876" spans="27:29" x14ac:dyDescent="0.25">
      <c r="AA38876"/>
      <c r="AB38876"/>
      <c r="AC38876"/>
    </row>
    <row r="38877" spans="27:29" x14ac:dyDescent="0.25">
      <c r="AA38877"/>
      <c r="AB38877"/>
      <c r="AC38877"/>
    </row>
    <row r="38878" spans="27:29" x14ac:dyDescent="0.25">
      <c r="AA38878"/>
      <c r="AB38878"/>
      <c r="AC38878"/>
    </row>
    <row r="38879" spans="27:29" x14ac:dyDescent="0.25">
      <c r="AA38879"/>
      <c r="AB38879"/>
      <c r="AC38879"/>
    </row>
    <row r="38880" spans="27:29" x14ac:dyDescent="0.25">
      <c r="AA38880"/>
      <c r="AB38880"/>
      <c r="AC38880"/>
    </row>
    <row r="38881" spans="27:29" x14ac:dyDescent="0.25">
      <c r="AA38881"/>
      <c r="AB38881"/>
      <c r="AC38881"/>
    </row>
    <row r="38882" spans="27:29" x14ac:dyDescent="0.25">
      <c r="AA38882"/>
      <c r="AB38882"/>
      <c r="AC38882"/>
    </row>
    <row r="38883" spans="27:29" x14ac:dyDescent="0.25">
      <c r="AA38883"/>
      <c r="AB38883"/>
      <c r="AC38883"/>
    </row>
    <row r="38884" spans="27:29" x14ac:dyDescent="0.25">
      <c r="AA38884"/>
      <c r="AB38884"/>
      <c r="AC38884"/>
    </row>
    <row r="38885" spans="27:29" x14ac:dyDescent="0.25">
      <c r="AA38885"/>
      <c r="AB38885"/>
      <c r="AC38885"/>
    </row>
    <row r="38886" spans="27:29" x14ac:dyDescent="0.25">
      <c r="AA38886"/>
      <c r="AB38886"/>
      <c r="AC38886"/>
    </row>
    <row r="38887" spans="27:29" x14ac:dyDescent="0.25">
      <c r="AA38887"/>
      <c r="AB38887"/>
      <c r="AC38887"/>
    </row>
    <row r="38888" spans="27:29" x14ac:dyDescent="0.25">
      <c r="AA38888"/>
      <c r="AB38888"/>
      <c r="AC38888"/>
    </row>
    <row r="38889" spans="27:29" x14ac:dyDescent="0.25">
      <c r="AA38889"/>
      <c r="AB38889"/>
      <c r="AC38889"/>
    </row>
    <row r="38890" spans="27:29" x14ac:dyDescent="0.25">
      <c r="AA38890"/>
      <c r="AB38890"/>
      <c r="AC38890"/>
    </row>
    <row r="38891" spans="27:29" x14ac:dyDescent="0.25">
      <c r="AA38891"/>
      <c r="AB38891"/>
      <c r="AC38891"/>
    </row>
    <row r="38892" spans="27:29" x14ac:dyDescent="0.25">
      <c r="AA38892"/>
      <c r="AB38892"/>
      <c r="AC38892"/>
    </row>
    <row r="38893" spans="27:29" x14ac:dyDescent="0.25">
      <c r="AA38893"/>
      <c r="AB38893"/>
      <c r="AC38893"/>
    </row>
    <row r="38894" spans="27:29" x14ac:dyDescent="0.25">
      <c r="AA38894"/>
      <c r="AB38894"/>
      <c r="AC38894"/>
    </row>
    <row r="38895" spans="27:29" x14ac:dyDescent="0.25">
      <c r="AA38895"/>
      <c r="AB38895"/>
      <c r="AC38895"/>
    </row>
    <row r="38896" spans="27:29" x14ac:dyDescent="0.25">
      <c r="AA38896"/>
      <c r="AB38896"/>
      <c r="AC38896"/>
    </row>
    <row r="38897" spans="27:29" x14ac:dyDescent="0.25">
      <c r="AA38897"/>
      <c r="AB38897"/>
      <c r="AC38897"/>
    </row>
    <row r="38898" spans="27:29" x14ac:dyDescent="0.25">
      <c r="AA38898"/>
      <c r="AB38898"/>
      <c r="AC38898"/>
    </row>
    <row r="38899" spans="27:29" x14ac:dyDescent="0.25">
      <c r="AA38899"/>
      <c r="AB38899"/>
      <c r="AC38899"/>
    </row>
    <row r="38900" spans="27:29" x14ac:dyDescent="0.25">
      <c r="AA38900"/>
      <c r="AB38900"/>
      <c r="AC38900"/>
    </row>
    <row r="38901" spans="27:29" x14ac:dyDescent="0.25">
      <c r="AA38901"/>
      <c r="AB38901"/>
      <c r="AC38901"/>
    </row>
    <row r="38902" spans="27:29" x14ac:dyDescent="0.25">
      <c r="AA38902"/>
      <c r="AB38902"/>
      <c r="AC38902"/>
    </row>
    <row r="38903" spans="27:29" x14ac:dyDescent="0.25">
      <c r="AA38903"/>
      <c r="AB38903"/>
      <c r="AC38903"/>
    </row>
    <row r="38904" spans="27:29" x14ac:dyDescent="0.25">
      <c r="AA38904"/>
      <c r="AB38904"/>
      <c r="AC38904"/>
    </row>
    <row r="38905" spans="27:29" x14ac:dyDescent="0.25">
      <c r="AA38905"/>
      <c r="AB38905"/>
      <c r="AC38905"/>
    </row>
    <row r="38906" spans="27:29" x14ac:dyDescent="0.25">
      <c r="AA38906"/>
      <c r="AB38906"/>
      <c r="AC38906"/>
    </row>
    <row r="38907" spans="27:29" x14ac:dyDescent="0.25">
      <c r="AA38907"/>
      <c r="AB38907"/>
      <c r="AC38907"/>
    </row>
    <row r="38908" spans="27:29" x14ac:dyDescent="0.25">
      <c r="AA38908"/>
      <c r="AB38908"/>
      <c r="AC38908"/>
    </row>
    <row r="38909" spans="27:29" x14ac:dyDescent="0.25">
      <c r="AA38909"/>
      <c r="AB38909"/>
      <c r="AC38909"/>
    </row>
    <row r="38910" spans="27:29" x14ac:dyDescent="0.25">
      <c r="AA38910"/>
      <c r="AB38910"/>
      <c r="AC38910"/>
    </row>
    <row r="38911" spans="27:29" x14ac:dyDescent="0.25">
      <c r="AA38911"/>
      <c r="AB38911"/>
      <c r="AC38911"/>
    </row>
    <row r="38912" spans="27:29" x14ac:dyDescent="0.25">
      <c r="AA38912"/>
      <c r="AB38912"/>
      <c r="AC38912"/>
    </row>
    <row r="38913" spans="27:29" x14ac:dyDescent="0.25">
      <c r="AA38913"/>
      <c r="AB38913"/>
      <c r="AC38913"/>
    </row>
    <row r="38914" spans="27:29" x14ac:dyDescent="0.25">
      <c r="AA38914"/>
      <c r="AB38914"/>
      <c r="AC38914"/>
    </row>
    <row r="38915" spans="27:29" x14ac:dyDescent="0.25">
      <c r="AA38915"/>
      <c r="AB38915"/>
      <c r="AC38915"/>
    </row>
    <row r="38916" spans="27:29" x14ac:dyDescent="0.25">
      <c r="AA38916"/>
      <c r="AB38916"/>
      <c r="AC38916"/>
    </row>
    <row r="38917" spans="27:29" x14ac:dyDescent="0.25">
      <c r="AA38917"/>
      <c r="AB38917"/>
      <c r="AC38917"/>
    </row>
    <row r="38918" spans="27:29" x14ac:dyDescent="0.25">
      <c r="AA38918"/>
      <c r="AB38918"/>
      <c r="AC38918"/>
    </row>
    <row r="38919" spans="27:29" x14ac:dyDescent="0.25">
      <c r="AA38919"/>
      <c r="AB38919"/>
      <c r="AC38919"/>
    </row>
    <row r="38920" spans="27:29" x14ac:dyDescent="0.25">
      <c r="AA38920"/>
      <c r="AB38920"/>
      <c r="AC38920"/>
    </row>
    <row r="38921" spans="27:29" x14ac:dyDescent="0.25">
      <c r="AA38921"/>
      <c r="AB38921"/>
      <c r="AC38921"/>
    </row>
    <row r="38922" spans="27:29" x14ac:dyDescent="0.25">
      <c r="AA38922"/>
      <c r="AB38922"/>
      <c r="AC38922"/>
    </row>
    <row r="38923" spans="27:29" x14ac:dyDescent="0.25">
      <c r="AA38923"/>
      <c r="AB38923"/>
      <c r="AC38923"/>
    </row>
    <row r="38924" spans="27:29" x14ac:dyDescent="0.25">
      <c r="AA38924"/>
      <c r="AB38924"/>
      <c r="AC38924"/>
    </row>
    <row r="38925" spans="27:29" x14ac:dyDescent="0.25">
      <c r="AA38925"/>
      <c r="AB38925"/>
      <c r="AC38925"/>
    </row>
    <row r="38926" spans="27:29" x14ac:dyDescent="0.25">
      <c r="AA38926"/>
      <c r="AB38926"/>
      <c r="AC38926"/>
    </row>
    <row r="38927" spans="27:29" x14ac:dyDescent="0.25">
      <c r="AA38927"/>
      <c r="AB38927"/>
      <c r="AC38927"/>
    </row>
    <row r="38928" spans="27:29" x14ac:dyDescent="0.25">
      <c r="AA38928"/>
      <c r="AB38928"/>
      <c r="AC38928"/>
    </row>
    <row r="38929" spans="27:29" x14ac:dyDescent="0.25">
      <c r="AA38929"/>
      <c r="AB38929"/>
      <c r="AC38929"/>
    </row>
    <row r="38930" spans="27:29" x14ac:dyDescent="0.25">
      <c r="AA38930"/>
      <c r="AB38930"/>
      <c r="AC38930"/>
    </row>
    <row r="38931" spans="27:29" x14ac:dyDescent="0.25">
      <c r="AA38931"/>
      <c r="AB38931"/>
      <c r="AC38931"/>
    </row>
    <row r="38932" spans="27:29" x14ac:dyDescent="0.25">
      <c r="AA38932"/>
      <c r="AB38932"/>
      <c r="AC38932"/>
    </row>
    <row r="38933" spans="27:29" x14ac:dyDescent="0.25">
      <c r="AA38933"/>
      <c r="AB38933"/>
      <c r="AC38933"/>
    </row>
    <row r="38934" spans="27:29" x14ac:dyDescent="0.25">
      <c r="AA38934"/>
      <c r="AB38934"/>
      <c r="AC38934"/>
    </row>
    <row r="38935" spans="27:29" x14ac:dyDescent="0.25">
      <c r="AA38935"/>
      <c r="AB38935"/>
      <c r="AC38935"/>
    </row>
    <row r="38936" spans="27:29" x14ac:dyDescent="0.25">
      <c r="AA38936"/>
      <c r="AB38936"/>
      <c r="AC38936"/>
    </row>
    <row r="38937" spans="27:29" x14ac:dyDescent="0.25">
      <c r="AA38937"/>
      <c r="AB38937"/>
      <c r="AC38937"/>
    </row>
    <row r="38938" spans="27:29" x14ac:dyDescent="0.25">
      <c r="AA38938"/>
      <c r="AB38938"/>
      <c r="AC38938"/>
    </row>
    <row r="38939" spans="27:29" x14ac:dyDescent="0.25">
      <c r="AA38939"/>
      <c r="AB38939"/>
      <c r="AC38939"/>
    </row>
    <row r="38940" spans="27:29" x14ac:dyDescent="0.25">
      <c r="AA38940"/>
      <c r="AB38940"/>
      <c r="AC38940"/>
    </row>
    <row r="38941" spans="27:29" x14ac:dyDescent="0.25">
      <c r="AA38941"/>
      <c r="AB38941"/>
      <c r="AC38941"/>
    </row>
    <row r="38942" spans="27:29" x14ac:dyDescent="0.25">
      <c r="AA38942"/>
      <c r="AB38942"/>
      <c r="AC38942"/>
    </row>
    <row r="38943" spans="27:29" x14ac:dyDescent="0.25">
      <c r="AA38943"/>
      <c r="AB38943"/>
      <c r="AC38943"/>
    </row>
    <row r="38944" spans="27:29" x14ac:dyDescent="0.25">
      <c r="AA38944"/>
      <c r="AB38944"/>
      <c r="AC38944"/>
    </row>
    <row r="38945" spans="27:29" x14ac:dyDescent="0.25">
      <c r="AA38945"/>
      <c r="AB38945"/>
      <c r="AC38945"/>
    </row>
    <row r="38946" spans="27:29" x14ac:dyDescent="0.25">
      <c r="AA38946"/>
      <c r="AB38946"/>
      <c r="AC38946"/>
    </row>
    <row r="38947" spans="27:29" x14ac:dyDescent="0.25">
      <c r="AA38947"/>
      <c r="AB38947"/>
      <c r="AC38947"/>
    </row>
    <row r="38948" spans="27:29" x14ac:dyDescent="0.25">
      <c r="AA38948"/>
      <c r="AB38948"/>
      <c r="AC38948"/>
    </row>
    <row r="38949" spans="27:29" x14ac:dyDescent="0.25">
      <c r="AA38949"/>
      <c r="AB38949"/>
      <c r="AC38949"/>
    </row>
    <row r="38950" spans="27:29" x14ac:dyDescent="0.25">
      <c r="AA38950"/>
      <c r="AB38950"/>
      <c r="AC38950"/>
    </row>
    <row r="38951" spans="27:29" x14ac:dyDescent="0.25">
      <c r="AA38951"/>
      <c r="AB38951"/>
      <c r="AC38951"/>
    </row>
    <row r="38952" spans="27:29" x14ac:dyDescent="0.25">
      <c r="AA38952"/>
      <c r="AB38952"/>
      <c r="AC38952"/>
    </row>
    <row r="38953" spans="27:29" x14ac:dyDescent="0.25">
      <c r="AA38953"/>
      <c r="AB38953"/>
      <c r="AC38953"/>
    </row>
    <row r="38954" spans="27:29" x14ac:dyDescent="0.25">
      <c r="AA38954"/>
      <c r="AB38954"/>
      <c r="AC38954"/>
    </row>
    <row r="38955" spans="27:29" x14ac:dyDescent="0.25">
      <c r="AA38955"/>
      <c r="AB38955"/>
      <c r="AC38955"/>
    </row>
    <row r="38956" spans="27:29" x14ac:dyDescent="0.25">
      <c r="AA38956"/>
      <c r="AB38956"/>
      <c r="AC38956"/>
    </row>
    <row r="38957" spans="27:29" x14ac:dyDescent="0.25">
      <c r="AA38957"/>
      <c r="AB38957"/>
      <c r="AC38957"/>
    </row>
    <row r="38958" spans="27:29" x14ac:dyDescent="0.25">
      <c r="AA38958"/>
      <c r="AB38958"/>
      <c r="AC38958"/>
    </row>
    <row r="38959" spans="27:29" x14ac:dyDescent="0.25">
      <c r="AA38959"/>
      <c r="AB38959"/>
      <c r="AC38959"/>
    </row>
    <row r="38960" spans="27:29" x14ac:dyDescent="0.25">
      <c r="AA38960"/>
      <c r="AB38960"/>
      <c r="AC38960"/>
    </row>
    <row r="38961" spans="27:29" x14ac:dyDescent="0.25">
      <c r="AA38961"/>
      <c r="AB38961"/>
      <c r="AC38961"/>
    </row>
    <row r="38962" spans="27:29" x14ac:dyDescent="0.25">
      <c r="AA38962"/>
      <c r="AB38962"/>
      <c r="AC38962"/>
    </row>
    <row r="38963" spans="27:29" x14ac:dyDescent="0.25">
      <c r="AA38963"/>
      <c r="AB38963"/>
      <c r="AC38963"/>
    </row>
    <row r="38964" spans="27:29" x14ac:dyDescent="0.25">
      <c r="AA38964"/>
      <c r="AB38964"/>
      <c r="AC38964"/>
    </row>
    <row r="38965" spans="27:29" x14ac:dyDescent="0.25">
      <c r="AA38965"/>
      <c r="AB38965"/>
      <c r="AC38965"/>
    </row>
    <row r="38966" spans="27:29" x14ac:dyDescent="0.25">
      <c r="AA38966"/>
      <c r="AB38966"/>
      <c r="AC38966"/>
    </row>
    <row r="38967" spans="27:29" x14ac:dyDescent="0.25">
      <c r="AA38967"/>
      <c r="AB38967"/>
      <c r="AC38967"/>
    </row>
    <row r="38968" spans="27:29" x14ac:dyDescent="0.25">
      <c r="AA38968"/>
      <c r="AB38968"/>
      <c r="AC38968"/>
    </row>
    <row r="38969" spans="27:29" x14ac:dyDescent="0.25">
      <c r="AA38969"/>
      <c r="AB38969"/>
      <c r="AC38969"/>
    </row>
    <row r="38970" spans="27:29" x14ac:dyDescent="0.25">
      <c r="AA38970"/>
      <c r="AB38970"/>
      <c r="AC38970"/>
    </row>
    <row r="38971" spans="27:29" x14ac:dyDescent="0.25">
      <c r="AA38971"/>
      <c r="AB38971"/>
      <c r="AC38971"/>
    </row>
    <row r="38972" spans="27:29" x14ac:dyDescent="0.25">
      <c r="AA38972"/>
      <c r="AB38972"/>
      <c r="AC38972"/>
    </row>
    <row r="38973" spans="27:29" x14ac:dyDescent="0.25">
      <c r="AA38973"/>
      <c r="AB38973"/>
      <c r="AC38973"/>
    </row>
    <row r="38974" spans="27:29" x14ac:dyDescent="0.25">
      <c r="AA38974"/>
      <c r="AB38974"/>
      <c r="AC38974"/>
    </row>
    <row r="38975" spans="27:29" x14ac:dyDescent="0.25">
      <c r="AA38975"/>
      <c r="AB38975"/>
      <c r="AC38975"/>
    </row>
    <row r="38976" spans="27:29" x14ac:dyDescent="0.25">
      <c r="AA38976"/>
      <c r="AB38976"/>
      <c r="AC38976"/>
    </row>
    <row r="38977" spans="27:29" x14ac:dyDescent="0.25">
      <c r="AA38977"/>
      <c r="AB38977"/>
      <c r="AC38977"/>
    </row>
    <row r="38978" spans="27:29" x14ac:dyDescent="0.25">
      <c r="AA38978"/>
      <c r="AB38978"/>
      <c r="AC38978"/>
    </row>
    <row r="38979" spans="27:29" x14ac:dyDescent="0.25">
      <c r="AA38979"/>
      <c r="AB38979"/>
      <c r="AC38979"/>
    </row>
    <row r="38980" spans="27:29" x14ac:dyDescent="0.25">
      <c r="AA38980"/>
      <c r="AB38980"/>
      <c r="AC38980"/>
    </row>
    <row r="38981" spans="27:29" x14ac:dyDescent="0.25">
      <c r="AA38981"/>
      <c r="AB38981"/>
      <c r="AC38981"/>
    </row>
    <row r="38982" spans="27:29" x14ac:dyDescent="0.25">
      <c r="AA38982"/>
      <c r="AB38982"/>
      <c r="AC38982"/>
    </row>
    <row r="38983" spans="27:29" x14ac:dyDescent="0.25">
      <c r="AA38983"/>
      <c r="AB38983"/>
      <c r="AC38983"/>
    </row>
    <row r="38984" spans="27:29" x14ac:dyDescent="0.25">
      <c r="AA38984"/>
      <c r="AB38984"/>
      <c r="AC38984"/>
    </row>
    <row r="38985" spans="27:29" x14ac:dyDescent="0.25">
      <c r="AA38985"/>
      <c r="AB38985"/>
      <c r="AC38985"/>
    </row>
    <row r="38986" spans="27:29" x14ac:dyDescent="0.25">
      <c r="AA38986"/>
      <c r="AB38986"/>
      <c r="AC38986"/>
    </row>
    <row r="38987" spans="27:29" x14ac:dyDescent="0.25">
      <c r="AA38987"/>
      <c r="AB38987"/>
      <c r="AC38987"/>
    </row>
    <row r="38988" spans="27:29" x14ac:dyDescent="0.25">
      <c r="AA38988"/>
      <c r="AB38988"/>
      <c r="AC38988"/>
    </row>
    <row r="38989" spans="27:29" x14ac:dyDescent="0.25">
      <c r="AA38989"/>
      <c r="AB38989"/>
      <c r="AC38989"/>
    </row>
    <row r="38990" spans="27:29" x14ac:dyDescent="0.25">
      <c r="AA38990"/>
      <c r="AB38990"/>
      <c r="AC38990"/>
    </row>
    <row r="38991" spans="27:29" x14ac:dyDescent="0.25">
      <c r="AA38991"/>
      <c r="AB38991"/>
      <c r="AC38991"/>
    </row>
    <row r="38992" spans="27:29" x14ac:dyDescent="0.25">
      <c r="AA38992"/>
      <c r="AB38992"/>
      <c r="AC38992"/>
    </row>
    <row r="38993" spans="27:29" x14ac:dyDescent="0.25">
      <c r="AA38993"/>
      <c r="AB38993"/>
      <c r="AC38993"/>
    </row>
    <row r="38994" spans="27:29" x14ac:dyDescent="0.25">
      <c r="AA38994"/>
      <c r="AB38994"/>
      <c r="AC38994"/>
    </row>
    <row r="38995" spans="27:29" x14ac:dyDescent="0.25">
      <c r="AA38995"/>
      <c r="AB38995"/>
      <c r="AC38995"/>
    </row>
    <row r="38996" spans="27:29" x14ac:dyDescent="0.25">
      <c r="AA38996"/>
      <c r="AB38996"/>
      <c r="AC38996"/>
    </row>
    <row r="38997" spans="27:29" x14ac:dyDescent="0.25">
      <c r="AA38997"/>
      <c r="AB38997"/>
      <c r="AC38997"/>
    </row>
    <row r="38998" spans="27:29" x14ac:dyDescent="0.25">
      <c r="AA38998"/>
      <c r="AB38998"/>
      <c r="AC38998"/>
    </row>
    <row r="38999" spans="27:29" x14ac:dyDescent="0.25">
      <c r="AA38999"/>
      <c r="AB38999"/>
      <c r="AC38999"/>
    </row>
    <row r="39000" spans="27:29" x14ac:dyDescent="0.25">
      <c r="AA39000"/>
      <c r="AB39000"/>
      <c r="AC39000"/>
    </row>
    <row r="39001" spans="27:29" x14ac:dyDescent="0.25">
      <c r="AA39001"/>
      <c r="AB39001"/>
      <c r="AC39001"/>
    </row>
    <row r="39002" spans="27:29" x14ac:dyDescent="0.25">
      <c r="AA39002"/>
      <c r="AB39002"/>
      <c r="AC39002"/>
    </row>
    <row r="39003" spans="27:29" x14ac:dyDescent="0.25">
      <c r="AA39003"/>
      <c r="AB39003"/>
      <c r="AC39003"/>
    </row>
    <row r="39004" spans="27:29" x14ac:dyDescent="0.25">
      <c r="AA39004"/>
      <c r="AB39004"/>
      <c r="AC39004"/>
    </row>
    <row r="39005" spans="27:29" x14ac:dyDescent="0.25">
      <c r="AA39005"/>
      <c r="AB39005"/>
      <c r="AC39005"/>
    </row>
    <row r="39006" spans="27:29" x14ac:dyDescent="0.25">
      <c r="AA39006"/>
      <c r="AB39006"/>
      <c r="AC39006"/>
    </row>
    <row r="39007" spans="27:29" x14ac:dyDescent="0.25">
      <c r="AA39007"/>
      <c r="AB39007"/>
      <c r="AC39007"/>
    </row>
    <row r="39008" spans="27:29" x14ac:dyDescent="0.25">
      <c r="AA39008"/>
      <c r="AB39008"/>
      <c r="AC39008"/>
    </row>
    <row r="39009" spans="27:29" x14ac:dyDescent="0.25">
      <c r="AA39009"/>
      <c r="AB39009"/>
      <c r="AC39009"/>
    </row>
    <row r="39010" spans="27:29" x14ac:dyDescent="0.25">
      <c r="AA39010"/>
      <c r="AB39010"/>
      <c r="AC39010"/>
    </row>
    <row r="39011" spans="27:29" x14ac:dyDescent="0.25">
      <c r="AA39011"/>
      <c r="AB39011"/>
      <c r="AC39011"/>
    </row>
    <row r="39012" spans="27:29" x14ac:dyDescent="0.25">
      <c r="AA39012"/>
      <c r="AB39012"/>
      <c r="AC39012"/>
    </row>
    <row r="39013" spans="27:29" x14ac:dyDescent="0.25">
      <c r="AA39013"/>
      <c r="AB39013"/>
      <c r="AC39013"/>
    </row>
    <row r="39014" spans="27:29" x14ac:dyDescent="0.25">
      <c r="AA39014"/>
      <c r="AB39014"/>
      <c r="AC39014"/>
    </row>
    <row r="39015" spans="27:29" x14ac:dyDescent="0.25">
      <c r="AA39015"/>
      <c r="AB39015"/>
      <c r="AC39015"/>
    </row>
    <row r="39016" spans="27:29" x14ac:dyDescent="0.25">
      <c r="AA39016"/>
      <c r="AB39016"/>
      <c r="AC39016"/>
    </row>
    <row r="39017" spans="27:29" x14ac:dyDescent="0.25">
      <c r="AA39017"/>
      <c r="AB39017"/>
      <c r="AC39017"/>
    </row>
    <row r="39018" spans="27:29" x14ac:dyDescent="0.25">
      <c r="AA39018"/>
      <c r="AB39018"/>
      <c r="AC39018"/>
    </row>
    <row r="39019" spans="27:29" x14ac:dyDescent="0.25">
      <c r="AA39019"/>
      <c r="AB39019"/>
      <c r="AC39019"/>
    </row>
    <row r="39020" spans="27:29" x14ac:dyDescent="0.25">
      <c r="AA39020"/>
      <c r="AB39020"/>
      <c r="AC39020"/>
    </row>
    <row r="39021" spans="27:29" x14ac:dyDescent="0.25">
      <c r="AA39021"/>
      <c r="AB39021"/>
      <c r="AC39021"/>
    </row>
    <row r="39022" spans="27:29" x14ac:dyDescent="0.25">
      <c r="AA39022"/>
      <c r="AB39022"/>
      <c r="AC39022"/>
    </row>
    <row r="39023" spans="27:29" x14ac:dyDescent="0.25">
      <c r="AA39023"/>
      <c r="AB39023"/>
      <c r="AC39023"/>
    </row>
    <row r="39024" spans="27:29" x14ac:dyDescent="0.25">
      <c r="AA39024"/>
      <c r="AB39024"/>
      <c r="AC39024"/>
    </row>
    <row r="39025" spans="27:29" x14ac:dyDescent="0.25">
      <c r="AA39025"/>
      <c r="AB39025"/>
      <c r="AC39025"/>
    </row>
    <row r="39026" spans="27:29" x14ac:dyDescent="0.25">
      <c r="AA39026"/>
      <c r="AB39026"/>
      <c r="AC39026"/>
    </row>
    <row r="39027" spans="27:29" x14ac:dyDescent="0.25">
      <c r="AA39027"/>
      <c r="AB39027"/>
      <c r="AC39027"/>
    </row>
    <row r="39028" spans="27:29" x14ac:dyDescent="0.25">
      <c r="AA39028"/>
      <c r="AB39028"/>
      <c r="AC39028"/>
    </row>
    <row r="39029" spans="27:29" x14ac:dyDescent="0.25">
      <c r="AA39029"/>
      <c r="AB39029"/>
      <c r="AC39029"/>
    </row>
    <row r="39030" spans="27:29" x14ac:dyDescent="0.25">
      <c r="AA39030"/>
      <c r="AB39030"/>
      <c r="AC39030"/>
    </row>
    <row r="39031" spans="27:29" x14ac:dyDescent="0.25">
      <c r="AA39031"/>
      <c r="AB39031"/>
      <c r="AC39031"/>
    </row>
    <row r="39032" spans="27:29" x14ac:dyDescent="0.25">
      <c r="AA39032"/>
      <c r="AB39032"/>
      <c r="AC39032"/>
    </row>
    <row r="39033" spans="27:29" x14ac:dyDescent="0.25">
      <c r="AA39033"/>
      <c r="AB39033"/>
      <c r="AC39033"/>
    </row>
    <row r="39034" spans="27:29" x14ac:dyDescent="0.25">
      <c r="AA39034"/>
      <c r="AB39034"/>
      <c r="AC39034"/>
    </row>
    <row r="39035" spans="27:29" x14ac:dyDescent="0.25">
      <c r="AA39035"/>
      <c r="AB39035"/>
      <c r="AC39035"/>
    </row>
    <row r="39036" spans="27:29" x14ac:dyDescent="0.25">
      <c r="AA39036"/>
      <c r="AB39036"/>
      <c r="AC39036"/>
    </row>
    <row r="39037" spans="27:29" x14ac:dyDescent="0.25">
      <c r="AA39037"/>
      <c r="AB39037"/>
      <c r="AC39037"/>
    </row>
    <row r="39038" spans="27:29" x14ac:dyDescent="0.25">
      <c r="AA39038"/>
      <c r="AB39038"/>
      <c r="AC39038"/>
    </row>
    <row r="39039" spans="27:29" x14ac:dyDescent="0.25">
      <c r="AA39039"/>
      <c r="AB39039"/>
      <c r="AC39039"/>
    </row>
    <row r="39040" spans="27:29" x14ac:dyDescent="0.25">
      <c r="AA39040"/>
      <c r="AB39040"/>
      <c r="AC39040"/>
    </row>
    <row r="39041" spans="27:29" x14ac:dyDescent="0.25">
      <c r="AA39041"/>
      <c r="AB39041"/>
      <c r="AC39041"/>
    </row>
    <row r="39042" spans="27:29" x14ac:dyDescent="0.25">
      <c r="AA39042"/>
      <c r="AB39042"/>
      <c r="AC39042"/>
    </row>
    <row r="39043" spans="27:29" x14ac:dyDescent="0.25">
      <c r="AA39043"/>
      <c r="AB39043"/>
      <c r="AC39043"/>
    </row>
    <row r="39044" spans="27:29" x14ac:dyDescent="0.25">
      <c r="AA39044"/>
      <c r="AB39044"/>
      <c r="AC39044"/>
    </row>
    <row r="39045" spans="27:29" x14ac:dyDescent="0.25">
      <c r="AA39045"/>
      <c r="AB39045"/>
      <c r="AC39045"/>
    </row>
    <row r="39046" spans="27:29" x14ac:dyDescent="0.25">
      <c r="AA39046"/>
      <c r="AB39046"/>
      <c r="AC39046"/>
    </row>
    <row r="39047" spans="27:29" x14ac:dyDescent="0.25">
      <c r="AA39047"/>
      <c r="AB39047"/>
      <c r="AC39047"/>
    </row>
    <row r="39048" spans="27:29" x14ac:dyDescent="0.25">
      <c r="AA39048"/>
      <c r="AB39048"/>
      <c r="AC39048"/>
    </row>
    <row r="39049" spans="27:29" x14ac:dyDescent="0.25">
      <c r="AA39049"/>
      <c r="AB39049"/>
      <c r="AC39049"/>
    </row>
    <row r="39050" spans="27:29" x14ac:dyDescent="0.25">
      <c r="AA39050"/>
      <c r="AB39050"/>
      <c r="AC39050"/>
    </row>
    <row r="39051" spans="27:29" x14ac:dyDescent="0.25">
      <c r="AA39051"/>
      <c r="AB39051"/>
      <c r="AC39051"/>
    </row>
    <row r="39052" spans="27:29" x14ac:dyDescent="0.25">
      <c r="AA39052"/>
      <c r="AB39052"/>
      <c r="AC39052"/>
    </row>
    <row r="39053" spans="27:29" x14ac:dyDescent="0.25">
      <c r="AA39053"/>
      <c r="AB39053"/>
      <c r="AC39053"/>
    </row>
    <row r="39054" spans="27:29" x14ac:dyDescent="0.25">
      <c r="AA39054"/>
      <c r="AB39054"/>
      <c r="AC39054"/>
    </row>
    <row r="39055" spans="27:29" x14ac:dyDescent="0.25">
      <c r="AA39055"/>
      <c r="AB39055"/>
      <c r="AC39055"/>
    </row>
    <row r="39056" spans="27:29" x14ac:dyDescent="0.25">
      <c r="AA39056"/>
      <c r="AB39056"/>
      <c r="AC39056"/>
    </row>
    <row r="39057" spans="27:29" x14ac:dyDescent="0.25">
      <c r="AA39057"/>
      <c r="AB39057"/>
      <c r="AC39057"/>
    </row>
    <row r="39058" spans="27:29" x14ac:dyDescent="0.25">
      <c r="AA39058"/>
      <c r="AB39058"/>
      <c r="AC39058"/>
    </row>
    <row r="39059" spans="27:29" x14ac:dyDescent="0.25">
      <c r="AA39059"/>
      <c r="AB39059"/>
      <c r="AC39059"/>
    </row>
    <row r="39060" spans="27:29" x14ac:dyDescent="0.25">
      <c r="AA39060"/>
      <c r="AB39060"/>
      <c r="AC39060"/>
    </row>
    <row r="39061" spans="27:29" x14ac:dyDescent="0.25">
      <c r="AA39061"/>
      <c r="AB39061"/>
      <c r="AC39061"/>
    </row>
    <row r="39062" spans="27:29" x14ac:dyDescent="0.25">
      <c r="AA39062"/>
      <c r="AB39062"/>
      <c r="AC39062"/>
    </row>
    <row r="39063" spans="27:29" x14ac:dyDescent="0.25">
      <c r="AA39063"/>
      <c r="AB39063"/>
      <c r="AC39063"/>
    </row>
    <row r="39064" spans="27:29" x14ac:dyDescent="0.25">
      <c r="AA39064"/>
      <c r="AB39064"/>
      <c r="AC39064"/>
    </row>
    <row r="39065" spans="27:29" x14ac:dyDescent="0.25">
      <c r="AA39065"/>
      <c r="AB39065"/>
      <c r="AC39065"/>
    </row>
    <row r="39066" spans="27:29" x14ac:dyDescent="0.25">
      <c r="AA39066"/>
      <c r="AB39066"/>
      <c r="AC39066"/>
    </row>
    <row r="39067" spans="27:29" x14ac:dyDescent="0.25">
      <c r="AA39067"/>
      <c r="AB39067"/>
      <c r="AC39067"/>
    </row>
    <row r="39068" spans="27:29" x14ac:dyDescent="0.25">
      <c r="AA39068"/>
      <c r="AB39068"/>
      <c r="AC39068"/>
    </row>
    <row r="39069" spans="27:29" x14ac:dyDescent="0.25">
      <c r="AA39069"/>
      <c r="AB39069"/>
      <c r="AC39069"/>
    </row>
    <row r="39070" spans="27:29" x14ac:dyDescent="0.25">
      <c r="AA39070"/>
      <c r="AB39070"/>
      <c r="AC39070"/>
    </row>
    <row r="39071" spans="27:29" x14ac:dyDescent="0.25">
      <c r="AA39071"/>
      <c r="AB39071"/>
      <c r="AC39071"/>
    </row>
    <row r="39072" spans="27:29" x14ac:dyDescent="0.25">
      <c r="AA39072"/>
      <c r="AB39072"/>
      <c r="AC39072"/>
    </row>
    <row r="39073" spans="27:29" x14ac:dyDescent="0.25">
      <c r="AA39073"/>
      <c r="AB39073"/>
      <c r="AC39073"/>
    </row>
    <row r="39074" spans="27:29" x14ac:dyDescent="0.25">
      <c r="AA39074"/>
      <c r="AB39074"/>
      <c r="AC39074"/>
    </row>
    <row r="39075" spans="27:29" x14ac:dyDescent="0.25">
      <c r="AA39075"/>
      <c r="AB39075"/>
      <c r="AC39075"/>
    </row>
    <row r="39076" spans="27:29" x14ac:dyDescent="0.25">
      <c r="AA39076"/>
      <c r="AB39076"/>
      <c r="AC39076"/>
    </row>
    <row r="39077" spans="27:29" x14ac:dyDescent="0.25">
      <c r="AA39077"/>
      <c r="AB39077"/>
      <c r="AC39077"/>
    </row>
    <row r="39078" spans="27:29" x14ac:dyDescent="0.25">
      <c r="AA39078"/>
      <c r="AB39078"/>
      <c r="AC39078"/>
    </row>
    <row r="39079" spans="27:29" x14ac:dyDescent="0.25">
      <c r="AA39079"/>
      <c r="AB39079"/>
      <c r="AC39079"/>
    </row>
    <row r="39080" spans="27:29" x14ac:dyDescent="0.25">
      <c r="AA39080"/>
      <c r="AB39080"/>
      <c r="AC39080"/>
    </row>
    <row r="39081" spans="27:29" x14ac:dyDescent="0.25">
      <c r="AA39081"/>
      <c r="AB39081"/>
      <c r="AC39081"/>
    </row>
    <row r="39082" spans="27:29" x14ac:dyDescent="0.25">
      <c r="AA39082"/>
      <c r="AB39082"/>
      <c r="AC39082"/>
    </row>
    <row r="39083" spans="27:29" x14ac:dyDescent="0.25">
      <c r="AA39083"/>
      <c r="AB39083"/>
      <c r="AC39083"/>
    </row>
    <row r="39084" spans="27:29" x14ac:dyDescent="0.25">
      <c r="AA39084"/>
      <c r="AB39084"/>
      <c r="AC39084"/>
    </row>
    <row r="39085" spans="27:29" x14ac:dyDescent="0.25">
      <c r="AA39085"/>
      <c r="AB39085"/>
      <c r="AC39085"/>
    </row>
    <row r="39086" spans="27:29" x14ac:dyDescent="0.25">
      <c r="AA39086"/>
      <c r="AB39086"/>
      <c r="AC39086"/>
    </row>
    <row r="39087" spans="27:29" x14ac:dyDescent="0.25">
      <c r="AA39087"/>
      <c r="AB39087"/>
      <c r="AC39087"/>
    </row>
    <row r="39088" spans="27:29" x14ac:dyDescent="0.25">
      <c r="AA39088"/>
      <c r="AB39088"/>
      <c r="AC39088"/>
    </row>
    <row r="39089" spans="27:29" x14ac:dyDescent="0.25">
      <c r="AA39089"/>
      <c r="AB39089"/>
      <c r="AC39089"/>
    </row>
    <row r="39090" spans="27:29" x14ac:dyDescent="0.25">
      <c r="AA39090"/>
      <c r="AB39090"/>
      <c r="AC39090"/>
    </row>
    <row r="39091" spans="27:29" x14ac:dyDescent="0.25">
      <c r="AA39091"/>
      <c r="AB39091"/>
      <c r="AC39091"/>
    </row>
    <row r="39092" spans="27:29" x14ac:dyDescent="0.25">
      <c r="AA39092"/>
      <c r="AB39092"/>
      <c r="AC39092"/>
    </row>
    <row r="39093" spans="27:29" x14ac:dyDescent="0.25">
      <c r="AA39093"/>
      <c r="AB39093"/>
      <c r="AC39093"/>
    </row>
    <row r="39094" spans="27:29" x14ac:dyDescent="0.25">
      <c r="AA39094"/>
      <c r="AB39094"/>
      <c r="AC39094"/>
    </row>
    <row r="39095" spans="27:29" x14ac:dyDescent="0.25">
      <c r="AA39095"/>
      <c r="AB39095"/>
      <c r="AC39095"/>
    </row>
    <row r="39096" spans="27:29" x14ac:dyDescent="0.25">
      <c r="AA39096"/>
      <c r="AB39096"/>
      <c r="AC39096"/>
    </row>
    <row r="39097" spans="27:29" x14ac:dyDescent="0.25">
      <c r="AA39097"/>
      <c r="AB39097"/>
      <c r="AC39097"/>
    </row>
    <row r="39098" spans="27:29" x14ac:dyDescent="0.25">
      <c r="AA39098"/>
      <c r="AB39098"/>
      <c r="AC39098"/>
    </row>
    <row r="39099" spans="27:29" x14ac:dyDescent="0.25">
      <c r="AA39099"/>
      <c r="AB39099"/>
      <c r="AC39099"/>
    </row>
    <row r="39100" spans="27:29" x14ac:dyDescent="0.25">
      <c r="AA39100"/>
      <c r="AB39100"/>
      <c r="AC39100"/>
    </row>
    <row r="39101" spans="27:29" x14ac:dyDescent="0.25">
      <c r="AA39101"/>
      <c r="AB39101"/>
      <c r="AC39101"/>
    </row>
    <row r="39102" spans="27:29" x14ac:dyDescent="0.25">
      <c r="AA39102"/>
      <c r="AB39102"/>
      <c r="AC39102"/>
    </row>
    <row r="39103" spans="27:29" x14ac:dyDescent="0.25">
      <c r="AA39103"/>
      <c r="AB39103"/>
      <c r="AC39103"/>
    </row>
    <row r="39104" spans="27:29" x14ac:dyDescent="0.25">
      <c r="AA39104"/>
      <c r="AB39104"/>
      <c r="AC39104"/>
    </row>
    <row r="39105" spans="27:29" x14ac:dyDescent="0.25">
      <c r="AA39105"/>
      <c r="AB39105"/>
      <c r="AC39105"/>
    </row>
    <row r="39106" spans="27:29" x14ac:dyDescent="0.25">
      <c r="AA39106"/>
      <c r="AB39106"/>
      <c r="AC39106"/>
    </row>
    <row r="39107" spans="27:29" x14ac:dyDescent="0.25">
      <c r="AA39107"/>
      <c r="AB39107"/>
      <c r="AC39107"/>
    </row>
    <row r="39108" spans="27:29" x14ac:dyDescent="0.25">
      <c r="AA39108"/>
      <c r="AB39108"/>
      <c r="AC39108"/>
    </row>
    <row r="39109" spans="27:29" x14ac:dyDescent="0.25">
      <c r="AA39109"/>
      <c r="AB39109"/>
      <c r="AC39109"/>
    </row>
    <row r="39110" spans="27:29" x14ac:dyDescent="0.25">
      <c r="AA39110"/>
      <c r="AB39110"/>
      <c r="AC39110"/>
    </row>
    <row r="39111" spans="27:29" x14ac:dyDescent="0.25">
      <c r="AA39111"/>
      <c r="AB39111"/>
      <c r="AC39111"/>
    </row>
    <row r="39112" spans="27:29" x14ac:dyDescent="0.25">
      <c r="AA39112"/>
      <c r="AB39112"/>
      <c r="AC39112"/>
    </row>
    <row r="39113" spans="27:29" x14ac:dyDescent="0.25">
      <c r="AA39113"/>
      <c r="AB39113"/>
      <c r="AC39113"/>
    </row>
    <row r="39114" spans="27:29" x14ac:dyDescent="0.25">
      <c r="AA39114"/>
      <c r="AB39114"/>
      <c r="AC39114"/>
    </row>
    <row r="39115" spans="27:29" x14ac:dyDescent="0.25">
      <c r="AA39115"/>
      <c r="AB39115"/>
      <c r="AC39115"/>
    </row>
    <row r="39116" spans="27:29" x14ac:dyDescent="0.25">
      <c r="AA39116"/>
      <c r="AB39116"/>
      <c r="AC39116"/>
    </row>
    <row r="39117" spans="27:29" x14ac:dyDescent="0.25">
      <c r="AA39117"/>
      <c r="AB39117"/>
      <c r="AC39117"/>
    </row>
    <row r="39118" spans="27:29" x14ac:dyDescent="0.25">
      <c r="AA39118"/>
      <c r="AB39118"/>
      <c r="AC39118"/>
    </row>
    <row r="39119" spans="27:29" x14ac:dyDescent="0.25">
      <c r="AA39119"/>
      <c r="AB39119"/>
      <c r="AC39119"/>
    </row>
    <row r="39120" spans="27:29" x14ac:dyDescent="0.25">
      <c r="AA39120"/>
      <c r="AB39120"/>
      <c r="AC39120"/>
    </row>
    <row r="39121" spans="27:29" x14ac:dyDescent="0.25">
      <c r="AA39121"/>
      <c r="AB39121"/>
      <c r="AC39121"/>
    </row>
    <row r="39122" spans="27:29" x14ac:dyDescent="0.25">
      <c r="AA39122"/>
      <c r="AB39122"/>
      <c r="AC39122"/>
    </row>
    <row r="39123" spans="27:29" x14ac:dyDescent="0.25">
      <c r="AA39123"/>
      <c r="AB39123"/>
      <c r="AC39123"/>
    </row>
    <row r="39124" spans="27:29" x14ac:dyDescent="0.25">
      <c r="AA39124"/>
      <c r="AB39124"/>
      <c r="AC39124"/>
    </row>
    <row r="39125" spans="27:29" x14ac:dyDescent="0.25">
      <c r="AA39125"/>
      <c r="AB39125"/>
      <c r="AC39125"/>
    </row>
    <row r="39126" spans="27:29" x14ac:dyDescent="0.25">
      <c r="AA39126"/>
      <c r="AB39126"/>
      <c r="AC39126"/>
    </row>
    <row r="39127" spans="27:29" x14ac:dyDescent="0.25">
      <c r="AA39127"/>
      <c r="AB39127"/>
      <c r="AC39127"/>
    </row>
    <row r="39128" spans="27:29" x14ac:dyDescent="0.25">
      <c r="AA39128"/>
      <c r="AB39128"/>
      <c r="AC39128"/>
    </row>
    <row r="39129" spans="27:29" x14ac:dyDescent="0.25">
      <c r="AA39129"/>
      <c r="AB39129"/>
      <c r="AC39129"/>
    </row>
    <row r="39130" spans="27:29" x14ac:dyDescent="0.25">
      <c r="AA39130"/>
      <c r="AB39130"/>
      <c r="AC39130"/>
    </row>
    <row r="39131" spans="27:29" x14ac:dyDescent="0.25">
      <c r="AA39131"/>
      <c r="AB39131"/>
      <c r="AC39131"/>
    </row>
    <row r="39132" spans="27:29" x14ac:dyDescent="0.25">
      <c r="AA39132"/>
      <c r="AB39132"/>
      <c r="AC39132"/>
    </row>
    <row r="39133" spans="27:29" x14ac:dyDescent="0.25">
      <c r="AA39133"/>
      <c r="AB39133"/>
      <c r="AC39133"/>
    </row>
    <row r="39134" spans="27:29" x14ac:dyDescent="0.25">
      <c r="AA39134"/>
      <c r="AB39134"/>
      <c r="AC39134"/>
    </row>
    <row r="39135" spans="27:29" x14ac:dyDescent="0.25">
      <c r="AA39135"/>
      <c r="AB39135"/>
      <c r="AC39135"/>
    </row>
    <row r="39136" spans="27:29" x14ac:dyDescent="0.25">
      <c r="AA39136"/>
      <c r="AB39136"/>
      <c r="AC39136"/>
    </row>
    <row r="39137" spans="27:29" x14ac:dyDescent="0.25">
      <c r="AA39137"/>
      <c r="AB39137"/>
      <c r="AC39137"/>
    </row>
    <row r="39138" spans="27:29" x14ac:dyDescent="0.25">
      <c r="AA39138"/>
      <c r="AB39138"/>
      <c r="AC39138"/>
    </row>
    <row r="39139" spans="27:29" x14ac:dyDescent="0.25">
      <c r="AA39139"/>
      <c r="AB39139"/>
      <c r="AC39139"/>
    </row>
    <row r="39140" spans="27:29" x14ac:dyDescent="0.25">
      <c r="AA39140"/>
      <c r="AB39140"/>
      <c r="AC39140"/>
    </row>
    <row r="39141" spans="27:29" x14ac:dyDescent="0.25">
      <c r="AA39141"/>
      <c r="AB39141"/>
      <c r="AC39141"/>
    </row>
    <row r="39142" spans="27:29" x14ac:dyDescent="0.25">
      <c r="AA39142"/>
      <c r="AB39142"/>
      <c r="AC39142"/>
    </row>
    <row r="39143" spans="27:29" x14ac:dyDescent="0.25">
      <c r="AA39143"/>
      <c r="AB39143"/>
      <c r="AC39143"/>
    </row>
    <row r="39144" spans="27:29" x14ac:dyDescent="0.25">
      <c r="AA39144"/>
      <c r="AB39144"/>
      <c r="AC39144"/>
    </row>
    <row r="39145" spans="27:29" x14ac:dyDescent="0.25">
      <c r="AA39145"/>
      <c r="AB39145"/>
      <c r="AC39145"/>
    </row>
    <row r="39146" spans="27:29" x14ac:dyDescent="0.25">
      <c r="AA39146"/>
      <c r="AB39146"/>
      <c r="AC39146"/>
    </row>
    <row r="39147" spans="27:29" x14ac:dyDescent="0.25">
      <c r="AA39147"/>
      <c r="AB39147"/>
      <c r="AC39147"/>
    </row>
    <row r="39148" spans="27:29" x14ac:dyDescent="0.25">
      <c r="AA39148"/>
      <c r="AB39148"/>
      <c r="AC39148"/>
    </row>
    <row r="39149" spans="27:29" x14ac:dyDescent="0.25">
      <c r="AA39149"/>
      <c r="AB39149"/>
      <c r="AC39149"/>
    </row>
    <row r="39150" spans="27:29" x14ac:dyDescent="0.25">
      <c r="AA39150"/>
      <c r="AB39150"/>
      <c r="AC39150"/>
    </row>
    <row r="39151" spans="27:29" x14ac:dyDescent="0.25">
      <c r="AA39151"/>
      <c r="AB39151"/>
      <c r="AC39151"/>
    </row>
    <row r="39152" spans="27:29" x14ac:dyDescent="0.25">
      <c r="AA39152"/>
      <c r="AB39152"/>
      <c r="AC39152"/>
    </row>
    <row r="39153" spans="27:29" x14ac:dyDescent="0.25">
      <c r="AA39153"/>
      <c r="AB39153"/>
      <c r="AC39153"/>
    </row>
    <row r="39154" spans="27:29" x14ac:dyDescent="0.25">
      <c r="AA39154"/>
      <c r="AB39154"/>
      <c r="AC39154"/>
    </row>
    <row r="39155" spans="27:29" x14ac:dyDescent="0.25">
      <c r="AA39155"/>
      <c r="AB39155"/>
      <c r="AC39155"/>
    </row>
    <row r="39156" spans="27:29" x14ac:dyDescent="0.25">
      <c r="AA39156"/>
      <c r="AB39156"/>
      <c r="AC39156"/>
    </row>
    <row r="39157" spans="27:29" x14ac:dyDescent="0.25">
      <c r="AA39157"/>
      <c r="AB39157"/>
      <c r="AC39157"/>
    </row>
    <row r="39158" spans="27:29" x14ac:dyDescent="0.25">
      <c r="AA39158"/>
      <c r="AB39158"/>
      <c r="AC39158"/>
    </row>
    <row r="39159" spans="27:29" x14ac:dyDescent="0.25">
      <c r="AA39159"/>
      <c r="AB39159"/>
      <c r="AC39159"/>
    </row>
    <row r="39160" spans="27:29" x14ac:dyDescent="0.25">
      <c r="AA39160"/>
      <c r="AB39160"/>
      <c r="AC39160"/>
    </row>
    <row r="39161" spans="27:29" x14ac:dyDescent="0.25">
      <c r="AA39161"/>
      <c r="AB39161"/>
      <c r="AC39161"/>
    </row>
    <row r="39162" spans="27:29" x14ac:dyDescent="0.25">
      <c r="AA39162"/>
      <c r="AB39162"/>
      <c r="AC39162"/>
    </row>
    <row r="39163" spans="27:29" x14ac:dyDescent="0.25">
      <c r="AA39163"/>
      <c r="AB39163"/>
      <c r="AC39163"/>
    </row>
    <row r="39164" spans="27:29" x14ac:dyDescent="0.25">
      <c r="AA39164"/>
      <c r="AB39164"/>
      <c r="AC39164"/>
    </row>
    <row r="39165" spans="27:29" x14ac:dyDescent="0.25">
      <c r="AA39165"/>
      <c r="AB39165"/>
      <c r="AC39165"/>
    </row>
    <row r="39166" spans="27:29" x14ac:dyDescent="0.25">
      <c r="AA39166"/>
      <c r="AB39166"/>
      <c r="AC39166"/>
    </row>
    <row r="39167" spans="27:29" x14ac:dyDescent="0.25">
      <c r="AA39167"/>
      <c r="AB39167"/>
      <c r="AC39167"/>
    </row>
    <row r="39168" spans="27:29" x14ac:dyDescent="0.25">
      <c r="AA39168"/>
      <c r="AB39168"/>
      <c r="AC39168"/>
    </row>
    <row r="39169" spans="27:29" x14ac:dyDescent="0.25">
      <c r="AA39169"/>
      <c r="AB39169"/>
      <c r="AC39169"/>
    </row>
    <row r="39170" spans="27:29" x14ac:dyDescent="0.25">
      <c r="AA39170"/>
      <c r="AB39170"/>
      <c r="AC39170"/>
    </row>
    <row r="39171" spans="27:29" x14ac:dyDescent="0.25">
      <c r="AA39171"/>
      <c r="AB39171"/>
      <c r="AC39171"/>
    </row>
    <row r="39172" spans="27:29" x14ac:dyDescent="0.25">
      <c r="AA39172"/>
      <c r="AB39172"/>
      <c r="AC39172"/>
    </row>
    <row r="39173" spans="27:29" x14ac:dyDescent="0.25">
      <c r="AA39173"/>
      <c r="AB39173"/>
      <c r="AC39173"/>
    </row>
    <row r="39174" spans="27:29" x14ac:dyDescent="0.25">
      <c r="AA39174"/>
      <c r="AB39174"/>
      <c r="AC39174"/>
    </row>
    <row r="39175" spans="27:29" x14ac:dyDescent="0.25">
      <c r="AA39175"/>
      <c r="AB39175"/>
      <c r="AC39175"/>
    </row>
    <row r="39176" spans="27:29" x14ac:dyDescent="0.25">
      <c r="AA39176"/>
      <c r="AB39176"/>
      <c r="AC39176"/>
    </row>
    <row r="39177" spans="27:29" x14ac:dyDescent="0.25">
      <c r="AA39177"/>
      <c r="AB39177"/>
      <c r="AC39177"/>
    </row>
    <row r="39178" spans="27:29" x14ac:dyDescent="0.25">
      <c r="AA39178"/>
      <c r="AB39178"/>
      <c r="AC39178"/>
    </row>
    <row r="39179" spans="27:29" x14ac:dyDescent="0.25">
      <c r="AA39179"/>
      <c r="AB39179"/>
      <c r="AC39179"/>
    </row>
    <row r="39180" spans="27:29" x14ac:dyDescent="0.25">
      <c r="AA39180"/>
      <c r="AB39180"/>
      <c r="AC39180"/>
    </row>
    <row r="39181" spans="27:29" x14ac:dyDescent="0.25">
      <c r="AA39181"/>
      <c r="AB39181"/>
      <c r="AC39181"/>
    </row>
    <row r="39182" spans="27:29" x14ac:dyDescent="0.25">
      <c r="AA39182"/>
      <c r="AB39182"/>
      <c r="AC39182"/>
    </row>
    <row r="39183" spans="27:29" x14ac:dyDescent="0.25">
      <c r="AA39183"/>
      <c r="AB39183"/>
      <c r="AC39183"/>
    </row>
    <row r="39184" spans="27:29" x14ac:dyDescent="0.25">
      <c r="AA39184"/>
      <c r="AB39184"/>
      <c r="AC39184"/>
    </row>
    <row r="39185" spans="27:29" x14ac:dyDescent="0.25">
      <c r="AA39185"/>
      <c r="AB39185"/>
      <c r="AC39185"/>
    </row>
    <row r="39186" spans="27:29" x14ac:dyDescent="0.25">
      <c r="AA39186"/>
      <c r="AB39186"/>
      <c r="AC39186"/>
    </row>
    <row r="39187" spans="27:29" x14ac:dyDescent="0.25">
      <c r="AA39187"/>
      <c r="AB39187"/>
      <c r="AC39187"/>
    </row>
    <row r="39188" spans="27:29" x14ac:dyDescent="0.25">
      <c r="AA39188"/>
      <c r="AB39188"/>
      <c r="AC39188"/>
    </row>
    <row r="39189" spans="27:29" x14ac:dyDescent="0.25">
      <c r="AA39189"/>
      <c r="AB39189"/>
      <c r="AC39189"/>
    </row>
    <row r="39190" spans="27:29" x14ac:dyDescent="0.25">
      <c r="AA39190"/>
      <c r="AB39190"/>
      <c r="AC39190"/>
    </row>
    <row r="39191" spans="27:29" x14ac:dyDescent="0.25">
      <c r="AA39191"/>
      <c r="AB39191"/>
      <c r="AC39191"/>
    </row>
    <row r="39192" spans="27:29" x14ac:dyDescent="0.25">
      <c r="AA39192"/>
      <c r="AB39192"/>
      <c r="AC39192"/>
    </row>
    <row r="39193" spans="27:29" x14ac:dyDescent="0.25">
      <c r="AA39193"/>
      <c r="AB39193"/>
      <c r="AC39193"/>
    </row>
    <row r="39194" spans="27:29" x14ac:dyDescent="0.25">
      <c r="AA39194"/>
      <c r="AB39194"/>
      <c r="AC39194"/>
    </row>
    <row r="39195" spans="27:29" x14ac:dyDescent="0.25">
      <c r="AA39195"/>
      <c r="AB39195"/>
      <c r="AC39195"/>
    </row>
    <row r="39196" spans="27:29" x14ac:dyDescent="0.25">
      <c r="AA39196"/>
      <c r="AB39196"/>
      <c r="AC39196"/>
    </row>
    <row r="39197" spans="27:29" x14ac:dyDescent="0.25">
      <c r="AA39197"/>
      <c r="AB39197"/>
      <c r="AC39197"/>
    </row>
    <row r="39198" spans="27:29" x14ac:dyDescent="0.25">
      <c r="AA39198"/>
      <c r="AB39198"/>
      <c r="AC39198"/>
    </row>
    <row r="39199" spans="27:29" x14ac:dyDescent="0.25">
      <c r="AA39199"/>
      <c r="AB39199"/>
      <c r="AC39199"/>
    </row>
    <row r="39200" spans="27:29" x14ac:dyDescent="0.25">
      <c r="AA39200"/>
      <c r="AB39200"/>
      <c r="AC39200"/>
    </row>
    <row r="39201" spans="27:29" x14ac:dyDescent="0.25">
      <c r="AA39201"/>
      <c r="AB39201"/>
      <c r="AC39201"/>
    </row>
    <row r="39202" spans="27:29" x14ac:dyDescent="0.25">
      <c r="AA39202"/>
      <c r="AB39202"/>
      <c r="AC39202"/>
    </row>
    <row r="39203" spans="27:29" x14ac:dyDescent="0.25">
      <c r="AA39203"/>
      <c r="AB39203"/>
      <c r="AC39203"/>
    </row>
    <row r="39204" spans="27:29" x14ac:dyDescent="0.25">
      <c r="AA39204"/>
      <c r="AB39204"/>
      <c r="AC39204"/>
    </row>
    <row r="39205" spans="27:29" x14ac:dyDescent="0.25">
      <c r="AA39205"/>
      <c r="AB39205"/>
      <c r="AC39205"/>
    </row>
    <row r="39206" spans="27:29" x14ac:dyDescent="0.25">
      <c r="AA39206"/>
      <c r="AB39206"/>
      <c r="AC39206"/>
    </row>
    <row r="39207" spans="27:29" x14ac:dyDescent="0.25">
      <c r="AA39207"/>
      <c r="AB39207"/>
      <c r="AC39207"/>
    </row>
    <row r="39208" spans="27:29" x14ac:dyDescent="0.25">
      <c r="AA39208"/>
      <c r="AB39208"/>
      <c r="AC39208"/>
    </row>
    <row r="39209" spans="27:29" x14ac:dyDescent="0.25">
      <c r="AA39209"/>
      <c r="AB39209"/>
      <c r="AC39209"/>
    </row>
    <row r="39210" spans="27:29" x14ac:dyDescent="0.25">
      <c r="AA39210"/>
      <c r="AB39210"/>
      <c r="AC39210"/>
    </row>
    <row r="39211" spans="27:29" x14ac:dyDescent="0.25">
      <c r="AA39211"/>
      <c r="AB39211"/>
      <c r="AC39211"/>
    </row>
    <row r="39212" spans="27:29" x14ac:dyDescent="0.25">
      <c r="AA39212"/>
      <c r="AB39212"/>
      <c r="AC39212"/>
    </row>
    <row r="39213" spans="27:29" x14ac:dyDescent="0.25">
      <c r="AA39213"/>
      <c r="AB39213"/>
      <c r="AC39213"/>
    </row>
    <row r="39214" spans="27:29" x14ac:dyDescent="0.25">
      <c r="AA39214"/>
      <c r="AB39214"/>
      <c r="AC39214"/>
    </row>
    <row r="39215" spans="27:29" x14ac:dyDescent="0.25">
      <c r="AA39215"/>
      <c r="AB39215"/>
      <c r="AC39215"/>
    </row>
    <row r="39216" spans="27:29" x14ac:dyDescent="0.25">
      <c r="AA39216"/>
      <c r="AB39216"/>
      <c r="AC39216"/>
    </row>
    <row r="39217" spans="27:29" x14ac:dyDescent="0.25">
      <c r="AA39217"/>
      <c r="AB39217"/>
      <c r="AC39217"/>
    </row>
    <row r="39218" spans="27:29" x14ac:dyDescent="0.25">
      <c r="AA39218"/>
      <c r="AB39218"/>
      <c r="AC39218"/>
    </row>
    <row r="39219" spans="27:29" x14ac:dyDescent="0.25">
      <c r="AA39219"/>
      <c r="AB39219"/>
      <c r="AC39219"/>
    </row>
    <row r="39220" spans="27:29" x14ac:dyDescent="0.25">
      <c r="AA39220"/>
      <c r="AB39220"/>
      <c r="AC39220"/>
    </row>
    <row r="39221" spans="27:29" x14ac:dyDescent="0.25">
      <c r="AA39221"/>
      <c r="AB39221"/>
      <c r="AC39221"/>
    </row>
    <row r="39222" spans="27:29" x14ac:dyDescent="0.25">
      <c r="AA39222"/>
      <c r="AB39222"/>
      <c r="AC39222"/>
    </row>
    <row r="39223" spans="27:29" x14ac:dyDescent="0.25">
      <c r="AA39223"/>
      <c r="AB39223"/>
      <c r="AC39223"/>
    </row>
    <row r="39224" spans="27:29" x14ac:dyDescent="0.25">
      <c r="AA39224"/>
      <c r="AB39224"/>
      <c r="AC39224"/>
    </row>
    <row r="39225" spans="27:29" x14ac:dyDescent="0.25">
      <c r="AA39225"/>
      <c r="AB39225"/>
      <c r="AC39225"/>
    </row>
    <row r="39226" spans="27:29" x14ac:dyDescent="0.25">
      <c r="AA39226"/>
      <c r="AB39226"/>
      <c r="AC39226"/>
    </row>
    <row r="39227" spans="27:29" x14ac:dyDescent="0.25">
      <c r="AA39227"/>
      <c r="AB39227"/>
      <c r="AC39227"/>
    </row>
    <row r="39228" spans="27:29" x14ac:dyDescent="0.25">
      <c r="AA39228"/>
      <c r="AB39228"/>
      <c r="AC39228"/>
    </row>
    <row r="39229" spans="27:29" x14ac:dyDescent="0.25">
      <c r="AA39229"/>
      <c r="AB39229"/>
      <c r="AC39229"/>
    </row>
    <row r="39230" spans="27:29" x14ac:dyDescent="0.25">
      <c r="AA39230"/>
      <c r="AB39230"/>
      <c r="AC39230"/>
    </row>
    <row r="39231" spans="27:29" x14ac:dyDescent="0.25">
      <c r="AA39231"/>
      <c r="AB39231"/>
      <c r="AC39231"/>
    </row>
    <row r="39232" spans="27:29" x14ac:dyDescent="0.25">
      <c r="AA39232"/>
      <c r="AB39232"/>
      <c r="AC39232"/>
    </row>
    <row r="39233" spans="27:29" x14ac:dyDescent="0.25">
      <c r="AA39233"/>
      <c r="AB39233"/>
      <c r="AC39233"/>
    </row>
    <row r="39234" spans="27:29" x14ac:dyDescent="0.25">
      <c r="AA39234"/>
      <c r="AB39234"/>
      <c r="AC39234"/>
    </row>
    <row r="39235" spans="27:29" x14ac:dyDescent="0.25">
      <c r="AA39235"/>
      <c r="AB39235"/>
      <c r="AC39235"/>
    </row>
    <row r="39236" spans="27:29" x14ac:dyDescent="0.25">
      <c r="AA39236"/>
      <c r="AB39236"/>
      <c r="AC39236"/>
    </row>
    <row r="39237" spans="27:29" x14ac:dyDescent="0.25">
      <c r="AA39237"/>
      <c r="AB39237"/>
      <c r="AC39237"/>
    </row>
    <row r="39238" spans="27:29" x14ac:dyDescent="0.25">
      <c r="AA39238"/>
      <c r="AB39238"/>
      <c r="AC39238"/>
    </row>
    <row r="39239" spans="27:29" x14ac:dyDescent="0.25">
      <c r="AA39239"/>
      <c r="AB39239"/>
      <c r="AC39239"/>
    </row>
    <row r="39240" spans="27:29" x14ac:dyDescent="0.25">
      <c r="AA39240"/>
      <c r="AB39240"/>
      <c r="AC39240"/>
    </row>
    <row r="39241" spans="27:29" x14ac:dyDescent="0.25">
      <c r="AA39241"/>
      <c r="AB39241"/>
      <c r="AC39241"/>
    </row>
    <row r="39242" spans="27:29" x14ac:dyDescent="0.25">
      <c r="AA39242"/>
      <c r="AB39242"/>
      <c r="AC39242"/>
    </row>
    <row r="39243" spans="27:29" x14ac:dyDescent="0.25">
      <c r="AA39243"/>
      <c r="AB39243"/>
      <c r="AC39243"/>
    </row>
    <row r="39244" spans="27:29" x14ac:dyDescent="0.25">
      <c r="AA39244"/>
      <c r="AB39244"/>
      <c r="AC39244"/>
    </row>
    <row r="39245" spans="27:29" x14ac:dyDescent="0.25">
      <c r="AA39245"/>
      <c r="AB39245"/>
      <c r="AC39245"/>
    </row>
    <row r="39246" spans="27:29" x14ac:dyDescent="0.25">
      <c r="AA39246"/>
      <c r="AB39246"/>
      <c r="AC39246"/>
    </row>
    <row r="39247" spans="27:29" x14ac:dyDescent="0.25">
      <c r="AA39247"/>
      <c r="AB39247"/>
      <c r="AC39247"/>
    </row>
    <row r="39248" spans="27:29" x14ac:dyDescent="0.25">
      <c r="AA39248"/>
      <c r="AB39248"/>
      <c r="AC39248"/>
    </row>
    <row r="39249" spans="27:29" x14ac:dyDescent="0.25">
      <c r="AA39249"/>
      <c r="AB39249"/>
      <c r="AC39249"/>
    </row>
    <row r="39250" spans="27:29" x14ac:dyDescent="0.25">
      <c r="AA39250"/>
      <c r="AB39250"/>
      <c r="AC39250"/>
    </row>
    <row r="39251" spans="27:29" x14ac:dyDescent="0.25">
      <c r="AA39251"/>
      <c r="AB39251"/>
      <c r="AC39251"/>
    </row>
    <row r="39252" spans="27:29" x14ac:dyDescent="0.25">
      <c r="AA39252"/>
      <c r="AB39252"/>
      <c r="AC39252"/>
    </row>
    <row r="39253" spans="27:29" x14ac:dyDescent="0.25">
      <c r="AA39253"/>
      <c r="AB39253"/>
      <c r="AC39253"/>
    </row>
    <row r="39254" spans="27:29" x14ac:dyDescent="0.25">
      <c r="AA39254"/>
      <c r="AB39254"/>
      <c r="AC39254"/>
    </row>
    <row r="39255" spans="27:29" x14ac:dyDescent="0.25">
      <c r="AA39255"/>
      <c r="AB39255"/>
      <c r="AC39255"/>
    </row>
    <row r="39256" spans="27:29" x14ac:dyDescent="0.25">
      <c r="AA39256"/>
      <c r="AB39256"/>
      <c r="AC39256"/>
    </row>
    <row r="39257" spans="27:29" x14ac:dyDescent="0.25">
      <c r="AA39257"/>
      <c r="AB39257"/>
      <c r="AC39257"/>
    </row>
    <row r="39258" spans="27:29" x14ac:dyDescent="0.25">
      <c r="AA39258"/>
      <c r="AB39258"/>
      <c r="AC39258"/>
    </row>
    <row r="39259" spans="27:29" x14ac:dyDescent="0.25">
      <c r="AA39259"/>
      <c r="AB39259"/>
      <c r="AC39259"/>
    </row>
    <row r="39260" spans="27:29" x14ac:dyDescent="0.25">
      <c r="AA39260"/>
      <c r="AB39260"/>
      <c r="AC39260"/>
    </row>
    <row r="39261" spans="27:29" x14ac:dyDescent="0.25">
      <c r="AA39261"/>
      <c r="AB39261"/>
      <c r="AC39261"/>
    </row>
    <row r="39262" spans="27:29" x14ac:dyDescent="0.25">
      <c r="AA39262"/>
      <c r="AB39262"/>
      <c r="AC39262"/>
    </row>
    <row r="39263" spans="27:29" x14ac:dyDescent="0.25">
      <c r="AA39263"/>
      <c r="AB39263"/>
      <c r="AC39263"/>
    </row>
    <row r="39264" spans="27:29" x14ac:dyDescent="0.25">
      <c r="AA39264"/>
      <c r="AB39264"/>
      <c r="AC39264"/>
    </row>
    <row r="39265" spans="27:29" x14ac:dyDescent="0.25">
      <c r="AA39265"/>
      <c r="AB39265"/>
      <c r="AC39265"/>
    </row>
    <row r="39266" spans="27:29" x14ac:dyDescent="0.25">
      <c r="AA39266"/>
      <c r="AB39266"/>
      <c r="AC39266"/>
    </row>
    <row r="39267" spans="27:29" x14ac:dyDescent="0.25">
      <c r="AA39267"/>
      <c r="AB39267"/>
      <c r="AC39267"/>
    </row>
    <row r="39268" spans="27:29" x14ac:dyDescent="0.25">
      <c r="AA39268"/>
      <c r="AB39268"/>
      <c r="AC39268"/>
    </row>
    <row r="39269" spans="27:29" x14ac:dyDescent="0.25">
      <c r="AA39269"/>
      <c r="AB39269"/>
      <c r="AC39269"/>
    </row>
    <row r="39270" spans="27:29" x14ac:dyDescent="0.25">
      <c r="AA39270"/>
      <c r="AB39270"/>
      <c r="AC39270"/>
    </row>
    <row r="39271" spans="27:29" x14ac:dyDescent="0.25">
      <c r="AA39271"/>
      <c r="AB39271"/>
      <c r="AC39271"/>
    </row>
    <row r="39272" spans="27:29" x14ac:dyDescent="0.25">
      <c r="AA39272"/>
      <c r="AB39272"/>
      <c r="AC39272"/>
    </row>
    <row r="39273" spans="27:29" x14ac:dyDescent="0.25">
      <c r="AA39273"/>
      <c r="AB39273"/>
      <c r="AC39273"/>
    </row>
    <row r="39274" spans="27:29" x14ac:dyDescent="0.25">
      <c r="AA39274"/>
      <c r="AB39274"/>
      <c r="AC39274"/>
    </row>
    <row r="39275" spans="27:29" x14ac:dyDescent="0.25">
      <c r="AA39275"/>
      <c r="AB39275"/>
      <c r="AC39275"/>
    </row>
    <row r="39276" spans="27:29" x14ac:dyDescent="0.25">
      <c r="AA39276"/>
      <c r="AB39276"/>
      <c r="AC39276"/>
    </row>
    <row r="39277" spans="27:29" x14ac:dyDescent="0.25">
      <c r="AA39277"/>
      <c r="AB39277"/>
      <c r="AC39277"/>
    </row>
    <row r="39278" spans="27:29" x14ac:dyDescent="0.25">
      <c r="AA39278"/>
      <c r="AB39278"/>
      <c r="AC39278"/>
    </row>
    <row r="39279" spans="27:29" x14ac:dyDescent="0.25">
      <c r="AA39279"/>
      <c r="AB39279"/>
      <c r="AC39279"/>
    </row>
    <row r="39280" spans="27:29" x14ac:dyDescent="0.25">
      <c r="AA39280"/>
      <c r="AB39280"/>
      <c r="AC39280"/>
    </row>
    <row r="39281" spans="27:29" x14ac:dyDescent="0.25">
      <c r="AA39281"/>
      <c r="AB39281"/>
      <c r="AC39281"/>
    </row>
    <row r="39282" spans="27:29" x14ac:dyDescent="0.25">
      <c r="AA39282"/>
      <c r="AB39282"/>
      <c r="AC39282"/>
    </row>
    <row r="39283" spans="27:29" x14ac:dyDescent="0.25">
      <c r="AA39283"/>
      <c r="AB39283"/>
      <c r="AC39283"/>
    </row>
    <row r="39284" spans="27:29" x14ac:dyDescent="0.25">
      <c r="AA39284"/>
      <c r="AB39284"/>
      <c r="AC39284"/>
    </row>
    <row r="39285" spans="27:29" x14ac:dyDescent="0.25">
      <c r="AA39285"/>
      <c r="AB39285"/>
      <c r="AC39285"/>
    </row>
    <row r="39286" spans="27:29" x14ac:dyDescent="0.25">
      <c r="AA39286"/>
      <c r="AB39286"/>
      <c r="AC39286"/>
    </row>
    <row r="39287" spans="27:29" x14ac:dyDescent="0.25">
      <c r="AA39287"/>
      <c r="AB39287"/>
      <c r="AC39287"/>
    </row>
    <row r="39288" spans="27:29" x14ac:dyDescent="0.25">
      <c r="AA39288"/>
      <c r="AB39288"/>
      <c r="AC39288"/>
    </row>
    <row r="39289" spans="27:29" x14ac:dyDescent="0.25">
      <c r="AA39289"/>
      <c r="AB39289"/>
      <c r="AC39289"/>
    </row>
    <row r="39290" spans="27:29" x14ac:dyDescent="0.25">
      <c r="AA39290"/>
      <c r="AB39290"/>
      <c r="AC39290"/>
    </row>
    <row r="39291" spans="27:29" x14ac:dyDescent="0.25">
      <c r="AA39291"/>
      <c r="AB39291"/>
      <c r="AC39291"/>
    </row>
    <row r="39292" spans="27:29" x14ac:dyDescent="0.25">
      <c r="AA39292"/>
      <c r="AB39292"/>
      <c r="AC39292"/>
    </row>
    <row r="39293" spans="27:29" x14ac:dyDescent="0.25">
      <c r="AA39293"/>
      <c r="AB39293"/>
      <c r="AC39293"/>
    </row>
    <row r="39294" spans="27:29" x14ac:dyDescent="0.25">
      <c r="AA39294"/>
      <c r="AB39294"/>
      <c r="AC39294"/>
    </row>
    <row r="39295" spans="27:29" x14ac:dyDescent="0.25">
      <c r="AA39295"/>
      <c r="AB39295"/>
      <c r="AC39295"/>
    </row>
    <row r="39296" spans="27:29" x14ac:dyDescent="0.25">
      <c r="AA39296"/>
      <c r="AB39296"/>
      <c r="AC39296"/>
    </row>
    <row r="39297" spans="27:29" x14ac:dyDescent="0.25">
      <c r="AA39297"/>
      <c r="AB39297"/>
      <c r="AC39297"/>
    </row>
    <row r="39298" spans="27:29" x14ac:dyDescent="0.25">
      <c r="AA39298"/>
      <c r="AB39298"/>
      <c r="AC39298"/>
    </row>
    <row r="39299" spans="27:29" x14ac:dyDescent="0.25">
      <c r="AA39299"/>
      <c r="AB39299"/>
      <c r="AC39299"/>
    </row>
    <row r="39300" spans="27:29" x14ac:dyDescent="0.25">
      <c r="AA39300"/>
      <c r="AB39300"/>
      <c r="AC39300"/>
    </row>
    <row r="39301" spans="27:29" x14ac:dyDescent="0.25">
      <c r="AA39301"/>
      <c r="AB39301"/>
      <c r="AC39301"/>
    </row>
    <row r="39302" spans="27:29" x14ac:dyDescent="0.25">
      <c r="AA39302"/>
      <c r="AB39302"/>
      <c r="AC39302"/>
    </row>
    <row r="39303" spans="27:29" x14ac:dyDescent="0.25">
      <c r="AA39303"/>
      <c r="AB39303"/>
      <c r="AC39303"/>
    </row>
    <row r="39304" spans="27:29" x14ac:dyDescent="0.25">
      <c r="AA39304"/>
      <c r="AB39304"/>
      <c r="AC39304"/>
    </row>
    <row r="39305" spans="27:29" x14ac:dyDescent="0.25">
      <c r="AA39305"/>
      <c r="AB39305"/>
      <c r="AC39305"/>
    </row>
    <row r="39306" spans="27:29" x14ac:dyDescent="0.25">
      <c r="AA39306"/>
      <c r="AB39306"/>
      <c r="AC39306"/>
    </row>
    <row r="39307" spans="27:29" x14ac:dyDescent="0.25">
      <c r="AA39307"/>
      <c r="AB39307"/>
      <c r="AC39307"/>
    </row>
    <row r="39308" spans="27:29" x14ac:dyDescent="0.25">
      <c r="AA39308"/>
      <c r="AB39308"/>
      <c r="AC39308"/>
    </row>
    <row r="39309" spans="27:29" x14ac:dyDescent="0.25">
      <c r="AA39309"/>
      <c r="AB39309"/>
      <c r="AC39309"/>
    </row>
    <row r="39310" spans="27:29" x14ac:dyDescent="0.25">
      <c r="AA39310"/>
      <c r="AB39310"/>
      <c r="AC39310"/>
    </row>
    <row r="39311" spans="27:29" x14ac:dyDescent="0.25">
      <c r="AA39311"/>
      <c r="AB39311"/>
      <c r="AC39311"/>
    </row>
    <row r="39312" spans="27:29" x14ac:dyDescent="0.25">
      <c r="AA39312"/>
      <c r="AB39312"/>
      <c r="AC39312"/>
    </row>
    <row r="39313" spans="27:29" x14ac:dyDescent="0.25">
      <c r="AA39313"/>
      <c r="AB39313"/>
      <c r="AC39313"/>
    </row>
    <row r="39314" spans="27:29" x14ac:dyDescent="0.25">
      <c r="AA39314"/>
      <c r="AB39314"/>
      <c r="AC39314"/>
    </row>
    <row r="39315" spans="27:29" x14ac:dyDescent="0.25">
      <c r="AA39315"/>
      <c r="AB39315"/>
      <c r="AC39315"/>
    </row>
    <row r="39316" spans="27:29" x14ac:dyDescent="0.25">
      <c r="AA39316"/>
      <c r="AB39316"/>
      <c r="AC39316"/>
    </row>
    <row r="39317" spans="27:29" x14ac:dyDescent="0.25">
      <c r="AA39317"/>
      <c r="AB39317"/>
      <c r="AC39317"/>
    </row>
    <row r="39318" spans="27:29" x14ac:dyDescent="0.25">
      <c r="AA39318"/>
      <c r="AB39318"/>
      <c r="AC39318"/>
    </row>
    <row r="39319" spans="27:29" x14ac:dyDescent="0.25">
      <c r="AA39319"/>
      <c r="AB39319"/>
      <c r="AC39319"/>
    </row>
    <row r="39320" spans="27:29" x14ac:dyDescent="0.25">
      <c r="AA39320"/>
      <c r="AB39320"/>
      <c r="AC39320"/>
    </row>
    <row r="39321" spans="27:29" x14ac:dyDescent="0.25">
      <c r="AA39321"/>
      <c r="AB39321"/>
      <c r="AC39321"/>
    </row>
    <row r="39322" spans="27:29" x14ac:dyDescent="0.25">
      <c r="AA39322"/>
      <c r="AB39322"/>
      <c r="AC39322"/>
    </row>
    <row r="39323" spans="27:29" x14ac:dyDescent="0.25">
      <c r="AA39323"/>
      <c r="AB39323"/>
      <c r="AC39323"/>
    </row>
    <row r="39324" spans="27:29" x14ac:dyDescent="0.25">
      <c r="AA39324"/>
      <c r="AB39324"/>
      <c r="AC39324"/>
    </row>
    <row r="39325" spans="27:29" x14ac:dyDescent="0.25">
      <c r="AA39325"/>
      <c r="AB39325"/>
      <c r="AC39325"/>
    </row>
    <row r="39326" spans="27:29" x14ac:dyDescent="0.25">
      <c r="AA39326"/>
      <c r="AB39326"/>
      <c r="AC39326"/>
    </row>
    <row r="39327" spans="27:29" x14ac:dyDescent="0.25">
      <c r="AA39327"/>
      <c r="AB39327"/>
      <c r="AC39327"/>
    </row>
    <row r="39328" spans="27:29" x14ac:dyDescent="0.25">
      <c r="AA39328"/>
      <c r="AB39328"/>
      <c r="AC39328"/>
    </row>
    <row r="39329" spans="27:29" x14ac:dyDescent="0.25">
      <c r="AA39329"/>
      <c r="AB39329"/>
      <c r="AC39329"/>
    </row>
    <row r="39330" spans="27:29" x14ac:dyDescent="0.25">
      <c r="AA39330"/>
      <c r="AB39330"/>
      <c r="AC39330"/>
    </row>
    <row r="39331" spans="27:29" x14ac:dyDescent="0.25">
      <c r="AA39331"/>
      <c r="AB39331"/>
      <c r="AC39331"/>
    </row>
    <row r="39332" spans="27:29" x14ac:dyDescent="0.25">
      <c r="AA39332"/>
      <c r="AB39332"/>
      <c r="AC39332"/>
    </row>
    <row r="39333" spans="27:29" x14ac:dyDescent="0.25">
      <c r="AA39333"/>
      <c r="AB39333"/>
      <c r="AC39333"/>
    </row>
    <row r="39334" spans="27:29" x14ac:dyDescent="0.25">
      <c r="AA39334"/>
      <c r="AB39334"/>
      <c r="AC39334"/>
    </row>
    <row r="39335" spans="27:29" x14ac:dyDescent="0.25">
      <c r="AA39335"/>
      <c r="AB39335"/>
      <c r="AC39335"/>
    </row>
    <row r="39336" spans="27:29" x14ac:dyDescent="0.25">
      <c r="AA39336"/>
      <c r="AB39336"/>
      <c r="AC39336"/>
    </row>
    <row r="39337" spans="27:29" x14ac:dyDescent="0.25">
      <c r="AA39337"/>
      <c r="AB39337"/>
      <c r="AC39337"/>
    </row>
    <row r="39338" spans="27:29" x14ac:dyDescent="0.25">
      <c r="AA39338"/>
      <c r="AB39338"/>
      <c r="AC39338"/>
    </row>
    <row r="39339" spans="27:29" x14ac:dyDescent="0.25">
      <c r="AA39339"/>
      <c r="AB39339"/>
      <c r="AC39339"/>
    </row>
    <row r="39340" spans="27:29" x14ac:dyDescent="0.25">
      <c r="AA39340"/>
      <c r="AB39340"/>
      <c r="AC39340"/>
    </row>
    <row r="39341" spans="27:29" x14ac:dyDescent="0.25">
      <c r="AA39341"/>
      <c r="AB39341"/>
      <c r="AC39341"/>
    </row>
    <row r="39342" spans="27:29" x14ac:dyDescent="0.25">
      <c r="AA39342"/>
      <c r="AB39342"/>
      <c r="AC39342"/>
    </row>
    <row r="39343" spans="27:29" x14ac:dyDescent="0.25">
      <c r="AA39343"/>
      <c r="AB39343"/>
      <c r="AC39343"/>
    </row>
    <row r="39344" spans="27:29" x14ac:dyDescent="0.25">
      <c r="AA39344"/>
      <c r="AB39344"/>
      <c r="AC39344"/>
    </row>
    <row r="39345" spans="27:29" x14ac:dyDescent="0.25">
      <c r="AA39345"/>
      <c r="AB39345"/>
      <c r="AC39345"/>
    </row>
    <row r="39346" spans="27:29" x14ac:dyDescent="0.25">
      <c r="AA39346"/>
      <c r="AB39346"/>
      <c r="AC39346"/>
    </row>
    <row r="39347" spans="27:29" x14ac:dyDescent="0.25">
      <c r="AA39347"/>
      <c r="AB39347"/>
      <c r="AC39347"/>
    </row>
    <row r="39348" spans="27:29" x14ac:dyDescent="0.25">
      <c r="AA39348"/>
      <c r="AB39348"/>
      <c r="AC39348"/>
    </row>
    <row r="39349" spans="27:29" x14ac:dyDescent="0.25">
      <c r="AA39349"/>
      <c r="AB39349"/>
      <c r="AC39349"/>
    </row>
    <row r="39350" spans="27:29" x14ac:dyDescent="0.25">
      <c r="AA39350"/>
      <c r="AB39350"/>
      <c r="AC39350"/>
    </row>
    <row r="39351" spans="27:29" x14ac:dyDescent="0.25">
      <c r="AA39351"/>
      <c r="AB39351"/>
      <c r="AC39351"/>
    </row>
    <row r="39352" spans="27:29" x14ac:dyDescent="0.25">
      <c r="AA39352"/>
      <c r="AB39352"/>
      <c r="AC39352"/>
    </row>
    <row r="39353" spans="27:29" x14ac:dyDescent="0.25">
      <c r="AA39353"/>
      <c r="AB39353"/>
      <c r="AC39353"/>
    </row>
    <row r="39354" spans="27:29" x14ac:dyDescent="0.25">
      <c r="AA39354"/>
      <c r="AB39354"/>
      <c r="AC39354"/>
    </row>
    <row r="39355" spans="27:29" x14ac:dyDescent="0.25">
      <c r="AA39355"/>
      <c r="AB39355"/>
      <c r="AC39355"/>
    </row>
    <row r="39356" spans="27:29" x14ac:dyDescent="0.25">
      <c r="AA39356"/>
      <c r="AB39356"/>
      <c r="AC39356"/>
    </row>
    <row r="39357" spans="27:29" x14ac:dyDescent="0.25">
      <c r="AA39357"/>
      <c r="AB39357"/>
      <c r="AC39357"/>
    </row>
    <row r="39358" spans="27:29" x14ac:dyDescent="0.25">
      <c r="AA39358"/>
      <c r="AB39358"/>
      <c r="AC39358"/>
    </row>
    <row r="39359" spans="27:29" x14ac:dyDescent="0.25">
      <c r="AA39359"/>
      <c r="AB39359"/>
      <c r="AC39359"/>
    </row>
    <row r="39360" spans="27:29" x14ac:dyDescent="0.25">
      <c r="AA39360"/>
      <c r="AB39360"/>
      <c r="AC39360"/>
    </row>
    <row r="39361" spans="27:29" x14ac:dyDescent="0.25">
      <c r="AA39361"/>
      <c r="AB39361"/>
      <c r="AC39361"/>
    </row>
    <row r="39362" spans="27:29" x14ac:dyDescent="0.25">
      <c r="AA39362"/>
      <c r="AB39362"/>
      <c r="AC39362"/>
    </row>
    <row r="39363" spans="27:29" x14ac:dyDescent="0.25">
      <c r="AA39363"/>
      <c r="AB39363"/>
      <c r="AC39363"/>
    </row>
    <row r="39364" spans="27:29" x14ac:dyDescent="0.25">
      <c r="AA39364"/>
      <c r="AB39364"/>
      <c r="AC39364"/>
    </row>
    <row r="39365" spans="27:29" x14ac:dyDescent="0.25">
      <c r="AA39365"/>
      <c r="AB39365"/>
      <c r="AC39365"/>
    </row>
    <row r="39366" spans="27:29" x14ac:dyDescent="0.25">
      <c r="AA39366"/>
      <c r="AB39366"/>
      <c r="AC39366"/>
    </row>
    <row r="39367" spans="27:29" x14ac:dyDescent="0.25">
      <c r="AA39367"/>
      <c r="AB39367"/>
      <c r="AC39367"/>
    </row>
    <row r="39368" spans="27:29" x14ac:dyDescent="0.25">
      <c r="AA39368"/>
      <c r="AB39368"/>
      <c r="AC39368"/>
    </row>
    <row r="39369" spans="27:29" x14ac:dyDescent="0.25">
      <c r="AA39369"/>
      <c r="AB39369"/>
      <c r="AC39369"/>
    </row>
    <row r="39370" spans="27:29" x14ac:dyDescent="0.25">
      <c r="AA39370"/>
      <c r="AB39370"/>
      <c r="AC39370"/>
    </row>
    <row r="39371" spans="27:29" x14ac:dyDescent="0.25">
      <c r="AA39371"/>
      <c r="AB39371"/>
      <c r="AC39371"/>
    </row>
    <row r="39372" spans="27:29" x14ac:dyDescent="0.25">
      <c r="AA39372"/>
      <c r="AB39372"/>
      <c r="AC39372"/>
    </row>
    <row r="39373" spans="27:29" x14ac:dyDescent="0.25">
      <c r="AA39373"/>
      <c r="AB39373"/>
      <c r="AC39373"/>
    </row>
    <row r="39374" spans="27:29" x14ac:dyDescent="0.25">
      <c r="AA39374"/>
      <c r="AB39374"/>
      <c r="AC39374"/>
    </row>
    <row r="39375" spans="27:29" x14ac:dyDescent="0.25">
      <c r="AA39375"/>
      <c r="AB39375"/>
      <c r="AC39375"/>
    </row>
    <row r="39376" spans="27:29" x14ac:dyDescent="0.25">
      <c r="AA39376"/>
      <c r="AB39376"/>
      <c r="AC39376"/>
    </row>
    <row r="39377" spans="27:29" x14ac:dyDescent="0.25">
      <c r="AA39377"/>
      <c r="AB39377"/>
      <c r="AC39377"/>
    </row>
    <row r="39378" spans="27:29" x14ac:dyDescent="0.25">
      <c r="AA39378"/>
      <c r="AB39378"/>
      <c r="AC39378"/>
    </row>
    <row r="39379" spans="27:29" x14ac:dyDescent="0.25">
      <c r="AA39379"/>
      <c r="AB39379"/>
      <c r="AC39379"/>
    </row>
    <row r="39380" spans="27:29" x14ac:dyDescent="0.25">
      <c r="AA39380"/>
      <c r="AB39380"/>
      <c r="AC39380"/>
    </row>
    <row r="39381" spans="27:29" x14ac:dyDescent="0.25">
      <c r="AA39381"/>
      <c r="AB39381"/>
      <c r="AC39381"/>
    </row>
    <row r="39382" spans="27:29" x14ac:dyDescent="0.25">
      <c r="AA39382"/>
      <c r="AB39382"/>
      <c r="AC39382"/>
    </row>
    <row r="39383" spans="27:29" x14ac:dyDescent="0.25">
      <c r="AA39383"/>
      <c r="AB39383"/>
      <c r="AC39383"/>
    </row>
    <row r="39384" spans="27:29" x14ac:dyDescent="0.25">
      <c r="AA39384"/>
      <c r="AB39384"/>
      <c r="AC39384"/>
    </row>
    <row r="39385" spans="27:29" x14ac:dyDescent="0.25">
      <c r="AA39385"/>
      <c r="AB39385"/>
      <c r="AC39385"/>
    </row>
    <row r="39386" spans="27:29" x14ac:dyDescent="0.25">
      <c r="AA39386"/>
      <c r="AB39386"/>
      <c r="AC39386"/>
    </row>
    <row r="39387" spans="27:29" x14ac:dyDescent="0.25">
      <c r="AA39387"/>
      <c r="AB39387"/>
      <c r="AC39387"/>
    </row>
    <row r="39388" spans="27:29" x14ac:dyDescent="0.25">
      <c r="AA39388"/>
      <c r="AB39388"/>
      <c r="AC39388"/>
    </row>
    <row r="39389" spans="27:29" x14ac:dyDescent="0.25">
      <c r="AA39389"/>
      <c r="AB39389"/>
      <c r="AC39389"/>
    </row>
    <row r="39390" spans="27:29" x14ac:dyDescent="0.25">
      <c r="AA39390"/>
      <c r="AB39390"/>
      <c r="AC39390"/>
    </row>
    <row r="39391" spans="27:29" x14ac:dyDescent="0.25">
      <c r="AA39391"/>
      <c r="AB39391"/>
      <c r="AC39391"/>
    </row>
    <row r="39392" spans="27:29" x14ac:dyDescent="0.25">
      <c r="AA39392"/>
      <c r="AB39392"/>
      <c r="AC39392"/>
    </row>
    <row r="39393" spans="27:29" x14ac:dyDescent="0.25">
      <c r="AA39393"/>
      <c r="AB39393"/>
      <c r="AC39393"/>
    </row>
    <row r="39394" spans="27:29" x14ac:dyDescent="0.25">
      <c r="AA39394"/>
      <c r="AB39394"/>
      <c r="AC39394"/>
    </row>
    <row r="39395" spans="27:29" x14ac:dyDescent="0.25">
      <c r="AA39395"/>
      <c r="AB39395"/>
      <c r="AC39395"/>
    </row>
    <row r="39396" spans="27:29" x14ac:dyDescent="0.25">
      <c r="AA39396"/>
      <c r="AB39396"/>
      <c r="AC39396"/>
    </row>
    <row r="39397" spans="27:29" x14ac:dyDescent="0.25">
      <c r="AA39397"/>
      <c r="AB39397"/>
      <c r="AC39397"/>
    </row>
    <row r="39398" spans="27:29" x14ac:dyDescent="0.25">
      <c r="AA39398"/>
      <c r="AB39398"/>
      <c r="AC39398"/>
    </row>
    <row r="39399" spans="27:29" x14ac:dyDescent="0.25">
      <c r="AA39399"/>
      <c r="AB39399"/>
      <c r="AC39399"/>
    </row>
    <row r="39400" spans="27:29" x14ac:dyDescent="0.25">
      <c r="AA39400"/>
      <c r="AB39400"/>
      <c r="AC39400"/>
    </row>
    <row r="39401" spans="27:29" x14ac:dyDescent="0.25">
      <c r="AA39401"/>
      <c r="AB39401"/>
      <c r="AC39401"/>
    </row>
    <row r="39402" spans="27:29" x14ac:dyDescent="0.25">
      <c r="AA39402"/>
      <c r="AB39402"/>
      <c r="AC39402"/>
    </row>
    <row r="39403" spans="27:29" x14ac:dyDescent="0.25">
      <c r="AA39403"/>
      <c r="AB39403"/>
      <c r="AC39403"/>
    </row>
    <row r="39404" spans="27:29" x14ac:dyDescent="0.25">
      <c r="AA39404"/>
      <c r="AB39404"/>
      <c r="AC39404"/>
    </row>
    <row r="39405" spans="27:29" x14ac:dyDescent="0.25">
      <c r="AA39405"/>
      <c r="AB39405"/>
      <c r="AC39405"/>
    </row>
    <row r="39406" spans="27:29" x14ac:dyDescent="0.25">
      <c r="AA39406"/>
      <c r="AB39406"/>
      <c r="AC39406"/>
    </row>
    <row r="39407" spans="27:29" x14ac:dyDescent="0.25">
      <c r="AA39407"/>
      <c r="AB39407"/>
      <c r="AC39407"/>
    </row>
    <row r="39408" spans="27:29" x14ac:dyDescent="0.25">
      <c r="AA39408"/>
      <c r="AB39408"/>
      <c r="AC39408"/>
    </row>
    <row r="39409" spans="27:29" x14ac:dyDescent="0.25">
      <c r="AA39409"/>
      <c r="AB39409"/>
      <c r="AC39409"/>
    </row>
    <row r="39410" spans="27:29" x14ac:dyDescent="0.25">
      <c r="AA39410"/>
      <c r="AB39410"/>
      <c r="AC39410"/>
    </row>
    <row r="39411" spans="27:29" x14ac:dyDescent="0.25">
      <c r="AA39411"/>
      <c r="AB39411"/>
      <c r="AC39411"/>
    </row>
    <row r="39412" spans="27:29" x14ac:dyDescent="0.25">
      <c r="AA39412"/>
      <c r="AB39412"/>
      <c r="AC39412"/>
    </row>
    <row r="39413" spans="27:29" x14ac:dyDescent="0.25">
      <c r="AA39413"/>
      <c r="AB39413"/>
      <c r="AC39413"/>
    </row>
    <row r="39414" spans="27:29" x14ac:dyDescent="0.25">
      <c r="AA39414"/>
      <c r="AB39414"/>
      <c r="AC39414"/>
    </row>
    <row r="39415" spans="27:29" x14ac:dyDescent="0.25">
      <c r="AA39415"/>
      <c r="AB39415"/>
      <c r="AC39415"/>
    </row>
    <row r="39416" spans="27:29" x14ac:dyDescent="0.25">
      <c r="AA39416"/>
      <c r="AB39416"/>
      <c r="AC39416"/>
    </row>
    <row r="39417" spans="27:29" x14ac:dyDescent="0.25">
      <c r="AA39417"/>
      <c r="AB39417"/>
      <c r="AC39417"/>
    </row>
    <row r="39418" spans="27:29" x14ac:dyDescent="0.25">
      <c r="AA39418"/>
      <c r="AB39418"/>
      <c r="AC39418"/>
    </row>
    <row r="39419" spans="27:29" x14ac:dyDescent="0.25">
      <c r="AA39419"/>
      <c r="AB39419"/>
      <c r="AC39419"/>
    </row>
    <row r="39420" spans="27:29" x14ac:dyDescent="0.25">
      <c r="AA39420"/>
      <c r="AB39420"/>
      <c r="AC39420"/>
    </row>
    <row r="39421" spans="27:29" x14ac:dyDescent="0.25">
      <c r="AA39421"/>
      <c r="AB39421"/>
      <c r="AC39421"/>
    </row>
    <row r="39422" spans="27:29" x14ac:dyDescent="0.25">
      <c r="AA39422"/>
      <c r="AB39422"/>
      <c r="AC39422"/>
    </row>
    <row r="39423" spans="27:29" x14ac:dyDescent="0.25">
      <c r="AA39423"/>
      <c r="AB39423"/>
      <c r="AC39423"/>
    </row>
    <row r="39424" spans="27:29" x14ac:dyDescent="0.25">
      <c r="AA39424"/>
      <c r="AB39424"/>
      <c r="AC39424"/>
    </row>
    <row r="39425" spans="27:29" x14ac:dyDescent="0.25">
      <c r="AA39425"/>
      <c r="AB39425"/>
      <c r="AC39425"/>
    </row>
    <row r="39426" spans="27:29" x14ac:dyDescent="0.25">
      <c r="AA39426"/>
      <c r="AB39426"/>
      <c r="AC39426"/>
    </row>
    <row r="39427" spans="27:29" x14ac:dyDescent="0.25">
      <c r="AA39427"/>
      <c r="AB39427"/>
      <c r="AC39427"/>
    </row>
    <row r="39428" spans="27:29" x14ac:dyDescent="0.25">
      <c r="AA39428"/>
      <c r="AB39428"/>
      <c r="AC39428"/>
    </row>
    <row r="39429" spans="27:29" x14ac:dyDescent="0.25">
      <c r="AA39429"/>
      <c r="AB39429"/>
      <c r="AC39429"/>
    </row>
    <row r="39430" spans="27:29" x14ac:dyDescent="0.25">
      <c r="AA39430"/>
      <c r="AB39430"/>
      <c r="AC39430"/>
    </row>
    <row r="39431" spans="27:29" x14ac:dyDescent="0.25">
      <c r="AA39431"/>
      <c r="AB39431"/>
      <c r="AC39431"/>
    </row>
    <row r="39432" spans="27:29" x14ac:dyDescent="0.25">
      <c r="AA39432"/>
      <c r="AB39432"/>
      <c r="AC39432"/>
    </row>
    <row r="39433" spans="27:29" x14ac:dyDescent="0.25">
      <c r="AA39433"/>
      <c r="AB39433"/>
      <c r="AC39433"/>
    </row>
    <row r="39434" spans="27:29" x14ac:dyDescent="0.25">
      <c r="AA39434"/>
      <c r="AB39434"/>
      <c r="AC39434"/>
    </row>
    <row r="39435" spans="27:29" x14ac:dyDescent="0.25">
      <c r="AA39435"/>
      <c r="AB39435"/>
      <c r="AC39435"/>
    </row>
    <row r="39436" spans="27:29" x14ac:dyDescent="0.25">
      <c r="AA39436"/>
      <c r="AB39436"/>
      <c r="AC39436"/>
    </row>
    <row r="39437" spans="27:29" x14ac:dyDescent="0.25">
      <c r="AA39437"/>
      <c r="AB39437"/>
      <c r="AC39437"/>
    </row>
    <row r="39438" spans="27:29" x14ac:dyDescent="0.25">
      <c r="AA39438"/>
      <c r="AB39438"/>
      <c r="AC39438"/>
    </row>
    <row r="39439" spans="27:29" x14ac:dyDescent="0.25">
      <c r="AA39439"/>
      <c r="AB39439"/>
      <c r="AC39439"/>
    </row>
    <row r="39440" spans="27:29" x14ac:dyDescent="0.25">
      <c r="AA39440"/>
      <c r="AB39440"/>
      <c r="AC39440"/>
    </row>
    <row r="39441" spans="27:29" x14ac:dyDescent="0.25">
      <c r="AA39441"/>
      <c r="AB39441"/>
      <c r="AC39441"/>
    </row>
    <row r="39442" spans="27:29" x14ac:dyDescent="0.25">
      <c r="AA39442"/>
      <c r="AB39442"/>
      <c r="AC39442"/>
    </row>
    <row r="39443" spans="27:29" x14ac:dyDescent="0.25">
      <c r="AA39443"/>
      <c r="AB39443"/>
      <c r="AC39443"/>
    </row>
    <row r="39444" spans="27:29" x14ac:dyDescent="0.25">
      <c r="AA39444"/>
      <c r="AB39444"/>
      <c r="AC39444"/>
    </row>
    <row r="39445" spans="27:29" x14ac:dyDescent="0.25">
      <c r="AA39445"/>
      <c r="AB39445"/>
      <c r="AC39445"/>
    </row>
    <row r="39446" spans="27:29" x14ac:dyDescent="0.25">
      <c r="AA39446"/>
      <c r="AB39446"/>
      <c r="AC39446"/>
    </row>
    <row r="39447" spans="27:29" x14ac:dyDescent="0.25">
      <c r="AA39447"/>
      <c r="AB39447"/>
      <c r="AC39447"/>
    </row>
    <row r="39448" spans="27:29" x14ac:dyDescent="0.25">
      <c r="AA39448"/>
      <c r="AB39448"/>
      <c r="AC39448"/>
    </row>
    <row r="39449" spans="27:29" x14ac:dyDescent="0.25">
      <c r="AA39449"/>
      <c r="AB39449"/>
      <c r="AC39449"/>
    </row>
    <row r="39450" spans="27:29" x14ac:dyDescent="0.25">
      <c r="AA39450"/>
      <c r="AB39450"/>
      <c r="AC39450"/>
    </row>
    <row r="39451" spans="27:29" x14ac:dyDescent="0.25">
      <c r="AA39451"/>
      <c r="AB39451"/>
      <c r="AC39451"/>
    </row>
    <row r="39452" spans="27:29" x14ac:dyDescent="0.25">
      <c r="AA39452"/>
      <c r="AB39452"/>
      <c r="AC39452"/>
    </row>
    <row r="39453" spans="27:29" x14ac:dyDescent="0.25">
      <c r="AA39453"/>
      <c r="AB39453"/>
      <c r="AC39453"/>
    </row>
    <row r="39454" spans="27:29" x14ac:dyDescent="0.25">
      <c r="AA39454"/>
      <c r="AB39454"/>
      <c r="AC39454"/>
    </row>
    <row r="39455" spans="27:29" x14ac:dyDescent="0.25">
      <c r="AA39455"/>
      <c r="AB39455"/>
      <c r="AC39455"/>
    </row>
    <row r="39456" spans="27:29" x14ac:dyDescent="0.25">
      <c r="AA39456"/>
      <c r="AB39456"/>
      <c r="AC39456"/>
    </row>
    <row r="39457" spans="27:29" x14ac:dyDescent="0.25">
      <c r="AA39457"/>
      <c r="AB39457"/>
      <c r="AC39457"/>
    </row>
    <row r="39458" spans="27:29" x14ac:dyDescent="0.25">
      <c r="AA39458"/>
      <c r="AB39458"/>
      <c r="AC39458"/>
    </row>
    <row r="39459" spans="27:29" x14ac:dyDescent="0.25">
      <c r="AA39459"/>
      <c r="AB39459"/>
      <c r="AC39459"/>
    </row>
    <row r="39460" spans="27:29" x14ac:dyDescent="0.25">
      <c r="AA39460"/>
      <c r="AB39460"/>
      <c r="AC39460"/>
    </row>
    <row r="39461" spans="27:29" x14ac:dyDescent="0.25">
      <c r="AA39461"/>
      <c r="AB39461"/>
      <c r="AC39461"/>
    </row>
    <row r="39462" spans="27:29" x14ac:dyDescent="0.25">
      <c r="AA39462"/>
      <c r="AB39462"/>
      <c r="AC39462"/>
    </row>
    <row r="39463" spans="27:29" x14ac:dyDescent="0.25">
      <c r="AA39463"/>
      <c r="AB39463"/>
      <c r="AC39463"/>
    </row>
    <row r="39464" spans="27:29" x14ac:dyDescent="0.25">
      <c r="AA39464"/>
      <c r="AB39464"/>
      <c r="AC39464"/>
    </row>
    <row r="39465" spans="27:29" x14ac:dyDescent="0.25">
      <c r="AA39465"/>
      <c r="AB39465"/>
      <c r="AC39465"/>
    </row>
    <row r="39466" spans="27:29" x14ac:dyDescent="0.25">
      <c r="AA39466"/>
      <c r="AB39466"/>
      <c r="AC39466"/>
    </row>
    <row r="39467" spans="27:29" x14ac:dyDescent="0.25">
      <c r="AA39467"/>
      <c r="AB39467"/>
      <c r="AC39467"/>
    </row>
    <row r="39468" spans="27:29" x14ac:dyDescent="0.25">
      <c r="AA39468"/>
      <c r="AB39468"/>
      <c r="AC39468"/>
    </row>
    <row r="39469" spans="27:29" x14ac:dyDescent="0.25">
      <c r="AA39469"/>
      <c r="AB39469"/>
      <c r="AC39469"/>
    </row>
    <row r="39470" spans="27:29" x14ac:dyDescent="0.25">
      <c r="AA39470"/>
      <c r="AB39470"/>
      <c r="AC39470"/>
    </row>
    <row r="39471" spans="27:29" x14ac:dyDescent="0.25">
      <c r="AA39471"/>
      <c r="AB39471"/>
      <c r="AC39471"/>
    </row>
    <row r="39472" spans="27:29" x14ac:dyDescent="0.25">
      <c r="AA39472"/>
      <c r="AB39472"/>
      <c r="AC39472"/>
    </row>
    <row r="39473" spans="27:29" x14ac:dyDescent="0.25">
      <c r="AA39473"/>
      <c r="AB39473"/>
      <c r="AC39473"/>
    </row>
    <row r="39474" spans="27:29" x14ac:dyDescent="0.25">
      <c r="AA39474"/>
      <c r="AB39474"/>
      <c r="AC39474"/>
    </row>
    <row r="39475" spans="27:29" x14ac:dyDescent="0.25">
      <c r="AA39475"/>
      <c r="AB39475"/>
      <c r="AC39475"/>
    </row>
    <row r="39476" spans="27:29" x14ac:dyDescent="0.25">
      <c r="AA39476"/>
      <c r="AB39476"/>
      <c r="AC39476"/>
    </row>
    <row r="39477" spans="27:29" x14ac:dyDescent="0.25">
      <c r="AA39477"/>
      <c r="AB39477"/>
      <c r="AC39477"/>
    </row>
    <row r="39478" spans="27:29" x14ac:dyDescent="0.25">
      <c r="AA39478"/>
      <c r="AB39478"/>
      <c r="AC39478"/>
    </row>
    <row r="39479" spans="27:29" x14ac:dyDescent="0.25">
      <c r="AA39479"/>
      <c r="AB39479"/>
      <c r="AC39479"/>
    </row>
    <row r="39480" spans="27:29" x14ac:dyDescent="0.25">
      <c r="AA39480"/>
      <c r="AB39480"/>
      <c r="AC39480"/>
    </row>
    <row r="39481" spans="27:29" x14ac:dyDescent="0.25">
      <c r="AA39481"/>
      <c r="AB39481"/>
      <c r="AC39481"/>
    </row>
    <row r="39482" spans="27:29" x14ac:dyDescent="0.25">
      <c r="AA39482"/>
      <c r="AB39482"/>
      <c r="AC39482"/>
    </row>
    <row r="39483" spans="27:29" x14ac:dyDescent="0.25">
      <c r="AA39483"/>
      <c r="AB39483"/>
      <c r="AC39483"/>
    </row>
    <row r="39484" spans="27:29" x14ac:dyDescent="0.25">
      <c r="AA39484"/>
      <c r="AB39484"/>
      <c r="AC39484"/>
    </row>
    <row r="39485" spans="27:29" x14ac:dyDescent="0.25">
      <c r="AA39485"/>
      <c r="AB39485"/>
      <c r="AC39485"/>
    </row>
    <row r="39486" spans="27:29" x14ac:dyDescent="0.25">
      <c r="AA39486"/>
      <c r="AB39486"/>
      <c r="AC39486"/>
    </row>
    <row r="39487" spans="27:29" x14ac:dyDescent="0.25">
      <c r="AA39487"/>
      <c r="AB39487"/>
      <c r="AC39487"/>
    </row>
    <row r="39488" spans="27:29" x14ac:dyDescent="0.25">
      <c r="AA39488"/>
      <c r="AB39488"/>
      <c r="AC39488"/>
    </row>
    <row r="39489" spans="27:29" x14ac:dyDescent="0.25">
      <c r="AA39489"/>
      <c r="AB39489"/>
      <c r="AC39489"/>
    </row>
    <row r="39490" spans="27:29" x14ac:dyDescent="0.25">
      <c r="AA39490"/>
      <c r="AB39490"/>
      <c r="AC39490"/>
    </row>
    <row r="39491" spans="27:29" x14ac:dyDescent="0.25">
      <c r="AA39491"/>
      <c r="AB39491"/>
      <c r="AC39491"/>
    </row>
    <row r="39492" spans="27:29" x14ac:dyDescent="0.25">
      <c r="AA39492"/>
      <c r="AB39492"/>
      <c r="AC39492"/>
    </row>
    <row r="39493" spans="27:29" x14ac:dyDescent="0.25">
      <c r="AA39493"/>
      <c r="AB39493"/>
      <c r="AC39493"/>
    </row>
    <row r="39494" spans="27:29" x14ac:dyDescent="0.25">
      <c r="AA39494"/>
      <c r="AB39494"/>
      <c r="AC39494"/>
    </row>
    <row r="39495" spans="27:29" x14ac:dyDescent="0.25">
      <c r="AA39495"/>
      <c r="AB39495"/>
      <c r="AC39495"/>
    </row>
    <row r="39496" spans="27:29" x14ac:dyDescent="0.25">
      <c r="AA39496"/>
      <c r="AB39496"/>
      <c r="AC39496"/>
    </row>
    <row r="39497" spans="27:29" x14ac:dyDescent="0.25">
      <c r="AA39497"/>
      <c r="AB39497"/>
      <c r="AC39497"/>
    </row>
    <row r="39498" spans="27:29" x14ac:dyDescent="0.25">
      <c r="AA39498"/>
      <c r="AB39498"/>
      <c r="AC39498"/>
    </row>
    <row r="39499" spans="27:29" x14ac:dyDescent="0.25">
      <c r="AA39499"/>
      <c r="AB39499"/>
      <c r="AC39499"/>
    </row>
    <row r="39500" spans="27:29" x14ac:dyDescent="0.25">
      <c r="AA39500"/>
      <c r="AB39500"/>
      <c r="AC39500"/>
    </row>
    <row r="39501" spans="27:29" x14ac:dyDescent="0.25">
      <c r="AA39501"/>
      <c r="AB39501"/>
      <c r="AC39501"/>
    </row>
    <row r="39502" spans="27:29" x14ac:dyDescent="0.25">
      <c r="AA39502"/>
      <c r="AB39502"/>
      <c r="AC39502"/>
    </row>
    <row r="39503" spans="27:29" x14ac:dyDescent="0.25">
      <c r="AA39503"/>
      <c r="AB39503"/>
      <c r="AC39503"/>
    </row>
    <row r="39504" spans="27:29" x14ac:dyDescent="0.25">
      <c r="AA39504"/>
      <c r="AB39504"/>
      <c r="AC39504"/>
    </row>
    <row r="39505" spans="27:29" x14ac:dyDescent="0.25">
      <c r="AA39505"/>
      <c r="AB39505"/>
      <c r="AC39505"/>
    </row>
    <row r="39506" spans="27:29" x14ac:dyDescent="0.25">
      <c r="AA39506"/>
      <c r="AB39506"/>
      <c r="AC39506"/>
    </row>
    <row r="39507" spans="27:29" x14ac:dyDescent="0.25">
      <c r="AA39507"/>
      <c r="AB39507"/>
      <c r="AC39507"/>
    </row>
    <row r="39508" spans="27:29" x14ac:dyDescent="0.25">
      <c r="AA39508"/>
      <c r="AB39508"/>
      <c r="AC39508"/>
    </row>
    <row r="39509" spans="27:29" x14ac:dyDescent="0.25">
      <c r="AA39509"/>
      <c r="AB39509"/>
      <c r="AC39509"/>
    </row>
    <row r="39510" spans="27:29" x14ac:dyDescent="0.25">
      <c r="AA39510"/>
      <c r="AB39510"/>
      <c r="AC39510"/>
    </row>
    <row r="39511" spans="27:29" x14ac:dyDescent="0.25">
      <c r="AA39511"/>
      <c r="AB39511"/>
      <c r="AC39511"/>
    </row>
    <row r="39512" spans="27:29" x14ac:dyDescent="0.25">
      <c r="AA39512"/>
      <c r="AB39512"/>
      <c r="AC39512"/>
    </row>
    <row r="39513" spans="27:29" x14ac:dyDescent="0.25">
      <c r="AA39513"/>
      <c r="AB39513"/>
      <c r="AC39513"/>
    </row>
    <row r="39514" spans="27:29" x14ac:dyDescent="0.25">
      <c r="AA39514"/>
      <c r="AB39514"/>
      <c r="AC39514"/>
    </row>
    <row r="39515" spans="27:29" x14ac:dyDescent="0.25">
      <c r="AA39515"/>
      <c r="AB39515"/>
      <c r="AC39515"/>
    </row>
    <row r="39516" spans="27:29" x14ac:dyDescent="0.25">
      <c r="AA39516"/>
      <c r="AB39516"/>
      <c r="AC39516"/>
    </row>
    <row r="39517" spans="27:29" x14ac:dyDescent="0.25">
      <c r="AA39517"/>
      <c r="AB39517"/>
      <c r="AC39517"/>
    </row>
    <row r="39518" spans="27:29" x14ac:dyDescent="0.25">
      <c r="AA39518"/>
      <c r="AB39518"/>
      <c r="AC39518"/>
    </row>
    <row r="39519" spans="27:29" x14ac:dyDescent="0.25">
      <c r="AA39519"/>
      <c r="AB39519"/>
      <c r="AC39519"/>
    </row>
    <row r="39520" spans="27:29" x14ac:dyDescent="0.25">
      <c r="AA39520"/>
      <c r="AB39520"/>
      <c r="AC39520"/>
    </row>
    <row r="39521" spans="27:29" x14ac:dyDescent="0.25">
      <c r="AA39521"/>
      <c r="AB39521"/>
      <c r="AC39521"/>
    </row>
    <row r="39522" spans="27:29" x14ac:dyDescent="0.25">
      <c r="AA39522"/>
      <c r="AB39522"/>
      <c r="AC39522"/>
    </row>
    <row r="39523" spans="27:29" x14ac:dyDescent="0.25">
      <c r="AA39523"/>
      <c r="AB39523"/>
      <c r="AC39523"/>
    </row>
    <row r="39524" spans="27:29" x14ac:dyDescent="0.25">
      <c r="AA39524"/>
      <c r="AB39524"/>
      <c r="AC39524"/>
    </row>
    <row r="39525" spans="27:29" x14ac:dyDescent="0.25">
      <c r="AA39525"/>
      <c r="AB39525"/>
      <c r="AC39525"/>
    </row>
    <row r="39526" spans="27:29" x14ac:dyDescent="0.25">
      <c r="AA39526"/>
      <c r="AB39526"/>
      <c r="AC39526"/>
    </row>
    <row r="39527" spans="27:29" x14ac:dyDescent="0.25">
      <c r="AA39527"/>
      <c r="AB39527"/>
      <c r="AC39527"/>
    </row>
    <row r="39528" spans="27:29" x14ac:dyDescent="0.25">
      <c r="AA39528"/>
      <c r="AB39528"/>
      <c r="AC39528"/>
    </row>
    <row r="39529" spans="27:29" x14ac:dyDescent="0.25">
      <c r="AA39529"/>
      <c r="AB39529"/>
      <c r="AC39529"/>
    </row>
    <row r="39530" spans="27:29" x14ac:dyDescent="0.25">
      <c r="AA39530"/>
      <c r="AB39530"/>
      <c r="AC39530"/>
    </row>
    <row r="39531" spans="27:29" x14ac:dyDescent="0.25">
      <c r="AA39531"/>
      <c r="AB39531"/>
      <c r="AC39531"/>
    </row>
    <row r="39532" spans="27:29" x14ac:dyDescent="0.25">
      <c r="AA39532"/>
      <c r="AB39532"/>
      <c r="AC39532"/>
    </row>
    <row r="39533" spans="27:29" x14ac:dyDescent="0.25">
      <c r="AA39533"/>
      <c r="AB39533"/>
      <c r="AC39533"/>
    </row>
    <row r="39534" spans="27:29" x14ac:dyDescent="0.25">
      <c r="AA39534"/>
      <c r="AB39534"/>
      <c r="AC39534"/>
    </row>
    <row r="39535" spans="27:29" x14ac:dyDescent="0.25">
      <c r="AA39535"/>
      <c r="AB39535"/>
      <c r="AC39535"/>
    </row>
    <row r="39536" spans="27:29" x14ac:dyDescent="0.25">
      <c r="AA39536"/>
      <c r="AB39536"/>
      <c r="AC39536"/>
    </row>
    <row r="39537" spans="27:29" x14ac:dyDescent="0.25">
      <c r="AA39537"/>
      <c r="AB39537"/>
      <c r="AC39537"/>
    </row>
    <row r="39538" spans="27:29" x14ac:dyDescent="0.25">
      <c r="AA39538"/>
      <c r="AB39538"/>
      <c r="AC39538"/>
    </row>
    <row r="39539" spans="27:29" x14ac:dyDescent="0.25">
      <c r="AA39539"/>
      <c r="AB39539"/>
      <c r="AC39539"/>
    </row>
    <row r="39540" spans="27:29" x14ac:dyDescent="0.25">
      <c r="AA39540"/>
      <c r="AB39540"/>
      <c r="AC39540"/>
    </row>
    <row r="39541" spans="27:29" x14ac:dyDescent="0.25">
      <c r="AA39541"/>
      <c r="AB39541"/>
      <c r="AC39541"/>
    </row>
    <row r="39542" spans="27:29" x14ac:dyDescent="0.25">
      <c r="AA39542"/>
      <c r="AB39542"/>
      <c r="AC39542"/>
    </row>
    <row r="39543" spans="27:29" x14ac:dyDescent="0.25">
      <c r="AA39543"/>
      <c r="AB39543"/>
      <c r="AC39543"/>
    </row>
    <row r="39544" spans="27:29" x14ac:dyDescent="0.25">
      <c r="AA39544"/>
      <c r="AB39544"/>
      <c r="AC39544"/>
    </row>
    <row r="39545" spans="27:29" x14ac:dyDescent="0.25">
      <c r="AA39545"/>
      <c r="AB39545"/>
      <c r="AC39545"/>
    </row>
    <row r="39546" spans="27:29" x14ac:dyDescent="0.25">
      <c r="AA39546"/>
      <c r="AB39546"/>
      <c r="AC39546"/>
    </row>
    <row r="39547" spans="27:29" x14ac:dyDescent="0.25">
      <c r="AA39547"/>
      <c r="AB39547"/>
      <c r="AC39547"/>
    </row>
    <row r="39548" spans="27:29" x14ac:dyDescent="0.25">
      <c r="AA39548"/>
      <c r="AB39548"/>
      <c r="AC39548"/>
    </row>
    <row r="39549" spans="27:29" x14ac:dyDescent="0.25">
      <c r="AA39549"/>
      <c r="AB39549"/>
      <c r="AC39549"/>
    </row>
    <row r="39550" spans="27:29" x14ac:dyDescent="0.25">
      <c r="AA39550"/>
      <c r="AB39550"/>
      <c r="AC39550"/>
    </row>
    <row r="39551" spans="27:29" x14ac:dyDescent="0.25">
      <c r="AA39551"/>
      <c r="AB39551"/>
      <c r="AC39551"/>
    </row>
    <row r="39552" spans="27:29" x14ac:dyDescent="0.25">
      <c r="AA39552"/>
      <c r="AB39552"/>
      <c r="AC39552"/>
    </row>
    <row r="39553" spans="27:29" x14ac:dyDescent="0.25">
      <c r="AA39553"/>
      <c r="AB39553"/>
      <c r="AC39553"/>
    </row>
    <row r="39554" spans="27:29" x14ac:dyDescent="0.25">
      <c r="AA39554"/>
      <c r="AB39554"/>
      <c r="AC39554"/>
    </row>
    <row r="39555" spans="27:29" x14ac:dyDescent="0.25">
      <c r="AA39555"/>
      <c r="AB39555"/>
      <c r="AC39555"/>
    </row>
    <row r="39556" spans="27:29" x14ac:dyDescent="0.25">
      <c r="AA39556"/>
      <c r="AB39556"/>
      <c r="AC39556"/>
    </row>
    <row r="39557" spans="27:29" x14ac:dyDescent="0.25">
      <c r="AA39557"/>
      <c r="AB39557"/>
      <c r="AC39557"/>
    </row>
    <row r="39558" spans="27:29" x14ac:dyDescent="0.25">
      <c r="AA39558"/>
      <c r="AB39558"/>
      <c r="AC39558"/>
    </row>
    <row r="39559" spans="27:29" x14ac:dyDescent="0.25">
      <c r="AA39559"/>
      <c r="AB39559"/>
      <c r="AC39559"/>
    </row>
    <row r="39560" spans="27:29" x14ac:dyDescent="0.25">
      <c r="AA39560"/>
      <c r="AB39560"/>
      <c r="AC39560"/>
    </row>
    <row r="39561" spans="27:29" x14ac:dyDescent="0.25">
      <c r="AA39561"/>
      <c r="AB39561"/>
      <c r="AC39561"/>
    </row>
    <row r="39562" spans="27:29" x14ac:dyDescent="0.25">
      <c r="AA39562"/>
      <c r="AB39562"/>
      <c r="AC39562"/>
    </row>
    <row r="39563" spans="27:29" x14ac:dyDescent="0.25">
      <c r="AA39563"/>
      <c r="AB39563"/>
      <c r="AC39563"/>
    </row>
    <row r="39564" spans="27:29" x14ac:dyDescent="0.25">
      <c r="AA39564"/>
      <c r="AB39564"/>
      <c r="AC39564"/>
    </row>
    <row r="39565" spans="27:29" x14ac:dyDescent="0.25">
      <c r="AA39565"/>
      <c r="AB39565"/>
      <c r="AC39565"/>
    </row>
    <row r="39566" spans="27:29" x14ac:dyDescent="0.25">
      <c r="AA39566"/>
      <c r="AB39566"/>
      <c r="AC39566"/>
    </row>
    <row r="39567" spans="27:29" x14ac:dyDescent="0.25">
      <c r="AA39567"/>
      <c r="AB39567"/>
      <c r="AC39567"/>
    </row>
    <row r="39568" spans="27:29" x14ac:dyDescent="0.25">
      <c r="AA39568"/>
      <c r="AB39568"/>
      <c r="AC39568"/>
    </row>
    <row r="39569" spans="27:29" x14ac:dyDescent="0.25">
      <c r="AA39569"/>
      <c r="AB39569"/>
      <c r="AC39569"/>
    </row>
    <row r="39570" spans="27:29" x14ac:dyDescent="0.25">
      <c r="AA39570"/>
      <c r="AB39570"/>
      <c r="AC39570"/>
    </row>
    <row r="39571" spans="27:29" x14ac:dyDescent="0.25">
      <c r="AA39571"/>
      <c r="AB39571"/>
      <c r="AC39571"/>
    </row>
    <row r="39572" spans="27:29" x14ac:dyDescent="0.25">
      <c r="AA39572"/>
      <c r="AB39572"/>
      <c r="AC39572"/>
    </row>
    <row r="39573" spans="27:29" x14ac:dyDescent="0.25">
      <c r="AA39573"/>
      <c r="AB39573"/>
      <c r="AC39573"/>
    </row>
    <row r="39574" spans="27:29" x14ac:dyDescent="0.25">
      <c r="AA39574"/>
      <c r="AB39574"/>
      <c r="AC39574"/>
    </row>
    <row r="39575" spans="27:29" x14ac:dyDescent="0.25">
      <c r="AA39575"/>
      <c r="AB39575"/>
      <c r="AC39575"/>
    </row>
    <row r="39576" spans="27:29" x14ac:dyDescent="0.25">
      <c r="AA39576"/>
      <c r="AB39576"/>
      <c r="AC39576"/>
    </row>
    <row r="39577" spans="27:29" x14ac:dyDescent="0.25">
      <c r="AA39577"/>
      <c r="AB39577"/>
      <c r="AC39577"/>
    </row>
    <row r="39578" spans="27:29" x14ac:dyDescent="0.25">
      <c r="AA39578"/>
      <c r="AB39578"/>
      <c r="AC39578"/>
    </row>
    <row r="39579" spans="27:29" x14ac:dyDescent="0.25">
      <c r="AA39579"/>
      <c r="AB39579"/>
      <c r="AC39579"/>
    </row>
    <row r="39580" spans="27:29" x14ac:dyDescent="0.25">
      <c r="AA39580"/>
      <c r="AB39580"/>
      <c r="AC39580"/>
    </row>
    <row r="39581" spans="27:29" x14ac:dyDescent="0.25">
      <c r="AA39581"/>
      <c r="AB39581"/>
      <c r="AC39581"/>
    </row>
    <row r="39582" spans="27:29" x14ac:dyDescent="0.25">
      <c r="AA39582"/>
      <c r="AB39582"/>
      <c r="AC39582"/>
    </row>
    <row r="39583" spans="27:29" x14ac:dyDescent="0.25">
      <c r="AA39583"/>
      <c r="AB39583"/>
      <c r="AC39583"/>
    </row>
    <row r="39584" spans="27:29" x14ac:dyDescent="0.25">
      <c r="AA39584"/>
      <c r="AB39584"/>
      <c r="AC39584"/>
    </row>
    <row r="39585" spans="27:29" x14ac:dyDescent="0.25">
      <c r="AA39585"/>
      <c r="AB39585"/>
      <c r="AC39585"/>
    </row>
    <row r="39586" spans="27:29" x14ac:dyDescent="0.25">
      <c r="AA39586"/>
      <c r="AB39586"/>
      <c r="AC39586"/>
    </row>
    <row r="39587" spans="27:29" x14ac:dyDescent="0.25">
      <c r="AA39587"/>
      <c r="AB39587"/>
      <c r="AC39587"/>
    </row>
    <row r="39588" spans="27:29" x14ac:dyDescent="0.25">
      <c r="AA39588"/>
      <c r="AB39588"/>
      <c r="AC39588"/>
    </row>
    <row r="39589" spans="27:29" x14ac:dyDescent="0.25">
      <c r="AA39589"/>
      <c r="AB39589"/>
      <c r="AC39589"/>
    </row>
    <row r="39590" spans="27:29" x14ac:dyDescent="0.25">
      <c r="AA39590"/>
      <c r="AB39590"/>
      <c r="AC39590"/>
    </row>
    <row r="39591" spans="27:29" x14ac:dyDescent="0.25">
      <c r="AA39591"/>
      <c r="AB39591"/>
      <c r="AC39591"/>
    </row>
    <row r="39592" spans="27:29" x14ac:dyDescent="0.25">
      <c r="AA39592"/>
      <c r="AB39592"/>
      <c r="AC39592"/>
    </row>
    <row r="39593" spans="27:29" x14ac:dyDescent="0.25">
      <c r="AA39593"/>
      <c r="AB39593"/>
      <c r="AC39593"/>
    </row>
    <row r="39594" spans="27:29" x14ac:dyDescent="0.25">
      <c r="AA39594"/>
      <c r="AB39594"/>
      <c r="AC39594"/>
    </row>
    <row r="39595" spans="27:29" x14ac:dyDescent="0.25">
      <c r="AA39595"/>
      <c r="AB39595"/>
      <c r="AC39595"/>
    </row>
    <row r="39596" spans="27:29" x14ac:dyDescent="0.25">
      <c r="AA39596"/>
      <c r="AB39596"/>
      <c r="AC39596"/>
    </row>
    <row r="39597" spans="27:29" x14ac:dyDescent="0.25">
      <c r="AA39597"/>
      <c r="AB39597"/>
      <c r="AC39597"/>
    </row>
    <row r="39598" spans="27:29" x14ac:dyDescent="0.25">
      <c r="AA39598"/>
      <c r="AB39598"/>
      <c r="AC39598"/>
    </row>
    <row r="39599" spans="27:29" x14ac:dyDescent="0.25">
      <c r="AA39599"/>
      <c r="AB39599"/>
      <c r="AC39599"/>
    </row>
    <row r="39600" spans="27:29" x14ac:dyDescent="0.25">
      <c r="AA39600"/>
      <c r="AB39600"/>
      <c r="AC39600"/>
    </row>
    <row r="39601" spans="27:29" x14ac:dyDescent="0.25">
      <c r="AA39601"/>
      <c r="AB39601"/>
      <c r="AC39601"/>
    </row>
    <row r="39602" spans="27:29" x14ac:dyDescent="0.25">
      <c r="AA39602"/>
      <c r="AB39602"/>
      <c r="AC39602"/>
    </row>
    <row r="39603" spans="27:29" x14ac:dyDescent="0.25">
      <c r="AA39603"/>
      <c r="AB39603"/>
      <c r="AC39603"/>
    </row>
    <row r="39604" spans="27:29" x14ac:dyDescent="0.25">
      <c r="AA39604"/>
      <c r="AB39604"/>
      <c r="AC39604"/>
    </row>
    <row r="39605" spans="27:29" x14ac:dyDescent="0.25">
      <c r="AA39605"/>
      <c r="AB39605"/>
      <c r="AC39605"/>
    </row>
    <row r="39606" spans="27:29" x14ac:dyDescent="0.25">
      <c r="AA39606"/>
      <c r="AB39606"/>
      <c r="AC39606"/>
    </row>
    <row r="39607" spans="27:29" x14ac:dyDescent="0.25">
      <c r="AA39607"/>
      <c r="AB39607"/>
      <c r="AC39607"/>
    </row>
    <row r="39608" spans="27:29" x14ac:dyDescent="0.25">
      <c r="AA39608"/>
      <c r="AB39608"/>
      <c r="AC39608"/>
    </row>
    <row r="39609" spans="27:29" x14ac:dyDescent="0.25">
      <c r="AA39609"/>
      <c r="AB39609"/>
      <c r="AC39609"/>
    </row>
    <row r="39610" spans="27:29" x14ac:dyDescent="0.25">
      <c r="AA39610"/>
      <c r="AB39610"/>
      <c r="AC39610"/>
    </row>
    <row r="39611" spans="27:29" x14ac:dyDescent="0.25">
      <c r="AA39611"/>
      <c r="AB39611"/>
      <c r="AC39611"/>
    </row>
    <row r="39612" spans="27:29" x14ac:dyDescent="0.25">
      <c r="AA39612"/>
      <c r="AB39612"/>
      <c r="AC39612"/>
    </row>
    <row r="39613" spans="27:29" x14ac:dyDescent="0.25">
      <c r="AA39613"/>
      <c r="AB39613"/>
      <c r="AC39613"/>
    </row>
    <row r="39614" spans="27:29" x14ac:dyDescent="0.25">
      <c r="AA39614"/>
      <c r="AB39614"/>
      <c r="AC39614"/>
    </row>
    <row r="39615" spans="27:29" x14ac:dyDescent="0.25">
      <c r="AA39615"/>
      <c r="AB39615"/>
      <c r="AC39615"/>
    </row>
    <row r="39616" spans="27:29" x14ac:dyDescent="0.25">
      <c r="AA39616"/>
      <c r="AB39616"/>
      <c r="AC39616"/>
    </row>
    <row r="39617" spans="27:29" x14ac:dyDescent="0.25">
      <c r="AA39617"/>
      <c r="AB39617"/>
      <c r="AC39617"/>
    </row>
    <row r="39618" spans="27:29" x14ac:dyDescent="0.25">
      <c r="AA39618"/>
      <c r="AB39618"/>
      <c r="AC39618"/>
    </row>
    <row r="39619" spans="27:29" x14ac:dyDescent="0.25">
      <c r="AA39619"/>
      <c r="AB39619"/>
      <c r="AC39619"/>
    </row>
    <row r="39620" spans="27:29" x14ac:dyDescent="0.25">
      <c r="AA39620"/>
      <c r="AB39620"/>
      <c r="AC39620"/>
    </row>
    <row r="39621" spans="27:29" x14ac:dyDescent="0.25">
      <c r="AA39621"/>
      <c r="AB39621"/>
      <c r="AC39621"/>
    </row>
    <row r="39622" spans="27:29" x14ac:dyDescent="0.25">
      <c r="AA39622"/>
      <c r="AB39622"/>
      <c r="AC39622"/>
    </row>
    <row r="39623" spans="27:29" x14ac:dyDescent="0.25">
      <c r="AA39623"/>
      <c r="AB39623"/>
      <c r="AC39623"/>
    </row>
    <row r="39624" spans="27:29" x14ac:dyDescent="0.25">
      <c r="AA39624"/>
      <c r="AB39624"/>
      <c r="AC39624"/>
    </row>
    <row r="39625" spans="27:29" x14ac:dyDescent="0.25">
      <c r="AA39625"/>
      <c r="AB39625"/>
      <c r="AC39625"/>
    </row>
    <row r="39626" spans="27:29" x14ac:dyDescent="0.25">
      <c r="AA39626"/>
      <c r="AB39626"/>
      <c r="AC39626"/>
    </row>
    <row r="39627" spans="27:29" x14ac:dyDescent="0.25">
      <c r="AA39627"/>
      <c r="AB39627"/>
      <c r="AC39627"/>
    </row>
    <row r="39628" spans="27:29" x14ac:dyDescent="0.25">
      <c r="AA39628"/>
      <c r="AB39628"/>
      <c r="AC39628"/>
    </row>
    <row r="39629" spans="27:29" x14ac:dyDescent="0.25">
      <c r="AA39629"/>
      <c r="AB39629"/>
      <c r="AC39629"/>
    </row>
    <row r="39630" spans="27:29" x14ac:dyDescent="0.25">
      <c r="AA39630"/>
      <c r="AB39630"/>
      <c r="AC39630"/>
    </row>
    <row r="39631" spans="27:29" x14ac:dyDescent="0.25">
      <c r="AA39631"/>
      <c r="AB39631"/>
      <c r="AC39631"/>
    </row>
    <row r="39632" spans="27:29" x14ac:dyDescent="0.25">
      <c r="AA39632"/>
      <c r="AB39632"/>
      <c r="AC39632"/>
    </row>
    <row r="39633" spans="27:29" x14ac:dyDescent="0.25">
      <c r="AA39633"/>
      <c r="AB39633"/>
      <c r="AC39633"/>
    </row>
    <row r="39634" spans="27:29" x14ac:dyDescent="0.25">
      <c r="AA39634"/>
      <c r="AB39634"/>
      <c r="AC39634"/>
    </row>
    <row r="39635" spans="27:29" x14ac:dyDescent="0.25">
      <c r="AA39635"/>
      <c r="AB39635"/>
      <c r="AC39635"/>
    </row>
    <row r="39636" spans="27:29" x14ac:dyDescent="0.25">
      <c r="AA39636"/>
      <c r="AB39636"/>
      <c r="AC39636"/>
    </row>
    <row r="39637" spans="27:29" x14ac:dyDescent="0.25">
      <c r="AA39637"/>
      <c r="AB39637"/>
      <c r="AC39637"/>
    </row>
    <row r="39638" spans="27:29" x14ac:dyDescent="0.25">
      <c r="AA39638"/>
      <c r="AB39638"/>
      <c r="AC39638"/>
    </row>
    <row r="39639" spans="27:29" x14ac:dyDescent="0.25">
      <c r="AA39639"/>
      <c r="AB39639"/>
      <c r="AC39639"/>
    </row>
    <row r="39640" spans="27:29" x14ac:dyDescent="0.25">
      <c r="AA39640"/>
      <c r="AB39640"/>
      <c r="AC39640"/>
    </row>
    <row r="39641" spans="27:29" x14ac:dyDescent="0.25">
      <c r="AA39641"/>
      <c r="AB39641"/>
      <c r="AC39641"/>
    </row>
    <row r="39642" spans="27:29" x14ac:dyDescent="0.25">
      <c r="AA39642"/>
      <c r="AB39642"/>
      <c r="AC39642"/>
    </row>
    <row r="39643" spans="27:29" x14ac:dyDescent="0.25">
      <c r="AA39643"/>
      <c r="AB39643"/>
      <c r="AC39643"/>
    </row>
    <row r="39644" spans="27:29" x14ac:dyDescent="0.25">
      <c r="AA39644"/>
      <c r="AB39644"/>
      <c r="AC39644"/>
    </row>
    <row r="39645" spans="27:29" x14ac:dyDescent="0.25">
      <c r="AA39645"/>
      <c r="AB39645"/>
      <c r="AC39645"/>
    </row>
    <row r="39646" spans="27:29" x14ac:dyDescent="0.25">
      <c r="AA39646"/>
      <c r="AB39646"/>
      <c r="AC39646"/>
    </row>
    <row r="39647" spans="27:29" x14ac:dyDescent="0.25">
      <c r="AA39647"/>
      <c r="AB39647"/>
      <c r="AC39647"/>
    </row>
    <row r="39648" spans="27:29" x14ac:dyDescent="0.25">
      <c r="AA39648"/>
      <c r="AB39648"/>
      <c r="AC39648"/>
    </row>
    <row r="39649" spans="27:29" x14ac:dyDescent="0.25">
      <c r="AA39649"/>
      <c r="AB39649"/>
      <c r="AC39649"/>
    </row>
    <row r="39650" spans="27:29" x14ac:dyDescent="0.25">
      <c r="AA39650"/>
      <c r="AB39650"/>
      <c r="AC39650"/>
    </row>
    <row r="39651" spans="27:29" x14ac:dyDescent="0.25">
      <c r="AA39651"/>
      <c r="AB39651"/>
      <c r="AC39651"/>
    </row>
    <row r="39652" spans="27:29" x14ac:dyDescent="0.25">
      <c r="AA39652"/>
      <c r="AB39652"/>
      <c r="AC39652"/>
    </row>
    <row r="39653" spans="27:29" x14ac:dyDescent="0.25">
      <c r="AA39653"/>
      <c r="AB39653"/>
      <c r="AC39653"/>
    </row>
    <row r="39654" spans="27:29" x14ac:dyDescent="0.25">
      <c r="AA39654"/>
      <c r="AB39654"/>
      <c r="AC39654"/>
    </row>
    <row r="39655" spans="27:29" x14ac:dyDescent="0.25">
      <c r="AA39655"/>
      <c r="AB39655"/>
      <c r="AC39655"/>
    </row>
    <row r="39656" spans="27:29" x14ac:dyDescent="0.25">
      <c r="AA39656"/>
      <c r="AB39656"/>
      <c r="AC39656"/>
    </row>
    <row r="39657" spans="27:29" x14ac:dyDescent="0.25">
      <c r="AA39657"/>
      <c r="AB39657"/>
      <c r="AC39657"/>
    </row>
    <row r="39658" spans="27:29" x14ac:dyDescent="0.25">
      <c r="AA39658"/>
      <c r="AB39658"/>
      <c r="AC39658"/>
    </row>
    <row r="39659" spans="27:29" x14ac:dyDescent="0.25">
      <c r="AA39659"/>
      <c r="AB39659"/>
      <c r="AC39659"/>
    </row>
    <row r="39660" spans="27:29" x14ac:dyDescent="0.25">
      <c r="AA39660"/>
      <c r="AB39660"/>
      <c r="AC39660"/>
    </row>
    <row r="39661" spans="27:29" x14ac:dyDescent="0.25">
      <c r="AA39661"/>
      <c r="AB39661"/>
      <c r="AC39661"/>
    </row>
    <row r="39662" spans="27:29" x14ac:dyDescent="0.25">
      <c r="AA39662"/>
      <c r="AB39662"/>
      <c r="AC39662"/>
    </row>
    <row r="39663" spans="27:29" x14ac:dyDescent="0.25">
      <c r="AA39663"/>
      <c r="AB39663"/>
      <c r="AC39663"/>
    </row>
    <row r="39664" spans="27:29" x14ac:dyDescent="0.25">
      <c r="AA39664"/>
      <c r="AB39664"/>
      <c r="AC39664"/>
    </row>
    <row r="39665" spans="27:29" x14ac:dyDescent="0.25">
      <c r="AA39665"/>
      <c r="AB39665"/>
      <c r="AC39665"/>
    </row>
    <row r="39666" spans="27:29" x14ac:dyDescent="0.25">
      <c r="AA39666"/>
      <c r="AB39666"/>
      <c r="AC39666"/>
    </row>
    <row r="39667" spans="27:29" x14ac:dyDescent="0.25">
      <c r="AA39667"/>
      <c r="AB39667"/>
      <c r="AC39667"/>
    </row>
    <row r="39668" spans="27:29" x14ac:dyDescent="0.25">
      <c r="AA39668"/>
      <c r="AB39668"/>
      <c r="AC39668"/>
    </row>
    <row r="39669" spans="27:29" x14ac:dyDescent="0.25">
      <c r="AA39669"/>
      <c r="AB39669"/>
      <c r="AC39669"/>
    </row>
    <row r="39670" spans="27:29" x14ac:dyDescent="0.25">
      <c r="AA39670"/>
      <c r="AB39670"/>
      <c r="AC39670"/>
    </row>
    <row r="39671" spans="27:29" x14ac:dyDescent="0.25">
      <c r="AA39671"/>
      <c r="AB39671"/>
      <c r="AC39671"/>
    </row>
    <row r="39672" spans="27:29" x14ac:dyDescent="0.25">
      <c r="AA39672"/>
      <c r="AB39672"/>
      <c r="AC39672"/>
    </row>
    <row r="39673" spans="27:29" x14ac:dyDescent="0.25">
      <c r="AA39673"/>
      <c r="AB39673"/>
      <c r="AC39673"/>
    </row>
    <row r="39674" spans="27:29" x14ac:dyDescent="0.25">
      <c r="AA39674"/>
      <c r="AB39674"/>
      <c r="AC39674"/>
    </row>
    <row r="39675" spans="27:29" x14ac:dyDescent="0.25">
      <c r="AA39675"/>
      <c r="AB39675"/>
      <c r="AC39675"/>
    </row>
    <row r="39676" spans="27:29" x14ac:dyDescent="0.25">
      <c r="AA39676"/>
      <c r="AB39676"/>
      <c r="AC39676"/>
    </row>
    <row r="39677" spans="27:29" x14ac:dyDescent="0.25">
      <c r="AA39677"/>
      <c r="AB39677"/>
      <c r="AC39677"/>
    </row>
    <row r="39678" spans="27:29" x14ac:dyDescent="0.25">
      <c r="AA39678"/>
      <c r="AB39678"/>
      <c r="AC39678"/>
    </row>
    <row r="39679" spans="27:29" x14ac:dyDescent="0.25">
      <c r="AA39679"/>
      <c r="AB39679"/>
      <c r="AC39679"/>
    </row>
    <row r="39680" spans="27:29" x14ac:dyDescent="0.25">
      <c r="AA39680"/>
      <c r="AB39680"/>
      <c r="AC39680"/>
    </row>
    <row r="39681" spans="27:29" x14ac:dyDescent="0.25">
      <c r="AA39681"/>
      <c r="AB39681"/>
      <c r="AC39681"/>
    </row>
    <row r="39682" spans="27:29" x14ac:dyDescent="0.25">
      <c r="AA39682"/>
      <c r="AB39682"/>
      <c r="AC39682"/>
    </row>
    <row r="39683" spans="27:29" x14ac:dyDescent="0.25">
      <c r="AA39683"/>
      <c r="AB39683"/>
      <c r="AC39683"/>
    </row>
    <row r="39684" spans="27:29" x14ac:dyDescent="0.25">
      <c r="AA39684"/>
      <c r="AB39684"/>
      <c r="AC39684"/>
    </row>
    <row r="39685" spans="27:29" x14ac:dyDescent="0.25">
      <c r="AA39685"/>
      <c r="AB39685"/>
      <c r="AC39685"/>
    </row>
    <row r="39686" spans="27:29" x14ac:dyDescent="0.25">
      <c r="AA39686"/>
      <c r="AB39686"/>
      <c r="AC39686"/>
    </row>
    <row r="39687" spans="27:29" x14ac:dyDescent="0.25">
      <c r="AA39687"/>
      <c r="AB39687"/>
      <c r="AC39687"/>
    </row>
    <row r="39688" spans="27:29" x14ac:dyDescent="0.25">
      <c r="AA39688"/>
      <c r="AB39688"/>
      <c r="AC39688"/>
    </row>
    <row r="39689" spans="27:29" x14ac:dyDescent="0.25">
      <c r="AA39689"/>
      <c r="AB39689"/>
      <c r="AC39689"/>
    </row>
    <row r="39690" spans="27:29" x14ac:dyDescent="0.25">
      <c r="AA39690"/>
      <c r="AB39690"/>
      <c r="AC39690"/>
    </row>
    <row r="39691" spans="27:29" x14ac:dyDescent="0.25">
      <c r="AA39691"/>
      <c r="AB39691"/>
      <c r="AC39691"/>
    </row>
    <row r="39692" spans="27:29" x14ac:dyDescent="0.25">
      <c r="AA39692"/>
      <c r="AB39692"/>
      <c r="AC39692"/>
    </row>
    <row r="39693" spans="27:29" x14ac:dyDescent="0.25">
      <c r="AA39693"/>
      <c r="AB39693"/>
      <c r="AC39693"/>
    </row>
    <row r="39694" spans="27:29" x14ac:dyDescent="0.25">
      <c r="AA39694"/>
      <c r="AB39694"/>
      <c r="AC39694"/>
    </row>
    <row r="39695" spans="27:29" x14ac:dyDescent="0.25">
      <c r="AA39695"/>
      <c r="AB39695"/>
      <c r="AC39695"/>
    </row>
    <row r="39696" spans="27:29" x14ac:dyDescent="0.25">
      <c r="AA39696"/>
      <c r="AB39696"/>
      <c r="AC39696"/>
    </row>
    <row r="39697" spans="27:29" x14ac:dyDescent="0.25">
      <c r="AA39697"/>
      <c r="AB39697"/>
      <c r="AC39697"/>
    </row>
    <row r="39698" spans="27:29" x14ac:dyDescent="0.25">
      <c r="AA39698"/>
      <c r="AB39698"/>
      <c r="AC39698"/>
    </row>
    <row r="39699" spans="27:29" x14ac:dyDescent="0.25">
      <c r="AA39699"/>
      <c r="AB39699"/>
      <c r="AC39699"/>
    </row>
    <row r="39700" spans="27:29" x14ac:dyDescent="0.25">
      <c r="AA39700"/>
      <c r="AB39700"/>
      <c r="AC39700"/>
    </row>
    <row r="39701" spans="27:29" x14ac:dyDescent="0.25">
      <c r="AA39701"/>
      <c r="AB39701"/>
      <c r="AC39701"/>
    </row>
    <row r="39702" spans="27:29" x14ac:dyDescent="0.25">
      <c r="AA39702"/>
      <c r="AB39702"/>
      <c r="AC39702"/>
    </row>
    <row r="39703" spans="27:29" x14ac:dyDescent="0.25">
      <c r="AA39703"/>
      <c r="AB39703"/>
      <c r="AC39703"/>
    </row>
    <row r="39704" spans="27:29" x14ac:dyDescent="0.25">
      <c r="AA39704"/>
      <c r="AB39704"/>
      <c r="AC39704"/>
    </row>
    <row r="39705" spans="27:29" x14ac:dyDescent="0.25">
      <c r="AA39705"/>
      <c r="AB39705"/>
      <c r="AC39705"/>
    </row>
    <row r="39706" spans="27:29" x14ac:dyDescent="0.25">
      <c r="AA39706"/>
      <c r="AB39706"/>
      <c r="AC39706"/>
    </row>
    <row r="39707" spans="27:29" x14ac:dyDescent="0.25">
      <c r="AA39707"/>
      <c r="AB39707"/>
      <c r="AC39707"/>
    </row>
    <row r="39708" spans="27:29" x14ac:dyDescent="0.25">
      <c r="AA39708"/>
      <c r="AB39708"/>
      <c r="AC39708"/>
    </row>
    <row r="39709" spans="27:29" x14ac:dyDescent="0.25">
      <c r="AA39709"/>
      <c r="AB39709"/>
      <c r="AC39709"/>
    </row>
    <row r="39710" spans="27:29" x14ac:dyDescent="0.25">
      <c r="AA39710"/>
      <c r="AB39710"/>
      <c r="AC39710"/>
    </row>
    <row r="39711" spans="27:29" x14ac:dyDescent="0.25">
      <c r="AA39711"/>
      <c r="AB39711"/>
      <c r="AC39711"/>
    </row>
    <row r="39712" spans="27:29" x14ac:dyDescent="0.25">
      <c r="AA39712"/>
      <c r="AB39712"/>
      <c r="AC39712"/>
    </row>
    <row r="39713" spans="27:29" x14ac:dyDescent="0.25">
      <c r="AA39713"/>
      <c r="AB39713"/>
      <c r="AC39713"/>
    </row>
    <row r="39714" spans="27:29" x14ac:dyDescent="0.25">
      <c r="AA39714"/>
      <c r="AB39714"/>
      <c r="AC39714"/>
    </row>
    <row r="39715" spans="27:29" x14ac:dyDescent="0.25">
      <c r="AA39715"/>
      <c r="AB39715"/>
      <c r="AC39715"/>
    </row>
    <row r="39716" spans="27:29" x14ac:dyDescent="0.25">
      <c r="AA39716"/>
      <c r="AB39716"/>
      <c r="AC39716"/>
    </row>
    <row r="39717" spans="27:29" x14ac:dyDescent="0.25">
      <c r="AA39717"/>
      <c r="AB39717"/>
      <c r="AC39717"/>
    </row>
    <row r="39718" spans="27:29" x14ac:dyDescent="0.25">
      <c r="AA39718"/>
      <c r="AB39718"/>
      <c r="AC39718"/>
    </row>
    <row r="39719" spans="27:29" x14ac:dyDescent="0.25">
      <c r="AA39719"/>
      <c r="AB39719"/>
      <c r="AC39719"/>
    </row>
    <row r="39720" spans="27:29" x14ac:dyDescent="0.25">
      <c r="AA39720"/>
      <c r="AB39720"/>
      <c r="AC39720"/>
    </row>
    <row r="39721" spans="27:29" x14ac:dyDescent="0.25">
      <c r="AA39721"/>
      <c r="AB39721"/>
      <c r="AC39721"/>
    </row>
    <row r="39722" spans="27:29" x14ac:dyDescent="0.25">
      <c r="AA39722"/>
      <c r="AB39722"/>
      <c r="AC39722"/>
    </row>
    <row r="39723" spans="27:29" x14ac:dyDescent="0.25">
      <c r="AA39723"/>
      <c r="AB39723"/>
      <c r="AC39723"/>
    </row>
    <row r="39724" spans="27:29" x14ac:dyDescent="0.25">
      <c r="AA39724"/>
      <c r="AB39724"/>
      <c r="AC39724"/>
    </row>
    <row r="39725" spans="27:29" x14ac:dyDescent="0.25">
      <c r="AA39725"/>
      <c r="AB39725"/>
      <c r="AC39725"/>
    </row>
    <row r="39726" spans="27:29" x14ac:dyDescent="0.25">
      <c r="AA39726"/>
      <c r="AB39726"/>
      <c r="AC39726"/>
    </row>
    <row r="39727" spans="27:29" x14ac:dyDescent="0.25">
      <c r="AA39727"/>
      <c r="AB39727"/>
      <c r="AC39727"/>
    </row>
    <row r="39728" spans="27:29" x14ac:dyDescent="0.25">
      <c r="AA39728"/>
      <c r="AB39728"/>
      <c r="AC39728"/>
    </row>
    <row r="39729" spans="27:29" x14ac:dyDescent="0.25">
      <c r="AA39729"/>
      <c r="AB39729"/>
      <c r="AC39729"/>
    </row>
    <row r="39730" spans="27:29" x14ac:dyDescent="0.25">
      <c r="AA39730"/>
      <c r="AB39730"/>
      <c r="AC39730"/>
    </row>
    <row r="39731" spans="27:29" x14ac:dyDescent="0.25">
      <c r="AA39731"/>
      <c r="AB39731"/>
      <c r="AC39731"/>
    </row>
    <row r="39732" spans="27:29" x14ac:dyDescent="0.25">
      <c r="AA39732"/>
      <c r="AB39732"/>
      <c r="AC39732"/>
    </row>
    <row r="39733" spans="27:29" x14ac:dyDescent="0.25">
      <c r="AA39733"/>
      <c r="AB39733"/>
      <c r="AC39733"/>
    </row>
    <row r="39734" spans="27:29" x14ac:dyDescent="0.25">
      <c r="AA39734"/>
      <c r="AB39734"/>
      <c r="AC39734"/>
    </row>
    <row r="39735" spans="27:29" x14ac:dyDescent="0.25">
      <c r="AA39735"/>
      <c r="AB39735"/>
      <c r="AC39735"/>
    </row>
    <row r="39736" spans="27:29" x14ac:dyDescent="0.25">
      <c r="AA39736"/>
      <c r="AB39736"/>
      <c r="AC39736"/>
    </row>
    <row r="39737" spans="27:29" x14ac:dyDescent="0.25">
      <c r="AA39737"/>
      <c r="AB39737"/>
      <c r="AC39737"/>
    </row>
    <row r="39738" spans="27:29" x14ac:dyDescent="0.25">
      <c r="AA39738"/>
      <c r="AB39738"/>
      <c r="AC39738"/>
    </row>
    <row r="39739" spans="27:29" x14ac:dyDescent="0.25">
      <c r="AA39739"/>
      <c r="AB39739"/>
      <c r="AC39739"/>
    </row>
    <row r="39740" spans="27:29" x14ac:dyDescent="0.25">
      <c r="AA39740"/>
      <c r="AB39740"/>
      <c r="AC39740"/>
    </row>
    <row r="39741" spans="27:29" x14ac:dyDescent="0.25">
      <c r="AA39741"/>
      <c r="AB39741"/>
      <c r="AC39741"/>
    </row>
    <row r="39742" spans="27:29" x14ac:dyDescent="0.25">
      <c r="AA39742"/>
      <c r="AB39742"/>
      <c r="AC39742"/>
    </row>
    <row r="39743" spans="27:29" x14ac:dyDescent="0.25">
      <c r="AA39743"/>
      <c r="AB39743"/>
      <c r="AC39743"/>
    </row>
    <row r="39744" spans="27:29" x14ac:dyDescent="0.25">
      <c r="AA39744"/>
      <c r="AB39744"/>
      <c r="AC39744"/>
    </row>
    <row r="39745" spans="27:29" x14ac:dyDescent="0.25">
      <c r="AA39745"/>
      <c r="AB39745"/>
      <c r="AC39745"/>
    </row>
    <row r="39746" spans="27:29" x14ac:dyDescent="0.25">
      <c r="AA39746"/>
      <c r="AB39746"/>
      <c r="AC39746"/>
    </row>
    <row r="39747" spans="27:29" x14ac:dyDescent="0.25">
      <c r="AA39747"/>
      <c r="AB39747"/>
      <c r="AC39747"/>
    </row>
    <row r="39748" spans="27:29" x14ac:dyDescent="0.25">
      <c r="AA39748"/>
      <c r="AB39748"/>
      <c r="AC39748"/>
    </row>
    <row r="39749" spans="27:29" x14ac:dyDescent="0.25">
      <c r="AA39749"/>
      <c r="AB39749"/>
      <c r="AC39749"/>
    </row>
    <row r="39750" spans="27:29" x14ac:dyDescent="0.25">
      <c r="AA39750"/>
      <c r="AB39750"/>
      <c r="AC39750"/>
    </row>
    <row r="39751" spans="27:29" x14ac:dyDescent="0.25">
      <c r="AA39751"/>
      <c r="AB39751"/>
      <c r="AC39751"/>
    </row>
    <row r="39752" spans="27:29" x14ac:dyDescent="0.25">
      <c r="AA39752"/>
      <c r="AB39752"/>
      <c r="AC39752"/>
    </row>
    <row r="39753" spans="27:29" x14ac:dyDescent="0.25">
      <c r="AA39753"/>
      <c r="AB39753"/>
      <c r="AC39753"/>
    </row>
    <row r="39754" spans="27:29" x14ac:dyDescent="0.25">
      <c r="AA39754"/>
      <c r="AB39754"/>
      <c r="AC39754"/>
    </row>
    <row r="39755" spans="27:29" x14ac:dyDescent="0.25">
      <c r="AA39755"/>
      <c r="AB39755"/>
      <c r="AC39755"/>
    </row>
    <row r="39756" spans="27:29" x14ac:dyDescent="0.25">
      <c r="AA39756"/>
      <c r="AB39756"/>
      <c r="AC39756"/>
    </row>
    <row r="39757" spans="27:29" x14ac:dyDescent="0.25">
      <c r="AA39757"/>
      <c r="AB39757"/>
      <c r="AC39757"/>
    </row>
    <row r="39758" spans="27:29" x14ac:dyDescent="0.25">
      <c r="AA39758"/>
      <c r="AB39758"/>
      <c r="AC39758"/>
    </row>
    <row r="39759" spans="27:29" x14ac:dyDescent="0.25">
      <c r="AA39759"/>
      <c r="AB39759"/>
      <c r="AC39759"/>
    </row>
    <row r="39760" spans="27:29" x14ac:dyDescent="0.25">
      <c r="AA39760"/>
      <c r="AB39760"/>
      <c r="AC39760"/>
    </row>
    <row r="39761" spans="27:29" x14ac:dyDescent="0.25">
      <c r="AA39761"/>
      <c r="AB39761"/>
      <c r="AC39761"/>
    </row>
    <row r="39762" spans="27:29" x14ac:dyDescent="0.25">
      <c r="AA39762"/>
      <c r="AB39762"/>
      <c r="AC39762"/>
    </row>
    <row r="39763" spans="27:29" x14ac:dyDescent="0.25">
      <c r="AA39763"/>
      <c r="AB39763"/>
      <c r="AC39763"/>
    </row>
    <row r="39764" spans="27:29" x14ac:dyDescent="0.25">
      <c r="AA39764"/>
      <c r="AB39764"/>
      <c r="AC39764"/>
    </row>
    <row r="39765" spans="27:29" x14ac:dyDescent="0.25">
      <c r="AA39765"/>
      <c r="AB39765"/>
      <c r="AC39765"/>
    </row>
    <row r="39766" spans="27:29" x14ac:dyDescent="0.25">
      <c r="AA39766"/>
      <c r="AB39766"/>
      <c r="AC39766"/>
    </row>
    <row r="39767" spans="27:29" x14ac:dyDescent="0.25">
      <c r="AA39767"/>
      <c r="AB39767"/>
      <c r="AC39767"/>
    </row>
    <row r="39768" spans="27:29" x14ac:dyDescent="0.25">
      <c r="AA39768"/>
      <c r="AB39768"/>
      <c r="AC39768"/>
    </row>
    <row r="39769" spans="27:29" x14ac:dyDescent="0.25">
      <c r="AA39769"/>
      <c r="AB39769"/>
      <c r="AC39769"/>
    </row>
    <row r="39770" spans="27:29" x14ac:dyDescent="0.25">
      <c r="AA39770"/>
      <c r="AB39770"/>
      <c r="AC39770"/>
    </row>
    <row r="39771" spans="27:29" x14ac:dyDescent="0.25">
      <c r="AA39771"/>
      <c r="AB39771"/>
      <c r="AC39771"/>
    </row>
    <row r="39772" spans="27:29" x14ac:dyDescent="0.25">
      <c r="AA39772"/>
      <c r="AB39772"/>
      <c r="AC39772"/>
    </row>
    <row r="39773" spans="27:29" x14ac:dyDescent="0.25">
      <c r="AA39773"/>
      <c r="AB39773"/>
      <c r="AC39773"/>
    </row>
    <row r="39774" spans="27:29" x14ac:dyDescent="0.25">
      <c r="AA39774"/>
      <c r="AB39774"/>
      <c r="AC39774"/>
    </row>
    <row r="39775" spans="27:29" x14ac:dyDescent="0.25">
      <c r="AA39775"/>
      <c r="AB39775"/>
      <c r="AC39775"/>
    </row>
    <row r="39776" spans="27:29" x14ac:dyDescent="0.25">
      <c r="AA39776"/>
      <c r="AB39776"/>
      <c r="AC39776"/>
    </row>
    <row r="39777" spans="27:29" x14ac:dyDescent="0.25">
      <c r="AA39777"/>
      <c r="AB39777"/>
      <c r="AC39777"/>
    </row>
    <row r="39778" spans="27:29" x14ac:dyDescent="0.25">
      <c r="AA39778"/>
      <c r="AB39778"/>
      <c r="AC39778"/>
    </row>
    <row r="39779" spans="27:29" x14ac:dyDescent="0.25">
      <c r="AA39779"/>
      <c r="AB39779"/>
      <c r="AC39779"/>
    </row>
    <row r="39780" spans="27:29" x14ac:dyDescent="0.25">
      <c r="AA39780"/>
      <c r="AB39780"/>
      <c r="AC39780"/>
    </row>
    <row r="39781" spans="27:29" x14ac:dyDescent="0.25">
      <c r="AA39781"/>
      <c r="AB39781"/>
      <c r="AC39781"/>
    </row>
    <row r="39782" spans="27:29" x14ac:dyDescent="0.25">
      <c r="AA39782"/>
      <c r="AB39782"/>
      <c r="AC39782"/>
    </row>
    <row r="39783" spans="27:29" x14ac:dyDescent="0.25">
      <c r="AA39783"/>
      <c r="AB39783"/>
      <c r="AC39783"/>
    </row>
    <row r="39784" spans="27:29" x14ac:dyDescent="0.25">
      <c r="AA39784"/>
      <c r="AB39784"/>
      <c r="AC39784"/>
    </row>
    <row r="39785" spans="27:29" x14ac:dyDescent="0.25">
      <c r="AA39785"/>
      <c r="AB39785"/>
      <c r="AC39785"/>
    </row>
    <row r="39786" spans="27:29" x14ac:dyDescent="0.25">
      <c r="AA39786"/>
      <c r="AB39786"/>
      <c r="AC39786"/>
    </row>
    <row r="39787" spans="27:29" x14ac:dyDescent="0.25">
      <c r="AA39787"/>
      <c r="AB39787"/>
      <c r="AC39787"/>
    </row>
    <row r="39788" spans="27:29" x14ac:dyDescent="0.25">
      <c r="AA39788"/>
      <c r="AB39788"/>
      <c r="AC39788"/>
    </row>
    <row r="39789" spans="27:29" x14ac:dyDescent="0.25">
      <c r="AA39789"/>
      <c r="AB39789"/>
      <c r="AC39789"/>
    </row>
    <row r="39790" spans="27:29" x14ac:dyDescent="0.25">
      <c r="AA39790"/>
      <c r="AB39790"/>
      <c r="AC39790"/>
    </row>
    <row r="39791" spans="27:29" x14ac:dyDescent="0.25">
      <c r="AA39791"/>
      <c r="AB39791"/>
      <c r="AC39791"/>
    </row>
    <row r="39792" spans="27:29" x14ac:dyDescent="0.25">
      <c r="AA39792"/>
      <c r="AB39792"/>
      <c r="AC39792"/>
    </row>
    <row r="39793" spans="27:29" x14ac:dyDescent="0.25">
      <c r="AA39793"/>
      <c r="AB39793"/>
      <c r="AC39793"/>
    </row>
    <row r="39794" spans="27:29" x14ac:dyDescent="0.25">
      <c r="AA39794"/>
      <c r="AB39794"/>
      <c r="AC39794"/>
    </row>
    <row r="39795" spans="27:29" x14ac:dyDescent="0.25">
      <c r="AA39795"/>
      <c r="AB39795"/>
      <c r="AC39795"/>
    </row>
    <row r="39796" spans="27:29" x14ac:dyDescent="0.25">
      <c r="AA39796"/>
      <c r="AB39796"/>
      <c r="AC39796"/>
    </row>
    <row r="39797" spans="27:29" x14ac:dyDescent="0.25">
      <c r="AA39797"/>
      <c r="AB39797"/>
      <c r="AC39797"/>
    </row>
    <row r="39798" spans="27:29" x14ac:dyDescent="0.25">
      <c r="AA39798"/>
      <c r="AB39798"/>
      <c r="AC39798"/>
    </row>
    <row r="39799" spans="27:29" x14ac:dyDescent="0.25">
      <c r="AA39799"/>
      <c r="AB39799"/>
      <c r="AC39799"/>
    </row>
    <row r="39800" spans="27:29" x14ac:dyDescent="0.25">
      <c r="AA39800"/>
      <c r="AB39800"/>
      <c r="AC39800"/>
    </row>
    <row r="39801" spans="27:29" x14ac:dyDescent="0.25">
      <c r="AA39801"/>
      <c r="AB39801"/>
      <c r="AC39801"/>
    </row>
    <row r="39802" spans="27:29" x14ac:dyDescent="0.25">
      <c r="AA39802"/>
      <c r="AB39802"/>
      <c r="AC39802"/>
    </row>
    <row r="39803" spans="27:29" x14ac:dyDescent="0.25">
      <c r="AA39803"/>
      <c r="AB39803"/>
      <c r="AC39803"/>
    </row>
    <row r="39804" spans="27:29" x14ac:dyDescent="0.25">
      <c r="AA39804"/>
      <c r="AB39804"/>
      <c r="AC39804"/>
    </row>
    <row r="39805" spans="27:29" x14ac:dyDescent="0.25">
      <c r="AA39805"/>
      <c r="AB39805"/>
      <c r="AC39805"/>
    </row>
    <row r="39806" spans="27:29" x14ac:dyDescent="0.25">
      <c r="AA39806"/>
      <c r="AB39806"/>
      <c r="AC39806"/>
    </row>
    <row r="39807" spans="27:29" x14ac:dyDescent="0.25">
      <c r="AA39807"/>
      <c r="AB39807"/>
      <c r="AC39807"/>
    </row>
    <row r="39808" spans="27:29" x14ac:dyDescent="0.25">
      <c r="AA39808"/>
      <c r="AB39808"/>
      <c r="AC39808"/>
    </row>
    <row r="39809" spans="27:29" x14ac:dyDescent="0.25">
      <c r="AA39809"/>
      <c r="AB39809"/>
      <c r="AC39809"/>
    </row>
    <row r="39810" spans="27:29" x14ac:dyDescent="0.25">
      <c r="AA39810"/>
      <c r="AB39810"/>
      <c r="AC39810"/>
    </row>
    <row r="39811" spans="27:29" x14ac:dyDescent="0.25">
      <c r="AA39811"/>
      <c r="AB39811"/>
      <c r="AC39811"/>
    </row>
    <row r="39812" spans="27:29" x14ac:dyDescent="0.25">
      <c r="AA39812"/>
      <c r="AB39812"/>
      <c r="AC39812"/>
    </row>
    <row r="39813" spans="27:29" x14ac:dyDescent="0.25">
      <c r="AA39813"/>
      <c r="AB39813"/>
      <c r="AC39813"/>
    </row>
    <row r="39814" spans="27:29" x14ac:dyDescent="0.25">
      <c r="AA39814"/>
      <c r="AB39814"/>
      <c r="AC39814"/>
    </row>
    <row r="39815" spans="27:29" x14ac:dyDescent="0.25">
      <c r="AA39815"/>
      <c r="AB39815"/>
      <c r="AC39815"/>
    </row>
    <row r="39816" spans="27:29" x14ac:dyDescent="0.25">
      <c r="AA39816"/>
      <c r="AB39816"/>
      <c r="AC39816"/>
    </row>
    <row r="39817" spans="27:29" x14ac:dyDescent="0.25">
      <c r="AA39817"/>
      <c r="AB39817"/>
      <c r="AC39817"/>
    </row>
    <row r="39818" spans="27:29" x14ac:dyDescent="0.25">
      <c r="AA39818"/>
      <c r="AB39818"/>
      <c r="AC39818"/>
    </row>
    <row r="39819" spans="27:29" x14ac:dyDescent="0.25">
      <c r="AA39819"/>
      <c r="AB39819"/>
      <c r="AC39819"/>
    </row>
    <row r="39820" spans="27:29" x14ac:dyDescent="0.25">
      <c r="AA39820"/>
      <c r="AB39820"/>
      <c r="AC39820"/>
    </row>
    <row r="39821" spans="27:29" x14ac:dyDescent="0.25">
      <c r="AA39821"/>
      <c r="AB39821"/>
      <c r="AC39821"/>
    </row>
    <row r="39822" spans="27:29" x14ac:dyDescent="0.25">
      <c r="AA39822"/>
      <c r="AB39822"/>
      <c r="AC39822"/>
    </row>
    <row r="39823" spans="27:29" x14ac:dyDescent="0.25">
      <c r="AA39823"/>
      <c r="AB39823"/>
      <c r="AC39823"/>
    </row>
    <row r="39824" spans="27:29" x14ac:dyDescent="0.25">
      <c r="AA39824"/>
      <c r="AB39824"/>
      <c r="AC39824"/>
    </row>
    <row r="39825" spans="27:29" x14ac:dyDescent="0.25">
      <c r="AA39825"/>
      <c r="AB39825"/>
      <c r="AC39825"/>
    </row>
    <row r="39826" spans="27:29" x14ac:dyDescent="0.25">
      <c r="AA39826"/>
      <c r="AB39826"/>
      <c r="AC39826"/>
    </row>
    <row r="39827" spans="27:29" x14ac:dyDescent="0.25">
      <c r="AA39827"/>
      <c r="AB39827"/>
      <c r="AC39827"/>
    </row>
    <row r="39828" spans="27:29" x14ac:dyDescent="0.25">
      <c r="AA39828"/>
      <c r="AB39828"/>
      <c r="AC39828"/>
    </row>
    <row r="39829" spans="27:29" x14ac:dyDescent="0.25">
      <c r="AA39829"/>
      <c r="AB39829"/>
      <c r="AC39829"/>
    </row>
    <row r="39830" spans="27:29" x14ac:dyDescent="0.25">
      <c r="AA39830"/>
      <c r="AB39830"/>
      <c r="AC39830"/>
    </row>
    <row r="39831" spans="27:29" x14ac:dyDescent="0.25">
      <c r="AA39831"/>
      <c r="AB39831"/>
      <c r="AC39831"/>
    </row>
    <row r="39832" spans="27:29" x14ac:dyDescent="0.25">
      <c r="AA39832"/>
      <c r="AB39832"/>
      <c r="AC39832"/>
    </row>
    <row r="39833" spans="27:29" x14ac:dyDescent="0.25">
      <c r="AA39833"/>
      <c r="AB39833"/>
      <c r="AC39833"/>
    </row>
    <row r="39834" spans="27:29" x14ac:dyDescent="0.25">
      <c r="AA39834"/>
      <c r="AB39834"/>
      <c r="AC39834"/>
    </row>
    <row r="39835" spans="27:29" x14ac:dyDescent="0.25">
      <c r="AA39835"/>
      <c r="AB39835"/>
      <c r="AC39835"/>
    </row>
    <row r="39836" spans="27:29" x14ac:dyDescent="0.25">
      <c r="AA39836"/>
      <c r="AB39836"/>
      <c r="AC39836"/>
    </row>
    <row r="39837" spans="27:29" x14ac:dyDescent="0.25">
      <c r="AA39837"/>
      <c r="AB39837"/>
      <c r="AC39837"/>
    </row>
    <row r="39838" spans="27:29" x14ac:dyDescent="0.25">
      <c r="AA39838"/>
      <c r="AB39838"/>
      <c r="AC39838"/>
    </row>
    <row r="39839" spans="27:29" x14ac:dyDescent="0.25">
      <c r="AA39839"/>
      <c r="AB39839"/>
      <c r="AC39839"/>
    </row>
    <row r="39840" spans="27:29" x14ac:dyDescent="0.25">
      <c r="AA39840"/>
      <c r="AB39840"/>
      <c r="AC39840"/>
    </row>
    <row r="39841" spans="27:29" x14ac:dyDescent="0.25">
      <c r="AA39841"/>
      <c r="AB39841"/>
      <c r="AC39841"/>
    </row>
    <row r="39842" spans="27:29" x14ac:dyDescent="0.25">
      <c r="AA39842"/>
      <c r="AB39842"/>
      <c r="AC39842"/>
    </row>
    <row r="39843" spans="27:29" x14ac:dyDescent="0.25">
      <c r="AA39843"/>
      <c r="AB39843"/>
      <c r="AC39843"/>
    </row>
    <row r="39844" spans="27:29" x14ac:dyDescent="0.25">
      <c r="AA39844"/>
      <c r="AB39844"/>
      <c r="AC39844"/>
    </row>
    <row r="39845" spans="27:29" x14ac:dyDescent="0.25">
      <c r="AA39845"/>
      <c r="AB39845"/>
      <c r="AC39845"/>
    </row>
    <row r="39846" spans="27:29" x14ac:dyDescent="0.25">
      <c r="AA39846"/>
      <c r="AB39846"/>
      <c r="AC39846"/>
    </row>
    <row r="39847" spans="27:29" x14ac:dyDescent="0.25">
      <c r="AA39847"/>
      <c r="AB39847"/>
      <c r="AC39847"/>
    </row>
    <row r="39848" spans="27:29" x14ac:dyDescent="0.25">
      <c r="AA39848"/>
      <c r="AB39848"/>
      <c r="AC39848"/>
    </row>
    <row r="39849" spans="27:29" x14ac:dyDescent="0.25">
      <c r="AA39849"/>
      <c r="AB39849"/>
      <c r="AC39849"/>
    </row>
    <row r="39850" spans="27:29" x14ac:dyDescent="0.25">
      <c r="AA39850"/>
      <c r="AB39850"/>
      <c r="AC39850"/>
    </row>
    <row r="39851" spans="27:29" x14ac:dyDescent="0.25">
      <c r="AA39851"/>
      <c r="AB39851"/>
      <c r="AC39851"/>
    </row>
    <row r="39852" spans="27:29" x14ac:dyDescent="0.25">
      <c r="AA39852"/>
      <c r="AB39852"/>
      <c r="AC39852"/>
    </row>
    <row r="39853" spans="27:29" x14ac:dyDescent="0.25">
      <c r="AA39853"/>
      <c r="AB39853"/>
      <c r="AC39853"/>
    </row>
    <row r="39854" spans="27:29" x14ac:dyDescent="0.25">
      <c r="AA39854"/>
      <c r="AB39854"/>
      <c r="AC39854"/>
    </row>
    <row r="39855" spans="27:29" x14ac:dyDescent="0.25">
      <c r="AA39855"/>
      <c r="AB39855"/>
      <c r="AC39855"/>
    </row>
    <row r="39856" spans="27:29" x14ac:dyDescent="0.25">
      <c r="AA39856"/>
      <c r="AB39856"/>
      <c r="AC39856"/>
    </row>
    <row r="39857" spans="27:29" x14ac:dyDescent="0.25">
      <c r="AA39857"/>
      <c r="AB39857"/>
      <c r="AC39857"/>
    </row>
    <row r="39858" spans="27:29" x14ac:dyDescent="0.25">
      <c r="AA39858"/>
      <c r="AB39858"/>
      <c r="AC39858"/>
    </row>
    <row r="39859" spans="27:29" x14ac:dyDescent="0.25">
      <c r="AA39859"/>
      <c r="AB39859"/>
      <c r="AC39859"/>
    </row>
    <row r="39860" spans="27:29" x14ac:dyDescent="0.25">
      <c r="AA39860"/>
      <c r="AB39860"/>
      <c r="AC39860"/>
    </row>
    <row r="39861" spans="27:29" x14ac:dyDescent="0.25">
      <c r="AA39861"/>
      <c r="AB39861"/>
      <c r="AC39861"/>
    </row>
    <row r="39862" spans="27:29" x14ac:dyDescent="0.25">
      <c r="AA39862"/>
      <c r="AB39862"/>
      <c r="AC39862"/>
    </row>
    <row r="39863" spans="27:29" x14ac:dyDescent="0.25">
      <c r="AA39863"/>
      <c r="AB39863"/>
      <c r="AC39863"/>
    </row>
    <row r="39864" spans="27:29" x14ac:dyDescent="0.25">
      <c r="AA39864"/>
      <c r="AB39864"/>
      <c r="AC39864"/>
    </row>
    <row r="39865" spans="27:29" x14ac:dyDescent="0.25">
      <c r="AA39865"/>
      <c r="AB39865"/>
      <c r="AC39865"/>
    </row>
    <row r="39866" spans="27:29" x14ac:dyDescent="0.25">
      <c r="AA39866"/>
      <c r="AB39866"/>
      <c r="AC39866"/>
    </row>
    <row r="39867" spans="27:29" x14ac:dyDescent="0.25">
      <c r="AA39867"/>
      <c r="AB39867"/>
      <c r="AC39867"/>
    </row>
    <row r="39868" spans="27:29" x14ac:dyDescent="0.25">
      <c r="AA39868"/>
      <c r="AB39868"/>
      <c r="AC39868"/>
    </row>
    <row r="39869" spans="27:29" x14ac:dyDescent="0.25">
      <c r="AA39869"/>
      <c r="AB39869"/>
      <c r="AC39869"/>
    </row>
    <row r="39870" spans="27:29" x14ac:dyDescent="0.25">
      <c r="AA39870"/>
      <c r="AB39870"/>
      <c r="AC39870"/>
    </row>
    <row r="39871" spans="27:29" x14ac:dyDescent="0.25">
      <c r="AA39871"/>
      <c r="AB39871"/>
      <c r="AC39871"/>
    </row>
    <row r="39872" spans="27:29" x14ac:dyDescent="0.25">
      <c r="AA39872"/>
      <c r="AB39872"/>
      <c r="AC39872"/>
    </row>
    <row r="39873" spans="27:29" x14ac:dyDescent="0.25">
      <c r="AA39873"/>
      <c r="AB39873"/>
      <c r="AC39873"/>
    </row>
    <row r="39874" spans="27:29" x14ac:dyDescent="0.25">
      <c r="AA39874"/>
      <c r="AB39874"/>
      <c r="AC39874"/>
    </row>
    <row r="39875" spans="27:29" x14ac:dyDescent="0.25">
      <c r="AA39875"/>
      <c r="AB39875"/>
      <c r="AC39875"/>
    </row>
    <row r="39876" spans="27:29" x14ac:dyDescent="0.25">
      <c r="AA39876"/>
      <c r="AB39876"/>
      <c r="AC39876"/>
    </row>
    <row r="39877" spans="27:29" x14ac:dyDescent="0.25">
      <c r="AA39877"/>
      <c r="AB39877"/>
      <c r="AC39877"/>
    </row>
    <row r="39878" spans="27:29" x14ac:dyDescent="0.25">
      <c r="AA39878"/>
      <c r="AB39878"/>
      <c r="AC39878"/>
    </row>
    <row r="39879" spans="27:29" x14ac:dyDescent="0.25">
      <c r="AA39879"/>
      <c r="AB39879"/>
      <c r="AC39879"/>
    </row>
    <row r="39880" spans="27:29" x14ac:dyDescent="0.25">
      <c r="AA39880"/>
      <c r="AB39880"/>
      <c r="AC39880"/>
    </row>
    <row r="39881" spans="27:29" x14ac:dyDescent="0.25">
      <c r="AA39881"/>
      <c r="AB39881"/>
      <c r="AC39881"/>
    </row>
    <row r="39882" spans="27:29" x14ac:dyDescent="0.25">
      <c r="AA39882"/>
      <c r="AB39882"/>
      <c r="AC39882"/>
    </row>
    <row r="39883" spans="27:29" x14ac:dyDescent="0.25">
      <c r="AA39883"/>
      <c r="AB39883"/>
      <c r="AC39883"/>
    </row>
    <row r="39884" spans="27:29" x14ac:dyDescent="0.25">
      <c r="AA39884"/>
      <c r="AB39884"/>
      <c r="AC39884"/>
    </row>
    <row r="39885" spans="27:29" x14ac:dyDescent="0.25">
      <c r="AA39885"/>
      <c r="AB39885"/>
      <c r="AC39885"/>
    </row>
    <row r="39886" spans="27:29" x14ac:dyDescent="0.25">
      <c r="AA39886"/>
      <c r="AB39886"/>
      <c r="AC39886"/>
    </row>
    <row r="39887" spans="27:29" x14ac:dyDescent="0.25">
      <c r="AA39887"/>
      <c r="AB39887"/>
      <c r="AC39887"/>
    </row>
    <row r="39888" spans="27:29" x14ac:dyDescent="0.25">
      <c r="AA39888"/>
      <c r="AB39888"/>
      <c r="AC39888"/>
    </row>
    <row r="39889" spans="27:29" x14ac:dyDescent="0.25">
      <c r="AA39889"/>
      <c r="AB39889"/>
      <c r="AC39889"/>
    </row>
    <row r="39890" spans="27:29" x14ac:dyDescent="0.25">
      <c r="AA39890"/>
      <c r="AB39890"/>
      <c r="AC39890"/>
    </row>
    <row r="39891" spans="27:29" x14ac:dyDescent="0.25">
      <c r="AA39891"/>
      <c r="AB39891"/>
      <c r="AC39891"/>
    </row>
    <row r="39892" spans="27:29" x14ac:dyDescent="0.25">
      <c r="AA39892"/>
      <c r="AB39892"/>
      <c r="AC39892"/>
    </row>
    <row r="39893" spans="27:29" x14ac:dyDescent="0.25">
      <c r="AA39893"/>
      <c r="AB39893"/>
      <c r="AC39893"/>
    </row>
    <row r="39894" spans="27:29" x14ac:dyDescent="0.25">
      <c r="AA39894"/>
      <c r="AB39894"/>
      <c r="AC39894"/>
    </row>
    <row r="39895" spans="27:29" x14ac:dyDescent="0.25">
      <c r="AA39895"/>
      <c r="AB39895"/>
      <c r="AC39895"/>
    </row>
    <row r="39896" spans="27:29" x14ac:dyDescent="0.25">
      <c r="AA39896"/>
      <c r="AB39896"/>
      <c r="AC39896"/>
    </row>
    <row r="39897" spans="27:29" x14ac:dyDescent="0.25">
      <c r="AA39897"/>
      <c r="AB39897"/>
      <c r="AC39897"/>
    </row>
    <row r="39898" spans="27:29" x14ac:dyDescent="0.25">
      <c r="AA39898"/>
      <c r="AB39898"/>
      <c r="AC39898"/>
    </row>
    <row r="39899" spans="27:29" x14ac:dyDescent="0.25">
      <c r="AA39899"/>
      <c r="AB39899"/>
      <c r="AC39899"/>
    </row>
    <row r="39900" spans="27:29" x14ac:dyDescent="0.25">
      <c r="AA39900"/>
      <c r="AB39900"/>
      <c r="AC39900"/>
    </row>
    <row r="39901" spans="27:29" x14ac:dyDescent="0.25">
      <c r="AA39901"/>
      <c r="AB39901"/>
      <c r="AC39901"/>
    </row>
    <row r="39902" spans="27:29" x14ac:dyDescent="0.25">
      <c r="AA39902"/>
      <c r="AB39902"/>
      <c r="AC39902"/>
    </row>
    <row r="39903" spans="27:29" x14ac:dyDescent="0.25">
      <c r="AA39903"/>
      <c r="AB39903"/>
      <c r="AC39903"/>
    </row>
    <row r="39904" spans="27:29" x14ac:dyDescent="0.25">
      <c r="AA39904"/>
      <c r="AB39904"/>
      <c r="AC39904"/>
    </row>
    <row r="39905" spans="27:29" x14ac:dyDescent="0.25">
      <c r="AA39905"/>
      <c r="AB39905"/>
      <c r="AC39905"/>
    </row>
    <row r="39906" spans="27:29" x14ac:dyDescent="0.25">
      <c r="AA39906"/>
      <c r="AB39906"/>
      <c r="AC39906"/>
    </row>
    <row r="39907" spans="27:29" x14ac:dyDescent="0.25">
      <c r="AA39907"/>
      <c r="AB39907"/>
      <c r="AC39907"/>
    </row>
    <row r="39908" spans="27:29" x14ac:dyDescent="0.25">
      <c r="AA39908"/>
      <c r="AB39908"/>
      <c r="AC39908"/>
    </row>
    <row r="39909" spans="27:29" x14ac:dyDescent="0.25">
      <c r="AA39909"/>
      <c r="AB39909"/>
      <c r="AC39909"/>
    </row>
    <row r="39910" spans="27:29" x14ac:dyDescent="0.25">
      <c r="AA39910"/>
      <c r="AB39910"/>
      <c r="AC39910"/>
    </row>
    <row r="39911" spans="27:29" x14ac:dyDescent="0.25">
      <c r="AA39911"/>
      <c r="AB39911"/>
      <c r="AC39911"/>
    </row>
    <row r="39912" spans="27:29" x14ac:dyDescent="0.25">
      <c r="AA39912"/>
      <c r="AB39912"/>
      <c r="AC39912"/>
    </row>
    <row r="39913" spans="27:29" x14ac:dyDescent="0.25">
      <c r="AA39913"/>
      <c r="AB39913"/>
      <c r="AC39913"/>
    </row>
    <row r="39914" spans="27:29" x14ac:dyDescent="0.25">
      <c r="AA39914"/>
      <c r="AB39914"/>
      <c r="AC39914"/>
    </row>
    <row r="39915" spans="27:29" x14ac:dyDescent="0.25">
      <c r="AA39915"/>
      <c r="AB39915"/>
      <c r="AC39915"/>
    </row>
    <row r="39916" spans="27:29" x14ac:dyDescent="0.25">
      <c r="AA39916"/>
      <c r="AB39916"/>
      <c r="AC39916"/>
    </row>
    <row r="39917" spans="27:29" x14ac:dyDescent="0.25">
      <c r="AA39917"/>
      <c r="AB39917"/>
      <c r="AC39917"/>
    </row>
    <row r="39918" spans="27:29" x14ac:dyDescent="0.25">
      <c r="AA39918"/>
      <c r="AB39918"/>
      <c r="AC39918"/>
    </row>
    <row r="39919" spans="27:29" x14ac:dyDescent="0.25">
      <c r="AA39919"/>
      <c r="AB39919"/>
      <c r="AC39919"/>
    </row>
    <row r="39920" spans="27:29" x14ac:dyDescent="0.25">
      <c r="AA39920"/>
      <c r="AB39920"/>
      <c r="AC39920"/>
    </row>
    <row r="39921" spans="27:29" x14ac:dyDescent="0.25">
      <c r="AA39921"/>
      <c r="AB39921"/>
      <c r="AC39921"/>
    </row>
    <row r="39922" spans="27:29" x14ac:dyDescent="0.25">
      <c r="AA39922"/>
      <c r="AB39922"/>
      <c r="AC39922"/>
    </row>
    <row r="39923" spans="27:29" x14ac:dyDescent="0.25">
      <c r="AA39923"/>
      <c r="AB39923"/>
      <c r="AC39923"/>
    </row>
    <row r="39924" spans="27:29" x14ac:dyDescent="0.25">
      <c r="AA39924"/>
      <c r="AB39924"/>
      <c r="AC39924"/>
    </row>
    <row r="39925" spans="27:29" x14ac:dyDescent="0.25">
      <c r="AA39925"/>
      <c r="AB39925"/>
      <c r="AC39925"/>
    </row>
    <row r="39926" spans="27:29" x14ac:dyDescent="0.25">
      <c r="AA39926"/>
      <c r="AB39926"/>
      <c r="AC39926"/>
    </row>
    <row r="39927" spans="27:29" x14ac:dyDescent="0.25">
      <c r="AA39927"/>
      <c r="AB39927"/>
      <c r="AC39927"/>
    </row>
    <row r="39928" spans="27:29" x14ac:dyDescent="0.25">
      <c r="AA39928"/>
      <c r="AB39928"/>
      <c r="AC39928"/>
    </row>
    <row r="39929" spans="27:29" x14ac:dyDescent="0.25">
      <c r="AA39929"/>
      <c r="AB39929"/>
      <c r="AC39929"/>
    </row>
    <row r="39930" spans="27:29" x14ac:dyDescent="0.25">
      <c r="AA39930"/>
      <c r="AB39930"/>
      <c r="AC39930"/>
    </row>
    <row r="39931" spans="27:29" x14ac:dyDescent="0.25">
      <c r="AA39931"/>
      <c r="AB39931"/>
      <c r="AC39931"/>
    </row>
    <row r="39932" spans="27:29" x14ac:dyDescent="0.25">
      <c r="AA39932"/>
      <c r="AB39932"/>
      <c r="AC39932"/>
    </row>
    <row r="39933" spans="27:29" x14ac:dyDescent="0.25">
      <c r="AA39933"/>
      <c r="AB39933"/>
      <c r="AC39933"/>
    </row>
    <row r="39934" spans="27:29" x14ac:dyDescent="0.25">
      <c r="AA39934"/>
      <c r="AB39934"/>
      <c r="AC39934"/>
    </row>
    <row r="39935" spans="27:29" x14ac:dyDescent="0.25">
      <c r="AA39935"/>
      <c r="AB39935"/>
      <c r="AC39935"/>
    </row>
    <row r="39936" spans="27:29" x14ac:dyDescent="0.25">
      <c r="AA39936"/>
      <c r="AB39936"/>
      <c r="AC39936"/>
    </row>
    <row r="39937" spans="27:29" x14ac:dyDescent="0.25">
      <c r="AA39937"/>
      <c r="AB39937"/>
      <c r="AC39937"/>
    </row>
    <row r="39938" spans="27:29" x14ac:dyDescent="0.25">
      <c r="AA39938"/>
      <c r="AB39938"/>
      <c r="AC39938"/>
    </row>
    <row r="39939" spans="27:29" x14ac:dyDescent="0.25">
      <c r="AA39939"/>
      <c r="AB39939"/>
      <c r="AC39939"/>
    </row>
    <row r="39940" spans="27:29" x14ac:dyDescent="0.25">
      <c r="AA39940"/>
      <c r="AB39940"/>
      <c r="AC39940"/>
    </row>
    <row r="39941" spans="27:29" x14ac:dyDescent="0.25">
      <c r="AA39941"/>
      <c r="AB39941"/>
      <c r="AC39941"/>
    </row>
    <row r="39942" spans="27:29" x14ac:dyDescent="0.25">
      <c r="AA39942"/>
      <c r="AB39942"/>
      <c r="AC39942"/>
    </row>
    <row r="39943" spans="27:29" x14ac:dyDescent="0.25">
      <c r="AA39943"/>
      <c r="AB39943"/>
      <c r="AC39943"/>
    </row>
    <row r="39944" spans="27:29" x14ac:dyDescent="0.25">
      <c r="AA39944"/>
      <c r="AB39944"/>
      <c r="AC39944"/>
    </row>
    <row r="39945" spans="27:29" x14ac:dyDescent="0.25">
      <c r="AA39945"/>
      <c r="AB39945"/>
      <c r="AC39945"/>
    </row>
    <row r="39946" spans="27:29" x14ac:dyDescent="0.25">
      <c r="AA39946"/>
      <c r="AB39946"/>
      <c r="AC39946"/>
    </row>
    <row r="39947" spans="27:29" x14ac:dyDescent="0.25">
      <c r="AA39947"/>
      <c r="AB39947"/>
      <c r="AC39947"/>
    </row>
    <row r="39948" spans="27:29" x14ac:dyDescent="0.25">
      <c r="AA39948"/>
      <c r="AB39948"/>
      <c r="AC39948"/>
    </row>
    <row r="39949" spans="27:29" x14ac:dyDescent="0.25">
      <c r="AA39949"/>
      <c r="AB39949"/>
      <c r="AC39949"/>
    </row>
    <row r="39950" spans="27:29" x14ac:dyDescent="0.25">
      <c r="AA39950"/>
      <c r="AB39950"/>
      <c r="AC39950"/>
    </row>
    <row r="39951" spans="27:29" x14ac:dyDescent="0.25">
      <c r="AA39951"/>
      <c r="AB39951"/>
      <c r="AC39951"/>
    </row>
    <row r="39952" spans="27:29" x14ac:dyDescent="0.25">
      <c r="AA39952"/>
      <c r="AB39952"/>
      <c r="AC39952"/>
    </row>
    <row r="39953" spans="27:29" x14ac:dyDescent="0.25">
      <c r="AA39953"/>
      <c r="AB39953"/>
      <c r="AC39953"/>
    </row>
    <row r="39954" spans="27:29" x14ac:dyDescent="0.25">
      <c r="AA39954"/>
      <c r="AB39954"/>
      <c r="AC39954"/>
    </row>
    <row r="39955" spans="27:29" x14ac:dyDescent="0.25">
      <c r="AA39955"/>
      <c r="AB39955"/>
      <c r="AC39955"/>
    </row>
    <row r="39956" spans="27:29" x14ac:dyDescent="0.25">
      <c r="AA39956"/>
      <c r="AB39956"/>
      <c r="AC39956"/>
    </row>
    <row r="39957" spans="27:29" x14ac:dyDescent="0.25">
      <c r="AA39957"/>
      <c r="AB39957"/>
      <c r="AC39957"/>
    </row>
    <row r="39958" spans="27:29" x14ac:dyDescent="0.25">
      <c r="AA39958"/>
      <c r="AB39958"/>
      <c r="AC39958"/>
    </row>
    <row r="39959" spans="27:29" x14ac:dyDescent="0.25">
      <c r="AA39959"/>
      <c r="AB39959"/>
      <c r="AC39959"/>
    </row>
    <row r="39960" spans="27:29" x14ac:dyDescent="0.25">
      <c r="AA39960"/>
      <c r="AB39960"/>
      <c r="AC39960"/>
    </row>
    <row r="39961" spans="27:29" x14ac:dyDescent="0.25">
      <c r="AA39961"/>
      <c r="AB39961"/>
      <c r="AC39961"/>
    </row>
    <row r="39962" spans="27:29" x14ac:dyDescent="0.25">
      <c r="AA39962"/>
      <c r="AB39962"/>
      <c r="AC39962"/>
    </row>
    <row r="39963" spans="27:29" x14ac:dyDescent="0.25">
      <c r="AA39963"/>
      <c r="AB39963"/>
      <c r="AC39963"/>
    </row>
    <row r="39964" spans="27:29" x14ac:dyDescent="0.25">
      <c r="AA39964"/>
      <c r="AB39964"/>
      <c r="AC39964"/>
    </row>
    <row r="39965" spans="27:29" x14ac:dyDescent="0.25">
      <c r="AA39965"/>
      <c r="AB39965"/>
      <c r="AC39965"/>
    </row>
    <row r="39966" spans="27:29" x14ac:dyDescent="0.25">
      <c r="AA39966"/>
      <c r="AB39966"/>
      <c r="AC39966"/>
    </row>
    <row r="39967" spans="27:29" x14ac:dyDescent="0.25">
      <c r="AA39967"/>
      <c r="AB39967"/>
      <c r="AC39967"/>
    </row>
    <row r="39968" spans="27:29" x14ac:dyDescent="0.25">
      <c r="AA39968"/>
      <c r="AB39968"/>
      <c r="AC39968"/>
    </row>
    <row r="39969" spans="27:29" x14ac:dyDescent="0.25">
      <c r="AA39969"/>
      <c r="AB39969"/>
      <c r="AC39969"/>
    </row>
    <row r="39970" spans="27:29" x14ac:dyDescent="0.25">
      <c r="AA39970"/>
      <c r="AB39970"/>
      <c r="AC39970"/>
    </row>
    <row r="39971" spans="27:29" x14ac:dyDescent="0.25">
      <c r="AA39971"/>
      <c r="AB39971"/>
      <c r="AC39971"/>
    </row>
    <row r="39972" spans="27:29" x14ac:dyDescent="0.25">
      <c r="AA39972"/>
      <c r="AB39972"/>
      <c r="AC39972"/>
    </row>
    <row r="39973" spans="27:29" x14ac:dyDescent="0.25">
      <c r="AA39973"/>
      <c r="AB39973"/>
      <c r="AC39973"/>
    </row>
    <row r="39974" spans="27:29" x14ac:dyDescent="0.25">
      <c r="AA39974"/>
      <c r="AB39974"/>
      <c r="AC39974"/>
    </row>
    <row r="39975" spans="27:29" x14ac:dyDescent="0.25">
      <c r="AA39975"/>
      <c r="AB39975"/>
      <c r="AC39975"/>
    </row>
    <row r="39976" spans="27:29" x14ac:dyDescent="0.25">
      <c r="AA39976"/>
      <c r="AB39976"/>
      <c r="AC39976"/>
    </row>
    <row r="39977" spans="27:29" x14ac:dyDescent="0.25">
      <c r="AA39977"/>
      <c r="AB39977"/>
      <c r="AC39977"/>
    </row>
    <row r="39978" spans="27:29" x14ac:dyDescent="0.25">
      <c r="AA39978"/>
      <c r="AB39978"/>
      <c r="AC39978"/>
    </row>
    <row r="39979" spans="27:29" x14ac:dyDescent="0.25">
      <c r="AA39979"/>
      <c r="AB39979"/>
      <c r="AC39979"/>
    </row>
    <row r="39980" spans="27:29" x14ac:dyDescent="0.25">
      <c r="AA39980"/>
      <c r="AB39980"/>
      <c r="AC39980"/>
    </row>
    <row r="39981" spans="27:29" x14ac:dyDescent="0.25">
      <c r="AA39981"/>
      <c r="AB39981"/>
      <c r="AC39981"/>
    </row>
    <row r="39982" spans="27:29" x14ac:dyDescent="0.25">
      <c r="AA39982"/>
      <c r="AB39982"/>
      <c r="AC39982"/>
    </row>
    <row r="39983" spans="27:29" x14ac:dyDescent="0.25">
      <c r="AA39983"/>
      <c r="AB39983"/>
      <c r="AC39983"/>
    </row>
    <row r="39984" spans="27:29" x14ac:dyDescent="0.25">
      <c r="AA39984"/>
      <c r="AB39984"/>
      <c r="AC39984"/>
    </row>
    <row r="39985" spans="27:29" x14ac:dyDescent="0.25">
      <c r="AA39985"/>
      <c r="AB39985"/>
      <c r="AC39985"/>
    </row>
    <row r="39986" spans="27:29" x14ac:dyDescent="0.25">
      <c r="AA39986"/>
      <c r="AB39986"/>
      <c r="AC39986"/>
    </row>
    <row r="39987" spans="27:29" x14ac:dyDescent="0.25">
      <c r="AA39987"/>
      <c r="AB39987"/>
      <c r="AC39987"/>
    </row>
    <row r="39988" spans="27:29" x14ac:dyDescent="0.25">
      <c r="AA39988"/>
      <c r="AB39988"/>
      <c r="AC39988"/>
    </row>
    <row r="39989" spans="27:29" x14ac:dyDescent="0.25">
      <c r="AA39989"/>
      <c r="AB39989"/>
      <c r="AC39989"/>
    </row>
    <row r="39990" spans="27:29" x14ac:dyDescent="0.25">
      <c r="AA39990"/>
      <c r="AB39990"/>
      <c r="AC39990"/>
    </row>
    <row r="39991" spans="27:29" x14ac:dyDescent="0.25">
      <c r="AA39991"/>
      <c r="AB39991"/>
      <c r="AC39991"/>
    </row>
    <row r="39992" spans="27:29" x14ac:dyDescent="0.25">
      <c r="AA39992"/>
      <c r="AB39992"/>
      <c r="AC39992"/>
    </row>
    <row r="39993" spans="27:29" x14ac:dyDescent="0.25">
      <c r="AA39993"/>
      <c r="AB39993"/>
      <c r="AC39993"/>
    </row>
    <row r="39994" spans="27:29" x14ac:dyDescent="0.25">
      <c r="AA39994"/>
      <c r="AB39994"/>
      <c r="AC39994"/>
    </row>
    <row r="39995" spans="27:29" x14ac:dyDescent="0.25">
      <c r="AA39995"/>
      <c r="AB39995"/>
      <c r="AC39995"/>
    </row>
    <row r="39996" spans="27:29" x14ac:dyDescent="0.25">
      <c r="AA39996"/>
      <c r="AB39996"/>
      <c r="AC39996"/>
    </row>
    <row r="39997" spans="27:29" x14ac:dyDescent="0.25">
      <c r="AA39997"/>
      <c r="AB39997"/>
      <c r="AC39997"/>
    </row>
    <row r="39998" spans="27:29" x14ac:dyDescent="0.25">
      <c r="AA39998"/>
      <c r="AB39998"/>
      <c r="AC39998"/>
    </row>
    <row r="39999" spans="27:29" x14ac:dyDescent="0.25">
      <c r="AA39999"/>
      <c r="AB39999"/>
      <c r="AC39999"/>
    </row>
    <row r="40000" spans="27:29" x14ac:dyDescent="0.25">
      <c r="AA40000"/>
      <c r="AB40000"/>
      <c r="AC40000"/>
    </row>
    <row r="40001" spans="27:29" x14ac:dyDescent="0.25">
      <c r="AA40001"/>
      <c r="AB40001"/>
      <c r="AC40001"/>
    </row>
    <row r="40002" spans="27:29" x14ac:dyDescent="0.25">
      <c r="AA40002"/>
      <c r="AB40002"/>
      <c r="AC40002"/>
    </row>
    <row r="40003" spans="27:29" x14ac:dyDescent="0.25">
      <c r="AA40003"/>
      <c r="AB40003"/>
      <c r="AC40003"/>
    </row>
    <row r="40004" spans="27:29" x14ac:dyDescent="0.25">
      <c r="AA40004"/>
      <c r="AB40004"/>
      <c r="AC40004"/>
    </row>
    <row r="40005" spans="27:29" x14ac:dyDescent="0.25">
      <c r="AA40005"/>
      <c r="AB40005"/>
      <c r="AC40005"/>
    </row>
    <row r="40006" spans="27:29" x14ac:dyDescent="0.25">
      <c r="AA40006"/>
      <c r="AB40006"/>
      <c r="AC40006"/>
    </row>
    <row r="40007" spans="27:29" x14ac:dyDescent="0.25">
      <c r="AA40007"/>
      <c r="AB40007"/>
      <c r="AC40007"/>
    </row>
    <row r="40008" spans="27:29" x14ac:dyDescent="0.25">
      <c r="AA40008"/>
      <c r="AB40008"/>
      <c r="AC40008"/>
    </row>
    <row r="40009" spans="27:29" x14ac:dyDescent="0.25">
      <c r="AA40009"/>
      <c r="AB40009"/>
      <c r="AC40009"/>
    </row>
    <row r="40010" spans="27:29" x14ac:dyDescent="0.25">
      <c r="AA40010"/>
      <c r="AB40010"/>
      <c r="AC40010"/>
    </row>
    <row r="40011" spans="27:29" x14ac:dyDescent="0.25">
      <c r="AA40011"/>
      <c r="AB40011"/>
      <c r="AC40011"/>
    </row>
    <row r="40012" spans="27:29" x14ac:dyDescent="0.25">
      <c r="AA40012"/>
      <c r="AB40012"/>
      <c r="AC40012"/>
    </row>
    <row r="40013" spans="27:29" x14ac:dyDescent="0.25">
      <c r="AA40013"/>
      <c r="AB40013"/>
      <c r="AC40013"/>
    </row>
    <row r="40014" spans="27:29" x14ac:dyDescent="0.25">
      <c r="AA40014"/>
      <c r="AB40014"/>
      <c r="AC40014"/>
    </row>
    <row r="40015" spans="27:29" x14ac:dyDescent="0.25">
      <c r="AA40015"/>
      <c r="AB40015"/>
      <c r="AC40015"/>
    </row>
    <row r="40016" spans="27:29" x14ac:dyDescent="0.25">
      <c r="AA40016"/>
      <c r="AB40016"/>
      <c r="AC40016"/>
    </row>
    <row r="40017" spans="27:29" x14ac:dyDescent="0.25">
      <c r="AA40017"/>
      <c r="AB40017"/>
      <c r="AC40017"/>
    </row>
    <row r="40018" spans="27:29" x14ac:dyDescent="0.25">
      <c r="AA40018"/>
      <c r="AB40018"/>
      <c r="AC40018"/>
    </row>
    <row r="40019" spans="27:29" x14ac:dyDescent="0.25">
      <c r="AA40019"/>
      <c r="AB40019"/>
      <c r="AC40019"/>
    </row>
    <row r="40020" spans="27:29" x14ac:dyDescent="0.25">
      <c r="AA40020"/>
      <c r="AB40020"/>
      <c r="AC40020"/>
    </row>
    <row r="40021" spans="27:29" x14ac:dyDescent="0.25">
      <c r="AA40021"/>
      <c r="AB40021"/>
      <c r="AC40021"/>
    </row>
    <row r="40022" spans="27:29" x14ac:dyDescent="0.25">
      <c r="AA40022"/>
      <c r="AB40022"/>
      <c r="AC40022"/>
    </row>
    <row r="40023" spans="27:29" x14ac:dyDescent="0.25">
      <c r="AA40023"/>
      <c r="AB40023"/>
      <c r="AC40023"/>
    </row>
    <row r="40024" spans="27:29" x14ac:dyDescent="0.25">
      <c r="AA40024"/>
      <c r="AB40024"/>
      <c r="AC40024"/>
    </row>
    <row r="40025" spans="27:29" x14ac:dyDescent="0.25">
      <c r="AA40025"/>
      <c r="AB40025"/>
      <c r="AC40025"/>
    </row>
    <row r="40026" spans="27:29" x14ac:dyDescent="0.25">
      <c r="AA40026"/>
      <c r="AB40026"/>
      <c r="AC40026"/>
    </row>
    <row r="40027" spans="27:29" x14ac:dyDescent="0.25">
      <c r="AA40027"/>
      <c r="AB40027"/>
      <c r="AC40027"/>
    </row>
    <row r="40028" spans="27:29" x14ac:dyDescent="0.25">
      <c r="AA40028"/>
      <c r="AB40028"/>
      <c r="AC40028"/>
    </row>
    <row r="40029" spans="27:29" x14ac:dyDescent="0.25">
      <c r="AA40029"/>
      <c r="AB40029"/>
      <c r="AC40029"/>
    </row>
    <row r="40030" spans="27:29" x14ac:dyDescent="0.25">
      <c r="AA40030"/>
      <c r="AB40030"/>
      <c r="AC40030"/>
    </row>
    <row r="40031" spans="27:29" x14ac:dyDescent="0.25">
      <c r="AA40031"/>
      <c r="AB40031"/>
      <c r="AC40031"/>
    </row>
    <row r="40032" spans="27:29" x14ac:dyDescent="0.25">
      <c r="AA40032"/>
      <c r="AB40032"/>
      <c r="AC40032"/>
    </row>
    <row r="40033" spans="27:29" x14ac:dyDescent="0.25">
      <c r="AA40033"/>
      <c r="AB40033"/>
      <c r="AC40033"/>
    </row>
    <row r="40034" spans="27:29" x14ac:dyDescent="0.25">
      <c r="AA40034"/>
      <c r="AB40034"/>
      <c r="AC40034"/>
    </row>
    <row r="40035" spans="27:29" x14ac:dyDescent="0.25">
      <c r="AA40035"/>
      <c r="AB40035"/>
      <c r="AC40035"/>
    </row>
    <row r="40036" spans="27:29" x14ac:dyDescent="0.25">
      <c r="AA40036"/>
      <c r="AB40036"/>
      <c r="AC40036"/>
    </row>
    <row r="40037" spans="27:29" x14ac:dyDescent="0.25">
      <c r="AA40037"/>
      <c r="AB40037"/>
      <c r="AC40037"/>
    </row>
    <row r="40038" spans="27:29" x14ac:dyDescent="0.25">
      <c r="AA40038"/>
      <c r="AB40038"/>
      <c r="AC40038"/>
    </row>
    <row r="40039" spans="27:29" x14ac:dyDescent="0.25">
      <c r="AA40039"/>
      <c r="AB40039"/>
      <c r="AC40039"/>
    </row>
    <row r="40040" spans="27:29" x14ac:dyDescent="0.25">
      <c r="AA40040"/>
      <c r="AB40040"/>
      <c r="AC40040"/>
    </row>
    <row r="40041" spans="27:29" x14ac:dyDescent="0.25">
      <c r="AA40041"/>
      <c r="AB40041"/>
      <c r="AC40041"/>
    </row>
    <row r="40042" spans="27:29" x14ac:dyDescent="0.25">
      <c r="AA40042"/>
      <c r="AB40042"/>
      <c r="AC40042"/>
    </row>
    <row r="40043" spans="27:29" x14ac:dyDescent="0.25">
      <c r="AA40043"/>
      <c r="AB40043"/>
      <c r="AC40043"/>
    </row>
    <row r="40044" spans="27:29" x14ac:dyDescent="0.25">
      <c r="AA40044"/>
      <c r="AB40044"/>
      <c r="AC40044"/>
    </row>
    <row r="40045" spans="27:29" x14ac:dyDescent="0.25">
      <c r="AA40045"/>
      <c r="AB40045"/>
      <c r="AC40045"/>
    </row>
    <row r="40046" spans="27:29" x14ac:dyDescent="0.25">
      <c r="AA40046"/>
      <c r="AB40046"/>
      <c r="AC40046"/>
    </row>
    <row r="40047" spans="27:29" x14ac:dyDescent="0.25">
      <c r="AA40047"/>
      <c r="AB40047"/>
      <c r="AC40047"/>
    </row>
    <row r="40048" spans="27:29" x14ac:dyDescent="0.25">
      <c r="AA40048"/>
      <c r="AB40048"/>
      <c r="AC40048"/>
    </row>
    <row r="40049" spans="27:29" x14ac:dyDescent="0.25">
      <c r="AA40049"/>
      <c r="AB40049"/>
      <c r="AC40049"/>
    </row>
    <row r="40050" spans="27:29" x14ac:dyDescent="0.25">
      <c r="AA40050"/>
      <c r="AB40050"/>
      <c r="AC40050"/>
    </row>
    <row r="40051" spans="27:29" x14ac:dyDescent="0.25">
      <c r="AA40051"/>
      <c r="AB40051"/>
      <c r="AC40051"/>
    </row>
    <row r="40052" spans="27:29" x14ac:dyDescent="0.25">
      <c r="AA40052"/>
      <c r="AB40052"/>
      <c r="AC40052"/>
    </row>
    <row r="40053" spans="27:29" x14ac:dyDescent="0.25">
      <c r="AA40053"/>
      <c r="AB40053"/>
      <c r="AC40053"/>
    </row>
    <row r="40054" spans="27:29" x14ac:dyDescent="0.25">
      <c r="AA40054"/>
      <c r="AB40054"/>
      <c r="AC40054"/>
    </row>
    <row r="40055" spans="27:29" x14ac:dyDescent="0.25">
      <c r="AA40055"/>
      <c r="AB40055"/>
      <c r="AC40055"/>
    </row>
    <row r="40056" spans="27:29" x14ac:dyDescent="0.25">
      <c r="AA40056"/>
      <c r="AB40056"/>
      <c r="AC40056"/>
    </row>
    <row r="40057" spans="27:29" x14ac:dyDescent="0.25">
      <c r="AA40057"/>
      <c r="AB40057"/>
      <c r="AC40057"/>
    </row>
    <row r="40058" spans="27:29" x14ac:dyDescent="0.25">
      <c r="AA40058"/>
      <c r="AB40058"/>
      <c r="AC40058"/>
    </row>
    <row r="40059" spans="27:29" x14ac:dyDescent="0.25">
      <c r="AA40059"/>
      <c r="AB40059"/>
      <c r="AC40059"/>
    </row>
    <row r="40060" spans="27:29" x14ac:dyDescent="0.25">
      <c r="AA40060"/>
      <c r="AB40060"/>
      <c r="AC40060"/>
    </row>
    <row r="40061" spans="27:29" x14ac:dyDescent="0.25">
      <c r="AA40061"/>
      <c r="AB40061"/>
      <c r="AC40061"/>
    </row>
    <row r="40062" spans="27:29" x14ac:dyDescent="0.25">
      <c r="AA40062"/>
      <c r="AB40062"/>
      <c r="AC40062"/>
    </row>
    <row r="40063" spans="27:29" x14ac:dyDescent="0.25">
      <c r="AA40063"/>
      <c r="AB40063"/>
      <c r="AC40063"/>
    </row>
    <row r="40064" spans="27:29" x14ac:dyDescent="0.25">
      <c r="AA40064"/>
      <c r="AB40064"/>
      <c r="AC40064"/>
    </row>
    <row r="40065" spans="27:29" x14ac:dyDescent="0.25">
      <c r="AA40065"/>
      <c r="AB40065"/>
      <c r="AC40065"/>
    </row>
    <row r="40066" spans="27:29" x14ac:dyDescent="0.25">
      <c r="AA40066"/>
      <c r="AB40066"/>
      <c r="AC40066"/>
    </row>
    <row r="40067" spans="27:29" x14ac:dyDescent="0.25">
      <c r="AA40067"/>
      <c r="AB40067"/>
      <c r="AC40067"/>
    </row>
    <row r="40068" spans="27:29" x14ac:dyDescent="0.25">
      <c r="AA40068"/>
      <c r="AB40068"/>
      <c r="AC40068"/>
    </row>
    <row r="40069" spans="27:29" x14ac:dyDescent="0.25">
      <c r="AA40069"/>
      <c r="AB40069"/>
      <c r="AC40069"/>
    </row>
    <row r="40070" spans="27:29" x14ac:dyDescent="0.25">
      <c r="AA40070"/>
      <c r="AB40070"/>
      <c r="AC40070"/>
    </row>
    <row r="40071" spans="27:29" x14ac:dyDescent="0.25">
      <c r="AA40071"/>
      <c r="AB40071"/>
      <c r="AC40071"/>
    </row>
    <row r="40072" spans="27:29" x14ac:dyDescent="0.25">
      <c r="AA40072"/>
      <c r="AB40072"/>
      <c r="AC40072"/>
    </row>
    <row r="40073" spans="27:29" x14ac:dyDescent="0.25">
      <c r="AA40073"/>
      <c r="AB40073"/>
      <c r="AC40073"/>
    </row>
    <row r="40074" spans="27:29" x14ac:dyDescent="0.25">
      <c r="AA40074"/>
      <c r="AB40074"/>
      <c r="AC40074"/>
    </row>
    <row r="40075" spans="27:29" x14ac:dyDescent="0.25">
      <c r="AA40075"/>
      <c r="AB40075"/>
      <c r="AC40075"/>
    </row>
    <row r="40076" spans="27:29" x14ac:dyDescent="0.25">
      <c r="AA40076"/>
      <c r="AB40076"/>
      <c r="AC40076"/>
    </row>
    <row r="40077" spans="27:29" x14ac:dyDescent="0.25">
      <c r="AA40077"/>
      <c r="AB40077"/>
      <c r="AC40077"/>
    </row>
    <row r="40078" spans="27:29" x14ac:dyDescent="0.25">
      <c r="AA40078"/>
      <c r="AB40078"/>
      <c r="AC40078"/>
    </row>
    <row r="40079" spans="27:29" x14ac:dyDescent="0.25">
      <c r="AA40079"/>
      <c r="AB40079"/>
      <c r="AC40079"/>
    </row>
    <row r="40080" spans="27:29" x14ac:dyDescent="0.25">
      <c r="AA40080"/>
      <c r="AB40080"/>
      <c r="AC40080"/>
    </row>
    <row r="40081" spans="27:29" x14ac:dyDescent="0.25">
      <c r="AA40081"/>
      <c r="AB40081"/>
      <c r="AC40081"/>
    </row>
    <row r="40082" spans="27:29" x14ac:dyDescent="0.25">
      <c r="AA40082"/>
      <c r="AB40082"/>
      <c r="AC40082"/>
    </row>
    <row r="40083" spans="27:29" x14ac:dyDescent="0.25">
      <c r="AA40083"/>
      <c r="AB40083"/>
      <c r="AC40083"/>
    </row>
    <row r="40084" spans="27:29" x14ac:dyDescent="0.25">
      <c r="AA40084"/>
      <c r="AB40084"/>
      <c r="AC40084"/>
    </row>
    <row r="40085" spans="27:29" x14ac:dyDescent="0.25">
      <c r="AA40085"/>
      <c r="AB40085"/>
      <c r="AC40085"/>
    </row>
    <row r="40086" spans="27:29" x14ac:dyDescent="0.25">
      <c r="AA40086"/>
      <c r="AB40086"/>
      <c r="AC40086"/>
    </row>
    <row r="40087" spans="27:29" x14ac:dyDescent="0.25">
      <c r="AA40087"/>
      <c r="AB40087"/>
      <c r="AC40087"/>
    </row>
    <row r="40088" spans="27:29" x14ac:dyDescent="0.25">
      <c r="AA40088"/>
      <c r="AB40088"/>
      <c r="AC40088"/>
    </row>
    <row r="40089" spans="27:29" x14ac:dyDescent="0.25">
      <c r="AA40089"/>
      <c r="AB40089"/>
      <c r="AC40089"/>
    </row>
    <row r="40090" spans="27:29" x14ac:dyDescent="0.25">
      <c r="AA40090"/>
      <c r="AB40090"/>
      <c r="AC40090"/>
    </row>
    <row r="40091" spans="27:29" x14ac:dyDescent="0.25">
      <c r="AA40091"/>
      <c r="AB40091"/>
      <c r="AC40091"/>
    </row>
    <row r="40092" spans="27:29" x14ac:dyDescent="0.25">
      <c r="AA40092"/>
      <c r="AB40092"/>
      <c r="AC40092"/>
    </row>
    <row r="40093" spans="27:29" x14ac:dyDescent="0.25">
      <c r="AA40093"/>
      <c r="AB40093"/>
      <c r="AC40093"/>
    </row>
    <row r="40094" spans="27:29" x14ac:dyDescent="0.25">
      <c r="AA40094"/>
      <c r="AB40094"/>
      <c r="AC40094"/>
    </row>
    <row r="40095" spans="27:29" x14ac:dyDescent="0.25">
      <c r="AA40095"/>
      <c r="AB40095"/>
      <c r="AC40095"/>
    </row>
    <row r="40096" spans="27:29" x14ac:dyDescent="0.25">
      <c r="AA40096"/>
      <c r="AB40096"/>
      <c r="AC40096"/>
    </row>
    <row r="40097" spans="27:29" x14ac:dyDescent="0.25">
      <c r="AA40097"/>
      <c r="AB40097"/>
      <c r="AC40097"/>
    </row>
    <row r="40098" spans="27:29" x14ac:dyDescent="0.25">
      <c r="AA40098"/>
      <c r="AB40098"/>
      <c r="AC40098"/>
    </row>
    <row r="40099" spans="27:29" x14ac:dyDescent="0.25">
      <c r="AA40099"/>
      <c r="AB40099"/>
      <c r="AC40099"/>
    </row>
    <row r="40100" spans="27:29" x14ac:dyDescent="0.25">
      <c r="AA40100"/>
      <c r="AB40100"/>
      <c r="AC40100"/>
    </row>
    <row r="40101" spans="27:29" x14ac:dyDescent="0.25">
      <c r="AA40101"/>
      <c r="AB40101"/>
      <c r="AC40101"/>
    </row>
    <row r="40102" spans="27:29" x14ac:dyDescent="0.25">
      <c r="AA40102"/>
      <c r="AB40102"/>
      <c r="AC40102"/>
    </row>
    <row r="40103" spans="27:29" x14ac:dyDescent="0.25">
      <c r="AA40103"/>
      <c r="AB40103"/>
      <c r="AC40103"/>
    </row>
    <row r="40104" spans="27:29" x14ac:dyDescent="0.25">
      <c r="AA40104"/>
      <c r="AB40104"/>
      <c r="AC40104"/>
    </row>
    <row r="40105" spans="27:29" x14ac:dyDescent="0.25">
      <c r="AA40105"/>
      <c r="AB40105"/>
      <c r="AC40105"/>
    </row>
    <row r="40106" spans="27:29" x14ac:dyDescent="0.25">
      <c r="AA40106"/>
      <c r="AB40106"/>
      <c r="AC40106"/>
    </row>
    <row r="40107" spans="27:29" x14ac:dyDescent="0.25">
      <c r="AA40107"/>
      <c r="AB40107"/>
      <c r="AC40107"/>
    </row>
    <row r="40108" spans="27:29" x14ac:dyDescent="0.25">
      <c r="AA40108"/>
      <c r="AB40108"/>
      <c r="AC40108"/>
    </row>
    <row r="40109" spans="27:29" x14ac:dyDescent="0.25">
      <c r="AA40109"/>
      <c r="AB40109"/>
      <c r="AC40109"/>
    </row>
    <row r="40110" spans="27:29" x14ac:dyDescent="0.25">
      <c r="AA40110"/>
      <c r="AB40110"/>
      <c r="AC40110"/>
    </row>
    <row r="40111" spans="27:29" x14ac:dyDescent="0.25">
      <c r="AA40111"/>
      <c r="AB40111"/>
      <c r="AC40111"/>
    </row>
    <row r="40112" spans="27:29" x14ac:dyDescent="0.25">
      <c r="AA40112"/>
      <c r="AB40112"/>
      <c r="AC40112"/>
    </row>
    <row r="40113" spans="27:29" x14ac:dyDescent="0.25">
      <c r="AA40113"/>
      <c r="AB40113"/>
      <c r="AC40113"/>
    </row>
    <row r="40114" spans="27:29" x14ac:dyDescent="0.25">
      <c r="AA40114"/>
      <c r="AB40114"/>
      <c r="AC40114"/>
    </row>
    <row r="40115" spans="27:29" x14ac:dyDescent="0.25">
      <c r="AA40115"/>
      <c r="AB40115"/>
      <c r="AC40115"/>
    </row>
    <row r="40116" spans="27:29" x14ac:dyDescent="0.25">
      <c r="AA40116"/>
      <c r="AB40116"/>
      <c r="AC40116"/>
    </row>
    <row r="40117" spans="27:29" x14ac:dyDescent="0.25">
      <c r="AA40117"/>
      <c r="AB40117"/>
      <c r="AC40117"/>
    </row>
    <row r="40118" spans="27:29" x14ac:dyDescent="0.25">
      <c r="AA40118"/>
      <c r="AB40118"/>
      <c r="AC40118"/>
    </row>
    <row r="40119" spans="27:29" x14ac:dyDescent="0.25">
      <c r="AA40119"/>
      <c r="AB40119"/>
      <c r="AC40119"/>
    </row>
    <row r="40120" spans="27:29" x14ac:dyDescent="0.25">
      <c r="AA40120"/>
      <c r="AB40120"/>
      <c r="AC40120"/>
    </row>
    <row r="40121" spans="27:29" x14ac:dyDescent="0.25">
      <c r="AA40121"/>
      <c r="AB40121"/>
      <c r="AC40121"/>
    </row>
    <row r="40122" spans="27:29" x14ac:dyDescent="0.25">
      <c r="AA40122"/>
      <c r="AB40122"/>
      <c r="AC40122"/>
    </row>
    <row r="40123" spans="27:29" x14ac:dyDescent="0.25">
      <c r="AA40123"/>
      <c r="AB40123"/>
      <c r="AC40123"/>
    </row>
    <row r="40124" spans="27:29" x14ac:dyDescent="0.25">
      <c r="AA40124"/>
      <c r="AB40124"/>
      <c r="AC40124"/>
    </row>
    <row r="40125" spans="27:29" x14ac:dyDescent="0.25">
      <c r="AA40125"/>
      <c r="AB40125"/>
      <c r="AC40125"/>
    </row>
    <row r="40126" spans="27:29" x14ac:dyDescent="0.25">
      <c r="AA40126"/>
      <c r="AB40126"/>
      <c r="AC40126"/>
    </row>
    <row r="40127" spans="27:29" x14ac:dyDescent="0.25">
      <c r="AA40127"/>
      <c r="AB40127"/>
      <c r="AC40127"/>
    </row>
    <row r="40128" spans="27:29" x14ac:dyDescent="0.25">
      <c r="AA40128"/>
      <c r="AB40128"/>
      <c r="AC40128"/>
    </row>
    <row r="40129" spans="27:29" x14ac:dyDescent="0.25">
      <c r="AA40129"/>
      <c r="AB40129"/>
      <c r="AC40129"/>
    </row>
    <row r="40130" spans="27:29" x14ac:dyDescent="0.25">
      <c r="AA40130"/>
      <c r="AB40130"/>
      <c r="AC40130"/>
    </row>
    <row r="40131" spans="27:29" x14ac:dyDescent="0.25">
      <c r="AA40131"/>
      <c r="AB40131"/>
      <c r="AC40131"/>
    </row>
    <row r="40132" spans="27:29" x14ac:dyDescent="0.25">
      <c r="AA40132"/>
      <c r="AB40132"/>
      <c r="AC40132"/>
    </row>
    <row r="40133" spans="27:29" x14ac:dyDescent="0.25">
      <c r="AA40133"/>
      <c r="AB40133"/>
      <c r="AC40133"/>
    </row>
    <row r="40134" spans="27:29" x14ac:dyDescent="0.25">
      <c r="AA40134"/>
      <c r="AB40134"/>
      <c r="AC40134"/>
    </row>
    <row r="40135" spans="27:29" x14ac:dyDescent="0.25">
      <c r="AA40135"/>
      <c r="AB40135"/>
      <c r="AC40135"/>
    </row>
    <row r="40136" spans="27:29" x14ac:dyDescent="0.25">
      <c r="AA40136"/>
      <c r="AB40136"/>
      <c r="AC40136"/>
    </row>
    <row r="40137" spans="27:29" x14ac:dyDescent="0.25">
      <c r="AA40137"/>
      <c r="AB40137"/>
      <c r="AC40137"/>
    </row>
    <row r="40138" spans="27:29" x14ac:dyDescent="0.25">
      <c r="AA40138"/>
      <c r="AB40138"/>
      <c r="AC40138"/>
    </row>
    <row r="40139" spans="27:29" x14ac:dyDescent="0.25">
      <c r="AA40139"/>
      <c r="AB40139"/>
      <c r="AC40139"/>
    </row>
    <row r="40140" spans="27:29" x14ac:dyDescent="0.25">
      <c r="AA40140"/>
      <c r="AB40140"/>
      <c r="AC40140"/>
    </row>
    <row r="40141" spans="27:29" x14ac:dyDescent="0.25">
      <c r="AA40141"/>
      <c r="AB40141"/>
      <c r="AC40141"/>
    </row>
    <row r="40142" spans="27:29" x14ac:dyDescent="0.25">
      <c r="AA40142"/>
      <c r="AB40142"/>
      <c r="AC40142"/>
    </row>
    <row r="40143" spans="27:29" x14ac:dyDescent="0.25">
      <c r="AA40143"/>
      <c r="AB40143"/>
      <c r="AC40143"/>
    </row>
    <row r="40144" spans="27:29" x14ac:dyDescent="0.25">
      <c r="AA40144"/>
      <c r="AB40144"/>
      <c r="AC40144"/>
    </row>
    <row r="40145" spans="27:29" x14ac:dyDescent="0.25">
      <c r="AA40145"/>
      <c r="AB40145"/>
      <c r="AC40145"/>
    </row>
    <row r="40146" spans="27:29" x14ac:dyDescent="0.25">
      <c r="AA40146"/>
      <c r="AB40146"/>
      <c r="AC40146"/>
    </row>
    <row r="40147" spans="27:29" x14ac:dyDescent="0.25">
      <c r="AA40147"/>
      <c r="AB40147"/>
      <c r="AC40147"/>
    </row>
    <row r="40148" spans="27:29" x14ac:dyDescent="0.25">
      <c r="AA40148"/>
      <c r="AB40148"/>
      <c r="AC40148"/>
    </row>
    <row r="40149" spans="27:29" x14ac:dyDescent="0.25">
      <c r="AA40149"/>
      <c r="AB40149"/>
      <c r="AC40149"/>
    </row>
    <row r="40150" spans="27:29" x14ac:dyDescent="0.25">
      <c r="AA40150"/>
      <c r="AB40150"/>
      <c r="AC40150"/>
    </row>
    <row r="40151" spans="27:29" x14ac:dyDescent="0.25">
      <c r="AA40151"/>
      <c r="AB40151"/>
      <c r="AC40151"/>
    </row>
    <row r="40152" spans="27:29" x14ac:dyDescent="0.25">
      <c r="AA40152"/>
      <c r="AB40152"/>
      <c r="AC40152"/>
    </row>
    <row r="40153" spans="27:29" x14ac:dyDescent="0.25">
      <c r="AA40153"/>
      <c r="AB40153"/>
      <c r="AC40153"/>
    </row>
    <row r="40154" spans="27:29" x14ac:dyDescent="0.25">
      <c r="AA40154"/>
      <c r="AB40154"/>
      <c r="AC40154"/>
    </row>
    <row r="40155" spans="27:29" x14ac:dyDescent="0.25">
      <c r="AA40155"/>
      <c r="AB40155"/>
      <c r="AC40155"/>
    </row>
    <row r="40156" spans="27:29" x14ac:dyDescent="0.25">
      <c r="AA40156"/>
      <c r="AB40156"/>
      <c r="AC40156"/>
    </row>
    <row r="40157" spans="27:29" x14ac:dyDescent="0.25">
      <c r="AA40157"/>
      <c r="AB40157"/>
      <c r="AC40157"/>
    </row>
    <row r="40158" spans="27:29" x14ac:dyDescent="0.25">
      <c r="AA40158"/>
      <c r="AB40158"/>
      <c r="AC40158"/>
    </row>
    <row r="40159" spans="27:29" x14ac:dyDescent="0.25">
      <c r="AA40159"/>
      <c r="AB40159"/>
      <c r="AC40159"/>
    </row>
    <row r="40160" spans="27:29" x14ac:dyDescent="0.25">
      <c r="AA40160"/>
      <c r="AB40160"/>
      <c r="AC40160"/>
    </row>
    <row r="40161" spans="27:29" x14ac:dyDescent="0.25">
      <c r="AA40161"/>
      <c r="AB40161"/>
      <c r="AC40161"/>
    </row>
    <row r="40162" spans="27:29" x14ac:dyDescent="0.25">
      <c r="AA40162"/>
      <c r="AB40162"/>
      <c r="AC40162"/>
    </row>
    <row r="40163" spans="27:29" x14ac:dyDescent="0.25">
      <c r="AA40163"/>
      <c r="AB40163"/>
      <c r="AC40163"/>
    </row>
    <row r="40164" spans="27:29" x14ac:dyDescent="0.25">
      <c r="AA40164"/>
      <c r="AB40164"/>
      <c r="AC40164"/>
    </row>
    <row r="40165" spans="27:29" x14ac:dyDescent="0.25">
      <c r="AA40165"/>
      <c r="AB40165"/>
      <c r="AC40165"/>
    </row>
    <row r="40166" spans="27:29" x14ac:dyDescent="0.25">
      <c r="AA40166"/>
      <c r="AB40166"/>
      <c r="AC40166"/>
    </row>
    <row r="40167" spans="27:29" x14ac:dyDescent="0.25">
      <c r="AA40167"/>
      <c r="AB40167"/>
      <c r="AC40167"/>
    </row>
    <row r="40168" spans="27:29" x14ac:dyDescent="0.25">
      <c r="AA40168"/>
      <c r="AB40168"/>
      <c r="AC40168"/>
    </row>
    <row r="40169" spans="27:29" x14ac:dyDescent="0.25">
      <c r="AA40169"/>
      <c r="AB40169"/>
      <c r="AC40169"/>
    </row>
    <row r="40170" spans="27:29" x14ac:dyDescent="0.25">
      <c r="AA40170"/>
      <c r="AB40170"/>
      <c r="AC40170"/>
    </row>
    <row r="40171" spans="27:29" x14ac:dyDescent="0.25">
      <c r="AA40171"/>
      <c r="AB40171"/>
      <c r="AC40171"/>
    </row>
    <row r="40172" spans="27:29" x14ac:dyDescent="0.25">
      <c r="AA40172"/>
      <c r="AB40172"/>
      <c r="AC40172"/>
    </row>
    <row r="40173" spans="27:29" x14ac:dyDescent="0.25">
      <c r="AA40173"/>
      <c r="AB40173"/>
      <c r="AC40173"/>
    </row>
    <row r="40174" spans="27:29" x14ac:dyDescent="0.25">
      <c r="AA40174"/>
      <c r="AB40174"/>
      <c r="AC40174"/>
    </row>
    <row r="40175" spans="27:29" x14ac:dyDescent="0.25">
      <c r="AA40175"/>
      <c r="AB40175"/>
      <c r="AC40175"/>
    </row>
    <row r="40176" spans="27:29" x14ac:dyDescent="0.25">
      <c r="AA40176"/>
      <c r="AB40176"/>
      <c r="AC40176"/>
    </row>
    <row r="40177" spans="27:29" x14ac:dyDescent="0.25">
      <c r="AA40177"/>
      <c r="AB40177"/>
      <c r="AC40177"/>
    </row>
    <row r="40178" spans="27:29" x14ac:dyDescent="0.25">
      <c r="AA40178"/>
      <c r="AB40178"/>
      <c r="AC40178"/>
    </row>
    <row r="40179" spans="27:29" x14ac:dyDescent="0.25">
      <c r="AA40179"/>
      <c r="AB40179"/>
      <c r="AC40179"/>
    </row>
    <row r="40180" spans="27:29" x14ac:dyDescent="0.25">
      <c r="AA40180"/>
      <c r="AB40180"/>
      <c r="AC40180"/>
    </row>
    <row r="40181" spans="27:29" x14ac:dyDescent="0.25">
      <c r="AA40181"/>
      <c r="AB40181"/>
      <c r="AC40181"/>
    </row>
    <row r="40182" spans="27:29" x14ac:dyDescent="0.25">
      <c r="AA40182"/>
      <c r="AB40182"/>
      <c r="AC40182"/>
    </row>
    <row r="40183" spans="27:29" x14ac:dyDescent="0.25">
      <c r="AA40183"/>
      <c r="AB40183"/>
      <c r="AC40183"/>
    </row>
    <row r="40184" spans="27:29" x14ac:dyDescent="0.25">
      <c r="AA40184"/>
      <c r="AB40184"/>
      <c r="AC40184"/>
    </row>
    <row r="40185" spans="27:29" x14ac:dyDescent="0.25">
      <c r="AA40185"/>
      <c r="AB40185"/>
      <c r="AC40185"/>
    </row>
    <row r="40186" spans="27:29" x14ac:dyDescent="0.25">
      <c r="AA40186"/>
      <c r="AB40186"/>
      <c r="AC40186"/>
    </row>
    <row r="40187" spans="27:29" x14ac:dyDescent="0.25">
      <c r="AA40187"/>
      <c r="AB40187"/>
      <c r="AC40187"/>
    </row>
    <row r="40188" spans="27:29" x14ac:dyDescent="0.25">
      <c r="AA40188"/>
      <c r="AB40188"/>
      <c r="AC40188"/>
    </row>
    <row r="40189" spans="27:29" x14ac:dyDescent="0.25">
      <c r="AA40189"/>
      <c r="AB40189"/>
      <c r="AC40189"/>
    </row>
    <row r="40190" spans="27:29" x14ac:dyDescent="0.25">
      <c r="AA40190"/>
      <c r="AB40190"/>
      <c r="AC40190"/>
    </row>
    <row r="40191" spans="27:29" x14ac:dyDescent="0.25">
      <c r="AA40191"/>
      <c r="AB40191"/>
      <c r="AC40191"/>
    </row>
    <row r="40192" spans="27:29" x14ac:dyDescent="0.25">
      <c r="AA40192"/>
      <c r="AB40192"/>
      <c r="AC40192"/>
    </row>
    <row r="40193" spans="27:29" x14ac:dyDescent="0.25">
      <c r="AA40193"/>
      <c r="AB40193"/>
      <c r="AC40193"/>
    </row>
    <row r="40194" spans="27:29" x14ac:dyDescent="0.25">
      <c r="AA40194"/>
      <c r="AB40194"/>
      <c r="AC40194"/>
    </row>
    <row r="40195" spans="27:29" x14ac:dyDescent="0.25">
      <c r="AA40195"/>
      <c r="AB40195"/>
      <c r="AC40195"/>
    </row>
    <row r="40196" spans="27:29" x14ac:dyDescent="0.25">
      <c r="AA40196"/>
      <c r="AB40196"/>
      <c r="AC40196"/>
    </row>
    <row r="40197" spans="27:29" x14ac:dyDescent="0.25">
      <c r="AA40197"/>
      <c r="AB40197"/>
      <c r="AC40197"/>
    </row>
    <row r="40198" spans="27:29" x14ac:dyDescent="0.25">
      <c r="AA40198"/>
      <c r="AB40198"/>
      <c r="AC40198"/>
    </row>
    <row r="40199" spans="27:29" x14ac:dyDescent="0.25">
      <c r="AA40199"/>
      <c r="AB40199"/>
      <c r="AC40199"/>
    </row>
    <row r="40200" spans="27:29" x14ac:dyDescent="0.25">
      <c r="AA40200"/>
      <c r="AB40200"/>
      <c r="AC40200"/>
    </row>
    <row r="40201" spans="27:29" x14ac:dyDescent="0.25">
      <c r="AA40201"/>
      <c r="AB40201"/>
      <c r="AC40201"/>
    </row>
    <row r="40202" spans="27:29" x14ac:dyDescent="0.25">
      <c r="AA40202"/>
      <c r="AB40202"/>
      <c r="AC40202"/>
    </row>
    <row r="40203" spans="27:29" x14ac:dyDescent="0.25">
      <c r="AA40203"/>
      <c r="AB40203"/>
      <c r="AC40203"/>
    </row>
    <row r="40204" spans="27:29" x14ac:dyDescent="0.25">
      <c r="AA40204"/>
      <c r="AB40204"/>
      <c r="AC40204"/>
    </row>
    <row r="40205" spans="27:29" x14ac:dyDescent="0.25">
      <c r="AA40205"/>
      <c r="AB40205"/>
      <c r="AC40205"/>
    </row>
    <row r="40206" spans="27:29" x14ac:dyDescent="0.25">
      <c r="AA40206"/>
      <c r="AB40206"/>
      <c r="AC40206"/>
    </row>
    <row r="40207" spans="27:29" x14ac:dyDescent="0.25">
      <c r="AA40207"/>
      <c r="AB40207"/>
      <c r="AC40207"/>
    </row>
    <row r="40208" spans="27:29" x14ac:dyDescent="0.25">
      <c r="AA40208"/>
      <c r="AB40208"/>
      <c r="AC40208"/>
    </row>
    <row r="40209" spans="27:29" x14ac:dyDescent="0.25">
      <c r="AA40209"/>
      <c r="AB40209"/>
      <c r="AC40209"/>
    </row>
    <row r="40210" spans="27:29" x14ac:dyDescent="0.25">
      <c r="AA40210"/>
      <c r="AB40210"/>
      <c r="AC40210"/>
    </row>
    <row r="40211" spans="27:29" x14ac:dyDescent="0.25">
      <c r="AA40211"/>
      <c r="AB40211"/>
      <c r="AC40211"/>
    </row>
    <row r="40212" spans="27:29" x14ac:dyDescent="0.25">
      <c r="AA40212"/>
      <c r="AB40212"/>
      <c r="AC40212"/>
    </row>
    <row r="40213" spans="27:29" x14ac:dyDescent="0.25">
      <c r="AA40213"/>
      <c r="AB40213"/>
      <c r="AC40213"/>
    </row>
    <row r="40214" spans="27:29" x14ac:dyDescent="0.25">
      <c r="AA40214"/>
      <c r="AB40214"/>
      <c r="AC40214"/>
    </row>
    <row r="40215" spans="27:29" x14ac:dyDescent="0.25">
      <c r="AA40215"/>
      <c r="AB40215"/>
      <c r="AC40215"/>
    </row>
    <row r="40216" spans="27:29" x14ac:dyDescent="0.25">
      <c r="AA40216"/>
      <c r="AB40216"/>
      <c r="AC40216"/>
    </row>
    <row r="40217" spans="27:29" x14ac:dyDescent="0.25">
      <c r="AA40217"/>
      <c r="AB40217"/>
      <c r="AC40217"/>
    </row>
    <row r="40218" spans="27:29" x14ac:dyDescent="0.25">
      <c r="AA40218"/>
      <c r="AB40218"/>
      <c r="AC40218"/>
    </row>
    <row r="40219" spans="27:29" x14ac:dyDescent="0.25">
      <c r="AA40219"/>
      <c r="AB40219"/>
      <c r="AC40219"/>
    </row>
    <row r="40220" spans="27:29" x14ac:dyDescent="0.25">
      <c r="AA40220"/>
      <c r="AB40220"/>
      <c r="AC40220"/>
    </row>
    <row r="40221" spans="27:29" x14ac:dyDescent="0.25">
      <c r="AA40221"/>
      <c r="AB40221"/>
      <c r="AC40221"/>
    </row>
    <row r="40222" spans="27:29" x14ac:dyDescent="0.25">
      <c r="AA40222"/>
      <c r="AB40222"/>
      <c r="AC40222"/>
    </row>
    <row r="40223" spans="27:29" x14ac:dyDescent="0.25">
      <c r="AA40223"/>
      <c r="AB40223"/>
      <c r="AC40223"/>
    </row>
    <row r="40224" spans="27:29" x14ac:dyDescent="0.25">
      <c r="AA40224"/>
      <c r="AB40224"/>
      <c r="AC40224"/>
    </row>
    <row r="40225" spans="27:29" x14ac:dyDescent="0.25">
      <c r="AA40225"/>
      <c r="AB40225"/>
      <c r="AC40225"/>
    </row>
    <row r="40226" spans="27:29" x14ac:dyDescent="0.25">
      <c r="AA40226"/>
      <c r="AB40226"/>
      <c r="AC40226"/>
    </row>
    <row r="40227" spans="27:29" x14ac:dyDescent="0.25">
      <c r="AA40227"/>
      <c r="AB40227"/>
      <c r="AC40227"/>
    </row>
    <row r="40228" spans="27:29" x14ac:dyDescent="0.25">
      <c r="AA40228"/>
      <c r="AB40228"/>
      <c r="AC40228"/>
    </row>
    <row r="40229" spans="27:29" x14ac:dyDescent="0.25">
      <c r="AA40229"/>
      <c r="AB40229"/>
      <c r="AC40229"/>
    </row>
    <row r="40230" spans="27:29" x14ac:dyDescent="0.25">
      <c r="AA40230"/>
      <c r="AB40230"/>
      <c r="AC40230"/>
    </row>
    <row r="40231" spans="27:29" x14ac:dyDescent="0.25">
      <c r="AA40231"/>
      <c r="AB40231"/>
      <c r="AC40231"/>
    </row>
    <row r="40232" spans="27:29" x14ac:dyDescent="0.25">
      <c r="AA40232"/>
      <c r="AB40232"/>
      <c r="AC40232"/>
    </row>
    <row r="40233" spans="27:29" x14ac:dyDescent="0.25">
      <c r="AA40233"/>
      <c r="AB40233"/>
      <c r="AC40233"/>
    </row>
    <row r="40234" spans="27:29" x14ac:dyDescent="0.25">
      <c r="AA40234"/>
      <c r="AB40234"/>
      <c r="AC40234"/>
    </row>
    <row r="40235" spans="27:29" x14ac:dyDescent="0.25">
      <c r="AA40235"/>
      <c r="AB40235"/>
      <c r="AC40235"/>
    </row>
    <row r="40236" spans="27:29" x14ac:dyDescent="0.25">
      <c r="AA40236"/>
      <c r="AB40236"/>
      <c r="AC40236"/>
    </row>
    <row r="40237" spans="27:29" x14ac:dyDescent="0.25">
      <c r="AA40237"/>
      <c r="AB40237"/>
      <c r="AC40237"/>
    </row>
    <row r="40238" spans="27:29" x14ac:dyDescent="0.25">
      <c r="AA40238"/>
      <c r="AB40238"/>
      <c r="AC40238"/>
    </row>
    <row r="40239" spans="27:29" x14ac:dyDescent="0.25">
      <c r="AA40239"/>
      <c r="AB40239"/>
      <c r="AC40239"/>
    </row>
    <row r="40240" spans="27:29" x14ac:dyDescent="0.25">
      <c r="AA40240"/>
      <c r="AB40240"/>
      <c r="AC40240"/>
    </row>
    <row r="40241" spans="27:29" x14ac:dyDescent="0.25">
      <c r="AA40241"/>
      <c r="AB40241"/>
      <c r="AC40241"/>
    </row>
    <row r="40242" spans="27:29" x14ac:dyDescent="0.25">
      <c r="AA40242"/>
      <c r="AB40242"/>
      <c r="AC40242"/>
    </row>
    <row r="40243" spans="27:29" x14ac:dyDescent="0.25">
      <c r="AA40243"/>
      <c r="AB40243"/>
      <c r="AC40243"/>
    </row>
    <row r="40244" spans="27:29" x14ac:dyDescent="0.25">
      <c r="AA40244"/>
      <c r="AB40244"/>
      <c r="AC40244"/>
    </row>
    <row r="40245" spans="27:29" x14ac:dyDescent="0.25">
      <c r="AA40245"/>
      <c r="AB40245"/>
      <c r="AC40245"/>
    </row>
    <row r="40246" spans="27:29" x14ac:dyDescent="0.25">
      <c r="AA40246"/>
      <c r="AB40246"/>
      <c r="AC40246"/>
    </row>
    <row r="40247" spans="27:29" x14ac:dyDescent="0.25">
      <c r="AA40247"/>
      <c r="AB40247"/>
      <c r="AC40247"/>
    </row>
    <row r="40248" spans="27:29" x14ac:dyDescent="0.25">
      <c r="AA40248"/>
      <c r="AB40248"/>
      <c r="AC40248"/>
    </row>
    <row r="40249" spans="27:29" x14ac:dyDescent="0.25">
      <c r="AA40249"/>
      <c r="AB40249"/>
      <c r="AC40249"/>
    </row>
    <row r="40250" spans="27:29" x14ac:dyDescent="0.25">
      <c r="AA40250"/>
      <c r="AB40250"/>
      <c r="AC40250"/>
    </row>
    <row r="40251" spans="27:29" x14ac:dyDescent="0.25">
      <c r="AA40251"/>
      <c r="AB40251"/>
      <c r="AC40251"/>
    </row>
    <row r="40252" spans="27:29" x14ac:dyDescent="0.25">
      <c r="AA40252"/>
      <c r="AB40252"/>
      <c r="AC40252"/>
    </row>
    <row r="40253" spans="27:29" x14ac:dyDescent="0.25">
      <c r="AA40253"/>
      <c r="AB40253"/>
      <c r="AC40253"/>
    </row>
    <row r="40254" spans="27:29" x14ac:dyDescent="0.25">
      <c r="AA40254"/>
      <c r="AB40254"/>
      <c r="AC40254"/>
    </row>
    <row r="40255" spans="27:29" x14ac:dyDescent="0.25">
      <c r="AA40255"/>
      <c r="AB40255"/>
      <c r="AC40255"/>
    </row>
    <row r="40256" spans="27:29" x14ac:dyDescent="0.25">
      <c r="AA40256"/>
      <c r="AB40256"/>
      <c r="AC40256"/>
    </row>
    <row r="40257" spans="27:29" x14ac:dyDescent="0.25">
      <c r="AA40257"/>
      <c r="AB40257"/>
      <c r="AC40257"/>
    </row>
    <row r="40258" spans="27:29" x14ac:dyDescent="0.25">
      <c r="AA40258"/>
      <c r="AB40258"/>
      <c r="AC40258"/>
    </row>
    <row r="40259" spans="27:29" x14ac:dyDescent="0.25">
      <c r="AA40259"/>
      <c r="AB40259"/>
      <c r="AC40259"/>
    </row>
    <row r="40260" spans="27:29" x14ac:dyDescent="0.25">
      <c r="AA40260"/>
      <c r="AB40260"/>
      <c r="AC40260"/>
    </row>
    <row r="40261" spans="27:29" x14ac:dyDescent="0.25">
      <c r="AA40261"/>
      <c r="AB40261"/>
      <c r="AC40261"/>
    </row>
    <row r="40262" spans="27:29" x14ac:dyDescent="0.25">
      <c r="AA40262"/>
      <c r="AB40262"/>
      <c r="AC40262"/>
    </row>
    <row r="40263" spans="27:29" x14ac:dyDescent="0.25">
      <c r="AA40263"/>
      <c r="AB40263"/>
      <c r="AC40263"/>
    </row>
    <row r="40264" spans="27:29" x14ac:dyDescent="0.25">
      <c r="AA40264"/>
      <c r="AB40264"/>
      <c r="AC40264"/>
    </row>
    <row r="40265" spans="27:29" x14ac:dyDescent="0.25">
      <c r="AA40265"/>
      <c r="AB40265"/>
      <c r="AC40265"/>
    </row>
    <row r="40266" spans="27:29" x14ac:dyDescent="0.25">
      <c r="AA40266"/>
      <c r="AB40266"/>
      <c r="AC40266"/>
    </row>
    <row r="40267" spans="27:29" x14ac:dyDescent="0.25">
      <c r="AA40267"/>
      <c r="AB40267"/>
      <c r="AC40267"/>
    </row>
    <row r="40268" spans="27:29" x14ac:dyDescent="0.25">
      <c r="AA40268"/>
      <c r="AB40268"/>
      <c r="AC40268"/>
    </row>
    <row r="40269" spans="27:29" x14ac:dyDescent="0.25">
      <c r="AA40269"/>
      <c r="AB40269"/>
      <c r="AC40269"/>
    </row>
    <row r="40270" spans="27:29" x14ac:dyDescent="0.25">
      <c r="AA40270"/>
      <c r="AB40270"/>
      <c r="AC40270"/>
    </row>
    <row r="40271" spans="27:29" x14ac:dyDescent="0.25">
      <c r="AA40271"/>
      <c r="AB40271"/>
      <c r="AC40271"/>
    </row>
    <row r="40272" spans="27:29" x14ac:dyDescent="0.25">
      <c r="AA40272"/>
      <c r="AB40272"/>
      <c r="AC40272"/>
    </row>
    <row r="40273" spans="27:29" x14ac:dyDescent="0.25">
      <c r="AA40273"/>
      <c r="AB40273"/>
      <c r="AC40273"/>
    </row>
    <row r="40274" spans="27:29" x14ac:dyDescent="0.25">
      <c r="AA40274"/>
      <c r="AB40274"/>
      <c r="AC40274"/>
    </row>
    <row r="40275" spans="27:29" x14ac:dyDescent="0.25">
      <c r="AA40275"/>
      <c r="AB40275"/>
      <c r="AC40275"/>
    </row>
    <row r="40276" spans="27:29" x14ac:dyDescent="0.25">
      <c r="AA40276"/>
      <c r="AB40276"/>
      <c r="AC40276"/>
    </row>
    <row r="40277" spans="27:29" x14ac:dyDescent="0.25">
      <c r="AA40277"/>
      <c r="AB40277"/>
      <c r="AC40277"/>
    </row>
    <row r="40278" spans="27:29" x14ac:dyDescent="0.25">
      <c r="AA40278"/>
      <c r="AB40278"/>
      <c r="AC40278"/>
    </row>
    <row r="40279" spans="27:29" x14ac:dyDescent="0.25">
      <c r="AA40279"/>
      <c r="AB40279"/>
      <c r="AC40279"/>
    </row>
    <row r="40280" spans="27:29" x14ac:dyDescent="0.25">
      <c r="AA40280"/>
      <c r="AB40280"/>
      <c r="AC40280"/>
    </row>
    <row r="40281" spans="27:29" x14ac:dyDescent="0.25">
      <c r="AA40281"/>
      <c r="AB40281"/>
      <c r="AC40281"/>
    </row>
    <row r="40282" spans="27:29" x14ac:dyDescent="0.25">
      <c r="AA40282"/>
      <c r="AB40282"/>
      <c r="AC40282"/>
    </row>
    <row r="40283" spans="27:29" x14ac:dyDescent="0.25">
      <c r="AA40283"/>
      <c r="AB40283"/>
      <c r="AC40283"/>
    </row>
    <row r="40284" spans="27:29" x14ac:dyDescent="0.25">
      <c r="AA40284"/>
      <c r="AB40284"/>
      <c r="AC40284"/>
    </row>
    <row r="40285" spans="27:29" x14ac:dyDescent="0.25">
      <c r="AA40285"/>
      <c r="AB40285"/>
      <c r="AC40285"/>
    </row>
    <row r="40286" spans="27:29" x14ac:dyDescent="0.25">
      <c r="AA40286"/>
      <c r="AB40286"/>
      <c r="AC40286"/>
    </row>
    <row r="40287" spans="27:29" x14ac:dyDescent="0.25">
      <c r="AA40287"/>
      <c r="AB40287"/>
      <c r="AC40287"/>
    </row>
    <row r="40288" spans="27:29" x14ac:dyDescent="0.25">
      <c r="AA40288"/>
      <c r="AB40288"/>
      <c r="AC40288"/>
    </row>
    <row r="40289" spans="27:29" x14ac:dyDescent="0.25">
      <c r="AA40289"/>
      <c r="AB40289"/>
      <c r="AC40289"/>
    </row>
    <row r="40290" spans="27:29" x14ac:dyDescent="0.25">
      <c r="AA40290"/>
      <c r="AB40290"/>
      <c r="AC40290"/>
    </row>
    <row r="40291" spans="27:29" x14ac:dyDescent="0.25">
      <c r="AA40291"/>
      <c r="AB40291"/>
      <c r="AC40291"/>
    </row>
    <row r="40292" spans="27:29" x14ac:dyDescent="0.25">
      <c r="AA40292"/>
      <c r="AB40292"/>
      <c r="AC40292"/>
    </row>
    <row r="40293" spans="27:29" x14ac:dyDescent="0.25">
      <c r="AA40293"/>
      <c r="AB40293"/>
      <c r="AC40293"/>
    </row>
    <row r="40294" spans="27:29" x14ac:dyDescent="0.25">
      <c r="AA40294"/>
      <c r="AB40294"/>
      <c r="AC40294"/>
    </row>
    <row r="40295" spans="27:29" x14ac:dyDescent="0.25">
      <c r="AA40295"/>
      <c r="AB40295"/>
      <c r="AC40295"/>
    </row>
    <row r="40296" spans="27:29" x14ac:dyDescent="0.25">
      <c r="AA40296"/>
      <c r="AB40296"/>
      <c r="AC40296"/>
    </row>
    <row r="40297" spans="27:29" x14ac:dyDescent="0.25">
      <c r="AA40297"/>
      <c r="AB40297"/>
      <c r="AC40297"/>
    </row>
    <row r="40298" spans="27:29" x14ac:dyDescent="0.25">
      <c r="AA40298"/>
      <c r="AB40298"/>
      <c r="AC40298"/>
    </row>
    <row r="40299" spans="27:29" x14ac:dyDescent="0.25">
      <c r="AA40299"/>
      <c r="AB40299"/>
      <c r="AC40299"/>
    </row>
    <row r="40300" spans="27:29" x14ac:dyDescent="0.25">
      <c r="AA40300"/>
      <c r="AB40300"/>
      <c r="AC40300"/>
    </row>
    <row r="40301" spans="27:29" x14ac:dyDescent="0.25">
      <c r="AA40301"/>
      <c r="AB40301"/>
      <c r="AC40301"/>
    </row>
    <row r="40302" spans="27:29" x14ac:dyDescent="0.25">
      <c r="AA40302"/>
      <c r="AB40302"/>
      <c r="AC40302"/>
    </row>
    <row r="40303" spans="27:29" x14ac:dyDescent="0.25">
      <c r="AA40303"/>
      <c r="AB40303"/>
      <c r="AC40303"/>
    </row>
    <row r="40304" spans="27:29" x14ac:dyDescent="0.25">
      <c r="AA40304"/>
      <c r="AB40304"/>
      <c r="AC40304"/>
    </row>
    <row r="40305" spans="27:29" x14ac:dyDescent="0.25">
      <c r="AA40305"/>
      <c r="AB40305"/>
      <c r="AC40305"/>
    </row>
    <row r="40306" spans="27:29" x14ac:dyDescent="0.25">
      <c r="AA40306"/>
      <c r="AB40306"/>
      <c r="AC40306"/>
    </row>
    <row r="40307" spans="27:29" x14ac:dyDescent="0.25">
      <c r="AA40307"/>
      <c r="AB40307"/>
      <c r="AC40307"/>
    </row>
    <row r="40308" spans="27:29" x14ac:dyDescent="0.25">
      <c r="AA40308"/>
      <c r="AB40308"/>
      <c r="AC40308"/>
    </row>
    <row r="40309" spans="27:29" x14ac:dyDescent="0.25">
      <c r="AA40309"/>
      <c r="AB40309"/>
      <c r="AC40309"/>
    </row>
    <row r="40310" spans="27:29" x14ac:dyDescent="0.25">
      <c r="AA40310"/>
      <c r="AB40310"/>
      <c r="AC40310"/>
    </row>
    <row r="40311" spans="27:29" x14ac:dyDescent="0.25">
      <c r="AA40311"/>
      <c r="AB40311"/>
      <c r="AC40311"/>
    </row>
    <row r="40312" spans="27:29" x14ac:dyDescent="0.25">
      <c r="AA40312"/>
      <c r="AB40312"/>
      <c r="AC40312"/>
    </row>
    <row r="40313" spans="27:29" x14ac:dyDescent="0.25">
      <c r="AA40313"/>
      <c r="AB40313"/>
      <c r="AC40313"/>
    </row>
    <row r="40314" spans="27:29" x14ac:dyDescent="0.25">
      <c r="AA40314"/>
      <c r="AB40314"/>
      <c r="AC40314"/>
    </row>
    <row r="40315" spans="27:29" x14ac:dyDescent="0.25">
      <c r="AA40315"/>
      <c r="AB40315"/>
      <c r="AC40315"/>
    </row>
    <row r="40316" spans="27:29" x14ac:dyDescent="0.25">
      <c r="AA40316"/>
      <c r="AB40316"/>
      <c r="AC40316"/>
    </row>
    <row r="40317" spans="27:29" x14ac:dyDescent="0.25">
      <c r="AA40317"/>
      <c r="AB40317"/>
      <c r="AC40317"/>
    </row>
    <row r="40318" spans="27:29" x14ac:dyDescent="0.25">
      <c r="AA40318"/>
      <c r="AB40318"/>
      <c r="AC40318"/>
    </row>
    <row r="40319" spans="27:29" x14ac:dyDescent="0.25">
      <c r="AA40319"/>
      <c r="AB40319"/>
      <c r="AC40319"/>
    </row>
    <row r="40320" spans="27:29" x14ac:dyDescent="0.25">
      <c r="AA40320"/>
      <c r="AB40320"/>
      <c r="AC40320"/>
    </row>
    <row r="40321" spans="27:29" x14ac:dyDescent="0.25">
      <c r="AA40321"/>
      <c r="AB40321"/>
      <c r="AC40321"/>
    </row>
    <row r="40322" spans="27:29" x14ac:dyDescent="0.25">
      <c r="AA40322"/>
      <c r="AB40322"/>
      <c r="AC40322"/>
    </row>
    <row r="40323" spans="27:29" x14ac:dyDescent="0.25">
      <c r="AA40323"/>
      <c r="AB40323"/>
      <c r="AC40323"/>
    </row>
    <row r="40324" spans="27:29" x14ac:dyDescent="0.25">
      <c r="AA40324"/>
      <c r="AB40324"/>
      <c r="AC40324"/>
    </row>
    <row r="40325" spans="27:29" x14ac:dyDescent="0.25">
      <c r="AA40325"/>
      <c r="AB40325"/>
      <c r="AC40325"/>
    </row>
    <row r="40326" spans="27:29" x14ac:dyDescent="0.25">
      <c r="AA40326"/>
      <c r="AB40326"/>
      <c r="AC40326"/>
    </row>
    <row r="40327" spans="27:29" x14ac:dyDescent="0.25">
      <c r="AA40327"/>
      <c r="AB40327"/>
      <c r="AC40327"/>
    </row>
    <row r="40328" spans="27:29" x14ac:dyDescent="0.25">
      <c r="AA40328"/>
      <c r="AB40328"/>
      <c r="AC40328"/>
    </row>
    <row r="40329" spans="27:29" x14ac:dyDescent="0.25">
      <c r="AA40329"/>
      <c r="AB40329"/>
      <c r="AC40329"/>
    </row>
    <row r="40330" spans="27:29" x14ac:dyDescent="0.25">
      <c r="AA40330"/>
      <c r="AB40330"/>
      <c r="AC40330"/>
    </row>
    <row r="40331" spans="27:29" x14ac:dyDescent="0.25">
      <c r="AA40331"/>
      <c r="AB40331"/>
      <c r="AC40331"/>
    </row>
    <row r="40332" spans="27:29" x14ac:dyDescent="0.25">
      <c r="AA40332"/>
      <c r="AB40332"/>
      <c r="AC40332"/>
    </row>
    <row r="40333" spans="27:29" x14ac:dyDescent="0.25">
      <c r="AA40333"/>
      <c r="AB40333"/>
      <c r="AC40333"/>
    </row>
    <row r="40334" spans="27:29" x14ac:dyDescent="0.25">
      <c r="AA40334"/>
      <c r="AB40334"/>
      <c r="AC40334"/>
    </row>
    <row r="40335" spans="27:29" x14ac:dyDescent="0.25">
      <c r="AA40335"/>
      <c r="AB40335"/>
      <c r="AC40335"/>
    </row>
    <row r="40336" spans="27:29" x14ac:dyDescent="0.25">
      <c r="AA40336"/>
      <c r="AB40336"/>
      <c r="AC40336"/>
    </row>
    <row r="40337" spans="27:29" x14ac:dyDescent="0.25">
      <c r="AA40337"/>
      <c r="AB40337"/>
      <c r="AC40337"/>
    </row>
    <row r="40338" spans="27:29" x14ac:dyDescent="0.25">
      <c r="AA40338"/>
      <c r="AB40338"/>
      <c r="AC40338"/>
    </row>
    <row r="40339" spans="27:29" x14ac:dyDescent="0.25">
      <c r="AA40339"/>
      <c r="AB40339"/>
      <c r="AC40339"/>
    </row>
    <row r="40340" spans="27:29" x14ac:dyDescent="0.25">
      <c r="AA40340"/>
      <c r="AB40340"/>
      <c r="AC40340"/>
    </row>
    <row r="40341" spans="27:29" x14ac:dyDescent="0.25">
      <c r="AA40341"/>
      <c r="AB40341"/>
      <c r="AC40341"/>
    </row>
    <row r="40342" spans="27:29" x14ac:dyDescent="0.25">
      <c r="AA40342"/>
      <c r="AB40342"/>
      <c r="AC40342"/>
    </row>
    <row r="40343" spans="27:29" x14ac:dyDescent="0.25">
      <c r="AA40343"/>
      <c r="AB40343"/>
      <c r="AC40343"/>
    </row>
    <row r="40344" spans="27:29" x14ac:dyDescent="0.25">
      <c r="AA40344"/>
      <c r="AB40344"/>
      <c r="AC40344"/>
    </row>
    <row r="40345" spans="27:29" x14ac:dyDescent="0.25">
      <c r="AA40345"/>
      <c r="AB40345"/>
      <c r="AC40345"/>
    </row>
    <row r="40346" spans="27:29" x14ac:dyDescent="0.25">
      <c r="AA40346"/>
      <c r="AB40346"/>
      <c r="AC40346"/>
    </row>
    <row r="40347" spans="27:29" x14ac:dyDescent="0.25">
      <c r="AA40347"/>
      <c r="AB40347"/>
      <c r="AC40347"/>
    </row>
    <row r="40348" spans="27:29" x14ac:dyDescent="0.25">
      <c r="AA40348"/>
      <c r="AB40348"/>
      <c r="AC40348"/>
    </row>
    <row r="40349" spans="27:29" x14ac:dyDescent="0.25">
      <c r="AA40349"/>
      <c r="AB40349"/>
      <c r="AC40349"/>
    </row>
    <row r="40350" spans="27:29" x14ac:dyDescent="0.25">
      <c r="AA40350"/>
      <c r="AB40350"/>
      <c r="AC40350"/>
    </row>
    <row r="40351" spans="27:29" x14ac:dyDescent="0.25">
      <c r="AA40351"/>
      <c r="AB40351"/>
      <c r="AC40351"/>
    </row>
    <row r="40352" spans="27:29" x14ac:dyDescent="0.25">
      <c r="AA40352"/>
      <c r="AB40352"/>
      <c r="AC40352"/>
    </row>
    <row r="40353" spans="27:29" x14ac:dyDescent="0.25">
      <c r="AA40353"/>
      <c r="AB40353"/>
      <c r="AC40353"/>
    </row>
    <row r="40354" spans="27:29" x14ac:dyDescent="0.25">
      <c r="AA40354"/>
      <c r="AB40354"/>
      <c r="AC40354"/>
    </row>
    <row r="40355" spans="27:29" x14ac:dyDescent="0.25">
      <c r="AA40355"/>
      <c r="AB40355"/>
      <c r="AC40355"/>
    </row>
    <row r="40356" spans="27:29" x14ac:dyDescent="0.25">
      <c r="AA40356"/>
      <c r="AB40356"/>
      <c r="AC40356"/>
    </row>
    <row r="40357" spans="27:29" x14ac:dyDescent="0.25">
      <c r="AA40357"/>
      <c r="AB40357"/>
      <c r="AC40357"/>
    </row>
    <row r="40358" spans="27:29" x14ac:dyDescent="0.25">
      <c r="AA40358"/>
      <c r="AB40358"/>
      <c r="AC40358"/>
    </row>
    <row r="40359" spans="27:29" x14ac:dyDescent="0.25">
      <c r="AA40359"/>
      <c r="AB40359"/>
      <c r="AC40359"/>
    </row>
    <row r="40360" spans="27:29" x14ac:dyDescent="0.25">
      <c r="AA40360"/>
      <c r="AB40360"/>
      <c r="AC40360"/>
    </row>
    <row r="40361" spans="27:29" x14ac:dyDescent="0.25">
      <c r="AA40361"/>
      <c r="AB40361"/>
      <c r="AC40361"/>
    </row>
    <row r="40362" spans="27:29" x14ac:dyDescent="0.25">
      <c r="AA40362"/>
      <c r="AB40362"/>
      <c r="AC40362"/>
    </row>
    <row r="40363" spans="27:29" x14ac:dyDescent="0.25">
      <c r="AA40363"/>
      <c r="AB40363"/>
      <c r="AC40363"/>
    </row>
    <row r="40364" spans="27:29" x14ac:dyDescent="0.25">
      <c r="AA40364"/>
      <c r="AB40364"/>
      <c r="AC40364"/>
    </row>
    <row r="40365" spans="27:29" x14ac:dyDescent="0.25">
      <c r="AA40365"/>
      <c r="AB40365"/>
      <c r="AC40365"/>
    </row>
    <row r="40366" spans="27:29" x14ac:dyDescent="0.25">
      <c r="AA40366"/>
      <c r="AB40366"/>
      <c r="AC40366"/>
    </row>
    <row r="40367" spans="27:29" x14ac:dyDescent="0.25">
      <c r="AA40367"/>
      <c r="AB40367"/>
      <c r="AC40367"/>
    </row>
    <row r="40368" spans="27:29" x14ac:dyDescent="0.25">
      <c r="AA40368"/>
      <c r="AB40368"/>
      <c r="AC40368"/>
    </row>
    <row r="40369" spans="27:29" x14ac:dyDescent="0.25">
      <c r="AA40369"/>
      <c r="AB40369"/>
      <c r="AC40369"/>
    </row>
    <row r="40370" spans="27:29" x14ac:dyDescent="0.25">
      <c r="AA40370"/>
      <c r="AB40370"/>
      <c r="AC40370"/>
    </row>
    <row r="40371" spans="27:29" x14ac:dyDescent="0.25">
      <c r="AA40371"/>
      <c r="AB40371"/>
      <c r="AC40371"/>
    </row>
    <row r="40372" spans="27:29" x14ac:dyDescent="0.25">
      <c r="AA40372"/>
      <c r="AB40372"/>
      <c r="AC40372"/>
    </row>
    <row r="40373" spans="27:29" x14ac:dyDescent="0.25">
      <c r="AA40373"/>
      <c r="AB40373"/>
      <c r="AC40373"/>
    </row>
    <row r="40374" spans="27:29" x14ac:dyDescent="0.25">
      <c r="AA40374"/>
      <c r="AB40374"/>
      <c r="AC40374"/>
    </row>
    <row r="40375" spans="27:29" x14ac:dyDescent="0.25">
      <c r="AA40375"/>
      <c r="AB40375"/>
      <c r="AC40375"/>
    </row>
    <row r="40376" spans="27:29" x14ac:dyDescent="0.25">
      <c r="AA40376"/>
      <c r="AB40376"/>
      <c r="AC40376"/>
    </row>
    <row r="40377" spans="27:29" x14ac:dyDescent="0.25">
      <c r="AA40377"/>
      <c r="AB40377"/>
      <c r="AC40377"/>
    </row>
    <row r="40378" spans="27:29" x14ac:dyDescent="0.25">
      <c r="AA40378"/>
      <c r="AB40378"/>
      <c r="AC40378"/>
    </row>
    <row r="40379" spans="27:29" x14ac:dyDescent="0.25">
      <c r="AA40379"/>
      <c r="AB40379"/>
      <c r="AC40379"/>
    </row>
    <row r="40380" spans="27:29" x14ac:dyDescent="0.25">
      <c r="AA40380"/>
      <c r="AB40380"/>
      <c r="AC40380"/>
    </row>
    <row r="40381" spans="27:29" x14ac:dyDescent="0.25">
      <c r="AA40381"/>
      <c r="AB40381"/>
      <c r="AC40381"/>
    </row>
    <row r="40382" spans="27:29" x14ac:dyDescent="0.25">
      <c r="AA40382"/>
      <c r="AB40382"/>
      <c r="AC40382"/>
    </row>
    <row r="40383" spans="27:29" x14ac:dyDescent="0.25">
      <c r="AA40383"/>
      <c r="AB40383"/>
      <c r="AC40383"/>
    </row>
    <row r="40384" spans="27:29" x14ac:dyDescent="0.25">
      <c r="AA40384"/>
      <c r="AB40384"/>
      <c r="AC40384"/>
    </row>
    <row r="40385" spans="27:29" x14ac:dyDescent="0.25">
      <c r="AA40385"/>
      <c r="AB40385"/>
      <c r="AC40385"/>
    </row>
    <row r="40386" spans="27:29" x14ac:dyDescent="0.25">
      <c r="AA40386"/>
      <c r="AB40386"/>
      <c r="AC40386"/>
    </row>
    <row r="40387" spans="27:29" x14ac:dyDescent="0.25">
      <c r="AA40387"/>
      <c r="AB40387"/>
      <c r="AC40387"/>
    </row>
    <row r="40388" spans="27:29" x14ac:dyDescent="0.25">
      <c r="AA40388"/>
      <c r="AB40388"/>
      <c r="AC40388"/>
    </row>
    <row r="40389" spans="27:29" x14ac:dyDescent="0.25">
      <c r="AA40389"/>
      <c r="AB40389"/>
      <c r="AC40389"/>
    </row>
    <row r="40390" spans="27:29" x14ac:dyDescent="0.25">
      <c r="AA40390"/>
      <c r="AB40390"/>
      <c r="AC40390"/>
    </row>
    <row r="40391" spans="27:29" x14ac:dyDescent="0.25">
      <c r="AA40391"/>
      <c r="AB40391"/>
      <c r="AC40391"/>
    </row>
    <row r="40392" spans="27:29" x14ac:dyDescent="0.25">
      <c r="AA40392"/>
      <c r="AB40392"/>
      <c r="AC40392"/>
    </row>
    <row r="40393" spans="27:29" x14ac:dyDescent="0.25">
      <c r="AA40393"/>
      <c r="AB40393"/>
      <c r="AC40393"/>
    </row>
    <row r="40394" spans="27:29" x14ac:dyDescent="0.25">
      <c r="AA40394"/>
      <c r="AB40394"/>
      <c r="AC40394"/>
    </row>
    <row r="40395" spans="27:29" x14ac:dyDescent="0.25">
      <c r="AA40395"/>
      <c r="AB40395"/>
      <c r="AC40395"/>
    </row>
    <row r="40396" spans="27:29" x14ac:dyDescent="0.25">
      <c r="AA40396"/>
      <c r="AB40396"/>
      <c r="AC40396"/>
    </row>
    <row r="40397" spans="27:29" x14ac:dyDescent="0.25">
      <c r="AA40397"/>
      <c r="AB40397"/>
      <c r="AC40397"/>
    </row>
    <row r="40398" spans="27:29" x14ac:dyDescent="0.25">
      <c r="AA40398"/>
      <c r="AB40398"/>
      <c r="AC40398"/>
    </row>
    <row r="40399" spans="27:29" x14ac:dyDescent="0.25">
      <c r="AA40399"/>
      <c r="AB40399"/>
      <c r="AC40399"/>
    </row>
    <row r="40400" spans="27:29" x14ac:dyDescent="0.25">
      <c r="AA40400"/>
      <c r="AB40400"/>
      <c r="AC40400"/>
    </row>
    <row r="40401" spans="27:29" x14ac:dyDescent="0.25">
      <c r="AA40401"/>
      <c r="AB40401"/>
      <c r="AC40401"/>
    </row>
    <row r="40402" spans="27:29" x14ac:dyDescent="0.25">
      <c r="AA40402"/>
      <c r="AB40402"/>
      <c r="AC40402"/>
    </row>
    <row r="40403" spans="27:29" x14ac:dyDescent="0.25">
      <c r="AA40403"/>
      <c r="AB40403"/>
      <c r="AC40403"/>
    </row>
    <row r="40404" spans="27:29" x14ac:dyDescent="0.25">
      <c r="AA40404"/>
      <c r="AB40404"/>
      <c r="AC40404"/>
    </row>
    <row r="40405" spans="27:29" x14ac:dyDescent="0.25">
      <c r="AA40405"/>
      <c r="AB40405"/>
      <c r="AC40405"/>
    </row>
    <row r="40406" spans="27:29" x14ac:dyDescent="0.25">
      <c r="AA40406"/>
      <c r="AB40406"/>
      <c r="AC40406"/>
    </row>
    <row r="40407" spans="27:29" x14ac:dyDescent="0.25">
      <c r="AA40407"/>
      <c r="AB40407"/>
      <c r="AC40407"/>
    </row>
    <row r="40408" spans="27:29" x14ac:dyDescent="0.25">
      <c r="AA40408"/>
      <c r="AB40408"/>
      <c r="AC40408"/>
    </row>
    <row r="40409" spans="27:29" x14ac:dyDescent="0.25">
      <c r="AA40409"/>
      <c r="AB40409"/>
      <c r="AC40409"/>
    </row>
    <row r="40410" spans="27:29" x14ac:dyDescent="0.25">
      <c r="AA40410"/>
      <c r="AB40410"/>
      <c r="AC40410"/>
    </row>
    <row r="40411" spans="27:29" x14ac:dyDescent="0.25">
      <c r="AA40411"/>
      <c r="AB40411"/>
      <c r="AC40411"/>
    </row>
    <row r="40412" spans="27:29" x14ac:dyDescent="0.25">
      <c r="AA40412"/>
      <c r="AB40412"/>
      <c r="AC40412"/>
    </row>
    <row r="40413" spans="27:29" x14ac:dyDescent="0.25">
      <c r="AA40413"/>
      <c r="AB40413"/>
      <c r="AC40413"/>
    </row>
    <row r="40414" spans="27:29" x14ac:dyDescent="0.25">
      <c r="AA40414"/>
      <c r="AB40414"/>
      <c r="AC40414"/>
    </row>
    <row r="40415" spans="27:29" x14ac:dyDescent="0.25">
      <c r="AA40415"/>
      <c r="AB40415"/>
      <c r="AC40415"/>
    </row>
    <row r="40416" spans="27:29" x14ac:dyDescent="0.25">
      <c r="AA40416"/>
      <c r="AB40416"/>
      <c r="AC40416"/>
    </row>
    <row r="40417" spans="27:29" x14ac:dyDescent="0.25">
      <c r="AA40417"/>
      <c r="AB40417"/>
      <c r="AC40417"/>
    </row>
    <row r="40418" spans="27:29" x14ac:dyDescent="0.25">
      <c r="AA40418"/>
      <c r="AB40418"/>
      <c r="AC40418"/>
    </row>
    <row r="40419" spans="27:29" x14ac:dyDescent="0.25">
      <c r="AA40419"/>
      <c r="AB40419"/>
      <c r="AC40419"/>
    </row>
    <row r="40420" spans="27:29" x14ac:dyDescent="0.25">
      <c r="AA40420"/>
      <c r="AB40420"/>
      <c r="AC40420"/>
    </row>
    <row r="40421" spans="27:29" x14ac:dyDescent="0.25">
      <c r="AA40421"/>
      <c r="AB40421"/>
      <c r="AC40421"/>
    </row>
    <row r="40422" spans="27:29" x14ac:dyDescent="0.25">
      <c r="AA40422"/>
      <c r="AB40422"/>
      <c r="AC40422"/>
    </row>
    <row r="40423" spans="27:29" x14ac:dyDescent="0.25">
      <c r="AA40423"/>
      <c r="AB40423"/>
      <c r="AC40423"/>
    </row>
    <row r="40424" spans="27:29" x14ac:dyDescent="0.25">
      <c r="AA40424"/>
      <c r="AB40424"/>
      <c r="AC40424"/>
    </row>
    <row r="40425" spans="27:29" x14ac:dyDescent="0.25">
      <c r="AA40425"/>
      <c r="AB40425"/>
      <c r="AC40425"/>
    </row>
    <row r="40426" spans="27:29" x14ac:dyDescent="0.25">
      <c r="AA40426"/>
      <c r="AB40426"/>
      <c r="AC40426"/>
    </row>
    <row r="40427" spans="27:29" x14ac:dyDescent="0.25">
      <c r="AA40427"/>
      <c r="AB40427"/>
      <c r="AC40427"/>
    </row>
    <row r="40428" spans="27:29" x14ac:dyDescent="0.25">
      <c r="AA40428"/>
      <c r="AB40428"/>
      <c r="AC40428"/>
    </row>
    <row r="40429" spans="27:29" x14ac:dyDescent="0.25">
      <c r="AA40429"/>
      <c r="AB40429"/>
      <c r="AC40429"/>
    </row>
    <row r="40430" spans="27:29" x14ac:dyDescent="0.25">
      <c r="AA40430"/>
      <c r="AB40430"/>
      <c r="AC40430"/>
    </row>
    <row r="40431" spans="27:29" x14ac:dyDescent="0.25">
      <c r="AA40431"/>
      <c r="AB40431"/>
      <c r="AC40431"/>
    </row>
    <row r="40432" spans="27:29" x14ac:dyDescent="0.25">
      <c r="AA40432"/>
      <c r="AB40432"/>
      <c r="AC40432"/>
    </row>
    <row r="40433" spans="27:29" x14ac:dyDescent="0.25">
      <c r="AA40433"/>
      <c r="AB40433"/>
      <c r="AC40433"/>
    </row>
    <row r="40434" spans="27:29" x14ac:dyDescent="0.25">
      <c r="AA40434"/>
      <c r="AB40434"/>
      <c r="AC40434"/>
    </row>
    <row r="40435" spans="27:29" x14ac:dyDescent="0.25">
      <c r="AA40435"/>
      <c r="AB40435"/>
      <c r="AC40435"/>
    </row>
    <row r="40436" spans="27:29" x14ac:dyDescent="0.25">
      <c r="AA40436"/>
      <c r="AB40436"/>
      <c r="AC40436"/>
    </row>
    <row r="40437" spans="27:29" x14ac:dyDescent="0.25">
      <c r="AA40437"/>
      <c r="AB40437"/>
      <c r="AC40437"/>
    </row>
    <row r="40438" spans="27:29" x14ac:dyDescent="0.25">
      <c r="AA40438"/>
      <c r="AB40438"/>
      <c r="AC40438"/>
    </row>
    <row r="40439" spans="27:29" x14ac:dyDescent="0.25">
      <c r="AA40439"/>
      <c r="AB40439"/>
      <c r="AC40439"/>
    </row>
    <row r="40440" spans="27:29" x14ac:dyDescent="0.25">
      <c r="AA40440"/>
      <c r="AB40440"/>
      <c r="AC40440"/>
    </row>
    <row r="40441" spans="27:29" x14ac:dyDescent="0.25">
      <c r="AA40441"/>
      <c r="AB40441"/>
      <c r="AC40441"/>
    </row>
    <row r="40442" spans="27:29" x14ac:dyDescent="0.25">
      <c r="AA40442"/>
      <c r="AB40442"/>
      <c r="AC40442"/>
    </row>
    <row r="40443" spans="27:29" x14ac:dyDescent="0.25">
      <c r="AA40443"/>
      <c r="AB40443"/>
      <c r="AC40443"/>
    </row>
    <row r="40444" spans="27:29" x14ac:dyDescent="0.25">
      <c r="AA40444"/>
      <c r="AB40444"/>
      <c r="AC40444"/>
    </row>
    <row r="40445" spans="27:29" x14ac:dyDescent="0.25">
      <c r="AA40445"/>
      <c r="AB40445"/>
      <c r="AC40445"/>
    </row>
    <row r="40446" spans="27:29" x14ac:dyDescent="0.25">
      <c r="AA40446"/>
      <c r="AB40446"/>
      <c r="AC40446"/>
    </row>
    <row r="40447" spans="27:29" x14ac:dyDescent="0.25">
      <c r="AA40447"/>
      <c r="AB40447"/>
      <c r="AC40447"/>
    </row>
    <row r="40448" spans="27:29" x14ac:dyDescent="0.25">
      <c r="AA40448"/>
      <c r="AB40448"/>
      <c r="AC40448"/>
    </row>
    <row r="40449" spans="27:29" x14ac:dyDescent="0.25">
      <c r="AA40449"/>
      <c r="AB40449"/>
      <c r="AC40449"/>
    </row>
    <row r="40450" spans="27:29" x14ac:dyDescent="0.25">
      <c r="AA40450"/>
      <c r="AB40450"/>
      <c r="AC40450"/>
    </row>
    <row r="40451" spans="27:29" x14ac:dyDescent="0.25">
      <c r="AA40451"/>
      <c r="AB40451"/>
      <c r="AC40451"/>
    </row>
    <row r="40452" spans="27:29" x14ac:dyDescent="0.25">
      <c r="AA40452"/>
      <c r="AB40452"/>
      <c r="AC40452"/>
    </row>
    <row r="40453" spans="27:29" x14ac:dyDescent="0.25">
      <c r="AA40453"/>
      <c r="AB40453"/>
      <c r="AC40453"/>
    </row>
    <row r="40454" spans="27:29" x14ac:dyDescent="0.25">
      <c r="AA40454"/>
      <c r="AB40454"/>
      <c r="AC40454"/>
    </row>
    <row r="40455" spans="27:29" x14ac:dyDescent="0.25">
      <c r="AA40455"/>
      <c r="AB40455"/>
      <c r="AC40455"/>
    </row>
    <row r="40456" spans="27:29" x14ac:dyDescent="0.25">
      <c r="AA40456"/>
      <c r="AB40456"/>
      <c r="AC40456"/>
    </row>
    <row r="40457" spans="27:29" x14ac:dyDescent="0.25">
      <c r="AA40457"/>
      <c r="AB40457"/>
      <c r="AC40457"/>
    </row>
    <row r="40458" spans="27:29" x14ac:dyDescent="0.25">
      <c r="AA40458"/>
      <c r="AB40458"/>
      <c r="AC40458"/>
    </row>
    <row r="40459" spans="27:29" x14ac:dyDescent="0.25">
      <c r="AA40459"/>
      <c r="AB40459"/>
      <c r="AC40459"/>
    </row>
    <row r="40460" spans="27:29" x14ac:dyDescent="0.25">
      <c r="AA40460"/>
      <c r="AB40460"/>
      <c r="AC40460"/>
    </row>
    <row r="40461" spans="27:29" x14ac:dyDescent="0.25">
      <c r="AA40461"/>
      <c r="AB40461"/>
      <c r="AC40461"/>
    </row>
    <row r="40462" spans="27:29" x14ac:dyDescent="0.25">
      <c r="AA40462"/>
      <c r="AB40462"/>
      <c r="AC40462"/>
    </row>
    <row r="40463" spans="27:29" x14ac:dyDescent="0.25">
      <c r="AA40463"/>
      <c r="AB40463"/>
      <c r="AC40463"/>
    </row>
    <row r="40464" spans="27:29" x14ac:dyDescent="0.25">
      <c r="AA40464"/>
      <c r="AB40464"/>
      <c r="AC40464"/>
    </row>
    <row r="40465" spans="27:29" x14ac:dyDescent="0.25">
      <c r="AA40465"/>
      <c r="AB40465"/>
      <c r="AC40465"/>
    </row>
    <row r="40466" spans="27:29" x14ac:dyDescent="0.25">
      <c r="AA40466"/>
      <c r="AB40466"/>
      <c r="AC40466"/>
    </row>
    <row r="40467" spans="27:29" x14ac:dyDescent="0.25">
      <c r="AA40467"/>
      <c r="AB40467"/>
      <c r="AC40467"/>
    </row>
    <row r="40468" spans="27:29" x14ac:dyDescent="0.25">
      <c r="AA40468"/>
      <c r="AB40468"/>
      <c r="AC40468"/>
    </row>
    <row r="40469" spans="27:29" x14ac:dyDescent="0.25">
      <c r="AA40469"/>
      <c r="AB40469"/>
      <c r="AC40469"/>
    </row>
    <row r="40470" spans="27:29" x14ac:dyDescent="0.25">
      <c r="AA40470"/>
      <c r="AB40470"/>
      <c r="AC40470"/>
    </row>
    <row r="40471" spans="27:29" x14ac:dyDescent="0.25">
      <c r="AA40471"/>
      <c r="AB40471"/>
      <c r="AC40471"/>
    </row>
    <row r="40472" spans="27:29" x14ac:dyDescent="0.25">
      <c r="AA40472"/>
      <c r="AB40472"/>
      <c r="AC40472"/>
    </row>
    <row r="40473" spans="27:29" x14ac:dyDescent="0.25">
      <c r="AA40473"/>
      <c r="AB40473"/>
      <c r="AC40473"/>
    </row>
    <row r="40474" spans="27:29" x14ac:dyDescent="0.25">
      <c r="AA40474"/>
      <c r="AB40474"/>
      <c r="AC40474"/>
    </row>
    <row r="40475" spans="27:29" x14ac:dyDescent="0.25">
      <c r="AA40475"/>
      <c r="AB40475"/>
      <c r="AC40475"/>
    </row>
    <row r="40476" spans="27:29" x14ac:dyDescent="0.25">
      <c r="AA40476"/>
      <c r="AB40476"/>
      <c r="AC40476"/>
    </row>
    <row r="40477" spans="27:29" x14ac:dyDescent="0.25">
      <c r="AA40477"/>
      <c r="AB40477"/>
      <c r="AC40477"/>
    </row>
    <row r="40478" spans="27:29" x14ac:dyDescent="0.25">
      <c r="AA40478"/>
      <c r="AB40478"/>
      <c r="AC40478"/>
    </row>
    <row r="40479" spans="27:29" x14ac:dyDescent="0.25">
      <c r="AA40479"/>
      <c r="AB40479"/>
      <c r="AC40479"/>
    </row>
    <row r="40480" spans="27:29" x14ac:dyDescent="0.25">
      <c r="AA40480"/>
      <c r="AB40480"/>
      <c r="AC40480"/>
    </row>
    <row r="40481" spans="27:29" x14ac:dyDescent="0.25">
      <c r="AA40481"/>
      <c r="AB40481"/>
      <c r="AC40481"/>
    </row>
    <row r="40482" spans="27:29" x14ac:dyDescent="0.25">
      <c r="AA40482"/>
      <c r="AB40482"/>
      <c r="AC40482"/>
    </row>
    <row r="40483" spans="27:29" x14ac:dyDescent="0.25">
      <c r="AA40483"/>
      <c r="AB40483"/>
      <c r="AC40483"/>
    </row>
    <row r="40484" spans="27:29" x14ac:dyDescent="0.25">
      <c r="AA40484"/>
      <c r="AB40484"/>
      <c r="AC40484"/>
    </row>
    <row r="40485" spans="27:29" x14ac:dyDescent="0.25">
      <c r="AA40485"/>
      <c r="AB40485"/>
      <c r="AC40485"/>
    </row>
    <row r="40486" spans="27:29" x14ac:dyDescent="0.25">
      <c r="AA40486"/>
      <c r="AB40486"/>
      <c r="AC40486"/>
    </row>
    <row r="40487" spans="27:29" x14ac:dyDescent="0.25">
      <c r="AA40487"/>
      <c r="AB40487"/>
      <c r="AC40487"/>
    </row>
    <row r="40488" spans="27:29" x14ac:dyDescent="0.25">
      <c r="AA40488"/>
      <c r="AB40488"/>
      <c r="AC40488"/>
    </row>
    <row r="40489" spans="27:29" x14ac:dyDescent="0.25">
      <c r="AA40489"/>
      <c r="AB40489"/>
      <c r="AC40489"/>
    </row>
    <row r="40490" spans="27:29" x14ac:dyDescent="0.25">
      <c r="AA40490"/>
      <c r="AB40490"/>
      <c r="AC40490"/>
    </row>
    <row r="40491" spans="27:29" x14ac:dyDescent="0.25">
      <c r="AA40491"/>
      <c r="AB40491"/>
      <c r="AC40491"/>
    </row>
    <row r="40492" spans="27:29" x14ac:dyDescent="0.25">
      <c r="AA40492"/>
      <c r="AB40492"/>
      <c r="AC40492"/>
    </row>
    <row r="40493" spans="27:29" x14ac:dyDescent="0.25">
      <c r="AA40493"/>
      <c r="AB40493"/>
      <c r="AC40493"/>
    </row>
    <row r="40494" spans="27:29" x14ac:dyDescent="0.25">
      <c r="AA40494"/>
      <c r="AB40494"/>
      <c r="AC40494"/>
    </row>
    <row r="40495" spans="27:29" x14ac:dyDescent="0.25">
      <c r="AA40495"/>
      <c r="AB40495"/>
      <c r="AC40495"/>
    </row>
    <row r="40496" spans="27:29" x14ac:dyDescent="0.25">
      <c r="AA40496"/>
      <c r="AB40496"/>
      <c r="AC40496"/>
    </row>
    <row r="40497" spans="27:29" x14ac:dyDescent="0.25">
      <c r="AA40497"/>
      <c r="AB40497"/>
      <c r="AC40497"/>
    </row>
    <row r="40498" spans="27:29" x14ac:dyDescent="0.25">
      <c r="AA40498"/>
      <c r="AB40498"/>
      <c r="AC40498"/>
    </row>
    <row r="40499" spans="27:29" x14ac:dyDescent="0.25">
      <c r="AA40499"/>
      <c r="AB40499"/>
      <c r="AC40499"/>
    </row>
    <row r="40500" spans="27:29" x14ac:dyDescent="0.25">
      <c r="AA40500"/>
      <c r="AB40500"/>
      <c r="AC40500"/>
    </row>
    <row r="40501" spans="27:29" x14ac:dyDescent="0.25">
      <c r="AA40501"/>
      <c r="AB40501"/>
      <c r="AC40501"/>
    </row>
    <row r="40502" spans="27:29" x14ac:dyDescent="0.25">
      <c r="AA40502"/>
      <c r="AB40502"/>
      <c r="AC40502"/>
    </row>
    <row r="40503" spans="27:29" x14ac:dyDescent="0.25">
      <c r="AA40503"/>
      <c r="AB40503"/>
      <c r="AC40503"/>
    </row>
    <row r="40504" spans="27:29" x14ac:dyDescent="0.25">
      <c r="AA40504"/>
      <c r="AB40504"/>
      <c r="AC40504"/>
    </row>
    <row r="40505" spans="27:29" x14ac:dyDescent="0.25">
      <c r="AA40505"/>
      <c r="AB40505"/>
      <c r="AC40505"/>
    </row>
    <row r="40506" spans="27:29" x14ac:dyDescent="0.25">
      <c r="AA40506"/>
      <c r="AB40506"/>
      <c r="AC40506"/>
    </row>
    <row r="40507" spans="27:29" x14ac:dyDescent="0.25">
      <c r="AA40507"/>
      <c r="AB40507"/>
      <c r="AC40507"/>
    </row>
    <row r="40508" spans="27:29" x14ac:dyDescent="0.25">
      <c r="AA40508"/>
      <c r="AB40508"/>
      <c r="AC40508"/>
    </row>
    <row r="40509" spans="27:29" x14ac:dyDescent="0.25">
      <c r="AA40509"/>
      <c r="AB40509"/>
      <c r="AC40509"/>
    </row>
    <row r="40510" spans="27:29" x14ac:dyDescent="0.25">
      <c r="AA40510"/>
      <c r="AB40510"/>
      <c r="AC40510"/>
    </row>
    <row r="40511" spans="27:29" x14ac:dyDescent="0.25">
      <c r="AA40511"/>
      <c r="AB40511"/>
      <c r="AC40511"/>
    </row>
    <row r="40512" spans="27:29" x14ac:dyDescent="0.25">
      <c r="AA40512"/>
      <c r="AB40512"/>
      <c r="AC40512"/>
    </row>
    <row r="40513" spans="27:29" x14ac:dyDescent="0.25">
      <c r="AA40513"/>
      <c r="AB40513"/>
      <c r="AC40513"/>
    </row>
    <row r="40514" spans="27:29" x14ac:dyDescent="0.25">
      <c r="AA40514"/>
      <c r="AB40514"/>
      <c r="AC40514"/>
    </row>
    <row r="40515" spans="27:29" x14ac:dyDescent="0.25">
      <c r="AA40515"/>
      <c r="AB40515"/>
      <c r="AC40515"/>
    </row>
    <row r="40516" spans="27:29" x14ac:dyDescent="0.25">
      <c r="AA40516"/>
      <c r="AB40516"/>
      <c r="AC40516"/>
    </row>
    <row r="40517" spans="27:29" x14ac:dyDescent="0.25">
      <c r="AA40517"/>
      <c r="AB40517"/>
      <c r="AC40517"/>
    </row>
    <row r="40518" spans="27:29" x14ac:dyDescent="0.25">
      <c r="AA40518"/>
      <c r="AB40518"/>
      <c r="AC40518"/>
    </row>
    <row r="40519" spans="27:29" x14ac:dyDescent="0.25">
      <c r="AA40519"/>
      <c r="AB40519"/>
      <c r="AC40519"/>
    </row>
    <row r="40520" spans="27:29" x14ac:dyDescent="0.25">
      <c r="AA40520"/>
      <c r="AB40520"/>
      <c r="AC40520"/>
    </row>
    <row r="40521" spans="27:29" x14ac:dyDescent="0.25">
      <c r="AA40521"/>
      <c r="AB40521"/>
      <c r="AC40521"/>
    </row>
    <row r="40522" spans="27:29" x14ac:dyDescent="0.25">
      <c r="AA40522"/>
      <c r="AB40522"/>
      <c r="AC40522"/>
    </row>
    <row r="40523" spans="27:29" x14ac:dyDescent="0.25">
      <c r="AA40523"/>
      <c r="AB40523"/>
      <c r="AC40523"/>
    </row>
    <row r="40524" spans="27:29" x14ac:dyDescent="0.25">
      <c r="AA40524"/>
      <c r="AB40524"/>
      <c r="AC40524"/>
    </row>
    <row r="40525" spans="27:29" x14ac:dyDescent="0.25">
      <c r="AA40525"/>
      <c r="AB40525"/>
      <c r="AC40525"/>
    </row>
    <row r="40526" spans="27:29" x14ac:dyDescent="0.25">
      <c r="AA40526"/>
      <c r="AB40526"/>
      <c r="AC40526"/>
    </row>
    <row r="40527" spans="27:29" x14ac:dyDescent="0.25">
      <c r="AA40527"/>
      <c r="AB40527"/>
      <c r="AC40527"/>
    </row>
    <row r="40528" spans="27:29" x14ac:dyDescent="0.25">
      <c r="AA40528"/>
      <c r="AB40528"/>
      <c r="AC40528"/>
    </row>
    <row r="40529" spans="27:29" x14ac:dyDescent="0.25">
      <c r="AA40529"/>
      <c r="AB40529"/>
      <c r="AC40529"/>
    </row>
    <row r="40530" spans="27:29" x14ac:dyDescent="0.25">
      <c r="AA40530"/>
      <c r="AB40530"/>
      <c r="AC40530"/>
    </row>
    <row r="40531" spans="27:29" x14ac:dyDescent="0.25">
      <c r="AA40531"/>
      <c r="AB40531"/>
      <c r="AC40531"/>
    </row>
    <row r="40532" spans="27:29" x14ac:dyDescent="0.25">
      <c r="AA40532"/>
      <c r="AB40532"/>
      <c r="AC40532"/>
    </row>
    <row r="40533" spans="27:29" x14ac:dyDescent="0.25">
      <c r="AA40533"/>
      <c r="AB40533"/>
      <c r="AC40533"/>
    </row>
    <row r="40534" spans="27:29" x14ac:dyDescent="0.25">
      <c r="AA40534"/>
      <c r="AB40534"/>
      <c r="AC40534"/>
    </row>
    <row r="40535" spans="27:29" x14ac:dyDescent="0.25">
      <c r="AA40535"/>
      <c r="AB40535"/>
      <c r="AC40535"/>
    </row>
    <row r="40536" spans="27:29" x14ac:dyDescent="0.25">
      <c r="AA40536"/>
      <c r="AB40536"/>
      <c r="AC40536"/>
    </row>
    <row r="40537" spans="27:29" x14ac:dyDescent="0.25">
      <c r="AA40537"/>
      <c r="AB40537"/>
      <c r="AC40537"/>
    </row>
    <row r="40538" spans="27:29" x14ac:dyDescent="0.25">
      <c r="AA40538"/>
      <c r="AB40538"/>
      <c r="AC40538"/>
    </row>
    <row r="40539" spans="27:29" x14ac:dyDescent="0.25">
      <c r="AA40539"/>
      <c r="AB40539"/>
      <c r="AC40539"/>
    </row>
    <row r="40540" spans="27:29" x14ac:dyDescent="0.25">
      <c r="AA40540"/>
      <c r="AB40540"/>
      <c r="AC40540"/>
    </row>
    <row r="40541" spans="27:29" x14ac:dyDescent="0.25">
      <c r="AA40541"/>
      <c r="AB40541"/>
      <c r="AC40541"/>
    </row>
    <row r="40542" spans="27:29" x14ac:dyDescent="0.25">
      <c r="AA40542"/>
      <c r="AB40542"/>
      <c r="AC40542"/>
    </row>
    <row r="40543" spans="27:29" x14ac:dyDescent="0.25">
      <c r="AA40543"/>
      <c r="AB40543"/>
      <c r="AC40543"/>
    </row>
    <row r="40544" spans="27:29" x14ac:dyDescent="0.25">
      <c r="AA40544"/>
      <c r="AB40544"/>
      <c r="AC40544"/>
    </row>
    <row r="40545" spans="27:29" x14ac:dyDescent="0.25">
      <c r="AA40545"/>
      <c r="AB40545"/>
      <c r="AC40545"/>
    </row>
    <row r="40546" spans="27:29" x14ac:dyDescent="0.25">
      <c r="AA40546"/>
      <c r="AB40546"/>
      <c r="AC40546"/>
    </row>
    <row r="40547" spans="27:29" x14ac:dyDescent="0.25">
      <c r="AA40547"/>
      <c r="AB40547"/>
      <c r="AC40547"/>
    </row>
    <row r="40548" spans="27:29" x14ac:dyDescent="0.25">
      <c r="AA40548"/>
      <c r="AB40548"/>
      <c r="AC40548"/>
    </row>
    <row r="40549" spans="27:29" x14ac:dyDescent="0.25">
      <c r="AA40549"/>
      <c r="AB40549"/>
      <c r="AC40549"/>
    </row>
    <row r="40550" spans="27:29" x14ac:dyDescent="0.25">
      <c r="AA40550"/>
      <c r="AB40550"/>
      <c r="AC40550"/>
    </row>
    <row r="40551" spans="27:29" x14ac:dyDescent="0.25">
      <c r="AA40551"/>
      <c r="AB40551"/>
      <c r="AC40551"/>
    </row>
    <row r="40552" spans="27:29" x14ac:dyDescent="0.25">
      <c r="AA40552"/>
      <c r="AB40552"/>
      <c r="AC40552"/>
    </row>
    <row r="40553" spans="27:29" x14ac:dyDescent="0.25">
      <c r="AA40553"/>
      <c r="AB40553"/>
      <c r="AC40553"/>
    </row>
    <row r="40554" spans="27:29" x14ac:dyDescent="0.25">
      <c r="AA40554"/>
      <c r="AB40554"/>
      <c r="AC40554"/>
    </row>
    <row r="40555" spans="27:29" x14ac:dyDescent="0.25">
      <c r="AA40555"/>
      <c r="AB40555"/>
      <c r="AC40555"/>
    </row>
    <row r="40556" spans="27:29" x14ac:dyDescent="0.25">
      <c r="AA40556"/>
      <c r="AB40556"/>
      <c r="AC40556"/>
    </row>
    <row r="40557" spans="27:29" x14ac:dyDescent="0.25">
      <c r="AA40557"/>
      <c r="AB40557"/>
      <c r="AC40557"/>
    </row>
    <row r="40558" spans="27:29" x14ac:dyDescent="0.25">
      <c r="AA40558"/>
      <c r="AB40558"/>
      <c r="AC40558"/>
    </row>
    <row r="40559" spans="27:29" x14ac:dyDescent="0.25">
      <c r="AA40559"/>
      <c r="AB40559"/>
      <c r="AC40559"/>
    </row>
    <row r="40560" spans="27:29" x14ac:dyDescent="0.25">
      <c r="AA40560"/>
      <c r="AB40560"/>
      <c r="AC40560"/>
    </row>
    <row r="40561" spans="27:29" x14ac:dyDescent="0.25">
      <c r="AA40561"/>
      <c r="AB40561"/>
      <c r="AC40561"/>
    </row>
    <row r="40562" spans="27:29" x14ac:dyDescent="0.25">
      <c r="AA40562"/>
      <c r="AB40562"/>
      <c r="AC40562"/>
    </row>
    <row r="40563" spans="27:29" x14ac:dyDescent="0.25">
      <c r="AA40563"/>
      <c r="AB40563"/>
      <c r="AC40563"/>
    </row>
    <row r="40564" spans="27:29" x14ac:dyDescent="0.25">
      <c r="AA40564"/>
      <c r="AB40564"/>
      <c r="AC40564"/>
    </row>
    <row r="40565" spans="27:29" x14ac:dyDescent="0.25">
      <c r="AA40565"/>
      <c r="AB40565"/>
      <c r="AC40565"/>
    </row>
    <row r="40566" spans="27:29" x14ac:dyDescent="0.25">
      <c r="AA40566"/>
      <c r="AB40566"/>
      <c r="AC40566"/>
    </row>
    <row r="40567" spans="27:29" x14ac:dyDescent="0.25">
      <c r="AA40567"/>
      <c r="AB40567"/>
      <c r="AC40567"/>
    </row>
    <row r="40568" spans="27:29" x14ac:dyDescent="0.25">
      <c r="AA40568"/>
      <c r="AB40568"/>
      <c r="AC40568"/>
    </row>
    <row r="40569" spans="27:29" x14ac:dyDescent="0.25">
      <c r="AA40569"/>
      <c r="AB40569"/>
      <c r="AC40569"/>
    </row>
    <row r="40570" spans="27:29" x14ac:dyDescent="0.25">
      <c r="AA40570"/>
      <c r="AB40570"/>
      <c r="AC40570"/>
    </row>
    <row r="40571" spans="27:29" x14ac:dyDescent="0.25">
      <c r="AA40571"/>
      <c r="AB40571"/>
      <c r="AC40571"/>
    </row>
    <row r="40572" spans="27:29" x14ac:dyDescent="0.25">
      <c r="AA40572"/>
      <c r="AB40572"/>
      <c r="AC40572"/>
    </row>
    <row r="40573" spans="27:29" x14ac:dyDescent="0.25">
      <c r="AA40573"/>
      <c r="AB40573"/>
      <c r="AC40573"/>
    </row>
    <row r="40574" spans="27:29" x14ac:dyDescent="0.25">
      <c r="AA40574"/>
      <c r="AB40574"/>
      <c r="AC40574"/>
    </row>
    <row r="40575" spans="27:29" x14ac:dyDescent="0.25">
      <c r="AA40575"/>
      <c r="AB40575"/>
      <c r="AC40575"/>
    </row>
    <row r="40576" spans="27:29" x14ac:dyDescent="0.25">
      <c r="AA40576"/>
      <c r="AB40576"/>
      <c r="AC40576"/>
    </row>
    <row r="40577" spans="27:29" x14ac:dyDescent="0.25">
      <c r="AA40577"/>
      <c r="AB40577"/>
      <c r="AC40577"/>
    </row>
    <row r="40578" spans="27:29" x14ac:dyDescent="0.25">
      <c r="AA40578"/>
      <c r="AB40578"/>
      <c r="AC40578"/>
    </row>
    <row r="40579" spans="27:29" x14ac:dyDescent="0.25">
      <c r="AA40579"/>
      <c r="AB40579"/>
      <c r="AC40579"/>
    </row>
    <row r="40580" spans="27:29" x14ac:dyDescent="0.25">
      <c r="AA40580"/>
      <c r="AB40580"/>
      <c r="AC40580"/>
    </row>
    <row r="40581" spans="27:29" x14ac:dyDescent="0.25">
      <c r="AA40581"/>
      <c r="AB40581"/>
      <c r="AC40581"/>
    </row>
    <row r="40582" spans="27:29" x14ac:dyDescent="0.25">
      <c r="AA40582"/>
      <c r="AB40582"/>
      <c r="AC40582"/>
    </row>
    <row r="40583" spans="27:29" x14ac:dyDescent="0.25">
      <c r="AA40583"/>
      <c r="AB40583"/>
      <c r="AC40583"/>
    </row>
    <row r="40584" spans="27:29" x14ac:dyDescent="0.25">
      <c r="AA40584"/>
      <c r="AB40584"/>
      <c r="AC40584"/>
    </row>
    <row r="40585" spans="27:29" x14ac:dyDescent="0.25">
      <c r="AA40585"/>
      <c r="AB40585"/>
      <c r="AC40585"/>
    </row>
    <row r="40586" spans="27:29" x14ac:dyDescent="0.25">
      <c r="AA40586"/>
      <c r="AB40586"/>
      <c r="AC40586"/>
    </row>
    <row r="40587" spans="27:29" x14ac:dyDescent="0.25">
      <c r="AA40587"/>
      <c r="AB40587"/>
      <c r="AC40587"/>
    </row>
    <row r="40588" spans="27:29" x14ac:dyDescent="0.25">
      <c r="AA40588"/>
      <c r="AB40588"/>
      <c r="AC40588"/>
    </row>
    <row r="40589" spans="27:29" x14ac:dyDescent="0.25">
      <c r="AA40589"/>
      <c r="AB40589"/>
      <c r="AC40589"/>
    </row>
    <row r="40590" spans="27:29" x14ac:dyDescent="0.25">
      <c r="AA40590"/>
      <c r="AB40590"/>
      <c r="AC40590"/>
    </row>
    <row r="40591" spans="27:29" x14ac:dyDescent="0.25">
      <c r="AA40591"/>
      <c r="AB40591"/>
      <c r="AC40591"/>
    </row>
    <row r="40592" spans="27:29" x14ac:dyDescent="0.25">
      <c r="AA40592"/>
      <c r="AB40592"/>
      <c r="AC40592"/>
    </row>
    <row r="40593" spans="27:29" x14ac:dyDescent="0.25">
      <c r="AA40593"/>
      <c r="AB40593"/>
      <c r="AC40593"/>
    </row>
    <row r="40594" spans="27:29" x14ac:dyDescent="0.25">
      <c r="AA40594"/>
      <c r="AB40594"/>
      <c r="AC40594"/>
    </row>
    <row r="40595" spans="27:29" x14ac:dyDescent="0.25">
      <c r="AA40595"/>
      <c r="AB40595"/>
      <c r="AC40595"/>
    </row>
    <row r="40596" spans="27:29" x14ac:dyDescent="0.25">
      <c r="AA40596"/>
      <c r="AB40596"/>
      <c r="AC40596"/>
    </row>
    <row r="40597" spans="27:29" x14ac:dyDescent="0.25">
      <c r="AA40597"/>
      <c r="AB40597"/>
      <c r="AC40597"/>
    </row>
    <row r="40598" spans="27:29" x14ac:dyDescent="0.25">
      <c r="AA40598"/>
      <c r="AB40598"/>
      <c r="AC40598"/>
    </row>
    <row r="40599" spans="27:29" x14ac:dyDescent="0.25">
      <c r="AA40599"/>
      <c r="AB40599"/>
      <c r="AC40599"/>
    </row>
    <row r="40600" spans="27:29" x14ac:dyDescent="0.25">
      <c r="AA40600"/>
      <c r="AB40600"/>
      <c r="AC40600"/>
    </row>
    <row r="40601" spans="27:29" x14ac:dyDescent="0.25">
      <c r="AA40601"/>
      <c r="AB40601"/>
      <c r="AC40601"/>
    </row>
    <row r="40602" spans="27:29" x14ac:dyDescent="0.25">
      <c r="AA40602"/>
      <c r="AB40602"/>
      <c r="AC40602"/>
    </row>
    <row r="40603" spans="27:29" x14ac:dyDescent="0.25">
      <c r="AA40603"/>
      <c r="AB40603"/>
      <c r="AC40603"/>
    </row>
    <row r="40604" spans="27:29" x14ac:dyDescent="0.25">
      <c r="AA40604"/>
      <c r="AB40604"/>
      <c r="AC40604"/>
    </row>
    <row r="40605" spans="27:29" x14ac:dyDescent="0.25">
      <c r="AA40605"/>
      <c r="AB40605"/>
      <c r="AC40605"/>
    </row>
    <row r="40606" spans="27:29" x14ac:dyDescent="0.25">
      <c r="AA40606"/>
      <c r="AB40606"/>
      <c r="AC40606"/>
    </row>
    <row r="40607" spans="27:29" x14ac:dyDescent="0.25">
      <c r="AA40607"/>
      <c r="AB40607"/>
      <c r="AC40607"/>
    </row>
    <row r="40608" spans="27:29" x14ac:dyDescent="0.25">
      <c r="AA40608"/>
      <c r="AB40608"/>
      <c r="AC40608"/>
    </row>
    <row r="40609" spans="27:29" x14ac:dyDescent="0.25">
      <c r="AA40609"/>
      <c r="AB40609"/>
      <c r="AC40609"/>
    </row>
    <row r="40610" spans="27:29" x14ac:dyDescent="0.25">
      <c r="AA40610"/>
      <c r="AB40610"/>
      <c r="AC40610"/>
    </row>
    <row r="40611" spans="27:29" x14ac:dyDescent="0.25">
      <c r="AA40611"/>
      <c r="AB40611"/>
      <c r="AC40611"/>
    </row>
    <row r="40612" spans="27:29" x14ac:dyDescent="0.25">
      <c r="AA40612"/>
      <c r="AB40612"/>
      <c r="AC40612"/>
    </row>
    <row r="40613" spans="27:29" x14ac:dyDescent="0.25">
      <c r="AA40613"/>
      <c r="AB40613"/>
      <c r="AC40613"/>
    </row>
    <row r="40614" spans="27:29" x14ac:dyDescent="0.25">
      <c r="AA40614"/>
      <c r="AB40614"/>
      <c r="AC40614"/>
    </row>
    <row r="40615" spans="27:29" x14ac:dyDescent="0.25">
      <c r="AA40615"/>
      <c r="AB40615"/>
      <c r="AC40615"/>
    </row>
    <row r="40616" spans="27:29" x14ac:dyDescent="0.25">
      <c r="AA40616"/>
      <c r="AB40616"/>
      <c r="AC40616"/>
    </row>
    <row r="40617" spans="27:29" x14ac:dyDescent="0.25">
      <c r="AA40617"/>
      <c r="AB40617"/>
      <c r="AC40617"/>
    </row>
    <row r="40618" spans="27:29" x14ac:dyDescent="0.25">
      <c r="AA40618"/>
      <c r="AB40618"/>
      <c r="AC40618"/>
    </row>
    <row r="40619" spans="27:29" x14ac:dyDescent="0.25">
      <c r="AA40619"/>
      <c r="AB40619"/>
      <c r="AC40619"/>
    </row>
    <row r="40620" spans="27:29" x14ac:dyDescent="0.25">
      <c r="AA40620"/>
      <c r="AB40620"/>
      <c r="AC40620"/>
    </row>
    <row r="40621" spans="27:29" x14ac:dyDescent="0.25">
      <c r="AA40621"/>
      <c r="AB40621"/>
      <c r="AC40621"/>
    </row>
    <row r="40622" spans="27:29" x14ac:dyDescent="0.25">
      <c r="AA40622"/>
      <c r="AB40622"/>
      <c r="AC40622"/>
    </row>
    <row r="40623" spans="27:29" x14ac:dyDescent="0.25">
      <c r="AA40623"/>
      <c r="AB40623"/>
      <c r="AC40623"/>
    </row>
    <row r="40624" spans="27:29" x14ac:dyDescent="0.25">
      <c r="AA40624"/>
      <c r="AB40624"/>
      <c r="AC40624"/>
    </row>
    <row r="40625" spans="27:29" x14ac:dyDescent="0.25">
      <c r="AA40625"/>
      <c r="AB40625"/>
      <c r="AC40625"/>
    </row>
    <row r="40626" spans="27:29" x14ac:dyDescent="0.25">
      <c r="AA40626"/>
      <c r="AB40626"/>
      <c r="AC40626"/>
    </row>
    <row r="40627" spans="27:29" x14ac:dyDescent="0.25">
      <c r="AA40627"/>
      <c r="AB40627"/>
      <c r="AC40627"/>
    </row>
    <row r="40628" spans="27:29" x14ac:dyDescent="0.25">
      <c r="AA40628"/>
      <c r="AB40628"/>
      <c r="AC40628"/>
    </row>
    <row r="40629" spans="27:29" x14ac:dyDescent="0.25">
      <c r="AA40629"/>
      <c r="AB40629"/>
      <c r="AC40629"/>
    </row>
    <row r="40630" spans="27:29" x14ac:dyDescent="0.25">
      <c r="AA40630"/>
      <c r="AB40630"/>
      <c r="AC40630"/>
    </row>
    <row r="40631" spans="27:29" x14ac:dyDescent="0.25">
      <c r="AA40631"/>
      <c r="AB40631"/>
      <c r="AC40631"/>
    </row>
    <row r="40632" spans="27:29" x14ac:dyDescent="0.25">
      <c r="AA40632"/>
      <c r="AB40632"/>
      <c r="AC40632"/>
    </row>
    <row r="40633" spans="27:29" x14ac:dyDescent="0.25">
      <c r="AA40633"/>
      <c r="AB40633"/>
      <c r="AC40633"/>
    </row>
    <row r="40634" spans="27:29" x14ac:dyDescent="0.25">
      <c r="AA40634"/>
      <c r="AB40634"/>
      <c r="AC40634"/>
    </row>
    <row r="40635" spans="27:29" x14ac:dyDescent="0.25">
      <c r="AA40635"/>
      <c r="AB40635"/>
      <c r="AC40635"/>
    </row>
    <row r="40636" spans="27:29" x14ac:dyDescent="0.25">
      <c r="AA40636"/>
      <c r="AB40636"/>
      <c r="AC40636"/>
    </row>
    <row r="40637" spans="27:29" x14ac:dyDescent="0.25">
      <c r="AA40637"/>
      <c r="AB40637"/>
      <c r="AC40637"/>
    </row>
    <row r="40638" spans="27:29" x14ac:dyDescent="0.25">
      <c r="AA40638"/>
      <c r="AB40638"/>
      <c r="AC40638"/>
    </row>
    <row r="40639" spans="27:29" x14ac:dyDescent="0.25">
      <c r="AA40639"/>
      <c r="AB40639"/>
      <c r="AC40639"/>
    </row>
    <row r="40640" spans="27:29" x14ac:dyDescent="0.25">
      <c r="AA40640"/>
      <c r="AB40640"/>
      <c r="AC40640"/>
    </row>
    <row r="40641" spans="27:29" x14ac:dyDescent="0.25">
      <c r="AA40641"/>
      <c r="AB40641"/>
      <c r="AC40641"/>
    </row>
    <row r="40642" spans="27:29" x14ac:dyDescent="0.25">
      <c r="AA40642"/>
      <c r="AB40642"/>
      <c r="AC40642"/>
    </row>
    <row r="40643" spans="27:29" x14ac:dyDescent="0.25">
      <c r="AA40643"/>
      <c r="AB40643"/>
      <c r="AC40643"/>
    </row>
    <row r="40644" spans="27:29" x14ac:dyDescent="0.25">
      <c r="AA40644"/>
      <c r="AB40644"/>
      <c r="AC40644"/>
    </row>
    <row r="40645" spans="27:29" x14ac:dyDescent="0.25">
      <c r="AA40645"/>
      <c r="AB40645"/>
      <c r="AC40645"/>
    </row>
    <row r="40646" spans="27:29" x14ac:dyDescent="0.25">
      <c r="AA40646"/>
      <c r="AB40646"/>
      <c r="AC40646"/>
    </row>
    <row r="40647" spans="27:29" x14ac:dyDescent="0.25">
      <c r="AA40647"/>
      <c r="AB40647"/>
      <c r="AC40647"/>
    </row>
    <row r="40648" spans="27:29" x14ac:dyDescent="0.25">
      <c r="AA40648"/>
      <c r="AB40648"/>
      <c r="AC40648"/>
    </row>
    <row r="40649" spans="27:29" x14ac:dyDescent="0.25">
      <c r="AA40649"/>
      <c r="AB40649"/>
      <c r="AC40649"/>
    </row>
    <row r="40650" spans="27:29" x14ac:dyDescent="0.25">
      <c r="AA40650"/>
      <c r="AB40650"/>
      <c r="AC40650"/>
    </row>
    <row r="40651" spans="27:29" x14ac:dyDescent="0.25">
      <c r="AA40651"/>
      <c r="AB40651"/>
      <c r="AC40651"/>
    </row>
    <row r="40652" spans="27:29" x14ac:dyDescent="0.25">
      <c r="AA40652"/>
      <c r="AB40652"/>
      <c r="AC40652"/>
    </row>
    <row r="40653" spans="27:29" x14ac:dyDescent="0.25">
      <c r="AA40653"/>
      <c r="AB40653"/>
      <c r="AC40653"/>
    </row>
    <row r="40654" spans="27:29" x14ac:dyDescent="0.25">
      <c r="AA40654"/>
      <c r="AB40654"/>
      <c r="AC40654"/>
    </row>
    <row r="40655" spans="27:29" x14ac:dyDescent="0.25">
      <c r="AA40655"/>
      <c r="AB40655"/>
      <c r="AC40655"/>
    </row>
    <row r="40656" spans="27:29" x14ac:dyDescent="0.25">
      <c r="AA40656"/>
      <c r="AB40656"/>
      <c r="AC40656"/>
    </row>
    <row r="40657" spans="27:29" x14ac:dyDescent="0.25">
      <c r="AA40657"/>
      <c r="AB40657"/>
      <c r="AC40657"/>
    </row>
    <row r="40658" spans="27:29" x14ac:dyDescent="0.25">
      <c r="AA40658"/>
      <c r="AB40658"/>
      <c r="AC40658"/>
    </row>
    <row r="40659" spans="27:29" x14ac:dyDescent="0.25">
      <c r="AA40659"/>
      <c r="AB40659"/>
      <c r="AC40659"/>
    </row>
    <row r="40660" spans="27:29" x14ac:dyDescent="0.25">
      <c r="AA40660"/>
      <c r="AB40660"/>
      <c r="AC40660"/>
    </row>
    <row r="40661" spans="27:29" x14ac:dyDescent="0.25">
      <c r="AA40661"/>
      <c r="AB40661"/>
      <c r="AC40661"/>
    </row>
    <row r="40662" spans="27:29" x14ac:dyDescent="0.25">
      <c r="AA40662"/>
      <c r="AB40662"/>
      <c r="AC40662"/>
    </row>
    <row r="40663" spans="27:29" x14ac:dyDescent="0.25">
      <c r="AA40663"/>
      <c r="AB40663"/>
      <c r="AC40663"/>
    </row>
    <row r="40664" spans="27:29" x14ac:dyDescent="0.25">
      <c r="AA40664"/>
      <c r="AB40664"/>
      <c r="AC40664"/>
    </row>
    <row r="40665" spans="27:29" x14ac:dyDescent="0.25">
      <c r="AA40665"/>
      <c r="AB40665"/>
      <c r="AC40665"/>
    </row>
    <row r="40666" spans="27:29" x14ac:dyDescent="0.25">
      <c r="AA40666"/>
      <c r="AB40666"/>
      <c r="AC40666"/>
    </row>
    <row r="40667" spans="27:29" x14ac:dyDescent="0.25">
      <c r="AA40667"/>
      <c r="AB40667"/>
      <c r="AC40667"/>
    </row>
    <row r="40668" spans="27:29" x14ac:dyDescent="0.25">
      <c r="AA40668"/>
      <c r="AB40668"/>
      <c r="AC40668"/>
    </row>
    <row r="40669" spans="27:29" x14ac:dyDescent="0.25">
      <c r="AA40669"/>
      <c r="AB40669"/>
      <c r="AC40669"/>
    </row>
    <row r="40670" spans="27:29" x14ac:dyDescent="0.25">
      <c r="AA40670"/>
      <c r="AB40670"/>
      <c r="AC40670"/>
    </row>
    <row r="40671" spans="27:29" x14ac:dyDescent="0.25">
      <c r="AA40671"/>
      <c r="AB40671"/>
      <c r="AC40671"/>
    </row>
    <row r="40672" spans="27:29" x14ac:dyDescent="0.25">
      <c r="AA40672"/>
      <c r="AB40672"/>
      <c r="AC40672"/>
    </row>
    <row r="40673" spans="27:29" x14ac:dyDescent="0.25">
      <c r="AA40673"/>
      <c r="AB40673"/>
      <c r="AC40673"/>
    </row>
    <row r="40674" spans="27:29" x14ac:dyDescent="0.25">
      <c r="AA40674"/>
      <c r="AB40674"/>
      <c r="AC40674"/>
    </row>
    <row r="40675" spans="27:29" x14ac:dyDescent="0.25">
      <c r="AA40675"/>
      <c r="AB40675"/>
      <c r="AC40675"/>
    </row>
    <row r="40676" spans="27:29" x14ac:dyDescent="0.25">
      <c r="AA40676"/>
      <c r="AB40676"/>
      <c r="AC40676"/>
    </row>
    <row r="40677" spans="27:29" x14ac:dyDescent="0.25">
      <c r="AA40677"/>
      <c r="AB40677"/>
      <c r="AC40677"/>
    </row>
    <row r="40678" spans="27:29" x14ac:dyDescent="0.25">
      <c r="AA40678"/>
      <c r="AB40678"/>
      <c r="AC40678"/>
    </row>
    <row r="40679" spans="27:29" x14ac:dyDescent="0.25">
      <c r="AA40679"/>
      <c r="AB40679"/>
      <c r="AC40679"/>
    </row>
    <row r="40680" spans="27:29" x14ac:dyDescent="0.25">
      <c r="AA40680"/>
      <c r="AB40680"/>
      <c r="AC40680"/>
    </row>
    <row r="40681" spans="27:29" x14ac:dyDescent="0.25">
      <c r="AA40681"/>
      <c r="AB40681"/>
      <c r="AC40681"/>
    </row>
    <row r="40682" spans="27:29" x14ac:dyDescent="0.25">
      <c r="AA40682"/>
      <c r="AB40682"/>
      <c r="AC40682"/>
    </row>
    <row r="40683" spans="27:29" x14ac:dyDescent="0.25">
      <c r="AA40683"/>
      <c r="AB40683"/>
      <c r="AC40683"/>
    </row>
    <row r="40684" spans="27:29" x14ac:dyDescent="0.25">
      <c r="AA40684"/>
      <c r="AB40684"/>
      <c r="AC40684"/>
    </row>
    <row r="40685" spans="27:29" x14ac:dyDescent="0.25">
      <c r="AA40685"/>
      <c r="AB40685"/>
      <c r="AC40685"/>
    </row>
    <row r="40686" spans="27:29" x14ac:dyDescent="0.25">
      <c r="AA40686"/>
      <c r="AB40686"/>
      <c r="AC40686"/>
    </row>
    <row r="40687" spans="27:29" x14ac:dyDescent="0.25">
      <c r="AA40687"/>
      <c r="AB40687"/>
      <c r="AC40687"/>
    </row>
    <row r="40688" spans="27:29" x14ac:dyDescent="0.25">
      <c r="AA40688"/>
      <c r="AB40688"/>
      <c r="AC40688"/>
    </row>
    <row r="40689" spans="27:29" x14ac:dyDescent="0.25">
      <c r="AA40689"/>
      <c r="AB40689"/>
      <c r="AC40689"/>
    </row>
    <row r="40690" spans="27:29" x14ac:dyDescent="0.25">
      <c r="AA40690"/>
      <c r="AB40690"/>
      <c r="AC40690"/>
    </row>
    <row r="40691" spans="27:29" x14ac:dyDescent="0.25">
      <c r="AA40691"/>
      <c r="AB40691"/>
      <c r="AC40691"/>
    </row>
    <row r="40692" spans="27:29" x14ac:dyDescent="0.25">
      <c r="AA40692"/>
      <c r="AB40692"/>
      <c r="AC40692"/>
    </row>
    <row r="40693" spans="27:29" x14ac:dyDescent="0.25">
      <c r="AA40693"/>
      <c r="AB40693"/>
      <c r="AC40693"/>
    </row>
    <row r="40694" spans="27:29" x14ac:dyDescent="0.25">
      <c r="AA40694"/>
      <c r="AB40694"/>
      <c r="AC40694"/>
    </row>
    <row r="40695" spans="27:29" x14ac:dyDescent="0.25">
      <c r="AA40695"/>
      <c r="AB40695"/>
      <c r="AC40695"/>
    </row>
    <row r="40696" spans="27:29" x14ac:dyDescent="0.25">
      <c r="AA40696"/>
      <c r="AB40696"/>
      <c r="AC40696"/>
    </row>
    <row r="40697" spans="27:29" x14ac:dyDescent="0.25">
      <c r="AA40697"/>
      <c r="AB40697"/>
      <c r="AC40697"/>
    </row>
    <row r="40698" spans="27:29" x14ac:dyDescent="0.25">
      <c r="AA40698"/>
      <c r="AB40698"/>
      <c r="AC40698"/>
    </row>
    <row r="40699" spans="27:29" x14ac:dyDescent="0.25">
      <c r="AA40699"/>
      <c r="AB40699"/>
      <c r="AC40699"/>
    </row>
    <row r="40700" spans="27:29" x14ac:dyDescent="0.25">
      <c r="AA40700"/>
      <c r="AB40700"/>
      <c r="AC40700"/>
    </row>
    <row r="40701" spans="27:29" x14ac:dyDescent="0.25">
      <c r="AA40701"/>
      <c r="AB40701"/>
      <c r="AC40701"/>
    </row>
    <row r="40702" spans="27:29" x14ac:dyDescent="0.25">
      <c r="AA40702"/>
      <c r="AB40702"/>
      <c r="AC40702"/>
    </row>
    <row r="40703" spans="27:29" x14ac:dyDescent="0.25">
      <c r="AA40703"/>
      <c r="AB40703"/>
      <c r="AC40703"/>
    </row>
    <row r="40704" spans="27:29" x14ac:dyDescent="0.25">
      <c r="AA40704"/>
      <c r="AB40704"/>
      <c r="AC40704"/>
    </row>
    <row r="40705" spans="27:29" x14ac:dyDescent="0.25">
      <c r="AA40705"/>
      <c r="AB40705"/>
      <c r="AC40705"/>
    </row>
    <row r="40706" spans="27:29" x14ac:dyDescent="0.25">
      <c r="AA40706"/>
      <c r="AB40706"/>
      <c r="AC40706"/>
    </row>
    <row r="40707" spans="27:29" x14ac:dyDescent="0.25">
      <c r="AA40707"/>
      <c r="AB40707"/>
      <c r="AC40707"/>
    </row>
    <row r="40708" spans="27:29" x14ac:dyDescent="0.25">
      <c r="AA40708"/>
      <c r="AB40708"/>
      <c r="AC40708"/>
    </row>
    <row r="40709" spans="27:29" x14ac:dyDescent="0.25">
      <c r="AA40709"/>
      <c r="AB40709"/>
      <c r="AC40709"/>
    </row>
    <row r="40710" spans="27:29" x14ac:dyDescent="0.25">
      <c r="AA40710"/>
      <c r="AB40710"/>
      <c r="AC40710"/>
    </row>
    <row r="40711" spans="27:29" x14ac:dyDescent="0.25">
      <c r="AA40711"/>
      <c r="AB40711"/>
      <c r="AC40711"/>
    </row>
    <row r="40712" spans="27:29" x14ac:dyDescent="0.25">
      <c r="AA40712"/>
      <c r="AB40712"/>
      <c r="AC40712"/>
    </row>
    <row r="40713" spans="27:29" x14ac:dyDescent="0.25">
      <c r="AA40713"/>
      <c r="AB40713"/>
      <c r="AC40713"/>
    </row>
    <row r="40714" spans="27:29" x14ac:dyDescent="0.25">
      <c r="AA40714"/>
      <c r="AB40714"/>
      <c r="AC40714"/>
    </row>
    <row r="40715" spans="27:29" x14ac:dyDescent="0.25">
      <c r="AA40715"/>
      <c r="AB40715"/>
      <c r="AC40715"/>
    </row>
    <row r="40716" spans="27:29" x14ac:dyDescent="0.25">
      <c r="AA40716"/>
      <c r="AB40716"/>
      <c r="AC40716"/>
    </row>
    <row r="40717" spans="27:29" x14ac:dyDescent="0.25">
      <c r="AA40717"/>
      <c r="AB40717"/>
      <c r="AC40717"/>
    </row>
    <row r="40718" spans="27:29" x14ac:dyDescent="0.25">
      <c r="AA40718"/>
      <c r="AB40718"/>
      <c r="AC40718"/>
    </row>
    <row r="40719" spans="27:29" x14ac:dyDescent="0.25">
      <c r="AA40719"/>
      <c r="AB40719"/>
      <c r="AC40719"/>
    </row>
    <row r="40720" spans="27:29" x14ac:dyDescent="0.25">
      <c r="AA40720"/>
      <c r="AB40720"/>
      <c r="AC40720"/>
    </row>
    <row r="40721" spans="27:29" x14ac:dyDescent="0.25">
      <c r="AA40721"/>
      <c r="AB40721"/>
      <c r="AC40721"/>
    </row>
    <row r="40722" spans="27:29" x14ac:dyDescent="0.25">
      <c r="AA40722"/>
      <c r="AB40722"/>
      <c r="AC40722"/>
    </row>
    <row r="40723" spans="27:29" x14ac:dyDescent="0.25">
      <c r="AA40723"/>
      <c r="AB40723"/>
      <c r="AC40723"/>
    </row>
    <row r="40724" spans="27:29" x14ac:dyDescent="0.25">
      <c r="AA40724"/>
      <c r="AB40724"/>
      <c r="AC40724"/>
    </row>
    <row r="40725" spans="27:29" x14ac:dyDescent="0.25">
      <c r="AA40725"/>
      <c r="AB40725"/>
      <c r="AC40725"/>
    </row>
    <row r="40726" spans="27:29" x14ac:dyDescent="0.25">
      <c r="AA40726"/>
      <c r="AB40726"/>
      <c r="AC40726"/>
    </row>
    <row r="40727" spans="27:29" x14ac:dyDescent="0.25">
      <c r="AA40727"/>
      <c r="AB40727"/>
      <c r="AC40727"/>
    </row>
    <row r="40728" spans="27:29" x14ac:dyDescent="0.25">
      <c r="AA40728"/>
      <c r="AB40728"/>
      <c r="AC40728"/>
    </row>
    <row r="40729" spans="27:29" x14ac:dyDescent="0.25">
      <c r="AA40729"/>
      <c r="AB40729"/>
      <c r="AC40729"/>
    </row>
    <row r="40730" spans="27:29" x14ac:dyDescent="0.25">
      <c r="AA40730"/>
      <c r="AB40730"/>
      <c r="AC40730"/>
    </row>
    <row r="40731" spans="27:29" x14ac:dyDescent="0.25">
      <c r="AA40731"/>
      <c r="AB40731"/>
      <c r="AC40731"/>
    </row>
    <row r="40732" spans="27:29" x14ac:dyDescent="0.25">
      <c r="AA40732"/>
      <c r="AB40732"/>
      <c r="AC40732"/>
    </row>
    <row r="40733" spans="27:29" x14ac:dyDescent="0.25">
      <c r="AA40733"/>
      <c r="AB40733"/>
      <c r="AC40733"/>
    </row>
    <row r="40734" spans="27:29" x14ac:dyDescent="0.25">
      <c r="AA40734"/>
      <c r="AB40734"/>
      <c r="AC40734"/>
    </row>
    <row r="40735" spans="27:29" x14ac:dyDescent="0.25">
      <c r="AA40735"/>
      <c r="AB40735"/>
      <c r="AC40735"/>
    </row>
    <row r="40736" spans="27:29" x14ac:dyDescent="0.25">
      <c r="AA40736"/>
      <c r="AB40736"/>
      <c r="AC40736"/>
    </row>
    <row r="40737" spans="27:29" x14ac:dyDescent="0.25">
      <c r="AA40737"/>
      <c r="AB40737"/>
      <c r="AC40737"/>
    </row>
    <row r="40738" spans="27:29" x14ac:dyDescent="0.25">
      <c r="AA40738"/>
      <c r="AB40738"/>
      <c r="AC40738"/>
    </row>
    <row r="40739" spans="27:29" x14ac:dyDescent="0.25">
      <c r="AA40739"/>
      <c r="AB40739"/>
      <c r="AC40739"/>
    </row>
    <row r="40740" spans="27:29" x14ac:dyDescent="0.25">
      <c r="AA40740"/>
      <c r="AB40740"/>
      <c r="AC40740"/>
    </row>
    <row r="40741" spans="27:29" x14ac:dyDescent="0.25">
      <c r="AA40741"/>
      <c r="AB40741"/>
      <c r="AC40741"/>
    </row>
    <row r="40742" spans="27:29" x14ac:dyDescent="0.25">
      <c r="AA40742"/>
      <c r="AB40742"/>
      <c r="AC40742"/>
    </row>
    <row r="40743" spans="27:29" x14ac:dyDescent="0.25">
      <c r="AA40743"/>
      <c r="AB40743"/>
      <c r="AC40743"/>
    </row>
    <row r="40744" spans="27:29" x14ac:dyDescent="0.25">
      <c r="AA40744"/>
      <c r="AB40744"/>
      <c r="AC40744"/>
    </row>
    <row r="40745" spans="27:29" x14ac:dyDescent="0.25">
      <c r="AA40745"/>
      <c r="AB40745"/>
      <c r="AC40745"/>
    </row>
    <row r="40746" spans="27:29" x14ac:dyDescent="0.25">
      <c r="AA40746"/>
      <c r="AB40746"/>
      <c r="AC40746"/>
    </row>
    <row r="40747" spans="27:29" x14ac:dyDescent="0.25">
      <c r="AA40747"/>
      <c r="AB40747"/>
      <c r="AC40747"/>
    </row>
    <row r="40748" spans="27:29" x14ac:dyDescent="0.25">
      <c r="AA40748"/>
      <c r="AB40748"/>
      <c r="AC40748"/>
    </row>
    <row r="40749" spans="27:29" x14ac:dyDescent="0.25">
      <c r="AA40749"/>
      <c r="AB40749"/>
      <c r="AC40749"/>
    </row>
    <row r="40750" spans="27:29" x14ac:dyDescent="0.25">
      <c r="AA40750"/>
      <c r="AB40750"/>
      <c r="AC40750"/>
    </row>
    <row r="40751" spans="27:29" x14ac:dyDescent="0.25">
      <c r="AA40751"/>
      <c r="AB40751"/>
      <c r="AC40751"/>
    </row>
    <row r="40752" spans="27:29" x14ac:dyDescent="0.25">
      <c r="AA40752"/>
      <c r="AB40752"/>
      <c r="AC40752"/>
    </row>
    <row r="40753" spans="27:29" x14ac:dyDescent="0.25">
      <c r="AA40753"/>
      <c r="AB40753"/>
      <c r="AC40753"/>
    </row>
    <row r="40754" spans="27:29" x14ac:dyDescent="0.25">
      <c r="AA40754"/>
      <c r="AB40754"/>
      <c r="AC40754"/>
    </row>
    <row r="40755" spans="27:29" x14ac:dyDescent="0.25">
      <c r="AA40755"/>
      <c r="AB40755"/>
      <c r="AC40755"/>
    </row>
    <row r="40756" spans="27:29" x14ac:dyDescent="0.25">
      <c r="AA40756"/>
      <c r="AB40756"/>
      <c r="AC40756"/>
    </row>
    <row r="40757" spans="27:29" x14ac:dyDescent="0.25">
      <c r="AA40757"/>
      <c r="AB40757"/>
      <c r="AC40757"/>
    </row>
    <row r="40758" spans="27:29" x14ac:dyDescent="0.25">
      <c r="AA40758"/>
      <c r="AB40758"/>
      <c r="AC40758"/>
    </row>
    <row r="40759" spans="27:29" x14ac:dyDescent="0.25">
      <c r="AA40759"/>
      <c r="AB40759"/>
      <c r="AC40759"/>
    </row>
    <row r="40760" spans="27:29" x14ac:dyDescent="0.25">
      <c r="AA40760"/>
      <c r="AB40760"/>
      <c r="AC40760"/>
    </row>
    <row r="40761" spans="27:29" x14ac:dyDescent="0.25">
      <c r="AA40761"/>
      <c r="AB40761"/>
      <c r="AC40761"/>
    </row>
    <row r="40762" spans="27:29" x14ac:dyDescent="0.25">
      <c r="AA40762"/>
      <c r="AB40762"/>
      <c r="AC40762"/>
    </row>
    <row r="40763" spans="27:29" x14ac:dyDescent="0.25">
      <c r="AA40763"/>
      <c r="AB40763"/>
      <c r="AC40763"/>
    </row>
    <row r="40764" spans="27:29" x14ac:dyDescent="0.25">
      <c r="AA40764"/>
      <c r="AB40764"/>
      <c r="AC40764"/>
    </row>
    <row r="40765" spans="27:29" x14ac:dyDescent="0.25">
      <c r="AA40765"/>
      <c r="AB40765"/>
      <c r="AC40765"/>
    </row>
    <row r="40766" spans="27:29" x14ac:dyDescent="0.25">
      <c r="AA40766"/>
      <c r="AB40766"/>
      <c r="AC40766"/>
    </row>
    <row r="40767" spans="27:29" x14ac:dyDescent="0.25">
      <c r="AA40767"/>
      <c r="AB40767"/>
      <c r="AC40767"/>
    </row>
    <row r="40768" spans="27:29" x14ac:dyDescent="0.25">
      <c r="AA40768"/>
      <c r="AB40768"/>
      <c r="AC40768"/>
    </row>
    <row r="40769" spans="27:29" x14ac:dyDescent="0.25">
      <c r="AA40769"/>
      <c r="AB40769"/>
      <c r="AC40769"/>
    </row>
    <row r="40770" spans="27:29" x14ac:dyDescent="0.25">
      <c r="AA40770"/>
      <c r="AB40770"/>
      <c r="AC40770"/>
    </row>
    <row r="40771" spans="27:29" x14ac:dyDescent="0.25">
      <c r="AA40771"/>
      <c r="AB40771"/>
      <c r="AC40771"/>
    </row>
    <row r="40772" spans="27:29" x14ac:dyDescent="0.25">
      <c r="AA40772"/>
      <c r="AB40772"/>
      <c r="AC40772"/>
    </row>
    <row r="40773" spans="27:29" x14ac:dyDescent="0.25">
      <c r="AA40773"/>
      <c r="AB40773"/>
      <c r="AC40773"/>
    </row>
    <row r="40774" spans="27:29" x14ac:dyDescent="0.25">
      <c r="AA40774"/>
      <c r="AB40774"/>
      <c r="AC40774"/>
    </row>
    <row r="40775" spans="27:29" x14ac:dyDescent="0.25">
      <c r="AA40775"/>
      <c r="AB40775"/>
      <c r="AC40775"/>
    </row>
    <row r="40776" spans="27:29" x14ac:dyDescent="0.25">
      <c r="AA40776"/>
      <c r="AB40776"/>
      <c r="AC40776"/>
    </row>
    <row r="40777" spans="27:29" x14ac:dyDescent="0.25">
      <c r="AA40777"/>
      <c r="AB40777"/>
      <c r="AC40777"/>
    </row>
    <row r="40778" spans="27:29" x14ac:dyDescent="0.25">
      <c r="AA40778"/>
      <c r="AB40778"/>
      <c r="AC40778"/>
    </row>
    <row r="40779" spans="27:29" x14ac:dyDescent="0.25">
      <c r="AA40779"/>
      <c r="AB40779"/>
      <c r="AC40779"/>
    </row>
    <row r="40780" spans="27:29" x14ac:dyDescent="0.25">
      <c r="AA40780"/>
      <c r="AB40780"/>
      <c r="AC40780"/>
    </row>
    <row r="40781" spans="27:29" x14ac:dyDescent="0.25">
      <c r="AA40781"/>
      <c r="AB40781"/>
      <c r="AC40781"/>
    </row>
    <row r="40782" spans="27:29" x14ac:dyDescent="0.25">
      <c r="AA40782"/>
      <c r="AB40782"/>
      <c r="AC40782"/>
    </row>
    <row r="40783" spans="27:29" x14ac:dyDescent="0.25">
      <c r="AA40783"/>
      <c r="AB40783"/>
      <c r="AC40783"/>
    </row>
    <row r="40784" spans="27:29" x14ac:dyDescent="0.25">
      <c r="AA40784"/>
      <c r="AB40784"/>
      <c r="AC40784"/>
    </row>
    <row r="40785" spans="27:29" x14ac:dyDescent="0.25">
      <c r="AA40785"/>
      <c r="AB40785"/>
      <c r="AC40785"/>
    </row>
    <row r="40786" spans="27:29" x14ac:dyDescent="0.25">
      <c r="AA40786"/>
      <c r="AB40786"/>
      <c r="AC40786"/>
    </row>
    <row r="40787" spans="27:29" x14ac:dyDescent="0.25">
      <c r="AA40787"/>
      <c r="AB40787"/>
      <c r="AC40787"/>
    </row>
    <row r="40788" spans="27:29" x14ac:dyDescent="0.25">
      <c r="AA40788"/>
      <c r="AB40788"/>
      <c r="AC40788"/>
    </row>
    <row r="40789" spans="27:29" x14ac:dyDescent="0.25">
      <c r="AA40789"/>
      <c r="AB40789"/>
      <c r="AC40789"/>
    </row>
    <row r="40790" spans="27:29" x14ac:dyDescent="0.25">
      <c r="AA40790"/>
      <c r="AB40790"/>
      <c r="AC40790"/>
    </row>
    <row r="40791" spans="27:29" x14ac:dyDescent="0.25">
      <c r="AA40791"/>
      <c r="AB40791"/>
      <c r="AC40791"/>
    </row>
    <row r="40792" spans="27:29" x14ac:dyDescent="0.25">
      <c r="AA40792"/>
      <c r="AB40792"/>
      <c r="AC40792"/>
    </row>
    <row r="40793" spans="27:29" x14ac:dyDescent="0.25">
      <c r="AA40793"/>
      <c r="AB40793"/>
      <c r="AC40793"/>
    </row>
    <row r="40794" spans="27:29" x14ac:dyDescent="0.25">
      <c r="AA40794"/>
      <c r="AB40794"/>
      <c r="AC40794"/>
    </row>
    <row r="40795" spans="27:29" x14ac:dyDescent="0.25">
      <c r="AA40795"/>
      <c r="AB40795"/>
      <c r="AC40795"/>
    </row>
    <row r="40796" spans="27:29" x14ac:dyDescent="0.25">
      <c r="AA40796"/>
      <c r="AB40796"/>
      <c r="AC40796"/>
    </row>
    <row r="40797" spans="27:29" x14ac:dyDescent="0.25">
      <c r="AA40797"/>
      <c r="AB40797"/>
      <c r="AC40797"/>
    </row>
    <row r="40798" spans="27:29" x14ac:dyDescent="0.25">
      <c r="AA40798"/>
      <c r="AB40798"/>
      <c r="AC40798"/>
    </row>
    <row r="40799" spans="27:29" x14ac:dyDescent="0.25">
      <c r="AA40799"/>
      <c r="AB40799"/>
      <c r="AC40799"/>
    </row>
    <row r="40800" spans="27:29" x14ac:dyDescent="0.25">
      <c r="AA40800"/>
      <c r="AB40800"/>
      <c r="AC40800"/>
    </row>
    <row r="40801" spans="27:29" x14ac:dyDescent="0.25">
      <c r="AA40801"/>
      <c r="AB40801"/>
      <c r="AC40801"/>
    </row>
    <row r="40802" spans="27:29" x14ac:dyDescent="0.25">
      <c r="AA40802"/>
      <c r="AB40802"/>
      <c r="AC40802"/>
    </row>
    <row r="40803" spans="27:29" x14ac:dyDescent="0.25">
      <c r="AA40803"/>
      <c r="AB40803"/>
      <c r="AC40803"/>
    </row>
    <row r="40804" spans="27:29" x14ac:dyDescent="0.25">
      <c r="AA40804"/>
      <c r="AB40804"/>
      <c r="AC40804"/>
    </row>
    <row r="40805" spans="27:29" x14ac:dyDescent="0.25">
      <c r="AA40805"/>
      <c r="AB40805"/>
      <c r="AC40805"/>
    </row>
    <row r="40806" spans="27:29" x14ac:dyDescent="0.25">
      <c r="AA40806"/>
      <c r="AB40806"/>
      <c r="AC40806"/>
    </row>
    <row r="40807" spans="27:29" x14ac:dyDescent="0.25">
      <c r="AA40807"/>
      <c r="AB40807"/>
      <c r="AC40807"/>
    </row>
    <row r="40808" spans="27:29" x14ac:dyDescent="0.25">
      <c r="AA40808"/>
      <c r="AB40808"/>
      <c r="AC40808"/>
    </row>
    <row r="40809" spans="27:29" x14ac:dyDescent="0.25">
      <c r="AA40809"/>
      <c r="AB40809"/>
      <c r="AC40809"/>
    </row>
    <row r="40810" spans="27:29" x14ac:dyDescent="0.25">
      <c r="AA40810"/>
      <c r="AB40810"/>
      <c r="AC40810"/>
    </row>
    <row r="40811" spans="27:29" x14ac:dyDescent="0.25">
      <c r="AA40811"/>
      <c r="AB40811"/>
      <c r="AC40811"/>
    </row>
    <row r="40812" spans="27:29" x14ac:dyDescent="0.25">
      <c r="AA40812"/>
      <c r="AB40812"/>
      <c r="AC40812"/>
    </row>
    <row r="40813" spans="27:29" x14ac:dyDescent="0.25">
      <c r="AA40813"/>
      <c r="AB40813"/>
      <c r="AC40813"/>
    </row>
    <row r="40814" spans="27:29" x14ac:dyDescent="0.25">
      <c r="AA40814"/>
      <c r="AB40814"/>
      <c r="AC40814"/>
    </row>
    <row r="40815" spans="27:29" x14ac:dyDescent="0.25">
      <c r="AA40815"/>
      <c r="AB40815"/>
      <c r="AC40815"/>
    </row>
    <row r="40816" spans="27:29" x14ac:dyDescent="0.25">
      <c r="AA40816"/>
      <c r="AB40816"/>
      <c r="AC40816"/>
    </row>
    <row r="40817" spans="27:29" x14ac:dyDescent="0.25">
      <c r="AA40817"/>
      <c r="AB40817"/>
      <c r="AC40817"/>
    </row>
    <row r="40818" spans="27:29" x14ac:dyDescent="0.25">
      <c r="AA40818"/>
      <c r="AB40818"/>
      <c r="AC40818"/>
    </row>
    <row r="40819" spans="27:29" x14ac:dyDescent="0.25">
      <c r="AA40819"/>
      <c r="AB40819"/>
      <c r="AC40819"/>
    </row>
    <row r="40820" spans="27:29" x14ac:dyDescent="0.25">
      <c r="AA40820"/>
      <c r="AB40820"/>
      <c r="AC40820"/>
    </row>
    <row r="40821" spans="27:29" x14ac:dyDescent="0.25">
      <c r="AA40821"/>
      <c r="AB40821"/>
      <c r="AC40821"/>
    </row>
    <row r="40822" spans="27:29" x14ac:dyDescent="0.25">
      <c r="AA40822"/>
      <c r="AB40822"/>
      <c r="AC40822"/>
    </row>
    <row r="40823" spans="27:29" x14ac:dyDescent="0.25">
      <c r="AA40823"/>
      <c r="AB40823"/>
      <c r="AC40823"/>
    </row>
    <row r="40824" spans="27:29" x14ac:dyDescent="0.25">
      <c r="AA40824"/>
      <c r="AB40824"/>
      <c r="AC40824"/>
    </row>
    <row r="40825" spans="27:29" x14ac:dyDescent="0.25">
      <c r="AA40825"/>
      <c r="AB40825"/>
      <c r="AC40825"/>
    </row>
    <row r="40826" spans="27:29" x14ac:dyDescent="0.25">
      <c r="AA40826"/>
      <c r="AB40826"/>
      <c r="AC40826"/>
    </row>
    <row r="40827" spans="27:29" x14ac:dyDescent="0.25">
      <c r="AA40827"/>
      <c r="AB40827"/>
      <c r="AC40827"/>
    </row>
    <row r="40828" spans="27:29" x14ac:dyDescent="0.25">
      <c r="AA40828"/>
      <c r="AB40828"/>
      <c r="AC40828"/>
    </row>
    <row r="40829" spans="27:29" x14ac:dyDescent="0.25">
      <c r="AA40829"/>
      <c r="AB40829"/>
      <c r="AC40829"/>
    </row>
    <row r="40830" spans="27:29" x14ac:dyDescent="0.25">
      <c r="AA40830"/>
      <c r="AB40830"/>
      <c r="AC40830"/>
    </row>
    <row r="40831" spans="27:29" x14ac:dyDescent="0.25">
      <c r="AA40831"/>
      <c r="AB40831"/>
      <c r="AC40831"/>
    </row>
    <row r="40832" spans="27:29" x14ac:dyDescent="0.25">
      <c r="AA40832"/>
      <c r="AB40832"/>
      <c r="AC40832"/>
    </row>
    <row r="40833" spans="27:29" x14ac:dyDescent="0.25">
      <c r="AA40833"/>
      <c r="AB40833"/>
      <c r="AC40833"/>
    </row>
    <row r="40834" spans="27:29" x14ac:dyDescent="0.25">
      <c r="AA40834"/>
      <c r="AB40834"/>
      <c r="AC40834"/>
    </row>
    <row r="40835" spans="27:29" x14ac:dyDescent="0.25">
      <c r="AA40835"/>
      <c r="AB40835"/>
      <c r="AC40835"/>
    </row>
    <row r="40836" spans="27:29" x14ac:dyDescent="0.25">
      <c r="AA40836"/>
      <c r="AB40836"/>
      <c r="AC40836"/>
    </row>
    <row r="40837" spans="27:29" x14ac:dyDescent="0.25">
      <c r="AA40837"/>
      <c r="AB40837"/>
      <c r="AC40837"/>
    </row>
    <row r="40838" spans="27:29" x14ac:dyDescent="0.25">
      <c r="AA40838"/>
      <c r="AB40838"/>
      <c r="AC40838"/>
    </row>
    <row r="40839" spans="27:29" x14ac:dyDescent="0.25">
      <c r="AA40839"/>
      <c r="AB40839"/>
      <c r="AC40839"/>
    </row>
    <row r="40840" spans="27:29" x14ac:dyDescent="0.25">
      <c r="AA40840"/>
      <c r="AB40840"/>
      <c r="AC40840"/>
    </row>
    <row r="40841" spans="27:29" x14ac:dyDescent="0.25">
      <c r="AA40841"/>
      <c r="AB40841"/>
      <c r="AC40841"/>
    </row>
    <row r="40842" spans="27:29" x14ac:dyDescent="0.25">
      <c r="AA40842"/>
      <c r="AB40842"/>
      <c r="AC40842"/>
    </row>
    <row r="40843" spans="27:29" x14ac:dyDescent="0.25">
      <c r="AA40843"/>
      <c r="AB40843"/>
      <c r="AC40843"/>
    </row>
    <row r="40844" spans="27:29" x14ac:dyDescent="0.25">
      <c r="AA40844"/>
      <c r="AB40844"/>
      <c r="AC40844"/>
    </row>
    <row r="40845" spans="27:29" x14ac:dyDescent="0.25">
      <c r="AA40845"/>
      <c r="AB40845"/>
      <c r="AC40845"/>
    </row>
    <row r="40846" spans="27:29" x14ac:dyDescent="0.25">
      <c r="AA40846"/>
      <c r="AB40846"/>
      <c r="AC40846"/>
    </row>
    <row r="40847" spans="27:29" x14ac:dyDescent="0.25">
      <c r="AA40847"/>
      <c r="AB40847"/>
      <c r="AC40847"/>
    </row>
    <row r="40848" spans="27:29" x14ac:dyDescent="0.25">
      <c r="AA40848"/>
      <c r="AB40848"/>
      <c r="AC40848"/>
    </row>
    <row r="40849" spans="27:29" x14ac:dyDescent="0.25">
      <c r="AA40849"/>
      <c r="AB40849"/>
      <c r="AC40849"/>
    </row>
    <row r="40850" spans="27:29" x14ac:dyDescent="0.25">
      <c r="AA40850"/>
      <c r="AB40850"/>
      <c r="AC40850"/>
    </row>
    <row r="40851" spans="27:29" x14ac:dyDescent="0.25">
      <c r="AA40851"/>
      <c r="AB40851"/>
      <c r="AC40851"/>
    </row>
    <row r="40852" spans="27:29" x14ac:dyDescent="0.25">
      <c r="AA40852"/>
      <c r="AB40852"/>
      <c r="AC40852"/>
    </row>
    <row r="40853" spans="27:29" x14ac:dyDescent="0.25">
      <c r="AA40853"/>
      <c r="AB40853"/>
      <c r="AC40853"/>
    </row>
    <row r="40854" spans="27:29" x14ac:dyDescent="0.25">
      <c r="AA40854"/>
      <c r="AB40854"/>
      <c r="AC40854"/>
    </row>
    <row r="40855" spans="27:29" x14ac:dyDescent="0.25">
      <c r="AA40855"/>
      <c r="AB40855"/>
      <c r="AC40855"/>
    </row>
    <row r="40856" spans="27:29" x14ac:dyDescent="0.25">
      <c r="AA40856"/>
      <c r="AB40856"/>
      <c r="AC40856"/>
    </row>
    <row r="40857" spans="27:29" x14ac:dyDescent="0.25">
      <c r="AA40857"/>
      <c r="AB40857"/>
      <c r="AC40857"/>
    </row>
    <row r="40858" spans="27:29" x14ac:dyDescent="0.25">
      <c r="AA40858"/>
      <c r="AB40858"/>
      <c r="AC40858"/>
    </row>
    <row r="40859" spans="27:29" x14ac:dyDescent="0.25">
      <c r="AA40859"/>
      <c r="AB40859"/>
      <c r="AC40859"/>
    </row>
    <row r="40860" spans="27:29" x14ac:dyDescent="0.25">
      <c r="AA40860"/>
      <c r="AB40860"/>
      <c r="AC40860"/>
    </row>
    <row r="40861" spans="27:29" x14ac:dyDescent="0.25">
      <c r="AA40861"/>
      <c r="AB40861"/>
      <c r="AC40861"/>
    </row>
    <row r="40862" spans="27:29" x14ac:dyDescent="0.25">
      <c r="AA40862"/>
      <c r="AB40862"/>
      <c r="AC40862"/>
    </row>
    <row r="40863" spans="27:29" x14ac:dyDescent="0.25">
      <c r="AA40863"/>
      <c r="AB40863"/>
      <c r="AC40863"/>
    </row>
    <row r="40864" spans="27:29" x14ac:dyDescent="0.25">
      <c r="AA40864"/>
      <c r="AB40864"/>
      <c r="AC40864"/>
    </row>
    <row r="40865" spans="27:29" x14ac:dyDescent="0.25">
      <c r="AA40865"/>
      <c r="AB40865"/>
      <c r="AC40865"/>
    </row>
    <row r="40866" spans="27:29" x14ac:dyDescent="0.25">
      <c r="AA40866"/>
      <c r="AB40866"/>
      <c r="AC40866"/>
    </row>
    <row r="40867" spans="27:29" x14ac:dyDescent="0.25">
      <c r="AA40867"/>
      <c r="AB40867"/>
      <c r="AC40867"/>
    </row>
    <row r="40868" spans="27:29" x14ac:dyDescent="0.25">
      <c r="AA40868"/>
      <c r="AB40868"/>
      <c r="AC40868"/>
    </row>
    <row r="40869" spans="27:29" x14ac:dyDescent="0.25">
      <c r="AA40869"/>
      <c r="AB40869"/>
      <c r="AC40869"/>
    </row>
    <row r="40870" spans="27:29" x14ac:dyDescent="0.25">
      <c r="AA40870"/>
      <c r="AB40870"/>
      <c r="AC40870"/>
    </row>
    <row r="40871" spans="27:29" x14ac:dyDescent="0.25">
      <c r="AA40871"/>
      <c r="AB40871"/>
      <c r="AC40871"/>
    </row>
    <row r="40872" spans="27:29" x14ac:dyDescent="0.25">
      <c r="AA40872"/>
      <c r="AB40872"/>
      <c r="AC40872"/>
    </row>
    <row r="40873" spans="27:29" x14ac:dyDescent="0.25">
      <c r="AA40873"/>
      <c r="AB40873"/>
      <c r="AC40873"/>
    </row>
    <row r="40874" spans="27:29" x14ac:dyDescent="0.25">
      <c r="AA40874"/>
      <c r="AB40874"/>
      <c r="AC40874"/>
    </row>
    <row r="40875" spans="27:29" x14ac:dyDescent="0.25">
      <c r="AA40875"/>
      <c r="AB40875"/>
      <c r="AC40875"/>
    </row>
    <row r="40876" spans="27:29" x14ac:dyDescent="0.25">
      <c r="AA40876"/>
      <c r="AB40876"/>
      <c r="AC40876"/>
    </row>
    <row r="40877" spans="27:29" x14ac:dyDescent="0.25">
      <c r="AA40877"/>
      <c r="AB40877"/>
      <c r="AC40877"/>
    </row>
    <row r="40878" spans="27:29" x14ac:dyDescent="0.25">
      <c r="AA40878"/>
      <c r="AB40878"/>
      <c r="AC40878"/>
    </row>
    <row r="40879" spans="27:29" x14ac:dyDescent="0.25">
      <c r="AA40879"/>
      <c r="AB40879"/>
      <c r="AC40879"/>
    </row>
    <row r="40880" spans="27:29" x14ac:dyDescent="0.25">
      <c r="AA40880"/>
      <c r="AB40880"/>
      <c r="AC40880"/>
    </row>
    <row r="40881" spans="27:29" x14ac:dyDescent="0.25">
      <c r="AA40881"/>
      <c r="AB40881"/>
      <c r="AC40881"/>
    </row>
    <row r="40882" spans="27:29" x14ac:dyDescent="0.25">
      <c r="AA40882"/>
      <c r="AB40882"/>
      <c r="AC40882"/>
    </row>
    <row r="40883" spans="27:29" x14ac:dyDescent="0.25">
      <c r="AA40883"/>
      <c r="AB40883"/>
      <c r="AC40883"/>
    </row>
    <row r="40884" spans="27:29" x14ac:dyDescent="0.25">
      <c r="AA40884"/>
      <c r="AB40884"/>
      <c r="AC40884"/>
    </row>
    <row r="40885" spans="27:29" x14ac:dyDescent="0.25">
      <c r="AA40885"/>
      <c r="AB40885"/>
      <c r="AC40885"/>
    </row>
    <row r="40886" spans="27:29" x14ac:dyDescent="0.25">
      <c r="AA40886"/>
      <c r="AB40886"/>
      <c r="AC40886"/>
    </row>
    <row r="40887" spans="27:29" x14ac:dyDescent="0.25">
      <c r="AA40887"/>
      <c r="AB40887"/>
      <c r="AC40887"/>
    </row>
    <row r="40888" spans="27:29" x14ac:dyDescent="0.25">
      <c r="AA40888"/>
      <c r="AB40888"/>
      <c r="AC40888"/>
    </row>
    <row r="40889" spans="27:29" x14ac:dyDescent="0.25">
      <c r="AA40889"/>
      <c r="AB40889"/>
      <c r="AC40889"/>
    </row>
    <row r="40890" spans="27:29" x14ac:dyDescent="0.25">
      <c r="AA40890"/>
      <c r="AB40890"/>
      <c r="AC40890"/>
    </row>
    <row r="40891" spans="27:29" x14ac:dyDescent="0.25">
      <c r="AA40891"/>
      <c r="AB40891"/>
      <c r="AC40891"/>
    </row>
    <row r="40892" spans="27:29" x14ac:dyDescent="0.25">
      <c r="AA40892"/>
      <c r="AB40892"/>
      <c r="AC40892"/>
    </row>
    <row r="40893" spans="27:29" x14ac:dyDescent="0.25">
      <c r="AA40893"/>
      <c r="AB40893"/>
      <c r="AC40893"/>
    </row>
    <row r="40894" spans="27:29" x14ac:dyDescent="0.25">
      <c r="AA40894"/>
      <c r="AB40894"/>
      <c r="AC40894"/>
    </row>
    <row r="40895" spans="27:29" x14ac:dyDescent="0.25">
      <c r="AA40895"/>
      <c r="AB40895"/>
      <c r="AC40895"/>
    </row>
    <row r="40896" spans="27:29" x14ac:dyDescent="0.25">
      <c r="AA40896"/>
      <c r="AB40896"/>
      <c r="AC40896"/>
    </row>
    <row r="40897" spans="27:29" x14ac:dyDescent="0.25">
      <c r="AA40897"/>
      <c r="AB40897"/>
      <c r="AC40897"/>
    </row>
    <row r="40898" spans="27:29" x14ac:dyDescent="0.25">
      <c r="AA40898"/>
      <c r="AB40898"/>
      <c r="AC40898"/>
    </row>
    <row r="40899" spans="27:29" x14ac:dyDescent="0.25">
      <c r="AA40899"/>
      <c r="AB40899"/>
      <c r="AC40899"/>
    </row>
    <row r="40900" spans="27:29" x14ac:dyDescent="0.25">
      <c r="AA40900"/>
      <c r="AB40900"/>
      <c r="AC40900"/>
    </row>
    <row r="40901" spans="27:29" x14ac:dyDescent="0.25">
      <c r="AA40901"/>
      <c r="AB40901"/>
      <c r="AC40901"/>
    </row>
    <row r="40902" spans="27:29" x14ac:dyDescent="0.25">
      <c r="AA40902"/>
      <c r="AB40902"/>
      <c r="AC40902"/>
    </row>
    <row r="40903" spans="27:29" x14ac:dyDescent="0.25">
      <c r="AA40903"/>
      <c r="AB40903"/>
      <c r="AC40903"/>
    </row>
    <row r="40904" spans="27:29" x14ac:dyDescent="0.25">
      <c r="AA40904"/>
      <c r="AB40904"/>
      <c r="AC40904"/>
    </row>
    <row r="40905" spans="27:29" x14ac:dyDescent="0.25">
      <c r="AA40905"/>
      <c r="AB40905"/>
      <c r="AC40905"/>
    </row>
    <row r="40906" spans="27:29" x14ac:dyDescent="0.25">
      <c r="AA40906"/>
      <c r="AB40906"/>
      <c r="AC40906"/>
    </row>
    <row r="40907" spans="27:29" x14ac:dyDescent="0.25">
      <c r="AA40907"/>
      <c r="AB40907"/>
      <c r="AC40907"/>
    </row>
    <row r="40908" spans="27:29" x14ac:dyDescent="0.25">
      <c r="AA40908"/>
      <c r="AB40908"/>
      <c r="AC40908"/>
    </row>
    <row r="40909" spans="27:29" x14ac:dyDescent="0.25">
      <c r="AA40909"/>
      <c r="AB40909"/>
      <c r="AC40909"/>
    </row>
    <row r="40910" spans="27:29" x14ac:dyDescent="0.25">
      <c r="AA40910"/>
      <c r="AB40910"/>
      <c r="AC40910"/>
    </row>
    <row r="40911" spans="27:29" x14ac:dyDescent="0.25">
      <c r="AA40911"/>
      <c r="AB40911"/>
      <c r="AC40911"/>
    </row>
    <row r="40912" spans="27:29" x14ac:dyDescent="0.25">
      <c r="AA40912"/>
      <c r="AB40912"/>
      <c r="AC40912"/>
    </row>
    <row r="40913" spans="27:29" x14ac:dyDescent="0.25">
      <c r="AA40913"/>
      <c r="AB40913"/>
      <c r="AC40913"/>
    </row>
    <row r="40914" spans="27:29" x14ac:dyDescent="0.25">
      <c r="AA40914"/>
      <c r="AB40914"/>
      <c r="AC40914"/>
    </row>
    <row r="40915" spans="27:29" x14ac:dyDescent="0.25">
      <c r="AA40915"/>
      <c r="AB40915"/>
      <c r="AC40915"/>
    </row>
    <row r="40916" spans="27:29" x14ac:dyDescent="0.25">
      <c r="AA40916"/>
      <c r="AB40916"/>
      <c r="AC40916"/>
    </row>
    <row r="40917" spans="27:29" x14ac:dyDescent="0.25">
      <c r="AA40917"/>
      <c r="AB40917"/>
      <c r="AC40917"/>
    </row>
    <row r="40918" spans="27:29" x14ac:dyDescent="0.25">
      <c r="AA40918"/>
      <c r="AB40918"/>
      <c r="AC40918"/>
    </row>
    <row r="40919" spans="27:29" x14ac:dyDescent="0.25">
      <c r="AA40919"/>
      <c r="AB40919"/>
      <c r="AC40919"/>
    </row>
    <row r="40920" spans="27:29" x14ac:dyDescent="0.25">
      <c r="AA40920"/>
      <c r="AB40920"/>
      <c r="AC40920"/>
    </row>
    <row r="40921" spans="27:29" x14ac:dyDescent="0.25">
      <c r="AA40921"/>
      <c r="AB40921"/>
      <c r="AC40921"/>
    </row>
    <row r="40922" spans="27:29" x14ac:dyDescent="0.25">
      <c r="AA40922"/>
      <c r="AB40922"/>
      <c r="AC40922"/>
    </row>
    <row r="40923" spans="27:29" x14ac:dyDescent="0.25">
      <c r="AA40923"/>
      <c r="AB40923"/>
      <c r="AC40923"/>
    </row>
    <row r="40924" spans="27:29" x14ac:dyDescent="0.25">
      <c r="AA40924"/>
      <c r="AB40924"/>
      <c r="AC40924"/>
    </row>
    <row r="40925" spans="27:29" x14ac:dyDescent="0.25">
      <c r="AA40925"/>
      <c r="AB40925"/>
      <c r="AC40925"/>
    </row>
    <row r="40926" spans="27:29" x14ac:dyDescent="0.25">
      <c r="AA40926"/>
      <c r="AB40926"/>
      <c r="AC40926"/>
    </row>
    <row r="40927" spans="27:29" x14ac:dyDescent="0.25">
      <c r="AA40927"/>
      <c r="AB40927"/>
      <c r="AC40927"/>
    </row>
    <row r="40928" spans="27:29" x14ac:dyDescent="0.25">
      <c r="AA40928"/>
      <c r="AB40928"/>
      <c r="AC40928"/>
    </row>
    <row r="40929" spans="27:29" x14ac:dyDescent="0.25">
      <c r="AA40929"/>
      <c r="AB40929"/>
      <c r="AC40929"/>
    </row>
    <row r="40930" spans="27:29" x14ac:dyDescent="0.25">
      <c r="AA40930"/>
      <c r="AB40930"/>
      <c r="AC40930"/>
    </row>
    <row r="40931" spans="27:29" x14ac:dyDescent="0.25">
      <c r="AA40931"/>
      <c r="AB40931"/>
      <c r="AC40931"/>
    </row>
    <row r="40932" spans="27:29" x14ac:dyDescent="0.25">
      <c r="AA40932"/>
      <c r="AB40932"/>
      <c r="AC40932"/>
    </row>
    <row r="40933" spans="27:29" x14ac:dyDescent="0.25">
      <c r="AA40933"/>
      <c r="AB40933"/>
      <c r="AC40933"/>
    </row>
    <row r="40934" spans="27:29" x14ac:dyDescent="0.25">
      <c r="AA40934"/>
      <c r="AB40934"/>
      <c r="AC40934"/>
    </row>
    <row r="40935" spans="27:29" x14ac:dyDescent="0.25">
      <c r="AA40935"/>
      <c r="AB40935"/>
      <c r="AC40935"/>
    </row>
    <row r="40936" spans="27:29" x14ac:dyDescent="0.25">
      <c r="AA40936"/>
      <c r="AB40936"/>
      <c r="AC40936"/>
    </row>
    <row r="40937" spans="27:29" x14ac:dyDescent="0.25">
      <c r="AA40937"/>
      <c r="AB40937"/>
      <c r="AC40937"/>
    </row>
    <row r="40938" spans="27:29" x14ac:dyDescent="0.25">
      <c r="AA40938"/>
      <c r="AB40938"/>
      <c r="AC40938"/>
    </row>
    <row r="40939" spans="27:29" x14ac:dyDescent="0.25">
      <c r="AA40939"/>
      <c r="AB40939"/>
      <c r="AC40939"/>
    </row>
    <row r="40940" spans="27:29" x14ac:dyDescent="0.25">
      <c r="AA40940"/>
      <c r="AB40940"/>
      <c r="AC40940"/>
    </row>
    <row r="40941" spans="27:29" x14ac:dyDescent="0.25">
      <c r="AA40941"/>
      <c r="AB40941"/>
      <c r="AC40941"/>
    </row>
    <row r="40942" spans="27:29" x14ac:dyDescent="0.25">
      <c r="AA40942"/>
      <c r="AB40942"/>
      <c r="AC40942"/>
    </row>
    <row r="40943" spans="27:29" x14ac:dyDescent="0.25">
      <c r="AA40943"/>
      <c r="AB40943"/>
      <c r="AC40943"/>
    </row>
    <row r="40944" spans="27:29" x14ac:dyDescent="0.25">
      <c r="AA40944"/>
      <c r="AB40944"/>
      <c r="AC40944"/>
    </row>
    <row r="40945" spans="27:29" x14ac:dyDescent="0.25">
      <c r="AA40945"/>
      <c r="AB40945"/>
      <c r="AC40945"/>
    </row>
    <row r="40946" spans="27:29" x14ac:dyDescent="0.25">
      <c r="AA40946"/>
      <c r="AB40946"/>
      <c r="AC40946"/>
    </row>
    <row r="40947" spans="27:29" x14ac:dyDescent="0.25">
      <c r="AA40947"/>
      <c r="AB40947"/>
      <c r="AC40947"/>
    </row>
    <row r="40948" spans="27:29" x14ac:dyDescent="0.25">
      <c r="AA40948"/>
      <c r="AB40948"/>
      <c r="AC40948"/>
    </row>
    <row r="40949" spans="27:29" x14ac:dyDescent="0.25">
      <c r="AA40949"/>
      <c r="AB40949"/>
      <c r="AC40949"/>
    </row>
    <row r="40950" spans="27:29" x14ac:dyDescent="0.25">
      <c r="AA40950"/>
      <c r="AB40950"/>
      <c r="AC40950"/>
    </row>
    <row r="40951" spans="27:29" x14ac:dyDescent="0.25">
      <c r="AA40951"/>
      <c r="AB40951"/>
      <c r="AC40951"/>
    </row>
    <row r="40952" spans="27:29" x14ac:dyDescent="0.25">
      <c r="AA40952"/>
      <c r="AB40952"/>
      <c r="AC40952"/>
    </row>
    <row r="40953" spans="27:29" x14ac:dyDescent="0.25">
      <c r="AA40953"/>
      <c r="AB40953"/>
      <c r="AC40953"/>
    </row>
    <row r="40954" spans="27:29" x14ac:dyDescent="0.25">
      <c r="AA40954"/>
      <c r="AB40954"/>
      <c r="AC40954"/>
    </row>
    <row r="40955" spans="27:29" x14ac:dyDescent="0.25">
      <c r="AA40955"/>
      <c r="AB40955"/>
      <c r="AC40955"/>
    </row>
    <row r="40956" spans="27:29" x14ac:dyDescent="0.25">
      <c r="AA40956"/>
      <c r="AB40956"/>
      <c r="AC40956"/>
    </row>
    <row r="40957" spans="27:29" x14ac:dyDescent="0.25">
      <c r="AA40957"/>
      <c r="AB40957"/>
      <c r="AC40957"/>
    </row>
    <row r="40958" spans="27:29" x14ac:dyDescent="0.25">
      <c r="AA40958"/>
      <c r="AB40958"/>
      <c r="AC40958"/>
    </row>
    <row r="40959" spans="27:29" x14ac:dyDescent="0.25">
      <c r="AA40959"/>
      <c r="AB40959"/>
      <c r="AC40959"/>
    </row>
    <row r="40960" spans="27:29" x14ac:dyDescent="0.25">
      <c r="AA40960"/>
      <c r="AB40960"/>
      <c r="AC40960"/>
    </row>
    <row r="40961" spans="27:29" x14ac:dyDescent="0.25">
      <c r="AA40961"/>
      <c r="AB40961"/>
      <c r="AC40961"/>
    </row>
    <row r="40962" spans="27:29" x14ac:dyDescent="0.25">
      <c r="AA40962"/>
      <c r="AB40962"/>
      <c r="AC40962"/>
    </row>
    <row r="40963" spans="27:29" x14ac:dyDescent="0.25">
      <c r="AA40963"/>
      <c r="AB40963"/>
      <c r="AC40963"/>
    </row>
    <row r="40964" spans="27:29" x14ac:dyDescent="0.25">
      <c r="AA40964"/>
      <c r="AB40964"/>
      <c r="AC40964"/>
    </row>
    <row r="40965" spans="27:29" x14ac:dyDescent="0.25">
      <c r="AA40965"/>
      <c r="AB40965"/>
      <c r="AC40965"/>
    </row>
    <row r="40966" spans="27:29" x14ac:dyDescent="0.25">
      <c r="AA40966"/>
      <c r="AB40966"/>
      <c r="AC40966"/>
    </row>
    <row r="40967" spans="27:29" x14ac:dyDescent="0.25">
      <c r="AA40967"/>
      <c r="AB40967"/>
      <c r="AC40967"/>
    </row>
    <row r="40968" spans="27:29" x14ac:dyDescent="0.25">
      <c r="AA40968"/>
      <c r="AB40968"/>
      <c r="AC40968"/>
    </row>
    <row r="40969" spans="27:29" x14ac:dyDescent="0.25">
      <c r="AA40969"/>
      <c r="AB40969"/>
      <c r="AC40969"/>
    </row>
    <row r="40970" spans="27:29" x14ac:dyDescent="0.25">
      <c r="AA40970"/>
      <c r="AB40970"/>
      <c r="AC40970"/>
    </row>
    <row r="40971" spans="27:29" x14ac:dyDescent="0.25">
      <c r="AA40971"/>
      <c r="AB40971"/>
      <c r="AC40971"/>
    </row>
    <row r="40972" spans="27:29" x14ac:dyDescent="0.25">
      <c r="AA40972"/>
      <c r="AB40972"/>
      <c r="AC40972"/>
    </row>
    <row r="40973" spans="27:29" x14ac:dyDescent="0.25">
      <c r="AA40973"/>
      <c r="AB40973"/>
      <c r="AC40973"/>
    </row>
    <row r="40974" spans="27:29" x14ac:dyDescent="0.25">
      <c r="AA40974"/>
      <c r="AB40974"/>
      <c r="AC40974"/>
    </row>
    <row r="40975" spans="27:29" x14ac:dyDescent="0.25">
      <c r="AA40975"/>
      <c r="AB40975"/>
      <c r="AC40975"/>
    </row>
    <row r="40976" spans="27:29" x14ac:dyDescent="0.25">
      <c r="AA40976"/>
      <c r="AB40976"/>
      <c r="AC40976"/>
    </row>
    <row r="40977" spans="27:29" x14ac:dyDescent="0.25">
      <c r="AA40977"/>
      <c r="AB40977"/>
      <c r="AC40977"/>
    </row>
    <row r="40978" spans="27:29" x14ac:dyDescent="0.25">
      <c r="AA40978"/>
      <c r="AB40978"/>
      <c r="AC40978"/>
    </row>
    <row r="40979" spans="27:29" x14ac:dyDescent="0.25">
      <c r="AA40979"/>
      <c r="AB40979"/>
      <c r="AC40979"/>
    </row>
    <row r="40980" spans="27:29" x14ac:dyDescent="0.25">
      <c r="AA40980"/>
      <c r="AB40980"/>
      <c r="AC40980"/>
    </row>
    <row r="40981" spans="27:29" x14ac:dyDescent="0.25">
      <c r="AA40981"/>
      <c r="AB40981"/>
      <c r="AC40981"/>
    </row>
    <row r="40982" spans="27:29" x14ac:dyDescent="0.25">
      <c r="AA40982"/>
      <c r="AB40982"/>
      <c r="AC40982"/>
    </row>
    <row r="40983" spans="27:29" x14ac:dyDescent="0.25">
      <c r="AA40983"/>
      <c r="AB40983"/>
      <c r="AC40983"/>
    </row>
    <row r="40984" spans="27:29" x14ac:dyDescent="0.25">
      <c r="AA40984"/>
      <c r="AB40984"/>
      <c r="AC40984"/>
    </row>
    <row r="40985" spans="27:29" x14ac:dyDescent="0.25">
      <c r="AA40985"/>
      <c r="AB40985"/>
      <c r="AC40985"/>
    </row>
    <row r="40986" spans="27:29" x14ac:dyDescent="0.25">
      <c r="AA40986"/>
      <c r="AB40986"/>
      <c r="AC40986"/>
    </row>
    <row r="40987" spans="27:29" x14ac:dyDescent="0.25">
      <c r="AA40987"/>
      <c r="AB40987"/>
      <c r="AC40987"/>
    </row>
    <row r="40988" spans="27:29" x14ac:dyDescent="0.25">
      <c r="AA40988"/>
      <c r="AB40988"/>
      <c r="AC40988"/>
    </row>
    <row r="40989" spans="27:29" x14ac:dyDescent="0.25">
      <c r="AA40989"/>
      <c r="AB40989"/>
      <c r="AC40989"/>
    </row>
    <row r="40990" spans="27:29" x14ac:dyDescent="0.25">
      <c r="AA40990"/>
      <c r="AB40990"/>
      <c r="AC40990"/>
    </row>
    <row r="40991" spans="27:29" x14ac:dyDescent="0.25">
      <c r="AA40991"/>
      <c r="AB40991"/>
      <c r="AC40991"/>
    </row>
    <row r="40992" spans="27:29" x14ac:dyDescent="0.25">
      <c r="AA40992"/>
      <c r="AB40992"/>
      <c r="AC40992"/>
    </row>
    <row r="40993" spans="27:29" x14ac:dyDescent="0.25">
      <c r="AA40993"/>
      <c r="AB40993"/>
      <c r="AC40993"/>
    </row>
    <row r="40994" spans="27:29" x14ac:dyDescent="0.25">
      <c r="AA40994"/>
      <c r="AB40994"/>
      <c r="AC40994"/>
    </row>
    <row r="40995" spans="27:29" x14ac:dyDescent="0.25">
      <c r="AA40995"/>
      <c r="AB40995"/>
      <c r="AC40995"/>
    </row>
    <row r="40996" spans="27:29" x14ac:dyDescent="0.25">
      <c r="AA40996"/>
      <c r="AB40996"/>
      <c r="AC40996"/>
    </row>
    <row r="40997" spans="27:29" x14ac:dyDescent="0.25">
      <c r="AA40997"/>
      <c r="AB40997"/>
      <c r="AC40997"/>
    </row>
    <row r="40998" spans="27:29" x14ac:dyDescent="0.25">
      <c r="AA40998"/>
      <c r="AB40998"/>
      <c r="AC40998"/>
    </row>
    <row r="40999" spans="27:29" x14ac:dyDescent="0.25">
      <c r="AA40999"/>
      <c r="AB40999"/>
      <c r="AC40999"/>
    </row>
    <row r="41000" spans="27:29" x14ac:dyDescent="0.25">
      <c r="AA41000"/>
      <c r="AB41000"/>
      <c r="AC41000"/>
    </row>
    <row r="41001" spans="27:29" x14ac:dyDescent="0.25">
      <c r="AA41001"/>
      <c r="AB41001"/>
      <c r="AC41001"/>
    </row>
    <row r="41002" spans="27:29" x14ac:dyDescent="0.25">
      <c r="AA41002"/>
      <c r="AB41002"/>
      <c r="AC41002"/>
    </row>
    <row r="41003" spans="27:29" x14ac:dyDescent="0.25">
      <c r="AA41003"/>
      <c r="AB41003"/>
      <c r="AC41003"/>
    </row>
    <row r="41004" spans="27:29" x14ac:dyDescent="0.25">
      <c r="AA41004"/>
      <c r="AB41004"/>
      <c r="AC41004"/>
    </row>
    <row r="41005" spans="27:29" x14ac:dyDescent="0.25">
      <c r="AA41005"/>
      <c r="AB41005"/>
      <c r="AC41005"/>
    </row>
    <row r="41006" spans="27:29" x14ac:dyDescent="0.25">
      <c r="AA41006"/>
      <c r="AB41006"/>
      <c r="AC41006"/>
    </row>
    <row r="41007" spans="27:29" x14ac:dyDescent="0.25">
      <c r="AA41007"/>
      <c r="AB41007"/>
      <c r="AC41007"/>
    </row>
    <row r="41008" spans="27:29" x14ac:dyDescent="0.25">
      <c r="AA41008"/>
      <c r="AB41008"/>
      <c r="AC41008"/>
    </row>
    <row r="41009" spans="27:29" x14ac:dyDescent="0.25">
      <c r="AA41009"/>
      <c r="AB41009"/>
      <c r="AC41009"/>
    </row>
    <row r="41010" spans="27:29" x14ac:dyDescent="0.25">
      <c r="AA41010"/>
      <c r="AB41010"/>
      <c r="AC41010"/>
    </row>
    <row r="41011" spans="27:29" x14ac:dyDescent="0.25">
      <c r="AA41011"/>
      <c r="AB41011"/>
      <c r="AC41011"/>
    </row>
    <row r="41012" spans="27:29" x14ac:dyDescent="0.25">
      <c r="AA41012"/>
      <c r="AB41012"/>
      <c r="AC41012"/>
    </row>
    <row r="41013" spans="27:29" x14ac:dyDescent="0.25">
      <c r="AA41013"/>
      <c r="AB41013"/>
      <c r="AC41013"/>
    </row>
    <row r="41014" spans="27:29" x14ac:dyDescent="0.25">
      <c r="AA41014"/>
      <c r="AB41014"/>
      <c r="AC41014"/>
    </row>
    <row r="41015" spans="27:29" x14ac:dyDescent="0.25">
      <c r="AA41015"/>
      <c r="AB41015"/>
      <c r="AC41015"/>
    </row>
    <row r="41016" spans="27:29" x14ac:dyDescent="0.25">
      <c r="AA41016"/>
      <c r="AB41016"/>
      <c r="AC41016"/>
    </row>
    <row r="41017" spans="27:29" x14ac:dyDescent="0.25">
      <c r="AA41017"/>
      <c r="AB41017"/>
      <c r="AC41017"/>
    </row>
    <row r="41018" spans="27:29" x14ac:dyDescent="0.25">
      <c r="AA41018"/>
      <c r="AB41018"/>
      <c r="AC41018"/>
    </row>
    <row r="41019" spans="27:29" x14ac:dyDescent="0.25">
      <c r="AA41019"/>
      <c r="AB41019"/>
      <c r="AC41019"/>
    </row>
    <row r="41020" spans="27:29" x14ac:dyDescent="0.25">
      <c r="AA41020"/>
      <c r="AB41020"/>
      <c r="AC41020"/>
    </row>
    <row r="41021" spans="27:29" x14ac:dyDescent="0.25">
      <c r="AA41021"/>
      <c r="AB41021"/>
      <c r="AC41021"/>
    </row>
    <row r="41022" spans="27:29" x14ac:dyDescent="0.25">
      <c r="AA41022"/>
      <c r="AB41022"/>
      <c r="AC41022"/>
    </row>
    <row r="41023" spans="27:29" x14ac:dyDescent="0.25">
      <c r="AA41023"/>
      <c r="AB41023"/>
      <c r="AC41023"/>
    </row>
    <row r="41024" spans="27:29" x14ac:dyDescent="0.25">
      <c r="AA41024"/>
      <c r="AB41024"/>
      <c r="AC41024"/>
    </row>
    <row r="41025" spans="27:29" x14ac:dyDescent="0.25">
      <c r="AA41025"/>
      <c r="AB41025"/>
      <c r="AC41025"/>
    </row>
    <row r="41026" spans="27:29" x14ac:dyDescent="0.25">
      <c r="AA41026"/>
      <c r="AB41026"/>
      <c r="AC41026"/>
    </row>
    <row r="41027" spans="27:29" x14ac:dyDescent="0.25">
      <c r="AA41027"/>
      <c r="AB41027"/>
      <c r="AC41027"/>
    </row>
    <row r="41028" spans="27:29" x14ac:dyDescent="0.25">
      <c r="AA41028"/>
      <c r="AB41028"/>
      <c r="AC41028"/>
    </row>
    <row r="41029" spans="27:29" x14ac:dyDescent="0.25">
      <c r="AA41029"/>
      <c r="AB41029"/>
      <c r="AC41029"/>
    </row>
    <row r="41030" spans="27:29" x14ac:dyDescent="0.25">
      <c r="AA41030"/>
      <c r="AB41030"/>
      <c r="AC41030"/>
    </row>
    <row r="41031" spans="27:29" x14ac:dyDescent="0.25">
      <c r="AA41031"/>
      <c r="AB41031"/>
      <c r="AC41031"/>
    </row>
    <row r="41032" spans="27:29" x14ac:dyDescent="0.25">
      <c r="AA41032"/>
      <c r="AB41032"/>
      <c r="AC41032"/>
    </row>
    <row r="41033" spans="27:29" x14ac:dyDescent="0.25">
      <c r="AA41033"/>
      <c r="AB41033"/>
      <c r="AC41033"/>
    </row>
    <row r="41034" spans="27:29" x14ac:dyDescent="0.25">
      <c r="AA41034"/>
      <c r="AB41034"/>
      <c r="AC41034"/>
    </row>
    <row r="41035" spans="27:29" x14ac:dyDescent="0.25">
      <c r="AA41035"/>
      <c r="AB41035"/>
      <c r="AC41035"/>
    </row>
    <row r="41036" spans="27:29" x14ac:dyDescent="0.25">
      <c r="AA41036"/>
      <c r="AB41036"/>
      <c r="AC41036"/>
    </row>
    <row r="41037" spans="27:29" x14ac:dyDescent="0.25">
      <c r="AA41037"/>
      <c r="AB41037"/>
      <c r="AC41037"/>
    </row>
    <row r="41038" spans="27:29" x14ac:dyDescent="0.25">
      <c r="AA41038"/>
      <c r="AB41038"/>
      <c r="AC41038"/>
    </row>
    <row r="41039" spans="27:29" x14ac:dyDescent="0.25">
      <c r="AA41039"/>
      <c r="AB41039"/>
      <c r="AC41039"/>
    </row>
    <row r="41040" spans="27:29" x14ac:dyDescent="0.25">
      <c r="AA41040"/>
      <c r="AB41040"/>
      <c r="AC41040"/>
    </row>
    <row r="41041" spans="27:29" x14ac:dyDescent="0.25">
      <c r="AA41041"/>
      <c r="AB41041"/>
      <c r="AC41041"/>
    </row>
    <row r="41042" spans="27:29" x14ac:dyDescent="0.25">
      <c r="AA41042"/>
      <c r="AB41042"/>
      <c r="AC41042"/>
    </row>
    <row r="41043" spans="27:29" x14ac:dyDescent="0.25">
      <c r="AA41043"/>
      <c r="AB41043"/>
      <c r="AC41043"/>
    </row>
    <row r="41044" spans="27:29" x14ac:dyDescent="0.25">
      <c r="AA41044"/>
      <c r="AB41044"/>
      <c r="AC41044"/>
    </row>
    <row r="41045" spans="27:29" x14ac:dyDescent="0.25">
      <c r="AA41045"/>
      <c r="AB41045"/>
      <c r="AC41045"/>
    </row>
    <row r="41046" spans="27:29" x14ac:dyDescent="0.25">
      <c r="AA41046"/>
      <c r="AB41046"/>
      <c r="AC41046"/>
    </row>
    <row r="41047" spans="27:29" x14ac:dyDescent="0.25">
      <c r="AA41047"/>
      <c r="AB41047"/>
      <c r="AC41047"/>
    </row>
    <row r="41048" spans="27:29" x14ac:dyDescent="0.25">
      <c r="AA41048"/>
      <c r="AB41048"/>
      <c r="AC41048"/>
    </row>
    <row r="41049" spans="27:29" x14ac:dyDescent="0.25">
      <c r="AA41049"/>
      <c r="AB41049"/>
      <c r="AC41049"/>
    </row>
    <row r="41050" spans="27:29" x14ac:dyDescent="0.25">
      <c r="AA41050"/>
      <c r="AB41050"/>
      <c r="AC41050"/>
    </row>
    <row r="41051" spans="27:29" x14ac:dyDescent="0.25">
      <c r="AA41051"/>
      <c r="AB41051"/>
      <c r="AC41051"/>
    </row>
    <row r="41052" spans="27:29" x14ac:dyDescent="0.25">
      <c r="AA41052"/>
      <c r="AB41052"/>
      <c r="AC41052"/>
    </row>
    <row r="41053" spans="27:29" x14ac:dyDescent="0.25">
      <c r="AA41053"/>
      <c r="AB41053"/>
      <c r="AC41053"/>
    </row>
    <row r="41054" spans="27:29" x14ac:dyDescent="0.25">
      <c r="AA41054"/>
      <c r="AB41054"/>
      <c r="AC41054"/>
    </row>
    <row r="41055" spans="27:29" x14ac:dyDescent="0.25">
      <c r="AA41055"/>
      <c r="AB41055"/>
      <c r="AC41055"/>
    </row>
    <row r="41056" spans="27:29" x14ac:dyDescent="0.25">
      <c r="AA41056"/>
      <c r="AB41056"/>
      <c r="AC41056"/>
    </row>
    <row r="41057" spans="27:29" x14ac:dyDescent="0.25">
      <c r="AA41057"/>
      <c r="AB41057"/>
      <c r="AC41057"/>
    </row>
    <row r="41058" spans="27:29" x14ac:dyDescent="0.25">
      <c r="AA41058"/>
      <c r="AB41058"/>
      <c r="AC41058"/>
    </row>
    <row r="41059" spans="27:29" x14ac:dyDescent="0.25">
      <c r="AA41059"/>
      <c r="AB41059"/>
      <c r="AC41059"/>
    </row>
    <row r="41060" spans="27:29" x14ac:dyDescent="0.25">
      <c r="AA41060"/>
      <c r="AB41060"/>
      <c r="AC41060"/>
    </row>
    <row r="41061" spans="27:29" x14ac:dyDescent="0.25">
      <c r="AA41061"/>
      <c r="AB41061"/>
      <c r="AC41061"/>
    </row>
    <row r="41062" spans="27:29" x14ac:dyDescent="0.25">
      <c r="AA41062"/>
      <c r="AB41062"/>
      <c r="AC41062"/>
    </row>
    <row r="41063" spans="27:29" x14ac:dyDescent="0.25">
      <c r="AA41063"/>
      <c r="AB41063"/>
      <c r="AC41063"/>
    </row>
    <row r="41064" spans="27:29" x14ac:dyDescent="0.25">
      <c r="AA41064"/>
      <c r="AB41064"/>
      <c r="AC41064"/>
    </row>
    <row r="41065" spans="27:29" x14ac:dyDescent="0.25">
      <c r="AA41065"/>
      <c r="AB41065"/>
      <c r="AC41065"/>
    </row>
    <row r="41066" spans="27:29" x14ac:dyDescent="0.25">
      <c r="AA41066"/>
      <c r="AB41066"/>
      <c r="AC41066"/>
    </row>
    <row r="41067" spans="27:29" x14ac:dyDescent="0.25">
      <c r="AA41067"/>
      <c r="AB41067"/>
      <c r="AC41067"/>
    </row>
    <row r="41068" spans="27:29" x14ac:dyDescent="0.25">
      <c r="AA41068"/>
      <c r="AB41068"/>
      <c r="AC41068"/>
    </row>
    <row r="41069" spans="27:29" x14ac:dyDescent="0.25">
      <c r="AA41069"/>
      <c r="AB41069"/>
      <c r="AC41069"/>
    </row>
    <row r="41070" spans="27:29" x14ac:dyDescent="0.25">
      <c r="AA41070"/>
      <c r="AB41070"/>
      <c r="AC41070"/>
    </row>
    <row r="41071" spans="27:29" x14ac:dyDescent="0.25">
      <c r="AA41071"/>
      <c r="AB41071"/>
      <c r="AC41071"/>
    </row>
    <row r="41072" spans="27:29" x14ac:dyDescent="0.25">
      <c r="AA41072"/>
      <c r="AB41072"/>
      <c r="AC41072"/>
    </row>
    <row r="41073" spans="27:29" x14ac:dyDescent="0.25">
      <c r="AA41073"/>
      <c r="AB41073"/>
      <c r="AC41073"/>
    </row>
    <row r="41074" spans="27:29" x14ac:dyDescent="0.25">
      <c r="AA41074"/>
      <c r="AB41074"/>
      <c r="AC41074"/>
    </row>
    <row r="41075" spans="27:29" x14ac:dyDescent="0.25">
      <c r="AA41075"/>
      <c r="AB41075"/>
      <c r="AC41075"/>
    </row>
    <row r="41076" spans="27:29" x14ac:dyDescent="0.25">
      <c r="AA41076"/>
      <c r="AB41076"/>
      <c r="AC41076"/>
    </row>
    <row r="41077" spans="27:29" x14ac:dyDescent="0.25">
      <c r="AA41077"/>
      <c r="AB41077"/>
      <c r="AC41077"/>
    </row>
    <row r="41078" spans="27:29" x14ac:dyDescent="0.25">
      <c r="AA41078"/>
      <c r="AB41078"/>
      <c r="AC41078"/>
    </row>
    <row r="41079" spans="27:29" x14ac:dyDescent="0.25">
      <c r="AA41079"/>
      <c r="AB41079"/>
      <c r="AC41079"/>
    </row>
    <row r="41080" spans="27:29" x14ac:dyDescent="0.25">
      <c r="AA41080"/>
      <c r="AB41080"/>
      <c r="AC41080"/>
    </row>
    <row r="41081" spans="27:29" x14ac:dyDescent="0.25">
      <c r="AA41081"/>
      <c r="AB41081"/>
      <c r="AC41081"/>
    </row>
    <row r="41082" spans="27:29" x14ac:dyDescent="0.25">
      <c r="AA41082"/>
      <c r="AB41082"/>
      <c r="AC41082"/>
    </row>
    <row r="41083" spans="27:29" x14ac:dyDescent="0.25">
      <c r="AA41083"/>
      <c r="AB41083"/>
      <c r="AC41083"/>
    </row>
    <row r="41084" spans="27:29" x14ac:dyDescent="0.25">
      <c r="AA41084"/>
      <c r="AB41084"/>
      <c r="AC41084"/>
    </row>
    <row r="41085" spans="27:29" x14ac:dyDescent="0.25">
      <c r="AA41085"/>
      <c r="AB41085"/>
      <c r="AC41085"/>
    </row>
    <row r="41086" spans="27:29" x14ac:dyDescent="0.25">
      <c r="AA41086"/>
      <c r="AB41086"/>
      <c r="AC41086"/>
    </row>
    <row r="41087" spans="27:29" x14ac:dyDescent="0.25">
      <c r="AA41087"/>
      <c r="AB41087"/>
      <c r="AC41087"/>
    </row>
    <row r="41088" spans="27:29" x14ac:dyDescent="0.25">
      <c r="AA41088"/>
      <c r="AB41088"/>
      <c r="AC41088"/>
    </row>
    <row r="41089" spans="27:29" x14ac:dyDescent="0.25">
      <c r="AA41089"/>
      <c r="AB41089"/>
      <c r="AC41089"/>
    </row>
    <row r="41090" spans="27:29" x14ac:dyDescent="0.25">
      <c r="AA41090"/>
      <c r="AB41090"/>
      <c r="AC41090"/>
    </row>
    <row r="41091" spans="27:29" x14ac:dyDescent="0.25">
      <c r="AA41091"/>
      <c r="AB41091"/>
      <c r="AC41091"/>
    </row>
    <row r="41092" spans="27:29" x14ac:dyDescent="0.25">
      <c r="AA41092"/>
      <c r="AB41092"/>
      <c r="AC41092"/>
    </row>
    <row r="41093" spans="27:29" x14ac:dyDescent="0.25">
      <c r="AA41093"/>
      <c r="AB41093"/>
      <c r="AC41093"/>
    </row>
    <row r="41094" spans="27:29" x14ac:dyDescent="0.25">
      <c r="AA41094"/>
      <c r="AB41094"/>
      <c r="AC41094"/>
    </row>
    <row r="41095" spans="27:29" x14ac:dyDescent="0.25">
      <c r="AA41095"/>
      <c r="AB41095"/>
      <c r="AC41095"/>
    </row>
    <row r="41096" spans="27:29" x14ac:dyDescent="0.25">
      <c r="AA41096"/>
      <c r="AB41096"/>
      <c r="AC41096"/>
    </row>
    <row r="41097" spans="27:29" x14ac:dyDescent="0.25">
      <c r="AA41097"/>
      <c r="AB41097"/>
      <c r="AC41097"/>
    </row>
    <row r="41098" spans="27:29" x14ac:dyDescent="0.25">
      <c r="AA41098"/>
      <c r="AB41098"/>
      <c r="AC41098"/>
    </row>
    <row r="41099" spans="27:29" x14ac:dyDescent="0.25">
      <c r="AA41099"/>
      <c r="AB41099"/>
      <c r="AC41099"/>
    </row>
    <row r="41100" spans="27:29" x14ac:dyDescent="0.25">
      <c r="AA41100"/>
      <c r="AB41100"/>
      <c r="AC41100"/>
    </row>
    <row r="41101" spans="27:29" x14ac:dyDescent="0.25">
      <c r="AA41101"/>
      <c r="AB41101"/>
      <c r="AC41101"/>
    </row>
    <row r="41102" spans="27:29" x14ac:dyDescent="0.25">
      <c r="AA41102"/>
      <c r="AB41102"/>
      <c r="AC41102"/>
    </row>
    <row r="41103" spans="27:29" x14ac:dyDescent="0.25">
      <c r="AA41103"/>
      <c r="AB41103"/>
      <c r="AC41103"/>
    </row>
    <row r="41104" spans="27:29" x14ac:dyDescent="0.25">
      <c r="AA41104"/>
      <c r="AB41104"/>
      <c r="AC41104"/>
    </row>
    <row r="41105" spans="27:29" x14ac:dyDescent="0.25">
      <c r="AA41105"/>
      <c r="AB41105"/>
      <c r="AC41105"/>
    </row>
    <row r="41106" spans="27:29" x14ac:dyDescent="0.25">
      <c r="AA41106"/>
      <c r="AB41106"/>
      <c r="AC41106"/>
    </row>
    <row r="41107" spans="27:29" x14ac:dyDescent="0.25">
      <c r="AA41107"/>
      <c r="AB41107"/>
      <c r="AC41107"/>
    </row>
    <row r="41108" spans="27:29" x14ac:dyDescent="0.25">
      <c r="AA41108"/>
      <c r="AB41108"/>
      <c r="AC41108"/>
    </row>
    <row r="41109" spans="27:29" x14ac:dyDescent="0.25">
      <c r="AA41109"/>
      <c r="AB41109"/>
      <c r="AC41109"/>
    </row>
    <row r="41110" spans="27:29" x14ac:dyDescent="0.25">
      <c r="AA41110"/>
      <c r="AB41110"/>
      <c r="AC41110"/>
    </row>
    <row r="41111" spans="27:29" x14ac:dyDescent="0.25">
      <c r="AA41111"/>
      <c r="AB41111"/>
      <c r="AC41111"/>
    </row>
    <row r="41112" spans="27:29" x14ac:dyDescent="0.25">
      <c r="AA41112"/>
      <c r="AB41112"/>
      <c r="AC41112"/>
    </row>
    <row r="41113" spans="27:29" x14ac:dyDescent="0.25">
      <c r="AA41113"/>
      <c r="AB41113"/>
      <c r="AC41113"/>
    </row>
    <row r="41114" spans="27:29" x14ac:dyDescent="0.25">
      <c r="AA41114"/>
      <c r="AB41114"/>
      <c r="AC41114"/>
    </row>
    <row r="41115" spans="27:29" x14ac:dyDescent="0.25">
      <c r="AA41115"/>
      <c r="AB41115"/>
      <c r="AC41115"/>
    </row>
    <row r="41116" spans="27:29" x14ac:dyDescent="0.25">
      <c r="AA41116"/>
      <c r="AB41116"/>
      <c r="AC41116"/>
    </row>
    <row r="41117" spans="27:29" x14ac:dyDescent="0.25">
      <c r="AA41117"/>
      <c r="AB41117"/>
      <c r="AC41117"/>
    </row>
    <row r="41118" spans="27:29" x14ac:dyDescent="0.25">
      <c r="AA41118"/>
      <c r="AB41118"/>
      <c r="AC41118"/>
    </row>
    <row r="41119" spans="27:29" x14ac:dyDescent="0.25">
      <c r="AA41119"/>
      <c r="AB41119"/>
      <c r="AC41119"/>
    </row>
    <row r="41120" spans="27:29" x14ac:dyDescent="0.25">
      <c r="AA41120"/>
      <c r="AB41120"/>
      <c r="AC41120"/>
    </row>
    <row r="41121" spans="27:29" x14ac:dyDescent="0.25">
      <c r="AA41121"/>
      <c r="AB41121"/>
      <c r="AC41121"/>
    </row>
    <row r="41122" spans="27:29" x14ac:dyDescent="0.25">
      <c r="AA41122"/>
      <c r="AB41122"/>
      <c r="AC41122"/>
    </row>
    <row r="41123" spans="27:29" x14ac:dyDescent="0.25">
      <c r="AA41123"/>
      <c r="AB41123"/>
      <c r="AC41123"/>
    </row>
    <row r="41124" spans="27:29" x14ac:dyDescent="0.25">
      <c r="AA41124"/>
      <c r="AB41124"/>
      <c r="AC41124"/>
    </row>
    <row r="41125" spans="27:29" x14ac:dyDescent="0.25">
      <c r="AA41125"/>
      <c r="AB41125"/>
      <c r="AC41125"/>
    </row>
    <row r="41126" spans="27:29" x14ac:dyDescent="0.25">
      <c r="AA41126"/>
      <c r="AB41126"/>
      <c r="AC41126"/>
    </row>
    <row r="41127" spans="27:29" x14ac:dyDescent="0.25">
      <c r="AA41127"/>
      <c r="AB41127"/>
      <c r="AC41127"/>
    </row>
    <row r="41128" spans="27:29" x14ac:dyDescent="0.25">
      <c r="AA41128"/>
      <c r="AB41128"/>
      <c r="AC41128"/>
    </row>
    <row r="41129" spans="27:29" x14ac:dyDescent="0.25">
      <c r="AA41129"/>
      <c r="AB41129"/>
      <c r="AC41129"/>
    </row>
    <row r="41130" spans="27:29" x14ac:dyDescent="0.25">
      <c r="AA41130"/>
      <c r="AB41130"/>
      <c r="AC41130"/>
    </row>
    <row r="41131" spans="27:29" x14ac:dyDescent="0.25">
      <c r="AA41131"/>
      <c r="AB41131"/>
      <c r="AC41131"/>
    </row>
    <row r="41132" spans="27:29" x14ac:dyDescent="0.25">
      <c r="AA41132"/>
      <c r="AB41132"/>
      <c r="AC41132"/>
    </row>
    <row r="41133" spans="27:29" x14ac:dyDescent="0.25">
      <c r="AA41133"/>
      <c r="AB41133"/>
      <c r="AC41133"/>
    </row>
    <row r="41134" spans="27:29" x14ac:dyDescent="0.25">
      <c r="AA41134"/>
      <c r="AB41134"/>
      <c r="AC41134"/>
    </row>
    <row r="41135" spans="27:29" x14ac:dyDescent="0.25">
      <c r="AA41135"/>
      <c r="AB41135"/>
      <c r="AC41135"/>
    </row>
    <row r="41136" spans="27:29" x14ac:dyDescent="0.25">
      <c r="AA41136"/>
      <c r="AB41136"/>
      <c r="AC41136"/>
    </row>
    <row r="41137" spans="27:29" x14ac:dyDescent="0.25">
      <c r="AA41137"/>
      <c r="AB41137"/>
      <c r="AC41137"/>
    </row>
    <row r="41138" spans="27:29" x14ac:dyDescent="0.25">
      <c r="AA41138"/>
      <c r="AB41138"/>
      <c r="AC41138"/>
    </row>
    <row r="41139" spans="27:29" x14ac:dyDescent="0.25">
      <c r="AA41139"/>
      <c r="AB41139"/>
      <c r="AC41139"/>
    </row>
    <row r="41140" spans="27:29" x14ac:dyDescent="0.25">
      <c r="AA41140"/>
      <c r="AB41140"/>
      <c r="AC41140"/>
    </row>
    <row r="41141" spans="27:29" x14ac:dyDescent="0.25">
      <c r="AA41141"/>
      <c r="AB41141"/>
      <c r="AC41141"/>
    </row>
    <row r="41142" spans="27:29" x14ac:dyDescent="0.25">
      <c r="AA41142"/>
      <c r="AB41142"/>
      <c r="AC41142"/>
    </row>
    <row r="41143" spans="27:29" x14ac:dyDescent="0.25">
      <c r="AA41143"/>
      <c r="AB41143"/>
      <c r="AC41143"/>
    </row>
    <row r="41144" spans="27:29" x14ac:dyDescent="0.25">
      <c r="AA41144"/>
      <c r="AB41144"/>
      <c r="AC41144"/>
    </row>
    <row r="41145" spans="27:29" x14ac:dyDescent="0.25">
      <c r="AA41145"/>
      <c r="AB41145"/>
      <c r="AC41145"/>
    </row>
    <row r="41146" spans="27:29" x14ac:dyDescent="0.25">
      <c r="AA41146"/>
      <c r="AB41146"/>
      <c r="AC41146"/>
    </row>
    <row r="41147" spans="27:29" x14ac:dyDescent="0.25">
      <c r="AA41147"/>
      <c r="AB41147"/>
      <c r="AC41147"/>
    </row>
    <row r="41148" spans="27:29" x14ac:dyDescent="0.25">
      <c r="AA41148"/>
      <c r="AB41148"/>
      <c r="AC41148"/>
    </row>
    <row r="41149" spans="27:29" x14ac:dyDescent="0.25">
      <c r="AA41149"/>
      <c r="AB41149"/>
      <c r="AC41149"/>
    </row>
    <row r="41150" spans="27:29" x14ac:dyDescent="0.25">
      <c r="AA41150"/>
      <c r="AB41150"/>
      <c r="AC41150"/>
    </row>
    <row r="41151" spans="27:29" x14ac:dyDescent="0.25">
      <c r="AA41151"/>
      <c r="AB41151"/>
      <c r="AC41151"/>
    </row>
    <row r="41152" spans="27:29" x14ac:dyDescent="0.25">
      <c r="AA41152"/>
      <c r="AB41152"/>
      <c r="AC41152"/>
    </row>
    <row r="41153" spans="27:29" x14ac:dyDescent="0.25">
      <c r="AA41153"/>
      <c r="AB41153"/>
      <c r="AC41153"/>
    </row>
    <row r="41154" spans="27:29" x14ac:dyDescent="0.25">
      <c r="AA41154"/>
      <c r="AB41154"/>
      <c r="AC41154"/>
    </row>
    <row r="41155" spans="27:29" x14ac:dyDescent="0.25">
      <c r="AA41155"/>
      <c r="AB41155"/>
      <c r="AC41155"/>
    </row>
    <row r="41156" spans="27:29" x14ac:dyDescent="0.25">
      <c r="AA41156"/>
      <c r="AB41156"/>
      <c r="AC41156"/>
    </row>
    <row r="41157" spans="27:29" x14ac:dyDescent="0.25">
      <c r="AA41157"/>
      <c r="AB41157"/>
      <c r="AC41157"/>
    </row>
    <row r="41158" spans="27:29" x14ac:dyDescent="0.25">
      <c r="AA41158"/>
      <c r="AB41158"/>
      <c r="AC41158"/>
    </row>
    <row r="41159" spans="27:29" x14ac:dyDescent="0.25">
      <c r="AA41159"/>
      <c r="AB41159"/>
      <c r="AC41159"/>
    </row>
    <row r="41160" spans="27:29" x14ac:dyDescent="0.25">
      <c r="AA41160"/>
      <c r="AB41160"/>
      <c r="AC41160"/>
    </row>
    <row r="41161" spans="27:29" x14ac:dyDescent="0.25">
      <c r="AA41161"/>
      <c r="AB41161"/>
      <c r="AC41161"/>
    </row>
    <row r="41162" spans="27:29" x14ac:dyDescent="0.25">
      <c r="AA41162"/>
      <c r="AB41162"/>
      <c r="AC41162"/>
    </row>
    <row r="41163" spans="27:29" x14ac:dyDescent="0.25">
      <c r="AA41163"/>
      <c r="AB41163"/>
      <c r="AC41163"/>
    </row>
    <row r="41164" spans="27:29" x14ac:dyDescent="0.25">
      <c r="AA41164"/>
      <c r="AB41164"/>
      <c r="AC41164"/>
    </row>
    <row r="41165" spans="27:29" x14ac:dyDescent="0.25">
      <c r="AA41165"/>
      <c r="AB41165"/>
      <c r="AC41165"/>
    </row>
    <row r="41166" spans="27:29" x14ac:dyDescent="0.25">
      <c r="AA41166"/>
      <c r="AB41166"/>
      <c r="AC41166"/>
    </row>
    <row r="41167" spans="27:29" x14ac:dyDescent="0.25">
      <c r="AA41167"/>
      <c r="AB41167"/>
      <c r="AC41167"/>
    </row>
    <row r="41168" spans="27:29" x14ac:dyDescent="0.25">
      <c r="AA41168"/>
      <c r="AB41168"/>
      <c r="AC41168"/>
    </row>
    <row r="41169" spans="27:29" x14ac:dyDescent="0.25">
      <c r="AA41169"/>
      <c r="AB41169"/>
      <c r="AC41169"/>
    </row>
    <row r="41170" spans="27:29" x14ac:dyDescent="0.25">
      <c r="AA41170"/>
      <c r="AB41170"/>
      <c r="AC41170"/>
    </row>
    <row r="41171" spans="27:29" x14ac:dyDescent="0.25">
      <c r="AA41171"/>
      <c r="AB41171"/>
      <c r="AC41171"/>
    </row>
    <row r="41172" spans="27:29" x14ac:dyDescent="0.25">
      <c r="AA41172"/>
      <c r="AB41172"/>
      <c r="AC41172"/>
    </row>
    <row r="41173" spans="27:29" x14ac:dyDescent="0.25">
      <c r="AA41173"/>
      <c r="AB41173"/>
      <c r="AC41173"/>
    </row>
    <row r="41174" spans="27:29" x14ac:dyDescent="0.25">
      <c r="AA41174"/>
      <c r="AB41174"/>
      <c r="AC41174"/>
    </row>
    <row r="41175" spans="27:29" x14ac:dyDescent="0.25">
      <c r="AA41175"/>
      <c r="AB41175"/>
      <c r="AC41175"/>
    </row>
    <row r="41176" spans="27:29" x14ac:dyDescent="0.25">
      <c r="AA41176"/>
      <c r="AB41176"/>
      <c r="AC41176"/>
    </row>
    <row r="41177" spans="27:29" x14ac:dyDescent="0.25">
      <c r="AA41177"/>
      <c r="AB41177"/>
      <c r="AC41177"/>
    </row>
    <row r="41178" spans="27:29" x14ac:dyDescent="0.25">
      <c r="AA41178"/>
      <c r="AB41178"/>
      <c r="AC41178"/>
    </row>
    <row r="41179" spans="27:29" x14ac:dyDescent="0.25">
      <c r="AA41179"/>
      <c r="AB41179"/>
      <c r="AC41179"/>
    </row>
    <row r="41180" spans="27:29" x14ac:dyDescent="0.25">
      <c r="AA41180"/>
      <c r="AB41180"/>
      <c r="AC41180"/>
    </row>
    <row r="41181" spans="27:29" x14ac:dyDescent="0.25">
      <c r="AA41181"/>
      <c r="AB41181"/>
      <c r="AC41181"/>
    </row>
    <row r="41182" spans="27:29" x14ac:dyDescent="0.25">
      <c r="AA41182"/>
      <c r="AB41182"/>
      <c r="AC41182"/>
    </row>
    <row r="41183" spans="27:29" x14ac:dyDescent="0.25">
      <c r="AA41183"/>
      <c r="AB41183"/>
      <c r="AC41183"/>
    </row>
    <row r="41184" spans="27:29" x14ac:dyDescent="0.25">
      <c r="AA41184"/>
      <c r="AB41184"/>
      <c r="AC41184"/>
    </row>
    <row r="41185" spans="27:29" x14ac:dyDescent="0.25">
      <c r="AA41185"/>
      <c r="AB41185"/>
      <c r="AC41185"/>
    </row>
    <row r="41186" spans="27:29" x14ac:dyDescent="0.25">
      <c r="AA41186"/>
      <c r="AB41186"/>
      <c r="AC41186"/>
    </row>
    <row r="41187" spans="27:29" x14ac:dyDescent="0.25">
      <c r="AA41187"/>
      <c r="AB41187"/>
      <c r="AC41187"/>
    </row>
    <row r="41188" spans="27:29" x14ac:dyDescent="0.25">
      <c r="AA41188"/>
      <c r="AB41188"/>
      <c r="AC41188"/>
    </row>
    <row r="41189" spans="27:29" x14ac:dyDescent="0.25">
      <c r="AA41189"/>
      <c r="AB41189"/>
      <c r="AC41189"/>
    </row>
    <row r="41190" spans="27:29" x14ac:dyDescent="0.25">
      <c r="AA41190"/>
      <c r="AB41190"/>
      <c r="AC41190"/>
    </row>
    <row r="41191" spans="27:29" x14ac:dyDescent="0.25">
      <c r="AA41191"/>
      <c r="AB41191"/>
      <c r="AC41191"/>
    </row>
    <row r="41192" spans="27:29" x14ac:dyDescent="0.25">
      <c r="AA41192"/>
      <c r="AB41192"/>
      <c r="AC41192"/>
    </row>
    <row r="41193" spans="27:29" x14ac:dyDescent="0.25">
      <c r="AA41193"/>
      <c r="AB41193"/>
      <c r="AC41193"/>
    </row>
    <row r="41194" spans="27:29" x14ac:dyDescent="0.25">
      <c r="AA41194"/>
      <c r="AB41194"/>
      <c r="AC41194"/>
    </row>
    <row r="41195" spans="27:29" x14ac:dyDescent="0.25">
      <c r="AA41195"/>
      <c r="AB41195"/>
      <c r="AC41195"/>
    </row>
    <row r="41196" spans="27:29" x14ac:dyDescent="0.25">
      <c r="AA41196"/>
      <c r="AB41196"/>
      <c r="AC41196"/>
    </row>
    <row r="41197" spans="27:29" x14ac:dyDescent="0.25">
      <c r="AA41197"/>
      <c r="AB41197"/>
      <c r="AC41197"/>
    </row>
    <row r="41198" spans="27:29" x14ac:dyDescent="0.25">
      <c r="AA41198"/>
      <c r="AB41198"/>
      <c r="AC41198"/>
    </row>
    <row r="41199" spans="27:29" x14ac:dyDescent="0.25">
      <c r="AA41199"/>
      <c r="AB41199"/>
      <c r="AC41199"/>
    </row>
    <row r="41200" spans="27:29" x14ac:dyDescent="0.25">
      <c r="AA41200"/>
      <c r="AB41200"/>
      <c r="AC41200"/>
    </row>
    <row r="41201" spans="27:29" x14ac:dyDescent="0.25">
      <c r="AA41201"/>
      <c r="AB41201"/>
      <c r="AC41201"/>
    </row>
    <row r="41202" spans="27:29" x14ac:dyDescent="0.25">
      <c r="AA41202"/>
      <c r="AB41202"/>
      <c r="AC41202"/>
    </row>
    <row r="41203" spans="27:29" x14ac:dyDescent="0.25">
      <c r="AA41203"/>
      <c r="AB41203"/>
      <c r="AC41203"/>
    </row>
    <row r="41204" spans="27:29" x14ac:dyDescent="0.25">
      <c r="AA41204"/>
      <c r="AB41204"/>
      <c r="AC41204"/>
    </row>
    <row r="41205" spans="27:29" x14ac:dyDescent="0.25">
      <c r="AA41205"/>
      <c r="AB41205"/>
      <c r="AC41205"/>
    </row>
    <row r="41206" spans="27:29" x14ac:dyDescent="0.25">
      <c r="AA41206"/>
      <c r="AB41206"/>
      <c r="AC41206"/>
    </row>
    <row r="41207" spans="27:29" x14ac:dyDescent="0.25">
      <c r="AA41207"/>
      <c r="AB41207"/>
      <c r="AC41207"/>
    </row>
    <row r="41208" spans="27:29" x14ac:dyDescent="0.25">
      <c r="AA41208"/>
      <c r="AB41208"/>
      <c r="AC41208"/>
    </row>
    <row r="41209" spans="27:29" x14ac:dyDescent="0.25">
      <c r="AA41209"/>
      <c r="AB41209"/>
      <c r="AC41209"/>
    </row>
    <row r="41210" spans="27:29" x14ac:dyDescent="0.25">
      <c r="AA41210"/>
      <c r="AB41210"/>
      <c r="AC41210"/>
    </row>
    <row r="41211" spans="27:29" x14ac:dyDescent="0.25">
      <c r="AA41211"/>
      <c r="AB41211"/>
      <c r="AC41211"/>
    </row>
    <row r="41212" spans="27:29" x14ac:dyDescent="0.25">
      <c r="AA41212"/>
      <c r="AB41212"/>
      <c r="AC41212"/>
    </row>
    <row r="41213" spans="27:29" x14ac:dyDescent="0.25">
      <c r="AA41213"/>
      <c r="AB41213"/>
      <c r="AC41213"/>
    </row>
    <row r="41214" spans="27:29" x14ac:dyDescent="0.25">
      <c r="AA41214"/>
      <c r="AB41214"/>
      <c r="AC41214"/>
    </row>
    <row r="41215" spans="27:29" x14ac:dyDescent="0.25">
      <c r="AA41215"/>
      <c r="AB41215"/>
      <c r="AC41215"/>
    </row>
    <row r="41216" spans="27:29" x14ac:dyDescent="0.25">
      <c r="AA41216"/>
      <c r="AB41216"/>
      <c r="AC41216"/>
    </row>
    <row r="41217" spans="27:29" x14ac:dyDescent="0.25">
      <c r="AA41217"/>
      <c r="AB41217"/>
      <c r="AC41217"/>
    </row>
    <row r="41218" spans="27:29" x14ac:dyDescent="0.25">
      <c r="AA41218"/>
      <c r="AB41218"/>
      <c r="AC41218"/>
    </row>
    <row r="41219" spans="27:29" x14ac:dyDescent="0.25">
      <c r="AA41219"/>
      <c r="AB41219"/>
      <c r="AC41219"/>
    </row>
    <row r="41220" spans="27:29" x14ac:dyDescent="0.25">
      <c r="AA41220"/>
      <c r="AB41220"/>
      <c r="AC41220"/>
    </row>
    <row r="41221" spans="27:29" x14ac:dyDescent="0.25">
      <c r="AA41221"/>
      <c r="AB41221"/>
      <c r="AC41221"/>
    </row>
    <row r="41222" spans="27:29" x14ac:dyDescent="0.25">
      <c r="AA41222"/>
      <c r="AB41222"/>
      <c r="AC41222"/>
    </row>
    <row r="41223" spans="27:29" x14ac:dyDescent="0.25">
      <c r="AA41223"/>
      <c r="AB41223"/>
      <c r="AC41223"/>
    </row>
    <row r="41224" spans="27:29" x14ac:dyDescent="0.25">
      <c r="AA41224"/>
      <c r="AB41224"/>
      <c r="AC41224"/>
    </row>
    <row r="41225" spans="27:29" x14ac:dyDescent="0.25">
      <c r="AA41225"/>
      <c r="AB41225"/>
      <c r="AC41225"/>
    </row>
    <row r="41226" spans="27:29" x14ac:dyDescent="0.25">
      <c r="AA41226"/>
      <c r="AB41226"/>
      <c r="AC41226"/>
    </row>
    <row r="41227" spans="27:29" x14ac:dyDescent="0.25">
      <c r="AA41227"/>
      <c r="AB41227"/>
      <c r="AC41227"/>
    </row>
    <row r="41228" spans="27:29" x14ac:dyDescent="0.25">
      <c r="AA41228"/>
      <c r="AB41228"/>
      <c r="AC41228"/>
    </row>
    <row r="41229" spans="27:29" x14ac:dyDescent="0.25">
      <c r="AA41229"/>
      <c r="AB41229"/>
      <c r="AC41229"/>
    </row>
    <row r="41230" spans="27:29" x14ac:dyDescent="0.25">
      <c r="AA41230"/>
      <c r="AB41230"/>
      <c r="AC41230"/>
    </row>
    <row r="41231" spans="27:29" x14ac:dyDescent="0.25">
      <c r="AA41231"/>
      <c r="AB41231"/>
      <c r="AC41231"/>
    </row>
    <row r="41232" spans="27:29" x14ac:dyDescent="0.25">
      <c r="AA41232"/>
      <c r="AB41232"/>
      <c r="AC41232"/>
    </row>
    <row r="41233" spans="27:29" x14ac:dyDescent="0.25">
      <c r="AA41233"/>
      <c r="AB41233"/>
      <c r="AC41233"/>
    </row>
    <row r="41234" spans="27:29" x14ac:dyDescent="0.25">
      <c r="AA41234"/>
      <c r="AB41234"/>
      <c r="AC41234"/>
    </row>
    <row r="41235" spans="27:29" x14ac:dyDescent="0.25">
      <c r="AA41235"/>
      <c r="AB41235"/>
      <c r="AC41235"/>
    </row>
    <row r="41236" spans="27:29" x14ac:dyDescent="0.25">
      <c r="AA41236"/>
      <c r="AB41236"/>
      <c r="AC41236"/>
    </row>
    <row r="41237" spans="27:29" x14ac:dyDescent="0.25">
      <c r="AA41237"/>
      <c r="AB41237"/>
      <c r="AC41237"/>
    </row>
    <row r="41238" spans="27:29" x14ac:dyDescent="0.25">
      <c r="AA41238"/>
      <c r="AB41238"/>
      <c r="AC41238"/>
    </row>
    <row r="41239" spans="27:29" x14ac:dyDescent="0.25">
      <c r="AA41239"/>
      <c r="AB41239"/>
      <c r="AC41239"/>
    </row>
    <row r="41240" spans="27:29" x14ac:dyDescent="0.25">
      <c r="AA41240"/>
      <c r="AB41240"/>
      <c r="AC41240"/>
    </row>
    <row r="41241" spans="27:29" x14ac:dyDescent="0.25">
      <c r="AA41241"/>
      <c r="AB41241"/>
      <c r="AC41241"/>
    </row>
    <row r="41242" spans="27:29" x14ac:dyDescent="0.25">
      <c r="AA41242"/>
      <c r="AB41242"/>
      <c r="AC41242"/>
    </row>
    <row r="41243" spans="27:29" x14ac:dyDescent="0.25">
      <c r="AA41243"/>
      <c r="AB41243"/>
      <c r="AC41243"/>
    </row>
    <row r="41244" spans="27:29" x14ac:dyDescent="0.25">
      <c r="AA41244"/>
      <c r="AB41244"/>
      <c r="AC41244"/>
    </row>
    <row r="41245" spans="27:29" x14ac:dyDescent="0.25">
      <c r="AA41245"/>
      <c r="AB41245"/>
      <c r="AC41245"/>
    </row>
    <row r="41246" spans="27:29" x14ac:dyDescent="0.25">
      <c r="AA41246"/>
      <c r="AB41246"/>
      <c r="AC41246"/>
    </row>
    <row r="41247" spans="27:29" x14ac:dyDescent="0.25">
      <c r="AA41247"/>
      <c r="AB41247"/>
      <c r="AC41247"/>
    </row>
    <row r="41248" spans="27:29" x14ac:dyDescent="0.25">
      <c r="AA41248"/>
      <c r="AB41248"/>
      <c r="AC41248"/>
    </row>
    <row r="41249" spans="27:29" x14ac:dyDescent="0.25">
      <c r="AA41249"/>
      <c r="AB41249"/>
      <c r="AC41249"/>
    </row>
    <row r="41250" spans="27:29" x14ac:dyDescent="0.25">
      <c r="AA41250"/>
      <c r="AB41250"/>
      <c r="AC41250"/>
    </row>
    <row r="41251" spans="27:29" x14ac:dyDescent="0.25">
      <c r="AA41251"/>
      <c r="AB41251"/>
      <c r="AC41251"/>
    </row>
    <row r="41252" spans="27:29" x14ac:dyDescent="0.25">
      <c r="AA41252"/>
      <c r="AB41252"/>
      <c r="AC41252"/>
    </row>
    <row r="41253" spans="27:29" x14ac:dyDescent="0.25">
      <c r="AA41253"/>
      <c r="AB41253"/>
      <c r="AC41253"/>
    </row>
    <row r="41254" spans="27:29" x14ac:dyDescent="0.25">
      <c r="AA41254"/>
      <c r="AB41254"/>
      <c r="AC41254"/>
    </row>
    <row r="41255" spans="27:29" x14ac:dyDescent="0.25">
      <c r="AA41255"/>
      <c r="AB41255"/>
      <c r="AC41255"/>
    </row>
    <row r="41256" spans="27:29" x14ac:dyDescent="0.25">
      <c r="AA41256"/>
      <c r="AB41256"/>
      <c r="AC41256"/>
    </row>
    <row r="41257" spans="27:29" x14ac:dyDescent="0.25">
      <c r="AA41257"/>
      <c r="AB41257"/>
      <c r="AC41257"/>
    </row>
    <row r="41258" spans="27:29" x14ac:dyDescent="0.25">
      <c r="AA41258"/>
      <c r="AB41258"/>
      <c r="AC41258"/>
    </row>
    <row r="41259" spans="27:29" x14ac:dyDescent="0.25">
      <c r="AA41259"/>
      <c r="AB41259"/>
      <c r="AC41259"/>
    </row>
    <row r="41260" spans="27:29" x14ac:dyDescent="0.25">
      <c r="AA41260"/>
      <c r="AB41260"/>
      <c r="AC41260"/>
    </row>
    <row r="41261" spans="27:29" x14ac:dyDescent="0.25">
      <c r="AA41261"/>
      <c r="AB41261"/>
      <c r="AC41261"/>
    </row>
    <row r="41262" spans="27:29" x14ac:dyDescent="0.25">
      <c r="AA41262"/>
      <c r="AB41262"/>
      <c r="AC41262"/>
    </row>
    <row r="41263" spans="27:29" x14ac:dyDescent="0.25">
      <c r="AA41263"/>
      <c r="AB41263"/>
      <c r="AC41263"/>
    </row>
    <row r="41264" spans="27:29" x14ac:dyDescent="0.25">
      <c r="AA41264"/>
      <c r="AB41264"/>
      <c r="AC41264"/>
    </row>
    <row r="41265" spans="27:29" x14ac:dyDescent="0.25">
      <c r="AA41265"/>
      <c r="AB41265"/>
      <c r="AC41265"/>
    </row>
    <row r="41266" spans="27:29" x14ac:dyDescent="0.25">
      <c r="AA41266"/>
      <c r="AB41266"/>
      <c r="AC41266"/>
    </row>
    <row r="41267" spans="27:29" x14ac:dyDescent="0.25">
      <c r="AA41267"/>
      <c r="AB41267"/>
      <c r="AC41267"/>
    </row>
    <row r="41268" spans="27:29" x14ac:dyDescent="0.25">
      <c r="AA41268"/>
      <c r="AB41268"/>
      <c r="AC41268"/>
    </row>
    <row r="41269" spans="27:29" x14ac:dyDescent="0.25">
      <c r="AA41269"/>
      <c r="AB41269"/>
      <c r="AC41269"/>
    </row>
    <row r="41270" spans="27:29" x14ac:dyDescent="0.25">
      <c r="AA41270"/>
      <c r="AB41270"/>
      <c r="AC41270"/>
    </row>
    <row r="41271" spans="27:29" x14ac:dyDescent="0.25">
      <c r="AA41271"/>
      <c r="AB41271"/>
      <c r="AC41271"/>
    </row>
    <row r="41272" spans="27:29" x14ac:dyDescent="0.25">
      <c r="AA41272"/>
      <c r="AB41272"/>
      <c r="AC41272"/>
    </row>
    <row r="41273" spans="27:29" x14ac:dyDescent="0.25">
      <c r="AA41273"/>
      <c r="AB41273"/>
      <c r="AC41273"/>
    </row>
    <row r="41274" spans="27:29" x14ac:dyDescent="0.25">
      <c r="AA41274"/>
      <c r="AB41274"/>
      <c r="AC41274"/>
    </row>
    <row r="41275" spans="27:29" x14ac:dyDescent="0.25">
      <c r="AA41275"/>
      <c r="AB41275"/>
      <c r="AC41275"/>
    </row>
    <row r="41276" spans="27:29" x14ac:dyDescent="0.25">
      <c r="AA41276"/>
      <c r="AB41276"/>
      <c r="AC41276"/>
    </row>
    <row r="41277" spans="27:29" x14ac:dyDescent="0.25">
      <c r="AA41277"/>
      <c r="AB41277"/>
      <c r="AC41277"/>
    </row>
    <row r="41278" spans="27:29" x14ac:dyDescent="0.25">
      <c r="AA41278"/>
      <c r="AB41278"/>
      <c r="AC41278"/>
    </row>
    <row r="41279" spans="27:29" x14ac:dyDescent="0.25">
      <c r="AA41279"/>
      <c r="AB41279"/>
      <c r="AC41279"/>
    </row>
    <row r="41280" spans="27:29" x14ac:dyDescent="0.25">
      <c r="AA41280"/>
      <c r="AB41280"/>
      <c r="AC41280"/>
    </row>
    <row r="41281" spans="27:29" x14ac:dyDescent="0.25">
      <c r="AA41281"/>
      <c r="AB41281"/>
      <c r="AC41281"/>
    </row>
    <row r="41282" spans="27:29" x14ac:dyDescent="0.25">
      <c r="AA41282"/>
      <c r="AB41282"/>
      <c r="AC41282"/>
    </row>
    <row r="41283" spans="27:29" x14ac:dyDescent="0.25">
      <c r="AA41283"/>
      <c r="AB41283"/>
      <c r="AC41283"/>
    </row>
    <row r="41284" spans="27:29" x14ac:dyDescent="0.25">
      <c r="AA41284"/>
      <c r="AB41284"/>
      <c r="AC41284"/>
    </row>
    <row r="41285" spans="27:29" x14ac:dyDescent="0.25">
      <c r="AA41285"/>
      <c r="AB41285"/>
      <c r="AC41285"/>
    </row>
    <row r="41286" spans="27:29" x14ac:dyDescent="0.25">
      <c r="AA41286"/>
      <c r="AB41286"/>
      <c r="AC41286"/>
    </row>
    <row r="41287" spans="27:29" x14ac:dyDescent="0.25">
      <c r="AA41287"/>
      <c r="AB41287"/>
      <c r="AC41287"/>
    </row>
    <row r="41288" spans="27:29" x14ac:dyDescent="0.25">
      <c r="AA41288"/>
      <c r="AB41288"/>
      <c r="AC41288"/>
    </row>
    <row r="41289" spans="27:29" x14ac:dyDescent="0.25">
      <c r="AA41289"/>
      <c r="AB41289"/>
      <c r="AC41289"/>
    </row>
    <row r="41290" spans="27:29" x14ac:dyDescent="0.25">
      <c r="AA41290"/>
      <c r="AB41290"/>
      <c r="AC41290"/>
    </row>
    <row r="41291" spans="27:29" x14ac:dyDescent="0.25">
      <c r="AA41291"/>
      <c r="AB41291"/>
      <c r="AC41291"/>
    </row>
    <row r="41292" spans="27:29" x14ac:dyDescent="0.25">
      <c r="AA41292"/>
      <c r="AB41292"/>
      <c r="AC41292"/>
    </row>
    <row r="41293" spans="27:29" x14ac:dyDescent="0.25">
      <c r="AA41293"/>
      <c r="AB41293"/>
      <c r="AC41293"/>
    </row>
    <row r="41294" spans="27:29" x14ac:dyDescent="0.25">
      <c r="AA41294"/>
      <c r="AB41294"/>
      <c r="AC41294"/>
    </row>
    <row r="41295" spans="27:29" x14ac:dyDescent="0.25">
      <c r="AA41295"/>
      <c r="AB41295"/>
      <c r="AC41295"/>
    </row>
    <row r="41296" spans="27:29" x14ac:dyDescent="0.25">
      <c r="AA41296"/>
      <c r="AB41296"/>
      <c r="AC41296"/>
    </row>
    <row r="41297" spans="27:29" x14ac:dyDescent="0.25">
      <c r="AA41297"/>
      <c r="AB41297"/>
      <c r="AC41297"/>
    </row>
    <row r="41298" spans="27:29" x14ac:dyDescent="0.25">
      <c r="AA41298"/>
      <c r="AB41298"/>
      <c r="AC41298"/>
    </row>
    <row r="41299" spans="27:29" x14ac:dyDescent="0.25">
      <c r="AA41299"/>
      <c r="AB41299"/>
      <c r="AC41299"/>
    </row>
    <row r="41300" spans="27:29" x14ac:dyDescent="0.25">
      <c r="AA41300"/>
      <c r="AB41300"/>
      <c r="AC41300"/>
    </row>
    <row r="41301" spans="27:29" x14ac:dyDescent="0.25">
      <c r="AA41301"/>
      <c r="AB41301"/>
      <c r="AC41301"/>
    </row>
    <row r="41302" spans="27:29" x14ac:dyDescent="0.25">
      <c r="AA41302"/>
      <c r="AB41302"/>
      <c r="AC41302"/>
    </row>
    <row r="41303" spans="27:29" x14ac:dyDescent="0.25">
      <c r="AA41303"/>
      <c r="AB41303"/>
      <c r="AC41303"/>
    </row>
    <row r="41304" spans="27:29" x14ac:dyDescent="0.25">
      <c r="AA41304"/>
      <c r="AB41304"/>
      <c r="AC41304"/>
    </row>
    <row r="41305" spans="27:29" x14ac:dyDescent="0.25">
      <c r="AA41305"/>
      <c r="AB41305"/>
      <c r="AC41305"/>
    </row>
    <row r="41306" spans="27:29" x14ac:dyDescent="0.25">
      <c r="AA41306"/>
      <c r="AB41306"/>
      <c r="AC41306"/>
    </row>
    <row r="41307" spans="27:29" x14ac:dyDescent="0.25">
      <c r="AA41307"/>
      <c r="AB41307"/>
      <c r="AC41307"/>
    </row>
    <row r="41308" spans="27:29" x14ac:dyDescent="0.25">
      <c r="AA41308"/>
      <c r="AB41308"/>
      <c r="AC41308"/>
    </row>
    <row r="41309" spans="27:29" x14ac:dyDescent="0.25">
      <c r="AA41309"/>
      <c r="AB41309"/>
      <c r="AC41309"/>
    </row>
    <row r="41310" spans="27:29" x14ac:dyDescent="0.25">
      <c r="AA41310"/>
      <c r="AB41310"/>
      <c r="AC41310"/>
    </row>
    <row r="41311" spans="27:29" x14ac:dyDescent="0.25">
      <c r="AA41311"/>
      <c r="AB41311"/>
      <c r="AC41311"/>
    </row>
    <row r="41312" spans="27:29" x14ac:dyDescent="0.25">
      <c r="AA41312"/>
      <c r="AB41312"/>
      <c r="AC41312"/>
    </row>
    <row r="41313" spans="27:29" x14ac:dyDescent="0.25">
      <c r="AA41313"/>
      <c r="AB41313"/>
      <c r="AC41313"/>
    </row>
    <row r="41314" spans="27:29" x14ac:dyDescent="0.25">
      <c r="AA41314"/>
      <c r="AB41314"/>
      <c r="AC41314"/>
    </row>
    <row r="41315" spans="27:29" x14ac:dyDescent="0.25">
      <c r="AA41315"/>
      <c r="AB41315"/>
      <c r="AC41315"/>
    </row>
    <row r="41316" spans="27:29" x14ac:dyDescent="0.25">
      <c r="AA41316"/>
      <c r="AB41316"/>
      <c r="AC41316"/>
    </row>
    <row r="41317" spans="27:29" x14ac:dyDescent="0.25">
      <c r="AA41317"/>
      <c r="AB41317"/>
      <c r="AC41317"/>
    </row>
    <row r="41318" spans="27:29" x14ac:dyDescent="0.25">
      <c r="AA41318"/>
      <c r="AB41318"/>
      <c r="AC41318"/>
    </row>
    <row r="41319" spans="27:29" x14ac:dyDescent="0.25">
      <c r="AA41319"/>
      <c r="AB41319"/>
      <c r="AC41319"/>
    </row>
    <row r="41320" spans="27:29" x14ac:dyDescent="0.25">
      <c r="AA41320"/>
      <c r="AB41320"/>
      <c r="AC41320"/>
    </row>
    <row r="41321" spans="27:29" x14ac:dyDescent="0.25">
      <c r="AA41321"/>
      <c r="AB41321"/>
      <c r="AC41321"/>
    </row>
    <row r="41322" spans="27:29" x14ac:dyDescent="0.25">
      <c r="AA41322"/>
      <c r="AB41322"/>
      <c r="AC41322"/>
    </row>
    <row r="41323" spans="27:29" x14ac:dyDescent="0.25">
      <c r="AA41323"/>
      <c r="AB41323"/>
      <c r="AC41323"/>
    </row>
    <row r="41324" spans="27:29" x14ac:dyDescent="0.25">
      <c r="AA41324"/>
      <c r="AB41324"/>
      <c r="AC41324"/>
    </row>
    <row r="41325" spans="27:29" x14ac:dyDescent="0.25">
      <c r="AA41325"/>
      <c r="AB41325"/>
      <c r="AC41325"/>
    </row>
    <row r="41326" spans="27:29" x14ac:dyDescent="0.25">
      <c r="AA41326"/>
      <c r="AB41326"/>
      <c r="AC41326"/>
    </row>
    <row r="41327" spans="27:29" x14ac:dyDescent="0.25">
      <c r="AA41327"/>
      <c r="AB41327"/>
      <c r="AC41327"/>
    </row>
    <row r="41328" spans="27:29" x14ac:dyDescent="0.25">
      <c r="AA41328"/>
      <c r="AB41328"/>
      <c r="AC41328"/>
    </row>
    <row r="41329" spans="27:29" x14ac:dyDescent="0.25">
      <c r="AA41329"/>
      <c r="AB41329"/>
      <c r="AC41329"/>
    </row>
    <row r="41330" spans="27:29" x14ac:dyDescent="0.25">
      <c r="AA41330"/>
      <c r="AB41330"/>
      <c r="AC41330"/>
    </row>
    <row r="41331" spans="27:29" x14ac:dyDescent="0.25">
      <c r="AA41331"/>
      <c r="AB41331"/>
      <c r="AC41331"/>
    </row>
    <row r="41332" spans="27:29" x14ac:dyDescent="0.25">
      <c r="AA41332"/>
      <c r="AB41332"/>
      <c r="AC41332"/>
    </row>
    <row r="41333" spans="27:29" x14ac:dyDescent="0.25">
      <c r="AA41333"/>
      <c r="AB41333"/>
      <c r="AC41333"/>
    </row>
    <row r="41334" spans="27:29" x14ac:dyDescent="0.25">
      <c r="AA41334"/>
      <c r="AB41334"/>
      <c r="AC41334"/>
    </row>
    <row r="41335" spans="27:29" x14ac:dyDescent="0.25">
      <c r="AA41335"/>
      <c r="AB41335"/>
      <c r="AC41335"/>
    </row>
    <row r="41336" spans="27:29" x14ac:dyDescent="0.25">
      <c r="AA41336"/>
      <c r="AB41336"/>
      <c r="AC41336"/>
    </row>
    <row r="41337" spans="27:29" x14ac:dyDescent="0.25">
      <c r="AA41337"/>
      <c r="AB41337"/>
      <c r="AC41337"/>
    </row>
    <row r="41338" spans="27:29" x14ac:dyDescent="0.25">
      <c r="AA41338"/>
      <c r="AB41338"/>
      <c r="AC41338"/>
    </row>
    <row r="41339" spans="27:29" x14ac:dyDescent="0.25">
      <c r="AA41339"/>
      <c r="AB41339"/>
      <c r="AC41339"/>
    </row>
    <row r="41340" spans="27:29" x14ac:dyDescent="0.25">
      <c r="AA41340"/>
      <c r="AB41340"/>
      <c r="AC41340"/>
    </row>
    <row r="41341" spans="27:29" x14ac:dyDescent="0.25">
      <c r="AA41341"/>
      <c r="AB41341"/>
      <c r="AC41341"/>
    </row>
    <row r="41342" spans="27:29" x14ac:dyDescent="0.25">
      <c r="AA41342"/>
      <c r="AB41342"/>
      <c r="AC41342"/>
    </row>
    <row r="41343" spans="27:29" x14ac:dyDescent="0.25">
      <c r="AA41343"/>
      <c r="AB41343"/>
      <c r="AC41343"/>
    </row>
    <row r="41344" spans="27:29" x14ac:dyDescent="0.25">
      <c r="AA41344"/>
      <c r="AB41344"/>
      <c r="AC41344"/>
    </row>
    <row r="41345" spans="27:29" x14ac:dyDescent="0.25">
      <c r="AA41345"/>
      <c r="AB41345"/>
      <c r="AC41345"/>
    </row>
    <row r="41346" spans="27:29" x14ac:dyDescent="0.25">
      <c r="AA41346"/>
      <c r="AB41346"/>
      <c r="AC41346"/>
    </row>
    <row r="41347" spans="27:29" x14ac:dyDescent="0.25">
      <c r="AA41347"/>
      <c r="AB41347"/>
      <c r="AC41347"/>
    </row>
    <row r="41348" spans="27:29" x14ac:dyDescent="0.25">
      <c r="AA41348"/>
      <c r="AB41348"/>
      <c r="AC41348"/>
    </row>
    <row r="41349" spans="27:29" x14ac:dyDescent="0.25">
      <c r="AA41349"/>
      <c r="AB41349"/>
      <c r="AC41349"/>
    </row>
    <row r="41350" spans="27:29" x14ac:dyDescent="0.25">
      <c r="AA41350"/>
      <c r="AB41350"/>
      <c r="AC41350"/>
    </row>
    <row r="41351" spans="27:29" x14ac:dyDescent="0.25">
      <c r="AA41351"/>
      <c r="AB41351"/>
      <c r="AC41351"/>
    </row>
    <row r="41352" spans="27:29" x14ac:dyDescent="0.25">
      <c r="AA41352"/>
      <c r="AB41352"/>
      <c r="AC41352"/>
    </row>
    <row r="41353" spans="27:29" x14ac:dyDescent="0.25">
      <c r="AA41353"/>
      <c r="AB41353"/>
      <c r="AC41353"/>
    </row>
    <row r="41354" spans="27:29" x14ac:dyDescent="0.25">
      <c r="AA41354"/>
      <c r="AB41354"/>
      <c r="AC41354"/>
    </row>
    <row r="41355" spans="27:29" x14ac:dyDescent="0.25">
      <c r="AA41355"/>
      <c r="AB41355"/>
      <c r="AC41355"/>
    </row>
    <row r="41356" spans="27:29" x14ac:dyDescent="0.25">
      <c r="AA41356"/>
      <c r="AB41356"/>
      <c r="AC41356"/>
    </row>
    <row r="41357" spans="27:29" x14ac:dyDescent="0.25">
      <c r="AA41357"/>
      <c r="AB41357"/>
      <c r="AC41357"/>
    </row>
    <row r="41358" spans="27:29" x14ac:dyDescent="0.25">
      <c r="AA41358"/>
      <c r="AB41358"/>
      <c r="AC41358"/>
    </row>
    <row r="41359" spans="27:29" x14ac:dyDescent="0.25">
      <c r="AA41359"/>
      <c r="AB41359"/>
      <c r="AC41359"/>
    </row>
    <row r="41360" spans="27:29" x14ac:dyDescent="0.25">
      <c r="AA41360"/>
      <c r="AB41360"/>
      <c r="AC41360"/>
    </row>
    <row r="41361" spans="27:29" x14ac:dyDescent="0.25">
      <c r="AA41361"/>
      <c r="AB41361"/>
      <c r="AC41361"/>
    </row>
    <row r="41362" spans="27:29" x14ac:dyDescent="0.25">
      <c r="AA41362"/>
      <c r="AB41362"/>
      <c r="AC41362"/>
    </row>
    <row r="41363" spans="27:29" x14ac:dyDescent="0.25">
      <c r="AA41363"/>
      <c r="AB41363"/>
      <c r="AC41363"/>
    </row>
    <row r="41364" spans="27:29" x14ac:dyDescent="0.25">
      <c r="AA41364"/>
      <c r="AB41364"/>
      <c r="AC41364"/>
    </row>
    <row r="41365" spans="27:29" x14ac:dyDescent="0.25">
      <c r="AA41365"/>
      <c r="AB41365"/>
      <c r="AC41365"/>
    </row>
    <row r="41366" spans="27:29" x14ac:dyDescent="0.25">
      <c r="AA41366"/>
      <c r="AB41366"/>
      <c r="AC41366"/>
    </row>
    <row r="41367" spans="27:29" x14ac:dyDescent="0.25">
      <c r="AA41367"/>
      <c r="AB41367"/>
      <c r="AC41367"/>
    </row>
    <row r="41368" spans="27:29" x14ac:dyDescent="0.25">
      <c r="AA41368"/>
      <c r="AB41368"/>
      <c r="AC41368"/>
    </row>
    <row r="41369" spans="27:29" x14ac:dyDescent="0.25">
      <c r="AA41369"/>
      <c r="AB41369"/>
      <c r="AC41369"/>
    </row>
    <row r="41370" spans="27:29" x14ac:dyDescent="0.25">
      <c r="AA41370"/>
      <c r="AB41370"/>
      <c r="AC41370"/>
    </row>
    <row r="41371" spans="27:29" x14ac:dyDescent="0.25">
      <c r="AA41371"/>
      <c r="AB41371"/>
      <c r="AC41371"/>
    </row>
    <row r="41372" spans="27:29" x14ac:dyDescent="0.25">
      <c r="AA41372"/>
      <c r="AB41372"/>
      <c r="AC41372"/>
    </row>
    <row r="41373" spans="27:29" x14ac:dyDescent="0.25">
      <c r="AA41373"/>
      <c r="AB41373"/>
      <c r="AC41373"/>
    </row>
    <row r="41374" spans="27:29" x14ac:dyDescent="0.25">
      <c r="AA41374"/>
      <c r="AB41374"/>
      <c r="AC41374"/>
    </row>
    <row r="41375" spans="27:29" x14ac:dyDescent="0.25">
      <c r="AA41375"/>
      <c r="AB41375"/>
      <c r="AC41375"/>
    </row>
    <row r="41376" spans="27:29" x14ac:dyDescent="0.25">
      <c r="AA41376"/>
      <c r="AB41376"/>
      <c r="AC41376"/>
    </row>
    <row r="41377" spans="27:29" x14ac:dyDescent="0.25">
      <c r="AA41377"/>
      <c r="AB41377"/>
      <c r="AC41377"/>
    </row>
    <row r="41378" spans="27:29" x14ac:dyDescent="0.25">
      <c r="AA41378"/>
      <c r="AB41378"/>
      <c r="AC41378"/>
    </row>
    <row r="41379" spans="27:29" x14ac:dyDescent="0.25">
      <c r="AA41379"/>
      <c r="AB41379"/>
      <c r="AC41379"/>
    </row>
    <row r="41380" spans="27:29" x14ac:dyDescent="0.25">
      <c r="AA41380"/>
      <c r="AB41380"/>
      <c r="AC41380"/>
    </row>
    <row r="41381" spans="27:29" x14ac:dyDescent="0.25">
      <c r="AA41381"/>
      <c r="AB41381"/>
      <c r="AC41381"/>
    </row>
    <row r="41382" spans="27:29" x14ac:dyDescent="0.25">
      <c r="AA41382"/>
      <c r="AB41382"/>
      <c r="AC41382"/>
    </row>
    <row r="41383" spans="27:29" x14ac:dyDescent="0.25">
      <c r="AA41383"/>
      <c r="AB41383"/>
      <c r="AC41383"/>
    </row>
    <row r="41384" spans="27:29" x14ac:dyDescent="0.25">
      <c r="AA41384"/>
      <c r="AB41384"/>
      <c r="AC41384"/>
    </row>
    <row r="41385" spans="27:29" x14ac:dyDescent="0.25">
      <c r="AA41385"/>
      <c r="AB41385"/>
      <c r="AC41385"/>
    </row>
    <row r="41386" spans="27:29" x14ac:dyDescent="0.25">
      <c r="AA41386"/>
      <c r="AB41386"/>
      <c r="AC41386"/>
    </row>
    <row r="41387" spans="27:29" x14ac:dyDescent="0.25">
      <c r="AA41387"/>
      <c r="AB41387"/>
      <c r="AC41387"/>
    </row>
    <row r="41388" spans="27:29" x14ac:dyDescent="0.25">
      <c r="AA41388"/>
      <c r="AB41388"/>
      <c r="AC41388"/>
    </row>
    <row r="41389" spans="27:29" x14ac:dyDescent="0.25">
      <c r="AA41389"/>
      <c r="AB41389"/>
      <c r="AC41389"/>
    </row>
    <row r="41390" spans="27:29" x14ac:dyDescent="0.25">
      <c r="AA41390"/>
      <c r="AB41390"/>
      <c r="AC41390"/>
    </row>
    <row r="41391" spans="27:29" x14ac:dyDescent="0.25">
      <c r="AA41391"/>
      <c r="AB41391"/>
      <c r="AC41391"/>
    </row>
    <row r="41392" spans="27:29" x14ac:dyDescent="0.25">
      <c r="AA41392"/>
      <c r="AB41392"/>
      <c r="AC41392"/>
    </row>
    <row r="41393" spans="27:29" x14ac:dyDescent="0.25">
      <c r="AA41393"/>
      <c r="AB41393"/>
      <c r="AC41393"/>
    </row>
    <row r="41394" spans="27:29" x14ac:dyDescent="0.25">
      <c r="AA41394"/>
      <c r="AB41394"/>
      <c r="AC41394"/>
    </row>
    <row r="41395" spans="27:29" x14ac:dyDescent="0.25">
      <c r="AA41395"/>
      <c r="AB41395"/>
      <c r="AC41395"/>
    </row>
    <row r="41396" spans="27:29" x14ac:dyDescent="0.25">
      <c r="AA41396"/>
      <c r="AB41396"/>
      <c r="AC41396"/>
    </row>
    <row r="41397" spans="27:29" x14ac:dyDescent="0.25">
      <c r="AA41397"/>
      <c r="AB41397"/>
      <c r="AC41397"/>
    </row>
    <row r="41398" spans="27:29" x14ac:dyDescent="0.25">
      <c r="AA41398"/>
      <c r="AB41398"/>
      <c r="AC41398"/>
    </row>
    <row r="41399" spans="27:29" x14ac:dyDescent="0.25">
      <c r="AA41399"/>
      <c r="AB41399"/>
      <c r="AC41399"/>
    </row>
    <row r="41400" spans="27:29" x14ac:dyDescent="0.25">
      <c r="AA41400"/>
      <c r="AB41400"/>
      <c r="AC41400"/>
    </row>
    <row r="41401" spans="27:29" x14ac:dyDescent="0.25">
      <c r="AA41401"/>
      <c r="AB41401"/>
      <c r="AC41401"/>
    </row>
    <row r="41402" spans="27:29" x14ac:dyDescent="0.25">
      <c r="AA41402"/>
      <c r="AB41402"/>
      <c r="AC41402"/>
    </row>
    <row r="41403" spans="27:29" x14ac:dyDescent="0.25">
      <c r="AA41403"/>
      <c r="AB41403"/>
      <c r="AC41403"/>
    </row>
    <row r="41404" spans="27:29" x14ac:dyDescent="0.25">
      <c r="AA41404"/>
      <c r="AB41404"/>
      <c r="AC41404"/>
    </row>
    <row r="41405" spans="27:29" x14ac:dyDescent="0.25">
      <c r="AA41405"/>
      <c r="AB41405"/>
      <c r="AC41405"/>
    </row>
    <row r="41406" spans="27:29" x14ac:dyDescent="0.25">
      <c r="AA41406"/>
      <c r="AB41406"/>
      <c r="AC41406"/>
    </row>
    <row r="41407" spans="27:29" x14ac:dyDescent="0.25">
      <c r="AA41407"/>
      <c r="AB41407"/>
      <c r="AC41407"/>
    </row>
    <row r="41408" spans="27:29" x14ac:dyDescent="0.25">
      <c r="AA41408"/>
      <c r="AB41408"/>
      <c r="AC41408"/>
    </row>
    <row r="41409" spans="27:29" x14ac:dyDescent="0.25">
      <c r="AA41409"/>
      <c r="AB41409"/>
      <c r="AC41409"/>
    </row>
    <row r="41410" spans="27:29" x14ac:dyDescent="0.25">
      <c r="AA41410"/>
      <c r="AB41410"/>
      <c r="AC41410"/>
    </row>
    <row r="41411" spans="27:29" x14ac:dyDescent="0.25">
      <c r="AA41411"/>
      <c r="AB41411"/>
      <c r="AC41411"/>
    </row>
    <row r="41412" spans="27:29" x14ac:dyDescent="0.25">
      <c r="AA41412"/>
      <c r="AB41412"/>
      <c r="AC41412"/>
    </row>
    <row r="41413" spans="27:29" x14ac:dyDescent="0.25">
      <c r="AA41413"/>
      <c r="AB41413"/>
      <c r="AC41413"/>
    </row>
    <row r="41414" spans="27:29" x14ac:dyDescent="0.25">
      <c r="AA41414"/>
      <c r="AB41414"/>
      <c r="AC41414"/>
    </row>
    <row r="41415" spans="27:29" x14ac:dyDescent="0.25">
      <c r="AA41415"/>
      <c r="AB41415"/>
      <c r="AC41415"/>
    </row>
    <row r="41416" spans="27:29" x14ac:dyDescent="0.25">
      <c r="AA41416"/>
      <c r="AB41416"/>
      <c r="AC41416"/>
    </row>
    <row r="41417" spans="27:29" x14ac:dyDescent="0.25">
      <c r="AA41417"/>
      <c r="AB41417"/>
      <c r="AC41417"/>
    </row>
    <row r="41418" spans="27:29" x14ac:dyDescent="0.25">
      <c r="AA41418"/>
      <c r="AB41418"/>
      <c r="AC41418"/>
    </row>
    <row r="41419" spans="27:29" x14ac:dyDescent="0.25">
      <c r="AA41419"/>
      <c r="AB41419"/>
      <c r="AC41419"/>
    </row>
    <row r="41420" spans="27:29" x14ac:dyDescent="0.25">
      <c r="AA41420"/>
      <c r="AB41420"/>
      <c r="AC41420"/>
    </row>
    <row r="41421" spans="27:29" x14ac:dyDescent="0.25">
      <c r="AA41421"/>
      <c r="AB41421"/>
      <c r="AC41421"/>
    </row>
    <row r="41422" spans="27:29" x14ac:dyDescent="0.25">
      <c r="AA41422"/>
      <c r="AB41422"/>
      <c r="AC41422"/>
    </row>
    <row r="41423" spans="27:29" x14ac:dyDescent="0.25">
      <c r="AA41423"/>
      <c r="AB41423"/>
      <c r="AC41423"/>
    </row>
    <row r="41424" spans="27:29" x14ac:dyDescent="0.25">
      <c r="AA41424"/>
      <c r="AB41424"/>
      <c r="AC41424"/>
    </row>
    <row r="41425" spans="27:29" x14ac:dyDescent="0.25">
      <c r="AA41425"/>
      <c r="AB41425"/>
      <c r="AC41425"/>
    </row>
    <row r="41426" spans="27:29" x14ac:dyDescent="0.25">
      <c r="AA41426"/>
      <c r="AB41426"/>
      <c r="AC41426"/>
    </row>
    <row r="41427" spans="27:29" x14ac:dyDescent="0.25">
      <c r="AA41427"/>
      <c r="AB41427"/>
      <c r="AC41427"/>
    </row>
    <row r="41428" spans="27:29" x14ac:dyDescent="0.25">
      <c r="AA41428"/>
      <c r="AB41428"/>
      <c r="AC41428"/>
    </row>
    <row r="41429" spans="27:29" x14ac:dyDescent="0.25">
      <c r="AA41429"/>
      <c r="AB41429"/>
      <c r="AC41429"/>
    </row>
    <row r="41430" spans="27:29" x14ac:dyDescent="0.25">
      <c r="AA41430"/>
      <c r="AB41430"/>
      <c r="AC41430"/>
    </row>
    <row r="41431" spans="27:29" x14ac:dyDescent="0.25">
      <c r="AA41431"/>
      <c r="AB41431"/>
      <c r="AC41431"/>
    </row>
    <row r="41432" spans="27:29" x14ac:dyDescent="0.25">
      <c r="AA41432"/>
      <c r="AB41432"/>
      <c r="AC41432"/>
    </row>
    <row r="41433" spans="27:29" x14ac:dyDescent="0.25">
      <c r="AA41433"/>
      <c r="AB41433"/>
      <c r="AC41433"/>
    </row>
    <row r="41434" spans="27:29" x14ac:dyDescent="0.25">
      <c r="AA41434"/>
      <c r="AB41434"/>
      <c r="AC41434"/>
    </row>
    <row r="41435" spans="27:29" x14ac:dyDescent="0.25">
      <c r="AA41435"/>
      <c r="AB41435"/>
      <c r="AC41435"/>
    </row>
    <row r="41436" spans="27:29" x14ac:dyDescent="0.25">
      <c r="AA41436"/>
      <c r="AB41436"/>
      <c r="AC41436"/>
    </row>
    <row r="41437" spans="27:29" x14ac:dyDescent="0.25">
      <c r="AA41437"/>
      <c r="AB41437"/>
      <c r="AC41437"/>
    </row>
    <row r="41438" spans="27:29" x14ac:dyDescent="0.25">
      <c r="AA41438"/>
      <c r="AB41438"/>
      <c r="AC41438"/>
    </row>
    <row r="41439" spans="27:29" x14ac:dyDescent="0.25">
      <c r="AA41439"/>
      <c r="AB41439"/>
      <c r="AC41439"/>
    </row>
    <row r="41440" spans="27:29" x14ac:dyDescent="0.25">
      <c r="AA41440"/>
      <c r="AB41440"/>
      <c r="AC41440"/>
    </row>
    <row r="41441" spans="27:29" x14ac:dyDescent="0.25">
      <c r="AA41441"/>
      <c r="AB41441"/>
      <c r="AC41441"/>
    </row>
    <row r="41442" spans="27:29" x14ac:dyDescent="0.25">
      <c r="AA41442"/>
      <c r="AB41442"/>
      <c r="AC41442"/>
    </row>
    <row r="41443" spans="27:29" x14ac:dyDescent="0.25">
      <c r="AA41443"/>
      <c r="AB41443"/>
      <c r="AC41443"/>
    </row>
    <row r="41444" spans="27:29" x14ac:dyDescent="0.25">
      <c r="AA41444"/>
      <c r="AB41444"/>
      <c r="AC41444"/>
    </row>
    <row r="41445" spans="27:29" x14ac:dyDescent="0.25">
      <c r="AA41445"/>
      <c r="AB41445"/>
      <c r="AC41445"/>
    </row>
    <row r="41446" spans="27:29" x14ac:dyDescent="0.25">
      <c r="AA41446"/>
      <c r="AB41446"/>
      <c r="AC41446"/>
    </row>
    <row r="41447" spans="27:29" x14ac:dyDescent="0.25">
      <c r="AA41447"/>
      <c r="AB41447"/>
      <c r="AC41447"/>
    </row>
    <row r="41448" spans="27:29" x14ac:dyDescent="0.25">
      <c r="AA41448"/>
      <c r="AB41448"/>
      <c r="AC41448"/>
    </row>
    <row r="41449" spans="27:29" x14ac:dyDescent="0.25">
      <c r="AA41449"/>
      <c r="AB41449"/>
      <c r="AC41449"/>
    </row>
    <row r="41450" spans="27:29" x14ac:dyDescent="0.25">
      <c r="AA41450"/>
      <c r="AB41450"/>
      <c r="AC41450"/>
    </row>
    <row r="41451" spans="27:29" x14ac:dyDescent="0.25">
      <c r="AA41451"/>
      <c r="AB41451"/>
      <c r="AC41451"/>
    </row>
    <row r="41452" spans="27:29" x14ac:dyDescent="0.25">
      <c r="AA41452"/>
      <c r="AB41452"/>
      <c r="AC41452"/>
    </row>
    <row r="41453" spans="27:29" x14ac:dyDescent="0.25">
      <c r="AA41453"/>
      <c r="AB41453"/>
      <c r="AC41453"/>
    </row>
    <row r="41454" spans="27:29" x14ac:dyDescent="0.25">
      <c r="AA41454"/>
      <c r="AB41454"/>
      <c r="AC41454"/>
    </row>
    <row r="41455" spans="27:29" x14ac:dyDescent="0.25">
      <c r="AA41455"/>
      <c r="AB41455"/>
      <c r="AC41455"/>
    </row>
    <row r="41456" spans="27:29" x14ac:dyDescent="0.25">
      <c r="AA41456"/>
      <c r="AB41456"/>
      <c r="AC41456"/>
    </row>
    <row r="41457" spans="27:29" x14ac:dyDescent="0.25">
      <c r="AA41457"/>
      <c r="AB41457"/>
      <c r="AC41457"/>
    </row>
    <row r="41458" spans="27:29" x14ac:dyDescent="0.25">
      <c r="AA41458"/>
      <c r="AB41458"/>
      <c r="AC41458"/>
    </row>
    <row r="41459" spans="27:29" x14ac:dyDescent="0.25">
      <c r="AA41459"/>
      <c r="AB41459"/>
      <c r="AC41459"/>
    </row>
    <row r="41460" spans="27:29" x14ac:dyDescent="0.25">
      <c r="AA41460"/>
      <c r="AB41460"/>
      <c r="AC41460"/>
    </row>
    <row r="41461" spans="27:29" x14ac:dyDescent="0.25">
      <c r="AA41461"/>
      <c r="AB41461"/>
      <c r="AC41461"/>
    </row>
    <row r="41462" spans="27:29" x14ac:dyDescent="0.25">
      <c r="AA41462"/>
      <c r="AB41462"/>
      <c r="AC41462"/>
    </row>
    <row r="41463" spans="27:29" x14ac:dyDescent="0.25">
      <c r="AA41463"/>
      <c r="AB41463"/>
      <c r="AC41463"/>
    </row>
    <row r="41464" spans="27:29" x14ac:dyDescent="0.25">
      <c r="AA41464"/>
      <c r="AB41464"/>
      <c r="AC41464"/>
    </row>
    <row r="41465" spans="27:29" x14ac:dyDescent="0.25">
      <c r="AA41465"/>
      <c r="AB41465"/>
      <c r="AC41465"/>
    </row>
    <row r="41466" spans="27:29" x14ac:dyDescent="0.25">
      <c r="AA41466"/>
      <c r="AB41466"/>
      <c r="AC41466"/>
    </row>
    <row r="41467" spans="27:29" x14ac:dyDescent="0.25">
      <c r="AA41467"/>
      <c r="AB41467"/>
      <c r="AC41467"/>
    </row>
    <row r="41468" spans="27:29" x14ac:dyDescent="0.25">
      <c r="AA41468"/>
      <c r="AB41468"/>
      <c r="AC41468"/>
    </row>
    <row r="41469" spans="27:29" x14ac:dyDescent="0.25">
      <c r="AA41469"/>
      <c r="AB41469"/>
      <c r="AC41469"/>
    </row>
    <row r="41470" spans="27:29" x14ac:dyDescent="0.25">
      <c r="AA41470"/>
      <c r="AB41470"/>
      <c r="AC41470"/>
    </row>
    <row r="41471" spans="27:29" x14ac:dyDescent="0.25">
      <c r="AA41471"/>
      <c r="AB41471"/>
      <c r="AC41471"/>
    </row>
    <row r="41472" spans="27:29" x14ac:dyDescent="0.25">
      <c r="AA41472"/>
      <c r="AB41472"/>
      <c r="AC41472"/>
    </row>
    <row r="41473" spans="27:29" x14ac:dyDescent="0.25">
      <c r="AA41473"/>
      <c r="AB41473"/>
      <c r="AC41473"/>
    </row>
    <row r="41474" spans="27:29" x14ac:dyDescent="0.25">
      <c r="AA41474"/>
      <c r="AB41474"/>
      <c r="AC41474"/>
    </row>
    <row r="41475" spans="27:29" x14ac:dyDescent="0.25">
      <c r="AA41475"/>
      <c r="AB41475"/>
      <c r="AC41475"/>
    </row>
    <row r="41476" spans="27:29" x14ac:dyDescent="0.25">
      <c r="AA41476"/>
      <c r="AB41476"/>
      <c r="AC41476"/>
    </row>
    <row r="41477" spans="27:29" x14ac:dyDescent="0.25">
      <c r="AA41477"/>
      <c r="AB41477"/>
      <c r="AC41477"/>
    </row>
    <row r="41478" spans="27:29" x14ac:dyDescent="0.25">
      <c r="AA41478"/>
      <c r="AB41478"/>
      <c r="AC41478"/>
    </row>
    <row r="41479" spans="27:29" x14ac:dyDescent="0.25">
      <c r="AA41479"/>
      <c r="AB41479"/>
      <c r="AC41479"/>
    </row>
    <row r="41480" spans="27:29" x14ac:dyDescent="0.25">
      <c r="AA41480"/>
      <c r="AB41480"/>
      <c r="AC41480"/>
    </row>
    <row r="41481" spans="27:29" x14ac:dyDescent="0.25">
      <c r="AA41481"/>
      <c r="AB41481"/>
      <c r="AC41481"/>
    </row>
    <row r="41482" spans="27:29" x14ac:dyDescent="0.25">
      <c r="AA41482"/>
      <c r="AB41482"/>
      <c r="AC41482"/>
    </row>
    <row r="41483" spans="27:29" x14ac:dyDescent="0.25">
      <c r="AA41483"/>
      <c r="AB41483"/>
      <c r="AC41483"/>
    </row>
    <row r="41484" spans="27:29" x14ac:dyDescent="0.25">
      <c r="AA41484"/>
      <c r="AB41484"/>
      <c r="AC41484"/>
    </row>
    <row r="41485" spans="27:29" x14ac:dyDescent="0.25">
      <c r="AA41485"/>
      <c r="AB41485"/>
      <c r="AC41485"/>
    </row>
    <row r="41486" spans="27:29" x14ac:dyDescent="0.25">
      <c r="AA41486"/>
      <c r="AB41486"/>
      <c r="AC41486"/>
    </row>
    <row r="41487" spans="27:29" x14ac:dyDescent="0.25">
      <c r="AA41487"/>
      <c r="AB41487"/>
      <c r="AC41487"/>
    </row>
    <row r="41488" spans="27:29" x14ac:dyDescent="0.25">
      <c r="AA41488"/>
      <c r="AB41488"/>
      <c r="AC41488"/>
    </row>
    <row r="41489" spans="27:29" x14ac:dyDescent="0.25">
      <c r="AA41489"/>
      <c r="AB41489"/>
      <c r="AC41489"/>
    </row>
    <row r="41490" spans="27:29" x14ac:dyDescent="0.25">
      <c r="AA41490"/>
      <c r="AB41490"/>
      <c r="AC41490"/>
    </row>
    <row r="41491" spans="27:29" x14ac:dyDescent="0.25">
      <c r="AA41491"/>
      <c r="AB41491"/>
      <c r="AC41491"/>
    </row>
    <row r="41492" spans="27:29" x14ac:dyDescent="0.25">
      <c r="AA41492"/>
      <c r="AB41492"/>
      <c r="AC41492"/>
    </row>
    <row r="41493" spans="27:29" x14ac:dyDescent="0.25">
      <c r="AA41493"/>
      <c r="AB41493"/>
      <c r="AC41493"/>
    </row>
    <row r="41494" spans="27:29" x14ac:dyDescent="0.25">
      <c r="AA41494"/>
      <c r="AB41494"/>
      <c r="AC41494"/>
    </row>
    <row r="41495" spans="27:29" x14ac:dyDescent="0.25">
      <c r="AA41495"/>
      <c r="AB41495"/>
      <c r="AC41495"/>
    </row>
    <row r="41496" spans="27:29" x14ac:dyDescent="0.25">
      <c r="AA41496"/>
      <c r="AB41496"/>
      <c r="AC41496"/>
    </row>
    <row r="41497" spans="27:29" x14ac:dyDescent="0.25">
      <c r="AA41497"/>
      <c r="AB41497"/>
      <c r="AC41497"/>
    </row>
    <row r="41498" spans="27:29" x14ac:dyDescent="0.25">
      <c r="AA41498"/>
      <c r="AB41498"/>
      <c r="AC41498"/>
    </row>
    <row r="41499" spans="27:29" x14ac:dyDescent="0.25">
      <c r="AA41499"/>
      <c r="AB41499"/>
      <c r="AC41499"/>
    </row>
    <row r="41500" spans="27:29" x14ac:dyDescent="0.25">
      <c r="AA41500"/>
      <c r="AB41500"/>
      <c r="AC41500"/>
    </row>
    <row r="41501" spans="27:29" x14ac:dyDescent="0.25">
      <c r="AA41501"/>
      <c r="AB41501"/>
      <c r="AC41501"/>
    </row>
    <row r="41502" spans="27:29" x14ac:dyDescent="0.25">
      <c r="AA41502"/>
      <c r="AB41502"/>
      <c r="AC41502"/>
    </row>
    <row r="41503" spans="27:29" x14ac:dyDescent="0.25">
      <c r="AA41503"/>
      <c r="AB41503"/>
      <c r="AC41503"/>
    </row>
    <row r="41504" spans="27:29" x14ac:dyDescent="0.25">
      <c r="AA41504"/>
      <c r="AB41504"/>
      <c r="AC41504"/>
    </row>
    <row r="41505" spans="27:29" x14ac:dyDescent="0.25">
      <c r="AA41505"/>
      <c r="AB41505"/>
      <c r="AC41505"/>
    </row>
    <row r="41506" spans="27:29" x14ac:dyDescent="0.25">
      <c r="AA41506"/>
      <c r="AB41506"/>
      <c r="AC41506"/>
    </row>
    <row r="41507" spans="27:29" x14ac:dyDescent="0.25">
      <c r="AA41507"/>
      <c r="AB41507"/>
      <c r="AC41507"/>
    </row>
    <row r="41508" spans="27:29" x14ac:dyDescent="0.25">
      <c r="AA41508"/>
      <c r="AB41508"/>
      <c r="AC41508"/>
    </row>
    <row r="41509" spans="27:29" x14ac:dyDescent="0.25">
      <c r="AA41509"/>
      <c r="AB41509"/>
      <c r="AC41509"/>
    </row>
    <row r="41510" spans="27:29" x14ac:dyDescent="0.25">
      <c r="AA41510"/>
      <c r="AB41510"/>
      <c r="AC41510"/>
    </row>
    <row r="41511" spans="27:29" x14ac:dyDescent="0.25">
      <c r="AA41511"/>
      <c r="AB41511"/>
      <c r="AC41511"/>
    </row>
    <row r="41512" spans="27:29" x14ac:dyDescent="0.25">
      <c r="AA41512"/>
      <c r="AB41512"/>
      <c r="AC41512"/>
    </row>
    <row r="41513" spans="27:29" x14ac:dyDescent="0.25">
      <c r="AA41513"/>
      <c r="AB41513"/>
      <c r="AC41513"/>
    </row>
    <row r="41514" spans="27:29" x14ac:dyDescent="0.25">
      <c r="AA41514"/>
      <c r="AB41514"/>
      <c r="AC41514"/>
    </row>
    <row r="41515" spans="27:29" x14ac:dyDescent="0.25">
      <c r="AA41515"/>
      <c r="AB41515"/>
      <c r="AC41515"/>
    </row>
    <row r="41516" spans="27:29" x14ac:dyDescent="0.25">
      <c r="AA41516"/>
      <c r="AB41516"/>
      <c r="AC41516"/>
    </row>
    <row r="41517" spans="27:29" x14ac:dyDescent="0.25">
      <c r="AA41517"/>
      <c r="AB41517"/>
      <c r="AC41517"/>
    </row>
    <row r="41518" spans="27:29" x14ac:dyDescent="0.25">
      <c r="AA41518"/>
      <c r="AB41518"/>
      <c r="AC41518"/>
    </row>
    <row r="41519" spans="27:29" x14ac:dyDescent="0.25">
      <c r="AA41519"/>
      <c r="AB41519"/>
      <c r="AC41519"/>
    </row>
    <row r="41520" spans="27:29" x14ac:dyDescent="0.25">
      <c r="AA41520"/>
      <c r="AB41520"/>
      <c r="AC41520"/>
    </row>
    <row r="41521" spans="27:29" x14ac:dyDescent="0.25">
      <c r="AA41521"/>
      <c r="AB41521"/>
      <c r="AC41521"/>
    </row>
    <row r="41522" spans="27:29" x14ac:dyDescent="0.25">
      <c r="AA41522"/>
      <c r="AB41522"/>
      <c r="AC41522"/>
    </row>
    <row r="41523" spans="27:29" x14ac:dyDescent="0.25">
      <c r="AA41523"/>
      <c r="AB41523"/>
      <c r="AC41523"/>
    </row>
    <row r="41524" spans="27:29" x14ac:dyDescent="0.25">
      <c r="AA41524"/>
      <c r="AB41524"/>
      <c r="AC41524"/>
    </row>
    <row r="41525" spans="27:29" x14ac:dyDescent="0.25">
      <c r="AA41525"/>
      <c r="AB41525"/>
      <c r="AC41525"/>
    </row>
    <row r="41526" spans="27:29" x14ac:dyDescent="0.25">
      <c r="AA41526"/>
      <c r="AB41526"/>
      <c r="AC41526"/>
    </row>
    <row r="41527" spans="27:29" x14ac:dyDescent="0.25">
      <c r="AA41527"/>
      <c r="AB41527"/>
      <c r="AC41527"/>
    </row>
    <row r="41528" spans="27:29" x14ac:dyDescent="0.25">
      <c r="AA41528"/>
      <c r="AB41528"/>
      <c r="AC41528"/>
    </row>
    <row r="41529" spans="27:29" x14ac:dyDescent="0.25">
      <c r="AA41529"/>
      <c r="AB41529"/>
      <c r="AC41529"/>
    </row>
    <row r="41530" spans="27:29" x14ac:dyDescent="0.25">
      <c r="AA41530"/>
      <c r="AB41530"/>
      <c r="AC41530"/>
    </row>
    <row r="41531" spans="27:29" x14ac:dyDescent="0.25">
      <c r="AA41531"/>
      <c r="AB41531"/>
      <c r="AC41531"/>
    </row>
    <row r="41532" spans="27:29" x14ac:dyDescent="0.25">
      <c r="AA41532"/>
      <c r="AB41532"/>
      <c r="AC41532"/>
    </row>
    <row r="41533" spans="27:29" x14ac:dyDescent="0.25">
      <c r="AA41533"/>
      <c r="AB41533"/>
      <c r="AC41533"/>
    </row>
    <row r="41534" spans="27:29" x14ac:dyDescent="0.25">
      <c r="AA41534"/>
      <c r="AB41534"/>
      <c r="AC41534"/>
    </row>
    <row r="41535" spans="27:29" x14ac:dyDescent="0.25">
      <c r="AA41535"/>
      <c r="AB41535"/>
      <c r="AC41535"/>
    </row>
    <row r="41536" spans="27:29" x14ac:dyDescent="0.25">
      <c r="AA41536"/>
      <c r="AB41536"/>
      <c r="AC41536"/>
    </row>
    <row r="41537" spans="27:29" x14ac:dyDescent="0.25">
      <c r="AA41537"/>
      <c r="AB41537"/>
      <c r="AC41537"/>
    </row>
    <row r="41538" spans="27:29" x14ac:dyDescent="0.25">
      <c r="AA41538"/>
      <c r="AB41538"/>
      <c r="AC41538"/>
    </row>
    <row r="41539" spans="27:29" x14ac:dyDescent="0.25">
      <c r="AA41539"/>
      <c r="AB41539"/>
      <c r="AC41539"/>
    </row>
    <row r="41540" spans="27:29" x14ac:dyDescent="0.25">
      <c r="AA41540"/>
      <c r="AB41540"/>
      <c r="AC41540"/>
    </row>
    <row r="41541" spans="27:29" x14ac:dyDescent="0.25">
      <c r="AA41541"/>
      <c r="AB41541"/>
      <c r="AC41541"/>
    </row>
    <row r="41542" spans="27:29" x14ac:dyDescent="0.25">
      <c r="AA41542"/>
      <c r="AB41542"/>
      <c r="AC41542"/>
    </row>
    <row r="41543" spans="27:29" x14ac:dyDescent="0.25">
      <c r="AA41543"/>
      <c r="AB41543"/>
      <c r="AC41543"/>
    </row>
    <row r="41544" spans="27:29" x14ac:dyDescent="0.25">
      <c r="AA41544"/>
      <c r="AB41544"/>
      <c r="AC41544"/>
    </row>
    <row r="41545" spans="27:29" x14ac:dyDescent="0.25">
      <c r="AA41545"/>
      <c r="AB41545"/>
      <c r="AC41545"/>
    </row>
    <row r="41546" spans="27:29" x14ac:dyDescent="0.25">
      <c r="AA41546"/>
      <c r="AB41546"/>
      <c r="AC41546"/>
    </row>
    <row r="41547" spans="27:29" x14ac:dyDescent="0.25">
      <c r="AA41547"/>
      <c r="AB41547"/>
      <c r="AC41547"/>
    </row>
    <row r="41548" spans="27:29" x14ac:dyDescent="0.25">
      <c r="AA41548"/>
      <c r="AB41548"/>
      <c r="AC41548"/>
    </row>
    <row r="41549" spans="27:29" x14ac:dyDescent="0.25">
      <c r="AA41549"/>
      <c r="AB41549"/>
      <c r="AC41549"/>
    </row>
    <row r="41550" spans="27:29" x14ac:dyDescent="0.25">
      <c r="AA41550"/>
      <c r="AB41550"/>
      <c r="AC41550"/>
    </row>
    <row r="41551" spans="27:29" x14ac:dyDescent="0.25">
      <c r="AA41551"/>
      <c r="AB41551"/>
      <c r="AC41551"/>
    </row>
    <row r="41552" spans="27:29" x14ac:dyDescent="0.25">
      <c r="AA41552"/>
      <c r="AB41552"/>
      <c r="AC41552"/>
    </row>
    <row r="41553" spans="27:29" x14ac:dyDescent="0.25">
      <c r="AA41553"/>
      <c r="AB41553"/>
      <c r="AC41553"/>
    </row>
    <row r="41554" spans="27:29" x14ac:dyDescent="0.25">
      <c r="AA41554"/>
      <c r="AB41554"/>
      <c r="AC41554"/>
    </row>
    <row r="41555" spans="27:29" x14ac:dyDescent="0.25">
      <c r="AA41555"/>
      <c r="AB41555"/>
      <c r="AC41555"/>
    </row>
    <row r="41556" spans="27:29" x14ac:dyDescent="0.25">
      <c r="AA41556"/>
      <c r="AB41556"/>
      <c r="AC41556"/>
    </row>
    <row r="41557" spans="27:29" x14ac:dyDescent="0.25">
      <c r="AA41557"/>
      <c r="AB41557"/>
      <c r="AC41557"/>
    </row>
    <row r="41558" spans="27:29" x14ac:dyDescent="0.25">
      <c r="AA41558"/>
      <c r="AB41558"/>
      <c r="AC41558"/>
    </row>
    <row r="41559" spans="27:29" x14ac:dyDescent="0.25">
      <c r="AA41559"/>
      <c r="AB41559"/>
      <c r="AC41559"/>
    </row>
    <row r="41560" spans="27:29" x14ac:dyDescent="0.25">
      <c r="AA41560"/>
      <c r="AB41560"/>
      <c r="AC41560"/>
    </row>
    <row r="41561" spans="27:29" x14ac:dyDescent="0.25">
      <c r="AA41561"/>
      <c r="AB41561"/>
      <c r="AC41561"/>
    </row>
    <row r="41562" spans="27:29" x14ac:dyDescent="0.25">
      <c r="AA41562"/>
      <c r="AB41562"/>
      <c r="AC41562"/>
    </row>
    <row r="41563" spans="27:29" x14ac:dyDescent="0.25">
      <c r="AA41563"/>
      <c r="AB41563"/>
      <c r="AC41563"/>
    </row>
    <row r="41564" spans="27:29" x14ac:dyDescent="0.25">
      <c r="AA41564"/>
      <c r="AB41564"/>
      <c r="AC41564"/>
    </row>
    <row r="41565" spans="27:29" x14ac:dyDescent="0.25">
      <c r="AA41565"/>
      <c r="AB41565"/>
      <c r="AC41565"/>
    </row>
    <row r="41566" spans="27:29" x14ac:dyDescent="0.25">
      <c r="AA41566"/>
      <c r="AB41566"/>
      <c r="AC41566"/>
    </row>
    <row r="41567" spans="27:29" x14ac:dyDescent="0.25">
      <c r="AA41567"/>
      <c r="AB41567"/>
      <c r="AC41567"/>
    </row>
    <row r="41568" spans="27:29" x14ac:dyDescent="0.25">
      <c r="AA41568"/>
      <c r="AB41568"/>
      <c r="AC41568"/>
    </row>
    <row r="41569" spans="27:29" x14ac:dyDescent="0.25">
      <c r="AA41569"/>
      <c r="AB41569"/>
      <c r="AC41569"/>
    </row>
    <row r="41570" spans="27:29" x14ac:dyDescent="0.25">
      <c r="AA41570"/>
      <c r="AB41570"/>
      <c r="AC41570"/>
    </row>
    <row r="41571" spans="27:29" x14ac:dyDescent="0.25">
      <c r="AA41571"/>
      <c r="AB41571"/>
      <c r="AC41571"/>
    </row>
    <row r="41572" spans="27:29" x14ac:dyDescent="0.25">
      <c r="AA41572"/>
      <c r="AB41572"/>
      <c r="AC41572"/>
    </row>
    <row r="41573" spans="27:29" x14ac:dyDescent="0.25">
      <c r="AA41573"/>
      <c r="AB41573"/>
      <c r="AC41573"/>
    </row>
    <row r="41574" spans="27:29" x14ac:dyDescent="0.25">
      <c r="AA41574"/>
      <c r="AB41574"/>
      <c r="AC41574"/>
    </row>
    <row r="41575" spans="27:29" x14ac:dyDescent="0.25">
      <c r="AA41575"/>
      <c r="AB41575"/>
      <c r="AC41575"/>
    </row>
    <row r="41576" spans="27:29" x14ac:dyDescent="0.25">
      <c r="AA41576"/>
      <c r="AB41576"/>
      <c r="AC41576"/>
    </row>
    <row r="41577" spans="27:29" x14ac:dyDescent="0.25">
      <c r="AA41577"/>
      <c r="AB41577"/>
      <c r="AC41577"/>
    </row>
    <row r="41578" spans="27:29" x14ac:dyDescent="0.25">
      <c r="AA41578"/>
      <c r="AB41578"/>
      <c r="AC41578"/>
    </row>
    <row r="41579" spans="27:29" x14ac:dyDescent="0.25">
      <c r="AA41579"/>
      <c r="AB41579"/>
      <c r="AC41579"/>
    </row>
    <row r="41580" spans="27:29" x14ac:dyDescent="0.25">
      <c r="AA41580"/>
      <c r="AB41580"/>
      <c r="AC41580"/>
    </row>
    <row r="41581" spans="27:29" x14ac:dyDescent="0.25">
      <c r="AA41581"/>
      <c r="AB41581"/>
      <c r="AC41581"/>
    </row>
    <row r="41582" spans="27:29" x14ac:dyDescent="0.25">
      <c r="AA41582"/>
      <c r="AB41582"/>
      <c r="AC41582"/>
    </row>
    <row r="41583" spans="27:29" x14ac:dyDescent="0.25">
      <c r="AA41583"/>
      <c r="AB41583"/>
      <c r="AC41583"/>
    </row>
    <row r="41584" spans="27:29" x14ac:dyDescent="0.25">
      <c r="AA41584"/>
      <c r="AB41584"/>
      <c r="AC41584"/>
    </row>
    <row r="41585" spans="27:29" x14ac:dyDescent="0.25">
      <c r="AA41585"/>
      <c r="AB41585"/>
      <c r="AC41585"/>
    </row>
    <row r="41586" spans="27:29" x14ac:dyDescent="0.25">
      <c r="AA41586"/>
      <c r="AB41586"/>
      <c r="AC41586"/>
    </row>
    <row r="41587" spans="27:29" x14ac:dyDescent="0.25">
      <c r="AA41587"/>
      <c r="AB41587"/>
      <c r="AC41587"/>
    </row>
    <row r="41588" spans="27:29" x14ac:dyDescent="0.25">
      <c r="AA41588"/>
      <c r="AB41588"/>
      <c r="AC41588"/>
    </row>
    <row r="41589" spans="27:29" x14ac:dyDescent="0.25">
      <c r="AA41589"/>
      <c r="AB41589"/>
      <c r="AC41589"/>
    </row>
    <row r="41590" spans="27:29" x14ac:dyDescent="0.25">
      <c r="AA41590"/>
      <c r="AB41590"/>
      <c r="AC41590"/>
    </row>
    <row r="41591" spans="27:29" x14ac:dyDescent="0.25">
      <c r="AA41591"/>
      <c r="AB41591"/>
      <c r="AC41591"/>
    </row>
    <row r="41592" spans="27:29" x14ac:dyDescent="0.25">
      <c r="AA41592"/>
      <c r="AB41592"/>
      <c r="AC41592"/>
    </row>
    <row r="41593" spans="27:29" x14ac:dyDescent="0.25">
      <c r="AA41593"/>
      <c r="AB41593"/>
      <c r="AC41593"/>
    </row>
    <row r="41594" spans="27:29" x14ac:dyDescent="0.25">
      <c r="AA41594"/>
      <c r="AB41594"/>
      <c r="AC41594"/>
    </row>
    <row r="41595" spans="27:29" x14ac:dyDescent="0.25">
      <c r="AA41595"/>
      <c r="AB41595"/>
      <c r="AC41595"/>
    </row>
    <row r="41596" spans="27:29" x14ac:dyDescent="0.25">
      <c r="AA41596"/>
      <c r="AB41596"/>
      <c r="AC41596"/>
    </row>
    <row r="41597" spans="27:29" x14ac:dyDescent="0.25">
      <c r="AA41597"/>
      <c r="AB41597"/>
      <c r="AC41597"/>
    </row>
    <row r="41598" spans="27:29" x14ac:dyDescent="0.25">
      <c r="AA41598"/>
      <c r="AB41598"/>
      <c r="AC41598"/>
    </row>
    <row r="41599" spans="27:29" x14ac:dyDescent="0.25">
      <c r="AA41599"/>
      <c r="AB41599"/>
      <c r="AC41599"/>
    </row>
    <row r="41600" spans="27:29" x14ac:dyDescent="0.25">
      <c r="AA41600"/>
      <c r="AB41600"/>
      <c r="AC41600"/>
    </row>
    <row r="41601" spans="27:29" x14ac:dyDescent="0.25">
      <c r="AA41601"/>
      <c r="AB41601"/>
      <c r="AC41601"/>
    </row>
    <row r="41602" spans="27:29" x14ac:dyDescent="0.25">
      <c r="AA41602"/>
      <c r="AB41602"/>
      <c r="AC41602"/>
    </row>
    <row r="41603" spans="27:29" x14ac:dyDescent="0.25">
      <c r="AA41603"/>
      <c r="AB41603"/>
      <c r="AC41603"/>
    </row>
    <row r="41604" spans="27:29" x14ac:dyDescent="0.25">
      <c r="AA41604"/>
      <c r="AB41604"/>
      <c r="AC41604"/>
    </row>
    <row r="41605" spans="27:29" x14ac:dyDescent="0.25">
      <c r="AA41605"/>
      <c r="AB41605"/>
      <c r="AC41605"/>
    </row>
    <row r="41606" spans="27:29" x14ac:dyDescent="0.25">
      <c r="AA41606"/>
      <c r="AB41606"/>
      <c r="AC41606"/>
    </row>
    <row r="41607" spans="27:29" x14ac:dyDescent="0.25">
      <c r="AA41607"/>
      <c r="AB41607"/>
      <c r="AC41607"/>
    </row>
    <row r="41608" spans="27:29" x14ac:dyDescent="0.25">
      <c r="AA41608"/>
      <c r="AB41608"/>
      <c r="AC41608"/>
    </row>
    <row r="41609" spans="27:29" x14ac:dyDescent="0.25">
      <c r="AA41609"/>
      <c r="AB41609"/>
      <c r="AC41609"/>
    </row>
    <row r="41610" spans="27:29" x14ac:dyDescent="0.25">
      <c r="AA41610"/>
      <c r="AB41610"/>
      <c r="AC41610"/>
    </row>
    <row r="41611" spans="27:29" x14ac:dyDescent="0.25">
      <c r="AA41611"/>
      <c r="AB41611"/>
      <c r="AC41611"/>
    </row>
    <row r="41612" spans="27:29" x14ac:dyDescent="0.25">
      <c r="AA41612"/>
      <c r="AB41612"/>
      <c r="AC41612"/>
    </row>
    <row r="41613" spans="27:29" x14ac:dyDescent="0.25">
      <c r="AA41613"/>
      <c r="AB41613"/>
      <c r="AC41613"/>
    </row>
    <row r="41614" spans="27:29" x14ac:dyDescent="0.25">
      <c r="AA41614"/>
      <c r="AB41614"/>
      <c r="AC41614"/>
    </row>
    <row r="41615" spans="27:29" x14ac:dyDescent="0.25">
      <c r="AA41615"/>
      <c r="AB41615"/>
      <c r="AC41615"/>
    </row>
    <row r="41616" spans="27:29" x14ac:dyDescent="0.25">
      <c r="AA41616"/>
      <c r="AB41616"/>
      <c r="AC41616"/>
    </row>
    <row r="41617" spans="27:29" x14ac:dyDescent="0.25">
      <c r="AA41617"/>
      <c r="AB41617"/>
      <c r="AC41617"/>
    </row>
    <row r="41618" spans="27:29" x14ac:dyDescent="0.25">
      <c r="AA41618"/>
      <c r="AB41618"/>
      <c r="AC41618"/>
    </row>
    <row r="41619" spans="27:29" x14ac:dyDescent="0.25">
      <c r="AA41619"/>
      <c r="AB41619"/>
      <c r="AC41619"/>
    </row>
    <row r="41620" spans="27:29" x14ac:dyDescent="0.25">
      <c r="AA41620"/>
      <c r="AB41620"/>
      <c r="AC41620"/>
    </row>
    <row r="41621" spans="27:29" x14ac:dyDescent="0.25">
      <c r="AA41621"/>
      <c r="AB41621"/>
      <c r="AC41621"/>
    </row>
    <row r="41622" spans="27:29" x14ac:dyDescent="0.25">
      <c r="AA41622"/>
      <c r="AB41622"/>
      <c r="AC41622"/>
    </row>
    <row r="41623" spans="27:29" x14ac:dyDescent="0.25">
      <c r="AA41623"/>
      <c r="AB41623"/>
      <c r="AC41623"/>
    </row>
    <row r="41624" spans="27:29" x14ac:dyDescent="0.25">
      <c r="AA41624"/>
      <c r="AB41624"/>
      <c r="AC41624"/>
    </row>
    <row r="41625" spans="27:29" x14ac:dyDescent="0.25">
      <c r="AA41625"/>
      <c r="AB41625"/>
      <c r="AC41625"/>
    </row>
    <row r="41626" spans="27:29" x14ac:dyDescent="0.25">
      <c r="AA41626"/>
      <c r="AB41626"/>
      <c r="AC41626"/>
    </row>
    <row r="41627" spans="27:29" x14ac:dyDescent="0.25">
      <c r="AA41627"/>
      <c r="AB41627"/>
      <c r="AC41627"/>
    </row>
    <row r="41628" spans="27:29" x14ac:dyDescent="0.25">
      <c r="AA41628"/>
      <c r="AB41628"/>
      <c r="AC41628"/>
    </row>
    <row r="41629" spans="27:29" x14ac:dyDescent="0.25">
      <c r="AA41629"/>
      <c r="AB41629"/>
      <c r="AC41629"/>
    </row>
    <row r="41630" spans="27:29" x14ac:dyDescent="0.25">
      <c r="AA41630"/>
      <c r="AB41630"/>
      <c r="AC41630"/>
    </row>
    <row r="41631" spans="27:29" x14ac:dyDescent="0.25">
      <c r="AA41631"/>
      <c r="AB41631"/>
      <c r="AC41631"/>
    </row>
    <row r="41632" spans="27:29" x14ac:dyDescent="0.25">
      <c r="AA41632"/>
      <c r="AB41632"/>
      <c r="AC41632"/>
    </row>
    <row r="41633" spans="27:29" x14ac:dyDescent="0.25">
      <c r="AA41633"/>
      <c r="AB41633"/>
      <c r="AC41633"/>
    </row>
    <row r="41634" spans="27:29" x14ac:dyDescent="0.25">
      <c r="AA41634"/>
      <c r="AB41634"/>
      <c r="AC41634"/>
    </row>
    <row r="41635" spans="27:29" x14ac:dyDescent="0.25">
      <c r="AA41635"/>
      <c r="AB41635"/>
      <c r="AC41635"/>
    </row>
    <row r="41636" spans="27:29" x14ac:dyDescent="0.25">
      <c r="AA41636"/>
      <c r="AB41636"/>
      <c r="AC41636"/>
    </row>
    <row r="41637" spans="27:29" x14ac:dyDescent="0.25">
      <c r="AA41637"/>
      <c r="AB41637"/>
      <c r="AC41637"/>
    </row>
    <row r="41638" spans="27:29" x14ac:dyDescent="0.25">
      <c r="AA41638"/>
      <c r="AB41638"/>
      <c r="AC41638"/>
    </row>
    <row r="41639" spans="27:29" x14ac:dyDescent="0.25">
      <c r="AA41639"/>
      <c r="AB41639"/>
      <c r="AC41639"/>
    </row>
    <row r="41640" spans="27:29" x14ac:dyDescent="0.25">
      <c r="AA41640"/>
      <c r="AB41640"/>
      <c r="AC41640"/>
    </row>
    <row r="41641" spans="27:29" x14ac:dyDescent="0.25">
      <c r="AA41641"/>
      <c r="AB41641"/>
      <c r="AC41641"/>
    </row>
    <row r="41642" spans="27:29" x14ac:dyDescent="0.25">
      <c r="AA41642"/>
      <c r="AB41642"/>
      <c r="AC41642"/>
    </row>
    <row r="41643" spans="27:29" x14ac:dyDescent="0.25">
      <c r="AA41643"/>
      <c r="AB41643"/>
      <c r="AC41643"/>
    </row>
    <row r="41644" spans="27:29" x14ac:dyDescent="0.25">
      <c r="AA41644"/>
      <c r="AB41644"/>
      <c r="AC41644"/>
    </row>
    <row r="41645" spans="27:29" x14ac:dyDescent="0.25">
      <c r="AA41645"/>
      <c r="AB41645"/>
      <c r="AC41645"/>
    </row>
    <row r="41646" spans="27:29" x14ac:dyDescent="0.25">
      <c r="AA41646"/>
      <c r="AB41646"/>
      <c r="AC41646"/>
    </row>
    <row r="41647" spans="27:29" x14ac:dyDescent="0.25">
      <c r="AA41647"/>
      <c r="AB41647"/>
      <c r="AC41647"/>
    </row>
    <row r="41648" spans="27:29" x14ac:dyDescent="0.25">
      <c r="AA41648"/>
      <c r="AB41648"/>
      <c r="AC41648"/>
    </row>
    <row r="41649" spans="27:29" x14ac:dyDescent="0.25">
      <c r="AA41649"/>
      <c r="AB41649"/>
      <c r="AC41649"/>
    </row>
    <row r="41650" spans="27:29" x14ac:dyDescent="0.25">
      <c r="AA41650"/>
      <c r="AB41650"/>
      <c r="AC41650"/>
    </row>
    <row r="41651" spans="27:29" x14ac:dyDescent="0.25">
      <c r="AA41651"/>
      <c r="AB41651"/>
      <c r="AC41651"/>
    </row>
    <row r="41652" spans="27:29" x14ac:dyDescent="0.25">
      <c r="AA41652"/>
      <c r="AB41652"/>
      <c r="AC41652"/>
    </row>
    <row r="41653" spans="27:29" x14ac:dyDescent="0.25">
      <c r="AA41653"/>
      <c r="AB41653"/>
      <c r="AC41653"/>
    </row>
    <row r="41654" spans="27:29" x14ac:dyDescent="0.25">
      <c r="AA41654"/>
      <c r="AB41654"/>
      <c r="AC41654"/>
    </row>
    <row r="41655" spans="27:29" x14ac:dyDescent="0.25">
      <c r="AA41655"/>
      <c r="AB41655"/>
      <c r="AC41655"/>
    </row>
    <row r="41656" spans="27:29" x14ac:dyDescent="0.25">
      <c r="AA41656"/>
      <c r="AB41656"/>
      <c r="AC41656"/>
    </row>
    <row r="41657" spans="27:29" x14ac:dyDescent="0.25">
      <c r="AA41657"/>
      <c r="AB41657"/>
      <c r="AC41657"/>
    </row>
    <row r="41658" spans="27:29" x14ac:dyDescent="0.25">
      <c r="AA41658"/>
      <c r="AB41658"/>
      <c r="AC41658"/>
    </row>
    <row r="41659" spans="27:29" x14ac:dyDescent="0.25">
      <c r="AA41659"/>
      <c r="AB41659"/>
      <c r="AC41659"/>
    </row>
    <row r="41660" spans="27:29" x14ac:dyDescent="0.25">
      <c r="AA41660"/>
      <c r="AB41660"/>
      <c r="AC41660"/>
    </row>
    <row r="41661" spans="27:29" x14ac:dyDescent="0.25">
      <c r="AA41661"/>
      <c r="AB41661"/>
      <c r="AC41661"/>
    </row>
    <row r="41662" spans="27:29" x14ac:dyDescent="0.25">
      <c r="AA41662"/>
      <c r="AB41662"/>
      <c r="AC41662"/>
    </row>
    <row r="41663" spans="27:29" x14ac:dyDescent="0.25">
      <c r="AA41663"/>
      <c r="AB41663"/>
      <c r="AC41663"/>
    </row>
    <row r="41664" spans="27:29" x14ac:dyDescent="0.25">
      <c r="AA41664"/>
      <c r="AB41664"/>
      <c r="AC41664"/>
    </row>
    <row r="41665" spans="27:29" x14ac:dyDescent="0.25">
      <c r="AA41665"/>
      <c r="AB41665"/>
      <c r="AC41665"/>
    </row>
    <row r="41666" spans="27:29" x14ac:dyDescent="0.25">
      <c r="AA41666"/>
      <c r="AB41666"/>
      <c r="AC41666"/>
    </row>
    <row r="41667" spans="27:29" x14ac:dyDescent="0.25">
      <c r="AA41667"/>
      <c r="AB41667"/>
      <c r="AC41667"/>
    </row>
    <row r="41668" spans="27:29" x14ac:dyDescent="0.25">
      <c r="AA41668"/>
      <c r="AB41668"/>
      <c r="AC41668"/>
    </row>
    <row r="41669" spans="27:29" x14ac:dyDescent="0.25">
      <c r="AA41669"/>
      <c r="AB41669"/>
      <c r="AC41669"/>
    </row>
    <row r="41670" spans="27:29" x14ac:dyDescent="0.25">
      <c r="AA41670"/>
      <c r="AB41670"/>
      <c r="AC41670"/>
    </row>
    <row r="41671" spans="27:29" x14ac:dyDescent="0.25">
      <c r="AA41671"/>
      <c r="AB41671"/>
      <c r="AC41671"/>
    </row>
    <row r="41672" spans="27:29" x14ac:dyDescent="0.25">
      <c r="AA41672"/>
      <c r="AB41672"/>
      <c r="AC41672"/>
    </row>
    <row r="41673" spans="27:29" x14ac:dyDescent="0.25">
      <c r="AA41673"/>
      <c r="AB41673"/>
      <c r="AC41673"/>
    </row>
    <row r="41674" spans="27:29" x14ac:dyDescent="0.25">
      <c r="AA41674"/>
      <c r="AB41674"/>
      <c r="AC41674"/>
    </row>
    <row r="41675" spans="27:29" x14ac:dyDescent="0.25">
      <c r="AA41675"/>
      <c r="AB41675"/>
      <c r="AC41675"/>
    </row>
    <row r="41676" spans="27:29" x14ac:dyDescent="0.25">
      <c r="AA41676"/>
      <c r="AB41676"/>
      <c r="AC41676"/>
    </row>
    <row r="41677" spans="27:29" x14ac:dyDescent="0.25">
      <c r="AA41677"/>
      <c r="AB41677"/>
      <c r="AC41677"/>
    </row>
    <row r="41678" spans="27:29" x14ac:dyDescent="0.25">
      <c r="AA41678"/>
      <c r="AB41678"/>
      <c r="AC41678"/>
    </row>
    <row r="41679" spans="27:29" x14ac:dyDescent="0.25">
      <c r="AA41679"/>
      <c r="AB41679"/>
      <c r="AC41679"/>
    </row>
    <row r="41680" spans="27:29" x14ac:dyDescent="0.25">
      <c r="AA41680"/>
      <c r="AB41680"/>
      <c r="AC41680"/>
    </row>
    <row r="41681" spans="27:29" x14ac:dyDescent="0.25">
      <c r="AA41681"/>
      <c r="AB41681"/>
      <c r="AC41681"/>
    </row>
    <row r="41682" spans="27:29" x14ac:dyDescent="0.25">
      <c r="AA41682"/>
      <c r="AB41682"/>
      <c r="AC41682"/>
    </row>
    <row r="41683" spans="27:29" x14ac:dyDescent="0.25">
      <c r="AA41683"/>
      <c r="AB41683"/>
      <c r="AC41683"/>
    </row>
    <row r="41684" spans="27:29" x14ac:dyDescent="0.25">
      <c r="AA41684"/>
      <c r="AB41684"/>
      <c r="AC41684"/>
    </row>
    <row r="41685" spans="27:29" x14ac:dyDescent="0.25">
      <c r="AA41685"/>
      <c r="AB41685"/>
      <c r="AC41685"/>
    </row>
    <row r="41686" spans="27:29" x14ac:dyDescent="0.25">
      <c r="AA41686"/>
      <c r="AB41686"/>
      <c r="AC41686"/>
    </row>
    <row r="41687" spans="27:29" x14ac:dyDescent="0.25">
      <c r="AA41687"/>
      <c r="AB41687"/>
      <c r="AC41687"/>
    </row>
    <row r="41688" spans="27:29" x14ac:dyDescent="0.25">
      <c r="AA41688"/>
      <c r="AB41688"/>
      <c r="AC41688"/>
    </row>
    <row r="41689" spans="27:29" x14ac:dyDescent="0.25">
      <c r="AA41689"/>
      <c r="AB41689"/>
      <c r="AC41689"/>
    </row>
    <row r="41690" spans="27:29" x14ac:dyDescent="0.25">
      <c r="AA41690"/>
      <c r="AB41690"/>
      <c r="AC41690"/>
    </row>
    <row r="41691" spans="27:29" x14ac:dyDescent="0.25">
      <c r="AA41691"/>
      <c r="AB41691"/>
      <c r="AC41691"/>
    </row>
    <row r="41692" spans="27:29" x14ac:dyDescent="0.25">
      <c r="AA41692"/>
      <c r="AB41692"/>
      <c r="AC41692"/>
    </row>
    <row r="41693" spans="27:29" x14ac:dyDescent="0.25">
      <c r="AA41693"/>
      <c r="AB41693"/>
      <c r="AC41693"/>
    </row>
    <row r="41694" spans="27:29" x14ac:dyDescent="0.25">
      <c r="AA41694"/>
      <c r="AB41694"/>
      <c r="AC41694"/>
    </row>
    <row r="41695" spans="27:29" x14ac:dyDescent="0.25">
      <c r="AA41695"/>
      <c r="AB41695"/>
      <c r="AC41695"/>
    </row>
    <row r="41696" spans="27:29" x14ac:dyDescent="0.25">
      <c r="AA41696"/>
      <c r="AB41696"/>
      <c r="AC41696"/>
    </row>
    <row r="41697" spans="27:29" x14ac:dyDescent="0.25">
      <c r="AA41697"/>
      <c r="AB41697"/>
      <c r="AC41697"/>
    </row>
    <row r="41698" spans="27:29" x14ac:dyDescent="0.25">
      <c r="AA41698"/>
      <c r="AB41698"/>
      <c r="AC41698"/>
    </row>
    <row r="41699" spans="27:29" x14ac:dyDescent="0.25">
      <c r="AA41699"/>
      <c r="AB41699"/>
      <c r="AC41699"/>
    </row>
    <row r="41700" spans="27:29" x14ac:dyDescent="0.25">
      <c r="AA41700"/>
      <c r="AB41700"/>
      <c r="AC41700"/>
    </row>
    <row r="41701" spans="27:29" x14ac:dyDescent="0.25">
      <c r="AA41701"/>
      <c r="AB41701"/>
      <c r="AC41701"/>
    </row>
    <row r="41702" spans="27:29" x14ac:dyDescent="0.25">
      <c r="AA41702"/>
      <c r="AB41702"/>
      <c r="AC41702"/>
    </row>
    <row r="41703" spans="27:29" x14ac:dyDescent="0.25">
      <c r="AA41703"/>
      <c r="AB41703"/>
      <c r="AC41703"/>
    </row>
    <row r="41704" spans="27:29" x14ac:dyDescent="0.25">
      <c r="AA41704"/>
      <c r="AB41704"/>
      <c r="AC41704"/>
    </row>
    <row r="41705" spans="27:29" x14ac:dyDescent="0.25">
      <c r="AA41705"/>
      <c r="AB41705"/>
      <c r="AC41705"/>
    </row>
    <row r="41706" spans="27:29" x14ac:dyDescent="0.25">
      <c r="AA41706"/>
      <c r="AB41706"/>
      <c r="AC41706"/>
    </row>
    <row r="41707" spans="27:29" x14ac:dyDescent="0.25">
      <c r="AA41707"/>
      <c r="AB41707"/>
      <c r="AC41707"/>
    </row>
    <row r="41708" spans="27:29" x14ac:dyDescent="0.25">
      <c r="AA41708"/>
      <c r="AB41708"/>
      <c r="AC41708"/>
    </row>
    <row r="41709" spans="27:29" x14ac:dyDescent="0.25">
      <c r="AA41709"/>
      <c r="AB41709"/>
      <c r="AC41709"/>
    </row>
    <row r="41710" spans="27:29" x14ac:dyDescent="0.25">
      <c r="AA41710"/>
      <c r="AB41710"/>
      <c r="AC41710"/>
    </row>
    <row r="41711" spans="27:29" x14ac:dyDescent="0.25">
      <c r="AA41711"/>
      <c r="AB41711"/>
      <c r="AC41711"/>
    </row>
    <row r="41712" spans="27:29" x14ac:dyDescent="0.25">
      <c r="AA41712"/>
      <c r="AB41712"/>
      <c r="AC41712"/>
    </row>
    <row r="41713" spans="27:29" x14ac:dyDescent="0.25">
      <c r="AA41713"/>
      <c r="AB41713"/>
      <c r="AC41713"/>
    </row>
    <row r="41714" spans="27:29" x14ac:dyDescent="0.25">
      <c r="AA41714"/>
      <c r="AB41714"/>
      <c r="AC41714"/>
    </row>
    <row r="41715" spans="27:29" x14ac:dyDescent="0.25">
      <c r="AA41715"/>
      <c r="AB41715"/>
      <c r="AC41715"/>
    </row>
    <row r="41716" spans="27:29" x14ac:dyDescent="0.25">
      <c r="AA41716"/>
      <c r="AB41716"/>
      <c r="AC41716"/>
    </row>
    <row r="41717" spans="27:29" x14ac:dyDescent="0.25">
      <c r="AA41717"/>
      <c r="AB41717"/>
      <c r="AC41717"/>
    </row>
    <row r="41718" spans="27:29" x14ac:dyDescent="0.25">
      <c r="AA41718"/>
      <c r="AB41718"/>
      <c r="AC41718"/>
    </row>
    <row r="41719" spans="27:29" x14ac:dyDescent="0.25">
      <c r="AA41719"/>
      <c r="AB41719"/>
      <c r="AC41719"/>
    </row>
    <row r="41720" spans="27:29" x14ac:dyDescent="0.25">
      <c r="AA41720"/>
      <c r="AB41720"/>
      <c r="AC41720"/>
    </row>
    <row r="41721" spans="27:29" x14ac:dyDescent="0.25">
      <c r="AA41721"/>
      <c r="AB41721"/>
      <c r="AC41721"/>
    </row>
    <row r="41722" spans="27:29" x14ac:dyDescent="0.25">
      <c r="AA41722"/>
      <c r="AB41722"/>
      <c r="AC41722"/>
    </row>
    <row r="41723" spans="27:29" x14ac:dyDescent="0.25">
      <c r="AA41723"/>
      <c r="AB41723"/>
      <c r="AC41723"/>
    </row>
    <row r="41724" spans="27:29" x14ac:dyDescent="0.25">
      <c r="AA41724"/>
      <c r="AB41724"/>
      <c r="AC41724"/>
    </row>
    <row r="41725" spans="27:29" x14ac:dyDescent="0.25">
      <c r="AA41725"/>
      <c r="AB41725"/>
      <c r="AC41725"/>
    </row>
    <row r="41726" spans="27:29" x14ac:dyDescent="0.25">
      <c r="AA41726"/>
      <c r="AB41726"/>
      <c r="AC41726"/>
    </row>
    <row r="41727" spans="27:29" x14ac:dyDescent="0.25">
      <c r="AA41727"/>
      <c r="AB41727"/>
      <c r="AC41727"/>
    </row>
    <row r="41728" spans="27:29" x14ac:dyDescent="0.25">
      <c r="AA41728"/>
      <c r="AB41728"/>
      <c r="AC41728"/>
    </row>
    <row r="41729" spans="27:29" x14ac:dyDescent="0.25">
      <c r="AA41729"/>
      <c r="AB41729"/>
      <c r="AC41729"/>
    </row>
    <row r="41730" spans="27:29" x14ac:dyDescent="0.25">
      <c r="AA41730"/>
      <c r="AB41730"/>
      <c r="AC41730"/>
    </row>
    <row r="41731" spans="27:29" x14ac:dyDescent="0.25">
      <c r="AA41731"/>
      <c r="AB41731"/>
      <c r="AC41731"/>
    </row>
    <row r="41732" spans="27:29" x14ac:dyDescent="0.25">
      <c r="AA41732"/>
      <c r="AB41732"/>
      <c r="AC41732"/>
    </row>
    <row r="41733" spans="27:29" x14ac:dyDescent="0.25">
      <c r="AA41733"/>
      <c r="AB41733"/>
      <c r="AC41733"/>
    </row>
    <row r="41734" spans="27:29" x14ac:dyDescent="0.25">
      <c r="AA41734"/>
      <c r="AB41734"/>
      <c r="AC41734"/>
    </row>
    <row r="41735" spans="27:29" x14ac:dyDescent="0.25">
      <c r="AA41735"/>
      <c r="AB41735"/>
      <c r="AC41735"/>
    </row>
    <row r="41736" spans="27:29" x14ac:dyDescent="0.25">
      <c r="AA41736"/>
      <c r="AB41736"/>
      <c r="AC41736"/>
    </row>
    <row r="41737" spans="27:29" x14ac:dyDescent="0.25">
      <c r="AA41737"/>
      <c r="AB41737"/>
      <c r="AC41737"/>
    </row>
    <row r="41738" spans="27:29" x14ac:dyDescent="0.25">
      <c r="AA41738"/>
      <c r="AB41738"/>
      <c r="AC41738"/>
    </row>
    <row r="41739" spans="27:29" x14ac:dyDescent="0.25">
      <c r="AA41739"/>
      <c r="AB41739"/>
      <c r="AC41739"/>
    </row>
    <row r="41740" spans="27:29" x14ac:dyDescent="0.25">
      <c r="AA41740"/>
      <c r="AB41740"/>
      <c r="AC41740"/>
    </row>
    <row r="41741" spans="27:29" x14ac:dyDescent="0.25">
      <c r="AA41741"/>
      <c r="AB41741"/>
      <c r="AC41741"/>
    </row>
    <row r="41742" spans="27:29" x14ac:dyDescent="0.25">
      <c r="AA41742"/>
      <c r="AB41742"/>
      <c r="AC41742"/>
    </row>
    <row r="41743" spans="27:29" x14ac:dyDescent="0.25">
      <c r="AA41743"/>
      <c r="AB41743"/>
      <c r="AC41743"/>
    </row>
    <row r="41744" spans="27:29" x14ac:dyDescent="0.25">
      <c r="AA41744"/>
      <c r="AB41744"/>
      <c r="AC41744"/>
    </row>
    <row r="41745" spans="27:29" x14ac:dyDescent="0.25">
      <c r="AA41745"/>
      <c r="AB41745"/>
      <c r="AC41745"/>
    </row>
    <row r="41746" spans="27:29" x14ac:dyDescent="0.25">
      <c r="AA41746"/>
      <c r="AB41746"/>
      <c r="AC41746"/>
    </row>
    <row r="41747" spans="27:29" x14ac:dyDescent="0.25">
      <c r="AA41747"/>
      <c r="AB41747"/>
      <c r="AC41747"/>
    </row>
    <row r="41748" spans="27:29" x14ac:dyDescent="0.25">
      <c r="AA41748"/>
      <c r="AB41748"/>
      <c r="AC41748"/>
    </row>
    <row r="41749" spans="27:29" x14ac:dyDescent="0.25">
      <c r="AA41749"/>
      <c r="AB41749"/>
      <c r="AC41749"/>
    </row>
    <row r="41750" spans="27:29" x14ac:dyDescent="0.25">
      <c r="AA41750"/>
      <c r="AB41750"/>
      <c r="AC41750"/>
    </row>
    <row r="41751" spans="27:29" x14ac:dyDescent="0.25">
      <c r="AA41751"/>
      <c r="AB41751"/>
      <c r="AC41751"/>
    </row>
    <row r="41752" spans="27:29" x14ac:dyDescent="0.25">
      <c r="AA41752"/>
      <c r="AB41752"/>
      <c r="AC41752"/>
    </row>
    <row r="41753" spans="27:29" x14ac:dyDescent="0.25">
      <c r="AA41753"/>
      <c r="AB41753"/>
      <c r="AC41753"/>
    </row>
    <row r="41754" spans="27:29" x14ac:dyDescent="0.25">
      <c r="AA41754"/>
      <c r="AB41754"/>
      <c r="AC41754"/>
    </row>
    <row r="41755" spans="27:29" x14ac:dyDescent="0.25">
      <c r="AA41755"/>
      <c r="AB41755"/>
      <c r="AC41755"/>
    </row>
    <row r="41756" spans="27:29" x14ac:dyDescent="0.25">
      <c r="AA41756"/>
      <c r="AB41756"/>
      <c r="AC41756"/>
    </row>
    <row r="41757" spans="27:29" x14ac:dyDescent="0.25">
      <c r="AA41757"/>
      <c r="AB41757"/>
      <c r="AC41757"/>
    </row>
    <row r="41758" spans="27:29" x14ac:dyDescent="0.25">
      <c r="AA41758"/>
      <c r="AB41758"/>
      <c r="AC41758"/>
    </row>
    <row r="41759" spans="27:29" x14ac:dyDescent="0.25">
      <c r="AA41759"/>
      <c r="AB41759"/>
      <c r="AC41759"/>
    </row>
    <row r="41760" spans="27:29" x14ac:dyDescent="0.25">
      <c r="AA41760"/>
      <c r="AB41760"/>
      <c r="AC41760"/>
    </row>
    <row r="41761" spans="27:29" x14ac:dyDescent="0.25">
      <c r="AA41761"/>
      <c r="AB41761"/>
      <c r="AC41761"/>
    </row>
    <row r="41762" spans="27:29" x14ac:dyDescent="0.25">
      <c r="AA41762"/>
      <c r="AB41762"/>
      <c r="AC41762"/>
    </row>
    <row r="41763" spans="27:29" x14ac:dyDescent="0.25">
      <c r="AA41763"/>
      <c r="AB41763"/>
      <c r="AC41763"/>
    </row>
    <row r="41764" spans="27:29" x14ac:dyDescent="0.25">
      <c r="AA41764"/>
      <c r="AB41764"/>
      <c r="AC41764"/>
    </row>
    <row r="41765" spans="27:29" x14ac:dyDescent="0.25">
      <c r="AA41765"/>
      <c r="AB41765"/>
      <c r="AC41765"/>
    </row>
    <row r="41766" spans="27:29" x14ac:dyDescent="0.25">
      <c r="AA41766"/>
      <c r="AB41766"/>
      <c r="AC41766"/>
    </row>
    <row r="41767" spans="27:29" x14ac:dyDescent="0.25">
      <c r="AA41767"/>
      <c r="AB41767"/>
      <c r="AC41767"/>
    </row>
    <row r="41768" spans="27:29" x14ac:dyDescent="0.25">
      <c r="AA41768"/>
      <c r="AB41768"/>
      <c r="AC41768"/>
    </row>
    <row r="41769" spans="27:29" x14ac:dyDescent="0.25">
      <c r="AA41769"/>
      <c r="AB41769"/>
      <c r="AC41769"/>
    </row>
    <row r="41770" spans="27:29" x14ac:dyDescent="0.25">
      <c r="AA41770"/>
      <c r="AB41770"/>
      <c r="AC41770"/>
    </row>
    <row r="41771" spans="27:29" x14ac:dyDescent="0.25">
      <c r="AA41771"/>
      <c r="AB41771"/>
      <c r="AC41771"/>
    </row>
    <row r="41772" spans="27:29" x14ac:dyDescent="0.25">
      <c r="AA41772"/>
      <c r="AB41772"/>
      <c r="AC41772"/>
    </row>
    <row r="41773" spans="27:29" x14ac:dyDescent="0.25">
      <c r="AA41773"/>
      <c r="AB41773"/>
      <c r="AC41773"/>
    </row>
    <row r="41774" spans="27:29" x14ac:dyDescent="0.25">
      <c r="AA41774"/>
      <c r="AB41774"/>
      <c r="AC41774"/>
    </row>
    <row r="41775" spans="27:29" x14ac:dyDescent="0.25">
      <c r="AA41775"/>
      <c r="AB41775"/>
      <c r="AC41775"/>
    </row>
    <row r="41776" spans="27:29" x14ac:dyDescent="0.25">
      <c r="AA41776"/>
      <c r="AB41776"/>
      <c r="AC41776"/>
    </row>
    <row r="41777" spans="27:29" x14ac:dyDescent="0.25">
      <c r="AA41777"/>
      <c r="AB41777"/>
      <c r="AC41777"/>
    </row>
    <row r="41778" spans="27:29" x14ac:dyDescent="0.25">
      <c r="AA41778"/>
      <c r="AB41778"/>
      <c r="AC41778"/>
    </row>
    <row r="41779" spans="27:29" x14ac:dyDescent="0.25">
      <c r="AA41779"/>
      <c r="AB41779"/>
      <c r="AC41779"/>
    </row>
    <row r="41780" spans="27:29" x14ac:dyDescent="0.25">
      <c r="AA41780"/>
      <c r="AB41780"/>
      <c r="AC41780"/>
    </row>
    <row r="41781" spans="27:29" x14ac:dyDescent="0.25">
      <c r="AA41781"/>
      <c r="AB41781"/>
      <c r="AC41781"/>
    </row>
    <row r="41782" spans="27:29" x14ac:dyDescent="0.25">
      <c r="AA41782"/>
      <c r="AB41782"/>
      <c r="AC41782"/>
    </row>
    <row r="41783" spans="27:29" x14ac:dyDescent="0.25">
      <c r="AA41783"/>
      <c r="AB41783"/>
      <c r="AC41783"/>
    </row>
    <row r="41784" spans="27:29" x14ac:dyDescent="0.25">
      <c r="AA41784"/>
      <c r="AB41784"/>
      <c r="AC41784"/>
    </row>
    <row r="41785" spans="27:29" x14ac:dyDescent="0.25">
      <c r="AA41785"/>
      <c r="AB41785"/>
      <c r="AC41785"/>
    </row>
    <row r="41786" spans="27:29" x14ac:dyDescent="0.25">
      <c r="AA41786"/>
      <c r="AB41786"/>
      <c r="AC41786"/>
    </row>
    <row r="41787" spans="27:29" x14ac:dyDescent="0.25">
      <c r="AA41787"/>
      <c r="AB41787"/>
      <c r="AC41787"/>
    </row>
    <row r="41788" spans="27:29" x14ac:dyDescent="0.25">
      <c r="AA41788"/>
      <c r="AB41788"/>
      <c r="AC41788"/>
    </row>
    <row r="41789" spans="27:29" x14ac:dyDescent="0.25">
      <c r="AA41789"/>
      <c r="AB41789"/>
      <c r="AC41789"/>
    </row>
    <row r="41790" spans="27:29" x14ac:dyDescent="0.25">
      <c r="AA41790"/>
      <c r="AB41790"/>
      <c r="AC41790"/>
    </row>
    <row r="41791" spans="27:29" x14ac:dyDescent="0.25">
      <c r="AA41791"/>
      <c r="AB41791"/>
      <c r="AC41791"/>
    </row>
    <row r="41792" spans="27:29" x14ac:dyDescent="0.25">
      <c r="AA41792"/>
      <c r="AB41792"/>
      <c r="AC41792"/>
    </row>
    <row r="41793" spans="27:29" x14ac:dyDescent="0.25">
      <c r="AA41793"/>
      <c r="AB41793"/>
      <c r="AC41793"/>
    </row>
    <row r="41794" spans="27:29" x14ac:dyDescent="0.25">
      <c r="AA41794"/>
      <c r="AB41794"/>
      <c r="AC41794"/>
    </row>
    <row r="41795" spans="27:29" x14ac:dyDescent="0.25">
      <c r="AA41795"/>
      <c r="AB41795"/>
      <c r="AC41795"/>
    </row>
    <row r="41796" spans="27:29" x14ac:dyDescent="0.25">
      <c r="AA41796"/>
      <c r="AB41796"/>
      <c r="AC41796"/>
    </row>
    <row r="41797" spans="27:29" x14ac:dyDescent="0.25">
      <c r="AA41797"/>
      <c r="AB41797"/>
      <c r="AC41797"/>
    </row>
    <row r="41798" spans="27:29" x14ac:dyDescent="0.25">
      <c r="AA41798"/>
      <c r="AB41798"/>
      <c r="AC41798"/>
    </row>
    <row r="41799" spans="27:29" x14ac:dyDescent="0.25">
      <c r="AA41799"/>
      <c r="AB41799"/>
      <c r="AC41799"/>
    </row>
    <row r="41800" spans="27:29" x14ac:dyDescent="0.25">
      <c r="AA41800"/>
      <c r="AB41800"/>
      <c r="AC41800"/>
    </row>
    <row r="41801" spans="27:29" x14ac:dyDescent="0.25">
      <c r="AA41801"/>
      <c r="AB41801"/>
      <c r="AC41801"/>
    </row>
    <row r="41802" spans="27:29" x14ac:dyDescent="0.25">
      <c r="AA41802"/>
      <c r="AB41802"/>
      <c r="AC41802"/>
    </row>
    <row r="41803" spans="27:29" x14ac:dyDescent="0.25">
      <c r="AA41803"/>
      <c r="AB41803"/>
      <c r="AC41803"/>
    </row>
    <row r="41804" spans="27:29" x14ac:dyDescent="0.25">
      <c r="AA41804"/>
      <c r="AB41804"/>
      <c r="AC41804"/>
    </row>
    <row r="41805" spans="27:29" x14ac:dyDescent="0.25">
      <c r="AA41805"/>
      <c r="AB41805"/>
      <c r="AC41805"/>
    </row>
    <row r="41806" spans="27:29" x14ac:dyDescent="0.25">
      <c r="AA41806"/>
      <c r="AB41806"/>
      <c r="AC41806"/>
    </row>
    <row r="41807" spans="27:29" x14ac:dyDescent="0.25">
      <c r="AA41807"/>
      <c r="AB41807"/>
      <c r="AC41807"/>
    </row>
    <row r="41808" spans="27:29" x14ac:dyDescent="0.25">
      <c r="AA41808"/>
      <c r="AB41808"/>
      <c r="AC41808"/>
    </row>
    <row r="41809" spans="27:29" x14ac:dyDescent="0.25">
      <c r="AA41809"/>
      <c r="AB41809"/>
      <c r="AC41809"/>
    </row>
    <row r="41810" spans="27:29" x14ac:dyDescent="0.25">
      <c r="AA41810"/>
      <c r="AB41810"/>
      <c r="AC41810"/>
    </row>
    <row r="41811" spans="27:29" x14ac:dyDescent="0.25">
      <c r="AA41811"/>
      <c r="AB41811"/>
      <c r="AC41811"/>
    </row>
    <row r="41812" spans="27:29" x14ac:dyDescent="0.25">
      <c r="AA41812"/>
      <c r="AB41812"/>
      <c r="AC41812"/>
    </row>
    <row r="41813" spans="27:29" x14ac:dyDescent="0.25">
      <c r="AA41813"/>
      <c r="AB41813"/>
      <c r="AC41813"/>
    </row>
    <row r="41814" spans="27:29" x14ac:dyDescent="0.25">
      <c r="AA41814"/>
      <c r="AB41814"/>
      <c r="AC41814"/>
    </row>
    <row r="41815" spans="27:29" x14ac:dyDescent="0.25">
      <c r="AA41815"/>
      <c r="AB41815"/>
      <c r="AC41815"/>
    </row>
    <row r="41816" spans="27:29" x14ac:dyDescent="0.25">
      <c r="AA41816"/>
      <c r="AB41816"/>
      <c r="AC41816"/>
    </row>
    <row r="41817" spans="27:29" x14ac:dyDescent="0.25">
      <c r="AA41817"/>
      <c r="AB41817"/>
      <c r="AC41817"/>
    </row>
    <row r="41818" spans="27:29" x14ac:dyDescent="0.25">
      <c r="AA41818"/>
      <c r="AB41818"/>
      <c r="AC41818"/>
    </row>
    <row r="41819" spans="27:29" x14ac:dyDescent="0.25">
      <c r="AA41819"/>
      <c r="AB41819"/>
      <c r="AC41819"/>
    </row>
    <row r="41820" spans="27:29" x14ac:dyDescent="0.25">
      <c r="AA41820"/>
      <c r="AB41820"/>
      <c r="AC41820"/>
    </row>
    <row r="41821" spans="27:29" x14ac:dyDescent="0.25">
      <c r="AA41821"/>
      <c r="AB41821"/>
      <c r="AC41821"/>
    </row>
    <row r="41822" spans="27:29" x14ac:dyDescent="0.25">
      <c r="AA41822"/>
      <c r="AB41822"/>
      <c r="AC41822"/>
    </row>
    <row r="41823" spans="27:29" x14ac:dyDescent="0.25">
      <c r="AA41823"/>
      <c r="AB41823"/>
      <c r="AC41823"/>
    </row>
    <row r="41824" spans="27:29" x14ac:dyDescent="0.25">
      <c r="AA41824"/>
      <c r="AB41824"/>
      <c r="AC41824"/>
    </row>
    <row r="41825" spans="27:29" x14ac:dyDescent="0.25">
      <c r="AA41825"/>
      <c r="AB41825"/>
      <c r="AC41825"/>
    </row>
    <row r="41826" spans="27:29" x14ac:dyDescent="0.25">
      <c r="AA41826"/>
      <c r="AB41826"/>
      <c r="AC41826"/>
    </row>
    <row r="41827" spans="27:29" x14ac:dyDescent="0.25">
      <c r="AA41827"/>
      <c r="AB41827"/>
      <c r="AC41827"/>
    </row>
    <row r="41828" spans="27:29" x14ac:dyDescent="0.25">
      <c r="AA41828"/>
      <c r="AB41828"/>
      <c r="AC41828"/>
    </row>
    <row r="41829" spans="27:29" x14ac:dyDescent="0.25">
      <c r="AA41829"/>
      <c r="AB41829"/>
      <c r="AC41829"/>
    </row>
    <row r="41830" spans="27:29" x14ac:dyDescent="0.25">
      <c r="AA41830"/>
      <c r="AB41830"/>
      <c r="AC41830"/>
    </row>
    <row r="41831" spans="27:29" x14ac:dyDescent="0.25">
      <c r="AA41831"/>
      <c r="AB41831"/>
      <c r="AC41831"/>
    </row>
    <row r="41832" spans="27:29" x14ac:dyDescent="0.25">
      <c r="AA41832"/>
      <c r="AB41832"/>
      <c r="AC41832"/>
    </row>
    <row r="41833" spans="27:29" x14ac:dyDescent="0.25">
      <c r="AA41833"/>
      <c r="AB41833"/>
      <c r="AC41833"/>
    </row>
    <row r="41834" spans="27:29" x14ac:dyDescent="0.25">
      <c r="AA41834"/>
      <c r="AB41834"/>
      <c r="AC41834"/>
    </row>
    <row r="41835" spans="27:29" x14ac:dyDescent="0.25">
      <c r="AA41835"/>
      <c r="AB41835"/>
      <c r="AC41835"/>
    </row>
    <row r="41836" spans="27:29" x14ac:dyDescent="0.25">
      <c r="AA41836"/>
      <c r="AB41836"/>
      <c r="AC41836"/>
    </row>
    <row r="41837" spans="27:29" x14ac:dyDescent="0.25">
      <c r="AA41837"/>
      <c r="AB41837"/>
      <c r="AC41837"/>
    </row>
    <row r="41838" spans="27:29" x14ac:dyDescent="0.25">
      <c r="AA41838"/>
      <c r="AB41838"/>
      <c r="AC41838"/>
    </row>
    <row r="41839" spans="27:29" x14ac:dyDescent="0.25">
      <c r="AA41839"/>
      <c r="AB41839"/>
      <c r="AC41839"/>
    </row>
    <row r="41840" spans="27:29" x14ac:dyDescent="0.25">
      <c r="AA41840"/>
      <c r="AB41840"/>
      <c r="AC41840"/>
    </row>
    <row r="41841" spans="27:29" x14ac:dyDescent="0.25">
      <c r="AA41841"/>
      <c r="AB41841"/>
      <c r="AC41841"/>
    </row>
    <row r="41842" spans="27:29" x14ac:dyDescent="0.25">
      <c r="AA41842"/>
      <c r="AB41842"/>
      <c r="AC41842"/>
    </row>
    <row r="41843" spans="27:29" x14ac:dyDescent="0.25">
      <c r="AA41843"/>
      <c r="AB41843"/>
      <c r="AC41843"/>
    </row>
    <row r="41844" spans="27:29" x14ac:dyDescent="0.25">
      <c r="AA41844"/>
      <c r="AB41844"/>
      <c r="AC41844"/>
    </row>
    <row r="41845" spans="27:29" x14ac:dyDescent="0.25">
      <c r="AA41845"/>
      <c r="AB41845"/>
      <c r="AC41845"/>
    </row>
    <row r="41846" spans="27:29" x14ac:dyDescent="0.25">
      <c r="AA41846"/>
      <c r="AB41846"/>
      <c r="AC41846"/>
    </row>
    <row r="41847" spans="27:29" x14ac:dyDescent="0.25">
      <c r="AA41847"/>
      <c r="AB41847"/>
      <c r="AC41847"/>
    </row>
    <row r="41848" spans="27:29" x14ac:dyDescent="0.25">
      <c r="AA41848"/>
      <c r="AB41848"/>
      <c r="AC41848"/>
    </row>
    <row r="41849" spans="27:29" x14ac:dyDescent="0.25">
      <c r="AA41849"/>
      <c r="AB41849"/>
      <c r="AC41849"/>
    </row>
    <row r="41850" spans="27:29" x14ac:dyDescent="0.25">
      <c r="AA41850"/>
      <c r="AB41850"/>
      <c r="AC41850"/>
    </row>
    <row r="41851" spans="27:29" x14ac:dyDescent="0.25">
      <c r="AA41851"/>
      <c r="AB41851"/>
      <c r="AC41851"/>
    </row>
    <row r="41852" spans="27:29" x14ac:dyDescent="0.25">
      <c r="AA41852"/>
      <c r="AB41852"/>
      <c r="AC41852"/>
    </row>
    <row r="41853" spans="27:29" x14ac:dyDescent="0.25">
      <c r="AA41853"/>
      <c r="AB41853"/>
      <c r="AC41853"/>
    </row>
    <row r="41854" spans="27:29" x14ac:dyDescent="0.25">
      <c r="AA41854"/>
      <c r="AB41854"/>
      <c r="AC41854"/>
    </row>
    <row r="41855" spans="27:29" x14ac:dyDescent="0.25">
      <c r="AA41855"/>
      <c r="AB41855"/>
      <c r="AC41855"/>
    </row>
    <row r="41856" spans="27:29" x14ac:dyDescent="0.25">
      <c r="AA41856"/>
      <c r="AB41856"/>
      <c r="AC41856"/>
    </row>
    <row r="41857" spans="27:29" x14ac:dyDescent="0.25">
      <c r="AA41857"/>
      <c r="AB41857"/>
      <c r="AC41857"/>
    </row>
    <row r="41858" spans="27:29" x14ac:dyDescent="0.25">
      <c r="AA41858"/>
      <c r="AB41858"/>
      <c r="AC41858"/>
    </row>
    <row r="41859" spans="27:29" x14ac:dyDescent="0.25">
      <c r="AA41859"/>
      <c r="AB41859"/>
      <c r="AC41859"/>
    </row>
    <row r="41860" spans="27:29" x14ac:dyDescent="0.25">
      <c r="AA41860"/>
      <c r="AB41860"/>
      <c r="AC41860"/>
    </row>
    <row r="41861" spans="27:29" x14ac:dyDescent="0.25">
      <c r="AA41861"/>
      <c r="AB41861"/>
      <c r="AC41861"/>
    </row>
    <row r="41862" spans="27:29" x14ac:dyDescent="0.25">
      <c r="AA41862"/>
      <c r="AB41862"/>
      <c r="AC41862"/>
    </row>
    <row r="41863" spans="27:29" x14ac:dyDescent="0.25">
      <c r="AA41863"/>
      <c r="AB41863"/>
      <c r="AC41863"/>
    </row>
    <row r="41864" spans="27:29" x14ac:dyDescent="0.25">
      <c r="AA41864"/>
      <c r="AB41864"/>
      <c r="AC41864"/>
    </row>
    <row r="41865" spans="27:29" x14ac:dyDescent="0.25">
      <c r="AA41865"/>
      <c r="AB41865"/>
      <c r="AC41865"/>
    </row>
    <row r="41866" spans="27:29" x14ac:dyDescent="0.25">
      <c r="AA41866"/>
      <c r="AB41866"/>
      <c r="AC41866"/>
    </row>
    <row r="41867" spans="27:29" x14ac:dyDescent="0.25">
      <c r="AA41867"/>
      <c r="AB41867"/>
      <c r="AC41867"/>
    </row>
    <row r="41868" spans="27:29" x14ac:dyDescent="0.25">
      <c r="AA41868"/>
      <c r="AB41868"/>
      <c r="AC41868"/>
    </row>
    <row r="41869" spans="27:29" x14ac:dyDescent="0.25">
      <c r="AA41869"/>
      <c r="AB41869"/>
      <c r="AC41869"/>
    </row>
    <row r="41870" spans="27:29" x14ac:dyDescent="0.25">
      <c r="AA41870"/>
      <c r="AB41870"/>
      <c r="AC41870"/>
    </row>
    <row r="41871" spans="27:29" x14ac:dyDescent="0.25">
      <c r="AA41871"/>
      <c r="AB41871"/>
      <c r="AC41871"/>
    </row>
    <row r="41872" spans="27:29" x14ac:dyDescent="0.25">
      <c r="AA41872"/>
      <c r="AB41872"/>
      <c r="AC41872"/>
    </row>
    <row r="41873" spans="27:29" x14ac:dyDescent="0.25">
      <c r="AA41873"/>
      <c r="AB41873"/>
      <c r="AC41873"/>
    </row>
    <row r="41874" spans="27:29" x14ac:dyDescent="0.25">
      <c r="AA41874"/>
      <c r="AB41874"/>
      <c r="AC41874"/>
    </row>
    <row r="41875" spans="27:29" x14ac:dyDescent="0.25">
      <c r="AA41875"/>
      <c r="AB41875"/>
      <c r="AC41875"/>
    </row>
    <row r="41876" spans="27:29" x14ac:dyDescent="0.25">
      <c r="AA41876"/>
      <c r="AB41876"/>
      <c r="AC41876"/>
    </row>
    <row r="41877" spans="27:29" x14ac:dyDescent="0.25">
      <c r="AA41877"/>
      <c r="AB41877"/>
      <c r="AC41877"/>
    </row>
    <row r="41878" spans="27:29" x14ac:dyDescent="0.25">
      <c r="AA41878"/>
      <c r="AB41878"/>
      <c r="AC41878"/>
    </row>
    <row r="41879" spans="27:29" x14ac:dyDescent="0.25">
      <c r="AA41879"/>
      <c r="AB41879"/>
      <c r="AC41879"/>
    </row>
    <row r="41880" spans="27:29" x14ac:dyDescent="0.25">
      <c r="AA41880"/>
      <c r="AB41880"/>
      <c r="AC41880"/>
    </row>
    <row r="41881" spans="27:29" x14ac:dyDescent="0.25">
      <c r="AA41881"/>
      <c r="AB41881"/>
      <c r="AC41881"/>
    </row>
    <row r="41882" spans="27:29" x14ac:dyDescent="0.25">
      <c r="AA41882"/>
      <c r="AB41882"/>
      <c r="AC41882"/>
    </row>
    <row r="41883" spans="27:29" x14ac:dyDescent="0.25">
      <c r="AA41883"/>
      <c r="AB41883"/>
      <c r="AC41883"/>
    </row>
    <row r="41884" spans="27:29" x14ac:dyDescent="0.25">
      <c r="AA41884"/>
      <c r="AB41884"/>
      <c r="AC41884"/>
    </row>
    <row r="41885" spans="27:29" x14ac:dyDescent="0.25">
      <c r="AA41885"/>
      <c r="AB41885"/>
      <c r="AC41885"/>
    </row>
    <row r="41886" spans="27:29" x14ac:dyDescent="0.25">
      <c r="AA41886"/>
      <c r="AB41886"/>
      <c r="AC41886"/>
    </row>
    <row r="41887" spans="27:29" x14ac:dyDescent="0.25">
      <c r="AA41887"/>
      <c r="AB41887"/>
      <c r="AC41887"/>
    </row>
    <row r="41888" spans="27:29" x14ac:dyDescent="0.25">
      <c r="AA41888"/>
      <c r="AB41888"/>
      <c r="AC41888"/>
    </row>
    <row r="41889" spans="27:29" x14ac:dyDescent="0.25">
      <c r="AA41889"/>
      <c r="AB41889"/>
      <c r="AC41889"/>
    </row>
    <row r="41890" spans="27:29" x14ac:dyDescent="0.25">
      <c r="AA41890"/>
      <c r="AB41890"/>
      <c r="AC41890"/>
    </row>
    <row r="41891" spans="27:29" x14ac:dyDescent="0.25">
      <c r="AA41891"/>
      <c r="AB41891"/>
      <c r="AC41891"/>
    </row>
    <row r="41892" spans="27:29" x14ac:dyDescent="0.25">
      <c r="AA41892"/>
      <c r="AB41892"/>
      <c r="AC41892"/>
    </row>
    <row r="41893" spans="27:29" x14ac:dyDescent="0.25">
      <c r="AA41893"/>
      <c r="AB41893"/>
      <c r="AC41893"/>
    </row>
    <row r="41894" spans="27:29" x14ac:dyDescent="0.25">
      <c r="AA41894"/>
      <c r="AB41894"/>
      <c r="AC41894"/>
    </row>
    <row r="41895" spans="27:29" x14ac:dyDescent="0.25">
      <c r="AA41895"/>
      <c r="AB41895"/>
      <c r="AC41895"/>
    </row>
    <row r="41896" spans="27:29" x14ac:dyDescent="0.25">
      <c r="AA41896"/>
      <c r="AB41896"/>
      <c r="AC41896"/>
    </row>
    <row r="41897" spans="27:29" x14ac:dyDescent="0.25">
      <c r="AA41897"/>
      <c r="AB41897"/>
      <c r="AC41897"/>
    </row>
    <row r="41898" spans="27:29" x14ac:dyDescent="0.25">
      <c r="AA41898"/>
      <c r="AB41898"/>
      <c r="AC41898"/>
    </row>
    <row r="41899" spans="27:29" x14ac:dyDescent="0.25">
      <c r="AA41899"/>
      <c r="AB41899"/>
      <c r="AC41899"/>
    </row>
    <row r="41900" spans="27:29" x14ac:dyDescent="0.25">
      <c r="AA41900"/>
      <c r="AB41900"/>
      <c r="AC41900"/>
    </row>
    <row r="41901" spans="27:29" x14ac:dyDescent="0.25">
      <c r="AA41901"/>
      <c r="AB41901"/>
      <c r="AC41901"/>
    </row>
    <row r="41902" spans="27:29" x14ac:dyDescent="0.25">
      <c r="AA41902"/>
      <c r="AB41902"/>
      <c r="AC41902"/>
    </row>
    <row r="41903" spans="27:29" x14ac:dyDescent="0.25">
      <c r="AA41903"/>
      <c r="AB41903"/>
      <c r="AC41903"/>
    </row>
    <row r="41904" spans="27:29" x14ac:dyDescent="0.25">
      <c r="AA41904"/>
      <c r="AB41904"/>
      <c r="AC41904"/>
    </row>
    <row r="41905" spans="27:29" x14ac:dyDescent="0.25">
      <c r="AA41905"/>
      <c r="AB41905"/>
      <c r="AC41905"/>
    </row>
    <row r="41906" spans="27:29" x14ac:dyDescent="0.25">
      <c r="AA41906"/>
      <c r="AB41906"/>
      <c r="AC41906"/>
    </row>
    <row r="41907" spans="27:29" x14ac:dyDescent="0.25">
      <c r="AA41907"/>
      <c r="AB41907"/>
      <c r="AC41907"/>
    </row>
    <row r="41908" spans="27:29" x14ac:dyDescent="0.25">
      <c r="AA41908"/>
      <c r="AB41908"/>
      <c r="AC41908"/>
    </row>
    <row r="41909" spans="27:29" x14ac:dyDescent="0.25">
      <c r="AA41909"/>
      <c r="AB41909"/>
      <c r="AC41909"/>
    </row>
    <row r="41910" spans="27:29" x14ac:dyDescent="0.25">
      <c r="AA41910"/>
      <c r="AB41910"/>
      <c r="AC41910"/>
    </row>
    <row r="41911" spans="27:29" x14ac:dyDescent="0.25">
      <c r="AA41911"/>
      <c r="AB41911"/>
      <c r="AC41911"/>
    </row>
    <row r="41912" spans="27:29" x14ac:dyDescent="0.25">
      <c r="AA41912"/>
      <c r="AB41912"/>
      <c r="AC41912"/>
    </row>
    <row r="41913" spans="27:29" x14ac:dyDescent="0.25">
      <c r="AA41913"/>
      <c r="AB41913"/>
      <c r="AC41913"/>
    </row>
    <row r="41914" spans="27:29" x14ac:dyDescent="0.25">
      <c r="AA41914"/>
      <c r="AB41914"/>
      <c r="AC41914"/>
    </row>
    <row r="41915" spans="27:29" x14ac:dyDescent="0.25">
      <c r="AA41915"/>
      <c r="AB41915"/>
      <c r="AC41915"/>
    </row>
    <row r="41916" spans="27:29" x14ac:dyDescent="0.25">
      <c r="AA41916"/>
      <c r="AB41916"/>
      <c r="AC41916"/>
    </row>
    <row r="41917" spans="27:29" x14ac:dyDescent="0.25">
      <c r="AA41917"/>
      <c r="AB41917"/>
      <c r="AC41917"/>
    </row>
    <row r="41918" spans="27:29" x14ac:dyDescent="0.25">
      <c r="AA41918"/>
      <c r="AB41918"/>
      <c r="AC41918"/>
    </row>
    <row r="41919" spans="27:29" x14ac:dyDescent="0.25">
      <c r="AA41919"/>
      <c r="AB41919"/>
      <c r="AC41919"/>
    </row>
    <row r="41920" spans="27:29" x14ac:dyDescent="0.25">
      <c r="AA41920"/>
      <c r="AB41920"/>
      <c r="AC41920"/>
    </row>
    <row r="41921" spans="27:29" x14ac:dyDescent="0.25">
      <c r="AA41921"/>
      <c r="AB41921"/>
      <c r="AC41921"/>
    </row>
    <row r="41922" spans="27:29" x14ac:dyDescent="0.25">
      <c r="AA41922"/>
      <c r="AB41922"/>
      <c r="AC41922"/>
    </row>
    <row r="41923" spans="27:29" x14ac:dyDescent="0.25">
      <c r="AA41923"/>
      <c r="AB41923"/>
      <c r="AC41923"/>
    </row>
    <row r="41924" spans="27:29" x14ac:dyDescent="0.25">
      <c r="AA41924"/>
      <c r="AB41924"/>
      <c r="AC41924"/>
    </row>
    <row r="41925" spans="27:29" x14ac:dyDescent="0.25">
      <c r="AA41925"/>
      <c r="AB41925"/>
      <c r="AC41925"/>
    </row>
    <row r="41926" spans="27:29" x14ac:dyDescent="0.25">
      <c r="AA41926"/>
      <c r="AB41926"/>
      <c r="AC41926"/>
    </row>
    <row r="41927" spans="27:29" x14ac:dyDescent="0.25">
      <c r="AA41927"/>
      <c r="AB41927"/>
      <c r="AC41927"/>
    </row>
    <row r="41928" spans="27:29" x14ac:dyDescent="0.25">
      <c r="AA41928"/>
      <c r="AB41928"/>
      <c r="AC41928"/>
    </row>
    <row r="41929" spans="27:29" x14ac:dyDescent="0.25">
      <c r="AA41929"/>
      <c r="AB41929"/>
      <c r="AC41929"/>
    </row>
    <row r="41930" spans="27:29" x14ac:dyDescent="0.25">
      <c r="AA41930"/>
      <c r="AB41930"/>
      <c r="AC41930"/>
    </row>
    <row r="41931" spans="27:29" x14ac:dyDescent="0.25">
      <c r="AA41931"/>
      <c r="AB41931"/>
      <c r="AC41931"/>
    </row>
    <row r="41932" spans="27:29" x14ac:dyDescent="0.25">
      <c r="AA41932"/>
      <c r="AB41932"/>
      <c r="AC41932"/>
    </row>
    <row r="41933" spans="27:29" x14ac:dyDescent="0.25">
      <c r="AA41933"/>
      <c r="AB41933"/>
      <c r="AC41933"/>
    </row>
    <row r="41934" spans="27:29" x14ac:dyDescent="0.25">
      <c r="AA41934"/>
      <c r="AB41934"/>
      <c r="AC41934"/>
    </row>
    <row r="41935" spans="27:29" x14ac:dyDescent="0.25">
      <c r="AA41935"/>
      <c r="AB41935"/>
      <c r="AC41935"/>
    </row>
    <row r="41936" spans="27:29" x14ac:dyDescent="0.25">
      <c r="AA41936"/>
      <c r="AB41936"/>
      <c r="AC41936"/>
    </row>
    <row r="41937" spans="27:29" x14ac:dyDescent="0.25">
      <c r="AA41937"/>
      <c r="AB41937"/>
      <c r="AC41937"/>
    </row>
    <row r="41938" spans="27:29" x14ac:dyDescent="0.25">
      <c r="AA41938"/>
      <c r="AB41938"/>
      <c r="AC41938"/>
    </row>
    <row r="41939" spans="27:29" x14ac:dyDescent="0.25">
      <c r="AA41939"/>
      <c r="AB41939"/>
      <c r="AC41939"/>
    </row>
    <row r="41940" spans="27:29" x14ac:dyDescent="0.25">
      <c r="AA41940"/>
      <c r="AB41940"/>
      <c r="AC41940"/>
    </row>
    <row r="41941" spans="27:29" x14ac:dyDescent="0.25">
      <c r="AA41941"/>
      <c r="AB41941"/>
      <c r="AC41941"/>
    </row>
    <row r="41942" spans="27:29" x14ac:dyDescent="0.25">
      <c r="AA41942"/>
      <c r="AB41942"/>
      <c r="AC41942"/>
    </row>
    <row r="41943" spans="27:29" x14ac:dyDescent="0.25">
      <c r="AA41943"/>
      <c r="AB41943"/>
      <c r="AC41943"/>
    </row>
    <row r="41944" spans="27:29" x14ac:dyDescent="0.25">
      <c r="AA41944"/>
      <c r="AB41944"/>
      <c r="AC41944"/>
    </row>
    <row r="41945" spans="27:29" x14ac:dyDescent="0.25">
      <c r="AA41945"/>
      <c r="AB41945"/>
      <c r="AC41945"/>
    </row>
    <row r="41946" spans="27:29" x14ac:dyDescent="0.25">
      <c r="AA41946"/>
      <c r="AB41946"/>
      <c r="AC41946"/>
    </row>
    <row r="41947" spans="27:29" x14ac:dyDescent="0.25">
      <c r="AA41947"/>
      <c r="AB41947"/>
      <c r="AC41947"/>
    </row>
    <row r="41948" spans="27:29" x14ac:dyDescent="0.25">
      <c r="AA41948"/>
      <c r="AB41948"/>
      <c r="AC41948"/>
    </row>
    <row r="41949" spans="27:29" x14ac:dyDescent="0.25">
      <c r="AA41949"/>
      <c r="AB41949"/>
      <c r="AC41949"/>
    </row>
    <row r="41950" spans="27:29" x14ac:dyDescent="0.25">
      <c r="AA41950"/>
      <c r="AB41950"/>
      <c r="AC41950"/>
    </row>
    <row r="41951" spans="27:29" x14ac:dyDescent="0.25">
      <c r="AA41951"/>
      <c r="AB41951"/>
      <c r="AC41951"/>
    </row>
    <row r="41952" spans="27:29" x14ac:dyDescent="0.25">
      <c r="AA41952"/>
      <c r="AB41952"/>
      <c r="AC41952"/>
    </row>
    <row r="41953" spans="27:29" x14ac:dyDescent="0.25">
      <c r="AA41953"/>
      <c r="AB41953"/>
      <c r="AC41953"/>
    </row>
    <row r="41954" spans="27:29" x14ac:dyDescent="0.25">
      <c r="AA41954"/>
      <c r="AB41954"/>
      <c r="AC41954"/>
    </row>
    <row r="41955" spans="27:29" x14ac:dyDescent="0.25">
      <c r="AA41955"/>
      <c r="AB41955"/>
      <c r="AC41955"/>
    </row>
    <row r="41956" spans="27:29" x14ac:dyDescent="0.25">
      <c r="AA41956"/>
      <c r="AB41956"/>
      <c r="AC41956"/>
    </row>
    <row r="41957" spans="27:29" x14ac:dyDescent="0.25">
      <c r="AA41957"/>
      <c r="AB41957"/>
      <c r="AC41957"/>
    </row>
    <row r="41958" spans="27:29" x14ac:dyDescent="0.25">
      <c r="AA41958"/>
      <c r="AB41958"/>
      <c r="AC41958"/>
    </row>
    <row r="41959" spans="27:29" x14ac:dyDescent="0.25">
      <c r="AA41959"/>
      <c r="AB41959"/>
      <c r="AC41959"/>
    </row>
    <row r="41960" spans="27:29" x14ac:dyDescent="0.25">
      <c r="AA41960"/>
      <c r="AB41960"/>
      <c r="AC41960"/>
    </row>
    <row r="41961" spans="27:29" x14ac:dyDescent="0.25">
      <c r="AA41961"/>
      <c r="AB41961"/>
      <c r="AC41961"/>
    </row>
    <row r="41962" spans="27:29" x14ac:dyDescent="0.25">
      <c r="AA41962"/>
      <c r="AB41962"/>
      <c r="AC41962"/>
    </row>
    <row r="41963" spans="27:29" x14ac:dyDescent="0.25">
      <c r="AA41963"/>
      <c r="AB41963"/>
      <c r="AC41963"/>
    </row>
    <row r="41964" spans="27:29" x14ac:dyDescent="0.25">
      <c r="AA41964"/>
      <c r="AB41964"/>
      <c r="AC41964"/>
    </row>
    <row r="41965" spans="27:29" x14ac:dyDescent="0.25">
      <c r="AA41965"/>
      <c r="AB41965"/>
      <c r="AC41965"/>
    </row>
    <row r="41966" spans="27:29" x14ac:dyDescent="0.25">
      <c r="AA41966"/>
      <c r="AB41966"/>
      <c r="AC41966"/>
    </row>
    <row r="41967" spans="27:29" x14ac:dyDescent="0.25">
      <c r="AA41967"/>
      <c r="AB41967"/>
      <c r="AC41967"/>
    </row>
    <row r="41968" spans="27:29" x14ac:dyDescent="0.25">
      <c r="AA41968"/>
      <c r="AB41968"/>
      <c r="AC41968"/>
    </row>
    <row r="41969" spans="27:29" x14ac:dyDescent="0.25">
      <c r="AA41969"/>
      <c r="AB41969"/>
      <c r="AC41969"/>
    </row>
    <row r="41970" spans="27:29" x14ac:dyDescent="0.25">
      <c r="AA41970"/>
      <c r="AB41970"/>
      <c r="AC41970"/>
    </row>
    <row r="41971" spans="27:29" x14ac:dyDescent="0.25">
      <c r="AA41971"/>
      <c r="AB41971"/>
      <c r="AC41971"/>
    </row>
    <row r="41972" spans="27:29" x14ac:dyDescent="0.25">
      <c r="AA41972"/>
      <c r="AB41972"/>
      <c r="AC41972"/>
    </row>
    <row r="41973" spans="27:29" x14ac:dyDescent="0.25">
      <c r="AA41973"/>
      <c r="AB41973"/>
      <c r="AC41973"/>
    </row>
    <row r="41974" spans="27:29" x14ac:dyDescent="0.25">
      <c r="AA41974"/>
      <c r="AB41974"/>
      <c r="AC41974"/>
    </row>
    <row r="41975" spans="27:29" x14ac:dyDescent="0.25">
      <c r="AA41975"/>
      <c r="AB41975"/>
      <c r="AC41975"/>
    </row>
    <row r="41976" spans="27:29" x14ac:dyDescent="0.25">
      <c r="AA41976"/>
      <c r="AB41976"/>
      <c r="AC41976"/>
    </row>
    <row r="41977" spans="27:29" x14ac:dyDescent="0.25">
      <c r="AA41977"/>
      <c r="AB41977"/>
      <c r="AC41977"/>
    </row>
    <row r="41978" spans="27:29" x14ac:dyDescent="0.25">
      <c r="AA41978"/>
      <c r="AB41978"/>
      <c r="AC41978"/>
    </row>
    <row r="41979" spans="27:29" x14ac:dyDescent="0.25">
      <c r="AA41979"/>
      <c r="AB41979"/>
      <c r="AC41979"/>
    </row>
    <row r="41980" spans="27:29" x14ac:dyDescent="0.25">
      <c r="AA41980"/>
      <c r="AB41980"/>
      <c r="AC41980"/>
    </row>
    <row r="41981" spans="27:29" x14ac:dyDescent="0.25">
      <c r="AA41981"/>
      <c r="AB41981"/>
      <c r="AC41981"/>
    </row>
    <row r="41982" spans="27:29" x14ac:dyDescent="0.25">
      <c r="AA41982"/>
      <c r="AB41982"/>
      <c r="AC41982"/>
    </row>
    <row r="41983" spans="27:29" x14ac:dyDescent="0.25">
      <c r="AA41983"/>
      <c r="AB41983"/>
      <c r="AC41983"/>
    </row>
    <row r="41984" spans="27:29" x14ac:dyDescent="0.25">
      <c r="AA41984"/>
      <c r="AB41984"/>
      <c r="AC41984"/>
    </row>
    <row r="41985" spans="27:29" x14ac:dyDescent="0.25">
      <c r="AA41985"/>
      <c r="AB41985"/>
      <c r="AC41985"/>
    </row>
    <row r="41986" spans="27:29" x14ac:dyDescent="0.25">
      <c r="AA41986"/>
      <c r="AB41986"/>
      <c r="AC41986"/>
    </row>
    <row r="41987" spans="27:29" x14ac:dyDescent="0.25">
      <c r="AA41987"/>
      <c r="AB41987"/>
      <c r="AC41987"/>
    </row>
    <row r="41988" spans="27:29" x14ac:dyDescent="0.25">
      <c r="AA41988"/>
      <c r="AB41988"/>
      <c r="AC41988"/>
    </row>
    <row r="41989" spans="27:29" x14ac:dyDescent="0.25">
      <c r="AA41989"/>
      <c r="AB41989"/>
      <c r="AC41989"/>
    </row>
    <row r="41990" spans="27:29" x14ac:dyDescent="0.25">
      <c r="AA41990"/>
      <c r="AB41990"/>
      <c r="AC41990"/>
    </row>
    <row r="41991" spans="27:29" x14ac:dyDescent="0.25">
      <c r="AA41991"/>
      <c r="AB41991"/>
      <c r="AC41991"/>
    </row>
    <row r="41992" spans="27:29" x14ac:dyDescent="0.25">
      <c r="AA41992"/>
      <c r="AB41992"/>
      <c r="AC41992"/>
    </row>
    <row r="41993" spans="27:29" x14ac:dyDescent="0.25">
      <c r="AA41993"/>
      <c r="AB41993"/>
      <c r="AC41993"/>
    </row>
    <row r="41994" spans="27:29" x14ac:dyDescent="0.25">
      <c r="AA41994"/>
      <c r="AB41994"/>
      <c r="AC41994"/>
    </row>
    <row r="41995" spans="27:29" x14ac:dyDescent="0.25">
      <c r="AA41995"/>
      <c r="AB41995"/>
      <c r="AC41995"/>
    </row>
    <row r="41996" spans="27:29" x14ac:dyDescent="0.25">
      <c r="AA41996"/>
      <c r="AB41996"/>
      <c r="AC41996"/>
    </row>
    <row r="41997" spans="27:29" x14ac:dyDescent="0.25">
      <c r="AA41997"/>
      <c r="AB41997"/>
      <c r="AC41997"/>
    </row>
    <row r="41998" spans="27:29" x14ac:dyDescent="0.25">
      <c r="AA41998"/>
      <c r="AB41998"/>
      <c r="AC41998"/>
    </row>
    <row r="41999" spans="27:29" x14ac:dyDescent="0.25">
      <c r="AA41999"/>
      <c r="AB41999"/>
      <c r="AC41999"/>
    </row>
    <row r="42000" spans="27:29" x14ac:dyDescent="0.25">
      <c r="AA42000"/>
      <c r="AB42000"/>
      <c r="AC42000"/>
    </row>
    <row r="42001" spans="27:29" x14ac:dyDescent="0.25">
      <c r="AA42001"/>
      <c r="AB42001"/>
      <c r="AC42001"/>
    </row>
    <row r="42002" spans="27:29" x14ac:dyDescent="0.25">
      <c r="AA42002"/>
      <c r="AB42002"/>
      <c r="AC42002"/>
    </row>
    <row r="42003" spans="27:29" x14ac:dyDescent="0.25">
      <c r="AA42003"/>
      <c r="AB42003"/>
      <c r="AC42003"/>
    </row>
    <row r="42004" spans="27:29" x14ac:dyDescent="0.25">
      <c r="AA42004"/>
      <c r="AB42004"/>
      <c r="AC42004"/>
    </row>
    <row r="42005" spans="27:29" x14ac:dyDescent="0.25">
      <c r="AA42005"/>
      <c r="AB42005"/>
      <c r="AC42005"/>
    </row>
    <row r="42006" spans="27:29" x14ac:dyDescent="0.25">
      <c r="AA42006"/>
      <c r="AB42006"/>
      <c r="AC42006"/>
    </row>
    <row r="42007" spans="27:29" x14ac:dyDescent="0.25">
      <c r="AA42007"/>
      <c r="AB42007"/>
      <c r="AC42007"/>
    </row>
    <row r="42008" spans="27:29" x14ac:dyDescent="0.25">
      <c r="AA42008"/>
      <c r="AB42008"/>
      <c r="AC42008"/>
    </row>
    <row r="42009" spans="27:29" x14ac:dyDescent="0.25">
      <c r="AA42009"/>
      <c r="AB42009"/>
      <c r="AC42009"/>
    </row>
    <row r="42010" spans="27:29" x14ac:dyDescent="0.25">
      <c r="AA42010"/>
      <c r="AB42010"/>
      <c r="AC42010"/>
    </row>
    <row r="42011" spans="27:29" x14ac:dyDescent="0.25">
      <c r="AA42011"/>
      <c r="AB42011"/>
      <c r="AC42011"/>
    </row>
    <row r="42012" spans="27:29" x14ac:dyDescent="0.25">
      <c r="AA42012"/>
      <c r="AB42012"/>
      <c r="AC42012"/>
    </row>
    <row r="42013" spans="27:29" x14ac:dyDescent="0.25">
      <c r="AA42013"/>
      <c r="AB42013"/>
      <c r="AC42013"/>
    </row>
    <row r="42014" spans="27:29" x14ac:dyDescent="0.25">
      <c r="AA42014"/>
      <c r="AB42014"/>
      <c r="AC42014"/>
    </row>
    <row r="42015" spans="27:29" x14ac:dyDescent="0.25">
      <c r="AA42015"/>
      <c r="AB42015"/>
      <c r="AC42015"/>
    </row>
    <row r="42016" spans="27:29" x14ac:dyDescent="0.25">
      <c r="AA42016"/>
      <c r="AB42016"/>
      <c r="AC42016"/>
    </row>
    <row r="42017" spans="27:29" x14ac:dyDescent="0.25">
      <c r="AA42017"/>
      <c r="AB42017"/>
      <c r="AC42017"/>
    </row>
    <row r="42018" spans="27:29" x14ac:dyDescent="0.25">
      <c r="AA42018"/>
      <c r="AB42018"/>
      <c r="AC42018"/>
    </row>
    <row r="42019" spans="27:29" x14ac:dyDescent="0.25">
      <c r="AA42019"/>
      <c r="AB42019"/>
      <c r="AC42019"/>
    </row>
    <row r="42020" spans="27:29" x14ac:dyDescent="0.25">
      <c r="AA42020"/>
      <c r="AB42020"/>
      <c r="AC42020"/>
    </row>
    <row r="42021" spans="27:29" x14ac:dyDescent="0.25">
      <c r="AA42021"/>
      <c r="AB42021"/>
      <c r="AC42021"/>
    </row>
    <row r="42022" spans="27:29" x14ac:dyDescent="0.25">
      <c r="AA42022"/>
      <c r="AB42022"/>
      <c r="AC42022"/>
    </row>
    <row r="42023" spans="27:29" x14ac:dyDescent="0.25">
      <c r="AA42023"/>
      <c r="AB42023"/>
      <c r="AC42023"/>
    </row>
    <row r="42024" spans="27:29" x14ac:dyDescent="0.25">
      <c r="AA42024"/>
      <c r="AB42024"/>
      <c r="AC42024"/>
    </row>
    <row r="42025" spans="27:29" x14ac:dyDescent="0.25">
      <c r="AA42025"/>
      <c r="AB42025"/>
      <c r="AC42025"/>
    </row>
    <row r="42026" spans="27:29" x14ac:dyDescent="0.25">
      <c r="AA42026"/>
      <c r="AB42026"/>
      <c r="AC42026"/>
    </row>
    <row r="42027" spans="27:29" x14ac:dyDescent="0.25">
      <c r="AA42027"/>
      <c r="AB42027"/>
      <c r="AC42027"/>
    </row>
    <row r="42028" spans="27:29" x14ac:dyDescent="0.25">
      <c r="AA42028"/>
      <c r="AB42028"/>
      <c r="AC42028"/>
    </row>
    <row r="42029" spans="27:29" x14ac:dyDescent="0.25">
      <c r="AA42029"/>
      <c r="AB42029"/>
      <c r="AC42029"/>
    </row>
    <row r="42030" spans="27:29" x14ac:dyDescent="0.25">
      <c r="AA42030"/>
      <c r="AB42030"/>
      <c r="AC42030"/>
    </row>
    <row r="42031" spans="27:29" x14ac:dyDescent="0.25">
      <c r="AA42031"/>
      <c r="AB42031"/>
      <c r="AC42031"/>
    </row>
    <row r="42032" spans="27:29" x14ac:dyDescent="0.25">
      <c r="AA42032"/>
      <c r="AB42032"/>
      <c r="AC42032"/>
    </row>
    <row r="42033" spans="27:29" x14ac:dyDescent="0.25">
      <c r="AA42033"/>
      <c r="AB42033"/>
      <c r="AC42033"/>
    </row>
    <row r="42034" spans="27:29" x14ac:dyDescent="0.25">
      <c r="AA42034"/>
      <c r="AB42034"/>
      <c r="AC42034"/>
    </row>
    <row r="42035" spans="27:29" x14ac:dyDescent="0.25">
      <c r="AA42035"/>
      <c r="AB42035"/>
      <c r="AC42035"/>
    </row>
    <row r="42036" spans="27:29" x14ac:dyDescent="0.25">
      <c r="AA42036"/>
      <c r="AB42036"/>
      <c r="AC42036"/>
    </row>
    <row r="42037" spans="27:29" x14ac:dyDescent="0.25">
      <c r="AA42037"/>
      <c r="AB42037"/>
      <c r="AC42037"/>
    </row>
    <row r="42038" spans="27:29" x14ac:dyDescent="0.25">
      <c r="AA42038"/>
      <c r="AB42038"/>
      <c r="AC42038"/>
    </row>
    <row r="42039" spans="27:29" x14ac:dyDescent="0.25">
      <c r="AA42039"/>
      <c r="AB42039"/>
      <c r="AC42039"/>
    </row>
    <row r="42040" spans="27:29" x14ac:dyDescent="0.25">
      <c r="AA42040"/>
      <c r="AB42040"/>
      <c r="AC42040"/>
    </row>
    <row r="42041" spans="27:29" x14ac:dyDescent="0.25">
      <c r="AA42041"/>
      <c r="AB42041"/>
      <c r="AC42041"/>
    </row>
    <row r="42042" spans="27:29" x14ac:dyDescent="0.25">
      <c r="AA42042"/>
      <c r="AB42042"/>
      <c r="AC42042"/>
    </row>
    <row r="42043" spans="27:29" x14ac:dyDescent="0.25">
      <c r="AA42043"/>
      <c r="AB42043"/>
      <c r="AC42043"/>
    </row>
    <row r="42044" spans="27:29" x14ac:dyDescent="0.25">
      <c r="AA42044"/>
      <c r="AB42044"/>
      <c r="AC42044"/>
    </row>
    <row r="42045" spans="27:29" x14ac:dyDescent="0.25">
      <c r="AA42045"/>
      <c r="AB42045"/>
      <c r="AC42045"/>
    </row>
    <row r="42046" spans="27:29" x14ac:dyDescent="0.25">
      <c r="AA42046"/>
      <c r="AB42046"/>
      <c r="AC42046"/>
    </row>
    <row r="42047" spans="27:29" x14ac:dyDescent="0.25">
      <c r="AA42047"/>
      <c r="AB42047"/>
      <c r="AC42047"/>
    </row>
    <row r="42048" spans="27:29" x14ac:dyDescent="0.25">
      <c r="AA42048"/>
      <c r="AB42048"/>
      <c r="AC42048"/>
    </row>
    <row r="42049" spans="27:29" x14ac:dyDescent="0.25">
      <c r="AA42049"/>
      <c r="AB42049"/>
      <c r="AC42049"/>
    </row>
    <row r="42050" spans="27:29" x14ac:dyDescent="0.25">
      <c r="AA42050"/>
      <c r="AB42050"/>
      <c r="AC42050"/>
    </row>
    <row r="42051" spans="27:29" x14ac:dyDescent="0.25">
      <c r="AA42051"/>
      <c r="AB42051"/>
      <c r="AC42051"/>
    </row>
    <row r="42052" spans="27:29" x14ac:dyDescent="0.25">
      <c r="AA42052"/>
      <c r="AB42052"/>
      <c r="AC42052"/>
    </row>
    <row r="42053" spans="27:29" x14ac:dyDescent="0.25">
      <c r="AA42053"/>
      <c r="AB42053"/>
      <c r="AC42053"/>
    </row>
    <row r="42054" spans="27:29" x14ac:dyDescent="0.25">
      <c r="AA42054"/>
      <c r="AB42054"/>
      <c r="AC42054"/>
    </row>
    <row r="42055" spans="27:29" x14ac:dyDescent="0.25">
      <c r="AA42055"/>
      <c r="AB42055"/>
      <c r="AC42055"/>
    </row>
    <row r="42056" spans="27:29" x14ac:dyDescent="0.25">
      <c r="AA42056"/>
      <c r="AB42056"/>
      <c r="AC42056"/>
    </row>
    <row r="42057" spans="27:29" x14ac:dyDescent="0.25">
      <c r="AA42057"/>
      <c r="AB42057"/>
      <c r="AC42057"/>
    </row>
    <row r="42058" spans="27:29" x14ac:dyDescent="0.25">
      <c r="AA42058"/>
      <c r="AB42058"/>
      <c r="AC42058"/>
    </row>
    <row r="42059" spans="27:29" x14ac:dyDescent="0.25">
      <c r="AA42059"/>
      <c r="AB42059"/>
      <c r="AC42059"/>
    </row>
    <row r="42060" spans="27:29" x14ac:dyDescent="0.25">
      <c r="AA42060"/>
      <c r="AB42060"/>
      <c r="AC42060"/>
    </row>
    <row r="42061" spans="27:29" x14ac:dyDescent="0.25">
      <c r="AA42061"/>
      <c r="AB42061"/>
      <c r="AC42061"/>
    </row>
    <row r="42062" spans="27:29" x14ac:dyDescent="0.25">
      <c r="AA42062"/>
      <c r="AB42062"/>
      <c r="AC42062"/>
    </row>
    <row r="42063" spans="27:29" x14ac:dyDescent="0.25">
      <c r="AA42063"/>
      <c r="AB42063"/>
      <c r="AC42063"/>
    </row>
    <row r="42064" spans="27:29" x14ac:dyDescent="0.25">
      <c r="AA42064"/>
      <c r="AB42064"/>
      <c r="AC42064"/>
    </row>
    <row r="42065" spans="27:29" x14ac:dyDescent="0.25">
      <c r="AA42065"/>
      <c r="AB42065"/>
      <c r="AC42065"/>
    </row>
    <row r="42066" spans="27:29" x14ac:dyDescent="0.25">
      <c r="AA42066"/>
      <c r="AB42066"/>
      <c r="AC42066"/>
    </row>
    <row r="42067" spans="27:29" x14ac:dyDescent="0.25">
      <c r="AA42067"/>
      <c r="AB42067"/>
      <c r="AC42067"/>
    </row>
    <row r="42068" spans="27:29" x14ac:dyDescent="0.25">
      <c r="AA42068"/>
      <c r="AB42068"/>
      <c r="AC42068"/>
    </row>
    <row r="42069" spans="27:29" x14ac:dyDescent="0.25">
      <c r="AA42069"/>
      <c r="AB42069"/>
      <c r="AC42069"/>
    </row>
    <row r="42070" spans="27:29" x14ac:dyDescent="0.25">
      <c r="AA42070"/>
      <c r="AB42070"/>
      <c r="AC42070"/>
    </row>
    <row r="42071" spans="27:29" x14ac:dyDescent="0.25">
      <c r="AA42071"/>
      <c r="AB42071"/>
      <c r="AC42071"/>
    </row>
    <row r="42072" spans="27:29" x14ac:dyDescent="0.25">
      <c r="AA42072"/>
      <c r="AB42072"/>
      <c r="AC42072"/>
    </row>
    <row r="42073" spans="27:29" x14ac:dyDescent="0.25">
      <c r="AA42073"/>
      <c r="AB42073"/>
      <c r="AC42073"/>
    </row>
    <row r="42074" spans="27:29" x14ac:dyDescent="0.25">
      <c r="AA42074"/>
      <c r="AB42074"/>
      <c r="AC42074"/>
    </row>
    <row r="42075" spans="27:29" x14ac:dyDescent="0.25">
      <c r="AA42075"/>
      <c r="AB42075"/>
      <c r="AC42075"/>
    </row>
    <row r="42076" spans="27:29" x14ac:dyDescent="0.25">
      <c r="AA42076"/>
      <c r="AB42076"/>
      <c r="AC42076"/>
    </row>
    <row r="42077" spans="27:29" x14ac:dyDescent="0.25">
      <c r="AA42077"/>
      <c r="AB42077"/>
      <c r="AC42077"/>
    </row>
    <row r="42078" spans="27:29" x14ac:dyDescent="0.25">
      <c r="AA42078"/>
      <c r="AB42078"/>
      <c r="AC42078"/>
    </row>
    <row r="42079" spans="27:29" x14ac:dyDescent="0.25">
      <c r="AA42079"/>
      <c r="AB42079"/>
      <c r="AC42079"/>
    </row>
    <row r="42080" spans="27:29" x14ac:dyDescent="0.25">
      <c r="AA42080"/>
      <c r="AB42080"/>
      <c r="AC42080"/>
    </row>
    <row r="42081" spans="27:29" x14ac:dyDescent="0.25">
      <c r="AA42081"/>
      <c r="AB42081"/>
      <c r="AC42081"/>
    </row>
    <row r="42082" spans="27:29" x14ac:dyDescent="0.25">
      <c r="AA42082"/>
      <c r="AB42082"/>
      <c r="AC42082"/>
    </row>
    <row r="42083" spans="27:29" x14ac:dyDescent="0.25">
      <c r="AA42083"/>
      <c r="AB42083"/>
      <c r="AC42083"/>
    </row>
    <row r="42084" spans="27:29" x14ac:dyDescent="0.25">
      <c r="AA42084"/>
      <c r="AB42084"/>
      <c r="AC42084"/>
    </row>
    <row r="42085" spans="27:29" x14ac:dyDescent="0.25">
      <c r="AA42085"/>
      <c r="AB42085"/>
      <c r="AC42085"/>
    </row>
    <row r="42086" spans="27:29" x14ac:dyDescent="0.25">
      <c r="AA42086"/>
      <c r="AB42086"/>
      <c r="AC42086"/>
    </row>
    <row r="42087" spans="27:29" x14ac:dyDescent="0.25">
      <c r="AA42087"/>
      <c r="AB42087"/>
      <c r="AC42087"/>
    </row>
    <row r="42088" spans="27:29" x14ac:dyDescent="0.25">
      <c r="AA42088"/>
      <c r="AB42088"/>
      <c r="AC42088"/>
    </row>
    <row r="42089" spans="27:29" x14ac:dyDescent="0.25">
      <c r="AA42089"/>
      <c r="AB42089"/>
      <c r="AC42089"/>
    </row>
    <row r="42090" spans="27:29" x14ac:dyDescent="0.25">
      <c r="AA42090"/>
      <c r="AB42090"/>
      <c r="AC42090"/>
    </row>
    <row r="42091" spans="27:29" x14ac:dyDescent="0.25">
      <c r="AA42091"/>
      <c r="AB42091"/>
      <c r="AC42091"/>
    </row>
    <row r="42092" spans="27:29" x14ac:dyDescent="0.25">
      <c r="AA42092"/>
      <c r="AB42092"/>
      <c r="AC42092"/>
    </row>
    <row r="42093" spans="27:29" x14ac:dyDescent="0.25">
      <c r="AA42093"/>
      <c r="AB42093"/>
      <c r="AC42093"/>
    </row>
    <row r="42094" spans="27:29" x14ac:dyDescent="0.25">
      <c r="AA42094"/>
      <c r="AB42094"/>
      <c r="AC42094"/>
    </row>
    <row r="42095" spans="27:29" x14ac:dyDescent="0.25">
      <c r="AA42095"/>
      <c r="AB42095"/>
      <c r="AC42095"/>
    </row>
    <row r="42096" spans="27:29" x14ac:dyDescent="0.25">
      <c r="AA42096"/>
      <c r="AB42096"/>
      <c r="AC42096"/>
    </row>
    <row r="42097" spans="27:29" x14ac:dyDescent="0.25">
      <c r="AA42097"/>
      <c r="AB42097"/>
      <c r="AC42097"/>
    </row>
    <row r="42098" spans="27:29" x14ac:dyDescent="0.25">
      <c r="AA42098"/>
      <c r="AB42098"/>
      <c r="AC42098"/>
    </row>
    <row r="42099" spans="27:29" x14ac:dyDescent="0.25">
      <c r="AA42099"/>
      <c r="AB42099"/>
      <c r="AC42099"/>
    </row>
    <row r="42100" spans="27:29" x14ac:dyDescent="0.25">
      <c r="AA42100"/>
      <c r="AB42100"/>
      <c r="AC42100"/>
    </row>
    <row r="42101" spans="27:29" x14ac:dyDescent="0.25">
      <c r="AA42101"/>
      <c r="AB42101"/>
      <c r="AC42101"/>
    </row>
    <row r="42102" spans="27:29" x14ac:dyDescent="0.25">
      <c r="AA42102"/>
      <c r="AB42102"/>
      <c r="AC42102"/>
    </row>
    <row r="42103" spans="27:29" x14ac:dyDescent="0.25">
      <c r="AA42103"/>
      <c r="AB42103"/>
      <c r="AC42103"/>
    </row>
    <row r="42104" spans="27:29" x14ac:dyDescent="0.25">
      <c r="AA42104"/>
      <c r="AB42104"/>
      <c r="AC42104"/>
    </row>
    <row r="42105" spans="27:29" x14ac:dyDescent="0.25">
      <c r="AA42105"/>
      <c r="AB42105"/>
      <c r="AC42105"/>
    </row>
    <row r="42106" spans="27:29" x14ac:dyDescent="0.25">
      <c r="AA42106"/>
      <c r="AB42106"/>
      <c r="AC42106"/>
    </row>
    <row r="42107" spans="27:29" x14ac:dyDescent="0.25">
      <c r="AA42107"/>
      <c r="AB42107"/>
      <c r="AC42107"/>
    </row>
    <row r="42108" spans="27:29" x14ac:dyDescent="0.25">
      <c r="AA42108"/>
      <c r="AB42108"/>
      <c r="AC42108"/>
    </row>
    <row r="42109" spans="27:29" x14ac:dyDescent="0.25">
      <c r="AA42109"/>
      <c r="AB42109"/>
      <c r="AC42109"/>
    </row>
    <row r="42110" spans="27:29" x14ac:dyDescent="0.25">
      <c r="AA42110"/>
      <c r="AB42110"/>
      <c r="AC42110"/>
    </row>
    <row r="42111" spans="27:29" x14ac:dyDescent="0.25">
      <c r="AA42111"/>
      <c r="AB42111"/>
      <c r="AC42111"/>
    </row>
    <row r="42112" spans="27:29" x14ac:dyDescent="0.25">
      <c r="AA42112"/>
      <c r="AB42112"/>
      <c r="AC42112"/>
    </row>
    <row r="42113" spans="27:29" x14ac:dyDescent="0.25">
      <c r="AA42113"/>
      <c r="AB42113"/>
      <c r="AC42113"/>
    </row>
    <row r="42114" spans="27:29" x14ac:dyDescent="0.25">
      <c r="AA42114"/>
      <c r="AB42114"/>
      <c r="AC42114"/>
    </row>
    <row r="42115" spans="27:29" x14ac:dyDescent="0.25">
      <c r="AA42115"/>
      <c r="AB42115"/>
      <c r="AC42115"/>
    </row>
    <row r="42116" spans="27:29" x14ac:dyDescent="0.25">
      <c r="AA42116"/>
      <c r="AB42116"/>
      <c r="AC42116"/>
    </row>
    <row r="42117" spans="27:29" x14ac:dyDescent="0.25">
      <c r="AA42117"/>
      <c r="AB42117"/>
      <c r="AC42117"/>
    </row>
    <row r="42118" spans="27:29" x14ac:dyDescent="0.25">
      <c r="AA42118"/>
      <c r="AB42118"/>
      <c r="AC42118"/>
    </row>
    <row r="42119" spans="27:29" x14ac:dyDescent="0.25">
      <c r="AA42119"/>
      <c r="AB42119"/>
      <c r="AC42119"/>
    </row>
    <row r="42120" spans="27:29" x14ac:dyDescent="0.25">
      <c r="AA42120"/>
      <c r="AB42120"/>
      <c r="AC42120"/>
    </row>
    <row r="42121" spans="27:29" x14ac:dyDescent="0.25">
      <c r="AA42121"/>
      <c r="AB42121"/>
      <c r="AC42121"/>
    </row>
    <row r="42122" spans="27:29" x14ac:dyDescent="0.25">
      <c r="AA42122"/>
      <c r="AB42122"/>
      <c r="AC42122"/>
    </row>
    <row r="42123" spans="27:29" x14ac:dyDescent="0.25">
      <c r="AA42123"/>
      <c r="AB42123"/>
      <c r="AC42123"/>
    </row>
    <row r="42124" spans="27:29" x14ac:dyDescent="0.25">
      <c r="AA42124"/>
      <c r="AB42124"/>
      <c r="AC42124"/>
    </row>
    <row r="42125" spans="27:29" x14ac:dyDescent="0.25">
      <c r="AA42125"/>
      <c r="AB42125"/>
      <c r="AC42125"/>
    </row>
    <row r="42126" spans="27:29" x14ac:dyDescent="0.25">
      <c r="AA42126"/>
      <c r="AB42126"/>
      <c r="AC42126"/>
    </row>
    <row r="42127" spans="27:29" x14ac:dyDescent="0.25">
      <c r="AA42127"/>
      <c r="AB42127"/>
      <c r="AC42127"/>
    </row>
    <row r="42128" spans="27:29" x14ac:dyDescent="0.25">
      <c r="AA42128"/>
      <c r="AB42128"/>
      <c r="AC42128"/>
    </row>
    <row r="42129" spans="27:29" x14ac:dyDescent="0.25">
      <c r="AA42129"/>
      <c r="AB42129"/>
      <c r="AC42129"/>
    </row>
    <row r="42130" spans="27:29" x14ac:dyDescent="0.25">
      <c r="AA42130"/>
      <c r="AB42130"/>
      <c r="AC42130"/>
    </row>
    <row r="42131" spans="27:29" x14ac:dyDescent="0.25">
      <c r="AA42131"/>
      <c r="AB42131"/>
      <c r="AC42131"/>
    </row>
    <row r="42132" spans="27:29" x14ac:dyDescent="0.25">
      <c r="AA42132"/>
      <c r="AB42132"/>
      <c r="AC42132"/>
    </row>
    <row r="42133" spans="27:29" x14ac:dyDescent="0.25">
      <c r="AA42133"/>
      <c r="AB42133"/>
      <c r="AC42133"/>
    </row>
    <row r="42134" spans="27:29" x14ac:dyDescent="0.25">
      <c r="AA42134"/>
      <c r="AB42134"/>
      <c r="AC42134"/>
    </row>
    <row r="42135" spans="27:29" x14ac:dyDescent="0.25">
      <c r="AA42135"/>
      <c r="AB42135"/>
      <c r="AC42135"/>
    </row>
    <row r="42136" spans="27:29" x14ac:dyDescent="0.25">
      <c r="AA42136"/>
      <c r="AB42136"/>
      <c r="AC42136"/>
    </row>
    <row r="42137" spans="27:29" x14ac:dyDescent="0.25">
      <c r="AA42137"/>
      <c r="AB42137"/>
      <c r="AC42137"/>
    </row>
    <row r="42138" spans="27:29" x14ac:dyDescent="0.25">
      <c r="AA42138"/>
      <c r="AB42138"/>
      <c r="AC42138"/>
    </row>
    <row r="42139" spans="27:29" x14ac:dyDescent="0.25">
      <c r="AA42139"/>
      <c r="AB42139"/>
      <c r="AC42139"/>
    </row>
    <row r="42140" spans="27:29" x14ac:dyDescent="0.25">
      <c r="AA42140"/>
      <c r="AB42140"/>
      <c r="AC42140"/>
    </row>
    <row r="42141" spans="27:29" x14ac:dyDescent="0.25">
      <c r="AA42141"/>
      <c r="AB42141"/>
      <c r="AC42141"/>
    </row>
    <row r="42142" spans="27:29" x14ac:dyDescent="0.25">
      <c r="AA42142"/>
      <c r="AB42142"/>
      <c r="AC42142"/>
    </row>
    <row r="42143" spans="27:29" x14ac:dyDescent="0.25">
      <c r="AA42143"/>
      <c r="AB42143"/>
      <c r="AC42143"/>
    </row>
    <row r="42144" spans="27:29" x14ac:dyDescent="0.25">
      <c r="AA42144"/>
      <c r="AB42144"/>
      <c r="AC42144"/>
    </row>
    <row r="42145" spans="27:29" x14ac:dyDescent="0.25">
      <c r="AA42145"/>
      <c r="AB42145"/>
      <c r="AC42145"/>
    </row>
    <row r="42146" spans="27:29" x14ac:dyDescent="0.25">
      <c r="AA42146"/>
      <c r="AB42146"/>
      <c r="AC42146"/>
    </row>
    <row r="42147" spans="27:29" x14ac:dyDescent="0.25">
      <c r="AA42147"/>
      <c r="AB42147"/>
      <c r="AC42147"/>
    </row>
    <row r="42148" spans="27:29" x14ac:dyDescent="0.25">
      <c r="AA42148"/>
      <c r="AB42148"/>
      <c r="AC42148"/>
    </row>
    <row r="42149" spans="27:29" x14ac:dyDescent="0.25">
      <c r="AA42149"/>
      <c r="AB42149"/>
      <c r="AC42149"/>
    </row>
    <row r="42150" spans="27:29" x14ac:dyDescent="0.25">
      <c r="AA42150"/>
      <c r="AB42150"/>
      <c r="AC42150"/>
    </row>
    <row r="42151" spans="27:29" x14ac:dyDescent="0.25">
      <c r="AA42151"/>
      <c r="AB42151"/>
      <c r="AC42151"/>
    </row>
    <row r="42152" spans="27:29" x14ac:dyDescent="0.25">
      <c r="AA42152"/>
      <c r="AB42152"/>
      <c r="AC42152"/>
    </row>
    <row r="42153" spans="27:29" x14ac:dyDescent="0.25">
      <c r="AA42153"/>
      <c r="AB42153"/>
      <c r="AC42153"/>
    </row>
    <row r="42154" spans="27:29" x14ac:dyDescent="0.25">
      <c r="AA42154"/>
      <c r="AB42154"/>
      <c r="AC42154"/>
    </row>
    <row r="42155" spans="27:29" x14ac:dyDescent="0.25">
      <c r="AA42155"/>
      <c r="AB42155"/>
      <c r="AC42155"/>
    </row>
    <row r="42156" spans="27:29" x14ac:dyDescent="0.25">
      <c r="AA42156"/>
      <c r="AB42156"/>
      <c r="AC42156"/>
    </row>
    <row r="42157" spans="27:29" x14ac:dyDescent="0.25">
      <c r="AA42157"/>
      <c r="AB42157"/>
      <c r="AC42157"/>
    </row>
    <row r="42158" spans="27:29" x14ac:dyDescent="0.25">
      <c r="AA42158"/>
      <c r="AB42158"/>
      <c r="AC42158"/>
    </row>
    <row r="42159" spans="27:29" x14ac:dyDescent="0.25">
      <c r="AA42159"/>
      <c r="AB42159"/>
      <c r="AC42159"/>
    </row>
    <row r="42160" spans="27:29" x14ac:dyDescent="0.25">
      <c r="AA42160"/>
      <c r="AB42160"/>
      <c r="AC42160"/>
    </row>
    <row r="42161" spans="27:29" x14ac:dyDescent="0.25">
      <c r="AA42161"/>
      <c r="AB42161"/>
      <c r="AC42161"/>
    </row>
    <row r="42162" spans="27:29" x14ac:dyDescent="0.25">
      <c r="AA42162"/>
      <c r="AB42162"/>
      <c r="AC42162"/>
    </row>
    <row r="42163" spans="27:29" x14ac:dyDescent="0.25">
      <c r="AA42163"/>
      <c r="AB42163"/>
      <c r="AC42163"/>
    </row>
    <row r="42164" spans="27:29" x14ac:dyDescent="0.25">
      <c r="AA42164"/>
      <c r="AB42164"/>
      <c r="AC42164"/>
    </row>
    <row r="42165" spans="27:29" x14ac:dyDescent="0.25">
      <c r="AA42165"/>
      <c r="AB42165"/>
      <c r="AC42165"/>
    </row>
    <row r="42166" spans="27:29" x14ac:dyDescent="0.25">
      <c r="AA42166"/>
      <c r="AB42166"/>
      <c r="AC42166"/>
    </row>
    <row r="42167" spans="27:29" x14ac:dyDescent="0.25">
      <c r="AA42167"/>
      <c r="AB42167"/>
      <c r="AC42167"/>
    </row>
    <row r="42168" spans="27:29" x14ac:dyDescent="0.25">
      <c r="AA42168"/>
      <c r="AB42168"/>
      <c r="AC42168"/>
    </row>
    <row r="42169" spans="27:29" x14ac:dyDescent="0.25">
      <c r="AA42169"/>
      <c r="AB42169"/>
      <c r="AC42169"/>
    </row>
    <row r="42170" spans="27:29" x14ac:dyDescent="0.25">
      <c r="AA42170"/>
      <c r="AB42170"/>
      <c r="AC42170"/>
    </row>
    <row r="42171" spans="27:29" x14ac:dyDescent="0.25">
      <c r="AA42171"/>
      <c r="AB42171"/>
      <c r="AC42171"/>
    </row>
    <row r="42172" spans="27:29" x14ac:dyDescent="0.25">
      <c r="AA42172"/>
      <c r="AB42172"/>
      <c r="AC42172"/>
    </row>
    <row r="42173" spans="27:29" x14ac:dyDescent="0.25">
      <c r="AA42173"/>
      <c r="AB42173"/>
      <c r="AC42173"/>
    </row>
    <row r="42174" spans="27:29" x14ac:dyDescent="0.25">
      <c r="AA42174"/>
      <c r="AB42174"/>
      <c r="AC42174"/>
    </row>
    <row r="42175" spans="27:29" x14ac:dyDescent="0.25">
      <c r="AA42175"/>
      <c r="AB42175"/>
      <c r="AC42175"/>
    </row>
    <row r="42176" spans="27:29" x14ac:dyDescent="0.25">
      <c r="AA42176"/>
      <c r="AB42176"/>
      <c r="AC42176"/>
    </row>
    <row r="42177" spans="27:29" x14ac:dyDescent="0.25">
      <c r="AA42177"/>
      <c r="AB42177"/>
      <c r="AC42177"/>
    </row>
    <row r="42178" spans="27:29" x14ac:dyDescent="0.25">
      <c r="AA42178"/>
      <c r="AB42178"/>
      <c r="AC42178"/>
    </row>
    <row r="42179" spans="27:29" x14ac:dyDescent="0.25">
      <c r="AA42179"/>
      <c r="AB42179"/>
      <c r="AC42179"/>
    </row>
    <row r="42180" spans="27:29" x14ac:dyDescent="0.25">
      <c r="AA42180"/>
      <c r="AB42180"/>
      <c r="AC42180"/>
    </row>
    <row r="42181" spans="27:29" x14ac:dyDescent="0.25">
      <c r="AA42181"/>
      <c r="AB42181"/>
      <c r="AC42181"/>
    </row>
    <row r="42182" spans="27:29" x14ac:dyDescent="0.25">
      <c r="AA42182"/>
      <c r="AB42182"/>
      <c r="AC42182"/>
    </row>
    <row r="42183" spans="27:29" x14ac:dyDescent="0.25">
      <c r="AA42183"/>
      <c r="AB42183"/>
      <c r="AC42183"/>
    </row>
    <row r="42184" spans="27:29" x14ac:dyDescent="0.25">
      <c r="AA42184"/>
      <c r="AB42184"/>
      <c r="AC42184"/>
    </row>
    <row r="42185" spans="27:29" x14ac:dyDescent="0.25">
      <c r="AA42185"/>
      <c r="AB42185"/>
      <c r="AC42185"/>
    </row>
    <row r="42186" spans="27:29" x14ac:dyDescent="0.25">
      <c r="AA42186"/>
      <c r="AB42186"/>
      <c r="AC42186"/>
    </row>
    <row r="42187" spans="27:29" x14ac:dyDescent="0.25">
      <c r="AA42187"/>
      <c r="AB42187"/>
      <c r="AC42187"/>
    </row>
    <row r="42188" spans="27:29" x14ac:dyDescent="0.25">
      <c r="AA42188"/>
      <c r="AB42188"/>
      <c r="AC42188"/>
    </row>
    <row r="42189" spans="27:29" x14ac:dyDescent="0.25">
      <c r="AA42189"/>
      <c r="AB42189"/>
      <c r="AC42189"/>
    </row>
    <row r="42190" spans="27:29" x14ac:dyDescent="0.25">
      <c r="AA42190"/>
      <c r="AB42190"/>
      <c r="AC42190"/>
    </row>
    <row r="42191" spans="27:29" x14ac:dyDescent="0.25">
      <c r="AA42191"/>
      <c r="AB42191"/>
      <c r="AC42191"/>
    </row>
    <row r="42192" spans="27:29" x14ac:dyDescent="0.25">
      <c r="AA42192"/>
      <c r="AB42192"/>
      <c r="AC42192"/>
    </row>
    <row r="42193" spans="27:29" x14ac:dyDescent="0.25">
      <c r="AA42193"/>
      <c r="AB42193"/>
      <c r="AC42193"/>
    </row>
    <row r="42194" spans="27:29" x14ac:dyDescent="0.25">
      <c r="AA42194"/>
      <c r="AB42194"/>
      <c r="AC42194"/>
    </row>
    <row r="42195" spans="27:29" x14ac:dyDescent="0.25">
      <c r="AA42195"/>
      <c r="AB42195"/>
      <c r="AC42195"/>
    </row>
    <row r="42196" spans="27:29" x14ac:dyDescent="0.25">
      <c r="AA42196"/>
      <c r="AB42196"/>
      <c r="AC42196"/>
    </row>
    <row r="42197" spans="27:29" x14ac:dyDescent="0.25">
      <c r="AA42197"/>
      <c r="AB42197"/>
      <c r="AC42197"/>
    </row>
    <row r="42198" spans="27:29" x14ac:dyDescent="0.25">
      <c r="AA42198"/>
      <c r="AB42198"/>
      <c r="AC42198"/>
    </row>
    <row r="42199" spans="27:29" x14ac:dyDescent="0.25">
      <c r="AA42199"/>
      <c r="AB42199"/>
      <c r="AC42199"/>
    </row>
    <row r="42200" spans="27:29" x14ac:dyDescent="0.25">
      <c r="AA42200"/>
      <c r="AB42200"/>
      <c r="AC42200"/>
    </row>
    <row r="42201" spans="27:29" x14ac:dyDescent="0.25">
      <c r="AA42201"/>
      <c r="AB42201"/>
      <c r="AC42201"/>
    </row>
    <row r="42202" spans="27:29" x14ac:dyDescent="0.25">
      <c r="AA42202"/>
      <c r="AB42202"/>
      <c r="AC42202"/>
    </row>
    <row r="42203" spans="27:29" x14ac:dyDescent="0.25">
      <c r="AA42203"/>
      <c r="AB42203"/>
      <c r="AC42203"/>
    </row>
    <row r="42204" spans="27:29" x14ac:dyDescent="0.25">
      <c r="AA42204"/>
      <c r="AB42204"/>
      <c r="AC42204"/>
    </row>
    <row r="42205" spans="27:29" x14ac:dyDescent="0.25">
      <c r="AA42205"/>
      <c r="AB42205"/>
      <c r="AC42205"/>
    </row>
    <row r="42206" spans="27:29" x14ac:dyDescent="0.25">
      <c r="AA42206"/>
      <c r="AB42206"/>
      <c r="AC42206"/>
    </row>
    <row r="42207" spans="27:29" x14ac:dyDescent="0.25">
      <c r="AA42207"/>
      <c r="AB42207"/>
      <c r="AC42207"/>
    </row>
    <row r="42208" spans="27:29" x14ac:dyDescent="0.25">
      <c r="AA42208"/>
      <c r="AB42208"/>
      <c r="AC42208"/>
    </row>
    <row r="42209" spans="27:29" x14ac:dyDescent="0.25">
      <c r="AA42209"/>
      <c r="AB42209"/>
      <c r="AC42209"/>
    </row>
    <row r="42210" spans="27:29" x14ac:dyDescent="0.25">
      <c r="AA42210"/>
      <c r="AB42210"/>
      <c r="AC42210"/>
    </row>
    <row r="42211" spans="27:29" x14ac:dyDescent="0.25">
      <c r="AA42211"/>
      <c r="AB42211"/>
      <c r="AC42211"/>
    </row>
    <row r="42212" spans="27:29" x14ac:dyDescent="0.25">
      <c r="AA42212"/>
      <c r="AB42212"/>
      <c r="AC42212"/>
    </row>
    <row r="42213" spans="27:29" x14ac:dyDescent="0.25">
      <c r="AA42213"/>
      <c r="AB42213"/>
      <c r="AC42213"/>
    </row>
    <row r="42214" spans="27:29" x14ac:dyDescent="0.25">
      <c r="AA42214"/>
      <c r="AB42214"/>
      <c r="AC42214"/>
    </row>
    <row r="42215" spans="27:29" x14ac:dyDescent="0.25">
      <c r="AA42215"/>
      <c r="AB42215"/>
      <c r="AC42215"/>
    </row>
    <row r="42216" spans="27:29" x14ac:dyDescent="0.25">
      <c r="AA42216"/>
      <c r="AB42216"/>
      <c r="AC42216"/>
    </row>
    <row r="42217" spans="27:29" x14ac:dyDescent="0.25">
      <c r="AA42217"/>
      <c r="AB42217"/>
      <c r="AC42217"/>
    </row>
    <row r="42218" spans="27:29" x14ac:dyDescent="0.25">
      <c r="AA42218"/>
      <c r="AB42218"/>
      <c r="AC42218"/>
    </row>
    <row r="42219" spans="27:29" x14ac:dyDescent="0.25">
      <c r="AA42219"/>
      <c r="AB42219"/>
      <c r="AC42219"/>
    </row>
    <row r="42220" spans="27:29" x14ac:dyDescent="0.25">
      <c r="AA42220"/>
      <c r="AB42220"/>
      <c r="AC42220"/>
    </row>
    <row r="42221" spans="27:29" x14ac:dyDescent="0.25">
      <c r="AA42221"/>
      <c r="AB42221"/>
      <c r="AC42221"/>
    </row>
    <row r="42222" spans="27:29" x14ac:dyDescent="0.25">
      <c r="AA42222"/>
      <c r="AB42222"/>
      <c r="AC42222"/>
    </row>
    <row r="42223" spans="27:29" x14ac:dyDescent="0.25">
      <c r="AA42223"/>
      <c r="AB42223"/>
      <c r="AC42223"/>
    </row>
    <row r="42224" spans="27:29" x14ac:dyDescent="0.25">
      <c r="AA42224"/>
      <c r="AB42224"/>
      <c r="AC42224"/>
    </row>
    <row r="42225" spans="27:29" x14ac:dyDescent="0.25">
      <c r="AA42225"/>
      <c r="AB42225"/>
      <c r="AC42225"/>
    </row>
    <row r="42226" spans="27:29" x14ac:dyDescent="0.25">
      <c r="AA42226"/>
      <c r="AB42226"/>
      <c r="AC42226"/>
    </row>
    <row r="42227" spans="27:29" x14ac:dyDescent="0.25">
      <c r="AA42227"/>
      <c r="AB42227"/>
      <c r="AC42227"/>
    </row>
    <row r="42228" spans="27:29" x14ac:dyDescent="0.25">
      <c r="AA42228"/>
      <c r="AB42228"/>
      <c r="AC42228"/>
    </row>
    <row r="42229" spans="27:29" x14ac:dyDescent="0.25">
      <c r="AA42229"/>
      <c r="AB42229"/>
      <c r="AC42229"/>
    </row>
    <row r="42230" spans="27:29" x14ac:dyDescent="0.25">
      <c r="AA42230"/>
      <c r="AB42230"/>
      <c r="AC42230"/>
    </row>
    <row r="42231" spans="27:29" x14ac:dyDescent="0.25">
      <c r="AA42231"/>
      <c r="AB42231"/>
      <c r="AC42231"/>
    </row>
    <row r="42232" spans="27:29" x14ac:dyDescent="0.25">
      <c r="AA42232"/>
      <c r="AB42232"/>
      <c r="AC42232"/>
    </row>
    <row r="42233" spans="27:29" x14ac:dyDescent="0.25">
      <c r="AA42233"/>
      <c r="AB42233"/>
      <c r="AC42233"/>
    </row>
    <row r="42234" spans="27:29" x14ac:dyDescent="0.25">
      <c r="AA42234"/>
      <c r="AB42234"/>
      <c r="AC42234"/>
    </row>
    <row r="42235" spans="27:29" x14ac:dyDescent="0.25">
      <c r="AA42235"/>
      <c r="AB42235"/>
      <c r="AC42235"/>
    </row>
    <row r="42236" spans="27:29" x14ac:dyDescent="0.25">
      <c r="AA42236"/>
      <c r="AB42236"/>
      <c r="AC42236"/>
    </row>
    <row r="42237" spans="27:29" x14ac:dyDescent="0.25">
      <c r="AA42237"/>
      <c r="AB42237"/>
      <c r="AC42237"/>
    </row>
    <row r="42238" spans="27:29" x14ac:dyDescent="0.25">
      <c r="AA42238"/>
      <c r="AB42238"/>
      <c r="AC42238"/>
    </row>
    <row r="42239" spans="27:29" x14ac:dyDescent="0.25">
      <c r="AA42239"/>
      <c r="AB42239"/>
      <c r="AC42239"/>
    </row>
    <row r="42240" spans="27:29" x14ac:dyDescent="0.25">
      <c r="AA42240"/>
      <c r="AB42240"/>
      <c r="AC42240"/>
    </row>
    <row r="42241" spans="27:29" x14ac:dyDescent="0.25">
      <c r="AA42241"/>
      <c r="AB42241"/>
      <c r="AC42241"/>
    </row>
    <row r="42242" spans="27:29" x14ac:dyDescent="0.25">
      <c r="AA42242"/>
      <c r="AB42242"/>
      <c r="AC42242"/>
    </row>
    <row r="42243" spans="27:29" x14ac:dyDescent="0.25">
      <c r="AA42243"/>
      <c r="AB42243"/>
      <c r="AC42243"/>
    </row>
    <row r="42244" spans="27:29" x14ac:dyDescent="0.25">
      <c r="AA42244"/>
      <c r="AB42244"/>
      <c r="AC42244"/>
    </row>
    <row r="42245" spans="27:29" x14ac:dyDescent="0.25">
      <c r="AA42245"/>
      <c r="AB42245"/>
      <c r="AC42245"/>
    </row>
    <row r="42246" spans="27:29" x14ac:dyDescent="0.25">
      <c r="AA42246"/>
      <c r="AB42246"/>
      <c r="AC42246"/>
    </row>
    <row r="42247" spans="27:29" x14ac:dyDescent="0.25">
      <c r="AA42247"/>
      <c r="AB42247"/>
      <c r="AC42247"/>
    </row>
    <row r="42248" spans="27:29" x14ac:dyDescent="0.25">
      <c r="AA42248"/>
      <c r="AB42248"/>
      <c r="AC42248"/>
    </row>
    <row r="42249" spans="27:29" x14ac:dyDescent="0.25">
      <c r="AA42249"/>
      <c r="AB42249"/>
      <c r="AC42249"/>
    </row>
    <row r="42250" spans="27:29" x14ac:dyDescent="0.25">
      <c r="AA42250"/>
      <c r="AB42250"/>
      <c r="AC42250"/>
    </row>
    <row r="42251" spans="27:29" x14ac:dyDescent="0.25">
      <c r="AA42251"/>
      <c r="AB42251"/>
      <c r="AC42251"/>
    </row>
    <row r="42252" spans="27:29" x14ac:dyDescent="0.25">
      <c r="AA42252"/>
      <c r="AB42252"/>
      <c r="AC42252"/>
    </row>
    <row r="42253" spans="27:29" x14ac:dyDescent="0.25">
      <c r="AA42253"/>
      <c r="AB42253"/>
      <c r="AC42253"/>
    </row>
    <row r="42254" spans="27:29" x14ac:dyDescent="0.25">
      <c r="AA42254"/>
      <c r="AB42254"/>
      <c r="AC42254"/>
    </row>
    <row r="42255" spans="27:29" x14ac:dyDescent="0.25">
      <c r="AA42255"/>
      <c r="AB42255"/>
      <c r="AC42255"/>
    </row>
    <row r="42256" spans="27:29" x14ac:dyDescent="0.25">
      <c r="AA42256"/>
      <c r="AB42256"/>
      <c r="AC42256"/>
    </row>
    <row r="42257" spans="27:29" x14ac:dyDescent="0.25">
      <c r="AA42257"/>
      <c r="AB42257"/>
      <c r="AC42257"/>
    </row>
    <row r="42258" spans="27:29" x14ac:dyDescent="0.25">
      <c r="AA42258"/>
      <c r="AB42258"/>
      <c r="AC42258"/>
    </row>
    <row r="42259" spans="27:29" x14ac:dyDescent="0.25">
      <c r="AA42259"/>
      <c r="AB42259"/>
      <c r="AC42259"/>
    </row>
    <row r="42260" spans="27:29" x14ac:dyDescent="0.25">
      <c r="AA42260"/>
      <c r="AB42260"/>
      <c r="AC42260"/>
    </row>
    <row r="42261" spans="27:29" x14ac:dyDescent="0.25">
      <c r="AA42261"/>
      <c r="AB42261"/>
      <c r="AC42261"/>
    </row>
    <row r="42262" spans="27:29" x14ac:dyDescent="0.25">
      <c r="AA42262"/>
      <c r="AB42262"/>
      <c r="AC42262"/>
    </row>
    <row r="42263" spans="27:29" x14ac:dyDescent="0.25">
      <c r="AA42263"/>
      <c r="AB42263"/>
      <c r="AC42263"/>
    </row>
    <row r="42264" spans="27:29" x14ac:dyDescent="0.25">
      <c r="AA42264"/>
      <c r="AB42264"/>
      <c r="AC42264"/>
    </row>
    <row r="42265" spans="27:29" x14ac:dyDescent="0.25">
      <c r="AA42265"/>
      <c r="AB42265"/>
      <c r="AC42265"/>
    </row>
    <row r="42266" spans="27:29" x14ac:dyDescent="0.25">
      <c r="AA42266"/>
      <c r="AB42266"/>
      <c r="AC42266"/>
    </row>
    <row r="42267" spans="27:29" x14ac:dyDescent="0.25">
      <c r="AA42267"/>
      <c r="AB42267"/>
      <c r="AC42267"/>
    </row>
    <row r="42268" spans="27:29" x14ac:dyDescent="0.25">
      <c r="AA42268"/>
      <c r="AB42268"/>
      <c r="AC42268"/>
    </row>
    <row r="42269" spans="27:29" x14ac:dyDescent="0.25">
      <c r="AA42269"/>
      <c r="AB42269"/>
      <c r="AC42269"/>
    </row>
    <row r="42270" spans="27:29" x14ac:dyDescent="0.25">
      <c r="AA42270"/>
      <c r="AB42270"/>
      <c r="AC42270"/>
    </row>
    <row r="42271" spans="27:29" x14ac:dyDescent="0.25">
      <c r="AA42271"/>
      <c r="AB42271"/>
      <c r="AC42271"/>
    </row>
    <row r="42272" spans="27:29" x14ac:dyDescent="0.25">
      <c r="AA42272"/>
      <c r="AB42272"/>
      <c r="AC42272"/>
    </row>
    <row r="42273" spans="27:29" x14ac:dyDescent="0.25">
      <c r="AA42273"/>
      <c r="AB42273"/>
      <c r="AC42273"/>
    </row>
    <row r="42274" spans="27:29" x14ac:dyDescent="0.25">
      <c r="AA42274"/>
      <c r="AB42274"/>
      <c r="AC42274"/>
    </row>
    <row r="42275" spans="27:29" x14ac:dyDescent="0.25">
      <c r="AA42275"/>
      <c r="AB42275"/>
      <c r="AC42275"/>
    </row>
    <row r="42276" spans="27:29" x14ac:dyDescent="0.25">
      <c r="AA42276"/>
      <c r="AB42276"/>
      <c r="AC42276"/>
    </row>
    <row r="42277" spans="27:29" x14ac:dyDescent="0.25">
      <c r="AA42277"/>
      <c r="AB42277"/>
      <c r="AC42277"/>
    </row>
    <row r="42278" spans="27:29" x14ac:dyDescent="0.25">
      <c r="AA42278"/>
      <c r="AB42278"/>
      <c r="AC42278"/>
    </row>
    <row r="42279" spans="27:29" x14ac:dyDescent="0.25">
      <c r="AA42279"/>
      <c r="AB42279"/>
      <c r="AC42279"/>
    </row>
    <row r="42280" spans="27:29" x14ac:dyDescent="0.25">
      <c r="AA42280"/>
      <c r="AB42280"/>
      <c r="AC42280"/>
    </row>
    <row r="42281" spans="27:29" x14ac:dyDescent="0.25">
      <c r="AA42281"/>
      <c r="AB42281"/>
      <c r="AC42281"/>
    </row>
    <row r="42282" spans="27:29" x14ac:dyDescent="0.25">
      <c r="AA42282"/>
      <c r="AB42282"/>
      <c r="AC42282"/>
    </row>
    <row r="42283" spans="27:29" x14ac:dyDescent="0.25">
      <c r="AA42283"/>
      <c r="AB42283"/>
      <c r="AC42283"/>
    </row>
    <row r="42284" spans="27:29" x14ac:dyDescent="0.25">
      <c r="AA42284"/>
      <c r="AB42284"/>
      <c r="AC42284"/>
    </row>
    <row r="42285" spans="27:29" x14ac:dyDescent="0.25">
      <c r="AA42285"/>
      <c r="AB42285"/>
      <c r="AC42285"/>
    </row>
    <row r="42286" spans="27:29" x14ac:dyDescent="0.25">
      <c r="AA42286"/>
      <c r="AB42286"/>
      <c r="AC42286"/>
    </row>
    <row r="42287" spans="27:29" x14ac:dyDescent="0.25">
      <c r="AA42287"/>
      <c r="AB42287"/>
      <c r="AC42287"/>
    </row>
    <row r="42288" spans="27:29" x14ac:dyDescent="0.25">
      <c r="AA42288"/>
      <c r="AB42288"/>
      <c r="AC42288"/>
    </row>
    <row r="42289" spans="27:29" x14ac:dyDescent="0.25">
      <c r="AA42289"/>
      <c r="AB42289"/>
      <c r="AC42289"/>
    </row>
    <row r="42290" spans="27:29" x14ac:dyDescent="0.25">
      <c r="AA42290"/>
      <c r="AB42290"/>
      <c r="AC42290"/>
    </row>
    <row r="42291" spans="27:29" x14ac:dyDescent="0.25">
      <c r="AA42291"/>
      <c r="AB42291"/>
      <c r="AC42291"/>
    </row>
    <row r="42292" spans="27:29" x14ac:dyDescent="0.25">
      <c r="AA42292"/>
      <c r="AB42292"/>
      <c r="AC42292"/>
    </row>
    <row r="42293" spans="27:29" x14ac:dyDescent="0.25">
      <c r="AA42293"/>
      <c r="AB42293"/>
      <c r="AC42293"/>
    </row>
    <row r="42294" spans="27:29" x14ac:dyDescent="0.25">
      <c r="AA42294"/>
      <c r="AB42294"/>
      <c r="AC42294"/>
    </row>
    <row r="42295" spans="27:29" x14ac:dyDescent="0.25">
      <c r="AA42295"/>
      <c r="AB42295"/>
      <c r="AC42295"/>
    </row>
    <row r="42296" spans="27:29" x14ac:dyDescent="0.25">
      <c r="AA42296"/>
      <c r="AB42296"/>
      <c r="AC42296"/>
    </row>
    <row r="42297" spans="27:29" x14ac:dyDescent="0.25">
      <c r="AA42297"/>
      <c r="AB42297"/>
      <c r="AC42297"/>
    </row>
    <row r="42298" spans="27:29" x14ac:dyDescent="0.25">
      <c r="AA42298"/>
      <c r="AB42298"/>
      <c r="AC42298"/>
    </row>
    <row r="42299" spans="27:29" x14ac:dyDescent="0.25">
      <c r="AA42299"/>
      <c r="AB42299"/>
      <c r="AC42299"/>
    </row>
    <row r="42300" spans="27:29" x14ac:dyDescent="0.25">
      <c r="AA42300"/>
      <c r="AB42300"/>
      <c r="AC42300"/>
    </row>
    <row r="42301" spans="27:29" x14ac:dyDescent="0.25">
      <c r="AA42301"/>
      <c r="AB42301"/>
      <c r="AC42301"/>
    </row>
    <row r="42302" spans="27:29" x14ac:dyDescent="0.25">
      <c r="AA42302"/>
      <c r="AB42302"/>
      <c r="AC42302"/>
    </row>
    <row r="42303" spans="27:29" x14ac:dyDescent="0.25">
      <c r="AA42303"/>
      <c r="AB42303"/>
      <c r="AC42303"/>
    </row>
    <row r="42304" spans="27:29" x14ac:dyDescent="0.25">
      <c r="AA42304"/>
      <c r="AB42304"/>
      <c r="AC42304"/>
    </row>
    <row r="42305" spans="27:29" x14ac:dyDescent="0.25">
      <c r="AA42305"/>
      <c r="AB42305"/>
      <c r="AC42305"/>
    </row>
    <row r="42306" spans="27:29" x14ac:dyDescent="0.25">
      <c r="AA42306"/>
      <c r="AB42306"/>
      <c r="AC42306"/>
    </row>
    <row r="42307" spans="27:29" x14ac:dyDescent="0.25">
      <c r="AA42307"/>
      <c r="AB42307"/>
      <c r="AC42307"/>
    </row>
    <row r="42308" spans="27:29" x14ac:dyDescent="0.25">
      <c r="AA42308"/>
      <c r="AB42308"/>
      <c r="AC42308"/>
    </row>
    <row r="42309" spans="27:29" x14ac:dyDescent="0.25">
      <c r="AA42309"/>
      <c r="AB42309"/>
      <c r="AC42309"/>
    </row>
    <row r="42310" spans="27:29" x14ac:dyDescent="0.25">
      <c r="AA42310"/>
      <c r="AB42310"/>
      <c r="AC42310"/>
    </row>
    <row r="42311" spans="27:29" x14ac:dyDescent="0.25">
      <c r="AA42311"/>
      <c r="AB42311"/>
      <c r="AC42311"/>
    </row>
    <row r="42312" spans="27:29" x14ac:dyDescent="0.25">
      <c r="AA42312"/>
      <c r="AB42312"/>
      <c r="AC42312"/>
    </row>
    <row r="42313" spans="27:29" x14ac:dyDescent="0.25">
      <c r="AA42313"/>
      <c r="AB42313"/>
      <c r="AC42313"/>
    </row>
    <row r="42314" spans="27:29" x14ac:dyDescent="0.25">
      <c r="AA42314"/>
      <c r="AB42314"/>
      <c r="AC42314"/>
    </row>
    <row r="42315" spans="27:29" x14ac:dyDescent="0.25">
      <c r="AA42315"/>
      <c r="AB42315"/>
      <c r="AC42315"/>
    </row>
    <row r="42316" spans="27:29" x14ac:dyDescent="0.25">
      <c r="AA42316"/>
      <c r="AB42316"/>
      <c r="AC42316"/>
    </row>
    <row r="42317" spans="27:29" x14ac:dyDescent="0.25">
      <c r="AA42317"/>
      <c r="AB42317"/>
      <c r="AC42317"/>
    </row>
    <row r="42318" spans="27:29" x14ac:dyDescent="0.25">
      <c r="AA42318"/>
      <c r="AB42318"/>
      <c r="AC42318"/>
    </row>
    <row r="42319" spans="27:29" x14ac:dyDescent="0.25">
      <c r="AA42319"/>
      <c r="AB42319"/>
      <c r="AC42319"/>
    </row>
    <row r="42320" spans="27:29" x14ac:dyDescent="0.25">
      <c r="AA42320"/>
      <c r="AB42320"/>
      <c r="AC42320"/>
    </row>
    <row r="42321" spans="27:29" x14ac:dyDescent="0.25">
      <c r="AA42321"/>
      <c r="AB42321"/>
      <c r="AC42321"/>
    </row>
    <row r="42322" spans="27:29" x14ac:dyDescent="0.25">
      <c r="AA42322"/>
      <c r="AB42322"/>
      <c r="AC42322"/>
    </row>
    <row r="42323" spans="27:29" x14ac:dyDescent="0.25">
      <c r="AA42323"/>
      <c r="AB42323"/>
      <c r="AC42323"/>
    </row>
    <row r="42324" spans="27:29" x14ac:dyDescent="0.25">
      <c r="AA42324"/>
      <c r="AB42324"/>
      <c r="AC42324"/>
    </row>
    <row r="42325" spans="27:29" x14ac:dyDescent="0.25">
      <c r="AA42325"/>
      <c r="AB42325"/>
      <c r="AC42325"/>
    </row>
    <row r="42326" spans="27:29" x14ac:dyDescent="0.25">
      <c r="AA42326"/>
      <c r="AB42326"/>
      <c r="AC42326"/>
    </row>
    <row r="42327" spans="27:29" x14ac:dyDescent="0.25">
      <c r="AA42327"/>
      <c r="AB42327"/>
      <c r="AC42327"/>
    </row>
    <row r="42328" spans="27:29" x14ac:dyDescent="0.25">
      <c r="AA42328"/>
      <c r="AB42328"/>
      <c r="AC42328"/>
    </row>
    <row r="42329" spans="27:29" x14ac:dyDescent="0.25">
      <c r="AA42329"/>
      <c r="AB42329"/>
      <c r="AC42329"/>
    </row>
    <row r="42330" spans="27:29" x14ac:dyDescent="0.25">
      <c r="AA42330"/>
      <c r="AB42330"/>
      <c r="AC42330"/>
    </row>
    <row r="42331" spans="27:29" x14ac:dyDescent="0.25">
      <c r="AA42331"/>
      <c r="AB42331"/>
      <c r="AC42331"/>
    </row>
    <row r="42332" spans="27:29" x14ac:dyDescent="0.25">
      <c r="AA42332"/>
      <c r="AB42332"/>
      <c r="AC42332"/>
    </row>
    <row r="42333" spans="27:29" x14ac:dyDescent="0.25">
      <c r="AA42333"/>
      <c r="AB42333"/>
      <c r="AC42333"/>
    </row>
    <row r="42334" spans="27:29" x14ac:dyDescent="0.25">
      <c r="AA42334"/>
      <c r="AB42334"/>
      <c r="AC42334"/>
    </row>
    <row r="42335" spans="27:29" x14ac:dyDescent="0.25">
      <c r="AA42335"/>
      <c r="AB42335"/>
      <c r="AC42335"/>
    </row>
    <row r="42336" spans="27:29" x14ac:dyDescent="0.25">
      <c r="AA42336"/>
      <c r="AB42336"/>
      <c r="AC42336"/>
    </row>
    <row r="42337" spans="27:29" x14ac:dyDescent="0.25">
      <c r="AA42337"/>
      <c r="AB42337"/>
      <c r="AC42337"/>
    </row>
    <row r="42338" spans="27:29" x14ac:dyDescent="0.25">
      <c r="AA42338"/>
      <c r="AB42338"/>
      <c r="AC42338"/>
    </row>
    <row r="42339" spans="27:29" x14ac:dyDescent="0.25">
      <c r="AA42339"/>
      <c r="AB42339"/>
      <c r="AC42339"/>
    </row>
    <row r="42340" spans="27:29" x14ac:dyDescent="0.25">
      <c r="AA42340"/>
      <c r="AB42340"/>
      <c r="AC42340"/>
    </row>
    <row r="42341" spans="27:29" x14ac:dyDescent="0.25">
      <c r="AA42341"/>
      <c r="AB42341"/>
      <c r="AC42341"/>
    </row>
    <row r="42342" spans="27:29" x14ac:dyDescent="0.25">
      <c r="AA42342"/>
      <c r="AB42342"/>
      <c r="AC42342"/>
    </row>
    <row r="42343" spans="27:29" x14ac:dyDescent="0.25">
      <c r="AA42343"/>
      <c r="AB42343"/>
      <c r="AC42343"/>
    </row>
    <row r="42344" spans="27:29" x14ac:dyDescent="0.25">
      <c r="AA42344"/>
      <c r="AB42344"/>
      <c r="AC42344"/>
    </row>
    <row r="42345" spans="27:29" x14ac:dyDescent="0.25">
      <c r="AA42345"/>
      <c r="AB42345"/>
      <c r="AC42345"/>
    </row>
    <row r="42346" spans="27:29" x14ac:dyDescent="0.25">
      <c r="AA42346"/>
      <c r="AB42346"/>
      <c r="AC42346"/>
    </row>
    <row r="42347" spans="27:29" x14ac:dyDescent="0.25">
      <c r="AA42347"/>
      <c r="AB42347"/>
      <c r="AC42347"/>
    </row>
    <row r="42348" spans="27:29" x14ac:dyDescent="0.25">
      <c r="AA42348"/>
      <c r="AB42348"/>
      <c r="AC42348"/>
    </row>
    <row r="42349" spans="27:29" x14ac:dyDescent="0.25">
      <c r="AA42349"/>
      <c r="AB42349"/>
      <c r="AC42349"/>
    </row>
    <row r="42350" spans="27:29" x14ac:dyDescent="0.25">
      <c r="AA42350"/>
      <c r="AB42350"/>
      <c r="AC42350"/>
    </row>
    <row r="42351" spans="27:29" x14ac:dyDescent="0.25">
      <c r="AA42351"/>
      <c r="AB42351"/>
      <c r="AC42351"/>
    </row>
    <row r="42352" spans="27:29" x14ac:dyDescent="0.25">
      <c r="AA42352"/>
      <c r="AB42352"/>
      <c r="AC42352"/>
    </row>
    <row r="42353" spans="27:29" x14ac:dyDescent="0.25">
      <c r="AA42353"/>
      <c r="AB42353"/>
      <c r="AC42353"/>
    </row>
    <row r="42354" spans="27:29" x14ac:dyDescent="0.25">
      <c r="AA42354"/>
      <c r="AB42354"/>
      <c r="AC42354"/>
    </row>
    <row r="42355" spans="27:29" x14ac:dyDescent="0.25">
      <c r="AA42355"/>
      <c r="AB42355"/>
      <c r="AC42355"/>
    </row>
    <row r="42356" spans="27:29" x14ac:dyDescent="0.25">
      <c r="AA42356"/>
      <c r="AB42356"/>
      <c r="AC42356"/>
    </row>
    <row r="42357" spans="27:29" x14ac:dyDescent="0.25">
      <c r="AA42357"/>
      <c r="AB42357"/>
      <c r="AC42357"/>
    </row>
    <row r="42358" spans="27:29" x14ac:dyDescent="0.25">
      <c r="AA42358"/>
      <c r="AB42358"/>
      <c r="AC42358"/>
    </row>
    <row r="42359" spans="27:29" x14ac:dyDescent="0.25">
      <c r="AA42359"/>
      <c r="AB42359"/>
      <c r="AC42359"/>
    </row>
    <row r="42360" spans="27:29" x14ac:dyDescent="0.25">
      <c r="AA42360"/>
      <c r="AB42360"/>
      <c r="AC42360"/>
    </row>
    <row r="42361" spans="27:29" x14ac:dyDescent="0.25">
      <c r="AA42361"/>
      <c r="AB42361"/>
      <c r="AC42361"/>
    </row>
    <row r="42362" spans="27:29" x14ac:dyDescent="0.25">
      <c r="AA42362"/>
      <c r="AB42362"/>
      <c r="AC42362"/>
    </row>
    <row r="42363" spans="27:29" x14ac:dyDescent="0.25">
      <c r="AA42363"/>
      <c r="AB42363"/>
      <c r="AC42363"/>
    </row>
    <row r="42364" spans="27:29" x14ac:dyDescent="0.25">
      <c r="AA42364"/>
      <c r="AB42364"/>
      <c r="AC42364"/>
    </row>
    <row r="42365" spans="27:29" x14ac:dyDescent="0.25">
      <c r="AA42365"/>
      <c r="AB42365"/>
      <c r="AC42365"/>
    </row>
    <row r="42366" spans="27:29" x14ac:dyDescent="0.25">
      <c r="AA42366"/>
      <c r="AB42366"/>
      <c r="AC42366"/>
    </row>
    <row r="42367" spans="27:29" x14ac:dyDescent="0.25">
      <c r="AA42367"/>
      <c r="AB42367"/>
      <c r="AC42367"/>
    </row>
    <row r="42368" spans="27:29" x14ac:dyDescent="0.25">
      <c r="AA42368"/>
      <c r="AB42368"/>
      <c r="AC42368"/>
    </row>
    <row r="42369" spans="27:29" x14ac:dyDescent="0.25">
      <c r="AA42369"/>
      <c r="AB42369"/>
      <c r="AC42369"/>
    </row>
    <row r="42370" spans="27:29" x14ac:dyDescent="0.25">
      <c r="AA42370"/>
      <c r="AB42370"/>
      <c r="AC42370"/>
    </row>
    <row r="42371" spans="27:29" x14ac:dyDescent="0.25">
      <c r="AA42371"/>
      <c r="AB42371"/>
      <c r="AC42371"/>
    </row>
    <row r="42372" spans="27:29" x14ac:dyDescent="0.25">
      <c r="AA42372"/>
      <c r="AB42372"/>
      <c r="AC42372"/>
    </row>
    <row r="42373" spans="27:29" x14ac:dyDescent="0.25">
      <c r="AA42373"/>
      <c r="AB42373"/>
      <c r="AC42373"/>
    </row>
    <row r="42374" spans="27:29" x14ac:dyDescent="0.25">
      <c r="AA42374"/>
      <c r="AB42374"/>
      <c r="AC42374"/>
    </row>
    <row r="42375" spans="27:29" x14ac:dyDescent="0.25">
      <c r="AA42375"/>
      <c r="AB42375"/>
      <c r="AC42375"/>
    </row>
    <row r="42376" spans="27:29" x14ac:dyDescent="0.25">
      <c r="AA42376"/>
      <c r="AB42376"/>
      <c r="AC42376"/>
    </row>
    <row r="42377" spans="27:29" x14ac:dyDescent="0.25">
      <c r="AA42377"/>
      <c r="AB42377"/>
      <c r="AC42377"/>
    </row>
    <row r="42378" spans="27:29" x14ac:dyDescent="0.25">
      <c r="AA42378"/>
      <c r="AB42378"/>
      <c r="AC42378"/>
    </row>
    <row r="42379" spans="27:29" x14ac:dyDescent="0.25">
      <c r="AA42379"/>
      <c r="AB42379"/>
      <c r="AC42379"/>
    </row>
    <row r="42380" spans="27:29" x14ac:dyDescent="0.25">
      <c r="AA42380"/>
      <c r="AB42380"/>
      <c r="AC42380"/>
    </row>
    <row r="42381" spans="27:29" x14ac:dyDescent="0.25">
      <c r="AA42381"/>
      <c r="AB42381"/>
      <c r="AC42381"/>
    </row>
    <row r="42382" spans="27:29" x14ac:dyDescent="0.25">
      <c r="AA42382"/>
      <c r="AB42382"/>
      <c r="AC42382"/>
    </row>
    <row r="42383" spans="27:29" x14ac:dyDescent="0.25">
      <c r="AA42383"/>
      <c r="AB42383"/>
      <c r="AC42383"/>
    </row>
    <row r="42384" spans="27:29" x14ac:dyDescent="0.25">
      <c r="AA42384"/>
      <c r="AB42384"/>
      <c r="AC42384"/>
    </row>
    <row r="42385" spans="27:29" x14ac:dyDescent="0.25">
      <c r="AA42385"/>
      <c r="AB42385"/>
      <c r="AC42385"/>
    </row>
    <row r="42386" spans="27:29" x14ac:dyDescent="0.25">
      <c r="AA42386"/>
      <c r="AB42386"/>
      <c r="AC42386"/>
    </row>
    <row r="42387" spans="27:29" x14ac:dyDescent="0.25">
      <c r="AA42387"/>
      <c r="AB42387"/>
      <c r="AC42387"/>
    </row>
    <row r="42388" spans="27:29" x14ac:dyDescent="0.25">
      <c r="AA42388"/>
      <c r="AB42388"/>
      <c r="AC42388"/>
    </row>
    <row r="42389" spans="27:29" x14ac:dyDescent="0.25">
      <c r="AA42389"/>
      <c r="AB42389"/>
      <c r="AC42389"/>
    </row>
    <row r="42390" spans="27:29" x14ac:dyDescent="0.25">
      <c r="AA42390"/>
      <c r="AB42390"/>
      <c r="AC42390"/>
    </row>
    <row r="42391" spans="27:29" x14ac:dyDescent="0.25">
      <c r="AA42391"/>
      <c r="AB42391"/>
      <c r="AC42391"/>
    </row>
    <row r="42392" spans="27:29" x14ac:dyDescent="0.25">
      <c r="AA42392"/>
      <c r="AB42392"/>
      <c r="AC42392"/>
    </row>
    <row r="42393" spans="27:29" x14ac:dyDescent="0.25">
      <c r="AA42393"/>
      <c r="AB42393"/>
      <c r="AC42393"/>
    </row>
    <row r="42394" spans="27:29" x14ac:dyDescent="0.25">
      <c r="AA42394"/>
      <c r="AB42394"/>
      <c r="AC42394"/>
    </row>
    <row r="42395" spans="27:29" x14ac:dyDescent="0.25">
      <c r="AA42395"/>
      <c r="AB42395"/>
      <c r="AC42395"/>
    </row>
    <row r="42396" spans="27:29" x14ac:dyDescent="0.25">
      <c r="AA42396"/>
      <c r="AB42396"/>
      <c r="AC42396"/>
    </row>
    <row r="42397" spans="27:29" x14ac:dyDescent="0.25">
      <c r="AA42397"/>
      <c r="AB42397"/>
      <c r="AC42397"/>
    </row>
    <row r="42398" spans="27:29" x14ac:dyDescent="0.25">
      <c r="AA42398"/>
      <c r="AB42398"/>
      <c r="AC42398"/>
    </row>
    <row r="42399" spans="27:29" x14ac:dyDescent="0.25">
      <c r="AA42399"/>
      <c r="AB42399"/>
      <c r="AC42399"/>
    </row>
    <row r="42400" spans="27:29" x14ac:dyDescent="0.25">
      <c r="AA42400"/>
      <c r="AB42400"/>
      <c r="AC42400"/>
    </row>
    <row r="42401" spans="27:29" x14ac:dyDescent="0.25">
      <c r="AA42401"/>
      <c r="AB42401"/>
      <c r="AC42401"/>
    </row>
    <row r="42402" spans="27:29" x14ac:dyDescent="0.25">
      <c r="AA42402"/>
      <c r="AB42402"/>
      <c r="AC42402"/>
    </row>
    <row r="42403" spans="27:29" x14ac:dyDescent="0.25">
      <c r="AA42403"/>
      <c r="AB42403"/>
      <c r="AC42403"/>
    </row>
    <row r="42404" spans="27:29" x14ac:dyDescent="0.25">
      <c r="AA42404"/>
      <c r="AB42404"/>
      <c r="AC42404"/>
    </row>
    <row r="42405" spans="27:29" x14ac:dyDescent="0.25">
      <c r="AA42405"/>
      <c r="AB42405"/>
      <c r="AC42405"/>
    </row>
    <row r="42406" spans="27:29" x14ac:dyDescent="0.25">
      <c r="AA42406"/>
      <c r="AB42406"/>
      <c r="AC42406"/>
    </row>
    <row r="42407" spans="27:29" x14ac:dyDescent="0.25">
      <c r="AA42407"/>
      <c r="AB42407"/>
      <c r="AC42407"/>
    </row>
    <row r="42408" spans="27:29" x14ac:dyDescent="0.25">
      <c r="AA42408"/>
      <c r="AB42408"/>
      <c r="AC42408"/>
    </row>
    <row r="42409" spans="27:29" x14ac:dyDescent="0.25">
      <c r="AA42409"/>
      <c r="AB42409"/>
      <c r="AC42409"/>
    </row>
    <row r="42410" spans="27:29" x14ac:dyDescent="0.25">
      <c r="AA42410"/>
      <c r="AB42410"/>
      <c r="AC42410"/>
    </row>
    <row r="42411" spans="27:29" x14ac:dyDescent="0.25">
      <c r="AA42411"/>
      <c r="AB42411"/>
      <c r="AC42411"/>
    </row>
    <row r="42412" spans="27:29" x14ac:dyDescent="0.25">
      <c r="AA42412"/>
      <c r="AB42412"/>
      <c r="AC42412"/>
    </row>
    <row r="42413" spans="27:29" x14ac:dyDescent="0.25">
      <c r="AA42413"/>
      <c r="AB42413"/>
      <c r="AC42413"/>
    </row>
    <row r="42414" spans="27:29" x14ac:dyDescent="0.25">
      <c r="AA42414"/>
      <c r="AB42414"/>
      <c r="AC42414"/>
    </row>
    <row r="42415" spans="27:29" x14ac:dyDescent="0.25">
      <c r="AA42415"/>
      <c r="AB42415"/>
      <c r="AC42415"/>
    </row>
    <row r="42416" spans="27:29" x14ac:dyDescent="0.25">
      <c r="AA42416"/>
      <c r="AB42416"/>
      <c r="AC42416"/>
    </row>
    <row r="42417" spans="27:29" x14ac:dyDescent="0.25">
      <c r="AA42417"/>
      <c r="AB42417"/>
      <c r="AC42417"/>
    </row>
    <row r="42418" spans="27:29" x14ac:dyDescent="0.25">
      <c r="AA42418"/>
      <c r="AB42418"/>
      <c r="AC42418"/>
    </row>
    <row r="42419" spans="27:29" x14ac:dyDescent="0.25">
      <c r="AA42419"/>
      <c r="AB42419"/>
      <c r="AC42419"/>
    </row>
    <row r="42420" spans="27:29" x14ac:dyDescent="0.25">
      <c r="AA42420"/>
      <c r="AB42420"/>
      <c r="AC42420"/>
    </row>
    <row r="42421" spans="27:29" x14ac:dyDescent="0.25">
      <c r="AA42421"/>
      <c r="AB42421"/>
      <c r="AC42421"/>
    </row>
    <row r="42422" spans="27:29" x14ac:dyDescent="0.25">
      <c r="AA42422"/>
      <c r="AB42422"/>
      <c r="AC42422"/>
    </row>
    <row r="42423" spans="27:29" x14ac:dyDescent="0.25">
      <c r="AA42423"/>
      <c r="AB42423"/>
      <c r="AC42423"/>
    </row>
    <row r="42424" spans="27:29" x14ac:dyDescent="0.25">
      <c r="AA42424"/>
      <c r="AB42424"/>
      <c r="AC42424"/>
    </row>
    <row r="42425" spans="27:29" x14ac:dyDescent="0.25">
      <c r="AA42425"/>
      <c r="AB42425"/>
      <c r="AC42425"/>
    </row>
    <row r="42426" spans="27:29" x14ac:dyDescent="0.25">
      <c r="AA42426"/>
      <c r="AB42426"/>
      <c r="AC42426"/>
    </row>
    <row r="42427" spans="27:29" x14ac:dyDescent="0.25">
      <c r="AA42427"/>
      <c r="AB42427"/>
      <c r="AC42427"/>
    </row>
    <row r="42428" spans="27:29" x14ac:dyDescent="0.25">
      <c r="AA42428"/>
      <c r="AB42428"/>
      <c r="AC42428"/>
    </row>
    <row r="42429" spans="27:29" x14ac:dyDescent="0.25">
      <c r="AA42429"/>
      <c r="AB42429"/>
      <c r="AC42429"/>
    </row>
    <row r="42430" spans="27:29" x14ac:dyDescent="0.25">
      <c r="AA42430"/>
      <c r="AB42430"/>
      <c r="AC42430"/>
    </row>
    <row r="42431" spans="27:29" x14ac:dyDescent="0.25">
      <c r="AA42431"/>
      <c r="AB42431"/>
      <c r="AC42431"/>
    </row>
    <row r="42432" spans="27:29" x14ac:dyDescent="0.25">
      <c r="AA42432"/>
      <c r="AB42432"/>
      <c r="AC42432"/>
    </row>
    <row r="42433" spans="27:29" x14ac:dyDescent="0.25">
      <c r="AA42433"/>
      <c r="AB42433"/>
      <c r="AC42433"/>
    </row>
    <row r="42434" spans="27:29" x14ac:dyDescent="0.25">
      <c r="AA42434"/>
      <c r="AB42434"/>
      <c r="AC42434"/>
    </row>
    <row r="42435" spans="27:29" x14ac:dyDescent="0.25">
      <c r="AA42435"/>
      <c r="AB42435"/>
      <c r="AC42435"/>
    </row>
    <row r="42436" spans="27:29" x14ac:dyDescent="0.25">
      <c r="AA42436"/>
      <c r="AB42436"/>
      <c r="AC42436"/>
    </row>
    <row r="42437" spans="27:29" x14ac:dyDescent="0.25">
      <c r="AA42437"/>
      <c r="AB42437"/>
      <c r="AC42437"/>
    </row>
    <row r="42438" spans="27:29" x14ac:dyDescent="0.25">
      <c r="AA42438"/>
      <c r="AB42438"/>
      <c r="AC42438"/>
    </row>
    <row r="42439" spans="27:29" x14ac:dyDescent="0.25">
      <c r="AA42439"/>
      <c r="AB42439"/>
      <c r="AC42439"/>
    </row>
    <row r="42440" spans="27:29" x14ac:dyDescent="0.25">
      <c r="AA42440"/>
      <c r="AB42440"/>
      <c r="AC42440"/>
    </row>
    <row r="42441" spans="27:29" x14ac:dyDescent="0.25">
      <c r="AA42441"/>
      <c r="AB42441"/>
      <c r="AC42441"/>
    </row>
    <row r="42442" spans="27:29" x14ac:dyDescent="0.25">
      <c r="AA42442"/>
      <c r="AB42442"/>
      <c r="AC42442"/>
    </row>
    <row r="42443" spans="27:29" x14ac:dyDescent="0.25">
      <c r="AA42443"/>
      <c r="AB42443"/>
      <c r="AC42443"/>
    </row>
    <row r="42444" spans="27:29" x14ac:dyDescent="0.25">
      <c r="AA42444"/>
      <c r="AB42444"/>
      <c r="AC42444"/>
    </row>
    <row r="42445" spans="27:29" x14ac:dyDescent="0.25">
      <c r="AA42445"/>
      <c r="AB42445"/>
      <c r="AC42445"/>
    </row>
    <row r="42446" spans="27:29" x14ac:dyDescent="0.25">
      <c r="AA42446"/>
      <c r="AB42446"/>
      <c r="AC42446"/>
    </row>
    <row r="42447" spans="27:29" x14ac:dyDescent="0.25">
      <c r="AA42447"/>
      <c r="AB42447"/>
      <c r="AC42447"/>
    </row>
    <row r="42448" spans="27:29" x14ac:dyDescent="0.25">
      <c r="AA42448"/>
      <c r="AB42448"/>
      <c r="AC42448"/>
    </row>
    <row r="42449" spans="27:29" x14ac:dyDescent="0.25">
      <c r="AA42449"/>
      <c r="AB42449"/>
      <c r="AC42449"/>
    </row>
    <row r="42450" spans="27:29" x14ac:dyDescent="0.25">
      <c r="AA42450"/>
      <c r="AB42450"/>
      <c r="AC42450"/>
    </row>
    <row r="42451" spans="27:29" x14ac:dyDescent="0.25">
      <c r="AA42451"/>
      <c r="AB42451"/>
      <c r="AC42451"/>
    </row>
    <row r="42452" spans="27:29" x14ac:dyDescent="0.25">
      <c r="AA42452"/>
      <c r="AB42452"/>
      <c r="AC42452"/>
    </row>
    <row r="42453" spans="27:29" x14ac:dyDescent="0.25">
      <c r="AA42453"/>
      <c r="AB42453"/>
      <c r="AC42453"/>
    </row>
    <row r="42454" spans="27:29" x14ac:dyDescent="0.25">
      <c r="AA42454"/>
      <c r="AB42454"/>
      <c r="AC42454"/>
    </row>
    <row r="42455" spans="27:29" x14ac:dyDescent="0.25">
      <c r="AA42455"/>
      <c r="AB42455"/>
      <c r="AC42455"/>
    </row>
    <row r="42456" spans="27:29" x14ac:dyDescent="0.25">
      <c r="AA42456"/>
      <c r="AB42456"/>
      <c r="AC42456"/>
    </row>
    <row r="42457" spans="27:29" x14ac:dyDescent="0.25">
      <c r="AA42457"/>
      <c r="AB42457"/>
      <c r="AC42457"/>
    </row>
    <row r="42458" spans="27:29" x14ac:dyDescent="0.25">
      <c r="AA42458"/>
      <c r="AB42458"/>
      <c r="AC42458"/>
    </row>
    <row r="42459" spans="27:29" x14ac:dyDescent="0.25">
      <c r="AA42459"/>
      <c r="AB42459"/>
      <c r="AC42459"/>
    </row>
    <row r="42460" spans="27:29" x14ac:dyDescent="0.25">
      <c r="AA42460"/>
      <c r="AB42460"/>
      <c r="AC42460"/>
    </row>
    <row r="42461" spans="27:29" x14ac:dyDescent="0.25">
      <c r="AA42461"/>
      <c r="AB42461"/>
      <c r="AC42461"/>
    </row>
    <row r="42462" spans="27:29" x14ac:dyDescent="0.25">
      <c r="AA42462"/>
      <c r="AB42462"/>
      <c r="AC42462"/>
    </row>
    <row r="42463" spans="27:29" x14ac:dyDescent="0.25">
      <c r="AA42463"/>
      <c r="AB42463"/>
      <c r="AC42463"/>
    </row>
    <row r="42464" spans="27:29" x14ac:dyDescent="0.25">
      <c r="AA42464"/>
      <c r="AB42464"/>
      <c r="AC42464"/>
    </row>
    <row r="42465" spans="27:29" x14ac:dyDescent="0.25">
      <c r="AA42465"/>
      <c r="AB42465"/>
      <c r="AC42465"/>
    </row>
    <row r="42466" spans="27:29" x14ac:dyDescent="0.25">
      <c r="AA42466"/>
      <c r="AB42466"/>
      <c r="AC42466"/>
    </row>
    <row r="42467" spans="27:29" x14ac:dyDescent="0.25">
      <c r="AA42467"/>
      <c r="AB42467"/>
      <c r="AC42467"/>
    </row>
    <row r="42468" spans="27:29" x14ac:dyDescent="0.25">
      <c r="AA42468"/>
      <c r="AB42468"/>
      <c r="AC42468"/>
    </row>
    <row r="42469" spans="27:29" x14ac:dyDescent="0.25">
      <c r="AA42469"/>
      <c r="AB42469"/>
      <c r="AC42469"/>
    </row>
    <row r="42470" spans="27:29" x14ac:dyDescent="0.25">
      <c r="AA42470"/>
      <c r="AB42470"/>
      <c r="AC42470"/>
    </row>
    <row r="42471" spans="27:29" x14ac:dyDescent="0.25">
      <c r="AA42471"/>
      <c r="AB42471"/>
      <c r="AC42471"/>
    </row>
    <row r="42472" spans="27:29" x14ac:dyDescent="0.25">
      <c r="AA42472"/>
      <c r="AB42472"/>
      <c r="AC42472"/>
    </row>
    <row r="42473" spans="27:29" x14ac:dyDescent="0.25">
      <c r="AA42473"/>
      <c r="AB42473"/>
      <c r="AC42473"/>
    </row>
    <row r="42474" spans="27:29" x14ac:dyDescent="0.25">
      <c r="AA42474"/>
      <c r="AB42474"/>
      <c r="AC42474"/>
    </row>
    <row r="42475" spans="27:29" x14ac:dyDescent="0.25">
      <c r="AA42475"/>
      <c r="AB42475"/>
      <c r="AC42475"/>
    </row>
    <row r="42476" spans="27:29" x14ac:dyDescent="0.25">
      <c r="AA42476"/>
      <c r="AB42476"/>
      <c r="AC42476"/>
    </row>
    <row r="42477" spans="27:29" x14ac:dyDescent="0.25">
      <c r="AA42477"/>
      <c r="AB42477"/>
      <c r="AC42477"/>
    </row>
    <row r="42478" spans="27:29" x14ac:dyDescent="0.25">
      <c r="AA42478"/>
      <c r="AB42478"/>
      <c r="AC42478"/>
    </row>
    <row r="42479" spans="27:29" x14ac:dyDescent="0.25">
      <c r="AA42479"/>
      <c r="AB42479"/>
      <c r="AC42479"/>
    </row>
    <row r="42480" spans="27:29" x14ac:dyDescent="0.25">
      <c r="AA42480"/>
      <c r="AB42480"/>
      <c r="AC42480"/>
    </row>
    <row r="42481" spans="27:29" x14ac:dyDescent="0.25">
      <c r="AA42481"/>
      <c r="AB42481"/>
      <c r="AC42481"/>
    </row>
    <row r="42482" spans="27:29" x14ac:dyDescent="0.25">
      <c r="AA42482"/>
      <c r="AB42482"/>
      <c r="AC42482"/>
    </row>
    <row r="42483" spans="27:29" x14ac:dyDescent="0.25">
      <c r="AA42483"/>
      <c r="AB42483"/>
      <c r="AC42483"/>
    </row>
    <row r="42484" spans="27:29" x14ac:dyDescent="0.25">
      <c r="AA42484"/>
      <c r="AB42484"/>
      <c r="AC42484"/>
    </row>
    <row r="42485" spans="27:29" x14ac:dyDescent="0.25">
      <c r="AA42485"/>
      <c r="AB42485"/>
      <c r="AC42485"/>
    </row>
    <row r="42486" spans="27:29" x14ac:dyDescent="0.25">
      <c r="AA42486"/>
      <c r="AB42486"/>
      <c r="AC42486"/>
    </row>
    <row r="42487" spans="27:29" x14ac:dyDescent="0.25">
      <c r="AA42487"/>
      <c r="AB42487"/>
      <c r="AC42487"/>
    </row>
    <row r="42488" spans="27:29" x14ac:dyDescent="0.25">
      <c r="AA42488"/>
      <c r="AB42488"/>
      <c r="AC42488"/>
    </row>
    <row r="42489" spans="27:29" x14ac:dyDescent="0.25">
      <c r="AA42489"/>
      <c r="AB42489"/>
      <c r="AC42489"/>
    </row>
    <row r="42490" spans="27:29" x14ac:dyDescent="0.25">
      <c r="AA42490"/>
      <c r="AB42490"/>
      <c r="AC42490"/>
    </row>
    <row r="42491" spans="27:29" x14ac:dyDescent="0.25">
      <c r="AA42491"/>
      <c r="AB42491"/>
      <c r="AC42491"/>
    </row>
    <row r="42492" spans="27:29" x14ac:dyDescent="0.25">
      <c r="AA42492"/>
      <c r="AB42492"/>
      <c r="AC42492"/>
    </row>
    <row r="42493" spans="27:29" x14ac:dyDescent="0.25">
      <c r="AA42493"/>
      <c r="AB42493"/>
      <c r="AC42493"/>
    </row>
    <row r="42494" spans="27:29" x14ac:dyDescent="0.25">
      <c r="AA42494"/>
      <c r="AB42494"/>
      <c r="AC42494"/>
    </row>
    <row r="42495" spans="27:29" x14ac:dyDescent="0.25">
      <c r="AA42495"/>
      <c r="AB42495"/>
      <c r="AC42495"/>
    </row>
    <row r="42496" spans="27:29" x14ac:dyDescent="0.25">
      <c r="AA42496"/>
      <c r="AB42496"/>
      <c r="AC42496"/>
    </row>
    <row r="42497" spans="27:29" x14ac:dyDescent="0.25">
      <c r="AA42497"/>
      <c r="AB42497"/>
      <c r="AC42497"/>
    </row>
    <row r="42498" spans="27:29" x14ac:dyDescent="0.25">
      <c r="AA42498"/>
      <c r="AB42498"/>
      <c r="AC42498"/>
    </row>
    <row r="42499" spans="27:29" x14ac:dyDescent="0.25">
      <c r="AA42499"/>
      <c r="AB42499"/>
      <c r="AC42499"/>
    </row>
    <row r="42500" spans="27:29" x14ac:dyDescent="0.25">
      <c r="AA42500"/>
      <c r="AB42500"/>
      <c r="AC42500"/>
    </row>
    <row r="42501" spans="27:29" x14ac:dyDescent="0.25">
      <c r="AA42501"/>
      <c r="AB42501"/>
      <c r="AC42501"/>
    </row>
    <row r="42502" spans="27:29" x14ac:dyDescent="0.25">
      <c r="AA42502"/>
      <c r="AB42502"/>
      <c r="AC42502"/>
    </row>
    <row r="42503" spans="27:29" x14ac:dyDescent="0.25">
      <c r="AA42503"/>
      <c r="AB42503"/>
      <c r="AC42503"/>
    </row>
    <row r="42504" spans="27:29" x14ac:dyDescent="0.25">
      <c r="AA42504"/>
      <c r="AB42504"/>
      <c r="AC42504"/>
    </row>
    <row r="42505" spans="27:29" x14ac:dyDescent="0.25">
      <c r="AA42505"/>
      <c r="AB42505"/>
      <c r="AC42505"/>
    </row>
    <row r="42506" spans="27:29" x14ac:dyDescent="0.25">
      <c r="AA42506"/>
      <c r="AB42506"/>
      <c r="AC42506"/>
    </row>
    <row r="42507" spans="27:29" x14ac:dyDescent="0.25">
      <c r="AA42507"/>
      <c r="AB42507"/>
      <c r="AC42507"/>
    </row>
    <row r="42508" spans="27:29" x14ac:dyDescent="0.25">
      <c r="AA42508"/>
      <c r="AB42508"/>
      <c r="AC42508"/>
    </row>
    <row r="42509" spans="27:29" x14ac:dyDescent="0.25">
      <c r="AA42509"/>
      <c r="AB42509"/>
      <c r="AC42509"/>
    </row>
    <row r="42510" spans="27:29" x14ac:dyDescent="0.25">
      <c r="AA42510"/>
      <c r="AB42510"/>
      <c r="AC42510"/>
    </row>
    <row r="42511" spans="27:29" x14ac:dyDescent="0.25">
      <c r="AA42511"/>
      <c r="AB42511"/>
      <c r="AC42511"/>
    </row>
    <row r="42512" spans="27:29" x14ac:dyDescent="0.25">
      <c r="AA42512"/>
      <c r="AB42512"/>
      <c r="AC42512"/>
    </row>
    <row r="42513" spans="27:29" x14ac:dyDescent="0.25">
      <c r="AA42513"/>
      <c r="AB42513"/>
      <c r="AC42513"/>
    </row>
    <row r="42514" spans="27:29" x14ac:dyDescent="0.25">
      <c r="AA42514"/>
      <c r="AB42514"/>
      <c r="AC42514"/>
    </row>
    <row r="42515" spans="27:29" x14ac:dyDescent="0.25">
      <c r="AA42515"/>
      <c r="AB42515"/>
      <c r="AC42515"/>
    </row>
    <row r="42516" spans="27:29" x14ac:dyDescent="0.25">
      <c r="AA42516"/>
      <c r="AB42516"/>
      <c r="AC42516"/>
    </row>
    <row r="42517" spans="27:29" x14ac:dyDescent="0.25">
      <c r="AA42517"/>
      <c r="AB42517"/>
      <c r="AC42517"/>
    </row>
    <row r="42518" spans="27:29" x14ac:dyDescent="0.25">
      <c r="AA42518"/>
      <c r="AB42518"/>
      <c r="AC42518"/>
    </row>
    <row r="42519" spans="27:29" x14ac:dyDescent="0.25">
      <c r="AA42519"/>
      <c r="AB42519"/>
      <c r="AC42519"/>
    </row>
    <row r="42520" spans="27:29" x14ac:dyDescent="0.25">
      <c r="AA42520"/>
      <c r="AB42520"/>
      <c r="AC42520"/>
    </row>
    <row r="42521" spans="27:29" x14ac:dyDescent="0.25">
      <c r="AA42521"/>
      <c r="AB42521"/>
      <c r="AC42521"/>
    </row>
    <row r="42522" spans="27:29" x14ac:dyDescent="0.25">
      <c r="AA42522"/>
      <c r="AB42522"/>
      <c r="AC42522"/>
    </row>
    <row r="42523" spans="27:29" x14ac:dyDescent="0.25">
      <c r="AA42523"/>
      <c r="AB42523"/>
      <c r="AC42523"/>
    </row>
    <row r="42524" spans="27:29" x14ac:dyDescent="0.25">
      <c r="AA42524"/>
      <c r="AB42524"/>
      <c r="AC42524"/>
    </row>
    <row r="42525" spans="27:29" x14ac:dyDescent="0.25">
      <c r="AA42525"/>
      <c r="AB42525"/>
      <c r="AC42525"/>
    </row>
    <row r="42526" spans="27:29" x14ac:dyDescent="0.25">
      <c r="AA42526"/>
      <c r="AB42526"/>
      <c r="AC42526"/>
    </row>
    <row r="42527" spans="27:29" x14ac:dyDescent="0.25">
      <c r="AA42527"/>
      <c r="AB42527"/>
      <c r="AC42527"/>
    </row>
    <row r="42528" spans="27:29" x14ac:dyDescent="0.25">
      <c r="AA42528"/>
      <c r="AB42528"/>
      <c r="AC42528"/>
    </row>
    <row r="42529" spans="27:29" x14ac:dyDescent="0.25">
      <c r="AA42529"/>
      <c r="AB42529"/>
      <c r="AC42529"/>
    </row>
    <row r="42530" spans="27:29" x14ac:dyDescent="0.25">
      <c r="AA42530"/>
      <c r="AB42530"/>
      <c r="AC42530"/>
    </row>
    <row r="42531" spans="27:29" x14ac:dyDescent="0.25">
      <c r="AA42531"/>
      <c r="AB42531"/>
      <c r="AC42531"/>
    </row>
    <row r="42532" spans="27:29" x14ac:dyDescent="0.25">
      <c r="AA42532"/>
      <c r="AB42532"/>
      <c r="AC42532"/>
    </row>
    <row r="42533" spans="27:29" x14ac:dyDescent="0.25">
      <c r="AA42533"/>
      <c r="AB42533"/>
      <c r="AC42533"/>
    </row>
    <row r="42534" spans="27:29" x14ac:dyDescent="0.25">
      <c r="AA42534"/>
      <c r="AB42534"/>
      <c r="AC42534"/>
    </row>
    <row r="42535" spans="27:29" x14ac:dyDescent="0.25">
      <c r="AA42535"/>
      <c r="AB42535"/>
      <c r="AC42535"/>
    </row>
    <row r="42536" spans="27:29" x14ac:dyDescent="0.25">
      <c r="AA42536"/>
      <c r="AB42536"/>
      <c r="AC42536"/>
    </row>
    <row r="42537" spans="27:29" x14ac:dyDescent="0.25">
      <c r="AA42537"/>
      <c r="AB42537"/>
      <c r="AC42537"/>
    </row>
    <row r="42538" spans="27:29" x14ac:dyDescent="0.25">
      <c r="AA42538"/>
      <c r="AB42538"/>
      <c r="AC42538"/>
    </row>
    <row r="42539" spans="27:29" x14ac:dyDescent="0.25">
      <c r="AA42539"/>
      <c r="AB42539"/>
      <c r="AC42539"/>
    </row>
    <row r="42540" spans="27:29" x14ac:dyDescent="0.25">
      <c r="AA42540"/>
      <c r="AB42540"/>
      <c r="AC42540"/>
    </row>
    <row r="42541" spans="27:29" x14ac:dyDescent="0.25">
      <c r="AA42541"/>
      <c r="AB42541"/>
      <c r="AC42541"/>
    </row>
    <row r="42542" spans="27:29" x14ac:dyDescent="0.25">
      <c r="AA42542"/>
      <c r="AB42542"/>
      <c r="AC42542"/>
    </row>
    <row r="42543" spans="27:29" x14ac:dyDescent="0.25">
      <c r="AA42543"/>
      <c r="AB42543"/>
      <c r="AC42543"/>
    </row>
    <row r="42544" spans="27:29" x14ac:dyDescent="0.25">
      <c r="AA42544"/>
      <c r="AB42544"/>
      <c r="AC42544"/>
    </row>
    <row r="42545" spans="27:29" x14ac:dyDescent="0.25">
      <c r="AA42545"/>
      <c r="AB42545"/>
      <c r="AC42545"/>
    </row>
    <row r="42546" spans="27:29" x14ac:dyDescent="0.25">
      <c r="AA42546"/>
      <c r="AB42546"/>
      <c r="AC42546"/>
    </row>
    <row r="42547" spans="27:29" x14ac:dyDescent="0.25">
      <c r="AA42547"/>
      <c r="AB42547"/>
      <c r="AC42547"/>
    </row>
    <row r="42548" spans="27:29" x14ac:dyDescent="0.25">
      <c r="AA42548"/>
      <c r="AB42548"/>
      <c r="AC42548"/>
    </row>
    <row r="42549" spans="27:29" x14ac:dyDescent="0.25">
      <c r="AA42549"/>
      <c r="AB42549"/>
      <c r="AC42549"/>
    </row>
    <row r="42550" spans="27:29" x14ac:dyDescent="0.25">
      <c r="AA42550"/>
      <c r="AB42550"/>
      <c r="AC42550"/>
    </row>
    <row r="42551" spans="27:29" x14ac:dyDescent="0.25">
      <c r="AA42551"/>
      <c r="AB42551"/>
      <c r="AC42551"/>
    </row>
    <row r="42552" spans="27:29" x14ac:dyDescent="0.25">
      <c r="AA42552"/>
      <c r="AB42552"/>
      <c r="AC42552"/>
    </row>
    <row r="42553" spans="27:29" x14ac:dyDescent="0.25">
      <c r="AA42553"/>
      <c r="AB42553"/>
      <c r="AC42553"/>
    </row>
    <row r="42554" spans="27:29" x14ac:dyDescent="0.25">
      <c r="AA42554"/>
      <c r="AB42554"/>
      <c r="AC42554"/>
    </row>
    <row r="42555" spans="27:29" x14ac:dyDescent="0.25">
      <c r="AA42555"/>
      <c r="AB42555"/>
      <c r="AC42555"/>
    </row>
    <row r="42556" spans="27:29" x14ac:dyDescent="0.25">
      <c r="AA42556"/>
      <c r="AB42556"/>
      <c r="AC42556"/>
    </row>
    <row r="42557" spans="27:29" x14ac:dyDescent="0.25">
      <c r="AA42557"/>
      <c r="AB42557"/>
      <c r="AC42557"/>
    </row>
    <row r="42558" spans="27:29" x14ac:dyDescent="0.25">
      <c r="AA42558"/>
      <c r="AB42558"/>
      <c r="AC42558"/>
    </row>
    <row r="42559" spans="27:29" x14ac:dyDescent="0.25">
      <c r="AA42559"/>
      <c r="AB42559"/>
      <c r="AC42559"/>
    </row>
    <row r="42560" spans="27:29" x14ac:dyDescent="0.25">
      <c r="AA42560"/>
      <c r="AB42560"/>
      <c r="AC42560"/>
    </row>
    <row r="42561" spans="27:29" x14ac:dyDescent="0.25">
      <c r="AA42561"/>
      <c r="AB42561"/>
      <c r="AC42561"/>
    </row>
    <row r="42562" spans="27:29" x14ac:dyDescent="0.25">
      <c r="AA42562"/>
      <c r="AB42562"/>
      <c r="AC42562"/>
    </row>
    <row r="42563" spans="27:29" x14ac:dyDescent="0.25">
      <c r="AA42563"/>
      <c r="AB42563"/>
      <c r="AC42563"/>
    </row>
    <row r="42564" spans="27:29" x14ac:dyDescent="0.25">
      <c r="AA42564"/>
      <c r="AB42564"/>
      <c r="AC42564"/>
    </row>
    <row r="42565" spans="27:29" x14ac:dyDescent="0.25">
      <c r="AA42565"/>
      <c r="AB42565"/>
      <c r="AC42565"/>
    </row>
    <row r="42566" spans="27:29" x14ac:dyDescent="0.25">
      <c r="AA42566"/>
      <c r="AB42566"/>
      <c r="AC42566"/>
    </row>
    <row r="42567" spans="27:29" x14ac:dyDescent="0.25">
      <c r="AA42567"/>
      <c r="AB42567"/>
      <c r="AC42567"/>
    </row>
    <row r="42568" spans="27:29" x14ac:dyDescent="0.25">
      <c r="AA42568"/>
      <c r="AB42568"/>
      <c r="AC42568"/>
    </row>
    <row r="42569" spans="27:29" x14ac:dyDescent="0.25">
      <c r="AA42569"/>
      <c r="AB42569"/>
      <c r="AC42569"/>
    </row>
    <row r="42570" spans="27:29" x14ac:dyDescent="0.25">
      <c r="AA42570"/>
      <c r="AB42570"/>
      <c r="AC42570"/>
    </row>
    <row r="42571" spans="27:29" x14ac:dyDescent="0.25">
      <c r="AA42571"/>
      <c r="AB42571"/>
      <c r="AC42571"/>
    </row>
    <row r="42572" spans="27:29" x14ac:dyDescent="0.25">
      <c r="AA42572"/>
      <c r="AB42572"/>
      <c r="AC42572"/>
    </row>
    <row r="42573" spans="27:29" x14ac:dyDescent="0.25">
      <c r="AA42573"/>
      <c r="AB42573"/>
      <c r="AC42573"/>
    </row>
    <row r="42574" spans="27:29" x14ac:dyDescent="0.25">
      <c r="AA42574"/>
      <c r="AB42574"/>
      <c r="AC42574"/>
    </row>
    <row r="42575" spans="27:29" x14ac:dyDescent="0.25">
      <c r="AA42575"/>
      <c r="AB42575"/>
      <c r="AC42575"/>
    </row>
    <row r="42576" spans="27:29" x14ac:dyDescent="0.25">
      <c r="AA42576"/>
      <c r="AB42576"/>
      <c r="AC42576"/>
    </row>
    <row r="42577" spans="27:29" x14ac:dyDescent="0.25">
      <c r="AA42577"/>
      <c r="AB42577"/>
      <c r="AC42577"/>
    </row>
    <row r="42578" spans="27:29" x14ac:dyDescent="0.25">
      <c r="AA42578"/>
      <c r="AB42578"/>
      <c r="AC42578"/>
    </row>
    <row r="42579" spans="27:29" x14ac:dyDescent="0.25">
      <c r="AA42579"/>
      <c r="AB42579"/>
      <c r="AC42579"/>
    </row>
    <row r="42580" spans="27:29" x14ac:dyDescent="0.25">
      <c r="AA42580"/>
      <c r="AB42580"/>
      <c r="AC42580"/>
    </row>
    <row r="42581" spans="27:29" x14ac:dyDescent="0.25">
      <c r="AA42581"/>
      <c r="AB42581"/>
      <c r="AC42581"/>
    </row>
    <row r="42582" spans="27:29" x14ac:dyDescent="0.25">
      <c r="AA42582"/>
      <c r="AB42582"/>
      <c r="AC42582"/>
    </row>
    <row r="42583" spans="27:29" x14ac:dyDescent="0.25">
      <c r="AA42583"/>
      <c r="AB42583"/>
      <c r="AC42583"/>
    </row>
    <row r="42584" spans="27:29" x14ac:dyDescent="0.25">
      <c r="AA42584"/>
      <c r="AB42584"/>
      <c r="AC42584"/>
    </row>
    <row r="42585" spans="27:29" x14ac:dyDescent="0.25">
      <c r="AA42585"/>
      <c r="AB42585"/>
      <c r="AC42585"/>
    </row>
    <row r="42586" spans="27:29" x14ac:dyDescent="0.25">
      <c r="AA42586"/>
      <c r="AB42586"/>
      <c r="AC42586"/>
    </row>
    <row r="42587" spans="27:29" x14ac:dyDescent="0.25">
      <c r="AA42587"/>
      <c r="AB42587"/>
      <c r="AC42587"/>
    </row>
    <row r="42588" spans="27:29" x14ac:dyDescent="0.25">
      <c r="AA42588"/>
      <c r="AB42588"/>
      <c r="AC42588"/>
    </row>
    <row r="42589" spans="27:29" x14ac:dyDescent="0.25">
      <c r="AA42589"/>
      <c r="AB42589"/>
      <c r="AC42589"/>
    </row>
    <row r="42590" spans="27:29" x14ac:dyDescent="0.25">
      <c r="AA42590"/>
      <c r="AB42590"/>
      <c r="AC42590"/>
    </row>
    <row r="42591" spans="27:29" x14ac:dyDescent="0.25">
      <c r="AA42591"/>
      <c r="AB42591"/>
      <c r="AC42591"/>
    </row>
    <row r="42592" spans="27:29" x14ac:dyDescent="0.25">
      <c r="AA42592"/>
      <c r="AB42592"/>
      <c r="AC42592"/>
    </row>
    <row r="42593" spans="27:29" x14ac:dyDescent="0.25">
      <c r="AA42593"/>
      <c r="AB42593"/>
      <c r="AC42593"/>
    </row>
    <row r="42594" spans="27:29" x14ac:dyDescent="0.25">
      <c r="AA42594"/>
      <c r="AB42594"/>
      <c r="AC42594"/>
    </row>
    <row r="42595" spans="27:29" x14ac:dyDescent="0.25">
      <c r="AA42595"/>
      <c r="AB42595"/>
      <c r="AC42595"/>
    </row>
    <row r="42596" spans="27:29" x14ac:dyDescent="0.25">
      <c r="AA42596"/>
      <c r="AB42596"/>
      <c r="AC42596"/>
    </row>
    <row r="42597" spans="27:29" x14ac:dyDescent="0.25">
      <c r="AA42597"/>
      <c r="AB42597"/>
      <c r="AC42597"/>
    </row>
    <row r="42598" spans="27:29" x14ac:dyDescent="0.25">
      <c r="AA42598"/>
      <c r="AB42598"/>
      <c r="AC42598"/>
    </row>
    <row r="42599" spans="27:29" x14ac:dyDescent="0.25">
      <c r="AA42599"/>
      <c r="AB42599"/>
      <c r="AC42599"/>
    </row>
    <row r="42600" spans="27:29" x14ac:dyDescent="0.25">
      <c r="AA42600"/>
      <c r="AB42600"/>
      <c r="AC42600"/>
    </row>
    <row r="42601" spans="27:29" x14ac:dyDescent="0.25">
      <c r="AA42601"/>
      <c r="AB42601"/>
      <c r="AC42601"/>
    </row>
    <row r="42602" spans="27:29" x14ac:dyDescent="0.25">
      <c r="AA42602"/>
      <c r="AB42602"/>
      <c r="AC42602"/>
    </row>
    <row r="42603" spans="27:29" x14ac:dyDescent="0.25">
      <c r="AA42603"/>
      <c r="AB42603"/>
      <c r="AC42603"/>
    </row>
    <row r="42604" spans="27:29" x14ac:dyDescent="0.25">
      <c r="AA42604"/>
      <c r="AB42604"/>
      <c r="AC42604"/>
    </row>
    <row r="42605" spans="27:29" x14ac:dyDescent="0.25">
      <c r="AA42605"/>
      <c r="AB42605"/>
      <c r="AC42605"/>
    </row>
    <row r="42606" spans="27:29" x14ac:dyDescent="0.25">
      <c r="AA42606"/>
      <c r="AB42606"/>
      <c r="AC42606"/>
    </row>
    <row r="42607" spans="27:29" x14ac:dyDescent="0.25">
      <c r="AA42607"/>
      <c r="AB42607"/>
      <c r="AC42607"/>
    </row>
    <row r="42608" spans="27:29" x14ac:dyDescent="0.25">
      <c r="AA42608"/>
      <c r="AB42608"/>
      <c r="AC42608"/>
    </row>
    <row r="42609" spans="27:29" x14ac:dyDescent="0.25">
      <c r="AA42609"/>
      <c r="AB42609"/>
      <c r="AC42609"/>
    </row>
    <row r="42610" spans="27:29" x14ac:dyDescent="0.25">
      <c r="AA42610"/>
      <c r="AB42610"/>
      <c r="AC42610"/>
    </row>
    <row r="42611" spans="27:29" x14ac:dyDescent="0.25">
      <c r="AA42611"/>
      <c r="AB42611"/>
      <c r="AC42611"/>
    </row>
    <row r="42612" spans="27:29" x14ac:dyDescent="0.25">
      <c r="AA42612"/>
      <c r="AB42612"/>
      <c r="AC42612"/>
    </row>
    <row r="42613" spans="27:29" x14ac:dyDescent="0.25">
      <c r="AA42613"/>
      <c r="AB42613"/>
      <c r="AC42613"/>
    </row>
    <row r="42614" spans="27:29" x14ac:dyDescent="0.25">
      <c r="AA42614"/>
      <c r="AB42614"/>
      <c r="AC42614"/>
    </row>
    <row r="42615" spans="27:29" x14ac:dyDescent="0.25">
      <c r="AA42615"/>
      <c r="AB42615"/>
      <c r="AC42615"/>
    </row>
    <row r="42616" spans="27:29" x14ac:dyDescent="0.25">
      <c r="AA42616"/>
      <c r="AB42616"/>
      <c r="AC42616"/>
    </row>
    <row r="42617" spans="27:29" x14ac:dyDescent="0.25">
      <c r="AA42617"/>
      <c r="AB42617"/>
      <c r="AC42617"/>
    </row>
    <row r="42618" spans="27:29" x14ac:dyDescent="0.25">
      <c r="AA42618"/>
      <c r="AB42618"/>
      <c r="AC42618"/>
    </row>
    <row r="42619" spans="27:29" x14ac:dyDescent="0.25">
      <c r="AA42619"/>
      <c r="AB42619"/>
      <c r="AC42619"/>
    </row>
    <row r="42620" spans="27:29" x14ac:dyDescent="0.25">
      <c r="AA42620"/>
      <c r="AB42620"/>
      <c r="AC42620"/>
    </row>
    <row r="42621" spans="27:29" x14ac:dyDescent="0.25">
      <c r="AA42621"/>
      <c r="AB42621"/>
      <c r="AC42621"/>
    </row>
    <row r="42622" spans="27:29" x14ac:dyDescent="0.25">
      <c r="AA42622"/>
      <c r="AB42622"/>
      <c r="AC42622"/>
    </row>
    <row r="42623" spans="27:29" x14ac:dyDescent="0.25">
      <c r="AA42623"/>
      <c r="AB42623"/>
      <c r="AC42623"/>
    </row>
    <row r="42624" spans="27:29" x14ac:dyDescent="0.25">
      <c r="AA42624"/>
      <c r="AB42624"/>
      <c r="AC42624"/>
    </row>
    <row r="42625" spans="27:29" x14ac:dyDescent="0.25">
      <c r="AA42625"/>
      <c r="AB42625"/>
      <c r="AC42625"/>
    </row>
    <row r="42626" spans="27:29" x14ac:dyDescent="0.25">
      <c r="AA42626"/>
      <c r="AB42626"/>
      <c r="AC42626"/>
    </row>
    <row r="42627" spans="27:29" x14ac:dyDescent="0.25">
      <c r="AA42627"/>
      <c r="AB42627"/>
      <c r="AC42627"/>
    </row>
    <row r="42628" spans="27:29" x14ac:dyDescent="0.25">
      <c r="AA42628"/>
      <c r="AB42628"/>
      <c r="AC42628"/>
    </row>
    <row r="42629" spans="27:29" x14ac:dyDescent="0.25">
      <c r="AA42629"/>
      <c r="AB42629"/>
      <c r="AC42629"/>
    </row>
    <row r="42630" spans="27:29" x14ac:dyDescent="0.25">
      <c r="AA42630"/>
      <c r="AB42630"/>
      <c r="AC42630"/>
    </row>
    <row r="42631" spans="27:29" x14ac:dyDescent="0.25">
      <c r="AA42631"/>
      <c r="AB42631"/>
      <c r="AC42631"/>
    </row>
    <row r="42632" spans="27:29" x14ac:dyDescent="0.25">
      <c r="AA42632"/>
      <c r="AB42632"/>
      <c r="AC42632"/>
    </row>
    <row r="42633" spans="27:29" x14ac:dyDescent="0.25">
      <c r="AA42633"/>
      <c r="AB42633"/>
      <c r="AC42633"/>
    </row>
    <row r="42634" spans="27:29" x14ac:dyDescent="0.25">
      <c r="AA42634"/>
      <c r="AB42634"/>
      <c r="AC42634"/>
    </row>
    <row r="42635" spans="27:29" x14ac:dyDescent="0.25">
      <c r="AA42635"/>
      <c r="AB42635"/>
      <c r="AC42635"/>
    </row>
    <row r="42636" spans="27:29" x14ac:dyDescent="0.25">
      <c r="AA42636"/>
      <c r="AB42636"/>
      <c r="AC42636"/>
    </row>
    <row r="42637" spans="27:29" x14ac:dyDescent="0.25">
      <c r="AA42637"/>
      <c r="AB42637"/>
      <c r="AC42637"/>
    </row>
    <row r="42638" spans="27:29" x14ac:dyDescent="0.25">
      <c r="AA42638"/>
      <c r="AB42638"/>
      <c r="AC42638"/>
    </row>
    <row r="42639" spans="27:29" x14ac:dyDescent="0.25">
      <c r="AA42639"/>
      <c r="AB42639"/>
      <c r="AC42639"/>
    </row>
    <row r="42640" spans="27:29" x14ac:dyDescent="0.25">
      <c r="AA42640"/>
      <c r="AB42640"/>
      <c r="AC42640"/>
    </row>
    <row r="42641" spans="27:29" x14ac:dyDescent="0.25">
      <c r="AA42641"/>
      <c r="AB42641"/>
      <c r="AC42641"/>
    </row>
    <row r="42642" spans="27:29" x14ac:dyDescent="0.25">
      <c r="AA42642"/>
      <c r="AB42642"/>
      <c r="AC42642"/>
    </row>
    <row r="42643" spans="27:29" x14ac:dyDescent="0.25">
      <c r="AA42643"/>
      <c r="AB42643"/>
      <c r="AC42643"/>
    </row>
    <row r="42644" spans="27:29" x14ac:dyDescent="0.25">
      <c r="AA42644"/>
      <c r="AB42644"/>
      <c r="AC42644"/>
    </row>
    <row r="42645" spans="27:29" x14ac:dyDescent="0.25">
      <c r="AA42645"/>
      <c r="AB42645"/>
      <c r="AC42645"/>
    </row>
    <row r="42646" spans="27:29" x14ac:dyDescent="0.25">
      <c r="AA42646"/>
      <c r="AB42646"/>
      <c r="AC42646"/>
    </row>
    <row r="42647" spans="27:29" x14ac:dyDescent="0.25">
      <c r="AA42647"/>
      <c r="AB42647"/>
      <c r="AC42647"/>
    </row>
    <row r="42648" spans="27:29" x14ac:dyDescent="0.25">
      <c r="AA42648"/>
      <c r="AB42648"/>
      <c r="AC42648"/>
    </row>
    <row r="42649" spans="27:29" x14ac:dyDescent="0.25">
      <c r="AA42649"/>
      <c r="AB42649"/>
      <c r="AC42649"/>
    </row>
    <row r="42650" spans="27:29" x14ac:dyDescent="0.25">
      <c r="AA42650"/>
      <c r="AB42650"/>
      <c r="AC42650"/>
    </row>
    <row r="42651" spans="27:29" x14ac:dyDescent="0.25">
      <c r="AA42651"/>
      <c r="AB42651"/>
      <c r="AC42651"/>
    </row>
    <row r="42652" spans="27:29" x14ac:dyDescent="0.25">
      <c r="AA42652"/>
      <c r="AB42652"/>
      <c r="AC42652"/>
    </row>
    <row r="42653" spans="27:29" x14ac:dyDescent="0.25">
      <c r="AA42653"/>
      <c r="AB42653"/>
      <c r="AC42653"/>
    </row>
    <row r="42654" spans="27:29" x14ac:dyDescent="0.25">
      <c r="AA42654"/>
      <c r="AB42654"/>
      <c r="AC42654"/>
    </row>
    <row r="42655" spans="27:29" x14ac:dyDescent="0.25">
      <c r="AA42655"/>
      <c r="AB42655"/>
      <c r="AC42655"/>
    </row>
    <row r="42656" spans="27:29" x14ac:dyDescent="0.25">
      <c r="AA42656"/>
      <c r="AB42656"/>
      <c r="AC42656"/>
    </row>
    <row r="42657" spans="27:29" x14ac:dyDescent="0.25">
      <c r="AA42657"/>
      <c r="AB42657"/>
      <c r="AC42657"/>
    </row>
    <row r="42658" spans="27:29" x14ac:dyDescent="0.25">
      <c r="AA42658"/>
      <c r="AB42658"/>
      <c r="AC42658"/>
    </row>
    <row r="42659" spans="27:29" x14ac:dyDescent="0.25">
      <c r="AA42659"/>
      <c r="AB42659"/>
      <c r="AC42659"/>
    </row>
    <row r="42660" spans="27:29" x14ac:dyDescent="0.25">
      <c r="AA42660"/>
      <c r="AB42660"/>
      <c r="AC42660"/>
    </row>
    <row r="42661" spans="27:29" x14ac:dyDescent="0.25">
      <c r="AA42661"/>
      <c r="AB42661"/>
      <c r="AC42661"/>
    </row>
    <row r="42662" spans="27:29" x14ac:dyDescent="0.25">
      <c r="AA42662"/>
      <c r="AB42662"/>
      <c r="AC42662"/>
    </row>
    <row r="42663" spans="27:29" x14ac:dyDescent="0.25">
      <c r="AA42663"/>
      <c r="AB42663"/>
      <c r="AC42663"/>
    </row>
    <row r="42664" spans="27:29" x14ac:dyDescent="0.25">
      <c r="AA42664"/>
      <c r="AB42664"/>
      <c r="AC42664"/>
    </row>
    <row r="42665" spans="27:29" x14ac:dyDescent="0.25">
      <c r="AA42665"/>
      <c r="AB42665"/>
      <c r="AC42665"/>
    </row>
    <row r="42666" spans="27:29" x14ac:dyDescent="0.25">
      <c r="AA42666"/>
      <c r="AB42666"/>
      <c r="AC42666"/>
    </row>
    <row r="42667" spans="27:29" x14ac:dyDescent="0.25">
      <c r="AA42667"/>
      <c r="AB42667"/>
      <c r="AC42667"/>
    </row>
    <row r="42668" spans="27:29" x14ac:dyDescent="0.25">
      <c r="AA42668"/>
      <c r="AB42668"/>
      <c r="AC42668"/>
    </row>
    <row r="42669" spans="27:29" x14ac:dyDescent="0.25">
      <c r="AA42669"/>
      <c r="AB42669"/>
      <c r="AC42669"/>
    </row>
    <row r="42670" spans="27:29" x14ac:dyDescent="0.25">
      <c r="AA42670"/>
      <c r="AB42670"/>
      <c r="AC42670"/>
    </row>
    <row r="42671" spans="27:29" x14ac:dyDescent="0.25">
      <c r="AA42671"/>
      <c r="AB42671"/>
      <c r="AC42671"/>
    </row>
    <row r="42672" spans="27:29" x14ac:dyDescent="0.25">
      <c r="AA42672"/>
      <c r="AB42672"/>
      <c r="AC42672"/>
    </row>
    <row r="42673" spans="27:29" x14ac:dyDescent="0.25">
      <c r="AA42673"/>
      <c r="AB42673"/>
      <c r="AC42673"/>
    </row>
    <row r="42674" spans="27:29" x14ac:dyDescent="0.25">
      <c r="AA42674"/>
      <c r="AB42674"/>
      <c r="AC42674"/>
    </row>
    <row r="42675" spans="27:29" x14ac:dyDescent="0.25">
      <c r="AA42675"/>
      <c r="AB42675"/>
      <c r="AC42675"/>
    </row>
    <row r="42676" spans="27:29" x14ac:dyDescent="0.25">
      <c r="AA42676"/>
      <c r="AB42676"/>
      <c r="AC42676"/>
    </row>
    <row r="42677" spans="27:29" x14ac:dyDescent="0.25">
      <c r="AA42677"/>
      <c r="AB42677"/>
      <c r="AC42677"/>
    </row>
    <row r="42678" spans="27:29" x14ac:dyDescent="0.25">
      <c r="AA42678"/>
      <c r="AB42678"/>
      <c r="AC42678"/>
    </row>
    <row r="42679" spans="27:29" x14ac:dyDescent="0.25">
      <c r="AA42679"/>
      <c r="AB42679"/>
      <c r="AC42679"/>
    </row>
    <row r="42680" spans="27:29" x14ac:dyDescent="0.25">
      <c r="AA42680"/>
      <c r="AB42680"/>
      <c r="AC42680"/>
    </row>
    <row r="42681" spans="27:29" x14ac:dyDescent="0.25">
      <c r="AA42681"/>
      <c r="AB42681"/>
      <c r="AC42681"/>
    </row>
    <row r="42682" spans="27:29" x14ac:dyDescent="0.25">
      <c r="AA42682"/>
      <c r="AB42682"/>
      <c r="AC42682"/>
    </row>
    <row r="42683" spans="27:29" x14ac:dyDescent="0.25">
      <c r="AA42683"/>
      <c r="AB42683"/>
      <c r="AC42683"/>
    </row>
    <row r="42684" spans="27:29" x14ac:dyDescent="0.25">
      <c r="AA42684"/>
      <c r="AB42684"/>
      <c r="AC42684"/>
    </row>
    <row r="42685" spans="27:29" x14ac:dyDescent="0.25">
      <c r="AA42685"/>
      <c r="AB42685"/>
      <c r="AC42685"/>
    </row>
    <row r="42686" spans="27:29" x14ac:dyDescent="0.25">
      <c r="AA42686"/>
      <c r="AB42686"/>
      <c r="AC42686"/>
    </row>
    <row r="42687" spans="27:29" x14ac:dyDescent="0.25">
      <c r="AA42687"/>
      <c r="AB42687"/>
      <c r="AC42687"/>
    </row>
    <row r="42688" spans="27:29" x14ac:dyDescent="0.25">
      <c r="AA42688"/>
      <c r="AB42688"/>
      <c r="AC42688"/>
    </row>
    <row r="42689" spans="27:29" x14ac:dyDescent="0.25">
      <c r="AA42689"/>
      <c r="AB42689"/>
      <c r="AC42689"/>
    </row>
    <row r="42690" spans="27:29" x14ac:dyDescent="0.25">
      <c r="AA42690"/>
      <c r="AB42690"/>
      <c r="AC42690"/>
    </row>
    <row r="42691" spans="27:29" x14ac:dyDescent="0.25">
      <c r="AA42691"/>
      <c r="AB42691"/>
      <c r="AC42691"/>
    </row>
    <row r="42692" spans="27:29" x14ac:dyDescent="0.25">
      <c r="AA42692"/>
      <c r="AB42692"/>
      <c r="AC42692"/>
    </row>
    <row r="42693" spans="27:29" x14ac:dyDescent="0.25">
      <c r="AA42693"/>
      <c r="AB42693"/>
      <c r="AC42693"/>
    </row>
    <row r="42694" spans="27:29" x14ac:dyDescent="0.25">
      <c r="AA42694"/>
      <c r="AB42694"/>
      <c r="AC42694"/>
    </row>
    <row r="42695" spans="27:29" x14ac:dyDescent="0.25">
      <c r="AA42695"/>
      <c r="AB42695"/>
      <c r="AC42695"/>
    </row>
    <row r="42696" spans="27:29" x14ac:dyDescent="0.25">
      <c r="AA42696"/>
      <c r="AB42696"/>
      <c r="AC42696"/>
    </row>
    <row r="42697" spans="27:29" x14ac:dyDescent="0.25">
      <c r="AA42697"/>
      <c r="AB42697"/>
      <c r="AC42697"/>
    </row>
    <row r="42698" spans="27:29" x14ac:dyDescent="0.25">
      <c r="AA42698"/>
      <c r="AB42698"/>
      <c r="AC42698"/>
    </row>
    <row r="42699" spans="27:29" x14ac:dyDescent="0.25">
      <c r="AA42699"/>
      <c r="AB42699"/>
      <c r="AC42699"/>
    </row>
    <row r="42700" spans="27:29" x14ac:dyDescent="0.25">
      <c r="AA42700"/>
      <c r="AB42700"/>
      <c r="AC42700"/>
    </row>
    <row r="42701" spans="27:29" x14ac:dyDescent="0.25">
      <c r="AA42701"/>
      <c r="AB42701"/>
      <c r="AC42701"/>
    </row>
    <row r="42702" spans="27:29" x14ac:dyDescent="0.25">
      <c r="AA42702"/>
      <c r="AB42702"/>
      <c r="AC42702"/>
    </row>
    <row r="42703" spans="27:29" x14ac:dyDescent="0.25">
      <c r="AA42703"/>
      <c r="AB42703"/>
      <c r="AC42703"/>
    </row>
    <row r="42704" spans="27:29" x14ac:dyDescent="0.25">
      <c r="AA42704"/>
      <c r="AB42704"/>
      <c r="AC42704"/>
    </row>
    <row r="42705" spans="27:29" x14ac:dyDescent="0.25">
      <c r="AA42705"/>
      <c r="AB42705"/>
      <c r="AC42705"/>
    </row>
    <row r="42706" spans="27:29" x14ac:dyDescent="0.25">
      <c r="AA42706"/>
      <c r="AB42706"/>
      <c r="AC42706"/>
    </row>
    <row r="42707" spans="27:29" x14ac:dyDescent="0.25">
      <c r="AA42707"/>
      <c r="AB42707"/>
      <c r="AC42707"/>
    </row>
    <row r="42708" spans="27:29" x14ac:dyDescent="0.25">
      <c r="AA42708"/>
      <c r="AB42708"/>
      <c r="AC42708"/>
    </row>
    <row r="42709" spans="27:29" x14ac:dyDescent="0.25">
      <c r="AA42709"/>
      <c r="AB42709"/>
      <c r="AC42709"/>
    </row>
    <row r="42710" spans="27:29" x14ac:dyDescent="0.25">
      <c r="AA42710"/>
      <c r="AB42710"/>
      <c r="AC42710"/>
    </row>
    <row r="42711" spans="27:29" x14ac:dyDescent="0.25">
      <c r="AA42711"/>
      <c r="AB42711"/>
      <c r="AC42711"/>
    </row>
    <row r="42712" spans="27:29" x14ac:dyDescent="0.25">
      <c r="AA42712"/>
      <c r="AB42712"/>
      <c r="AC42712"/>
    </row>
    <row r="42713" spans="27:29" x14ac:dyDescent="0.25">
      <c r="AA42713"/>
      <c r="AB42713"/>
      <c r="AC42713"/>
    </row>
    <row r="42714" spans="27:29" x14ac:dyDescent="0.25">
      <c r="AA42714"/>
      <c r="AB42714"/>
      <c r="AC42714"/>
    </row>
    <row r="42715" spans="27:29" x14ac:dyDescent="0.25">
      <c r="AA42715"/>
      <c r="AB42715"/>
      <c r="AC42715"/>
    </row>
    <row r="42716" spans="27:29" x14ac:dyDescent="0.25">
      <c r="AA42716"/>
      <c r="AB42716"/>
      <c r="AC42716"/>
    </row>
    <row r="42717" spans="27:29" x14ac:dyDescent="0.25">
      <c r="AA42717"/>
      <c r="AB42717"/>
      <c r="AC42717"/>
    </row>
    <row r="42718" spans="27:29" x14ac:dyDescent="0.25">
      <c r="AA42718"/>
      <c r="AB42718"/>
      <c r="AC42718"/>
    </row>
    <row r="42719" spans="27:29" x14ac:dyDescent="0.25">
      <c r="AA42719"/>
      <c r="AB42719"/>
      <c r="AC42719"/>
    </row>
    <row r="42720" spans="27:29" x14ac:dyDescent="0.25">
      <c r="AA42720"/>
      <c r="AB42720"/>
      <c r="AC42720"/>
    </row>
    <row r="42721" spans="27:29" x14ac:dyDescent="0.25">
      <c r="AA42721"/>
      <c r="AB42721"/>
      <c r="AC42721"/>
    </row>
    <row r="42722" spans="27:29" x14ac:dyDescent="0.25">
      <c r="AA42722"/>
      <c r="AB42722"/>
      <c r="AC42722"/>
    </row>
    <row r="42723" spans="27:29" x14ac:dyDescent="0.25">
      <c r="AA42723"/>
      <c r="AB42723"/>
      <c r="AC42723"/>
    </row>
    <row r="42724" spans="27:29" x14ac:dyDescent="0.25">
      <c r="AA42724"/>
      <c r="AB42724"/>
      <c r="AC42724"/>
    </row>
    <row r="42725" spans="27:29" x14ac:dyDescent="0.25">
      <c r="AA42725"/>
      <c r="AB42725"/>
      <c r="AC42725"/>
    </row>
    <row r="42726" spans="27:29" x14ac:dyDescent="0.25">
      <c r="AA42726"/>
      <c r="AB42726"/>
      <c r="AC42726"/>
    </row>
    <row r="42727" spans="27:29" x14ac:dyDescent="0.25">
      <c r="AA42727"/>
      <c r="AB42727"/>
      <c r="AC42727"/>
    </row>
    <row r="42728" spans="27:29" x14ac:dyDescent="0.25">
      <c r="AA42728"/>
      <c r="AB42728"/>
      <c r="AC42728"/>
    </row>
    <row r="42729" spans="27:29" x14ac:dyDescent="0.25">
      <c r="AA42729"/>
      <c r="AB42729"/>
      <c r="AC42729"/>
    </row>
    <row r="42730" spans="27:29" x14ac:dyDescent="0.25">
      <c r="AA42730"/>
      <c r="AB42730"/>
      <c r="AC42730"/>
    </row>
    <row r="42731" spans="27:29" x14ac:dyDescent="0.25">
      <c r="AA42731"/>
      <c r="AB42731"/>
      <c r="AC42731"/>
    </row>
    <row r="42732" spans="27:29" x14ac:dyDescent="0.25">
      <c r="AA42732"/>
      <c r="AB42732"/>
      <c r="AC42732"/>
    </row>
    <row r="42733" spans="27:29" x14ac:dyDescent="0.25">
      <c r="AA42733"/>
      <c r="AB42733"/>
      <c r="AC42733"/>
    </row>
    <row r="42734" spans="27:29" x14ac:dyDescent="0.25">
      <c r="AA42734"/>
      <c r="AB42734"/>
      <c r="AC42734"/>
    </row>
    <row r="42735" spans="27:29" x14ac:dyDescent="0.25">
      <c r="AA42735"/>
      <c r="AB42735"/>
      <c r="AC42735"/>
    </row>
    <row r="42736" spans="27:29" x14ac:dyDescent="0.25">
      <c r="AA42736"/>
      <c r="AB42736"/>
      <c r="AC42736"/>
    </row>
    <row r="42737" spans="27:29" x14ac:dyDescent="0.25">
      <c r="AA42737"/>
      <c r="AB42737"/>
      <c r="AC42737"/>
    </row>
    <row r="42738" spans="27:29" x14ac:dyDescent="0.25">
      <c r="AA42738"/>
      <c r="AB42738"/>
      <c r="AC42738"/>
    </row>
    <row r="42739" spans="27:29" x14ac:dyDescent="0.25">
      <c r="AA42739"/>
      <c r="AB42739"/>
      <c r="AC42739"/>
    </row>
    <row r="42740" spans="27:29" x14ac:dyDescent="0.25">
      <c r="AA42740"/>
      <c r="AB42740"/>
      <c r="AC42740"/>
    </row>
    <row r="42741" spans="27:29" x14ac:dyDescent="0.25">
      <c r="AA42741"/>
      <c r="AB42741"/>
      <c r="AC42741"/>
    </row>
    <row r="42742" spans="27:29" x14ac:dyDescent="0.25">
      <c r="AA42742"/>
      <c r="AB42742"/>
      <c r="AC42742"/>
    </row>
    <row r="42743" spans="27:29" x14ac:dyDescent="0.25">
      <c r="AA42743"/>
      <c r="AB42743"/>
      <c r="AC42743"/>
    </row>
    <row r="42744" spans="27:29" x14ac:dyDescent="0.25">
      <c r="AA42744"/>
      <c r="AB42744"/>
      <c r="AC42744"/>
    </row>
    <row r="42745" spans="27:29" x14ac:dyDescent="0.25">
      <c r="AA42745"/>
      <c r="AB42745"/>
      <c r="AC42745"/>
    </row>
    <row r="42746" spans="27:29" x14ac:dyDescent="0.25">
      <c r="AA42746"/>
      <c r="AB42746"/>
      <c r="AC42746"/>
    </row>
    <row r="42747" spans="27:29" x14ac:dyDescent="0.25">
      <c r="AA42747"/>
      <c r="AB42747"/>
      <c r="AC42747"/>
    </row>
    <row r="42748" spans="27:29" x14ac:dyDescent="0.25">
      <c r="AA42748"/>
      <c r="AB42748"/>
      <c r="AC42748"/>
    </row>
    <row r="42749" spans="27:29" x14ac:dyDescent="0.25">
      <c r="AA42749"/>
      <c r="AB42749"/>
      <c r="AC42749"/>
    </row>
    <row r="42750" spans="27:29" x14ac:dyDescent="0.25">
      <c r="AA42750"/>
      <c r="AB42750"/>
      <c r="AC42750"/>
    </row>
    <row r="42751" spans="27:29" x14ac:dyDescent="0.25">
      <c r="AA42751"/>
      <c r="AB42751"/>
      <c r="AC42751"/>
    </row>
    <row r="42752" spans="27:29" x14ac:dyDescent="0.25">
      <c r="AA42752"/>
      <c r="AB42752"/>
      <c r="AC42752"/>
    </row>
    <row r="42753" spans="27:29" x14ac:dyDescent="0.25">
      <c r="AA42753"/>
      <c r="AB42753"/>
      <c r="AC42753"/>
    </row>
    <row r="42754" spans="27:29" x14ac:dyDescent="0.25">
      <c r="AA42754"/>
      <c r="AB42754"/>
      <c r="AC42754"/>
    </row>
    <row r="42755" spans="27:29" x14ac:dyDescent="0.25">
      <c r="AA42755"/>
      <c r="AB42755"/>
      <c r="AC42755"/>
    </row>
    <row r="42756" spans="27:29" x14ac:dyDescent="0.25">
      <c r="AA42756"/>
      <c r="AB42756"/>
      <c r="AC42756"/>
    </row>
    <row r="42757" spans="27:29" x14ac:dyDescent="0.25">
      <c r="AA42757"/>
      <c r="AB42757"/>
      <c r="AC42757"/>
    </row>
    <row r="42758" spans="27:29" x14ac:dyDescent="0.25">
      <c r="AA42758"/>
      <c r="AB42758"/>
      <c r="AC42758"/>
    </row>
    <row r="42759" spans="27:29" x14ac:dyDescent="0.25">
      <c r="AA42759"/>
      <c r="AB42759"/>
      <c r="AC42759"/>
    </row>
    <row r="42760" spans="27:29" x14ac:dyDescent="0.25">
      <c r="AA42760"/>
      <c r="AB42760"/>
      <c r="AC42760"/>
    </row>
    <row r="42761" spans="27:29" x14ac:dyDescent="0.25">
      <c r="AA42761"/>
      <c r="AB42761"/>
      <c r="AC42761"/>
    </row>
    <row r="42762" spans="27:29" x14ac:dyDescent="0.25">
      <c r="AA42762"/>
      <c r="AB42762"/>
      <c r="AC42762"/>
    </row>
    <row r="42763" spans="27:29" x14ac:dyDescent="0.25">
      <c r="AA42763"/>
      <c r="AB42763"/>
      <c r="AC42763"/>
    </row>
    <row r="42764" spans="27:29" x14ac:dyDescent="0.25">
      <c r="AA42764"/>
      <c r="AB42764"/>
      <c r="AC42764"/>
    </row>
    <row r="42765" spans="27:29" x14ac:dyDescent="0.25">
      <c r="AA42765"/>
      <c r="AB42765"/>
      <c r="AC42765"/>
    </row>
    <row r="42766" spans="27:29" x14ac:dyDescent="0.25">
      <c r="AA42766"/>
      <c r="AB42766"/>
      <c r="AC42766"/>
    </row>
    <row r="42767" spans="27:29" x14ac:dyDescent="0.25">
      <c r="AA42767"/>
      <c r="AB42767"/>
      <c r="AC42767"/>
    </row>
    <row r="42768" spans="27:29" x14ac:dyDescent="0.25">
      <c r="AA42768"/>
      <c r="AB42768"/>
      <c r="AC42768"/>
    </row>
    <row r="42769" spans="27:29" x14ac:dyDescent="0.25">
      <c r="AA42769"/>
      <c r="AB42769"/>
      <c r="AC42769"/>
    </row>
    <row r="42770" spans="27:29" x14ac:dyDescent="0.25">
      <c r="AA42770"/>
      <c r="AB42770"/>
      <c r="AC42770"/>
    </row>
    <row r="42771" spans="27:29" x14ac:dyDescent="0.25">
      <c r="AA42771"/>
      <c r="AB42771"/>
      <c r="AC42771"/>
    </row>
    <row r="42772" spans="27:29" x14ac:dyDescent="0.25">
      <c r="AA42772"/>
      <c r="AB42772"/>
      <c r="AC42772"/>
    </row>
    <row r="42773" spans="27:29" x14ac:dyDescent="0.25">
      <c r="AA42773"/>
      <c r="AB42773"/>
      <c r="AC42773"/>
    </row>
    <row r="42774" spans="27:29" x14ac:dyDescent="0.25">
      <c r="AA42774"/>
      <c r="AB42774"/>
      <c r="AC42774"/>
    </row>
    <row r="42775" spans="27:29" x14ac:dyDescent="0.25">
      <c r="AA42775"/>
      <c r="AB42775"/>
      <c r="AC42775"/>
    </row>
    <row r="42776" spans="27:29" x14ac:dyDescent="0.25">
      <c r="AA42776"/>
      <c r="AB42776"/>
      <c r="AC42776"/>
    </row>
    <row r="42777" spans="27:29" x14ac:dyDescent="0.25">
      <c r="AA42777"/>
      <c r="AB42777"/>
      <c r="AC42777"/>
    </row>
    <row r="42778" spans="27:29" x14ac:dyDescent="0.25">
      <c r="AA42778"/>
      <c r="AB42778"/>
      <c r="AC42778"/>
    </row>
    <row r="42779" spans="27:29" x14ac:dyDescent="0.25">
      <c r="AA42779"/>
      <c r="AB42779"/>
      <c r="AC42779"/>
    </row>
    <row r="42780" spans="27:29" x14ac:dyDescent="0.25">
      <c r="AA42780"/>
      <c r="AB42780"/>
      <c r="AC42780"/>
    </row>
    <row r="42781" spans="27:29" x14ac:dyDescent="0.25">
      <c r="AA42781"/>
      <c r="AB42781"/>
      <c r="AC42781"/>
    </row>
    <row r="42782" spans="27:29" x14ac:dyDescent="0.25">
      <c r="AA42782"/>
      <c r="AB42782"/>
      <c r="AC42782"/>
    </row>
    <row r="42783" spans="27:29" x14ac:dyDescent="0.25">
      <c r="AA42783"/>
      <c r="AB42783"/>
      <c r="AC42783"/>
    </row>
    <row r="42784" spans="27:29" x14ac:dyDescent="0.25">
      <c r="AA42784"/>
      <c r="AB42784"/>
      <c r="AC42784"/>
    </row>
    <row r="42785" spans="27:29" x14ac:dyDescent="0.25">
      <c r="AA42785"/>
      <c r="AB42785"/>
      <c r="AC42785"/>
    </row>
    <row r="42786" spans="27:29" x14ac:dyDescent="0.25">
      <c r="AA42786"/>
      <c r="AB42786"/>
      <c r="AC42786"/>
    </row>
    <row r="42787" spans="27:29" x14ac:dyDescent="0.25">
      <c r="AA42787"/>
      <c r="AB42787"/>
      <c r="AC42787"/>
    </row>
    <row r="42788" spans="27:29" x14ac:dyDescent="0.25">
      <c r="AA42788"/>
      <c r="AB42788"/>
      <c r="AC42788"/>
    </row>
    <row r="42789" spans="27:29" x14ac:dyDescent="0.25">
      <c r="AA42789"/>
      <c r="AB42789"/>
      <c r="AC42789"/>
    </row>
    <row r="42790" spans="27:29" x14ac:dyDescent="0.25">
      <c r="AA42790"/>
      <c r="AB42790"/>
      <c r="AC42790"/>
    </row>
    <row r="42791" spans="27:29" x14ac:dyDescent="0.25">
      <c r="AA42791"/>
      <c r="AB42791"/>
      <c r="AC42791"/>
    </row>
    <row r="42792" spans="27:29" x14ac:dyDescent="0.25">
      <c r="AA42792"/>
      <c r="AB42792"/>
      <c r="AC42792"/>
    </row>
    <row r="42793" spans="27:29" x14ac:dyDescent="0.25">
      <c r="AA42793"/>
      <c r="AB42793"/>
      <c r="AC42793"/>
    </row>
    <row r="42794" spans="27:29" x14ac:dyDescent="0.25">
      <c r="AA42794"/>
      <c r="AB42794"/>
      <c r="AC42794"/>
    </row>
    <row r="42795" spans="27:29" x14ac:dyDescent="0.25">
      <c r="AA42795"/>
      <c r="AB42795"/>
      <c r="AC42795"/>
    </row>
    <row r="42796" spans="27:29" x14ac:dyDescent="0.25">
      <c r="AA42796"/>
      <c r="AB42796"/>
      <c r="AC42796"/>
    </row>
    <row r="42797" spans="27:29" x14ac:dyDescent="0.25">
      <c r="AA42797"/>
      <c r="AB42797"/>
      <c r="AC42797"/>
    </row>
    <row r="42798" spans="27:29" x14ac:dyDescent="0.25">
      <c r="AA42798"/>
      <c r="AB42798"/>
      <c r="AC42798"/>
    </row>
    <row r="42799" spans="27:29" x14ac:dyDescent="0.25">
      <c r="AA42799"/>
      <c r="AB42799"/>
      <c r="AC42799"/>
    </row>
    <row r="42800" spans="27:29" x14ac:dyDescent="0.25">
      <c r="AA42800"/>
      <c r="AB42800"/>
      <c r="AC42800"/>
    </row>
    <row r="42801" spans="27:29" x14ac:dyDescent="0.25">
      <c r="AA42801"/>
      <c r="AB42801"/>
      <c r="AC42801"/>
    </row>
    <row r="42802" spans="27:29" x14ac:dyDescent="0.25">
      <c r="AA42802"/>
      <c r="AB42802"/>
      <c r="AC42802"/>
    </row>
    <row r="42803" spans="27:29" x14ac:dyDescent="0.25">
      <c r="AA42803"/>
      <c r="AB42803"/>
      <c r="AC42803"/>
    </row>
    <row r="42804" spans="27:29" x14ac:dyDescent="0.25">
      <c r="AA42804"/>
      <c r="AB42804"/>
      <c r="AC42804"/>
    </row>
    <row r="42805" spans="27:29" x14ac:dyDescent="0.25">
      <c r="AA42805"/>
      <c r="AB42805"/>
      <c r="AC42805"/>
    </row>
    <row r="42806" spans="27:29" x14ac:dyDescent="0.25">
      <c r="AA42806"/>
      <c r="AB42806"/>
      <c r="AC42806"/>
    </row>
    <row r="42807" spans="27:29" x14ac:dyDescent="0.25">
      <c r="AA42807"/>
      <c r="AB42807"/>
      <c r="AC42807"/>
    </row>
    <row r="42808" spans="27:29" x14ac:dyDescent="0.25">
      <c r="AA42808"/>
      <c r="AB42808"/>
      <c r="AC42808"/>
    </row>
    <row r="42809" spans="27:29" x14ac:dyDescent="0.25">
      <c r="AA42809"/>
      <c r="AB42809"/>
      <c r="AC42809"/>
    </row>
    <row r="42810" spans="27:29" x14ac:dyDescent="0.25">
      <c r="AA42810"/>
      <c r="AB42810"/>
      <c r="AC42810"/>
    </row>
    <row r="42811" spans="27:29" x14ac:dyDescent="0.25">
      <c r="AA42811"/>
      <c r="AB42811"/>
      <c r="AC42811"/>
    </row>
    <row r="42812" spans="27:29" x14ac:dyDescent="0.25">
      <c r="AA42812"/>
      <c r="AB42812"/>
      <c r="AC42812"/>
    </row>
    <row r="42813" spans="27:29" x14ac:dyDescent="0.25">
      <c r="AA42813"/>
      <c r="AB42813"/>
      <c r="AC42813"/>
    </row>
    <row r="42814" spans="27:29" x14ac:dyDescent="0.25">
      <c r="AA42814"/>
      <c r="AB42814"/>
      <c r="AC42814"/>
    </row>
    <row r="42815" spans="27:29" x14ac:dyDescent="0.25">
      <c r="AA42815"/>
      <c r="AB42815"/>
      <c r="AC42815"/>
    </row>
    <row r="42816" spans="27:29" x14ac:dyDescent="0.25">
      <c r="AA42816"/>
      <c r="AB42816"/>
      <c r="AC42816"/>
    </row>
    <row r="42817" spans="27:29" x14ac:dyDescent="0.25">
      <c r="AA42817"/>
      <c r="AB42817"/>
      <c r="AC42817"/>
    </row>
    <row r="42818" spans="27:29" x14ac:dyDescent="0.25">
      <c r="AA42818"/>
      <c r="AB42818"/>
      <c r="AC42818"/>
    </row>
    <row r="42819" spans="27:29" x14ac:dyDescent="0.25">
      <c r="AA42819"/>
      <c r="AB42819"/>
      <c r="AC42819"/>
    </row>
    <row r="42820" spans="27:29" x14ac:dyDescent="0.25">
      <c r="AA42820"/>
      <c r="AB42820"/>
      <c r="AC42820"/>
    </row>
    <row r="42821" spans="27:29" x14ac:dyDescent="0.25">
      <c r="AA42821"/>
      <c r="AB42821"/>
      <c r="AC42821"/>
    </row>
    <row r="42822" spans="27:29" x14ac:dyDescent="0.25">
      <c r="AA42822"/>
      <c r="AB42822"/>
      <c r="AC42822"/>
    </row>
    <row r="42823" spans="27:29" x14ac:dyDescent="0.25">
      <c r="AA42823"/>
      <c r="AB42823"/>
      <c r="AC42823"/>
    </row>
    <row r="42824" spans="27:29" x14ac:dyDescent="0.25">
      <c r="AA42824"/>
      <c r="AB42824"/>
      <c r="AC42824"/>
    </row>
    <row r="42825" spans="27:29" x14ac:dyDescent="0.25">
      <c r="AA42825"/>
      <c r="AB42825"/>
      <c r="AC42825"/>
    </row>
    <row r="42826" spans="27:29" x14ac:dyDescent="0.25">
      <c r="AA42826"/>
      <c r="AB42826"/>
      <c r="AC42826"/>
    </row>
    <row r="42827" spans="27:29" x14ac:dyDescent="0.25">
      <c r="AA42827"/>
      <c r="AB42827"/>
      <c r="AC42827"/>
    </row>
    <row r="42828" spans="27:29" x14ac:dyDescent="0.25">
      <c r="AA42828"/>
      <c r="AB42828"/>
      <c r="AC42828"/>
    </row>
    <row r="42829" spans="27:29" x14ac:dyDescent="0.25">
      <c r="AA42829"/>
      <c r="AB42829"/>
      <c r="AC42829"/>
    </row>
    <row r="42830" spans="27:29" x14ac:dyDescent="0.25">
      <c r="AA42830"/>
      <c r="AB42830"/>
      <c r="AC42830"/>
    </row>
    <row r="42831" spans="27:29" x14ac:dyDescent="0.25">
      <c r="AA42831"/>
      <c r="AB42831"/>
      <c r="AC42831"/>
    </row>
    <row r="42832" spans="27:29" x14ac:dyDescent="0.25">
      <c r="AA42832"/>
      <c r="AB42832"/>
      <c r="AC42832"/>
    </row>
    <row r="42833" spans="27:29" x14ac:dyDescent="0.25">
      <c r="AA42833"/>
      <c r="AB42833"/>
      <c r="AC42833"/>
    </row>
    <row r="42834" spans="27:29" x14ac:dyDescent="0.25">
      <c r="AA42834"/>
      <c r="AB42834"/>
      <c r="AC42834"/>
    </row>
    <row r="42835" spans="27:29" x14ac:dyDescent="0.25">
      <c r="AA42835"/>
      <c r="AB42835"/>
      <c r="AC42835"/>
    </row>
    <row r="42836" spans="27:29" x14ac:dyDescent="0.25">
      <c r="AA42836"/>
      <c r="AB42836"/>
      <c r="AC42836"/>
    </row>
    <row r="42837" spans="27:29" x14ac:dyDescent="0.25">
      <c r="AA42837"/>
      <c r="AB42837"/>
      <c r="AC42837"/>
    </row>
    <row r="42838" spans="27:29" x14ac:dyDescent="0.25">
      <c r="AA42838"/>
      <c r="AB42838"/>
      <c r="AC42838"/>
    </row>
    <row r="42839" spans="27:29" x14ac:dyDescent="0.25">
      <c r="AA42839"/>
      <c r="AB42839"/>
      <c r="AC42839"/>
    </row>
    <row r="42840" spans="27:29" x14ac:dyDescent="0.25">
      <c r="AA42840"/>
      <c r="AB42840"/>
      <c r="AC42840"/>
    </row>
    <row r="42841" spans="27:29" x14ac:dyDescent="0.25">
      <c r="AA42841"/>
      <c r="AB42841"/>
      <c r="AC42841"/>
    </row>
    <row r="42842" spans="27:29" x14ac:dyDescent="0.25">
      <c r="AA42842"/>
      <c r="AB42842"/>
      <c r="AC42842"/>
    </row>
    <row r="42843" spans="27:29" x14ac:dyDescent="0.25">
      <c r="AA42843"/>
      <c r="AB42843"/>
      <c r="AC42843"/>
    </row>
    <row r="42844" spans="27:29" x14ac:dyDescent="0.25">
      <c r="AA42844"/>
      <c r="AB42844"/>
      <c r="AC42844"/>
    </row>
    <row r="42845" spans="27:29" x14ac:dyDescent="0.25">
      <c r="AA42845"/>
      <c r="AB42845"/>
      <c r="AC42845"/>
    </row>
    <row r="42846" spans="27:29" x14ac:dyDescent="0.25">
      <c r="AA42846"/>
      <c r="AB42846"/>
      <c r="AC42846"/>
    </row>
    <row r="42847" spans="27:29" x14ac:dyDescent="0.25">
      <c r="AA42847"/>
      <c r="AB42847"/>
      <c r="AC42847"/>
    </row>
    <row r="42848" spans="27:29" x14ac:dyDescent="0.25">
      <c r="AA42848"/>
      <c r="AB42848"/>
      <c r="AC42848"/>
    </row>
    <row r="42849" spans="27:29" x14ac:dyDescent="0.25">
      <c r="AA42849"/>
      <c r="AB42849"/>
      <c r="AC42849"/>
    </row>
    <row r="42850" spans="27:29" x14ac:dyDescent="0.25">
      <c r="AA42850"/>
      <c r="AB42850"/>
      <c r="AC42850"/>
    </row>
    <row r="42851" spans="27:29" x14ac:dyDescent="0.25">
      <c r="AA42851"/>
      <c r="AB42851"/>
      <c r="AC42851"/>
    </row>
    <row r="42852" spans="27:29" x14ac:dyDescent="0.25">
      <c r="AA42852"/>
      <c r="AB42852"/>
      <c r="AC42852"/>
    </row>
    <row r="42853" spans="27:29" x14ac:dyDescent="0.25">
      <c r="AA42853"/>
      <c r="AB42853"/>
      <c r="AC42853"/>
    </row>
    <row r="42854" spans="27:29" x14ac:dyDescent="0.25">
      <c r="AA42854"/>
      <c r="AB42854"/>
      <c r="AC42854"/>
    </row>
    <row r="42855" spans="27:29" x14ac:dyDescent="0.25">
      <c r="AA42855"/>
      <c r="AB42855"/>
      <c r="AC42855"/>
    </row>
    <row r="42856" spans="27:29" x14ac:dyDescent="0.25">
      <c r="AA42856"/>
      <c r="AB42856"/>
      <c r="AC42856"/>
    </row>
    <row r="42857" spans="27:29" x14ac:dyDescent="0.25">
      <c r="AA42857"/>
      <c r="AB42857"/>
      <c r="AC42857"/>
    </row>
    <row r="42858" spans="27:29" x14ac:dyDescent="0.25">
      <c r="AA42858"/>
      <c r="AB42858"/>
      <c r="AC42858"/>
    </row>
    <row r="42859" spans="27:29" x14ac:dyDescent="0.25">
      <c r="AA42859"/>
      <c r="AB42859"/>
      <c r="AC42859"/>
    </row>
    <row r="42860" spans="27:29" x14ac:dyDescent="0.25">
      <c r="AA42860"/>
      <c r="AB42860"/>
      <c r="AC42860"/>
    </row>
    <row r="42861" spans="27:29" x14ac:dyDescent="0.25">
      <c r="AA42861"/>
      <c r="AB42861"/>
      <c r="AC42861"/>
    </row>
    <row r="42862" spans="27:29" x14ac:dyDescent="0.25">
      <c r="AA42862"/>
      <c r="AB42862"/>
      <c r="AC42862"/>
    </row>
    <row r="42863" spans="27:29" x14ac:dyDescent="0.25">
      <c r="AA42863"/>
      <c r="AB42863"/>
      <c r="AC42863"/>
    </row>
    <row r="42864" spans="27:29" x14ac:dyDescent="0.25">
      <c r="AA42864"/>
      <c r="AB42864"/>
      <c r="AC42864"/>
    </row>
    <row r="42865" spans="27:29" x14ac:dyDescent="0.25">
      <c r="AA42865"/>
      <c r="AB42865"/>
      <c r="AC42865"/>
    </row>
    <row r="42866" spans="27:29" x14ac:dyDescent="0.25">
      <c r="AA42866"/>
      <c r="AB42866"/>
      <c r="AC42866"/>
    </row>
    <row r="42867" spans="27:29" x14ac:dyDescent="0.25">
      <c r="AA42867"/>
      <c r="AB42867"/>
      <c r="AC42867"/>
    </row>
    <row r="42868" spans="27:29" x14ac:dyDescent="0.25">
      <c r="AA42868"/>
      <c r="AB42868"/>
      <c r="AC42868"/>
    </row>
    <row r="42869" spans="27:29" x14ac:dyDescent="0.25">
      <c r="AA42869"/>
      <c r="AB42869"/>
      <c r="AC42869"/>
    </row>
    <row r="42870" spans="27:29" x14ac:dyDescent="0.25">
      <c r="AA42870"/>
      <c r="AB42870"/>
      <c r="AC42870"/>
    </row>
    <row r="42871" spans="27:29" x14ac:dyDescent="0.25">
      <c r="AA42871"/>
      <c r="AB42871"/>
      <c r="AC42871"/>
    </row>
    <row r="42872" spans="27:29" x14ac:dyDescent="0.25">
      <c r="AA42872"/>
      <c r="AB42872"/>
      <c r="AC42872"/>
    </row>
    <row r="42873" spans="27:29" x14ac:dyDescent="0.25">
      <c r="AA42873"/>
      <c r="AB42873"/>
      <c r="AC42873"/>
    </row>
    <row r="42874" spans="27:29" x14ac:dyDescent="0.25">
      <c r="AA42874"/>
      <c r="AB42874"/>
      <c r="AC42874"/>
    </row>
    <row r="42875" spans="27:29" x14ac:dyDescent="0.25">
      <c r="AA42875"/>
      <c r="AB42875"/>
      <c r="AC42875"/>
    </row>
    <row r="42876" spans="27:29" x14ac:dyDescent="0.25">
      <c r="AA42876"/>
      <c r="AB42876"/>
      <c r="AC42876"/>
    </row>
    <row r="42877" spans="27:29" x14ac:dyDescent="0.25">
      <c r="AA42877"/>
      <c r="AB42877"/>
      <c r="AC42877"/>
    </row>
    <row r="42878" spans="27:29" x14ac:dyDescent="0.25">
      <c r="AA42878"/>
      <c r="AB42878"/>
      <c r="AC42878"/>
    </row>
    <row r="42879" spans="27:29" x14ac:dyDescent="0.25">
      <c r="AA42879"/>
      <c r="AB42879"/>
      <c r="AC42879"/>
    </row>
    <row r="42880" spans="27:29" x14ac:dyDescent="0.25">
      <c r="AA42880"/>
      <c r="AB42880"/>
      <c r="AC42880"/>
    </row>
    <row r="42881" spans="27:29" x14ac:dyDescent="0.25">
      <c r="AA42881"/>
      <c r="AB42881"/>
      <c r="AC42881"/>
    </row>
    <row r="42882" spans="27:29" x14ac:dyDescent="0.25">
      <c r="AA42882"/>
      <c r="AB42882"/>
      <c r="AC42882"/>
    </row>
    <row r="42883" spans="27:29" x14ac:dyDescent="0.25">
      <c r="AA42883"/>
      <c r="AB42883"/>
      <c r="AC42883"/>
    </row>
    <row r="42884" spans="27:29" x14ac:dyDescent="0.25">
      <c r="AA42884"/>
      <c r="AB42884"/>
      <c r="AC42884"/>
    </row>
    <row r="42885" spans="27:29" x14ac:dyDescent="0.25">
      <c r="AA42885"/>
      <c r="AB42885"/>
      <c r="AC42885"/>
    </row>
    <row r="42886" spans="27:29" x14ac:dyDescent="0.25">
      <c r="AA42886"/>
      <c r="AB42886"/>
      <c r="AC42886"/>
    </row>
    <row r="42887" spans="27:29" x14ac:dyDescent="0.25">
      <c r="AA42887"/>
      <c r="AB42887"/>
      <c r="AC42887"/>
    </row>
    <row r="42888" spans="27:29" x14ac:dyDescent="0.25">
      <c r="AA42888"/>
      <c r="AB42888"/>
      <c r="AC42888"/>
    </row>
    <row r="42889" spans="27:29" x14ac:dyDescent="0.25">
      <c r="AA42889"/>
      <c r="AB42889"/>
      <c r="AC42889"/>
    </row>
    <row r="42890" spans="27:29" x14ac:dyDescent="0.25">
      <c r="AA42890"/>
      <c r="AB42890"/>
      <c r="AC42890"/>
    </row>
    <row r="42891" spans="27:29" x14ac:dyDescent="0.25">
      <c r="AA42891"/>
      <c r="AB42891"/>
      <c r="AC42891"/>
    </row>
    <row r="42892" spans="27:29" x14ac:dyDescent="0.25">
      <c r="AA42892"/>
      <c r="AB42892"/>
      <c r="AC42892"/>
    </row>
    <row r="42893" spans="27:29" x14ac:dyDescent="0.25">
      <c r="AA42893"/>
      <c r="AB42893"/>
      <c r="AC42893"/>
    </row>
    <row r="42894" spans="27:29" x14ac:dyDescent="0.25">
      <c r="AA42894"/>
      <c r="AB42894"/>
      <c r="AC42894"/>
    </row>
    <row r="42895" spans="27:29" x14ac:dyDescent="0.25">
      <c r="AA42895"/>
      <c r="AB42895"/>
      <c r="AC42895"/>
    </row>
    <row r="42896" spans="27:29" x14ac:dyDescent="0.25">
      <c r="AA42896"/>
      <c r="AB42896"/>
      <c r="AC42896"/>
    </row>
    <row r="42897" spans="27:29" x14ac:dyDescent="0.25">
      <c r="AA42897"/>
      <c r="AB42897"/>
      <c r="AC42897"/>
    </row>
    <row r="42898" spans="27:29" x14ac:dyDescent="0.25">
      <c r="AA42898"/>
      <c r="AB42898"/>
      <c r="AC42898"/>
    </row>
    <row r="42899" spans="27:29" x14ac:dyDescent="0.25">
      <c r="AA42899"/>
      <c r="AB42899"/>
      <c r="AC42899"/>
    </row>
    <row r="42900" spans="27:29" x14ac:dyDescent="0.25">
      <c r="AA42900"/>
      <c r="AB42900"/>
      <c r="AC42900"/>
    </row>
    <row r="42901" spans="27:29" x14ac:dyDescent="0.25">
      <c r="AA42901"/>
      <c r="AB42901"/>
      <c r="AC42901"/>
    </row>
    <row r="42902" spans="27:29" x14ac:dyDescent="0.25">
      <c r="AA42902"/>
      <c r="AB42902"/>
      <c r="AC42902"/>
    </row>
    <row r="42903" spans="27:29" x14ac:dyDescent="0.25">
      <c r="AA42903"/>
      <c r="AB42903"/>
      <c r="AC42903"/>
    </row>
    <row r="42904" spans="27:29" x14ac:dyDescent="0.25">
      <c r="AA42904"/>
      <c r="AB42904"/>
      <c r="AC42904"/>
    </row>
    <row r="42905" spans="27:29" x14ac:dyDescent="0.25">
      <c r="AA42905"/>
      <c r="AB42905"/>
      <c r="AC42905"/>
    </row>
    <row r="42906" spans="27:29" x14ac:dyDescent="0.25">
      <c r="AA42906"/>
      <c r="AB42906"/>
      <c r="AC42906"/>
    </row>
    <row r="42907" spans="27:29" x14ac:dyDescent="0.25">
      <c r="AA42907"/>
      <c r="AB42907"/>
      <c r="AC42907"/>
    </row>
    <row r="42908" spans="27:29" x14ac:dyDescent="0.25">
      <c r="AA42908"/>
      <c r="AB42908"/>
      <c r="AC42908"/>
    </row>
    <row r="42909" spans="27:29" x14ac:dyDescent="0.25">
      <c r="AA42909"/>
      <c r="AB42909"/>
      <c r="AC42909"/>
    </row>
    <row r="42910" spans="27:29" x14ac:dyDescent="0.25">
      <c r="AA42910"/>
      <c r="AB42910"/>
      <c r="AC42910"/>
    </row>
    <row r="42911" spans="27:29" x14ac:dyDescent="0.25">
      <c r="AA42911"/>
      <c r="AB42911"/>
      <c r="AC42911"/>
    </row>
    <row r="42912" spans="27:29" x14ac:dyDescent="0.25">
      <c r="AA42912"/>
      <c r="AB42912"/>
      <c r="AC42912"/>
    </row>
    <row r="42913" spans="27:29" x14ac:dyDescent="0.25">
      <c r="AA42913"/>
      <c r="AB42913"/>
      <c r="AC42913"/>
    </row>
    <row r="42914" spans="27:29" x14ac:dyDescent="0.25">
      <c r="AA42914"/>
      <c r="AB42914"/>
      <c r="AC42914"/>
    </row>
    <row r="42915" spans="27:29" x14ac:dyDescent="0.25">
      <c r="AA42915"/>
      <c r="AB42915"/>
      <c r="AC42915"/>
    </row>
    <row r="42916" spans="27:29" x14ac:dyDescent="0.25">
      <c r="AA42916"/>
      <c r="AB42916"/>
      <c r="AC42916"/>
    </row>
    <row r="42917" spans="27:29" x14ac:dyDescent="0.25">
      <c r="AA42917"/>
      <c r="AB42917"/>
      <c r="AC42917"/>
    </row>
    <row r="42918" spans="27:29" x14ac:dyDescent="0.25">
      <c r="AA42918"/>
      <c r="AB42918"/>
      <c r="AC42918"/>
    </row>
    <row r="42919" spans="27:29" x14ac:dyDescent="0.25">
      <c r="AA42919"/>
      <c r="AB42919"/>
      <c r="AC42919"/>
    </row>
    <row r="42920" spans="27:29" x14ac:dyDescent="0.25">
      <c r="AA42920"/>
      <c r="AB42920"/>
      <c r="AC42920"/>
    </row>
    <row r="42921" spans="27:29" x14ac:dyDescent="0.25">
      <c r="AA42921"/>
      <c r="AB42921"/>
      <c r="AC42921"/>
    </row>
    <row r="42922" spans="27:29" x14ac:dyDescent="0.25">
      <c r="AA42922"/>
      <c r="AB42922"/>
      <c r="AC42922"/>
    </row>
    <row r="42923" spans="27:29" x14ac:dyDescent="0.25">
      <c r="AA42923"/>
      <c r="AB42923"/>
      <c r="AC42923"/>
    </row>
    <row r="42924" spans="27:29" x14ac:dyDescent="0.25">
      <c r="AA42924"/>
      <c r="AB42924"/>
      <c r="AC42924"/>
    </row>
    <row r="42925" spans="27:29" x14ac:dyDescent="0.25">
      <c r="AA42925"/>
      <c r="AB42925"/>
      <c r="AC42925"/>
    </row>
    <row r="42926" spans="27:29" x14ac:dyDescent="0.25">
      <c r="AA42926"/>
      <c r="AB42926"/>
      <c r="AC42926"/>
    </row>
    <row r="42927" spans="27:29" x14ac:dyDescent="0.25">
      <c r="AA42927"/>
      <c r="AB42927"/>
      <c r="AC42927"/>
    </row>
    <row r="42928" spans="27:29" x14ac:dyDescent="0.25">
      <c r="AA42928"/>
      <c r="AB42928"/>
      <c r="AC42928"/>
    </row>
    <row r="42929" spans="27:29" x14ac:dyDescent="0.25">
      <c r="AA42929"/>
      <c r="AB42929"/>
      <c r="AC42929"/>
    </row>
    <row r="42930" spans="27:29" x14ac:dyDescent="0.25">
      <c r="AA42930"/>
      <c r="AB42930"/>
      <c r="AC42930"/>
    </row>
    <row r="42931" spans="27:29" x14ac:dyDescent="0.25">
      <c r="AA42931"/>
      <c r="AB42931"/>
      <c r="AC42931"/>
    </row>
    <row r="42932" spans="27:29" x14ac:dyDescent="0.25">
      <c r="AA42932"/>
      <c r="AB42932"/>
      <c r="AC42932"/>
    </row>
    <row r="42933" spans="27:29" x14ac:dyDescent="0.25">
      <c r="AA42933"/>
      <c r="AB42933"/>
      <c r="AC42933"/>
    </row>
    <row r="42934" spans="27:29" x14ac:dyDescent="0.25">
      <c r="AA42934"/>
      <c r="AB42934"/>
      <c r="AC42934"/>
    </row>
    <row r="42935" spans="27:29" x14ac:dyDescent="0.25">
      <c r="AA42935"/>
      <c r="AB42935"/>
      <c r="AC42935"/>
    </row>
    <row r="42936" spans="27:29" x14ac:dyDescent="0.25">
      <c r="AA42936"/>
      <c r="AB42936"/>
      <c r="AC42936"/>
    </row>
    <row r="42937" spans="27:29" x14ac:dyDescent="0.25">
      <c r="AA42937"/>
      <c r="AB42937"/>
      <c r="AC42937"/>
    </row>
    <row r="42938" spans="27:29" x14ac:dyDescent="0.25">
      <c r="AA42938"/>
      <c r="AB42938"/>
      <c r="AC42938"/>
    </row>
    <row r="42939" spans="27:29" x14ac:dyDescent="0.25">
      <c r="AA42939"/>
      <c r="AB42939"/>
      <c r="AC42939"/>
    </row>
    <row r="42940" spans="27:29" x14ac:dyDescent="0.25">
      <c r="AA42940"/>
      <c r="AB42940"/>
      <c r="AC42940"/>
    </row>
    <row r="42941" spans="27:29" x14ac:dyDescent="0.25">
      <c r="AA42941"/>
      <c r="AB42941"/>
      <c r="AC42941"/>
    </row>
    <row r="42942" spans="27:29" x14ac:dyDescent="0.25">
      <c r="AA42942"/>
      <c r="AB42942"/>
      <c r="AC42942"/>
    </row>
    <row r="42943" spans="27:29" x14ac:dyDescent="0.25">
      <c r="AA42943"/>
      <c r="AB42943"/>
      <c r="AC42943"/>
    </row>
    <row r="42944" spans="27:29" x14ac:dyDescent="0.25">
      <c r="AA42944"/>
      <c r="AB42944"/>
      <c r="AC42944"/>
    </row>
    <row r="42945" spans="27:29" x14ac:dyDescent="0.25">
      <c r="AA42945"/>
      <c r="AB42945"/>
      <c r="AC42945"/>
    </row>
    <row r="42946" spans="27:29" x14ac:dyDescent="0.25">
      <c r="AA42946"/>
      <c r="AB42946"/>
      <c r="AC42946"/>
    </row>
    <row r="42947" spans="27:29" x14ac:dyDescent="0.25">
      <c r="AA42947"/>
      <c r="AB42947"/>
      <c r="AC42947"/>
    </row>
    <row r="42948" spans="27:29" x14ac:dyDescent="0.25">
      <c r="AA42948"/>
      <c r="AB42948"/>
      <c r="AC42948"/>
    </row>
    <row r="42949" spans="27:29" x14ac:dyDescent="0.25">
      <c r="AA42949"/>
      <c r="AB42949"/>
      <c r="AC42949"/>
    </row>
    <row r="42950" spans="27:29" x14ac:dyDescent="0.25">
      <c r="AA42950"/>
      <c r="AB42950"/>
      <c r="AC42950"/>
    </row>
    <row r="42951" spans="27:29" x14ac:dyDescent="0.25">
      <c r="AA42951"/>
      <c r="AB42951"/>
      <c r="AC42951"/>
    </row>
    <row r="42952" spans="27:29" x14ac:dyDescent="0.25">
      <c r="AA42952"/>
      <c r="AB42952"/>
      <c r="AC42952"/>
    </row>
    <row r="42953" spans="27:29" x14ac:dyDescent="0.25">
      <c r="AA42953"/>
      <c r="AB42953"/>
      <c r="AC42953"/>
    </row>
    <row r="42954" spans="27:29" x14ac:dyDescent="0.25">
      <c r="AA42954"/>
      <c r="AB42954"/>
      <c r="AC42954"/>
    </row>
    <row r="42955" spans="27:29" x14ac:dyDescent="0.25">
      <c r="AA42955"/>
      <c r="AB42955"/>
      <c r="AC42955"/>
    </row>
    <row r="42956" spans="27:29" x14ac:dyDescent="0.25">
      <c r="AA42956"/>
      <c r="AB42956"/>
      <c r="AC42956"/>
    </row>
    <row r="42957" spans="27:29" x14ac:dyDescent="0.25">
      <c r="AA42957"/>
      <c r="AB42957"/>
      <c r="AC42957"/>
    </row>
    <row r="42958" spans="27:29" x14ac:dyDescent="0.25">
      <c r="AA42958"/>
      <c r="AB42958"/>
      <c r="AC42958"/>
    </row>
    <row r="42959" spans="27:29" x14ac:dyDescent="0.25">
      <c r="AA42959"/>
      <c r="AB42959"/>
      <c r="AC42959"/>
    </row>
    <row r="42960" spans="27:29" x14ac:dyDescent="0.25">
      <c r="AA42960"/>
      <c r="AB42960"/>
      <c r="AC42960"/>
    </row>
    <row r="42961" spans="27:29" x14ac:dyDescent="0.25">
      <c r="AA42961"/>
      <c r="AB42961"/>
      <c r="AC42961"/>
    </row>
    <row r="42962" spans="27:29" x14ac:dyDescent="0.25">
      <c r="AA42962"/>
      <c r="AB42962"/>
      <c r="AC42962"/>
    </row>
    <row r="42963" spans="27:29" x14ac:dyDescent="0.25">
      <c r="AA42963"/>
      <c r="AB42963"/>
      <c r="AC42963"/>
    </row>
    <row r="42964" spans="27:29" x14ac:dyDescent="0.25">
      <c r="AA42964"/>
      <c r="AB42964"/>
      <c r="AC42964"/>
    </row>
    <row r="42965" spans="27:29" x14ac:dyDescent="0.25">
      <c r="AA42965"/>
      <c r="AB42965"/>
      <c r="AC42965"/>
    </row>
    <row r="42966" spans="27:29" x14ac:dyDescent="0.25">
      <c r="AA42966"/>
      <c r="AB42966"/>
      <c r="AC42966"/>
    </row>
    <row r="42967" spans="27:29" x14ac:dyDescent="0.25">
      <c r="AA42967"/>
      <c r="AB42967"/>
      <c r="AC42967"/>
    </row>
    <row r="42968" spans="27:29" x14ac:dyDescent="0.25">
      <c r="AA42968"/>
      <c r="AB42968"/>
      <c r="AC42968"/>
    </row>
    <row r="42969" spans="27:29" x14ac:dyDescent="0.25">
      <c r="AA42969"/>
      <c r="AB42969"/>
      <c r="AC42969"/>
    </row>
    <row r="42970" spans="27:29" x14ac:dyDescent="0.25">
      <c r="AA42970"/>
      <c r="AB42970"/>
      <c r="AC42970"/>
    </row>
    <row r="42971" spans="27:29" x14ac:dyDescent="0.25">
      <c r="AA42971"/>
      <c r="AB42971"/>
      <c r="AC42971"/>
    </row>
    <row r="42972" spans="27:29" x14ac:dyDescent="0.25">
      <c r="AA42972"/>
      <c r="AB42972"/>
      <c r="AC42972"/>
    </row>
    <row r="42973" spans="27:29" x14ac:dyDescent="0.25">
      <c r="AA42973"/>
      <c r="AB42973"/>
      <c r="AC42973"/>
    </row>
    <row r="42974" spans="27:29" x14ac:dyDescent="0.25">
      <c r="AA42974"/>
      <c r="AB42974"/>
      <c r="AC42974"/>
    </row>
    <row r="42975" spans="27:29" x14ac:dyDescent="0.25">
      <c r="AA42975"/>
      <c r="AB42975"/>
      <c r="AC42975"/>
    </row>
    <row r="42976" spans="27:29" x14ac:dyDescent="0.25">
      <c r="AA42976"/>
      <c r="AB42976"/>
      <c r="AC42976"/>
    </row>
    <row r="42977" spans="27:29" x14ac:dyDescent="0.25">
      <c r="AA42977"/>
      <c r="AB42977"/>
      <c r="AC42977"/>
    </row>
    <row r="42978" spans="27:29" x14ac:dyDescent="0.25">
      <c r="AA42978"/>
      <c r="AB42978"/>
      <c r="AC42978"/>
    </row>
    <row r="42979" spans="27:29" x14ac:dyDescent="0.25">
      <c r="AA42979"/>
      <c r="AB42979"/>
      <c r="AC42979"/>
    </row>
    <row r="42980" spans="27:29" x14ac:dyDescent="0.25">
      <c r="AA42980"/>
      <c r="AB42980"/>
      <c r="AC42980"/>
    </row>
    <row r="42981" spans="27:29" x14ac:dyDescent="0.25">
      <c r="AA42981"/>
      <c r="AB42981"/>
      <c r="AC42981"/>
    </row>
    <row r="42982" spans="27:29" x14ac:dyDescent="0.25">
      <c r="AA42982"/>
      <c r="AB42982"/>
      <c r="AC42982"/>
    </row>
    <row r="42983" spans="27:29" x14ac:dyDescent="0.25">
      <c r="AA42983"/>
      <c r="AB42983"/>
      <c r="AC42983"/>
    </row>
    <row r="42984" spans="27:29" x14ac:dyDescent="0.25">
      <c r="AA42984"/>
      <c r="AB42984"/>
      <c r="AC42984"/>
    </row>
    <row r="42985" spans="27:29" x14ac:dyDescent="0.25">
      <c r="AA42985"/>
      <c r="AB42985"/>
      <c r="AC42985"/>
    </row>
    <row r="42986" spans="27:29" x14ac:dyDescent="0.25">
      <c r="AA42986"/>
      <c r="AB42986"/>
      <c r="AC42986"/>
    </row>
    <row r="42987" spans="27:29" x14ac:dyDescent="0.25">
      <c r="AA42987"/>
      <c r="AB42987"/>
      <c r="AC42987"/>
    </row>
    <row r="42988" spans="27:29" x14ac:dyDescent="0.25">
      <c r="AA42988"/>
      <c r="AB42988"/>
      <c r="AC42988"/>
    </row>
    <row r="42989" spans="27:29" x14ac:dyDescent="0.25">
      <c r="AA42989"/>
      <c r="AB42989"/>
      <c r="AC42989"/>
    </row>
    <row r="42990" spans="27:29" x14ac:dyDescent="0.25">
      <c r="AA42990"/>
      <c r="AB42990"/>
      <c r="AC42990"/>
    </row>
    <row r="42991" spans="27:29" x14ac:dyDescent="0.25">
      <c r="AA42991"/>
      <c r="AB42991"/>
      <c r="AC42991"/>
    </row>
    <row r="42992" spans="27:29" x14ac:dyDescent="0.25">
      <c r="AA42992"/>
      <c r="AB42992"/>
      <c r="AC42992"/>
    </row>
    <row r="42993" spans="27:29" x14ac:dyDescent="0.25">
      <c r="AA42993"/>
      <c r="AB42993"/>
      <c r="AC42993"/>
    </row>
    <row r="42994" spans="27:29" x14ac:dyDescent="0.25">
      <c r="AA42994"/>
      <c r="AB42994"/>
      <c r="AC42994"/>
    </row>
    <row r="42995" spans="27:29" x14ac:dyDescent="0.25">
      <c r="AA42995"/>
      <c r="AB42995"/>
      <c r="AC42995"/>
    </row>
    <row r="42996" spans="27:29" x14ac:dyDescent="0.25">
      <c r="AA42996"/>
      <c r="AB42996"/>
      <c r="AC42996"/>
    </row>
    <row r="42997" spans="27:29" x14ac:dyDescent="0.25">
      <c r="AA42997"/>
      <c r="AB42997"/>
      <c r="AC42997"/>
    </row>
    <row r="42998" spans="27:29" x14ac:dyDescent="0.25">
      <c r="AA42998"/>
      <c r="AB42998"/>
      <c r="AC42998"/>
    </row>
    <row r="42999" spans="27:29" x14ac:dyDescent="0.25">
      <c r="AA42999"/>
      <c r="AB42999"/>
      <c r="AC42999"/>
    </row>
    <row r="43000" spans="27:29" x14ac:dyDescent="0.25">
      <c r="AA43000"/>
      <c r="AB43000"/>
      <c r="AC43000"/>
    </row>
    <row r="43001" spans="27:29" x14ac:dyDescent="0.25">
      <c r="AA43001"/>
      <c r="AB43001"/>
      <c r="AC43001"/>
    </row>
    <row r="43002" spans="27:29" x14ac:dyDescent="0.25">
      <c r="AA43002"/>
      <c r="AB43002"/>
      <c r="AC43002"/>
    </row>
    <row r="43003" spans="27:29" x14ac:dyDescent="0.25">
      <c r="AA43003"/>
      <c r="AB43003"/>
      <c r="AC43003"/>
    </row>
    <row r="43004" spans="27:29" x14ac:dyDescent="0.25">
      <c r="AA43004"/>
      <c r="AB43004"/>
      <c r="AC43004"/>
    </row>
    <row r="43005" spans="27:29" x14ac:dyDescent="0.25">
      <c r="AA43005"/>
      <c r="AB43005"/>
      <c r="AC43005"/>
    </row>
    <row r="43006" spans="27:29" x14ac:dyDescent="0.25">
      <c r="AA43006"/>
      <c r="AB43006"/>
      <c r="AC43006"/>
    </row>
    <row r="43007" spans="27:29" x14ac:dyDescent="0.25">
      <c r="AA43007"/>
      <c r="AB43007"/>
      <c r="AC43007"/>
    </row>
    <row r="43008" spans="27:29" x14ac:dyDescent="0.25">
      <c r="AA43008"/>
      <c r="AB43008"/>
      <c r="AC43008"/>
    </row>
    <row r="43009" spans="27:29" x14ac:dyDescent="0.25">
      <c r="AA43009"/>
      <c r="AB43009"/>
      <c r="AC43009"/>
    </row>
    <row r="43010" spans="27:29" x14ac:dyDescent="0.25">
      <c r="AA43010"/>
      <c r="AB43010"/>
      <c r="AC43010"/>
    </row>
    <row r="43011" spans="27:29" x14ac:dyDescent="0.25">
      <c r="AA43011"/>
      <c r="AB43011"/>
      <c r="AC43011"/>
    </row>
    <row r="43012" spans="27:29" x14ac:dyDescent="0.25">
      <c r="AA43012"/>
      <c r="AB43012"/>
      <c r="AC43012"/>
    </row>
    <row r="43013" spans="27:29" x14ac:dyDescent="0.25">
      <c r="AA43013"/>
      <c r="AB43013"/>
      <c r="AC43013"/>
    </row>
    <row r="43014" spans="27:29" x14ac:dyDescent="0.25">
      <c r="AA43014"/>
      <c r="AB43014"/>
      <c r="AC43014"/>
    </row>
    <row r="43015" spans="27:29" x14ac:dyDescent="0.25">
      <c r="AA43015"/>
      <c r="AB43015"/>
      <c r="AC43015"/>
    </row>
    <row r="43016" spans="27:29" x14ac:dyDescent="0.25">
      <c r="AA43016"/>
      <c r="AB43016"/>
      <c r="AC43016"/>
    </row>
    <row r="43017" spans="27:29" x14ac:dyDescent="0.25">
      <c r="AA43017"/>
      <c r="AB43017"/>
      <c r="AC43017"/>
    </row>
    <row r="43018" spans="27:29" x14ac:dyDescent="0.25">
      <c r="AA43018"/>
      <c r="AB43018"/>
      <c r="AC43018"/>
    </row>
    <row r="43019" spans="27:29" x14ac:dyDescent="0.25">
      <c r="AA43019"/>
      <c r="AB43019"/>
      <c r="AC43019"/>
    </row>
    <row r="43020" spans="27:29" x14ac:dyDescent="0.25">
      <c r="AA43020"/>
      <c r="AB43020"/>
      <c r="AC43020"/>
    </row>
    <row r="43021" spans="27:29" x14ac:dyDescent="0.25">
      <c r="AA43021"/>
      <c r="AB43021"/>
      <c r="AC43021"/>
    </row>
    <row r="43022" spans="27:29" x14ac:dyDescent="0.25">
      <c r="AA43022"/>
      <c r="AB43022"/>
      <c r="AC43022"/>
    </row>
    <row r="43023" spans="27:29" x14ac:dyDescent="0.25">
      <c r="AA43023"/>
      <c r="AB43023"/>
      <c r="AC43023"/>
    </row>
    <row r="43024" spans="27:29" x14ac:dyDescent="0.25">
      <c r="AA43024"/>
      <c r="AB43024"/>
      <c r="AC43024"/>
    </row>
    <row r="43025" spans="27:29" x14ac:dyDescent="0.25">
      <c r="AA43025"/>
      <c r="AB43025"/>
      <c r="AC43025"/>
    </row>
    <row r="43026" spans="27:29" x14ac:dyDescent="0.25">
      <c r="AA43026"/>
      <c r="AB43026"/>
      <c r="AC43026"/>
    </row>
    <row r="43027" spans="27:29" x14ac:dyDescent="0.25">
      <c r="AA43027"/>
      <c r="AB43027"/>
      <c r="AC43027"/>
    </row>
    <row r="43028" spans="27:29" x14ac:dyDescent="0.25">
      <c r="AA43028"/>
      <c r="AB43028"/>
      <c r="AC43028"/>
    </row>
    <row r="43029" spans="27:29" x14ac:dyDescent="0.25">
      <c r="AA43029"/>
      <c r="AB43029"/>
      <c r="AC43029"/>
    </row>
    <row r="43030" spans="27:29" x14ac:dyDescent="0.25">
      <c r="AA43030"/>
      <c r="AB43030"/>
      <c r="AC43030"/>
    </row>
    <row r="43031" spans="27:29" x14ac:dyDescent="0.25">
      <c r="AA43031"/>
      <c r="AB43031"/>
      <c r="AC43031"/>
    </row>
    <row r="43032" spans="27:29" x14ac:dyDescent="0.25">
      <c r="AA43032"/>
      <c r="AB43032"/>
      <c r="AC43032"/>
    </row>
    <row r="43033" spans="27:29" x14ac:dyDescent="0.25">
      <c r="AA43033"/>
      <c r="AB43033"/>
      <c r="AC43033"/>
    </row>
    <row r="43034" spans="27:29" x14ac:dyDescent="0.25">
      <c r="AA43034"/>
      <c r="AB43034"/>
      <c r="AC43034"/>
    </row>
    <row r="43035" spans="27:29" x14ac:dyDescent="0.25">
      <c r="AA43035"/>
      <c r="AB43035"/>
      <c r="AC43035"/>
    </row>
    <row r="43036" spans="27:29" x14ac:dyDescent="0.25">
      <c r="AA43036"/>
      <c r="AB43036"/>
      <c r="AC43036"/>
    </row>
    <row r="43037" spans="27:29" x14ac:dyDescent="0.25">
      <c r="AA43037"/>
      <c r="AB43037"/>
      <c r="AC43037"/>
    </row>
    <row r="43038" spans="27:29" x14ac:dyDescent="0.25">
      <c r="AA43038"/>
      <c r="AB43038"/>
      <c r="AC43038"/>
    </row>
    <row r="43039" spans="27:29" x14ac:dyDescent="0.25">
      <c r="AA43039"/>
      <c r="AB43039"/>
      <c r="AC43039"/>
    </row>
    <row r="43040" spans="27:29" x14ac:dyDescent="0.25">
      <c r="AA43040"/>
      <c r="AB43040"/>
      <c r="AC43040"/>
    </row>
    <row r="43041" spans="27:29" x14ac:dyDescent="0.25">
      <c r="AA43041"/>
      <c r="AB43041"/>
      <c r="AC43041"/>
    </row>
    <row r="43042" spans="27:29" x14ac:dyDescent="0.25">
      <c r="AA43042"/>
      <c r="AB43042"/>
      <c r="AC43042"/>
    </row>
    <row r="43043" spans="27:29" x14ac:dyDescent="0.25">
      <c r="AA43043"/>
      <c r="AB43043"/>
      <c r="AC43043"/>
    </row>
    <row r="43044" spans="27:29" x14ac:dyDescent="0.25">
      <c r="AA43044"/>
      <c r="AB43044"/>
      <c r="AC43044"/>
    </row>
    <row r="43045" spans="27:29" x14ac:dyDescent="0.25">
      <c r="AA43045"/>
      <c r="AB43045"/>
      <c r="AC43045"/>
    </row>
    <row r="43046" spans="27:29" x14ac:dyDescent="0.25">
      <c r="AA43046"/>
      <c r="AB43046"/>
      <c r="AC43046"/>
    </row>
    <row r="43047" spans="27:29" x14ac:dyDescent="0.25">
      <c r="AA43047"/>
      <c r="AB43047"/>
      <c r="AC43047"/>
    </row>
    <row r="43048" spans="27:29" x14ac:dyDescent="0.25">
      <c r="AA43048"/>
      <c r="AB43048"/>
      <c r="AC43048"/>
    </row>
    <row r="43049" spans="27:29" x14ac:dyDescent="0.25">
      <c r="AA43049"/>
      <c r="AB43049"/>
      <c r="AC43049"/>
    </row>
    <row r="43050" spans="27:29" x14ac:dyDescent="0.25">
      <c r="AA43050"/>
      <c r="AB43050"/>
      <c r="AC43050"/>
    </row>
    <row r="43051" spans="27:29" x14ac:dyDescent="0.25">
      <c r="AA43051"/>
      <c r="AB43051"/>
      <c r="AC43051"/>
    </row>
    <row r="43052" spans="27:29" x14ac:dyDescent="0.25">
      <c r="AA43052"/>
      <c r="AB43052"/>
      <c r="AC43052"/>
    </row>
    <row r="43053" spans="27:29" x14ac:dyDescent="0.25">
      <c r="AA43053"/>
      <c r="AB43053"/>
      <c r="AC43053"/>
    </row>
    <row r="43054" spans="27:29" x14ac:dyDescent="0.25">
      <c r="AA43054"/>
      <c r="AB43054"/>
      <c r="AC43054"/>
    </row>
    <row r="43055" spans="27:29" x14ac:dyDescent="0.25">
      <c r="AA43055"/>
      <c r="AB43055"/>
      <c r="AC43055"/>
    </row>
    <row r="43056" spans="27:29" x14ac:dyDescent="0.25">
      <c r="AA43056"/>
      <c r="AB43056"/>
      <c r="AC43056"/>
    </row>
    <row r="43057" spans="27:29" x14ac:dyDescent="0.25">
      <c r="AA43057"/>
      <c r="AB43057"/>
      <c r="AC43057"/>
    </row>
    <row r="43058" spans="27:29" x14ac:dyDescent="0.25">
      <c r="AA43058"/>
      <c r="AB43058"/>
      <c r="AC43058"/>
    </row>
    <row r="43059" spans="27:29" x14ac:dyDescent="0.25">
      <c r="AA43059"/>
      <c r="AB43059"/>
      <c r="AC43059"/>
    </row>
    <row r="43060" spans="27:29" x14ac:dyDescent="0.25">
      <c r="AA43060"/>
      <c r="AB43060"/>
      <c r="AC43060"/>
    </row>
    <row r="43061" spans="27:29" x14ac:dyDescent="0.25">
      <c r="AA43061"/>
      <c r="AB43061"/>
      <c r="AC43061"/>
    </row>
    <row r="43062" spans="27:29" x14ac:dyDescent="0.25">
      <c r="AA43062"/>
      <c r="AB43062"/>
      <c r="AC43062"/>
    </row>
    <row r="43063" spans="27:29" x14ac:dyDescent="0.25">
      <c r="AA43063"/>
      <c r="AB43063"/>
      <c r="AC43063"/>
    </row>
    <row r="43064" spans="27:29" x14ac:dyDescent="0.25">
      <c r="AA43064"/>
      <c r="AB43064"/>
      <c r="AC43064"/>
    </row>
    <row r="43065" spans="27:29" x14ac:dyDescent="0.25">
      <c r="AA43065"/>
      <c r="AB43065"/>
      <c r="AC43065"/>
    </row>
    <row r="43066" spans="27:29" x14ac:dyDescent="0.25">
      <c r="AA43066"/>
      <c r="AB43066"/>
      <c r="AC43066"/>
    </row>
    <row r="43067" spans="27:29" x14ac:dyDescent="0.25">
      <c r="AA43067"/>
      <c r="AB43067"/>
      <c r="AC43067"/>
    </row>
    <row r="43068" spans="27:29" x14ac:dyDescent="0.25">
      <c r="AA43068"/>
      <c r="AB43068"/>
      <c r="AC43068"/>
    </row>
    <row r="43069" spans="27:29" x14ac:dyDescent="0.25">
      <c r="AA43069"/>
      <c r="AB43069"/>
      <c r="AC43069"/>
    </row>
    <row r="43070" spans="27:29" x14ac:dyDescent="0.25">
      <c r="AA43070"/>
      <c r="AB43070"/>
      <c r="AC43070"/>
    </row>
    <row r="43071" spans="27:29" x14ac:dyDescent="0.25">
      <c r="AA43071"/>
      <c r="AB43071"/>
      <c r="AC43071"/>
    </row>
    <row r="43072" spans="27:29" x14ac:dyDescent="0.25">
      <c r="AA43072"/>
      <c r="AB43072"/>
      <c r="AC43072"/>
    </row>
    <row r="43073" spans="27:29" x14ac:dyDescent="0.25">
      <c r="AA43073"/>
      <c r="AB43073"/>
      <c r="AC43073"/>
    </row>
    <row r="43074" spans="27:29" x14ac:dyDescent="0.25">
      <c r="AA43074"/>
      <c r="AB43074"/>
      <c r="AC43074"/>
    </row>
    <row r="43075" spans="27:29" x14ac:dyDescent="0.25">
      <c r="AA43075"/>
      <c r="AB43075"/>
      <c r="AC43075"/>
    </row>
    <row r="43076" spans="27:29" x14ac:dyDescent="0.25">
      <c r="AA43076"/>
      <c r="AB43076"/>
      <c r="AC43076"/>
    </row>
    <row r="43077" spans="27:29" x14ac:dyDescent="0.25">
      <c r="AA43077"/>
      <c r="AB43077"/>
      <c r="AC43077"/>
    </row>
    <row r="43078" spans="27:29" x14ac:dyDescent="0.25">
      <c r="AA43078"/>
      <c r="AB43078"/>
      <c r="AC43078"/>
    </row>
    <row r="43079" spans="27:29" x14ac:dyDescent="0.25">
      <c r="AA43079"/>
      <c r="AB43079"/>
      <c r="AC43079"/>
    </row>
    <row r="43080" spans="27:29" x14ac:dyDescent="0.25">
      <c r="AA43080"/>
      <c r="AB43080"/>
      <c r="AC43080"/>
    </row>
    <row r="43081" spans="27:29" x14ac:dyDescent="0.25">
      <c r="AA43081"/>
      <c r="AB43081"/>
      <c r="AC43081"/>
    </row>
    <row r="43082" spans="27:29" x14ac:dyDescent="0.25">
      <c r="AA43082"/>
      <c r="AB43082"/>
      <c r="AC43082"/>
    </row>
    <row r="43083" spans="27:29" x14ac:dyDescent="0.25">
      <c r="AA43083"/>
      <c r="AB43083"/>
      <c r="AC43083"/>
    </row>
    <row r="43084" spans="27:29" x14ac:dyDescent="0.25">
      <c r="AA43084"/>
      <c r="AB43084"/>
      <c r="AC43084"/>
    </row>
    <row r="43085" spans="27:29" x14ac:dyDescent="0.25">
      <c r="AA43085"/>
      <c r="AB43085"/>
      <c r="AC43085"/>
    </row>
    <row r="43086" spans="27:29" x14ac:dyDescent="0.25">
      <c r="AA43086"/>
      <c r="AB43086"/>
      <c r="AC43086"/>
    </row>
    <row r="43087" spans="27:29" x14ac:dyDescent="0.25">
      <c r="AA43087"/>
      <c r="AB43087"/>
      <c r="AC43087"/>
    </row>
    <row r="43088" spans="27:29" x14ac:dyDescent="0.25">
      <c r="AA43088"/>
      <c r="AB43088"/>
      <c r="AC43088"/>
    </row>
    <row r="43089" spans="27:29" x14ac:dyDescent="0.25">
      <c r="AA43089"/>
      <c r="AB43089"/>
      <c r="AC43089"/>
    </row>
    <row r="43090" spans="27:29" x14ac:dyDescent="0.25">
      <c r="AA43090"/>
      <c r="AB43090"/>
      <c r="AC43090"/>
    </row>
    <row r="43091" spans="27:29" x14ac:dyDescent="0.25">
      <c r="AA43091"/>
      <c r="AB43091"/>
      <c r="AC43091"/>
    </row>
    <row r="43092" spans="27:29" x14ac:dyDescent="0.25">
      <c r="AA43092"/>
      <c r="AB43092"/>
      <c r="AC43092"/>
    </row>
    <row r="43093" spans="27:29" x14ac:dyDescent="0.25">
      <c r="AA43093"/>
      <c r="AB43093"/>
      <c r="AC43093"/>
    </row>
    <row r="43094" spans="27:29" x14ac:dyDescent="0.25">
      <c r="AA43094"/>
      <c r="AB43094"/>
      <c r="AC43094"/>
    </row>
    <row r="43095" spans="27:29" x14ac:dyDescent="0.25">
      <c r="AA43095"/>
      <c r="AB43095"/>
      <c r="AC43095"/>
    </row>
    <row r="43096" spans="27:29" x14ac:dyDescent="0.25">
      <c r="AA43096"/>
      <c r="AB43096"/>
      <c r="AC43096"/>
    </row>
    <row r="43097" spans="27:29" x14ac:dyDescent="0.25">
      <c r="AA43097"/>
      <c r="AB43097"/>
      <c r="AC43097"/>
    </row>
    <row r="43098" spans="27:29" x14ac:dyDescent="0.25">
      <c r="AA43098"/>
      <c r="AB43098"/>
      <c r="AC43098"/>
    </row>
    <row r="43099" spans="27:29" x14ac:dyDescent="0.25">
      <c r="AA43099"/>
      <c r="AB43099"/>
      <c r="AC43099"/>
    </row>
    <row r="43100" spans="27:29" x14ac:dyDescent="0.25">
      <c r="AA43100"/>
      <c r="AB43100"/>
      <c r="AC43100"/>
    </row>
    <row r="43101" spans="27:29" x14ac:dyDescent="0.25">
      <c r="AA43101"/>
      <c r="AB43101"/>
      <c r="AC43101"/>
    </row>
    <row r="43102" spans="27:29" x14ac:dyDescent="0.25">
      <c r="AA43102"/>
      <c r="AB43102"/>
      <c r="AC43102"/>
    </row>
    <row r="43103" spans="27:29" x14ac:dyDescent="0.25">
      <c r="AA43103"/>
      <c r="AB43103"/>
      <c r="AC43103"/>
    </row>
    <row r="43104" spans="27:29" x14ac:dyDescent="0.25">
      <c r="AA43104"/>
      <c r="AB43104"/>
      <c r="AC43104"/>
    </row>
    <row r="43105" spans="27:29" x14ac:dyDescent="0.25">
      <c r="AA43105"/>
      <c r="AB43105"/>
      <c r="AC43105"/>
    </row>
    <row r="43106" spans="27:29" x14ac:dyDescent="0.25">
      <c r="AA43106"/>
      <c r="AB43106"/>
      <c r="AC43106"/>
    </row>
    <row r="43107" spans="27:29" x14ac:dyDescent="0.25">
      <c r="AA43107"/>
      <c r="AB43107"/>
      <c r="AC43107"/>
    </row>
    <row r="43108" spans="27:29" x14ac:dyDescent="0.25">
      <c r="AA43108"/>
      <c r="AB43108"/>
      <c r="AC43108"/>
    </row>
    <row r="43109" spans="27:29" x14ac:dyDescent="0.25">
      <c r="AA43109"/>
      <c r="AB43109"/>
      <c r="AC43109"/>
    </row>
    <row r="43110" spans="27:29" x14ac:dyDescent="0.25">
      <c r="AA43110"/>
      <c r="AB43110"/>
      <c r="AC43110"/>
    </row>
    <row r="43111" spans="27:29" x14ac:dyDescent="0.25">
      <c r="AA43111"/>
      <c r="AB43111"/>
      <c r="AC43111"/>
    </row>
    <row r="43112" spans="27:29" x14ac:dyDescent="0.25">
      <c r="AA43112"/>
      <c r="AB43112"/>
      <c r="AC43112"/>
    </row>
    <row r="43113" spans="27:29" x14ac:dyDescent="0.25">
      <c r="AA43113"/>
      <c r="AB43113"/>
      <c r="AC43113"/>
    </row>
    <row r="43114" spans="27:29" x14ac:dyDescent="0.25">
      <c r="AA43114"/>
      <c r="AB43114"/>
      <c r="AC43114"/>
    </row>
    <row r="43115" spans="27:29" x14ac:dyDescent="0.25">
      <c r="AA43115"/>
      <c r="AB43115"/>
      <c r="AC43115"/>
    </row>
    <row r="43116" spans="27:29" x14ac:dyDescent="0.25">
      <c r="AA43116"/>
      <c r="AB43116"/>
      <c r="AC43116"/>
    </row>
    <row r="43117" spans="27:29" x14ac:dyDescent="0.25">
      <c r="AA43117"/>
      <c r="AB43117"/>
      <c r="AC43117"/>
    </row>
    <row r="43118" spans="27:29" x14ac:dyDescent="0.25">
      <c r="AA43118"/>
      <c r="AB43118"/>
      <c r="AC43118"/>
    </row>
    <row r="43119" spans="27:29" x14ac:dyDescent="0.25">
      <c r="AA43119"/>
      <c r="AB43119"/>
      <c r="AC43119"/>
    </row>
    <row r="43120" spans="27:29" x14ac:dyDescent="0.25">
      <c r="AA43120"/>
      <c r="AB43120"/>
      <c r="AC43120"/>
    </row>
    <row r="43121" spans="27:29" x14ac:dyDescent="0.25">
      <c r="AA43121"/>
      <c r="AB43121"/>
      <c r="AC43121"/>
    </row>
    <row r="43122" spans="27:29" x14ac:dyDescent="0.25">
      <c r="AA43122"/>
      <c r="AB43122"/>
      <c r="AC43122"/>
    </row>
    <row r="43123" spans="27:29" x14ac:dyDescent="0.25">
      <c r="AA43123"/>
      <c r="AB43123"/>
      <c r="AC43123"/>
    </row>
    <row r="43124" spans="27:29" x14ac:dyDescent="0.25">
      <c r="AA43124"/>
      <c r="AB43124"/>
      <c r="AC43124"/>
    </row>
    <row r="43125" spans="27:29" x14ac:dyDescent="0.25">
      <c r="AA43125"/>
      <c r="AB43125"/>
      <c r="AC43125"/>
    </row>
    <row r="43126" spans="27:29" x14ac:dyDescent="0.25">
      <c r="AA43126"/>
      <c r="AB43126"/>
      <c r="AC43126"/>
    </row>
    <row r="43127" spans="27:29" x14ac:dyDescent="0.25">
      <c r="AA43127"/>
      <c r="AB43127"/>
      <c r="AC43127"/>
    </row>
    <row r="43128" spans="27:29" x14ac:dyDescent="0.25">
      <c r="AA43128"/>
      <c r="AB43128"/>
      <c r="AC43128"/>
    </row>
    <row r="43129" spans="27:29" x14ac:dyDescent="0.25">
      <c r="AA43129"/>
      <c r="AB43129"/>
      <c r="AC43129"/>
    </row>
    <row r="43130" spans="27:29" x14ac:dyDescent="0.25">
      <c r="AA43130"/>
      <c r="AB43130"/>
      <c r="AC43130"/>
    </row>
    <row r="43131" spans="27:29" x14ac:dyDescent="0.25">
      <c r="AA43131"/>
      <c r="AB43131"/>
      <c r="AC43131"/>
    </row>
    <row r="43132" spans="27:29" x14ac:dyDescent="0.25">
      <c r="AA43132"/>
      <c r="AB43132"/>
      <c r="AC43132"/>
    </row>
    <row r="43133" spans="27:29" x14ac:dyDescent="0.25">
      <c r="AA43133"/>
      <c r="AB43133"/>
      <c r="AC43133"/>
    </row>
    <row r="43134" spans="27:29" x14ac:dyDescent="0.25">
      <c r="AA43134"/>
      <c r="AB43134"/>
      <c r="AC43134"/>
    </row>
    <row r="43135" spans="27:29" x14ac:dyDescent="0.25">
      <c r="AA43135"/>
      <c r="AB43135"/>
      <c r="AC43135"/>
    </row>
    <row r="43136" spans="27:29" x14ac:dyDescent="0.25">
      <c r="AA43136"/>
      <c r="AB43136"/>
      <c r="AC43136"/>
    </row>
    <row r="43137" spans="27:29" x14ac:dyDescent="0.25">
      <c r="AA43137"/>
      <c r="AB43137"/>
      <c r="AC43137"/>
    </row>
    <row r="43138" spans="27:29" x14ac:dyDescent="0.25">
      <c r="AA43138"/>
      <c r="AB43138"/>
      <c r="AC43138"/>
    </row>
    <row r="43139" spans="27:29" x14ac:dyDescent="0.25">
      <c r="AA43139"/>
      <c r="AB43139"/>
      <c r="AC43139"/>
    </row>
    <row r="43140" spans="27:29" x14ac:dyDescent="0.25">
      <c r="AA43140"/>
      <c r="AB43140"/>
      <c r="AC43140"/>
    </row>
    <row r="43141" spans="27:29" x14ac:dyDescent="0.25">
      <c r="AA43141"/>
      <c r="AB43141"/>
      <c r="AC43141"/>
    </row>
    <row r="43142" spans="27:29" x14ac:dyDescent="0.25">
      <c r="AA43142"/>
      <c r="AB43142"/>
      <c r="AC43142"/>
    </row>
    <row r="43143" spans="27:29" x14ac:dyDescent="0.25">
      <c r="AA43143"/>
      <c r="AB43143"/>
      <c r="AC43143"/>
    </row>
    <row r="43144" spans="27:29" x14ac:dyDescent="0.25">
      <c r="AA43144"/>
      <c r="AB43144"/>
      <c r="AC43144"/>
    </row>
    <row r="43145" spans="27:29" x14ac:dyDescent="0.25">
      <c r="AA43145"/>
      <c r="AB43145"/>
      <c r="AC43145"/>
    </row>
    <row r="43146" spans="27:29" x14ac:dyDescent="0.25">
      <c r="AA43146"/>
      <c r="AB43146"/>
      <c r="AC43146"/>
    </row>
    <row r="43147" spans="27:29" x14ac:dyDescent="0.25">
      <c r="AA43147"/>
      <c r="AB43147"/>
      <c r="AC43147"/>
    </row>
    <row r="43148" spans="27:29" x14ac:dyDescent="0.25">
      <c r="AA43148"/>
      <c r="AB43148"/>
      <c r="AC43148"/>
    </row>
    <row r="43149" spans="27:29" x14ac:dyDescent="0.25">
      <c r="AA43149"/>
      <c r="AB43149"/>
      <c r="AC43149"/>
    </row>
    <row r="43150" spans="27:29" x14ac:dyDescent="0.25">
      <c r="AA43150"/>
      <c r="AB43150"/>
      <c r="AC43150"/>
    </row>
    <row r="43151" spans="27:29" x14ac:dyDescent="0.25">
      <c r="AA43151"/>
      <c r="AB43151"/>
      <c r="AC43151"/>
    </row>
    <row r="43152" spans="27:29" x14ac:dyDescent="0.25">
      <c r="AA43152"/>
      <c r="AB43152"/>
      <c r="AC43152"/>
    </row>
    <row r="43153" spans="27:29" x14ac:dyDescent="0.25">
      <c r="AA43153"/>
      <c r="AB43153"/>
      <c r="AC43153"/>
    </row>
    <row r="43154" spans="27:29" x14ac:dyDescent="0.25">
      <c r="AA43154"/>
      <c r="AB43154"/>
      <c r="AC43154"/>
    </row>
    <row r="43155" spans="27:29" x14ac:dyDescent="0.25">
      <c r="AA43155"/>
      <c r="AB43155"/>
      <c r="AC43155"/>
    </row>
    <row r="43156" spans="27:29" x14ac:dyDescent="0.25">
      <c r="AA43156"/>
      <c r="AB43156"/>
      <c r="AC43156"/>
    </row>
    <row r="43157" spans="27:29" x14ac:dyDescent="0.25">
      <c r="AA43157"/>
      <c r="AB43157"/>
      <c r="AC43157"/>
    </row>
    <row r="43158" spans="27:29" x14ac:dyDescent="0.25">
      <c r="AA43158"/>
      <c r="AB43158"/>
      <c r="AC43158"/>
    </row>
    <row r="43159" spans="27:29" x14ac:dyDescent="0.25">
      <c r="AA43159"/>
      <c r="AB43159"/>
      <c r="AC43159"/>
    </row>
    <row r="43160" spans="27:29" x14ac:dyDescent="0.25">
      <c r="AA43160"/>
      <c r="AB43160"/>
      <c r="AC43160"/>
    </row>
    <row r="43161" spans="27:29" x14ac:dyDescent="0.25">
      <c r="AA43161"/>
      <c r="AB43161"/>
      <c r="AC43161"/>
    </row>
    <row r="43162" spans="27:29" x14ac:dyDescent="0.25">
      <c r="AA43162"/>
      <c r="AB43162"/>
      <c r="AC43162"/>
    </row>
    <row r="43163" spans="27:29" x14ac:dyDescent="0.25">
      <c r="AA43163"/>
      <c r="AB43163"/>
      <c r="AC43163"/>
    </row>
    <row r="43164" spans="27:29" x14ac:dyDescent="0.25">
      <c r="AA43164"/>
      <c r="AB43164"/>
      <c r="AC43164"/>
    </row>
    <row r="43165" spans="27:29" x14ac:dyDescent="0.25">
      <c r="AA43165"/>
      <c r="AB43165"/>
      <c r="AC43165"/>
    </row>
    <row r="43166" spans="27:29" x14ac:dyDescent="0.25">
      <c r="AA43166"/>
      <c r="AB43166"/>
      <c r="AC43166"/>
    </row>
    <row r="43167" spans="27:29" x14ac:dyDescent="0.25">
      <c r="AA43167"/>
      <c r="AB43167"/>
      <c r="AC43167"/>
    </row>
    <row r="43168" spans="27:29" x14ac:dyDescent="0.25">
      <c r="AA43168"/>
      <c r="AB43168"/>
      <c r="AC43168"/>
    </row>
    <row r="43169" spans="27:29" x14ac:dyDescent="0.25">
      <c r="AA43169"/>
      <c r="AB43169"/>
      <c r="AC43169"/>
    </row>
    <row r="43170" spans="27:29" x14ac:dyDescent="0.25">
      <c r="AA43170"/>
      <c r="AB43170"/>
      <c r="AC43170"/>
    </row>
    <row r="43171" spans="27:29" x14ac:dyDescent="0.25">
      <c r="AA43171"/>
      <c r="AB43171"/>
      <c r="AC43171"/>
    </row>
    <row r="43172" spans="27:29" x14ac:dyDescent="0.25">
      <c r="AA43172"/>
      <c r="AB43172"/>
      <c r="AC43172"/>
    </row>
    <row r="43173" spans="27:29" x14ac:dyDescent="0.25">
      <c r="AA43173"/>
      <c r="AB43173"/>
      <c r="AC43173"/>
    </row>
    <row r="43174" spans="27:29" x14ac:dyDescent="0.25">
      <c r="AA43174"/>
      <c r="AB43174"/>
      <c r="AC43174"/>
    </row>
    <row r="43175" spans="27:29" x14ac:dyDescent="0.25">
      <c r="AA43175"/>
      <c r="AB43175"/>
      <c r="AC43175"/>
    </row>
    <row r="43176" spans="27:29" x14ac:dyDescent="0.25">
      <c r="AA43176"/>
      <c r="AB43176"/>
      <c r="AC43176"/>
    </row>
    <row r="43177" spans="27:29" x14ac:dyDescent="0.25">
      <c r="AA43177"/>
      <c r="AB43177"/>
      <c r="AC43177"/>
    </row>
    <row r="43178" spans="27:29" x14ac:dyDescent="0.25">
      <c r="AA43178"/>
      <c r="AB43178"/>
      <c r="AC43178"/>
    </row>
    <row r="43179" spans="27:29" x14ac:dyDescent="0.25">
      <c r="AA43179"/>
      <c r="AB43179"/>
      <c r="AC43179"/>
    </row>
    <row r="43180" spans="27:29" x14ac:dyDescent="0.25">
      <c r="AA43180"/>
      <c r="AB43180"/>
      <c r="AC43180"/>
    </row>
    <row r="43181" spans="27:29" x14ac:dyDescent="0.25">
      <c r="AA43181"/>
      <c r="AB43181"/>
      <c r="AC43181"/>
    </row>
    <row r="43182" spans="27:29" x14ac:dyDescent="0.25">
      <c r="AA43182"/>
      <c r="AB43182"/>
      <c r="AC43182"/>
    </row>
    <row r="43183" spans="27:29" x14ac:dyDescent="0.25">
      <c r="AA43183"/>
      <c r="AB43183"/>
      <c r="AC43183"/>
    </row>
    <row r="43184" spans="27:29" x14ac:dyDescent="0.25">
      <c r="AA43184"/>
      <c r="AB43184"/>
      <c r="AC43184"/>
    </row>
    <row r="43185" spans="27:29" x14ac:dyDescent="0.25">
      <c r="AA43185"/>
      <c r="AB43185"/>
      <c r="AC43185"/>
    </row>
    <row r="43186" spans="27:29" x14ac:dyDescent="0.25">
      <c r="AA43186"/>
      <c r="AB43186"/>
      <c r="AC43186"/>
    </row>
    <row r="43187" spans="27:29" x14ac:dyDescent="0.25">
      <c r="AA43187"/>
      <c r="AB43187"/>
      <c r="AC43187"/>
    </row>
    <row r="43188" spans="27:29" x14ac:dyDescent="0.25">
      <c r="AA43188"/>
      <c r="AB43188"/>
      <c r="AC43188"/>
    </row>
    <row r="43189" spans="27:29" x14ac:dyDescent="0.25">
      <c r="AA43189"/>
      <c r="AB43189"/>
      <c r="AC43189"/>
    </row>
    <row r="43190" spans="27:29" x14ac:dyDescent="0.25">
      <c r="AA43190"/>
      <c r="AB43190"/>
      <c r="AC43190"/>
    </row>
    <row r="43191" spans="27:29" x14ac:dyDescent="0.25">
      <c r="AA43191"/>
      <c r="AB43191"/>
      <c r="AC43191"/>
    </row>
    <row r="43192" spans="27:29" x14ac:dyDescent="0.25">
      <c r="AA43192"/>
      <c r="AB43192"/>
      <c r="AC43192"/>
    </row>
    <row r="43193" spans="27:29" x14ac:dyDescent="0.25">
      <c r="AA43193"/>
      <c r="AB43193"/>
      <c r="AC43193"/>
    </row>
    <row r="43194" spans="27:29" x14ac:dyDescent="0.25">
      <c r="AA43194"/>
      <c r="AB43194"/>
      <c r="AC43194"/>
    </row>
    <row r="43195" spans="27:29" x14ac:dyDescent="0.25">
      <c r="AA43195"/>
      <c r="AB43195"/>
      <c r="AC43195"/>
    </row>
    <row r="43196" spans="27:29" x14ac:dyDescent="0.25">
      <c r="AA43196"/>
      <c r="AB43196"/>
      <c r="AC43196"/>
    </row>
    <row r="43197" spans="27:29" x14ac:dyDescent="0.25">
      <c r="AA43197"/>
      <c r="AB43197"/>
      <c r="AC43197"/>
    </row>
    <row r="43198" spans="27:29" x14ac:dyDescent="0.25">
      <c r="AA43198"/>
      <c r="AB43198"/>
      <c r="AC43198"/>
    </row>
    <row r="43199" spans="27:29" x14ac:dyDescent="0.25">
      <c r="AA43199"/>
      <c r="AB43199"/>
      <c r="AC43199"/>
    </row>
    <row r="43200" spans="27:29" x14ac:dyDescent="0.25">
      <c r="AA43200"/>
      <c r="AB43200"/>
      <c r="AC43200"/>
    </row>
    <row r="43201" spans="27:29" x14ac:dyDescent="0.25">
      <c r="AA43201"/>
      <c r="AB43201"/>
      <c r="AC43201"/>
    </row>
    <row r="43202" spans="27:29" x14ac:dyDescent="0.25">
      <c r="AA43202"/>
      <c r="AB43202"/>
      <c r="AC43202"/>
    </row>
    <row r="43203" spans="27:29" x14ac:dyDescent="0.25">
      <c r="AA43203"/>
      <c r="AB43203"/>
      <c r="AC43203"/>
    </row>
    <row r="43204" spans="27:29" x14ac:dyDescent="0.25">
      <c r="AA43204"/>
      <c r="AB43204"/>
      <c r="AC43204"/>
    </row>
    <row r="43205" spans="27:29" x14ac:dyDescent="0.25">
      <c r="AA43205"/>
      <c r="AB43205"/>
      <c r="AC43205"/>
    </row>
    <row r="43206" spans="27:29" x14ac:dyDescent="0.25">
      <c r="AA43206"/>
      <c r="AB43206"/>
      <c r="AC43206"/>
    </row>
    <row r="43207" spans="27:29" x14ac:dyDescent="0.25">
      <c r="AA43207"/>
      <c r="AB43207"/>
      <c r="AC43207"/>
    </row>
    <row r="43208" spans="27:29" x14ac:dyDescent="0.25">
      <c r="AA43208"/>
      <c r="AB43208"/>
      <c r="AC43208"/>
    </row>
    <row r="43209" spans="27:29" x14ac:dyDescent="0.25">
      <c r="AA43209"/>
      <c r="AB43209"/>
      <c r="AC43209"/>
    </row>
    <row r="43210" spans="27:29" x14ac:dyDescent="0.25">
      <c r="AA43210"/>
      <c r="AB43210"/>
      <c r="AC43210"/>
    </row>
    <row r="43211" spans="27:29" x14ac:dyDescent="0.25">
      <c r="AA43211"/>
      <c r="AB43211"/>
      <c r="AC43211"/>
    </row>
    <row r="43212" spans="27:29" x14ac:dyDescent="0.25">
      <c r="AA43212"/>
      <c r="AB43212"/>
      <c r="AC43212"/>
    </row>
    <row r="43213" spans="27:29" x14ac:dyDescent="0.25">
      <c r="AA43213"/>
      <c r="AB43213"/>
      <c r="AC43213"/>
    </row>
    <row r="43214" spans="27:29" x14ac:dyDescent="0.25">
      <c r="AA43214"/>
      <c r="AB43214"/>
      <c r="AC43214"/>
    </row>
    <row r="43215" spans="27:29" x14ac:dyDescent="0.25">
      <c r="AA43215"/>
      <c r="AB43215"/>
      <c r="AC43215"/>
    </row>
    <row r="43216" spans="27:29" x14ac:dyDescent="0.25">
      <c r="AA43216"/>
      <c r="AB43216"/>
      <c r="AC43216"/>
    </row>
    <row r="43217" spans="27:29" x14ac:dyDescent="0.25">
      <c r="AA43217"/>
      <c r="AB43217"/>
      <c r="AC43217"/>
    </row>
    <row r="43218" spans="27:29" x14ac:dyDescent="0.25">
      <c r="AA43218"/>
      <c r="AB43218"/>
      <c r="AC43218"/>
    </row>
    <row r="43219" spans="27:29" x14ac:dyDescent="0.25">
      <c r="AA43219"/>
      <c r="AB43219"/>
      <c r="AC43219"/>
    </row>
    <row r="43220" spans="27:29" x14ac:dyDescent="0.25">
      <c r="AA43220"/>
      <c r="AB43220"/>
      <c r="AC43220"/>
    </row>
    <row r="43221" spans="27:29" x14ac:dyDescent="0.25">
      <c r="AA43221"/>
      <c r="AB43221"/>
      <c r="AC43221"/>
    </row>
    <row r="43222" spans="27:29" x14ac:dyDescent="0.25">
      <c r="AA43222"/>
      <c r="AB43222"/>
      <c r="AC43222"/>
    </row>
    <row r="43223" spans="27:29" x14ac:dyDescent="0.25">
      <c r="AA43223"/>
      <c r="AB43223"/>
      <c r="AC43223"/>
    </row>
    <row r="43224" spans="27:29" x14ac:dyDescent="0.25">
      <c r="AA43224"/>
      <c r="AB43224"/>
      <c r="AC43224"/>
    </row>
    <row r="43225" spans="27:29" x14ac:dyDescent="0.25">
      <c r="AA43225"/>
      <c r="AB43225"/>
      <c r="AC43225"/>
    </row>
    <row r="43226" spans="27:29" x14ac:dyDescent="0.25">
      <c r="AA43226"/>
      <c r="AB43226"/>
      <c r="AC43226"/>
    </row>
    <row r="43227" spans="27:29" x14ac:dyDescent="0.25">
      <c r="AA43227"/>
      <c r="AB43227"/>
      <c r="AC43227"/>
    </row>
    <row r="43228" spans="27:29" x14ac:dyDescent="0.25">
      <c r="AA43228"/>
      <c r="AB43228"/>
      <c r="AC43228"/>
    </row>
    <row r="43229" spans="27:29" x14ac:dyDescent="0.25">
      <c r="AA43229"/>
      <c r="AB43229"/>
      <c r="AC43229"/>
    </row>
    <row r="43230" spans="27:29" x14ac:dyDescent="0.25">
      <c r="AA43230"/>
      <c r="AB43230"/>
      <c r="AC43230"/>
    </row>
    <row r="43231" spans="27:29" x14ac:dyDescent="0.25">
      <c r="AA43231"/>
      <c r="AB43231"/>
      <c r="AC43231"/>
    </row>
    <row r="43232" spans="27:29" x14ac:dyDescent="0.25">
      <c r="AA43232"/>
      <c r="AB43232"/>
      <c r="AC43232"/>
    </row>
    <row r="43233" spans="27:29" x14ac:dyDescent="0.25">
      <c r="AA43233"/>
      <c r="AB43233"/>
      <c r="AC43233"/>
    </row>
    <row r="43234" spans="27:29" x14ac:dyDescent="0.25">
      <c r="AA43234"/>
      <c r="AB43234"/>
      <c r="AC43234"/>
    </row>
    <row r="43235" spans="27:29" x14ac:dyDescent="0.25">
      <c r="AA43235"/>
      <c r="AB43235"/>
      <c r="AC43235"/>
    </row>
    <row r="43236" spans="27:29" x14ac:dyDescent="0.25">
      <c r="AA43236"/>
      <c r="AB43236"/>
      <c r="AC43236"/>
    </row>
    <row r="43237" spans="27:29" x14ac:dyDescent="0.25">
      <c r="AA43237"/>
      <c r="AB43237"/>
      <c r="AC43237"/>
    </row>
    <row r="43238" spans="27:29" x14ac:dyDescent="0.25">
      <c r="AA43238"/>
      <c r="AB43238"/>
      <c r="AC43238"/>
    </row>
    <row r="43239" spans="27:29" x14ac:dyDescent="0.25">
      <c r="AA43239"/>
      <c r="AB43239"/>
      <c r="AC43239"/>
    </row>
    <row r="43240" spans="27:29" x14ac:dyDescent="0.25">
      <c r="AA43240"/>
      <c r="AB43240"/>
      <c r="AC43240"/>
    </row>
    <row r="43241" spans="27:29" x14ac:dyDescent="0.25">
      <c r="AA43241"/>
      <c r="AB43241"/>
      <c r="AC43241"/>
    </row>
    <row r="43242" spans="27:29" x14ac:dyDescent="0.25">
      <c r="AA43242"/>
      <c r="AB43242"/>
      <c r="AC43242"/>
    </row>
    <row r="43243" spans="27:29" x14ac:dyDescent="0.25">
      <c r="AA43243"/>
      <c r="AB43243"/>
      <c r="AC43243"/>
    </row>
    <row r="43244" spans="27:29" x14ac:dyDescent="0.25">
      <c r="AA43244"/>
      <c r="AB43244"/>
      <c r="AC43244"/>
    </row>
    <row r="43245" spans="27:29" x14ac:dyDescent="0.25">
      <c r="AA43245"/>
      <c r="AB43245"/>
      <c r="AC43245"/>
    </row>
    <row r="43246" spans="27:29" x14ac:dyDescent="0.25">
      <c r="AA43246"/>
      <c r="AB43246"/>
      <c r="AC43246"/>
    </row>
    <row r="43247" spans="27:29" x14ac:dyDescent="0.25">
      <c r="AA43247"/>
      <c r="AB43247"/>
      <c r="AC43247"/>
    </row>
    <row r="43248" spans="27:29" x14ac:dyDescent="0.25">
      <c r="AA43248"/>
      <c r="AB43248"/>
      <c r="AC43248"/>
    </row>
    <row r="43249" spans="27:29" x14ac:dyDescent="0.25">
      <c r="AA43249"/>
      <c r="AB43249"/>
      <c r="AC43249"/>
    </row>
    <row r="43250" spans="27:29" x14ac:dyDescent="0.25">
      <c r="AA43250"/>
      <c r="AB43250"/>
      <c r="AC43250"/>
    </row>
    <row r="43251" spans="27:29" x14ac:dyDescent="0.25">
      <c r="AA43251"/>
      <c r="AB43251"/>
      <c r="AC43251"/>
    </row>
    <row r="43252" spans="27:29" x14ac:dyDescent="0.25">
      <c r="AA43252"/>
      <c r="AB43252"/>
      <c r="AC43252"/>
    </row>
    <row r="43253" spans="27:29" x14ac:dyDescent="0.25">
      <c r="AA43253"/>
      <c r="AB43253"/>
      <c r="AC43253"/>
    </row>
    <row r="43254" spans="27:29" x14ac:dyDescent="0.25">
      <c r="AA43254"/>
      <c r="AB43254"/>
      <c r="AC43254"/>
    </row>
    <row r="43255" spans="27:29" x14ac:dyDescent="0.25">
      <c r="AA43255"/>
      <c r="AB43255"/>
      <c r="AC43255"/>
    </row>
    <row r="43256" spans="27:29" x14ac:dyDescent="0.25">
      <c r="AA43256"/>
      <c r="AB43256"/>
      <c r="AC43256"/>
    </row>
    <row r="43257" spans="27:29" x14ac:dyDescent="0.25">
      <c r="AA43257"/>
      <c r="AB43257"/>
      <c r="AC43257"/>
    </row>
    <row r="43258" spans="27:29" x14ac:dyDescent="0.25">
      <c r="AA43258"/>
      <c r="AB43258"/>
      <c r="AC43258"/>
    </row>
    <row r="43259" spans="27:29" x14ac:dyDescent="0.25">
      <c r="AA43259"/>
      <c r="AB43259"/>
      <c r="AC43259"/>
    </row>
    <row r="43260" spans="27:29" x14ac:dyDescent="0.25">
      <c r="AA43260"/>
      <c r="AB43260"/>
      <c r="AC43260"/>
    </row>
    <row r="43261" spans="27:29" x14ac:dyDescent="0.25">
      <c r="AA43261"/>
      <c r="AB43261"/>
      <c r="AC43261"/>
    </row>
    <row r="43262" spans="27:29" x14ac:dyDescent="0.25">
      <c r="AA43262"/>
      <c r="AB43262"/>
      <c r="AC43262"/>
    </row>
    <row r="43263" spans="27:29" x14ac:dyDescent="0.25">
      <c r="AA43263"/>
      <c r="AB43263"/>
      <c r="AC43263"/>
    </row>
    <row r="43264" spans="27:29" x14ac:dyDescent="0.25">
      <c r="AA43264"/>
      <c r="AB43264"/>
      <c r="AC43264"/>
    </row>
    <row r="43265" spans="27:29" x14ac:dyDescent="0.25">
      <c r="AA43265"/>
      <c r="AB43265"/>
      <c r="AC43265"/>
    </row>
    <row r="43266" spans="27:29" x14ac:dyDescent="0.25">
      <c r="AA43266"/>
      <c r="AB43266"/>
      <c r="AC43266"/>
    </row>
    <row r="43267" spans="27:29" x14ac:dyDescent="0.25">
      <c r="AA43267"/>
      <c r="AB43267"/>
      <c r="AC43267"/>
    </row>
    <row r="43268" spans="27:29" x14ac:dyDescent="0.25">
      <c r="AA43268"/>
      <c r="AB43268"/>
      <c r="AC43268"/>
    </row>
    <row r="43269" spans="27:29" x14ac:dyDescent="0.25">
      <c r="AA43269"/>
      <c r="AB43269"/>
      <c r="AC43269"/>
    </row>
    <row r="43270" spans="27:29" x14ac:dyDescent="0.25">
      <c r="AA43270"/>
      <c r="AB43270"/>
      <c r="AC43270"/>
    </row>
    <row r="43271" spans="27:29" x14ac:dyDescent="0.25">
      <c r="AA43271"/>
      <c r="AB43271"/>
      <c r="AC43271"/>
    </row>
    <row r="43272" spans="27:29" x14ac:dyDescent="0.25">
      <c r="AA43272"/>
      <c r="AB43272"/>
      <c r="AC43272"/>
    </row>
    <row r="43273" spans="27:29" x14ac:dyDescent="0.25">
      <c r="AA43273"/>
      <c r="AB43273"/>
      <c r="AC43273"/>
    </row>
    <row r="43274" spans="27:29" x14ac:dyDescent="0.25">
      <c r="AA43274"/>
      <c r="AB43274"/>
      <c r="AC43274"/>
    </row>
    <row r="43275" spans="27:29" x14ac:dyDescent="0.25">
      <c r="AA43275"/>
      <c r="AB43275"/>
      <c r="AC43275"/>
    </row>
    <row r="43276" spans="27:29" x14ac:dyDescent="0.25">
      <c r="AA43276"/>
      <c r="AB43276"/>
      <c r="AC43276"/>
    </row>
    <row r="43277" spans="27:29" x14ac:dyDescent="0.25">
      <c r="AA43277"/>
      <c r="AB43277"/>
      <c r="AC43277"/>
    </row>
    <row r="43278" spans="27:29" x14ac:dyDescent="0.25">
      <c r="AA43278"/>
      <c r="AB43278"/>
      <c r="AC43278"/>
    </row>
    <row r="43279" spans="27:29" x14ac:dyDescent="0.25">
      <c r="AA43279"/>
      <c r="AB43279"/>
      <c r="AC43279"/>
    </row>
    <row r="43280" spans="27:29" x14ac:dyDescent="0.25">
      <c r="AA43280"/>
      <c r="AB43280"/>
      <c r="AC43280"/>
    </row>
    <row r="43281" spans="27:29" x14ac:dyDescent="0.25">
      <c r="AA43281"/>
      <c r="AB43281"/>
      <c r="AC43281"/>
    </row>
    <row r="43282" spans="27:29" x14ac:dyDescent="0.25">
      <c r="AA43282"/>
      <c r="AB43282"/>
      <c r="AC43282"/>
    </row>
    <row r="43283" spans="27:29" x14ac:dyDescent="0.25">
      <c r="AA43283"/>
      <c r="AB43283"/>
      <c r="AC43283"/>
    </row>
    <row r="43284" spans="27:29" x14ac:dyDescent="0.25">
      <c r="AA43284"/>
      <c r="AB43284"/>
      <c r="AC43284"/>
    </row>
    <row r="43285" spans="27:29" x14ac:dyDescent="0.25">
      <c r="AA43285"/>
      <c r="AB43285"/>
      <c r="AC43285"/>
    </row>
    <row r="43286" spans="27:29" x14ac:dyDescent="0.25">
      <c r="AA43286"/>
      <c r="AB43286"/>
      <c r="AC43286"/>
    </row>
    <row r="43287" spans="27:29" x14ac:dyDescent="0.25">
      <c r="AA43287"/>
      <c r="AB43287"/>
      <c r="AC43287"/>
    </row>
    <row r="43288" spans="27:29" x14ac:dyDescent="0.25">
      <c r="AA43288"/>
      <c r="AB43288"/>
      <c r="AC43288"/>
    </row>
    <row r="43289" spans="27:29" x14ac:dyDescent="0.25">
      <c r="AA43289"/>
      <c r="AB43289"/>
      <c r="AC43289"/>
    </row>
    <row r="43290" spans="27:29" x14ac:dyDescent="0.25">
      <c r="AA43290"/>
      <c r="AB43290"/>
      <c r="AC43290"/>
    </row>
    <row r="43291" spans="27:29" x14ac:dyDescent="0.25">
      <c r="AA43291"/>
      <c r="AB43291"/>
      <c r="AC43291"/>
    </row>
    <row r="43292" spans="27:29" x14ac:dyDescent="0.25">
      <c r="AA43292"/>
      <c r="AB43292"/>
      <c r="AC43292"/>
    </row>
    <row r="43293" spans="27:29" x14ac:dyDescent="0.25">
      <c r="AA43293"/>
      <c r="AB43293"/>
      <c r="AC43293"/>
    </row>
    <row r="43294" spans="27:29" x14ac:dyDescent="0.25">
      <c r="AA43294"/>
      <c r="AB43294"/>
      <c r="AC43294"/>
    </row>
    <row r="43295" spans="27:29" x14ac:dyDescent="0.25">
      <c r="AA43295"/>
      <c r="AB43295"/>
      <c r="AC43295"/>
    </row>
    <row r="43296" spans="27:29" x14ac:dyDescent="0.25">
      <c r="AA43296"/>
      <c r="AB43296"/>
      <c r="AC43296"/>
    </row>
    <row r="43297" spans="27:29" x14ac:dyDescent="0.25">
      <c r="AA43297"/>
      <c r="AB43297"/>
      <c r="AC43297"/>
    </row>
    <row r="43298" spans="27:29" x14ac:dyDescent="0.25">
      <c r="AA43298"/>
      <c r="AB43298"/>
      <c r="AC43298"/>
    </row>
    <row r="43299" spans="27:29" x14ac:dyDescent="0.25">
      <c r="AA43299"/>
      <c r="AB43299"/>
      <c r="AC43299"/>
    </row>
    <row r="43300" spans="27:29" x14ac:dyDescent="0.25">
      <c r="AA43300"/>
      <c r="AB43300"/>
      <c r="AC43300"/>
    </row>
    <row r="43301" spans="27:29" x14ac:dyDescent="0.25">
      <c r="AA43301"/>
      <c r="AB43301"/>
      <c r="AC43301"/>
    </row>
    <row r="43302" spans="27:29" x14ac:dyDescent="0.25">
      <c r="AA43302"/>
      <c r="AB43302"/>
      <c r="AC43302"/>
    </row>
    <row r="43303" spans="27:29" x14ac:dyDescent="0.25">
      <c r="AA43303"/>
      <c r="AB43303"/>
      <c r="AC43303"/>
    </row>
    <row r="43304" spans="27:29" x14ac:dyDescent="0.25">
      <c r="AA43304"/>
      <c r="AB43304"/>
      <c r="AC43304"/>
    </row>
    <row r="43305" spans="27:29" x14ac:dyDescent="0.25">
      <c r="AA43305"/>
      <c r="AB43305"/>
      <c r="AC43305"/>
    </row>
    <row r="43306" spans="27:29" x14ac:dyDescent="0.25">
      <c r="AA43306"/>
      <c r="AB43306"/>
      <c r="AC43306"/>
    </row>
    <row r="43307" spans="27:29" x14ac:dyDescent="0.25">
      <c r="AA43307"/>
      <c r="AB43307"/>
      <c r="AC43307"/>
    </row>
    <row r="43308" spans="27:29" x14ac:dyDescent="0.25">
      <c r="AA43308"/>
      <c r="AB43308"/>
      <c r="AC43308"/>
    </row>
    <row r="43309" spans="27:29" x14ac:dyDescent="0.25">
      <c r="AA43309"/>
      <c r="AB43309"/>
      <c r="AC43309"/>
    </row>
    <row r="43310" spans="27:29" x14ac:dyDescent="0.25">
      <c r="AA43310"/>
      <c r="AB43310"/>
      <c r="AC43310"/>
    </row>
    <row r="43311" spans="27:29" x14ac:dyDescent="0.25">
      <c r="AA43311"/>
      <c r="AB43311"/>
      <c r="AC43311"/>
    </row>
    <row r="43312" spans="27:29" x14ac:dyDescent="0.25">
      <c r="AA43312"/>
      <c r="AB43312"/>
      <c r="AC43312"/>
    </row>
    <row r="43313" spans="27:29" x14ac:dyDescent="0.25">
      <c r="AA43313"/>
      <c r="AB43313"/>
      <c r="AC43313"/>
    </row>
    <row r="43314" spans="27:29" x14ac:dyDescent="0.25">
      <c r="AA43314"/>
      <c r="AB43314"/>
      <c r="AC43314"/>
    </row>
    <row r="43315" spans="27:29" x14ac:dyDescent="0.25">
      <c r="AA43315"/>
      <c r="AB43315"/>
      <c r="AC43315"/>
    </row>
    <row r="43316" spans="27:29" x14ac:dyDescent="0.25">
      <c r="AA43316"/>
      <c r="AB43316"/>
      <c r="AC43316"/>
    </row>
    <row r="43317" spans="27:29" x14ac:dyDescent="0.25">
      <c r="AA43317"/>
      <c r="AB43317"/>
      <c r="AC43317"/>
    </row>
    <row r="43318" spans="27:29" x14ac:dyDescent="0.25">
      <c r="AA43318"/>
      <c r="AB43318"/>
      <c r="AC43318"/>
    </row>
    <row r="43319" spans="27:29" x14ac:dyDescent="0.25">
      <c r="AA43319"/>
      <c r="AB43319"/>
      <c r="AC43319"/>
    </row>
    <row r="43320" spans="27:29" x14ac:dyDescent="0.25">
      <c r="AA43320"/>
      <c r="AB43320"/>
      <c r="AC43320"/>
    </row>
    <row r="43321" spans="27:29" x14ac:dyDescent="0.25">
      <c r="AA43321"/>
      <c r="AB43321"/>
      <c r="AC43321"/>
    </row>
    <row r="43322" spans="27:29" x14ac:dyDescent="0.25">
      <c r="AA43322"/>
      <c r="AB43322"/>
      <c r="AC43322"/>
    </row>
    <row r="43323" spans="27:29" x14ac:dyDescent="0.25">
      <c r="AA43323"/>
      <c r="AB43323"/>
      <c r="AC43323"/>
    </row>
    <row r="43324" spans="27:29" x14ac:dyDescent="0.25">
      <c r="AA43324"/>
      <c r="AB43324"/>
      <c r="AC43324"/>
    </row>
    <row r="43325" spans="27:29" x14ac:dyDescent="0.25">
      <c r="AA43325"/>
      <c r="AB43325"/>
      <c r="AC43325"/>
    </row>
    <row r="43326" spans="27:29" x14ac:dyDescent="0.25">
      <c r="AA43326"/>
      <c r="AB43326"/>
      <c r="AC43326"/>
    </row>
    <row r="43327" spans="27:29" x14ac:dyDescent="0.25">
      <c r="AA43327"/>
      <c r="AB43327"/>
      <c r="AC43327"/>
    </row>
    <row r="43328" spans="27:29" x14ac:dyDescent="0.25">
      <c r="AA43328"/>
      <c r="AB43328"/>
      <c r="AC43328"/>
    </row>
    <row r="43329" spans="27:29" x14ac:dyDescent="0.25">
      <c r="AA43329"/>
      <c r="AB43329"/>
      <c r="AC43329"/>
    </row>
    <row r="43330" spans="27:29" x14ac:dyDescent="0.25">
      <c r="AA43330"/>
      <c r="AB43330"/>
      <c r="AC43330"/>
    </row>
    <row r="43331" spans="27:29" x14ac:dyDescent="0.25">
      <c r="AA43331"/>
      <c r="AB43331"/>
      <c r="AC43331"/>
    </row>
    <row r="43332" spans="27:29" x14ac:dyDescent="0.25">
      <c r="AA43332"/>
      <c r="AB43332"/>
      <c r="AC43332"/>
    </row>
    <row r="43333" spans="27:29" x14ac:dyDescent="0.25">
      <c r="AA43333"/>
      <c r="AB43333"/>
      <c r="AC43333"/>
    </row>
    <row r="43334" spans="27:29" x14ac:dyDescent="0.25">
      <c r="AA43334"/>
      <c r="AB43334"/>
      <c r="AC43334"/>
    </row>
    <row r="43335" spans="27:29" x14ac:dyDescent="0.25">
      <c r="AA43335"/>
      <c r="AB43335"/>
      <c r="AC43335"/>
    </row>
    <row r="43336" spans="27:29" x14ac:dyDescent="0.25">
      <c r="AA43336"/>
      <c r="AB43336"/>
      <c r="AC43336"/>
    </row>
    <row r="43337" spans="27:29" x14ac:dyDescent="0.25">
      <c r="AA43337"/>
      <c r="AB43337"/>
      <c r="AC43337"/>
    </row>
    <row r="43338" spans="27:29" x14ac:dyDescent="0.25">
      <c r="AA43338"/>
      <c r="AB43338"/>
      <c r="AC43338"/>
    </row>
    <row r="43339" spans="27:29" x14ac:dyDescent="0.25">
      <c r="AA43339"/>
      <c r="AB43339"/>
      <c r="AC43339"/>
    </row>
    <row r="43340" spans="27:29" x14ac:dyDescent="0.25">
      <c r="AA43340"/>
      <c r="AB43340"/>
      <c r="AC43340"/>
    </row>
    <row r="43341" spans="27:29" x14ac:dyDescent="0.25">
      <c r="AA43341"/>
      <c r="AB43341"/>
      <c r="AC43341"/>
    </row>
    <row r="43342" spans="27:29" x14ac:dyDescent="0.25">
      <c r="AA43342"/>
      <c r="AB43342"/>
      <c r="AC43342"/>
    </row>
    <row r="43343" spans="27:29" x14ac:dyDescent="0.25">
      <c r="AA43343"/>
      <c r="AB43343"/>
      <c r="AC43343"/>
    </row>
    <row r="43344" spans="27:29" x14ac:dyDescent="0.25">
      <c r="AA43344"/>
      <c r="AB43344"/>
      <c r="AC43344"/>
    </row>
    <row r="43345" spans="27:29" x14ac:dyDescent="0.25">
      <c r="AA43345"/>
      <c r="AB43345"/>
      <c r="AC43345"/>
    </row>
    <row r="43346" spans="27:29" x14ac:dyDescent="0.25">
      <c r="AA43346"/>
      <c r="AB43346"/>
      <c r="AC43346"/>
    </row>
    <row r="43347" spans="27:29" x14ac:dyDescent="0.25">
      <c r="AA43347"/>
      <c r="AB43347"/>
      <c r="AC43347"/>
    </row>
    <row r="43348" spans="27:29" x14ac:dyDescent="0.25">
      <c r="AA43348"/>
      <c r="AB43348"/>
      <c r="AC43348"/>
    </row>
    <row r="43349" spans="27:29" x14ac:dyDescent="0.25">
      <c r="AA43349"/>
      <c r="AB43349"/>
      <c r="AC43349"/>
    </row>
    <row r="43350" spans="27:29" x14ac:dyDescent="0.25">
      <c r="AA43350"/>
      <c r="AB43350"/>
      <c r="AC43350"/>
    </row>
    <row r="43351" spans="27:29" x14ac:dyDescent="0.25">
      <c r="AA43351"/>
      <c r="AB43351"/>
      <c r="AC43351"/>
    </row>
    <row r="43352" spans="27:29" x14ac:dyDescent="0.25">
      <c r="AA43352"/>
      <c r="AB43352"/>
      <c r="AC43352"/>
    </row>
    <row r="43353" spans="27:29" x14ac:dyDescent="0.25">
      <c r="AA43353"/>
      <c r="AB43353"/>
      <c r="AC43353"/>
    </row>
    <row r="43354" spans="27:29" x14ac:dyDescent="0.25">
      <c r="AA43354"/>
      <c r="AB43354"/>
      <c r="AC43354"/>
    </row>
    <row r="43355" spans="27:29" x14ac:dyDescent="0.25">
      <c r="AA43355"/>
      <c r="AB43355"/>
      <c r="AC43355"/>
    </row>
    <row r="43356" spans="27:29" x14ac:dyDescent="0.25">
      <c r="AA43356"/>
      <c r="AB43356"/>
      <c r="AC43356"/>
    </row>
    <row r="43357" spans="27:29" x14ac:dyDescent="0.25">
      <c r="AA43357"/>
      <c r="AB43357"/>
      <c r="AC43357"/>
    </row>
    <row r="43358" spans="27:29" x14ac:dyDescent="0.25">
      <c r="AA43358"/>
      <c r="AB43358"/>
      <c r="AC43358"/>
    </row>
    <row r="43359" spans="27:29" x14ac:dyDescent="0.25">
      <c r="AA43359"/>
      <c r="AB43359"/>
      <c r="AC43359"/>
    </row>
    <row r="43360" spans="27:29" x14ac:dyDescent="0.25">
      <c r="AA43360"/>
      <c r="AB43360"/>
      <c r="AC43360"/>
    </row>
    <row r="43361" spans="27:29" x14ac:dyDescent="0.25">
      <c r="AA43361"/>
      <c r="AB43361"/>
      <c r="AC43361"/>
    </row>
    <row r="43362" spans="27:29" x14ac:dyDescent="0.25">
      <c r="AA43362"/>
      <c r="AB43362"/>
      <c r="AC43362"/>
    </row>
    <row r="43363" spans="27:29" x14ac:dyDescent="0.25">
      <c r="AA43363"/>
      <c r="AB43363"/>
      <c r="AC43363"/>
    </row>
    <row r="43364" spans="27:29" x14ac:dyDescent="0.25">
      <c r="AA43364"/>
      <c r="AB43364"/>
      <c r="AC43364"/>
    </row>
    <row r="43365" spans="27:29" x14ac:dyDescent="0.25">
      <c r="AA43365"/>
      <c r="AB43365"/>
      <c r="AC43365"/>
    </row>
    <row r="43366" spans="27:29" x14ac:dyDescent="0.25">
      <c r="AA43366"/>
      <c r="AB43366"/>
      <c r="AC43366"/>
    </row>
    <row r="43367" spans="27:29" x14ac:dyDescent="0.25">
      <c r="AA43367"/>
      <c r="AB43367"/>
      <c r="AC43367"/>
    </row>
    <row r="43368" spans="27:29" x14ac:dyDescent="0.25">
      <c r="AA43368"/>
      <c r="AB43368"/>
      <c r="AC43368"/>
    </row>
    <row r="43369" spans="27:29" x14ac:dyDescent="0.25">
      <c r="AA43369"/>
      <c r="AB43369"/>
      <c r="AC43369"/>
    </row>
    <row r="43370" spans="27:29" x14ac:dyDescent="0.25">
      <c r="AA43370"/>
      <c r="AB43370"/>
      <c r="AC43370"/>
    </row>
    <row r="43371" spans="27:29" x14ac:dyDescent="0.25">
      <c r="AA43371"/>
      <c r="AB43371"/>
      <c r="AC43371"/>
    </row>
    <row r="43372" spans="27:29" x14ac:dyDescent="0.25">
      <c r="AA43372"/>
      <c r="AB43372"/>
      <c r="AC43372"/>
    </row>
    <row r="43373" spans="27:29" x14ac:dyDescent="0.25">
      <c r="AA43373"/>
      <c r="AB43373"/>
      <c r="AC43373"/>
    </row>
    <row r="43374" spans="27:29" x14ac:dyDescent="0.25">
      <c r="AA43374"/>
      <c r="AB43374"/>
      <c r="AC43374"/>
    </row>
    <row r="43375" spans="27:29" x14ac:dyDescent="0.25">
      <c r="AA43375"/>
      <c r="AB43375"/>
      <c r="AC43375"/>
    </row>
    <row r="43376" spans="27:29" x14ac:dyDescent="0.25">
      <c r="AA43376"/>
      <c r="AB43376"/>
      <c r="AC43376"/>
    </row>
    <row r="43377" spans="27:29" x14ac:dyDescent="0.25">
      <c r="AA43377"/>
      <c r="AB43377"/>
      <c r="AC43377"/>
    </row>
    <row r="43378" spans="27:29" x14ac:dyDescent="0.25">
      <c r="AA43378"/>
      <c r="AB43378"/>
      <c r="AC43378"/>
    </row>
    <row r="43379" spans="27:29" x14ac:dyDescent="0.25">
      <c r="AA43379"/>
      <c r="AB43379"/>
      <c r="AC43379"/>
    </row>
    <row r="43380" spans="27:29" x14ac:dyDescent="0.25">
      <c r="AA43380"/>
      <c r="AB43380"/>
      <c r="AC43380"/>
    </row>
    <row r="43381" spans="27:29" x14ac:dyDescent="0.25">
      <c r="AA43381"/>
      <c r="AB43381"/>
      <c r="AC43381"/>
    </row>
    <row r="43382" spans="27:29" x14ac:dyDescent="0.25">
      <c r="AA43382"/>
      <c r="AB43382"/>
      <c r="AC43382"/>
    </row>
    <row r="43383" spans="27:29" x14ac:dyDescent="0.25">
      <c r="AA43383"/>
      <c r="AB43383"/>
      <c r="AC43383"/>
    </row>
    <row r="43384" spans="27:29" x14ac:dyDescent="0.25">
      <c r="AA43384"/>
      <c r="AB43384"/>
      <c r="AC43384"/>
    </row>
    <row r="43385" spans="27:29" x14ac:dyDescent="0.25">
      <c r="AA43385"/>
      <c r="AB43385"/>
      <c r="AC43385"/>
    </row>
    <row r="43386" spans="27:29" x14ac:dyDescent="0.25">
      <c r="AA43386"/>
      <c r="AB43386"/>
      <c r="AC43386"/>
    </row>
    <row r="43387" spans="27:29" x14ac:dyDescent="0.25">
      <c r="AA43387"/>
      <c r="AB43387"/>
      <c r="AC43387"/>
    </row>
    <row r="43388" spans="27:29" x14ac:dyDescent="0.25">
      <c r="AA43388"/>
      <c r="AB43388"/>
      <c r="AC43388"/>
    </row>
    <row r="43389" spans="27:29" x14ac:dyDescent="0.25">
      <c r="AA43389"/>
      <c r="AB43389"/>
      <c r="AC43389"/>
    </row>
    <row r="43390" spans="27:29" x14ac:dyDescent="0.25">
      <c r="AA43390"/>
      <c r="AB43390"/>
      <c r="AC43390"/>
    </row>
    <row r="43391" spans="27:29" x14ac:dyDescent="0.25">
      <c r="AA43391"/>
      <c r="AB43391"/>
      <c r="AC43391"/>
    </row>
    <row r="43392" spans="27:29" x14ac:dyDescent="0.25">
      <c r="AA43392"/>
      <c r="AB43392"/>
      <c r="AC43392"/>
    </row>
    <row r="43393" spans="27:29" x14ac:dyDescent="0.25">
      <c r="AA43393"/>
      <c r="AB43393"/>
      <c r="AC43393"/>
    </row>
    <row r="43394" spans="27:29" x14ac:dyDescent="0.25">
      <c r="AA43394"/>
      <c r="AB43394"/>
      <c r="AC43394"/>
    </row>
    <row r="43395" spans="27:29" x14ac:dyDescent="0.25">
      <c r="AA43395"/>
      <c r="AB43395"/>
      <c r="AC43395"/>
    </row>
    <row r="43396" spans="27:29" x14ac:dyDescent="0.25">
      <c r="AA43396"/>
      <c r="AB43396"/>
      <c r="AC43396"/>
    </row>
    <row r="43397" spans="27:29" x14ac:dyDescent="0.25">
      <c r="AA43397"/>
      <c r="AB43397"/>
      <c r="AC43397"/>
    </row>
    <row r="43398" spans="27:29" x14ac:dyDescent="0.25">
      <c r="AA43398"/>
      <c r="AB43398"/>
      <c r="AC43398"/>
    </row>
    <row r="43399" spans="27:29" x14ac:dyDescent="0.25">
      <c r="AA43399"/>
      <c r="AB43399"/>
      <c r="AC43399"/>
    </row>
    <row r="43400" spans="27:29" x14ac:dyDescent="0.25">
      <c r="AA43400"/>
      <c r="AB43400"/>
      <c r="AC43400"/>
    </row>
    <row r="43401" spans="27:29" x14ac:dyDescent="0.25">
      <c r="AA43401"/>
      <c r="AB43401"/>
      <c r="AC43401"/>
    </row>
    <row r="43402" spans="27:29" x14ac:dyDescent="0.25">
      <c r="AA43402"/>
      <c r="AB43402"/>
      <c r="AC43402"/>
    </row>
    <row r="43403" spans="27:29" x14ac:dyDescent="0.25">
      <c r="AA43403"/>
      <c r="AB43403"/>
      <c r="AC43403"/>
    </row>
    <row r="43404" spans="27:29" x14ac:dyDescent="0.25">
      <c r="AA43404"/>
      <c r="AB43404"/>
      <c r="AC43404"/>
    </row>
    <row r="43405" spans="27:29" x14ac:dyDescent="0.25">
      <c r="AA43405"/>
      <c r="AB43405"/>
      <c r="AC43405"/>
    </row>
    <row r="43406" spans="27:29" x14ac:dyDescent="0.25">
      <c r="AA43406"/>
      <c r="AB43406"/>
      <c r="AC43406"/>
    </row>
    <row r="43407" spans="27:29" x14ac:dyDescent="0.25">
      <c r="AA43407"/>
      <c r="AB43407"/>
      <c r="AC43407"/>
    </row>
    <row r="43408" spans="27:29" x14ac:dyDescent="0.25">
      <c r="AA43408"/>
      <c r="AB43408"/>
      <c r="AC43408"/>
    </row>
    <row r="43409" spans="27:29" x14ac:dyDescent="0.25">
      <c r="AA43409"/>
      <c r="AB43409"/>
      <c r="AC43409"/>
    </row>
    <row r="43410" spans="27:29" x14ac:dyDescent="0.25">
      <c r="AA43410"/>
      <c r="AB43410"/>
      <c r="AC43410"/>
    </row>
    <row r="43411" spans="27:29" x14ac:dyDescent="0.25">
      <c r="AA43411"/>
      <c r="AB43411"/>
      <c r="AC43411"/>
    </row>
    <row r="43412" spans="27:29" x14ac:dyDescent="0.25">
      <c r="AA43412"/>
      <c r="AB43412"/>
      <c r="AC43412"/>
    </row>
    <row r="43413" spans="27:29" x14ac:dyDescent="0.25">
      <c r="AA43413"/>
      <c r="AB43413"/>
      <c r="AC43413"/>
    </row>
    <row r="43414" spans="27:29" x14ac:dyDescent="0.25">
      <c r="AA43414"/>
      <c r="AB43414"/>
      <c r="AC43414"/>
    </row>
    <row r="43415" spans="27:29" x14ac:dyDescent="0.25">
      <c r="AA43415"/>
      <c r="AB43415"/>
      <c r="AC43415"/>
    </row>
    <row r="43416" spans="27:29" x14ac:dyDescent="0.25">
      <c r="AA43416"/>
      <c r="AB43416"/>
      <c r="AC43416"/>
    </row>
    <row r="43417" spans="27:29" x14ac:dyDescent="0.25">
      <c r="AA43417"/>
      <c r="AB43417"/>
      <c r="AC43417"/>
    </row>
    <row r="43418" spans="27:29" x14ac:dyDescent="0.25">
      <c r="AA43418"/>
      <c r="AB43418"/>
      <c r="AC43418"/>
    </row>
    <row r="43419" spans="27:29" x14ac:dyDescent="0.25">
      <c r="AA43419"/>
      <c r="AB43419"/>
      <c r="AC43419"/>
    </row>
    <row r="43420" spans="27:29" x14ac:dyDescent="0.25">
      <c r="AA43420"/>
      <c r="AB43420"/>
      <c r="AC43420"/>
    </row>
    <row r="43421" spans="27:29" x14ac:dyDescent="0.25">
      <c r="AA43421"/>
      <c r="AB43421"/>
      <c r="AC43421"/>
    </row>
    <row r="43422" spans="27:29" x14ac:dyDescent="0.25">
      <c r="AA43422"/>
      <c r="AB43422"/>
      <c r="AC43422"/>
    </row>
    <row r="43423" spans="27:29" x14ac:dyDescent="0.25">
      <c r="AA43423"/>
      <c r="AB43423"/>
      <c r="AC43423"/>
    </row>
    <row r="43424" spans="27:29" x14ac:dyDescent="0.25">
      <c r="AA43424"/>
      <c r="AB43424"/>
      <c r="AC43424"/>
    </row>
    <row r="43425" spans="27:29" x14ac:dyDescent="0.25">
      <c r="AA43425"/>
      <c r="AB43425"/>
      <c r="AC43425"/>
    </row>
    <row r="43426" spans="27:29" x14ac:dyDescent="0.25">
      <c r="AA43426"/>
      <c r="AB43426"/>
      <c r="AC43426"/>
    </row>
    <row r="43427" spans="27:29" x14ac:dyDescent="0.25">
      <c r="AA43427"/>
      <c r="AB43427"/>
      <c r="AC43427"/>
    </row>
    <row r="43428" spans="27:29" x14ac:dyDescent="0.25">
      <c r="AA43428"/>
      <c r="AB43428"/>
      <c r="AC43428"/>
    </row>
    <row r="43429" spans="27:29" x14ac:dyDescent="0.25">
      <c r="AA43429"/>
      <c r="AB43429"/>
      <c r="AC43429"/>
    </row>
    <row r="43430" spans="27:29" x14ac:dyDescent="0.25">
      <c r="AA43430"/>
      <c r="AB43430"/>
      <c r="AC43430"/>
    </row>
    <row r="43431" spans="27:29" x14ac:dyDescent="0.25">
      <c r="AA43431"/>
      <c r="AB43431"/>
      <c r="AC43431"/>
    </row>
    <row r="43432" spans="27:29" x14ac:dyDescent="0.25">
      <c r="AA43432"/>
      <c r="AB43432"/>
      <c r="AC43432"/>
    </row>
    <row r="43433" spans="27:29" x14ac:dyDescent="0.25">
      <c r="AA43433"/>
      <c r="AB43433"/>
      <c r="AC43433"/>
    </row>
    <row r="43434" spans="27:29" x14ac:dyDescent="0.25">
      <c r="AA43434"/>
      <c r="AB43434"/>
      <c r="AC43434"/>
    </row>
    <row r="43435" spans="27:29" x14ac:dyDescent="0.25">
      <c r="AA43435"/>
      <c r="AB43435"/>
      <c r="AC43435"/>
    </row>
    <row r="43436" spans="27:29" x14ac:dyDescent="0.25">
      <c r="AA43436"/>
      <c r="AB43436"/>
      <c r="AC43436"/>
    </row>
    <row r="43437" spans="27:29" x14ac:dyDescent="0.25">
      <c r="AA43437"/>
      <c r="AB43437"/>
      <c r="AC43437"/>
    </row>
    <row r="43438" spans="27:29" x14ac:dyDescent="0.25">
      <c r="AA43438"/>
      <c r="AB43438"/>
      <c r="AC43438"/>
    </row>
    <row r="43439" spans="27:29" x14ac:dyDescent="0.25">
      <c r="AA43439"/>
      <c r="AB43439"/>
      <c r="AC43439"/>
    </row>
    <row r="43440" spans="27:29" x14ac:dyDescent="0.25">
      <c r="AA43440"/>
      <c r="AB43440"/>
      <c r="AC43440"/>
    </row>
    <row r="43441" spans="27:29" x14ac:dyDescent="0.25">
      <c r="AA43441"/>
      <c r="AB43441"/>
      <c r="AC43441"/>
    </row>
    <row r="43442" spans="27:29" x14ac:dyDescent="0.25">
      <c r="AA43442"/>
      <c r="AB43442"/>
      <c r="AC43442"/>
    </row>
    <row r="43443" spans="27:29" x14ac:dyDescent="0.25">
      <c r="AA43443"/>
      <c r="AB43443"/>
      <c r="AC43443"/>
    </row>
    <row r="43444" spans="27:29" x14ac:dyDescent="0.25">
      <c r="AA43444"/>
      <c r="AB43444"/>
      <c r="AC43444"/>
    </row>
    <row r="43445" spans="27:29" x14ac:dyDescent="0.25">
      <c r="AA43445"/>
      <c r="AB43445"/>
      <c r="AC43445"/>
    </row>
    <row r="43446" spans="27:29" x14ac:dyDescent="0.25">
      <c r="AA43446"/>
      <c r="AB43446"/>
      <c r="AC43446"/>
    </row>
    <row r="43447" spans="27:29" x14ac:dyDescent="0.25">
      <c r="AA43447"/>
      <c r="AB43447"/>
      <c r="AC43447"/>
    </row>
    <row r="43448" spans="27:29" x14ac:dyDescent="0.25">
      <c r="AA43448"/>
      <c r="AB43448"/>
      <c r="AC43448"/>
    </row>
    <row r="43449" spans="27:29" x14ac:dyDescent="0.25">
      <c r="AA43449"/>
      <c r="AB43449"/>
      <c r="AC43449"/>
    </row>
    <row r="43450" spans="27:29" x14ac:dyDescent="0.25">
      <c r="AA43450"/>
      <c r="AB43450"/>
      <c r="AC43450"/>
    </row>
    <row r="43451" spans="27:29" x14ac:dyDescent="0.25">
      <c r="AA43451"/>
      <c r="AB43451"/>
      <c r="AC43451"/>
    </row>
    <row r="43452" spans="27:29" x14ac:dyDescent="0.25">
      <c r="AA43452"/>
      <c r="AB43452"/>
      <c r="AC43452"/>
    </row>
    <row r="43453" spans="27:29" x14ac:dyDescent="0.25">
      <c r="AA43453"/>
      <c r="AB43453"/>
      <c r="AC43453"/>
    </row>
    <row r="43454" spans="27:29" x14ac:dyDescent="0.25">
      <c r="AA43454"/>
      <c r="AB43454"/>
      <c r="AC43454"/>
    </row>
    <row r="43455" spans="27:29" x14ac:dyDescent="0.25">
      <c r="AA43455"/>
      <c r="AB43455"/>
      <c r="AC43455"/>
    </row>
    <row r="43456" spans="27:29" x14ac:dyDescent="0.25">
      <c r="AA43456"/>
      <c r="AB43456"/>
      <c r="AC43456"/>
    </row>
    <row r="43457" spans="27:29" x14ac:dyDescent="0.25">
      <c r="AA43457"/>
      <c r="AB43457"/>
      <c r="AC43457"/>
    </row>
    <row r="43458" spans="27:29" x14ac:dyDescent="0.25">
      <c r="AA43458"/>
      <c r="AB43458"/>
      <c r="AC43458"/>
    </row>
    <row r="43459" spans="27:29" x14ac:dyDescent="0.25">
      <c r="AA43459"/>
      <c r="AB43459"/>
      <c r="AC43459"/>
    </row>
    <row r="43460" spans="27:29" x14ac:dyDescent="0.25">
      <c r="AA43460"/>
      <c r="AB43460"/>
      <c r="AC43460"/>
    </row>
    <row r="43461" spans="27:29" x14ac:dyDescent="0.25">
      <c r="AA43461"/>
      <c r="AB43461"/>
      <c r="AC43461"/>
    </row>
    <row r="43462" spans="27:29" x14ac:dyDescent="0.25">
      <c r="AA43462"/>
      <c r="AB43462"/>
      <c r="AC43462"/>
    </row>
    <row r="43463" spans="27:29" x14ac:dyDescent="0.25">
      <c r="AA43463"/>
      <c r="AB43463"/>
      <c r="AC43463"/>
    </row>
    <row r="43464" spans="27:29" x14ac:dyDescent="0.25">
      <c r="AA43464"/>
      <c r="AB43464"/>
      <c r="AC43464"/>
    </row>
    <row r="43465" spans="27:29" x14ac:dyDescent="0.25">
      <c r="AA43465"/>
      <c r="AB43465"/>
      <c r="AC43465"/>
    </row>
    <row r="43466" spans="27:29" x14ac:dyDescent="0.25">
      <c r="AA43466"/>
      <c r="AB43466"/>
      <c r="AC43466"/>
    </row>
    <row r="43467" spans="27:29" x14ac:dyDescent="0.25">
      <c r="AA43467"/>
      <c r="AB43467"/>
      <c r="AC43467"/>
    </row>
    <row r="43468" spans="27:29" x14ac:dyDescent="0.25">
      <c r="AA43468"/>
      <c r="AB43468"/>
      <c r="AC43468"/>
    </row>
    <row r="43469" spans="27:29" x14ac:dyDescent="0.25">
      <c r="AA43469"/>
      <c r="AB43469"/>
      <c r="AC43469"/>
    </row>
    <row r="43470" spans="27:29" x14ac:dyDescent="0.25">
      <c r="AA43470"/>
      <c r="AB43470"/>
      <c r="AC43470"/>
    </row>
    <row r="43471" spans="27:29" x14ac:dyDescent="0.25">
      <c r="AA43471"/>
      <c r="AB43471"/>
      <c r="AC43471"/>
    </row>
    <row r="43472" spans="27:29" x14ac:dyDescent="0.25">
      <c r="AA43472"/>
      <c r="AB43472"/>
      <c r="AC43472"/>
    </row>
    <row r="43473" spans="27:29" x14ac:dyDescent="0.25">
      <c r="AA43473"/>
      <c r="AB43473"/>
      <c r="AC43473"/>
    </row>
    <row r="43474" spans="27:29" x14ac:dyDescent="0.25">
      <c r="AA43474"/>
      <c r="AB43474"/>
      <c r="AC43474"/>
    </row>
    <row r="43475" spans="27:29" x14ac:dyDescent="0.25">
      <c r="AA43475"/>
      <c r="AB43475"/>
      <c r="AC43475"/>
    </row>
    <row r="43476" spans="27:29" x14ac:dyDescent="0.25">
      <c r="AA43476"/>
      <c r="AB43476"/>
      <c r="AC43476"/>
    </row>
    <row r="43477" spans="27:29" x14ac:dyDescent="0.25">
      <c r="AA43477"/>
      <c r="AB43477"/>
      <c r="AC43477"/>
    </row>
    <row r="43478" spans="27:29" x14ac:dyDescent="0.25">
      <c r="AA43478"/>
      <c r="AB43478"/>
      <c r="AC43478"/>
    </row>
    <row r="43479" spans="27:29" x14ac:dyDescent="0.25">
      <c r="AA43479"/>
      <c r="AB43479"/>
      <c r="AC43479"/>
    </row>
    <row r="43480" spans="27:29" x14ac:dyDescent="0.25">
      <c r="AA43480"/>
      <c r="AB43480"/>
      <c r="AC43480"/>
    </row>
    <row r="43481" spans="27:29" x14ac:dyDescent="0.25">
      <c r="AA43481"/>
      <c r="AB43481"/>
      <c r="AC43481"/>
    </row>
    <row r="43482" spans="27:29" x14ac:dyDescent="0.25">
      <c r="AA43482"/>
      <c r="AB43482"/>
      <c r="AC43482"/>
    </row>
    <row r="43483" spans="27:29" x14ac:dyDescent="0.25">
      <c r="AA43483"/>
      <c r="AB43483"/>
      <c r="AC43483"/>
    </row>
    <row r="43484" spans="27:29" x14ac:dyDescent="0.25">
      <c r="AA43484"/>
      <c r="AB43484"/>
      <c r="AC43484"/>
    </row>
    <row r="43485" spans="27:29" x14ac:dyDescent="0.25">
      <c r="AA43485"/>
      <c r="AB43485"/>
      <c r="AC43485"/>
    </row>
    <row r="43486" spans="27:29" x14ac:dyDescent="0.25">
      <c r="AA43486"/>
      <c r="AB43486"/>
      <c r="AC43486"/>
    </row>
    <row r="43487" spans="27:29" x14ac:dyDescent="0.25">
      <c r="AA43487"/>
      <c r="AB43487"/>
      <c r="AC43487"/>
    </row>
    <row r="43488" spans="27:29" x14ac:dyDescent="0.25">
      <c r="AA43488"/>
      <c r="AB43488"/>
      <c r="AC43488"/>
    </row>
    <row r="43489" spans="27:29" x14ac:dyDescent="0.25">
      <c r="AA43489"/>
      <c r="AB43489"/>
      <c r="AC43489"/>
    </row>
    <row r="43490" spans="27:29" x14ac:dyDescent="0.25">
      <c r="AA43490"/>
      <c r="AB43490"/>
      <c r="AC43490"/>
    </row>
    <row r="43491" spans="27:29" x14ac:dyDescent="0.25">
      <c r="AA43491"/>
      <c r="AB43491"/>
      <c r="AC43491"/>
    </row>
    <row r="43492" spans="27:29" x14ac:dyDescent="0.25">
      <c r="AA43492"/>
      <c r="AB43492"/>
      <c r="AC43492"/>
    </row>
    <row r="43493" spans="27:29" x14ac:dyDescent="0.25">
      <c r="AA43493"/>
      <c r="AB43493"/>
      <c r="AC43493"/>
    </row>
    <row r="43494" spans="27:29" x14ac:dyDescent="0.25">
      <c r="AA43494"/>
      <c r="AB43494"/>
      <c r="AC43494"/>
    </row>
    <row r="43495" spans="27:29" x14ac:dyDescent="0.25">
      <c r="AA43495"/>
      <c r="AB43495"/>
      <c r="AC43495"/>
    </row>
    <row r="43496" spans="27:29" x14ac:dyDescent="0.25">
      <c r="AA43496"/>
      <c r="AB43496"/>
      <c r="AC43496"/>
    </row>
    <row r="43497" spans="27:29" x14ac:dyDescent="0.25">
      <c r="AA43497"/>
      <c r="AB43497"/>
      <c r="AC43497"/>
    </row>
    <row r="43498" spans="27:29" x14ac:dyDescent="0.25">
      <c r="AA43498"/>
      <c r="AB43498"/>
      <c r="AC43498"/>
    </row>
    <row r="43499" spans="27:29" x14ac:dyDescent="0.25">
      <c r="AA43499"/>
      <c r="AB43499"/>
      <c r="AC43499"/>
    </row>
    <row r="43500" spans="27:29" x14ac:dyDescent="0.25">
      <c r="AA43500"/>
      <c r="AB43500"/>
      <c r="AC43500"/>
    </row>
    <row r="43501" spans="27:29" x14ac:dyDescent="0.25">
      <c r="AA43501"/>
      <c r="AB43501"/>
      <c r="AC43501"/>
    </row>
    <row r="43502" spans="27:29" x14ac:dyDescent="0.25">
      <c r="AA43502"/>
      <c r="AB43502"/>
      <c r="AC43502"/>
    </row>
    <row r="43503" spans="27:29" x14ac:dyDescent="0.25">
      <c r="AA43503"/>
      <c r="AB43503"/>
      <c r="AC43503"/>
    </row>
    <row r="43504" spans="27:29" x14ac:dyDescent="0.25">
      <c r="AA43504"/>
      <c r="AB43504"/>
      <c r="AC43504"/>
    </row>
    <row r="43505" spans="27:29" x14ac:dyDescent="0.25">
      <c r="AA43505"/>
      <c r="AB43505"/>
      <c r="AC43505"/>
    </row>
    <row r="43506" spans="27:29" x14ac:dyDescent="0.25">
      <c r="AA43506"/>
      <c r="AB43506"/>
      <c r="AC43506"/>
    </row>
    <row r="43507" spans="27:29" x14ac:dyDescent="0.25">
      <c r="AA43507"/>
      <c r="AB43507"/>
      <c r="AC43507"/>
    </row>
    <row r="43508" spans="27:29" x14ac:dyDescent="0.25">
      <c r="AA43508"/>
      <c r="AB43508"/>
      <c r="AC43508"/>
    </row>
    <row r="43509" spans="27:29" x14ac:dyDescent="0.25">
      <c r="AA43509"/>
      <c r="AB43509"/>
      <c r="AC43509"/>
    </row>
    <row r="43510" spans="27:29" x14ac:dyDescent="0.25">
      <c r="AA43510"/>
      <c r="AB43510"/>
      <c r="AC43510"/>
    </row>
    <row r="43511" spans="27:29" x14ac:dyDescent="0.25">
      <c r="AA43511"/>
      <c r="AB43511"/>
      <c r="AC43511"/>
    </row>
    <row r="43512" spans="27:29" x14ac:dyDescent="0.25">
      <c r="AA43512"/>
      <c r="AB43512"/>
      <c r="AC43512"/>
    </row>
    <row r="43513" spans="27:29" x14ac:dyDescent="0.25">
      <c r="AA43513"/>
      <c r="AB43513"/>
      <c r="AC43513"/>
    </row>
    <row r="43514" spans="27:29" x14ac:dyDescent="0.25">
      <c r="AA43514"/>
      <c r="AB43514"/>
      <c r="AC43514"/>
    </row>
    <row r="43515" spans="27:29" x14ac:dyDescent="0.25">
      <c r="AA43515"/>
      <c r="AB43515"/>
      <c r="AC43515"/>
    </row>
    <row r="43516" spans="27:29" x14ac:dyDescent="0.25">
      <c r="AA43516"/>
      <c r="AB43516"/>
      <c r="AC43516"/>
    </row>
    <row r="43517" spans="27:29" x14ac:dyDescent="0.25">
      <c r="AA43517"/>
      <c r="AB43517"/>
      <c r="AC43517"/>
    </row>
    <row r="43518" spans="27:29" x14ac:dyDescent="0.25">
      <c r="AA43518"/>
      <c r="AB43518"/>
      <c r="AC43518"/>
    </row>
    <row r="43519" spans="27:29" x14ac:dyDescent="0.25">
      <c r="AA43519"/>
      <c r="AB43519"/>
      <c r="AC43519"/>
    </row>
    <row r="43520" spans="27:29" x14ac:dyDescent="0.25">
      <c r="AA43520"/>
      <c r="AB43520"/>
      <c r="AC43520"/>
    </row>
    <row r="43521" spans="27:29" x14ac:dyDescent="0.25">
      <c r="AA43521"/>
      <c r="AB43521"/>
      <c r="AC43521"/>
    </row>
    <row r="43522" spans="27:29" x14ac:dyDescent="0.25">
      <c r="AA43522"/>
      <c r="AB43522"/>
      <c r="AC43522"/>
    </row>
    <row r="43523" spans="27:29" x14ac:dyDescent="0.25">
      <c r="AA43523"/>
      <c r="AB43523"/>
      <c r="AC43523"/>
    </row>
    <row r="43524" spans="27:29" x14ac:dyDescent="0.25">
      <c r="AA43524"/>
      <c r="AB43524"/>
      <c r="AC43524"/>
    </row>
    <row r="43525" spans="27:29" x14ac:dyDescent="0.25">
      <c r="AA43525"/>
      <c r="AB43525"/>
      <c r="AC43525"/>
    </row>
    <row r="43526" spans="27:29" x14ac:dyDescent="0.25">
      <c r="AA43526"/>
      <c r="AB43526"/>
      <c r="AC43526"/>
    </row>
    <row r="43527" spans="27:29" x14ac:dyDescent="0.25">
      <c r="AA43527"/>
      <c r="AB43527"/>
      <c r="AC43527"/>
    </row>
    <row r="43528" spans="27:29" x14ac:dyDescent="0.25">
      <c r="AA43528"/>
      <c r="AB43528"/>
      <c r="AC43528"/>
    </row>
    <row r="43529" spans="27:29" x14ac:dyDescent="0.25">
      <c r="AA43529"/>
      <c r="AB43529"/>
      <c r="AC43529"/>
    </row>
    <row r="43530" spans="27:29" x14ac:dyDescent="0.25">
      <c r="AA43530"/>
      <c r="AB43530"/>
      <c r="AC43530"/>
    </row>
    <row r="43531" spans="27:29" x14ac:dyDescent="0.25">
      <c r="AA43531"/>
      <c r="AB43531"/>
      <c r="AC43531"/>
    </row>
    <row r="43532" spans="27:29" x14ac:dyDescent="0.25">
      <c r="AA43532"/>
      <c r="AB43532"/>
      <c r="AC43532"/>
    </row>
    <row r="43533" spans="27:29" x14ac:dyDescent="0.25">
      <c r="AA43533"/>
      <c r="AB43533"/>
      <c r="AC43533"/>
    </row>
    <row r="43534" spans="27:29" x14ac:dyDescent="0.25">
      <c r="AA43534"/>
      <c r="AB43534"/>
      <c r="AC43534"/>
    </row>
    <row r="43535" spans="27:29" x14ac:dyDescent="0.25">
      <c r="AA43535"/>
      <c r="AB43535"/>
      <c r="AC43535"/>
    </row>
    <row r="43536" spans="27:29" x14ac:dyDescent="0.25">
      <c r="AA43536"/>
      <c r="AB43536"/>
      <c r="AC43536"/>
    </row>
    <row r="43537" spans="27:29" x14ac:dyDescent="0.25">
      <c r="AA43537"/>
      <c r="AB43537"/>
      <c r="AC43537"/>
    </row>
    <row r="43538" spans="27:29" x14ac:dyDescent="0.25">
      <c r="AA43538"/>
      <c r="AB43538"/>
      <c r="AC43538"/>
    </row>
    <row r="43539" spans="27:29" x14ac:dyDescent="0.25">
      <c r="AA43539"/>
      <c r="AB43539"/>
      <c r="AC43539"/>
    </row>
    <row r="43540" spans="27:29" x14ac:dyDescent="0.25">
      <c r="AA43540"/>
      <c r="AB43540"/>
      <c r="AC43540"/>
    </row>
    <row r="43541" spans="27:29" x14ac:dyDescent="0.25">
      <c r="AA43541"/>
      <c r="AB43541"/>
      <c r="AC43541"/>
    </row>
    <row r="43542" spans="27:29" x14ac:dyDescent="0.25">
      <c r="AA43542"/>
      <c r="AB43542"/>
      <c r="AC43542"/>
    </row>
    <row r="43543" spans="27:29" x14ac:dyDescent="0.25">
      <c r="AA43543"/>
      <c r="AB43543"/>
      <c r="AC43543"/>
    </row>
    <row r="43544" spans="27:29" x14ac:dyDescent="0.25">
      <c r="AA43544"/>
      <c r="AB43544"/>
      <c r="AC43544"/>
    </row>
    <row r="43545" spans="27:29" x14ac:dyDescent="0.25">
      <c r="AA43545"/>
      <c r="AB43545"/>
      <c r="AC43545"/>
    </row>
    <row r="43546" spans="27:29" x14ac:dyDescent="0.25">
      <c r="AA43546"/>
      <c r="AB43546"/>
      <c r="AC43546"/>
    </row>
    <row r="43547" spans="27:29" x14ac:dyDescent="0.25">
      <c r="AA43547"/>
      <c r="AB43547"/>
      <c r="AC43547"/>
    </row>
    <row r="43548" spans="27:29" x14ac:dyDescent="0.25">
      <c r="AA43548"/>
      <c r="AB43548"/>
      <c r="AC43548"/>
    </row>
    <row r="43549" spans="27:29" x14ac:dyDescent="0.25">
      <c r="AA43549"/>
      <c r="AB43549"/>
      <c r="AC43549"/>
    </row>
    <row r="43550" spans="27:29" x14ac:dyDescent="0.25">
      <c r="AA43550"/>
      <c r="AB43550"/>
      <c r="AC43550"/>
    </row>
    <row r="43551" spans="27:29" x14ac:dyDescent="0.25">
      <c r="AA43551"/>
      <c r="AB43551"/>
      <c r="AC43551"/>
    </row>
    <row r="43552" spans="27:29" x14ac:dyDescent="0.25">
      <c r="AA43552"/>
      <c r="AB43552"/>
      <c r="AC43552"/>
    </row>
    <row r="43553" spans="27:29" x14ac:dyDescent="0.25">
      <c r="AA43553"/>
      <c r="AB43553"/>
      <c r="AC43553"/>
    </row>
    <row r="43554" spans="27:29" x14ac:dyDescent="0.25">
      <c r="AA43554"/>
      <c r="AB43554"/>
      <c r="AC43554"/>
    </row>
    <row r="43555" spans="27:29" x14ac:dyDescent="0.25">
      <c r="AA43555"/>
      <c r="AB43555"/>
      <c r="AC43555"/>
    </row>
    <row r="43556" spans="27:29" x14ac:dyDescent="0.25">
      <c r="AA43556"/>
      <c r="AB43556"/>
      <c r="AC43556"/>
    </row>
    <row r="43557" spans="27:29" x14ac:dyDescent="0.25">
      <c r="AA43557"/>
      <c r="AB43557"/>
      <c r="AC43557"/>
    </row>
    <row r="43558" spans="27:29" x14ac:dyDescent="0.25">
      <c r="AA43558"/>
      <c r="AB43558"/>
      <c r="AC43558"/>
    </row>
    <row r="43559" spans="27:29" x14ac:dyDescent="0.25">
      <c r="AA43559"/>
      <c r="AB43559"/>
      <c r="AC43559"/>
    </row>
    <row r="43560" spans="27:29" x14ac:dyDescent="0.25">
      <c r="AA43560"/>
      <c r="AB43560"/>
      <c r="AC43560"/>
    </row>
    <row r="43561" spans="27:29" x14ac:dyDescent="0.25">
      <c r="AA43561"/>
      <c r="AB43561"/>
      <c r="AC43561"/>
    </row>
    <row r="43562" spans="27:29" x14ac:dyDescent="0.25">
      <c r="AA43562"/>
      <c r="AB43562"/>
      <c r="AC43562"/>
    </row>
    <row r="43563" spans="27:29" x14ac:dyDescent="0.25">
      <c r="AA43563"/>
      <c r="AB43563"/>
      <c r="AC43563"/>
    </row>
    <row r="43564" spans="27:29" x14ac:dyDescent="0.25">
      <c r="AA43564"/>
      <c r="AB43564"/>
      <c r="AC43564"/>
    </row>
    <row r="43565" spans="27:29" x14ac:dyDescent="0.25">
      <c r="AA43565"/>
      <c r="AB43565"/>
      <c r="AC43565"/>
    </row>
    <row r="43566" spans="27:29" x14ac:dyDescent="0.25">
      <c r="AA43566"/>
      <c r="AB43566"/>
      <c r="AC43566"/>
    </row>
    <row r="43567" spans="27:29" x14ac:dyDescent="0.25">
      <c r="AA43567"/>
      <c r="AB43567"/>
      <c r="AC43567"/>
    </row>
    <row r="43568" spans="27:29" x14ac:dyDescent="0.25">
      <c r="AA43568"/>
      <c r="AB43568"/>
      <c r="AC43568"/>
    </row>
    <row r="43569" spans="27:29" x14ac:dyDescent="0.25">
      <c r="AA43569"/>
      <c r="AB43569"/>
      <c r="AC43569"/>
    </row>
    <row r="43570" spans="27:29" x14ac:dyDescent="0.25">
      <c r="AA43570"/>
      <c r="AB43570"/>
      <c r="AC43570"/>
    </row>
    <row r="43571" spans="27:29" x14ac:dyDescent="0.25">
      <c r="AA43571"/>
      <c r="AB43571"/>
      <c r="AC43571"/>
    </row>
    <row r="43572" spans="27:29" x14ac:dyDescent="0.25">
      <c r="AA43572"/>
      <c r="AB43572"/>
      <c r="AC43572"/>
    </row>
    <row r="43573" spans="27:29" x14ac:dyDescent="0.25">
      <c r="AA43573"/>
      <c r="AB43573"/>
      <c r="AC43573"/>
    </row>
    <row r="43574" spans="27:29" x14ac:dyDescent="0.25">
      <c r="AA43574"/>
      <c r="AB43574"/>
      <c r="AC43574"/>
    </row>
    <row r="43575" spans="27:29" x14ac:dyDescent="0.25">
      <c r="AA43575"/>
      <c r="AB43575"/>
      <c r="AC43575"/>
    </row>
    <row r="43576" spans="27:29" x14ac:dyDescent="0.25">
      <c r="AA43576"/>
      <c r="AB43576"/>
      <c r="AC43576"/>
    </row>
    <row r="43577" spans="27:29" x14ac:dyDescent="0.25">
      <c r="AA43577"/>
      <c r="AB43577"/>
      <c r="AC43577"/>
    </row>
    <row r="43578" spans="27:29" x14ac:dyDescent="0.25">
      <c r="AA43578"/>
      <c r="AB43578"/>
      <c r="AC43578"/>
    </row>
    <row r="43579" spans="27:29" x14ac:dyDescent="0.25">
      <c r="AA43579"/>
      <c r="AB43579"/>
      <c r="AC43579"/>
    </row>
    <row r="43580" spans="27:29" x14ac:dyDescent="0.25">
      <c r="AA43580"/>
      <c r="AB43580"/>
      <c r="AC43580"/>
    </row>
    <row r="43581" spans="27:29" x14ac:dyDescent="0.25">
      <c r="AA43581"/>
      <c r="AB43581"/>
      <c r="AC43581"/>
    </row>
    <row r="43582" spans="27:29" x14ac:dyDescent="0.25">
      <c r="AA43582"/>
      <c r="AB43582"/>
      <c r="AC43582"/>
    </row>
    <row r="43583" spans="27:29" x14ac:dyDescent="0.25">
      <c r="AA43583"/>
      <c r="AB43583"/>
      <c r="AC43583"/>
    </row>
    <row r="43584" spans="27:29" x14ac:dyDescent="0.25">
      <c r="AA43584"/>
      <c r="AB43584"/>
      <c r="AC43584"/>
    </row>
    <row r="43585" spans="27:29" x14ac:dyDescent="0.25">
      <c r="AA43585"/>
      <c r="AB43585"/>
      <c r="AC43585"/>
    </row>
    <row r="43586" spans="27:29" x14ac:dyDescent="0.25">
      <c r="AA43586"/>
      <c r="AB43586"/>
      <c r="AC43586"/>
    </row>
    <row r="43587" spans="27:29" x14ac:dyDescent="0.25">
      <c r="AA43587"/>
      <c r="AB43587"/>
      <c r="AC43587"/>
    </row>
    <row r="43588" spans="27:29" x14ac:dyDescent="0.25">
      <c r="AA43588"/>
      <c r="AB43588"/>
      <c r="AC43588"/>
    </row>
    <row r="43589" spans="27:29" x14ac:dyDescent="0.25">
      <c r="AA43589"/>
      <c r="AB43589"/>
      <c r="AC43589"/>
    </row>
    <row r="43590" spans="27:29" x14ac:dyDescent="0.25">
      <c r="AA43590"/>
      <c r="AB43590"/>
      <c r="AC43590"/>
    </row>
    <row r="43591" spans="27:29" x14ac:dyDescent="0.25">
      <c r="AA43591"/>
      <c r="AB43591"/>
      <c r="AC43591"/>
    </row>
    <row r="43592" spans="27:29" x14ac:dyDescent="0.25">
      <c r="AA43592"/>
      <c r="AB43592"/>
      <c r="AC43592"/>
    </row>
    <row r="43593" spans="27:29" x14ac:dyDescent="0.25">
      <c r="AA43593"/>
      <c r="AB43593"/>
      <c r="AC43593"/>
    </row>
    <row r="43594" spans="27:29" x14ac:dyDescent="0.25">
      <c r="AA43594"/>
      <c r="AB43594"/>
      <c r="AC43594"/>
    </row>
    <row r="43595" spans="27:29" x14ac:dyDescent="0.25">
      <c r="AA43595"/>
      <c r="AB43595"/>
      <c r="AC43595"/>
    </row>
    <row r="43596" spans="27:29" x14ac:dyDescent="0.25">
      <c r="AA43596"/>
      <c r="AB43596"/>
      <c r="AC43596"/>
    </row>
    <row r="43597" spans="27:29" x14ac:dyDescent="0.25">
      <c r="AA43597"/>
      <c r="AB43597"/>
      <c r="AC43597"/>
    </row>
    <row r="43598" spans="27:29" x14ac:dyDescent="0.25">
      <c r="AA43598"/>
      <c r="AB43598"/>
      <c r="AC43598"/>
    </row>
    <row r="43599" spans="27:29" x14ac:dyDescent="0.25">
      <c r="AA43599"/>
      <c r="AB43599"/>
      <c r="AC43599"/>
    </row>
    <row r="43600" spans="27:29" x14ac:dyDescent="0.25">
      <c r="AA43600"/>
      <c r="AB43600"/>
      <c r="AC43600"/>
    </row>
    <row r="43601" spans="27:29" x14ac:dyDescent="0.25">
      <c r="AA43601"/>
      <c r="AB43601"/>
      <c r="AC43601"/>
    </row>
    <row r="43602" spans="27:29" x14ac:dyDescent="0.25">
      <c r="AA43602"/>
      <c r="AB43602"/>
      <c r="AC43602"/>
    </row>
    <row r="43603" spans="27:29" x14ac:dyDescent="0.25">
      <c r="AA43603"/>
      <c r="AB43603"/>
      <c r="AC43603"/>
    </row>
    <row r="43604" spans="27:29" x14ac:dyDescent="0.25">
      <c r="AA43604"/>
      <c r="AB43604"/>
      <c r="AC43604"/>
    </row>
    <row r="43605" spans="27:29" x14ac:dyDescent="0.25">
      <c r="AA43605"/>
      <c r="AB43605"/>
      <c r="AC43605"/>
    </row>
    <row r="43606" spans="27:29" x14ac:dyDescent="0.25">
      <c r="AA43606"/>
      <c r="AB43606"/>
      <c r="AC43606"/>
    </row>
    <row r="43607" spans="27:29" x14ac:dyDescent="0.25">
      <c r="AA43607"/>
      <c r="AB43607"/>
      <c r="AC43607"/>
    </row>
    <row r="43608" spans="27:29" x14ac:dyDescent="0.25">
      <c r="AA43608"/>
      <c r="AB43608"/>
      <c r="AC43608"/>
    </row>
    <row r="43609" spans="27:29" x14ac:dyDescent="0.25">
      <c r="AA43609"/>
      <c r="AB43609"/>
      <c r="AC43609"/>
    </row>
    <row r="43610" spans="27:29" x14ac:dyDescent="0.25">
      <c r="AA43610"/>
      <c r="AB43610"/>
      <c r="AC43610"/>
    </row>
    <row r="43611" spans="27:29" x14ac:dyDescent="0.25">
      <c r="AA43611"/>
      <c r="AB43611"/>
      <c r="AC43611"/>
    </row>
    <row r="43612" spans="27:29" x14ac:dyDescent="0.25">
      <c r="AA43612"/>
      <c r="AB43612"/>
      <c r="AC43612"/>
    </row>
    <row r="43613" spans="27:29" x14ac:dyDescent="0.25">
      <c r="AA43613"/>
      <c r="AB43613"/>
      <c r="AC43613"/>
    </row>
    <row r="43614" spans="27:29" x14ac:dyDescent="0.25">
      <c r="AA43614"/>
      <c r="AB43614"/>
      <c r="AC43614"/>
    </row>
    <row r="43615" spans="27:29" x14ac:dyDescent="0.25">
      <c r="AA43615"/>
      <c r="AB43615"/>
      <c r="AC43615"/>
    </row>
    <row r="43616" spans="27:29" x14ac:dyDescent="0.25">
      <c r="AA43616"/>
      <c r="AB43616"/>
      <c r="AC43616"/>
    </row>
    <row r="43617" spans="27:29" x14ac:dyDescent="0.25">
      <c r="AA43617"/>
      <c r="AB43617"/>
      <c r="AC43617"/>
    </row>
    <row r="43618" spans="27:29" x14ac:dyDescent="0.25">
      <c r="AA43618"/>
      <c r="AB43618"/>
      <c r="AC43618"/>
    </row>
    <row r="43619" spans="27:29" x14ac:dyDescent="0.25">
      <c r="AA43619"/>
      <c r="AB43619"/>
      <c r="AC43619"/>
    </row>
    <row r="43620" spans="27:29" x14ac:dyDescent="0.25">
      <c r="AA43620"/>
      <c r="AB43620"/>
      <c r="AC43620"/>
    </row>
    <row r="43621" spans="27:29" x14ac:dyDescent="0.25">
      <c r="AA43621"/>
      <c r="AB43621"/>
      <c r="AC43621"/>
    </row>
    <row r="43622" spans="27:29" x14ac:dyDescent="0.25">
      <c r="AA43622"/>
      <c r="AB43622"/>
      <c r="AC43622"/>
    </row>
    <row r="43623" spans="27:29" x14ac:dyDescent="0.25">
      <c r="AA43623"/>
      <c r="AB43623"/>
      <c r="AC43623"/>
    </row>
    <row r="43624" spans="27:29" x14ac:dyDescent="0.25">
      <c r="AA43624"/>
      <c r="AB43624"/>
      <c r="AC43624"/>
    </row>
    <row r="43625" spans="27:29" x14ac:dyDescent="0.25">
      <c r="AA43625"/>
      <c r="AB43625"/>
      <c r="AC43625"/>
    </row>
    <row r="43626" spans="27:29" x14ac:dyDescent="0.25">
      <c r="AA43626"/>
      <c r="AB43626"/>
      <c r="AC43626"/>
    </row>
    <row r="43627" spans="27:29" x14ac:dyDescent="0.25">
      <c r="AA43627"/>
      <c r="AB43627"/>
      <c r="AC43627"/>
    </row>
    <row r="43628" spans="27:29" x14ac:dyDescent="0.25">
      <c r="AA43628"/>
      <c r="AB43628"/>
      <c r="AC43628"/>
    </row>
    <row r="43629" spans="27:29" x14ac:dyDescent="0.25">
      <c r="AA43629"/>
      <c r="AB43629"/>
      <c r="AC43629"/>
    </row>
    <row r="43630" spans="27:29" x14ac:dyDescent="0.25">
      <c r="AA43630"/>
      <c r="AB43630"/>
      <c r="AC43630"/>
    </row>
    <row r="43631" spans="27:29" x14ac:dyDescent="0.25">
      <c r="AA43631"/>
      <c r="AB43631"/>
      <c r="AC43631"/>
    </row>
    <row r="43632" spans="27:29" x14ac:dyDescent="0.25">
      <c r="AA43632"/>
      <c r="AB43632"/>
      <c r="AC43632"/>
    </row>
    <row r="43633" spans="27:29" x14ac:dyDescent="0.25">
      <c r="AA43633"/>
      <c r="AB43633"/>
      <c r="AC43633"/>
    </row>
    <row r="43634" spans="27:29" x14ac:dyDescent="0.25">
      <c r="AA43634"/>
      <c r="AB43634"/>
      <c r="AC43634"/>
    </row>
    <row r="43635" spans="27:29" x14ac:dyDescent="0.25">
      <c r="AA43635"/>
      <c r="AB43635"/>
      <c r="AC43635"/>
    </row>
    <row r="43636" spans="27:29" x14ac:dyDescent="0.25">
      <c r="AA43636"/>
      <c r="AB43636"/>
      <c r="AC43636"/>
    </row>
    <row r="43637" spans="27:29" x14ac:dyDescent="0.25">
      <c r="AA43637"/>
      <c r="AB43637"/>
      <c r="AC43637"/>
    </row>
    <row r="43638" spans="27:29" x14ac:dyDescent="0.25">
      <c r="AA43638"/>
      <c r="AB43638"/>
      <c r="AC43638"/>
    </row>
    <row r="43639" spans="27:29" x14ac:dyDescent="0.25">
      <c r="AA43639"/>
      <c r="AB43639"/>
      <c r="AC43639"/>
    </row>
    <row r="43640" spans="27:29" x14ac:dyDescent="0.25">
      <c r="AA43640"/>
      <c r="AB43640"/>
      <c r="AC43640"/>
    </row>
    <row r="43641" spans="27:29" x14ac:dyDescent="0.25">
      <c r="AA43641"/>
      <c r="AB43641"/>
      <c r="AC43641"/>
    </row>
    <row r="43642" spans="27:29" x14ac:dyDescent="0.25">
      <c r="AA43642"/>
      <c r="AB43642"/>
      <c r="AC43642"/>
    </row>
    <row r="43643" spans="27:29" x14ac:dyDescent="0.25">
      <c r="AA43643"/>
      <c r="AB43643"/>
      <c r="AC43643"/>
    </row>
    <row r="43644" spans="27:29" x14ac:dyDescent="0.25">
      <c r="AA43644"/>
      <c r="AB43644"/>
      <c r="AC43644"/>
    </row>
    <row r="43645" spans="27:29" x14ac:dyDescent="0.25">
      <c r="AA43645"/>
      <c r="AB43645"/>
      <c r="AC43645"/>
    </row>
    <row r="43646" spans="27:29" x14ac:dyDescent="0.25">
      <c r="AA43646"/>
      <c r="AB43646"/>
      <c r="AC43646"/>
    </row>
    <row r="43647" spans="27:29" x14ac:dyDescent="0.25">
      <c r="AA43647"/>
      <c r="AB43647"/>
      <c r="AC43647"/>
    </row>
    <row r="43648" spans="27:29" x14ac:dyDescent="0.25">
      <c r="AA43648"/>
      <c r="AB43648"/>
      <c r="AC43648"/>
    </row>
    <row r="43649" spans="27:29" x14ac:dyDescent="0.25">
      <c r="AA43649"/>
      <c r="AB43649"/>
      <c r="AC43649"/>
    </row>
    <row r="43650" spans="27:29" x14ac:dyDescent="0.25">
      <c r="AA43650"/>
      <c r="AB43650"/>
      <c r="AC43650"/>
    </row>
    <row r="43651" spans="27:29" x14ac:dyDescent="0.25">
      <c r="AA43651"/>
      <c r="AB43651"/>
      <c r="AC43651"/>
    </row>
    <row r="43652" spans="27:29" x14ac:dyDescent="0.25">
      <c r="AA43652"/>
      <c r="AB43652"/>
      <c r="AC43652"/>
    </row>
    <row r="43653" spans="27:29" x14ac:dyDescent="0.25">
      <c r="AA43653"/>
      <c r="AB43653"/>
      <c r="AC43653"/>
    </row>
    <row r="43654" spans="27:29" x14ac:dyDescent="0.25">
      <c r="AA43654"/>
      <c r="AB43654"/>
      <c r="AC43654"/>
    </row>
    <row r="43655" spans="27:29" x14ac:dyDescent="0.25">
      <c r="AA43655"/>
      <c r="AB43655"/>
      <c r="AC43655"/>
    </row>
    <row r="43656" spans="27:29" x14ac:dyDescent="0.25">
      <c r="AA43656"/>
      <c r="AB43656"/>
      <c r="AC43656"/>
    </row>
    <row r="43657" spans="27:29" x14ac:dyDescent="0.25">
      <c r="AA43657"/>
      <c r="AB43657"/>
      <c r="AC43657"/>
    </row>
    <row r="43658" spans="27:29" x14ac:dyDescent="0.25">
      <c r="AA43658"/>
      <c r="AB43658"/>
      <c r="AC43658"/>
    </row>
    <row r="43659" spans="27:29" x14ac:dyDescent="0.25">
      <c r="AA43659"/>
      <c r="AB43659"/>
      <c r="AC43659"/>
    </row>
    <row r="43660" spans="27:29" x14ac:dyDescent="0.25">
      <c r="AA43660"/>
      <c r="AB43660"/>
      <c r="AC43660"/>
    </row>
    <row r="43661" spans="27:29" x14ac:dyDescent="0.25">
      <c r="AA43661"/>
      <c r="AB43661"/>
      <c r="AC43661"/>
    </row>
    <row r="43662" spans="27:29" x14ac:dyDescent="0.25">
      <c r="AA43662"/>
      <c r="AB43662"/>
      <c r="AC43662"/>
    </row>
    <row r="43663" spans="27:29" x14ac:dyDescent="0.25">
      <c r="AA43663"/>
      <c r="AB43663"/>
      <c r="AC43663"/>
    </row>
    <row r="43664" spans="27:29" x14ac:dyDescent="0.25">
      <c r="AA43664"/>
      <c r="AB43664"/>
      <c r="AC43664"/>
    </row>
    <row r="43665" spans="27:29" x14ac:dyDescent="0.25">
      <c r="AA43665"/>
      <c r="AB43665"/>
      <c r="AC43665"/>
    </row>
    <row r="43666" spans="27:29" x14ac:dyDescent="0.25">
      <c r="AA43666"/>
      <c r="AB43666"/>
      <c r="AC43666"/>
    </row>
    <row r="43667" spans="27:29" x14ac:dyDescent="0.25">
      <c r="AA43667"/>
      <c r="AB43667"/>
      <c r="AC43667"/>
    </row>
    <row r="43668" spans="27:29" x14ac:dyDescent="0.25">
      <c r="AA43668"/>
      <c r="AB43668"/>
      <c r="AC43668"/>
    </row>
    <row r="43669" spans="27:29" x14ac:dyDescent="0.25">
      <c r="AA43669"/>
      <c r="AB43669"/>
      <c r="AC43669"/>
    </row>
    <row r="43670" spans="27:29" x14ac:dyDescent="0.25">
      <c r="AA43670"/>
      <c r="AB43670"/>
      <c r="AC43670"/>
    </row>
    <row r="43671" spans="27:29" x14ac:dyDescent="0.25">
      <c r="AA43671"/>
      <c r="AB43671"/>
      <c r="AC43671"/>
    </row>
    <row r="43672" spans="27:29" x14ac:dyDescent="0.25">
      <c r="AA43672"/>
      <c r="AB43672"/>
      <c r="AC43672"/>
    </row>
    <row r="43673" spans="27:29" x14ac:dyDescent="0.25">
      <c r="AA43673"/>
      <c r="AB43673"/>
      <c r="AC43673"/>
    </row>
    <row r="43674" spans="27:29" x14ac:dyDescent="0.25">
      <c r="AA43674"/>
      <c r="AB43674"/>
      <c r="AC43674"/>
    </row>
    <row r="43675" spans="27:29" x14ac:dyDescent="0.25">
      <c r="AA43675"/>
      <c r="AB43675"/>
      <c r="AC43675"/>
    </row>
    <row r="43676" spans="27:29" x14ac:dyDescent="0.25">
      <c r="AA43676"/>
      <c r="AB43676"/>
      <c r="AC43676"/>
    </row>
    <row r="43677" spans="27:29" x14ac:dyDescent="0.25">
      <c r="AA43677"/>
      <c r="AB43677"/>
      <c r="AC43677"/>
    </row>
    <row r="43678" spans="27:29" x14ac:dyDescent="0.25">
      <c r="AA43678"/>
      <c r="AB43678"/>
      <c r="AC43678"/>
    </row>
    <row r="43679" spans="27:29" x14ac:dyDescent="0.25">
      <c r="AA43679"/>
      <c r="AB43679"/>
      <c r="AC43679"/>
    </row>
    <row r="43680" spans="27:29" x14ac:dyDescent="0.25">
      <c r="AA43680"/>
      <c r="AB43680"/>
      <c r="AC43680"/>
    </row>
    <row r="43681" spans="27:29" x14ac:dyDescent="0.25">
      <c r="AA43681"/>
      <c r="AB43681"/>
      <c r="AC43681"/>
    </row>
    <row r="43682" spans="27:29" x14ac:dyDescent="0.25">
      <c r="AA43682"/>
      <c r="AB43682"/>
      <c r="AC43682"/>
    </row>
    <row r="43683" spans="27:29" x14ac:dyDescent="0.25">
      <c r="AA43683"/>
      <c r="AB43683"/>
      <c r="AC43683"/>
    </row>
    <row r="43684" spans="27:29" x14ac:dyDescent="0.25">
      <c r="AA43684"/>
      <c r="AB43684"/>
      <c r="AC43684"/>
    </row>
    <row r="43685" spans="27:29" x14ac:dyDescent="0.25">
      <c r="AA43685"/>
      <c r="AB43685"/>
      <c r="AC43685"/>
    </row>
    <row r="43686" spans="27:29" x14ac:dyDescent="0.25">
      <c r="AA43686"/>
      <c r="AB43686"/>
      <c r="AC43686"/>
    </row>
    <row r="43687" spans="27:29" x14ac:dyDescent="0.25">
      <c r="AA43687"/>
      <c r="AB43687"/>
      <c r="AC43687"/>
    </row>
    <row r="43688" spans="27:29" x14ac:dyDescent="0.25">
      <c r="AA43688"/>
      <c r="AB43688"/>
      <c r="AC43688"/>
    </row>
    <row r="43689" spans="27:29" x14ac:dyDescent="0.25">
      <c r="AA43689"/>
      <c r="AB43689"/>
      <c r="AC43689"/>
    </row>
    <row r="43690" spans="27:29" x14ac:dyDescent="0.25">
      <c r="AA43690"/>
      <c r="AB43690"/>
      <c r="AC43690"/>
    </row>
    <row r="43691" spans="27:29" x14ac:dyDescent="0.25">
      <c r="AA43691"/>
      <c r="AB43691"/>
      <c r="AC43691"/>
    </row>
    <row r="43692" spans="27:29" x14ac:dyDescent="0.25">
      <c r="AA43692"/>
      <c r="AB43692"/>
      <c r="AC43692"/>
    </row>
    <row r="43693" spans="27:29" x14ac:dyDescent="0.25">
      <c r="AA43693"/>
      <c r="AB43693"/>
      <c r="AC43693"/>
    </row>
    <row r="43694" spans="27:29" x14ac:dyDescent="0.25">
      <c r="AA43694"/>
      <c r="AB43694"/>
      <c r="AC43694"/>
    </row>
    <row r="43695" spans="27:29" x14ac:dyDescent="0.25">
      <c r="AA43695"/>
      <c r="AB43695"/>
      <c r="AC43695"/>
    </row>
    <row r="43696" spans="27:29" x14ac:dyDescent="0.25">
      <c r="AA43696"/>
      <c r="AB43696"/>
      <c r="AC43696"/>
    </row>
    <row r="43697" spans="27:29" x14ac:dyDescent="0.25">
      <c r="AA43697"/>
      <c r="AB43697"/>
      <c r="AC43697"/>
    </row>
    <row r="43698" spans="27:29" x14ac:dyDescent="0.25">
      <c r="AA43698"/>
      <c r="AB43698"/>
      <c r="AC43698"/>
    </row>
    <row r="43699" spans="27:29" x14ac:dyDescent="0.25">
      <c r="AA43699"/>
      <c r="AB43699"/>
      <c r="AC43699"/>
    </row>
    <row r="43700" spans="27:29" x14ac:dyDescent="0.25">
      <c r="AA43700"/>
      <c r="AB43700"/>
      <c r="AC43700"/>
    </row>
    <row r="43701" spans="27:29" x14ac:dyDescent="0.25">
      <c r="AA43701"/>
      <c r="AB43701"/>
      <c r="AC43701"/>
    </row>
    <row r="43702" spans="27:29" x14ac:dyDescent="0.25">
      <c r="AA43702"/>
      <c r="AB43702"/>
      <c r="AC43702"/>
    </row>
    <row r="43703" spans="27:29" x14ac:dyDescent="0.25">
      <c r="AA43703"/>
      <c r="AB43703"/>
      <c r="AC43703"/>
    </row>
    <row r="43704" spans="27:29" x14ac:dyDescent="0.25">
      <c r="AA43704"/>
      <c r="AB43704"/>
      <c r="AC43704"/>
    </row>
    <row r="43705" spans="27:29" x14ac:dyDescent="0.25">
      <c r="AA43705"/>
      <c r="AB43705"/>
      <c r="AC43705"/>
    </row>
    <row r="43706" spans="27:29" x14ac:dyDescent="0.25">
      <c r="AA43706"/>
      <c r="AB43706"/>
      <c r="AC43706"/>
    </row>
    <row r="43707" spans="27:29" x14ac:dyDescent="0.25">
      <c r="AA43707"/>
      <c r="AB43707"/>
      <c r="AC43707"/>
    </row>
    <row r="43708" spans="27:29" x14ac:dyDescent="0.25">
      <c r="AA43708"/>
      <c r="AB43708"/>
      <c r="AC43708"/>
    </row>
    <row r="43709" spans="27:29" x14ac:dyDescent="0.25">
      <c r="AA43709"/>
      <c r="AB43709"/>
      <c r="AC43709"/>
    </row>
    <row r="43710" spans="27:29" x14ac:dyDescent="0.25">
      <c r="AA43710"/>
      <c r="AB43710"/>
      <c r="AC43710"/>
    </row>
    <row r="43711" spans="27:29" x14ac:dyDescent="0.25">
      <c r="AA43711"/>
      <c r="AB43711"/>
      <c r="AC43711"/>
    </row>
    <row r="43712" spans="27:29" x14ac:dyDescent="0.25">
      <c r="AA43712"/>
      <c r="AB43712"/>
      <c r="AC43712"/>
    </row>
    <row r="43713" spans="27:29" x14ac:dyDescent="0.25">
      <c r="AA43713"/>
      <c r="AB43713"/>
      <c r="AC43713"/>
    </row>
    <row r="43714" spans="27:29" x14ac:dyDescent="0.25">
      <c r="AA43714"/>
      <c r="AB43714"/>
      <c r="AC43714"/>
    </row>
    <row r="43715" spans="27:29" x14ac:dyDescent="0.25">
      <c r="AA43715"/>
      <c r="AB43715"/>
      <c r="AC43715"/>
    </row>
    <row r="43716" spans="27:29" x14ac:dyDescent="0.25">
      <c r="AA43716"/>
      <c r="AB43716"/>
      <c r="AC43716"/>
    </row>
    <row r="43717" spans="27:29" x14ac:dyDescent="0.25">
      <c r="AA43717"/>
      <c r="AB43717"/>
      <c r="AC43717"/>
    </row>
    <row r="43718" spans="27:29" x14ac:dyDescent="0.25">
      <c r="AA43718"/>
      <c r="AB43718"/>
      <c r="AC43718"/>
    </row>
    <row r="43719" spans="27:29" x14ac:dyDescent="0.25">
      <c r="AA43719"/>
      <c r="AB43719"/>
      <c r="AC43719"/>
    </row>
    <row r="43720" spans="27:29" x14ac:dyDescent="0.25">
      <c r="AA43720"/>
      <c r="AB43720"/>
      <c r="AC43720"/>
    </row>
    <row r="43721" spans="27:29" x14ac:dyDescent="0.25">
      <c r="AA43721"/>
      <c r="AB43721"/>
      <c r="AC43721"/>
    </row>
    <row r="43722" spans="27:29" x14ac:dyDescent="0.25">
      <c r="AA43722"/>
      <c r="AB43722"/>
      <c r="AC43722"/>
    </row>
    <row r="43723" spans="27:29" x14ac:dyDescent="0.25">
      <c r="AA43723"/>
      <c r="AB43723"/>
      <c r="AC43723"/>
    </row>
    <row r="43724" spans="27:29" x14ac:dyDescent="0.25">
      <c r="AA43724"/>
      <c r="AB43724"/>
      <c r="AC43724"/>
    </row>
    <row r="43725" spans="27:29" x14ac:dyDescent="0.25">
      <c r="AA43725"/>
      <c r="AB43725"/>
      <c r="AC43725"/>
    </row>
    <row r="43726" spans="27:29" x14ac:dyDescent="0.25">
      <c r="AA43726"/>
      <c r="AB43726"/>
      <c r="AC43726"/>
    </row>
    <row r="43727" spans="27:29" x14ac:dyDescent="0.25">
      <c r="AA43727"/>
      <c r="AB43727"/>
      <c r="AC43727"/>
    </row>
    <row r="43728" spans="27:29" x14ac:dyDescent="0.25">
      <c r="AA43728"/>
      <c r="AB43728"/>
      <c r="AC43728"/>
    </row>
    <row r="43729" spans="27:29" x14ac:dyDescent="0.25">
      <c r="AA43729"/>
      <c r="AB43729"/>
      <c r="AC43729"/>
    </row>
    <row r="43730" spans="27:29" x14ac:dyDescent="0.25">
      <c r="AA43730"/>
      <c r="AB43730"/>
      <c r="AC43730"/>
    </row>
    <row r="43731" spans="27:29" x14ac:dyDescent="0.25">
      <c r="AA43731"/>
      <c r="AB43731"/>
      <c r="AC43731"/>
    </row>
    <row r="43732" spans="27:29" x14ac:dyDescent="0.25">
      <c r="AA43732"/>
      <c r="AB43732"/>
      <c r="AC43732"/>
    </row>
    <row r="43733" spans="27:29" x14ac:dyDescent="0.25">
      <c r="AA43733"/>
      <c r="AB43733"/>
      <c r="AC43733"/>
    </row>
    <row r="43734" spans="27:29" x14ac:dyDescent="0.25">
      <c r="AA43734"/>
      <c r="AB43734"/>
      <c r="AC43734"/>
    </row>
    <row r="43735" spans="27:29" x14ac:dyDescent="0.25">
      <c r="AA43735"/>
      <c r="AB43735"/>
      <c r="AC43735"/>
    </row>
    <row r="43736" spans="27:29" x14ac:dyDescent="0.25">
      <c r="AA43736"/>
      <c r="AB43736"/>
      <c r="AC43736"/>
    </row>
    <row r="43737" spans="27:29" x14ac:dyDescent="0.25">
      <c r="AA43737"/>
      <c r="AB43737"/>
      <c r="AC43737"/>
    </row>
    <row r="43738" spans="27:29" x14ac:dyDescent="0.25">
      <c r="AA43738"/>
      <c r="AB43738"/>
      <c r="AC43738"/>
    </row>
    <row r="43739" spans="27:29" x14ac:dyDescent="0.25">
      <c r="AA43739"/>
      <c r="AB43739"/>
      <c r="AC43739"/>
    </row>
    <row r="43740" spans="27:29" x14ac:dyDescent="0.25">
      <c r="AA43740"/>
      <c r="AB43740"/>
      <c r="AC43740"/>
    </row>
    <row r="43741" spans="27:29" x14ac:dyDescent="0.25">
      <c r="AA43741"/>
      <c r="AB43741"/>
      <c r="AC43741"/>
    </row>
    <row r="43742" spans="27:29" x14ac:dyDescent="0.25">
      <c r="AA43742"/>
      <c r="AB43742"/>
      <c r="AC43742"/>
    </row>
    <row r="43743" spans="27:29" x14ac:dyDescent="0.25">
      <c r="AA43743"/>
      <c r="AB43743"/>
      <c r="AC43743"/>
    </row>
    <row r="43744" spans="27:29" x14ac:dyDescent="0.25">
      <c r="AA43744"/>
      <c r="AB43744"/>
      <c r="AC43744"/>
    </row>
    <row r="43745" spans="27:29" x14ac:dyDescent="0.25">
      <c r="AA43745"/>
      <c r="AB43745"/>
      <c r="AC43745"/>
    </row>
    <row r="43746" spans="27:29" x14ac:dyDescent="0.25">
      <c r="AA43746"/>
      <c r="AB43746"/>
      <c r="AC43746"/>
    </row>
    <row r="43747" spans="27:29" x14ac:dyDescent="0.25">
      <c r="AA43747"/>
      <c r="AB43747"/>
      <c r="AC43747"/>
    </row>
    <row r="43748" spans="27:29" x14ac:dyDescent="0.25">
      <c r="AA43748"/>
      <c r="AB43748"/>
      <c r="AC43748"/>
    </row>
    <row r="43749" spans="27:29" x14ac:dyDescent="0.25">
      <c r="AA43749"/>
      <c r="AB43749"/>
      <c r="AC43749"/>
    </row>
    <row r="43750" spans="27:29" x14ac:dyDescent="0.25">
      <c r="AA43750"/>
      <c r="AB43750"/>
      <c r="AC43750"/>
    </row>
    <row r="43751" spans="27:29" x14ac:dyDescent="0.25">
      <c r="AA43751"/>
      <c r="AB43751"/>
      <c r="AC43751"/>
    </row>
    <row r="43752" spans="27:29" x14ac:dyDescent="0.25">
      <c r="AA43752"/>
      <c r="AB43752"/>
      <c r="AC43752"/>
    </row>
    <row r="43753" spans="27:29" x14ac:dyDescent="0.25">
      <c r="AA43753"/>
      <c r="AB43753"/>
      <c r="AC43753"/>
    </row>
    <row r="43754" spans="27:29" x14ac:dyDescent="0.25">
      <c r="AA43754"/>
      <c r="AB43754"/>
      <c r="AC43754"/>
    </row>
    <row r="43755" spans="27:29" x14ac:dyDescent="0.25">
      <c r="AA43755"/>
      <c r="AB43755"/>
      <c r="AC43755"/>
    </row>
    <row r="43756" spans="27:29" x14ac:dyDescent="0.25">
      <c r="AA43756"/>
      <c r="AB43756"/>
      <c r="AC43756"/>
    </row>
    <row r="43757" spans="27:29" x14ac:dyDescent="0.25">
      <c r="AA43757"/>
      <c r="AB43757"/>
      <c r="AC43757"/>
    </row>
    <row r="43758" spans="27:29" x14ac:dyDescent="0.25">
      <c r="AA43758"/>
      <c r="AB43758"/>
      <c r="AC43758"/>
    </row>
    <row r="43759" spans="27:29" x14ac:dyDescent="0.25">
      <c r="AA43759"/>
      <c r="AB43759"/>
      <c r="AC43759"/>
    </row>
    <row r="43760" spans="27:29" x14ac:dyDescent="0.25">
      <c r="AA43760"/>
      <c r="AB43760"/>
      <c r="AC43760"/>
    </row>
    <row r="43761" spans="27:29" x14ac:dyDescent="0.25">
      <c r="AA43761"/>
      <c r="AB43761"/>
      <c r="AC43761"/>
    </row>
    <row r="43762" spans="27:29" x14ac:dyDescent="0.25">
      <c r="AA43762"/>
      <c r="AB43762"/>
      <c r="AC43762"/>
    </row>
    <row r="43763" spans="27:29" x14ac:dyDescent="0.25">
      <c r="AA43763"/>
      <c r="AB43763"/>
      <c r="AC43763"/>
    </row>
    <row r="43764" spans="27:29" x14ac:dyDescent="0.25">
      <c r="AA43764"/>
      <c r="AB43764"/>
      <c r="AC43764"/>
    </row>
    <row r="43765" spans="27:29" x14ac:dyDescent="0.25">
      <c r="AA43765"/>
      <c r="AB43765"/>
      <c r="AC43765"/>
    </row>
    <row r="43766" spans="27:29" x14ac:dyDescent="0.25">
      <c r="AA43766"/>
      <c r="AB43766"/>
      <c r="AC43766"/>
    </row>
    <row r="43767" spans="27:29" x14ac:dyDescent="0.25">
      <c r="AA43767"/>
      <c r="AB43767"/>
      <c r="AC43767"/>
    </row>
    <row r="43768" spans="27:29" x14ac:dyDescent="0.25">
      <c r="AA43768"/>
      <c r="AB43768"/>
      <c r="AC43768"/>
    </row>
    <row r="43769" spans="27:29" x14ac:dyDescent="0.25">
      <c r="AA43769"/>
      <c r="AB43769"/>
      <c r="AC43769"/>
    </row>
    <row r="43770" spans="27:29" x14ac:dyDescent="0.25">
      <c r="AA43770"/>
      <c r="AB43770"/>
      <c r="AC43770"/>
    </row>
    <row r="43771" spans="27:29" x14ac:dyDescent="0.25">
      <c r="AA43771"/>
      <c r="AB43771"/>
      <c r="AC43771"/>
    </row>
    <row r="43772" spans="27:29" x14ac:dyDescent="0.25">
      <c r="AA43772"/>
      <c r="AB43772"/>
      <c r="AC43772"/>
    </row>
    <row r="43773" spans="27:29" x14ac:dyDescent="0.25">
      <c r="AA43773"/>
      <c r="AB43773"/>
      <c r="AC43773"/>
    </row>
    <row r="43774" spans="27:29" x14ac:dyDescent="0.25">
      <c r="AA43774"/>
      <c r="AB43774"/>
      <c r="AC43774"/>
    </row>
    <row r="43775" spans="27:29" x14ac:dyDescent="0.25">
      <c r="AA43775"/>
      <c r="AB43775"/>
      <c r="AC43775"/>
    </row>
    <row r="43776" spans="27:29" x14ac:dyDescent="0.25">
      <c r="AA43776"/>
      <c r="AB43776"/>
      <c r="AC43776"/>
    </row>
    <row r="43777" spans="27:29" x14ac:dyDescent="0.25">
      <c r="AA43777"/>
      <c r="AB43777"/>
      <c r="AC43777"/>
    </row>
    <row r="43778" spans="27:29" x14ac:dyDescent="0.25">
      <c r="AA43778"/>
      <c r="AB43778"/>
      <c r="AC43778"/>
    </row>
    <row r="43779" spans="27:29" x14ac:dyDescent="0.25">
      <c r="AA43779"/>
      <c r="AB43779"/>
      <c r="AC43779"/>
    </row>
    <row r="43780" spans="27:29" x14ac:dyDescent="0.25">
      <c r="AA43780"/>
      <c r="AB43780"/>
      <c r="AC43780"/>
    </row>
    <row r="43781" spans="27:29" x14ac:dyDescent="0.25">
      <c r="AA43781"/>
      <c r="AB43781"/>
      <c r="AC43781"/>
    </row>
    <row r="43782" spans="27:29" x14ac:dyDescent="0.25">
      <c r="AA43782"/>
      <c r="AB43782"/>
      <c r="AC43782"/>
    </row>
    <row r="43783" spans="27:29" x14ac:dyDescent="0.25">
      <c r="AA43783"/>
      <c r="AB43783"/>
      <c r="AC43783"/>
    </row>
    <row r="43784" spans="27:29" x14ac:dyDescent="0.25">
      <c r="AA43784"/>
      <c r="AB43784"/>
      <c r="AC43784"/>
    </row>
    <row r="43785" spans="27:29" x14ac:dyDescent="0.25">
      <c r="AA43785"/>
      <c r="AB43785"/>
      <c r="AC43785"/>
    </row>
    <row r="43786" spans="27:29" x14ac:dyDescent="0.25">
      <c r="AA43786"/>
      <c r="AB43786"/>
      <c r="AC43786"/>
    </row>
    <row r="43787" spans="27:29" x14ac:dyDescent="0.25">
      <c r="AA43787"/>
      <c r="AB43787"/>
      <c r="AC43787"/>
    </row>
    <row r="43788" spans="27:29" x14ac:dyDescent="0.25">
      <c r="AA43788"/>
      <c r="AB43788"/>
      <c r="AC43788"/>
    </row>
    <row r="43789" spans="27:29" x14ac:dyDescent="0.25">
      <c r="AA43789"/>
      <c r="AB43789"/>
      <c r="AC43789"/>
    </row>
    <row r="43790" spans="27:29" x14ac:dyDescent="0.25">
      <c r="AA43790"/>
      <c r="AB43790"/>
      <c r="AC43790"/>
    </row>
    <row r="43791" spans="27:29" x14ac:dyDescent="0.25">
      <c r="AA43791"/>
      <c r="AB43791"/>
      <c r="AC43791"/>
    </row>
    <row r="43792" spans="27:29" x14ac:dyDescent="0.25">
      <c r="AA43792"/>
      <c r="AB43792"/>
      <c r="AC43792"/>
    </row>
    <row r="43793" spans="27:29" x14ac:dyDescent="0.25">
      <c r="AA43793"/>
      <c r="AB43793"/>
      <c r="AC43793"/>
    </row>
    <row r="43794" spans="27:29" x14ac:dyDescent="0.25">
      <c r="AA43794"/>
      <c r="AB43794"/>
      <c r="AC43794"/>
    </row>
    <row r="43795" spans="27:29" x14ac:dyDescent="0.25">
      <c r="AA43795"/>
      <c r="AB43795"/>
      <c r="AC43795"/>
    </row>
    <row r="43796" spans="27:29" x14ac:dyDescent="0.25">
      <c r="AA43796"/>
      <c r="AB43796"/>
      <c r="AC43796"/>
    </row>
    <row r="43797" spans="27:29" x14ac:dyDescent="0.25">
      <c r="AA43797"/>
      <c r="AB43797"/>
      <c r="AC43797"/>
    </row>
    <row r="43798" spans="27:29" x14ac:dyDescent="0.25">
      <c r="AA43798"/>
      <c r="AB43798"/>
      <c r="AC43798"/>
    </row>
    <row r="43799" spans="27:29" x14ac:dyDescent="0.25">
      <c r="AA43799"/>
      <c r="AB43799"/>
      <c r="AC43799"/>
    </row>
    <row r="43800" spans="27:29" x14ac:dyDescent="0.25">
      <c r="AA43800"/>
      <c r="AB43800"/>
      <c r="AC43800"/>
    </row>
    <row r="43801" spans="27:29" x14ac:dyDescent="0.25">
      <c r="AA43801"/>
      <c r="AB43801"/>
      <c r="AC43801"/>
    </row>
    <row r="43802" spans="27:29" x14ac:dyDescent="0.25">
      <c r="AA43802"/>
      <c r="AB43802"/>
      <c r="AC43802"/>
    </row>
    <row r="43803" spans="27:29" x14ac:dyDescent="0.25">
      <c r="AA43803"/>
      <c r="AB43803"/>
      <c r="AC43803"/>
    </row>
    <row r="43804" spans="27:29" x14ac:dyDescent="0.25">
      <c r="AA43804"/>
      <c r="AB43804"/>
      <c r="AC43804"/>
    </row>
    <row r="43805" spans="27:29" x14ac:dyDescent="0.25">
      <c r="AA43805"/>
      <c r="AB43805"/>
      <c r="AC43805"/>
    </row>
    <row r="43806" spans="27:29" x14ac:dyDescent="0.25">
      <c r="AA43806"/>
      <c r="AB43806"/>
      <c r="AC43806"/>
    </row>
    <row r="43807" spans="27:29" x14ac:dyDescent="0.25">
      <c r="AA43807"/>
      <c r="AB43807"/>
      <c r="AC43807"/>
    </row>
    <row r="43808" spans="27:29" x14ac:dyDescent="0.25">
      <c r="AA43808"/>
      <c r="AB43808"/>
      <c r="AC43808"/>
    </row>
    <row r="43809" spans="27:29" x14ac:dyDescent="0.25">
      <c r="AA43809"/>
      <c r="AB43809"/>
      <c r="AC43809"/>
    </row>
    <row r="43810" spans="27:29" x14ac:dyDescent="0.25">
      <c r="AA43810"/>
      <c r="AB43810"/>
      <c r="AC43810"/>
    </row>
    <row r="43811" spans="27:29" x14ac:dyDescent="0.25">
      <c r="AA43811"/>
      <c r="AB43811"/>
      <c r="AC43811"/>
    </row>
    <row r="43812" spans="27:29" x14ac:dyDescent="0.25">
      <c r="AA43812"/>
      <c r="AB43812"/>
      <c r="AC43812"/>
    </row>
    <row r="43813" spans="27:29" x14ac:dyDescent="0.25">
      <c r="AA43813"/>
      <c r="AB43813"/>
      <c r="AC43813"/>
    </row>
    <row r="43814" spans="27:29" x14ac:dyDescent="0.25">
      <c r="AA43814"/>
      <c r="AB43814"/>
      <c r="AC43814"/>
    </row>
    <row r="43815" spans="27:29" x14ac:dyDescent="0.25">
      <c r="AA43815"/>
      <c r="AB43815"/>
      <c r="AC43815"/>
    </row>
    <row r="43816" spans="27:29" x14ac:dyDescent="0.25">
      <c r="AA43816"/>
      <c r="AB43816"/>
      <c r="AC43816"/>
    </row>
    <row r="43817" spans="27:29" x14ac:dyDescent="0.25">
      <c r="AA43817"/>
      <c r="AB43817"/>
      <c r="AC43817"/>
    </row>
    <row r="43818" spans="27:29" x14ac:dyDescent="0.25">
      <c r="AA43818"/>
      <c r="AB43818"/>
      <c r="AC43818"/>
    </row>
    <row r="43819" spans="27:29" x14ac:dyDescent="0.25">
      <c r="AA43819"/>
      <c r="AB43819"/>
      <c r="AC43819"/>
    </row>
    <row r="43820" spans="27:29" x14ac:dyDescent="0.25">
      <c r="AA43820"/>
      <c r="AB43820"/>
      <c r="AC43820"/>
    </row>
    <row r="43821" spans="27:29" x14ac:dyDescent="0.25">
      <c r="AA43821"/>
      <c r="AB43821"/>
      <c r="AC43821"/>
    </row>
    <row r="43822" spans="27:29" x14ac:dyDescent="0.25">
      <c r="AA43822"/>
      <c r="AB43822"/>
      <c r="AC43822"/>
    </row>
    <row r="43823" spans="27:29" x14ac:dyDescent="0.25">
      <c r="AA43823"/>
      <c r="AB43823"/>
      <c r="AC43823"/>
    </row>
    <row r="43824" spans="27:29" x14ac:dyDescent="0.25">
      <c r="AA43824"/>
      <c r="AB43824"/>
      <c r="AC43824"/>
    </row>
    <row r="43825" spans="27:29" x14ac:dyDescent="0.25">
      <c r="AA43825"/>
      <c r="AB43825"/>
      <c r="AC43825"/>
    </row>
    <row r="43826" spans="27:29" x14ac:dyDescent="0.25">
      <c r="AA43826"/>
      <c r="AB43826"/>
      <c r="AC43826"/>
    </row>
    <row r="43827" spans="27:29" x14ac:dyDescent="0.25">
      <c r="AA43827"/>
      <c r="AB43827"/>
      <c r="AC43827"/>
    </row>
    <row r="43828" spans="27:29" x14ac:dyDescent="0.25">
      <c r="AA43828"/>
      <c r="AB43828"/>
      <c r="AC43828"/>
    </row>
    <row r="43829" spans="27:29" x14ac:dyDescent="0.25">
      <c r="AA43829"/>
      <c r="AB43829"/>
      <c r="AC43829"/>
    </row>
    <row r="43830" spans="27:29" x14ac:dyDescent="0.25">
      <c r="AA43830"/>
      <c r="AB43830"/>
      <c r="AC43830"/>
    </row>
    <row r="43831" spans="27:29" x14ac:dyDescent="0.25">
      <c r="AA43831"/>
      <c r="AB43831"/>
      <c r="AC43831"/>
    </row>
    <row r="43832" spans="27:29" x14ac:dyDescent="0.25">
      <c r="AA43832"/>
      <c r="AB43832"/>
      <c r="AC43832"/>
    </row>
    <row r="43833" spans="27:29" x14ac:dyDescent="0.25">
      <c r="AA43833"/>
      <c r="AB43833"/>
      <c r="AC43833"/>
    </row>
    <row r="43834" spans="27:29" x14ac:dyDescent="0.25">
      <c r="AA43834"/>
      <c r="AB43834"/>
      <c r="AC43834"/>
    </row>
    <row r="43835" spans="27:29" x14ac:dyDescent="0.25">
      <c r="AA43835"/>
      <c r="AB43835"/>
      <c r="AC43835"/>
    </row>
    <row r="43836" spans="27:29" x14ac:dyDescent="0.25">
      <c r="AA43836"/>
      <c r="AB43836"/>
      <c r="AC43836"/>
    </row>
    <row r="43837" spans="27:29" x14ac:dyDescent="0.25">
      <c r="AA43837"/>
      <c r="AB43837"/>
      <c r="AC43837"/>
    </row>
    <row r="43838" spans="27:29" x14ac:dyDescent="0.25">
      <c r="AA43838"/>
      <c r="AB43838"/>
      <c r="AC43838"/>
    </row>
    <row r="43839" spans="27:29" x14ac:dyDescent="0.25">
      <c r="AA43839"/>
      <c r="AB43839"/>
      <c r="AC43839"/>
    </row>
    <row r="43840" spans="27:29" x14ac:dyDescent="0.25">
      <c r="AA43840"/>
      <c r="AB43840"/>
      <c r="AC43840"/>
    </row>
    <row r="43841" spans="27:29" x14ac:dyDescent="0.25">
      <c r="AA43841"/>
      <c r="AB43841"/>
      <c r="AC43841"/>
    </row>
    <row r="43842" spans="27:29" x14ac:dyDescent="0.25">
      <c r="AA43842"/>
      <c r="AB43842"/>
      <c r="AC43842"/>
    </row>
    <row r="43843" spans="27:29" x14ac:dyDescent="0.25">
      <c r="AA43843"/>
      <c r="AB43843"/>
      <c r="AC43843"/>
    </row>
    <row r="43844" spans="27:29" x14ac:dyDescent="0.25">
      <c r="AA43844"/>
      <c r="AB43844"/>
      <c r="AC43844"/>
    </row>
    <row r="43845" spans="27:29" x14ac:dyDescent="0.25">
      <c r="AA43845"/>
      <c r="AB43845"/>
      <c r="AC43845"/>
    </row>
    <row r="43846" spans="27:29" x14ac:dyDescent="0.25">
      <c r="AA43846"/>
      <c r="AB43846"/>
      <c r="AC43846"/>
    </row>
    <row r="43847" spans="27:29" x14ac:dyDescent="0.25">
      <c r="AA43847"/>
      <c r="AB43847"/>
      <c r="AC43847"/>
    </row>
    <row r="43848" spans="27:29" x14ac:dyDescent="0.25">
      <c r="AA43848"/>
      <c r="AB43848"/>
      <c r="AC43848"/>
    </row>
    <row r="43849" spans="27:29" x14ac:dyDescent="0.25">
      <c r="AA43849"/>
      <c r="AB43849"/>
      <c r="AC43849"/>
    </row>
    <row r="43850" spans="27:29" x14ac:dyDescent="0.25">
      <c r="AA43850"/>
      <c r="AB43850"/>
      <c r="AC43850"/>
    </row>
    <row r="43851" spans="27:29" x14ac:dyDescent="0.25">
      <c r="AA43851"/>
      <c r="AB43851"/>
      <c r="AC43851"/>
    </row>
    <row r="43852" spans="27:29" x14ac:dyDescent="0.25">
      <c r="AA43852"/>
      <c r="AB43852"/>
      <c r="AC43852"/>
    </row>
    <row r="43853" spans="27:29" x14ac:dyDescent="0.25">
      <c r="AA43853"/>
      <c r="AB43853"/>
      <c r="AC43853"/>
    </row>
    <row r="43854" spans="27:29" x14ac:dyDescent="0.25">
      <c r="AA43854"/>
      <c r="AB43854"/>
      <c r="AC43854"/>
    </row>
    <row r="43855" spans="27:29" x14ac:dyDescent="0.25">
      <c r="AA43855"/>
      <c r="AB43855"/>
      <c r="AC43855"/>
    </row>
    <row r="43856" spans="27:29" x14ac:dyDescent="0.25">
      <c r="AA43856"/>
      <c r="AB43856"/>
      <c r="AC43856"/>
    </row>
    <row r="43857" spans="27:29" x14ac:dyDescent="0.25">
      <c r="AA43857"/>
      <c r="AB43857"/>
      <c r="AC43857"/>
    </row>
    <row r="43858" spans="27:29" x14ac:dyDescent="0.25">
      <c r="AA43858"/>
      <c r="AB43858"/>
      <c r="AC43858"/>
    </row>
    <row r="43859" spans="27:29" x14ac:dyDescent="0.25">
      <c r="AA43859"/>
      <c r="AB43859"/>
      <c r="AC43859"/>
    </row>
    <row r="43860" spans="27:29" x14ac:dyDescent="0.25">
      <c r="AA43860"/>
      <c r="AB43860"/>
      <c r="AC43860"/>
    </row>
    <row r="43861" spans="27:29" x14ac:dyDescent="0.25">
      <c r="AA43861"/>
      <c r="AB43861"/>
      <c r="AC43861"/>
    </row>
    <row r="43862" spans="27:29" x14ac:dyDescent="0.25">
      <c r="AA43862"/>
      <c r="AB43862"/>
      <c r="AC43862"/>
    </row>
    <row r="43863" spans="27:29" x14ac:dyDescent="0.25">
      <c r="AA43863"/>
      <c r="AB43863"/>
      <c r="AC43863"/>
    </row>
    <row r="43864" spans="27:29" x14ac:dyDescent="0.25">
      <c r="AA43864"/>
      <c r="AB43864"/>
      <c r="AC43864"/>
    </row>
    <row r="43865" spans="27:29" x14ac:dyDescent="0.25">
      <c r="AA43865"/>
      <c r="AB43865"/>
      <c r="AC43865"/>
    </row>
    <row r="43866" spans="27:29" x14ac:dyDescent="0.25">
      <c r="AA43866"/>
      <c r="AB43866"/>
      <c r="AC43866"/>
    </row>
    <row r="43867" spans="27:29" x14ac:dyDescent="0.25">
      <c r="AA43867"/>
      <c r="AB43867"/>
      <c r="AC43867"/>
    </row>
    <row r="43868" spans="27:29" x14ac:dyDescent="0.25">
      <c r="AA43868"/>
      <c r="AB43868"/>
      <c r="AC43868"/>
    </row>
    <row r="43869" spans="27:29" x14ac:dyDescent="0.25">
      <c r="AA43869"/>
      <c r="AB43869"/>
      <c r="AC43869"/>
    </row>
    <row r="43870" spans="27:29" x14ac:dyDescent="0.25">
      <c r="AA43870"/>
      <c r="AB43870"/>
      <c r="AC43870"/>
    </row>
    <row r="43871" spans="27:29" x14ac:dyDescent="0.25">
      <c r="AA43871"/>
      <c r="AB43871"/>
      <c r="AC43871"/>
    </row>
    <row r="43872" spans="27:29" x14ac:dyDescent="0.25">
      <c r="AA43872"/>
      <c r="AB43872"/>
      <c r="AC43872"/>
    </row>
    <row r="43873" spans="27:29" x14ac:dyDescent="0.25">
      <c r="AA43873"/>
      <c r="AB43873"/>
      <c r="AC43873"/>
    </row>
    <row r="43874" spans="27:29" x14ac:dyDescent="0.25">
      <c r="AA43874"/>
      <c r="AB43874"/>
      <c r="AC43874"/>
    </row>
    <row r="43875" spans="27:29" x14ac:dyDescent="0.25">
      <c r="AA43875"/>
      <c r="AB43875"/>
      <c r="AC43875"/>
    </row>
    <row r="43876" spans="27:29" x14ac:dyDescent="0.25">
      <c r="AA43876"/>
      <c r="AB43876"/>
      <c r="AC43876"/>
    </row>
    <row r="43877" spans="27:29" x14ac:dyDescent="0.25">
      <c r="AA43877"/>
      <c r="AB43877"/>
      <c r="AC43877"/>
    </row>
    <row r="43878" spans="27:29" x14ac:dyDescent="0.25">
      <c r="AA43878"/>
      <c r="AB43878"/>
      <c r="AC43878"/>
    </row>
    <row r="43879" spans="27:29" x14ac:dyDescent="0.25">
      <c r="AA43879"/>
      <c r="AB43879"/>
      <c r="AC43879"/>
    </row>
    <row r="43880" spans="27:29" x14ac:dyDescent="0.25">
      <c r="AA43880"/>
      <c r="AB43880"/>
      <c r="AC43880"/>
    </row>
    <row r="43881" spans="27:29" x14ac:dyDescent="0.25">
      <c r="AA43881"/>
      <c r="AB43881"/>
      <c r="AC43881"/>
    </row>
    <row r="43882" spans="27:29" x14ac:dyDescent="0.25">
      <c r="AA43882"/>
      <c r="AB43882"/>
      <c r="AC43882"/>
    </row>
    <row r="43883" spans="27:29" x14ac:dyDescent="0.25">
      <c r="AA43883"/>
      <c r="AB43883"/>
      <c r="AC43883"/>
    </row>
    <row r="43884" spans="27:29" x14ac:dyDescent="0.25">
      <c r="AA43884"/>
      <c r="AB43884"/>
      <c r="AC43884"/>
    </row>
    <row r="43885" spans="27:29" x14ac:dyDescent="0.25">
      <c r="AA43885"/>
      <c r="AB43885"/>
      <c r="AC43885"/>
    </row>
    <row r="43886" spans="27:29" x14ac:dyDescent="0.25">
      <c r="AA43886"/>
      <c r="AB43886"/>
      <c r="AC43886"/>
    </row>
    <row r="43887" spans="27:29" x14ac:dyDescent="0.25">
      <c r="AA43887"/>
      <c r="AB43887"/>
      <c r="AC43887"/>
    </row>
    <row r="43888" spans="27:29" x14ac:dyDescent="0.25">
      <c r="AA43888"/>
      <c r="AB43888"/>
      <c r="AC43888"/>
    </row>
    <row r="43889" spans="27:29" x14ac:dyDescent="0.25">
      <c r="AA43889"/>
      <c r="AB43889"/>
      <c r="AC43889"/>
    </row>
    <row r="43890" spans="27:29" x14ac:dyDescent="0.25">
      <c r="AA43890"/>
      <c r="AB43890"/>
      <c r="AC43890"/>
    </row>
    <row r="43891" spans="27:29" x14ac:dyDescent="0.25">
      <c r="AA43891"/>
      <c r="AB43891"/>
      <c r="AC43891"/>
    </row>
    <row r="43892" spans="27:29" x14ac:dyDescent="0.25">
      <c r="AA43892"/>
      <c r="AB43892"/>
      <c r="AC43892"/>
    </row>
    <row r="43893" spans="27:29" x14ac:dyDescent="0.25">
      <c r="AA43893"/>
      <c r="AB43893"/>
      <c r="AC43893"/>
    </row>
    <row r="43894" spans="27:29" x14ac:dyDescent="0.25">
      <c r="AA43894"/>
      <c r="AB43894"/>
      <c r="AC43894"/>
    </row>
    <row r="43895" spans="27:29" x14ac:dyDescent="0.25">
      <c r="AA43895"/>
      <c r="AB43895"/>
      <c r="AC43895"/>
    </row>
    <row r="43896" spans="27:29" x14ac:dyDescent="0.25">
      <c r="AA43896"/>
      <c r="AB43896"/>
      <c r="AC43896"/>
    </row>
    <row r="43897" spans="27:29" x14ac:dyDescent="0.25">
      <c r="AA43897"/>
      <c r="AB43897"/>
      <c r="AC43897"/>
    </row>
    <row r="43898" spans="27:29" x14ac:dyDescent="0.25">
      <c r="AA43898"/>
      <c r="AB43898"/>
      <c r="AC43898"/>
    </row>
    <row r="43899" spans="27:29" x14ac:dyDescent="0.25">
      <c r="AA43899"/>
      <c r="AB43899"/>
      <c r="AC43899"/>
    </row>
    <row r="43900" spans="27:29" x14ac:dyDescent="0.25">
      <c r="AA43900"/>
      <c r="AB43900"/>
      <c r="AC43900"/>
    </row>
    <row r="43901" spans="27:29" x14ac:dyDescent="0.25">
      <c r="AA43901"/>
      <c r="AB43901"/>
      <c r="AC43901"/>
    </row>
    <row r="43902" spans="27:29" x14ac:dyDescent="0.25">
      <c r="AA43902"/>
      <c r="AB43902"/>
      <c r="AC43902"/>
    </row>
    <row r="43903" spans="27:29" x14ac:dyDescent="0.25">
      <c r="AA43903"/>
      <c r="AB43903"/>
      <c r="AC43903"/>
    </row>
    <row r="43904" spans="27:29" x14ac:dyDescent="0.25">
      <c r="AA43904"/>
      <c r="AB43904"/>
      <c r="AC43904"/>
    </row>
    <row r="43905" spans="27:29" x14ac:dyDescent="0.25">
      <c r="AA43905"/>
      <c r="AB43905"/>
      <c r="AC43905"/>
    </row>
    <row r="43906" spans="27:29" x14ac:dyDescent="0.25">
      <c r="AA43906"/>
      <c r="AB43906"/>
      <c r="AC43906"/>
    </row>
    <row r="43907" spans="27:29" x14ac:dyDescent="0.25">
      <c r="AA43907"/>
      <c r="AB43907"/>
      <c r="AC43907"/>
    </row>
    <row r="43908" spans="27:29" x14ac:dyDescent="0.25">
      <c r="AA43908"/>
      <c r="AB43908"/>
      <c r="AC43908"/>
    </row>
    <row r="43909" spans="27:29" x14ac:dyDescent="0.25">
      <c r="AA43909"/>
      <c r="AB43909"/>
      <c r="AC43909"/>
    </row>
    <row r="43910" spans="27:29" x14ac:dyDescent="0.25">
      <c r="AA43910"/>
      <c r="AB43910"/>
      <c r="AC43910"/>
    </row>
    <row r="43911" spans="27:29" x14ac:dyDescent="0.25">
      <c r="AA43911"/>
      <c r="AB43911"/>
      <c r="AC43911"/>
    </row>
    <row r="43912" spans="27:29" x14ac:dyDescent="0.25">
      <c r="AA43912"/>
      <c r="AB43912"/>
      <c r="AC43912"/>
    </row>
    <row r="43913" spans="27:29" x14ac:dyDescent="0.25">
      <c r="AA43913"/>
      <c r="AB43913"/>
      <c r="AC43913"/>
    </row>
    <row r="43914" spans="27:29" x14ac:dyDescent="0.25">
      <c r="AA43914"/>
      <c r="AB43914"/>
      <c r="AC43914"/>
    </row>
    <row r="43915" spans="27:29" x14ac:dyDescent="0.25">
      <c r="AA43915"/>
      <c r="AB43915"/>
      <c r="AC43915"/>
    </row>
    <row r="43916" spans="27:29" x14ac:dyDescent="0.25">
      <c r="AA43916"/>
      <c r="AB43916"/>
      <c r="AC43916"/>
    </row>
    <row r="43917" spans="27:29" x14ac:dyDescent="0.25">
      <c r="AA43917"/>
      <c r="AB43917"/>
      <c r="AC43917"/>
    </row>
    <row r="43918" spans="27:29" x14ac:dyDescent="0.25">
      <c r="AA43918"/>
      <c r="AB43918"/>
      <c r="AC43918"/>
    </row>
    <row r="43919" spans="27:29" x14ac:dyDescent="0.25">
      <c r="AA43919"/>
      <c r="AB43919"/>
      <c r="AC43919"/>
    </row>
    <row r="43920" spans="27:29" x14ac:dyDescent="0.25">
      <c r="AA43920"/>
      <c r="AB43920"/>
      <c r="AC43920"/>
    </row>
    <row r="43921" spans="27:29" x14ac:dyDescent="0.25">
      <c r="AA43921"/>
      <c r="AB43921"/>
      <c r="AC43921"/>
    </row>
    <row r="43922" spans="27:29" x14ac:dyDescent="0.25">
      <c r="AA43922"/>
      <c r="AB43922"/>
      <c r="AC43922"/>
    </row>
    <row r="43923" spans="27:29" x14ac:dyDescent="0.25">
      <c r="AA43923"/>
      <c r="AB43923"/>
      <c r="AC43923"/>
    </row>
    <row r="43924" spans="27:29" x14ac:dyDescent="0.25">
      <c r="AA43924"/>
      <c r="AB43924"/>
      <c r="AC43924"/>
    </row>
    <row r="43925" spans="27:29" x14ac:dyDescent="0.25">
      <c r="AA43925"/>
      <c r="AB43925"/>
      <c r="AC43925"/>
    </row>
    <row r="43926" spans="27:29" x14ac:dyDescent="0.25">
      <c r="AA43926"/>
      <c r="AB43926"/>
      <c r="AC43926"/>
    </row>
    <row r="43927" spans="27:29" x14ac:dyDescent="0.25">
      <c r="AA43927"/>
      <c r="AB43927"/>
      <c r="AC43927"/>
    </row>
    <row r="43928" spans="27:29" x14ac:dyDescent="0.25">
      <c r="AA43928"/>
      <c r="AB43928"/>
      <c r="AC43928"/>
    </row>
    <row r="43929" spans="27:29" x14ac:dyDescent="0.25">
      <c r="AA43929"/>
      <c r="AB43929"/>
      <c r="AC43929"/>
    </row>
    <row r="43930" spans="27:29" x14ac:dyDescent="0.25">
      <c r="AA43930"/>
      <c r="AB43930"/>
      <c r="AC43930"/>
    </row>
    <row r="43931" spans="27:29" x14ac:dyDescent="0.25">
      <c r="AA43931"/>
      <c r="AB43931"/>
      <c r="AC43931"/>
    </row>
    <row r="43932" spans="27:29" x14ac:dyDescent="0.25">
      <c r="AA43932"/>
      <c r="AB43932"/>
      <c r="AC43932"/>
    </row>
    <row r="43933" spans="27:29" x14ac:dyDescent="0.25">
      <c r="AA43933"/>
      <c r="AB43933"/>
      <c r="AC43933"/>
    </row>
    <row r="43934" spans="27:29" x14ac:dyDescent="0.25">
      <c r="AA43934"/>
      <c r="AB43934"/>
      <c r="AC43934"/>
    </row>
    <row r="43935" spans="27:29" x14ac:dyDescent="0.25">
      <c r="AA43935"/>
      <c r="AB43935"/>
      <c r="AC43935"/>
    </row>
    <row r="43936" spans="27:29" x14ac:dyDescent="0.25">
      <c r="AA43936"/>
      <c r="AB43936"/>
      <c r="AC43936"/>
    </row>
    <row r="43937" spans="27:29" x14ac:dyDescent="0.25">
      <c r="AA43937"/>
      <c r="AB43937"/>
      <c r="AC43937"/>
    </row>
    <row r="43938" spans="27:29" x14ac:dyDescent="0.25">
      <c r="AA43938"/>
      <c r="AB43938"/>
      <c r="AC43938"/>
    </row>
    <row r="43939" spans="27:29" x14ac:dyDescent="0.25">
      <c r="AA43939"/>
      <c r="AB43939"/>
      <c r="AC43939"/>
    </row>
    <row r="43940" spans="27:29" x14ac:dyDescent="0.25">
      <c r="AA43940"/>
      <c r="AB43940"/>
      <c r="AC43940"/>
    </row>
    <row r="43941" spans="27:29" x14ac:dyDescent="0.25">
      <c r="AA43941"/>
      <c r="AB43941"/>
      <c r="AC43941"/>
    </row>
    <row r="43942" spans="27:29" x14ac:dyDescent="0.25">
      <c r="AA43942"/>
      <c r="AB43942"/>
      <c r="AC43942"/>
    </row>
    <row r="43943" spans="27:29" x14ac:dyDescent="0.25">
      <c r="AA43943"/>
      <c r="AB43943"/>
      <c r="AC43943"/>
    </row>
    <row r="43944" spans="27:29" x14ac:dyDescent="0.25">
      <c r="AA43944"/>
      <c r="AB43944"/>
      <c r="AC43944"/>
    </row>
    <row r="43945" spans="27:29" x14ac:dyDescent="0.25">
      <c r="AA43945"/>
      <c r="AB43945"/>
      <c r="AC43945"/>
    </row>
    <row r="43946" spans="27:29" x14ac:dyDescent="0.25">
      <c r="AA43946"/>
      <c r="AB43946"/>
      <c r="AC43946"/>
    </row>
    <row r="43947" spans="27:29" x14ac:dyDescent="0.25">
      <c r="AA43947"/>
      <c r="AB43947"/>
      <c r="AC43947"/>
    </row>
    <row r="43948" spans="27:29" x14ac:dyDescent="0.25">
      <c r="AA43948"/>
      <c r="AB43948"/>
      <c r="AC43948"/>
    </row>
    <row r="43949" spans="27:29" x14ac:dyDescent="0.25">
      <c r="AA43949"/>
      <c r="AB43949"/>
      <c r="AC43949"/>
    </row>
    <row r="43950" spans="27:29" x14ac:dyDescent="0.25">
      <c r="AA43950"/>
      <c r="AB43950"/>
      <c r="AC43950"/>
    </row>
    <row r="43951" spans="27:29" x14ac:dyDescent="0.25">
      <c r="AA43951"/>
      <c r="AB43951"/>
      <c r="AC43951"/>
    </row>
    <row r="43952" spans="27:29" x14ac:dyDescent="0.25">
      <c r="AA43952"/>
      <c r="AB43952"/>
      <c r="AC43952"/>
    </row>
    <row r="43953" spans="27:29" x14ac:dyDescent="0.25">
      <c r="AA43953"/>
      <c r="AB43953"/>
      <c r="AC43953"/>
    </row>
    <row r="43954" spans="27:29" x14ac:dyDescent="0.25">
      <c r="AA43954"/>
      <c r="AB43954"/>
      <c r="AC43954"/>
    </row>
    <row r="43955" spans="27:29" x14ac:dyDescent="0.25">
      <c r="AA43955"/>
      <c r="AB43955"/>
      <c r="AC43955"/>
    </row>
    <row r="43956" spans="27:29" x14ac:dyDescent="0.25">
      <c r="AA43956"/>
      <c r="AB43956"/>
      <c r="AC43956"/>
    </row>
    <row r="43957" spans="27:29" x14ac:dyDescent="0.25">
      <c r="AA43957"/>
      <c r="AB43957"/>
      <c r="AC43957"/>
    </row>
    <row r="43958" spans="27:29" x14ac:dyDescent="0.25">
      <c r="AA43958"/>
      <c r="AB43958"/>
      <c r="AC43958"/>
    </row>
    <row r="43959" spans="27:29" x14ac:dyDescent="0.25">
      <c r="AA43959"/>
      <c r="AB43959"/>
      <c r="AC43959"/>
    </row>
    <row r="43960" spans="27:29" x14ac:dyDescent="0.25">
      <c r="AA43960"/>
      <c r="AB43960"/>
      <c r="AC43960"/>
    </row>
    <row r="43961" spans="27:29" x14ac:dyDescent="0.25">
      <c r="AA43961"/>
      <c r="AB43961"/>
      <c r="AC43961"/>
    </row>
    <row r="43962" spans="27:29" x14ac:dyDescent="0.25">
      <c r="AA43962"/>
      <c r="AB43962"/>
      <c r="AC43962"/>
    </row>
    <row r="43963" spans="27:29" x14ac:dyDescent="0.25">
      <c r="AA43963"/>
      <c r="AB43963"/>
      <c r="AC43963"/>
    </row>
    <row r="43964" spans="27:29" x14ac:dyDescent="0.25">
      <c r="AA43964"/>
      <c r="AB43964"/>
      <c r="AC43964"/>
    </row>
    <row r="43965" spans="27:29" x14ac:dyDescent="0.25">
      <c r="AA43965"/>
      <c r="AB43965"/>
      <c r="AC43965"/>
    </row>
    <row r="43966" spans="27:29" x14ac:dyDescent="0.25">
      <c r="AA43966"/>
      <c r="AB43966"/>
      <c r="AC43966"/>
    </row>
    <row r="43967" spans="27:29" x14ac:dyDescent="0.25">
      <c r="AA43967"/>
      <c r="AB43967"/>
      <c r="AC43967"/>
    </row>
    <row r="43968" spans="27:29" x14ac:dyDescent="0.25">
      <c r="AA43968"/>
      <c r="AB43968"/>
      <c r="AC43968"/>
    </row>
    <row r="43969" spans="27:29" x14ac:dyDescent="0.25">
      <c r="AA43969"/>
      <c r="AB43969"/>
      <c r="AC43969"/>
    </row>
    <row r="43970" spans="27:29" x14ac:dyDescent="0.25">
      <c r="AA43970"/>
      <c r="AB43970"/>
      <c r="AC43970"/>
    </row>
    <row r="43971" spans="27:29" x14ac:dyDescent="0.25">
      <c r="AA43971"/>
      <c r="AB43971"/>
      <c r="AC43971"/>
    </row>
    <row r="43972" spans="27:29" x14ac:dyDescent="0.25">
      <c r="AA43972"/>
      <c r="AB43972"/>
      <c r="AC43972"/>
    </row>
    <row r="43973" spans="27:29" x14ac:dyDescent="0.25">
      <c r="AA43973"/>
      <c r="AB43973"/>
      <c r="AC43973"/>
    </row>
    <row r="43974" spans="27:29" x14ac:dyDescent="0.25">
      <c r="AA43974"/>
      <c r="AB43974"/>
      <c r="AC43974"/>
    </row>
    <row r="43975" spans="27:29" x14ac:dyDescent="0.25">
      <c r="AA43975"/>
      <c r="AB43975"/>
      <c r="AC43975"/>
    </row>
    <row r="43976" spans="27:29" x14ac:dyDescent="0.25">
      <c r="AA43976"/>
      <c r="AB43976"/>
      <c r="AC43976"/>
    </row>
    <row r="43977" spans="27:29" x14ac:dyDescent="0.25">
      <c r="AA43977"/>
      <c r="AB43977"/>
      <c r="AC43977"/>
    </row>
    <row r="43978" spans="27:29" x14ac:dyDescent="0.25">
      <c r="AA43978"/>
      <c r="AB43978"/>
      <c r="AC43978"/>
    </row>
    <row r="43979" spans="27:29" x14ac:dyDescent="0.25">
      <c r="AA43979"/>
      <c r="AB43979"/>
      <c r="AC43979"/>
    </row>
    <row r="43980" spans="27:29" x14ac:dyDescent="0.25">
      <c r="AA43980"/>
      <c r="AB43980"/>
      <c r="AC43980"/>
    </row>
    <row r="43981" spans="27:29" x14ac:dyDescent="0.25">
      <c r="AA43981"/>
      <c r="AB43981"/>
      <c r="AC43981"/>
    </row>
    <row r="43982" spans="27:29" x14ac:dyDescent="0.25">
      <c r="AA43982"/>
      <c r="AB43982"/>
      <c r="AC43982"/>
    </row>
    <row r="43983" spans="27:29" x14ac:dyDescent="0.25">
      <c r="AA43983"/>
      <c r="AB43983"/>
      <c r="AC43983"/>
    </row>
    <row r="43984" spans="27:29" x14ac:dyDescent="0.25">
      <c r="AA43984"/>
      <c r="AB43984"/>
      <c r="AC43984"/>
    </row>
    <row r="43985" spans="27:29" x14ac:dyDescent="0.25">
      <c r="AA43985"/>
      <c r="AB43985"/>
      <c r="AC43985"/>
    </row>
    <row r="43986" spans="27:29" x14ac:dyDescent="0.25">
      <c r="AA43986"/>
      <c r="AB43986"/>
      <c r="AC43986"/>
    </row>
    <row r="43987" spans="27:29" x14ac:dyDescent="0.25">
      <c r="AA43987"/>
      <c r="AB43987"/>
      <c r="AC43987"/>
    </row>
    <row r="43988" spans="27:29" x14ac:dyDescent="0.25">
      <c r="AA43988"/>
      <c r="AB43988"/>
      <c r="AC43988"/>
    </row>
    <row r="43989" spans="27:29" x14ac:dyDescent="0.25">
      <c r="AA43989"/>
      <c r="AB43989"/>
      <c r="AC43989"/>
    </row>
    <row r="43990" spans="27:29" x14ac:dyDescent="0.25">
      <c r="AA43990"/>
      <c r="AB43990"/>
      <c r="AC43990"/>
    </row>
    <row r="43991" spans="27:29" x14ac:dyDescent="0.25">
      <c r="AA43991"/>
      <c r="AB43991"/>
      <c r="AC43991"/>
    </row>
    <row r="43992" spans="27:29" x14ac:dyDescent="0.25">
      <c r="AA43992"/>
      <c r="AB43992"/>
      <c r="AC43992"/>
    </row>
    <row r="43993" spans="27:29" x14ac:dyDescent="0.25">
      <c r="AA43993"/>
      <c r="AB43993"/>
      <c r="AC43993"/>
    </row>
    <row r="43994" spans="27:29" x14ac:dyDescent="0.25">
      <c r="AA43994"/>
      <c r="AB43994"/>
      <c r="AC43994"/>
    </row>
    <row r="43995" spans="27:29" x14ac:dyDescent="0.25">
      <c r="AA43995"/>
      <c r="AB43995"/>
      <c r="AC43995"/>
    </row>
    <row r="43996" spans="27:29" x14ac:dyDescent="0.25">
      <c r="AA43996"/>
      <c r="AB43996"/>
      <c r="AC43996"/>
    </row>
    <row r="43997" spans="27:29" x14ac:dyDescent="0.25">
      <c r="AA43997"/>
      <c r="AB43997"/>
      <c r="AC43997"/>
    </row>
    <row r="43998" spans="27:29" x14ac:dyDescent="0.25">
      <c r="AA43998"/>
      <c r="AB43998"/>
      <c r="AC43998"/>
    </row>
    <row r="43999" spans="27:29" x14ac:dyDescent="0.25">
      <c r="AA43999"/>
      <c r="AB43999"/>
      <c r="AC43999"/>
    </row>
    <row r="44000" spans="27:29" x14ac:dyDescent="0.25">
      <c r="AA44000"/>
      <c r="AB44000"/>
      <c r="AC44000"/>
    </row>
    <row r="44001" spans="27:29" x14ac:dyDescent="0.25">
      <c r="AA44001"/>
      <c r="AB44001"/>
      <c r="AC44001"/>
    </row>
    <row r="44002" spans="27:29" x14ac:dyDescent="0.25">
      <c r="AA44002"/>
      <c r="AB44002"/>
      <c r="AC44002"/>
    </row>
    <row r="44003" spans="27:29" x14ac:dyDescent="0.25">
      <c r="AA44003"/>
      <c r="AB44003"/>
      <c r="AC44003"/>
    </row>
    <row r="44004" spans="27:29" x14ac:dyDescent="0.25">
      <c r="AA44004"/>
      <c r="AB44004"/>
      <c r="AC44004"/>
    </row>
    <row r="44005" spans="27:29" x14ac:dyDescent="0.25">
      <c r="AA44005"/>
      <c r="AB44005"/>
      <c r="AC44005"/>
    </row>
    <row r="44006" spans="27:29" x14ac:dyDescent="0.25">
      <c r="AA44006"/>
      <c r="AB44006"/>
      <c r="AC44006"/>
    </row>
    <row r="44007" spans="27:29" x14ac:dyDescent="0.25">
      <c r="AA44007"/>
      <c r="AB44007"/>
      <c r="AC44007"/>
    </row>
    <row r="44008" spans="27:29" x14ac:dyDescent="0.25">
      <c r="AA44008"/>
      <c r="AB44008"/>
      <c r="AC44008"/>
    </row>
    <row r="44009" spans="27:29" x14ac:dyDescent="0.25">
      <c r="AA44009"/>
      <c r="AB44009"/>
      <c r="AC44009"/>
    </row>
    <row r="44010" spans="27:29" x14ac:dyDescent="0.25">
      <c r="AA44010"/>
      <c r="AB44010"/>
      <c r="AC44010"/>
    </row>
    <row r="44011" spans="27:29" x14ac:dyDescent="0.25">
      <c r="AA44011"/>
      <c r="AB44011"/>
      <c r="AC44011"/>
    </row>
    <row r="44012" spans="27:29" x14ac:dyDescent="0.25">
      <c r="AA44012"/>
      <c r="AB44012"/>
      <c r="AC44012"/>
    </row>
    <row r="44013" spans="27:29" x14ac:dyDescent="0.25">
      <c r="AA44013"/>
      <c r="AB44013"/>
      <c r="AC44013"/>
    </row>
    <row r="44014" spans="27:29" x14ac:dyDescent="0.25">
      <c r="AA44014"/>
      <c r="AB44014"/>
      <c r="AC44014"/>
    </row>
    <row r="44015" spans="27:29" x14ac:dyDescent="0.25">
      <c r="AA44015"/>
      <c r="AB44015"/>
      <c r="AC44015"/>
    </row>
    <row r="44016" spans="27:29" x14ac:dyDescent="0.25">
      <c r="AA44016"/>
      <c r="AB44016"/>
      <c r="AC44016"/>
    </row>
    <row r="44017" spans="27:29" x14ac:dyDescent="0.25">
      <c r="AA44017"/>
      <c r="AB44017"/>
      <c r="AC44017"/>
    </row>
    <row r="44018" spans="27:29" x14ac:dyDescent="0.25">
      <c r="AA44018"/>
      <c r="AB44018"/>
      <c r="AC44018"/>
    </row>
    <row r="44019" spans="27:29" x14ac:dyDescent="0.25">
      <c r="AA44019"/>
      <c r="AB44019"/>
      <c r="AC44019"/>
    </row>
    <row r="44020" spans="27:29" x14ac:dyDescent="0.25">
      <c r="AA44020"/>
      <c r="AB44020"/>
      <c r="AC44020"/>
    </row>
    <row r="44021" spans="27:29" x14ac:dyDescent="0.25">
      <c r="AA44021"/>
      <c r="AB44021"/>
      <c r="AC44021"/>
    </row>
    <row r="44022" spans="27:29" x14ac:dyDescent="0.25">
      <c r="AA44022"/>
      <c r="AB44022"/>
      <c r="AC44022"/>
    </row>
    <row r="44023" spans="27:29" x14ac:dyDescent="0.25">
      <c r="AA44023"/>
      <c r="AB44023"/>
      <c r="AC44023"/>
    </row>
    <row r="44024" spans="27:29" x14ac:dyDescent="0.25">
      <c r="AA44024"/>
      <c r="AB44024"/>
      <c r="AC44024"/>
    </row>
    <row r="44025" spans="27:29" x14ac:dyDescent="0.25">
      <c r="AA44025"/>
      <c r="AB44025"/>
      <c r="AC44025"/>
    </row>
    <row r="44026" spans="27:29" x14ac:dyDescent="0.25">
      <c r="AA44026"/>
      <c r="AB44026"/>
      <c r="AC44026"/>
    </row>
    <row r="44027" spans="27:29" x14ac:dyDescent="0.25">
      <c r="AA44027"/>
      <c r="AB44027"/>
      <c r="AC44027"/>
    </row>
    <row r="44028" spans="27:29" x14ac:dyDescent="0.25">
      <c r="AA44028"/>
      <c r="AB44028"/>
      <c r="AC44028"/>
    </row>
    <row r="44029" spans="27:29" x14ac:dyDescent="0.25">
      <c r="AA44029"/>
      <c r="AB44029"/>
      <c r="AC44029"/>
    </row>
    <row r="44030" spans="27:29" x14ac:dyDescent="0.25">
      <c r="AA44030"/>
      <c r="AB44030"/>
      <c r="AC44030"/>
    </row>
    <row r="44031" spans="27:29" x14ac:dyDescent="0.25">
      <c r="AA44031"/>
      <c r="AB44031"/>
      <c r="AC44031"/>
    </row>
    <row r="44032" spans="27:29" x14ac:dyDescent="0.25">
      <c r="AA44032"/>
      <c r="AB44032"/>
      <c r="AC44032"/>
    </row>
    <row r="44033" spans="27:29" x14ac:dyDescent="0.25">
      <c r="AA44033"/>
      <c r="AB44033"/>
      <c r="AC44033"/>
    </row>
    <row r="44034" spans="27:29" x14ac:dyDescent="0.25">
      <c r="AA44034"/>
      <c r="AB44034"/>
      <c r="AC44034"/>
    </row>
    <row r="44035" spans="27:29" x14ac:dyDescent="0.25">
      <c r="AA44035"/>
      <c r="AB44035"/>
      <c r="AC44035"/>
    </row>
    <row r="44036" spans="27:29" x14ac:dyDescent="0.25">
      <c r="AA44036"/>
      <c r="AB44036"/>
      <c r="AC44036"/>
    </row>
    <row r="44037" spans="27:29" x14ac:dyDescent="0.25">
      <c r="AA44037"/>
      <c r="AB44037"/>
      <c r="AC44037"/>
    </row>
    <row r="44038" spans="27:29" x14ac:dyDescent="0.25">
      <c r="AA44038"/>
      <c r="AB44038"/>
      <c r="AC44038"/>
    </row>
    <row r="44039" spans="27:29" x14ac:dyDescent="0.25">
      <c r="AA44039"/>
      <c r="AB44039"/>
      <c r="AC44039"/>
    </row>
    <row r="44040" spans="27:29" x14ac:dyDescent="0.25">
      <c r="AA44040"/>
      <c r="AB44040"/>
      <c r="AC44040"/>
    </row>
    <row r="44041" spans="27:29" x14ac:dyDescent="0.25">
      <c r="AA44041"/>
      <c r="AB44041"/>
      <c r="AC44041"/>
    </row>
    <row r="44042" spans="27:29" x14ac:dyDescent="0.25">
      <c r="AA44042"/>
      <c r="AB44042"/>
      <c r="AC44042"/>
    </row>
    <row r="44043" spans="27:29" x14ac:dyDescent="0.25">
      <c r="AA44043"/>
      <c r="AB44043"/>
      <c r="AC44043"/>
    </row>
    <row r="44044" spans="27:29" x14ac:dyDescent="0.25">
      <c r="AA44044"/>
      <c r="AB44044"/>
      <c r="AC44044"/>
    </row>
    <row r="44045" spans="27:29" x14ac:dyDescent="0.25">
      <c r="AA44045"/>
      <c r="AB44045"/>
      <c r="AC44045"/>
    </row>
    <row r="44046" spans="27:29" x14ac:dyDescent="0.25">
      <c r="AA44046"/>
      <c r="AB44046"/>
      <c r="AC44046"/>
    </row>
    <row r="44047" spans="27:29" x14ac:dyDescent="0.25">
      <c r="AA44047"/>
      <c r="AB44047"/>
      <c r="AC44047"/>
    </row>
    <row r="44048" spans="27:29" x14ac:dyDescent="0.25">
      <c r="AA44048"/>
      <c r="AB44048"/>
      <c r="AC44048"/>
    </row>
    <row r="44049" spans="27:29" x14ac:dyDescent="0.25">
      <c r="AA44049"/>
      <c r="AB44049"/>
      <c r="AC44049"/>
    </row>
    <row r="44050" spans="27:29" x14ac:dyDescent="0.25">
      <c r="AA44050"/>
      <c r="AB44050"/>
      <c r="AC44050"/>
    </row>
    <row r="44051" spans="27:29" x14ac:dyDescent="0.25">
      <c r="AA44051"/>
      <c r="AB44051"/>
      <c r="AC44051"/>
    </row>
    <row r="44052" spans="27:29" x14ac:dyDescent="0.25">
      <c r="AA44052"/>
      <c r="AB44052"/>
      <c r="AC44052"/>
    </row>
    <row r="44053" spans="27:29" x14ac:dyDescent="0.25">
      <c r="AA44053"/>
      <c r="AB44053"/>
      <c r="AC44053"/>
    </row>
    <row r="44054" spans="27:29" x14ac:dyDescent="0.25">
      <c r="AA44054"/>
      <c r="AB44054"/>
      <c r="AC44054"/>
    </row>
    <row r="44055" spans="27:29" x14ac:dyDescent="0.25">
      <c r="AA44055"/>
      <c r="AB44055"/>
      <c r="AC44055"/>
    </row>
    <row r="44056" spans="27:29" x14ac:dyDescent="0.25">
      <c r="AA44056"/>
      <c r="AB44056"/>
      <c r="AC44056"/>
    </row>
    <row r="44057" spans="27:29" x14ac:dyDescent="0.25">
      <c r="AA44057"/>
      <c r="AB44057"/>
      <c r="AC44057"/>
    </row>
    <row r="44058" spans="27:29" x14ac:dyDescent="0.25">
      <c r="AA44058"/>
      <c r="AB44058"/>
      <c r="AC44058"/>
    </row>
    <row r="44059" spans="27:29" x14ac:dyDescent="0.25">
      <c r="AA44059"/>
      <c r="AB44059"/>
      <c r="AC44059"/>
    </row>
    <row r="44060" spans="27:29" x14ac:dyDescent="0.25">
      <c r="AA44060"/>
      <c r="AB44060"/>
      <c r="AC44060"/>
    </row>
    <row r="44061" spans="27:29" x14ac:dyDescent="0.25">
      <c r="AA44061"/>
      <c r="AB44061"/>
      <c r="AC44061"/>
    </row>
    <row r="44062" spans="27:29" x14ac:dyDescent="0.25">
      <c r="AA44062"/>
      <c r="AB44062"/>
      <c r="AC44062"/>
    </row>
    <row r="44063" spans="27:29" x14ac:dyDescent="0.25">
      <c r="AA44063"/>
      <c r="AB44063"/>
      <c r="AC44063"/>
    </row>
    <row r="44064" spans="27:29" x14ac:dyDescent="0.25">
      <c r="AA44064"/>
      <c r="AB44064"/>
      <c r="AC44064"/>
    </row>
    <row r="44065" spans="27:29" x14ac:dyDescent="0.25">
      <c r="AA44065"/>
      <c r="AB44065"/>
      <c r="AC44065"/>
    </row>
    <row r="44066" spans="27:29" x14ac:dyDescent="0.25">
      <c r="AA44066"/>
      <c r="AB44066"/>
      <c r="AC44066"/>
    </row>
    <row r="44067" spans="27:29" x14ac:dyDescent="0.25">
      <c r="AA44067"/>
      <c r="AB44067"/>
      <c r="AC44067"/>
    </row>
    <row r="44068" spans="27:29" x14ac:dyDescent="0.25">
      <c r="AA44068"/>
      <c r="AB44068"/>
      <c r="AC44068"/>
    </row>
    <row r="44069" spans="27:29" x14ac:dyDescent="0.25">
      <c r="AA44069"/>
      <c r="AB44069"/>
      <c r="AC44069"/>
    </row>
    <row r="44070" spans="27:29" x14ac:dyDescent="0.25">
      <c r="AA44070"/>
      <c r="AB44070"/>
      <c r="AC44070"/>
    </row>
    <row r="44071" spans="27:29" x14ac:dyDescent="0.25">
      <c r="AA44071"/>
      <c r="AB44071"/>
      <c r="AC44071"/>
    </row>
    <row r="44072" spans="27:29" x14ac:dyDescent="0.25">
      <c r="AA44072"/>
      <c r="AB44072"/>
      <c r="AC44072"/>
    </row>
    <row r="44073" spans="27:29" x14ac:dyDescent="0.25">
      <c r="AA44073"/>
      <c r="AB44073"/>
      <c r="AC44073"/>
    </row>
    <row r="44074" spans="27:29" x14ac:dyDescent="0.25">
      <c r="AA44074"/>
      <c r="AB44074"/>
      <c r="AC44074"/>
    </row>
    <row r="44075" spans="27:29" x14ac:dyDescent="0.25">
      <c r="AA44075"/>
      <c r="AB44075"/>
      <c r="AC44075"/>
    </row>
    <row r="44076" spans="27:29" x14ac:dyDescent="0.25">
      <c r="AA44076"/>
      <c r="AB44076"/>
      <c r="AC44076"/>
    </row>
    <row r="44077" spans="27:29" x14ac:dyDescent="0.25">
      <c r="AA44077"/>
      <c r="AB44077"/>
      <c r="AC44077"/>
    </row>
    <row r="44078" spans="27:29" x14ac:dyDescent="0.25">
      <c r="AA44078"/>
      <c r="AB44078"/>
      <c r="AC44078"/>
    </row>
    <row r="44079" spans="27:29" x14ac:dyDescent="0.25">
      <c r="AA44079"/>
      <c r="AB44079"/>
      <c r="AC44079"/>
    </row>
    <row r="44080" spans="27:29" x14ac:dyDescent="0.25">
      <c r="AA44080"/>
      <c r="AB44080"/>
      <c r="AC44080"/>
    </row>
    <row r="44081" spans="27:29" x14ac:dyDescent="0.25">
      <c r="AA44081"/>
      <c r="AB44081"/>
      <c r="AC44081"/>
    </row>
    <row r="44082" spans="27:29" x14ac:dyDescent="0.25">
      <c r="AA44082"/>
      <c r="AB44082"/>
      <c r="AC44082"/>
    </row>
    <row r="44083" spans="27:29" x14ac:dyDescent="0.25">
      <c r="AA44083"/>
      <c r="AB44083"/>
      <c r="AC44083"/>
    </row>
    <row r="44084" spans="27:29" x14ac:dyDescent="0.25">
      <c r="AA44084"/>
      <c r="AB44084"/>
      <c r="AC44084"/>
    </row>
    <row r="44085" spans="27:29" x14ac:dyDescent="0.25">
      <c r="AA44085"/>
      <c r="AB44085"/>
      <c r="AC44085"/>
    </row>
    <row r="44086" spans="27:29" x14ac:dyDescent="0.25">
      <c r="AA44086"/>
      <c r="AB44086"/>
      <c r="AC44086"/>
    </row>
    <row r="44087" spans="27:29" x14ac:dyDescent="0.25">
      <c r="AA44087"/>
      <c r="AB44087"/>
      <c r="AC44087"/>
    </row>
    <row r="44088" spans="27:29" x14ac:dyDescent="0.25">
      <c r="AA44088"/>
      <c r="AB44088"/>
      <c r="AC44088"/>
    </row>
    <row r="44089" spans="27:29" x14ac:dyDescent="0.25">
      <c r="AA44089"/>
      <c r="AB44089"/>
      <c r="AC44089"/>
    </row>
    <row r="44090" spans="27:29" x14ac:dyDescent="0.25">
      <c r="AA44090"/>
      <c r="AB44090"/>
      <c r="AC44090"/>
    </row>
    <row r="44091" spans="27:29" x14ac:dyDescent="0.25">
      <c r="AA44091"/>
      <c r="AB44091"/>
      <c r="AC44091"/>
    </row>
    <row r="44092" spans="27:29" x14ac:dyDescent="0.25">
      <c r="AA44092"/>
      <c r="AB44092"/>
      <c r="AC44092"/>
    </row>
    <row r="44093" spans="27:29" x14ac:dyDescent="0.25">
      <c r="AA44093"/>
      <c r="AB44093"/>
      <c r="AC44093"/>
    </row>
    <row r="44094" spans="27:29" x14ac:dyDescent="0.25">
      <c r="AA44094"/>
      <c r="AB44094"/>
      <c r="AC44094"/>
    </row>
    <row r="44095" spans="27:29" x14ac:dyDescent="0.25">
      <c r="AA44095"/>
      <c r="AB44095"/>
      <c r="AC44095"/>
    </row>
    <row r="44096" spans="27:29" x14ac:dyDescent="0.25">
      <c r="AA44096"/>
      <c r="AB44096"/>
      <c r="AC44096"/>
    </row>
    <row r="44097" spans="27:29" x14ac:dyDescent="0.25">
      <c r="AA44097"/>
      <c r="AB44097"/>
      <c r="AC44097"/>
    </row>
    <row r="44098" spans="27:29" x14ac:dyDescent="0.25">
      <c r="AA44098"/>
      <c r="AB44098"/>
      <c r="AC44098"/>
    </row>
    <row r="44099" spans="27:29" x14ac:dyDescent="0.25">
      <c r="AA44099"/>
      <c r="AB44099"/>
      <c r="AC44099"/>
    </row>
    <row r="44100" spans="27:29" x14ac:dyDescent="0.25">
      <c r="AA44100"/>
      <c r="AB44100"/>
      <c r="AC44100"/>
    </row>
    <row r="44101" spans="27:29" x14ac:dyDescent="0.25">
      <c r="AA44101"/>
      <c r="AB44101"/>
      <c r="AC44101"/>
    </row>
    <row r="44102" spans="27:29" x14ac:dyDescent="0.25">
      <c r="AA44102"/>
      <c r="AB44102"/>
      <c r="AC44102"/>
    </row>
    <row r="44103" spans="27:29" x14ac:dyDescent="0.25">
      <c r="AA44103"/>
      <c r="AB44103"/>
      <c r="AC44103"/>
    </row>
    <row r="44104" spans="27:29" x14ac:dyDescent="0.25">
      <c r="AA44104"/>
      <c r="AB44104"/>
      <c r="AC44104"/>
    </row>
    <row r="44105" spans="27:29" x14ac:dyDescent="0.25">
      <c r="AA44105"/>
      <c r="AB44105"/>
      <c r="AC44105"/>
    </row>
    <row r="44106" spans="27:29" x14ac:dyDescent="0.25">
      <c r="AA44106"/>
      <c r="AB44106"/>
      <c r="AC44106"/>
    </row>
    <row r="44107" spans="27:29" x14ac:dyDescent="0.25">
      <c r="AA44107"/>
      <c r="AB44107"/>
      <c r="AC44107"/>
    </row>
    <row r="44108" spans="27:29" x14ac:dyDescent="0.25">
      <c r="AA44108"/>
      <c r="AB44108"/>
      <c r="AC44108"/>
    </row>
    <row r="44109" spans="27:29" x14ac:dyDescent="0.25">
      <c r="AA44109"/>
      <c r="AB44109"/>
      <c r="AC44109"/>
    </row>
    <row r="44110" spans="27:29" x14ac:dyDescent="0.25">
      <c r="AA44110"/>
      <c r="AB44110"/>
      <c r="AC44110"/>
    </row>
    <row r="44111" spans="27:29" x14ac:dyDescent="0.25">
      <c r="AA44111"/>
      <c r="AB44111"/>
      <c r="AC44111"/>
    </row>
    <row r="44112" spans="27:29" x14ac:dyDescent="0.25">
      <c r="AA44112"/>
      <c r="AB44112"/>
      <c r="AC44112"/>
    </row>
    <row r="44113" spans="27:29" x14ac:dyDescent="0.25">
      <c r="AA44113"/>
      <c r="AB44113"/>
      <c r="AC44113"/>
    </row>
    <row r="44114" spans="27:29" x14ac:dyDescent="0.25">
      <c r="AA44114"/>
      <c r="AB44114"/>
      <c r="AC44114"/>
    </row>
    <row r="44115" spans="27:29" x14ac:dyDescent="0.25">
      <c r="AA44115"/>
      <c r="AB44115"/>
      <c r="AC44115"/>
    </row>
    <row r="44116" spans="27:29" x14ac:dyDescent="0.25">
      <c r="AA44116"/>
      <c r="AB44116"/>
      <c r="AC44116"/>
    </row>
    <row r="44117" spans="27:29" x14ac:dyDescent="0.25">
      <c r="AA44117"/>
      <c r="AB44117"/>
      <c r="AC44117"/>
    </row>
    <row r="44118" spans="27:29" x14ac:dyDescent="0.25">
      <c r="AA44118"/>
      <c r="AB44118"/>
      <c r="AC44118"/>
    </row>
    <row r="44119" spans="27:29" x14ac:dyDescent="0.25">
      <c r="AA44119"/>
      <c r="AB44119"/>
      <c r="AC44119"/>
    </row>
    <row r="44120" spans="27:29" x14ac:dyDescent="0.25">
      <c r="AA44120"/>
      <c r="AB44120"/>
      <c r="AC44120"/>
    </row>
    <row r="44121" spans="27:29" x14ac:dyDescent="0.25">
      <c r="AA44121"/>
      <c r="AB44121"/>
      <c r="AC44121"/>
    </row>
    <row r="44122" spans="27:29" x14ac:dyDescent="0.25">
      <c r="AA44122"/>
      <c r="AB44122"/>
      <c r="AC44122"/>
    </row>
    <row r="44123" spans="27:29" x14ac:dyDescent="0.25">
      <c r="AA44123"/>
      <c r="AB44123"/>
      <c r="AC44123"/>
    </row>
    <row r="44124" spans="27:29" x14ac:dyDescent="0.25">
      <c r="AA44124"/>
      <c r="AB44124"/>
      <c r="AC44124"/>
    </row>
    <row r="44125" spans="27:29" x14ac:dyDescent="0.25">
      <c r="AA44125"/>
      <c r="AB44125"/>
      <c r="AC44125"/>
    </row>
    <row r="44126" spans="27:29" x14ac:dyDescent="0.25">
      <c r="AA44126"/>
      <c r="AB44126"/>
      <c r="AC44126"/>
    </row>
    <row r="44127" spans="27:29" x14ac:dyDescent="0.25">
      <c r="AA44127"/>
      <c r="AB44127"/>
      <c r="AC44127"/>
    </row>
    <row r="44128" spans="27:29" x14ac:dyDescent="0.25">
      <c r="AA44128"/>
      <c r="AB44128"/>
      <c r="AC44128"/>
    </row>
    <row r="44129" spans="27:29" x14ac:dyDescent="0.25">
      <c r="AA44129"/>
      <c r="AB44129"/>
      <c r="AC44129"/>
    </row>
    <row r="44130" spans="27:29" x14ac:dyDescent="0.25">
      <c r="AA44130"/>
      <c r="AB44130"/>
      <c r="AC44130"/>
    </row>
    <row r="44131" spans="27:29" x14ac:dyDescent="0.25">
      <c r="AA44131"/>
      <c r="AB44131"/>
      <c r="AC44131"/>
    </row>
    <row r="44132" spans="27:29" x14ac:dyDescent="0.25">
      <c r="AA44132"/>
      <c r="AB44132"/>
      <c r="AC44132"/>
    </row>
    <row r="44133" spans="27:29" x14ac:dyDescent="0.25">
      <c r="AA44133"/>
      <c r="AB44133"/>
      <c r="AC44133"/>
    </row>
    <row r="44134" spans="27:29" x14ac:dyDescent="0.25">
      <c r="AA44134"/>
      <c r="AB44134"/>
      <c r="AC44134"/>
    </row>
    <row r="44135" spans="27:29" x14ac:dyDescent="0.25">
      <c r="AA44135"/>
      <c r="AB44135"/>
      <c r="AC44135"/>
    </row>
    <row r="44136" spans="27:29" x14ac:dyDescent="0.25">
      <c r="AA44136"/>
      <c r="AB44136"/>
      <c r="AC44136"/>
    </row>
    <row r="44137" spans="27:29" x14ac:dyDescent="0.25">
      <c r="AA44137"/>
      <c r="AB44137"/>
      <c r="AC44137"/>
    </row>
    <row r="44138" spans="27:29" x14ac:dyDescent="0.25">
      <c r="AA44138"/>
      <c r="AB44138"/>
      <c r="AC44138"/>
    </row>
    <row r="44139" spans="27:29" x14ac:dyDescent="0.25">
      <c r="AA44139"/>
      <c r="AB44139"/>
      <c r="AC44139"/>
    </row>
    <row r="44140" spans="27:29" x14ac:dyDescent="0.25">
      <c r="AA44140"/>
      <c r="AB44140"/>
      <c r="AC44140"/>
    </row>
    <row r="44141" spans="27:29" x14ac:dyDescent="0.25">
      <c r="AA44141"/>
      <c r="AB44141"/>
      <c r="AC44141"/>
    </row>
    <row r="44142" spans="27:29" x14ac:dyDescent="0.25">
      <c r="AA44142"/>
      <c r="AB44142"/>
      <c r="AC44142"/>
    </row>
    <row r="44143" spans="27:29" x14ac:dyDescent="0.25">
      <c r="AA44143"/>
      <c r="AB44143"/>
      <c r="AC44143"/>
    </row>
    <row r="44144" spans="27:29" x14ac:dyDescent="0.25">
      <c r="AA44144"/>
      <c r="AB44144"/>
      <c r="AC44144"/>
    </row>
    <row r="44145" spans="27:29" x14ac:dyDescent="0.25">
      <c r="AA44145"/>
      <c r="AB44145"/>
      <c r="AC44145"/>
    </row>
    <row r="44146" spans="27:29" x14ac:dyDescent="0.25">
      <c r="AA44146"/>
      <c r="AB44146"/>
      <c r="AC44146"/>
    </row>
    <row r="44147" spans="27:29" x14ac:dyDescent="0.25">
      <c r="AA44147"/>
      <c r="AB44147"/>
      <c r="AC44147"/>
    </row>
    <row r="44148" spans="27:29" x14ac:dyDescent="0.25">
      <c r="AA44148"/>
      <c r="AB44148"/>
      <c r="AC44148"/>
    </row>
    <row r="44149" spans="27:29" x14ac:dyDescent="0.25">
      <c r="AA44149"/>
      <c r="AB44149"/>
      <c r="AC44149"/>
    </row>
    <row r="44150" spans="27:29" x14ac:dyDescent="0.25">
      <c r="AA44150"/>
      <c r="AB44150"/>
      <c r="AC44150"/>
    </row>
    <row r="44151" spans="27:29" x14ac:dyDescent="0.25">
      <c r="AA44151"/>
      <c r="AB44151"/>
      <c r="AC44151"/>
    </row>
    <row r="44152" spans="27:29" x14ac:dyDescent="0.25">
      <c r="AA44152"/>
      <c r="AB44152"/>
      <c r="AC44152"/>
    </row>
    <row r="44153" spans="27:29" x14ac:dyDescent="0.25">
      <c r="AA44153"/>
      <c r="AB44153"/>
      <c r="AC44153"/>
    </row>
    <row r="44154" spans="27:29" x14ac:dyDescent="0.25">
      <c r="AA44154"/>
      <c r="AB44154"/>
      <c r="AC44154"/>
    </row>
    <row r="44155" spans="27:29" x14ac:dyDescent="0.25">
      <c r="AA44155"/>
      <c r="AB44155"/>
      <c r="AC44155"/>
    </row>
    <row r="44156" spans="27:29" x14ac:dyDescent="0.25">
      <c r="AA44156"/>
      <c r="AB44156"/>
      <c r="AC44156"/>
    </row>
    <row r="44157" spans="27:29" x14ac:dyDescent="0.25">
      <c r="AA44157"/>
      <c r="AB44157"/>
      <c r="AC44157"/>
    </row>
    <row r="44158" spans="27:29" x14ac:dyDescent="0.25">
      <c r="AA44158"/>
      <c r="AB44158"/>
      <c r="AC44158"/>
    </row>
    <row r="44159" spans="27:29" x14ac:dyDescent="0.25">
      <c r="AA44159"/>
      <c r="AB44159"/>
      <c r="AC44159"/>
    </row>
    <row r="44160" spans="27:29" x14ac:dyDescent="0.25">
      <c r="AA44160"/>
      <c r="AB44160"/>
      <c r="AC44160"/>
    </row>
    <row r="44161" spans="27:29" x14ac:dyDescent="0.25">
      <c r="AA44161"/>
      <c r="AB44161"/>
      <c r="AC44161"/>
    </row>
    <row r="44162" spans="27:29" x14ac:dyDescent="0.25">
      <c r="AA44162"/>
      <c r="AB44162"/>
      <c r="AC44162"/>
    </row>
    <row r="44163" spans="27:29" x14ac:dyDescent="0.25">
      <c r="AA44163"/>
      <c r="AB44163"/>
      <c r="AC44163"/>
    </row>
    <row r="44164" spans="27:29" x14ac:dyDescent="0.25">
      <c r="AA44164"/>
      <c r="AB44164"/>
      <c r="AC44164"/>
    </row>
    <row r="44165" spans="27:29" x14ac:dyDescent="0.25">
      <c r="AA44165"/>
      <c r="AB44165"/>
      <c r="AC44165"/>
    </row>
    <row r="44166" spans="27:29" x14ac:dyDescent="0.25">
      <c r="AA44166"/>
      <c r="AB44166"/>
      <c r="AC44166"/>
    </row>
    <row r="44167" spans="27:29" x14ac:dyDescent="0.25">
      <c r="AA44167"/>
      <c r="AB44167"/>
      <c r="AC44167"/>
    </row>
    <row r="44168" spans="27:29" x14ac:dyDescent="0.25">
      <c r="AA44168"/>
      <c r="AB44168"/>
      <c r="AC44168"/>
    </row>
    <row r="44169" spans="27:29" x14ac:dyDescent="0.25">
      <c r="AA44169"/>
      <c r="AB44169"/>
      <c r="AC44169"/>
    </row>
    <row r="44170" spans="27:29" x14ac:dyDescent="0.25">
      <c r="AA44170"/>
      <c r="AB44170"/>
      <c r="AC44170"/>
    </row>
    <row r="44171" spans="27:29" x14ac:dyDescent="0.25">
      <c r="AA44171"/>
      <c r="AB44171"/>
      <c r="AC44171"/>
    </row>
    <row r="44172" spans="27:29" x14ac:dyDescent="0.25">
      <c r="AA44172"/>
      <c r="AB44172"/>
      <c r="AC44172"/>
    </row>
    <row r="44173" spans="27:29" x14ac:dyDescent="0.25">
      <c r="AA44173"/>
      <c r="AB44173"/>
      <c r="AC44173"/>
    </row>
    <row r="44174" spans="27:29" x14ac:dyDescent="0.25">
      <c r="AA44174"/>
      <c r="AB44174"/>
      <c r="AC44174"/>
    </row>
    <row r="44175" spans="27:29" x14ac:dyDescent="0.25">
      <c r="AA44175"/>
      <c r="AB44175"/>
      <c r="AC44175"/>
    </row>
    <row r="44176" spans="27:29" x14ac:dyDescent="0.25">
      <c r="AA44176"/>
      <c r="AB44176"/>
      <c r="AC44176"/>
    </row>
    <row r="44177" spans="27:29" x14ac:dyDescent="0.25">
      <c r="AA44177"/>
      <c r="AB44177"/>
      <c r="AC44177"/>
    </row>
    <row r="44178" spans="27:29" x14ac:dyDescent="0.25">
      <c r="AA44178"/>
      <c r="AB44178"/>
      <c r="AC44178"/>
    </row>
    <row r="44179" spans="27:29" x14ac:dyDescent="0.25">
      <c r="AA44179"/>
      <c r="AB44179"/>
      <c r="AC44179"/>
    </row>
    <row r="44180" spans="27:29" x14ac:dyDescent="0.25">
      <c r="AA44180"/>
      <c r="AB44180"/>
      <c r="AC44180"/>
    </row>
    <row r="44181" spans="27:29" x14ac:dyDescent="0.25">
      <c r="AA44181"/>
      <c r="AB44181"/>
      <c r="AC44181"/>
    </row>
    <row r="44182" spans="27:29" x14ac:dyDescent="0.25">
      <c r="AA44182"/>
      <c r="AB44182"/>
      <c r="AC44182"/>
    </row>
    <row r="44183" spans="27:29" x14ac:dyDescent="0.25">
      <c r="AA44183"/>
      <c r="AB44183"/>
      <c r="AC44183"/>
    </row>
    <row r="44184" spans="27:29" x14ac:dyDescent="0.25">
      <c r="AA44184"/>
      <c r="AB44184"/>
      <c r="AC44184"/>
    </row>
    <row r="44185" spans="27:29" x14ac:dyDescent="0.25">
      <c r="AA44185"/>
      <c r="AB44185"/>
      <c r="AC44185"/>
    </row>
    <row r="44186" spans="27:29" x14ac:dyDescent="0.25">
      <c r="AA44186"/>
      <c r="AB44186"/>
      <c r="AC44186"/>
    </row>
    <row r="44187" spans="27:29" x14ac:dyDescent="0.25">
      <c r="AA44187"/>
      <c r="AB44187"/>
      <c r="AC44187"/>
    </row>
    <row r="44188" spans="27:29" x14ac:dyDescent="0.25">
      <c r="AA44188"/>
      <c r="AB44188"/>
      <c r="AC44188"/>
    </row>
    <row r="44189" spans="27:29" x14ac:dyDescent="0.25">
      <c r="AA44189"/>
      <c r="AB44189"/>
      <c r="AC44189"/>
    </row>
    <row r="44190" spans="27:29" x14ac:dyDescent="0.25">
      <c r="AA44190"/>
      <c r="AB44190"/>
      <c r="AC44190"/>
    </row>
    <row r="44191" spans="27:29" x14ac:dyDescent="0.25">
      <c r="AA44191"/>
      <c r="AB44191"/>
      <c r="AC44191"/>
    </row>
    <row r="44192" spans="27:29" x14ac:dyDescent="0.25">
      <c r="AA44192"/>
      <c r="AB44192"/>
      <c r="AC44192"/>
    </row>
    <row r="44193" spans="27:29" x14ac:dyDescent="0.25">
      <c r="AA44193"/>
      <c r="AB44193"/>
      <c r="AC44193"/>
    </row>
    <row r="44194" spans="27:29" x14ac:dyDescent="0.25">
      <c r="AA44194"/>
      <c r="AB44194"/>
      <c r="AC44194"/>
    </row>
    <row r="44195" spans="27:29" x14ac:dyDescent="0.25">
      <c r="AA44195"/>
      <c r="AB44195"/>
      <c r="AC44195"/>
    </row>
    <row r="44196" spans="27:29" x14ac:dyDescent="0.25">
      <c r="AA44196"/>
      <c r="AB44196"/>
      <c r="AC44196"/>
    </row>
    <row r="44197" spans="27:29" x14ac:dyDescent="0.25">
      <c r="AA44197"/>
      <c r="AB44197"/>
      <c r="AC44197"/>
    </row>
    <row r="44198" spans="27:29" x14ac:dyDescent="0.25">
      <c r="AA44198"/>
      <c r="AB44198"/>
      <c r="AC44198"/>
    </row>
    <row r="44199" spans="27:29" x14ac:dyDescent="0.25">
      <c r="AA44199"/>
      <c r="AB44199"/>
      <c r="AC44199"/>
    </row>
    <row r="44200" spans="27:29" x14ac:dyDescent="0.25">
      <c r="AA44200"/>
      <c r="AB44200"/>
      <c r="AC44200"/>
    </row>
    <row r="44201" spans="27:29" x14ac:dyDescent="0.25">
      <c r="AA44201"/>
      <c r="AB44201"/>
      <c r="AC44201"/>
    </row>
    <row r="44202" spans="27:29" x14ac:dyDescent="0.25">
      <c r="AA44202"/>
      <c r="AB44202"/>
      <c r="AC44202"/>
    </row>
    <row r="44203" spans="27:29" x14ac:dyDescent="0.25">
      <c r="AA44203"/>
      <c r="AB44203"/>
      <c r="AC44203"/>
    </row>
    <row r="44204" spans="27:29" x14ac:dyDescent="0.25">
      <c r="AA44204"/>
      <c r="AB44204"/>
      <c r="AC44204"/>
    </row>
    <row r="44205" spans="27:29" x14ac:dyDescent="0.25">
      <c r="AA44205"/>
      <c r="AB44205"/>
      <c r="AC44205"/>
    </row>
    <row r="44206" spans="27:29" x14ac:dyDescent="0.25">
      <c r="AA44206"/>
      <c r="AB44206"/>
      <c r="AC44206"/>
    </row>
    <row r="44207" spans="27:29" x14ac:dyDescent="0.25">
      <c r="AA44207"/>
      <c r="AB44207"/>
      <c r="AC44207"/>
    </row>
    <row r="44208" spans="27:29" x14ac:dyDescent="0.25">
      <c r="AA44208"/>
      <c r="AB44208"/>
      <c r="AC44208"/>
    </row>
    <row r="44209" spans="27:29" x14ac:dyDescent="0.25">
      <c r="AA44209"/>
      <c r="AB44209"/>
      <c r="AC44209"/>
    </row>
    <row r="44210" spans="27:29" x14ac:dyDescent="0.25">
      <c r="AA44210"/>
      <c r="AB44210"/>
      <c r="AC44210"/>
    </row>
    <row r="44211" spans="27:29" x14ac:dyDescent="0.25">
      <c r="AA44211"/>
      <c r="AB44211"/>
      <c r="AC44211"/>
    </row>
    <row r="44212" spans="27:29" x14ac:dyDescent="0.25">
      <c r="AA44212"/>
      <c r="AB44212"/>
      <c r="AC44212"/>
    </row>
    <row r="44213" spans="27:29" x14ac:dyDescent="0.25">
      <c r="AA44213"/>
      <c r="AB44213"/>
      <c r="AC44213"/>
    </row>
    <row r="44214" spans="27:29" x14ac:dyDescent="0.25">
      <c r="AA44214"/>
      <c r="AB44214"/>
      <c r="AC44214"/>
    </row>
    <row r="44215" spans="27:29" x14ac:dyDescent="0.25">
      <c r="AA44215"/>
      <c r="AB44215"/>
      <c r="AC44215"/>
    </row>
    <row r="44216" spans="27:29" x14ac:dyDescent="0.25">
      <c r="AA44216"/>
      <c r="AB44216"/>
      <c r="AC44216"/>
    </row>
    <row r="44217" spans="27:29" x14ac:dyDescent="0.25">
      <c r="AA44217"/>
      <c r="AB44217"/>
      <c r="AC44217"/>
    </row>
    <row r="44218" spans="27:29" x14ac:dyDescent="0.25">
      <c r="AA44218"/>
      <c r="AB44218"/>
      <c r="AC44218"/>
    </row>
    <row r="44219" spans="27:29" x14ac:dyDescent="0.25">
      <c r="AA44219"/>
      <c r="AB44219"/>
      <c r="AC44219"/>
    </row>
    <row r="44220" spans="27:29" x14ac:dyDescent="0.25">
      <c r="AA44220"/>
      <c r="AB44220"/>
      <c r="AC44220"/>
    </row>
    <row r="44221" spans="27:29" x14ac:dyDescent="0.25">
      <c r="AA44221"/>
      <c r="AB44221"/>
      <c r="AC44221"/>
    </row>
    <row r="44222" spans="27:29" x14ac:dyDescent="0.25">
      <c r="AA44222"/>
      <c r="AB44222"/>
      <c r="AC44222"/>
    </row>
    <row r="44223" spans="27:29" x14ac:dyDescent="0.25">
      <c r="AA44223"/>
      <c r="AB44223"/>
      <c r="AC44223"/>
    </row>
    <row r="44224" spans="27:29" x14ac:dyDescent="0.25">
      <c r="AA44224"/>
      <c r="AB44224"/>
      <c r="AC44224"/>
    </row>
    <row r="44225" spans="27:29" x14ac:dyDescent="0.25">
      <c r="AA44225"/>
      <c r="AB44225"/>
      <c r="AC44225"/>
    </row>
    <row r="44226" spans="27:29" x14ac:dyDescent="0.25">
      <c r="AA44226"/>
      <c r="AB44226"/>
      <c r="AC44226"/>
    </row>
    <row r="44227" spans="27:29" x14ac:dyDescent="0.25">
      <c r="AA44227"/>
      <c r="AB44227"/>
      <c r="AC44227"/>
    </row>
    <row r="44228" spans="27:29" x14ac:dyDescent="0.25">
      <c r="AA44228"/>
      <c r="AB44228"/>
      <c r="AC44228"/>
    </row>
    <row r="44229" spans="27:29" x14ac:dyDescent="0.25">
      <c r="AA44229"/>
      <c r="AB44229"/>
      <c r="AC44229"/>
    </row>
    <row r="44230" spans="27:29" x14ac:dyDescent="0.25">
      <c r="AA44230"/>
      <c r="AB44230"/>
      <c r="AC44230"/>
    </row>
    <row r="44231" spans="27:29" x14ac:dyDescent="0.25">
      <c r="AA44231"/>
      <c r="AB44231"/>
      <c r="AC44231"/>
    </row>
    <row r="44232" spans="27:29" x14ac:dyDescent="0.25">
      <c r="AA44232"/>
      <c r="AB44232"/>
      <c r="AC44232"/>
    </row>
    <row r="44233" spans="27:29" x14ac:dyDescent="0.25">
      <c r="AA44233"/>
      <c r="AB44233"/>
      <c r="AC44233"/>
    </row>
    <row r="44234" spans="27:29" x14ac:dyDescent="0.25">
      <c r="AA44234"/>
      <c r="AB44234"/>
      <c r="AC44234"/>
    </row>
    <row r="44235" spans="27:29" x14ac:dyDescent="0.25">
      <c r="AA44235"/>
      <c r="AB44235"/>
      <c r="AC44235"/>
    </row>
    <row r="44236" spans="27:29" x14ac:dyDescent="0.25">
      <c r="AA44236"/>
      <c r="AB44236"/>
      <c r="AC44236"/>
    </row>
    <row r="44237" spans="27:29" x14ac:dyDescent="0.25">
      <c r="AA44237"/>
      <c r="AB44237"/>
      <c r="AC44237"/>
    </row>
    <row r="44238" spans="27:29" x14ac:dyDescent="0.25">
      <c r="AA44238"/>
      <c r="AB44238"/>
      <c r="AC44238"/>
    </row>
    <row r="44239" spans="27:29" x14ac:dyDescent="0.25">
      <c r="AA44239"/>
      <c r="AB44239"/>
      <c r="AC44239"/>
    </row>
    <row r="44240" spans="27:29" x14ac:dyDescent="0.25">
      <c r="AA44240"/>
      <c r="AB44240"/>
      <c r="AC44240"/>
    </row>
    <row r="44241" spans="27:29" x14ac:dyDescent="0.25">
      <c r="AA44241"/>
      <c r="AB44241"/>
      <c r="AC44241"/>
    </row>
    <row r="44242" spans="27:29" x14ac:dyDescent="0.25">
      <c r="AA44242"/>
      <c r="AB44242"/>
      <c r="AC44242"/>
    </row>
    <row r="44243" spans="27:29" x14ac:dyDescent="0.25">
      <c r="AA44243"/>
      <c r="AB44243"/>
      <c r="AC44243"/>
    </row>
    <row r="44244" spans="27:29" x14ac:dyDescent="0.25">
      <c r="AA44244"/>
      <c r="AB44244"/>
      <c r="AC44244"/>
    </row>
    <row r="44245" spans="27:29" x14ac:dyDescent="0.25">
      <c r="AA44245"/>
      <c r="AB44245"/>
      <c r="AC44245"/>
    </row>
    <row r="44246" spans="27:29" x14ac:dyDescent="0.25">
      <c r="AA44246"/>
      <c r="AB44246"/>
      <c r="AC44246"/>
    </row>
    <row r="44247" spans="27:29" x14ac:dyDescent="0.25">
      <c r="AA44247"/>
      <c r="AB44247"/>
      <c r="AC44247"/>
    </row>
    <row r="44248" spans="27:29" x14ac:dyDescent="0.25">
      <c r="AA44248"/>
      <c r="AB44248"/>
      <c r="AC44248"/>
    </row>
    <row r="44249" spans="27:29" x14ac:dyDescent="0.25">
      <c r="AA44249"/>
      <c r="AB44249"/>
      <c r="AC44249"/>
    </row>
    <row r="44250" spans="27:29" x14ac:dyDescent="0.25">
      <c r="AA44250"/>
      <c r="AB44250"/>
      <c r="AC44250"/>
    </row>
    <row r="44251" spans="27:29" x14ac:dyDescent="0.25">
      <c r="AA44251"/>
      <c r="AB44251"/>
      <c r="AC44251"/>
    </row>
    <row r="44252" spans="27:29" x14ac:dyDescent="0.25">
      <c r="AA44252"/>
      <c r="AB44252"/>
      <c r="AC44252"/>
    </row>
    <row r="44253" spans="27:29" x14ac:dyDescent="0.25">
      <c r="AA44253"/>
      <c r="AB44253"/>
      <c r="AC44253"/>
    </row>
    <row r="44254" spans="27:29" x14ac:dyDescent="0.25">
      <c r="AA44254"/>
      <c r="AB44254"/>
      <c r="AC44254"/>
    </row>
    <row r="44255" spans="27:29" x14ac:dyDescent="0.25">
      <c r="AA44255"/>
      <c r="AB44255"/>
      <c r="AC44255"/>
    </row>
    <row r="44256" spans="27:29" x14ac:dyDescent="0.25">
      <c r="AA44256"/>
      <c r="AB44256"/>
      <c r="AC44256"/>
    </row>
    <row r="44257" spans="27:29" x14ac:dyDescent="0.25">
      <c r="AA44257"/>
      <c r="AB44257"/>
      <c r="AC44257"/>
    </row>
    <row r="44258" spans="27:29" x14ac:dyDescent="0.25">
      <c r="AA44258"/>
      <c r="AB44258"/>
      <c r="AC44258"/>
    </row>
    <row r="44259" spans="27:29" x14ac:dyDescent="0.25">
      <c r="AA44259"/>
      <c r="AB44259"/>
      <c r="AC44259"/>
    </row>
    <row r="44260" spans="27:29" x14ac:dyDescent="0.25">
      <c r="AA44260"/>
      <c r="AB44260"/>
      <c r="AC44260"/>
    </row>
    <row r="44261" spans="27:29" x14ac:dyDescent="0.25">
      <c r="AA44261"/>
      <c r="AB44261"/>
      <c r="AC44261"/>
    </row>
    <row r="44262" spans="27:29" x14ac:dyDescent="0.25">
      <c r="AA44262"/>
      <c r="AB44262"/>
      <c r="AC44262"/>
    </row>
    <row r="44263" spans="27:29" x14ac:dyDescent="0.25">
      <c r="AA44263"/>
      <c r="AB44263"/>
      <c r="AC44263"/>
    </row>
    <row r="44264" spans="27:29" x14ac:dyDescent="0.25">
      <c r="AA44264"/>
      <c r="AB44264"/>
      <c r="AC44264"/>
    </row>
    <row r="44265" spans="27:29" x14ac:dyDescent="0.25">
      <c r="AA44265"/>
      <c r="AB44265"/>
      <c r="AC44265"/>
    </row>
    <row r="44266" spans="27:29" x14ac:dyDescent="0.25">
      <c r="AA44266"/>
      <c r="AB44266"/>
      <c r="AC44266"/>
    </row>
    <row r="44267" spans="27:29" x14ac:dyDescent="0.25">
      <c r="AA44267"/>
      <c r="AB44267"/>
      <c r="AC44267"/>
    </row>
    <row r="44268" spans="27:29" x14ac:dyDescent="0.25">
      <c r="AA44268"/>
      <c r="AB44268"/>
      <c r="AC44268"/>
    </row>
    <row r="44269" spans="27:29" x14ac:dyDescent="0.25">
      <c r="AA44269"/>
      <c r="AB44269"/>
      <c r="AC44269"/>
    </row>
    <row r="44270" spans="27:29" x14ac:dyDescent="0.25">
      <c r="AA44270"/>
      <c r="AB44270"/>
      <c r="AC44270"/>
    </row>
    <row r="44271" spans="27:29" x14ac:dyDescent="0.25">
      <c r="AA44271"/>
      <c r="AB44271"/>
      <c r="AC44271"/>
    </row>
    <row r="44272" spans="27:29" x14ac:dyDescent="0.25">
      <c r="AA44272"/>
      <c r="AB44272"/>
      <c r="AC44272"/>
    </row>
    <row r="44273" spans="27:29" x14ac:dyDescent="0.25">
      <c r="AA44273"/>
      <c r="AB44273"/>
      <c r="AC44273"/>
    </row>
    <row r="44274" spans="27:29" x14ac:dyDescent="0.25">
      <c r="AA44274"/>
      <c r="AB44274"/>
      <c r="AC44274"/>
    </row>
    <row r="44275" spans="27:29" x14ac:dyDescent="0.25">
      <c r="AA44275"/>
      <c r="AB44275"/>
      <c r="AC44275"/>
    </row>
    <row r="44276" spans="27:29" x14ac:dyDescent="0.25">
      <c r="AA44276"/>
      <c r="AB44276"/>
      <c r="AC44276"/>
    </row>
    <row r="44277" spans="27:29" x14ac:dyDescent="0.25">
      <c r="AA44277"/>
      <c r="AB44277"/>
      <c r="AC44277"/>
    </row>
    <row r="44278" spans="27:29" x14ac:dyDescent="0.25">
      <c r="AA44278"/>
      <c r="AB44278"/>
      <c r="AC44278"/>
    </row>
    <row r="44279" spans="27:29" x14ac:dyDescent="0.25">
      <c r="AA44279"/>
      <c r="AB44279"/>
      <c r="AC44279"/>
    </row>
    <row r="44280" spans="27:29" x14ac:dyDescent="0.25">
      <c r="AA44280"/>
      <c r="AB44280"/>
      <c r="AC44280"/>
    </row>
    <row r="44281" spans="27:29" x14ac:dyDescent="0.25">
      <c r="AA44281"/>
      <c r="AB44281"/>
      <c r="AC44281"/>
    </row>
    <row r="44282" spans="27:29" x14ac:dyDescent="0.25">
      <c r="AA44282"/>
      <c r="AB44282"/>
      <c r="AC44282"/>
    </row>
    <row r="44283" spans="27:29" x14ac:dyDescent="0.25">
      <c r="AA44283"/>
      <c r="AB44283"/>
      <c r="AC44283"/>
    </row>
    <row r="44284" spans="27:29" x14ac:dyDescent="0.25">
      <c r="AA44284"/>
      <c r="AB44284"/>
      <c r="AC44284"/>
    </row>
    <row r="44285" spans="27:29" x14ac:dyDescent="0.25">
      <c r="AA44285"/>
      <c r="AB44285"/>
      <c r="AC44285"/>
    </row>
    <row r="44286" spans="27:29" x14ac:dyDescent="0.25">
      <c r="AA44286"/>
      <c r="AB44286"/>
      <c r="AC44286"/>
    </row>
    <row r="44287" spans="27:29" x14ac:dyDescent="0.25">
      <c r="AA44287"/>
      <c r="AB44287"/>
      <c r="AC44287"/>
    </row>
    <row r="44288" spans="27:29" x14ac:dyDescent="0.25">
      <c r="AA44288"/>
      <c r="AB44288"/>
      <c r="AC44288"/>
    </row>
    <row r="44289" spans="27:29" x14ac:dyDescent="0.25">
      <c r="AA44289"/>
      <c r="AB44289"/>
      <c r="AC44289"/>
    </row>
    <row r="44290" spans="27:29" x14ac:dyDescent="0.25">
      <c r="AA44290"/>
      <c r="AB44290"/>
      <c r="AC44290"/>
    </row>
    <row r="44291" spans="27:29" x14ac:dyDescent="0.25">
      <c r="AA44291"/>
      <c r="AB44291"/>
      <c r="AC44291"/>
    </row>
    <row r="44292" spans="27:29" x14ac:dyDescent="0.25">
      <c r="AA44292"/>
      <c r="AB44292"/>
      <c r="AC44292"/>
    </row>
    <row r="44293" spans="27:29" x14ac:dyDescent="0.25">
      <c r="AA44293"/>
      <c r="AB44293"/>
      <c r="AC44293"/>
    </row>
    <row r="44294" spans="27:29" x14ac:dyDescent="0.25">
      <c r="AA44294"/>
      <c r="AB44294"/>
      <c r="AC44294"/>
    </row>
    <row r="44295" spans="27:29" x14ac:dyDescent="0.25">
      <c r="AA44295"/>
      <c r="AB44295"/>
      <c r="AC44295"/>
    </row>
    <row r="44296" spans="27:29" x14ac:dyDescent="0.25">
      <c r="AA44296"/>
      <c r="AB44296"/>
      <c r="AC44296"/>
    </row>
    <row r="44297" spans="27:29" x14ac:dyDescent="0.25">
      <c r="AA44297"/>
      <c r="AB44297"/>
      <c r="AC44297"/>
    </row>
    <row r="44298" spans="27:29" x14ac:dyDescent="0.25">
      <c r="AA44298"/>
      <c r="AB44298"/>
      <c r="AC44298"/>
    </row>
    <row r="44299" spans="27:29" x14ac:dyDescent="0.25">
      <c r="AA44299"/>
      <c r="AB44299"/>
      <c r="AC44299"/>
    </row>
    <row r="44300" spans="27:29" x14ac:dyDescent="0.25">
      <c r="AA44300"/>
      <c r="AB44300"/>
      <c r="AC44300"/>
    </row>
    <row r="44301" spans="27:29" x14ac:dyDescent="0.25">
      <c r="AA44301"/>
      <c r="AB44301"/>
      <c r="AC44301"/>
    </row>
    <row r="44302" spans="27:29" x14ac:dyDescent="0.25">
      <c r="AA44302"/>
      <c r="AB44302"/>
      <c r="AC44302"/>
    </row>
    <row r="44303" spans="27:29" x14ac:dyDescent="0.25">
      <c r="AA44303"/>
      <c r="AB44303"/>
      <c r="AC44303"/>
    </row>
    <row r="44304" spans="27:29" x14ac:dyDescent="0.25">
      <c r="AA44304"/>
      <c r="AB44304"/>
      <c r="AC44304"/>
    </row>
    <row r="44305" spans="27:29" x14ac:dyDescent="0.25">
      <c r="AA44305"/>
      <c r="AB44305"/>
      <c r="AC44305"/>
    </row>
    <row r="44306" spans="27:29" x14ac:dyDescent="0.25">
      <c r="AA44306"/>
      <c r="AB44306"/>
      <c r="AC44306"/>
    </row>
    <row r="44307" spans="27:29" x14ac:dyDescent="0.25">
      <c r="AA44307"/>
      <c r="AB44307"/>
      <c r="AC44307"/>
    </row>
    <row r="44308" spans="27:29" x14ac:dyDescent="0.25">
      <c r="AA44308"/>
      <c r="AB44308"/>
      <c r="AC44308"/>
    </row>
    <row r="44309" spans="27:29" x14ac:dyDescent="0.25">
      <c r="AA44309"/>
      <c r="AB44309"/>
      <c r="AC44309"/>
    </row>
    <row r="44310" spans="27:29" x14ac:dyDescent="0.25">
      <c r="AA44310"/>
      <c r="AB44310"/>
      <c r="AC44310"/>
    </row>
    <row r="44311" spans="27:29" x14ac:dyDescent="0.25">
      <c r="AA44311"/>
      <c r="AB44311"/>
      <c r="AC44311"/>
    </row>
    <row r="44312" spans="27:29" x14ac:dyDescent="0.25">
      <c r="AA44312"/>
      <c r="AB44312"/>
      <c r="AC44312"/>
    </row>
    <row r="44313" spans="27:29" x14ac:dyDescent="0.25">
      <c r="AA44313"/>
      <c r="AB44313"/>
      <c r="AC44313"/>
    </row>
    <row r="44314" spans="27:29" x14ac:dyDescent="0.25">
      <c r="AA44314"/>
      <c r="AB44314"/>
      <c r="AC44314"/>
    </row>
    <row r="44315" spans="27:29" x14ac:dyDescent="0.25">
      <c r="AA44315"/>
      <c r="AB44315"/>
      <c r="AC44315"/>
    </row>
    <row r="44316" spans="27:29" x14ac:dyDescent="0.25">
      <c r="AA44316"/>
      <c r="AB44316"/>
      <c r="AC44316"/>
    </row>
    <row r="44317" spans="27:29" x14ac:dyDescent="0.25">
      <c r="AA44317"/>
      <c r="AB44317"/>
      <c r="AC44317"/>
    </row>
    <row r="44318" spans="27:29" x14ac:dyDescent="0.25">
      <c r="AA44318"/>
      <c r="AB44318"/>
      <c r="AC44318"/>
    </row>
    <row r="44319" spans="27:29" x14ac:dyDescent="0.25">
      <c r="AA44319"/>
      <c r="AB44319"/>
      <c r="AC44319"/>
    </row>
    <row r="44320" spans="27:29" x14ac:dyDescent="0.25">
      <c r="AA44320"/>
      <c r="AB44320"/>
      <c r="AC44320"/>
    </row>
    <row r="44321" spans="27:29" x14ac:dyDescent="0.25">
      <c r="AA44321"/>
      <c r="AB44321"/>
      <c r="AC44321"/>
    </row>
    <row r="44322" spans="27:29" x14ac:dyDescent="0.25">
      <c r="AA44322"/>
      <c r="AB44322"/>
      <c r="AC44322"/>
    </row>
    <row r="44323" spans="27:29" x14ac:dyDescent="0.25">
      <c r="AA44323"/>
      <c r="AB44323"/>
      <c r="AC44323"/>
    </row>
    <row r="44324" spans="27:29" x14ac:dyDescent="0.25">
      <c r="AA44324"/>
      <c r="AB44324"/>
      <c r="AC44324"/>
    </row>
    <row r="44325" spans="27:29" x14ac:dyDescent="0.25">
      <c r="AA44325"/>
      <c r="AB44325"/>
      <c r="AC44325"/>
    </row>
    <row r="44326" spans="27:29" x14ac:dyDescent="0.25">
      <c r="AA44326"/>
      <c r="AB44326"/>
      <c r="AC44326"/>
    </row>
    <row r="44327" spans="27:29" x14ac:dyDescent="0.25">
      <c r="AA44327"/>
      <c r="AB44327"/>
      <c r="AC44327"/>
    </row>
    <row r="44328" spans="27:29" x14ac:dyDescent="0.25">
      <c r="AA44328"/>
      <c r="AB44328"/>
      <c r="AC44328"/>
    </row>
    <row r="44329" spans="27:29" x14ac:dyDescent="0.25">
      <c r="AA44329"/>
      <c r="AB44329"/>
      <c r="AC44329"/>
    </row>
    <row r="44330" spans="27:29" x14ac:dyDescent="0.25">
      <c r="AA44330"/>
      <c r="AB44330"/>
      <c r="AC44330"/>
    </row>
    <row r="44331" spans="27:29" x14ac:dyDescent="0.25">
      <c r="AA44331"/>
      <c r="AB44331"/>
      <c r="AC44331"/>
    </row>
    <row r="44332" spans="27:29" x14ac:dyDescent="0.25">
      <c r="AA44332"/>
      <c r="AB44332"/>
      <c r="AC44332"/>
    </row>
    <row r="44333" spans="27:29" x14ac:dyDescent="0.25">
      <c r="AA44333"/>
      <c r="AB44333"/>
      <c r="AC44333"/>
    </row>
    <row r="44334" spans="27:29" x14ac:dyDescent="0.25">
      <c r="AA44334"/>
      <c r="AB44334"/>
      <c r="AC44334"/>
    </row>
    <row r="44335" spans="27:29" x14ac:dyDescent="0.25">
      <c r="AA44335"/>
      <c r="AB44335"/>
      <c r="AC44335"/>
    </row>
    <row r="44336" spans="27:29" x14ac:dyDescent="0.25">
      <c r="AA44336"/>
      <c r="AB44336"/>
      <c r="AC44336"/>
    </row>
    <row r="44337" spans="27:29" x14ac:dyDescent="0.25">
      <c r="AA44337"/>
      <c r="AB44337"/>
      <c r="AC44337"/>
    </row>
    <row r="44338" spans="27:29" x14ac:dyDescent="0.25">
      <c r="AA44338"/>
      <c r="AB44338"/>
      <c r="AC44338"/>
    </row>
    <row r="44339" spans="27:29" x14ac:dyDescent="0.25">
      <c r="AA44339"/>
      <c r="AB44339"/>
      <c r="AC44339"/>
    </row>
    <row r="44340" spans="27:29" x14ac:dyDescent="0.25">
      <c r="AA44340"/>
      <c r="AB44340"/>
      <c r="AC44340"/>
    </row>
    <row r="44341" spans="27:29" x14ac:dyDescent="0.25">
      <c r="AA44341"/>
      <c r="AB44341"/>
      <c r="AC44341"/>
    </row>
    <row r="44342" spans="27:29" x14ac:dyDescent="0.25">
      <c r="AA44342"/>
      <c r="AB44342"/>
      <c r="AC44342"/>
    </row>
    <row r="44343" spans="27:29" x14ac:dyDescent="0.25">
      <c r="AA44343"/>
      <c r="AB44343"/>
      <c r="AC44343"/>
    </row>
    <row r="44344" spans="27:29" x14ac:dyDescent="0.25">
      <c r="AA44344"/>
      <c r="AB44344"/>
      <c r="AC44344"/>
    </row>
    <row r="44345" spans="27:29" x14ac:dyDescent="0.25">
      <c r="AA44345"/>
      <c r="AB44345"/>
      <c r="AC44345"/>
    </row>
    <row r="44346" spans="27:29" x14ac:dyDescent="0.25">
      <c r="AA44346"/>
      <c r="AB44346"/>
      <c r="AC44346"/>
    </row>
    <row r="44347" spans="27:29" x14ac:dyDescent="0.25">
      <c r="AA44347"/>
      <c r="AB44347"/>
      <c r="AC44347"/>
    </row>
    <row r="44348" spans="27:29" x14ac:dyDescent="0.25">
      <c r="AA44348"/>
      <c r="AB44348"/>
      <c r="AC44348"/>
    </row>
    <row r="44349" spans="27:29" x14ac:dyDescent="0.25">
      <c r="AA44349"/>
      <c r="AB44349"/>
      <c r="AC44349"/>
    </row>
    <row r="44350" spans="27:29" x14ac:dyDescent="0.25">
      <c r="AA44350"/>
      <c r="AB44350"/>
      <c r="AC44350"/>
    </row>
    <row r="44351" spans="27:29" x14ac:dyDescent="0.25">
      <c r="AA44351"/>
      <c r="AB44351"/>
      <c r="AC44351"/>
    </row>
    <row r="44352" spans="27:29" x14ac:dyDescent="0.25">
      <c r="AA44352"/>
      <c r="AB44352"/>
      <c r="AC44352"/>
    </row>
    <row r="44353" spans="27:29" x14ac:dyDescent="0.25">
      <c r="AA44353"/>
      <c r="AB44353"/>
      <c r="AC44353"/>
    </row>
    <row r="44354" spans="27:29" x14ac:dyDescent="0.25">
      <c r="AA44354"/>
      <c r="AB44354"/>
      <c r="AC44354"/>
    </row>
    <row r="44355" spans="27:29" x14ac:dyDescent="0.25">
      <c r="AA44355"/>
      <c r="AB44355"/>
      <c r="AC44355"/>
    </row>
    <row r="44356" spans="27:29" x14ac:dyDescent="0.25">
      <c r="AA44356"/>
      <c r="AB44356"/>
      <c r="AC44356"/>
    </row>
    <row r="44357" spans="27:29" x14ac:dyDescent="0.25">
      <c r="AA44357"/>
      <c r="AB44357"/>
      <c r="AC44357"/>
    </row>
    <row r="44358" spans="27:29" x14ac:dyDescent="0.25">
      <c r="AA44358"/>
      <c r="AB44358"/>
      <c r="AC44358"/>
    </row>
    <row r="44359" spans="27:29" x14ac:dyDescent="0.25">
      <c r="AA44359"/>
      <c r="AB44359"/>
      <c r="AC44359"/>
    </row>
    <row r="44360" spans="27:29" x14ac:dyDescent="0.25">
      <c r="AA44360"/>
      <c r="AB44360"/>
      <c r="AC44360"/>
    </row>
    <row r="44361" spans="27:29" x14ac:dyDescent="0.25">
      <c r="AA44361"/>
      <c r="AB44361"/>
      <c r="AC44361"/>
    </row>
    <row r="44362" spans="27:29" x14ac:dyDescent="0.25">
      <c r="AA44362"/>
      <c r="AB44362"/>
      <c r="AC44362"/>
    </row>
    <row r="44363" spans="27:29" x14ac:dyDescent="0.25">
      <c r="AA44363"/>
      <c r="AB44363"/>
      <c r="AC44363"/>
    </row>
    <row r="44364" spans="27:29" x14ac:dyDescent="0.25">
      <c r="AA44364"/>
      <c r="AB44364"/>
      <c r="AC44364"/>
    </row>
    <row r="44365" spans="27:29" x14ac:dyDescent="0.25">
      <c r="AA44365"/>
      <c r="AB44365"/>
      <c r="AC44365"/>
    </row>
    <row r="44366" spans="27:29" x14ac:dyDescent="0.25">
      <c r="AA44366"/>
      <c r="AB44366"/>
      <c r="AC44366"/>
    </row>
    <row r="44367" spans="27:29" x14ac:dyDescent="0.25">
      <c r="AA44367"/>
      <c r="AB44367"/>
      <c r="AC44367"/>
    </row>
    <row r="44368" spans="27:29" x14ac:dyDescent="0.25">
      <c r="AA44368"/>
      <c r="AB44368"/>
      <c r="AC44368"/>
    </row>
    <row r="44369" spans="27:29" x14ac:dyDescent="0.25">
      <c r="AA44369"/>
      <c r="AB44369"/>
      <c r="AC44369"/>
    </row>
    <row r="44370" spans="27:29" x14ac:dyDescent="0.25">
      <c r="AA44370"/>
      <c r="AB44370"/>
      <c r="AC44370"/>
    </row>
    <row r="44371" spans="27:29" x14ac:dyDescent="0.25">
      <c r="AA44371"/>
      <c r="AB44371"/>
      <c r="AC44371"/>
    </row>
    <row r="44372" spans="27:29" x14ac:dyDescent="0.25">
      <c r="AA44372"/>
      <c r="AB44372"/>
      <c r="AC44372"/>
    </row>
    <row r="44373" spans="27:29" x14ac:dyDescent="0.25">
      <c r="AA44373"/>
      <c r="AB44373"/>
      <c r="AC44373"/>
    </row>
    <row r="44374" spans="27:29" x14ac:dyDescent="0.25">
      <c r="AA44374"/>
      <c r="AB44374"/>
      <c r="AC44374"/>
    </row>
    <row r="44375" spans="27:29" x14ac:dyDescent="0.25">
      <c r="AA44375"/>
      <c r="AB44375"/>
      <c r="AC44375"/>
    </row>
    <row r="44376" spans="27:29" x14ac:dyDescent="0.25">
      <c r="AA44376"/>
      <c r="AB44376"/>
      <c r="AC44376"/>
    </row>
    <row r="44377" spans="27:29" x14ac:dyDescent="0.25">
      <c r="AA44377"/>
      <c r="AB44377"/>
      <c r="AC44377"/>
    </row>
    <row r="44378" spans="27:29" x14ac:dyDescent="0.25">
      <c r="AA44378"/>
      <c r="AB44378"/>
      <c r="AC44378"/>
    </row>
    <row r="44379" spans="27:29" x14ac:dyDescent="0.25">
      <c r="AA44379"/>
      <c r="AB44379"/>
      <c r="AC44379"/>
    </row>
    <row r="44380" spans="27:29" x14ac:dyDescent="0.25">
      <c r="AA44380"/>
      <c r="AB44380"/>
      <c r="AC44380"/>
    </row>
    <row r="44381" spans="27:29" x14ac:dyDescent="0.25">
      <c r="AA44381"/>
      <c r="AB44381"/>
      <c r="AC44381"/>
    </row>
    <row r="44382" spans="27:29" x14ac:dyDescent="0.25">
      <c r="AA44382"/>
      <c r="AB44382"/>
      <c r="AC44382"/>
    </row>
    <row r="44383" spans="27:29" x14ac:dyDescent="0.25">
      <c r="AA44383"/>
      <c r="AB44383"/>
      <c r="AC44383"/>
    </row>
    <row r="44384" spans="27:29" x14ac:dyDescent="0.25">
      <c r="AA44384"/>
      <c r="AB44384"/>
      <c r="AC44384"/>
    </row>
    <row r="44385" spans="27:29" x14ac:dyDescent="0.25">
      <c r="AA44385"/>
      <c r="AB44385"/>
      <c r="AC44385"/>
    </row>
    <row r="44386" spans="27:29" x14ac:dyDescent="0.25">
      <c r="AA44386"/>
      <c r="AB44386"/>
      <c r="AC44386"/>
    </row>
    <row r="44387" spans="27:29" x14ac:dyDescent="0.25">
      <c r="AA44387"/>
      <c r="AB44387"/>
      <c r="AC44387"/>
    </row>
    <row r="44388" spans="27:29" x14ac:dyDescent="0.25">
      <c r="AA44388"/>
      <c r="AB44388"/>
      <c r="AC44388"/>
    </row>
    <row r="44389" spans="27:29" x14ac:dyDescent="0.25">
      <c r="AA44389"/>
      <c r="AB44389"/>
      <c r="AC44389"/>
    </row>
    <row r="44390" spans="27:29" x14ac:dyDescent="0.25">
      <c r="AA44390"/>
      <c r="AB44390"/>
      <c r="AC44390"/>
    </row>
    <row r="44391" spans="27:29" x14ac:dyDescent="0.25">
      <c r="AA44391"/>
      <c r="AB44391"/>
      <c r="AC44391"/>
    </row>
    <row r="44392" spans="27:29" x14ac:dyDescent="0.25">
      <c r="AA44392"/>
      <c r="AB44392"/>
      <c r="AC44392"/>
    </row>
    <row r="44393" spans="27:29" x14ac:dyDescent="0.25">
      <c r="AA44393"/>
      <c r="AB44393"/>
      <c r="AC44393"/>
    </row>
    <row r="44394" spans="27:29" x14ac:dyDescent="0.25">
      <c r="AA44394"/>
      <c r="AB44394"/>
      <c r="AC44394"/>
    </row>
    <row r="44395" spans="27:29" x14ac:dyDescent="0.25">
      <c r="AA44395"/>
      <c r="AB44395"/>
      <c r="AC44395"/>
    </row>
    <row r="44396" spans="27:29" x14ac:dyDescent="0.25">
      <c r="AA44396"/>
      <c r="AB44396"/>
      <c r="AC44396"/>
    </row>
    <row r="44397" spans="27:29" x14ac:dyDescent="0.25">
      <c r="AA44397"/>
      <c r="AB44397"/>
      <c r="AC44397"/>
    </row>
    <row r="44398" spans="27:29" x14ac:dyDescent="0.25">
      <c r="AA44398"/>
      <c r="AB44398"/>
      <c r="AC44398"/>
    </row>
    <row r="44399" spans="27:29" x14ac:dyDescent="0.25">
      <c r="AA44399"/>
      <c r="AB44399"/>
      <c r="AC44399"/>
    </row>
    <row r="44400" spans="27:29" x14ac:dyDescent="0.25">
      <c r="AA44400"/>
      <c r="AB44400"/>
      <c r="AC44400"/>
    </row>
    <row r="44401" spans="27:29" x14ac:dyDescent="0.25">
      <c r="AA44401"/>
      <c r="AB44401"/>
      <c r="AC44401"/>
    </row>
    <row r="44402" spans="27:29" x14ac:dyDescent="0.25">
      <c r="AA44402"/>
      <c r="AB44402"/>
      <c r="AC44402"/>
    </row>
    <row r="44403" spans="27:29" x14ac:dyDescent="0.25">
      <c r="AA44403"/>
      <c r="AB44403"/>
      <c r="AC44403"/>
    </row>
    <row r="44404" spans="27:29" x14ac:dyDescent="0.25">
      <c r="AA44404"/>
      <c r="AB44404"/>
      <c r="AC44404"/>
    </row>
    <row r="44405" spans="27:29" x14ac:dyDescent="0.25">
      <c r="AA44405"/>
      <c r="AB44405"/>
      <c r="AC44405"/>
    </row>
    <row r="44406" spans="27:29" x14ac:dyDescent="0.25">
      <c r="AA44406"/>
      <c r="AB44406"/>
      <c r="AC44406"/>
    </row>
    <row r="44407" spans="27:29" x14ac:dyDescent="0.25">
      <c r="AA44407"/>
      <c r="AB44407"/>
      <c r="AC44407"/>
    </row>
    <row r="44408" spans="27:29" x14ac:dyDescent="0.25">
      <c r="AA44408"/>
      <c r="AB44408"/>
      <c r="AC44408"/>
    </row>
    <row r="44409" spans="27:29" x14ac:dyDescent="0.25">
      <c r="AA44409"/>
      <c r="AB44409"/>
      <c r="AC44409"/>
    </row>
    <row r="44410" spans="27:29" x14ac:dyDescent="0.25">
      <c r="AA44410"/>
      <c r="AB44410"/>
      <c r="AC44410"/>
    </row>
    <row r="44411" spans="27:29" x14ac:dyDescent="0.25">
      <c r="AA44411"/>
      <c r="AB44411"/>
      <c r="AC44411"/>
    </row>
    <row r="44412" spans="27:29" x14ac:dyDescent="0.25">
      <c r="AA44412"/>
      <c r="AB44412"/>
      <c r="AC44412"/>
    </row>
    <row r="44413" spans="27:29" x14ac:dyDescent="0.25">
      <c r="AA44413"/>
      <c r="AB44413"/>
      <c r="AC44413"/>
    </row>
    <row r="44414" spans="27:29" x14ac:dyDescent="0.25">
      <c r="AA44414"/>
      <c r="AB44414"/>
      <c r="AC44414"/>
    </row>
    <row r="44415" spans="27:29" x14ac:dyDescent="0.25">
      <c r="AA44415"/>
      <c r="AB44415"/>
      <c r="AC44415"/>
    </row>
    <row r="44416" spans="27:29" x14ac:dyDescent="0.25">
      <c r="AA44416"/>
      <c r="AB44416"/>
      <c r="AC44416"/>
    </row>
    <row r="44417" spans="27:29" x14ac:dyDescent="0.25">
      <c r="AA44417"/>
      <c r="AB44417"/>
      <c r="AC44417"/>
    </row>
    <row r="44418" spans="27:29" x14ac:dyDescent="0.25">
      <c r="AA44418"/>
      <c r="AB44418"/>
      <c r="AC44418"/>
    </row>
    <row r="44419" spans="27:29" x14ac:dyDescent="0.25">
      <c r="AA44419"/>
      <c r="AB44419"/>
      <c r="AC44419"/>
    </row>
    <row r="44420" spans="27:29" x14ac:dyDescent="0.25">
      <c r="AA44420"/>
      <c r="AB44420"/>
      <c r="AC44420"/>
    </row>
    <row r="44421" spans="27:29" x14ac:dyDescent="0.25">
      <c r="AA44421"/>
      <c r="AB44421"/>
      <c r="AC44421"/>
    </row>
    <row r="44422" spans="27:29" x14ac:dyDescent="0.25">
      <c r="AA44422"/>
      <c r="AB44422"/>
      <c r="AC44422"/>
    </row>
    <row r="44423" spans="27:29" x14ac:dyDescent="0.25">
      <c r="AA44423"/>
      <c r="AB44423"/>
      <c r="AC44423"/>
    </row>
    <row r="44424" spans="27:29" x14ac:dyDescent="0.25">
      <c r="AA44424"/>
      <c r="AB44424"/>
      <c r="AC44424"/>
    </row>
    <row r="44425" spans="27:29" x14ac:dyDescent="0.25">
      <c r="AA44425"/>
      <c r="AB44425"/>
      <c r="AC44425"/>
    </row>
    <row r="44426" spans="27:29" x14ac:dyDescent="0.25">
      <c r="AA44426"/>
      <c r="AB44426"/>
      <c r="AC44426"/>
    </row>
    <row r="44427" spans="27:29" x14ac:dyDescent="0.25">
      <c r="AA44427"/>
      <c r="AB44427"/>
      <c r="AC44427"/>
    </row>
    <row r="44428" spans="27:29" x14ac:dyDescent="0.25">
      <c r="AA44428"/>
      <c r="AB44428"/>
      <c r="AC44428"/>
    </row>
    <row r="44429" spans="27:29" x14ac:dyDescent="0.25">
      <c r="AA44429"/>
      <c r="AB44429"/>
      <c r="AC44429"/>
    </row>
    <row r="44430" spans="27:29" x14ac:dyDescent="0.25">
      <c r="AA44430"/>
      <c r="AB44430"/>
      <c r="AC44430"/>
    </row>
    <row r="44431" spans="27:29" x14ac:dyDescent="0.25">
      <c r="AA44431"/>
      <c r="AB44431"/>
      <c r="AC44431"/>
    </row>
    <row r="44432" spans="27:29" x14ac:dyDescent="0.25">
      <c r="AA44432"/>
      <c r="AB44432"/>
      <c r="AC44432"/>
    </row>
    <row r="44433" spans="27:29" x14ac:dyDescent="0.25">
      <c r="AA44433"/>
      <c r="AB44433"/>
      <c r="AC44433"/>
    </row>
    <row r="44434" spans="27:29" x14ac:dyDescent="0.25">
      <c r="AA44434"/>
      <c r="AB44434"/>
      <c r="AC44434"/>
    </row>
    <row r="44435" spans="27:29" x14ac:dyDescent="0.25">
      <c r="AA44435"/>
      <c r="AB44435"/>
      <c r="AC44435"/>
    </row>
    <row r="44436" spans="27:29" x14ac:dyDescent="0.25">
      <c r="AA44436"/>
      <c r="AB44436"/>
      <c r="AC44436"/>
    </row>
    <row r="44437" spans="27:29" x14ac:dyDescent="0.25">
      <c r="AA44437"/>
      <c r="AB44437"/>
      <c r="AC44437"/>
    </row>
    <row r="44438" spans="27:29" x14ac:dyDescent="0.25">
      <c r="AA44438"/>
      <c r="AB44438"/>
      <c r="AC44438"/>
    </row>
    <row r="44439" spans="27:29" x14ac:dyDescent="0.25">
      <c r="AA44439"/>
      <c r="AB44439"/>
      <c r="AC44439"/>
    </row>
    <row r="44440" spans="27:29" x14ac:dyDescent="0.25">
      <c r="AA44440"/>
      <c r="AB44440"/>
      <c r="AC44440"/>
    </row>
    <row r="44441" spans="27:29" x14ac:dyDescent="0.25">
      <c r="AA44441"/>
      <c r="AB44441"/>
      <c r="AC44441"/>
    </row>
    <row r="44442" spans="27:29" x14ac:dyDescent="0.25">
      <c r="AA44442"/>
      <c r="AB44442"/>
      <c r="AC44442"/>
    </row>
    <row r="44443" spans="27:29" x14ac:dyDescent="0.25">
      <c r="AA44443"/>
      <c r="AB44443"/>
      <c r="AC44443"/>
    </row>
    <row r="44444" spans="27:29" x14ac:dyDescent="0.25">
      <c r="AA44444"/>
      <c r="AB44444"/>
      <c r="AC44444"/>
    </row>
    <row r="44445" spans="27:29" x14ac:dyDescent="0.25">
      <c r="AA44445"/>
      <c r="AB44445"/>
      <c r="AC44445"/>
    </row>
    <row r="44446" spans="27:29" x14ac:dyDescent="0.25">
      <c r="AA44446"/>
      <c r="AB44446"/>
      <c r="AC44446"/>
    </row>
    <row r="44447" spans="27:29" x14ac:dyDescent="0.25">
      <c r="AA44447"/>
      <c r="AB44447"/>
      <c r="AC44447"/>
    </row>
    <row r="44448" spans="27:29" x14ac:dyDescent="0.25">
      <c r="AA44448"/>
      <c r="AB44448"/>
      <c r="AC44448"/>
    </row>
    <row r="44449" spans="27:29" x14ac:dyDescent="0.25">
      <c r="AA44449"/>
      <c r="AB44449"/>
      <c r="AC44449"/>
    </row>
    <row r="44450" spans="27:29" x14ac:dyDescent="0.25">
      <c r="AA44450"/>
      <c r="AB44450"/>
      <c r="AC44450"/>
    </row>
    <row r="44451" spans="27:29" x14ac:dyDescent="0.25">
      <c r="AA44451"/>
      <c r="AB44451"/>
      <c r="AC44451"/>
    </row>
    <row r="44452" spans="27:29" x14ac:dyDescent="0.25">
      <c r="AA44452"/>
      <c r="AB44452"/>
      <c r="AC44452"/>
    </row>
    <row r="44453" spans="27:29" x14ac:dyDescent="0.25">
      <c r="AA44453"/>
      <c r="AB44453"/>
      <c r="AC44453"/>
    </row>
    <row r="44454" spans="27:29" x14ac:dyDescent="0.25">
      <c r="AA44454"/>
      <c r="AB44454"/>
      <c r="AC44454"/>
    </row>
    <row r="44455" spans="27:29" x14ac:dyDescent="0.25">
      <c r="AA44455"/>
      <c r="AB44455"/>
      <c r="AC44455"/>
    </row>
    <row r="44456" spans="27:29" x14ac:dyDescent="0.25">
      <c r="AA44456"/>
      <c r="AB44456"/>
      <c r="AC44456"/>
    </row>
    <row r="44457" spans="27:29" x14ac:dyDescent="0.25">
      <c r="AA44457"/>
      <c r="AB44457"/>
      <c r="AC44457"/>
    </row>
    <row r="44458" spans="27:29" x14ac:dyDescent="0.25">
      <c r="AA44458"/>
      <c r="AB44458"/>
      <c r="AC44458"/>
    </row>
    <row r="44459" spans="27:29" x14ac:dyDescent="0.25">
      <c r="AA44459"/>
      <c r="AB44459"/>
      <c r="AC44459"/>
    </row>
    <row r="44460" spans="27:29" x14ac:dyDescent="0.25">
      <c r="AA44460"/>
      <c r="AB44460"/>
      <c r="AC44460"/>
    </row>
    <row r="44461" spans="27:29" x14ac:dyDescent="0.25">
      <c r="AA44461"/>
      <c r="AB44461"/>
      <c r="AC44461"/>
    </row>
    <row r="44462" spans="27:29" x14ac:dyDescent="0.25">
      <c r="AA44462"/>
      <c r="AB44462"/>
      <c r="AC44462"/>
    </row>
    <row r="44463" spans="27:29" x14ac:dyDescent="0.25">
      <c r="AA44463"/>
      <c r="AB44463"/>
      <c r="AC44463"/>
    </row>
    <row r="44464" spans="27:29" x14ac:dyDescent="0.25">
      <c r="AA44464"/>
      <c r="AB44464"/>
      <c r="AC44464"/>
    </row>
    <row r="44465" spans="27:29" x14ac:dyDescent="0.25">
      <c r="AA44465"/>
      <c r="AB44465"/>
      <c r="AC44465"/>
    </row>
    <row r="44466" spans="27:29" x14ac:dyDescent="0.25">
      <c r="AA44466"/>
      <c r="AB44466"/>
      <c r="AC44466"/>
    </row>
    <row r="44467" spans="27:29" x14ac:dyDescent="0.25">
      <c r="AA44467"/>
      <c r="AB44467"/>
      <c r="AC44467"/>
    </row>
    <row r="44468" spans="27:29" x14ac:dyDescent="0.25">
      <c r="AA44468"/>
      <c r="AB44468"/>
      <c r="AC44468"/>
    </row>
    <row r="44469" spans="27:29" x14ac:dyDescent="0.25">
      <c r="AA44469"/>
      <c r="AB44469"/>
      <c r="AC44469"/>
    </row>
    <row r="44470" spans="27:29" x14ac:dyDescent="0.25">
      <c r="AA44470"/>
      <c r="AB44470"/>
      <c r="AC44470"/>
    </row>
    <row r="44471" spans="27:29" x14ac:dyDescent="0.25">
      <c r="AA44471"/>
      <c r="AB44471"/>
      <c r="AC44471"/>
    </row>
    <row r="44472" spans="27:29" x14ac:dyDescent="0.25">
      <c r="AA44472"/>
      <c r="AB44472"/>
      <c r="AC44472"/>
    </row>
    <row r="44473" spans="27:29" x14ac:dyDescent="0.25">
      <c r="AA44473"/>
      <c r="AB44473"/>
      <c r="AC44473"/>
    </row>
    <row r="44474" spans="27:29" x14ac:dyDescent="0.25">
      <c r="AA44474"/>
      <c r="AB44474"/>
      <c r="AC44474"/>
    </row>
    <row r="44475" spans="27:29" x14ac:dyDescent="0.25">
      <c r="AA44475"/>
      <c r="AB44475"/>
      <c r="AC44475"/>
    </row>
    <row r="44476" spans="27:29" x14ac:dyDescent="0.25">
      <c r="AA44476"/>
      <c r="AB44476"/>
      <c r="AC44476"/>
    </row>
    <row r="44477" spans="27:29" x14ac:dyDescent="0.25">
      <c r="AA44477"/>
      <c r="AB44477"/>
      <c r="AC44477"/>
    </row>
    <row r="44478" spans="27:29" x14ac:dyDescent="0.25">
      <c r="AA44478"/>
      <c r="AB44478"/>
      <c r="AC44478"/>
    </row>
    <row r="44479" spans="27:29" x14ac:dyDescent="0.25">
      <c r="AA44479"/>
      <c r="AB44479"/>
      <c r="AC44479"/>
    </row>
    <row r="44480" spans="27:29" x14ac:dyDescent="0.25">
      <c r="AA44480"/>
      <c r="AB44480"/>
      <c r="AC44480"/>
    </row>
    <row r="44481" spans="27:29" x14ac:dyDescent="0.25">
      <c r="AA44481"/>
      <c r="AB44481"/>
      <c r="AC44481"/>
    </row>
    <row r="44482" spans="27:29" x14ac:dyDescent="0.25">
      <c r="AA44482"/>
      <c r="AB44482"/>
      <c r="AC44482"/>
    </row>
    <row r="44483" spans="27:29" x14ac:dyDescent="0.25">
      <c r="AA44483"/>
      <c r="AB44483"/>
      <c r="AC44483"/>
    </row>
    <row r="44484" spans="27:29" x14ac:dyDescent="0.25">
      <c r="AA44484"/>
      <c r="AB44484"/>
      <c r="AC44484"/>
    </row>
    <row r="44485" spans="27:29" x14ac:dyDescent="0.25">
      <c r="AA44485"/>
      <c r="AB44485"/>
      <c r="AC44485"/>
    </row>
    <row r="44486" spans="27:29" x14ac:dyDescent="0.25">
      <c r="AA44486"/>
      <c r="AB44486"/>
      <c r="AC44486"/>
    </row>
    <row r="44487" spans="27:29" x14ac:dyDescent="0.25">
      <c r="AA44487"/>
      <c r="AB44487"/>
      <c r="AC44487"/>
    </row>
    <row r="44488" spans="27:29" x14ac:dyDescent="0.25">
      <c r="AA44488"/>
      <c r="AB44488"/>
      <c r="AC44488"/>
    </row>
    <row r="44489" spans="27:29" x14ac:dyDescent="0.25">
      <c r="AA44489"/>
      <c r="AB44489"/>
      <c r="AC44489"/>
    </row>
    <row r="44490" spans="27:29" x14ac:dyDescent="0.25">
      <c r="AA44490"/>
      <c r="AB44490"/>
      <c r="AC44490"/>
    </row>
    <row r="44491" spans="27:29" x14ac:dyDescent="0.25">
      <c r="AA44491"/>
      <c r="AB44491"/>
      <c r="AC44491"/>
    </row>
    <row r="44492" spans="27:29" x14ac:dyDescent="0.25">
      <c r="AA44492"/>
      <c r="AB44492"/>
      <c r="AC44492"/>
    </row>
    <row r="44493" spans="27:29" x14ac:dyDescent="0.25">
      <c r="AA44493"/>
      <c r="AB44493"/>
      <c r="AC44493"/>
    </row>
    <row r="44494" spans="27:29" x14ac:dyDescent="0.25">
      <c r="AA44494"/>
      <c r="AB44494"/>
      <c r="AC44494"/>
    </row>
    <row r="44495" spans="27:29" x14ac:dyDescent="0.25">
      <c r="AA44495"/>
      <c r="AB44495"/>
      <c r="AC44495"/>
    </row>
    <row r="44496" spans="27:29" x14ac:dyDescent="0.25">
      <c r="AA44496"/>
      <c r="AB44496"/>
      <c r="AC44496"/>
    </row>
    <row r="44497" spans="27:29" x14ac:dyDescent="0.25">
      <c r="AA44497"/>
      <c r="AB44497"/>
      <c r="AC44497"/>
    </row>
    <row r="44498" spans="27:29" x14ac:dyDescent="0.25">
      <c r="AA44498"/>
      <c r="AB44498"/>
      <c r="AC44498"/>
    </row>
    <row r="44499" spans="27:29" x14ac:dyDescent="0.25">
      <c r="AA44499"/>
      <c r="AB44499"/>
      <c r="AC44499"/>
    </row>
    <row r="44500" spans="27:29" x14ac:dyDescent="0.25">
      <c r="AA44500"/>
      <c r="AB44500"/>
      <c r="AC44500"/>
    </row>
    <row r="44501" spans="27:29" x14ac:dyDescent="0.25">
      <c r="AA44501"/>
      <c r="AB44501"/>
      <c r="AC44501"/>
    </row>
    <row r="44502" spans="27:29" x14ac:dyDescent="0.25">
      <c r="AA44502"/>
      <c r="AB44502"/>
      <c r="AC44502"/>
    </row>
    <row r="44503" spans="27:29" x14ac:dyDescent="0.25">
      <c r="AA44503"/>
      <c r="AB44503"/>
      <c r="AC44503"/>
    </row>
    <row r="44504" spans="27:29" x14ac:dyDescent="0.25">
      <c r="AA44504"/>
      <c r="AB44504"/>
      <c r="AC44504"/>
    </row>
    <row r="44505" spans="27:29" x14ac:dyDescent="0.25">
      <c r="AA44505"/>
      <c r="AB44505"/>
      <c r="AC44505"/>
    </row>
    <row r="44506" spans="27:29" x14ac:dyDescent="0.25">
      <c r="AA44506"/>
      <c r="AB44506"/>
      <c r="AC44506"/>
    </row>
    <row r="44507" spans="27:29" x14ac:dyDescent="0.25">
      <c r="AA44507"/>
      <c r="AB44507"/>
      <c r="AC44507"/>
    </row>
    <row r="44508" spans="27:29" x14ac:dyDescent="0.25">
      <c r="AA44508"/>
      <c r="AB44508"/>
      <c r="AC44508"/>
    </row>
    <row r="44509" spans="27:29" x14ac:dyDescent="0.25">
      <c r="AA44509"/>
      <c r="AB44509"/>
      <c r="AC44509"/>
    </row>
    <row r="44510" spans="27:29" x14ac:dyDescent="0.25">
      <c r="AA44510"/>
      <c r="AB44510"/>
      <c r="AC44510"/>
    </row>
    <row r="44511" spans="27:29" x14ac:dyDescent="0.25">
      <c r="AA44511"/>
      <c r="AB44511"/>
      <c r="AC44511"/>
    </row>
    <row r="44512" spans="27:29" x14ac:dyDescent="0.25">
      <c r="AA44512"/>
      <c r="AB44512"/>
      <c r="AC44512"/>
    </row>
    <row r="44513" spans="27:29" x14ac:dyDescent="0.25">
      <c r="AA44513"/>
      <c r="AB44513"/>
      <c r="AC44513"/>
    </row>
    <row r="44514" spans="27:29" x14ac:dyDescent="0.25">
      <c r="AA44514"/>
      <c r="AB44514"/>
      <c r="AC44514"/>
    </row>
    <row r="44515" spans="27:29" x14ac:dyDescent="0.25">
      <c r="AA44515"/>
      <c r="AB44515"/>
      <c r="AC44515"/>
    </row>
    <row r="44516" spans="27:29" x14ac:dyDescent="0.25">
      <c r="AA44516"/>
      <c r="AB44516"/>
      <c r="AC44516"/>
    </row>
    <row r="44517" spans="27:29" x14ac:dyDescent="0.25">
      <c r="AA44517"/>
      <c r="AB44517"/>
      <c r="AC44517"/>
    </row>
    <row r="44518" spans="27:29" x14ac:dyDescent="0.25">
      <c r="AA44518"/>
      <c r="AB44518"/>
      <c r="AC44518"/>
    </row>
    <row r="44519" spans="27:29" x14ac:dyDescent="0.25">
      <c r="AA44519"/>
      <c r="AB44519"/>
      <c r="AC44519"/>
    </row>
    <row r="44520" spans="27:29" x14ac:dyDescent="0.25">
      <c r="AA44520"/>
      <c r="AB44520"/>
      <c r="AC44520"/>
    </row>
    <row r="44521" spans="27:29" x14ac:dyDescent="0.25">
      <c r="AA44521"/>
      <c r="AB44521"/>
      <c r="AC44521"/>
    </row>
    <row r="44522" spans="27:29" x14ac:dyDescent="0.25">
      <c r="AA44522"/>
      <c r="AB44522"/>
      <c r="AC44522"/>
    </row>
    <row r="44523" spans="27:29" x14ac:dyDescent="0.25">
      <c r="AA44523"/>
      <c r="AB44523"/>
      <c r="AC44523"/>
    </row>
    <row r="44524" spans="27:29" x14ac:dyDescent="0.25">
      <c r="AA44524"/>
      <c r="AB44524"/>
      <c r="AC44524"/>
    </row>
    <row r="44525" spans="27:29" x14ac:dyDescent="0.25">
      <c r="AA44525"/>
      <c r="AB44525"/>
      <c r="AC44525"/>
    </row>
    <row r="44526" spans="27:29" x14ac:dyDescent="0.25">
      <c r="AA44526"/>
      <c r="AB44526"/>
      <c r="AC44526"/>
    </row>
    <row r="44527" spans="27:29" x14ac:dyDescent="0.25">
      <c r="AA44527"/>
      <c r="AB44527"/>
      <c r="AC44527"/>
    </row>
    <row r="44528" spans="27:29" x14ac:dyDescent="0.25">
      <c r="AA44528"/>
      <c r="AB44528"/>
      <c r="AC44528"/>
    </row>
    <row r="44529" spans="27:29" x14ac:dyDescent="0.25">
      <c r="AA44529"/>
      <c r="AB44529"/>
      <c r="AC44529"/>
    </row>
    <row r="44530" spans="27:29" x14ac:dyDescent="0.25">
      <c r="AA44530"/>
      <c r="AB44530"/>
      <c r="AC44530"/>
    </row>
    <row r="44531" spans="27:29" x14ac:dyDescent="0.25">
      <c r="AA44531"/>
      <c r="AB44531"/>
      <c r="AC44531"/>
    </row>
    <row r="44532" spans="27:29" x14ac:dyDescent="0.25">
      <c r="AA44532"/>
      <c r="AB44532"/>
      <c r="AC44532"/>
    </row>
    <row r="44533" spans="27:29" x14ac:dyDescent="0.25">
      <c r="AA44533"/>
      <c r="AB44533"/>
      <c r="AC44533"/>
    </row>
    <row r="44534" spans="27:29" x14ac:dyDescent="0.25">
      <c r="AA44534"/>
      <c r="AB44534"/>
      <c r="AC44534"/>
    </row>
    <row r="44535" spans="27:29" x14ac:dyDescent="0.25">
      <c r="AA44535"/>
      <c r="AB44535"/>
      <c r="AC44535"/>
    </row>
    <row r="44536" spans="27:29" x14ac:dyDescent="0.25">
      <c r="AA44536"/>
      <c r="AB44536"/>
      <c r="AC44536"/>
    </row>
    <row r="44537" spans="27:29" x14ac:dyDescent="0.25">
      <c r="AA44537"/>
      <c r="AB44537"/>
      <c r="AC44537"/>
    </row>
    <row r="44538" spans="27:29" x14ac:dyDescent="0.25">
      <c r="AA44538"/>
      <c r="AB44538"/>
      <c r="AC44538"/>
    </row>
    <row r="44539" spans="27:29" x14ac:dyDescent="0.25">
      <c r="AA44539"/>
      <c r="AB44539"/>
      <c r="AC44539"/>
    </row>
    <row r="44540" spans="27:29" x14ac:dyDescent="0.25">
      <c r="AA44540"/>
      <c r="AB44540"/>
      <c r="AC44540"/>
    </row>
    <row r="44541" spans="27:29" x14ac:dyDescent="0.25">
      <c r="AA44541"/>
      <c r="AB44541"/>
      <c r="AC44541"/>
    </row>
    <row r="44542" spans="27:29" x14ac:dyDescent="0.25">
      <c r="AA44542"/>
      <c r="AB44542"/>
      <c r="AC44542"/>
    </row>
    <row r="44543" spans="27:29" x14ac:dyDescent="0.25">
      <c r="AA44543"/>
      <c r="AB44543"/>
      <c r="AC44543"/>
    </row>
    <row r="44544" spans="27:29" x14ac:dyDescent="0.25">
      <c r="AA44544"/>
      <c r="AB44544"/>
      <c r="AC44544"/>
    </row>
    <row r="44545" spans="27:29" x14ac:dyDescent="0.25">
      <c r="AA44545"/>
      <c r="AB44545"/>
      <c r="AC44545"/>
    </row>
    <row r="44546" spans="27:29" x14ac:dyDescent="0.25">
      <c r="AA44546"/>
      <c r="AB44546"/>
      <c r="AC44546"/>
    </row>
    <row r="44547" spans="27:29" x14ac:dyDescent="0.25">
      <c r="AA44547"/>
      <c r="AB44547"/>
      <c r="AC44547"/>
    </row>
    <row r="44548" spans="27:29" x14ac:dyDescent="0.25">
      <c r="AA44548"/>
      <c r="AB44548"/>
      <c r="AC44548"/>
    </row>
    <row r="44549" spans="27:29" x14ac:dyDescent="0.25">
      <c r="AA44549"/>
      <c r="AB44549"/>
      <c r="AC44549"/>
    </row>
    <row r="44550" spans="27:29" x14ac:dyDescent="0.25">
      <c r="AA44550"/>
      <c r="AB44550"/>
      <c r="AC44550"/>
    </row>
    <row r="44551" spans="27:29" x14ac:dyDescent="0.25">
      <c r="AA44551"/>
      <c r="AB44551"/>
      <c r="AC44551"/>
    </row>
    <row r="44552" spans="27:29" x14ac:dyDescent="0.25">
      <c r="AA44552"/>
      <c r="AB44552"/>
      <c r="AC44552"/>
    </row>
    <row r="44553" spans="27:29" x14ac:dyDescent="0.25">
      <c r="AA44553"/>
      <c r="AB44553"/>
      <c r="AC44553"/>
    </row>
    <row r="44554" spans="27:29" x14ac:dyDescent="0.25">
      <c r="AA44554"/>
      <c r="AB44554"/>
      <c r="AC44554"/>
    </row>
    <row r="44555" spans="27:29" x14ac:dyDescent="0.25">
      <c r="AA44555"/>
      <c r="AB44555"/>
      <c r="AC44555"/>
    </row>
    <row r="44556" spans="27:29" x14ac:dyDescent="0.25">
      <c r="AA44556"/>
      <c r="AB44556"/>
      <c r="AC44556"/>
    </row>
    <row r="44557" spans="27:29" x14ac:dyDescent="0.25">
      <c r="AA44557"/>
      <c r="AB44557"/>
      <c r="AC44557"/>
    </row>
    <row r="44558" spans="27:29" x14ac:dyDescent="0.25">
      <c r="AA44558"/>
      <c r="AB44558"/>
      <c r="AC44558"/>
    </row>
    <row r="44559" spans="27:29" x14ac:dyDescent="0.25">
      <c r="AA44559"/>
      <c r="AB44559"/>
      <c r="AC44559"/>
    </row>
    <row r="44560" spans="27:29" x14ac:dyDescent="0.25">
      <c r="AA44560"/>
      <c r="AB44560"/>
      <c r="AC44560"/>
    </row>
    <row r="44561" spans="27:29" x14ac:dyDescent="0.25">
      <c r="AA44561"/>
      <c r="AB44561"/>
      <c r="AC44561"/>
    </row>
    <row r="44562" spans="27:29" x14ac:dyDescent="0.25">
      <c r="AA44562"/>
      <c r="AB44562"/>
      <c r="AC44562"/>
    </row>
    <row r="44563" spans="27:29" x14ac:dyDescent="0.25">
      <c r="AA44563"/>
      <c r="AB44563"/>
      <c r="AC44563"/>
    </row>
    <row r="44564" spans="27:29" x14ac:dyDescent="0.25">
      <c r="AA44564"/>
      <c r="AB44564"/>
      <c r="AC44564"/>
    </row>
    <row r="44565" spans="27:29" x14ac:dyDescent="0.25">
      <c r="AA44565"/>
      <c r="AB44565"/>
      <c r="AC44565"/>
    </row>
    <row r="44566" spans="27:29" x14ac:dyDescent="0.25">
      <c r="AA44566"/>
      <c r="AB44566"/>
      <c r="AC44566"/>
    </row>
    <row r="44567" spans="27:29" x14ac:dyDescent="0.25">
      <c r="AA44567"/>
      <c r="AB44567"/>
      <c r="AC44567"/>
    </row>
    <row r="44568" spans="27:29" x14ac:dyDescent="0.25">
      <c r="AA44568"/>
      <c r="AB44568"/>
      <c r="AC44568"/>
    </row>
    <row r="44569" spans="27:29" x14ac:dyDescent="0.25">
      <c r="AA44569"/>
      <c r="AB44569"/>
      <c r="AC44569"/>
    </row>
    <row r="44570" spans="27:29" x14ac:dyDescent="0.25">
      <c r="AA44570"/>
      <c r="AB44570"/>
      <c r="AC44570"/>
    </row>
    <row r="44571" spans="27:29" x14ac:dyDescent="0.25">
      <c r="AA44571"/>
      <c r="AB44571"/>
      <c r="AC44571"/>
    </row>
    <row r="44572" spans="27:29" x14ac:dyDescent="0.25">
      <c r="AA44572"/>
      <c r="AB44572"/>
      <c r="AC44572"/>
    </row>
    <row r="44573" spans="27:29" x14ac:dyDescent="0.25">
      <c r="AA44573"/>
      <c r="AB44573"/>
      <c r="AC44573"/>
    </row>
    <row r="44574" spans="27:29" x14ac:dyDescent="0.25">
      <c r="AA44574"/>
      <c r="AB44574"/>
      <c r="AC44574"/>
    </row>
    <row r="44575" spans="27:29" x14ac:dyDescent="0.25">
      <c r="AA44575"/>
      <c r="AB44575"/>
      <c r="AC44575"/>
    </row>
    <row r="44576" spans="27:29" x14ac:dyDescent="0.25">
      <c r="AA44576"/>
      <c r="AB44576"/>
      <c r="AC44576"/>
    </row>
    <row r="44577" spans="27:29" x14ac:dyDescent="0.25">
      <c r="AA44577"/>
      <c r="AB44577"/>
      <c r="AC44577"/>
    </row>
    <row r="44578" spans="27:29" x14ac:dyDescent="0.25">
      <c r="AA44578"/>
      <c r="AB44578"/>
      <c r="AC44578"/>
    </row>
    <row r="44579" spans="27:29" x14ac:dyDescent="0.25">
      <c r="AA44579"/>
      <c r="AB44579"/>
      <c r="AC44579"/>
    </row>
    <row r="44580" spans="27:29" x14ac:dyDescent="0.25">
      <c r="AA44580"/>
      <c r="AB44580"/>
      <c r="AC44580"/>
    </row>
    <row r="44581" spans="27:29" x14ac:dyDescent="0.25">
      <c r="AA44581"/>
      <c r="AB44581"/>
      <c r="AC44581"/>
    </row>
    <row r="44582" spans="27:29" x14ac:dyDescent="0.25">
      <c r="AA44582"/>
      <c r="AB44582"/>
      <c r="AC44582"/>
    </row>
    <row r="44583" spans="27:29" x14ac:dyDescent="0.25">
      <c r="AA44583"/>
      <c r="AB44583"/>
      <c r="AC44583"/>
    </row>
    <row r="44584" spans="27:29" x14ac:dyDescent="0.25">
      <c r="AA44584"/>
      <c r="AB44584"/>
      <c r="AC44584"/>
    </row>
    <row r="44585" spans="27:29" x14ac:dyDescent="0.25">
      <c r="AA44585"/>
      <c r="AB44585"/>
      <c r="AC44585"/>
    </row>
    <row r="44586" spans="27:29" x14ac:dyDescent="0.25">
      <c r="AA44586"/>
      <c r="AB44586"/>
      <c r="AC44586"/>
    </row>
    <row r="44587" spans="27:29" x14ac:dyDescent="0.25">
      <c r="AA44587"/>
      <c r="AB44587"/>
      <c r="AC44587"/>
    </row>
    <row r="44588" spans="27:29" x14ac:dyDescent="0.25">
      <c r="AA44588"/>
      <c r="AB44588"/>
      <c r="AC44588"/>
    </row>
    <row r="44589" spans="27:29" x14ac:dyDescent="0.25">
      <c r="AA44589"/>
      <c r="AB44589"/>
      <c r="AC44589"/>
    </row>
    <row r="44590" spans="27:29" x14ac:dyDescent="0.25">
      <c r="AA44590"/>
      <c r="AB44590"/>
      <c r="AC44590"/>
    </row>
    <row r="44591" spans="27:29" x14ac:dyDescent="0.25">
      <c r="AA44591"/>
      <c r="AB44591"/>
      <c r="AC44591"/>
    </row>
    <row r="44592" spans="27:29" x14ac:dyDescent="0.25">
      <c r="AA44592"/>
      <c r="AB44592"/>
      <c r="AC44592"/>
    </row>
    <row r="44593" spans="27:29" x14ac:dyDescent="0.25">
      <c r="AA44593"/>
      <c r="AB44593"/>
      <c r="AC44593"/>
    </row>
    <row r="44594" spans="27:29" x14ac:dyDescent="0.25">
      <c r="AA44594"/>
      <c r="AB44594"/>
      <c r="AC44594"/>
    </row>
    <row r="44595" spans="27:29" x14ac:dyDescent="0.25">
      <c r="AA44595"/>
      <c r="AB44595"/>
      <c r="AC44595"/>
    </row>
    <row r="44596" spans="27:29" x14ac:dyDescent="0.25">
      <c r="AA44596"/>
      <c r="AB44596"/>
      <c r="AC44596"/>
    </row>
    <row r="44597" spans="27:29" x14ac:dyDescent="0.25">
      <c r="AA44597"/>
      <c r="AB44597"/>
      <c r="AC44597"/>
    </row>
    <row r="44598" spans="27:29" x14ac:dyDescent="0.25">
      <c r="AA44598"/>
      <c r="AB44598"/>
      <c r="AC44598"/>
    </row>
    <row r="44599" spans="27:29" x14ac:dyDescent="0.25">
      <c r="AA44599"/>
      <c r="AB44599"/>
      <c r="AC44599"/>
    </row>
    <row r="44600" spans="27:29" x14ac:dyDescent="0.25">
      <c r="AA44600"/>
      <c r="AB44600"/>
      <c r="AC44600"/>
    </row>
    <row r="44601" spans="27:29" x14ac:dyDescent="0.25">
      <c r="AA44601"/>
      <c r="AB44601"/>
      <c r="AC44601"/>
    </row>
    <row r="44602" spans="27:29" x14ac:dyDescent="0.25">
      <c r="AA44602"/>
      <c r="AB44602"/>
      <c r="AC44602"/>
    </row>
    <row r="44603" spans="27:29" x14ac:dyDescent="0.25">
      <c r="AA44603"/>
      <c r="AB44603"/>
      <c r="AC44603"/>
    </row>
    <row r="44604" spans="27:29" x14ac:dyDescent="0.25">
      <c r="AA44604"/>
      <c r="AB44604"/>
      <c r="AC44604"/>
    </row>
    <row r="44605" spans="27:29" x14ac:dyDescent="0.25">
      <c r="AA44605"/>
      <c r="AB44605"/>
      <c r="AC44605"/>
    </row>
    <row r="44606" spans="27:29" x14ac:dyDescent="0.25">
      <c r="AA44606"/>
      <c r="AB44606"/>
      <c r="AC44606"/>
    </row>
    <row r="44607" spans="27:29" x14ac:dyDescent="0.25">
      <c r="AA44607"/>
      <c r="AB44607"/>
      <c r="AC44607"/>
    </row>
    <row r="44608" spans="27:29" x14ac:dyDescent="0.25">
      <c r="AA44608"/>
      <c r="AB44608"/>
      <c r="AC44608"/>
    </row>
    <row r="44609" spans="27:29" x14ac:dyDescent="0.25">
      <c r="AA44609"/>
      <c r="AB44609"/>
      <c r="AC44609"/>
    </row>
    <row r="44610" spans="27:29" x14ac:dyDescent="0.25">
      <c r="AA44610"/>
      <c r="AB44610"/>
      <c r="AC44610"/>
    </row>
    <row r="44611" spans="27:29" x14ac:dyDescent="0.25">
      <c r="AA44611"/>
      <c r="AB44611"/>
      <c r="AC44611"/>
    </row>
    <row r="44612" spans="27:29" x14ac:dyDescent="0.25">
      <c r="AA44612"/>
      <c r="AB44612"/>
      <c r="AC44612"/>
    </row>
    <row r="44613" spans="27:29" x14ac:dyDescent="0.25">
      <c r="AA44613"/>
      <c r="AB44613"/>
      <c r="AC44613"/>
    </row>
    <row r="44614" spans="27:29" x14ac:dyDescent="0.25">
      <c r="AA44614"/>
      <c r="AB44614"/>
      <c r="AC44614"/>
    </row>
    <row r="44615" spans="27:29" x14ac:dyDescent="0.25">
      <c r="AA44615"/>
      <c r="AB44615"/>
      <c r="AC44615"/>
    </row>
    <row r="44616" spans="27:29" x14ac:dyDescent="0.25">
      <c r="AA44616"/>
      <c r="AB44616"/>
      <c r="AC44616"/>
    </row>
    <row r="44617" spans="27:29" x14ac:dyDescent="0.25">
      <c r="AA44617"/>
      <c r="AB44617"/>
      <c r="AC44617"/>
    </row>
    <row r="44618" spans="27:29" x14ac:dyDescent="0.25">
      <c r="AA44618"/>
      <c r="AB44618"/>
      <c r="AC44618"/>
    </row>
    <row r="44619" spans="27:29" x14ac:dyDescent="0.25">
      <c r="AA44619"/>
      <c r="AB44619"/>
      <c r="AC44619"/>
    </row>
    <row r="44620" spans="27:29" x14ac:dyDescent="0.25">
      <c r="AA44620"/>
      <c r="AB44620"/>
      <c r="AC44620"/>
    </row>
    <row r="44621" spans="27:29" x14ac:dyDescent="0.25">
      <c r="AA44621"/>
      <c r="AB44621"/>
      <c r="AC44621"/>
    </row>
    <row r="44622" spans="27:29" x14ac:dyDescent="0.25">
      <c r="AA44622"/>
      <c r="AB44622"/>
      <c r="AC44622"/>
    </row>
    <row r="44623" spans="27:29" x14ac:dyDescent="0.25">
      <c r="AA44623"/>
      <c r="AB44623"/>
      <c r="AC44623"/>
    </row>
    <row r="44624" spans="27:29" x14ac:dyDescent="0.25">
      <c r="AA44624"/>
      <c r="AB44624"/>
      <c r="AC44624"/>
    </row>
    <row r="44625" spans="27:29" x14ac:dyDescent="0.25">
      <c r="AA44625"/>
      <c r="AB44625"/>
      <c r="AC44625"/>
    </row>
    <row r="44626" spans="27:29" x14ac:dyDescent="0.25">
      <c r="AA44626"/>
      <c r="AB44626"/>
      <c r="AC44626"/>
    </row>
    <row r="44627" spans="27:29" x14ac:dyDescent="0.25">
      <c r="AA44627"/>
      <c r="AB44627"/>
      <c r="AC44627"/>
    </row>
    <row r="44628" spans="27:29" x14ac:dyDescent="0.25">
      <c r="AA44628"/>
      <c r="AB44628"/>
      <c r="AC44628"/>
    </row>
    <row r="44629" spans="27:29" x14ac:dyDescent="0.25">
      <c r="AA44629"/>
      <c r="AB44629"/>
      <c r="AC44629"/>
    </row>
    <row r="44630" spans="27:29" x14ac:dyDescent="0.25">
      <c r="AA44630"/>
      <c r="AB44630"/>
      <c r="AC44630"/>
    </row>
    <row r="44631" spans="27:29" x14ac:dyDescent="0.25">
      <c r="AA44631"/>
      <c r="AB44631"/>
      <c r="AC44631"/>
    </row>
    <row r="44632" spans="27:29" x14ac:dyDescent="0.25">
      <c r="AA44632"/>
      <c r="AB44632"/>
      <c r="AC44632"/>
    </row>
    <row r="44633" spans="27:29" x14ac:dyDescent="0.25">
      <c r="AA44633"/>
      <c r="AB44633"/>
      <c r="AC44633"/>
    </row>
    <row r="44634" spans="27:29" x14ac:dyDescent="0.25">
      <c r="AA44634"/>
      <c r="AB44634"/>
      <c r="AC44634"/>
    </row>
    <row r="44635" spans="27:29" x14ac:dyDescent="0.25">
      <c r="AA44635"/>
      <c r="AB44635"/>
      <c r="AC44635"/>
    </row>
    <row r="44636" spans="27:29" x14ac:dyDescent="0.25">
      <c r="AA44636"/>
      <c r="AB44636"/>
      <c r="AC44636"/>
    </row>
    <row r="44637" spans="27:29" x14ac:dyDescent="0.25">
      <c r="AA44637"/>
      <c r="AB44637"/>
      <c r="AC44637"/>
    </row>
    <row r="44638" spans="27:29" x14ac:dyDescent="0.25">
      <c r="AA44638"/>
      <c r="AB44638"/>
      <c r="AC44638"/>
    </row>
    <row r="44639" spans="27:29" x14ac:dyDescent="0.25">
      <c r="AA44639"/>
      <c r="AB44639"/>
      <c r="AC44639"/>
    </row>
    <row r="44640" spans="27:29" x14ac:dyDescent="0.25">
      <c r="AA44640"/>
      <c r="AB44640"/>
      <c r="AC44640"/>
    </row>
    <row r="44641" spans="27:29" x14ac:dyDescent="0.25">
      <c r="AA44641"/>
      <c r="AB44641"/>
      <c r="AC44641"/>
    </row>
    <row r="44642" spans="27:29" x14ac:dyDescent="0.25">
      <c r="AA44642"/>
      <c r="AB44642"/>
      <c r="AC44642"/>
    </row>
    <row r="44643" spans="27:29" x14ac:dyDescent="0.25">
      <c r="AA44643"/>
      <c r="AB44643"/>
      <c r="AC44643"/>
    </row>
    <row r="44644" spans="27:29" x14ac:dyDescent="0.25">
      <c r="AA44644"/>
      <c r="AB44644"/>
      <c r="AC44644"/>
    </row>
    <row r="44645" spans="27:29" x14ac:dyDescent="0.25">
      <c r="AA44645"/>
      <c r="AB44645"/>
      <c r="AC44645"/>
    </row>
    <row r="44646" spans="27:29" x14ac:dyDescent="0.25">
      <c r="AA44646"/>
      <c r="AB44646"/>
      <c r="AC44646"/>
    </row>
    <row r="44647" spans="27:29" x14ac:dyDescent="0.25">
      <c r="AA44647"/>
      <c r="AB44647"/>
      <c r="AC44647"/>
    </row>
    <row r="44648" spans="27:29" x14ac:dyDescent="0.25">
      <c r="AA44648"/>
      <c r="AB44648"/>
      <c r="AC44648"/>
    </row>
    <row r="44649" spans="27:29" x14ac:dyDescent="0.25">
      <c r="AA44649"/>
      <c r="AB44649"/>
      <c r="AC44649"/>
    </row>
    <row r="44650" spans="27:29" x14ac:dyDescent="0.25">
      <c r="AA44650"/>
      <c r="AB44650"/>
      <c r="AC44650"/>
    </row>
    <row r="44651" spans="27:29" x14ac:dyDescent="0.25">
      <c r="AA44651"/>
      <c r="AB44651"/>
      <c r="AC44651"/>
    </row>
    <row r="44652" spans="27:29" x14ac:dyDescent="0.25">
      <c r="AA44652"/>
      <c r="AB44652"/>
      <c r="AC44652"/>
    </row>
    <row r="44653" spans="27:29" x14ac:dyDescent="0.25">
      <c r="AA44653"/>
      <c r="AB44653"/>
      <c r="AC44653"/>
    </row>
    <row r="44654" spans="27:29" x14ac:dyDescent="0.25">
      <c r="AA44654"/>
      <c r="AB44654"/>
      <c r="AC44654"/>
    </row>
    <row r="44655" spans="27:29" x14ac:dyDescent="0.25">
      <c r="AA44655"/>
      <c r="AB44655"/>
      <c r="AC44655"/>
    </row>
    <row r="44656" spans="27:29" x14ac:dyDescent="0.25">
      <c r="AA44656"/>
      <c r="AB44656"/>
      <c r="AC44656"/>
    </row>
    <row r="44657" spans="27:29" x14ac:dyDescent="0.25">
      <c r="AA44657"/>
      <c r="AB44657"/>
      <c r="AC44657"/>
    </row>
    <row r="44658" spans="27:29" x14ac:dyDescent="0.25">
      <c r="AA44658"/>
      <c r="AB44658"/>
      <c r="AC44658"/>
    </row>
    <row r="44659" spans="27:29" x14ac:dyDescent="0.25">
      <c r="AA44659"/>
      <c r="AB44659"/>
      <c r="AC44659"/>
    </row>
    <row r="44660" spans="27:29" x14ac:dyDescent="0.25">
      <c r="AA44660"/>
      <c r="AB44660"/>
      <c r="AC44660"/>
    </row>
    <row r="44661" spans="27:29" x14ac:dyDescent="0.25">
      <c r="AA44661"/>
      <c r="AB44661"/>
      <c r="AC44661"/>
    </row>
    <row r="44662" spans="27:29" x14ac:dyDescent="0.25">
      <c r="AA44662"/>
      <c r="AB44662"/>
      <c r="AC44662"/>
    </row>
    <row r="44663" spans="27:29" x14ac:dyDescent="0.25">
      <c r="AA44663"/>
      <c r="AB44663"/>
      <c r="AC44663"/>
    </row>
    <row r="44664" spans="27:29" x14ac:dyDescent="0.25">
      <c r="AA44664"/>
      <c r="AB44664"/>
      <c r="AC44664"/>
    </row>
    <row r="44665" spans="27:29" x14ac:dyDescent="0.25">
      <c r="AA44665"/>
      <c r="AB44665"/>
      <c r="AC44665"/>
    </row>
    <row r="44666" spans="27:29" x14ac:dyDescent="0.25">
      <c r="AA44666"/>
      <c r="AB44666"/>
      <c r="AC44666"/>
    </row>
    <row r="44667" spans="27:29" x14ac:dyDescent="0.25">
      <c r="AA44667"/>
      <c r="AB44667"/>
      <c r="AC44667"/>
    </row>
    <row r="44668" spans="27:29" x14ac:dyDescent="0.25">
      <c r="AA44668"/>
      <c r="AB44668"/>
      <c r="AC44668"/>
    </row>
    <row r="44669" spans="27:29" x14ac:dyDescent="0.25">
      <c r="AA44669"/>
      <c r="AB44669"/>
      <c r="AC44669"/>
    </row>
    <row r="44670" spans="27:29" x14ac:dyDescent="0.25">
      <c r="AA44670"/>
      <c r="AB44670"/>
      <c r="AC44670"/>
    </row>
    <row r="44671" spans="27:29" x14ac:dyDescent="0.25">
      <c r="AA44671"/>
      <c r="AB44671"/>
      <c r="AC44671"/>
    </row>
    <row r="44672" spans="27:29" x14ac:dyDescent="0.25">
      <c r="AA44672"/>
      <c r="AB44672"/>
      <c r="AC44672"/>
    </row>
    <row r="44673" spans="27:29" x14ac:dyDescent="0.25">
      <c r="AA44673"/>
      <c r="AB44673"/>
      <c r="AC44673"/>
    </row>
    <row r="44674" spans="27:29" x14ac:dyDescent="0.25">
      <c r="AA44674"/>
      <c r="AB44674"/>
      <c r="AC44674"/>
    </row>
    <row r="44675" spans="27:29" x14ac:dyDescent="0.25">
      <c r="AA44675"/>
      <c r="AB44675"/>
      <c r="AC44675"/>
    </row>
    <row r="44676" spans="27:29" x14ac:dyDescent="0.25">
      <c r="AA44676"/>
      <c r="AB44676"/>
      <c r="AC44676"/>
    </row>
    <row r="44677" spans="27:29" x14ac:dyDescent="0.25">
      <c r="AA44677"/>
      <c r="AB44677"/>
      <c r="AC44677"/>
    </row>
    <row r="44678" spans="27:29" x14ac:dyDescent="0.25">
      <c r="AA44678"/>
      <c r="AB44678"/>
      <c r="AC44678"/>
    </row>
    <row r="44679" spans="27:29" x14ac:dyDescent="0.25">
      <c r="AA44679"/>
      <c r="AB44679"/>
      <c r="AC44679"/>
    </row>
    <row r="44680" spans="27:29" x14ac:dyDescent="0.25">
      <c r="AA44680"/>
      <c r="AB44680"/>
      <c r="AC44680"/>
    </row>
    <row r="44681" spans="27:29" x14ac:dyDescent="0.25">
      <c r="AA44681"/>
      <c r="AB44681"/>
      <c r="AC44681"/>
    </row>
    <row r="44682" spans="27:29" x14ac:dyDescent="0.25">
      <c r="AA44682"/>
      <c r="AB44682"/>
      <c r="AC44682"/>
    </row>
    <row r="44683" spans="27:29" x14ac:dyDescent="0.25">
      <c r="AA44683"/>
      <c r="AB44683"/>
      <c r="AC44683"/>
    </row>
    <row r="44684" spans="27:29" x14ac:dyDescent="0.25">
      <c r="AA44684"/>
      <c r="AB44684"/>
      <c r="AC44684"/>
    </row>
    <row r="44685" spans="27:29" x14ac:dyDescent="0.25">
      <c r="AA44685"/>
      <c r="AB44685"/>
      <c r="AC44685"/>
    </row>
    <row r="44686" spans="27:29" x14ac:dyDescent="0.25">
      <c r="AA44686"/>
      <c r="AB44686"/>
      <c r="AC44686"/>
    </row>
    <row r="44687" spans="27:29" x14ac:dyDescent="0.25">
      <c r="AA44687"/>
      <c r="AB44687"/>
      <c r="AC44687"/>
    </row>
    <row r="44688" spans="27:29" x14ac:dyDescent="0.25">
      <c r="AA44688"/>
      <c r="AB44688"/>
      <c r="AC44688"/>
    </row>
    <row r="44689" spans="27:29" x14ac:dyDescent="0.25">
      <c r="AA44689"/>
      <c r="AB44689"/>
      <c r="AC44689"/>
    </row>
    <row r="44690" spans="27:29" x14ac:dyDescent="0.25">
      <c r="AA44690"/>
      <c r="AB44690"/>
      <c r="AC44690"/>
    </row>
    <row r="44691" spans="27:29" x14ac:dyDescent="0.25">
      <c r="AA44691"/>
      <c r="AB44691"/>
      <c r="AC44691"/>
    </row>
    <row r="44692" spans="27:29" x14ac:dyDescent="0.25">
      <c r="AA44692"/>
      <c r="AB44692"/>
      <c r="AC44692"/>
    </row>
    <row r="44693" spans="27:29" x14ac:dyDescent="0.25">
      <c r="AA44693"/>
      <c r="AB44693"/>
      <c r="AC44693"/>
    </row>
    <row r="44694" spans="27:29" x14ac:dyDescent="0.25">
      <c r="AA44694"/>
      <c r="AB44694"/>
      <c r="AC44694"/>
    </row>
    <row r="44695" spans="27:29" x14ac:dyDescent="0.25">
      <c r="AA44695"/>
      <c r="AB44695"/>
      <c r="AC44695"/>
    </row>
    <row r="44696" spans="27:29" x14ac:dyDescent="0.25">
      <c r="AA44696"/>
      <c r="AB44696"/>
      <c r="AC44696"/>
    </row>
    <row r="44697" spans="27:29" x14ac:dyDescent="0.25">
      <c r="AA44697"/>
      <c r="AB44697"/>
      <c r="AC44697"/>
    </row>
    <row r="44698" spans="27:29" x14ac:dyDescent="0.25">
      <c r="AA44698"/>
      <c r="AB44698"/>
      <c r="AC44698"/>
    </row>
    <row r="44699" spans="27:29" x14ac:dyDescent="0.25">
      <c r="AA44699"/>
      <c r="AB44699"/>
      <c r="AC44699"/>
    </row>
    <row r="44700" spans="27:29" x14ac:dyDescent="0.25">
      <c r="AA44700"/>
      <c r="AB44700"/>
      <c r="AC44700"/>
    </row>
    <row r="44701" spans="27:29" x14ac:dyDescent="0.25">
      <c r="AA44701"/>
      <c r="AB44701"/>
      <c r="AC44701"/>
    </row>
    <row r="44702" spans="27:29" x14ac:dyDescent="0.25">
      <c r="AA44702"/>
      <c r="AB44702"/>
      <c r="AC44702"/>
    </row>
    <row r="44703" spans="27:29" x14ac:dyDescent="0.25">
      <c r="AA44703"/>
      <c r="AB44703"/>
      <c r="AC44703"/>
    </row>
    <row r="44704" spans="27:29" x14ac:dyDescent="0.25">
      <c r="AA44704"/>
      <c r="AB44704"/>
      <c r="AC44704"/>
    </row>
    <row r="44705" spans="27:29" x14ac:dyDescent="0.25">
      <c r="AA44705"/>
      <c r="AB44705"/>
      <c r="AC44705"/>
    </row>
    <row r="44706" spans="27:29" x14ac:dyDescent="0.25">
      <c r="AA44706"/>
      <c r="AB44706"/>
      <c r="AC44706"/>
    </row>
    <row r="44707" spans="27:29" x14ac:dyDescent="0.25">
      <c r="AA44707"/>
      <c r="AB44707"/>
      <c r="AC44707"/>
    </row>
    <row r="44708" spans="27:29" x14ac:dyDescent="0.25">
      <c r="AA44708"/>
      <c r="AB44708"/>
      <c r="AC44708"/>
    </row>
    <row r="44709" spans="27:29" x14ac:dyDescent="0.25">
      <c r="AA44709"/>
      <c r="AB44709"/>
      <c r="AC44709"/>
    </row>
    <row r="44710" spans="27:29" x14ac:dyDescent="0.25">
      <c r="AA44710"/>
      <c r="AB44710"/>
      <c r="AC44710"/>
    </row>
    <row r="44711" spans="27:29" x14ac:dyDescent="0.25">
      <c r="AA44711"/>
      <c r="AB44711"/>
      <c r="AC44711"/>
    </row>
    <row r="44712" spans="27:29" x14ac:dyDescent="0.25">
      <c r="AA44712"/>
      <c r="AB44712"/>
      <c r="AC44712"/>
    </row>
    <row r="44713" spans="27:29" x14ac:dyDescent="0.25">
      <c r="AA44713"/>
      <c r="AB44713"/>
      <c r="AC44713"/>
    </row>
    <row r="44714" spans="27:29" x14ac:dyDescent="0.25">
      <c r="AA44714"/>
      <c r="AB44714"/>
      <c r="AC44714"/>
    </row>
    <row r="44715" spans="27:29" x14ac:dyDescent="0.25">
      <c r="AA44715"/>
      <c r="AB44715"/>
      <c r="AC44715"/>
    </row>
    <row r="44716" spans="27:29" x14ac:dyDescent="0.25">
      <c r="AA44716"/>
      <c r="AB44716"/>
      <c r="AC44716"/>
    </row>
    <row r="44717" spans="27:29" x14ac:dyDescent="0.25">
      <c r="AA44717"/>
      <c r="AB44717"/>
      <c r="AC44717"/>
    </row>
    <row r="44718" spans="27:29" x14ac:dyDescent="0.25">
      <c r="AA44718"/>
      <c r="AB44718"/>
      <c r="AC44718"/>
    </row>
    <row r="44719" spans="27:29" x14ac:dyDescent="0.25">
      <c r="AA44719"/>
      <c r="AB44719"/>
      <c r="AC44719"/>
    </row>
    <row r="44720" spans="27:29" x14ac:dyDescent="0.25">
      <c r="AA44720"/>
      <c r="AB44720"/>
      <c r="AC44720"/>
    </row>
    <row r="44721" spans="27:29" x14ac:dyDescent="0.25">
      <c r="AA44721"/>
      <c r="AB44721"/>
      <c r="AC44721"/>
    </row>
    <row r="44722" spans="27:29" x14ac:dyDescent="0.25">
      <c r="AA44722"/>
      <c r="AB44722"/>
      <c r="AC44722"/>
    </row>
    <row r="44723" spans="27:29" x14ac:dyDescent="0.25">
      <c r="AA44723"/>
      <c r="AB44723"/>
      <c r="AC44723"/>
    </row>
    <row r="44724" spans="27:29" x14ac:dyDescent="0.25">
      <c r="AA44724"/>
      <c r="AB44724"/>
      <c r="AC44724"/>
    </row>
    <row r="44725" spans="27:29" x14ac:dyDescent="0.25">
      <c r="AA44725"/>
      <c r="AB44725"/>
      <c r="AC44725"/>
    </row>
    <row r="44726" spans="27:29" x14ac:dyDescent="0.25">
      <c r="AA44726"/>
      <c r="AB44726"/>
      <c r="AC44726"/>
    </row>
    <row r="44727" spans="27:29" x14ac:dyDescent="0.25">
      <c r="AA44727"/>
      <c r="AB44727"/>
      <c r="AC44727"/>
    </row>
    <row r="44728" spans="27:29" x14ac:dyDescent="0.25">
      <c r="AA44728"/>
      <c r="AB44728"/>
      <c r="AC44728"/>
    </row>
    <row r="44729" spans="27:29" x14ac:dyDescent="0.25">
      <c r="AA44729"/>
      <c r="AB44729"/>
      <c r="AC44729"/>
    </row>
    <row r="44730" spans="27:29" x14ac:dyDescent="0.25">
      <c r="AA44730"/>
      <c r="AB44730"/>
      <c r="AC44730"/>
    </row>
    <row r="44731" spans="27:29" x14ac:dyDescent="0.25">
      <c r="AA44731"/>
      <c r="AB44731"/>
      <c r="AC44731"/>
    </row>
    <row r="44732" spans="27:29" x14ac:dyDescent="0.25">
      <c r="AA44732"/>
      <c r="AB44732"/>
      <c r="AC44732"/>
    </row>
    <row r="44733" spans="27:29" x14ac:dyDescent="0.25">
      <c r="AA44733"/>
      <c r="AB44733"/>
      <c r="AC44733"/>
    </row>
    <row r="44734" spans="27:29" x14ac:dyDescent="0.25">
      <c r="AA44734"/>
      <c r="AB44734"/>
      <c r="AC44734"/>
    </row>
    <row r="44735" spans="27:29" x14ac:dyDescent="0.25">
      <c r="AA44735"/>
      <c r="AB44735"/>
      <c r="AC44735"/>
    </row>
    <row r="44736" spans="27:29" x14ac:dyDescent="0.25">
      <c r="AA44736"/>
      <c r="AB44736"/>
      <c r="AC44736"/>
    </row>
    <row r="44737" spans="27:29" x14ac:dyDescent="0.25">
      <c r="AA44737"/>
      <c r="AB44737"/>
      <c r="AC44737"/>
    </row>
    <row r="44738" spans="27:29" x14ac:dyDescent="0.25">
      <c r="AA44738"/>
      <c r="AB44738"/>
      <c r="AC44738"/>
    </row>
    <row r="44739" spans="27:29" x14ac:dyDescent="0.25">
      <c r="AA44739"/>
      <c r="AB44739"/>
      <c r="AC44739"/>
    </row>
    <row r="44740" spans="27:29" x14ac:dyDescent="0.25">
      <c r="AA44740"/>
      <c r="AB44740"/>
      <c r="AC44740"/>
    </row>
    <row r="44741" spans="27:29" x14ac:dyDescent="0.25">
      <c r="AA44741"/>
      <c r="AB44741"/>
      <c r="AC44741"/>
    </row>
    <row r="44742" spans="27:29" x14ac:dyDescent="0.25">
      <c r="AA44742"/>
      <c r="AB44742"/>
      <c r="AC44742"/>
    </row>
    <row r="44743" spans="27:29" x14ac:dyDescent="0.25">
      <c r="AA44743"/>
      <c r="AB44743"/>
      <c r="AC44743"/>
    </row>
    <row r="44744" spans="27:29" x14ac:dyDescent="0.25">
      <c r="AA44744"/>
      <c r="AB44744"/>
      <c r="AC44744"/>
    </row>
    <row r="44745" spans="27:29" x14ac:dyDescent="0.25">
      <c r="AA44745"/>
      <c r="AB44745"/>
      <c r="AC44745"/>
    </row>
    <row r="44746" spans="27:29" x14ac:dyDescent="0.25">
      <c r="AA44746"/>
      <c r="AB44746"/>
      <c r="AC44746"/>
    </row>
    <row r="44747" spans="27:29" x14ac:dyDescent="0.25">
      <c r="AA44747"/>
      <c r="AB44747"/>
      <c r="AC44747"/>
    </row>
    <row r="44748" spans="27:29" x14ac:dyDescent="0.25">
      <c r="AA44748"/>
      <c r="AB44748"/>
      <c r="AC44748"/>
    </row>
    <row r="44749" spans="27:29" x14ac:dyDescent="0.25">
      <c r="AA44749"/>
      <c r="AB44749"/>
      <c r="AC44749"/>
    </row>
    <row r="44750" spans="27:29" x14ac:dyDescent="0.25">
      <c r="AA44750"/>
      <c r="AB44750"/>
      <c r="AC44750"/>
    </row>
    <row r="44751" spans="27:29" x14ac:dyDescent="0.25">
      <c r="AA44751"/>
      <c r="AB44751"/>
      <c r="AC44751"/>
    </row>
    <row r="44752" spans="27:29" x14ac:dyDescent="0.25">
      <c r="AA44752"/>
      <c r="AB44752"/>
      <c r="AC44752"/>
    </row>
    <row r="44753" spans="27:29" x14ac:dyDescent="0.25">
      <c r="AA44753"/>
      <c r="AB44753"/>
      <c r="AC44753"/>
    </row>
    <row r="44754" spans="27:29" x14ac:dyDescent="0.25">
      <c r="AA44754"/>
      <c r="AB44754"/>
      <c r="AC44754"/>
    </row>
    <row r="44755" spans="27:29" x14ac:dyDescent="0.25">
      <c r="AA44755"/>
      <c r="AB44755"/>
      <c r="AC44755"/>
    </row>
    <row r="44756" spans="27:29" x14ac:dyDescent="0.25">
      <c r="AA44756"/>
      <c r="AB44756"/>
      <c r="AC44756"/>
    </row>
    <row r="44757" spans="27:29" x14ac:dyDescent="0.25">
      <c r="AA44757"/>
      <c r="AB44757"/>
      <c r="AC44757"/>
    </row>
    <row r="44758" spans="27:29" x14ac:dyDescent="0.25">
      <c r="AA44758"/>
      <c r="AB44758"/>
      <c r="AC44758"/>
    </row>
    <row r="44759" spans="27:29" x14ac:dyDescent="0.25">
      <c r="AA44759"/>
      <c r="AB44759"/>
      <c r="AC44759"/>
    </row>
    <row r="44760" spans="27:29" x14ac:dyDescent="0.25">
      <c r="AA44760"/>
      <c r="AB44760"/>
      <c r="AC44760"/>
    </row>
    <row r="44761" spans="27:29" x14ac:dyDescent="0.25">
      <c r="AA44761"/>
      <c r="AB44761"/>
      <c r="AC44761"/>
    </row>
    <row r="44762" spans="27:29" x14ac:dyDescent="0.25">
      <c r="AA44762"/>
      <c r="AB44762"/>
      <c r="AC44762"/>
    </row>
    <row r="44763" spans="27:29" x14ac:dyDescent="0.25">
      <c r="AA44763"/>
      <c r="AB44763"/>
      <c r="AC44763"/>
    </row>
    <row r="44764" spans="27:29" x14ac:dyDescent="0.25">
      <c r="AA44764"/>
      <c r="AB44764"/>
      <c r="AC44764"/>
    </row>
    <row r="44765" spans="27:29" x14ac:dyDescent="0.25">
      <c r="AA44765"/>
      <c r="AB44765"/>
      <c r="AC44765"/>
    </row>
    <row r="44766" spans="27:29" x14ac:dyDescent="0.25">
      <c r="AA44766"/>
      <c r="AB44766"/>
      <c r="AC44766"/>
    </row>
    <row r="44767" spans="27:29" x14ac:dyDescent="0.25">
      <c r="AA44767"/>
      <c r="AB44767"/>
      <c r="AC44767"/>
    </row>
    <row r="44768" spans="27:29" x14ac:dyDescent="0.25">
      <c r="AA44768"/>
      <c r="AB44768"/>
      <c r="AC44768"/>
    </row>
    <row r="44769" spans="27:29" x14ac:dyDescent="0.25">
      <c r="AA44769"/>
      <c r="AB44769"/>
      <c r="AC44769"/>
    </row>
    <row r="44770" spans="27:29" x14ac:dyDescent="0.25">
      <c r="AA44770"/>
      <c r="AB44770"/>
      <c r="AC44770"/>
    </row>
    <row r="44771" spans="27:29" x14ac:dyDescent="0.25">
      <c r="AA44771"/>
      <c r="AB44771"/>
      <c r="AC44771"/>
    </row>
    <row r="44772" spans="27:29" x14ac:dyDescent="0.25">
      <c r="AA44772"/>
      <c r="AB44772"/>
      <c r="AC44772"/>
    </row>
    <row r="44773" spans="27:29" x14ac:dyDescent="0.25">
      <c r="AA44773"/>
      <c r="AB44773"/>
      <c r="AC44773"/>
    </row>
    <row r="44774" spans="27:29" x14ac:dyDescent="0.25">
      <c r="AA44774"/>
      <c r="AB44774"/>
      <c r="AC44774"/>
    </row>
    <row r="44775" spans="27:29" x14ac:dyDescent="0.25">
      <c r="AA44775"/>
      <c r="AB44775"/>
      <c r="AC44775"/>
    </row>
    <row r="44776" spans="27:29" x14ac:dyDescent="0.25">
      <c r="AA44776"/>
      <c r="AB44776"/>
      <c r="AC44776"/>
    </row>
    <row r="44777" spans="27:29" x14ac:dyDescent="0.25">
      <c r="AA44777"/>
      <c r="AB44777"/>
      <c r="AC44777"/>
    </row>
    <row r="44778" spans="27:29" x14ac:dyDescent="0.25">
      <c r="AA44778"/>
      <c r="AB44778"/>
      <c r="AC44778"/>
    </row>
    <row r="44779" spans="27:29" x14ac:dyDescent="0.25">
      <c r="AA44779"/>
      <c r="AB44779"/>
      <c r="AC44779"/>
    </row>
    <row r="44780" spans="27:29" x14ac:dyDescent="0.25">
      <c r="AA44780"/>
      <c r="AB44780"/>
      <c r="AC44780"/>
    </row>
    <row r="44781" spans="27:29" x14ac:dyDescent="0.25">
      <c r="AA44781"/>
      <c r="AB44781"/>
      <c r="AC44781"/>
    </row>
    <row r="44782" spans="27:29" x14ac:dyDescent="0.25">
      <c r="AA44782"/>
      <c r="AB44782"/>
      <c r="AC44782"/>
    </row>
    <row r="44783" spans="27:29" x14ac:dyDescent="0.25">
      <c r="AA44783"/>
      <c r="AB44783"/>
      <c r="AC44783"/>
    </row>
    <row r="44784" spans="27:29" x14ac:dyDescent="0.25">
      <c r="AA44784"/>
      <c r="AB44784"/>
      <c r="AC44784"/>
    </row>
    <row r="44785" spans="27:29" x14ac:dyDescent="0.25">
      <c r="AA44785"/>
      <c r="AB44785"/>
      <c r="AC44785"/>
    </row>
    <row r="44786" spans="27:29" x14ac:dyDescent="0.25">
      <c r="AA44786"/>
      <c r="AB44786"/>
      <c r="AC44786"/>
    </row>
    <row r="44787" spans="27:29" x14ac:dyDescent="0.25">
      <c r="AA44787"/>
      <c r="AB44787"/>
      <c r="AC44787"/>
    </row>
    <row r="44788" spans="27:29" x14ac:dyDescent="0.25">
      <c r="AA44788"/>
      <c r="AB44788"/>
      <c r="AC44788"/>
    </row>
    <row r="44789" spans="27:29" x14ac:dyDescent="0.25">
      <c r="AA44789"/>
      <c r="AB44789"/>
      <c r="AC44789"/>
    </row>
    <row r="44790" spans="27:29" x14ac:dyDescent="0.25">
      <c r="AA44790"/>
      <c r="AB44790"/>
      <c r="AC44790"/>
    </row>
    <row r="44791" spans="27:29" x14ac:dyDescent="0.25">
      <c r="AA44791"/>
      <c r="AB44791"/>
      <c r="AC44791"/>
    </row>
    <row r="44792" spans="27:29" x14ac:dyDescent="0.25">
      <c r="AA44792"/>
      <c r="AB44792"/>
      <c r="AC44792"/>
    </row>
    <row r="44793" spans="27:29" x14ac:dyDescent="0.25">
      <c r="AA44793"/>
      <c r="AB44793"/>
      <c r="AC44793"/>
    </row>
    <row r="44794" spans="27:29" x14ac:dyDescent="0.25">
      <c r="AA44794"/>
      <c r="AB44794"/>
      <c r="AC44794"/>
    </row>
    <row r="44795" spans="27:29" x14ac:dyDescent="0.25">
      <c r="AA44795"/>
      <c r="AB44795"/>
      <c r="AC44795"/>
    </row>
    <row r="44796" spans="27:29" x14ac:dyDescent="0.25">
      <c r="AA44796"/>
      <c r="AB44796"/>
      <c r="AC44796"/>
    </row>
    <row r="44797" spans="27:29" x14ac:dyDescent="0.25">
      <c r="AA44797"/>
      <c r="AB44797"/>
      <c r="AC44797"/>
    </row>
    <row r="44798" spans="27:29" x14ac:dyDescent="0.25">
      <c r="AA44798"/>
      <c r="AB44798"/>
      <c r="AC44798"/>
    </row>
    <row r="44799" spans="27:29" x14ac:dyDescent="0.25">
      <c r="AA44799"/>
      <c r="AB44799"/>
      <c r="AC44799"/>
    </row>
    <row r="44800" spans="27:29" x14ac:dyDescent="0.25">
      <c r="AA44800"/>
      <c r="AB44800"/>
      <c r="AC44800"/>
    </row>
    <row r="44801" spans="27:29" x14ac:dyDescent="0.25">
      <c r="AA44801"/>
      <c r="AB44801"/>
      <c r="AC44801"/>
    </row>
    <row r="44802" spans="27:29" x14ac:dyDescent="0.25">
      <c r="AA44802"/>
      <c r="AB44802"/>
      <c r="AC44802"/>
    </row>
    <row r="44803" spans="27:29" x14ac:dyDescent="0.25">
      <c r="AA44803"/>
      <c r="AB44803"/>
      <c r="AC44803"/>
    </row>
    <row r="44804" spans="27:29" x14ac:dyDescent="0.25">
      <c r="AA44804"/>
      <c r="AB44804"/>
      <c r="AC44804"/>
    </row>
    <row r="44805" spans="27:29" x14ac:dyDescent="0.25">
      <c r="AA44805"/>
      <c r="AB44805"/>
      <c r="AC44805"/>
    </row>
    <row r="44806" spans="27:29" x14ac:dyDescent="0.25">
      <c r="AA44806"/>
      <c r="AB44806"/>
      <c r="AC44806"/>
    </row>
    <row r="44807" spans="27:29" x14ac:dyDescent="0.25">
      <c r="AA44807"/>
      <c r="AB44807"/>
      <c r="AC44807"/>
    </row>
    <row r="44808" spans="27:29" x14ac:dyDescent="0.25">
      <c r="AA44808"/>
      <c r="AB44808"/>
      <c r="AC44808"/>
    </row>
    <row r="44809" spans="27:29" x14ac:dyDescent="0.25">
      <c r="AA44809"/>
      <c r="AB44809"/>
      <c r="AC44809"/>
    </row>
    <row r="44810" spans="27:29" x14ac:dyDescent="0.25">
      <c r="AA44810"/>
      <c r="AB44810"/>
      <c r="AC44810"/>
    </row>
    <row r="44811" spans="27:29" x14ac:dyDescent="0.25">
      <c r="AA44811"/>
      <c r="AB44811"/>
      <c r="AC44811"/>
    </row>
    <row r="44812" spans="27:29" x14ac:dyDescent="0.25">
      <c r="AA44812"/>
      <c r="AB44812"/>
      <c r="AC44812"/>
    </row>
    <row r="44813" spans="27:29" x14ac:dyDescent="0.25">
      <c r="AA44813"/>
      <c r="AB44813"/>
      <c r="AC44813"/>
    </row>
    <row r="44814" spans="27:29" x14ac:dyDescent="0.25">
      <c r="AA44814"/>
      <c r="AB44814"/>
      <c r="AC44814"/>
    </row>
    <row r="44815" spans="27:29" x14ac:dyDescent="0.25">
      <c r="AA44815"/>
      <c r="AB44815"/>
      <c r="AC44815"/>
    </row>
    <row r="44816" spans="27:29" x14ac:dyDescent="0.25">
      <c r="AA44816"/>
      <c r="AB44816"/>
      <c r="AC44816"/>
    </row>
    <row r="44817" spans="27:29" x14ac:dyDescent="0.25">
      <c r="AA44817"/>
      <c r="AB44817"/>
      <c r="AC44817"/>
    </row>
    <row r="44818" spans="27:29" x14ac:dyDescent="0.25">
      <c r="AA44818"/>
      <c r="AB44818"/>
      <c r="AC44818"/>
    </row>
    <row r="44819" spans="27:29" x14ac:dyDescent="0.25">
      <c r="AA44819"/>
      <c r="AB44819"/>
      <c r="AC44819"/>
    </row>
    <row r="44820" spans="27:29" x14ac:dyDescent="0.25">
      <c r="AA44820"/>
      <c r="AB44820"/>
      <c r="AC44820"/>
    </row>
    <row r="44821" spans="27:29" x14ac:dyDescent="0.25">
      <c r="AA44821"/>
      <c r="AB44821"/>
      <c r="AC44821"/>
    </row>
    <row r="44822" spans="27:29" x14ac:dyDescent="0.25">
      <c r="AA44822"/>
      <c r="AB44822"/>
      <c r="AC44822"/>
    </row>
    <row r="44823" spans="27:29" x14ac:dyDescent="0.25">
      <c r="AA44823"/>
      <c r="AB44823"/>
      <c r="AC44823"/>
    </row>
    <row r="44824" spans="27:29" x14ac:dyDescent="0.25">
      <c r="AA44824"/>
      <c r="AB44824"/>
      <c r="AC44824"/>
    </row>
    <row r="44825" spans="27:29" x14ac:dyDescent="0.25">
      <c r="AA44825"/>
      <c r="AB44825"/>
      <c r="AC44825"/>
    </row>
    <row r="44826" spans="27:29" x14ac:dyDescent="0.25">
      <c r="AA44826"/>
      <c r="AB44826"/>
      <c r="AC44826"/>
    </row>
    <row r="44827" spans="27:29" x14ac:dyDescent="0.25">
      <c r="AA44827"/>
      <c r="AB44827"/>
      <c r="AC44827"/>
    </row>
    <row r="44828" spans="27:29" x14ac:dyDescent="0.25">
      <c r="AA44828"/>
      <c r="AB44828"/>
      <c r="AC44828"/>
    </row>
    <row r="44829" spans="27:29" x14ac:dyDescent="0.25">
      <c r="AA44829"/>
      <c r="AB44829"/>
      <c r="AC44829"/>
    </row>
    <row r="44830" spans="27:29" x14ac:dyDescent="0.25">
      <c r="AA44830"/>
      <c r="AB44830"/>
      <c r="AC44830"/>
    </row>
    <row r="44831" spans="27:29" x14ac:dyDescent="0.25">
      <c r="AA44831"/>
      <c r="AB44831"/>
      <c r="AC44831"/>
    </row>
    <row r="44832" spans="27:29" x14ac:dyDescent="0.25">
      <c r="AA44832"/>
      <c r="AB44832"/>
      <c r="AC44832"/>
    </row>
    <row r="44833" spans="27:29" x14ac:dyDescent="0.25">
      <c r="AA44833"/>
      <c r="AB44833"/>
      <c r="AC44833"/>
    </row>
    <row r="44834" spans="27:29" x14ac:dyDescent="0.25">
      <c r="AA44834"/>
      <c r="AB44834"/>
      <c r="AC44834"/>
    </row>
    <row r="44835" spans="27:29" x14ac:dyDescent="0.25">
      <c r="AA44835"/>
      <c r="AB44835"/>
      <c r="AC44835"/>
    </row>
    <row r="44836" spans="27:29" x14ac:dyDescent="0.25">
      <c r="AA44836"/>
      <c r="AB44836"/>
      <c r="AC44836"/>
    </row>
    <row r="44837" spans="27:29" x14ac:dyDescent="0.25">
      <c r="AA44837"/>
      <c r="AB44837"/>
      <c r="AC44837"/>
    </row>
    <row r="44838" spans="27:29" x14ac:dyDescent="0.25">
      <c r="AA44838"/>
      <c r="AB44838"/>
      <c r="AC44838"/>
    </row>
    <row r="44839" spans="27:29" x14ac:dyDescent="0.25">
      <c r="AA44839"/>
      <c r="AB44839"/>
      <c r="AC44839"/>
    </row>
    <row r="44840" spans="27:29" x14ac:dyDescent="0.25">
      <c r="AA44840"/>
      <c r="AB44840"/>
      <c r="AC44840"/>
    </row>
    <row r="44841" spans="27:29" x14ac:dyDescent="0.25">
      <c r="AA44841"/>
      <c r="AB44841"/>
      <c r="AC44841"/>
    </row>
    <row r="44842" spans="27:29" x14ac:dyDescent="0.25">
      <c r="AA44842"/>
      <c r="AB44842"/>
      <c r="AC44842"/>
    </row>
    <row r="44843" spans="27:29" x14ac:dyDescent="0.25">
      <c r="AA44843"/>
      <c r="AB44843"/>
      <c r="AC44843"/>
    </row>
    <row r="44844" spans="27:29" x14ac:dyDescent="0.25">
      <c r="AA44844"/>
      <c r="AB44844"/>
      <c r="AC44844"/>
    </row>
    <row r="44845" spans="27:29" x14ac:dyDescent="0.25">
      <c r="AA44845"/>
      <c r="AB44845"/>
      <c r="AC44845"/>
    </row>
    <row r="44846" spans="27:29" x14ac:dyDescent="0.25">
      <c r="AA44846"/>
      <c r="AB44846"/>
      <c r="AC44846"/>
    </row>
    <row r="44847" spans="27:29" x14ac:dyDescent="0.25">
      <c r="AA44847"/>
      <c r="AB44847"/>
      <c r="AC44847"/>
    </row>
    <row r="44848" spans="27:29" x14ac:dyDescent="0.25">
      <c r="AA44848"/>
      <c r="AB44848"/>
      <c r="AC44848"/>
    </row>
    <row r="44849" spans="27:29" x14ac:dyDescent="0.25">
      <c r="AA44849"/>
      <c r="AB44849"/>
      <c r="AC44849"/>
    </row>
    <row r="44850" spans="27:29" x14ac:dyDescent="0.25">
      <c r="AA44850"/>
      <c r="AB44850"/>
      <c r="AC44850"/>
    </row>
    <row r="44851" spans="27:29" x14ac:dyDescent="0.25">
      <c r="AA44851"/>
      <c r="AB44851"/>
      <c r="AC44851"/>
    </row>
    <row r="44852" spans="27:29" x14ac:dyDescent="0.25">
      <c r="AA44852"/>
      <c r="AB44852"/>
      <c r="AC44852"/>
    </row>
    <row r="44853" spans="27:29" x14ac:dyDescent="0.25">
      <c r="AA44853"/>
      <c r="AB44853"/>
      <c r="AC44853"/>
    </row>
    <row r="44854" spans="27:29" x14ac:dyDescent="0.25">
      <c r="AA44854"/>
      <c r="AB44854"/>
      <c r="AC44854"/>
    </row>
    <row r="44855" spans="27:29" x14ac:dyDescent="0.25">
      <c r="AA44855"/>
      <c r="AB44855"/>
      <c r="AC44855"/>
    </row>
    <row r="44856" spans="27:29" x14ac:dyDescent="0.25">
      <c r="AA44856"/>
      <c r="AB44856"/>
      <c r="AC44856"/>
    </row>
    <row r="44857" spans="27:29" x14ac:dyDescent="0.25">
      <c r="AA44857"/>
      <c r="AB44857"/>
      <c r="AC44857"/>
    </row>
    <row r="44858" spans="27:29" x14ac:dyDescent="0.25">
      <c r="AA44858"/>
      <c r="AB44858"/>
      <c r="AC44858"/>
    </row>
    <row r="44859" spans="27:29" x14ac:dyDescent="0.25">
      <c r="AA44859"/>
      <c r="AB44859"/>
      <c r="AC44859"/>
    </row>
    <row r="44860" spans="27:29" x14ac:dyDescent="0.25">
      <c r="AA44860"/>
      <c r="AB44860"/>
      <c r="AC44860"/>
    </row>
    <row r="44861" spans="27:29" x14ac:dyDescent="0.25">
      <c r="AA44861"/>
      <c r="AB44861"/>
      <c r="AC44861"/>
    </row>
    <row r="44862" spans="27:29" x14ac:dyDescent="0.25">
      <c r="AA44862"/>
      <c r="AB44862"/>
      <c r="AC44862"/>
    </row>
    <row r="44863" spans="27:29" x14ac:dyDescent="0.25">
      <c r="AA44863"/>
      <c r="AB44863"/>
      <c r="AC44863"/>
    </row>
    <row r="44864" spans="27:29" x14ac:dyDescent="0.25">
      <c r="AA44864"/>
      <c r="AB44864"/>
      <c r="AC44864"/>
    </row>
    <row r="44865" spans="27:29" x14ac:dyDescent="0.25">
      <c r="AA44865"/>
      <c r="AB44865"/>
      <c r="AC44865"/>
    </row>
    <row r="44866" spans="27:29" x14ac:dyDescent="0.25">
      <c r="AA44866"/>
      <c r="AB44866"/>
      <c r="AC44866"/>
    </row>
    <row r="44867" spans="27:29" x14ac:dyDescent="0.25">
      <c r="AA44867"/>
      <c r="AB44867"/>
      <c r="AC44867"/>
    </row>
    <row r="44868" spans="27:29" x14ac:dyDescent="0.25">
      <c r="AA44868"/>
      <c r="AB44868"/>
      <c r="AC44868"/>
    </row>
    <row r="44869" spans="27:29" x14ac:dyDescent="0.25">
      <c r="AA44869"/>
      <c r="AB44869"/>
      <c r="AC44869"/>
    </row>
    <row r="44870" spans="27:29" x14ac:dyDescent="0.25">
      <c r="AA44870"/>
      <c r="AB44870"/>
      <c r="AC44870"/>
    </row>
    <row r="44871" spans="27:29" x14ac:dyDescent="0.25">
      <c r="AA44871"/>
      <c r="AB44871"/>
      <c r="AC44871"/>
    </row>
    <row r="44872" spans="27:29" x14ac:dyDescent="0.25">
      <c r="AA44872"/>
      <c r="AB44872"/>
      <c r="AC44872"/>
    </row>
    <row r="44873" spans="27:29" x14ac:dyDescent="0.25">
      <c r="AA44873"/>
      <c r="AB44873"/>
      <c r="AC44873"/>
    </row>
    <row r="44874" spans="27:29" x14ac:dyDescent="0.25">
      <c r="AA44874"/>
      <c r="AB44874"/>
      <c r="AC44874"/>
    </row>
    <row r="44875" spans="27:29" x14ac:dyDescent="0.25">
      <c r="AA44875"/>
      <c r="AB44875"/>
      <c r="AC44875"/>
    </row>
    <row r="44876" spans="27:29" x14ac:dyDescent="0.25">
      <c r="AA44876"/>
      <c r="AB44876"/>
      <c r="AC44876"/>
    </row>
    <row r="44877" spans="27:29" x14ac:dyDescent="0.25">
      <c r="AA44877"/>
      <c r="AB44877"/>
      <c r="AC44877"/>
    </row>
    <row r="44878" spans="27:29" x14ac:dyDescent="0.25">
      <c r="AA44878"/>
      <c r="AB44878"/>
      <c r="AC44878"/>
    </row>
    <row r="44879" spans="27:29" x14ac:dyDescent="0.25">
      <c r="AA44879"/>
      <c r="AB44879"/>
      <c r="AC44879"/>
    </row>
    <row r="44880" spans="27:29" x14ac:dyDescent="0.25">
      <c r="AA44880"/>
      <c r="AB44880"/>
      <c r="AC44880"/>
    </row>
    <row r="44881" spans="27:29" x14ac:dyDescent="0.25">
      <c r="AA44881"/>
      <c r="AB44881"/>
      <c r="AC44881"/>
    </row>
    <row r="44882" spans="27:29" x14ac:dyDescent="0.25">
      <c r="AA44882"/>
      <c r="AB44882"/>
      <c r="AC44882"/>
    </row>
    <row r="44883" spans="27:29" x14ac:dyDescent="0.25">
      <c r="AA44883"/>
      <c r="AB44883"/>
      <c r="AC44883"/>
    </row>
    <row r="44884" spans="27:29" x14ac:dyDescent="0.25">
      <c r="AA44884"/>
      <c r="AB44884"/>
      <c r="AC44884"/>
    </row>
    <row r="44885" spans="27:29" x14ac:dyDescent="0.25">
      <c r="AA44885"/>
      <c r="AB44885"/>
      <c r="AC44885"/>
    </row>
    <row r="44886" spans="27:29" x14ac:dyDescent="0.25">
      <c r="AA44886"/>
      <c r="AB44886"/>
      <c r="AC44886"/>
    </row>
    <row r="44887" spans="27:29" x14ac:dyDescent="0.25">
      <c r="AA44887"/>
      <c r="AB44887"/>
      <c r="AC44887"/>
    </row>
    <row r="44888" spans="27:29" x14ac:dyDescent="0.25">
      <c r="AA44888"/>
      <c r="AB44888"/>
      <c r="AC44888"/>
    </row>
    <row r="44889" spans="27:29" x14ac:dyDescent="0.25">
      <c r="AA44889"/>
      <c r="AB44889"/>
      <c r="AC44889"/>
    </row>
    <row r="44890" spans="27:29" x14ac:dyDescent="0.25">
      <c r="AA44890"/>
      <c r="AB44890"/>
      <c r="AC44890"/>
    </row>
    <row r="44891" spans="27:29" x14ac:dyDescent="0.25">
      <c r="AA44891"/>
      <c r="AB44891"/>
      <c r="AC44891"/>
    </row>
    <row r="44892" spans="27:29" x14ac:dyDescent="0.25">
      <c r="AA44892"/>
      <c r="AB44892"/>
      <c r="AC44892"/>
    </row>
    <row r="44893" spans="27:29" x14ac:dyDescent="0.25">
      <c r="AA44893"/>
      <c r="AB44893"/>
      <c r="AC44893"/>
    </row>
    <row r="44894" spans="27:29" x14ac:dyDescent="0.25">
      <c r="AA44894"/>
      <c r="AB44894"/>
      <c r="AC44894"/>
    </row>
    <row r="44895" spans="27:29" x14ac:dyDescent="0.25">
      <c r="AA44895"/>
      <c r="AB44895"/>
      <c r="AC44895"/>
    </row>
    <row r="44896" spans="27:29" x14ac:dyDescent="0.25">
      <c r="AA44896"/>
      <c r="AB44896"/>
      <c r="AC44896"/>
    </row>
    <row r="44897" spans="27:29" x14ac:dyDescent="0.25">
      <c r="AA44897"/>
      <c r="AB44897"/>
      <c r="AC44897"/>
    </row>
    <row r="44898" spans="27:29" x14ac:dyDescent="0.25">
      <c r="AA44898"/>
      <c r="AB44898"/>
      <c r="AC44898"/>
    </row>
    <row r="44899" spans="27:29" x14ac:dyDescent="0.25">
      <c r="AA44899"/>
      <c r="AB44899"/>
      <c r="AC44899"/>
    </row>
    <row r="44900" spans="27:29" x14ac:dyDescent="0.25">
      <c r="AA44900"/>
      <c r="AB44900"/>
      <c r="AC44900"/>
    </row>
    <row r="44901" spans="27:29" x14ac:dyDescent="0.25">
      <c r="AA44901"/>
      <c r="AB44901"/>
      <c r="AC44901"/>
    </row>
    <row r="44902" spans="27:29" x14ac:dyDescent="0.25">
      <c r="AA44902"/>
      <c r="AB44902"/>
      <c r="AC44902"/>
    </row>
    <row r="44903" spans="27:29" x14ac:dyDescent="0.25">
      <c r="AA44903"/>
      <c r="AB44903"/>
      <c r="AC44903"/>
    </row>
    <row r="44904" spans="27:29" x14ac:dyDescent="0.25">
      <c r="AA44904"/>
      <c r="AB44904"/>
      <c r="AC44904"/>
    </row>
    <row r="44905" spans="27:29" x14ac:dyDescent="0.25">
      <c r="AA44905"/>
      <c r="AB44905"/>
      <c r="AC44905"/>
    </row>
    <row r="44906" spans="27:29" x14ac:dyDescent="0.25">
      <c r="AA44906"/>
      <c r="AB44906"/>
      <c r="AC44906"/>
    </row>
    <row r="44907" spans="27:29" x14ac:dyDescent="0.25">
      <c r="AA44907"/>
      <c r="AB44907"/>
      <c r="AC44907"/>
    </row>
    <row r="44908" spans="27:29" x14ac:dyDescent="0.25">
      <c r="AA44908"/>
      <c r="AB44908"/>
      <c r="AC44908"/>
    </row>
    <row r="44909" spans="27:29" x14ac:dyDescent="0.25">
      <c r="AA44909"/>
      <c r="AB44909"/>
      <c r="AC44909"/>
    </row>
    <row r="44910" spans="27:29" x14ac:dyDescent="0.25">
      <c r="AA44910"/>
      <c r="AB44910"/>
      <c r="AC44910"/>
    </row>
    <row r="44911" spans="27:29" x14ac:dyDescent="0.25">
      <c r="AA44911"/>
      <c r="AB44911"/>
      <c r="AC44911"/>
    </row>
    <row r="44912" spans="27:29" x14ac:dyDescent="0.25">
      <c r="AA44912"/>
      <c r="AB44912"/>
      <c r="AC44912"/>
    </row>
    <row r="44913" spans="27:29" x14ac:dyDescent="0.25">
      <c r="AA44913"/>
      <c r="AB44913"/>
      <c r="AC44913"/>
    </row>
    <row r="44914" spans="27:29" x14ac:dyDescent="0.25">
      <c r="AA44914"/>
      <c r="AB44914"/>
      <c r="AC44914"/>
    </row>
    <row r="44915" spans="27:29" x14ac:dyDescent="0.25">
      <c r="AA44915"/>
      <c r="AB44915"/>
      <c r="AC44915"/>
    </row>
    <row r="44916" spans="27:29" x14ac:dyDescent="0.25">
      <c r="AA44916"/>
      <c r="AB44916"/>
      <c r="AC44916"/>
    </row>
    <row r="44917" spans="27:29" x14ac:dyDescent="0.25">
      <c r="AA44917"/>
      <c r="AB44917"/>
      <c r="AC44917"/>
    </row>
    <row r="44918" spans="27:29" x14ac:dyDescent="0.25">
      <c r="AA44918"/>
      <c r="AB44918"/>
      <c r="AC44918"/>
    </row>
    <row r="44919" spans="27:29" x14ac:dyDescent="0.25">
      <c r="AA44919"/>
      <c r="AB44919"/>
      <c r="AC44919"/>
    </row>
    <row r="44920" spans="27:29" x14ac:dyDescent="0.25">
      <c r="AA44920"/>
      <c r="AB44920"/>
      <c r="AC44920"/>
    </row>
    <row r="44921" spans="27:29" x14ac:dyDescent="0.25">
      <c r="AA44921"/>
      <c r="AB44921"/>
      <c r="AC44921"/>
    </row>
    <row r="44922" spans="27:29" x14ac:dyDescent="0.25">
      <c r="AA44922"/>
      <c r="AB44922"/>
      <c r="AC44922"/>
    </row>
    <row r="44923" spans="27:29" x14ac:dyDescent="0.25">
      <c r="AA44923"/>
      <c r="AB44923"/>
      <c r="AC44923"/>
    </row>
    <row r="44924" spans="27:29" x14ac:dyDescent="0.25">
      <c r="AA44924"/>
      <c r="AB44924"/>
      <c r="AC44924"/>
    </row>
    <row r="44925" spans="27:29" x14ac:dyDescent="0.25">
      <c r="AA44925"/>
      <c r="AB44925"/>
      <c r="AC44925"/>
    </row>
    <row r="44926" spans="27:29" x14ac:dyDescent="0.25">
      <c r="AA44926"/>
      <c r="AB44926"/>
      <c r="AC44926"/>
    </row>
    <row r="44927" spans="27:29" x14ac:dyDescent="0.25">
      <c r="AA44927"/>
      <c r="AB44927"/>
      <c r="AC44927"/>
    </row>
    <row r="44928" spans="27:29" x14ac:dyDescent="0.25">
      <c r="AA44928"/>
      <c r="AB44928"/>
      <c r="AC44928"/>
    </row>
    <row r="44929" spans="27:29" x14ac:dyDescent="0.25">
      <c r="AA44929"/>
      <c r="AB44929"/>
      <c r="AC44929"/>
    </row>
    <row r="44930" spans="27:29" x14ac:dyDescent="0.25">
      <c r="AA44930"/>
      <c r="AB44930"/>
      <c r="AC44930"/>
    </row>
    <row r="44931" spans="27:29" x14ac:dyDescent="0.25">
      <c r="AA44931"/>
      <c r="AB44931"/>
      <c r="AC44931"/>
    </row>
    <row r="44932" spans="27:29" x14ac:dyDescent="0.25">
      <c r="AA44932"/>
      <c r="AB44932"/>
      <c r="AC44932"/>
    </row>
    <row r="44933" spans="27:29" x14ac:dyDescent="0.25">
      <c r="AA44933"/>
      <c r="AB44933"/>
      <c r="AC44933"/>
    </row>
    <row r="44934" spans="27:29" x14ac:dyDescent="0.25">
      <c r="AA44934"/>
      <c r="AB44934"/>
      <c r="AC44934"/>
    </row>
    <row r="44935" spans="27:29" x14ac:dyDescent="0.25">
      <c r="AA44935"/>
      <c r="AB44935"/>
      <c r="AC44935"/>
    </row>
    <row r="44936" spans="27:29" x14ac:dyDescent="0.25">
      <c r="AA44936"/>
      <c r="AB44936"/>
      <c r="AC44936"/>
    </row>
    <row r="44937" spans="27:29" x14ac:dyDescent="0.25">
      <c r="AA44937"/>
      <c r="AB44937"/>
      <c r="AC44937"/>
    </row>
    <row r="44938" spans="27:29" x14ac:dyDescent="0.25">
      <c r="AA44938"/>
      <c r="AB44938"/>
      <c r="AC44938"/>
    </row>
    <row r="44939" spans="27:29" x14ac:dyDescent="0.25">
      <c r="AA44939"/>
      <c r="AB44939"/>
      <c r="AC44939"/>
    </row>
    <row r="44940" spans="27:29" x14ac:dyDescent="0.25">
      <c r="AA44940"/>
      <c r="AB44940"/>
      <c r="AC44940"/>
    </row>
    <row r="44941" spans="27:29" x14ac:dyDescent="0.25">
      <c r="AA44941"/>
      <c r="AB44941"/>
      <c r="AC44941"/>
    </row>
    <row r="44942" spans="27:29" x14ac:dyDescent="0.25">
      <c r="AA44942"/>
      <c r="AB44942"/>
      <c r="AC44942"/>
    </row>
    <row r="44943" spans="27:29" x14ac:dyDescent="0.25">
      <c r="AA44943"/>
      <c r="AB44943"/>
      <c r="AC44943"/>
    </row>
    <row r="44944" spans="27:29" x14ac:dyDescent="0.25">
      <c r="AA44944"/>
      <c r="AB44944"/>
      <c r="AC44944"/>
    </row>
    <row r="44945" spans="27:29" x14ac:dyDescent="0.25">
      <c r="AA44945"/>
      <c r="AB44945"/>
      <c r="AC44945"/>
    </row>
    <row r="44946" spans="27:29" x14ac:dyDescent="0.25">
      <c r="AA44946"/>
      <c r="AB44946"/>
      <c r="AC44946"/>
    </row>
    <row r="44947" spans="27:29" x14ac:dyDescent="0.25">
      <c r="AA44947"/>
      <c r="AB44947"/>
      <c r="AC44947"/>
    </row>
    <row r="44948" spans="27:29" x14ac:dyDescent="0.25">
      <c r="AA44948"/>
      <c r="AB44948"/>
      <c r="AC44948"/>
    </row>
    <row r="44949" spans="27:29" x14ac:dyDescent="0.25">
      <c r="AA44949"/>
      <c r="AB44949"/>
      <c r="AC44949"/>
    </row>
    <row r="44950" spans="27:29" x14ac:dyDescent="0.25">
      <c r="AA44950"/>
      <c r="AB44950"/>
      <c r="AC44950"/>
    </row>
    <row r="44951" spans="27:29" x14ac:dyDescent="0.25">
      <c r="AA44951"/>
      <c r="AB44951"/>
      <c r="AC44951"/>
    </row>
    <row r="44952" spans="27:29" x14ac:dyDescent="0.25">
      <c r="AA44952"/>
      <c r="AB44952"/>
      <c r="AC44952"/>
    </row>
    <row r="44953" spans="27:29" x14ac:dyDescent="0.25">
      <c r="AA44953"/>
      <c r="AB44953"/>
      <c r="AC44953"/>
    </row>
    <row r="44954" spans="27:29" x14ac:dyDescent="0.25">
      <c r="AA44954"/>
      <c r="AB44954"/>
      <c r="AC44954"/>
    </row>
    <row r="44955" spans="27:29" x14ac:dyDescent="0.25">
      <c r="AA44955"/>
      <c r="AB44955"/>
      <c r="AC44955"/>
    </row>
    <row r="44956" spans="27:29" x14ac:dyDescent="0.25">
      <c r="AA44956"/>
      <c r="AB44956"/>
      <c r="AC44956"/>
    </row>
    <row r="44957" spans="27:29" x14ac:dyDescent="0.25">
      <c r="AA44957"/>
      <c r="AB44957"/>
      <c r="AC44957"/>
    </row>
    <row r="44958" spans="27:29" x14ac:dyDescent="0.25">
      <c r="AA44958"/>
      <c r="AB44958"/>
      <c r="AC44958"/>
    </row>
    <row r="44959" spans="27:29" x14ac:dyDescent="0.25">
      <c r="AA44959"/>
      <c r="AB44959"/>
      <c r="AC44959"/>
    </row>
    <row r="44960" spans="27:29" x14ac:dyDescent="0.25">
      <c r="AA44960"/>
      <c r="AB44960"/>
      <c r="AC44960"/>
    </row>
    <row r="44961" spans="27:29" x14ac:dyDescent="0.25">
      <c r="AA44961"/>
      <c r="AB44961"/>
      <c r="AC44961"/>
    </row>
    <row r="44962" spans="27:29" x14ac:dyDescent="0.25">
      <c r="AA44962"/>
      <c r="AB44962"/>
      <c r="AC44962"/>
    </row>
    <row r="44963" spans="27:29" x14ac:dyDescent="0.25">
      <c r="AA44963"/>
      <c r="AB44963"/>
      <c r="AC44963"/>
    </row>
    <row r="44964" spans="27:29" x14ac:dyDescent="0.25">
      <c r="AA44964"/>
      <c r="AB44964"/>
      <c r="AC44964"/>
    </row>
    <row r="44965" spans="27:29" x14ac:dyDescent="0.25">
      <c r="AA44965"/>
      <c r="AB44965"/>
      <c r="AC44965"/>
    </row>
    <row r="44966" spans="27:29" x14ac:dyDescent="0.25">
      <c r="AA44966"/>
      <c r="AB44966"/>
      <c r="AC44966"/>
    </row>
    <row r="44967" spans="27:29" x14ac:dyDescent="0.25">
      <c r="AA44967"/>
      <c r="AB44967"/>
      <c r="AC44967"/>
    </row>
    <row r="44968" spans="27:29" x14ac:dyDescent="0.25">
      <c r="AA44968"/>
      <c r="AB44968"/>
      <c r="AC44968"/>
    </row>
    <row r="44969" spans="27:29" x14ac:dyDescent="0.25">
      <c r="AA44969"/>
      <c r="AB44969"/>
      <c r="AC44969"/>
    </row>
    <row r="44970" spans="27:29" x14ac:dyDescent="0.25">
      <c r="AA44970"/>
      <c r="AB44970"/>
      <c r="AC44970"/>
    </row>
    <row r="44971" spans="27:29" x14ac:dyDescent="0.25">
      <c r="AA44971"/>
      <c r="AB44971"/>
      <c r="AC44971"/>
    </row>
    <row r="44972" spans="27:29" x14ac:dyDescent="0.25">
      <c r="AA44972"/>
      <c r="AB44972"/>
      <c r="AC44972"/>
    </row>
    <row r="44973" spans="27:29" x14ac:dyDescent="0.25">
      <c r="AA44973"/>
      <c r="AB44973"/>
      <c r="AC44973"/>
    </row>
    <row r="44974" spans="27:29" x14ac:dyDescent="0.25">
      <c r="AA44974"/>
      <c r="AB44974"/>
      <c r="AC44974"/>
    </row>
    <row r="44975" spans="27:29" x14ac:dyDescent="0.25">
      <c r="AA44975"/>
      <c r="AB44975"/>
      <c r="AC44975"/>
    </row>
    <row r="44976" spans="27:29" x14ac:dyDescent="0.25">
      <c r="AA44976"/>
      <c r="AB44976"/>
      <c r="AC44976"/>
    </row>
    <row r="44977" spans="27:29" x14ac:dyDescent="0.25">
      <c r="AA44977"/>
      <c r="AB44977"/>
      <c r="AC44977"/>
    </row>
    <row r="44978" spans="27:29" x14ac:dyDescent="0.25">
      <c r="AA44978"/>
      <c r="AB44978"/>
      <c r="AC44978"/>
    </row>
    <row r="44979" spans="27:29" x14ac:dyDescent="0.25">
      <c r="AA44979"/>
      <c r="AB44979"/>
      <c r="AC44979"/>
    </row>
    <row r="44980" spans="27:29" x14ac:dyDescent="0.25">
      <c r="AA44980"/>
      <c r="AB44980"/>
      <c r="AC44980"/>
    </row>
    <row r="44981" spans="27:29" x14ac:dyDescent="0.25">
      <c r="AA44981"/>
      <c r="AB44981"/>
      <c r="AC44981"/>
    </row>
    <row r="44982" spans="27:29" x14ac:dyDescent="0.25">
      <c r="AA44982"/>
      <c r="AB44982"/>
      <c r="AC44982"/>
    </row>
    <row r="44983" spans="27:29" x14ac:dyDescent="0.25">
      <c r="AA44983"/>
      <c r="AB44983"/>
      <c r="AC44983"/>
    </row>
    <row r="44984" spans="27:29" x14ac:dyDescent="0.25">
      <c r="AA44984"/>
      <c r="AB44984"/>
      <c r="AC44984"/>
    </row>
    <row r="44985" spans="27:29" x14ac:dyDescent="0.25">
      <c r="AA44985"/>
      <c r="AB44985"/>
      <c r="AC44985"/>
    </row>
    <row r="44986" spans="27:29" x14ac:dyDescent="0.25">
      <c r="AA44986"/>
      <c r="AB44986"/>
      <c r="AC44986"/>
    </row>
    <row r="44987" spans="27:29" x14ac:dyDescent="0.25">
      <c r="AA44987"/>
      <c r="AB44987"/>
      <c r="AC44987"/>
    </row>
    <row r="44988" spans="27:29" x14ac:dyDescent="0.25">
      <c r="AA44988"/>
      <c r="AB44988"/>
      <c r="AC44988"/>
    </row>
    <row r="44989" spans="27:29" x14ac:dyDescent="0.25">
      <c r="AA44989"/>
      <c r="AB44989"/>
      <c r="AC44989"/>
    </row>
    <row r="44990" spans="27:29" x14ac:dyDescent="0.25">
      <c r="AA44990"/>
      <c r="AB44990"/>
      <c r="AC44990"/>
    </row>
    <row r="44991" spans="27:29" x14ac:dyDescent="0.25">
      <c r="AA44991"/>
      <c r="AB44991"/>
      <c r="AC44991"/>
    </row>
    <row r="44992" spans="27:29" x14ac:dyDescent="0.25">
      <c r="AA44992"/>
      <c r="AB44992"/>
      <c r="AC44992"/>
    </row>
    <row r="44993" spans="27:29" x14ac:dyDescent="0.25">
      <c r="AA44993"/>
      <c r="AB44993"/>
      <c r="AC44993"/>
    </row>
    <row r="44994" spans="27:29" x14ac:dyDescent="0.25">
      <c r="AA44994"/>
      <c r="AB44994"/>
      <c r="AC44994"/>
    </row>
    <row r="44995" spans="27:29" x14ac:dyDescent="0.25">
      <c r="AA44995"/>
      <c r="AB44995"/>
      <c r="AC44995"/>
    </row>
    <row r="44996" spans="27:29" x14ac:dyDescent="0.25">
      <c r="AA44996"/>
      <c r="AB44996"/>
      <c r="AC44996"/>
    </row>
    <row r="44997" spans="27:29" x14ac:dyDescent="0.25">
      <c r="AA44997"/>
      <c r="AB44997"/>
      <c r="AC44997"/>
    </row>
    <row r="44998" spans="27:29" x14ac:dyDescent="0.25">
      <c r="AA44998"/>
      <c r="AB44998"/>
      <c r="AC44998"/>
    </row>
    <row r="44999" spans="27:29" x14ac:dyDescent="0.25">
      <c r="AA44999"/>
      <c r="AB44999"/>
      <c r="AC44999"/>
    </row>
    <row r="45000" spans="27:29" x14ac:dyDescent="0.25">
      <c r="AA45000"/>
      <c r="AB45000"/>
      <c r="AC45000"/>
    </row>
    <row r="45001" spans="27:29" x14ac:dyDescent="0.25">
      <c r="AA45001"/>
      <c r="AB45001"/>
      <c r="AC45001"/>
    </row>
    <row r="45002" spans="27:29" x14ac:dyDescent="0.25">
      <c r="AA45002"/>
      <c r="AB45002"/>
      <c r="AC45002"/>
    </row>
    <row r="45003" spans="27:29" x14ac:dyDescent="0.25">
      <c r="AA45003"/>
      <c r="AB45003"/>
      <c r="AC45003"/>
    </row>
    <row r="45004" spans="27:29" x14ac:dyDescent="0.25">
      <c r="AA45004"/>
      <c r="AB45004"/>
      <c r="AC45004"/>
    </row>
    <row r="45005" spans="27:29" x14ac:dyDescent="0.25">
      <c r="AA45005"/>
      <c r="AB45005"/>
      <c r="AC45005"/>
    </row>
    <row r="45006" spans="27:29" x14ac:dyDescent="0.25">
      <c r="AA45006"/>
      <c r="AB45006"/>
      <c r="AC45006"/>
    </row>
    <row r="45007" spans="27:29" x14ac:dyDescent="0.25">
      <c r="AA45007"/>
      <c r="AB45007"/>
      <c r="AC45007"/>
    </row>
    <row r="45008" spans="27:29" x14ac:dyDescent="0.25">
      <c r="AA45008"/>
      <c r="AB45008"/>
      <c r="AC45008"/>
    </row>
    <row r="45009" spans="27:29" x14ac:dyDescent="0.25">
      <c r="AA45009"/>
      <c r="AB45009"/>
      <c r="AC45009"/>
    </row>
    <row r="45010" spans="27:29" x14ac:dyDescent="0.25">
      <c r="AA45010"/>
      <c r="AB45010"/>
      <c r="AC45010"/>
    </row>
    <row r="45011" spans="27:29" x14ac:dyDescent="0.25">
      <c r="AA45011"/>
      <c r="AB45011"/>
      <c r="AC45011"/>
    </row>
    <row r="45012" spans="27:29" x14ac:dyDescent="0.25">
      <c r="AA45012"/>
      <c r="AB45012"/>
      <c r="AC45012"/>
    </row>
    <row r="45013" spans="27:29" x14ac:dyDescent="0.25">
      <c r="AA45013"/>
      <c r="AB45013"/>
      <c r="AC45013"/>
    </row>
    <row r="45014" spans="27:29" x14ac:dyDescent="0.25">
      <c r="AA45014"/>
      <c r="AB45014"/>
      <c r="AC45014"/>
    </row>
    <row r="45015" spans="27:29" x14ac:dyDescent="0.25">
      <c r="AA45015"/>
      <c r="AB45015"/>
      <c r="AC45015"/>
    </row>
    <row r="45016" spans="27:29" x14ac:dyDescent="0.25">
      <c r="AA45016"/>
      <c r="AB45016"/>
      <c r="AC45016"/>
    </row>
    <row r="45017" spans="27:29" x14ac:dyDescent="0.25">
      <c r="AA45017"/>
      <c r="AB45017"/>
      <c r="AC45017"/>
    </row>
    <row r="45018" spans="27:29" x14ac:dyDescent="0.25">
      <c r="AA45018"/>
      <c r="AB45018"/>
      <c r="AC45018"/>
    </row>
    <row r="45019" spans="27:29" x14ac:dyDescent="0.25">
      <c r="AA45019"/>
      <c r="AB45019"/>
      <c r="AC45019"/>
    </row>
    <row r="45020" spans="27:29" x14ac:dyDescent="0.25">
      <c r="AA45020"/>
      <c r="AB45020"/>
      <c r="AC45020"/>
    </row>
    <row r="45021" spans="27:29" x14ac:dyDescent="0.25">
      <c r="AA45021"/>
      <c r="AB45021"/>
      <c r="AC45021"/>
    </row>
    <row r="45022" spans="27:29" x14ac:dyDescent="0.25">
      <c r="AA45022"/>
      <c r="AB45022"/>
      <c r="AC45022"/>
    </row>
    <row r="45023" spans="27:29" x14ac:dyDescent="0.25">
      <c r="AA45023"/>
      <c r="AB45023"/>
      <c r="AC45023"/>
    </row>
    <row r="45024" spans="27:29" x14ac:dyDescent="0.25">
      <c r="AA45024"/>
      <c r="AB45024"/>
      <c r="AC45024"/>
    </row>
    <row r="45025" spans="27:29" x14ac:dyDescent="0.25">
      <c r="AA45025"/>
      <c r="AB45025"/>
      <c r="AC45025"/>
    </row>
    <row r="45026" spans="27:29" x14ac:dyDescent="0.25">
      <c r="AA45026"/>
      <c r="AB45026"/>
      <c r="AC45026"/>
    </row>
    <row r="45027" spans="27:29" x14ac:dyDescent="0.25">
      <c r="AA45027"/>
      <c r="AB45027"/>
      <c r="AC45027"/>
    </row>
    <row r="45028" spans="27:29" x14ac:dyDescent="0.25">
      <c r="AA45028"/>
      <c r="AB45028"/>
      <c r="AC45028"/>
    </row>
    <row r="45029" spans="27:29" x14ac:dyDescent="0.25">
      <c r="AA45029"/>
      <c r="AB45029"/>
      <c r="AC45029"/>
    </row>
    <row r="45030" spans="27:29" x14ac:dyDescent="0.25">
      <c r="AA45030"/>
      <c r="AB45030"/>
      <c r="AC45030"/>
    </row>
    <row r="45031" spans="27:29" x14ac:dyDescent="0.25">
      <c r="AA45031"/>
      <c r="AB45031"/>
      <c r="AC45031"/>
    </row>
    <row r="45032" spans="27:29" x14ac:dyDescent="0.25">
      <c r="AA45032"/>
      <c r="AB45032"/>
      <c r="AC45032"/>
    </row>
    <row r="45033" spans="27:29" x14ac:dyDescent="0.25">
      <c r="AA45033"/>
      <c r="AB45033"/>
      <c r="AC45033"/>
    </row>
    <row r="45034" spans="27:29" x14ac:dyDescent="0.25">
      <c r="AA45034"/>
      <c r="AB45034"/>
      <c r="AC45034"/>
    </row>
    <row r="45035" spans="27:29" x14ac:dyDescent="0.25">
      <c r="AA45035"/>
      <c r="AB45035"/>
      <c r="AC45035"/>
    </row>
    <row r="45036" spans="27:29" x14ac:dyDescent="0.25">
      <c r="AA45036"/>
      <c r="AB45036"/>
      <c r="AC45036"/>
    </row>
    <row r="45037" spans="27:29" x14ac:dyDescent="0.25">
      <c r="AA45037"/>
      <c r="AB45037"/>
      <c r="AC45037"/>
    </row>
    <row r="45038" spans="27:29" x14ac:dyDescent="0.25">
      <c r="AA45038"/>
      <c r="AB45038"/>
      <c r="AC45038"/>
    </row>
    <row r="45039" spans="27:29" x14ac:dyDescent="0.25">
      <c r="AA45039"/>
      <c r="AB45039"/>
      <c r="AC45039"/>
    </row>
    <row r="45040" spans="27:29" x14ac:dyDescent="0.25">
      <c r="AA45040"/>
      <c r="AB45040"/>
      <c r="AC45040"/>
    </row>
    <row r="45041" spans="27:29" x14ac:dyDescent="0.25">
      <c r="AA45041"/>
      <c r="AB45041"/>
      <c r="AC45041"/>
    </row>
    <row r="45042" spans="27:29" x14ac:dyDescent="0.25">
      <c r="AA45042"/>
      <c r="AB45042"/>
      <c r="AC45042"/>
    </row>
    <row r="45043" spans="27:29" x14ac:dyDescent="0.25">
      <c r="AA45043"/>
      <c r="AB45043"/>
      <c r="AC45043"/>
    </row>
    <row r="45044" spans="27:29" x14ac:dyDescent="0.25">
      <c r="AA45044"/>
      <c r="AB45044"/>
      <c r="AC45044"/>
    </row>
    <row r="45045" spans="27:29" x14ac:dyDescent="0.25">
      <c r="AA45045"/>
      <c r="AB45045"/>
      <c r="AC45045"/>
    </row>
    <row r="45046" spans="27:29" x14ac:dyDescent="0.25">
      <c r="AA45046"/>
      <c r="AB45046"/>
      <c r="AC45046"/>
    </row>
    <row r="45047" spans="27:29" x14ac:dyDescent="0.25">
      <c r="AA45047"/>
      <c r="AB45047"/>
      <c r="AC45047"/>
    </row>
    <row r="45048" spans="27:29" x14ac:dyDescent="0.25">
      <c r="AA45048"/>
      <c r="AB45048"/>
      <c r="AC45048"/>
    </row>
    <row r="45049" spans="27:29" x14ac:dyDescent="0.25">
      <c r="AA45049"/>
      <c r="AB45049"/>
      <c r="AC45049"/>
    </row>
    <row r="45050" spans="27:29" x14ac:dyDescent="0.25">
      <c r="AA45050"/>
      <c r="AB45050"/>
      <c r="AC45050"/>
    </row>
    <row r="45051" spans="27:29" x14ac:dyDescent="0.25">
      <c r="AA45051"/>
      <c r="AB45051"/>
      <c r="AC45051"/>
    </row>
    <row r="45052" spans="27:29" x14ac:dyDescent="0.25">
      <c r="AA45052"/>
      <c r="AB45052"/>
      <c r="AC45052"/>
    </row>
    <row r="45053" spans="27:29" x14ac:dyDescent="0.25">
      <c r="AA45053"/>
      <c r="AB45053"/>
      <c r="AC45053"/>
    </row>
    <row r="45054" spans="27:29" x14ac:dyDescent="0.25">
      <c r="AA45054"/>
      <c r="AB45054"/>
      <c r="AC45054"/>
    </row>
    <row r="45055" spans="27:29" x14ac:dyDescent="0.25">
      <c r="AA45055"/>
      <c r="AB45055"/>
      <c r="AC45055"/>
    </row>
    <row r="45056" spans="27:29" x14ac:dyDescent="0.25">
      <c r="AA45056"/>
      <c r="AB45056"/>
      <c r="AC45056"/>
    </row>
    <row r="45057" spans="27:29" x14ac:dyDescent="0.25">
      <c r="AA45057"/>
      <c r="AB45057"/>
      <c r="AC45057"/>
    </row>
    <row r="45058" spans="27:29" x14ac:dyDescent="0.25">
      <c r="AA45058"/>
      <c r="AB45058"/>
      <c r="AC45058"/>
    </row>
    <row r="45059" spans="27:29" x14ac:dyDescent="0.25">
      <c r="AA45059"/>
      <c r="AB45059"/>
      <c r="AC45059"/>
    </row>
    <row r="45060" spans="27:29" x14ac:dyDescent="0.25">
      <c r="AA45060"/>
      <c r="AB45060"/>
      <c r="AC45060"/>
    </row>
    <row r="45061" spans="27:29" x14ac:dyDescent="0.25">
      <c r="AA45061"/>
      <c r="AB45061"/>
      <c r="AC45061"/>
    </row>
    <row r="45062" spans="27:29" x14ac:dyDescent="0.25">
      <c r="AA45062"/>
      <c r="AB45062"/>
      <c r="AC45062"/>
    </row>
    <row r="45063" spans="27:29" x14ac:dyDescent="0.25">
      <c r="AA45063"/>
      <c r="AB45063"/>
      <c r="AC45063"/>
    </row>
    <row r="45064" spans="27:29" x14ac:dyDescent="0.25">
      <c r="AA45064"/>
      <c r="AB45064"/>
      <c r="AC45064"/>
    </row>
    <row r="45065" spans="27:29" x14ac:dyDescent="0.25">
      <c r="AA45065"/>
      <c r="AB45065"/>
      <c r="AC45065"/>
    </row>
    <row r="45066" spans="27:29" x14ac:dyDescent="0.25">
      <c r="AA45066"/>
      <c r="AB45066"/>
      <c r="AC45066"/>
    </row>
    <row r="45067" spans="27:29" x14ac:dyDescent="0.25">
      <c r="AA45067"/>
      <c r="AB45067"/>
      <c r="AC45067"/>
    </row>
    <row r="45068" spans="27:29" x14ac:dyDescent="0.25">
      <c r="AA45068"/>
      <c r="AB45068"/>
      <c r="AC45068"/>
    </row>
    <row r="45069" spans="27:29" x14ac:dyDescent="0.25">
      <c r="AA45069"/>
      <c r="AB45069"/>
      <c r="AC45069"/>
    </row>
    <row r="45070" spans="27:29" x14ac:dyDescent="0.25">
      <c r="AA45070"/>
      <c r="AB45070"/>
      <c r="AC45070"/>
    </row>
    <row r="45071" spans="27:29" x14ac:dyDescent="0.25">
      <c r="AA45071"/>
      <c r="AB45071"/>
      <c r="AC45071"/>
    </row>
    <row r="45072" spans="27:29" x14ac:dyDescent="0.25">
      <c r="AA45072"/>
      <c r="AB45072"/>
      <c r="AC45072"/>
    </row>
    <row r="45073" spans="27:29" x14ac:dyDescent="0.25">
      <c r="AA45073"/>
      <c r="AB45073"/>
      <c r="AC45073"/>
    </row>
    <row r="45074" spans="27:29" x14ac:dyDescent="0.25">
      <c r="AA45074"/>
      <c r="AB45074"/>
      <c r="AC45074"/>
    </row>
    <row r="45075" spans="27:29" x14ac:dyDescent="0.25">
      <c r="AA45075"/>
      <c r="AB45075"/>
      <c r="AC45075"/>
    </row>
    <row r="45076" spans="27:29" x14ac:dyDescent="0.25">
      <c r="AA45076"/>
      <c r="AB45076"/>
      <c r="AC45076"/>
    </row>
    <row r="45077" spans="27:29" x14ac:dyDescent="0.25">
      <c r="AA45077"/>
      <c r="AB45077"/>
      <c r="AC45077"/>
    </row>
    <row r="45078" spans="27:29" x14ac:dyDescent="0.25">
      <c r="AA45078"/>
      <c r="AB45078"/>
      <c r="AC45078"/>
    </row>
    <row r="45079" spans="27:29" x14ac:dyDescent="0.25">
      <c r="AA45079"/>
      <c r="AB45079"/>
      <c r="AC45079"/>
    </row>
    <row r="45080" spans="27:29" x14ac:dyDescent="0.25">
      <c r="AA45080"/>
      <c r="AB45080"/>
      <c r="AC45080"/>
    </row>
    <row r="45081" spans="27:29" x14ac:dyDescent="0.25">
      <c r="AA45081"/>
      <c r="AB45081"/>
      <c r="AC45081"/>
    </row>
    <row r="45082" spans="27:29" x14ac:dyDescent="0.25">
      <c r="AA45082"/>
      <c r="AB45082"/>
      <c r="AC45082"/>
    </row>
    <row r="45083" spans="27:29" x14ac:dyDescent="0.25">
      <c r="AA45083"/>
      <c r="AB45083"/>
      <c r="AC45083"/>
    </row>
    <row r="45084" spans="27:29" x14ac:dyDescent="0.25">
      <c r="AA45084"/>
      <c r="AB45084"/>
      <c r="AC45084"/>
    </row>
    <row r="45085" spans="27:29" x14ac:dyDescent="0.25">
      <c r="AA45085"/>
      <c r="AB45085"/>
      <c r="AC45085"/>
    </row>
    <row r="45086" spans="27:29" x14ac:dyDescent="0.25">
      <c r="AA45086"/>
      <c r="AB45086"/>
      <c r="AC45086"/>
    </row>
    <row r="45087" spans="27:29" x14ac:dyDescent="0.25">
      <c r="AA45087"/>
      <c r="AB45087"/>
      <c r="AC45087"/>
    </row>
    <row r="45088" spans="27:29" x14ac:dyDescent="0.25">
      <c r="AA45088"/>
      <c r="AB45088"/>
      <c r="AC45088"/>
    </row>
    <row r="45089" spans="27:29" x14ac:dyDescent="0.25">
      <c r="AA45089"/>
      <c r="AB45089"/>
      <c r="AC45089"/>
    </row>
    <row r="45090" spans="27:29" x14ac:dyDescent="0.25">
      <c r="AA45090"/>
      <c r="AB45090"/>
      <c r="AC45090"/>
    </row>
    <row r="45091" spans="27:29" x14ac:dyDescent="0.25">
      <c r="AA45091"/>
      <c r="AB45091"/>
      <c r="AC45091"/>
    </row>
    <row r="45092" spans="27:29" x14ac:dyDescent="0.25">
      <c r="AA45092"/>
      <c r="AB45092"/>
      <c r="AC45092"/>
    </row>
    <row r="45093" spans="27:29" x14ac:dyDescent="0.25">
      <c r="AA45093"/>
      <c r="AB45093"/>
      <c r="AC45093"/>
    </row>
    <row r="45094" spans="27:29" x14ac:dyDescent="0.25">
      <c r="AA45094"/>
      <c r="AB45094"/>
      <c r="AC45094"/>
    </row>
    <row r="45095" spans="27:29" x14ac:dyDescent="0.25">
      <c r="AA45095"/>
      <c r="AB45095"/>
      <c r="AC45095"/>
    </row>
    <row r="45096" spans="27:29" x14ac:dyDescent="0.25">
      <c r="AA45096"/>
      <c r="AB45096"/>
      <c r="AC45096"/>
    </row>
    <row r="45097" spans="27:29" x14ac:dyDescent="0.25">
      <c r="AA45097"/>
      <c r="AB45097"/>
      <c r="AC45097"/>
    </row>
    <row r="45098" spans="27:29" x14ac:dyDescent="0.25">
      <c r="AA45098"/>
      <c r="AB45098"/>
      <c r="AC45098"/>
    </row>
    <row r="45099" spans="27:29" x14ac:dyDescent="0.25">
      <c r="AA45099"/>
      <c r="AB45099"/>
      <c r="AC45099"/>
    </row>
    <row r="45100" spans="27:29" x14ac:dyDescent="0.25">
      <c r="AA45100"/>
      <c r="AB45100"/>
      <c r="AC45100"/>
    </row>
    <row r="45101" spans="27:29" x14ac:dyDescent="0.25">
      <c r="AA45101"/>
      <c r="AB45101"/>
      <c r="AC45101"/>
    </row>
    <row r="45102" spans="27:29" x14ac:dyDescent="0.25">
      <c r="AA45102"/>
      <c r="AB45102"/>
      <c r="AC45102"/>
    </row>
    <row r="45103" spans="27:29" x14ac:dyDescent="0.25">
      <c r="AA45103"/>
      <c r="AB45103"/>
      <c r="AC45103"/>
    </row>
    <row r="45104" spans="27:29" x14ac:dyDescent="0.25">
      <c r="AA45104"/>
      <c r="AB45104"/>
      <c r="AC45104"/>
    </row>
    <row r="45105" spans="27:29" x14ac:dyDescent="0.25">
      <c r="AA45105"/>
      <c r="AB45105"/>
      <c r="AC45105"/>
    </row>
    <row r="45106" spans="27:29" x14ac:dyDescent="0.25">
      <c r="AA45106"/>
      <c r="AB45106"/>
      <c r="AC45106"/>
    </row>
    <row r="45107" spans="27:29" x14ac:dyDescent="0.25">
      <c r="AA45107"/>
      <c r="AB45107"/>
      <c r="AC45107"/>
    </row>
    <row r="45108" spans="27:29" x14ac:dyDescent="0.25">
      <c r="AA45108"/>
      <c r="AB45108"/>
      <c r="AC45108"/>
    </row>
    <row r="45109" spans="27:29" x14ac:dyDescent="0.25">
      <c r="AA45109"/>
      <c r="AB45109"/>
      <c r="AC45109"/>
    </row>
    <row r="45110" spans="27:29" x14ac:dyDescent="0.25">
      <c r="AA45110"/>
      <c r="AB45110"/>
      <c r="AC45110"/>
    </row>
    <row r="45111" spans="27:29" x14ac:dyDescent="0.25">
      <c r="AA45111"/>
      <c r="AB45111"/>
      <c r="AC45111"/>
    </row>
    <row r="45112" spans="27:29" x14ac:dyDescent="0.25">
      <c r="AA45112"/>
      <c r="AB45112"/>
      <c r="AC45112"/>
    </row>
    <row r="45113" spans="27:29" x14ac:dyDescent="0.25">
      <c r="AA45113"/>
      <c r="AB45113"/>
      <c r="AC45113"/>
    </row>
    <row r="45114" spans="27:29" x14ac:dyDescent="0.25">
      <c r="AA45114"/>
      <c r="AB45114"/>
      <c r="AC45114"/>
    </row>
    <row r="45115" spans="27:29" x14ac:dyDescent="0.25">
      <c r="AA45115"/>
      <c r="AB45115"/>
      <c r="AC45115"/>
    </row>
    <row r="45116" spans="27:29" x14ac:dyDescent="0.25">
      <c r="AA45116"/>
      <c r="AB45116"/>
      <c r="AC45116"/>
    </row>
    <row r="45117" spans="27:29" x14ac:dyDescent="0.25">
      <c r="AA45117"/>
      <c r="AB45117"/>
      <c r="AC45117"/>
    </row>
    <row r="45118" spans="27:29" x14ac:dyDescent="0.25">
      <c r="AA45118"/>
      <c r="AB45118"/>
      <c r="AC45118"/>
    </row>
    <row r="45119" spans="27:29" x14ac:dyDescent="0.25">
      <c r="AA45119"/>
      <c r="AB45119"/>
      <c r="AC45119"/>
    </row>
    <row r="45120" spans="27:29" x14ac:dyDescent="0.25">
      <c r="AA45120"/>
      <c r="AB45120"/>
      <c r="AC45120"/>
    </row>
    <row r="45121" spans="27:29" x14ac:dyDescent="0.25">
      <c r="AA45121"/>
      <c r="AB45121"/>
      <c r="AC45121"/>
    </row>
    <row r="45122" spans="27:29" x14ac:dyDescent="0.25">
      <c r="AA45122"/>
      <c r="AB45122"/>
      <c r="AC45122"/>
    </row>
    <row r="45123" spans="27:29" x14ac:dyDescent="0.25">
      <c r="AA45123"/>
      <c r="AB45123"/>
      <c r="AC45123"/>
    </row>
    <row r="45124" spans="27:29" x14ac:dyDescent="0.25">
      <c r="AA45124"/>
      <c r="AB45124"/>
      <c r="AC45124"/>
    </row>
    <row r="45125" spans="27:29" x14ac:dyDescent="0.25">
      <c r="AA45125"/>
      <c r="AB45125"/>
      <c r="AC45125"/>
    </row>
    <row r="45126" spans="27:29" x14ac:dyDescent="0.25">
      <c r="AA45126"/>
      <c r="AB45126"/>
      <c r="AC45126"/>
    </row>
    <row r="45127" spans="27:29" x14ac:dyDescent="0.25">
      <c r="AA45127"/>
      <c r="AB45127"/>
      <c r="AC45127"/>
    </row>
    <row r="45128" spans="27:29" x14ac:dyDescent="0.25">
      <c r="AA45128"/>
      <c r="AB45128"/>
      <c r="AC45128"/>
    </row>
    <row r="45129" spans="27:29" x14ac:dyDescent="0.25">
      <c r="AA45129"/>
      <c r="AB45129"/>
      <c r="AC45129"/>
    </row>
    <row r="45130" spans="27:29" x14ac:dyDescent="0.25">
      <c r="AA45130"/>
      <c r="AB45130"/>
      <c r="AC45130"/>
    </row>
    <row r="45131" spans="27:29" x14ac:dyDescent="0.25">
      <c r="AA45131"/>
      <c r="AB45131"/>
      <c r="AC45131"/>
    </row>
    <row r="45132" spans="27:29" x14ac:dyDescent="0.25">
      <c r="AA45132"/>
      <c r="AB45132"/>
      <c r="AC45132"/>
    </row>
    <row r="45133" spans="27:29" x14ac:dyDescent="0.25">
      <c r="AA45133"/>
      <c r="AB45133"/>
      <c r="AC45133"/>
    </row>
    <row r="45134" spans="27:29" x14ac:dyDescent="0.25">
      <c r="AA45134"/>
      <c r="AB45134"/>
      <c r="AC45134"/>
    </row>
    <row r="45135" spans="27:29" x14ac:dyDescent="0.25">
      <c r="AA45135"/>
      <c r="AB45135"/>
      <c r="AC45135"/>
    </row>
    <row r="45136" spans="27:29" x14ac:dyDescent="0.25">
      <c r="AA45136"/>
      <c r="AB45136"/>
      <c r="AC45136"/>
    </row>
    <row r="45137" spans="27:29" x14ac:dyDescent="0.25">
      <c r="AA45137"/>
      <c r="AB45137"/>
      <c r="AC45137"/>
    </row>
    <row r="45138" spans="27:29" x14ac:dyDescent="0.25">
      <c r="AA45138"/>
      <c r="AB45138"/>
      <c r="AC45138"/>
    </row>
    <row r="45139" spans="27:29" x14ac:dyDescent="0.25">
      <c r="AA45139"/>
      <c r="AB45139"/>
      <c r="AC45139"/>
    </row>
    <row r="45140" spans="27:29" x14ac:dyDescent="0.25">
      <c r="AA45140"/>
      <c r="AB45140"/>
      <c r="AC45140"/>
    </row>
    <row r="45141" spans="27:29" x14ac:dyDescent="0.25">
      <c r="AA45141"/>
      <c r="AB45141"/>
      <c r="AC45141"/>
    </row>
    <row r="45142" spans="27:29" x14ac:dyDescent="0.25">
      <c r="AA45142"/>
      <c r="AB45142"/>
      <c r="AC45142"/>
    </row>
    <row r="45143" spans="27:29" x14ac:dyDescent="0.25">
      <c r="AA45143"/>
      <c r="AB45143"/>
      <c r="AC45143"/>
    </row>
    <row r="45144" spans="27:29" x14ac:dyDescent="0.25">
      <c r="AA45144"/>
      <c r="AB45144"/>
      <c r="AC45144"/>
    </row>
    <row r="45145" spans="27:29" x14ac:dyDescent="0.25">
      <c r="AA45145"/>
      <c r="AB45145"/>
      <c r="AC45145"/>
    </row>
    <row r="45146" spans="27:29" x14ac:dyDescent="0.25">
      <c r="AA45146"/>
      <c r="AB45146"/>
      <c r="AC45146"/>
    </row>
    <row r="45147" spans="27:29" x14ac:dyDescent="0.25">
      <c r="AA45147"/>
      <c r="AB45147"/>
      <c r="AC45147"/>
    </row>
    <row r="45148" spans="27:29" x14ac:dyDescent="0.25">
      <c r="AA45148"/>
      <c r="AB45148"/>
      <c r="AC45148"/>
    </row>
    <row r="45149" spans="27:29" x14ac:dyDescent="0.25">
      <c r="AA45149"/>
      <c r="AB45149"/>
      <c r="AC45149"/>
    </row>
    <row r="45150" spans="27:29" x14ac:dyDescent="0.25">
      <c r="AA45150"/>
      <c r="AB45150"/>
      <c r="AC45150"/>
    </row>
    <row r="45151" spans="27:29" x14ac:dyDescent="0.25">
      <c r="AA45151"/>
      <c r="AB45151"/>
      <c r="AC45151"/>
    </row>
    <row r="45152" spans="27:29" x14ac:dyDescent="0.25">
      <c r="AA45152"/>
      <c r="AB45152"/>
      <c r="AC45152"/>
    </row>
    <row r="45153" spans="27:29" x14ac:dyDescent="0.25">
      <c r="AA45153"/>
      <c r="AB45153"/>
      <c r="AC45153"/>
    </row>
    <row r="45154" spans="27:29" x14ac:dyDescent="0.25">
      <c r="AA45154"/>
      <c r="AB45154"/>
      <c r="AC45154"/>
    </row>
    <row r="45155" spans="27:29" x14ac:dyDescent="0.25">
      <c r="AA45155"/>
      <c r="AB45155"/>
      <c r="AC45155"/>
    </row>
    <row r="45156" spans="27:29" x14ac:dyDescent="0.25">
      <c r="AA45156"/>
      <c r="AB45156"/>
      <c r="AC45156"/>
    </row>
    <row r="45157" spans="27:29" x14ac:dyDescent="0.25">
      <c r="AA45157"/>
      <c r="AB45157"/>
      <c r="AC45157"/>
    </row>
    <row r="45158" spans="27:29" x14ac:dyDescent="0.25">
      <c r="AA45158"/>
      <c r="AB45158"/>
      <c r="AC45158"/>
    </row>
    <row r="45159" spans="27:29" x14ac:dyDescent="0.25">
      <c r="AA45159"/>
      <c r="AB45159"/>
      <c r="AC45159"/>
    </row>
    <row r="45160" spans="27:29" x14ac:dyDescent="0.25">
      <c r="AA45160"/>
      <c r="AB45160"/>
      <c r="AC45160"/>
    </row>
    <row r="45161" spans="27:29" x14ac:dyDescent="0.25">
      <c r="AA45161"/>
      <c r="AB45161"/>
      <c r="AC45161"/>
    </row>
    <row r="45162" spans="27:29" x14ac:dyDescent="0.25">
      <c r="AA45162"/>
      <c r="AB45162"/>
      <c r="AC45162"/>
    </row>
    <row r="45163" spans="27:29" x14ac:dyDescent="0.25">
      <c r="AA45163"/>
      <c r="AB45163"/>
      <c r="AC45163"/>
    </row>
    <row r="45164" spans="27:29" x14ac:dyDescent="0.25">
      <c r="AA45164"/>
      <c r="AB45164"/>
      <c r="AC45164"/>
    </row>
    <row r="45165" spans="27:29" x14ac:dyDescent="0.25">
      <c r="AA45165"/>
      <c r="AB45165"/>
      <c r="AC45165"/>
    </row>
    <row r="45166" spans="27:29" x14ac:dyDescent="0.25">
      <c r="AA45166"/>
      <c r="AB45166"/>
      <c r="AC45166"/>
    </row>
    <row r="45167" spans="27:29" x14ac:dyDescent="0.25">
      <c r="AA45167"/>
      <c r="AB45167"/>
      <c r="AC45167"/>
    </row>
    <row r="45168" spans="27:29" x14ac:dyDescent="0.25">
      <c r="AA45168"/>
      <c r="AB45168"/>
      <c r="AC45168"/>
    </row>
    <row r="45169" spans="27:29" x14ac:dyDescent="0.25">
      <c r="AA45169"/>
      <c r="AB45169"/>
      <c r="AC45169"/>
    </row>
    <row r="45170" spans="27:29" x14ac:dyDescent="0.25">
      <c r="AA45170"/>
      <c r="AB45170"/>
      <c r="AC45170"/>
    </row>
    <row r="45171" spans="27:29" x14ac:dyDescent="0.25">
      <c r="AA45171"/>
      <c r="AB45171"/>
      <c r="AC45171"/>
    </row>
    <row r="45172" spans="27:29" x14ac:dyDescent="0.25">
      <c r="AA45172"/>
      <c r="AB45172"/>
      <c r="AC45172"/>
    </row>
    <row r="45173" spans="27:29" x14ac:dyDescent="0.25">
      <c r="AA45173"/>
      <c r="AB45173"/>
      <c r="AC45173"/>
    </row>
    <row r="45174" spans="27:29" x14ac:dyDescent="0.25">
      <c r="AA45174"/>
      <c r="AB45174"/>
      <c r="AC45174"/>
    </row>
    <row r="45175" spans="27:29" x14ac:dyDescent="0.25">
      <c r="AA45175"/>
      <c r="AB45175"/>
      <c r="AC45175"/>
    </row>
    <row r="45176" spans="27:29" x14ac:dyDescent="0.25">
      <c r="AA45176"/>
      <c r="AB45176"/>
      <c r="AC45176"/>
    </row>
    <row r="45177" spans="27:29" x14ac:dyDescent="0.25">
      <c r="AA45177"/>
      <c r="AB45177"/>
      <c r="AC45177"/>
    </row>
    <row r="45178" spans="27:29" x14ac:dyDescent="0.25">
      <c r="AA45178"/>
      <c r="AB45178"/>
      <c r="AC45178"/>
    </row>
    <row r="45179" spans="27:29" x14ac:dyDescent="0.25">
      <c r="AA45179"/>
      <c r="AB45179"/>
      <c r="AC45179"/>
    </row>
    <row r="45180" spans="27:29" x14ac:dyDescent="0.25">
      <c r="AA45180"/>
      <c r="AB45180"/>
      <c r="AC45180"/>
    </row>
    <row r="45181" spans="27:29" x14ac:dyDescent="0.25">
      <c r="AA45181"/>
      <c r="AB45181"/>
      <c r="AC45181"/>
    </row>
    <row r="45182" spans="27:29" x14ac:dyDescent="0.25">
      <c r="AA45182"/>
      <c r="AB45182"/>
      <c r="AC45182"/>
    </row>
    <row r="45183" spans="27:29" x14ac:dyDescent="0.25">
      <c r="AA45183"/>
      <c r="AB45183"/>
      <c r="AC45183"/>
    </row>
    <row r="45184" spans="27:29" x14ac:dyDescent="0.25">
      <c r="AA45184"/>
      <c r="AB45184"/>
      <c r="AC45184"/>
    </row>
    <row r="45185" spans="27:29" x14ac:dyDescent="0.25">
      <c r="AA45185"/>
      <c r="AB45185"/>
      <c r="AC45185"/>
    </row>
    <row r="45186" spans="27:29" x14ac:dyDescent="0.25">
      <c r="AA45186"/>
      <c r="AB45186"/>
      <c r="AC45186"/>
    </row>
    <row r="45187" spans="27:29" x14ac:dyDescent="0.25">
      <c r="AA45187"/>
      <c r="AB45187"/>
      <c r="AC45187"/>
    </row>
    <row r="45188" spans="27:29" x14ac:dyDescent="0.25">
      <c r="AA45188"/>
      <c r="AB45188"/>
      <c r="AC45188"/>
    </row>
    <row r="45189" spans="27:29" x14ac:dyDescent="0.25">
      <c r="AA45189"/>
      <c r="AB45189"/>
      <c r="AC45189"/>
    </row>
    <row r="45190" spans="27:29" x14ac:dyDescent="0.25">
      <c r="AA45190"/>
      <c r="AB45190"/>
      <c r="AC45190"/>
    </row>
    <row r="45191" spans="27:29" x14ac:dyDescent="0.25">
      <c r="AA45191"/>
      <c r="AB45191"/>
      <c r="AC45191"/>
    </row>
    <row r="45192" spans="27:29" x14ac:dyDescent="0.25">
      <c r="AA45192"/>
      <c r="AB45192"/>
      <c r="AC45192"/>
    </row>
    <row r="45193" spans="27:29" x14ac:dyDescent="0.25">
      <c r="AA45193"/>
      <c r="AB45193"/>
      <c r="AC45193"/>
    </row>
    <row r="45194" spans="27:29" x14ac:dyDescent="0.25">
      <c r="AA45194"/>
      <c r="AB45194"/>
      <c r="AC45194"/>
    </row>
    <row r="45195" spans="27:29" x14ac:dyDescent="0.25">
      <c r="AA45195"/>
      <c r="AB45195"/>
      <c r="AC45195"/>
    </row>
    <row r="45196" spans="27:29" x14ac:dyDescent="0.25">
      <c r="AA45196"/>
      <c r="AB45196"/>
      <c r="AC45196"/>
    </row>
    <row r="45197" spans="27:29" x14ac:dyDescent="0.25">
      <c r="AA45197"/>
      <c r="AB45197"/>
      <c r="AC45197"/>
    </row>
    <row r="45198" spans="27:29" x14ac:dyDescent="0.25">
      <c r="AA45198"/>
      <c r="AB45198"/>
      <c r="AC45198"/>
    </row>
    <row r="45199" spans="27:29" x14ac:dyDescent="0.25">
      <c r="AA45199"/>
      <c r="AB45199"/>
      <c r="AC45199"/>
    </row>
    <row r="45200" spans="27:29" x14ac:dyDescent="0.25">
      <c r="AA45200"/>
      <c r="AB45200"/>
      <c r="AC45200"/>
    </row>
    <row r="45201" spans="27:29" x14ac:dyDescent="0.25">
      <c r="AA45201"/>
      <c r="AB45201"/>
      <c r="AC45201"/>
    </row>
    <row r="45202" spans="27:29" x14ac:dyDescent="0.25">
      <c r="AA45202"/>
      <c r="AB45202"/>
      <c r="AC45202"/>
    </row>
    <row r="45203" spans="27:29" x14ac:dyDescent="0.25">
      <c r="AA45203"/>
      <c r="AB45203"/>
      <c r="AC45203"/>
    </row>
    <row r="45204" spans="27:29" x14ac:dyDescent="0.25">
      <c r="AA45204"/>
      <c r="AB45204"/>
      <c r="AC45204"/>
    </row>
    <row r="45205" spans="27:29" x14ac:dyDescent="0.25">
      <c r="AA45205"/>
      <c r="AB45205"/>
      <c r="AC45205"/>
    </row>
    <row r="45206" spans="27:29" x14ac:dyDescent="0.25">
      <c r="AA45206"/>
      <c r="AB45206"/>
      <c r="AC45206"/>
    </row>
    <row r="45207" spans="27:29" x14ac:dyDescent="0.25">
      <c r="AA45207"/>
      <c r="AB45207"/>
      <c r="AC45207"/>
    </row>
    <row r="45208" spans="27:29" x14ac:dyDescent="0.25">
      <c r="AA45208"/>
      <c r="AB45208"/>
      <c r="AC45208"/>
    </row>
    <row r="45209" spans="27:29" x14ac:dyDescent="0.25">
      <c r="AA45209"/>
      <c r="AB45209"/>
      <c r="AC45209"/>
    </row>
    <row r="45210" spans="27:29" x14ac:dyDescent="0.25">
      <c r="AA45210"/>
      <c r="AB45210"/>
      <c r="AC45210"/>
    </row>
    <row r="45211" spans="27:29" x14ac:dyDescent="0.25">
      <c r="AA45211"/>
      <c r="AB45211"/>
      <c r="AC45211"/>
    </row>
    <row r="45212" spans="27:29" x14ac:dyDescent="0.25">
      <c r="AA45212"/>
      <c r="AB45212"/>
      <c r="AC45212"/>
    </row>
    <row r="45213" spans="27:29" x14ac:dyDescent="0.25">
      <c r="AA45213"/>
      <c r="AB45213"/>
      <c r="AC45213"/>
    </row>
    <row r="45214" spans="27:29" x14ac:dyDescent="0.25">
      <c r="AA45214"/>
      <c r="AB45214"/>
      <c r="AC45214"/>
    </row>
    <row r="45215" spans="27:29" x14ac:dyDescent="0.25">
      <c r="AA45215"/>
      <c r="AB45215"/>
      <c r="AC45215"/>
    </row>
    <row r="45216" spans="27:29" x14ac:dyDescent="0.25">
      <c r="AA45216"/>
      <c r="AB45216"/>
      <c r="AC45216"/>
    </row>
    <row r="45217" spans="27:29" x14ac:dyDescent="0.25">
      <c r="AA45217"/>
      <c r="AB45217"/>
      <c r="AC45217"/>
    </row>
    <row r="45218" spans="27:29" x14ac:dyDescent="0.25">
      <c r="AA45218"/>
      <c r="AB45218"/>
      <c r="AC45218"/>
    </row>
    <row r="45219" spans="27:29" x14ac:dyDescent="0.25">
      <c r="AA45219"/>
      <c r="AB45219"/>
      <c r="AC45219"/>
    </row>
    <row r="45220" spans="27:29" x14ac:dyDescent="0.25">
      <c r="AA45220"/>
      <c r="AB45220"/>
      <c r="AC45220"/>
    </row>
    <row r="45221" spans="27:29" x14ac:dyDescent="0.25">
      <c r="AA45221"/>
      <c r="AB45221"/>
      <c r="AC45221"/>
    </row>
    <row r="45222" spans="27:29" x14ac:dyDescent="0.25">
      <c r="AA45222"/>
      <c r="AB45222"/>
      <c r="AC45222"/>
    </row>
    <row r="45223" spans="27:29" x14ac:dyDescent="0.25">
      <c r="AA45223"/>
      <c r="AB45223"/>
      <c r="AC45223"/>
    </row>
    <row r="45224" spans="27:29" x14ac:dyDescent="0.25">
      <c r="AA45224"/>
      <c r="AB45224"/>
      <c r="AC45224"/>
    </row>
    <row r="45225" spans="27:29" x14ac:dyDescent="0.25">
      <c r="AA45225"/>
      <c r="AB45225"/>
      <c r="AC45225"/>
    </row>
    <row r="45226" spans="27:29" x14ac:dyDescent="0.25">
      <c r="AA45226"/>
      <c r="AB45226"/>
      <c r="AC45226"/>
    </row>
    <row r="45227" spans="27:29" x14ac:dyDescent="0.25">
      <c r="AA45227"/>
      <c r="AB45227"/>
      <c r="AC45227"/>
    </row>
    <row r="45228" spans="27:29" x14ac:dyDescent="0.25">
      <c r="AA45228"/>
      <c r="AB45228"/>
      <c r="AC45228"/>
    </row>
    <row r="45229" spans="27:29" x14ac:dyDescent="0.25">
      <c r="AA45229"/>
      <c r="AB45229"/>
      <c r="AC45229"/>
    </row>
    <row r="45230" spans="27:29" x14ac:dyDescent="0.25">
      <c r="AA45230"/>
      <c r="AB45230"/>
      <c r="AC45230"/>
    </row>
    <row r="45231" spans="27:29" x14ac:dyDescent="0.25">
      <c r="AA45231"/>
      <c r="AB45231"/>
      <c r="AC45231"/>
    </row>
    <row r="45232" spans="27:29" x14ac:dyDescent="0.25">
      <c r="AA45232"/>
      <c r="AB45232"/>
      <c r="AC45232"/>
    </row>
    <row r="45233" spans="27:29" x14ac:dyDescent="0.25">
      <c r="AA45233"/>
      <c r="AB45233"/>
      <c r="AC45233"/>
    </row>
    <row r="45234" spans="27:29" x14ac:dyDescent="0.25">
      <c r="AA45234"/>
      <c r="AB45234"/>
      <c r="AC45234"/>
    </row>
    <row r="45235" spans="27:29" x14ac:dyDescent="0.25">
      <c r="AA45235"/>
      <c r="AB45235"/>
      <c r="AC45235"/>
    </row>
    <row r="45236" spans="27:29" x14ac:dyDescent="0.25">
      <c r="AA45236"/>
      <c r="AB45236"/>
      <c r="AC45236"/>
    </row>
    <row r="45237" spans="27:29" x14ac:dyDescent="0.25">
      <c r="AA45237"/>
      <c r="AB45237"/>
      <c r="AC45237"/>
    </row>
    <row r="45238" spans="27:29" x14ac:dyDescent="0.25">
      <c r="AA45238"/>
      <c r="AB45238"/>
      <c r="AC45238"/>
    </row>
    <row r="45239" spans="27:29" x14ac:dyDescent="0.25">
      <c r="AA45239"/>
      <c r="AB45239"/>
      <c r="AC45239"/>
    </row>
    <row r="45240" spans="27:29" x14ac:dyDescent="0.25">
      <c r="AA45240"/>
      <c r="AB45240"/>
      <c r="AC45240"/>
    </row>
    <row r="45241" spans="27:29" x14ac:dyDescent="0.25">
      <c r="AA45241"/>
      <c r="AB45241"/>
      <c r="AC45241"/>
    </row>
    <row r="45242" spans="27:29" x14ac:dyDescent="0.25">
      <c r="AA45242"/>
      <c r="AB45242"/>
      <c r="AC45242"/>
    </row>
    <row r="45243" spans="27:29" x14ac:dyDescent="0.25">
      <c r="AA45243"/>
      <c r="AB45243"/>
      <c r="AC45243"/>
    </row>
    <row r="45244" spans="27:29" x14ac:dyDescent="0.25">
      <c r="AA45244"/>
      <c r="AB45244"/>
      <c r="AC45244"/>
    </row>
    <row r="45245" spans="27:29" x14ac:dyDescent="0.25">
      <c r="AA45245"/>
      <c r="AB45245"/>
      <c r="AC45245"/>
    </row>
    <row r="45246" spans="27:29" x14ac:dyDescent="0.25">
      <c r="AA45246"/>
      <c r="AB45246"/>
      <c r="AC45246"/>
    </row>
    <row r="45247" spans="27:29" x14ac:dyDescent="0.25">
      <c r="AA45247"/>
      <c r="AB45247"/>
      <c r="AC45247"/>
    </row>
    <row r="45248" spans="27:29" x14ac:dyDescent="0.25">
      <c r="AA45248"/>
      <c r="AB45248"/>
      <c r="AC45248"/>
    </row>
    <row r="45249" spans="27:29" x14ac:dyDescent="0.25">
      <c r="AA45249"/>
      <c r="AB45249"/>
      <c r="AC45249"/>
    </row>
    <row r="45250" spans="27:29" x14ac:dyDescent="0.25">
      <c r="AA45250"/>
      <c r="AB45250"/>
      <c r="AC45250"/>
    </row>
    <row r="45251" spans="27:29" x14ac:dyDescent="0.25">
      <c r="AA45251"/>
      <c r="AB45251"/>
      <c r="AC45251"/>
    </row>
    <row r="45252" spans="27:29" x14ac:dyDescent="0.25">
      <c r="AA45252"/>
      <c r="AB45252"/>
      <c r="AC45252"/>
    </row>
    <row r="45253" spans="27:29" x14ac:dyDescent="0.25">
      <c r="AA45253"/>
      <c r="AB45253"/>
      <c r="AC45253"/>
    </row>
    <row r="45254" spans="27:29" x14ac:dyDescent="0.25">
      <c r="AA45254"/>
      <c r="AB45254"/>
      <c r="AC45254"/>
    </row>
    <row r="45255" spans="27:29" x14ac:dyDescent="0.25">
      <c r="AA45255"/>
      <c r="AB45255"/>
      <c r="AC45255"/>
    </row>
    <row r="45256" spans="27:29" x14ac:dyDescent="0.25">
      <c r="AA45256"/>
      <c r="AB45256"/>
      <c r="AC45256"/>
    </row>
    <row r="45257" spans="27:29" x14ac:dyDescent="0.25">
      <c r="AA45257"/>
      <c r="AB45257"/>
      <c r="AC45257"/>
    </row>
    <row r="45258" spans="27:29" x14ac:dyDescent="0.25">
      <c r="AA45258"/>
      <c r="AB45258"/>
      <c r="AC45258"/>
    </row>
    <row r="45259" spans="27:29" x14ac:dyDescent="0.25">
      <c r="AA45259"/>
      <c r="AB45259"/>
      <c r="AC45259"/>
    </row>
    <row r="45260" spans="27:29" x14ac:dyDescent="0.25">
      <c r="AA45260"/>
      <c r="AB45260"/>
      <c r="AC45260"/>
    </row>
    <row r="45261" spans="27:29" x14ac:dyDescent="0.25">
      <c r="AA45261"/>
      <c r="AB45261"/>
      <c r="AC45261"/>
    </row>
    <row r="45262" spans="27:29" x14ac:dyDescent="0.25">
      <c r="AA45262"/>
      <c r="AB45262"/>
      <c r="AC45262"/>
    </row>
    <row r="45263" spans="27:29" x14ac:dyDescent="0.25">
      <c r="AA45263"/>
      <c r="AB45263"/>
      <c r="AC45263"/>
    </row>
    <row r="45264" spans="27:29" x14ac:dyDescent="0.25">
      <c r="AA45264"/>
      <c r="AB45264"/>
      <c r="AC45264"/>
    </row>
    <row r="45265" spans="27:29" x14ac:dyDescent="0.25">
      <c r="AA45265"/>
      <c r="AB45265"/>
      <c r="AC45265"/>
    </row>
    <row r="45266" spans="27:29" x14ac:dyDescent="0.25">
      <c r="AA45266"/>
      <c r="AB45266"/>
      <c r="AC45266"/>
    </row>
    <row r="45267" spans="27:29" x14ac:dyDescent="0.25">
      <c r="AA45267"/>
      <c r="AB45267"/>
      <c r="AC45267"/>
    </row>
    <row r="45268" spans="27:29" x14ac:dyDescent="0.25">
      <c r="AA45268"/>
      <c r="AB45268"/>
      <c r="AC45268"/>
    </row>
    <row r="45269" spans="27:29" x14ac:dyDescent="0.25">
      <c r="AA45269"/>
      <c r="AB45269"/>
      <c r="AC45269"/>
    </row>
    <row r="45270" spans="27:29" x14ac:dyDescent="0.25">
      <c r="AA45270"/>
      <c r="AB45270"/>
      <c r="AC45270"/>
    </row>
    <row r="45271" spans="27:29" x14ac:dyDescent="0.25">
      <c r="AA45271"/>
      <c r="AB45271"/>
      <c r="AC45271"/>
    </row>
    <row r="45272" spans="27:29" x14ac:dyDescent="0.25">
      <c r="AA45272"/>
      <c r="AB45272"/>
      <c r="AC45272"/>
    </row>
    <row r="45273" spans="27:29" x14ac:dyDescent="0.25">
      <c r="AA45273"/>
      <c r="AB45273"/>
      <c r="AC45273"/>
    </row>
    <row r="45274" spans="27:29" x14ac:dyDescent="0.25">
      <c r="AA45274"/>
      <c r="AB45274"/>
      <c r="AC45274"/>
    </row>
    <row r="45275" spans="27:29" x14ac:dyDescent="0.25">
      <c r="AA45275"/>
      <c r="AB45275"/>
      <c r="AC45275"/>
    </row>
    <row r="45276" spans="27:29" x14ac:dyDescent="0.25">
      <c r="AA45276"/>
      <c r="AB45276"/>
      <c r="AC45276"/>
    </row>
    <row r="45277" spans="27:29" x14ac:dyDescent="0.25">
      <c r="AA45277"/>
      <c r="AB45277"/>
      <c r="AC45277"/>
    </row>
    <row r="45278" spans="27:29" x14ac:dyDescent="0.25">
      <c r="AA45278"/>
      <c r="AB45278"/>
      <c r="AC45278"/>
    </row>
    <row r="45279" spans="27:29" x14ac:dyDescent="0.25">
      <c r="AA45279"/>
      <c r="AB45279"/>
      <c r="AC45279"/>
    </row>
    <row r="45280" spans="27:29" x14ac:dyDescent="0.25">
      <c r="AA45280"/>
      <c r="AB45280"/>
      <c r="AC45280"/>
    </row>
    <row r="45281" spans="27:29" x14ac:dyDescent="0.25">
      <c r="AA45281"/>
      <c r="AB45281"/>
      <c r="AC45281"/>
    </row>
    <row r="45282" spans="27:29" x14ac:dyDescent="0.25">
      <c r="AA45282"/>
      <c r="AB45282"/>
      <c r="AC45282"/>
    </row>
    <row r="45283" spans="27:29" x14ac:dyDescent="0.25">
      <c r="AA45283"/>
      <c r="AB45283"/>
      <c r="AC45283"/>
    </row>
    <row r="45284" spans="27:29" x14ac:dyDescent="0.25">
      <c r="AA45284"/>
      <c r="AB45284"/>
      <c r="AC45284"/>
    </row>
    <row r="45285" spans="27:29" x14ac:dyDescent="0.25">
      <c r="AA45285"/>
      <c r="AB45285"/>
      <c r="AC45285"/>
    </row>
    <row r="45286" spans="27:29" x14ac:dyDescent="0.25">
      <c r="AA45286"/>
      <c r="AB45286"/>
      <c r="AC45286"/>
    </row>
    <row r="45287" spans="27:29" x14ac:dyDescent="0.25">
      <c r="AA45287"/>
      <c r="AB45287"/>
      <c r="AC45287"/>
    </row>
    <row r="45288" spans="27:29" x14ac:dyDescent="0.25">
      <c r="AA45288"/>
      <c r="AB45288"/>
      <c r="AC45288"/>
    </row>
    <row r="45289" spans="27:29" x14ac:dyDescent="0.25">
      <c r="AA45289"/>
      <c r="AB45289"/>
      <c r="AC45289"/>
    </row>
    <row r="45290" spans="27:29" x14ac:dyDescent="0.25">
      <c r="AA45290"/>
      <c r="AB45290"/>
      <c r="AC45290"/>
    </row>
    <row r="45291" spans="27:29" x14ac:dyDescent="0.25">
      <c r="AA45291"/>
      <c r="AB45291"/>
      <c r="AC45291"/>
    </row>
    <row r="45292" spans="27:29" x14ac:dyDescent="0.25">
      <c r="AA45292"/>
      <c r="AB45292"/>
      <c r="AC45292"/>
    </row>
    <row r="45293" spans="27:29" x14ac:dyDescent="0.25">
      <c r="AA45293"/>
      <c r="AB45293"/>
      <c r="AC45293"/>
    </row>
    <row r="45294" spans="27:29" x14ac:dyDescent="0.25">
      <c r="AA45294"/>
      <c r="AB45294"/>
      <c r="AC45294"/>
    </row>
    <row r="45295" spans="27:29" x14ac:dyDescent="0.25">
      <c r="AA45295"/>
      <c r="AB45295"/>
      <c r="AC45295"/>
    </row>
    <row r="45296" spans="27:29" x14ac:dyDescent="0.25">
      <c r="AA45296"/>
      <c r="AB45296"/>
      <c r="AC45296"/>
    </row>
    <row r="45297" spans="27:29" x14ac:dyDescent="0.25">
      <c r="AA45297"/>
      <c r="AB45297"/>
      <c r="AC45297"/>
    </row>
    <row r="45298" spans="27:29" x14ac:dyDescent="0.25">
      <c r="AA45298"/>
      <c r="AB45298"/>
      <c r="AC45298"/>
    </row>
    <row r="45299" spans="27:29" x14ac:dyDescent="0.25">
      <c r="AA45299"/>
      <c r="AB45299"/>
      <c r="AC45299"/>
    </row>
    <row r="45300" spans="27:29" x14ac:dyDescent="0.25">
      <c r="AA45300"/>
      <c r="AB45300"/>
      <c r="AC45300"/>
    </row>
    <row r="45301" spans="27:29" x14ac:dyDescent="0.25">
      <c r="AA45301"/>
      <c r="AB45301"/>
      <c r="AC45301"/>
    </row>
    <row r="45302" spans="27:29" x14ac:dyDescent="0.25">
      <c r="AA45302"/>
      <c r="AB45302"/>
      <c r="AC45302"/>
    </row>
    <row r="45303" spans="27:29" x14ac:dyDescent="0.25">
      <c r="AA45303"/>
      <c r="AB45303"/>
      <c r="AC45303"/>
    </row>
    <row r="45304" spans="27:29" x14ac:dyDescent="0.25">
      <c r="AA45304"/>
      <c r="AB45304"/>
      <c r="AC45304"/>
    </row>
    <row r="45305" spans="27:29" x14ac:dyDescent="0.25">
      <c r="AA45305"/>
      <c r="AB45305"/>
      <c r="AC45305"/>
    </row>
    <row r="45306" spans="27:29" x14ac:dyDescent="0.25">
      <c r="AA45306"/>
      <c r="AB45306"/>
      <c r="AC45306"/>
    </row>
    <row r="45307" spans="27:29" x14ac:dyDescent="0.25">
      <c r="AA45307"/>
      <c r="AB45307"/>
      <c r="AC45307"/>
    </row>
    <row r="45308" spans="27:29" x14ac:dyDescent="0.25">
      <c r="AA45308"/>
      <c r="AB45308"/>
      <c r="AC45308"/>
    </row>
    <row r="45309" spans="27:29" x14ac:dyDescent="0.25">
      <c r="AA45309"/>
      <c r="AB45309"/>
      <c r="AC45309"/>
    </row>
    <row r="45310" spans="27:29" x14ac:dyDescent="0.25">
      <c r="AA45310"/>
      <c r="AB45310"/>
      <c r="AC45310"/>
    </row>
    <row r="45311" spans="27:29" x14ac:dyDescent="0.25">
      <c r="AA45311"/>
      <c r="AB45311"/>
      <c r="AC45311"/>
    </row>
    <row r="45312" spans="27:29" x14ac:dyDescent="0.25">
      <c r="AA45312"/>
      <c r="AB45312"/>
      <c r="AC45312"/>
    </row>
    <row r="45313" spans="27:29" x14ac:dyDescent="0.25">
      <c r="AA45313"/>
      <c r="AB45313"/>
      <c r="AC45313"/>
    </row>
    <row r="45314" spans="27:29" x14ac:dyDescent="0.25">
      <c r="AA45314"/>
      <c r="AB45314"/>
      <c r="AC45314"/>
    </row>
    <row r="45315" spans="27:29" x14ac:dyDescent="0.25">
      <c r="AA45315"/>
      <c r="AB45315"/>
      <c r="AC45315"/>
    </row>
    <row r="45316" spans="27:29" x14ac:dyDescent="0.25">
      <c r="AA45316"/>
      <c r="AB45316"/>
      <c r="AC45316"/>
    </row>
    <row r="45317" spans="27:29" x14ac:dyDescent="0.25">
      <c r="AA45317"/>
      <c r="AB45317"/>
      <c r="AC45317"/>
    </row>
    <row r="45318" spans="27:29" x14ac:dyDescent="0.25">
      <c r="AA45318"/>
      <c r="AB45318"/>
      <c r="AC45318"/>
    </row>
    <row r="45319" spans="27:29" x14ac:dyDescent="0.25">
      <c r="AA45319"/>
      <c r="AB45319"/>
      <c r="AC45319"/>
    </row>
    <row r="45320" spans="27:29" x14ac:dyDescent="0.25">
      <c r="AA45320"/>
      <c r="AB45320"/>
      <c r="AC45320"/>
    </row>
    <row r="45321" spans="27:29" x14ac:dyDescent="0.25">
      <c r="AA45321"/>
      <c r="AB45321"/>
      <c r="AC45321"/>
    </row>
    <row r="45322" spans="27:29" x14ac:dyDescent="0.25">
      <c r="AA45322"/>
      <c r="AB45322"/>
      <c r="AC45322"/>
    </row>
    <row r="45323" spans="27:29" x14ac:dyDescent="0.25">
      <c r="AA45323"/>
      <c r="AB45323"/>
      <c r="AC45323"/>
    </row>
    <row r="45324" spans="27:29" x14ac:dyDescent="0.25">
      <c r="AA45324"/>
      <c r="AB45324"/>
      <c r="AC45324"/>
    </row>
    <row r="45325" spans="27:29" x14ac:dyDescent="0.25">
      <c r="AA45325"/>
      <c r="AB45325"/>
      <c r="AC45325"/>
    </row>
    <row r="45326" spans="27:29" x14ac:dyDescent="0.25">
      <c r="AA45326"/>
      <c r="AB45326"/>
      <c r="AC45326"/>
    </row>
    <row r="45327" spans="27:29" x14ac:dyDescent="0.25">
      <c r="AA45327"/>
      <c r="AB45327"/>
      <c r="AC45327"/>
    </row>
    <row r="45328" spans="27:29" x14ac:dyDescent="0.25">
      <c r="AA45328"/>
      <c r="AB45328"/>
      <c r="AC45328"/>
    </row>
    <row r="45329" spans="27:29" x14ac:dyDescent="0.25">
      <c r="AA45329"/>
      <c r="AB45329"/>
      <c r="AC45329"/>
    </row>
    <row r="45330" spans="27:29" x14ac:dyDescent="0.25">
      <c r="AA45330"/>
      <c r="AB45330"/>
      <c r="AC45330"/>
    </row>
    <row r="45331" spans="27:29" x14ac:dyDescent="0.25">
      <c r="AA45331"/>
      <c r="AB45331"/>
      <c r="AC45331"/>
    </row>
    <row r="45332" spans="27:29" x14ac:dyDescent="0.25">
      <c r="AA45332"/>
      <c r="AB45332"/>
      <c r="AC45332"/>
    </row>
    <row r="45333" spans="27:29" x14ac:dyDescent="0.25">
      <c r="AA45333"/>
      <c r="AB45333"/>
      <c r="AC45333"/>
    </row>
    <row r="45334" spans="27:29" x14ac:dyDescent="0.25">
      <c r="AA45334"/>
      <c r="AB45334"/>
      <c r="AC45334"/>
    </row>
    <row r="45335" spans="27:29" x14ac:dyDescent="0.25">
      <c r="AA45335"/>
      <c r="AB45335"/>
      <c r="AC45335"/>
    </row>
    <row r="45336" spans="27:29" x14ac:dyDescent="0.25">
      <c r="AA45336"/>
      <c r="AB45336"/>
      <c r="AC45336"/>
    </row>
    <row r="45337" spans="27:29" x14ac:dyDescent="0.25">
      <c r="AA45337"/>
      <c r="AB45337"/>
      <c r="AC45337"/>
    </row>
    <row r="45338" spans="27:29" x14ac:dyDescent="0.25">
      <c r="AA45338"/>
      <c r="AB45338"/>
      <c r="AC45338"/>
    </row>
    <row r="45339" spans="27:29" x14ac:dyDescent="0.25">
      <c r="AA45339"/>
      <c r="AB45339"/>
      <c r="AC45339"/>
    </row>
    <row r="45340" spans="27:29" x14ac:dyDescent="0.25">
      <c r="AA45340"/>
      <c r="AB45340"/>
      <c r="AC45340"/>
    </row>
    <row r="45341" spans="27:29" x14ac:dyDescent="0.25">
      <c r="AA45341"/>
      <c r="AB45341"/>
      <c r="AC45341"/>
    </row>
    <row r="45342" spans="27:29" x14ac:dyDescent="0.25">
      <c r="AA45342"/>
      <c r="AB45342"/>
      <c r="AC45342"/>
    </row>
    <row r="45343" spans="27:29" x14ac:dyDescent="0.25">
      <c r="AA45343"/>
      <c r="AB45343"/>
      <c r="AC45343"/>
    </row>
    <row r="45344" spans="27:29" x14ac:dyDescent="0.25">
      <c r="AA45344"/>
      <c r="AB45344"/>
      <c r="AC45344"/>
    </row>
    <row r="45345" spans="27:29" x14ac:dyDescent="0.25">
      <c r="AA45345"/>
      <c r="AB45345"/>
      <c r="AC45345"/>
    </row>
    <row r="45346" spans="27:29" x14ac:dyDescent="0.25">
      <c r="AA45346"/>
      <c r="AB45346"/>
      <c r="AC45346"/>
    </row>
    <row r="45347" spans="27:29" x14ac:dyDescent="0.25">
      <c r="AA45347"/>
      <c r="AB45347"/>
      <c r="AC45347"/>
    </row>
    <row r="45348" spans="27:29" x14ac:dyDescent="0.25">
      <c r="AA45348"/>
      <c r="AB45348"/>
      <c r="AC45348"/>
    </row>
    <row r="45349" spans="27:29" x14ac:dyDescent="0.25">
      <c r="AA45349"/>
      <c r="AB45349"/>
      <c r="AC45349"/>
    </row>
    <row r="45350" spans="27:29" x14ac:dyDescent="0.25">
      <c r="AA45350"/>
      <c r="AB45350"/>
      <c r="AC45350"/>
    </row>
    <row r="45351" spans="27:29" x14ac:dyDescent="0.25">
      <c r="AA45351"/>
      <c r="AB45351"/>
      <c r="AC45351"/>
    </row>
    <row r="45352" spans="27:29" x14ac:dyDescent="0.25">
      <c r="AA45352"/>
      <c r="AB45352"/>
      <c r="AC45352"/>
    </row>
    <row r="45353" spans="27:29" x14ac:dyDescent="0.25">
      <c r="AA45353"/>
      <c r="AB45353"/>
      <c r="AC45353"/>
    </row>
    <row r="45354" spans="27:29" x14ac:dyDescent="0.25">
      <c r="AA45354"/>
      <c r="AB45354"/>
      <c r="AC45354"/>
    </row>
    <row r="45355" spans="27:29" x14ac:dyDescent="0.25">
      <c r="AA45355"/>
      <c r="AB45355"/>
      <c r="AC45355"/>
    </row>
    <row r="45356" spans="27:29" x14ac:dyDescent="0.25">
      <c r="AA45356"/>
      <c r="AB45356"/>
      <c r="AC45356"/>
    </row>
    <row r="45357" spans="27:29" x14ac:dyDescent="0.25">
      <c r="AA45357"/>
      <c r="AB45357"/>
      <c r="AC45357"/>
    </row>
    <row r="45358" spans="27:29" x14ac:dyDescent="0.25">
      <c r="AA45358"/>
      <c r="AB45358"/>
      <c r="AC45358"/>
    </row>
    <row r="45359" spans="27:29" x14ac:dyDescent="0.25">
      <c r="AA45359"/>
      <c r="AB45359"/>
      <c r="AC45359"/>
    </row>
    <row r="45360" spans="27:29" x14ac:dyDescent="0.25">
      <c r="AA45360"/>
      <c r="AB45360"/>
      <c r="AC45360"/>
    </row>
    <row r="45361" spans="27:29" x14ac:dyDescent="0.25">
      <c r="AA45361"/>
      <c r="AB45361"/>
      <c r="AC45361"/>
    </row>
    <row r="45362" spans="27:29" x14ac:dyDescent="0.25">
      <c r="AA45362"/>
      <c r="AB45362"/>
      <c r="AC45362"/>
    </row>
    <row r="45363" spans="27:29" x14ac:dyDescent="0.25">
      <c r="AA45363"/>
      <c r="AB45363"/>
      <c r="AC45363"/>
    </row>
    <row r="45364" spans="27:29" x14ac:dyDescent="0.25">
      <c r="AA45364"/>
      <c r="AB45364"/>
      <c r="AC45364"/>
    </row>
    <row r="45365" spans="27:29" x14ac:dyDescent="0.25">
      <c r="AA45365"/>
      <c r="AB45365"/>
      <c r="AC45365"/>
    </row>
    <row r="45366" spans="27:29" x14ac:dyDescent="0.25">
      <c r="AA45366"/>
      <c r="AB45366"/>
      <c r="AC45366"/>
    </row>
    <row r="45367" spans="27:29" x14ac:dyDescent="0.25">
      <c r="AA45367"/>
      <c r="AB45367"/>
      <c r="AC45367"/>
    </row>
    <row r="45368" spans="27:29" x14ac:dyDescent="0.25">
      <c r="AA45368"/>
      <c r="AB45368"/>
      <c r="AC45368"/>
    </row>
    <row r="45369" spans="27:29" x14ac:dyDescent="0.25">
      <c r="AA45369"/>
      <c r="AB45369"/>
      <c r="AC45369"/>
    </row>
    <row r="45370" spans="27:29" x14ac:dyDescent="0.25">
      <c r="AA45370"/>
      <c r="AB45370"/>
      <c r="AC45370"/>
    </row>
    <row r="45371" spans="27:29" x14ac:dyDescent="0.25">
      <c r="AA45371"/>
      <c r="AB45371"/>
      <c r="AC45371"/>
    </row>
    <row r="45372" spans="27:29" x14ac:dyDescent="0.25">
      <c r="AA45372"/>
      <c r="AB45372"/>
      <c r="AC45372"/>
    </row>
    <row r="45373" spans="27:29" x14ac:dyDescent="0.25">
      <c r="AA45373"/>
      <c r="AB45373"/>
      <c r="AC45373"/>
    </row>
    <row r="45374" spans="27:29" x14ac:dyDescent="0.25">
      <c r="AA45374"/>
      <c r="AB45374"/>
      <c r="AC45374"/>
    </row>
    <row r="45375" spans="27:29" x14ac:dyDescent="0.25">
      <c r="AA45375"/>
      <c r="AB45375"/>
      <c r="AC45375"/>
    </row>
    <row r="45376" spans="27:29" x14ac:dyDescent="0.25">
      <c r="AA45376"/>
      <c r="AB45376"/>
      <c r="AC45376"/>
    </row>
    <row r="45377" spans="27:29" x14ac:dyDescent="0.25">
      <c r="AA45377"/>
      <c r="AB45377"/>
      <c r="AC45377"/>
    </row>
    <row r="45378" spans="27:29" x14ac:dyDescent="0.25">
      <c r="AA45378"/>
      <c r="AB45378"/>
      <c r="AC45378"/>
    </row>
    <row r="45379" spans="27:29" x14ac:dyDescent="0.25">
      <c r="AA45379"/>
      <c r="AB45379"/>
      <c r="AC45379"/>
    </row>
    <row r="45380" spans="27:29" x14ac:dyDescent="0.25">
      <c r="AA45380"/>
      <c r="AB45380"/>
      <c r="AC45380"/>
    </row>
    <row r="45381" spans="27:29" x14ac:dyDescent="0.25">
      <c r="AA45381"/>
      <c r="AB45381"/>
      <c r="AC45381"/>
    </row>
    <row r="45382" spans="27:29" x14ac:dyDescent="0.25">
      <c r="AA45382"/>
      <c r="AB45382"/>
      <c r="AC45382"/>
    </row>
    <row r="45383" spans="27:29" x14ac:dyDescent="0.25">
      <c r="AA45383"/>
      <c r="AB45383"/>
      <c r="AC45383"/>
    </row>
    <row r="45384" spans="27:29" x14ac:dyDescent="0.25">
      <c r="AA45384"/>
      <c r="AB45384"/>
      <c r="AC45384"/>
    </row>
    <row r="45385" spans="27:29" x14ac:dyDescent="0.25">
      <c r="AA45385"/>
      <c r="AB45385"/>
      <c r="AC45385"/>
    </row>
    <row r="45386" spans="27:29" x14ac:dyDescent="0.25">
      <c r="AA45386"/>
      <c r="AB45386"/>
      <c r="AC45386"/>
    </row>
    <row r="45387" spans="27:29" x14ac:dyDescent="0.25">
      <c r="AA45387"/>
      <c r="AB45387"/>
      <c r="AC45387"/>
    </row>
    <row r="45388" spans="27:29" x14ac:dyDescent="0.25">
      <c r="AA45388"/>
      <c r="AB45388"/>
      <c r="AC45388"/>
    </row>
    <row r="45389" spans="27:29" x14ac:dyDescent="0.25">
      <c r="AA45389"/>
      <c r="AB45389"/>
      <c r="AC45389"/>
    </row>
    <row r="45390" spans="27:29" x14ac:dyDescent="0.25">
      <c r="AA45390"/>
      <c r="AB45390"/>
      <c r="AC45390"/>
    </row>
    <row r="45391" spans="27:29" x14ac:dyDescent="0.25">
      <c r="AA45391"/>
      <c r="AB45391"/>
      <c r="AC45391"/>
    </row>
    <row r="45392" spans="27:29" x14ac:dyDescent="0.25">
      <c r="AA45392"/>
      <c r="AB45392"/>
      <c r="AC45392"/>
    </row>
    <row r="45393" spans="27:29" x14ac:dyDescent="0.25">
      <c r="AA45393"/>
      <c r="AB45393"/>
      <c r="AC45393"/>
    </row>
    <row r="45394" spans="27:29" x14ac:dyDescent="0.25">
      <c r="AA45394"/>
      <c r="AB45394"/>
      <c r="AC45394"/>
    </row>
    <row r="45395" spans="27:29" x14ac:dyDescent="0.25">
      <c r="AA45395"/>
      <c r="AB45395"/>
      <c r="AC45395"/>
    </row>
    <row r="45396" spans="27:29" x14ac:dyDescent="0.25">
      <c r="AA45396"/>
      <c r="AB45396"/>
      <c r="AC45396"/>
    </row>
    <row r="45397" spans="27:29" x14ac:dyDescent="0.25">
      <c r="AA45397"/>
      <c r="AB45397"/>
      <c r="AC45397"/>
    </row>
    <row r="45398" spans="27:29" x14ac:dyDescent="0.25">
      <c r="AA45398"/>
      <c r="AB45398"/>
      <c r="AC45398"/>
    </row>
    <row r="45399" spans="27:29" x14ac:dyDescent="0.25">
      <c r="AA45399"/>
      <c r="AB45399"/>
      <c r="AC45399"/>
    </row>
    <row r="45400" spans="27:29" x14ac:dyDescent="0.25">
      <c r="AA45400"/>
      <c r="AB45400"/>
      <c r="AC45400"/>
    </row>
    <row r="45401" spans="27:29" x14ac:dyDescent="0.25">
      <c r="AA45401"/>
      <c r="AB45401"/>
      <c r="AC45401"/>
    </row>
    <row r="45402" spans="27:29" x14ac:dyDescent="0.25">
      <c r="AA45402"/>
      <c r="AB45402"/>
      <c r="AC45402"/>
    </row>
    <row r="45403" spans="27:29" x14ac:dyDescent="0.25">
      <c r="AA45403"/>
      <c r="AB45403"/>
      <c r="AC45403"/>
    </row>
    <row r="45404" spans="27:29" x14ac:dyDescent="0.25">
      <c r="AA45404"/>
      <c r="AB45404"/>
      <c r="AC45404"/>
    </row>
    <row r="45405" spans="27:29" x14ac:dyDescent="0.25">
      <c r="AA45405"/>
      <c r="AB45405"/>
      <c r="AC45405"/>
    </row>
    <row r="45406" spans="27:29" x14ac:dyDescent="0.25">
      <c r="AA45406"/>
      <c r="AB45406"/>
      <c r="AC45406"/>
    </row>
    <row r="45407" spans="27:29" x14ac:dyDescent="0.25">
      <c r="AA45407"/>
      <c r="AB45407"/>
      <c r="AC45407"/>
    </row>
    <row r="45408" spans="27:29" x14ac:dyDescent="0.25">
      <c r="AA45408"/>
      <c r="AB45408"/>
      <c r="AC45408"/>
    </row>
    <row r="45409" spans="27:29" x14ac:dyDescent="0.25">
      <c r="AA45409"/>
      <c r="AB45409"/>
      <c r="AC45409"/>
    </row>
    <row r="45410" spans="27:29" x14ac:dyDescent="0.25">
      <c r="AA45410"/>
      <c r="AB45410"/>
      <c r="AC45410"/>
    </row>
    <row r="45411" spans="27:29" x14ac:dyDescent="0.25">
      <c r="AA45411"/>
      <c r="AB45411"/>
      <c r="AC45411"/>
    </row>
    <row r="45412" spans="27:29" x14ac:dyDescent="0.25">
      <c r="AA45412"/>
      <c r="AB45412"/>
      <c r="AC45412"/>
    </row>
    <row r="45413" spans="27:29" x14ac:dyDescent="0.25">
      <c r="AA45413"/>
      <c r="AB45413"/>
      <c r="AC45413"/>
    </row>
    <row r="45414" spans="27:29" x14ac:dyDescent="0.25">
      <c r="AA45414"/>
      <c r="AB45414"/>
      <c r="AC45414"/>
    </row>
    <row r="45415" spans="27:29" x14ac:dyDescent="0.25">
      <c r="AA45415"/>
      <c r="AB45415"/>
      <c r="AC45415"/>
    </row>
    <row r="45416" spans="27:29" x14ac:dyDescent="0.25">
      <c r="AA45416"/>
      <c r="AB45416"/>
      <c r="AC45416"/>
    </row>
    <row r="45417" spans="27:29" x14ac:dyDescent="0.25">
      <c r="AA45417"/>
      <c r="AB45417"/>
      <c r="AC45417"/>
    </row>
    <row r="45418" spans="27:29" x14ac:dyDescent="0.25">
      <c r="AA45418"/>
      <c r="AB45418"/>
      <c r="AC45418"/>
    </row>
    <row r="45419" spans="27:29" x14ac:dyDescent="0.25">
      <c r="AA45419"/>
      <c r="AB45419"/>
      <c r="AC45419"/>
    </row>
    <row r="45420" spans="27:29" x14ac:dyDescent="0.25">
      <c r="AA45420"/>
      <c r="AB45420"/>
      <c r="AC45420"/>
    </row>
    <row r="45421" spans="27:29" x14ac:dyDescent="0.25">
      <c r="AA45421"/>
      <c r="AB45421"/>
      <c r="AC45421"/>
    </row>
    <row r="45422" spans="27:29" x14ac:dyDescent="0.25">
      <c r="AA45422"/>
      <c r="AB45422"/>
      <c r="AC45422"/>
    </row>
    <row r="45423" spans="27:29" x14ac:dyDescent="0.25">
      <c r="AA45423"/>
      <c r="AB45423"/>
      <c r="AC45423"/>
    </row>
    <row r="45424" spans="27:29" x14ac:dyDescent="0.25">
      <c r="AA45424"/>
      <c r="AB45424"/>
      <c r="AC45424"/>
    </row>
    <row r="45425" spans="27:29" x14ac:dyDescent="0.25">
      <c r="AA45425"/>
      <c r="AB45425"/>
      <c r="AC45425"/>
    </row>
    <row r="45426" spans="27:29" x14ac:dyDescent="0.25">
      <c r="AA45426"/>
      <c r="AB45426"/>
      <c r="AC45426"/>
    </row>
    <row r="45427" spans="27:29" x14ac:dyDescent="0.25">
      <c r="AA45427"/>
      <c r="AB45427"/>
      <c r="AC45427"/>
    </row>
    <row r="45428" spans="27:29" x14ac:dyDescent="0.25">
      <c r="AA45428"/>
      <c r="AB45428"/>
      <c r="AC45428"/>
    </row>
    <row r="45429" spans="27:29" x14ac:dyDescent="0.25">
      <c r="AA45429"/>
      <c r="AB45429"/>
      <c r="AC45429"/>
    </row>
    <row r="45430" spans="27:29" x14ac:dyDescent="0.25">
      <c r="AA45430"/>
      <c r="AB45430"/>
      <c r="AC45430"/>
    </row>
    <row r="45431" spans="27:29" x14ac:dyDescent="0.25">
      <c r="AA45431"/>
      <c r="AB45431"/>
      <c r="AC45431"/>
    </row>
    <row r="45432" spans="27:29" x14ac:dyDescent="0.25">
      <c r="AA45432"/>
      <c r="AB45432"/>
      <c r="AC45432"/>
    </row>
    <row r="45433" spans="27:29" x14ac:dyDescent="0.25">
      <c r="AA45433"/>
      <c r="AB45433"/>
      <c r="AC45433"/>
    </row>
    <row r="45434" spans="27:29" x14ac:dyDescent="0.25">
      <c r="AA45434"/>
      <c r="AB45434"/>
      <c r="AC45434"/>
    </row>
    <row r="45435" spans="27:29" x14ac:dyDescent="0.25">
      <c r="AA45435"/>
      <c r="AB45435"/>
      <c r="AC45435"/>
    </row>
    <row r="45436" spans="27:29" x14ac:dyDescent="0.25">
      <c r="AA45436"/>
      <c r="AB45436"/>
      <c r="AC45436"/>
    </row>
    <row r="45437" spans="27:29" x14ac:dyDescent="0.25">
      <c r="AA45437"/>
      <c r="AB45437"/>
      <c r="AC45437"/>
    </row>
    <row r="45438" spans="27:29" x14ac:dyDescent="0.25">
      <c r="AA45438"/>
      <c r="AB45438"/>
      <c r="AC45438"/>
    </row>
    <row r="45439" spans="27:29" x14ac:dyDescent="0.25">
      <c r="AA45439"/>
      <c r="AB45439"/>
      <c r="AC45439"/>
    </row>
    <row r="45440" spans="27:29" x14ac:dyDescent="0.25">
      <c r="AA45440"/>
      <c r="AB45440"/>
      <c r="AC45440"/>
    </row>
    <row r="45441" spans="27:29" x14ac:dyDescent="0.25">
      <c r="AA45441"/>
      <c r="AB45441"/>
      <c r="AC45441"/>
    </row>
    <row r="45442" spans="27:29" x14ac:dyDescent="0.25">
      <c r="AA45442"/>
      <c r="AB45442"/>
      <c r="AC45442"/>
    </row>
    <row r="45443" spans="27:29" x14ac:dyDescent="0.25">
      <c r="AA45443"/>
      <c r="AB45443"/>
      <c r="AC45443"/>
    </row>
    <row r="45444" spans="27:29" x14ac:dyDescent="0.25">
      <c r="AA45444"/>
      <c r="AB45444"/>
      <c r="AC45444"/>
    </row>
    <row r="45445" spans="27:29" x14ac:dyDescent="0.25">
      <c r="AA45445"/>
      <c r="AB45445"/>
      <c r="AC45445"/>
    </row>
    <row r="45446" spans="27:29" x14ac:dyDescent="0.25">
      <c r="AA45446"/>
      <c r="AB45446"/>
      <c r="AC45446"/>
    </row>
    <row r="45447" spans="27:29" x14ac:dyDescent="0.25">
      <c r="AA45447"/>
      <c r="AB45447"/>
      <c r="AC45447"/>
    </row>
    <row r="45448" spans="27:29" x14ac:dyDescent="0.25">
      <c r="AA45448"/>
      <c r="AB45448"/>
      <c r="AC45448"/>
    </row>
    <row r="45449" spans="27:29" x14ac:dyDescent="0.25">
      <c r="AA45449"/>
      <c r="AB45449"/>
      <c r="AC45449"/>
    </row>
    <row r="45450" spans="27:29" x14ac:dyDescent="0.25">
      <c r="AA45450"/>
      <c r="AB45450"/>
      <c r="AC45450"/>
    </row>
    <row r="45451" spans="27:29" x14ac:dyDescent="0.25">
      <c r="AA45451"/>
      <c r="AB45451"/>
      <c r="AC45451"/>
    </row>
    <row r="45452" spans="27:29" x14ac:dyDescent="0.25">
      <c r="AA45452"/>
      <c r="AB45452"/>
      <c r="AC45452"/>
    </row>
    <row r="45453" spans="27:29" x14ac:dyDescent="0.25">
      <c r="AA45453"/>
      <c r="AB45453"/>
      <c r="AC45453"/>
    </row>
    <row r="45454" spans="27:29" x14ac:dyDescent="0.25">
      <c r="AA45454"/>
      <c r="AB45454"/>
      <c r="AC45454"/>
    </row>
    <row r="45455" spans="27:29" x14ac:dyDescent="0.25">
      <c r="AA45455"/>
      <c r="AB45455"/>
      <c r="AC45455"/>
    </row>
    <row r="45456" spans="27:29" x14ac:dyDescent="0.25">
      <c r="AA45456"/>
      <c r="AB45456"/>
      <c r="AC45456"/>
    </row>
    <row r="45457" spans="27:29" x14ac:dyDescent="0.25">
      <c r="AA45457"/>
      <c r="AB45457"/>
      <c r="AC45457"/>
    </row>
    <row r="45458" spans="27:29" x14ac:dyDescent="0.25">
      <c r="AA45458"/>
      <c r="AB45458"/>
      <c r="AC45458"/>
    </row>
    <row r="45459" spans="27:29" x14ac:dyDescent="0.25">
      <c r="AA45459"/>
      <c r="AB45459"/>
      <c r="AC45459"/>
    </row>
    <row r="45460" spans="27:29" x14ac:dyDescent="0.25">
      <c r="AA45460"/>
      <c r="AB45460"/>
      <c r="AC45460"/>
    </row>
    <row r="45461" spans="27:29" x14ac:dyDescent="0.25">
      <c r="AA45461"/>
      <c r="AB45461"/>
      <c r="AC45461"/>
    </row>
    <row r="45462" spans="27:29" x14ac:dyDescent="0.25">
      <c r="AA45462"/>
      <c r="AB45462"/>
      <c r="AC45462"/>
    </row>
    <row r="45463" spans="27:29" x14ac:dyDescent="0.25">
      <c r="AA45463"/>
      <c r="AB45463"/>
      <c r="AC45463"/>
    </row>
    <row r="45464" spans="27:29" x14ac:dyDescent="0.25">
      <c r="AA45464"/>
      <c r="AB45464"/>
      <c r="AC45464"/>
    </row>
    <row r="45465" spans="27:29" x14ac:dyDescent="0.25">
      <c r="AA45465"/>
      <c r="AB45465"/>
      <c r="AC45465"/>
    </row>
    <row r="45466" spans="27:29" x14ac:dyDescent="0.25">
      <c r="AA45466"/>
      <c r="AB45466"/>
      <c r="AC45466"/>
    </row>
    <row r="45467" spans="27:29" x14ac:dyDescent="0.25">
      <c r="AA45467"/>
      <c r="AB45467"/>
      <c r="AC45467"/>
    </row>
    <row r="45468" spans="27:29" x14ac:dyDescent="0.25">
      <c r="AA45468"/>
      <c r="AB45468"/>
      <c r="AC45468"/>
    </row>
    <row r="45469" spans="27:29" x14ac:dyDescent="0.25">
      <c r="AA45469"/>
      <c r="AB45469"/>
      <c r="AC45469"/>
    </row>
    <row r="45470" spans="27:29" x14ac:dyDescent="0.25">
      <c r="AA45470"/>
      <c r="AB45470"/>
      <c r="AC45470"/>
    </row>
    <row r="45471" spans="27:29" x14ac:dyDescent="0.25">
      <c r="AA45471"/>
      <c r="AB45471"/>
      <c r="AC45471"/>
    </row>
    <row r="45472" spans="27:29" x14ac:dyDescent="0.25">
      <c r="AA45472"/>
      <c r="AB45472"/>
      <c r="AC45472"/>
    </row>
    <row r="45473" spans="27:29" x14ac:dyDescent="0.25">
      <c r="AA45473"/>
      <c r="AB45473"/>
      <c r="AC45473"/>
    </row>
    <row r="45474" spans="27:29" x14ac:dyDescent="0.25">
      <c r="AA45474"/>
      <c r="AB45474"/>
      <c r="AC45474"/>
    </row>
    <row r="45475" spans="27:29" x14ac:dyDescent="0.25">
      <c r="AA45475"/>
      <c r="AB45475"/>
      <c r="AC45475"/>
    </row>
    <row r="45476" spans="27:29" x14ac:dyDescent="0.25">
      <c r="AA45476"/>
      <c r="AB45476"/>
      <c r="AC45476"/>
    </row>
    <row r="45477" spans="27:29" x14ac:dyDescent="0.25">
      <c r="AA45477"/>
      <c r="AB45477"/>
      <c r="AC45477"/>
    </row>
    <row r="45478" spans="27:29" x14ac:dyDescent="0.25">
      <c r="AA45478"/>
      <c r="AB45478"/>
      <c r="AC45478"/>
    </row>
    <row r="45479" spans="27:29" x14ac:dyDescent="0.25">
      <c r="AA45479"/>
      <c r="AB45479"/>
      <c r="AC45479"/>
    </row>
    <row r="45480" spans="27:29" x14ac:dyDescent="0.25">
      <c r="AA45480"/>
      <c r="AB45480"/>
      <c r="AC45480"/>
    </row>
    <row r="45481" spans="27:29" x14ac:dyDescent="0.25">
      <c r="AA45481"/>
      <c r="AB45481"/>
      <c r="AC45481"/>
    </row>
    <row r="45482" spans="27:29" x14ac:dyDescent="0.25">
      <c r="AA45482"/>
      <c r="AB45482"/>
      <c r="AC45482"/>
    </row>
    <row r="45483" spans="27:29" x14ac:dyDescent="0.25">
      <c r="AA45483"/>
      <c r="AB45483"/>
      <c r="AC45483"/>
    </row>
    <row r="45484" spans="27:29" x14ac:dyDescent="0.25">
      <c r="AA45484"/>
      <c r="AB45484"/>
      <c r="AC45484"/>
    </row>
    <row r="45485" spans="27:29" x14ac:dyDescent="0.25">
      <c r="AA45485"/>
      <c r="AB45485"/>
      <c r="AC45485"/>
    </row>
    <row r="45486" spans="27:29" x14ac:dyDescent="0.25">
      <c r="AA45486"/>
      <c r="AB45486"/>
      <c r="AC45486"/>
    </row>
    <row r="45487" spans="27:29" x14ac:dyDescent="0.25">
      <c r="AA45487"/>
      <c r="AB45487"/>
      <c r="AC45487"/>
    </row>
    <row r="45488" spans="27:29" x14ac:dyDescent="0.25">
      <c r="AA45488"/>
      <c r="AB45488"/>
      <c r="AC45488"/>
    </row>
    <row r="45489" spans="27:29" x14ac:dyDescent="0.25">
      <c r="AA45489"/>
      <c r="AB45489"/>
      <c r="AC45489"/>
    </row>
    <row r="45490" spans="27:29" x14ac:dyDescent="0.25">
      <c r="AA45490"/>
      <c r="AB45490"/>
      <c r="AC45490"/>
    </row>
    <row r="45491" spans="27:29" x14ac:dyDescent="0.25">
      <c r="AA45491"/>
      <c r="AB45491"/>
      <c r="AC45491"/>
    </row>
    <row r="45492" spans="27:29" x14ac:dyDescent="0.25">
      <c r="AA45492"/>
      <c r="AB45492"/>
      <c r="AC45492"/>
    </row>
    <row r="45493" spans="27:29" x14ac:dyDescent="0.25">
      <c r="AA45493"/>
      <c r="AB45493"/>
      <c r="AC45493"/>
    </row>
    <row r="45494" spans="27:29" x14ac:dyDescent="0.25">
      <c r="AA45494"/>
      <c r="AB45494"/>
      <c r="AC45494"/>
    </row>
    <row r="45495" spans="27:29" x14ac:dyDescent="0.25">
      <c r="AA45495"/>
      <c r="AB45495"/>
      <c r="AC45495"/>
    </row>
    <row r="45496" spans="27:29" x14ac:dyDescent="0.25">
      <c r="AA45496"/>
      <c r="AB45496"/>
      <c r="AC45496"/>
    </row>
    <row r="45497" spans="27:29" x14ac:dyDescent="0.25">
      <c r="AA45497"/>
      <c r="AB45497"/>
      <c r="AC45497"/>
    </row>
    <row r="45498" spans="27:29" x14ac:dyDescent="0.25">
      <c r="AA45498"/>
      <c r="AB45498"/>
      <c r="AC45498"/>
    </row>
    <row r="45499" spans="27:29" x14ac:dyDescent="0.25">
      <c r="AA45499"/>
      <c r="AB45499"/>
      <c r="AC45499"/>
    </row>
    <row r="45500" spans="27:29" x14ac:dyDescent="0.25">
      <c r="AA45500"/>
      <c r="AB45500"/>
      <c r="AC45500"/>
    </row>
    <row r="45501" spans="27:29" x14ac:dyDescent="0.25">
      <c r="AA45501"/>
      <c r="AB45501"/>
      <c r="AC45501"/>
    </row>
    <row r="45502" spans="27:29" x14ac:dyDescent="0.25">
      <c r="AA45502"/>
      <c r="AB45502"/>
      <c r="AC45502"/>
    </row>
    <row r="45503" spans="27:29" x14ac:dyDescent="0.25">
      <c r="AA45503"/>
      <c r="AB45503"/>
      <c r="AC45503"/>
    </row>
    <row r="45504" spans="27:29" x14ac:dyDescent="0.25">
      <c r="AA45504"/>
      <c r="AB45504"/>
      <c r="AC45504"/>
    </row>
    <row r="45505" spans="27:29" x14ac:dyDescent="0.25">
      <c r="AA45505"/>
      <c r="AB45505"/>
      <c r="AC45505"/>
    </row>
    <row r="45506" spans="27:29" x14ac:dyDescent="0.25">
      <c r="AA45506"/>
      <c r="AB45506"/>
      <c r="AC45506"/>
    </row>
    <row r="45507" spans="27:29" x14ac:dyDescent="0.25">
      <c r="AA45507"/>
      <c r="AB45507"/>
      <c r="AC45507"/>
    </row>
    <row r="45508" spans="27:29" x14ac:dyDescent="0.25">
      <c r="AA45508"/>
      <c r="AB45508"/>
      <c r="AC45508"/>
    </row>
    <row r="45509" spans="27:29" x14ac:dyDescent="0.25">
      <c r="AA45509"/>
      <c r="AB45509"/>
      <c r="AC45509"/>
    </row>
    <row r="45510" spans="27:29" x14ac:dyDescent="0.25">
      <c r="AA45510"/>
      <c r="AB45510"/>
      <c r="AC45510"/>
    </row>
    <row r="45511" spans="27:29" x14ac:dyDescent="0.25">
      <c r="AA45511"/>
      <c r="AB45511"/>
      <c r="AC45511"/>
    </row>
    <row r="45512" spans="27:29" x14ac:dyDescent="0.25">
      <c r="AA45512"/>
      <c r="AB45512"/>
      <c r="AC45512"/>
    </row>
    <row r="45513" spans="27:29" x14ac:dyDescent="0.25">
      <c r="AA45513"/>
      <c r="AB45513"/>
      <c r="AC45513"/>
    </row>
    <row r="45514" spans="27:29" x14ac:dyDescent="0.25">
      <c r="AA45514"/>
      <c r="AB45514"/>
      <c r="AC45514"/>
    </row>
    <row r="45515" spans="27:29" x14ac:dyDescent="0.25">
      <c r="AA45515"/>
      <c r="AB45515"/>
      <c r="AC45515"/>
    </row>
    <row r="45516" spans="27:29" x14ac:dyDescent="0.25">
      <c r="AA45516"/>
      <c r="AB45516"/>
      <c r="AC45516"/>
    </row>
    <row r="45517" spans="27:29" x14ac:dyDescent="0.25">
      <c r="AA45517"/>
      <c r="AB45517"/>
      <c r="AC45517"/>
    </row>
    <row r="45518" spans="27:29" x14ac:dyDescent="0.25">
      <c r="AA45518"/>
      <c r="AB45518"/>
      <c r="AC45518"/>
    </row>
    <row r="45519" spans="27:29" x14ac:dyDescent="0.25">
      <c r="AA45519"/>
      <c r="AB45519"/>
      <c r="AC45519"/>
    </row>
    <row r="45520" spans="27:29" x14ac:dyDescent="0.25">
      <c r="AA45520"/>
      <c r="AB45520"/>
      <c r="AC45520"/>
    </row>
    <row r="45521" spans="27:29" x14ac:dyDescent="0.25">
      <c r="AA45521"/>
      <c r="AB45521"/>
      <c r="AC45521"/>
    </row>
    <row r="45522" spans="27:29" x14ac:dyDescent="0.25">
      <c r="AA45522"/>
      <c r="AB45522"/>
      <c r="AC45522"/>
    </row>
    <row r="45523" spans="27:29" x14ac:dyDescent="0.25">
      <c r="AA45523"/>
      <c r="AB45523"/>
      <c r="AC45523"/>
    </row>
    <row r="45524" spans="27:29" x14ac:dyDescent="0.25">
      <c r="AA45524"/>
      <c r="AB45524"/>
      <c r="AC45524"/>
    </row>
    <row r="45525" spans="27:29" x14ac:dyDescent="0.25">
      <c r="AA45525"/>
      <c r="AB45525"/>
      <c r="AC45525"/>
    </row>
    <row r="45526" spans="27:29" x14ac:dyDescent="0.25">
      <c r="AA45526"/>
      <c r="AB45526"/>
      <c r="AC45526"/>
    </row>
    <row r="45527" spans="27:29" x14ac:dyDescent="0.25">
      <c r="AA45527"/>
      <c r="AB45527"/>
      <c r="AC45527"/>
    </row>
    <row r="45528" spans="27:29" x14ac:dyDescent="0.25">
      <c r="AA45528"/>
      <c r="AB45528"/>
      <c r="AC45528"/>
    </row>
    <row r="45529" spans="27:29" x14ac:dyDescent="0.25">
      <c r="AA45529"/>
      <c r="AB45529"/>
      <c r="AC45529"/>
    </row>
    <row r="45530" spans="27:29" x14ac:dyDescent="0.25">
      <c r="AA45530"/>
      <c r="AB45530"/>
      <c r="AC45530"/>
    </row>
    <row r="45531" spans="27:29" x14ac:dyDescent="0.25">
      <c r="AA45531"/>
      <c r="AB45531"/>
      <c r="AC45531"/>
    </row>
    <row r="45532" spans="27:29" x14ac:dyDescent="0.25">
      <c r="AA45532"/>
      <c r="AB45532"/>
      <c r="AC45532"/>
    </row>
    <row r="45533" spans="27:29" x14ac:dyDescent="0.25">
      <c r="AA45533"/>
      <c r="AB45533"/>
      <c r="AC45533"/>
    </row>
    <row r="45534" spans="27:29" x14ac:dyDescent="0.25">
      <c r="AA45534"/>
      <c r="AB45534"/>
      <c r="AC45534"/>
    </row>
    <row r="45535" spans="27:29" x14ac:dyDescent="0.25">
      <c r="AA45535"/>
      <c r="AB45535"/>
      <c r="AC45535"/>
    </row>
    <row r="45536" spans="27:29" x14ac:dyDescent="0.25">
      <c r="AA45536"/>
      <c r="AB45536"/>
      <c r="AC45536"/>
    </row>
    <row r="45537" spans="27:29" x14ac:dyDescent="0.25">
      <c r="AA45537"/>
      <c r="AB45537"/>
      <c r="AC45537"/>
    </row>
    <row r="45538" spans="27:29" x14ac:dyDescent="0.25">
      <c r="AA45538"/>
      <c r="AB45538"/>
      <c r="AC45538"/>
    </row>
    <row r="45539" spans="27:29" x14ac:dyDescent="0.25">
      <c r="AA45539"/>
      <c r="AB45539"/>
      <c r="AC45539"/>
    </row>
    <row r="45540" spans="27:29" x14ac:dyDescent="0.25">
      <c r="AA45540"/>
      <c r="AB45540"/>
      <c r="AC45540"/>
    </row>
    <row r="45541" spans="27:29" x14ac:dyDescent="0.25">
      <c r="AA45541"/>
      <c r="AB45541"/>
      <c r="AC45541"/>
    </row>
    <row r="45542" spans="27:29" x14ac:dyDescent="0.25">
      <c r="AA45542"/>
      <c r="AB45542"/>
      <c r="AC45542"/>
    </row>
    <row r="45543" spans="27:29" x14ac:dyDescent="0.25">
      <c r="AA45543"/>
      <c r="AB45543"/>
      <c r="AC45543"/>
    </row>
    <row r="45544" spans="27:29" x14ac:dyDescent="0.25">
      <c r="AA45544"/>
      <c r="AB45544"/>
      <c r="AC45544"/>
    </row>
    <row r="45545" spans="27:29" x14ac:dyDescent="0.25">
      <c r="AA45545"/>
      <c r="AB45545"/>
      <c r="AC45545"/>
    </row>
    <row r="45546" spans="27:29" x14ac:dyDescent="0.25">
      <c r="AA45546"/>
      <c r="AB45546"/>
      <c r="AC45546"/>
    </row>
    <row r="45547" spans="27:29" x14ac:dyDescent="0.25">
      <c r="AA45547"/>
      <c r="AB45547"/>
      <c r="AC45547"/>
    </row>
    <row r="45548" spans="27:29" x14ac:dyDescent="0.25">
      <c r="AA45548"/>
      <c r="AB45548"/>
      <c r="AC45548"/>
    </row>
    <row r="45549" spans="27:29" x14ac:dyDescent="0.25">
      <c r="AA45549"/>
      <c r="AB45549"/>
      <c r="AC45549"/>
    </row>
    <row r="45550" spans="27:29" x14ac:dyDescent="0.25">
      <c r="AA45550"/>
      <c r="AB45550"/>
      <c r="AC45550"/>
    </row>
    <row r="45551" spans="27:29" x14ac:dyDescent="0.25">
      <c r="AA45551"/>
      <c r="AB45551"/>
      <c r="AC45551"/>
    </row>
    <row r="45552" spans="27:29" x14ac:dyDescent="0.25">
      <c r="AA45552"/>
      <c r="AB45552"/>
      <c r="AC45552"/>
    </row>
    <row r="45553" spans="27:29" x14ac:dyDescent="0.25">
      <c r="AA45553"/>
      <c r="AB45553"/>
      <c r="AC45553"/>
    </row>
    <row r="45554" spans="27:29" x14ac:dyDescent="0.25">
      <c r="AA45554"/>
      <c r="AB45554"/>
      <c r="AC45554"/>
    </row>
    <row r="45555" spans="27:29" x14ac:dyDescent="0.25">
      <c r="AA45555"/>
      <c r="AB45555"/>
      <c r="AC45555"/>
    </row>
    <row r="45556" spans="27:29" x14ac:dyDescent="0.25">
      <c r="AA45556"/>
      <c r="AB45556"/>
      <c r="AC45556"/>
    </row>
    <row r="45557" spans="27:29" x14ac:dyDescent="0.25">
      <c r="AA45557"/>
      <c r="AB45557"/>
      <c r="AC45557"/>
    </row>
    <row r="45558" spans="27:29" x14ac:dyDescent="0.25">
      <c r="AA45558"/>
      <c r="AB45558"/>
      <c r="AC45558"/>
    </row>
    <row r="45559" spans="27:29" x14ac:dyDescent="0.25">
      <c r="AA45559"/>
      <c r="AB45559"/>
      <c r="AC45559"/>
    </row>
    <row r="45560" spans="27:29" x14ac:dyDescent="0.25">
      <c r="AA45560"/>
      <c r="AB45560"/>
      <c r="AC45560"/>
    </row>
    <row r="45561" spans="27:29" x14ac:dyDescent="0.25">
      <c r="AA45561"/>
      <c r="AB45561"/>
      <c r="AC45561"/>
    </row>
    <row r="45562" spans="27:29" x14ac:dyDescent="0.25">
      <c r="AA45562"/>
      <c r="AB45562"/>
      <c r="AC45562"/>
    </row>
    <row r="45563" spans="27:29" x14ac:dyDescent="0.25">
      <c r="AA45563"/>
      <c r="AB45563"/>
      <c r="AC45563"/>
    </row>
    <row r="45564" spans="27:29" x14ac:dyDescent="0.25">
      <c r="AA45564"/>
      <c r="AB45564"/>
      <c r="AC45564"/>
    </row>
    <row r="45565" spans="27:29" x14ac:dyDescent="0.25">
      <c r="AA45565"/>
      <c r="AB45565"/>
      <c r="AC45565"/>
    </row>
    <row r="45566" spans="27:29" x14ac:dyDescent="0.25">
      <c r="AA45566"/>
      <c r="AB45566"/>
      <c r="AC45566"/>
    </row>
    <row r="45567" spans="27:29" x14ac:dyDescent="0.25">
      <c r="AA45567"/>
      <c r="AB45567"/>
      <c r="AC45567"/>
    </row>
    <row r="45568" spans="27:29" x14ac:dyDescent="0.25">
      <c r="AA45568"/>
      <c r="AB45568"/>
      <c r="AC45568"/>
    </row>
    <row r="45569" spans="27:29" x14ac:dyDescent="0.25">
      <c r="AA45569"/>
      <c r="AB45569"/>
      <c r="AC45569"/>
    </row>
    <row r="45570" spans="27:29" x14ac:dyDescent="0.25">
      <c r="AA45570"/>
      <c r="AB45570"/>
      <c r="AC45570"/>
    </row>
    <row r="45571" spans="27:29" x14ac:dyDescent="0.25">
      <c r="AA45571"/>
      <c r="AB45571"/>
      <c r="AC45571"/>
    </row>
    <row r="45572" spans="27:29" x14ac:dyDescent="0.25">
      <c r="AA45572"/>
      <c r="AB45572"/>
      <c r="AC45572"/>
    </row>
    <row r="45573" spans="27:29" x14ac:dyDescent="0.25">
      <c r="AA45573"/>
      <c r="AB45573"/>
      <c r="AC45573"/>
    </row>
    <row r="45574" spans="27:29" x14ac:dyDescent="0.25">
      <c r="AA45574"/>
      <c r="AB45574"/>
      <c r="AC45574"/>
    </row>
    <row r="45575" spans="27:29" x14ac:dyDescent="0.25">
      <c r="AA45575"/>
      <c r="AB45575"/>
      <c r="AC45575"/>
    </row>
    <row r="45576" spans="27:29" x14ac:dyDescent="0.25">
      <c r="AA45576"/>
      <c r="AB45576"/>
      <c r="AC45576"/>
    </row>
    <row r="45577" spans="27:29" x14ac:dyDescent="0.25">
      <c r="AA45577"/>
      <c r="AB45577"/>
      <c r="AC45577"/>
    </row>
    <row r="45578" spans="27:29" x14ac:dyDescent="0.25">
      <c r="AA45578"/>
      <c r="AB45578"/>
      <c r="AC45578"/>
    </row>
    <row r="45579" spans="27:29" x14ac:dyDescent="0.25">
      <c r="AA45579"/>
      <c r="AB45579"/>
      <c r="AC45579"/>
    </row>
    <row r="45580" spans="27:29" x14ac:dyDescent="0.25">
      <c r="AA45580"/>
      <c r="AB45580"/>
      <c r="AC45580"/>
    </row>
    <row r="45581" spans="27:29" x14ac:dyDescent="0.25">
      <c r="AA45581"/>
      <c r="AB45581"/>
      <c r="AC45581"/>
    </row>
    <row r="45582" spans="27:29" x14ac:dyDescent="0.25">
      <c r="AA45582"/>
      <c r="AB45582"/>
      <c r="AC45582"/>
    </row>
    <row r="45583" spans="27:29" x14ac:dyDescent="0.25">
      <c r="AA45583"/>
      <c r="AB45583"/>
      <c r="AC45583"/>
    </row>
    <row r="45584" spans="27:29" x14ac:dyDescent="0.25">
      <c r="AA45584"/>
      <c r="AB45584"/>
      <c r="AC45584"/>
    </row>
    <row r="45585" spans="27:29" x14ac:dyDescent="0.25">
      <c r="AA45585"/>
      <c r="AB45585"/>
      <c r="AC45585"/>
    </row>
    <row r="45586" spans="27:29" x14ac:dyDescent="0.25">
      <c r="AA45586"/>
      <c r="AB45586"/>
      <c r="AC45586"/>
    </row>
    <row r="45587" spans="27:29" x14ac:dyDescent="0.25">
      <c r="AA45587"/>
      <c r="AB45587"/>
      <c r="AC45587"/>
    </row>
    <row r="45588" spans="27:29" x14ac:dyDescent="0.25">
      <c r="AA45588"/>
      <c r="AB45588"/>
      <c r="AC45588"/>
    </row>
    <row r="45589" spans="27:29" x14ac:dyDescent="0.25">
      <c r="AA45589"/>
      <c r="AB45589"/>
      <c r="AC45589"/>
    </row>
    <row r="45590" spans="27:29" x14ac:dyDescent="0.25">
      <c r="AA45590"/>
      <c r="AB45590"/>
      <c r="AC45590"/>
    </row>
    <row r="45591" spans="27:29" x14ac:dyDescent="0.25">
      <c r="AA45591"/>
      <c r="AB45591"/>
      <c r="AC45591"/>
    </row>
    <row r="45592" spans="27:29" x14ac:dyDescent="0.25">
      <c r="AA45592"/>
      <c r="AB45592"/>
      <c r="AC45592"/>
    </row>
    <row r="45593" spans="27:29" x14ac:dyDescent="0.25">
      <c r="AA45593"/>
      <c r="AB45593"/>
      <c r="AC45593"/>
    </row>
    <row r="45594" spans="27:29" x14ac:dyDescent="0.25">
      <c r="AA45594"/>
      <c r="AB45594"/>
      <c r="AC45594"/>
    </row>
    <row r="45595" spans="27:29" x14ac:dyDescent="0.25">
      <c r="AA45595"/>
      <c r="AB45595"/>
      <c r="AC45595"/>
    </row>
    <row r="45596" spans="27:29" x14ac:dyDescent="0.25">
      <c r="AA45596"/>
      <c r="AB45596"/>
      <c r="AC45596"/>
    </row>
    <row r="45597" spans="27:29" x14ac:dyDescent="0.25">
      <c r="AA45597"/>
      <c r="AB45597"/>
      <c r="AC45597"/>
    </row>
    <row r="45598" spans="27:29" x14ac:dyDescent="0.25">
      <c r="AA45598"/>
      <c r="AB45598"/>
      <c r="AC45598"/>
    </row>
    <row r="45599" spans="27:29" x14ac:dyDescent="0.25">
      <c r="AA45599"/>
      <c r="AB45599"/>
      <c r="AC45599"/>
    </row>
    <row r="45600" spans="27:29" x14ac:dyDescent="0.25">
      <c r="AA45600"/>
      <c r="AB45600"/>
      <c r="AC45600"/>
    </row>
    <row r="45601" spans="27:29" x14ac:dyDescent="0.25">
      <c r="AA45601"/>
      <c r="AB45601"/>
      <c r="AC45601"/>
    </row>
    <row r="45602" spans="27:29" x14ac:dyDescent="0.25">
      <c r="AA45602"/>
      <c r="AB45602"/>
      <c r="AC45602"/>
    </row>
    <row r="45603" spans="27:29" x14ac:dyDescent="0.25">
      <c r="AA45603"/>
      <c r="AB45603"/>
      <c r="AC45603"/>
    </row>
    <row r="45604" spans="27:29" x14ac:dyDescent="0.25">
      <c r="AA45604"/>
      <c r="AB45604"/>
      <c r="AC45604"/>
    </row>
    <row r="45605" spans="27:29" x14ac:dyDescent="0.25">
      <c r="AA45605"/>
      <c r="AB45605"/>
      <c r="AC45605"/>
    </row>
    <row r="45606" spans="27:29" x14ac:dyDescent="0.25">
      <c r="AA45606"/>
      <c r="AB45606"/>
      <c r="AC45606"/>
    </row>
    <row r="45607" spans="27:29" x14ac:dyDescent="0.25">
      <c r="AA45607"/>
      <c r="AB45607"/>
      <c r="AC45607"/>
    </row>
    <row r="45608" spans="27:29" x14ac:dyDescent="0.25">
      <c r="AA45608"/>
      <c r="AB45608"/>
      <c r="AC45608"/>
    </row>
    <row r="45609" spans="27:29" x14ac:dyDescent="0.25">
      <c r="AA45609"/>
      <c r="AB45609"/>
      <c r="AC45609"/>
    </row>
    <row r="45610" spans="27:29" x14ac:dyDescent="0.25">
      <c r="AA45610"/>
      <c r="AB45610"/>
      <c r="AC45610"/>
    </row>
    <row r="45611" spans="27:29" x14ac:dyDescent="0.25">
      <c r="AA45611"/>
      <c r="AB45611"/>
      <c r="AC45611"/>
    </row>
    <row r="45612" spans="27:29" x14ac:dyDescent="0.25">
      <c r="AA45612"/>
      <c r="AB45612"/>
      <c r="AC45612"/>
    </row>
    <row r="45613" spans="27:29" x14ac:dyDescent="0.25">
      <c r="AA45613"/>
      <c r="AB45613"/>
      <c r="AC45613"/>
    </row>
    <row r="45614" spans="27:29" x14ac:dyDescent="0.25">
      <c r="AA45614"/>
      <c r="AB45614"/>
      <c r="AC45614"/>
    </row>
    <row r="45615" spans="27:29" x14ac:dyDescent="0.25">
      <c r="AA45615"/>
      <c r="AB45615"/>
      <c r="AC45615"/>
    </row>
    <row r="45616" spans="27:29" x14ac:dyDescent="0.25">
      <c r="AA45616"/>
      <c r="AB45616"/>
      <c r="AC45616"/>
    </row>
    <row r="45617" spans="27:29" x14ac:dyDescent="0.25">
      <c r="AA45617"/>
      <c r="AB45617"/>
      <c r="AC45617"/>
    </row>
    <row r="45618" spans="27:29" x14ac:dyDescent="0.25">
      <c r="AA45618"/>
      <c r="AB45618"/>
      <c r="AC45618"/>
    </row>
    <row r="45619" spans="27:29" x14ac:dyDescent="0.25">
      <c r="AA45619"/>
      <c r="AB45619"/>
      <c r="AC45619"/>
    </row>
    <row r="45620" spans="27:29" x14ac:dyDescent="0.25">
      <c r="AA45620"/>
      <c r="AB45620"/>
      <c r="AC45620"/>
    </row>
    <row r="45621" spans="27:29" x14ac:dyDescent="0.25">
      <c r="AA45621"/>
      <c r="AB45621"/>
      <c r="AC45621"/>
    </row>
    <row r="45622" spans="27:29" x14ac:dyDescent="0.25">
      <c r="AA45622"/>
      <c r="AB45622"/>
      <c r="AC45622"/>
    </row>
    <row r="45623" spans="27:29" x14ac:dyDescent="0.25">
      <c r="AA45623"/>
      <c r="AB45623"/>
      <c r="AC45623"/>
    </row>
    <row r="45624" spans="27:29" x14ac:dyDescent="0.25">
      <c r="AA45624"/>
      <c r="AB45624"/>
      <c r="AC45624"/>
    </row>
    <row r="45625" spans="27:29" x14ac:dyDescent="0.25">
      <c r="AA45625"/>
      <c r="AB45625"/>
      <c r="AC45625"/>
    </row>
    <row r="45626" spans="27:29" x14ac:dyDescent="0.25">
      <c r="AA45626"/>
      <c r="AB45626"/>
      <c r="AC45626"/>
    </row>
    <row r="45627" spans="27:29" x14ac:dyDescent="0.25">
      <c r="AA45627"/>
      <c r="AB45627"/>
      <c r="AC45627"/>
    </row>
    <row r="45628" spans="27:29" x14ac:dyDescent="0.25">
      <c r="AA45628"/>
      <c r="AB45628"/>
      <c r="AC45628"/>
    </row>
    <row r="45629" spans="27:29" x14ac:dyDescent="0.25">
      <c r="AA45629"/>
      <c r="AB45629"/>
      <c r="AC45629"/>
    </row>
    <row r="45630" spans="27:29" x14ac:dyDescent="0.25">
      <c r="AA45630"/>
      <c r="AB45630"/>
      <c r="AC45630"/>
    </row>
    <row r="45631" spans="27:29" x14ac:dyDescent="0.25">
      <c r="AA45631"/>
      <c r="AB45631"/>
      <c r="AC45631"/>
    </row>
    <row r="45632" spans="27:29" x14ac:dyDescent="0.25">
      <c r="AA45632"/>
      <c r="AB45632"/>
      <c r="AC45632"/>
    </row>
    <row r="45633" spans="27:29" x14ac:dyDescent="0.25">
      <c r="AA45633"/>
      <c r="AB45633"/>
      <c r="AC45633"/>
    </row>
    <row r="45634" spans="27:29" x14ac:dyDescent="0.25">
      <c r="AA45634"/>
      <c r="AB45634"/>
      <c r="AC45634"/>
    </row>
    <row r="45635" spans="27:29" x14ac:dyDescent="0.25">
      <c r="AA45635"/>
      <c r="AB45635"/>
      <c r="AC45635"/>
    </row>
    <row r="45636" spans="27:29" x14ac:dyDescent="0.25">
      <c r="AA45636"/>
      <c r="AB45636"/>
      <c r="AC45636"/>
    </row>
    <row r="45637" spans="27:29" x14ac:dyDescent="0.25">
      <c r="AA45637"/>
      <c r="AB45637"/>
      <c r="AC45637"/>
    </row>
    <row r="45638" spans="27:29" x14ac:dyDescent="0.25">
      <c r="AA45638"/>
      <c r="AB45638"/>
      <c r="AC45638"/>
    </row>
    <row r="45639" spans="27:29" x14ac:dyDescent="0.25">
      <c r="AA45639"/>
      <c r="AB45639"/>
      <c r="AC45639"/>
    </row>
    <row r="45640" spans="27:29" x14ac:dyDescent="0.25">
      <c r="AA45640"/>
      <c r="AB45640"/>
      <c r="AC45640"/>
    </row>
    <row r="45641" spans="27:29" x14ac:dyDescent="0.25">
      <c r="AA45641"/>
      <c r="AB45641"/>
      <c r="AC45641"/>
    </row>
    <row r="45642" spans="27:29" x14ac:dyDescent="0.25">
      <c r="AA45642"/>
      <c r="AB45642"/>
      <c r="AC45642"/>
    </row>
    <row r="45643" spans="27:29" x14ac:dyDescent="0.25">
      <c r="AA45643"/>
      <c r="AB45643"/>
      <c r="AC45643"/>
    </row>
    <row r="45644" spans="27:29" x14ac:dyDescent="0.25">
      <c r="AA45644"/>
      <c r="AB45644"/>
      <c r="AC45644"/>
    </row>
    <row r="45645" spans="27:29" x14ac:dyDescent="0.25">
      <c r="AA45645"/>
      <c r="AB45645"/>
      <c r="AC45645"/>
    </row>
    <row r="45646" spans="27:29" x14ac:dyDescent="0.25">
      <c r="AA45646"/>
      <c r="AB45646"/>
      <c r="AC45646"/>
    </row>
    <row r="45647" spans="27:29" x14ac:dyDescent="0.25">
      <c r="AA45647"/>
      <c r="AB45647"/>
      <c r="AC45647"/>
    </row>
    <row r="45648" spans="27:29" x14ac:dyDescent="0.25">
      <c r="AA45648"/>
      <c r="AB45648"/>
      <c r="AC45648"/>
    </row>
    <row r="45649" spans="27:29" x14ac:dyDescent="0.25">
      <c r="AA45649"/>
      <c r="AB45649"/>
      <c r="AC45649"/>
    </row>
    <row r="45650" spans="27:29" x14ac:dyDescent="0.25">
      <c r="AA45650"/>
      <c r="AB45650"/>
      <c r="AC45650"/>
    </row>
    <row r="45651" spans="27:29" x14ac:dyDescent="0.25">
      <c r="AA45651"/>
      <c r="AB45651"/>
      <c r="AC45651"/>
    </row>
    <row r="45652" spans="27:29" x14ac:dyDescent="0.25">
      <c r="AA45652"/>
      <c r="AB45652"/>
      <c r="AC45652"/>
    </row>
    <row r="45653" spans="27:29" x14ac:dyDescent="0.25">
      <c r="AA45653"/>
      <c r="AB45653"/>
      <c r="AC45653"/>
    </row>
    <row r="45654" spans="27:29" x14ac:dyDescent="0.25">
      <c r="AA45654"/>
      <c r="AB45654"/>
      <c r="AC45654"/>
    </row>
    <row r="45655" spans="27:29" x14ac:dyDescent="0.25">
      <c r="AA45655"/>
      <c r="AB45655"/>
      <c r="AC45655"/>
    </row>
    <row r="45656" spans="27:29" x14ac:dyDescent="0.25">
      <c r="AA45656"/>
      <c r="AB45656"/>
      <c r="AC45656"/>
    </row>
    <row r="45657" spans="27:29" x14ac:dyDescent="0.25">
      <c r="AA45657"/>
      <c r="AB45657"/>
      <c r="AC45657"/>
    </row>
    <row r="45658" spans="27:29" x14ac:dyDescent="0.25">
      <c r="AA45658"/>
      <c r="AB45658"/>
      <c r="AC45658"/>
    </row>
    <row r="45659" spans="27:29" x14ac:dyDescent="0.25">
      <c r="AA45659"/>
      <c r="AB45659"/>
      <c r="AC45659"/>
    </row>
    <row r="45660" spans="27:29" x14ac:dyDescent="0.25">
      <c r="AA45660"/>
      <c r="AB45660"/>
      <c r="AC45660"/>
    </row>
    <row r="45661" spans="27:29" x14ac:dyDescent="0.25">
      <c r="AA45661"/>
      <c r="AB45661"/>
      <c r="AC45661"/>
    </row>
    <row r="45662" spans="27:29" x14ac:dyDescent="0.25">
      <c r="AA45662"/>
      <c r="AB45662"/>
      <c r="AC45662"/>
    </row>
    <row r="45663" spans="27:29" x14ac:dyDescent="0.25">
      <c r="AA45663"/>
      <c r="AB45663"/>
      <c r="AC45663"/>
    </row>
    <row r="45664" spans="27:29" x14ac:dyDescent="0.25">
      <c r="AA45664"/>
      <c r="AB45664"/>
      <c r="AC45664"/>
    </row>
    <row r="45665" spans="27:29" x14ac:dyDescent="0.25">
      <c r="AA45665"/>
      <c r="AB45665"/>
      <c r="AC45665"/>
    </row>
    <row r="45666" spans="27:29" x14ac:dyDescent="0.25">
      <c r="AA45666"/>
      <c r="AB45666"/>
      <c r="AC45666"/>
    </row>
    <row r="45667" spans="27:29" x14ac:dyDescent="0.25">
      <c r="AA45667"/>
      <c r="AB45667"/>
      <c r="AC45667"/>
    </row>
    <row r="45668" spans="27:29" x14ac:dyDescent="0.25">
      <c r="AA45668"/>
      <c r="AB45668"/>
      <c r="AC45668"/>
    </row>
    <row r="45669" spans="27:29" x14ac:dyDescent="0.25">
      <c r="AA45669"/>
      <c r="AB45669"/>
      <c r="AC45669"/>
    </row>
    <row r="45670" spans="27:29" x14ac:dyDescent="0.25">
      <c r="AA45670"/>
      <c r="AB45670"/>
      <c r="AC45670"/>
    </row>
    <row r="45671" spans="27:29" x14ac:dyDescent="0.25">
      <c r="AA45671"/>
      <c r="AB45671"/>
      <c r="AC45671"/>
    </row>
    <row r="45672" spans="27:29" x14ac:dyDescent="0.25">
      <c r="AA45672"/>
      <c r="AB45672"/>
      <c r="AC45672"/>
    </row>
    <row r="45673" spans="27:29" x14ac:dyDescent="0.25">
      <c r="AA45673"/>
      <c r="AB45673"/>
      <c r="AC45673"/>
    </row>
    <row r="45674" spans="27:29" x14ac:dyDescent="0.25">
      <c r="AA45674"/>
      <c r="AB45674"/>
      <c r="AC45674"/>
    </row>
    <row r="45675" spans="27:29" x14ac:dyDescent="0.25">
      <c r="AA45675"/>
      <c r="AB45675"/>
      <c r="AC45675"/>
    </row>
    <row r="45676" spans="27:29" x14ac:dyDescent="0.25">
      <c r="AA45676"/>
      <c r="AB45676"/>
      <c r="AC45676"/>
    </row>
    <row r="45677" spans="27:29" x14ac:dyDescent="0.25">
      <c r="AA45677"/>
      <c r="AB45677"/>
      <c r="AC45677"/>
    </row>
    <row r="45678" spans="27:29" x14ac:dyDescent="0.25">
      <c r="AA45678"/>
      <c r="AB45678"/>
      <c r="AC45678"/>
    </row>
    <row r="45679" spans="27:29" x14ac:dyDescent="0.25">
      <c r="AA45679"/>
      <c r="AB45679"/>
      <c r="AC45679"/>
    </row>
    <row r="45680" spans="27:29" x14ac:dyDescent="0.25">
      <c r="AA45680"/>
      <c r="AB45680"/>
      <c r="AC45680"/>
    </row>
    <row r="45681" spans="27:29" x14ac:dyDescent="0.25">
      <c r="AA45681"/>
      <c r="AB45681"/>
      <c r="AC45681"/>
    </row>
    <row r="45682" spans="27:29" x14ac:dyDescent="0.25">
      <c r="AA45682"/>
      <c r="AB45682"/>
      <c r="AC45682"/>
    </row>
    <row r="45683" spans="27:29" x14ac:dyDescent="0.25">
      <c r="AA45683"/>
      <c r="AB45683"/>
      <c r="AC45683"/>
    </row>
    <row r="45684" spans="27:29" x14ac:dyDescent="0.25">
      <c r="AA45684"/>
      <c r="AB45684"/>
      <c r="AC45684"/>
    </row>
    <row r="45685" spans="27:29" x14ac:dyDescent="0.25">
      <c r="AA45685"/>
      <c r="AB45685"/>
      <c r="AC45685"/>
    </row>
    <row r="45686" spans="27:29" x14ac:dyDescent="0.25">
      <c r="AA45686"/>
      <c r="AB45686"/>
      <c r="AC45686"/>
    </row>
    <row r="45687" spans="27:29" x14ac:dyDescent="0.25">
      <c r="AA45687"/>
      <c r="AB45687"/>
      <c r="AC45687"/>
    </row>
    <row r="45688" spans="27:29" x14ac:dyDescent="0.25">
      <c r="AA45688"/>
      <c r="AB45688"/>
      <c r="AC45688"/>
    </row>
    <row r="45689" spans="27:29" x14ac:dyDescent="0.25">
      <c r="AA45689"/>
      <c r="AB45689"/>
      <c r="AC45689"/>
    </row>
    <row r="45690" spans="27:29" x14ac:dyDescent="0.25">
      <c r="AA45690"/>
      <c r="AB45690"/>
      <c r="AC45690"/>
    </row>
    <row r="45691" spans="27:29" x14ac:dyDescent="0.25">
      <c r="AA45691"/>
      <c r="AB45691"/>
      <c r="AC45691"/>
    </row>
    <row r="45692" spans="27:29" x14ac:dyDescent="0.25">
      <c r="AA45692"/>
      <c r="AB45692"/>
      <c r="AC45692"/>
    </row>
    <row r="45693" spans="27:29" x14ac:dyDescent="0.25">
      <c r="AA45693"/>
      <c r="AB45693"/>
      <c r="AC45693"/>
    </row>
    <row r="45694" spans="27:29" x14ac:dyDescent="0.25">
      <c r="AA45694"/>
      <c r="AB45694"/>
      <c r="AC45694"/>
    </row>
    <row r="45695" spans="27:29" x14ac:dyDescent="0.25">
      <c r="AA45695"/>
      <c r="AB45695"/>
      <c r="AC45695"/>
    </row>
    <row r="45696" spans="27:29" x14ac:dyDescent="0.25">
      <c r="AA45696"/>
      <c r="AB45696"/>
      <c r="AC45696"/>
    </row>
    <row r="45697" spans="27:29" x14ac:dyDescent="0.25">
      <c r="AA45697"/>
      <c r="AB45697"/>
      <c r="AC45697"/>
    </row>
    <row r="45698" spans="27:29" x14ac:dyDescent="0.25">
      <c r="AA45698"/>
      <c r="AB45698"/>
      <c r="AC45698"/>
    </row>
    <row r="45699" spans="27:29" x14ac:dyDescent="0.25">
      <c r="AA45699"/>
      <c r="AB45699"/>
      <c r="AC45699"/>
    </row>
    <row r="45700" spans="27:29" x14ac:dyDescent="0.25">
      <c r="AA45700"/>
      <c r="AB45700"/>
      <c r="AC45700"/>
    </row>
    <row r="45701" spans="27:29" x14ac:dyDescent="0.25">
      <c r="AA45701"/>
      <c r="AB45701"/>
      <c r="AC45701"/>
    </row>
    <row r="45702" spans="27:29" x14ac:dyDescent="0.25">
      <c r="AA45702"/>
      <c r="AB45702"/>
      <c r="AC45702"/>
    </row>
    <row r="45703" spans="27:29" x14ac:dyDescent="0.25">
      <c r="AA45703"/>
      <c r="AB45703"/>
      <c r="AC45703"/>
    </row>
    <row r="45704" spans="27:29" x14ac:dyDescent="0.25">
      <c r="AA45704"/>
      <c r="AB45704"/>
      <c r="AC45704"/>
    </row>
    <row r="45705" spans="27:29" x14ac:dyDescent="0.25">
      <c r="AA45705"/>
      <c r="AB45705"/>
      <c r="AC45705"/>
    </row>
    <row r="45706" spans="27:29" x14ac:dyDescent="0.25">
      <c r="AA45706"/>
      <c r="AB45706"/>
      <c r="AC45706"/>
    </row>
    <row r="45707" spans="27:29" x14ac:dyDescent="0.25">
      <c r="AA45707"/>
      <c r="AB45707"/>
      <c r="AC45707"/>
    </row>
    <row r="45708" spans="27:29" x14ac:dyDescent="0.25">
      <c r="AA45708"/>
      <c r="AB45708"/>
      <c r="AC45708"/>
    </row>
    <row r="45709" spans="27:29" x14ac:dyDescent="0.25">
      <c r="AA45709"/>
      <c r="AB45709"/>
      <c r="AC45709"/>
    </row>
    <row r="45710" spans="27:29" x14ac:dyDescent="0.25">
      <c r="AA45710"/>
      <c r="AB45710"/>
      <c r="AC45710"/>
    </row>
    <row r="45711" spans="27:29" x14ac:dyDescent="0.25">
      <c r="AA45711"/>
      <c r="AB45711"/>
      <c r="AC45711"/>
    </row>
    <row r="45712" spans="27:29" x14ac:dyDescent="0.25">
      <c r="AA45712"/>
      <c r="AB45712"/>
      <c r="AC45712"/>
    </row>
    <row r="45713" spans="27:29" x14ac:dyDescent="0.25">
      <c r="AA45713"/>
      <c r="AB45713"/>
      <c r="AC45713"/>
    </row>
    <row r="45714" spans="27:29" x14ac:dyDescent="0.25">
      <c r="AA45714"/>
      <c r="AB45714"/>
      <c r="AC45714"/>
    </row>
    <row r="45715" spans="27:29" x14ac:dyDescent="0.25">
      <c r="AA45715"/>
      <c r="AB45715"/>
      <c r="AC45715"/>
    </row>
    <row r="45716" spans="27:29" x14ac:dyDescent="0.25">
      <c r="AA45716"/>
      <c r="AB45716"/>
      <c r="AC45716"/>
    </row>
    <row r="45717" spans="27:29" x14ac:dyDescent="0.25">
      <c r="AA45717"/>
      <c r="AB45717"/>
      <c r="AC45717"/>
    </row>
    <row r="45718" spans="27:29" x14ac:dyDescent="0.25">
      <c r="AA45718"/>
      <c r="AB45718"/>
      <c r="AC45718"/>
    </row>
    <row r="45719" spans="27:29" x14ac:dyDescent="0.25">
      <c r="AA45719"/>
      <c r="AB45719"/>
      <c r="AC45719"/>
    </row>
    <row r="45720" spans="27:29" x14ac:dyDescent="0.25">
      <c r="AA45720"/>
      <c r="AB45720"/>
      <c r="AC45720"/>
    </row>
    <row r="45721" spans="27:29" x14ac:dyDescent="0.25">
      <c r="AA45721"/>
      <c r="AB45721"/>
      <c r="AC45721"/>
    </row>
    <row r="45722" spans="27:29" x14ac:dyDescent="0.25">
      <c r="AA45722"/>
      <c r="AB45722"/>
      <c r="AC45722"/>
    </row>
    <row r="45723" spans="27:29" x14ac:dyDescent="0.25">
      <c r="AA45723"/>
      <c r="AB45723"/>
      <c r="AC45723"/>
    </row>
    <row r="45724" spans="27:29" x14ac:dyDescent="0.25">
      <c r="AA45724"/>
      <c r="AB45724"/>
      <c r="AC45724"/>
    </row>
    <row r="45725" spans="27:29" x14ac:dyDescent="0.25">
      <c r="AA45725"/>
      <c r="AB45725"/>
      <c r="AC45725"/>
    </row>
    <row r="45726" spans="27:29" x14ac:dyDescent="0.25">
      <c r="AA45726"/>
      <c r="AB45726"/>
      <c r="AC45726"/>
    </row>
    <row r="45727" spans="27:29" x14ac:dyDescent="0.25">
      <c r="AA45727"/>
      <c r="AB45727"/>
      <c r="AC45727"/>
    </row>
    <row r="45728" spans="27:29" x14ac:dyDescent="0.25">
      <c r="AA45728"/>
      <c r="AB45728"/>
      <c r="AC45728"/>
    </row>
    <row r="45729" spans="27:29" x14ac:dyDescent="0.25">
      <c r="AA45729"/>
      <c r="AB45729"/>
      <c r="AC45729"/>
    </row>
    <row r="45730" spans="27:29" x14ac:dyDescent="0.25">
      <c r="AA45730"/>
      <c r="AB45730"/>
      <c r="AC45730"/>
    </row>
    <row r="45731" spans="27:29" x14ac:dyDescent="0.25">
      <c r="AA45731"/>
      <c r="AB45731"/>
      <c r="AC45731"/>
    </row>
    <row r="45732" spans="27:29" x14ac:dyDescent="0.25">
      <c r="AA45732"/>
      <c r="AB45732"/>
      <c r="AC45732"/>
    </row>
    <row r="45733" spans="27:29" x14ac:dyDescent="0.25">
      <c r="AA45733"/>
      <c r="AB45733"/>
      <c r="AC45733"/>
    </row>
    <row r="45734" spans="27:29" x14ac:dyDescent="0.25">
      <c r="AA45734"/>
      <c r="AB45734"/>
      <c r="AC45734"/>
    </row>
    <row r="45735" spans="27:29" x14ac:dyDescent="0.25">
      <c r="AA45735"/>
      <c r="AB45735"/>
      <c r="AC45735"/>
    </row>
    <row r="45736" spans="27:29" x14ac:dyDescent="0.25">
      <c r="AA45736"/>
      <c r="AB45736"/>
      <c r="AC45736"/>
    </row>
    <row r="45737" spans="27:29" x14ac:dyDescent="0.25">
      <c r="AA45737"/>
      <c r="AB45737"/>
      <c r="AC45737"/>
    </row>
    <row r="45738" spans="27:29" x14ac:dyDescent="0.25">
      <c r="AA45738"/>
      <c r="AB45738"/>
      <c r="AC45738"/>
    </row>
    <row r="45739" spans="27:29" x14ac:dyDescent="0.25">
      <c r="AA45739"/>
      <c r="AB45739"/>
      <c r="AC45739"/>
    </row>
    <row r="45740" spans="27:29" x14ac:dyDescent="0.25">
      <c r="AA45740"/>
      <c r="AB45740"/>
      <c r="AC45740"/>
    </row>
    <row r="45741" spans="27:29" x14ac:dyDescent="0.25">
      <c r="AA45741"/>
      <c r="AB45741"/>
      <c r="AC45741"/>
    </row>
    <row r="45742" spans="27:29" x14ac:dyDescent="0.25">
      <c r="AA45742"/>
      <c r="AB45742"/>
      <c r="AC45742"/>
    </row>
    <row r="45743" spans="27:29" x14ac:dyDescent="0.25">
      <c r="AA45743"/>
      <c r="AB45743"/>
      <c r="AC45743"/>
    </row>
    <row r="45744" spans="27:29" x14ac:dyDescent="0.25">
      <c r="AA45744"/>
      <c r="AB45744"/>
      <c r="AC45744"/>
    </row>
    <row r="45745" spans="27:29" x14ac:dyDescent="0.25">
      <c r="AA45745"/>
      <c r="AB45745"/>
      <c r="AC45745"/>
    </row>
    <row r="45746" spans="27:29" x14ac:dyDescent="0.25">
      <c r="AA45746"/>
      <c r="AB45746"/>
      <c r="AC45746"/>
    </row>
    <row r="45747" spans="27:29" x14ac:dyDescent="0.25">
      <c r="AA45747"/>
      <c r="AB45747"/>
      <c r="AC45747"/>
    </row>
    <row r="45748" spans="27:29" x14ac:dyDescent="0.25">
      <c r="AA45748"/>
      <c r="AB45748"/>
      <c r="AC45748"/>
    </row>
    <row r="45749" spans="27:29" x14ac:dyDescent="0.25">
      <c r="AA45749"/>
      <c r="AB45749"/>
      <c r="AC45749"/>
    </row>
    <row r="45750" spans="27:29" x14ac:dyDescent="0.25">
      <c r="AA45750"/>
      <c r="AB45750"/>
      <c r="AC45750"/>
    </row>
    <row r="45751" spans="27:29" x14ac:dyDescent="0.25">
      <c r="AA45751"/>
      <c r="AB45751"/>
      <c r="AC45751"/>
    </row>
    <row r="45752" spans="27:29" x14ac:dyDescent="0.25">
      <c r="AA45752"/>
      <c r="AB45752"/>
      <c r="AC45752"/>
    </row>
    <row r="45753" spans="27:29" x14ac:dyDescent="0.25">
      <c r="AA45753"/>
      <c r="AB45753"/>
      <c r="AC45753"/>
    </row>
    <row r="45754" spans="27:29" x14ac:dyDescent="0.25">
      <c r="AA45754"/>
      <c r="AB45754"/>
      <c r="AC45754"/>
    </row>
    <row r="45755" spans="27:29" x14ac:dyDescent="0.25">
      <c r="AA45755"/>
      <c r="AB45755"/>
      <c r="AC45755"/>
    </row>
    <row r="45756" spans="27:29" x14ac:dyDescent="0.25">
      <c r="AA45756"/>
      <c r="AB45756"/>
      <c r="AC45756"/>
    </row>
    <row r="45757" spans="27:29" x14ac:dyDescent="0.25">
      <c r="AA45757"/>
      <c r="AB45757"/>
      <c r="AC45757"/>
    </row>
    <row r="45758" spans="27:29" x14ac:dyDescent="0.25">
      <c r="AA45758"/>
      <c r="AB45758"/>
      <c r="AC45758"/>
    </row>
    <row r="45759" spans="27:29" x14ac:dyDescent="0.25">
      <c r="AA45759"/>
      <c r="AB45759"/>
      <c r="AC45759"/>
    </row>
    <row r="45760" spans="27:29" x14ac:dyDescent="0.25">
      <c r="AA45760"/>
      <c r="AB45760"/>
      <c r="AC45760"/>
    </row>
    <row r="45761" spans="27:29" x14ac:dyDescent="0.25">
      <c r="AA45761"/>
      <c r="AB45761"/>
      <c r="AC45761"/>
    </row>
    <row r="45762" spans="27:29" x14ac:dyDescent="0.25">
      <c r="AA45762"/>
      <c r="AB45762"/>
      <c r="AC45762"/>
    </row>
    <row r="45763" spans="27:29" x14ac:dyDescent="0.25">
      <c r="AA45763"/>
      <c r="AB45763"/>
      <c r="AC45763"/>
    </row>
    <row r="45764" spans="27:29" x14ac:dyDescent="0.25">
      <c r="AA45764"/>
      <c r="AB45764"/>
      <c r="AC45764"/>
    </row>
    <row r="45765" spans="27:29" x14ac:dyDescent="0.25">
      <c r="AA45765"/>
      <c r="AB45765"/>
      <c r="AC45765"/>
    </row>
    <row r="45766" spans="27:29" x14ac:dyDescent="0.25">
      <c r="AA45766"/>
      <c r="AB45766"/>
      <c r="AC45766"/>
    </row>
    <row r="45767" spans="27:29" x14ac:dyDescent="0.25">
      <c r="AA45767"/>
      <c r="AB45767"/>
      <c r="AC45767"/>
    </row>
    <row r="45768" spans="27:29" x14ac:dyDescent="0.25">
      <c r="AA45768"/>
      <c r="AB45768"/>
      <c r="AC45768"/>
    </row>
    <row r="45769" spans="27:29" x14ac:dyDescent="0.25">
      <c r="AA45769"/>
      <c r="AB45769"/>
      <c r="AC45769"/>
    </row>
    <row r="45770" spans="27:29" x14ac:dyDescent="0.25">
      <c r="AA45770"/>
      <c r="AB45770"/>
      <c r="AC45770"/>
    </row>
    <row r="45771" spans="27:29" x14ac:dyDescent="0.25">
      <c r="AA45771"/>
      <c r="AB45771"/>
      <c r="AC45771"/>
    </row>
    <row r="45772" spans="27:29" x14ac:dyDescent="0.25">
      <c r="AA45772"/>
      <c r="AB45772"/>
      <c r="AC45772"/>
    </row>
    <row r="45773" spans="27:29" x14ac:dyDescent="0.25">
      <c r="AA45773"/>
      <c r="AB45773"/>
      <c r="AC45773"/>
    </row>
    <row r="45774" spans="27:29" x14ac:dyDescent="0.25">
      <c r="AA45774"/>
      <c r="AB45774"/>
      <c r="AC45774"/>
    </row>
    <row r="45775" spans="27:29" x14ac:dyDescent="0.25">
      <c r="AA45775"/>
      <c r="AB45775"/>
      <c r="AC45775"/>
    </row>
    <row r="45776" spans="27:29" x14ac:dyDescent="0.25">
      <c r="AA45776"/>
      <c r="AB45776"/>
      <c r="AC45776"/>
    </row>
    <row r="45777" spans="27:29" x14ac:dyDescent="0.25">
      <c r="AA45777"/>
      <c r="AB45777"/>
      <c r="AC45777"/>
    </row>
    <row r="45778" spans="27:29" x14ac:dyDescent="0.25">
      <c r="AA45778"/>
      <c r="AB45778"/>
      <c r="AC45778"/>
    </row>
    <row r="45779" spans="27:29" x14ac:dyDescent="0.25">
      <c r="AA45779"/>
      <c r="AB45779"/>
      <c r="AC45779"/>
    </row>
    <row r="45780" spans="27:29" x14ac:dyDescent="0.25">
      <c r="AA45780"/>
      <c r="AB45780"/>
      <c r="AC45780"/>
    </row>
    <row r="45781" spans="27:29" x14ac:dyDescent="0.25">
      <c r="AA45781"/>
      <c r="AB45781"/>
      <c r="AC45781"/>
    </row>
    <row r="45782" spans="27:29" x14ac:dyDescent="0.25">
      <c r="AA45782"/>
      <c r="AB45782"/>
      <c r="AC45782"/>
    </row>
    <row r="45783" spans="27:29" x14ac:dyDescent="0.25">
      <c r="AA45783"/>
      <c r="AB45783"/>
      <c r="AC45783"/>
    </row>
    <row r="45784" spans="27:29" x14ac:dyDescent="0.25">
      <c r="AA45784"/>
      <c r="AB45784"/>
      <c r="AC45784"/>
    </row>
    <row r="45785" spans="27:29" x14ac:dyDescent="0.25">
      <c r="AA45785"/>
      <c r="AB45785"/>
      <c r="AC45785"/>
    </row>
    <row r="45786" spans="27:29" x14ac:dyDescent="0.25">
      <c r="AA45786"/>
      <c r="AB45786"/>
      <c r="AC45786"/>
    </row>
    <row r="45787" spans="27:29" x14ac:dyDescent="0.25">
      <c r="AA45787"/>
      <c r="AB45787"/>
      <c r="AC45787"/>
    </row>
    <row r="45788" spans="27:29" x14ac:dyDescent="0.25">
      <c r="AA45788"/>
      <c r="AB45788"/>
      <c r="AC45788"/>
    </row>
    <row r="45789" spans="27:29" x14ac:dyDescent="0.25">
      <c r="AA45789"/>
      <c r="AB45789"/>
      <c r="AC45789"/>
    </row>
    <row r="45790" spans="27:29" x14ac:dyDescent="0.25">
      <c r="AA45790"/>
      <c r="AB45790"/>
      <c r="AC45790"/>
    </row>
    <row r="45791" spans="27:29" x14ac:dyDescent="0.25">
      <c r="AA45791"/>
      <c r="AB45791"/>
      <c r="AC45791"/>
    </row>
    <row r="45792" spans="27:29" x14ac:dyDescent="0.25">
      <c r="AA45792"/>
      <c r="AB45792"/>
      <c r="AC45792"/>
    </row>
    <row r="45793" spans="27:29" x14ac:dyDescent="0.25">
      <c r="AA45793"/>
      <c r="AB45793"/>
      <c r="AC45793"/>
    </row>
    <row r="45794" spans="27:29" x14ac:dyDescent="0.25">
      <c r="AA45794"/>
      <c r="AB45794"/>
      <c r="AC45794"/>
    </row>
    <row r="45795" spans="27:29" x14ac:dyDescent="0.25">
      <c r="AA45795"/>
      <c r="AB45795"/>
      <c r="AC45795"/>
    </row>
    <row r="45796" spans="27:29" x14ac:dyDescent="0.25">
      <c r="AA45796"/>
      <c r="AB45796"/>
      <c r="AC45796"/>
    </row>
    <row r="45797" spans="27:29" x14ac:dyDescent="0.25">
      <c r="AA45797"/>
      <c r="AB45797"/>
      <c r="AC45797"/>
    </row>
    <row r="45798" spans="27:29" x14ac:dyDescent="0.25">
      <c r="AA45798"/>
      <c r="AB45798"/>
      <c r="AC45798"/>
    </row>
    <row r="45799" spans="27:29" x14ac:dyDescent="0.25">
      <c r="AA45799"/>
      <c r="AB45799"/>
      <c r="AC45799"/>
    </row>
    <row r="45800" spans="27:29" x14ac:dyDescent="0.25">
      <c r="AA45800"/>
      <c r="AB45800"/>
      <c r="AC45800"/>
    </row>
    <row r="45801" spans="27:29" x14ac:dyDescent="0.25">
      <c r="AA45801"/>
      <c r="AB45801"/>
      <c r="AC45801"/>
    </row>
    <row r="45802" spans="27:29" x14ac:dyDescent="0.25">
      <c r="AA45802"/>
      <c r="AB45802"/>
      <c r="AC45802"/>
    </row>
    <row r="45803" spans="27:29" x14ac:dyDescent="0.25">
      <c r="AA45803"/>
      <c r="AB45803"/>
      <c r="AC45803"/>
    </row>
    <row r="45804" spans="27:29" x14ac:dyDescent="0.25">
      <c r="AA45804"/>
      <c r="AB45804"/>
      <c r="AC45804"/>
    </row>
    <row r="45805" spans="27:29" x14ac:dyDescent="0.25">
      <c r="AA45805"/>
      <c r="AB45805"/>
      <c r="AC45805"/>
    </row>
    <row r="45806" spans="27:29" x14ac:dyDescent="0.25">
      <c r="AA45806"/>
      <c r="AB45806"/>
      <c r="AC45806"/>
    </row>
    <row r="45807" spans="27:29" x14ac:dyDescent="0.25">
      <c r="AA45807"/>
      <c r="AB45807"/>
      <c r="AC45807"/>
    </row>
    <row r="45808" spans="27:29" x14ac:dyDescent="0.25">
      <c r="AA45808"/>
      <c r="AB45808"/>
      <c r="AC45808"/>
    </row>
    <row r="45809" spans="27:29" x14ac:dyDescent="0.25">
      <c r="AA45809"/>
      <c r="AB45809"/>
      <c r="AC45809"/>
    </row>
    <row r="45810" spans="27:29" x14ac:dyDescent="0.25">
      <c r="AA45810"/>
      <c r="AB45810"/>
      <c r="AC45810"/>
    </row>
    <row r="45811" spans="27:29" x14ac:dyDescent="0.25">
      <c r="AA45811"/>
      <c r="AB45811"/>
      <c r="AC45811"/>
    </row>
    <row r="45812" spans="27:29" x14ac:dyDescent="0.25">
      <c r="AA45812"/>
      <c r="AB45812"/>
      <c r="AC45812"/>
    </row>
    <row r="45813" spans="27:29" x14ac:dyDescent="0.25">
      <c r="AA45813"/>
      <c r="AB45813"/>
      <c r="AC45813"/>
    </row>
    <row r="45814" spans="27:29" x14ac:dyDescent="0.25">
      <c r="AA45814"/>
      <c r="AB45814"/>
      <c r="AC45814"/>
    </row>
    <row r="45815" spans="27:29" x14ac:dyDescent="0.25">
      <c r="AA45815"/>
      <c r="AB45815"/>
      <c r="AC45815"/>
    </row>
    <row r="45816" spans="27:29" x14ac:dyDescent="0.25">
      <c r="AA45816"/>
      <c r="AB45816"/>
      <c r="AC45816"/>
    </row>
    <row r="45817" spans="27:29" x14ac:dyDescent="0.25">
      <c r="AA45817"/>
      <c r="AB45817"/>
      <c r="AC45817"/>
    </row>
    <row r="45818" spans="27:29" x14ac:dyDescent="0.25">
      <c r="AA45818"/>
      <c r="AB45818"/>
      <c r="AC45818"/>
    </row>
    <row r="45819" spans="27:29" x14ac:dyDescent="0.25">
      <c r="AA45819"/>
      <c r="AB45819"/>
      <c r="AC45819"/>
    </row>
    <row r="45820" spans="27:29" x14ac:dyDescent="0.25">
      <c r="AA45820"/>
      <c r="AB45820"/>
      <c r="AC45820"/>
    </row>
    <row r="45821" spans="27:29" x14ac:dyDescent="0.25">
      <c r="AA45821"/>
      <c r="AB45821"/>
      <c r="AC45821"/>
    </row>
    <row r="45822" spans="27:29" x14ac:dyDescent="0.25">
      <c r="AA45822"/>
      <c r="AB45822"/>
      <c r="AC45822"/>
    </row>
    <row r="45823" spans="27:29" x14ac:dyDescent="0.25">
      <c r="AA45823"/>
      <c r="AB45823"/>
      <c r="AC45823"/>
    </row>
    <row r="45824" spans="27:29" x14ac:dyDescent="0.25">
      <c r="AA45824"/>
      <c r="AB45824"/>
      <c r="AC45824"/>
    </row>
    <row r="45825" spans="27:29" x14ac:dyDescent="0.25">
      <c r="AA45825"/>
      <c r="AB45825"/>
      <c r="AC45825"/>
    </row>
    <row r="45826" spans="27:29" x14ac:dyDescent="0.25">
      <c r="AA45826"/>
      <c r="AB45826"/>
      <c r="AC45826"/>
    </row>
    <row r="45827" spans="27:29" x14ac:dyDescent="0.25">
      <c r="AA45827"/>
      <c r="AB45827"/>
      <c r="AC45827"/>
    </row>
    <row r="45828" spans="27:29" x14ac:dyDescent="0.25">
      <c r="AA45828"/>
      <c r="AB45828"/>
      <c r="AC45828"/>
    </row>
    <row r="45829" spans="27:29" x14ac:dyDescent="0.25">
      <c r="AA45829"/>
      <c r="AB45829"/>
      <c r="AC45829"/>
    </row>
    <row r="45830" spans="27:29" x14ac:dyDescent="0.25">
      <c r="AA45830"/>
      <c r="AB45830"/>
      <c r="AC45830"/>
    </row>
    <row r="45831" spans="27:29" x14ac:dyDescent="0.25">
      <c r="AA45831"/>
      <c r="AB45831"/>
      <c r="AC45831"/>
    </row>
    <row r="45832" spans="27:29" x14ac:dyDescent="0.25">
      <c r="AA45832"/>
      <c r="AB45832"/>
      <c r="AC45832"/>
    </row>
    <row r="45833" spans="27:29" x14ac:dyDescent="0.25">
      <c r="AA45833"/>
      <c r="AB45833"/>
      <c r="AC45833"/>
    </row>
    <row r="45834" spans="27:29" x14ac:dyDescent="0.25">
      <c r="AA45834"/>
      <c r="AB45834"/>
      <c r="AC45834"/>
    </row>
    <row r="45835" spans="27:29" x14ac:dyDescent="0.25">
      <c r="AA45835"/>
      <c r="AB45835"/>
      <c r="AC45835"/>
    </row>
    <row r="45836" spans="27:29" x14ac:dyDescent="0.25">
      <c r="AA45836"/>
      <c r="AB45836"/>
      <c r="AC45836"/>
    </row>
    <row r="45837" spans="27:29" x14ac:dyDescent="0.25">
      <c r="AA45837"/>
      <c r="AB45837"/>
      <c r="AC45837"/>
    </row>
    <row r="45838" spans="27:29" x14ac:dyDescent="0.25">
      <c r="AA45838"/>
      <c r="AB45838"/>
      <c r="AC45838"/>
    </row>
    <row r="45839" spans="27:29" x14ac:dyDescent="0.25">
      <c r="AA45839"/>
      <c r="AB45839"/>
      <c r="AC45839"/>
    </row>
    <row r="45840" spans="27:29" x14ac:dyDescent="0.25">
      <c r="AA45840"/>
      <c r="AB45840"/>
      <c r="AC45840"/>
    </row>
    <row r="45841" spans="27:29" x14ac:dyDescent="0.25">
      <c r="AA45841"/>
      <c r="AB45841"/>
      <c r="AC45841"/>
    </row>
    <row r="45842" spans="27:29" x14ac:dyDescent="0.25">
      <c r="AA45842"/>
      <c r="AB45842"/>
      <c r="AC45842"/>
    </row>
    <row r="45843" spans="27:29" x14ac:dyDescent="0.25">
      <c r="AA45843"/>
      <c r="AB45843"/>
      <c r="AC45843"/>
    </row>
    <row r="45844" spans="27:29" x14ac:dyDescent="0.25">
      <c r="AA45844"/>
      <c r="AB45844"/>
      <c r="AC45844"/>
    </row>
    <row r="45845" spans="27:29" x14ac:dyDescent="0.25">
      <c r="AA45845"/>
      <c r="AB45845"/>
      <c r="AC45845"/>
    </row>
    <row r="45846" spans="27:29" x14ac:dyDescent="0.25">
      <c r="AA45846"/>
      <c r="AB45846"/>
      <c r="AC45846"/>
    </row>
    <row r="45847" spans="27:29" x14ac:dyDescent="0.25">
      <c r="AA45847"/>
      <c r="AB45847"/>
      <c r="AC45847"/>
    </row>
    <row r="45848" spans="27:29" x14ac:dyDescent="0.25">
      <c r="AA45848"/>
      <c r="AB45848"/>
      <c r="AC45848"/>
    </row>
    <row r="45849" spans="27:29" x14ac:dyDescent="0.25">
      <c r="AA45849"/>
      <c r="AB45849"/>
      <c r="AC45849"/>
    </row>
    <row r="45850" spans="27:29" x14ac:dyDescent="0.25">
      <c r="AA45850"/>
      <c r="AB45850"/>
      <c r="AC45850"/>
    </row>
    <row r="45851" spans="27:29" x14ac:dyDescent="0.25">
      <c r="AA45851"/>
      <c r="AB45851"/>
      <c r="AC45851"/>
    </row>
    <row r="45852" spans="27:29" x14ac:dyDescent="0.25">
      <c r="AA45852"/>
      <c r="AB45852"/>
      <c r="AC45852"/>
    </row>
    <row r="45853" spans="27:29" x14ac:dyDescent="0.25">
      <c r="AA45853"/>
      <c r="AB45853"/>
      <c r="AC45853"/>
    </row>
    <row r="45854" spans="27:29" x14ac:dyDescent="0.25">
      <c r="AA45854"/>
      <c r="AB45854"/>
      <c r="AC45854"/>
    </row>
    <row r="45855" spans="27:29" x14ac:dyDescent="0.25">
      <c r="AA45855"/>
      <c r="AB45855"/>
      <c r="AC45855"/>
    </row>
    <row r="45856" spans="27:29" x14ac:dyDescent="0.25">
      <c r="AA45856"/>
      <c r="AB45856"/>
      <c r="AC45856"/>
    </row>
    <row r="45857" spans="27:29" x14ac:dyDescent="0.25">
      <c r="AA45857"/>
      <c r="AB45857"/>
      <c r="AC45857"/>
    </row>
    <row r="45858" spans="27:29" x14ac:dyDescent="0.25">
      <c r="AA45858"/>
      <c r="AB45858"/>
      <c r="AC45858"/>
    </row>
    <row r="45859" spans="27:29" x14ac:dyDescent="0.25">
      <c r="AA45859"/>
      <c r="AB45859"/>
      <c r="AC45859"/>
    </row>
    <row r="45860" spans="27:29" x14ac:dyDescent="0.25">
      <c r="AA45860"/>
      <c r="AB45860"/>
      <c r="AC45860"/>
    </row>
    <row r="45861" spans="27:29" x14ac:dyDescent="0.25">
      <c r="AA45861"/>
      <c r="AB45861"/>
      <c r="AC45861"/>
    </row>
    <row r="45862" spans="27:29" x14ac:dyDescent="0.25">
      <c r="AA45862"/>
      <c r="AB45862"/>
      <c r="AC45862"/>
    </row>
    <row r="45863" spans="27:29" x14ac:dyDescent="0.25">
      <c r="AA45863"/>
      <c r="AB45863"/>
      <c r="AC45863"/>
    </row>
    <row r="45864" spans="27:29" x14ac:dyDescent="0.25">
      <c r="AA45864"/>
      <c r="AB45864"/>
      <c r="AC45864"/>
    </row>
    <row r="45865" spans="27:29" x14ac:dyDescent="0.25">
      <c r="AA45865"/>
      <c r="AB45865"/>
      <c r="AC45865"/>
    </row>
    <row r="45866" spans="27:29" x14ac:dyDescent="0.25">
      <c r="AA45866"/>
      <c r="AB45866"/>
      <c r="AC45866"/>
    </row>
    <row r="45867" spans="27:29" x14ac:dyDescent="0.25">
      <c r="AA45867"/>
      <c r="AB45867"/>
      <c r="AC45867"/>
    </row>
    <row r="45868" spans="27:29" x14ac:dyDescent="0.25">
      <c r="AA45868"/>
      <c r="AB45868"/>
      <c r="AC45868"/>
    </row>
    <row r="45869" spans="27:29" x14ac:dyDescent="0.25">
      <c r="AA45869"/>
      <c r="AB45869"/>
      <c r="AC45869"/>
    </row>
    <row r="45870" spans="27:29" x14ac:dyDescent="0.25">
      <c r="AA45870"/>
      <c r="AB45870"/>
      <c r="AC45870"/>
    </row>
    <row r="45871" spans="27:29" x14ac:dyDescent="0.25">
      <c r="AA45871"/>
      <c r="AB45871"/>
      <c r="AC45871"/>
    </row>
    <row r="45872" spans="27:29" x14ac:dyDescent="0.25">
      <c r="AA45872"/>
      <c r="AB45872"/>
      <c r="AC45872"/>
    </row>
    <row r="45873" spans="27:29" x14ac:dyDescent="0.25">
      <c r="AA45873"/>
      <c r="AB45873"/>
      <c r="AC45873"/>
    </row>
    <row r="45874" spans="27:29" x14ac:dyDescent="0.25">
      <c r="AA45874"/>
      <c r="AB45874"/>
      <c r="AC45874"/>
    </row>
    <row r="45875" spans="27:29" x14ac:dyDescent="0.25">
      <c r="AA45875"/>
      <c r="AB45875"/>
      <c r="AC45875"/>
    </row>
    <row r="45876" spans="27:29" x14ac:dyDescent="0.25">
      <c r="AA45876"/>
      <c r="AB45876"/>
      <c r="AC45876"/>
    </row>
    <row r="45877" spans="27:29" x14ac:dyDescent="0.25">
      <c r="AA45877"/>
      <c r="AB45877"/>
      <c r="AC45877"/>
    </row>
    <row r="45878" spans="27:29" x14ac:dyDescent="0.25">
      <c r="AA45878"/>
      <c r="AB45878"/>
      <c r="AC45878"/>
    </row>
    <row r="45879" spans="27:29" x14ac:dyDescent="0.25">
      <c r="AA45879"/>
      <c r="AB45879"/>
      <c r="AC45879"/>
    </row>
    <row r="45880" spans="27:29" x14ac:dyDescent="0.25">
      <c r="AA45880"/>
      <c r="AB45880"/>
      <c r="AC45880"/>
    </row>
    <row r="45881" spans="27:29" x14ac:dyDescent="0.25">
      <c r="AA45881"/>
      <c r="AB45881"/>
      <c r="AC45881"/>
    </row>
    <row r="45882" spans="27:29" x14ac:dyDescent="0.25">
      <c r="AA45882"/>
      <c r="AB45882"/>
      <c r="AC45882"/>
    </row>
    <row r="45883" spans="27:29" x14ac:dyDescent="0.25">
      <c r="AA45883"/>
      <c r="AB45883"/>
      <c r="AC45883"/>
    </row>
    <row r="45884" spans="27:29" x14ac:dyDescent="0.25">
      <c r="AA45884"/>
      <c r="AB45884"/>
      <c r="AC45884"/>
    </row>
    <row r="45885" spans="27:29" x14ac:dyDescent="0.25">
      <c r="AA45885"/>
      <c r="AB45885"/>
      <c r="AC45885"/>
    </row>
    <row r="45886" spans="27:29" x14ac:dyDescent="0.25">
      <c r="AA45886"/>
      <c r="AB45886"/>
      <c r="AC45886"/>
    </row>
    <row r="45887" spans="27:29" x14ac:dyDescent="0.25">
      <c r="AA45887"/>
      <c r="AB45887"/>
      <c r="AC45887"/>
    </row>
    <row r="45888" spans="27:29" x14ac:dyDescent="0.25">
      <c r="AA45888"/>
      <c r="AB45888"/>
      <c r="AC45888"/>
    </row>
    <row r="45889" spans="27:29" x14ac:dyDescent="0.25">
      <c r="AA45889"/>
      <c r="AB45889"/>
      <c r="AC45889"/>
    </row>
    <row r="45890" spans="27:29" x14ac:dyDescent="0.25">
      <c r="AA45890"/>
      <c r="AB45890"/>
      <c r="AC45890"/>
    </row>
    <row r="45891" spans="27:29" x14ac:dyDescent="0.25">
      <c r="AA45891"/>
      <c r="AB45891"/>
      <c r="AC45891"/>
    </row>
    <row r="45892" spans="27:29" x14ac:dyDescent="0.25">
      <c r="AA45892"/>
      <c r="AB45892"/>
      <c r="AC45892"/>
    </row>
    <row r="45893" spans="27:29" x14ac:dyDescent="0.25">
      <c r="AA45893"/>
      <c r="AB45893"/>
      <c r="AC45893"/>
    </row>
    <row r="45894" spans="27:29" x14ac:dyDescent="0.25">
      <c r="AA45894"/>
      <c r="AB45894"/>
      <c r="AC45894"/>
    </row>
    <row r="45895" spans="27:29" x14ac:dyDescent="0.25">
      <c r="AA45895"/>
      <c r="AB45895"/>
      <c r="AC45895"/>
    </row>
    <row r="45896" spans="27:29" x14ac:dyDescent="0.25">
      <c r="AA45896"/>
      <c r="AB45896"/>
      <c r="AC45896"/>
    </row>
    <row r="45897" spans="27:29" x14ac:dyDescent="0.25">
      <c r="AA45897"/>
      <c r="AB45897"/>
      <c r="AC45897"/>
    </row>
    <row r="45898" spans="27:29" x14ac:dyDescent="0.25">
      <c r="AA45898"/>
      <c r="AB45898"/>
      <c r="AC45898"/>
    </row>
    <row r="45899" spans="27:29" x14ac:dyDescent="0.25">
      <c r="AA45899"/>
      <c r="AB45899"/>
      <c r="AC45899"/>
    </row>
    <row r="45900" spans="27:29" x14ac:dyDescent="0.25">
      <c r="AA45900"/>
      <c r="AB45900"/>
      <c r="AC45900"/>
    </row>
    <row r="45901" spans="27:29" x14ac:dyDescent="0.25">
      <c r="AA45901"/>
      <c r="AB45901"/>
      <c r="AC45901"/>
    </row>
    <row r="45902" spans="27:29" x14ac:dyDescent="0.25">
      <c r="AA45902"/>
      <c r="AB45902"/>
      <c r="AC45902"/>
    </row>
    <row r="45903" spans="27:29" x14ac:dyDescent="0.25">
      <c r="AA45903"/>
      <c r="AB45903"/>
      <c r="AC45903"/>
    </row>
    <row r="45904" spans="27:29" x14ac:dyDescent="0.25">
      <c r="AA45904"/>
      <c r="AB45904"/>
      <c r="AC45904"/>
    </row>
    <row r="45905" spans="27:29" x14ac:dyDescent="0.25">
      <c r="AA45905"/>
      <c r="AB45905"/>
      <c r="AC45905"/>
    </row>
    <row r="45906" spans="27:29" x14ac:dyDescent="0.25">
      <c r="AA45906"/>
      <c r="AB45906"/>
      <c r="AC45906"/>
    </row>
    <row r="45907" spans="27:29" x14ac:dyDescent="0.25">
      <c r="AA45907"/>
      <c r="AB45907"/>
      <c r="AC45907"/>
    </row>
    <row r="45908" spans="27:29" x14ac:dyDescent="0.25">
      <c r="AA45908"/>
      <c r="AB45908"/>
      <c r="AC45908"/>
    </row>
    <row r="45909" spans="27:29" x14ac:dyDescent="0.25">
      <c r="AA45909"/>
      <c r="AB45909"/>
      <c r="AC45909"/>
    </row>
    <row r="45910" spans="27:29" x14ac:dyDescent="0.25">
      <c r="AA45910"/>
      <c r="AB45910"/>
      <c r="AC45910"/>
    </row>
    <row r="45911" spans="27:29" x14ac:dyDescent="0.25">
      <c r="AA45911"/>
      <c r="AB45911"/>
      <c r="AC45911"/>
    </row>
    <row r="45912" spans="27:29" x14ac:dyDescent="0.25">
      <c r="AA45912"/>
      <c r="AB45912"/>
      <c r="AC45912"/>
    </row>
    <row r="45913" spans="27:29" x14ac:dyDescent="0.25">
      <c r="AA45913"/>
      <c r="AB45913"/>
      <c r="AC45913"/>
    </row>
    <row r="45914" spans="27:29" x14ac:dyDescent="0.25">
      <c r="AA45914"/>
      <c r="AB45914"/>
      <c r="AC45914"/>
    </row>
    <row r="45915" spans="27:29" x14ac:dyDescent="0.25">
      <c r="AA45915"/>
      <c r="AB45915"/>
      <c r="AC45915"/>
    </row>
    <row r="45916" spans="27:29" x14ac:dyDescent="0.25">
      <c r="AA45916"/>
      <c r="AB45916"/>
      <c r="AC45916"/>
    </row>
    <row r="45917" spans="27:29" x14ac:dyDescent="0.25">
      <c r="AA45917"/>
      <c r="AB45917"/>
      <c r="AC45917"/>
    </row>
    <row r="45918" spans="27:29" x14ac:dyDescent="0.25">
      <c r="AA45918"/>
      <c r="AB45918"/>
      <c r="AC45918"/>
    </row>
    <row r="45919" spans="27:29" x14ac:dyDescent="0.25">
      <c r="AA45919"/>
      <c r="AB45919"/>
      <c r="AC45919"/>
    </row>
    <row r="45920" spans="27:29" x14ac:dyDescent="0.25">
      <c r="AA45920"/>
      <c r="AB45920"/>
      <c r="AC45920"/>
    </row>
    <row r="45921" spans="27:29" x14ac:dyDescent="0.25">
      <c r="AA45921"/>
      <c r="AB45921"/>
      <c r="AC45921"/>
    </row>
    <row r="45922" spans="27:29" x14ac:dyDescent="0.25">
      <c r="AA45922"/>
      <c r="AB45922"/>
      <c r="AC45922"/>
    </row>
    <row r="45923" spans="27:29" x14ac:dyDescent="0.25">
      <c r="AA45923"/>
      <c r="AB45923"/>
      <c r="AC45923"/>
    </row>
    <row r="45924" spans="27:29" x14ac:dyDescent="0.25">
      <c r="AA45924"/>
      <c r="AB45924"/>
      <c r="AC45924"/>
    </row>
    <row r="45925" spans="27:29" x14ac:dyDescent="0.25">
      <c r="AA45925"/>
      <c r="AB45925"/>
      <c r="AC45925"/>
    </row>
    <row r="45926" spans="27:29" x14ac:dyDescent="0.25">
      <c r="AA45926"/>
      <c r="AB45926"/>
      <c r="AC45926"/>
    </row>
    <row r="45927" spans="27:29" x14ac:dyDescent="0.25">
      <c r="AA45927"/>
      <c r="AB45927"/>
      <c r="AC45927"/>
    </row>
    <row r="45928" spans="27:29" x14ac:dyDescent="0.25">
      <c r="AA45928"/>
      <c r="AB45928"/>
      <c r="AC45928"/>
    </row>
    <row r="45929" spans="27:29" x14ac:dyDescent="0.25">
      <c r="AA45929"/>
      <c r="AB45929"/>
      <c r="AC45929"/>
    </row>
    <row r="45930" spans="27:29" x14ac:dyDescent="0.25">
      <c r="AA45930"/>
      <c r="AB45930"/>
      <c r="AC45930"/>
    </row>
    <row r="45931" spans="27:29" x14ac:dyDescent="0.25">
      <c r="AA45931"/>
      <c r="AB45931"/>
      <c r="AC45931"/>
    </row>
    <row r="45932" spans="27:29" x14ac:dyDescent="0.25">
      <c r="AA45932"/>
      <c r="AB45932"/>
      <c r="AC45932"/>
    </row>
    <row r="45933" spans="27:29" x14ac:dyDescent="0.25">
      <c r="AA45933"/>
      <c r="AB45933"/>
      <c r="AC45933"/>
    </row>
    <row r="45934" spans="27:29" x14ac:dyDescent="0.25">
      <c r="AA45934"/>
      <c r="AB45934"/>
      <c r="AC45934"/>
    </row>
    <row r="45935" spans="27:29" x14ac:dyDescent="0.25">
      <c r="AA45935"/>
      <c r="AB45935"/>
      <c r="AC45935"/>
    </row>
    <row r="45936" spans="27:29" x14ac:dyDescent="0.25">
      <c r="AA45936"/>
      <c r="AB45936"/>
      <c r="AC45936"/>
    </row>
    <row r="45937" spans="27:29" x14ac:dyDescent="0.25">
      <c r="AA45937"/>
      <c r="AB45937"/>
      <c r="AC45937"/>
    </row>
    <row r="45938" spans="27:29" x14ac:dyDescent="0.25">
      <c r="AA45938"/>
      <c r="AB45938"/>
      <c r="AC45938"/>
    </row>
    <row r="45939" spans="27:29" x14ac:dyDescent="0.25">
      <c r="AA45939"/>
      <c r="AB45939"/>
      <c r="AC45939"/>
    </row>
    <row r="45940" spans="27:29" x14ac:dyDescent="0.25">
      <c r="AA45940"/>
      <c r="AB45940"/>
      <c r="AC45940"/>
    </row>
    <row r="45941" spans="27:29" x14ac:dyDescent="0.25">
      <c r="AA45941"/>
      <c r="AB45941"/>
      <c r="AC45941"/>
    </row>
    <row r="45942" spans="27:29" x14ac:dyDescent="0.25">
      <c r="AA45942"/>
      <c r="AB45942"/>
      <c r="AC45942"/>
    </row>
    <row r="45943" spans="27:29" x14ac:dyDescent="0.25">
      <c r="AA45943"/>
      <c r="AB45943"/>
      <c r="AC45943"/>
    </row>
    <row r="45944" spans="27:29" x14ac:dyDescent="0.25">
      <c r="AA45944"/>
      <c r="AB45944"/>
      <c r="AC45944"/>
    </row>
    <row r="45945" spans="27:29" x14ac:dyDescent="0.25">
      <c r="AA45945"/>
      <c r="AB45945"/>
      <c r="AC45945"/>
    </row>
    <row r="45946" spans="27:29" x14ac:dyDescent="0.25">
      <c r="AA45946"/>
      <c r="AB45946"/>
      <c r="AC45946"/>
    </row>
    <row r="45947" spans="27:29" x14ac:dyDescent="0.25">
      <c r="AA45947"/>
      <c r="AB45947"/>
      <c r="AC45947"/>
    </row>
    <row r="45948" spans="27:29" x14ac:dyDescent="0.25">
      <c r="AA45948"/>
      <c r="AB45948"/>
      <c r="AC45948"/>
    </row>
    <row r="45949" spans="27:29" x14ac:dyDescent="0.25">
      <c r="AA45949"/>
      <c r="AB45949"/>
      <c r="AC45949"/>
    </row>
    <row r="45950" spans="27:29" x14ac:dyDescent="0.25">
      <c r="AA45950"/>
      <c r="AB45950"/>
      <c r="AC45950"/>
    </row>
    <row r="45951" spans="27:29" x14ac:dyDescent="0.25">
      <c r="AA45951"/>
      <c r="AB45951"/>
      <c r="AC45951"/>
    </row>
    <row r="45952" spans="27:29" x14ac:dyDescent="0.25">
      <c r="AA45952"/>
      <c r="AB45952"/>
      <c r="AC45952"/>
    </row>
    <row r="45953" spans="27:29" x14ac:dyDescent="0.25">
      <c r="AA45953"/>
      <c r="AB45953"/>
      <c r="AC45953"/>
    </row>
    <row r="45954" spans="27:29" x14ac:dyDescent="0.25">
      <c r="AA45954"/>
      <c r="AB45954"/>
      <c r="AC45954"/>
    </row>
    <row r="45955" spans="27:29" x14ac:dyDescent="0.25">
      <c r="AA45955"/>
      <c r="AB45955"/>
      <c r="AC45955"/>
    </row>
    <row r="45956" spans="27:29" x14ac:dyDescent="0.25">
      <c r="AA45956"/>
      <c r="AB45956"/>
      <c r="AC45956"/>
    </row>
    <row r="45957" spans="27:29" x14ac:dyDescent="0.25">
      <c r="AA45957"/>
      <c r="AB45957"/>
      <c r="AC45957"/>
    </row>
    <row r="45958" spans="27:29" x14ac:dyDescent="0.25">
      <c r="AA45958"/>
      <c r="AB45958"/>
      <c r="AC45958"/>
    </row>
    <row r="45959" spans="27:29" x14ac:dyDescent="0.25">
      <c r="AA45959"/>
      <c r="AB45959"/>
      <c r="AC45959"/>
    </row>
    <row r="45960" spans="27:29" x14ac:dyDescent="0.25">
      <c r="AA45960"/>
      <c r="AB45960"/>
      <c r="AC45960"/>
    </row>
    <row r="45961" spans="27:29" x14ac:dyDescent="0.25">
      <c r="AA45961"/>
      <c r="AB45961"/>
      <c r="AC45961"/>
    </row>
    <row r="45962" spans="27:29" x14ac:dyDescent="0.25">
      <c r="AA45962"/>
      <c r="AB45962"/>
      <c r="AC45962"/>
    </row>
    <row r="45963" spans="27:29" x14ac:dyDescent="0.25">
      <c r="AA45963"/>
      <c r="AB45963"/>
      <c r="AC45963"/>
    </row>
    <row r="45964" spans="27:29" x14ac:dyDescent="0.25">
      <c r="AA45964"/>
      <c r="AB45964"/>
      <c r="AC45964"/>
    </row>
    <row r="45965" spans="27:29" x14ac:dyDescent="0.25">
      <c r="AA45965"/>
      <c r="AB45965"/>
      <c r="AC45965"/>
    </row>
    <row r="45966" spans="27:29" x14ac:dyDescent="0.25">
      <c r="AA45966"/>
      <c r="AB45966"/>
      <c r="AC45966"/>
    </row>
    <row r="45967" spans="27:29" x14ac:dyDescent="0.25">
      <c r="AA45967"/>
      <c r="AB45967"/>
      <c r="AC45967"/>
    </row>
    <row r="45968" spans="27:29" x14ac:dyDescent="0.25">
      <c r="AA45968"/>
      <c r="AB45968"/>
      <c r="AC45968"/>
    </row>
    <row r="45969" spans="27:29" x14ac:dyDescent="0.25">
      <c r="AA45969"/>
      <c r="AB45969"/>
      <c r="AC45969"/>
    </row>
    <row r="45970" spans="27:29" x14ac:dyDescent="0.25">
      <c r="AA45970"/>
      <c r="AB45970"/>
      <c r="AC45970"/>
    </row>
    <row r="45971" spans="27:29" x14ac:dyDescent="0.25">
      <c r="AA45971"/>
      <c r="AB45971"/>
      <c r="AC45971"/>
    </row>
    <row r="45972" spans="27:29" x14ac:dyDescent="0.25">
      <c r="AA45972"/>
      <c r="AB45972"/>
      <c r="AC45972"/>
    </row>
    <row r="45973" spans="27:29" x14ac:dyDescent="0.25">
      <c r="AA45973"/>
      <c r="AB45973"/>
      <c r="AC45973"/>
    </row>
    <row r="45974" spans="27:29" x14ac:dyDescent="0.25">
      <c r="AA45974"/>
      <c r="AB45974"/>
      <c r="AC45974"/>
    </row>
    <row r="45975" spans="27:29" x14ac:dyDescent="0.25">
      <c r="AA45975"/>
      <c r="AB45975"/>
      <c r="AC45975"/>
    </row>
    <row r="45976" spans="27:29" x14ac:dyDescent="0.25">
      <c r="AA45976"/>
      <c r="AB45976"/>
      <c r="AC45976"/>
    </row>
    <row r="45977" spans="27:29" x14ac:dyDescent="0.25">
      <c r="AA45977"/>
      <c r="AB45977"/>
      <c r="AC45977"/>
    </row>
    <row r="45978" spans="27:29" x14ac:dyDescent="0.25">
      <c r="AA45978"/>
      <c r="AB45978"/>
      <c r="AC45978"/>
    </row>
    <row r="45979" spans="27:29" x14ac:dyDescent="0.25">
      <c r="AA45979"/>
      <c r="AB45979"/>
      <c r="AC45979"/>
    </row>
    <row r="45980" spans="27:29" x14ac:dyDescent="0.25">
      <c r="AA45980"/>
      <c r="AB45980"/>
      <c r="AC45980"/>
    </row>
    <row r="45981" spans="27:29" x14ac:dyDescent="0.25">
      <c r="AA45981"/>
      <c r="AB45981"/>
      <c r="AC45981"/>
    </row>
    <row r="45982" spans="27:29" x14ac:dyDescent="0.25">
      <c r="AA45982"/>
      <c r="AB45982"/>
      <c r="AC45982"/>
    </row>
    <row r="45983" spans="27:29" x14ac:dyDescent="0.25">
      <c r="AA45983"/>
      <c r="AB45983"/>
      <c r="AC45983"/>
    </row>
    <row r="45984" spans="27:29" x14ac:dyDescent="0.25">
      <c r="AA45984"/>
      <c r="AB45984"/>
      <c r="AC45984"/>
    </row>
    <row r="45985" spans="27:29" x14ac:dyDescent="0.25">
      <c r="AA45985"/>
      <c r="AB45985"/>
      <c r="AC45985"/>
    </row>
    <row r="45986" spans="27:29" x14ac:dyDescent="0.25">
      <c r="AA45986"/>
      <c r="AB45986"/>
      <c r="AC45986"/>
    </row>
    <row r="45987" spans="27:29" x14ac:dyDescent="0.25">
      <c r="AA45987"/>
      <c r="AB45987"/>
      <c r="AC45987"/>
    </row>
    <row r="45988" spans="27:29" x14ac:dyDescent="0.25">
      <c r="AA45988"/>
      <c r="AB45988"/>
      <c r="AC45988"/>
    </row>
    <row r="45989" spans="27:29" x14ac:dyDescent="0.25">
      <c r="AA45989"/>
      <c r="AB45989"/>
      <c r="AC45989"/>
    </row>
    <row r="45990" spans="27:29" x14ac:dyDescent="0.25">
      <c r="AA45990"/>
      <c r="AB45990"/>
      <c r="AC45990"/>
    </row>
    <row r="45991" spans="27:29" x14ac:dyDescent="0.25">
      <c r="AA45991"/>
      <c r="AB45991"/>
      <c r="AC45991"/>
    </row>
    <row r="45992" spans="27:29" x14ac:dyDescent="0.25">
      <c r="AA45992"/>
      <c r="AB45992"/>
      <c r="AC45992"/>
    </row>
    <row r="45993" spans="27:29" x14ac:dyDescent="0.25">
      <c r="AA45993"/>
      <c r="AB45993"/>
      <c r="AC45993"/>
    </row>
    <row r="45994" spans="27:29" x14ac:dyDescent="0.25">
      <c r="AA45994"/>
      <c r="AB45994"/>
      <c r="AC45994"/>
    </row>
    <row r="45995" spans="27:29" x14ac:dyDescent="0.25">
      <c r="AA45995"/>
      <c r="AB45995"/>
      <c r="AC45995"/>
    </row>
    <row r="45996" spans="27:29" x14ac:dyDescent="0.25">
      <c r="AA45996"/>
      <c r="AB45996"/>
      <c r="AC45996"/>
    </row>
    <row r="45997" spans="27:29" x14ac:dyDescent="0.25">
      <c r="AA45997"/>
      <c r="AB45997"/>
      <c r="AC45997"/>
    </row>
    <row r="45998" spans="27:29" x14ac:dyDescent="0.25">
      <c r="AA45998"/>
      <c r="AB45998"/>
      <c r="AC45998"/>
    </row>
    <row r="45999" spans="27:29" x14ac:dyDescent="0.25">
      <c r="AA45999"/>
      <c r="AB45999"/>
      <c r="AC45999"/>
    </row>
    <row r="46000" spans="27:29" x14ac:dyDescent="0.25">
      <c r="AA46000"/>
      <c r="AB46000"/>
      <c r="AC46000"/>
    </row>
    <row r="46001" spans="27:29" x14ac:dyDescent="0.25">
      <c r="AA46001"/>
      <c r="AB46001"/>
      <c r="AC46001"/>
    </row>
    <row r="46002" spans="27:29" x14ac:dyDescent="0.25">
      <c r="AA46002"/>
      <c r="AB46002"/>
      <c r="AC46002"/>
    </row>
    <row r="46003" spans="27:29" x14ac:dyDescent="0.25">
      <c r="AA46003"/>
      <c r="AB46003"/>
      <c r="AC46003"/>
    </row>
    <row r="46004" spans="27:29" x14ac:dyDescent="0.25">
      <c r="AA46004"/>
      <c r="AB46004"/>
      <c r="AC46004"/>
    </row>
    <row r="46005" spans="27:29" x14ac:dyDescent="0.25">
      <c r="AA46005"/>
      <c r="AB46005"/>
      <c r="AC46005"/>
    </row>
    <row r="46006" spans="27:29" x14ac:dyDescent="0.25">
      <c r="AA46006"/>
      <c r="AB46006"/>
      <c r="AC46006"/>
    </row>
    <row r="46007" spans="27:29" x14ac:dyDescent="0.25">
      <c r="AA46007"/>
      <c r="AB46007"/>
      <c r="AC46007"/>
    </row>
    <row r="46008" spans="27:29" x14ac:dyDescent="0.25">
      <c r="AA46008"/>
      <c r="AB46008"/>
      <c r="AC46008"/>
    </row>
    <row r="46009" spans="27:29" x14ac:dyDescent="0.25">
      <c r="AA46009"/>
      <c r="AB46009"/>
      <c r="AC46009"/>
    </row>
    <row r="46010" spans="27:29" x14ac:dyDescent="0.25">
      <c r="AA46010"/>
      <c r="AB46010"/>
      <c r="AC46010"/>
    </row>
    <row r="46011" spans="27:29" x14ac:dyDescent="0.25">
      <c r="AA46011"/>
      <c r="AB46011"/>
      <c r="AC46011"/>
    </row>
    <row r="46012" spans="27:29" x14ac:dyDescent="0.25">
      <c r="AA46012"/>
      <c r="AB46012"/>
      <c r="AC46012"/>
    </row>
    <row r="46013" spans="27:29" x14ac:dyDescent="0.25">
      <c r="AA46013"/>
      <c r="AB46013"/>
      <c r="AC46013"/>
    </row>
    <row r="46014" spans="27:29" x14ac:dyDescent="0.25">
      <c r="AA46014"/>
      <c r="AB46014"/>
      <c r="AC46014"/>
    </row>
    <row r="46015" spans="27:29" x14ac:dyDescent="0.25">
      <c r="AA46015"/>
      <c r="AB46015"/>
      <c r="AC46015"/>
    </row>
    <row r="46016" spans="27:29" x14ac:dyDescent="0.25">
      <c r="AA46016"/>
      <c r="AB46016"/>
      <c r="AC46016"/>
    </row>
    <row r="46017" spans="27:29" x14ac:dyDescent="0.25">
      <c r="AA46017"/>
      <c r="AB46017"/>
      <c r="AC46017"/>
    </row>
    <row r="46018" spans="27:29" x14ac:dyDescent="0.25">
      <c r="AA46018"/>
      <c r="AB46018"/>
      <c r="AC46018"/>
    </row>
    <row r="46019" spans="27:29" x14ac:dyDescent="0.25">
      <c r="AA46019"/>
      <c r="AB46019"/>
      <c r="AC46019"/>
    </row>
    <row r="46020" spans="27:29" x14ac:dyDescent="0.25">
      <c r="AA46020"/>
      <c r="AB46020"/>
      <c r="AC46020"/>
    </row>
    <row r="46021" spans="27:29" x14ac:dyDescent="0.25">
      <c r="AA46021"/>
      <c r="AB46021"/>
      <c r="AC46021"/>
    </row>
    <row r="46022" spans="27:29" x14ac:dyDescent="0.25">
      <c r="AA46022"/>
      <c r="AB46022"/>
      <c r="AC46022"/>
    </row>
    <row r="46023" spans="27:29" x14ac:dyDescent="0.25">
      <c r="AA46023"/>
      <c r="AB46023"/>
      <c r="AC46023"/>
    </row>
    <row r="46024" spans="27:29" x14ac:dyDescent="0.25">
      <c r="AA46024"/>
      <c r="AB46024"/>
      <c r="AC46024"/>
    </row>
    <row r="46025" spans="27:29" x14ac:dyDescent="0.25">
      <c r="AA46025"/>
      <c r="AB46025"/>
      <c r="AC46025"/>
    </row>
    <row r="46026" spans="27:29" x14ac:dyDescent="0.25">
      <c r="AA46026"/>
      <c r="AB46026"/>
      <c r="AC46026"/>
    </row>
    <row r="46027" spans="27:29" x14ac:dyDescent="0.25">
      <c r="AA46027"/>
      <c r="AB46027"/>
      <c r="AC46027"/>
    </row>
    <row r="46028" spans="27:29" x14ac:dyDescent="0.25">
      <c r="AA46028"/>
      <c r="AB46028"/>
      <c r="AC46028"/>
    </row>
    <row r="46029" spans="27:29" x14ac:dyDescent="0.25">
      <c r="AA46029"/>
      <c r="AB46029"/>
      <c r="AC46029"/>
    </row>
    <row r="46030" spans="27:29" x14ac:dyDescent="0.25">
      <c r="AA46030"/>
      <c r="AB46030"/>
      <c r="AC46030"/>
    </row>
    <row r="46031" spans="27:29" x14ac:dyDescent="0.25">
      <c r="AA46031"/>
      <c r="AB46031"/>
      <c r="AC46031"/>
    </row>
    <row r="46032" spans="27:29" x14ac:dyDescent="0.25">
      <c r="AA46032"/>
      <c r="AB46032"/>
      <c r="AC46032"/>
    </row>
    <row r="46033" spans="27:29" x14ac:dyDescent="0.25">
      <c r="AA46033"/>
      <c r="AB46033"/>
      <c r="AC46033"/>
    </row>
    <row r="46034" spans="27:29" x14ac:dyDescent="0.25">
      <c r="AA46034"/>
      <c r="AB46034"/>
      <c r="AC46034"/>
    </row>
    <row r="46035" spans="27:29" x14ac:dyDescent="0.25">
      <c r="AA46035"/>
      <c r="AB46035"/>
      <c r="AC46035"/>
    </row>
    <row r="46036" spans="27:29" x14ac:dyDescent="0.25">
      <c r="AA46036"/>
      <c r="AB46036"/>
      <c r="AC46036"/>
    </row>
    <row r="46037" spans="27:29" x14ac:dyDescent="0.25">
      <c r="AA46037"/>
      <c r="AB46037"/>
      <c r="AC46037"/>
    </row>
    <row r="46038" spans="27:29" x14ac:dyDescent="0.25">
      <c r="AA46038"/>
      <c r="AB46038"/>
      <c r="AC46038"/>
    </row>
    <row r="46039" spans="27:29" x14ac:dyDescent="0.25">
      <c r="AA46039"/>
      <c r="AB46039"/>
      <c r="AC46039"/>
    </row>
    <row r="46040" spans="27:29" x14ac:dyDescent="0.25">
      <c r="AA46040"/>
      <c r="AB46040"/>
      <c r="AC46040"/>
    </row>
    <row r="46041" spans="27:29" x14ac:dyDescent="0.25">
      <c r="AA46041"/>
      <c r="AB46041"/>
      <c r="AC46041"/>
    </row>
    <row r="46042" spans="27:29" x14ac:dyDescent="0.25">
      <c r="AA46042"/>
      <c r="AB46042"/>
      <c r="AC46042"/>
    </row>
    <row r="46043" spans="27:29" x14ac:dyDescent="0.25">
      <c r="AA46043"/>
      <c r="AB46043"/>
      <c r="AC46043"/>
    </row>
    <row r="46044" spans="27:29" x14ac:dyDescent="0.25">
      <c r="AA46044"/>
      <c r="AB46044"/>
      <c r="AC46044"/>
    </row>
    <row r="46045" spans="27:29" x14ac:dyDescent="0.25">
      <c r="AA46045"/>
      <c r="AB46045"/>
      <c r="AC46045"/>
    </row>
    <row r="46046" spans="27:29" x14ac:dyDescent="0.25">
      <c r="AA46046"/>
      <c r="AB46046"/>
      <c r="AC46046"/>
    </row>
    <row r="46047" spans="27:29" x14ac:dyDescent="0.25">
      <c r="AA46047"/>
      <c r="AB46047"/>
      <c r="AC46047"/>
    </row>
    <row r="46048" spans="27:29" x14ac:dyDescent="0.25">
      <c r="AA46048"/>
      <c r="AB46048"/>
      <c r="AC46048"/>
    </row>
    <row r="46049" spans="27:29" x14ac:dyDescent="0.25">
      <c r="AA46049"/>
      <c r="AB46049"/>
      <c r="AC46049"/>
    </row>
    <row r="46050" spans="27:29" x14ac:dyDescent="0.25">
      <c r="AA46050"/>
      <c r="AB46050"/>
      <c r="AC46050"/>
    </row>
    <row r="46051" spans="27:29" x14ac:dyDescent="0.25">
      <c r="AA46051"/>
      <c r="AB46051"/>
      <c r="AC46051"/>
    </row>
    <row r="46052" spans="27:29" x14ac:dyDescent="0.25">
      <c r="AA46052"/>
      <c r="AB46052"/>
      <c r="AC46052"/>
    </row>
    <row r="46053" spans="27:29" x14ac:dyDescent="0.25">
      <c r="AA46053"/>
      <c r="AB46053"/>
      <c r="AC46053"/>
    </row>
    <row r="46054" spans="27:29" x14ac:dyDescent="0.25">
      <c r="AA46054"/>
      <c r="AB46054"/>
      <c r="AC46054"/>
    </row>
    <row r="46055" spans="27:29" x14ac:dyDescent="0.25">
      <c r="AA46055"/>
      <c r="AB46055"/>
      <c r="AC46055"/>
    </row>
    <row r="46056" spans="27:29" x14ac:dyDescent="0.25">
      <c r="AA46056"/>
      <c r="AB46056"/>
      <c r="AC46056"/>
    </row>
    <row r="46057" spans="27:29" x14ac:dyDescent="0.25">
      <c r="AA46057"/>
      <c r="AB46057"/>
      <c r="AC46057"/>
    </row>
    <row r="46058" spans="27:29" x14ac:dyDescent="0.25">
      <c r="AA46058"/>
      <c r="AB46058"/>
      <c r="AC46058"/>
    </row>
    <row r="46059" spans="27:29" x14ac:dyDescent="0.25">
      <c r="AA46059"/>
      <c r="AB46059"/>
      <c r="AC46059"/>
    </row>
    <row r="46060" spans="27:29" x14ac:dyDescent="0.25">
      <c r="AA46060"/>
      <c r="AB46060"/>
      <c r="AC46060"/>
    </row>
    <row r="46061" spans="27:29" x14ac:dyDescent="0.25">
      <c r="AA46061"/>
      <c r="AB46061"/>
      <c r="AC46061"/>
    </row>
    <row r="46062" spans="27:29" x14ac:dyDescent="0.25">
      <c r="AA46062"/>
      <c r="AB46062"/>
      <c r="AC46062"/>
    </row>
    <row r="46063" spans="27:29" x14ac:dyDescent="0.25">
      <c r="AA46063"/>
      <c r="AB46063"/>
      <c r="AC46063"/>
    </row>
    <row r="46064" spans="27:29" x14ac:dyDescent="0.25">
      <c r="AA46064"/>
      <c r="AB46064"/>
      <c r="AC46064"/>
    </row>
    <row r="46065" spans="27:29" x14ac:dyDescent="0.25">
      <c r="AA46065"/>
      <c r="AB46065"/>
      <c r="AC46065"/>
    </row>
    <row r="46066" spans="27:29" x14ac:dyDescent="0.25">
      <c r="AA46066"/>
      <c r="AB46066"/>
      <c r="AC46066"/>
    </row>
    <row r="46067" spans="27:29" x14ac:dyDescent="0.25">
      <c r="AA46067"/>
      <c r="AB46067"/>
      <c r="AC46067"/>
    </row>
    <row r="46068" spans="27:29" x14ac:dyDescent="0.25">
      <c r="AA46068"/>
      <c r="AB46068"/>
      <c r="AC46068"/>
    </row>
    <row r="46069" spans="27:29" x14ac:dyDescent="0.25">
      <c r="AA46069"/>
      <c r="AB46069"/>
      <c r="AC46069"/>
    </row>
    <row r="46070" spans="27:29" x14ac:dyDescent="0.25">
      <c r="AA46070"/>
      <c r="AB46070"/>
      <c r="AC46070"/>
    </row>
    <row r="46071" spans="27:29" x14ac:dyDescent="0.25">
      <c r="AA46071"/>
      <c r="AB46071"/>
      <c r="AC46071"/>
    </row>
    <row r="46072" spans="27:29" x14ac:dyDescent="0.25">
      <c r="AA46072"/>
      <c r="AB46072"/>
      <c r="AC46072"/>
    </row>
    <row r="46073" spans="27:29" x14ac:dyDescent="0.25">
      <c r="AA46073"/>
      <c r="AB46073"/>
      <c r="AC46073"/>
    </row>
    <row r="46074" spans="27:29" x14ac:dyDescent="0.25">
      <c r="AA46074"/>
      <c r="AB46074"/>
      <c r="AC46074"/>
    </row>
    <row r="46075" spans="27:29" x14ac:dyDescent="0.25">
      <c r="AA46075"/>
      <c r="AB46075"/>
      <c r="AC46075"/>
    </row>
    <row r="46076" spans="27:29" x14ac:dyDescent="0.25">
      <c r="AA46076"/>
      <c r="AB46076"/>
      <c r="AC46076"/>
    </row>
    <row r="46077" spans="27:29" x14ac:dyDescent="0.25">
      <c r="AA46077"/>
      <c r="AB46077"/>
      <c r="AC46077"/>
    </row>
    <row r="46078" spans="27:29" x14ac:dyDescent="0.25">
      <c r="AA46078"/>
      <c r="AB46078"/>
      <c r="AC46078"/>
    </row>
    <row r="46079" spans="27:29" x14ac:dyDescent="0.25">
      <c r="AA46079"/>
      <c r="AB46079"/>
      <c r="AC46079"/>
    </row>
    <row r="46080" spans="27:29" x14ac:dyDescent="0.25">
      <c r="AA46080"/>
      <c r="AB46080"/>
      <c r="AC46080"/>
    </row>
    <row r="46081" spans="27:29" x14ac:dyDescent="0.25">
      <c r="AA46081"/>
      <c r="AB46081"/>
      <c r="AC46081"/>
    </row>
    <row r="46082" spans="27:29" x14ac:dyDescent="0.25">
      <c r="AA46082"/>
      <c r="AB46082"/>
      <c r="AC46082"/>
    </row>
    <row r="46083" spans="27:29" x14ac:dyDescent="0.25">
      <c r="AA46083"/>
      <c r="AB46083"/>
      <c r="AC46083"/>
    </row>
    <row r="46084" spans="27:29" x14ac:dyDescent="0.25">
      <c r="AA46084"/>
      <c r="AB46084"/>
      <c r="AC46084"/>
    </row>
    <row r="46085" spans="27:29" x14ac:dyDescent="0.25">
      <c r="AA46085"/>
      <c r="AB46085"/>
      <c r="AC46085"/>
    </row>
    <row r="46086" spans="27:29" x14ac:dyDescent="0.25">
      <c r="AA46086"/>
      <c r="AB46086"/>
      <c r="AC46086"/>
    </row>
    <row r="46087" spans="27:29" x14ac:dyDescent="0.25">
      <c r="AA46087"/>
      <c r="AB46087"/>
      <c r="AC46087"/>
    </row>
    <row r="46088" spans="27:29" x14ac:dyDescent="0.25">
      <c r="AA46088"/>
      <c r="AB46088"/>
      <c r="AC46088"/>
    </row>
    <row r="46089" spans="27:29" x14ac:dyDescent="0.25">
      <c r="AA46089"/>
      <c r="AB46089"/>
      <c r="AC46089"/>
    </row>
    <row r="46090" spans="27:29" x14ac:dyDescent="0.25">
      <c r="AA46090"/>
      <c r="AB46090"/>
      <c r="AC46090"/>
    </row>
    <row r="46091" spans="27:29" x14ac:dyDescent="0.25">
      <c r="AA46091"/>
      <c r="AB46091"/>
      <c r="AC46091"/>
    </row>
    <row r="46092" spans="27:29" x14ac:dyDescent="0.25">
      <c r="AA46092"/>
      <c r="AB46092"/>
      <c r="AC46092"/>
    </row>
    <row r="46093" spans="27:29" x14ac:dyDescent="0.25">
      <c r="AA46093"/>
      <c r="AB46093"/>
      <c r="AC46093"/>
    </row>
    <row r="46094" spans="27:29" x14ac:dyDescent="0.25">
      <c r="AA46094"/>
      <c r="AB46094"/>
      <c r="AC46094"/>
    </row>
    <row r="46095" spans="27:29" x14ac:dyDescent="0.25">
      <c r="AA46095"/>
      <c r="AB46095"/>
      <c r="AC46095"/>
    </row>
    <row r="46096" spans="27:29" x14ac:dyDescent="0.25">
      <c r="AA46096"/>
      <c r="AB46096"/>
      <c r="AC46096"/>
    </row>
    <row r="46097" spans="27:29" x14ac:dyDescent="0.25">
      <c r="AA46097"/>
      <c r="AB46097"/>
      <c r="AC46097"/>
    </row>
    <row r="46098" spans="27:29" x14ac:dyDescent="0.25">
      <c r="AA46098"/>
      <c r="AB46098"/>
      <c r="AC46098"/>
    </row>
    <row r="46099" spans="27:29" x14ac:dyDescent="0.25">
      <c r="AA46099"/>
      <c r="AB46099"/>
      <c r="AC46099"/>
    </row>
    <row r="46100" spans="27:29" x14ac:dyDescent="0.25">
      <c r="AA46100"/>
      <c r="AB46100"/>
      <c r="AC46100"/>
    </row>
    <row r="46101" spans="27:29" x14ac:dyDescent="0.25">
      <c r="AA46101"/>
      <c r="AB46101"/>
      <c r="AC46101"/>
    </row>
    <row r="46102" spans="27:29" x14ac:dyDescent="0.25">
      <c r="AA46102"/>
      <c r="AB46102"/>
      <c r="AC46102"/>
    </row>
    <row r="46103" spans="27:29" x14ac:dyDescent="0.25">
      <c r="AA46103"/>
      <c r="AB46103"/>
      <c r="AC46103"/>
    </row>
    <row r="46104" spans="27:29" x14ac:dyDescent="0.25">
      <c r="AA46104"/>
      <c r="AB46104"/>
      <c r="AC46104"/>
    </row>
    <row r="46105" spans="27:29" x14ac:dyDescent="0.25">
      <c r="AA46105"/>
      <c r="AB46105"/>
      <c r="AC46105"/>
    </row>
    <row r="46106" spans="27:29" x14ac:dyDescent="0.25">
      <c r="AA46106"/>
      <c r="AB46106"/>
      <c r="AC46106"/>
    </row>
    <row r="46107" spans="27:29" x14ac:dyDescent="0.25">
      <c r="AA46107"/>
      <c r="AB46107"/>
      <c r="AC46107"/>
    </row>
    <row r="46108" spans="27:29" x14ac:dyDescent="0.25">
      <c r="AA46108"/>
      <c r="AB46108"/>
      <c r="AC46108"/>
    </row>
    <row r="46109" spans="27:29" x14ac:dyDescent="0.25">
      <c r="AA46109"/>
      <c r="AB46109"/>
      <c r="AC46109"/>
    </row>
    <row r="46110" spans="27:29" x14ac:dyDescent="0.25">
      <c r="AA46110"/>
      <c r="AB46110"/>
      <c r="AC46110"/>
    </row>
    <row r="46111" spans="27:29" x14ac:dyDescent="0.25">
      <c r="AA46111"/>
      <c r="AB46111"/>
      <c r="AC46111"/>
    </row>
    <row r="46112" spans="27:29" x14ac:dyDescent="0.25">
      <c r="AA46112"/>
      <c r="AB46112"/>
      <c r="AC46112"/>
    </row>
    <row r="46113" spans="27:29" x14ac:dyDescent="0.25">
      <c r="AA46113"/>
      <c r="AB46113"/>
      <c r="AC46113"/>
    </row>
    <row r="46114" spans="27:29" x14ac:dyDescent="0.25">
      <c r="AA46114"/>
      <c r="AB46114"/>
      <c r="AC46114"/>
    </row>
    <row r="46115" spans="27:29" x14ac:dyDescent="0.25">
      <c r="AA46115"/>
      <c r="AB46115"/>
      <c r="AC46115"/>
    </row>
    <row r="46116" spans="27:29" x14ac:dyDescent="0.25">
      <c r="AA46116"/>
      <c r="AB46116"/>
      <c r="AC46116"/>
    </row>
    <row r="46117" spans="27:29" x14ac:dyDescent="0.25">
      <c r="AA46117"/>
      <c r="AB46117"/>
      <c r="AC46117"/>
    </row>
    <row r="46118" spans="27:29" x14ac:dyDescent="0.25">
      <c r="AA46118"/>
      <c r="AB46118"/>
      <c r="AC46118"/>
    </row>
    <row r="46119" spans="27:29" x14ac:dyDescent="0.25">
      <c r="AA46119"/>
      <c r="AB46119"/>
      <c r="AC46119"/>
    </row>
    <row r="46120" spans="27:29" x14ac:dyDescent="0.25">
      <c r="AA46120"/>
      <c r="AB46120"/>
      <c r="AC46120"/>
    </row>
    <row r="46121" spans="27:29" x14ac:dyDescent="0.25">
      <c r="AA46121"/>
      <c r="AB46121"/>
      <c r="AC46121"/>
    </row>
    <row r="46122" spans="27:29" x14ac:dyDescent="0.25">
      <c r="AA46122"/>
      <c r="AB46122"/>
      <c r="AC46122"/>
    </row>
    <row r="46123" spans="27:29" x14ac:dyDescent="0.25">
      <c r="AA46123"/>
      <c r="AB46123"/>
      <c r="AC46123"/>
    </row>
    <row r="46124" spans="27:29" x14ac:dyDescent="0.25">
      <c r="AA46124"/>
      <c r="AB46124"/>
      <c r="AC46124"/>
    </row>
    <row r="46125" spans="27:29" x14ac:dyDescent="0.25">
      <c r="AA46125"/>
      <c r="AB46125"/>
      <c r="AC46125"/>
    </row>
    <row r="46126" spans="27:29" x14ac:dyDescent="0.25">
      <c r="AA46126"/>
      <c r="AB46126"/>
      <c r="AC46126"/>
    </row>
    <row r="46127" spans="27:29" x14ac:dyDescent="0.25">
      <c r="AA46127"/>
      <c r="AB46127"/>
      <c r="AC46127"/>
    </row>
    <row r="46128" spans="27:29" x14ac:dyDescent="0.25">
      <c r="AA46128"/>
      <c r="AB46128"/>
      <c r="AC46128"/>
    </row>
    <row r="46129" spans="27:29" x14ac:dyDescent="0.25">
      <c r="AA46129"/>
      <c r="AB46129"/>
      <c r="AC46129"/>
    </row>
    <row r="46130" spans="27:29" x14ac:dyDescent="0.25">
      <c r="AA46130"/>
      <c r="AB46130"/>
      <c r="AC46130"/>
    </row>
    <row r="46131" spans="27:29" x14ac:dyDescent="0.25">
      <c r="AA46131"/>
      <c r="AB46131"/>
      <c r="AC46131"/>
    </row>
    <row r="46132" spans="27:29" x14ac:dyDescent="0.25">
      <c r="AA46132"/>
      <c r="AB46132"/>
      <c r="AC46132"/>
    </row>
    <row r="46133" spans="27:29" x14ac:dyDescent="0.25">
      <c r="AA46133"/>
      <c r="AB46133"/>
      <c r="AC46133"/>
    </row>
    <row r="46134" spans="27:29" x14ac:dyDescent="0.25">
      <c r="AA46134"/>
      <c r="AB46134"/>
      <c r="AC46134"/>
    </row>
    <row r="46135" spans="27:29" x14ac:dyDescent="0.25">
      <c r="AA46135"/>
      <c r="AB46135"/>
      <c r="AC46135"/>
    </row>
    <row r="46136" spans="27:29" x14ac:dyDescent="0.25">
      <c r="AA46136"/>
      <c r="AB46136"/>
      <c r="AC46136"/>
    </row>
    <row r="46137" spans="27:29" x14ac:dyDescent="0.25">
      <c r="AA46137"/>
      <c r="AB46137"/>
      <c r="AC46137"/>
    </row>
    <row r="46138" spans="27:29" x14ac:dyDescent="0.25">
      <c r="AA46138"/>
      <c r="AB46138"/>
      <c r="AC46138"/>
    </row>
    <row r="46139" spans="27:29" x14ac:dyDescent="0.25">
      <c r="AA46139"/>
      <c r="AB46139"/>
      <c r="AC46139"/>
    </row>
    <row r="46140" spans="27:29" x14ac:dyDescent="0.25">
      <c r="AA46140"/>
      <c r="AB46140"/>
      <c r="AC46140"/>
    </row>
    <row r="46141" spans="27:29" x14ac:dyDescent="0.25">
      <c r="AA46141"/>
      <c r="AB46141"/>
      <c r="AC46141"/>
    </row>
    <row r="46142" spans="27:29" x14ac:dyDescent="0.25">
      <c r="AA46142"/>
      <c r="AB46142"/>
      <c r="AC46142"/>
    </row>
    <row r="46143" spans="27:29" x14ac:dyDescent="0.25">
      <c r="AA46143"/>
      <c r="AB46143"/>
      <c r="AC46143"/>
    </row>
    <row r="46144" spans="27:29" x14ac:dyDescent="0.25">
      <c r="AA46144"/>
      <c r="AB46144"/>
      <c r="AC46144"/>
    </row>
    <row r="46145" spans="27:29" x14ac:dyDescent="0.25">
      <c r="AA46145"/>
      <c r="AB46145"/>
      <c r="AC46145"/>
    </row>
    <row r="46146" spans="27:29" x14ac:dyDescent="0.25">
      <c r="AA46146"/>
      <c r="AB46146"/>
      <c r="AC46146"/>
    </row>
    <row r="46147" spans="27:29" x14ac:dyDescent="0.25">
      <c r="AA46147"/>
      <c r="AB46147"/>
      <c r="AC46147"/>
    </row>
    <row r="46148" spans="27:29" x14ac:dyDescent="0.25">
      <c r="AA46148"/>
      <c r="AB46148"/>
      <c r="AC46148"/>
    </row>
    <row r="46149" spans="27:29" x14ac:dyDescent="0.25">
      <c r="AA46149"/>
      <c r="AB46149"/>
      <c r="AC46149"/>
    </row>
    <row r="46150" spans="27:29" x14ac:dyDescent="0.25">
      <c r="AA46150"/>
      <c r="AB46150"/>
      <c r="AC46150"/>
    </row>
    <row r="46151" spans="27:29" x14ac:dyDescent="0.25">
      <c r="AA46151"/>
      <c r="AB46151"/>
      <c r="AC46151"/>
    </row>
    <row r="46152" spans="27:29" x14ac:dyDescent="0.25">
      <c r="AA46152"/>
      <c r="AB46152"/>
      <c r="AC46152"/>
    </row>
    <row r="46153" spans="27:29" x14ac:dyDescent="0.25">
      <c r="AA46153"/>
      <c r="AB46153"/>
      <c r="AC46153"/>
    </row>
    <row r="46154" spans="27:29" x14ac:dyDescent="0.25">
      <c r="AA46154"/>
      <c r="AB46154"/>
      <c r="AC46154"/>
    </row>
    <row r="46155" spans="27:29" x14ac:dyDescent="0.25">
      <c r="AA46155"/>
      <c r="AB46155"/>
      <c r="AC46155"/>
    </row>
    <row r="46156" spans="27:29" x14ac:dyDescent="0.25">
      <c r="AA46156"/>
      <c r="AB46156"/>
      <c r="AC46156"/>
    </row>
    <row r="46157" spans="27:29" x14ac:dyDescent="0.25">
      <c r="AA46157"/>
      <c r="AB46157"/>
      <c r="AC46157"/>
    </row>
    <row r="46158" spans="27:29" x14ac:dyDescent="0.25">
      <c r="AA46158"/>
      <c r="AB46158"/>
      <c r="AC46158"/>
    </row>
    <row r="46159" spans="27:29" x14ac:dyDescent="0.25">
      <c r="AA46159"/>
      <c r="AB46159"/>
      <c r="AC46159"/>
    </row>
    <row r="46160" spans="27:29" x14ac:dyDescent="0.25">
      <c r="AA46160"/>
      <c r="AB46160"/>
      <c r="AC46160"/>
    </row>
    <row r="46161" spans="27:29" x14ac:dyDescent="0.25">
      <c r="AA46161"/>
      <c r="AB46161"/>
      <c r="AC46161"/>
    </row>
    <row r="46162" spans="27:29" x14ac:dyDescent="0.25">
      <c r="AA46162"/>
      <c r="AB46162"/>
      <c r="AC46162"/>
    </row>
    <row r="46163" spans="27:29" x14ac:dyDescent="0.25">
      <c r="AA46163"/>
      <c r="AB46163"/>
      <c r="AC46163"/>
    </row>
    <row r="46164" spans="27:29" x14ac:dyDescent="0.25">
      <c r="AA46164"/>
      <c r="AB46164"/>
      <c r="AC46164"/>
    </row>
    <row r="46165" spans="27:29" x14ac:dyDescent="0.25">
      <c r="AA46165"/>
      <c r="AB46165"/>
      <c r="AC46165"/>
    </row>
    <row r="46166" spans="27:29" x14ac:dyDescent="0.25">
      <c r="AA46166"/>
      <c r="AB46166"/>
      <c r="AC46166"/>
    </row>
    <row r="46167" spans="27:29" x14ac:dyDescent="0.25">
      <c r="AA46167"/>
      <c r="AB46167"/>
      <c r="AC46167"/>
    </row>
    <row r="46168" spans="27:29" x14ac:dyDescent="0.25">
      <c r="AA46168"/>
      <c r="AB46168"/>
      <c r="AC46168"/>
    </row>
    <row r="46169" spans="27:29" x14ac:dyDescent="0.25">
      <c r="AA46169"/>
      <c r="AB46169"/>
      <c r="AC46169"/>
    </row>
    <row r="46170" spans="27:29" x14ac:dyDescent="0.25">
      <c r="AA46170"/>
      <c r="AB46170"/>
      <c r="AC46170"/>
    </row>
    <row r="46171" spans="27:29" x14ac:dyDescent="0.25">
      <c r="AA46171"/>
      <c r="AB46171"/>
      <c r="AC46171"/>
    </row>
    <row r="46172" spans="27:29" x14ac:dyDescent="0.25">
      <c r="AA46172"/>
      <c r="AB46172"/>
      <c r="AC46172"/>
    </row>
    <row r="46173" spans="27:29" x14ac:dyDescent="0.25">
      <c r="AA46173"/>
      <c r="AB46173"/>
      <c r="AC46173"/>
    </row>
    <row r="46174" spans="27:29" x14ac:dyDescent="0.25">
      <c r="AA46174"/>
      <c r="AB46174"/>
      <c r="AC46174"/>
    </row>
    <row r="46175" spans="27:29" x14ac:dyDescent="0.25">
      <c r="AA46175"/>
      <c r="AB46175"/>
      <c r="AC46175"/>
    </row>
    <row r="46176" spans="27:29" x14ac:dyDescent="0.25">
      <c r="AA46176"/>
      <c r="AB46176"/>
      <c r="AC46176"/>
    </row>
    <row r="46177" spans="27:29" x14ac:dyDescent="0.25">
      <c r="AA46177"/>
      <c r="AB46177"/>
      <c r="AC46177"/>
    </row>
    <row r="46178" spans="27:29" x14ac:dyDescent="0.25">
      <c r="AA46178"/>
      <c r="AB46178"/>
      <c r="AC46178"/>
    </row>
    <row r="46179" spans="27:29" x14ac:dyDescent="0.25">
      <c r="AA46179"/>
      <c r="AB46179"/>
      <c r="AC46179"/>
    </row>
    <row r="46180" spans="27:29" x14ac:dyDescent="0.25">
      <c r="AA46180"/>
      <c r="AB46180"/>
      <c r="AC46180"/>
    </row>
    <row r="46181" spans="27:29" x14ac:dyDescent="0.25">
      <c r="AA46181"/>
      <c r="AB46181"/>
      <c r="AC46181"/>
    </row>
    <row r="46182" spans="27:29" x14ac:dyDescent="0.25">
      <c r="AA46182"/>
      <c r="AB46182"/>
      <c r="AC46182"/>
    </row>
    <row r="46183" spans="27:29" x14ac:dyDescent="0.25">
      <c r="AA46183"/>
      <c r="AB46183"/>
      <c r="AC46183"/>
    </row>
    <row r="46184" spans="27:29" x14ac:dyDescent="0.25">
      <c r="AA46184"/>
      <c r="AB46184"/>
      <c r="AC46184"/>
    </row>
    <row r="46185" spans="27:29" x14ac:dyDescent="0.25">
      <c r="AA46185"/>
      <c r="AB46185"/>
      <c r="AC46185"/>
    </row>
    <row r="46186" spans="27:29" x14ac:dyDescent="0.25">
      <c r="AA46186"/>
      <c r="AB46186"/>
      <c r="AC46186"/>
    </row>
    <row r="46187" spans="27:29" x14ac:dyDescent="0.25">
      <c r="AA46187"/>
      <c r="AB46187"/>
      <c r="AC46187"/>
    </row>
    <row r="46188" spans="27:29" x14ac:dyDescent="0.25">
      <c r="AA46188"/>
      <c r="AB46188"/>
      <c r="AC46188"/>
    </row>
    <row r="46189" spans="27:29" x14ac:dyDescent="0.25">
      <c r="AA46189"/>
      <c r="AB46189"/>
      <c r="AC46189"/>
    </row>
    <row r="46190" spans="27:29" x14ac:dyDescent="0.25">
      <c r="AA46190"/>
      <c r="AB46190"/>
      <c r="AC46190"/>
    </row>
    <row r="46191" spans="27:29" x14ac:dyDescent="0.25">
      <c r="AA46191"/>
      <c r="AB46191"/>
      <c r="AC46191"/>
    </row>
    <row r="46192" spans="27:29" x14ac:dyDescent="0.25">
      <c r="AA46192"/>
      <c r="AB46192"/>
      <c r="AC46192"/>
    </row>
    <row r="46193" spans="27:29" x14ac:dyDescent="0.25">
      <c r="AA46193"/>
      <c r="AB46193"/>
      <c r="AC46193"/>
    </row>
    <row r="46194" spans="27:29" x14ac:dyDescent="0.25">
      <c r="AA46194"/>
      <c r="AB46194"/>
      <c r="AC46194"/>
    </row>
    <row r="46195" spans="27:29" x14ac:dyDescent="0.25">
      <c r="AA46195"/>
      <c r="AB46195"/>
      <c r="AC46195"/>
    </row>
    <row r="46196" spans="27:29" x14ac:dyDescent="0.25">
      <c r="AA46196"/>
      <c r="AB46196"/>
      <c r="AC46196"/>
    </row>
    <row r="46197" spans="27:29" x14ac:dyDescent="0.25">
      <c r="AA46197"/>
      <c r="AB46197"/>
      <c r="AC46197"/>
    </row>
    <row r="46198" spans="27:29" x14ac:dyDescent="0.25">
      <c r="AA46198"/>
      <c r="AB46198"/>
      <c r="AC46198"/>
    </row>
    <row r="46199" spans="27:29" x14ac:dyDescent="0.25">
      <c r="AA46199"/>
      <c r="AB46199"/>
      <c r="AC46199"/>
    </row>
    <row r="46200" spans="27:29" x14ac:dyDescent="0.25">
      <c r="AA46200"/>
      <c r="AB46200"/>
      <c r="AC46200"/>
    </row>
    <row r="46201" spans="27:29" x14ac:dyDescent="0.25">
      <c r="AA46201"/>
      <c r="AB46201"/>
      <c r="AC46201"/>
    </row>
    <row r="46202" spans="27:29" x14ac:dyDescent="0.25">
      <c r="AA46202"/>
      <c r="AB46202"/>
      <c r="AC46202"/>
    </row>
    <row r="46203" spans="27:29" x14ac:dyDescent="0.25">
      <c r="AA46203"/>
      <c r="AB46203"/>
      <c r="AC46203"/>
    </row>
    <row r="46204" spans="27:29" x14ac:dyDescent="0.25">
      <c r="AA46204"/>
      <c r="AB46204"/>
      <c r="AC46204"/>
    </row>
    <row r="46205" spans="27:29" x14ac:dyDescent="0.25">
      <c r="AA46205"/>
      <c r="AB46205"/>
      <c r="AC46205"/>
    </row>
    <row r="46206" spans="27:29" x14ac:dyDescent="0.25">
      <c r="AA46206"/>
      <c r="AB46206"/>
      <c r="AC46206"/>
    </row>
    <row r="46207" spans="27:29" x14ac:dyDescent="0.25">
      <c r="AA46207"/>
      <c r="AB46207"/>
      <c r="AC46207"/>
    </row>
    <row r="46208" spans="27:29" x14ac:dyDescent="0.25">
      <c r="AA46208"/>
      <c r="AB46208"/>
      <c r="AC46208"/>
    </row>
    <row r="46209" spans="27:29" x14ac:dyDescent="0.25">
      <c r="AA46209"/>
      <c r="AB46209"/>
      <c r="AC46209"/>
    </row>
    <row r="46210" spans="27:29" x14ac:dyDescent="0.25">
      <c r="AA46210"/>
      <c r="AB46210"/>
      <c r="AC46210"/>
    </row>
    <row r="46211" spans="27:29" x14ac:dyDescent="0.25">
      <c r="AA46211"/>
      <c r="AB46211"/>
      <c r="AC46211"/>
    </row>
    <row r="46212" spans="27:29" x14ac:dyDescent="0.25">
      <c r="AA46212"/>
      <c r="AB46212"/>
      <c r="AC46212"/>
    </row>
    <row r="46213" spans="27:29" x14ac:dyDescent="0.25">
      <c r="AA46213"/>
      <c r="AB46213"/>
      <c r="AC46213"/>
    </row>
    <row r="46214" spans="27:29" x14ac:dyDescent="0.25">
      <c r="AA46214"/>
      <c r="AB46214"/>
      <c r="AC46214"/>
    </row>
    <row r="46215" spans="27:29" x14ac:dyDescent="0.25">
      <c r="AA46215"/>
      <c r="AB46215"/>
      <c r="AC46215"/>
    </row>
    <row r="46216" spans="27:29" x14ac:dyDescent="0.25">
      <c r="AA46216"/>
      <c r="AB46216"/>
      <c r="AC46216"/>
    </row>
    <row r="46217" spans="27:29" x14ac:dyDescent="0.25">
      <c r="AA46217"/>
      <c r="AB46217"/>
      <c r="AC46217"/>
    </row>
    <row r="46218" spans="27:29" x14ac:dyDescent="0.25">
      <c r="AA46218"/>
      <c r="AB46218"/>
      <c r="AC46218"/>
    </row>
    <row r="46219" spans="27:29" x14ac:dyDescent="0.25">
      <c r="AA46219"/>
      <c r="AB46219"/>
      <c r="AC46219"/>
    </row>
    <row r="46220" spans="27:29" x14ac:dyDescent="0.25">
      <c r="AA46220"/>
      <c r="AB46220"/>
      <c r="AC46220"/>
    </row>
    <row r="46221" spans="27:29" x14ac:dyDescent="0.25">
      <c r="AA46221"/>
      <c r="AB46221"/>
      <c r="AC46221"/>
    </row>
    <row r="46222" spans="27:29" x14ac:dyDescent="0.25">
      <c r="AA46222"/>
      <c r="AB46222"/>
      <c r="AC46222"/>
    </row>
    <row r="46223" spans="27:29" x14ac:dyDescent="0.25">
      <c r="AA46223"/>
      <c r="AB46223"/>
      <c r="AC46223"/>
    </row>
    <row r="46224" spans="27:29" x14ac:dyDescent="0.25">
      <c r="AA46224"/>
      <c r="AB46224"/>
      <c r="AC46224"/>
    </row>
    <row r="46225" spans="27:29" x14ac:dyDescent="0.25">
      <c r="AA46225"/>
      <c r="AB46225"/>
      <c r="AC46225"/>
    </row>
    <row r="46226" spans="27:29" x14ac:dyDescent="0.25">
      <c r="AA46226"/>
      <c r="AB46226"/>
      <c r="AC46226"/>
    </row>
    <row r="46227" spans="27:29" x14ac:dyDescent="0.25">
      <c r="AA46227"/>
      <c r="AB46227"/>
      <c r="AC46227"/>
    </row>
    <row r="46228" spans="27:29" x14ac:dyDescent="0.25">
      <c r="AA46228"/>
      <c r="AB46228"/>
      <c r="AC46228"/>
    </row>
    <row r="46229" spans="27:29" x14ac:dyDescent="0.25">
      <c r="AA46229"/>
      <c r="AB46229"/>
      <c r="AC46229"/>
    </row>
    <row r="46230" spans="27:29" x14ac:dyDescent="0.25">
      <c r="AA46230"/>
      <c r="AB46230"/>
      <c r="AC46230"/>
    </row>
    <row r="46231" spans="27:29" x14ac:dyDescent="0.25">
      <c r="AA46231"/>
      <c r="AB46231"/>
      <c r="AC46231"/>
    </row>
    <row r="46232" spans="27:29" x14ac:dyDescent="0.25">
      <c r="AA46232"/>
      <c r="AB46232"/>
      <c r="AC46232"/>
    </row>
    <row r="46233" spans="27:29" x14ac:dyDescent="0.25">
      <c r="AA46233"/>
      <c r="AB46233"/>
      <c r="AC46233"/>
    </row>
    <row r="46234" spans="27:29" x14ac:dyDescent="0.25">
      <c r="AA46234"/>
      <c r="AB46234"/>
      <c r="AC46234"/>
    </row>
    <row r="46235" spans="27:29" x14ac:dyDescent="0.25">
      <c r="AA46235"/>
      <c r="AB46235"/>
      <c r="AC46235"/>
    </row>
    <row r="46236" spans="27:29" x14ac:dyDescent="0.25">
      <c r="AA46236"/>
      <c r="AB46236"/>
      <c r="AC46236"/>
    </row>
    <row r="46237" spans="27:29" x14ac:dyDescent="0.25">
      <c r="AA46237"/>
      <c r="AB46237"/>
      <c r="AC46237"/>
    </row>
    <row r="46238" spans="27:29" x14ac:dyDescent="0.25">
      <c r="AA46238"/>
      <c r="AB46238"/>
      <c r="AC46238"/>
    </row>
    <row r="46239" spans="27:29" x14ac:dyDescent="0.25">
      <c r="AA46239"/>
      <c r="AB46239"/>
      <c r="AC46239"/>
    </row>
    <row r="46240" spans="27:29" x14ac:dyDescent="0.25">
      <c r="AA46240"/>
      <c r="AB46240"/>
      <c r="AC46240"/>
    </row>
    <row r="46241" spans="27:29" x14ac:dyDescent="0.25">
      <c r="AA46241"/>
      <c r="AB46241"/>
      <c r="AC46241"/>
    </row>
    <row r="46242" spans="27:29" x14ac:dyDescent="0.25">
      <c r="AA46242"/>
      <c r="AB46242"/>
      <c r="AC46242"/>
    </row>
    <row r="46243" spans="27:29" x14ac:dyDescent="0.25">
      <c r="AA46243"/>
      <c r="AB46243"/>
      <c r="AC46243"/>
    </row>
    <row r="46244" spans="27:29" x14ac:dyDescent="0.25">
      <c r="AA46244"/>
      <c r="AB46244"/>
      <c r="AC46244"/>
    </row>
    <row r="46245" spans="27:29" x14ac:dyDescent="0.25">
      <c r="AA46245"/>
      <c r="AB46245"/>
      <c r="AC46245"/>
    </row>
    <row r="46246" spans="27:29" x14ac:dyDescent="0.25">
      <c r="AA46246"/>
      <c r="AB46246"/>
      <c r="AC46246"/>
    </row>
    <row r="46247" spans="27:29" x14ac:dyDescent="0.25">
      <c r="AA46247"/>
      <c r="AB46247"/>
      <c r="AC46247"/>
    </row>
    <row r="46248" spans="27:29" x14ac:dyDescent="0.25">
      <c r="AA46248"/>
      <c r="AB46248"/>
      <c r="AC46248"/>
    </row>
    <row r="46249" spans="27:29" x14ac:dyDescent="0.25">
      <c r="AA46249"/>
      <c r="AB46249"/>
      <c r="AC46249"/>
    </row>
    <row r="46250" spans="27:29" x14ac:dyDescent="0.25">
      <c r="AA46250"/>
      <c r="AB46250"/>
      <c r="AC46250"/>
    </row>
    <row r="46251" spans="27:29" x14ac:dyDescent="0.25">
      <c r="AA46251"/>
      <c r="AB46251"/>
      <c r="AC46251"/>
    </row>
    <row r="46252" spans="27:29" x14ac:dyDescent="0.25">
      <c r="AA46252"/>
      <c r="AB46252"/>
      <c r="AC46252"/>
    </row>
    <row r="46253" spans="27:29" x14ac:dyDescent="0.25">
      <c r="AA46253"/>
      <c r="AB46253"/>
      <c r="AC46253"/>
    </row>
    <row r="46254" spans="27:29" x14ac:dyDescent="0.25">
      <c r="AA46254"/>
      <c r="AB46254"/>
      <c r="AC46254"/>
    </row>
    <row r="46255" spans="27:29" x14ac:dyDescent="0.25">
      <c r="AA46255"/>
      <c r="AB46255"/>
      <c r="AC46255"/>
    </row>
    <row r="46256" spans="27:29" x14ac:dyDescent="0.25">
      <c r="AA46256"/>
      <c r="AB46256"/>
      <c r="AC46256"/>
    </row>
    <row r="46257" spans="27:29" x14ac:dyDescent="0.25">
      <c r="AA46257"/>
      <c r="AB46257"/>
      <c r="AC46257"/>
    </row>
    <row r="46258" spans="27:29" x14ac:dyDescent="0.25">
      <c r="AA46258"/>
      <c r="AB46258"/>
      <c r="AC46258"/>
    </row>
    <row r="46259" spans="27:29" x14ac:dyDescent="0.25">
      <c r="AA46259"/>
      <c r="AB46259"/>
      <c r="AC46259"/>
    </row>
    <row r="46260" spans="27:29" x14ac:dyDescent="0.25">
      <c r="AA46260"/>
      <c r="AB46260"/>
      <c r="AC46260"/>
    </row>
    <row r="46261" spans="27:29" x14ac:dyDescent="0.25">
      <c r="AA46261"/>
      <c r="AB46261"/>
      <c r="AC46261"/>
    </row>
    <row r="46262" spans="27:29" x14ac:dyDescent="0.25">
      <c r="AA46262"/>
      <c r="AB46262"/>
      <c r="AC46262"/>
    </row>
    <row r="46263" spans="27:29" x14ac:dyDescent="0.25">
      <c r="AA46263"/>
      <c r="AB46263"/>
      <c r="AC46263"/>
    </row>
    <row r="46264" spans="27:29" x14ac:dyDescent="0.25">
      <c r="AA46264"/>
      <c r="AB46264"/>
      <c r="AC46264"/>
    </row>
    <row r="46265" spans="27:29" x14ac:dyDescent="0.25">
      <c r="AA46265"/>
      <c r="AB46265"/>
      <c r="AC46265"/>
    </row>
    <row r="46266" spans="27:29" x14ac:dyDescent="0.25">
      <c r="AA46266"/>
      <c r="AB46266"/>
      <c r="AC46266"/>
    </row>
    <row r="46267" spans="27:29" x14ac:dyDescent="0.25">
      <c r="AA46267"/>
      <c r="AB46267"/>
      <c r="AC46267"/>
    </row>
    <row r="46268" spans="27:29" x14ac:dyDescent="0.25">
      <c r="AA46268"/>
      <c r="AB46268"/>
      <c r="AC46268"/>
    </row>
    <row r="46269" spans="27:29" x14ac:dyDescent="0.25">
      <c r="AA46269"/>
      <c r="AB46269"/>
      <c r="AC46269"/>
    </row>
    <row r="46270" spans="27:29" x14ac:dyDescent="0.25">
      <c r="AA46270"/>
      <c r="AB46270"/>
      <c r="AC46270"/>
    </row>
    <row r="46271" spans="27:29" x14ac:dyDescent="0.25">
      <c r="AA46271"/>
      <c r="AB46271"/>
      <c r="AC46271"/>
    </row>
    <row r="46272" spans="27:29" x14ac:dyDescent="0.25">
      <c r="AA46272"/>
      <c r="AB46272"/>
      <c r="AC46272"/>
    </row>
    <row r="46273" spans="27:29" x14ac:dyDescent="0.25">
      <c r="AA46273"/>
      <c r="AB46273"/>
      <c r="AC46273"/>
    </row>
    <row r="46274" spans="27:29" x14ac:dyDescent="0.25">
      <c r="AA46274"/>
      <c r="AB46274"/>
      <c r="AC46274"/>
    </row>
    <row r="46275" spans="27:29" x14ac:dyDescent="0.25">
      <c r="AA46275"/>
      <c r="AB46275"/>
      <c r="AC46275"/>
    </row>
    <row r="46276" spans="27:29" x14ac:dyDescent="0.25">
      <c r="AA46276"/>
      <c r="AB46276"/>
      <c r="AC46276"/>
    </row>
    <row r="46277" spans="27:29" x14ac:dyDescent="0.25">
      <c r="AA46277"/>
      <c r="AB46277"/>
      <c r="AC46277"/>
    </row>
    <row r="46278" spans="27:29" x14ac:dyDescent="0.25">
      <c r="AA46278"/>
      <c r="AB46278"/>
      <c r="AC46278"/>
    </row>
    <row r="46279" spans="27:29" x14ac:dyDescent="0.25">
      <c r="AA46279"/>
      <c r="AB46279"/>
      <c r="AC46279"/>
    </row>
    <row r="46280" spans="27:29" x14ac:dyDescent="0.25">
      <c r="AA46280"/>
      <c r="AB46280"/>
      <c r="AC46280"/>
    </row>
    <row r="46281" spans="27:29" x14ac:dyDescent="0.25">
      <c r="AA46281"/>
      <c r="AB46281"/>
      <c r="AC46281"/>
    </row>
    <row r="46282" spans="27:29" x14ac:dyDescent="0.25">
      <c r="AA46282"/>
      <c r="AB46282"/>
      <c r="AC46282"/>
    </row>
    <row r="46283" spans="27:29" x14ac:dyDescent="0.25">
      <c r="AA46283"/>
      <c r="AB46283"/>
      <c r="AC46283"/>
    </row>
    <row r="46284" spans="27:29" x14ac:dyDescent="0.25">
      <c r="AA46284"/>
      <c r="AB46284"/>
      <c r="AC46284"/>
    </row>
    <row r="46285" spans="27:29" x14ac:dyDescent="0.25">
      <c r="AA46285"/>
      <c r="AB46285"/>
      <c r="AC46285"/>
    </row>
    <row r="46286" spans="27:29" x14ac:dyDescent="0.25">
      <c r="AA46286"/>
      <c r="AB46286"/>
      <c r="AC46286"/>
    </row>
    <row r="46287" spans="27:29" x14ac:dyDescent="0.25">
      <c r="AA46287"/>
      <c r="AB46287"/>
      <c r="AC46287"/>
    </row>
    <row r="46288" spans="27:29" x14ac:dyDescent="0.25">
      <c r="AA46288"/>
      <c r="AB46288"/>
      <c r="AC46288"/>
    </row>
    <row r="46289" spans="27:29" x14ac:dyDescent="0.25">
      <c r="AA46289"/>
      <c r="AB46289"/>
      <c r="AC46289"/>
    </row>
    <row r="46290" spans="27:29" x14ac:dyDescent="0.25">
      <c r="AA46290"/>
      <c r="AB46290"/>
      <c r="AC46290"/>
    </row>
    <row r="46291" spans="27:29" x14ac:dyDescent="0.25">
      <c r="AA46291"/>
      <c r="AB46291"/>
      <c r="AC46291"/>
    </row>
    <row r="46292" spans="27:29" x14ac:dyDescent="0.25">
      <c r="AA46292"/>
      <c r="AB46292"/>
      <c r="AC46292"/>
    </row>
    <row r="46293" spans="27:29" x14ac:dyDescent="0.25">
      <c r="AA46293"/>
      <c r="AB46293"/>
      <c r="AC46293"/>
    </row>
    <row r="46294" spans="27:29" x14ac:dyDescent="0.25">
      <c r="AA46294"/>
      <c r="AB46294"/>
      <c r="AC46294"/>
    </row>
    <row r="46295" spans="27:29" x14ac:dyDescent="0.25">
      <c r="AA46295"/>
      <c r="AB46295"/>
      <c r="AC46295"/>
    </row>
    <row r="46296" spans="27:29" x14ac:dyDescent="0.25">
      <c r="AA46296"/>
      <c r="AB46296"/>
      <c r="AC46296"/>
    </row>
    <row r="46297" spans="27:29" x14ac:dyDescent="0.25">
      <c r="AA46297"/>
      <c r="AB46297"/>
      <c r="AC46297"/>
    </row>
    <row r="46298" spans="27:29" x14ac:dyDescent="0.25">
      <c r="AA46298"/>
      <c r="AB46298"/>
      <c r="AC46298"/>
    </row>
    <row r="46299" spans="27:29" x14ac:dyDescent="0.25">
      <c r="AA46299"/>
      <c r="AB46299"/>
      <c r="AC46299"/>
    </row>
    <row r="46300" spans="27:29" x14ac:dyDescent="0.25">
      <c r="AA46300"/>
      <c r="AB46300"/>
      <c r="AC46300"/>
    </row>
    <row r="46301" spans="27:29" x14ac:dyDescent="0.25">
      <c r="AA46301"/>
      <c r="AB46301"/>
      <c r="AC46301"/>
    </row>
    <row r="46302" spans="27:29" x14ac:dyDescent="0.25">
      <c r="AA46302"/>
      <c r="AB46302"/>
      <c r="AC46302"/>
    </row>
    <row r="46303" spans="27:29" x14ac:dyDescent="0.25">
      <c r="AA46303"/>
      <c r="AB46303"/>
      <c r="AC46303"/>
    </row>
    <row r="46304" spans="27:29" x14ac:dyDescent="0.25">
      <c r="AA46304"/>
      <c r="AB46304"/>
      <c r="AC46304"/>
    </row>
    <row r="46305" spans="27:29" x14ac:dyDescent="0.25">
      <c r="AA46305"/>
      <c r="AB46305"/>
      <c r="AC46305"/>
    </row>
    <row r="46306" spans="27:29" x14ac:dyDescent="0.25">
      <c r="AA46306"/>
      <c r="AB46306"/>
      <c r="AC46306"/>
    </row>
    <row r="46307" spans="27:29" x14ac:dyDescent="0.25">
      <c r="AA46307"/>
      <c r="AB46307"/>
      <c r="AC46307"/>
    </row>
    <row r="46308" spans="27:29" x14ac:dyDescent="0.25">
      <c r="AA46308"/>
      <c r="AB46308"/>
      <c r="AC46308"/>
    </row>
    <row r="46309" spans="27:29" x14ac:dyDescent="0.25">
      <c r="AA46309"/>
      <c r="AB46309"/>
      <c r="AC46309"/>
    </row>
    <row r="46310" spans="27:29" x14ac:dyDescent="0.25">
      <c r="AA46310"/>
      <c r="AB46310"/>
      <c r="AC46310"/>
    </row>
    <row r="46311" spans="27:29" x14ac:dyDescent="0.25">
      <c r="AA46311"/>
      <c r="AB46311"/>
      <c r="AC46311"/>
    </row>
    <row r="46312" spans="27:29" x14ac:dyDescent="0.25">
      <c r="AA46312"/>
      <c r="AB46312"/>
      <c r="AC46312"/>
    </row>
    <row r="46313" spans="27:29" x14ac:dyDescent="0.25">
      <c r="AA46313"/>
      <c r="AB46313"/>
      <c r="AC46313"/>
    </row>
    <row r="46314" spans="27:29" x14ac:dyDescent="0.25">
      <c r="AA46314"/>
      <c r="AB46314"/>
      <c r="AC46314"/>
    </row>
    <row r="46315" spans="27:29" x14ac:dyDescent="0.25">
      <c r="AA46315"/>
      <c r="AB46315"/>
      <c r="AC46315"/>
    </row>
    <row r="46316" spans="27:29" x14ac:dyDescent="0.25">
      <c r="AA46316"/>
      <c r="AB46316"/>
      <c r="AC46316"/>
    </row>
    <row r="46317" spans="27:29" x14ac:dyDescent="0.25">
      <c r="AA46317"/>
      <c r="AB46317"/>
      <c r="AC46317"/>
    </row>
    <row r="46318" spans="27:29" x14ac:dyDescent="0.25">
      <c r="AA46318"/>
      <c r="AB46318"/>
      <c r="AC46318"/>
    </row>
    <row r="46319" spans="27:29" x14ac:dyDescent="0.25">
      <c r="AA46319"/>
      <c r="AB46319"/>
      <c r="AC46319"/>
    </row>
    <row r="46320" spans="27:29" x14ac:dyDescent="0.25">
      <c r="AA46320"/>
      <c r="AB46320"/>
      <c r="AC46320"/>
    </row>
    <row r="46321" spans="27:29" x14ac:dyDescent="0.25">
      <c r="AA46321"/>
      <c r="AB46321"/>
      <c r="AC46321"/>
    </row>
    <row r="46322" spans="27:29" x14ac:dyDescent="0.25">
      <c r="AA46322"/>
      <c r="AB46322"/>
      <c r="AC46322"/>
    </row>
    <row r="46323" spans="27:29" x14ac:dyDescent="0.25">
      <c r="AA46323"/>
      <c r="AB46323"/>
      <c r="AC46323"/>
    </row>
    <row r="46324" spans="27:29" x14ac:dyDescent="0.25">
      <c r="AA46324"/>
      <c r="AB46324"/>
      <c r="AC46324"/>
    </row>
    <row r="46325" spans="27:29" x14ac:dyDescent="0.25">
      <c r="AA46325"/>
      <c r="AB46325"/>
      <c r="AC46325"/>
    </row>
    <row r="46326" spans="27:29" x14ac:dyDescent="0.25">
      <c r="AA46326"/>
      <c r="AB46326"/>
      <c r="AC46326"/>
    </row>
    <row r="46327" spans="27:29" x14ac:dyDescent="0.25">
      <c r="AA46327"/>
      <c r="AB46327"/>
      <c r="AC46327"/>
    </row>
    <row r="46328" spans="27:29" x14ac:dyDescent="0.25">
      <c r="AA46328"/>
      <c r="AB46328"/>
      <c r="AC46328"/>
    </row>
    <row r="46329" spans="27:29" x14ac:dyDescent="0.25">
      <c r="AA46329"/>
      <c r="AB46329"/>
      <c r="AC46329"/>
    </row>
    <row r="46330" spans="27:29" x14ac:dyDescent="0.25">
      <c r="AA46330"/>
      <c r="AB46330"/>
      <c r="AC46330"/>
    </row>
    <row r="46331" spans="27:29" x14ac:dyDescent="0.25">
      <c r="AA46331"/>
      <c r="AB46331"/>
      <c r="AC46331"/>
    </row>
    <row r="46332" spans="27:29" x14ac:dyDescent="0.25">
      <c r="AA46332"/>
      <c r="AB46332"/>
      <c r="AC46332"/>
    </row>
    <row r="46333" spans="27:29" x14ac:dyDescent="0.25">
      <c r="AA46333"/>
      <c r="AB46333"/>
      <c r="AC46333"/>
    </row>
    <row r="46334" spans="27:29" x14ac:dyDescent="0.25">
      <c r="AA46334"/>
      <c r="AB46334"/>
      <c r="AC46334"/>
    </row>
    <row r="46335" spans="27:29" x14ac:dyDescent="0.25">
      <c r="AA46335"/>
      <c r="AB46335"/>
      <c r="AC46335"/>
    </row>
    <row r="46336" spans="27:29" x14ac:dyDescent="0.25">
      <c r="AA46336"/>
      <c r="AB46336"/>
      <c r="AC46336"/>
    </row>
    <row r="46337" spans="27:29" x14ac:dyDescent="0.25">
      <c r="AA46337"/>
      <c r="AB46337"/>
      <c r="AC46337"/>
    </row>
    <row r="46338" spans="27:29" x14ac:dyDescent="0.25">
      <c r="AA46338"/>
      <c r="AB46338"/>
      <c r="AC46338"/>
    </row>
    <row r="46339" spans="27:29" x14ac:dyDescent="0.25">
      <c r="AA46339"/>
      <c r="AB46339"/>
      <c r="AC46339"/>
    </row>
    <row r="46340" spans="27:29" x14ac:dyDescent="0.25">
      <c r="AA46340"/>
      <c r="AB46340"/>
      <c r="AC46340"/>
    </row>
    <row r="46341" spans="27:29" x14ac:dyDescent="0.25">
      <c r="AA46341"/>
      <c r="AB46341"/>
      <c r="AC46341"/>
    </row>
    <row r="46342" spans="27:29" x14ac:dyDescent="0.25">
      <c r="AA46342"/>
      <c r="AB46342"/>
      <c r="AC46342"/>
    </row>
    <row r="46343" spans="27:29" x14ac:dyDescent="0.25">
      <c r="AA46343"/>
      <c r="AB46343"/>
      <c r="AC46343"/>
    </row>
    <row r="46344" spans="27:29" x14ac:dyDescent="0.25">
      <c r="AA46344"/>
      <c r="AB46344"/>
      <c r="AC46344"/>
    </row>
    <row r="46345" spans="27:29" x14ac:dyDescent="0.25">
      <c r="AA46345"/>
      <c r="AB46345"/>
      <c r="AC46345"/>
    </row>
    <row r="46346" spans="27:29" x14ac:dyDescent="0.25">
      <c r="AA46346"/>
      <c r="AB46346"/>
      <c r="AC46346"/>
    </row>
    <row r="46347" spans="27:29" x14ac:dyDescent="0.25">
      <c r="AA46347"/>
      <c r="AB46347"/>
      <c r="AC46347"/>
    </row>
    <row r="46348" spans="27:29" x14ac:dyDescent="0.25">
      <c r="AA46348"/>
      <c r="AB46348"/>
      <c r="AC46348"/>
    </row>
    <row r="46349" spans="27:29" x14ac:dyDescent="0.25">
      <c r="AA46349"/>
      <c r="AB46349"/>
      <c r="AC46349"/>
    </row>
    <row r="46350" spans="27:29" x14ac:dyDescent="0.25">
      <c r="AA46350"/>
      <c r="AB46350"/>
      <c r="AC46350"/>
    </row>
    <row r="46351" spans="27:29" x14ac:dyDescent="0.25">
      <c r="AA46351"/>
      <c r="AB46351"/>
      <c r="AC46351"/>
    </row>
    <row r="46352" spans="27:29" x14ac:dyDescent="0.25">
      <c r="AA46352"/>
      <c r="AB46352"/>
      <c r="AC46352"/>
    </row>
    <row r="46353" spans="27:29" x14ac:dyDescent="0.25">
      <c r="AA46353"/>
      <c r="AB46353"/>
      <c r="AC46353"/>
    </row>
    <row r="46354" spans="27:29" x14ac:dyDescent="0.25">
      <c r="AA46354"/>
      <c r="AB46354"/>
      <c r="AC46354"/>
    </row>
    <row r="46355" spans="27:29" x14ac:dyDescent="0.25">
      <c r="AA46355"/>
      <c r="AB46355"/>
      <c r="AC46355"/>
    </row>
    <row r="46356" spans="27:29" x14ac:dyDescent="0.25">
      <c r="AA46356"/>
      <c r="AB46356"/>
      <c r="AC46356"/>
    </row>
    <row r="46357" spans="27:29" x14ac:dyDescent="0.25">
      <c r="AA46357"/>
      <c r="AB46357"/>
      <c r="AC46357"/>
    </row>
    <row r="46358" spans="27:29" x14ac:dyDescent="0.25">
      <c r="AA46358"/>
      <c r="AB46358"/>
      <c r="AC46358"/>
    </row>
    <row r="46359" spans="27:29" x14ac:dyDescent="0.25">
      <c r="AA46359"/>
      <c r="AB46359"/>
      <c r="AC46359"/>
    </row>
    <row r="46360" spans="27:29" x14ac:dyDescent="0.25">
      <c r="AA46360"/>
      <c r="AB46360"/>
      <c r="AC46360"/>
    </row>
    <row r="46361" spans="27:29" x14ac:dyDescent="0.25">
      <c r="AA46361"/>
      <c r="AB46361"/>
      <c r="AC46361"/>
    </row>
    <row r="46362" spans="27:29" x14ac:dyDescent="0.25">
      <c r="AA46362"/>
      <c r="AB46362"/>
      <c r="AC46362"/>
    </row>
    <row r="46363" spans="27:29" x14ac:dyDescent="0.25">
      <c r="AA46363"/>
      <c r="AB46363"/>
      <c r="AC46363"/>
    </row>
    <row r="46364" spans="27:29" x14ac:dyDescent="0.25">
      <c r="AA46364"/>
      <c r="AB46364"/>
      <c r="AC46364"/>
    </row>
    <row r="46365" spans="27:29" x14ac:dyDescent="0.25">
      <c r="AA46365"/>
      <c r="AB46365"/>
      <c r="AC46365"/>
    </row>
    <row r="46366" spans="27:29" x14ac:dyDescent="0.25">
      <c r="AA46366"/>
      <c r="AB46366"/>
      <c r="AC46366"/>
    </row>
    <row r="46367" spans="27:29" x14ac:dyDescent="0.25">
      <c r="AA46367"/>
      <c r="AB46367"/>
      <c r="AC46367"/>
    </row>
    <row r="46368" spans="27:29" x14ac:dyDescent="0.25">
      <c r="AA46368"/>
      <c r="AB46368"/>
      <c r="AC46368"/>
    </row>
    <row r="46369" spans="27:29" x14ac:dyDescent="0.25">
      <c r="AA46369"/>
      <c r="AB46369"/>
      <c r="AC46369"/>
    </row>
    <row r="46370" spans="27:29" x14ac:dyDescent="0.25">
      <c r="AA46370"/>
      <c r="AB46370"/>
      <c r="AC46370"/>
    </row>
    <row r="46371" spans="27:29" x14ac:dyDescent="0.25">
      <c r="AA46371"/>
      <c r="AB46371"/>
      <c r="AC46371"/>
    </row>
    <row r="46372" spans="27:29" x14ac:dyDescent="0.25">
      <c r="AA46372"/>
      <c r="AB46372"/>
      <c r="AC46372"/>
    </row>
    <row r="46373" spans="27:29" x14ac:dyDescent="0.25">
      <c r="AA46373"/>
      <c r="AB46373"/>
      <c r="AC46373"/>
    </row>
    <row r="46374" spans="27:29" x14ac:dyDescent="0.25">
      <c r="AA46374"/>
      <c r="AB46374"/>
      <c r="AC46374"/>
    </row>
    <row r="46375" spans="27:29" x14ac:dyDescent="0.25">
      <c r="AA46375"/>
      <c r="AB46375"/>
      <c r="AC46375"/>
    </row>
    <row r="46376" spans="27:29" x14ac:dyDescent="0.25">
      <c r="AA46376"/>
      <c r="AB46376"/>
      <c r="AC46376"/>
    </row>
    <row r="46377" spans="27:29" x14ac:dyDescent="0.25">
      <c r="AA46377"/>
      <c r="AB46377"/>
      <c r="AC46377"/>
    </row>
    <row r="46378" spans="27:29" x14ac:dyDescent="0.25">
      <c r="AA46378"/>
      <c r="AB46378"/>
      <c r="AC46378"/>
    </row>
    <row r="46379" spans="27:29" x14ac:dyDescent="0.25">
      <c r="AA46379"/>
      <c r="AB46379"/>
      <c r="AC46379"/>
    </row>
    <row r="46380" spans="27:29" x14ac:dyDescent="0.25">
      <c r="AA46380"/>
      <c r="AB46380"/>
      <c r="AC46380"/>
    </row>
    <row r="46381" spans="27:29" x14ac:dyDescent="0.25">
      <c r="AA46381"/>
      <c r="AB46381"/>
      <c r="AC46381"/>
    </row>
    <row r="46382" spans="27:29" x14ac:dyDescent="0.25">
      <c r="AA46382"/>
      <c r="AB46382"/>
      <c r="AC46382"/>
    </row>
    <row r="46383" spans="27:29" x14ac:dyDescent="0.25">
      <c r="AA46383"/>
      <c r="AB46383"/>
      <c r="AC46383"/>
    </row>
    <row r="46384" spans="27:29" x14ac:dyDescent="0.25">
      <c r="AA46384"/>
      <c r="AB46384"/>
      <c r="AC46384"/>
    </row>
    <row r="46385" spans="27:29" x14ac:dyDescent="0.25">
      <c r="AA46385"/>
      <c r="AB46385"/>
      <c r="AC46385"/>
    </row>
    <row r="46386" spans="27:29" x14ac:dyDescent="0.25">
      <c r="AA46386"/>
      <c r="AB46386"/>
      <c r="AC46386"/>
    </row>
    <row r="46387" spans="27:29" x14ac:dyDescent="0.25">
      <c r="AA46387"/>
      <c r="AB46387"/>
      <c r="AC46387"/>
    </row>
    <row r="46388" spans="27:29" x14ac:dyDescent="0.25">
      <c r="AA46388"/>
      <c r="AB46388"/>
      <c r="AC46388"/>
    </row>
    <row r="46389" spans="27:29" x14ac:dyDescent="0.25">
      <c r="AA46389"/>
      <c r="AB46389"/>
      <c r="AC46389"/>
    </row>
    <row r="46390" spans="27:29" x14ac:dyDescent="0.25">
      <c r="AA46390"/>
      <c r="AB46390"/>
      <c r="AC46390"/>
    </row>
    <row r="46391" spans="27:29" x14ac:dyDescent="0.25">
      <c r="AA46391"/>
      <c r="AB46391"/>
      <c r="AC46391"/>
    </row>
    <row r="46392" spans="27:29" x14ac:dyDescent="0.25">
      <c r="AA46392"/>
      <c r="AB46392"/>
      <c r="AC46392"/>
    </row>
    <row r="46393" spans="27:29" x14ac:dyDescent="0.25">
      <c r="AA46393"/>
      <c r="AB46393"/>
      <c r="AC46393"/>
    </row>
    <row r="46394" spans="27:29" x14ac:dyDescent="0.25">
      <c r="AA46394"/>
      <c r="AB46394"/>
      <c r="AC46394"/>
    </row>
    <row r="46395" spans="27:29" x14ac:dyDescent="0.25">
      <c r="AA46395"/>
      <c r="AB46395"/>
      <c r="AC46395"/>
    </row>
    <row r="46396" spans="27:29" x14ac:dyDescent="0.25">
      <c r="AA46396"/>
      <c r="AB46396"/>
      <c r="AC46396"/>
    </row>
    <row r="46397" spans="27:29" x14ac:dyDescent="0.25">
      <c r="AA46397"/>
      <c r="AB46397"/>
      <c r="AC46397"/>
    </row>
    <row r="46398" spans="27:29" x14ac:dyDescent="0.25">
      <c r="AA46398"/>
      <c r="AB46398"/>
      <c r="AC46398"/>
    </row>
    <row r="46399" spans="27:29" x14ac:dyDescent="0.25">
      <c r="AA46399"/>
      <c r="AB46399"/>
      <c r="AC46399"/>
    </row>
    <row r="46400" spans="27:29" x14ac:dyDescent="0.25">
      <c r="AA46400"/>
      <c r="AB46400"/>
      <c r="AC46400"/>
    </row>
    <row r="46401" spans="27:29" x14ac:dyDescent="0.25">
      <c r="AA46401"/>
      <c r="AB46401"/>
      <c r="AC46401"/>
    </row>
    <row r="46402" spans="27:29" x14ac:dyDescent="0.25">
      <c r="AA46402"/>
      <c r="AB46402"/>
      <c r="AC46402"/>
    </row>
    <row r="46403" spans="27:29" x14ac:dyDescent="0.25">
      <c r="AA46403"/>
      <c r="AB46403"/>
      <c r="AC46403"/>
    </row>
    <row r="46404" spans="27:29" x14ac:dyDescent="0.25">
      <c r="AA46404"/>
      <c r="AB46404"/>
      <c r="AC46404"/>
    </row>
    <row r="46405" spans="27:29" x14ac:dyDescent="0.25">
      <c r="AA46405"/>
      <c r="AB46405"/>
      <c r="AC46405"/>
    </row>
    <row r="46406" spans="27:29" x14ac:dyDescent="0.25">
      <c r="AA46406"/>
      <c r="AB46406"/>
      <c r="AC46406"/>
    </row>
    <row r="46407" spans="27:29" x14ac:dyDescent="0.25">
      <c r="AA46407"/>
      <c r="AB46407"/>
      <c r="AC46407"/>
    </row>
    <row r="46408" spans="27:29" x14ac:dyDescent="0.25">
      <c r="AA46408"/>
      <c r="AB46408"/>
      <c r="AC46408"/>
    </row>
    <row r="46409" spans="27:29" x14ac:dyDescent="0.25">
      <c r="AA46409"/>
      <c r="AB46409"/>
      <c r="AC46409"/>
    </row>
    <row r="46410" spans="27:29" x14ac:dyDescent="0.25">
      <c r="AA46410"/>
      <c r="AB46410"/>
      <c r="AC46410"/>
    </row>
    <row r="46411" spans="27:29" x14ac:dyDescent="0.25">
      <c r="AA46411"/>
      <c r="AB46411"/>
      <c r="AC46411"/>
    </row>
    <row r="46412" spans="27:29" x14ac:dyDescent="0.25">
      <c r="AA46412"/>
      <c r="AB46412"/>
      <c r="AC46412"/>
    </row>
    <row r="46413" spans="27:29" x14ac:dyDescent="0.25">
      <c r="AA46413"/>
      <c r="AB46413"/>
      <c r="AC46413"/>
    </row>
    <row r="46414" spans="27:29" x14ac:dyDescent="0.25">
      <c r="AA46414"/>
      <c r="AB46414"/>
      <c r="AC46414"/>
    </row>
    <row r="46415" spans="27:29" x14ac:dyDescent="0.25">
      <c r="AA46415"/>
      <c r="AB46415"/>
      <c r="AC46415"/>
    </row>
    <row r="46416" spans="27:29" x14ac:dyDescent="0.25">
      <c r="AA46416"/>
      <c r="AB46416"/>
      <c r="AC46416"/>
    </row>
    <row r="46417" spans="27:29" x14ac:dyDescent="0.25">
      <c r="AA46417"/>
      <c r="AB46417"/>
      <c r="AC46417"/>
    </row>
    <row r="46418" spans="27:29" x14ac:dyDescent="0.25">
      <c r="AA46418"/>
      <c r="AB46418"/>
      <c r="AC46418"/>
    </row>
    <row r="46419" spans="27:29" x14ac:dyDescent="0.25">
      <c r="AA46419"/>
      <c r="AB46419"/>
      <c r="AC46419"/>
    </row>
    <row r="46420" spans="27:29" x14ac:dyDescent="0.25">
      <c r="AA46420"/>
      <c r="AB46420"/>
      <c r="AC46420"/>
    </row>
    <row r="46421" spans="27:29" x14ac:dyDescent="0.25">
      <c r="AA46421"/>
      <c r="AB46421"/>
      <c r="AC46421"/>
    </row>
    <row r="46422" spans="27:29" x14ac:dyDescent="0.25">
      <c r="AA46422"/>
      <c r="AB46422"/>
      <c r="AC46422"/>
    </row>
    <row r="46423" spans="27:29" x14ac:dyDescent="0.25">
      <c r="AA46423"/>
      <c r="AB46423"/>
      <c r="AC46423"/>
    </row>
    <row r="46424" spans="27:29" x14ac:dyDescent="0.25">
      <c r="AA46424"/>
      <c r="AB46424"/>
      <c r="AC46424"/>
    </row>
    <row r="46425" spans="27:29" x14ac:dyDescent="0.25">
      <c r="AA46425"/>
      <c r="AB46425"/>
      <c r="AC46425"/>
    </row>
    <row r="46426" spans="27:29" x14ac:dyDescent="0.25">
      <c r="AA46426"/>
      <c r="AB46426"/>
      <c r="AC46426"/>
    </row>
    <row r="46427" spans="27:29" x14ac:dyDescent="0.25">
      <c r="AA46427"/>
      <c r="AB46427"/>
      <c r="AC46427"/>
    </row>
    <row r="46428" spans="27:29" x14ac:dyDescent="0.25">
      <c r="AA46428"/>
      <c r="AB46428"/>
      <c r="AC46428"/>
    </row>
    <row r="46429" spans="27:29" x14ac:dyDescent="0.25">
      <c r="AA46429"/>
      <c r="AB46429"/>
      <c r="AC46429"/>
    </row>
    <row r="46430" spans="27:29" x14ac:dyDescent="0.25">
      <c r="AA46430"/>
      <c r="AB46430"/>
      <c r="AC46430"/>
    </row>
    <row r="46431" spans="27:29" x14ac:dyDescent="0.25">
      <c r="AA46431"/>
      <c r="AB46431"/>
      <c r="AC46431"/>
    </row>
    <row r="46432" spans="27:29" x14ac:dyDescent="0.25">
      <c r="AA46432"/>
      <c r="AB46432"/>
      <c r="AC46432"/>
    </row>
    <row r="46433" spans="27:29" x14ac:dyDescent="0.25">
      <c r="AA46433"/>
      <c r="AB46433"/>
      <c r="AC46433"/>
    </row>
    <row r="46434" spans="27:29" x14ac:dyDescent="0.25">
      <c r="AA46434"/>
      <c r="AB46434"/>
      <c r="AC46434"/>
    </row>
    <row r="46435" spans="27:29" x14ac:dyDescent="0.25">
      <c r="AA46435"/>
      <c r="AB46435"/>
      <c r="AC46435"/>
    </row>
    <row r="46436" spans="27:29" x14ac:dyDescent="0.25">
      <c r="AA46436"/>
      <c r="AB46436"/>
      <c r="AC46436"/>
    </row>
    <row r="46437" spans="27:29" x14ac:dyDescent="0.25">
      <c r="AA46437"/>
      <c r="AB46437"/>
      <c r="AC46437"/>
    </row>
    <row r="46438" spans="27:29" x14ac:dyDescent="0.25">
      <c r="AA46438"/>
      <c r="AB46438"/>
      <c r="AC46438"/>
    </row>
    <row r="46439" spans="27:29" x14ac:dyDescent="0.25">
      <c r="AA46439"/>
      <c r="AB46439"/>
      <c r="AC46439"/>
    </row>
    <row r="46440" spans="27:29" x14ac:dyDescent="0.25">
      <c r="AA46440"/>
      <c r="AB46440"/>
      <c r="AC46440"/>
    </row>
    <row r="46441" spans="27:29" x14ac:dyDescent="0.25">
      <c r="AA46441"/>
      <c r="AB46441"/>
      <c r="AC46441"/>
    </row>
    <row r="46442" spans="27:29" x14ac:dyDescent="0.25">
      <c r="AA46442"/>
      <c r="AB46442"/>
      <c r="AC46442"/>
    </row>
    <row r="46443" spans="27:29" x14ac:dyDescent="0.25">
      <c r="AA46443"/>
      <c r="AB46443"/>
      <c r="AC46443"/>
    </row>
    <row r="46444" spans="27:29" x14ac:dyDescent="0.25">
      <c r="AA46444"/>
      <c r="AB46444"/>
      <c r="AC46444"/>
    </row>
    <row r="46445" spans="27:29" x14ac:dyDescent="0.25">
      <c r="AA46445"/>
      <c r="AB46445"/>
      <c r="AC46445"/>
    </row>
    <row r="46446" spans="27:29" x14ac:dyDescent="0.25">
      <c r="AA46446"/>
      <c r="AB46446"/>
      <c r="AC46446"/>
    </row>
    <row r="46447" spans="27:29" x14ac:dyDescent="0.25">
      <c r="AA46447"/>
      <c r="AB46447"/>
      <c r="AC46447"/>
    </row>
    <row r="46448" spans="27:29" x14ac:dyDescent="0.25">
      <c r="AA46448"/>
      <c r="AB46448"/>
      <c r="AC46448"/>
    </row>
    <row r="46449" spans="27:29" x14ac:dyDescent="0.25">
      <c r="AA46449"/>
      <c r="AB46449"/>
      <c r="AC46449"/>
    </row>
    <row r="46450" spans="27:29" x14ac:dyDescent="0.25">
      <c r="AA46450"/>
      <c r="AB46450"/>
      <c r="AC46450"/>
    </row>
    <row r="46451" spans="27:29" x14ac:dyDescent="0.25">
      <c r="AA46451"/>
      <c r="AB46451"/>
      <c r="AC46451"/>
    </row>
    <row r="46452" spans="27:29" x14ac:dyDescent="0.25">
      <c r="AA46452"/>
      <c r="AB46452"/>
      <c r="AC46452"/>
    </row>
    <row r="46453" spans="27:29" x14ac:dyDescent="0.25">
      <c r="AA46453"/>
      <c r="AB46453"/>
      <c r="AC46453"/>
    </row>
    <row r="46454" spans="27:29" x14ac:dyDescent="0.25">
      <c r="AA46454"/>
      <c r="AB46454"/>
      <c r="AC46454"/>
    </row>
    <row r="46455" spans="27:29" x14ac:dyDescent="0.25">
      <c r="AA46455"/>
      <c r="AB46455"/>
      <c r="AC46455"/>
    </row>
    <row r="46456" spans="27:29" x14ac:dyDescent="0.25">
      <c r="AA46456"/>
      <c r="AB46456"/>
      <c r="AC46456"/>
    </row>
    <row r="46457" spans="27:29" x14ac:dyDescent="0.25">
      <c r="AA46457"/>
      <c r="AB46457"/>
      <c r="AC46457"/>
    </row>
    <row r="46458" spans="27:29" x14ac:dyDescent="0.25">
      <c r="AA46458"/>
      <c r="AB46458"/>
      <c r="AC46458"/>
    </row>
    <row r="46459" spans="27:29" x14ac:dyDescent="0.25">
      <c r="AA46459"/>
      <c r="AB46459"/>
      <c r="AC46459"/>
    </row>
    <row r="46460" spans="27:29" x14ac:dyDescent="0.25">
      <c r="AA46460"/>
      <c r="AB46460"/>
      <c r="AC46460"/>
    </row>
    <row r="46461" spans="27:29" x14ac:dyDescent="0.25">
      <c r="AA46461"/>
      <c r="AB46461"/>
      <c r="AC46461"/>
    </row>
    <row r="46462" spans="27:29" x14ac:dyDescent="0.25">
      <c r="AA46462"/>
      <c r="AB46462"/>
      <c r="AC46462"/>
    </row>
    <row r="46463" spans="27:29" x14ac:dyDescent="0.25">
      <c r="AA46463"/>
      <c r="AB46463"/>
      <c r="AC46463"/>
    </row>
    <row r="46464" spans="27:29" x14ac:dyDescent="0.25">
      <c r="AA46464"/>
      <c r="AB46464"/>
      <c r="AC46464"/>
    </row>
    <row r="46465" spans="27:29" x14ac:dyDescent="0.25">
      <c r="AA46465"/>
      <c r="AB46465"/>
      <c r="AC46465"/>
    </row>
    <row r="46466" spans="27:29" x14ac:dyDescent="0.25">
      <c r="AA46466"/>
      <c r="AB46466"/>
      <c r="AC46466"/>
    </row>
    <row r="46467" spans="27:29" x14ac:dyDescent="0.25">
      <c r="AA46467"/>
      <c r="AB46467"/>
      <c r="AC46467"/>
    </row>
    <row r="46468" spans="27:29" x14ac:dyDescent="0.25">
      <c r="AA46468"/>
      <c r="AB46468"/>
      <c r="AC46468"/>
    </row>
    <row r="46469" spans="27:29" x14ac:dyDescent="0.25">
      <c r="AA46469"/>
      <c r="AB46469"/>
      <c r="AC46469"/>
    </row>
    <row r="46470" spans="27:29" x14ac:dyDescent="0.25">
      <c r="AA46470"/>
      <c r="AB46470"/>
      <c r="AC46470"/>
    </row>
    <row r="46471" spans="27:29" x14ac:dyDescent="0.25">
      <c r="AA46471"/>
      <c r="AB46471"/>
      <c r="AC46471"/>
    </row>
    <row r="46472" spans="27:29" x14ac:dyDescent="0.25">
      <c r="AA46472"/>
      <c r="AB46472"/>
      <c r="AC46472"/>
    </row>
    <row r="46473" spans="27:29" x14ac:dyDescent="0.25">
      <c r="AA46473"/>
      <c r="AB46473"/>
      <c r="AC46473"/>
    </row>
    <row r="46474" spans="27:29" x14ac:dyDescent="0.25">
      <c r="AA46474"/>
      <c r="AB46474"/>
      <c r="AC46474"/>
    </row>
    <row r="46475" spans="27:29" x14ac:dyDescent="0.25">
      <c r="AA46475"/>
      <c r="AB46475"/>
      <c r="AC46475"/>
    </row>
    <row r="46476" spans="27:29" x14ac:dyDescent="0.25">
      <c r="AA46476"/>
      <c r="AB46476"/>
      <c r="AC46476"/>
    </row>
    <row r="46477" spans="27:29" x14ac:dyDescent="0.25">
      <c r="AA46477"/>
      <c r="AB46477"/>
      <c r="AC46477"/>
    </row>
    <row r="46478" spans="27:29" x14ac:dyDescent="0.25">
      <c r="AA46478"/>
      <c r="AB46478"/>
      <c r="AC46478"/>
    </row>
    <row r="46479" spans="27:29" x14ac:dyDescent="0.25">
      <c r="AA46479"/>
      <c r="AB46479"/>
      <c r="AC46479"/>
    </row>
    <row r="46480" spans="27:29" x14ac:dyDescent="0.25">
      <c r="AA46480"/>
      <c r="AB46480"/>
      <c r="AC46480"/>
    </row>
    <row r="46481" spans="27:29" x14ac:dyDescent="0.25">
      <c r="AA46481"/>
      <c r="AB46481"/>
      <c r="AC46481"/>
    </row>
    <row r="46482" spans="27:29" x14ac:dyDescent="0.25">
      <c r="AA46482"/>
      <c r="AB46482"/>
      <c r="AC46482"/>
    </row>
    <row r="46483" spans="27:29" x14ac:dyDescent="0.25">
      <c r="AA46483"/>
      <c r="AB46483"/>
      <c r="AC46483"/>
    </row>
    <row r="46484" spans="27:29" x14ac:dyDescent="0.25">
      <c r="AA46484"/>
      <c r="AB46484"/>
      <c r="AC46484"/>
    </row>
    <row r="46485" spans="27:29" x14ac:dyDescent="0.25">
      <c r="AA46485"/>
      <c r="AB46485"/>
      <c r="AC46485"/>
    </row>
    <row r="46486" spans="27:29" x14ac:dyDescent="0.25">
      <c r="AA46486"/>
      <c r="AB46486"/>
      <c r="AC46486"/>
    </row>
    <row r="46487" spans="27:29" x14ac:dyDescent="0.25">
      <c r="AA46487"/>
      <c r="AB46487"/>
      <c r="AC46487"/>
    </row>
    <row r="46488" spans="27:29" x14ac:dyDescent="0.25">
      <c r="AA46488"/>
      <c r="AB46488"/>
      <c r="AC46488"/>
    </row>
    <row r="46489" spans="27:29" x14ac:dyDescent="0.25">
      <c r="AA46489"/>
      <c r="AB46489"/>
      <c r="AC46489"/>
    </row>
    <row r="46490" spans="27:29" x14ac:dyDescent="0.25">
      <c r="AA46490"/>
      <c r="AB46490"/>
      <c r="AC46490"/>
    </row>
    <row r="46491" spans="27:29" x14ac:dyDescent="0.25">
      <c r="AA46491"/>
      <c r="AB46491"/>
      <c r="AC46491"/>
    </row>
    <row r="46492" spans="27:29" x14ac:dyDescent="0.25">
      <c r="AA46492"/>
      <c r="AB46492"/>
      <c r="AC46492"/>
    </row>
    <row r="46493" spans="27:29" x14ac:dyDescent="0.25">
      <c r="AA46493"/>
      <c r="AB46493"/>
      <c r="AC46493"/>
    </row>
    <row r="46494" spans="27:29" x14ac:dyDescent="0.25">
      <c r="AA46494"/>
      <c r="AB46494"/>
      <c r="AC46494"/>
    </row>
    <row r="46495" spans="27:29" x14ac:dyDescent="0.25">
      <c r="AA46495"/>
      <c r="AB46495"/>
      <c r="AC46495"/>
    </row>
    <row r="46496" spans="27:29" x14ac:dyDescent="0.25">
      <c r="AA46496"/>
      <c r="AB46496"/>
      <c r="AC46496"/>
    </row>
    <row r="46497" spans="27:29" x14ac:dyDescent="0.25">
      <c r="AA46497"/>
      <c r="AB46497"/>
      <c r="AC46497"/>
    </row>
    <row r="46498" spans="27:29" x14ac:dyDescent="0.25">
      <c r="AA46498"/>
      <c r="AB46498"/>
      <c r="AC46498"/>
    </row>
    <row r="46499" spans="27:29" x14ac:dyDescent="0.25">
      <c r="AA46499"/>
      <c r="AB46499"/>
      <c r="AC46499"/>
    </row>
    <row r="46500" spans="27:29" x14ac:dyDescent="0.25">
      <c r="AA46500"/>
      <c r="AB46500"/>
      <c r="AC46500"/>
    </row>
    <row r="46501" spans="27:29" x14ac:dyDescent="0.25">
      <c r="AA46501"/>
      <c r="AB46501"/>
      <c r="AC46501"/>
    </row>
    <row r="46502" spans="27:29" x14ac:dyDescent="0.25">
      <c r="AA46502"/>
      <c r="AB46502"/>
      <c r="AC46502"/>
    </row>
    <row r="46503" spans="27:29" x14ac:dyDescent="0.25">
      <c r="AA46503"/>
      <c r="AB46503"/>
      <c r="AC46503"/>
    </row>
    <row r="46504" spans="27:29" x14ac:dyDescent="0.25">
      <c r="AA46504"/>
      <c r="AB46504"/>
      <c r="AC46504"/>
    </row>
    <row r="46505" spans="27:29" x14ac:dyDescent="0.25">
      <c r="AA46505"/>
      <c r="AB46505"/>
      <c r="AC46505"/>
    </row>
    <row r="46506" spans="27:29" x14ac:dyDescent="0.25">
      <c r="AA46506"/>
      <c r="AB46506"/>
      <c r="AC46506"/>
    </row>
    <row r="46507" spans="27:29" x14ac:dyDescent="0.25">
      <c r="AA46507"/>
      <c r="AB46507"/>
      <c r="AC46507"/>
    </row>
    <row r="46508" spans="27:29" x14ac:dyDescent="0.25">
      <c r="AA46508"/>
      <c r="AB46508"/>
      <c r="AC46508"/>
    </row>
    <row r="46509" spans="27:29" x14ac:dyDescent="0.25">
      <c r="AA46509"/>
      <c r="AB46509"/>
      <c r="AC46509"/>
    </row>
    <row r="46510" spans="27:29" x14ac:dyDescent="0.25">
      <c r="AA46510"/>
      <c r="AB46510"/>
      <c r="AC46510"/>
    </row>
    <row r="46511" spans="27:29" x14ac:dyDescent="0.25">
      <c r="AA46511"/>
      <c r="AB46511"/>
      <c r="AC46511"/>
    </row>
    <row r="46512" spans="27:29" x14ac:dyDescent="0.25">
      <c r="AA46512"/>
      <c r="AB46512"/>
      <c r="AC46512"/>
    </row>
    <row r="46513" spans="27:29" x14ac:dyDescent="0.25">
      <c r="AA46513"/>
      <c r="AB46513"/>
      <c r="AC46513"/>
    </row>
    <row r="46514" spans="27:29" x14ac:dyDescent="0.25">
      <c r="AA46514"/>
      <c r="AB46514"/>
      <c r="AC46514"/>
    </row>
    <row r="46515" spans="27:29" x14ac:dyDescent="0.25">
      <c r="AA46515"/>
      <c r="AB46515"/>
      <c r="AC46515"/>
    </row>
    <row r="46516" spans="27:29" x14ac:dyDescent="0.25">
      <c r="AA46516"/>
      <c r="AB46516"/>
      <c r="AC46516"/>
    </row>
    <row r="46517" spans="27:29" x14ac:dyDescent="0.25">
      <c r="AA46517"/>
      <c r="AB46517"/>
      <c r="AC46517"/>
    </row>
    <row r="46518" spans="27:29" x14ac:dyDescent="0.25">
      <c r="AA46518"/>
      <c r="AB46518"/>
      <c r="AC46518"/>
    </row>
    <row r="46519" spans="27:29" x14ac:dyDescent="0.25">
      <c r="AA46519"/>
      <c r="AB46519"/>
      <c r="AC46519"/>
    </row>
    <row r="46520" spans="27:29" x14ac:dyDescent="0.25">
      <c r="AA46520"/>
      <c r="AB46520"/>
      <c r="AC46520"/>
    </row>
    <row r="46521" spans="27:29" x14ac:dyDescent="0.25">
      <c r="AA46521"/>
      <c r="AB46521"/>
      <c r="AC46521"/>
    </row>
    <row r="46522" spans="27:29" x14ac:dyDescent="0.25">
      <c r="AA46522"/>
      <c r="AB46522"/>
      <c r="AC46522"/>
    </row>
    <row r="46523" spans="27:29" x14ac:dyDescent="0.25">
      <c r="AA46523"/>
      <c r="AB46523"/>
      <c r="AC46523"/>
    </row>
    <row r="46524" spans="27:29" x14ac:dyDescent="0.25">
      <c r="AA46524"/>
      <c r="AB46524"/>
      <c r="AC46524"/>
    </row>
    <row r="46525" spans="27:29" x14ac:dyDescent="0.25">
      <c r="AA46525"/>
      <c r="AB46525"/>
      <c r="AC46525"/>
    </row>
    <row r="46526" spans="27:29" x14ac:dyDescent="0.25">
      <c r="AA46526"/>
      <c r="AB46526"/>
      <c r="AC46526"/>
    </row>
    <row r="46527" spans="27:29" x14ac:dyDescent="0.25">
      <c r="AA46527"/>
      <c r="AB46527"/>
      <c r="AC46527"/>
    </row>
    <row r="46528" spans="27:29" x14ac:dyDescent="0.25">
      <c r="AA46528"/>
      <c r="AB46528"/>
      <c r="AC46528"/>
    </row>
    <row r="46529" spans="27:29" x14ac:dyDescent="0.25">
      <c r="AA46529"/>
      <c r="AB46529"/>
      <c r="AC46529"/>
    </row>
    <row r="46530" spans="27:29" x14ac:dyDescent="0.25">
      <c r="AA46530"/>
      <c r="AB46530"/>
      <c r="AC46530"/>
    </row>
    <row r="46531" spans="27:29" x14ac:dyDescent="0.25">
      <c r="AA46531"/>
      <c r="AB46531"/>
      <c r="AC46531"/>
    </row>
    <row r="46532" spans="27:29" x14ac:dyDescent="0.25">
      <c r="AA46532"/>
      <c r="AB46532"/>
      <c r="AC46532"/>
    </row>
    <row r="46533" spans="27:29" x14ac:dyDescent="0.25">
      <c r="AA46533"/>
      <c r="AB46533"/>
      <c r="AC46533"/>
    </row>
    <row r="46534" spans="27:29" x14ac:dyDescent="0.25">
      <c r="AA46534"/>
      <c r="AB46534"/>
      <c r="AC46534"/>
    </row>
    <row r="46535" spans="27:29" x14ac:dyDescent="0.25">
      <c r="AA46535"/>
      <c r="AB46535"/>
      <c r="AC46535"/>
    </row>
    <row r="46536" spans="27:29" x14ac:dyDescent="0.25">
      <c r="AA46536"/>
      <c r="AB46536"/>
      <c r="AC46536"/>
    </row>
    <row r="46537" spans="27:29" x14ac:dyDescent="0.25">
      <c r="AA46537"/>
      <c r="AB46537"/>
      <c r="AC46537"/>
    </row>
    <row r="46538" spans="27:29" x14ac:dyDescent="0.25">
      <c r="AA46538"/>
      <c r="AB46538"/>
      <c r="AC46538"/>
    </row>
    <row r="46539" spans="27:29" x14ac:dyDescent="0.25">
      <c r="AA46539"/>
      <c r="AB46539"/>
      <c r="AC46539"/>
    </row>
    <row r="46540" spans="27:29" x14ac:dyDescent="0.25">
      <c r="AA46540"/>
      <c r="AB46540"/>
      <c r="AC46540"/>
    </row>
    <row r="46541" spans="27:29" x14ac:dyDescent="0.25">
      <c r="AA46541"/>
      <c r="AB46541"/>
      <c r="AC46541"/>
    </row>
    <row r="46542" spans="27:29" x14ac:dyDescent="0.25">
      <c r="AA46542"/>
      <c r="AB46542"/>
      <c r="AC46542"/>
    </row>
    <row r="46543" spans="27:29" x14ac:dyDescent="0.25">
      <c r="AA46543"/>
      <c r="AB46543"/>
      <c r="AC46543"/>
    </row>
    <row r="46544" spans="27:29" x14ac:dyDescent="0.25">
      <c r="AA46544"/>
      <c r="AB46544"/>
      <c r="AC46544"/>
    </row>
    <row r="46545" spans="27:29" x14ac:dyDescent="0.25">
      <c r="AA46545"/>
      <c r="AB46545"/>
      <c r="AC46545"/>
    </row>
    <row r="46546" spans="27:29" x14ac:dyDescent="0.25">
      <c r="AA46546"/>
      <c r="AB46546"/>
      <c r="AC46546"/>
    </row>
    <row r="46547" spans="27:29" x14ac:dyDescent="0.25">
      <c r="AA46547"/>
      <c r="AB46547"/>
      <c r="AC46547"/>
    </row>
    <row r="46548" spans="27:29" x14ac:dyDescent="0.25">
      <c r="AA46548"/>
      <c r="AB46548"/>
      <c r="AC46548"/>
    </row>
    <row r="46549" spans="27:29" x14ac:dyDescent="0.25">
      <c r="AA46549"/>
      <c r="AB46549"/>
      <c r="AC46549"/>
    </row>
    <row r="46550" spans="27:29" x14ac:dyDescent="0.25">
      <c r="AA46550"/>
      <c r="AB46550"/>
      <c r="AC46550"/>
    </row>
    <row r="46551" spans="27:29" x14ac:dyDescent="0.25">
      <c r="AA46551"/>
      <c r="AB46551"/>
      <c r="AC46551"/>
    </row>
    <row r="46552" spans="27:29" x14ac:dyDescent="0.25">
      <c r="AA46552"/>
      <c r="AB46552"/>
      <c r="AC46552"/>
    </row>
    <row r="46553" spans="27:29" x14ac:dyDescent="0.25">
      <c r="AA46553"/>
      <c r="AB46553"/>
      <c r="AC46553"/>
    </row>
    <row r="46554" spans="27:29" x14ac:dyDescent="0.25">
      <c r="AA46554"/>
      <c r="AB46554"/>
      <c r="AC46554"/>
    </row>
    <row r="46555" spans="27:29" x14ac:dyDescent="0.25">
      <c r="AA46555"/>
      <c r="AB46555"/>
      <c r="AC46555"/>
    </row>
    <row r="46556" spans="27:29" x14ac:dyDescent="0.25">
      <c r="AA46556"/>
      <c r="AB46556"/>
      <c r="AC46556"/>
    </row>
    <row r="46557" spans="27:29" x14ac:dyDescent="0.25">
      <c r="AA46557"/>
      <c r="AB46557"/>
      <c r="AC46557"/>
    </row>
    <row r="46558" spans="27:29" x14ac:dyDescent="0.25">
      <c r="AA46558"/>
      <c r="AB46558"/>
      <c r="AC46558"/>
    </row>
    <row r="46559" spans="27:29" x14ac:dyDescent="0.25">
      <c r="AA46559"/>
      <c r="AB46559"/>
      <c r="AC46559"/>
    </row>
    <row r="46560" spans="27:29" x14ac:dyDescent="0.25">
      <c r="AA46560"/>
      <c r="AB46560"/>
      <c r="AC46560"/>
    </row>
    <row r="46561" spans="27:29" x14ac:dyDescent="0.25">
      <c r="AA46561"/>
      <c r="AB46561"/>
      <c r="AC46561"/>
    </row>
    <row r="46562" spans="27:29" x14ac:dyDescent="0.25">
      <c r="AA46562"/>
      <c r="AB46562"/>
      <c r="AC46562"/>
    </row>
    <row r="46563" spans="27:29" x14ac:dyDescent="0.25">
      <c r="AA46563"/>
      <c r="AB46563"/>
      <c r="AC46563"/>
    </row>
    <row r="46564" spans="27:29" x14ac:dyDescent="0.25">
      <c r="AA46564"/>
      <c r="AB46564"/>
      <c r="AC46564"/>
    </row>
    <row r="46565" spans="27:29" x14ac:dyDescent="0.25">
      <c r="AA46565"/>
      <c r="AB46565"/>
      <c r="AC46565"/>
    </row>
    <row r="46566" spans="27:29" x14ac:dyDescent="0.25">
      <c r="AA46566"/>
      <c r="AB46566"/>
      <c r="AC46566"/>
    </row>
    <row r="46567" spans="27:29" x14ac:dyDescent="0.25">
      <c r="AA46567"/>
      <c r="AB46567"/>
      <c r="AC46567"/>
    </row>
    <row r="46568" spans="27:29" x14ac:dyDescent="0.25">
      <c r="AA46568"/>
      <c r="AB46568"/>
      <c r="AC46568"/>
    </row>
    <row r="46569" spans="27:29" x14ac:dyDescent="0.25">
      <c r="AA46569"/>
      <c r="AB46569"/>
      <c r="AC46569"/>
    </row>
    <row r="46570" spans="27:29" x14ac:dyDescent="0.25">
      <c r="AA46570"/>
      <c r="AB46570"/>
      <c r="AC46570"/>
    </row>
    <row r="46571" spans="27:29" x14ac:dyDescent="0.25">
      <c r="AA46571"/>
      <c r="AB46571"/>
      <c r="AC46571"/>
    </row>
    <row r="46572" spans="27:29" x14ac:dyDescent="0.25">
      <c r="AA46572"/>
      <c r="AB46572"/>
      <c r="AC46572"/>
    </row>
    <row r="46573" spans="27:29" x14ac:dyDescent="0.25">
      <c r="AA46573"/>
      <c r="AB46573"/>
      <c r="AC46573"/>
    </row>
    <row r="46574" spans="27:29" x14ac:dyDescent="0.25">
      <c r="AA46574"/>
      <c r="AB46574"/>
      <c r="AC46574"/>
    </row>
    <row r="46575" spans="27:29" x14ac:dyDescent="0.25">
      <c r="AA46575"/>
      <c r="AB46575"/>
      <c r="AC46575"/>
    </row>
    <row r="46576" spans="27:29" x14ac:dyDescent="0.25">
      <c r="AA46576"/>
      <c r="AB46576"/>
      <c r="AC46576"/>
    </row>
    <row r="46577" spans="27:29" x14ac:dyDescent="0.25">
      <c r="AA46577"/>
      <c r="AB46577"/>
      <c r="AC46577"/>
    </row>
    <row r="46578" spans="27:29" x14ac:dyDescent="0.25">
      <c r="AA46578"/>
      <c r="AB46578"/>
      <c r="AC46578"/>
    </row>
    <row r="46579" spans="27:29" x14ac:dyDescent="0.25">
      <c r="AA46579"/>
      <c r="AB46579"/>
      <c r="AC46579"/>
    </row>
    <row r="46580" spans="27:29" x14ac:dyDescent="0.25">
      <c r="AA46580"/>
      <c r="AB46580"/>
      <c r="AC46580"/>
    </row>
    <row r="46581" spans="27:29" x14ac:dyDescent="0.25">
      <c r="AA46581"/>
      <c r="AB46581"/>
      <c r="AC46581"/>
    </row>
    <row r="46582" spans="27:29" x14ac:dyDescent="0.25">
      <c r="AA46582"/>
      <c r="AB46582"/>
      <c r="AC46582"/>
    </row>
    <row r="46583" spans="27:29" x14ac:dyDescent="0.25">
      <c r="AA46583"/>
      <c r="AB46583"/>
      <c r="AC46583"/>
    </row>
    <row r="46584" spans="27:29" x14ac:dyDescent="0.25">
      <c r="AA46584"/>
      <c r="AB46584"/>
      <c r="AC46584"/>
    </row>
    <row r="46585" spans="27:29" x14ac:dyDescent="0.25">
      <c r="AA46585"/>
      <c r="AB46585"/>
      <c r="AC46585"/>
    </row>
    <row r="46586" spans="27:29" x14ac:dyDescent="0.25">
      <c r="AA46586"/>
      <c r="AB46586"/>
      <c r="AC46586"/>
    </row>
    <row r="46587" spans="27:29" x14ac:dyDescent="0.25">
      <c r="AA46587"/>
      <c r="AB46587"/>
      <c r="AC46587"/>
    </row>
    <row r="46588" spans="27:29" x14ac:dyDescent="0.25">
      <c r="AA46588"/>
      <c r="AB46588"/>
      <c r="AC46588"/>
    </row>
    <row r="46589" spans="27:29" x14ac:dyDescent="0.25">
      <c r="AA46589"/>
      <c r="AB46589"/>
      <c r="AC46589"/>
    </row>
    <row r="46590" spans="27:29" x14ac:dyDescent="0.25">
      <c r="AA46590"/>
      <c r="AB46590"/>
      <c r="AC46590"/>
    </row>
    <row r="46591" spans="27:29" x14ac:dyDescent="0.25">
      <c r="AA46591"/>
      <c r="AB46591"/>
      <c r="AC46591"/>
    </row>
    <row r="46592" spans="27:29" x14ac:dyDescent="0.25">
      <c r="AA46592"/>
      <c r="AB46592"/>
      <c r="AC46592"/>
    </row>
    <row r="46593" spans="27:29" x14ac:dyDescent="0.25">
      <c r="AA46593"/>
      <c r="AB46593"/>
      <c r="AC46593"/>
    </row>
    <row r="46594" spans="27:29" x14ac:dyDescent="0.25">
      <c r="AA46594"/>
      <c r="AB46594"/>
      <c r="AC46594"/>
    </row>
    <row r="46595" spans="27:29" x14ac:dyDescent="0.25">
      <c r="AA46595"/>
      <c r="AB46595"/>
      <c r="AC46595"/>
    </row>
    <row r="46596" spans="27:29" x14ac:dyDescent="0.25">
      <c r="AA46596"/>
      <c r="AB46596"/>
      <c r="AC46596"/>
    </row>
    <row r="46597" spans="27:29" x14ac:dyDescent="0.25">
      <c r="AA46597"/>
      <c r="AB46597"/>
      <c r="AC46597"/>
    </row>
    <row r="46598" spans="27:29" x14ac:dyDescent="0.25">
      <c r="AA46598"/>
      <c r="AB46598"/>
      <c r="AC46598"/>
    </row>
    <row r="46599" spans="27:29" x14ac:dyDescent="0.25">
      <c r="AA46599"/>
      <c r="AB46599"/>
      <c r="AC46599"/>
    </row>
    <row r="46600" spans="27:29" x14ac:dyDescent="0.25">
      <c r="AA46600"/>
      <c r="AB46600"/>
      <c r="AC46600"/>
    </row>
    <row r="46601" spans="27:29" x14ac:dyDescent="0.25">
      <c r="AA46601"/>
      <c r="AB46601"/>
      <c r="AC46601"/>
    </row>
    <row r="46602" spans="27:29" x14ac:dyDescent="0.25">
      <c r="AA46602"/>
      <c r="AB46602"/>
      <c r="AC46602"/>
    </row>
    <row r="46603" spans="27:29" x14ac:dyDescent="0.25">
      <c r="AA46603"/>
      <c r="AB46603"/>
      <c r="AC46603"/>
    </row>
    <row r="46604" spans="27:29" x14ac:dyDescent="0.25">
      <c r="AA46604"/>
      <c r="AB46604"/>
      <c r="AC46604"/>
    </row>
    <row r="46605" spans="27:29" x14ac:dyDescent="0.25">
      <c r="AA46605"/>
      <c r="AB46605"/>
      <c r="AC46605"/>
    </row>
    <row r="46606" spans="27:29" x14ac:dyDescent="0.25">
      <c r="AA46606"/>
      <c r="AB46606"/>
      <c r="AC46606"/>
    </row>
    <row r="46607" spans="27:29" x14ac:dyDescent="0.25">
      <c r="AA46607"/>
      <c r="AB46607"/>
      <c r="AC46607"/>
    </row>
    <row r="46608" spans="27:29" x14ac:dyDescent="0.25">
      <c r="AA46608"/>
      <c r="AB46608"/>
      <c r="AC46608"/>
    </row>
    <row r="46609" spans="27:29" x14ac:dyDescent="0.25">
      <c r="AA46609"/>
      <c r="AB46609"/>
      <c r="AC46609"/>
    </row>
    <row r="46610" spans="27:29" x14ac:dyDescent="0.25">
      <c r="AA46610"/>
      <c r="AB46610"/>
      <c r="AC46610"/>
    </row>
    <row r="46611" spans="27:29" x14ac:dyDescent="0.25">
      <c r="AA46611"/>
      <c r="AB46611"/>
      <c r="AC46611"/>
    </row>
    <row r="46612" spans="27:29" x14ac:dyDescent="0.25">
      <c r="AA46612"/>
      <c r="AB46612"/>
      <c r="AC46612"/>
    </row>
    <row r="46613" spans="27:29" x14ac:dyDescent="0.25">
      <c r="AA46613"/>
      <c r="AB46613"/>
      <c r="AC46613"/>
    </row>
    <row r="46614" spans="27:29" x14ac:dyDescent="0.25">
      <c r="AA46614"/>
      <c r="AB46614"/>
      <c r="AC46614"/>
    </row>
    <row r="46615" spans="27:29" x14ac:dyDescent="0.25">
      <c r="AA46615"/>
      <c r="AB46615"/>
      <c r="AC46615"/>
    </row>
    <row r="46616" spans="27:29" x14ac:dyDescent="0.25">
      <c r="AA46616"/>
      <c r="AB46616"/>
      <c r="AC46616"/>
    </row>
    <row r="46617" spans="27:29" x14ac:dyDescent="0.25">
      <c r="AA46617"/>
      <c r="AB46617"/>
      <c r="AC46617"/>
    </row>
    <row r="46618" spans="27:29" x14ac:dyDescent="0.25">
      <c r="AA46618"/>
      <c r="AB46618"/>
      <c r="AC46618"/>
    </row>
    <row r="46619" spans="27:29" x14ac:dyDescent="0.25">
      <c r="AA46619"/>
      <c r="AB46619"/>
      <c r="AC46619"/>
    </row>
    <row r="46620" spans="27:29" x14ac:dyDescent="0.25">
      <c r="AA46620"/>
      <c r="AB46620"/>
      <c r="AC46620"/>
    </row>
    <row r="46621" spans="27:29" x14ac:dyDescent="0.25">
      <c r="AA46621"/>
      <c r="AB46621"/>
      <c r="AC46621"/>
    </row>
    <row r="46622" spans="27:29" x14ac:dyDescent="0.25">
      <c r="AA46622"/>
      <c r="AB46622"/>
      <c r="AC46622"/>
    </row>
    <row r="46623" spans="27:29" x14ac:dyDescent="0.25">
      <c r="AA46623"/>
      <c r="AB46623"/>
      <c r="AC46623"/>
    </row>
    <row r="46624" spans="27:29" x14ac:dyDescent="0.25">
      <c r="AA46624"/>
      <c r="AB46624"/>
      <c r="AC46624"/>
    </row>
    <row r="46625" spans="27:29" x14ac:dyDescent="0.25">
      <c r="AA46625"/>
      <c r="AB46625"/>
      <c r="AC46625"/>
    </row>
    <row r="46626" spans="27:29" x14ac:dyDescent="0.25">
      <c r="AA46626"/>
      <c r="AB46626"/>
      <c r="AC46626"/>
    </row>
    <row r="46627" spans="27:29" x14ac:dyDescent="0.25">
      <c r="AA46627"/>
      <c r="AB46627"/>
      <c r="AC46627"/>
    </row>
    <row r="46628" spans="27:29" x14ac:dyDescent="0.25">
      <c r="AA46628"/>
      <c r="AB46628"/>
      <c r="AC46628"/>
    </row>
    <row r="46629" spans="27:29" x14ac:dyDescent="0.25">
      <c r="AA46629"/>
      <c r="AB46629"/>
      <c r="AC46629"/>
    </row>
    <row r="46630" spans="27:29" x14ac:dyDescent="0.25">
      <c r="AA46630"/>
      <c r="AB46630"/>
      <c r="AC46630"/>
    </row>
    <row r="46631" spans="27:29" x14ac:dyDescent="0.25">
      <c r="AA46631"/>
      <c r="AB46631"/>
      <c r="AC46631"/>
    </row>
    <row r="46632" spans="27:29" x14ac:dyDescent="0.25">
      <c r="AA46632"/>
      <c r="AB46632"/>
      <c r="AC46632"/>
    </row>
    <row r="46633" spans="27:29" x14ac:dyDescent="0.25">
      <c r="AA46633"/>
      <c r="AB46633"/>
      <c r="AC46633"/>
    </row>
    <row r="46634" spans="27:29" x14ac:dyDescent="0.25">
      <c r="AA46634"/>
      <c r="AB46634"/>
      <c r="AC46634"/>
    </row>
    <row r="46635" spans="27:29" x14ac:dyDescent="0.25">
      <c r="AA46635"/>
      <c r="AB46635"/>
      <c r="AC46635"/>
    </row>
    <row r="46636" spans="27:29" x14ac:dyDescent="0.25">
      <c r="AA46636"/>
      <c r="AB46636"/>
      <c r="AC46636"/>
    </row>
    <row r="46637" spans="27:29" x14ac:dyDescent="0.25">
      <c r="AA46637"/>
      <c r="AB46637"/>
      <c r="AC46637"/>
    </row>
    <row r="46638" spans="27:29" x14ac:dyDescent="0.25">
      <c r="AA46638"/>
      <c r="AB46638"/>
      <c r="AC46638"/>
    </row>
    <row r="46639" spans="27:29" x14ac:dyDescent="0.25">
      <c r="AA46639"/>
      <c r="AB46639"/>
      <c r="AC46639"/>
    </row>
    <row r="46640" spans="27:29" x14ac:dyDescent="0.25">
      <c r="AA46640"/>
      <c r="AB46640"/>
      <c r="AC46640"/>
    </row>
    <row r="46641" spans="27:29" x14ac:dyDescent="0.25">
      <c r="AA46641"/>
      <c r="AB46641"/>
      <c r="AC46641"/>
    </row>
    <row r="46642" spans="27:29" x14ac:dyDescent="0.25">
      <c r="AA46642"/>
      <c r="AB46642"/>
      <c r="AC46642"/>
    </row>
    <row r="46643" spans="27:29" x14ac:dyDescent="0.25">
      <c r="AA46643"/>
      <c r="AB46643"/>
      <c r="AC46643"/>
    </row>
    <row r="46644" spans="27:29" x14ac:dyDescent="0.25">
      <c r="AA46644"/>
      <c r="AB46644"/>
      <c r="AC46644"/>
    </row>
    <row r="46645" spans="27:29" x14ac:dyDescent="0.25">
      <c r="AA46645"/>
      <c r="AB46645"/>
      <c r="AC46645"/>
    </row>
    <row r="46646" spans="27:29" x14ac:dyDescent="0.25">
      <c r="AA46646"/>
      <c r="AB46646"/>
      <c r="AC46646"/>
    </row>
    <row r="46647" spans="27:29" x14ac:dyDescent="0.25">
      <c r="AA46647"/>
      <c r="AB46647"/>
      <c r="AC46647"/>
    </row>
    <row r="46648" spans="27:29" x14ac:dyDescent="0.25">
      <c r="AA46648"/>
      <c r="AB46648"/>
      <c r="AC46648"/>
    </row>
    <row r="46649" spans="27:29" x14ac:dyDescent="0.25">
      <c r="AA46649"/>
      <c r="AB46649"/>
      <c r="AC46649"/>
    </row>
    <row r="46650" spans="27:29" x14ac:dyDescent="0.25">
      <c r="AA46650"/>
      <c r="AB46650"/>
      <c r="AC46650"/>
    </row>
    <row r="46651" spans="27:29" x14ac:dyDescent="0.25">
      <c r="AA46651"/>
      <c r="AB46651"/>
      <c r="AC46651"/>
    </row>
    <row r="46652" spans="27:29" x14ac:dyDescent="0.25">
      <c r="AA46652"/>
      <c r="AB46652"/>
      <c r="AC46652"/>
    </row>
    <row r="46653" spans="27:29" x14ac:dyDescent="0.25">
      <c r="AA46653"/>
      <c r="AB46653"/>
      <c r="AC46653"/>
    </row>
    <row r="46654" spans="27:29" x14ac:dyDescent="0.25">
      <c r="AA46654"/>
      <c r="AB46654"/>
      <c r="AC46654"/>
    </row>
    <row r="46655" spans="27:29" x14ac:dyDescent="0.25">
      <c r="AA46655"/>
      <c r="AB46655"/>
      <c r="AC46655"/>
    </row>
    <row r="46656" spans="27:29" x14ac:dyDescent="0.25">
      <c r="AA46656"/>
      <c r="AB46656"/>
      <c r="AC46656"/>
    </row>
    <row r="46657" spans="27:29" x14ac:dyDescent="0.25">
      <c r="AA46657"/>
      <c r="AB46657"/>
      <c r="AC46657"/>
    </row>
    <row r="46658" spans="27:29" x14ac:dyDescent="0.25">
      <c r="AA46658"/>
      <c r="AB46658"/>
      <c r="AC46658"/>
    </row>
    <row r="46659" spans="27:29" x14ac:dyDescent="0.25">
      <c r="AA46659"/>
      <c r="AB46659"/>
      <c r="AC46659"/>
    </row>
    <row r="46660" spans="27:29" x14ac:dyDescent="0.25">
      <c r="AA46660"/>
      <c r="AB46660"/>
      <c r="AC46660"/>
    </row>
    <row r="46661" spans="27:29" x14ac:dyDescent="0.25">
      <c r="AA46661"/>
      <c r="AB46661"/>
      <c r="AC46661"/>
    </row>
    <row r="46662" spans="27:29" x14ac:dyDescent="0.25">
      <c r="AA46662"/>
      <c r="AB46662"/>
      <c r="AC46662"/>
    </row>
    <row r="46663" spans="27:29" x14ac:dyDescent="0.25">
      <c r="AA46663"/>
      <c r="AB46663"/>
      <c r="AC46663"/>
    </row>
    <row r="46664" spans="27:29" x14ac:dyDescent="0.25">
      <c r="AA46664"/>
      <c r="AB46664"/>
      <c r="AC46664"/>
    </row>
    <row r="46665" spans="27:29" x14ac:dyDescent="0.25">
      <c r="AA46665"/>
      <c r="AB46665"/>
      <c r="AC46665"/>
    </row>
    <row r="46666" spans="27:29" x14ac:dyDescent="0.25">
      <c r="AA46666"/>
      <c r="AB46666"/>
      <c r="AC46666"/>
    </row>
    <row r="46667" spans="27:29" x14ac:dyDescent="0.25">
      <c r="AA46667"/>
      <c r="AB46667"/>
      <c r="AC46667"/>
    </row>
    <row r="46668" spans="27:29" x14ac:dyDescent="0.25">
      <c r="AA46668"/>
      <c r="AB46668"/>
      <c r="AC46668"/>
    </row>
    <row r="46669" spans="27:29" x14ac:dyDescent="0.25">
      <c r="AA46669"/>
      <c r="AB46669"/>
      <c r="AC46669"/>
    </row>
    <row r="46670" spans="27:29" x14ac:dyDescent="0.25">
      <c r="AA46670"/>
      <c r="AB46670"/>
      <c r="AC46670"/>
    </row>
    <row r="46671" spans="27:29" x14ac:dyDescent="0.25">
      <c r="AA46671"/>
      <c r="AB46671"/>
      <c r="AC46671"/>
    </row>
    <row r="46672" spans="27:29" x14ac:dyDescent="0.25">
      <c r="AA46672"/>
      <c r="AB46672"/>
      <c r="AC46672"/>
    </row>
    <row r="46673" spans="27:29" x14ac:dyDescent="0.25">
      <c r="AA46673"/>
      <c r="AB46673"/>
      <c r="AC46673"/>
    </row>
    <row r="46674" spans="27:29" x14ac:dyDescent="0.25">
      <c r="AA46674"/>
      <c r="AB46674"/>
      <c r="AC46674"/>
    </row>
    <row r="46675" spans="27:29" x14ac:dyDescent="0.25">
      <c r="AA46675"/>
      <c r="AB46675"/>
      <c r="AC46675"/>
    </row>
    <row r="46676" spans="27:29" x14ac:dyDescent="0.25">
      <c r="AA46676"/>
      <c r="AB46676"/>
      <c r="AC46676"/>
    </row>
    <row r="46677" spans="27:29" x14ac:dyDescent="0.25">
      <c r="AA46677"/>
      <c r="AB46677"/>
      <c r="AC46677"/>
    </row>
    <row r="46678" spans="27:29" x14ac:dyDescent="0.25">
      <c r="AA46678"/>
      <c r="AB46678"/>
      <c r="AC46678"/>
    </row>
    <row r="46679" spans="27:29" x14ac:dyDescent="0.25">
      <c r="AA46679"/>
      <c r="AB46679"/>
      <c r="AC46679"/>
    </row>
    <row r="46680" spans="27:29" x14ac:dyDescent="0.25">
      <c r="AA46680"/>
      <c r="AB46680"/>
      <c r="AC46680"/>
    </row>
    <row r="46681" spans="27:29" x14ac:dyDescent="0.25">
      <c r="AA46681"/>
      <c r="AB46681"/>
      <c r="AC46681"/>
    </row>
    <row r="46682" spans="27:29" x14ac:dyDescent="0.25">
      <c r="AA46682"/>
      <c r="AB46682"/>
      <c r="AC46682"/>
    </row>
    <row r="46683" spans="27:29" x14ac:dyDescent="0.25">
      <c r="AA46683"/>
      <c r="AB46683"/>
      <c r="AC46683"/>
    </row>
    <row r="46684" spans="27:29" x14ac:dyDescent="0.25">
      <c r="AA46684"/>
      <c r="AB46684"/>
      <c r="AC46684"/>
    </row>
    <row r="46685" spans="27:29" x14ac:dyDescent="0.25">
      <c r="AA46685"/>
      <c r="AB46685"/>
      <c r="AC46685"/>
    </row>
    <row r="46686" spans="27:29" x14ac:dyDescent="0.25">
      <c r="AA46686"/>
      <c r="AB46686"/>
      <c r="AC46686"/>
    </row>
    <row r="46687" spans="27:29" x14ac:dyDescent="0.25">
      <c r="AA46687"/>
      <c r="AB46687"/>
      <c r="AC46687"/>
    </row>
    <row r="46688" spans="27:29" x14ac:dyDescent="0.25">
      <c r="AA46688"/>
      <c r="AB46688"/>
      <c r="AC46688"/>
    </row>
    <row r="46689" spans="27:29" x14ac:dyDescent="0.25">
      <c r="AA46689"/>
      <c r="AB46689"/>
      <c r="AC46689"/>
    </row>
    <row r="46690" spans="27:29" x14ac:dyDescent="0.25">
      <c r="AA46690"/>
      <c r="AB46690"/>
      <c r="AC46690"/>
    </row>
    <row r="46691" spans="27:29" x14ac:dyDescent="0.25">
      <c r="AA46691"/>
      <c r="AB46691"/>
      <c r="AC46691"/>
    </row>
    <row r="46692" spans="27:29" x14ac:dyDescent="0.25">
      <c r="AA46692"/>
      <c r="AB46692"/>
      <c r="AC46692"/>
    </row>
    <row r="46693" spans="27:29" x14ac:dyDescent="0.25">
      <c r="AA46693"/>
      <c r="AB46693"/>
      <c r="AC46693"/>
    </row>
    <row r="46694" spans="27:29" x14ac:dyDescent="0.25">
      <c r="AA46694"/>
      <c r="AB46694"/>
      <c r="AC46694"/>
    </row>
    <row r="46695" spans="27:29" x14ac:dyDescent="0.25">
      <c r="AA46695"/>
      <c r="AB46695"/>
      <c r="AC46695"/>
    </row>
    <row r="46696" spans="27:29" x14ac:dyDescent="0.25">
      <c r="AA46696"/>
      <c r="AB46696"/>
      <c r="AC46696"/>
    </row>
    <row r="46697" spans="27:29" x14ac:dyDescent="0.25">
      <c r="AA46697"/>
      <c r="AB46697"/>
      <c r="AC46697"/>
    </row>
    <row r="46698" spans="27:29" x14ac:dyDescent="0.25">
      <c r="AA46698"/>
      <c r="AB46698"/>
      <c r="AC46698"/>
    </row>
    <row r="46699" spans="27:29" x14ac:dyDescent="0.25">
      <c r="AA46699"/>
      <c r="AB46699"/>
      <c r="AC46699"/>
    </row>
    <row r="46700" spans="27:29" x14ac:dyDescent="0.25">
      <c r="AA46700"/>
      <c r="AB46700"/>
      <c r="AC46700"/>
    </row>
    <row r="46701" spans="27:29" x14ac:dyDescent="0.25">
      <c r="AA46701"/>
      <c r="AB46701"/>
      <c r="AC46701"/>
    </row>
    <row r="46702" spans="27:29" x14ac:dyDescent="0.25">
      <c r="AA46702"/>
      <c r="AB46702"/>
      <c r="AC46702"/>
    </row>
    <row r="46703" spans="27:29" x14ac:dyDescent="0.25">
      <c r="AA46703"/>
      <c r="AB46703"/>
      <c r="AC46703"/>
    </row>
    <row r="46704" spans="27:29" x14ac:dyDescent="0.25">
      <c r="AA46704"/>
      <c r="AB46704"/>
      <c r="AC46704"/>
    </row>
    <row r="46705" spans="27:29" x14ac:dyDescent="0.25">
      <c r="AA46705"/>
      <c r="AB46705"/>
      <c r="AC46705"/>
    </row>
    <row r="46706" spans="27:29" x14ac:dyDescent="0.25">
      <c r="AA46706"/>
      <c r="AB46706"/>
      <c r="AC46706"/>
    </row>
    <row r="46707" spans="27:29" x14ac:dyDescent="0.25">
      <c r="AA46707"/>
      <c r="AB46707"/>
      <c r="AC46707"/>
    </row>
    <row r="46708" spans="27:29" x14ac:dyDescent="0.25">
      <c r="AA46708"/>
      <c r="AB46708"/>
      <c r="AC46708"/>
    </row>
    <row r="46709" spans="27:29" x14ac:dyDescent="0.25">
      <c r="AA46709"/>
      <c r="AB46709"/>
      <c r="AC46709"/>
    </row>
    <row r="46710" spans="27:29" x14ac:dyDescent="0.25">
      <c r="AA46710"/>
      <c r="AB46710"/>
      <c r="AC46710"/>
    </row>
    <row r="46711" spans="27:29" x14ac:dyDescent="0.25">
      <c r="AA46711"/>
      <c r="AB46711"/>
      <c r="AC46711"/>
    </row>
    <row r="46712" spans="27:29" x14ac:dyDescent="0.25">
      <c r="AA46712"/>
      <c r="AB46712"/>
      <c r="AC46712"/>
    </row>
    <row r="46713" spans="27:29" x14ac:dyDescent="0.25">
      <c r="AA46713"/>
      <c r="AB46713"/>
      <c r="AC46713"/>
    </row>
    <row r="46714" spans="27:29" x14ac:dyDescent="0.25">
      <c r="AA46714"/>
      <c r="AB46714"/>
      <c r="AC46714"/>
    </row>
    <row r="46715" spans="27:29" x14ac:dyDescent="0.25">
      <c r="AA46715"/>
      <c r="AB46715"/>
      <c r="AC46715"/>
    </row>
    <row r="46716" spans="27:29" x14ac:dyDescent="0.25">
      <c r="AA46716"/>
      <c r="AB46716"/>
      <c r="AC46716"/>
    </row>
    <row r="46717" spans="27:29" x14ac:dyDescent="0.25">
      <c r="AA46717"/>
      <c r="AB46717"/>
      <c r="AC46717"/>
    </row>
    <row r="46718" spans="27:29" x14ac:dyDescent="0.25">
      <c r="AA46718"/>
      <c r="AB46718"/>
      <c r="AC46718"/>
    </row>
    <row r="46719" spans="27:29" x14ac:dyDescent="0.25">
      <c r="AA46719"/>
      <c r="AB46719"/>
      <c r="AC46719"/>
    </row>
    <row r="46720" spans="27:29" x14ac:dyDescent="0.25">
      <c r="AA46720"/>
      <c r="AB46720"/>
      <c r="AC46720"/>
    </row>
    <row r="46721" spans="27:29" x14ac:dyDescent="0.25">
      <c r="AA46721"/>
      <c r="AB46721"/>
      <c r="AC46721"/>
    </row>
    <row r="46722" spans="27:29" x14ac:dyDescent="0.25">
      <c r="AA46722"/>
      <c r="AB46722"/>
      <c r="AC46722"/>
    </row>
    <row r="46723" spans="27:29" x14ac:dyDescent="0.25">
      <c r="AA46723"/>
      <c r="AB46723"/>
      <c r="AC46723"/>
    </row>
    <row r="46724" spans="27:29" x14ac:dyDescent="0.25">
      <c r="AA46724"/>
      <c r="AB46724"/>
      <c r="AC46724"/>
    </row>
    <row r="46725" spans="27:29" x14ac:dyDescent="0.25">
      <c r="AA46725"/>
      <c r="AB46725"/>
      <c r="AC46725"/>
    </row>
    <row r="46726" spans="27:29" x14ac:dyDescent="0.25">
      <c r="AA46726"/>
      <c r="AB46726"/>
      <c r="AC46726"/>
    </row>
    <row r="46727" spans="27:29" x14ac:dyDescent="0.25">
      <c r="AA46727"/>
      <c r="AB46727"/>
      <c r="AC46727"/>
    </row>
    <row r="46728" spans="27:29" x14ac:dyDescent="0.25">
      <c r="AA46728"/>
      <c r="AB46728"/>
      <c r="AC46728"/>
    </row>
    <row r="46729" spans="27:29" x14ac:dyDescent="0.25">
      <c r="AA46729"/>
      <c r="AB46729"/>
      <c r="AC46729"/>
    </row>
    <row r="46730" spans="27:29" x14ac:dyDescent="0.25">
      <c r="AA46730"/>
      <c r="AB46730"/>
      <c r="AC46730"/>
    </row>
    <row r="46731" spans="27:29" x14ac:dyDescent="0.25">
      <c r="AA46731"/>
      <c r="AB46731"/>
      <c r="AC46731"/>
    </row>
    <row r="46732" spans="27:29" x14ac:dyDescent="0.25">
      <c r="AA46732"/>
      <c r="AB46732"/>
      <c r="AC46732"/>
    </row>
    <row r="46733" spans="27:29" x14ac:dyDescent="0.25">
      <c r="AA46733"/>
      <c r="AB46733"/>
      <c r="AC46733"/>
    </row>
    <row r="46734" spans="27:29" x14ac:dyDescent="0.25">
      <c r="AA46734"/>
      <c r="AB46734"/>
      <c r="AC46734"/>
    </row>
    <row r="46735" spans="27:29" x14ac:dyDescent="0.25">
      <c r="AA46735"/>
      <c r="AB46735"/>
      <c r="AC46735"/>
    </row>
    <row r="46736" spans="27:29" x14ac:dyDescent="0.25">
      <c r="AA46736"/>
      <c r="AB46736"/>
      <c r="AC46736"/>
    </row>
    <row r="46737" spans="27:29" x14ac:dyDescent="0.25">
      <c r="AA46737"/>
      <c r="AB46737"/>
      <c r="AC46737"/>
    </row>
    <row r="46738" spans="27:29" x14ac:dyDescent="0.25">
      <c r="AA46738"/>
      <c r="AB46738"/>
      <c r="AC46738"/>
    </row>
    <row r="46739" spans="27:29" x14ac:dyDescent="0.25">
      <c r="AA46739"/>
      <c r="AB46739"/>
      <c r="AC46739"/>
    </row>
    <row r="46740" spans="27:29" x14ac:dyDescent="0.25">
      <c r="AA46740"/>
      <c r="AB46740"/>
      <c r="AC46740"/>
    </row>
    <row r="46741" spans="27:29" x14ac:dyDescent="0.25">
      <c r="AA46741"/>
      <c r="AB46741"/>
      <c r="AC46741"/>
    </row>
    <row r="46742" spans="27:29" x14ac:dyDescent="0.25">
      <c r="AA46742"/>
      <c r="AB46742"/>
      <c r="AC46742"/>
    </row>
    <row r="46743" spans="27:29" x14ac:dyDescent="0.25">
      <c r="AA46743"/>
      <c r="AB46743"/>
      <c r="AC46743"/>
    </row>
    <row r="46744" spans="27:29" x14ac:dyDescent="0.25">
      <c r="AA46744"/>
      <c r="AB46744"/>
      <c r="AC46744"/>
    </row>
    <row r="46745" spans="27:29" x14ac:dyDescent="0.25">
      <c r="AA46745"/>
      <c r="AB46745"/>
      <c r="AC46745"/>
    </row>
    <row r="46746" spans="27:29" x14ac:dyDescent="0.25">
      <c r="AA46746"/>
      <c r="AB46746"/>
      <c r="AC46746"/>
    </row>
    <row r="46747" spans="27:29" x14ac:dyDescent="0.25">
      <c r="AA46747"/>
      <c r="AB46747"/>
      <c r="AC46747"/>
    </row>
    <row r="46748" spans="27:29" x14ac:dyDescent="0.25">
      <c r="AA46748"/>
      <c r="AB46748"/>
      <c r="AC46748"/>
    </row>
    <row r="46749" spans="27:29" x14ac:dyDescent="0.25">
      <c r="AA46749"/>
      <c r="AB46749"/>
      <c r="AC46749"/>
    </row>
    <row r="46750" spans="27:29" x14ac:dyDescent="0.25">
      <c r="AA46750"/>
      <c r="AB46750"/>
      <c r="AC46750"/>
    </row>
    <row r="46751" spans="27:29" x14ac:dyDescent="0.25">
      <c r="AA46751"/>
      <c r="AB46751"/>
      <c r="AC46751"/>
    </row>
    <row r="46752" spans="27:29" x14ac:dyDescent="0.25">
      <c r="AA46752"/>
      <c r="AB46752"/>
      <c r="AC46752"/>
    </row>
    <row r="46753" spans="27:29" x14ac:dyDescent="0.25">
      <c r="AA46753"/>
      <c r="AB46753"/>
      <c r="AC46753"/>
    </row>
    <row r="46754" spans="27:29" x14ac:dyDescent="0.25">
      <c r="AA46754"/>
      <c r="AB46754"/>
      <c r="AC46754"/>
    </row>
    <row r="46755" spans="27:29" x14ac:dyDescent="0.25">
      <c r="AA46755"/>
      <c r="AB46755"/>
      <c r="AC46755"/>
    </row>
    <row r="46756" spans="27:29" x14ac:dyDescent="0.25">
      <c r="AA46756"/>
      <c r="AB46756"/>
      <c r="AC46756"/>
    </row>
    <row r="46757" spans="27:29" x14ac:dyDescent="0.25">
      <c r="AA46757"/>
      <c r="AB46757"/>
      <c r="AC46757"/>
    </row>
    <row r="46758" spans="27:29" x14ac:dyDescent="0.25">
      <c r="AA46758"/>
      <c r="AB46758"/>
      <c r="AC46758"/>
    </row>
    <row r="46759" spans="27:29" x14ac:dyDescent="0.25">
      <c r="AA46759"/>
      <c r="AB46759"/>
      <c r="AC46759"/>
    </row>
    <row r="46760" spans="27:29" x14ac:dyDescent="0.25">
      <c r="AA46760"/>
      <c r="AB46760"/>
      <c r="AC46760"/>
    </row>
    <row r="46761" spans="27:29" x14ac:dyDescent="0.25">
      <c r="AA46761"/>
      <c r="AB46761"/>
      <c r="AC46761"/>
    </row>
    <row r="46762" spans="27:29" x14ac:dyDescent="0.25">
      <c r="AA46762"/>
      <c r="AB46762"/>
      <c r="AC46762"/>
    </row>
    <row r="46763" spans="27:29" x14ac:dyDescent="0.25">
      <c r="AA46763"/>
      <c r="AB46763"/>
      <c r="AC46763"/>
    </row>
    <row r="46764" spans="27:29" x14ac:dyDescent="0.25">
      <c r="AA46764"/>
      <c r="AB46764"/>
      <c r="AC46764"/>
    </row>
    <row r="46765" spans="27:29" x14ac:dyDescent="0.25">
      <c r="AA46765"/>
      <c r="AB46765"/>
      <c r="AC46765"/>
    </row>
    <row r="46766" spans="27:29" x14ac:dyDescent="0.25">
      <c r="AA46766"/>
      <c r="AB46766"/>
      <c r="AC46766"/>
    </row>
    <row r="46767" spans="27:29" x14ac:dyDescent="0.25">
      <c r="AA46767"/>
      <c r="AB46767"/>
      <c r="AC46767"/>
    </row>
    <row r="46768" spans="27:29" x14ac:dyDescent="0.25">
      <c r="AA46768"/>
      <c r="AB46768"/>
      <c r="AC46768"/>
    </row>
    <row r="46769" spans="27:29" x14ac:dyDescent="0.25">
      <c r="AA46769"/>
      <c r="AB46769"/>
      <c r="AC46769"/>
    </row>
    <row r="46770" spans="27:29" x14ac:dyDescent="0.25">
      <c r="AA46770"/>
      <c r="AB46770"/>
      <c r="AC46770"/>
    </row>
    <row r="46771" spans="27:29" x14ac:dyDescent="0.25">
      <c r="AA46771"/>
      <c r="AB46771"/>
      <c r="AC46771"/>
    </row>
    <row r="46772" spans="27:29" x14ac:dyDescent="0.25">
      <c r="AA46772"/>
      <c r="AB46772"/>
      <c r="AC46772"/>
    </row>
    <row r="46773" spans="27:29" x14ac:dyDescent="0.25">
      <c r="AA46773"/>
      <c r="AB46773"/>
      <c r="AC46773"/>
    </row>
    <row r="46774" spans="27:29" x14ac:dyDescent="0.25">
      <c r="AA46774"/>
      <c r="AB46774"/>
      <c r="AC46774"/>
    </row>
    <row r="46775" spans="27:29" x14ac:dyDescent="0.25">
      <c r="AA46775"/>
      <c r="AB46775"/>
      <c r="AC46775"/>
    </row>
    <row r="46776" spans="27:29" x14ac:dyDescent="0.25">
      <c r="AA46776"/>
      <c r="AB46776"/>
      <c r="AC46776"/>
    </row>
    <row r="46777" spans="27:29" x14ac:dyDescent="0.25">
      <c r="AA46777"/>
      <c r="AB46777"/>
      <c r="AC46777"/>
    </row>
    <row r="46778" spans="27:29" x14ac:dyDescent="0.25">
      <c r="AA46778"/>
      <c r="AB46778"/>
      <c r="AC46778"/>
    </row>
    <row r="46779" spans="27:29" x14ac:dyDescent="0.25">
      <c r="AA46779"/>
      <c r="AB46779"/>
      <c r="AC46779"/>
    </row>
    <row r="46780" spans="27:29" x14ac:dyDescent="0.25">
      <c r="AA46780"/>
      <c r="AB46780"/>
      <c r="AC46780"/>
    </row>
    <row r="46781" spans="27:29" x14ac:dyDescent="0.25">
      <c r="AA46781"/>
      <c r="AB46781"/>
      <c r="AC46781"/>
    </row>
    <row r="46782" spans="27:29" x14ac:dyDescent="0.25">
      <c r="AA46782"/>
      <c r="AB46782"/>
      <c r="AC46782"/>
    </row>
    <row r="46783" spans="27:29" x14ac:dyDescent="0.25">
      <c r="AA46783"/>
      <c r="AB46783"/>
      <c r="AC46783"/>
    </row>
    <row r="46784" spans="27:29" x14ac:dyDescent="0.25">
      <c r="AA46784"/>
      <c r="AB46784"/>
      <c r="AC46784"/>
    </row>
    <row r="46785" spans="27:29" x14ac:dyDescent="0.25">
      <c r="AA46785"/>
      <c r="AB46785"/>
      <c r="AC46785"/>
    </row>
    <row r="46786" spans="27:29" x14ac:dyDescent="0.25">
      <c r="AA46786"/>
      <c r="AB46786"/>
      <c r="AC46786"/>
    </row>
    <row r="46787" spans="27:29" x14ac:dyDescent="0.25">
      <c r="AA46787"/>
      <c r="AB46787"/>
      <c r="AC46787"/>
    </row>
    <row r="46788" spans="27:29" x14ac:dyDescent="0.25">
      <c r="AA46788"/>
      <c r="AB46788"/>
      <c r="AC46788"/>
    </row>
    <row r="46789" spans="27:29" x14ac:dyDescent="0.25">
      <c r="AA46789"/>
      <c r="AB46789"/>
      <c r="AC46789"/>
    </row>
    <row r="46790" spans="27:29" x14ac:dyDescent="0.25">
      <c r="AA46790"/>
      <c r="AB46790"/>
      <c r="AC46790"/>
    </row>
    <row r="46791" spans="27:29" x14ac:dyDescent="0.25">
      <c r="AA46791"/>
      <c r="AB46791"/>
      <c r="AC46791"/>
    </row>
    <row r="46792" spans="27:29" x14ac:dyDescent="0.25">
      <c r="AA46792"/>
      <c r="AB46792"/>
      <c r="AC46792"/>
    </row>
    <row r="46793" spans="27:29" x14ac:dyDescent="0.25">
      <c r="AA46793"/>
      <c r="AB46793"/>
      <c r="AC46793"/>
    </row>
    <row r="46794" spans="27:29" x14ac:dyDescent="0.25">
      <c r="AA46794"/>
      <c r="AB46794"/>
      <c r="AC46794"/>
    </row>
    <row r="46795" spans="27:29" x14ac:dyDescent="0.25">
      <c r="AA46795"/>
      <c r="AB46795"/>
      <c r="AC46795"/>
    </row>
    <row r="46796" spans="27:29" x14ac:dyDescent="0.25">
      <c r="AA46796"/>
      <c r="AB46796"/>
      <c r="AC46796"/>
    </row>
    <row r="46797" spans="27:29" x14ac:dyDescent="0.25">
      <c r="AA46797"/>
      <c r="AB46797"/>
      <c r="AC46797"/>
    </row>
    <row r="46798" spans="27:29" x14ac:dyDescent="0.25">
      <c r="AA46798"/>
      <c r="AB46798"/>
      <c r="AC46798"/>
    </row>
    <row r="46799" spans="27:29" x14ac:dyDescent="0.25">
      <c r="AA46799"/>
      <c r="AB46799"/>
      <c r="AC46799"/>
    </row>
    <row r="46800" spans="27:29" x14ac:dyDescent="0.25">
      <c r="AA46800"/>
      <c r="AB46800"/>
      <c r="AC46800"/>
    </row>
    <row r="46801" spans="27:29" x14ac:dyDescent="0.25">
      <c r="AA46801"/>
      <c r="AB46801"/>
      <c r="AC46801"/>
    </row>
    <row r="46802" spans="27:29" x14ac:dyDescent="0.25">
      <c r="AA46802"/>
      <c r="AB46802"/>
      <c r="AC46802"/>
    </row>
    <row r="46803" spans="27:29" x14ac:dyDescent="0.25">
      <c r="AA46803"/>
      <c r="AB46803"/>
      <c r="AC46803"/>
    </row>
    <row r="46804" spans="27:29" x14ac:dyDescent="0.25">
      <c r="AA46804"/>
      <c r="AB46804"/>
      <c r="AC46804"/>
    </row>
    <row r="46805" spans="27:29" x14ac:dyDescent="0.25">
      <c r="AA46805"/>
      <c r="AB46805"/>
      <c r="AC46805"/>
    </row>
    <row r="46806" spans="27:29" x14ac:dyDescent="0.25">
      <c r="AA46806"/>
      <c r="AB46806"/>
      <c r="AC46806"/>
    </row>
    <row r="46807" spans="27:29" x14ac:dyDescent="0.25">
      <c r="AA46807"/>
      <c r="AB46807"/>
      <c r="AC46807"/>
    </row>
    <row r="46808" spans="27:29" x14ac:dyDescent="0.25">
      <c r="AA46808"/>
      <c r="AB46808"/>
      <c r="AC46808"/>
    </row>
    <row r="46809" spans="27:29" x14ac:dyDescent="0.25">
      <c r="AA46809"/>
      <c r="AB46809"/>
      <c r="AC46809"/>
    </row>
    <row r="46810" spans="27:29" x14ac:dyDescent="0.25">
      <c r="AA46810"/>
      <c r="AB46810"/>
      <c r="AC46810"/>
    </row>
    <row r="46811" spans="27:29" x14ac:dyDescent="0.25">
      <c r="AA46811"/>
      <c r="AB46811"/>
      <c r="AC46811"/>
    </row>
    <row r="46812" spans="27:29" x14ac:dyDescent="0.25">
      <c r="AA46812"/>
      <c r="AB46812"/>
      <c r="AC46812"/>
    </row>
    <row r="46813" spans="27:29" x14ac:dyDescent="0.25">
      <c r="AA46813"/>
      <c r="AB46813"/>
      <c r="AC46813"/>
    </row>
    <row r="46814" spans="27:29" x14ac:dyDescent="0.25">
      <c r="AA46814"/>
      <c r="AB46814"/>
      <c r="AC46814"/>
    </row>
    <row r="46815" spans="27:29" x14ac:dyDescent="0.25">
      <c r="AA46815"/>
      <c r="AB46815"/>
      <c r="AC46815"/>
    </row>
    <row r="46816" spans="27:29" x14ac:dyDescent="0.25">
      <c r="AA46816"/>
      <c r="AB46816"/>
      <c r="AC46816"/>
    </row>
    <row r="46817" spans="27:29" x14ac:dyDescent="0.25">
      <c r="AA46817"/>
      <c r="AB46817"/>
      <c r="AC46817"/>
    </row>
    <row r="46818" spans="27:29" x14ac:dyDescent="0.25">
      <c r="AA46818"/>
      <c r="AB46818"/>
      <c r="AC46818"/>
    </row>
    <row r="46819" spans="27:29" x14ac:dyDescent="0.25">
      <c r="AA46819"/>
      <c r="AB46819"/>
      <c r="AC46819"/>
    </row>
    <row r="46820" spans="27:29" x14ac:dyDescent="0.25">
      <c r="AA46820"/>
      <c r="AB46820"/>
      <c r="AC46820"/>
    </row>
    <row r="46821" spans="27:29" x14ac:dyDescent="0.25">
      <c r="AA46821"/>
      <c r="AB46821"/>
      <c r="AC46821"/>
    </row>
    <row r="46822" spans="27:29" x14ac:dyDescent="0.25">
      <c r="AA46822"/>
      <c r="AB46822"/>
      <c r="AC46822"/>
    </row>
    <row r="46823" spans="27:29" x14ac:dyDescent="0.25">
      <c r="AA46823"/>
      <c r="AB46823"/>
      <c r="AC46823"/>
    </row>
    <row r="46824" spans="27:29" x14ac:dyDescent="0.25">
      <c r="AA46824"/>
      <c r="AB46824"/>
      <c r="AC46824"/>
    </row>
    <row r="46825" spans="27:29" x14ac:dyDescent="0.25">
      <c r="AA46825"/>
      <c r="AB46825"/>
      <c r="AC46825"/>
    </row>
    <row r="46826" spans="27:29" x14ac:dyDescent="0.25">
      <c r="AA46826"/>
      <c r="AB46826"/>
      <c r="AC46826"/>
    </row>
    <row r="46827" spans="27:29" x14ac:dyDescent="0.25">
      <c r="AA46827"/>
      <c r="AB46827"/>
      <c r="AC46827"/>
    </row>
    <row r="46828" spans="27:29" x14ac:dyDescent="0.25">
      <c r="AA46828"/>
      <c r="AB46828"/>
      <c r="AC46828"/>
    </row>
    <row r="46829" spans="27:29" x14ac:dyDescent="0.25">
      <c r="AA46829"/>
      <c r="AB46829"/>
      <c r="AC46829"/>
    </row>
    <row r="46830" spans="27:29" x14ac:dyDescent="0.25">
      <c r="AA46830"/>
      <c r="AB46830"/>
      <c r="AC46830"/>
    </row>
    <row r="46831" spans="27:29" x14ac:dyDescent="0.25">
      <c r="AA46831"/>
      <c r="AB46831"/>
      <c r="AC46831"/>
    </row>
    <row r="46832" spans="27:29" x14ac:dyDescent="0.25">
      <c r="AA46832"/>
      <c r="AB46832"/>
      <c r="AC46832"/>
    </row>
    <row r="46833" spans="27:29" x14ac:dyDescent="0.25">
      <c r="AA46833"/>
      <c r="AB46833"/>
      <c r="AC46833"/>
    </row>
    <row r="46834" spans="27:29" x14ac:dyDescent="0.25">
      <c r="AA46834"/>
      <c r="AB46834"/>
      <c r="AC46834"/>
    </row>
    <row r="46835" spans="27:29" x14ac:dyDescent="0.25">
      <c r="AA46835"/>
      <c r="AB46835"/>
      <c r="AC46835"/>
    </row>
    <row r="46836" spans="27:29" x14ac:dyDescent="0.25">
      <c r="AA46836"/>
      <c r="AB46836"/>
      <c r="AC46836"/>
    </row>
    <row r="46837" spans="27:29" x14ac:dyDescent="0.25">
      <c r="AA46837"/>
      <c r="AB46837"/>
      <c r="AC46837"/>
    </row>
    <row r="46838" spans="27:29" x14ac:dyDescent="0.25">
      <c r="AA46838"/>
      <c r="AB46838"/>
      <c r="AC46838"/>
    </row>
    <row r="46839" spans="27:29" x14ac:dyDescent="0.25">
      <c r="AA46839"/>
      <c r="AB46839"/>
      <c r="AC46839"/>
    </row>
    <row r="46840" spans="27:29" x14ac:dyDescent="0.25">
      <c r="AA46840"/>
      <c r="AB46840"/>
      <c r="AC46840"/>
    </row>
    <row r="46841" spans="27:29" x14ac:dyDescent="0.25">
      <c r="AA46841"/>
      <c r="AB46841"/>
      <c r="AC46841"/>
    </row>
    <row r="46842" spans="27:29" x14ac:dyDescent="0.25">
      <c r="AA46842"/>
      <c r="AB46842"/>
      <c r="AC46842"/>
    </row>
    <row r="46843" spans="27:29" x14ac:dyDescent="0.25">
      <c r="AA46843"/>
      <c r="AB46843"/>
      <c r="AC46843"/>
    </row>
    <row r="46844" spans="27:29" x14ac:dyDescent="0.25">
      <c r="AA46844"/>
      <c r="AB46844"/>
      <c r="AC46844"/>
    </row>
    <row r="46845" spans="27:29" x14ac:dyDescent="0.25">
      <c r="AA46845"/>
      <c r="AB46845"/>
      <c r="AC46845"/>
    </row>
    <row r="46846" spans="27:29" x14ac:dyDescent="0.25">
      <c r="AA46846"/>
      <c r="AB46846"/>
      <c r="AC46846"/>
    </row>
    <row r="46847" spans="27:29" x14ac:dyDescent="0.25">
      <c r="AA46847"/>
      <c r="AB46847"/>
      <c r="AC46847"/>
    </row>
    <row r="46848" spans="27:29" x14ac:dyDescent="0.25">
      <c r="AA46848"/>
      <c r="AB46848"/>
      <c r="AC46848"/>
    </row>
    <row r="46849" spans="27:29" x14ac:dyDescent="0.25">
      <c r="AA46849"/>
      <c r="AB46849"/>
      <c r="AC46849"/>
    </row>
    <row r="46850" spans="27:29" x14ac:dyDescent="0.25">
      <c r="AA46850"/>
      <c r="AB46850"/>
      <c r="AC46850"/>
    </row>
    <row r="46851" spans="27:29" x14ac:dyDescent="0.25">
      <c r="AA46851"/>
      <c r="AB46851"/>
      <c r="AC46851"/>
    </row>
    <row r="46852" spans="27:29" x14ac:dyDescent="0.25">
      <c r="AA46852"/>
      <c r="AB46852"/>
      <c r="AC46852"/>
    </row>
    <row r="46853" spans="27:29" x14ac:dyDescent="0.25">
      <c r="AA46853"/>
      <c r="AB46853"/>
      <c r="AC46853"/>
    </row>
    <row r="46854" spans="27:29" x14ac:dyDescent="0.25">
      <c r="AA46854"/>
      <c r="AB46854"/>
      <c r="AC46854"/>
    </row>
    <row r="46855" spans="27:29" x14ac:dyDescent="0.25">
      <c r="AA46855"/>
      <c r="AB46855"/>
      <c r="AC46855"/>
    </row>
    <row r="46856" spans="27:29" x14ac:dyDescent="0.25">
      <c r="AA46856"/>
      <c r="AB46856"/>
      <c r="AC46856"/>
    </row>
    <row r="46857" spans="27:29" x14ac:dyDescent="0.25">
      <c r="AA46857"/>
      <c r="AB46857"/>
      <c r="AC46857"/>
    </row>
    <row r="46858" spans="27:29" x14ac:dyDescent="0.25">
      <c r="AA46858"/>
      <c r="AB46858"/>
      <c r="AC46858"/>
    </row>
    <row r="46859" spans="27:29" x14ac:dyDescent="0.25">
      <c r="AA46859"/>
      <c r="AB46859"/>
      <c r="AC46859"/>
    </row>
    <row r="46860" spans="27:29" x14ac:dyDescent="0.25">
      <c r="AA46860"/>
      <c r="AB46860"/>
      <c r="AC46860"/>
    </row>
    <row r="46861" spans="27:29" x14ac:dyDescent="0.25">
      <c r="AA46861"/>
      <c r="AB46861"/>
      <c r="AC46861"/>
    </row>
    <row r="46862" spans="27:29" x14ac:dyDescent="0.25">
      <c r="AA46862"/>
      <c r="AB46862"/>
      <c r="AC46862"/>
    </row>
    <row r="46863" spans="27:29" x14ac:dyDescent="0.25">
      <c r="AA46863"/>
      <c r="AB46863"/>
      <c r="AC46863"/>
    </row>
    <row r="46864" spans="27:29" x14ac:dyDescent="0.25">
      <c r="AA46864"/>
      <c r="AB46864"/>
      <c r="AC46864"/>
    </row>
    <row r="46865" spans="27:29" x14ac:dyDescent="0.25">
      <c r="AA46865"/>
      <c r="AB46865"/>
      <c r="AC46865"/>
    </row>
    <row r="46866" spans="27:29" x14ac:dyDescent="0.25">
      <c r="AA46866"/>
      <c r="AB46866"/>
      <c r="AC46866"/>
    </row>
    <row r="46867" spans="27:29" x14ac:dyDescent="0.25">
      <c r="AA46867"/>
      <c r="AB46867"/>
      <c r="AC46867"/>
    </row>
    <row r="46868" spans="27:29" x14ac:dyDescent="0.25">
      <c r="AA46868"/>
      <c r="AB46868"/>
      <c r="AC46868"/>
    </row>
    <row r="46869" spans="27:29" x14ac:dyDescent="0.25">
      <c r="AA46869"/>
      <c r="AB46869"/>
      <c r="AC46869"/>
    </row>
    <row r="46870" spans="27:29" x14ac:dyDescent="0.25">
      <c r="AA46870"/>
      <c r="AB46870"/>
      <c r="AC46870"/>
    </row>
    <row r="46871" spans="27:29" x14ac:dyDescent="0.25">
      <c r="AA46871"/>
      <c r="AB46871"/>
      <c r="AC46871"/>
    </row>
    <row r="46872" spans="27:29" x14ac:dyDescent="0.25">
      <c r="AA46872"/>
      <c r="AB46872"/>
      <c r="AC46872"/>
    </row>
    <row r="46873" spans="27:29" x14ac:dyDescent="0.25">
      <c r="AA46873"/>
      <c r="AB46873"/>
      <c r="AC46873"/>
    </row>
    <row r="46874" spans="27:29" x14ac:dyDescent="0.25">
      <c r="AA46874"/>
      <c r="AB46874"/>
      <c r="AC46874"/>
    </row>
    <row r="46875" spans="27:29" x14ac:dyDescent="0.25">
      <c r="AA46875"/>
      <c r="AB46875"/>
      <c r="AC46875"/>
    </row>
    <row r="46876" spans="27:29" x14ac:dyDescent="0.25">
      <c r="AA46876"/>
      <c r="AB46876"/>
      <c r="AC46876"/>
    </row>
    <row r="46877" spans="27:29" x14ac:dyDescent="0.25">
      <c r="AA46877"/>
      <c r="AB46877"/>
      <c r="AC46877"/>
    </row>
    <row r="46878" spans="27:29" x14ac:dyDescent="0.25">
      <c r="AA46878"/>
      <c r="AB46878"/>
      <c r="AC46878"/>
    </row>
    <row r="46879" spans="27:29" x14ac:dyDescent="0.25">
      <c r="AA46879"/>
      <c r="AB46879"/>
      <c r="AC46879"/>
    </row>
    <row r="46880" spans="27:29" x14ac:dyDescent="0.25">
      <c r="AA46880"/>
      <c r="AB46880"/>
      <c r="AC46880"/>
    </row>
    <row r="46881" spans="27:29" x14ac:dyDescent="0.25">
      <c r="AA46881"/>
      <c r="AB46881"/>
      <c r="AC46881"/>
    </row>
    <row r="46882" spans="27:29" x14ac:dyDescent="0.25">
      <c r="AA46882"/>
      <c r="AB46882"/>
      <c r="AC46882"/>
    </row>
    <row r="46883" spans="27:29" x14ac:dyDescent="0.25">
      <c r="AA46883"/>
      <c r="AB46883"/>
      <c r="AC46883"/>
    </row>
    <row r="46884" spans="27:29" x14ac:dyDescent="0.25">
      <c r="AA46884"/>
      <c r="AB46884"/>
      <c r="AC46884"/>
    </row>
    <row r="46885" spans="27:29" x14ac:dyDescent="0.25">
      <c r="AA46885"/>
      <c r="AB46885"/>
      <c r="AC46885"/>
    </row>
    <row r="46886" spans="27:29" x14ac:dyDescent="0.25">
      <c r="AA46886"/>
      <c r="AB46886"/>
      <c r="AC46886"/>
    </row>
    <row r="46887" spans="27:29" x14ac:dyDescent="0.25">
      <c r="AA46887"/>
      <c r="AB46887"/>
      <c r="AC46887"/>
    </row>
    <row r="46888" spans="27:29" x14ac:dyDescent="0.25">
      <c r="AA46888"/>
      <c r="AB46888"/>
      <c r="AC46888"/>
    </row>
    <row r="46889" spans="27:29" x14ac:dyDescent="0.25">
      <c r="AA46889"/>
      <c r="AB46889"/>
      <c r="AC46889"/>
    </row>
    <row r="46890" spans="27:29" x14ac:dyDescent="0.25">
      <c r="AA46890"/>
      <c r="AB46890"/>
      <c r="AC46890"/>
    </row>
    <row r="46891" spans="27:29" x14ac:dyDescent="0.25">
      <c r="AA46891"/>
      <c r="AB46891"/>
      <c r="AC46891"/>
    </row>
    <row r="46892" spans="27:29" x14ac:dyDescent="0.25">
      <c r="AA46892"/>
      <c r="AB46892"/>
      <c r="AC46892"/>
    </row>
    <row r="46893" spans="27:29" x14ac:dyDescent="0.25">
      <c r="AA46893"/>
      <c r="AB46893"/>
      <c r="AC46893"/>
    </row>
    <row r="46894" spans="27:29" x14ac:dyDescent="0.25">
      <c r="AA46894"/>
      <c r="AB46894"/>
      <c r="AC46894"/>
    </row>
    <row r="46895" spans="27:29" x14ac:dyDescent="0.25">
      <c r="AA46895"/>
      <c r="AB46895"/>
      <c r="AC46895"/>
    </row>
    <row r="46896" spans="27:29" x14ac:dyDescent="0.25">
      <c r="AA46896"/>
      <c r="AB46896"/>
      <c r="AC46896"/>
    </row>
    <row r="46897" spans="27:29" x14ac:dyDescent="0.25">
      <c r="AA46897"/>
      <c r="AB46897"/>
      <c r="AC46897"/>
    </row>
    <row r="46898" spans="27:29" x14ac:dyDescent="0.25">
      <c r="AA46898"/>
      <c r="AB46898"/>
      <c r="AC46898"/>
    </row>
    <row r="46899" spans="27:29" x14ac:dyDescent="0.25">
      <c r="AA46899"/>
      <c r="AB46899"/>
      <c r="AC46899"/>
    </row>
    <row r="46900" spans="27:29" x14ac:dyDescent="0.25">
      <c r="AA46900"/>
      <c r="AB46900"/>
      <c r="AC46900"/>
    </row>
    <row r="46901" spans="27:29" x14ac:dyDescent="0.25">
      <c r="AA46901"/>
      <c r="AB46901"/>
      <c r="AC46901"/>
    </row>
    <row r="46902" spans="27:29" x14ac:dyDescent="0.25">
      <c r="AA46902"/>
      <c r="AB46902"/>
      <c r="AC46902"/>
    </row>
    <row r="46903" spans="27:29" x14ac:dyDescent="0.25">
      <c r="AA46903"/>
      <c r="AB46903"/>
      <c r="AC46903"/>
    </row>
    <row r="46904" spans="27:29" x14ac:dyDescent="0.25">
      <c r="AA46904"/>
      <c r="AB46904"/>
      <c r="AC46904"/>
    </row>
    <row r="46905" spans="27:29" x14ac:dyDescent="0.25">
      <c r="AA46905"/>
      <c r="AB46905"/>
      <c r="AC46905"/>
    </row>
    <row r="46906" spans="27:29" x14ac:dyDescent="0.25">
      <c r="AA46906"/>
      <c r="AB46906"/>
      <c r="AC46906"/>
    </row>
    <row r="46907" spans="27:29" x14ac:dyDescent="0.25">
      <c r="AA46907"/>
      <c r="AB46907"/>
      <c r="AC46907"/>
    </row>
    <row r="46908" spans="27:29" x14ac:dyDescent="0.25">
      <c r="AA46908"/>
      <c r="AB46908"/>
      <c r="AC46908"/>
    </row>
    <row r="46909" spans="27:29" x14ac:dyDescent="0.25">
      <c r="AA46909"/>
      <c r="AB46909"/>
      <c r="AC46909"/>
    </row>
    <row r="46910" spans="27:29" x14ac:dyDescent="0.25">
      <c r="AA46910"/>
      <c r="AB46910"/>
      <c r="AC46910"/>
    </row>
    <row r="46911" spans="27:29" x14ac:dyDescent="0.25">
      <c r="AA46911"/>
      <c r="AB46911"/>
      <c r="AC46911"/>
    </row>
    <row r="46912" spans="27:29" x14ac:dyDescent="0.25">
      <c r="AA46912"/>
      <c r="AB46912"/>
      <c r="AC46912"/>
    </row>
    <row r="46913" spans="27:29" x14ac:dyDescent="0.25">
      <c r="AA46913"/>
      <c r="AB46913"/>
      <c r="AC46913"/>
    </row>
    <row r="46914" spans="27:29" x14ac:dyDescent="0.25">
      <c r="AA46914"/>
      <c r="AB46914"/>
      <c r="AC46914"/>
    </row>
    <row r="46915" spans="27:29" x14ac:dyDescent="0.25">
      <c r="AA46915"/>
      <c r="AB46915"/>
      <c r="AC46915"/>
    </row>
    <row r="46916" spans="27:29" x14ac:dyDescent="0.25">
      <c r="AA46916"/>
      <c r="AB46916"/>
      <c r="AC46916"/>
    </row>
    <row r="46917" spans="27:29" x14ac:dyDescent="0.25">
      <c r="AA46917"/>
      <c r="AB46917"/>
      <c r="AC46917"/>
    </row>
    <row r="46918" spans="27:29" x14ac:dyDescent="0.25">
      <c r="AA46918"/>
      <c r="AB46918"/>
      <c r="AC46918"/>
    </row>
    <row r="46919" spans="27:29" x14ac:dyDescent="0.25">
      <c r="AA46919"/>
      <c r="AB46919"/>
      <c r="AC46919"/>
    </row>
    <row r="46920" spans="27:29" x14ac:dyDescent="0.25">
      <c r="AA46920"/>
      <c r="AB46920"/>
      <c r="AC46920"/>
    </row>
    <row r="46921" spans="27:29" x14ac:dyDescent="0.25">
      <c r="AA46921"/>
      <c r="AB46921"/>
      <c r="AC46921"/>
    </row>
    <row r="46922" spans="27:29" x14ac:dyDescent="0.25">
      <c r="AA46922"/>
      <c r="AB46922"/>
      <c r="AC46922"/>
    </row>
    <row r="46923" spans="27:29" x14ac:dyDescent="0.25">
      <c r="AA46923"/>
      <c r="AB46923"/>
      <c r="AC46923"/>
    </row>
    <row r="46924" spans="27:29" x14ac:dyDescent="0.25">
      <c r="AA46924"/>
      <c r="AB46924"/>
      <c r="AC46924"/>
    </row>
    <row r="46925" spans="27:29" x14ac:dyDescent="0.25">
      <c r="AA46925"/>
      <c r="AB46925"/>
      <c r="AC46925"/>
    </row>
    <row r="46926" spans="27:29" x14ac:dyDescent="0.25">
      <c r="AA46926"/>
      <c r="AB46926"/>
      <c r="AC46926"/>
    </row>
    <row r="46927" spans="27:29" x14ac:dyDescent="0.25">
      <c r="AA46927"/>
      <c r="AB46927"/>
      <c r="AC46927"/>
    </row>
    <row r="46928" spans="27:29" x14ac:dyDescent="0.25">
      <c r="AA46928"/>
      <c r="AB46928"/>
      <c r="AC46928"/>
    </row>
    <row r="46929" spans="27:29" x14ac:dyDescent="0.25">
      <c r="AA46929"/>
      <c r="AB46929"/>
      <c r="AC46929"/>
    </row>
    <row r="46930" spans="27:29" x14ac:dyDescent="0.25">
      <c r="AA46930"/>
      <c r="AB46930"/>
      <c r="AC46930"/>
    </row>
    <row r="46931" spans="27:29" x14ac:dyDescent="0.25">
      <c r="AA46931"/>
      <c r="AB46931"/>
      <c r="AC46931"/>
    </row>
    <row r="46932" spans="27:29" x14ac:dyDescent="0.25">
      <c r="AA46932"/>
      <c r="AB46932"/>
      <c r="AC46932"/>
    </row>
    <row r="46933" spans="27:29" x14ac:dyDescent="0.25">
      <c r="AA46933"/>
      <c r="AB46933"/>
      <c r="AC46933"/>
    </row>
    <row r="46934" spans="27:29" x14ac:dyDescent="0.25">
      <c r="AA46934"/>
      <c r="AB46934"/>
      <c r="AC46934"/>
    </row>
    <row r="46935" spans="27:29" x14ac:dyDescent="0.25">
      <c r="AA46935"/>
      <c r="AB46935"/>
      <c r="AC46935"/>
    </row>
    <row r="46936" spans="27:29" x14ac:dyDescent="0.25">
      <c r="AA46936"/>
      <c r="AB46936"/>
      <c r="AC46936"/>
    </row>
    <row r="46937" spans="27:29" x14ac:dyDescent="0.25">
      <c r="AA46937"/>
      <c r="AB46937"/>
      <c r="AC46937"/>
    </row>
    <row r="46938" spans="27:29" x14ac:dyDescent="0.25">
      <c r="AA46938"/>
      <c r="AB46938"/>
      <c r="AC46938"/>
    </row>
    <row r="46939" spans="27:29" x14ac:dyDescent="0.25">
      <c r="AA46939"/>
      <c r="AB46939"/>
      <c r="AC46939"/>
    </row>
    <row r="46940" spans="27:29" x14ac:dyDescent="0.25">
      <c r="AA46940"/>
      <c r="AB46940"/>
      <c r="AC46940"/>
    </row>
    <row r="46941" spans="27:29" x14ac:dyDescent="0.25">
      <c r="AA46941"/>
      <c r="AB46941"/>
      <c r="AC46941"/>
    </row>
    <row r="46942" spans="27:29" x14ac:dyDescent="0.25">
      <c r="AA46942"/>
      <c r="AB46942"/>
      <c r="AC46942"/>
    </row>
    <row r="46943" spans="27:29" x14ac:dyDescent="0.25">
      <c r="AA46943"/>
      <c r="AB46943"/>
      <c r="AC46943"/>
    </row>
    <row r="46944" spans="27:29" x14ac:dyDescent="0.25">
      <c r="AA46944"/>
      <c r="AB46944"/>
      <c r="AC46944"/>
    </row>
    <row r="46945" spans="27:29" x14ac:dyDescent="0.25">
      <c r="AA46945"/>
      <c r="AB46945"/>
      <c r="AC46945"/>
    </row>
    <row r="46946" spans="27:29" x14ac:dyDescent="0.25">
      <c r="AA46946"/>
      <c r="AB46946"/>
      <c r="AC46946"/>
    </row>
    <row r="46947" spans="27:29" x14ac:dyDescent="0.25">
      <c r="AA46947"/>
      <c r="AB46947"/>
      <c r="AC46947"/>
    </row>
    <row r="46948" spans="27:29" x14ac:dyDescent="0.25">
      <c r="AA46948"/>
      <c r="AB46948"/>
      <c r="AC46948"/>
    </row>
    <row r="46949" spans="27:29" x14ac:dyDescent="0.25">
      <c r="AA46949"/>
      <c r="AB46949"/>
      <c r="AC46949"/>
    </row>
    <row r="46950" spans="27:29" x14ac:dyDescent="0.25">
      <c r="AA46950"/>
      <c r="AB46950"/>
      <c r="AC46950"/>
    </row>
    <row r="46951" spans="27:29" x14ac:dyDescent="0.25">
      <c r="AA46951"/>
      <c r="AB46951"/>
      <c r="AC46951"/>
    </row>
    <row r="46952" spans="27:29" x14ac:dyDescent="0.25">
      <c r="AA46952"/>
      <c r="AB46952"/>
      <c r="AC46952"/>
    </row>
    <row r="46953" spans="27:29" x14ac:dyDescent="0.25">
      <c r="AA46953"/>
      <c r="AB46953"/>
      <c r="AC46953"/>
    </row>
    <row r="46954" spans="27:29" x14ac:dyDescent="0.25">
      <c r="AA46954"/>
      <c r="AB46954"/>
      <c r="AC46954"/>
    </row>
    <row r="46955" spans="27:29" x14ac:dyDescent="0.25">
      <c r="AA46955"/>
      <c r="AB46955"/>
      <c r="AC46955"/>
    </row>
    <row r="46956" spans="27:29" x14ac:dyDescent="0.25">
      <c r="AA46956"/>
      <c r="AB46956"/>
      <c r="AC46956"/>
    </row>
    <row r="46957" spans="27:29" x14ac:dyDescent="0.25">
      <c r="AA46957"/>
      <c r="AB46957"/>
      <c r="AC46957"/>
    </row>
    <row r="46958" spans="27:29" x14ac:dyDescent="0.25">
      <c r="AA46958"/>
      <c r="AB46958"/>
      <c r="AC46958"/>
    </row>
    <row r="46959" spans="27:29" x14ac:dyDescent="0.25">
      <c r="AA46959"/>
      <c r="AB46959"/>
      <c r="AC46959"/>
    </row>
    <row r="46960" spans="27:29" x14ac:dyDescent="0.25">
      <c r="AA46960"/>
      <c r="AB46960"/>
      <c r="AC46960"/>
    </row>
    <row r="46961" spans="27:29" x14ac:dyDescent="0.25">
      <c r="AA46961"/>
      <c r="AB46961"/>
      <c r="AC46961"/>
    </row>
    <row r="46962" spans="27:29" x14ac:dyDescent="0.25">
      <c r="AA46962"/>
      <c r="AB46962"/>
      <c r="AC46962"/>
    </row>
    <row r="46963" spans="27:29" x14ac:dyDescent="0.25">
      <c r="AA46963"/>
      <c r="AB46963"/>
      <c r="AC46963"/>
    </row>
    <row r="46964" spans="27:29" x14ac:dyDescent="0.25">
      <c r="AA46964"/>
      <c r="AB46964"/>
      <c r="AC46964"/>
    </row>
    <row r="46965" spans="27:29" x14ac:dyDescent="0.25">
      <c r="AA46965"/>
      <c r="AB46965"/>
      <c r="AC46965"/>
    </row>
    <row r="46966" spans="27:29" x14ac:dyDescent="0.25">
      <c r="AA46966"/>
      <c r="AB46966"/>
      <c r="AC46966"/>
    </row>
    <row r="46967" spans="27:29" x14ac:dyDescent="0.25">
      <c r="AA46967"/>
      <c r="AB46967"/>
      <c r="AC46967"/>
    </row>
    <row r="46968" spans="27:29" x14ac:dyDescent="0.25">
      <c r="AA46968"/>
      <c r="AB46968"/>
      <c r="AC46968"/>
    </row>
    <row r="46969" spans="27:29" x14ac:dyDescent="0.25">
      <c r="AA46969"/>
      <c r="AB46969"/>
      <c r="AC46969"/>
    </row>
    <row r="46970" spans="27:29" x14ac:dyDescent="0.25">
      <c r="AA46970"/>
      <c r="AB46970"/>
      <c r="AC46970"/>
    </row>
    <row r="46971" spans="27:29" x14ac:dyDescent="0.25">
      <c r="AA46971"/>
      <c r="AB46971"/>
      <c r="AC46971"/>
    </row>
    <row r="46972" spans="27:29" x14ac:dyDescent="0.25">
      <c r="AA46972"/>
      <c r="AB46972"/>
      <c r="AC46972"/>
    </row>
    <row r="46973" spans="27:29" x14ac:dyDescent="0.25">
      <c r="AA46973"/>
      <c r="AB46973"/>
      <c r="AC46973"/>
    </row>
    <row r="46974" spans="27:29" x14ac:dyDescent="0.25">
      <c r="AA46974"/>
      <c r="AB46974"/>
      <c r="AC46974"/>
    </row>
    <row r="46975" spans="27:29" x14ac:dyDescent="0.25">
      <c r="AA46975"/>
      <c r="AB46975"/>
      <c r="AC46975"/>
    </row>
    <row r="46976" spans="27:29" x14ac:dyDescent="0.25">
      <c r="AA46976"/>
      <c r="AB46976"/>
      <c r="AC46976"/>
    </row>
    <row r="46977" spans="27:29" x14ac:dyDescent="0.25">
      <c r="AA46977"/>
      <c r="AB46977"/>
      <c r="AC46977"/>
    </row>
    <row r="46978" spans="27:29" x14ac:dyDescent="0.25">
      <c r="AA46978"/>
      <c r="AB46978"/>
      <c r="AC46978"/>
    </row>
    <row r="46979" spans="27:29" x14ac:dyDescent="0.25">
      <c r="AA46979"/>
      <c r="AB46979"/>
      <c r="AC46979"/>
    </row>
    <row r="46980" spans="27:29" x14ac:dyDescent="0.25">
      <c r="AA46980"/>
      <c r="AB46980"/>
      <c r="AC46980"/>
    </row>
    <row r="46981" spans="27:29" x14ac:dyDescent="0.25">
      <c r="AA46981"/>
      <c r="AB46981"/>
      <c r="AC46981"/>
    </row>
    <row r="46982" spans="27:29" x14ac:dyDescent="0.25">
      <c r="AA46982"/>
      <c r="AB46982"/>
      <c r="AC46982"/>
    </row>
    <row r="46983" spans="27:29" x14ac:dyDescent="0.25">
      <c r="AA46983"/>
      <c r="AB46983"/>
      <c r="AC46983"/>
    </row>
    <row r="46984" spans="27:29" x14ac:dyDescent="0.25">
      <c r="AA46984"/>
      <c r="AB46984"/>
      <c r="AC46984"/>
    </row>
    <row r="46985" spans="27:29" x14ac:dyDescent="0.25">
      <c r="AA46985"/>
      <c r="AB46985"/>
      <c r="AC46985"/>
    </row>
    <row r="46986" spans="27:29" x14ac:dyDescent="0.25">
      <c r="AA46986"/>
      <c r="AB46986"/>
      <c r="AC46986"/>
    </row>
    <row r="46987" spans="27:29" x14ac:dyDescent="0.25">
      <c r="AA46987"/>
      <c r="AB46987"/>
      <c r="AC46987"/>
    </row>
    <row r="46988" spans="27:29" x14ac:dyDescent="0.25">
      <c r="AA46988"/>
      <c r="AB46988"/>
      <c r="AC46988"/>
    </row>
    <row r="46989" spans="27:29" x14ac:dyDescent="0.25">
      <c r="AA46989"/>
      <c r="AB46989"/>
      <c r="AC46989"/>
    </row>
    <row r="46990" spans="27:29" x14ac:dyDescent="0.25">
      <c r="AA46990"/>
      <c r="AB46990"/>
      <c r="AC46990"/>
    </row>
    <row r="46991" spans="27:29" x14ac:dyDescent="0.25">
      <c r="AA46991"/>
      <c r="AB46991"/>
      <c r="AC46991"/>
    </row>
    <row r="46992" spans="27:29" x14ac:dyDescent="0.25">
      <c r="AA46992"/>
      <c r="AB46992"/>
      <c r="AC46992"/>
    </row>
    <row r="46993" spans="27:29" x14ac:dyDescent="0.25">
      <c r="AA46993"/>
      <c r="AB46993"/>
      <c r="AC46993"/>
    </row>
    <row r="46994" spans="27:29" x14ac:dyDescent="0.25">
      <c r="AA46994"/>
      <c r="AB46994"/>
      <c r="AC46994"/>
    </row>
    <row r="46995" spans="27:29" x14ac:dyDescent="0.25">
      <c r="AA46995"/>
      <c r="AB46995"/>
      <c r="AC46995"/>
    </row>
    <row r="46996" spans="27:29" x14ac:dyDescent="0.25">
      <c r="AA46996"/>
      <c r="AB46996"/>
      <c r="AC46996"/>
    </row>
    <row r="46997" spans="27:29" x14ac:dyDescent="0.25">
      <c r="AA46997"/>
      <c r="AB46997"/>
      <c r="AC46997"/>
    </row>
    <row r="46998" spans="27:29" x14ac:dyDescent="0.25">
      <c r="AA46998"/>
      <c r="AB46998"/>
      <c r="AC46998"/>
    </row>
    <row r="46999" spans="27:29" x14ac:dyDescent="0.25">
      <c r="AA46999"/>
      <c r="AB46999"/>
      <c r="AC46999"/>
    </row>
    <row r="47000" spans="27:29" x14ac:dyDescent="0.25">
      <c r="AA47000"/>
      <c r="AB47000"/>
      <c r="AC47000"/>
    </row>
    <row r="47001" spans="27:29" x14ac:dyDescent="0.25">
      <c r="AA47001"/>
      <c r="AB47001"/>
      <c r="AC47001"/>
    </row>
    <row r="47002" spans="27:29" x14ac:dyDescent="0.25">
      <c r="AA47002"/>
      <c r="AB47002"/>
      <c r="AC47002"/>
    </row>
    <row r="47003" spans="27:29" x14ac:dyDescent="0.25">
      <c r="AA47003"/>
      <c r="AB47003"/>
      <c r="AC47003"/>
    </row>
    <row r="47004" spans="27:29" x14ac:dyDescent="0.25">
      <c r="AA47004"/>
      <c r="AB47004"/>
      <c r="AC47004"/>
    </row>
    <row r="47005" spans="27:29" x14ac:dyDescent="0.25">
      <c r="AA47005"/>
      <c r="AB47005"/>
      <c r="AC47005"/>
    </row>
    <row r="47006" spans="27:29" x14ac:dyDescent="0.25">
      <c r="AA47006"/>
      <c r="AB47006"/>
      <c r="AC47006"/>
    </row>
    <row r="47007" spans="27:29" x14ac:dyDescent="0.25">
      <c r="AA47007"/>
      <c r="AB47007"/>
      <c r="AC47007"/>
    </row>
    <row r="47008" spans="27:29" x14ac:dyDescent="0.25">
      <c r="AA47008"/>
      <c r="AB47008"/>
      <c r="AC47008"/>
    </row>
    <row r="47009" spans="27:29" x14ac:dyDescent="0.25">
      <c r="AA47009"/>
      <c r="AB47009"/>
      <c r="AC47009"/>
    </row>
    <row r="47010" spans="27:29" x14ac:dyDescent="0.25">
      <c r="AA47010"/>
      <c r="AB47010"/>
      <c r="AC47010"/>
    </row>
    <row r="47011" spans="27:29" x14ac:dyDescent="0.25">
      <c r="AA47011"/>
      <c r="AB47011"/>
      <c r="AC47011"/>
    </row>
    <row r="47012" spans="27:29" x14ac:dyDescent="0.25">
      <c r="AA47012"/>
      <c r="AB47012"/>
      <c r="AC47012"/>
    </row>
    <row r="47013" spans="27:29" x14ac:dyDescent="0.25">
      <c r="AA47013"/>
      <c r="AB47013"/>
      <c r="AC47013"/>
    </row>
    <row r="47014" spans="27:29" x14ac:dyDescent="0.25">
      <c r="AA47014"/>
      <c r="AB47014"/>
      <c r="AC47014"/>
    </row>
    <row r="47015" spans="27:29" x14ac:dyDescent="0.25">
      <c r="AA47015"/>
      <c r="AB47015"/>
      <c r="AC47015"/>
    </row>
    <row r="47016" spans="27:29" x14ac:dyDescent="0.25">
      <c r="AA47016"/>
      <c r="AB47016"/>
      <c r="AC47016"/>
    </row>
    <row r="47017" spans="27:29" x14ac:dyDescent="0.25">
      <c r="AA47017"/>
      <c r="AB47017"/>
      <c r="AC47017"/>
    </row>
    <row r="47018" spans="27:29" x14ac:dyDescent="0.25">
      <c r="AA47018"/>
      <c r="AB47018"/>
      <c r="AC47018"/>
    </row>
    <row r="47019" spans="27:29" x14ac:dyDescent="0.25">
      <c r="AA47019"/>
      <c r="AB47019"/>
      <c r="AC47019"/>
    </row>
    <row r="47020" spans="27:29" x14ac:dyDescent="0.25">
      <c r="AA47020"/>
      <c r="AB47020"/>
      <c r="AC47020"/>
    </row>
    <row r="47021" spans="27:29" x14ac:dyDescent="0.25">
      <c r="AA47021"/>
      <c r="AB47021"/>
      <c r="AC47021"/>
    </row>
    <row r="47022" spans="27:29" x14ac:dyDescent="0.25">
      <c r="AA47022"/>
      <c r="AB47022"/>
      <c r="AC47022"/>
    </row>
    <row r="47023" spans="27:29" x14ac:dyDescent="0.25">
      <c r="AA47023"/>
      <c r="AB47023"/>
      <c r="AC47023"/>
    </row>
    <row r="47024" spans="27:29" x14ac:dyDescent="0.25">
      <c r="AA47024"/>
      <c r="AB47024"/>
      <c r="AC47024"/>
    </row>
    <row r="47025" spans="27:29" x14ac:dyDescent="0.25">
      <c r="AA47025"/>
      <c r="AB47025"/>
      <c r="AC47025"/>
    </row>
    <row r="47026" spans="27:29" x14ac:dyDescent="0.25">
      <c r="AA47026"/>
      <c r="AB47026"/>
      <c r="AC47026"/>
    </row>
    <row r="47027" spans="27:29" x14ac:dyDescent="0.25">
      <c r="AA47027"/>
      <c r="AB47027"/>
      <c r="AC47027"/>
    </row>
    <row r="47028" spans="27:29" x14ac:dyDescent="0.25">
      <c r="AA47028"/>
      <c r="AB47028"/>
      <c r="AC47028"/>
    </row>
    <row r="47029" spans="27:29" x14ac:dyDescent="0.25">
      <c r="AA47029"/>
      <c r="AB47029"/>
      <c r="AC47029"/>
    </row>
    <row r="47030" spans="27:29" x14ac:dyDescent="0.25">
      <c r="AA47030"/>
      <c r="AB47030"/>
      <c r="AC47030"/>
    </row>
    <row r="47031" spans="27:29" x14ac:dyDescent="0.25">
      <c r="AA47031"/>
      <c r="AB47031"/>
      <c r="AC47031"/>
    </row>
    <row r="47032" spans="27:29" x14ac:dyDescent="0.25">
      <c r="AA47032"/>
      <c r="AB47032"/>
      <c r="AC47032"/>
    </row>
    <row r="47033" spans="27:29" x14ac:dyDescent="0.25">
      <c r="AA47033"/>
      <c r="AB47033"/>
      <c r="AC47033"/>
    </row>
    <row r="47034" spans="27:29" x14ac:dyDescent="0.25">
      <c r="AA47034"/>
      <c r="AB47034"/>
      <c r="AC47034"/>
    </row>
    <row r="47035" spans="27:29" x14ac:dyDescent="0.25">
      <c r="AA47035"/>
      <c r="AB47035"/>
      <c r="AC47035"/>
    </row>
    <row r="47036" spans="27:29" x14ac:dyDescent="0.25">
      <c r="AA47036"/>
      <c r="AB47036"/>
      <c r="AC47036"/>
    </row>
    <row r="47037" spans="27:29" x14ac:dyDescent="0.25">
      <c r="AA47037"/>
      <c r="AB47037"/>
      <c r="AC47037"/>
    </row>
    <row r="47038" spans="27:29" x14ac:dyDescent="0.25">
      <c r="AA47038"/>
      <c r="AB47038"/>
      <c r="AC47038"/>
    </row>
    <row r="47039" spans="27:29" x14ac:dyDescent="0.25">
      <c r="AA47039"/>
      <c r="AB47039"/>
      <c r="AC47039"/>
    </row>
    <row r="47040" spans="27:29" x14ac:dyDescent="0.25">
      <c r="AA47040"/>
      <c r="AB47040"/>
      <c r="AC47040"/>
    </row>
    <row r="47041" spans="27:29" x14ac:dyDescent="0.25">
      <c r="AA47041"/>
      <c r="AB47041"/>
      <c r="AC47041"/>
    </row>
    <row r="47042" spans="27:29" x14ac:dyDescent="0.25">
      <c r="AA47042"/>
      <c r="AB47042"/>
      <c r="AC47042"/>
    </row>
    <row r="47043" spans="27:29" x14ac:dyDescent="0.25">
      <c r="AA47043"/>
      <c r="AB47043"/>
      <c r="AC47043"/>
    </row>
    <row r="47044" spans="27:29" x14ac:dyDescent="0.25">
      <c r="AA47044"/>
      <c r="AB47044"/>
      <c r="AC47044"/>
    </row>
    <row r="47045" spans="27:29" x14ac:dyDescent="0.25">
      <c r="AA47045"/>
      <c r="AB47045"/>
      <c r="AC47045"/>
    </row>
    <row r="47046" spans="27:29" x14ac:dyDescent="0.25">
      <c r="AA47046"/>
      <c r="AB47046"/>
      <c r="AC47046"/>
    </row>
    <row r="47047" spans="27:29" x14ac:dyDescent="0.25">
      <c r="AA47047"/>
      <c r="AB47047"/>
      <c r="AC47047"/>
    </row>
    <row r="47048" spans="27:29" x14ac:dyDescent="0.25">
      <c r="AA47048"/>
      <c r="AB47048"/>
      <c r="AC47048"/>
    </row>
    <row r="47049" spans="27:29" x14ac:dyDescent="0.25">
      <c r="AA47049"/>
      <c r="AB47049"/>
      <c r="AC47049"/>
    </row>
    <row r="47050" spans="27:29" x14ac:dyDescent="0.25">
      <c r="AA47050"/>
      <c r="AB47050"/>
      <c r="AC47050"/>
    </row>
    <row r="47051" spans="27:29" x14ac:dyDescent="0.25">
      <c r="AA47051"/>
      <c r="AB47051"/>
      <c r="AC47051"/>
    </row>
    <row r="47052" spans="27:29" x14ac:dyDescent="0.25">
      <c r="AA47052"/>
      <c r="AB47052"/>
      <c r="AC47052"/>
    </row>
    <row r="47053" spans="27:29" x14ac:dyDescent="0.25">
      <c r="AA47053"/>
      <c r="AB47053"/>
      <c r="AC47053"/>
    </row>
    <row r="47054" spans="27:29" x14ac:dyDescent="0.25">
      <c r="AA47054"/>
      <c r="AB47054"/>
      <c r="AC47054"/>
    </row>
    <row r="47055" spans="27:29" x14ac:dyDescent="0.25">
      <c r="AA47055"/>
      <c r="AB47055"/>
      <c r="AC47055"/>
    </row>
    <row r="47056" spans="27:29" x14ac:dyDescent="0.25">
      <c r="AA47056"/>
      <c r="AB47056"/>
      <c r="AC47056"/>
    </row>
    <row r="47057" spans="27:29" x14ac:dyDescent="0.25">
      <c r="AA47057"/>
      <c r="AB47057"/>
      <c r="AC47057"/>
    </row>
    <row r="47058" spans="27:29" x14ac:dyDescent="0.25">
      <c r="AA47058"/>
      <c r="AB47058"/>
      <c r="AC47058"/>
    </row>
    <row r="47059" spans="27:29" x14ac:dyDescent="0.25">
      <c r="AA47059"/>
      <c r="AB47059"/>
      <c r="AC47059"/>
    </row>
    <row r="47060" spans="27:29" x14ac:dyDescent="0.25">
      <c r="AA47060"/>
      <c r="AB47060"/>
      <c r="AC47060"/>
    </row>
    <row r="47061" spans="27:29" x14ac:dyDescent="0.25">
      <c r="AA47061"/>
      <c r="AB47061"/>
      <c r="AC47061"/>
    </row>
    <row r="47062" spans="27:29" x14ac:dyDescent="0.25">
      <c r="AA47062"/>
      <c r="AB47062"/>
      <c r="AC47062"/>
    </row>
    <row r="47063" spans="27:29" x14ac:dyDescent="0.25">
      <c r="AA47063"/>
      <c r="AB47063"/>
      <c r="AC47063"/>
    </row>
    <row r="47064" spans="27:29" x14ac:dyDescent="0.25">
      <c r="AA47064"/>
      <c r="AB47064"/>
      <c r="AC47064"/>
    </row>
    <row r="47065" spans="27:29" x14ac:dyDescent="0.25">
      <c r="AA47065"/>
      <c r="AB47065"/>
      <c r="AC47065"/>
    </row>
    <row r="47066" spans="27:29" x14ac:dyDescent="0.25">
      <c r="AA47066"/>
      <c r="AB47066"/>
      <c r="AC47066"/>
    </row>
    <row r="47067" spans="27:29" x14ac:dyDescent="0.25">
      <c r="AA47067"/>
      <c r="AB47067"/>
      <c r="AC47067"/>
    </row>
    <row r="47068" spans="27:29" x14ac:dyDescent="0.25">
      <c r="AA47068"/>
      <c r="AB47068"/>
      <c r="AC47068"/>
    </row>
    <row r="47069" spans="27:29" x14ac:dyDescent="0.25">
      <c r="AA47069"/>
      <c r="AB47069"/>
      <c r="AC47069"/>
    </row>
    <row r="47070" spans="27:29" x14ac:dyDescent="0.25">
      <c r="AA47070"/>
      <c r="AB47070"/>
      <c r="AC47070"/>
    </row>
    <row r="47071" spans="27:29" x14ac:dyDescent="0.25">
      <c r="AA47071"/>
      <c r="AB47071"/>
      <c r="AC47071"/>
    </row>
    <row r="47072" spans="27:29" x14ac:dyDescent="0.25">
      <c r="AA47072"/>
      <c r="AB47072"/>
      <c r="AC47072"/>
    </row>
    <row r="47073" spans="27:29" x14ac:dyDescent="0.25">
      <c r="AA47073"/>
      <c r="AB47073"/>
      <c r="AC47073"/>
    </row>
    <row r="47074" spans="27:29" x14ac:dyDescent="0.25">
      <c r="AA47074"/>
      <c r="AB47074"/>
      <c r="AC47074"/>
    </row>
    <row r="47075" spans="27:29" x14ac:dyDescent="0.25">
      <c r="AA47075"/>
      <c r="AB47075"/>
      <c r="AC47075"/>
    </row>
    <row r="47076" spans="27:29" x14ac:dyDescent="0.25">
      <c r="AA47076"/>
      <c r="AB47076"/>
      <c r="AC47076"/>
    </row>
    <row r="47077" spans="27:29" x14ac:dyDescent="0.25">
      <c r="AA47077"/>
      <c r="AB47077"/>
      <c r="AC47077"/>
    </row>
    <row r="47078" spans="27:29" x14ac:dyDescent="0.25">
      <c r="AA47078"/>
      <c r="AB47078"/>
      <c r="AC47078"/>
    </row>
    <row r="47079" spans="27:29" x14ac:dyDescent="0.25">
      <c r="AA47079"/>
      <c r="AB47079"/>
      <c r="AC47079"/>
    </row>
    <row r="47080" spans="27:29" x14ac:dyDescent="0.25">
      <c r="AA47080"/>
      <c r="AB47080"/>
      <c r="AC47080"/>
    </row>
    <row r="47081" spans="27:29" x14ac:dyDescent="0.25">
      <c r="AA47081"/>
      <c r="AB47081"/>
      <c r="AC47081"/>
    </row>
    <row r="47082" spans="27:29" x14ac:dyDescent="0.25">
      <c r="AA47082"/>
      <c r="AB47082"/>
      <c r="AC47082"/>
    </row>
    <row r="47083" spans="27:29" x14ac:dyDescent="0.25">
      <c r="AA47083"/>
      <c r="AB47083"/>
      <c r="AC47083"/>
    </row>
    <row r="47084" spans="27:29" x14ac:dyDescent="0.25">
      <c r="AA47084"/>
      <c r="AB47084"/>
      <c r="AC47084"/>
    </row>
    <row r="47085" spans="27:29" x14ac:dyDescent="0.25">
      <c r="AA47085"/>
      <c r="AB47085"/>
      <c r="AC47085"/>
    </row>
    <row r="47086" spans="27:29" x14ac:dyDescent="0.25">
      <c r="AA47086"/>
      <c r="AB47086"/>
      <c r="AC47086"/>
    </row>
    <row r="47087" spans="27:29" x14ac:dyDescent="0.25">
      <c r="AA47087"/>
      <c r="AB47087"/>
      <c r="AC47087"/>
    </row>
    <row r="47088" spans="27:29" x14ac:dyDescent="0.25">
      <c r="AA47088"/>
      <c r="AB47088"/>
      <c r="AC47088"/>
    </row>
    <row r="47089" spans="27:29" x14ac:dyDescent="0.25">
      <c r="AA47089"/>
      <c r="AB47089"/>
      <c r="AC47089"/>
    </row>
    <row r="47090" spans="27:29" x14ac:dyDescent="0.25">
      <c r="AA47090"/>
      <c r="AB47090"/>
      <c r="AC47090"/>
    </row>
    <row r="47091" spans="27:29" x14ac:dyDescent="0.25">
      <c r="AA47091"/>
      <c r="AB47091"/>
      <c r="AC47091"/>
    </row>
    <row r="47092" spans="27:29" x14ac:dyDescent="0.25">
      <c r="AA47092"/>
      <c r="AB47092"/>
      <c r="AC47092"/>
    </row>
    <row r="47093" spans="27:29" x14ac:dyDescent="0.25">
      <c r="AA47093"/>
      <c r="AB47093"/>
      <c r="AC47093"/>
    </row>
    <row r="47094" spans="27:29" x14ac:dyDescent="0.25">
      <c r="AA47094"/>
      <c r="AB47094"/>
      <c r="AC47094"/>
    </row>
    <row r="47095" spans="27:29" x14ac:dyDescent="0.25">
      <c r="AA47095"/>
      <c r="AB47095"/>
      <c r="AC47095"/>
    </row>
    <row r="47096" spans="27:29" x14ac:dyDescent="0.25">
      <c r="AA47096"/>
      <c r="AB47096"/>
      <c r="AC47096"/>
    </row>
    <row r="47097" spans="27:29" x14ac:dyDescent="0.25">
      <c r="AA47097"/>
      <c r="AB47097"/>
      <c r="AC47097"/>
    </row>
    <row r="47098" spans="27:29" x14ac:dyDescent="0.25">
      <c r="AA47098"/>
      <c r="AB47098"/>
      <c r="AC47098"/>
    </row>
    <row r="47099" spans="27:29" x14ac:dyDescent="0.25">
      <c r="AA47099"/>
      <c r="AB47099"/>
      <c r="AC47099"/>
    </row>
    <row r="47100" spans="27:29" x14ac:dyDescent="0.25">
      <c r="AA47100"/>
      <c r="AB47100"/>
      <c r="AC47100"/>
    </row>
    <row r="47101" spans="27:29" x14ac:dyDescent="0.25">
      <c r="AA47101"/>
      <c r="AB47101"/>
      <c r="AC47101"/>
    </row>
    <row r="47102" spans="27:29" x14ac:dyDescent="0.25">
      <c r="AA47102"/>
      <c r="AB47102"/>
      <c r="AC47102"/>
    </row>
    <row r="47103" spans="27:29" x14ac:dyDescent="0.25">
      <c r="AA47103"/>
      <c r="AB47103"/>
      <c r="AC47103"/>
    </row>
    <row r="47104" spans="27:29" x14ac:dyDescent="0.25">
      <c r="AA47104"/>
      <c r="AB47104"/>
      <c r="AC47104"/>
    </row>
    <row r="47105" spans="27:29" x14ac:dyDescent="0.25">
      <c r="AA47105"/>
      <c r="AB47105"/>
      <c r="AC47105"/>
    </row>
    <row r="47106" spans="27:29" x14ac:dyDescent="0.25">
      <c r="AA47106"/>
      <c r="AB47106"/>
      <c r="AC47106"/>
    </row>
    <row r="47107" spans="27:29" x14ac:dyDescent="0.25">
      <c r="AA47107"/>
      <c r="AB47107"/>
      <c r="AC47107"/>
    </row>
    <row r="47108" spans="27:29" x14ac:dyDescent="0.25">
      <c r="AA47108"/>
      <c r="AB47108"/>
      <c r="AC47108"/>
    </row>
    <row r="47109" spans="27:29" x14ac:dyDescent="0.25">
      <c r="AA47109"/>
      <c r="AB47109"/>
      <c r="AC47109"/>
    </row>
    <row r="47110" spans="27:29" x14ac:dyDescent="0.25">
      <c r="AA47110"/>
      <c r="AB47110"/>
      <c r="AC47110"/>
    </row>
    <row r="47111" spans="27:29" x14ac:dyDescent="0.25">
      <c r="AA47111"/>
      <c r="AB47111"/>
      <c r="AC47111"/>
    </row>
    <row r="47112" spans="27:29" x14ac:dyDescent="0.25">
      <c r="AA47112"/>
      <c r="AB47112"/>
      <c r="AC47112"/>
    </row>
    <row r="47113" spans="27:29" x14ac:dyDescent="0.25">
      <c r="AA47113"/>
      <c r="AB47113"/>
      <c r="AC47113"/>
    </row>
    <row r="47114" spans="27:29" x14ac:dyDescent="0.25">
      <c r="AA47114"/>
      <c r="AB47114"/>
      <c r="AC47114"/>
    </row>
    <row r="47115" spans="27:29" x14ac:dyDescent="0.25">
      <c r="AA47115"/>
      <c r="AB47115"/>
      <c r="AC47115"/>
    </row>
    <row r="47116" spans="27:29" x14ac:dyDescent="0.25">
      <c r="AA47116"/>
      <c r="AB47116"/>
      <c r="AC47116"/>
    </row>
    <row r="47117" spans="27:29" x14ac:dyDescent="0.25">
      <c r="AA47117"/>
      <c r="AB47117"/>
      <c r="AC47117"/>
    </row>
    <row r="47118" spans="27:29" x14ac:dyDescent="0.25">
      <c r="AA47118"/>
      <c r="AB47118"/>
      <c r="AC47118"/>
    </row>
    <row r="47119" spans="27:29" x14ac:dyDescent="0.25">
      <c r="AA47119"/>
      <c r="AB47119"/>
      <c r="AC47119"/>
    </row>
    <row r="47120" spans="27:29" x14ac:dyDescent="0.25">
      <c r="AA47120"/>
      <c r="AB47120"/>
      <c r="AC47120"/>
    </row>
    <row r="47121" spans="27:29" x14ac:dyDescent="0.25">
      <c r="AA47121"/>
      <c r="AB47121"/>
      <c r="AC47121"/>
    </row>
    <row r="47122" spans="27:29" x14ac:dyDescent="0.25">
      <c r="AA47122"/>
      <c r="AB47122"/>
      <c r="AC47122"/>
    </row>
    <row r="47123" spans="27:29" x14ac:dyDescent="0.25">
      <c r="AA47123"/>
      <c r="AB47123"/>
      <c r="AC47123"/>
    </row>
    <row r="47124" spans="27:29" x14ac:dyDescent="0.25">
      <c r="AA47124"/>
      <c r="AB47124"/>
      <c r="AC47124"/>
    </row>
    <row r="47125" spans="27:29" x14ac:dyDescent="0.25">
      <c r="AA47125"/>
      <c r="AB47125"/>
      <c r="AC47125"/>
    </row>
    <row r="47126" spans="27:29" x14ac:dyDescent="0.25">
      <c r="AA47126"/>
      <c r="AB47126"/>
      <c r="AC47126"/>
    </row>
    <row r="47127" spans="27:29" x14ac:dyDescent="0.25">
      <c r="AA47127"/>
      <c r="AB47127"/>
      <c r="AC47127"/>
    </row>
    <row r="47128" spans="27:29" x14ac:dyDescent="0.25">
      <c r="AA47128"/>
      <c r="AB47128"/>
      <c r="AC47128"/>
    </row>
    <row r="47129" spans="27:29" x14ac:dyDescent="0.25">
      <c r="AA47129"/>
      <c r="AB47129"/>
      <c r="AC47129"/>
    </row>
    <row r="47130" spans="27:29" x14ac:dyDescent="0.25">
      <c r="AA47130"/>
      <c r="AB47130"/>
      <c r="AC47130"/>
    </row>
    <row r="47131" spans="27:29" x14ac:dyDescent="0.25">
      <c r="AA47131"/>
      <c r="AB47131"/>
      <c r="AC47131"/>
    </row>
    <row r="47132" spans="27:29" x14ac:dyDescent="0.25">
      <c r="AA47132"/>
      <c r="AB47132"/>
      <c r="AC47132"/>
    </row>
    <row r="47133" spans="27:29" x14ac:dyDescent="0.25">
      <c r="AA47133"/>
      <c r="AB47133"/>
      <c r="AC47133"/>
    </row>
    <row r="47134" spans="27:29" x14ac:dyDescent="0.25">
      <c r="AA47134"/>
      <c r="AB47134"/>
      <c r="AC47134"/>
    </row>
    <row r="47135" spans="27:29" x14ac:dyDescent="0.25">
      <c r="AA47135"/>
      <c r="AB47135"/>
      <c r="AC47135"/>
    </row>
    <row r="47136" spans="27:29" x14ac:dyDescent="0.25">
      <c r="AA47136"/>
      <c r="AB47136"/>
      <c r="AC47136"/>
    </row>
    <row r="47137" spans="27:29" x14ac:dyDescent="0.25">
      <c r="AA47137"/>
      <c r="AB47137"/>
      <c r="AC47137"/>
    </row>
    <row r="47138" spans="27:29" x14ac:dyDescent="0.25">
      <c r="AA47138"/>
      <c r="AB47138"/>
      <c r="AC47138"/>
    </row>
    <row r="47139" spans="27:29" x14ac:dyDescent="0.25">
      <c r="AA47139"/>
      <c r="AB47139"/>
      <c r="AC47139"/>
    </row>
    <row r="47140" spans="27:29" x14ac:dyDescent="0.25">
      <c r="AA47140"/>
      <c r="AB47140"/>
      <c r="AC47140"/>
    </row>
    <row r="47141" spans="27:29" x14ac:dyDescent="0.25">
      <c r="AA47141"/>
      <c r="AB47141"/>
      <c r="AC47141"/>
    </row>
    <row r="47142" spans="27:29" x14ac:dyDescent="0.25">
      <c r="AA47142"/>
      <c r="AB47142"/>
      <c r="AC47142"/>
    </row>
    <row r="47143" spans="27:29" x14ac:dyDescent="0.25">
      <c r="AA47143"/>
      <c r="AB47143"/>
      <c r="AC47143"/>
    </row>
    <row r="47144" spans="27:29" x14ac:dyDescent="0.25">
      <c r="AA47144"/>
      <c r="AB47144"/>
      <c r="AC47144"/>
    </row>
    <row r="47145" spans="27:29" x14ac:dyDescent="0.25">
      <c r="AA47145"/>
      <c r="AB47145"/>
      <c r="AC47145"/>
    </row>
    <row r="47146" spans="27:29" x14ac:dyDescent="0.25">
      <c r="AA47146"/>
      <c r="AB47146"/>
      <c r="AC47146"/>
    </row>
    <row r="47147" spans="27:29" x14ac:dyDescent="0.25">
      <c r="AA47147"/>
      <c r="AB47147"/>
      <c r="AC47147"/>
    </row>
    <row r="47148" spans="27:29" x14ac:dyDescent="0.25">
      <c r="AA47148"/>
      <c r="AB47148"/>
      <c r="AC47148"/>
    </row>
    <row r="47149" spans="27:29" x14ac:dyDescent="0.25">
      <c r="AA47149"/>
      <c r="AB47149"/>
      <c r="AC47149"/>
    </row>
    <row r="47150" spans="27:29" x14ac:dyDescent="0.25">
      <c r="AA47150"/>
      <c r="AB47150"/>
      <c r="AC47150"/>
    </row>
    <row r="47151" spans="27:29" x14ac:dyDescent="0.25">
      <c r="AA47151"/>
      <c r="AB47151"/>
      <c r="AC47151"/>
    </row>
    <row r="47152" spans="27:29" x14ac:dyDescent="0.25">
      <c r="AA47152"/>
      <c r="AB47152"/>
      <c r="AC47152"/>
    </row>
    <row r="47153" spans="27:29" x14ac:dyDescent="0.25">
      <c r="AA47153"/>
      <c r="AB47153"/>
      <c r="AC47153"/>
    </row>
    <row r="47154" spans="27:29" x14ac:dyDescent="0.25">
      <c r="AA47154"/>
      <c r="AB47154"/>
      <c r="AC47154"/>
    </row>
    <row r="47155" spans="27:29" x14ac:dyDescent="0.25">
      <c r="AA47155"/>
      <c r="AB47155"/>
      <c r="AC47155"/>
    </row>
    <row r="47156" spans="27:29" x14ac:dyDescent="0.25">
      <c r="AA47156"/>
      <c r="AB47156"/>
      <c r="AC47156"/>
    </row>
    <row r="47157" spans="27:29" x14ac:dyDescent="0.25">
      <c r="AA47157"/>
      <c r="AB47157"/>
      <c r="AC47157"/>
    </row>
    <row r="47158" spans="27:29" x14ac:dyDescent="0.25">
      <c r="AA47158"/>
      <c r="AB47158"/>
      <c r="AC47158"/>
    </row>
    <row r="47159" spans="27:29" x14ac:dyDescent="0.25">
      <c r="AA47159"/>
      <c r="AB47159"/>
      <c r="AC47159"/>
    </row>
    <row r="47160" spans="27:29" x14ac:dyDescent="0.25">
      <c r="AA47160"/>
      <c r="AB47160"/>
      <c r="AC47160"/>
    </row>
    <row r="47161" spans="27:29" x14ac:dyDescent="0.25">
      <c r="AA47161"/>
      <c r="AB47161"/>
      <c r="AC47161"/>
    </row>
    <row r="47162" spans="27:29" x14ac:dyDescent="0.25">
      <c r="AA47162"/>
      <c r="AB47162"/>
      <c r="AC47162"/>
    </row>
    <row r="47163" spans="27:29" x14ac:dyDescent="0.25">
      <c r="AA47163"/>
      <c r="AB47163"/>
      <c r="AC47163"/>
    </row>
    <row r="47164" spans="27:29" x14ac:dyDescent="0.25">
      <c r="AA47164"/>
      <c r="AB47164"/>
      <c r="AC47164"/>
    </row>
    <row r="47165" spans="27:29" x14ac:dyDescent="0.25">
      <c r="AA47165"/>
      <c r="AB47165"/>
      <c r="AC47165"/>
    </row>
    <row r="47166" spans="27:29" x14ac:dyDescent="0.25">
      <c r="AA47166"/>
      <c r="AB47166"/>
      <c r="AC47166"/>
    </row>
    <row r="47167" spans="27:29" x14ac:dyDescent="0.25">
      <c r="AA47167"/>
      <c r="AB47167"/>
      <c r="AC47167"/>
    </row>
    <row r="47168" spans="27:29" x14ac:dyDescent="0.25">
      <c r="AA47168"/>
      <c r="AB47168"/>
      <c r="AC47168"/>
    </row>
    <row r="47169" spans="27:29" x14ac:dyDescent="0.25">
      <c r="AA47169"/>
      <c r="AB47169"/>
      <c r="AC47169"/>
    </row>
    <row r="47170" spans="27:29" x14ac:dyDescent="0.25">
      <c r="AA47170"/>
      <c r="AB47170"/>
      <c r="AC47170"/>
    </row>
    <row r="47171" spans="27:29" x14ac:dyDescent="0.25">
      <c r="AA47171"/>
      <c r="AB47171"/>
      <c r="AC47171"/>
    </row>
    <row r="47172" spans="27:29" x14ac:dyDescent="0.25">
      <c r="AA47172"/>
      <c r="AB47172"/>
      <c r="AC47172"/>
    </row>
    <row r="47173" spans="27:29" x14ac:dyDescent="0.25">
      <c r="AA47173"/>
      <c r="AB47173"/>
      <c r="AC47173"/>
    </row>
    <row r="47174" spans="27:29" x14ac:dyDescent="0.25">
      <c r="AA47174"/>
      <c r="AB47174"/>
      <c r="AC47174"/>
    </row>
    <row r="47175" spans="27:29" x14ac:dyDescent="0.25">
      <c r="AA47175"/>
      <c r="AB47175"/>
      <c r="AC47175"/>
    </row>
    <row r="47176" spans="27:29" x14ac:dyDescent="0.25">
      <c r="AA47176"/>
      <c r="AB47176"/>
      <c r="AC47176"/>
    </row>
    <row r="47177" spans="27:29" x14ac:dyDescent="0.25">
      <c r="AA47177"/>
      <c r="AB47177"/>
      <c r="AC47177"/>
    </row>
    <row r="47178" spans="27:29" x14ac:dyDescent="0.25">
      <c r="AA47178"/>
      <c r="AB47178"/>
      <c r="AC47178"/>
    </row>
    <row r="47179" spans="27:29" x14ac:dyDescent="0.25">
      <c r="AA47179"/>
      <c r="AB47179"/>
      <c r="AC47179"/>
    </row>
    <row r="47180" spans="27:29" x14ac:dyDescent="0.25">
      <c r="AA47180"/>
      <c r="AB47180"/>
      <c r="AC47180"/>
    </row>
    <row r="47181" spans="27:29" x14ac:dyDescent="0.25">
      <c r="AA47181"/>
      <c r="AB47181"/>
      <c r="AC47181"/>
    </row>
    <row r="47182" spans="27:29" x14ac:dyDescent="0.25">
      <c r="AA47182"/>
      <c r="AB47182"/>
      <c r="AC47182"/>
    </row>
    <row r="47183" spans="27:29" x14ac:dyDescent="0.25">
      <c r="AA47183"/>
      <c r="AB47183"/>
      <c r="AC47183"/>
    </row>
    <row r="47184" spans="27:29" x14ac:dyDescent="0.25">
      <c r="AA47184"/>
      <c r="AB47184"/>
      <c r="AC47184"/>
    </row>
    <row r="47185" spans="27:29" x14ac:dyDescent="0.25">
      <c r="AA47185"/>
      <c r="AB47185"/>
      <c r="AC47185"/>
    </row>
    <row r="47186" spans="27:29" x14ac:dyDescent="0.25">
      <c r="AA47186"/>
      <c r="AB47186"/>
      <c r="AC47186"/>
    </row>
    <row r="47187" spans="27:29" x14ac:dyDescent="0.25">
      <c r="AA47187"/>
      <c r="AB47187"/>
      <c r="AC47187"/>
    </row>
    <row r="47188" spans="27:29" x14ac:dyDescent="0.25">
      <c r="AA47188"/>
      <c r="AB47188"/>
      <c r="AC47188"/>
    </row>
    <row r="47189" spans="27:29" x14ac:dyDescent="0.25">
      <c r="AA47189"/>
      <c r="AB47189"/>
      <c r="AC47189"/>
    </row>
    <row r="47190" spans="27:29" x14ac:dyDescent="0.25">
      <c r="AA47190"/>
      <c r="AB47190"/>
      <c r="AC47190"/>
    </row>
    <row r="47191" spans="27:29" x14ac:dyDescent="0.25">
      <c r="AA47191"/>
      <c r="AB47191"/>
      <c r="AC47191"/>
    </row>
    <row r="47192" spans="27:29" x14ac:dyDescent="0.25">
      <c r="AA47192"/>
      <c r="AB47192"/>
      <c r="AC47192"/>
    </row>
    <row r="47193" spans="27:29" x14ac:dyDescent="0.25">
      <c r="AA47193"/>
      <c r="AB47193"/>
      <c r="AC47193"/>
    </row>
    <row r="47194" spans="27:29" x14ac:dyDescent="0.25">
      <c r="AA47194"/>
      <c r="AB47194"/>
      <c r="AC47194"/>
    </row>
    <row r="47195" spans="27:29" x14ac:dyDescent="0.25">
      <c r="AA47195"/>
      <c r="AB47195"/>
      <c r="AC47195"/>
    </row>
    <row r="47196" spans="27:29" x14ac:dyDescent="0.25">
      <c r="AA47196"/>
      <c r="AB47196"/>
      <c r="AC47196"/>
    </row>
    <row r="47197" spans="27:29" x14ac:dyDescent="0.25">
      <c r="AA47197"/>
      <c r="AB47197"/>
      <c r="AC47197"/>
    </row>
    <row r="47198" spans="27:29" x14ac:dyDescent="0.25">
      <c r="AA47198"/>
      <c r="AB47198"/>
      <c r="AC47198"/>
    </row>
    <row r="47199" spans="27:29" x14ac:dyDescent="0.25">
      <c r="AA47199"/>
      <c r="AB47199"/>
      <c r="AC47199"/>
    </row>
    <row r="47200" spans="27:29" x14ac:dyDescent="0.25">
      <c r="AA47200"/>
      <c r="AB47200"/>
      <c r="AC47200"/>
    </row>
    <row r="47201" spans="27:29" x14ac:dyDescent="0.25">
      <c r="AA47201"/>
      <c r="AB47201"/>
      <c r="AC47201"/>
    </row>
    <row r="47202" spans="27:29" x14ac:dyDescent="0.25">
      <c r="AA47202"/>
      <c r="AB47202"/>
      <c r="AC47202"/>
    </row>
    <row r="47203" spans="27:29" x14ac:dyDescent="0.25">
      <c r="AA47203"/>
      <c r="AB47203"/>
      <c r="AC47203"/>
    </row>
    <row r="47204" spans="27:29" x14ac:dyDescent="0.25">
      <c r="AA47204"/>
      <c r="AB47204"/>
      <c r="AC47204"/>
    </row>
    <row r="47205" spans="27:29" x14ac:dyDescent="0.25">
      <c r="AA47205"/>
      <c r="AB47205"/>
      <c r="AC47205"/>
    </row>
    <row r="47206" spans="27:29" x14ac:dyDescent="0.25">
      <c r="AA47206"/>
      <c r="AB47206"/>
      <c r="AC47206"/>
    </row>
    <row r="47207" spans="27:29" x14ac:dyDescent="0.25">
      <c r="AA47207"/>
      <c r="AB47207"/>
      <c r="AC47207"/>
    </row>
    <row r="47208" spans="27:29" x14ac:dyDescent="0.25">
      <c r="AA47208"/>
      <c r="AB47208"/>
      <c r="AC47208"/>
    </row>
    <row r="47209" spans="27:29" x14ac:dyDescent="0.25">
      <c r="AA47209"/>
      <c r="AB47209"/>
      <c r="AC47209"/>
    </row>
    <row r="47210" spans="27:29" x14ac:dyDescent="0.25">
      <c r="AA47210"/>
      <c r="AB47210"/>
      <c r="AC47210"/>
    </row>
    <row r="47211" spans="27:29" x14ac:dyDescent="0.25">
      <c r="AA47211"/>
      <c r="AB47211"/>
      <c r="AC47211"/>
    </row>
    <row r="47212" spans="27:29" x14ac:dyDescent="0.25">
      <c r="AA47212"/>
      <c r="AB47212"/>
      <c r="AC47212"/>
    </row>
    <row r="47213" spans="27:29" x14ac:dyDescent="0.25">
      <c r="AA47213"/>
      <c r="AB47213"/>
      <c r="AC47213"/>
    </row>
    <row r="47214" spans="27:29" x14ac:dyDescent="0.25">
      <c r="AA47214"/>
      <c r="AB47214"/>
      <c r="AC47214"/>
    </row>
    <row r="47215" spans="27:29" x14ac:dyDescent="0.25">
      <c r="AA47215"/>
      <c r="AB47215"/>
      <c r="AC47215"/>
    </row>
    <row r="47216" spans="27:29" x14ac:dyDescent="0.25">
      <c r="AA47216"/>
      <c r="AB47216"/>
      <c r="AC47216"/>
    </row>
    <row r="47217" spans="27:29" x14ac:dyDescent="0.25">
      <c r="AA47217"/>
      <c r="AB47217"/>
      <c r="AC47217"/>
    </row>
    <row r="47218" spans="27:29" x14ac:dyDescent="0.25">
      <c r="AA47218"/>
      <c r="AB47218"/>
      <c r="AC47218"/>
    </row>
    <row r="47219" spans="27:29" x14ac:dyDescent="0.25">
      <c r="AA47219"/>
      <c r="AB47219"/>
      <c r="AC47219"/>
    </row>
    <row r="47220" spans="27:29" x14ac:dyDescent="0.25">
      <c r="AA47220"/>
      <c r="AB47220"/>
      <c r="AC47220"/>
    </row>
    <row r="47221" spans="27:29" x14ac:dyDescent="0.25">
      <c r="AA47221"/>
      <c r="AB47221"/>
      <c r="AC47221"/>
    </row>
    <row r="47222" spans="27:29" x14ac:dyDescent="0.25">
      <c r="AA47222"/>
      <c r="AB47222"/>
      <c r="AC47222"/>
    </row>
    <row r="47223" spans="27:29" x14ac:dyDescent="0.25">
      <c r="AA47223"/>
      <c r="AB47223"/>
      <c r="AC47223"/>
    </row>
    <row r="47224" spans="27:29" x14ac:dyDescent="0.25">
      <c r="AA47224"/>
      <c r="AB47224"/>
      <c r="AC47224"/>
    </row>
    <row r="47225" spans="27:29" x14ac:dyDescent="0.25">
      <c r="AA47225"/>
      <c r="AB47225"/>
      <c r="AC47225"/>
    </row>
    <row r="47226" spans="27:29" x14ac:dyDescent="0.25">
      <c r="AA47226"/>
      <c r="AB47226"/>
      <c r="AC47226"/>
    </row>
    <row r="47227" spans="27:29" x14ac:dyDescent="0.25">
      <c r="AA47227"/>
      <c r="AB47227"/>
      <c r="AC47227"/>
    </row>
    <row r="47228" spans="27:29" x14ac:dyDescent="0.25">
      <c r="AA47228"/>
      <c r="AB47228"/>
      <c r="AC47228"/>
    </row>
    <row r="47229" spans="27:29" x14ac:dyDescent="0.25">
      <c r="AA47229"/>
      <c r="AB47229"/>
      <c r="AC47229"/>
    </row>
    <row r="47230" spans="27:29" x14ac:dyDescent="0.25">
      <c r="AA47230"/>
      <c r="AB47230"/>
      <c r="AC47230"/>
    </row>
    <row r="47231" spans="27:29" x14ac:dyDescent="0.25">
      <c r="AA47231"/>
      <c r="AB47231"/>
      <c r="AC47231"/>
    </row>
    <row r="47232" spans="27:29" x14ac:dyDescent="0.25">
      <c r="AA47232"/>
      <c r="AB47232"/>
      <c r="AC47232"/>
    </row>
    <row r="47233" spans="27:29" x14ac:dyDescent="0.25">
      <c r="AA47233"/>
      <c r="AB47233"/>
      <c r="AC47233"/>
    </row>
    <row r="47234" spans="27:29" x14ac:dyDescent="0.25">
      <c r="AA47234"/>
      <c r="AB47234"/>
      <c r="AC47234"/>
    </row>
    <row r="47235" spans="27:29" x14ac:dyDescent="0.25">
      <c r="AA47235"/>
      <c r="AB47235"/>
      <c r="AC47235"/>
    </row>
    <row r="47236" spans="27:29" x14ac:dyDescent="0.25">
      <c r="AA47236"/>
      <c r="AB47236"/>
      <c r="AC47236"/>
    </row>
    <row r="47237" spans="27:29" x14ac:dyDescent="0.25">
      <c r="AA47237"/>
      <c r="AB47237"/>
      <c r="AC47237"/>
    </row>
    <row r="47238" spans="27:29" x14ac:dyDescent="0.25">
      <c r="AA47238"/>
      <c r="AB47238"/>
      <c r="AC47238"/>
    </row>
    <row r="47239" spans="27:29" x14ac:dyDescent="0.25">
      <c r="AA47239"/>
      <c r="AB47239"/>
      <c r="AC47239"/>
    </row>
    <row r="47240" spans="27:29" x14ac:dyDescent="0.25">
      <c r="AA47240"/>
      <c r="AB47240"/>
      <c r="AC47240"/>
    </row>
    <row r="47241" spans="27:29" x14ac:dyDescent="0.25">
      <c r="AA47241"/>
      <c r="AB47241"/>
      <c r="AC47241"/>
    </row>
    <row r="47242" spans="27:29" x14ac:dyDescent="0.25">
      <c r="AA47242"/>
      <c r="AB47242"/>
      <c r="AC47242"/>
    </row>
    <row r="47243" spans="27:29" x14ac:dyDescent="0.25">
      <c r="AA47243"/>
      <c r="AB47243"/>
      <c r="AC47243"/>
    </row>
    <row r="47244" spans="27:29" x14ac:dyDescent="0.25">
      <c r="AA47244"/>
      <c r="AB47244"/>
      <c r="AC47244"/>
    </row>
    <row r="47245" spans="27:29" x14ac:dyDescent="0.25">
      <c r="AA47245"/>
      <c r="AB47245"/>
      <c r="AC47245"/>
    </row>
    <row r="47246" spans="27:29" x14ac:dyDescent="0.25">
      <c r="AA47246"/>
      <c r="AB47246"/>
      <c r="AC47246"/>
    </row>
    <row r="47247" spans="27:29" x14ac:dyDescent="0.25">
      <c r="AA47247"/>
      <c r="AB47247"/>
      <c r="AC47247"/>
    </row>
    <row r="47248" spans="27:29" x14ac:dyDescent="0.25">
      <c r="AA47248"/>
      <c r="AB47248"/>
      <c r="AC47248"/>
    </row>
    <row r="47249" spans="27:29" x14ac:dyDescent="0.25">
      <c r="AA47249"/>
      <c r="AB47249"/>
      <c r="AC47249"/>
    </row>
    <row r="47250" spans="27:29" x14ac:dyDescent="0.25">
      <c r="AA47250"/>
      <c r="AB47250"/>
      <c r="AC47250"/>
    </row>
    <row r="47251" spans="27:29" x14ac:dyDescent="0.25">
      <c r="AA47251"/>
      <c r="AB47251"/>
      <c r="AC47251"/>
    </row>
    <row r="47252" spans="27:29" x14ac:dyDescent="0.25">
      <c r="AA47252"/>
      <c r="AB47252"/>
      <c r="AC47252"/>
    </row>
    <row r="47253" spans="27:29" x14ac:dyDescent="0.25">
      <c r="AA47253"/>
      <c r="AB47253"/>
      <c r="AC47253"/>
    </row>
    <row r="47254" spans="27:29" x14ac:dyDescent="0.25">
      <c r="AA47254"/>
      <c r="AB47254"/>
      <c r="AC47254"/>
    </row>
    <row r="47255" spans="27:29" x14ac:dyDescent="0.25">
      <c r="AA47255"/>
      <c r="AB47255"/>
      <c r="AC47255"/>
    </row>
    <row r="47256" spans="27:29" x14ac:dyDescent="0.25">
      <c r="AA47256"/>
      <c r="AB47256"/>
      <c r="AC47256"/>
    </row>
    <row r="47257" spans="27:29" x14ac:dyDescent="0.25">
      <c r="AA47257"/>
      <c r="AB47257"/>
      <c r="AC47257"/>
    </row>
    <row r="47258" spans="27:29" x14ac:dyDescent="0.25">
      <c r="AA47258"/>
      <c r="AB47258"/>
      <c r="AC47258"/>
    </row>
    <row r="47259" spans="27:29" x14ac:dyDescent="0.25">
      <c r="AA47259"/>
      <c r="AB47259"/>
      <c r="AC47259"/>
    </row>
    <row r="47260" spans="27:29" x14ac:dyDescent="0.25">
      <c r="AA47260"/>
      <c r="AB47260"/>
      <c r="AC47260"/>
    </row>
    <row r="47261" spans="27:29" x14ac:dyDescent="0.25">
      <c r="AA47261"/>
      <c r="AB47261"/>
      <c r="AC47261"/>
    </row>
    <row r="47262" spans="27:29" x14ac:dyDescent="0.25">
      <c r="AA47262"/>
      <c r="AB47262"/>
      <c r="AC47262"/>
    </row>
    <row r="47263" spans="27:29" x14ac:dyDescent="0.25">
      <c r="AA47263"/>
      <c r="AB47263"/>
      <c r="AC47263"/>
    </row>
    <row r="47264" spans="27:29" x14ac:dyDescent="0.25">
      <c r="AA47264"/>
      <c r="AB47264"/>
      <c r="AC47264"/>
    </row>
    <row r="47265" spans="27:29" x14ac:dyDescent="0.25">
      <c r="AA47265"/>
      <c r="AB47265"/>
      <c r="AC47265"/>
    </row>
    <row r="47266" spans="27:29" x14ac:dyDescent="0.25">
      <c r="AA47266"/>
      <c r="AB47266"/>
      <c r="AC47266"/>
    </row>
    <row r="47267" spans="27:29" x14ac:dyDescent="0.25">
      <c r="AA47267"/>
      <c r="AB47267"/>
      <c r="AC47267"/>
    </row>
    <row r="47268" spans="27:29" x14ac:dyDescent="0.25">
      <c r="AA47268"/>
      <c r="AB47268"/>
      <c r="AC47268"/>
    </row>
    <row r="47269" spans="27:29" x14ac:dyDescent="0.25">
      <c r="AA47269"/>
      <c r="AB47269"/>
      <c r="AC47269"/>
    </row>
    <row r="47270" spans="27:29" x14ac:dyDescent="0.25">
      <c r="AA47270"/>
      <c r="AB47270"/>
      <c r="AC47270"/>
    </row>
    <row r="47271" spans="27:29" x14ac:dyDescent="0.25">
      <c r="AA47271"/>
      <c r="AB47271"/>
      <c r="AC47271"/>
    </row>
    <row r="47272" spans="27:29" x14ac:dyDescent="0.25">
      <c r="AA47272"/>
      <c r="AB47272"/>
      <c r="AC47272"/>
    </row>
    <row r="47273" spans="27:29" x14ac:dyDescent="0.25">
      <c r="AA47273"/>
      <c r="AB47273"/>
      <c r="AC47273"/>
    </row>
    <row r="47274" spans="27:29" x14ac:dyDescent="0.25">
      <c r="AA47274"/>
      <c r="AB47274"/>
      <c r="AC47274"/>
    </row>
    <row r="47275" spans="27:29" x14ac:dyDescent="0.25">
      <c r="AA47275"/>
      <c r="AB47275"/>
      <c r="AC47275"/>
    </row>
    <row r="47276" spans="27:29" x14ac:dyDescent="0.25">
      <c r="AA47276"/>
      <c r="AB47276"/>
      <c r="AC47276"/>
    </row>
    <row r="47277" spans="27:29" x14ac:dyDescent="0.25">
      <c r="AA47277"/>
      <c r="AB47277"/>
      <c r="AC47277"/>
    </row>
    <row r="47278" spans="27:29" x14ac:dyDescent="0.25">
      <c r="AA47278"/>
      <c r="AB47278"/>
      <c r="AC47278"/>
    </row>
    <row r="47279" spans="27:29" x14ac:dyDescent="0.25">
      <c r="AA47279"/>
      <c r="AB47279"/>
      <c r="AC47279"/>
    </row>
    <row r="47280" spans="27:29" x14ac:dyDescent="0.25">
      <c r="AA47280"/>
      <c r="AB47280"/>
      <c r="AC47280"/>
    </row>
    <row r="47281" spans="27:29" x14ac:dyDescent="0.25">
      <c r="AA47281"/>
      <c r="AB47281"/>
      <c r="AC47281"/>
    </row>
    <row r="47282" spans="27:29" x14ac:dyDescent="0.25">
      <c r="AA47282"/>
      <c r="AB47282"/>
      <c r="AC47282"/>
    </row>
    <row r="47283" spans="27:29" x14ac:dyDescent="0.25">
      <c r="AA47283"/>
      <c r="AB47283"/>
      <c r="AC47283"/>
    </row>
    <row r="47284" spans="27:29" x14ac:dyDescent="0.25">
      <c r="AA47284"/>
      <c r="AB47284"/>
      <c r="AC47284"/>
    </row>
    <row r="47285" spans="27:29" x14ac:dyDescent="0.25">
      <c r="AA47285"/>
      <c r="AB47285"/>
      <c r="AC47285"/>
    </row>
    <row r="47286" spans="27:29" x14ac:dyDescent="0.25">
      <c r="AA47286"/>
      <c r="AB47286"/>
      <c r="AC47286"/>
    </row>
    <row r="47287" spans="27:29" x14ac:dyDescent="0.25">
      <c r="AA47287"/>
      <c r="AB47287"/>
      <c r="AC47287"/>
    </row>
    <row r="47288" spans="27:29" x14ac:dyDescent="0.25">
      <c r="AA47288"/>
      <c r="AB47288"/>
      <c r="AC47288"/>
    </row>
    <row r="47289" spans="27:29" x14ac:dyDescent="0.25">
      <c r="AA47289"/>
      <c r="AB47289"/>
      <c r="AC47289"/>
    </row>
    <row r="47290" spans="27:29" x14ac:dyDescent="0.25">
      <c r="AA47290"/>
      <c r="AB47290"/>
      <c r="AC47290"/>
    </row>
    <row r="47291" spans="27:29" x14ac:dyDescent="0.25">
      <c r="AA47291"/>
      <c r="AB47291"/>
      <c r="AC47291"/>
    </row>
    <row r="47292" spans="27:29" x14ac:dyDescent="0.25">
      <c r="AA47292"/>
      <c r="AB47292"/>
      <c r="AC47292"/>
    </row>
    <row r="47293" spans="27:29" x14ac:dyDescent="0.25">
      <c r="AA47293"/>
      <c r="AB47293"/>
      <c r="AC47293"/>
    </row>
    <row r="47294" spans="27:29" x14ac:dyDescent="0.25">
      <c r="AA47294"/>
      <c r="AB47294"/>
      <c r="AC47294"/>
    </row>
    <row r="47295" spans="27:29" x14ac:dyDescent="0.25">
      <c r="AA47295"/>
      <c r="AB47295"/>
      <c r="AC47295"/>
    </row>
    <row r="47296" spans="27:29" x14ac:dyDescent="0.25">
      <c r="AA47296"/>
      <c r="AB47296"/>
      <c r="AC47296"/>
    </row>
    <row r="47297" spans="27:29" x14ac:dyDescent="0.25">
      <c r="AA47297"/>
      <c r="AB47297"/>
      <c r="AC47297"/>
    </row>
    <row r="47298" spans="27:29" x14ac:dyDescent="0.25">
      <c r="AA47298"/>
      <c r="AB47298"/>
      <c r="AC47298"/>
    </row>
    <row r="47299" spans="27:29" x14ac:dyDescent="0.25">
      <c r="AA47299"/>
      <c r="AB47299"/>
      <c r="AC47299"/>
    </row>
    <row r="47300" spans="27:29" x14ac:dyDescent="0.25">
      <c r="AA47300"/>
      <c r="AB47300"/>
      <c r="AC47300"/>
    </row>
    <row r="47301" spans="27:29" x14ac:dyDescent="0.25">
      <c r="AA47301"/>
      <c r="AB47301"/>
      <c r="AC47301"/>
    </row>
    <row r="47302" spans="27:29" x14ac:dyDescent="0.25">
      <c r="AA47302"/>
      <c r="AB47302"/>
      <c r="AC47302"/>
    </row>
    <row r="47303" spans="27:29" x14ac:dyDescent="0.25">
      <c r="AA47303"/>
      <c r="AB47303"/>
      <c r="AC47303"/>
    </row>
    <row r="47304" spans="27:29" x14ac:dyDescent="0.25">
      <c r="AA47304"/>
      <c r="AB47304"/>
      <c r="AC47304"/>
    </row>
    <row r="47305" spans="27:29" x14ac:dyDescent="0.25">
      <c r="AA47305"/>
      <c r="AB47305"/>
      <c r="AC47305"/>
    </row>
    <row r="47306" spans="27:29" x14ac:dyDescent="0.25">
      <c r="AA47306"/>
      <c r="AB47306"/>
      <c r="AC47306"/>
    </row>
    <row r="47307" spans="27:29" x14ac:dyDescent="0.25">
      <c r="AA47307"/>
      <c r="AB47307"/>
      <c r="AC47307"/>
    </row>
    <row r="47308" spans="27:29" x14ac:dyDescent="0.25">
      <c r="AA47308"/>
      <c r="AB47308"/>
      <c r="AC47308"/>
    </row>
    <row r="47309" spans="27:29" x14ac:dyDescent="0.25">
      <c r="AA47309"/>
      <c r="AB47309"/>
      <c r="AC47309"/>
    </row>
    <row r="47310" spans="27:29" x14ac:dyDescent="0.25">
      <c r="AA47310"/>
      <c r="AB47310"/>
      <c r="AC47310"/>
    </row>
    <row r="47311" spans="27:29" x14ac:dyDescent="0.25">
      <c r="AA47311"/>
      <c r="AB47311"/>
      <c r="AC47311"/>
    </row>
    <row r="47312" spans="27:29" x14ac:dyDescent="0.25">
      <c r="AA47312"/>
      <c r="AB47312"/>
      <c r="AC47312"/>
    </row>
    <row r="47313" spans="27:29" x14ac:dyDescent="0.25">
      <c r="AA47313"/>
      <c r="AB47313"/>
      <c r="AC47313"/>
    </row>
    <row r="47314" spans="27:29" x14ac:dyDescent="0.25">
      <c r="AA47314"/>
      <c r="AB47314"/>
      <c r="AC47314"/>
    </row>
    <row r="47315" spans="27:29" x14ac:dyDescent="0.25">
      <c r="AA47315"/>
      <c r="AB47315"/>
      <c r="AC47315"/>
    </row>
    <row r="47316" spans="27:29" x14ac:dyDescent="0.25">
      <c r="AA47316"/>
      <c r="AB47316"/>
      <c r="AC47316"/>
    </row>
    <row r="47317" spans="27:29" x14ac:dyDescent="0.25">
      <c r="AA47317"/>
      <c r="AB47317"/>
      <c r="AC47317"/>
    </row>
    <row r="47318" spans="27:29" x14ac:dyDescent="0.25">
      <c r="AA47318"/>
      <c r="AB47318"/>
      <c r="AC47318"/>
    </row>
    <row r="47319" spans="27:29" x14ac:dyDescent="0.25">
      <c r="AA47319"/>
      <c r="AB47319"/>
      <c r="AC47319"/>
    </row>
    <row r="47320" spans="27:29" x14ac:dyDescent="0.25">
      <c r="AA47320"/>
      <c r="AB47320"/>
      <c r="AC47320"/>
    </row>
    <row r="47321" spans="27:29" x14ac:dyDescent="0.25">
      <c r="AA47321"/>
      <c r="AB47321"/>
      <c r="AC47321"/>
    </row>
    <row r="47322" spans="27:29" x14ac:dyDescent="0.25">
      <c r="AA47322"/>
      <c r="AB47322"/>
      <c r="AC47322"/>
    </row>
    <row r="47323" spans="27:29" x14ac:dyDescent="0.25">
      <c r="AA47323"/>
      <c r="AB47323"/>
      <c r="AC47323"/>
    </row>
    <row r="47324" spans="27:29" x14ac:dyDescent="0.25">
      <c r="AA47324"/>
      <c r="AB47324"/>
      <c r="AC47324"/>
    </row>
    <row r="47325" spans="27:29" x14ac:dyDescent="0.25">
      <c r="AA47325"/>
      <c r="AB47325"/>
      <c r="AC47325"/>
    </row>
    <row r="47326" spans="27:29" x14ac:dyDescent="0.25">
      <c r="AA47326"/>
      <c r="AB47326"/>
      <c r="AC47326"/>
    </row>
    <row r="47327" spans="27:29" x14ac:dyDescent="0.25">
      <c r="AA47327"/>
      <c r="AB47327"/>
      <c r="AC47327"/>
    </row>
    <row r="47328" spans="27:29" x14ac:dyDescent="0.25">
      <c r="AA47328"/>
      <c r="AB47328"/>
      <c r="AC47328"/>
    </row>
    <row r="47329" spans="27:29" x14ac:dyDescent="0.25">
      <c r="AA47329"/>
      <c r="AB47329"/>
      <c r="AC47329"/>
    </row>
    <row r="47330" spans="27:29" x14ac:dyDescent="0.25">
      <c r="AA47330"/>
      <c r="AB47330"/>
      <c r="AC47330"/>
    </row>
    <row r="47331" spans="27:29" x14ac:dyDescent="0.25">
      <c r="AA47331"/>
      <c r="AB47331"/>
      <c r="AC47331"/>
    </row>
    <row r="47332" spans="27:29" x14ac:dyDescent="0.25">
      <c r="AA47332"/>
      <c r="AB47332"/>
      <c r="AC47332"/>
    </row>
    <row r="47333" spans="27:29" x14ac:dyDescent="0.25">
      <c r="AA47333"/>
      <c r="AB47333"/>
      <c r="AC47333"/>
    </row>
    <row r="47334" spans="27:29" x14ac:dyDescent="0.25">
      <c r="AA47334"/>
      <c r="AB47334"/>
      <c r="AC47334"/>
    </row>
    <row r="47335" spans="27:29" x14ac:dyDescent="0.25">
      <c r="AA47335"/>
      <c r="AB47335"/>
      <c r="AC47335"/>
    </row>
    <row r="47336" spans="27:29" x14ac:dyDescent="0.25">
      <c r="AA47336"/>
      <c r="AB47336"/>
      <c r="AC47336"/>
    </row>
    <row r="47337" spans="27:29" x14ac:dyDescent="0.25">
      <c r="AA47337"/>
      <c r="AB47337"/>
      <c r="AC47337"/>
    </row>
    <row r="47338" spans="27:29" x14ac:dyDescent="0.25">
      <c r="AA47338"/>
      <c r="AB47338"/>
      <c r="AC47338"/>
    </row>
    <row r="47339" spans="27:29" x14ac:dyDescent="0.25">
      <c r="AA47339"/>
      <c r="AB47339"/>
      <c r="AC47339"/>
    </row>
    <row r="47340" spans="27:29" x14ac:dyDescent="0.25">
      <c r="AA47340"/>
      <c r="AB47340"/>
      <c r="AC47340"/>
    </row>
    <row r="47341" spans="27:29" x14ac:dyDescent="0.25">
      <c r="AA47341"/>
      <c r="AB47341"/>
      <c r="AC47341"/>
    </row>
    <row r="47342" spans="27:29" x14ac:dyDescent="0.25">
      <c r="AA47342"/>
      <c r="AB47342"/>
      <c r="AC47342"/>
    </row>
    <row r="47343" spans="27:29" x14ac:dyDescent="0.25">
      <c r="AA47343"/>
      <c r="AB47343"/>
      <c r="AC47343"/>
    </row>
    <row r="47344" spans="27:29" x14ac:dyDescent="0.25">
      <c r="AA47344"/>
      <c r="AB47344"/>
      <c r="AC47344"/>
    </row>
    <row r="47345" spans="27:29" x14ac:dyDescent="0.25">
      <c r="AA47345"/>
      <c r="AB47345"/>
      <c r="AC47345"/>
    </row>
    <row r="47346" spans="27:29" x14ac:dyDescent="0.25">
      <c r="AA47346"/>
      <c r="AB47346"/>
      <c r="AC47346"/>
    </row>
    <row r="47347" spans="27:29" x14ac:dyDescent="0.25">
      <c r="AA47347"/>
      <c r="AB47347"/>
      <c r="AC47347"/>
    </row>
    <row r="47348" spans="27:29" x14ac:dyDescent="0.25">
      <c r="AA47348"/>
      <c r="AB47348"/>
      <c r="AC47348"/>
    </row>
    <row r="47349" spans="27:29" x14ac:dyDescent="0.25">
      <c r="AA47349"/>
      <c r="AB47349"/>
      <c r="AC47349"/>
    </row>
    <row r="47350" spans="27:29" x14ac:dyDescent="0.25">
      <c r="AA47350"/>
      <c r="AB47350"/>
      <c r="AC47350"/>
    </row>
    <row r="47351" spans="27:29" x14ac:dyDescent="0.25">
      <c r="AA47351"/>
      <c r="AB47351"/>
      <c r="AC47351"/>
    </row>
    <row r="47352" spans="27:29" x14ac:dyDescent="0.25">
      <c r="AA47352"/>
      <c r="AB47352"/>
      <c r="AC47352"/>
    </row>
    <row r="47353" spans="27:29" x14ac:dyDescent="0.25">
      <c r="AA47353"/>
      <c r="AB47353"/>
      <c r="AC47353"/>
    </row>
    <row r="47354" spans="27:29" x14ac:dyDescent="0.25">
      <c r="AA47354"/>
      <c r="AB47354"/>
      <c r="AC47354"/>
    </row>
    <row r="47355" spans="27:29" x14ac:dyDescent="0.25">
      <c r="AA47355"/>
      <c r="AB47355"/>
      <c r="AC47355"/>
    </row>
    <row r="47356" spans="27:29" x14ac:dyDescent="0.25">
      <c r="AA47356"/>
      <c r="AB47356"/>
      <c r="AC47356"/>
    </row>
    <row r="47357" spans="27:29" x14ac:dyDescent="0.25">
      <c r="AA47357"/>
      <c r="AB47357"/>
      <c r="AC47357"/>
    </row>
    <row r="47358" spans="27:29" x14ac:dyDescent="0.25">
      <c r="AA47358"/>
      <c r="AB47358"/>
      <c r="AC47358"/>
    </row>
    <row r="47359" spans="27:29" x14ac:dyDescent="0.25">
      <c r="AA47359"/>
      <c r="AB47359"/>
      <c r="AC47359"/>
    </row>
    <row r="47360" spans="27:29" x14ac:dyDescent="0.25">
      <c r="AA47360"/>
      <c r="AB47360"/>
      <c r="AC47360"/>
    </row>
    <row r="47361" spans="27:29" x14ac:dyDescent="0.25">
      <c r="AA47361"/>
      <c r="AB47361"/>
      <c r="AC47361"/>
    </row>
    <row r="47362" spans="27:29" x14ac:dyDescent="0.25">
      <c r="AA47362"/>
      <c r="AB47362"/>
      <c r="AC47362"/>
    </row>
    <row r="47363" spans="27:29" x14ac:dyDescent="0.25">
      <c r="AA47363"/>
      <c r="AB47363"/>
      <c r="AC47363"/>
    </row>
    <row r="47364" spans="27:29" x14ac:dyDescent="0.25">
      <c r="AA47364"/>
      <c r="AB47364"/>
      <c r="AC47364"/>
    </row>
    <row r="47365" spans="27:29" x14ac:dyDescent="0.25">
      <c r="AA47365"/>
      <c r="AB47365"/>
      <c r="AC47365"/>
    </row>
    <row r="47366" spans="27:29" x14ac:dyDescent="0.25">
      <c r="AA47366"/>
      <c r="AB47366"/>
      <c r="AC47366"/>
    </row>
    <row r="47367" spans="27:29" x14ac:dyDescent="0.25">
      <c r="AA47367"/>
      <c r="AB47367"/>
      <c r="AC47367"/>
    </row>
    <row r="47368" spans="27:29" x14ac:dyDescent="0.25">
      <c r="AA47368"/>
      <c r="AB47368"/>
      <c r="AC47368"/>
    </row>
    <row r="47369" spans="27:29" x14ac:dyDescent="0.25">
      <c r="AA47369"/>
      <c r="AB47369"/>
      <c r="AC47369"/>
    </row>
    <row r="47370" spans="27:29" x14ac:dyDescent="0.25">
      <c r="AA47370"/>
      <c r="AB47370"/>
      <c r="AC47370"/>
    </row>
    <row r="47371" spans="27:29" x14ac:dyDescent="0.25">
      <c r="AA47371"/>
      <c r="AB47371"/>
      <c r="AC47371"/>
    </row>
    <row r="47372" spans="27:29" x14ac:dyDescent="0.25">
      <c r="AA47372"/>
      <c r="AB47372"/>
      <c r="AC47372"/>
    </row>
    <row r="47373" spans="27:29" x14ac:dyDescent="0.25">
      <c r="AA47373"/>
      <c r="AB47373"/>
      <c r="AC47373"/>
    </row>
    <row r="47374" spans="27:29" x14ac:dyDescent="0.25">
      <c r="AA47374"/>
      <c r="AB47374"/>
      <c r="AC47374"/>
    </row>
    <row r="47375" spans="27:29" x14ac:dyDescent="0.25">
      <c r="AA47375"/>
      <c r="AB47375"/>
      <c r="AC47375"/>
    </row>
    <row r="47376" spans="27:29" x14ac:dyDescent="0.25">
      <c r="AA47376"/>
      <c r="AB47376"/>
      <c r="AC47376"/>
    </row>
    <row r="47377" spans="27:29" x14ac:dyDescent="0.25">
      <c r="AA47377"/>
      <c r="AB47377"/>
      <c r="AC47377"/>
    </row>
    <row r="47378" spans="27:29" x14ac:dyDescent="0.25">
      <c r="AA47378"/>
      <c r="AB47378"/>
      <c r="AC47378"/>
    </row>
    <row r="47379" spans="27:29" x14ac:dyDescent="0.25">
      <c r="AA47379"/>
      <c r="AB47379"/>
      <c r="AC47379"/>
    </row>
    <row r="47380" spans="27:29" x14ac:dyDescent="0.25">
      <c r="AA47380"/>
      <c r="AB47380"/>
      <c r="AC47380"/>
    </row>
    <row r="47381" spans="27:29" x14ac:dyDescent="0.25">
      <c r="AA47381"/>
      <c r="AB47381"/>
      <c r="AC47381"/>
    </row>
    <row r="47382" spans="27:29" x14ac:dyDescent="0.25">
      <c r="AA47382"/>
      <c r="AB47382"/>
      <c r="AC47382"/>
    </row>
    <row r="47383" spans="27:29" x14ac:dyDescent="0.25">
      <c r="AA47383"/>
      <c r="AB47383"/>
      <c r="AC47383"/>
    </row>
    <row r="47384" spans="27:29" x14ac:dyDescent="0.25">
      <c r="AA47384"/>
      <c r="AB47384"/>
      <c r="AC47384"/>
    </row>
    <row r="47385" spans="27:29" x14ac:dyDescent="0.25">
      <c r="AA47385"/>
      <c r="AB47385"/>
      <c r="AC47385"/>
    </row>
    <row r="47386" spans="27:29" x14ac:dyDescent="0.25">
      <c r="AA47386"/>
      <c r="AB47386"/>
      <c r="AC47386"/>
    </row>
    <row r="47387" spans="27:29" x14ac:dyDescent="0.25">
      <c r="AA47387"/>
      <c r="AB47387"/>
      <c r="AC47387"/>
    </row>
    <row r="47388" spans="27:29" x14ac:dyDescent="0.25">
      <c r="AA47388"/>
      <c r="AB47388"/>
      <c r="AC47388"/>
    </row>
    <row r="47389" spans="27:29" x14ac:dyDescent="0.25">
      <c r="AA47389"/>
      <c r="AB47389"/>
      <c r="AC47389"/>
    </row>
    <row r="47390" spans="27:29" x14ac:dyDescent="0.25">
      <c r="AA47390"/>
      <c r="AB47390"/>
      <c r="AC47390"/>
    </row>
    <row r="47391" spans="27:29" x14ac:dyDescent="0.25">
      <c r="AA47391"/>
      <c r="AB47391"/>
      <c r="AC47391"/>
    </row>
    <row r="47392" spans="27:29" x14ac:dyDescent="0.25">
      <c r="AA47392"/>
      <c r="AB47392"/>
      <c r="AC47392"/>
    </row>
    <row r="47393" spans="27:29" x14ac:dyDescent="0.25">
      <c r="AA47393"/>
      <c r="AB47393"/>
      <c r="AC47393"/>
    </row>
    <row r="47394" spans="27:29" x14ac:dyDescent="0.25">
      <c r="AA47394"/>
      <c r="AB47394"/>
      <c r="AC47394"/>
    </row>
    <row r="47395" spans="27:29" x14ac:dyDescent="0.25">
      <c r="AA47395"/>
      <c r="AB47395"/>
      <c r="AC47395"/>
    </row>
    <row r="47396" spans="27:29" x14ac:dyDescent="0.25">
      <c r="AA47396"/>
      <c r="AB47396"/>
      <c r="AC47396"/>
    </row>
    <row r="47397" spans="27:29" x14ac:dyDescent="0.25">
      <c r="AA47397"/>
      <c r="AB47397"/>
      <c r="AC47397"/>
    </row>
    <row r="47398" spans="27:29" x14ac:dyDescent="0.25">
      <c r="AA47398"/>
      <c r="AB47398"/>
      <c r="AC47398"/>
    </row>
    <row r="47399" spans="27:29" x14ac:dyDescent="0.25">
      <c r="AA47399"/>
      <c r="AB47399"/>
      <c r="AC47399"/>
    </row>
    <row r="47400" spans="27:29" x14ac:dyDescent="0.25">
      <c r="AA47400"/>
      <c r="AB47400"/>
      <c r="AC47400"/>
    </row>
    <row r="47401" spans="27:29" x14ac:dyDescent="0.25">
      <c r="AA47401"/>
      <c r="AB47401"/>
      <c r="AC47401"/>
    </row>
    <row r="47402" spans="27:29" x14ac:dyDescent="0.25">
      <c r="AA47402"/>
      <c r="AB47402"/>
      <c r="AC47402"/>
    </row>
    <row r="47403" spans="27:29" x14ac:dyDescent="0.25">
      <c r="AA47403"/>
      <c r="AB47403"/>
      <c r="AC47403"/>
    </row>
    <row r="47404" spans="27:29" x14ac:dyDescent="0.25">
      <c r="AA47404"/>
      <c r="AB47404"/>
      <c r="AC47404"/>
    </row>
    <row r="47405" spans="27:29" x14ac:dyDescent="0.25">
      <c r="AA47405"/>
      <c r="AB47405"/>
      <c r="AC47405"/>
    </row>
    <row r="47406" spans="27:29" x14ac:dyDescent="0.25">
      <c r="AA47406"/>
      <c r="AB47406"/>
      <c r="AC47406"/>
    </row>
    <row r="47407" spans="27:29" x14ac:dyDescent="0.25">
      <c r="AA47407"/>
      <c r="AB47407"/>
      <c r="AC47407"/>
    </row>
    <row r="47408" spans="27:29" x14ac:dyDescent="0.25">
      <c r="AA47408"/>
      <c r="AB47408"/>
      <c r="AC47408"/>
    </row>
    <row r="47409" spans="27:29" x14ac:dyDescent="0.25">
      <c r="AA47409"/>
      <c r="AB47409"/>
      <c r="AC47409"/>
    </row>
    <row r="47410" spans="27:29" x14ac:dyDescent="0.25">
      <c r="AA47410"/>
      <c r="AB47410"/>
      <c r="AC47410"/>
    </row>
    <row r="47411" spans="27:29" x14ac:dyDescent="0.25">
      <c r="AA47411"/>
      <c r="AB47411"/>
      <c r="AC47411"/>
    </row>
    <row r="47412" spans="27:29" x14ac:dyDescent="0.25">
      <c r="AA47412"/>
      <c r="AB47412"/>
      <c r="AC47412"/>
    </row>
    <row r="47413" spans="27:29" x14ac:dyDescent="0.25">
      <c r="AA47413"/>
      <c r="AB47413"/>
      <c r="AC47413"/>
    </row>
    <row r="47414" spans="27:29" x14ac:dyDescent="0.25">
      <c r="AA47414"/>
      <c r="AB47414"/>
      <c r="AC47414"/>
    </row>
    <row r="47415" spans="27:29" x14ac:dyDescent="0.25">
      <c r="AA47415"/>
      <c r="AB47415"/>
      <c r="AC47415"/>
    </row>
    <row r="47416" spans="27:29" x14ac:dyDescent="0.25">
      <c r="AA47416"/>
      <c r="AB47416"/>
      <c r="AC47416"/>
    </row>
    <row r="47417" spans="27:29" x14ac:dyDescent="0.25">
      <c r="AA47417"/>
      <c r="AB47417"/>
      <c r="AC47417"/>
    </row>
    <row r="47418" spans="27:29" x14ac:dyDescent="0.25">
      <c r="AA47418"/>
      <c r="AB47418"/>
      <c r="AC47418"/>
    </row>
    <row r="47419" spans="27:29" x14ac:dyDescent="0.25">
      <c r="AA47419"/>
      <c r="AB47419"/>
      <c r="AC47419"/>
    </row>
    <row r="47420" spans="27:29" x14ac:dyDescent="0.25">
      <c r="AA47420"/>
      <c r="AB47420"/>
      <c r="AC47420"/>
    </row>
    <row r="47421" spans="27:29" x14ac:dyDescent="0.25">
      <c r="AA47421"/>
      <c r="AB47421"/>
      <c r="AC47421"/>
    </row>
    <row r="47422" spans="27:29" x14ac:dyDescent="0.25">
      <c r="AA47422"/>
      <c r="AB47422"/>
      <c r="AC47422"/>
    </row>
    <row r="47423" spans="27:29" x14ac:dyDescent="0.25">
      <c r="AA47423"/>
      <c r="AB47423"/>
      <c r="AC47423"/>
    </row>
    <row r="47424" spans="27:29" x14ac:dyDescent="0.25">
      <c r="AA47424"/>
      <c r="AB47424"/>
      <c r="AC47424"/>
    </row>
    <row r="47425" spans="27:29" x14ac:dyDescent="0.25">
      <c r="AA47425"/>
      <c r="AB47425"/>
      <c r="AC47425"/>
    </row>
    <row r="47426" spans="27:29" x14ac:dyDescent="0.25">
      <c r="AA47426"/>
      <c r="AB47426"/>
      <c r="AC47426"/>
    </row>
    <row r="47427" spans="27:29" x14ac:dyDescent="0.25">
      <c r="AA47427"/>
      <c r="AB47427"/>
      <c r="AC47427"/>
    </row>
    <row r="47428" spans="27:29" x14ac:dyDescent="0.25">
      <c r="AA47428"/>
      <c r="AB47428"/>
      <c r="AC47428"/>
    </row>
    <row r="47429" spans="27:29" x14ac:dyDescent="0.25">
      <c r="AA47429"/>
      <c r="AB47429"/>
      <c r="AC47429"/>
    </row>
    <row r="47430" spans="27:29" x14ac:dyDescent="0.25">
      <c r="AA47430"/>
      <c r="AB47430"/>
      <c r="AC47430"/>
    </row>
    <row r="47431" spans="27:29" x14ac:dyDescent="0.25">
      <c r="AA47431"/>
      <c r="AB47431"/>
      <c r="AC47431"/>
    </row>
    <row r="47432" spans="27:29" x14ac:dyDescent="0.25">
      <c r="AA47432"/>
      <c r="AB47432"/>
      <c r="AC47432"/>
    </row>
    <row r="47433" spans="27:29" x14ac:dyDescent="0.25">
      <c r="AA47433"/>
      <c r="AB47433"/>
      <c r="AC47433"/>
    </row>
    <row r="47434" spans="27:29" x14ac:dyDescent="0.25">
      <c r="AA47434"/>
      <c r="AB47434"/>
      <c r="AC47434"/>
    </row>
    <row r="47435" spans="27:29" x14ac:dyDescent="0.25">
      <c r="AA47435"/>
      <c r="AB47435"/>
      <c r="AC47435"/>
    </row>
    <row r="47436" spans="27:29" x14ac:dyDescent="0.25">
      <c r="AA47436"/>
      <c r="AB47436"/>
      <c r="AC47436"/>
    </row>
    <row r="47437" spans="27:29" x14ac:dyDescent="0.25">
      <c r="AA47437"/>
      <c r="AB47437"/>
      <c r="AC47437"/>
    </row>
    <row r="47438" spans="27:29" x14ac:dyDescent="0.25">
      <c r="AA47438"/>
      <c r="AB47438"/>
      <c r="AC47438"/>
    </row>
    <row r="47439" spans="27:29" x14ac:dyDescent="0.25">
      <c r="AA47439"/>
      <c r="AB47439"/>
      <c r="AC47439"/>
    </row>
    <row r="47440" spans="27:29" x14ac:dyDescent="0.25">
      <c r="AA47440"/>
      <c r="AB47440"/>
      <c r="AC47440"/>
    </row>
    <row r="47441" spans="27:29" x14ac:dyDescent="0.25">
      <c r="AA47441"/>
      <c r="AB47441"/>
      <c r="AC47441"/>
    </row>
    <row r="47442" spans="27:29" x14ac:dyDescent="0.25">
      <c r="AA47442"/>
      <c r="AB47442"/>
      <c r="AC47442"/>
    </row>
    <row r="47443" spans="27:29" x14ac:dyDescent="0.25">
      <c r="AA47443"/>
      <c r="AB47443"/>
      <c r="AC47443"/>
    </row>
    <row r="47444" spans="27:29" x14ac:dyDescent="0.25">
      <c r="AA47444"/>
      <c r="AB47444"/>
      <c r="AC47444"/>
    </row>
    <row r="47445" spans="27:29" x14ac:dyDescent="0.25">
      <c r="AA47445"/>
      <c r="AB47445"/>
      <c r="AC47445"/>
    </row>
    <row r="47446" spans="27:29" x14ac:dyDescent="0.25">
      <c r="AA47446"/>
      <c r="AB47446"/>
      <c r="AC47446"/>
    </row>
    <row r="47447" spans="27:29" x14ac:dyDescent="0.25">
      <c r="AA47447"/>
      <c r="AB47447"/>
      <c r="AC47447"/>
    </row>
    <row r="47448" spans="27:29" x14ac:dyDescent="0.25">
      <c r="AA47448"/>
      <c r="AB47448"/>
      <c r="AC47448"/>
    </row>
    <row r="47449" spans="27:29" x14ac:dyDescent="0.25">
      <c r="AA47449"/>
      <c r="AB47449"/>
      <c r="AC47449"/>
    </row>
    <row r="47450" spans="27:29" x14ac:dyDescent="0.25">
      <c r="AA47450"/>
      <c r="AB47450"/>
      <c r="AC47450"/>
    </row>
    <row r="47451" spans="27:29" x14ac:dyDescent="0.25">
      <c r="AA47451"/>
      <c r="AB47451"/>
      <c r="AC47451"/>
    </row>
    <row r="47452" spans="27:29" x14ac:dyDescent="0.25">
      <c r="AA47452"/>
      <c r="AB47452"/>
      <c r="AC47452"/>
    </row>
    <row r="47453" spans="27:29" x14ac:dyDescent="0.25">
      <c r="AA47453"/>
      <c r="AB47453"/>
      <c r="AC47453"/>
    </row>
    <row r="47454" spans="27:29" x14ac:dyDescent="0.25">
      <c r="AA47454"/>
      <c r="AB47454"/>
      <c r="AC47454"/>
    </row>
    <row r="47455" spans="27:29" x14ac:dyDescent="0.25">
      <c r="AA47455"/>
      <c r="AB47455"/>
      <c r="AC47455"/>
    </row>
    <row r="47456" spans="27:29" x14ac:dyDescent="0.25">
      <c r="AA47456"/>
      <c r="AB47456"/>
      <c r="AC47456"/>
    </row>
    <row r="47457" spans="27:29" x14ac:dyDescent="0.25">
      <c r="AA47457"/>
      <c r="AB47457"/>
      <c r="AC47457"/>
    </row>
    <row r="47458" spans="27:29" x14ac:dyDescent="0.25">
      <c r="AA47458"/>
      <c r="AB47458"/>
      <c r="AC47458"/>
    </row>
    <row r="47459" spans="27:29" x14ac:dyDescent="0.25">
      <c r="AA47459"/>
      <c r="AB47459"/>
      <c r="AC47459"/>
    </row>
    <row r="47460" spans="27:29" x14ac:dyDescent="0.25">
      <c r="AA47460"/>
      <c r="AB47460"/>
      <c r="AC47460"/>
    </row>
    <row r="47461" spans="27:29" x14ac:dyDescent="0.25">
      <c r="AA47461"/>
      <c r="AB47461"/>
      <c r="AC47461"/>
    </row>
    <row r="47462" spans="27:29" x14ac:dyDescent="0.25">
      <c r="AA47462"/>
      <c r="AB47462"/>
      <c r="AC47462"/>
    </row>
    <row r="47463" spans="27:29" x14ac:dyDescent="0.25">
      <c r="AA47463"/>
      <c r="AB47463"/>
      <c r="AC47463"/>
    </row>
    <row r="47464" spans="27:29" x14ac:dyDescent="0.25">
      <c r="AA47464"/>
      <c r="AB47464"/>
      <c r="AC47464"/>
    </row>
    <row r="47465" spans="27:29" x14ac:dyDescent="0.25">
      <c r="AA47465"/>
      <c r="AB47465"/>
      <c r="AC47465"/>
    </row>
    <row r="47466" spans="27:29" x14ac:dyDescent="0.25">
      <c r="AA47466"/>
      <c r="AB47466"/>
      <c r="AC47466"/>
    </row>
    <row r="47467" spans="27:29" x14ac:dyDescent="0.25">
      <c r="AA47467"/>
      <c r="AB47467"/>
      <c r="AC47467"/>
    </row>
    <row r="47468" spans="27:29" x14ac:dyDescent="0.25">
      <c r="AA47468"/>
      <c r="AB47468"/>
      <c r="AC47468"/>
    </row>
    <row r="47469" spans="27:29" x14ac:dyDescent="0.25">
      <c r="AA47469"/>
      <c r="AB47469"/>
      <c r="AC47469"/>
    </row>
    <row r="47470" spans="27:29" x14ac:dyDescent="0.25">
      <c r="AA47470"/>
      <c r="AB47470"/>
      <c r="AC47470"/>
    </row>
    <row r="47471" spans="27:29" x14ac:dyDescent="0.25">
      <c r="AA47471"/>
      <c r="AB47471"/>
      <c r="AC47471"/>
    </row>
    <row r="47472" spans="27:29" x14ac:dyDescent="0.25">
      <c r="AA47472"/>
      <c r="AB47472"/>
      <c r="AC47472"/>
    </row>
    <row r="47473" spans="27:29" x14ac:dyDescent="0.25">
      <c r="AA47473"/>
      <c r="AB47473"/>
      <c r="AC47473"/>
    </row>
    <row r="47474" spans="27:29" x14ac:dyDescent="0.25">
      <c r="AA47474"/>
      <c r="AB47474"/>
      <c r="AC47474"/>
    </row>
    <row r="47475" spans="27:29" x14ac:dyDescent="0.25">
      <c r="AA47475"/>
      <c r="AB47475"/>
      <c r="AC47475"/>
    </row>
    <row r="47476" spans="27:29" x14ac:dyDescent="0.25">
      <c r="AA47476"/>
      <c r="AB47476"/>
      <c r="AC47476"/>
    </row>
    <row r="47477" spans="27:29" x14ac:dyDescent="0.25">
      <c r="AA47477"/>
      <c r="AB47477"/>
      <c r="AC47477"/>
    </row>
    <row r="47478" spans="27:29" x14ac:dyDescent="0.25">
      <c r="AA47478"/>
      <c r="AB47478"/>
      <c r="AC47478"/>
    </row>
    <row r="47479" spans="27:29" x14ac:dyDescent="0.25">
      <c r="AA47479"/>
      <c r="AB47479"/>
      <c r="AC47479"/>
    </row>
    <row r="47480" spans="27:29" x14ac:dyDescent="0.25">
      <c r="AA47480"/>
      <c r="AB47480"/>
      <c r="AC47480"/>
    </row>
    <row r="47481" spans="27:29" x14ac:dyDescent="0.25">
      <c r="AA47481"/>
      <c r="AB47481"/>
      <c r="AC47481"/>
    </row>
    <row r="47482" spans="27:29" x14ac:dyDescent="0.25">
      <c r="AA47482"/>
      <c r="AB47482"/>
      <c r="AC47482"/>
    </row>
    <row r="47483" spans="27:29" x14ac:dyDescent="0.25">
      <c r="AA47483"/>
      <c r="AB47483"/>
      <c r="AC47483"/>
    </row>
    <row r="47484" spans="27:29" x14ac:dyDescent="0.25">
      <c r="AA47484"/>
      <c r="AB47484"/>
      <c r="AC47484"/>
    </row>
    <row r="47485" spans="27:29" x14ac:dyDescent="0.25">
      <c r="AA47485"/>
      <c r="AB47485"/>
      <c r="AC47485"/>
    </row>
    <row r="47486" spans="27:29" x14ac:dyDescent="0.25">
      <c r="AA47486"/>
      <c r="AB47486"/>
      <c r="AC47486"/>
    </row>
    <row r="47487" spans="27:29" x14ac:dyDescent="0.25">
      <c r="AA47487"/>
      <c r="AB47487"/>
      <c r="AC47487"/>
    </row>
    <row r="47488" spans="27:29" x14ac:dyDescent="0.25">
      <c r="AA47488"/>
      <c r="AB47488"/>
      <c r="AC47488"/>
    </row>
    <row r="47489" spans="27:29" x14ac:dyDescent="0.25">
      <c r="AA47489"/>
      <c r="AB47489"/>
      <c r="AC47489"/>
    </row>
    <row r="47490" spans="27:29" x14ac:dyDescent="0.25">
      <c r="AA47490"/>
      <c r="AB47490"/>
      <c r="AC47490"/>
    </row>
    <row r="47491" spans="27:29" x14ac:dyDescent="0.25">
      <c r="AA47491"/>
      <c r="AB47491"/>
      <c r="AC47491"/>
    </row>
    <row r="47492" spans="27:29" x14ac:dyDescent="0.25">
      <c r="AA47492"/>
      <c r="AB47492"/>
      <c r="AC47492"/>
    </row>
    <row r="47493" spans="27:29" x14ac:dyDescent="0.25">
      <c r="AA47493"/>
      <c r="AB47493"/>
      <c r="AC47493"/>
    </row>
    <row r="47494" spans="27:29" x14ac:dyDescent="0.25">
      <c r="AA47494"/>
      <c r="AB47494"/>
      <c r="AC47494"/>
    </row>
    <row r="47495" spans="27:29" x14ac:dyDescent="0.25">
      <c r="AA47495"/>
      <c r="AB47495"/>
      <c r="AC47495"/>
    </row>
    <row r="47496" spans="27:29" x14ac:dyDescent="0.25">
      <c r="AA47496"/>
      <c r="AB47496"/>
      <c r="AC47496"/>
    </row>
    <row r="47497" spans="27:29" x14ac:dyDescent="0.25">
      <c r="AA47497"/>
      <c r="AB47497"/>
      <c r="AC47497"/>
    </row>
    <row r="47498" spans="27:29" x14ac:dyDescent="0.25">
      <c r="AA47498"/>
      <c r="AB47498"/>
      <c r="AC47498"/>
    </row>
    <row r="47499" spans="27:29" x14ac:dyDescent="0.25">
      <c r="AA47499"/>
      <c r="AB47499"/>
      <c r="AC47499"/>
    </row>
    <row r="47500" spans="27:29" x14ac:dyDescent="0.25">
      <c r="AA47500"/>
      <c r="AB47500"/>
      <c r="AC47500"/>
    </row>
    <row r="47501" spans="27:29" x14ac:dyDescent="0.25">
      <c r="AA47501"/>
      <c r="AB47501"/>
      <c r="AC47501"/>
    </row>
    <row r="47502" spans="27:29" x14ac:dyDescent="0.25">
      <c r="AA47502"/>
      <c r="AB47502"/>
      <c r="AC47502"/>
    </row>
    <row r="47503" spans="27:29" x14ac:dyDescent="0.25">
      <c r="AA47503"/>
      <c r="AB47503"/>
      <c r="AC47503"/>
    </row>
    <row r="47504" spans="27:29" x14ac:dyDescent="0.25">
      <c r="AA47504"/>
      <c r="AB47504"/>
      <c r="AC47504"/>
    </row>
    <row r="47505" spans="27:29" x14ac:dyDescent="0.25">
      <c r="AA47505"/>
      <c r="AB47505"/>
      <c r="AC47505"/>
    </row>
    <row r="47506" spans="27:29" x14ac:dyDescent="0.25">
      <c r="AA47506"/>
      <c r="AB47506"/>
      <c r="AC47506"/>
    </row>
    <row r="47507" spans="27:29" x14ac:dyDescent="0.25">
      <c r="AA47507"/>
      <c r="AB47507"/>
      <c r="AC47507"/>
    </row>
    <row r="47508" spans="27:29" x14ac:dyDescent="0.25">
      <c r="AA47508"/>
      <c r="AB47508"/>
      <c r="AC47508"/>
    </row>
    <row r="47509" spans="27:29" x14ac:dyDescent="0.25">
      <c r="AA47509"/>
      <c r="AB47509"/>
      <c r="AC47509"/>
    </row>
    <row r="47510" spans="27:29" x14ac:dyDescent="0.25">
      <c r="AA47510"/>
      <c r="AB47510"/>
      <c r="AC47510"/>
    </row>
    <row r="47511" spans="27:29" x14ac:dyDescent="0.25">
      <c r="AA47511"/>
      <c r="AB47511"/>
      <c r="AC47511"/>
    </row>
    <row r="47512" spans="27:29" x14ac:dyDescent="0.25">
      <c r="AA47512"/>
      <c r="AB47512"/>
      <c r="AC47512"/>
    </row>
    <row r="47513" spans="27:29" x14ac:dyDescent="0.25">
      <c r="AA47513"/>
      <c r="AB47513"/>
      <c r="AC47513"/>
    </row>
    <row r="47514" spans="27:29" x14ac:dyDescent="0.25">
      <c r="AA47514"/>
      <c r="AB47514"/>
      <c r="AC47514"/>
    </row>
    <row r="47515" spans="27:29" x14ac:dyDescent="0.25">
      <c r="AA47515"/>
      <c r="AB47515"/>
      <c r="AC47515"/>
    </row>
    <row r="47516" spans="27:29" x14ac:dyDescent="0.25">
      <c r="AA47516"/>
      <c r="AB47516"/>
      <c r="AC47516"/>
    </row>
    <row r="47517" spans="27:29" x14ac:dyDescent="0.25">
      <c r="AA47517"/>
      <c r="AB47517"/>
      <c r="AC47517"/>
    </row>
    <row r="47518" spans="27:29" x14ac:dyDescent="0.25">
      <c r="AA47518"/>
      <c r="AB47518"/>
      <c r="AC47518"/>
    </row>
    <row r="47519" spans="27:29" x14ac:dyDescent="0.25">
      <c r="AA47519"/>
      <c r="AB47519"/>
      <c r="AC47519"/>
    </row>
    <row r="47520" spans="27:29" x14ac:dyDescent="0.25">
      <c r="AA47520"/>
      <c r="AB47520"/>
      <c r="AC47520"/>
    </row>
    <row r="47521" spans="27:29" x14ac:dyDescent="0.25">
      <c r="AA47521"/>
      <c r="AB47521"/>
      <c r="AC47521"/>
    </row>
    <row r="47522" spans="27:29" x14ac:dyDescent="0.25">
      <c r="AA47522"/>
      <c r="AB47522"/>
      <c r="AC47522"/>
    </row>
    <row r="47523" spans="27:29" x14ac:dyDescent="0.25">
      <c r="AA47523"/>
      <c r="AB47523"/>
      <c r="AC47523"/>
    </row>
    <row r="47524" spans="27:29" x14ac:dyDescent="0.25">
      <c r="AA47524"/>
      <c r="AB47524"/>
      <c r="AC47524"/>
    </row>
    <row r="47525" spans="27:29" x14ac:dyDescent="0.25">
      <c r="AA47525"/>
      <c r="AB47525"/>
      <c r="AC47525"/>
    </row>
    <row r="47526" spans="27:29" x14ac:dyDescent="0.25">
      <c r="AA47526"/>
      <c r="AB47526"/>
      <c r="AC47526"/>
    </row>
    <row r="47527" spans="27:29" x14ac:dyDescent="0.25">
      <c r="AA47527"/>
      <c r="AB47527"/>
      <c r="AC47527"/>
    </row>
    <row r="47528" spans="27:29" x14ac:dyDescent="0.25">
      <c r="AA47528"/>
      <c r="AB47528"/>
      <c r="AC47528"/>
    </row>
    <row r="47529" spans="27:29" x14ac:dyDescent="0.25">
      <c r="AA47529"/>
      <c r="AB47529"/>
      <c r="AC47529"/>
    </row>
    <row r="47530" spans="27:29" x14ac:dyDescent="0.25">
      <c r="AA47530"/>
      <c r="AB47530"/>
      <c r="AC47530"/>
    </row>
    <row r="47531" spans="27:29" x14ac:dyDescent="0.25">
      <c r="AA47531"/>
      <c r="AB47531"/>
      <c r="AC47531"/>
    </row>
    <row r="47532" spans="27:29" x14ac:dyDescent="0.25">
      <c r="AA47532"/>
      <c r="AB47532"/>
      <c r="AC47532"/>
    </row>
    <row r="47533" spans="27:29" x14ac:dyDescent="0.25">
      <c r="AA47533"/>
      <c r="AB47533"/>
      <c r="AC47533"/>
    </row>
    <row r="47534" spans="27:29" x14ac:dyDescent="0.25">
      <c r="AA47534"/>
      <c r="AB47534"/>
      <c r="AC47534"/>
    </row>
    <row r="47535" spans="27:29" x14ac:dyDescent="0.25">
      <c r="AA47535"/>
      <c r="AB47535"/>
      <c r="AC47535"/>
    </row>
    <row r="47536" spans="27:29" x14ac:dyDescent="0.25">
      <c r="AA47536"/>
      <c r="AB47536"/>
      <c r="AC47536"/>
    </row>
    <row r="47537" spans="27:29" x14ac:dyDescent="0.25">
      <c r="AA47537"/>
      <c r="AB47537"/>
      <c r="AC47537"/>
    </row>
    <row r="47538" spans="27:29" x14ac:dyDescent="0.25">
      <c r="AA47538"/>
      <c r="AB47538"/>
      <c r="AC47538"/>
    </row>
    <row r="47539" spans="27:29" x14ac:dyDescent="0.25">
      <c r="AA47539"/>
      <c r="AB47539"/>
      <c r="AC47539"/>
    </row>
    <row r="47540" spans="27:29" x14ac:dyDescent="0.25">
      <c r="AA47540"/>
      <c r="AB47540"/>
      <c r="AC47540"/>
    </row>
    <row r="47541" spans="27:29" x14ac:dyDescent="0.25">
      <c r="AA47541"/>
      <c r="AB47541"/>
      <c r="AC47541"/>
    </row>
    <row r="47542" spans="27:29" x14ac:dyDescent="0.25">
      <c r="AA47542"/>
      <c r="AB47542"/>
      <c r="AC47542"/>
    </row>
    <row r="47543" spans="27:29" x14ac:dyDescent="0.25">
      <c r="AA47543"/>
      <c r="AB47543"/>
      <c r="AC47543"/>
    </row>
    <row r="47544" spans="27:29" x14ac:dyDescent="0.25">
      <c r="AA47544"/>
      <c r="AB47544"/>
      <c r="AC47544"/>
    </row>
    <row r="47545" spans="27:29" x14ac:dyDescent="0.25">
      <c r="AA47545"/>
      <c r="AB47545"/>
      <c r="AC47545"/>
    </row>
    <row r="47546" spans="27:29" x14ac:dyDescent="0.25">
      <c r="AA47546"/>
      <c r="AB47546"/>
      <c r="AC47546"/>
    </row>
    <row r="47547" spans="27:29" x14ac:dyDescent="0.25">
      <c r="AA47547"/>
      <c r="AB47547"/>
      <c r="AC47547"/>
    </row>
    <row r="47548" spans="27:29" x14ac:dyDescent="0.25">
      <c r="AA47548"/>
      <c r="AB47548"/>
      <c r="AC47548"/>
    </row>
    <row r="47549" spans="27:29" x14ac:dyDescent="0.25">
      <c r="AA47549"/>
      <c r="AB47549"/>
      <c r="AC47549"/>
    </row>
    <row r="47550" spans="27:29" x14ac:dyDescent="0.25">
      <c r="AA47550"/>
      <c r="AB47550"/>
      <c r="AC47550"/>
    </row>
    <row r="47551" spans="27:29" x14ac:dyDescent="0.25">
      <c r="AA47551"/>
      <c r="AB47551"/>
      <c r="AC47551"/>
    </row>
    <row r="47552" spans="27:29" x14ac:dyDescent="0.25">
      <c r="AA47552"/>
      <c r="AB47552"/>
      <c r="AC47552"/>
    </row>
    <row r="47553" spans="27:29" x14ac:dyDescent="0.25">
      <c r="AA47553"/>
      <c r="AB47553"/>
      <c r="AC47553"/>
    </row>
    <row r="47554" spans="27:29" x14ac:dyDescent="0.25">
      <c r="AA47554"/>
      <c r="AB47554"/>
      <c r="AC47554"/>
    </row>
    <row r="47555" spans="27:29" x14ac:dyDescent="0.25">
      <c r="AA47555"/>
      <c r="AB47555"/>
      <c r="AC47555"/>
    </row>
    <row r="47556" spans="27:29" x14ac:dyDescent="0.25">
      <c r="AA47556"/>
      <c r="AB47556"/>
      <c r="AC47556"/>
    </row>
    <row r="47557" spans="27:29" x14ac:dyDescent="0.25">
      <c r="AA47557"/>
      <c r="AB47557"/>
      <c r="AC47557"/>
    </row>
    <row r="47558" spans="27:29" x14ac:dyDescent="0.25">
      <c r="AA47558"/>
      <c r="AB47558"/>
      <c r="AC47558"/>
    </row>
    <row r="47559" spans="27:29" x14ac:dyDescent="0.25">
      <c r="AA47559"/>
      <c r="AB47559"/>
      <c r="AC47559"/>
    </row>
    <row r="47560" spans="27:29" x14ac:dyDescent="0.25">
      <c r="AA47560"/>
      <c r="AB47560"/>
      <c r="AC47560"/>
    </row>
    <row r="47561" spans="27:29" x14ac:dyDescent="0.25">
      <c r="AA47561"/>
      <c r="AB47561"/>
      <c r="AC47561"/>
    </row>
    <row r="47562" spans="27:29" x14ac:dyDescent="0.25">
      <c r="AA47562"/>
      <c r="AB47562"/>
      <c r="AC47562"/>
    </row>
    <row r="47563" spans="27:29" x14ac:dyDescent="0.25">
      <c r="AA47563"/>
      <c r="AB47563"/>
      <c r="AC47563"/>
    </row>
    <row r="47564" spans="27:29" x14ac:dyDescent="0.25">
      <c r="AA47564"/>
      <c r="AB47564"/>
      <c r="AC47564"/>
    </row>
    <row r="47565" spans="27:29" x14ac:dyDescent="0.25">
      <c r="AA47565"/>
      <c r="AB47565"/>
      <c r="AC47565"/>
    </row>
    <row r="47566" spans="27:29" x14ac:dyDescent="0.25">
      <c r="AA47566"/>
      <c r="AB47566"/>
      <c r="AC47566"/>
    </row>
    <row r="47567" spans="27:29" x14ac:dyDescent="0.25">
      <c r="AA47567"/>
      <c r="AB47567"/>
      <c r="AC47567"/>
    </row>
    <row r="47568" spans="27:29" x14ac:dyDescent="0.25">
      <c r="AA47568"/>
      <c r="AB47568"/>
      <c r="AC47568"/>
    </row>
    <row r="47569" spans="27:29" x14ac:dyDescent="0.25">
      <c r="AA47569"/>
      <c r="AB47569"/>
      <c r="AC47569"/>
    </row>
    <row r="47570" spans="27:29" x14ac:dyDescent="0.25">
      <c r="AA47570"/>
      <c r="AB47570"/>
      <c r="AC47570"/>
    </row>
    <row r="47571" spans="27:29" x14ac:dyDescent="0.25">
      <c r="AA47571"/>
      <c r="AB47571"/>
      <c r="AC47571"/>
    </row>
    <row r="47572" spans="27:29" x14ac:dyDescent="0.25">
      <c r="AA47572"/>
      <c r="AB47572"/>
      <c r="AC47572"/>
    </row>
    <row r="47573" spans="27:29" x14ac:dyDescent="0.25">
      <c r="AA47573"/>
      <c r="AB47573"/>
      <c r="AC47573"/>
    </row>
    <row r="47574" spans="27:29" x14ac:dyDescent="0.25">
      <c r="AA47574"/>
      <c r="AB47574"/>
      <c r="AC47574"/>
    </row>
    <row r="47575" spans="27:29" x14ac:dyDescent="0.25">
      <c r="AA47575"/>
      <c r="AB47575"/>
      <c r="AC47575"/>
    </row>
    <row r="47576" spans="27:29" x14ac:dyDescent="0.25">
      <c r="AA47576"/>
      <c r="AB47576"/>
      <c r="AC47576"/>
    </row>
    <row r="47577" spans="27:29" x14ac:dyDescent="0.25">
      <c r="AA47577"/>
      <c r="AB47577"/>
      <c r="AC47577"/>
    </row>
    <row r="47578" spans="27:29" x14ac:dyDescent="0.25">
      <c r="AA47578"/>
      <c r="AB47578"/>
      <c r="AC47578"/>
    </row>
    <row r="47579" spans="27:29" x14ac:dyDescent="0.25">
      <c r="AA47579"/>
      <c r="AB47579"/>
      <c r="AC47579"/>
    </row>
    <row r="47580" spans="27:29" x14ac:dyDescent="0.25">
      <c r="AA47580"/>
      <c r="AB47580"/>
      <c r="AC47580"/>
    </row>
    <row r="47581" spans="27:29" x14ac:dyDescent="0.25">
      <c r="AA47581"/>
      <c r="AB47581"/>
      <c r="AC47581"/>
    </row>
    <row r="47582" spans="27:29" x14ac:dyDescent="0.25">
      <c r="AA47582"/>
      <c r="AB47582"/>
      <c r="AC47582"/>
    </row>
    <row r="47583" spans="27:29" x14ac:dyDescent="0.25">
      <c r="AA47583"/>
      <c r="AB47583"/>
      <c r="AC47583"/>
    </row>
    <row r="47584" spans="27:29" x14ac:dyDescent="0.25">
      <c r="AA47584"/>
      <c r="AB47584"/>
      <c r="AC47584"/>
    </row>
    <row r="47585" spans="27:29" x14ac:dyDescent="0.25">
      <c r="AA47585"/>
      <c r="AB47585"/>
      <c r="AC47585"/>
    </row>
    <row r="47586" spans="27:29" x14ac:dyDescent="0.25">
      <c r="AA47586"/>
      <c r="AB47586"/>
      <c r="AC47586"/>
    </row>
    <row r="47587" spans="27:29" x14ac:dyDescent="0.25">
      <c r="AA47587"/>
      <c r="AB47587"/>
      <c r="AC47587"/>
    </row>
    <row r="47588" spans="27:29" x14ac:dyDescent="0.25">
      <c r="AA47588"/>
      <c r="AB47588"/>
      <c r="AC47588"/>
    </row>
    <row r="47589" spans="27:29" x14ac:dyDescent="0.25">
      <c r="AA47589"/>
      <c r="AB47589"/>
      <c r="AC47589"/>
    </row>
    <row r="47590" spans="27:29" x14ac:dyDescent="0.25">
      <c r="AA47590"/>
      <c r="AB47590"/>
      <c r="AC47590"/>
    </row>
    <row r="47591" spans="27:29" x14ac:dyDescent="0.25">
      <c r="AA47591"/>
      <c r="AB47591"/>
      <c r="AC47591"/>
    </row>
    <row r="47592" spans="27:29" x14ac:dyDescent="0.25">
      <c r="AA47592"/>
      <c r="AB47592"/>
      <c r="AC47592"/>
    </row>
    <row r="47593" spans="27:29" x14ac:dyDescent="0.25">
      <c r="AA47593"/>
      <c r="AB47593"/>
      <c r="AC47593"/>
    </row>
    <row r="47594" spans="27:29" x14ac:dyDescent="0.25">
      <c r="AA47594"/>
      <c r="AB47594"/>
      <c r="AC47594"/>
    </row>
    <row r="47595" spans="27:29" x14ac:dyDescent="0.25">
      <c r="AA47595"/>
      <c r="AB47595"/>
      <c r="AC47595"/>
    </row>
    <row r="47596" spans="27:29" x14ac:dyDescent="0.25">
      <c r="AA47596"/>
      <c r="AB47596"/>
      <c r="AC47596"/>
    </row>
    <row r="47597" spans="27:29" x14ac:dyDescent="0.25">
      <c r="AA47597"/>
      <c r="AB47597"/>
      <c r="AC47597"/>
    </row>
    <row r="47598" spans="27:29" x14ac:dyDescent="0.25">
      <c r="AA47598"/>
      <c r="AB47598"/>
      <c r="AC47598"/>
    </row>
    <row r="47599" spans="27:29" x14ac:dyDescent="0.25">
      <c r="AA47599"/>
      <c r="AB47599"/>
      <c r="AC47599"/>
    </row>
    <row r="47600" spans="27:29" x14ac:dyDescent="0.25">
      <c r="AA47600"/>
      <c r="AB47600"/>
      <c r="AC47600"/>
    </row>
    <row r="47601" spans="27:29" x14ac:dyDescent="0.25">
      <c r="AA47601"/>
      <c r="AB47601"/>
      <c r="AC47601"/>
    </row>
    <row r="47602" spans="27:29" x14ac:dyDescent="0.25">
      <c r="AA47602"/>
      <c r="AB47602"/>
      <c r="AC47602"/>
    </row>
    <row r="47603" spans="27:29" x14ac:dyDescent="0.25">
      <c r="AA47603"/>
      <c r="AB47603"/>
      <c r="AC47603"/>
    </row>
    <row r="47604" spans="27:29" x14ac:dyDescent="0.25">
      <c r="AA47604"/>
      <c r="AB47604"/>
      <c r="AC47604"/>
    </row>
    <row r="47605" spans="27:29" x14ac:dyDescent="0.25">
      <c r="AA47605"/>
      <c r="AB47605"/>
      <c r="AC47605"/>
    </row>
    <row r="47606" spans="27:29" x14ac:dyDescent="0.25">
      <c r="AA47606"/>
      <c r="AB47606"/>
      <c r="AC47606"/>
    </row>
    <row r="47607" spans="27:29" x14ac:dyDescent="0.25">
      <c r="AA47607"/>
      <c r="AB47607"/>
      <c r="AC47607"/>
    </row>
    <row r="47608" spans="27:29" x14ac:dyDescent="0.25">
      <c r="AA47608"/>
      <c r="AB47608"/>
      <c r="AC47608"/>
    </row>
    <row r="47609" spans="27:29" x14ac:dyDescent="0.25">
      <c r="AA47609"/>
      <c r="AB47609"/>
      <c r="AC47609"/>
    </row>
    <row r="47610" spans="27:29" x14ac:dyDescent="0.25">
      <c r="AA47610"/>
      <c r="AB47610"/>
      <c r="AC47610"/>
    </row>
    <row r="47611" spans="27:29" x14ac:dyDescent="0.25">
      <c r="AA47611"/>
      <c r="AB47611"/>
      <c r="AC47611"/>
    </row>
    <row r="47612" spans="27:29" x14ac:dyDescent="0.25">
      <c r="AA47612"/>
      <c r="AB47612"/>
      <c r="AC47612"/>
    </row>
    <row r="47613" spans="27:29" x14ac:dyDescent="0.25">
      <c r="AA47613"/>
      <c r="AB47613"/>
      <c r="AC47613"/>
    </row>
    <row r="47614" spans="27:29" x14ac:dyDescent="0.25">
      <c r="AA47614"/>
      <c r="AB47614"/>
      <c r="AC47614"/>
    </row>
    <row r="47615" spans="27:29" x14ac:dyDescent="0.25">
      <c r="AA47615"/>
      <c r="AB47615"/>
      <c r="AC47615"/>
    </row>
    <row r="47616" spans="27:29" x14ac:dyDescent="0.25">
      <c r="AA47616"/>
      <c r="AB47616"/>
      <c r="AC47616"/>
    </row>
    <row r="47617" spans="27:29" x14ac:dyDescent="0.25">
      <c r="AA47617"/>
      <c r="AB47617"/>
      <c r="AC47617"/>
    </row>
    <row r="47618" spans="27:29" x14ac:dyDescent="0.25">
      <c r="AA47618"/>
      <c r="AB47618"/>
      <c r="AC47618"/>
    </row>
    <row r="47619" spans="27:29" x14ac:dyDescent="0.25">
      <c r="AA47619"/>
      <c r="AB47619"/>
      <c r="AC47619"/>
    </row>
    <row r="47620" spans="27:29" x14ac:dyDescent="0.25">
      <c r="AA47620"/>
      <c r="AB47620"/>
      <c r="AC47620"/>
    </row>
    <row r="47621" spans="27:29" x14ac:dyDescent="0.25">
      <c r="AA47621"/>
      <c r="AB47621"/>
      <c r="AC47621"/>
    </row>
    <row r="47622" spans="27:29" x14ac:dyDescent="0.25">
      <c r="AA47622"/>
      <c r="AB47622"/>
      <c r="AC47622"/>
    </row>
    <row r="47623" spans="27:29" x14ac:dyDescent="0.25">
      <c r="AA47623"/>
      <c r="AB47623"/>
      <c r="AC47623"/>
    </row>
    <row r="47624" spans="27:29" x14ac:dyDescent="0.25">
      <c r="AA47624"/>
      <c r="AB47624"/>
      <c r="AC47624"/>
    </row>
    <row r="47625" spans="27:29" x14ac:dyDescent="0.25">
      <c r="AA47625"/>
      <c r="AB47625"/>
      <c r="AC47625"/>
    </row>
    <row r="47626" spans="27:29" x14ac:dyDescent="0.25">
      <c r="AA47626"/>
      <c r="AB47626"/>
      <c r="AC47626"/>
    </row>
    <row r="47627" spans="27:29" x14ac:dyDescent="0.25">
      <c r="AA47627"/>
      <c r="AB47627"/>
      <c r="AC47627"/>
    </row>
    <row r="47628" spans="27:29" x14ac:dyDescent="0.25">
      <c r="AA47628"/>
      <c r="AB47628"/>
      <c r="AC47628"/>
    </row>
    <row r="47629" spans="27:29" x14ac:dyDescent="0.25">
      <c r="AA47629"/>
      <c r="AB47629"/>
      <c r="AC47629"/>
    </row>
    <row r="47630" spans="27:29" x14ac:dyDescent="0.25">
      <c r="AA47630"/>
      <c r="AB47630"/>
      <c r="AC47630"/>
    </row>
    <row r="47631" spans="27:29" x14ac:dyDescent="0.25">
      <c r="AA47631"/>
      <c r="AB47631"/>
      <c r="AC47631"/>
    </row>
    <row r="47632" spans="27:29" x14ac:dyDescent="0.25">
      <c r="AA47632"/>
      <c r="AB47632"/>
      <c r="AC47632"/>
    </row>
    <row r="47633" spans="27:29" x14ac:dyDescent="0.25">
      <c r="AA47633"/>
      <c r="AB47633"/>
      <c r="AC47633"/>
    </row>
    <row r="47634" spans="27:29" x14ac:dyDescent="0.25">
      <c r="AA47634"/>
      <c r="AB47634"/>
      <c r="AC47634"/>
    </row>
    <row r="47635" spans="27:29" x14ac:dyDescent="0.25">
      <c r="AA47635"/>
      <c r="AB47635"/>
      <c r="AC47635"/>
    </row>
    <row r="47636" spans="27:29" x14ac:dyDescent="0.25">
      <c r="AA47636"/>
      <c r="AB47636"/>
      <c r="AC47636"/>
    </row>
    <row r="47637" spans="27:29" x14ac:dyDescent="0.25">
      <c r="AA47637"/>
      <c r="AB47637"/>
      <c r="AC47637"/>
    </row>
    <row r="47638" spans="27:29" x14ac:dyDescent="0.25">
      <c r="AA47638"/>
      <c r="AB47638"/>
      <c r="AC47638"/>
    </row>
    <row r="47639" spans="27:29" x14ac:dyDescent="0.25">
      <c r="AA47639"/>
      <c r="AB47639"/>
      <c r="AC47639"/>
    </row>
    <row r="47640" spans="27:29" x14ac:dyDescent="0.25">
      <c r="AA47640"/>
      <c r="AB47640"/>
      <c r="AC47640"/>
    </row>
    <row r="47641" spans="27:29" x14ac:dyDescent="0.25">
      <c r="AA47641"/>
      <c r="AB47641"/>
      <c r="AC47641"/>
    </row>
    <row r="47642" spans="27:29" x14ac:dyDescent="0.25">
      <c r="AA47642"/>
      <c r="AB47642"/>
      <c r="AC47642"/>
    </row>
    <row r="47643" spans="27:29" x14ac:dyDescent="0.25">
      <c r="AA47643"/>
      <c r="AB47643"/>
      <c r="AC47643"/>
    </row>
    <row r="47644" spans="27:29" x14ac:dyDescent="0.25">
      <c r="AA47644"/>
      <c r="AB47644"/>
      <c r="AC47644"/>
    </row>
    <row r="47645" spans="27:29" x14ac:dyDescent="0.25">
      <c r="AA47645"/>
      <c r="AB47645"/>
      <c r="AC47645"/>
    </row>
    <row r="47646" spans="27:29" x14ac:dyDescent="0.25">
      <c r="AA47646"/>
      <c r="AB47646"/>
      <c r="AC47646"/>
    </row>
    <row r="47647" spans="27:29" x14ac:dyDescent="0.25">
      <c r="AA47647"/>
      <c r="AB47647"/>
      <c r="AC47647"/>
    </row>
    <row r="47648" spans="27:29" x14ac:dyDescent="0.25">
      <c r="AA47648"/>
      <c r="AB47648"/>
      <c r="AC47648"/>
    </row>
    <row r="47649" spans="27:29" x14ac:dyDescent="0.25">
      <c r="AA47649"/>
      <c r="AB47649"/>
      <c r="AC47649"/>
    </row>
    <row r="47650" spans="27:29" x14ac:dyDescent="0.25">
      <c r="AA47650"/>
      <c r="AB47650"/>
      <c r="AC47650"/>
    </row>
    <row r="47651" spans="27:29" x14ac:dyDescent="0.25">
      <c r="AA47651"/>
      <c r="AB47651"/>
      <c r="AC47651"/>
    </row>
    <row r="47652" spans="27:29" x14ac:dyDescent="0.25">
      <c r="AA47652"/>
      <c r="AB47652"/>
      <c r="AC47652"/>
    </row>
    <row r="47653" spans="27:29" x14ac:dyDescent="0.25">
      <c r="AA47653"/>
      <c r="AB47653"/>
      <c r="AC47653"/>
    </row>
    <row r="47654" spans="27:29" x14ac:dyDescent="0.25">
      <c r="AA47654"/>
      <c r="AB47654"/>
      <c r="AC47654"/>
    </row>
    <row r="47655" spans="27:29" x14ac:dyDescent="0.25">
      <c r="AA47655"/>
      <c r="AB47655"/>
      <c r="AC47655"/>
    </row>
    <row r="47656" spans="27:29" x14ac:dyDescent="0.25">
      <c r="AA47656"/>
      <c r="AB47656"/>
      <c r="AC47656"/>
    </row>
    <row r="47657" spans="27:29" x14ac:dyDescent="0.25">
      <c r="AA47657"/>
      <c r="AB47657"/>
      <c r="AC47657"/>
    </row>
    <row r="47658" spans="27:29" x14ac:dyDescent="0.25">
      <c r="AA47658"/>
      <c r="AB47658"/>
      <c r="AC47658"/>
    </row>
    <row r="47659" spans="27:29" x14ac:dyDescent="0.25">
      <c r="AA47659"/>
      <c r="AB47659"/>
      <c r="AC47659"/>
    </row>
    <row r="47660" spans="27:29" x14ac:dyDescent="0.25">
      <c r="AA47660"/>
      <c r="AB47660"/>
      <c r="AC47660"/>
    </row>
    <row r="47661" spans="27:29" x14ac:dyDescent="0.25">
      <c r="AA47661"/>
      <c r="AB47661"/>
      <c r="AC47661"/>
    </row>
    <row r="47662" spans="27:29" x14ac:dyDescent="0.25">
      <c r="AA47662"/>
      <c r="AB47662"/>
      <c r="AC47662"/>
    </row>
    <row r="47663" spans="27:29" x14ac:dyDescent="0.25">
      <c r="AA47663"/>
      <c r="AB47663"/>
      <c r="AC47663"/>
    </row>
    <row r="47664" spans="27:29" x14ac:dyDescent="0.25">
      <c r="AA47664"/>
      <c r="AB47664"/>
      <c r="AC47664"/>
    </row>
    <row r="47665" spans="27:29" x14ac:dyDescent="0.25">
      <c r="AA47665"/>
      <c r="AB47665"/>
      <c r="AC47665"/>
    </row>
    <row r="47666" spans="27:29" x14ac:dyDescent="0.25">
      <c r="AA47666"/>
      <c r="AB47666"/>
      <c r="AC47666"/>
    </row>
    <row r="47667" spans="27:29" x14ac:dyDescent="0.25">
      <c r="AA47667"/>
      <c r="AB47667"/>
      <c r="AC47667"/>
    </row>
    <row r="47668" spans="27:29" x14ac:dyDescent="0.25">
      <c r="AA47668"/>
      <c r="AB47668"/>
      <c r="AC47668"/>
    </row>
    <row r="47669" spans="27:29" x14ac:dyDescent="0.25">
      <c r="AA47669"/>
      <c r="AB47669"/>
      <c r="AC47669"/>
    </row>
    <row r="47670" spans="27:29" x14ac:dyDescent="0.25">
      <c r="AA47670"/>
      <c r="AB47670"/>
      <c r="AC47670"/>
    </row>
    <row r="47671" spans="27:29" x14ac:dyDescent="0.25">
      <c r="AA47671"/>
      <c r="AB47671"/>
      <c r="AC47671"/>
    </row>
    <row r="47672" spans="27:29" x14ac:dyDescent="0.25">
      <c r="AA47672"/>
      <c r="AB47672"/>
      <c r="AC47672"/>
    </row>
    <row r="47673" spans="27:29" x14ac:dyDescent="0.25">
      <c r="AA47673"/>
      <c r="AB47673"/>
      <c r="AC47673"/>
    </row>
    <row r="47674" spans="27:29" x14ac:dyDescent="0.25">
      <c r="AA47674"/>
      <c r="AB47674"/>
      <c r="AC47674"/>
    </row>
    <row r="47675" spans="27:29" x14ac:dyDescent="0.25">
      <c r="AA47675"/>
      <c r="AB47675"/>
      <c r="AC47675"/>
    </row>
    <row r="47676" spans="27:29" x14ac:dyDescent="0.25">
      <c r="AA47676"/>
      <c r="AB47676"/>
      <c r="AC47676"/>
    </row>
    <row r="47677" spans="27:29" x14ac:dyDescent="0.25">
      <c r="AA47677"/>
      <c r="AB47677"/>
      <c r="AC47677"/>
    </row>
    <row r="47678" spans="27:29" x14ac:dyDescent="0.25">
      <c r="AA47678"/>
      <c r="AB47678"/>
      <c r="AC47678"/>
    </row>
    <row r="47679" spans="27:29" x14ac:dyDescent="0.25">
      <c r="AA47679"/>
      <c r="AB47679"/>
      <c r="AC47679"/>
    </row>
    <row r="47680" spans="27:29" x14ac:dyDescent="0.25">
      <c r="AA47680"/>
      <c r="AB47680"/>
      <c r="AC47680"/>
    </row>
    <row r="47681" spans="27:29" x14ac:dyDescent="0.25">
      <c r="AA47681"/>
      <c r="AB47681"/>
      <c r="AC47681"/>
    </row>
    <row r="47682" spans="27:29" x14ac:dyDescent="0.25">
      <c r="AA47682"/>
      <c r="AB47682"/>
      <c r="AC47682"/>
    </row>
    <row r="47683" spans="27:29" x14ac:dyDescent="0.25">
      <c r="AA47683"/>
      <c r="AB47683"/>
      <c r="AC47683"/>
    </row>
    <row r="47684" spans="27:29" x14ac:dyDescent="0.25">
      <c r="AA47684"/>
      <c r="AB47684"/>
      <c r="AC47684"/>
    </row>
    <row r="47685" spans="27:29" x14ac:dyDescent="0.25">
      <c r="AA47685"/>
      <c r="AB47685"/>
      <c r="AC47685"/>
    </row>
    <row r="47686" spans="27:29" x14ac:dyDescent="0.25">
      <c r="AA47686"/>
      <c r="AB47686"/>
      <c r="AC47686"/>
    </row>
    <row r="47687" spans="27:29" x14ac:dyDescent="0.25">
      <c r="AA47687"/>
      <c r="AB47687"/>
      <c r="AC47687"/>
    </row>
    <row r="47688" spans="27:29" x14ac:dyDescent="0.25">
      <c r="AA47688"/>
      <c r="AB47688"/>
      <c r="AC47688"/>
    </row>
    <row r="47689" spans="27:29" x14ac:dyDescent="0.25">
      <c r="AA47689"/>
      <c r="AB47689"/>
      <c r="AC47689"/>
    </row>
    <row r="47690" spans="27:29" x14ac:dyDescent="0.25">
      <c r="AA47690"/>
      <c r="AB47690"/>
      <c r="AC47690"/>
    </row>
    <row r="47691" spans="27:29" x14ac:dyDescent="0.25">
      <c r="AA47691"/>
      <c r="AB47691"/>
      <c r="AC47691"/>
    </row>
    <row r="47692" spans="27:29" x14ac:dyDescent="0.25">
      <c r="AA47692"/>
      <c r="AB47692"/>
      <c r="AC47692"/>
    </row>
    <row r="47693" spans="27:29" x14ac:dyDescent="0.25">
      <c r="AA47693"/>
      <c r="AB47693"/>
      <c r="AC47693"/>
    </row>
    <row r="47694" spans="27:29" x14ac:dyDescent="0.25">
      <c r="AA47694"/>
      <c r="AB47694"/>
      <c r="AC47694"/>
    </row>
    <row r="47695" spans="27:29" x14ac:dyDescent="0.25">
      <c r="AA47695"/>
      <c r="AB47695"/>
      <c r="AC47695"/>
    </row>
    <row r="47696" spans="27:29" x14ac:dyDescent="0.25">
      <c r="AA47696"/>
      <c r="AB47696"/>
      <c r="AC47696"/>
    </row>
    <row r="47697" spans="27:29" x14ac:dyDescent="0.25">
      <c r="AA47697"/>
      <c r="AB47697"/>
      <c r="AC47697"/>
    </row>
    <row r="47698" spans="27:29" x14ac:dyDescent="0.25">
      <c r="AA47698"/>
      <c r="AB47698"/>
      <c r="AC47698"/>
    </row>
    <row r="47699" spans="27:29" x14ac:dyDescent="0.25">
      <c r="AA47699"/>
      <c r="AB47699"/>
      <c r="AC47699"/>
    </row>
    <row r="47700" spans="27:29" x14ac:dyDescent="0.25">
      <c r="AA47700"/>
      <c r="AB47700"/>
      <c r="AC47700"/>
    </row>
    <row r="47701" spans="27:29" x14ac:dyDescent="0.25">
      <c r="AA47701"/>
      <c r="AB47701"/>
      <c r="AC47701"/>
    </row>
    <row r="47702" spans="27:29" x14ac:dyDescent="0.25">
      <c r="AA47702"/>
      <c r="AB47702"/>
      <c r="AC47702"/>
    </row>
    <row r="47703" spans="27:29" x14ac:dyDescent="0.25">
      <c r="AA47703"/>
      <c r="AB47703"/>
      <c r="AC47703"/>
    </row>
    <row r="47704" spans="27:29" x14ac:dyDescent="0.25">
      <c r="AA47704"/>
      <c r="AB47704"/>
      <c r="AC47704"/>
    </row>
    <row r="47705" spans="27:29" x14ac:dyDescent="0.25">
      <c r="AA47705"/>
      <c r="AB47705"/>
      <c r="AC47705"/>
    </row>
    <row r="47706" spans="27:29" x14ac:dyDescent="0.25">
      <c r="AA47706"/>
      <c r="AB47706"/>
      <c r="AC47706"/>
    </row>
    <row r="47707" spans="27:29" x14ac:dyDescent="0.25">
      <c r="AA47707"/>
      <c r="AB47707"/>
      <c r="AC47707"/>
    </row>
    <row r="47708" spans="27:29" x14ac:dyDescent="0.25">
      <c r="AA47708"/>
      <c r="AB47708"/>
      <c r="AC47708"/>
    </row>
    <row r="47709" spans="27:29" x14ac:dyDescent="0.25">
      <c r="AA47709"/>
      <c r="AB47709"/>
      <c r="AC47709"/>
    </row>
    <row r="47710" spans="27:29" x14ac:dyDescent="0.25">
      <c r="AA47710"/>
      <c r="AB47710"/>
      <c r="AC47710"/>
    </row>
    <row r="47711" spans="27:29" x14ac:dyDescent="0.25">
      <c r="AA47711"/>
      <c r="AB47711"/>
      <c r="AC47711"/>
    </row>
    <row r="47712" spans="27:29" x14ac:dyDescent="0.25">
      <c r="AA47712"/>
      <c r="AB47712"/>
      <c r="AC47712"/>
    </row>
    <row r="47713" spans="27:29" x14ac:dyDescent="0.25">
      <c r="AA47713"/>
      <c r="AB47713"/>
      <c r="AC47713"/>
    </row>
    <row r="47714" spans="27:29" x14ac:dyDescent="0.25">
      <c r="AA47714"/>
      <c r="AB47714"/>
      <c r="AC47714"/>
    </row>
    <row r="47715" spans="27:29" x14ac:dyDescent="0.25">
      <c r="AA47715"/>
      <c r="AB47715"/>
      <c r="AC47715"/>
    </row>
    <row r="47716" spans="27:29" x14ac:dyDescent="0.25">
      <c r="AA47716"/>
      <c r="AB47716"/>
      <c r="AC47716"/>
    </row>
    <row r="47717" spans="27:29" x14ac:dyDescent="0.25">
      <c r="AA47717"/>
      <c r="AB47717"/>
      <c r="AC47717"/>
    </row>
    <row r="47718" spans="27:29" x14ac:dyDescent="0.25">
      <c r="AA47718"/>
      <c r="AB47718"/>
      <c r="AC47718"/>
    </row>
    <row r="47719" spans="27:29" x14ac:dyDescent="0.25">
      <c r="AA47719"/>
      <c r="AB47719"/>
      <c r="AC47719"/>
    </row>
    <row r="47720" spans="27:29" x14ac:dyDescent="0.25">
      <c r="AA47720"/>
      <c r="AB47720"/>
      <c r="AC47720"/>
    </row>
    <row r="47721" spans="27:29" x14ac:dyDescent="0.25">
      <c r="AA47721"/>
      <c r="AB47721"/>
      <c r="AC47721"/>
    </row>
    <row r="47722" spans="27:29" x14ac:dyDescent="0.25">
      <c r="AA47722"/>
      <c r="AB47722"/>
      <c r="AC47722"/>
    </row>
    <row r="47723" spans="27:29" x14ac:dyDescent="0.25">
      <c r="AA47723"/>
      <c r="AB47723"/>
      <c r="AC47723"/>
    </row>
    <row r="47724" spans="27:29" x14ac:dyDescent="0.25">
      <c r="AA47724"/>
      <c r="AB47724"/>
      <c r="AC47724"/>
    </row>
    <row r="47725" spans="27:29" x14ac:dyDescent="0.25">
      <c r="AA47725"/>
      <c r="AB47725"/>
      <c r="AC47725"/>
    </row>
    <row r="47726" spans="27:29" x14ac:dyDescent="0.25">
      <c r="AA47726"/>
      <c r="AB47726"/>
      <c r="AC47726"/>
    </row>
    <row r="47727" spans="27:29" x14ac:dyDescent="0.25">
      <c r="AA47727"/>
      <c r="AB47727"/>
      <c r="AC47727"/>
    </row>
    <row r="47728" spans="27:29" x14ac:dyDescent="0.25">
      <c r="AA47728"/>
      <c r="AB47728"/>
      <c r="AC47728"/>
    </row>
    <row r="47729" spans="27:29" x14ac:dyDescent="0.25">
      <c r="AA47729"/>
      <c r="AB47729"/>
      <c r="AC47729"/>
    </row>
    <row r="47730" spans="27:29" x14ac:dyDescent="0.25">
      <c r="AA47730"/>
      <c r="AB47730"/>
      <c r="AC47730"/>
    </row>
    <row r="47731" spans="27:29" x14ac:dyDescent="0.25">
      <c r="AA47731"/>
      <c r="AB47731"/>
      <c r="AC47731"/>
    </row>
    <row r="47732" spans="27:29" x14ac:dyDescent="0.25">
      <c r="AA47732"/>
      <c r="AB47732"/>
      <c r="AC47732"/>
    </row>
    <row r="47733" spans="27:29" x14ac:dyDescent="0.25">
      <c r="AA47733"/>
      <c r="AB47733"/>
      <c r="AC47733"/>
    </row>
    <row r="47734" spans="27:29" x14ac:dyDescent="0.25">
      <c r="AA47734"/>
      <c r="AB47734"/>
      <c r="AC47734"/>
    </row>
    <row r="47735" spans="27:29" x14ac:dyDescent="0.25">
      <c r="AA47735"/>
      <c r="AB47735"/>
      <c r="AC47735"/>
    </row>
    <row r="47736" spans="27:29" x14ac:dyDescent="0.25">
      <c r="AA47736"/>
      <c r="AB47736"/>
      <c r="AC47736"/>
    </row>
    <row r="47737" spans="27:29" x14ac:dyDescent="0.25">
      <c r="AA47737"/>
      <c r="AB47737"/>
      <c r="AC47737"/>
    </row>
    <row r="47738" spans="27:29" x14ac:dyDescent="0.25">
      <c r="AA47738"/>
      <c r="AB47738"/>
      <c r="AC47738"/>
    </row>
    <row r="47739" spans="27:29" x14ac:dyDescent="0.25">
      <c r="AA47739"/>
      <c r="AB47739"/>
      <c r="AC47739"/>
    </row>
    <row r="47740" spans="27:29" x14ac:dyDescent="0.25">
      <c r="AA47740"/>
      <c r="AB47740"/>
      <c r="AC47740"/>
    </row>
    <row r="47741" spans="27:29" x14ac:dyDescent="0.25">
      <c r="AA47741"/>
      <c r="AB47741"/>
      <c r="AC47741"/>
    </row>
    <row r="47742" spans="27:29" x14ac:dyDescent="0.25">
      <c r="AA47742"/>
      <c r="AB47742"/>
      <c r="AC47742"/>
    </row>
    <row r="47743" spans="27:29" x14ac:dyDescent="0.25">
      <c r="AA47743"/>
      <c r="AB47743"/>
      <c r="AC47743"/>
    </row>
    <row r="47744" spans="27:29" x14ac:dyDescent="0.25">
      <c r="AA47744"/>
      <c r="AB47744"/>
      <c r="AC47744"/>
    </row>
    <row r="47745" spans="27:29" x14ac:dyDescent="0.25">
      <c r="AA47745"/>
      <c r="AB47745"/>
      <c r="AC47745"/>
    </row>
    <row r="47746" spans="27:29" x14ac:dyDescent="0.25">
      <c r="AA47746"/>
      <c r="AB47746"/>
      <c r="AC47746"/>
    </row>
    <row r="47747" spans="27:29" x14ac:dyDescent="0.25">
      <c r="AA47747"/>
      <c r="AB47747"/>
      <c r="AC47747"/>
    </row>
    <row r="47748" spans="27:29" x14ac:dyDescent="0.25">
      <c r="AA47748"/>
      <c r="AB47748"/>
      <c r="AC47748"/>
    </row>
    <row r="47749" spans="27:29" x14ac:dyDescent="0.25">
      <c r="AA47749"/>
      <c r="AB47749"/>
      <c r="AC47749"/>
    </row>
    <row r="47750" spans="27:29" x14ac:dyDescent="0.25">
      <c r="AA47750"/>
      <c r="AB47750"/>
      <c r="AC47750"/>
    </row>
    <row r="47751" spans="27:29" x14ac:dyDescent="0.25">
      <c r="AA47751"/>
      <c r="AB47751"/>
      <c r="AC47751"/>
    </row>
    <row r="47752" spans="27:29" x14ac:dyDescent="0.25">
      <c r="AA47752"/>
      <c r="AB47752"/>
      <c r="AC47752"/>
    </row>
    <row r="47753" spans="27:29" x14ac:dyDescent="0.25">
      <c r="AA47753"/>
      <c r="AB47753"/>
      <c r="AC47753"/>
    </row>
    <row r="47754" spans="27:29" x14ac:dyDescent="0.25">
      <c r="AA47754"/>
      <c r="AB47754"/>
      <c r="AC47754"/>
    </row>
    <row r="47755" spans="27:29" x14ac:dyDescent="0.25">
      <c r="AA47755"/>
      <c r="AB47755"/>
      <c r="AC47755"/>
    </row>
    <row r="47756" spans="27:29" x14ac:dyDescent="0.25">
      <c r="AA47756"/>
      <c r="AB47756"/>
      <c r="AC47756"/>
    </row>
    <row r="47757" spans="27:29" x14ac:dyDescent="0.25">
      <c r="AA47757"/>
      <c r="AB47757"/>
      <c r="AC47757"/>
    </row>
    <row r="47758" spans="27:29" x14ac:dyDescent="0.25">
      <c r="AA47758"/>
      <c r="AB47758"/>
      <c r="AC47758"/>
    </row>
    <row r="47759" spans="27:29" x14ac:dyDescent="0.25">
      <c r="AA47759"/>
      <c r="AB47759"/>
      <c r="AC47759"/>
    </row>
    <row r="47760" spans="27:29" x14ac:dyDescent="0.25">
      <c r="AA47760"/>
      <c r="AB47760"/>
      <c r="AC47760"/>
    </row>
    <row r="47761" spans="27:29" x14ac:dyDescent="0.25">
      <c r="AA47761"/>
      <c r="AB47761"/>
      <c r="AC47761"/>
    </row>
    <row r="47762" spans="27:29" x14ac:dyDescent="0.25">
      <c r="AA47762"/>
      <c r="AB47762"/>
      <c r="AC47762"/>
    </row>
    <row r="47763" spans="27:29" x14ac:dyDescent="0.25">
      <c r="AA47763"/>
      <c r="AB47763"/>
      <c r="AC47763"/>
    </row>
    <row r="47764" spans="27:29" x14ac:dyDescent="0.25">
      <c r="AA47764"/>
      <c r="AB47764"/>
      <c r="AC47764"/>
    </row>
    <row r="47765" spans="27:29" x14ac:dyDescent="0.25">
      <c r="AA47765"/>
      <c r="AB47765"/>
      <c r="AC47765"/>
    </row>
    <row r="47766" spans="27:29" x14ac:dyDescent="0.25">
      <c r="AA47766"/>
      <c r="AB47766"/>
      <c r="AC47766"/>
    </row>
    <row r="47767" spans="27:29" x14ac:dyDescent="0.25">
      <c r="AA47767"/>
      <c r="AB47767"/>
      <c r="AC47767"/>
    </row>
    <row r="47768" spans="27:29" x14ac:dyDescent="0.25">
      <c r="AA47768"/>
      <c r="AB47768"/>
      <c r="AC47768"/>
    </row>
    <row r="47769" spans="27:29" x14ac:dyDescent="0.25">
      <c r="AA47769"/>
      <c r="AB47769"/>
      <c r="AC47769"/>
    </row>
    <row r="47770" spans="27:29" x14ac:dyDescent="0.25">
      <c r="AA47770"/>
      <c r="AB47770"/>
      <c r="AC47770"/>
    </row>
    <row r="47771" spans="27:29" x14ac:dyDescent="0.25">
      <c r="AA47771"/>
      <c r="AB47771"/>
      <c r="AC47771"/>
    </row>
    <row r="47772" spans="27:29" x14ac:dyDescent="0.25">
      <c r="AA47772"/>
      <c r="AB47772"/>
      <c r="AC47772"/>
    </row>
    <row r="47773" spans="27:29" x14ac:dyDescent="0.25">
      <c r="AA47773"/>
      <c r="AB47773"/>
      <c r="AC47773"/>
    </row>
    <row r="47774" spans="27:29" x14ac:dyDescent="0.25">
      <c r="AA47774"/>
      <c r="AB47774"/>
      <c r="AC47774"/>
    </row>
    <row r="47775" spans="27:29" x14ac:dyDescent="0.25">
      <c r="AA47775"/>
      <c r="AB47775"/>
      <c r="AC47775"/>
    </row>
    <row r="47776" spans="27:29" x14ac:dyDescent="0.25">
      <c r="AA47776"/>
      <c r="AB47776"/>
      <c r="AC47776"/>
    </row>
    <row r="47777" spans="27:29" x14ac:dyDescent="0.25">
      <c r="AA47777"/>
      <c r="AB47777"/>
      <c r="AC47777"/>
    </row>
    <row r="47778" spans="27:29" x14ac:dyDescent="0.25">
      <c r="AA47778"/>
      <c r="AB47778"/>
      <c r="AC47778"/>
    </row>
    <row r="47779" spans="27:29" x14ac:dyDescent="0.25">
      <c r="AA47779"/>
      <c r="AB47779"/>
      <c r="AC47779"/>
    </row>
    <row r="47780" spans="27:29" x14ac:dyDescent="0.25">
      <c r="AA47780"/>
      <c r="AB47780"/>
      <c r="AC47780"/>
    </row>
    <row r="47781" spans="27:29" x14ac:dyDescent="0.25">
      <c r="AA47781"/>
      <c r="AB47781"/>
      <c r="AC47781"/>
    </row>
    <row r="47782" spans="27:29" x14ac:dyDescent="0.25">
      <c r="AA47782"/>
      <c r="AB47782"/>
      <c r="AC47782"/>
    </row>
    <row r="47783" spans="27:29" x14ac:dyDescent="0.25">
      <c r="AA47783"/>
      <c r="AB47783"/>
      <c r="AC47783"/>
    </row>
    <row r="47784" spans="27:29" x14ac:dyDescent="0.25">
      <c r="AA47784"/>
      <c r="AB47784"/>
      <c r="AC47784"/>
    </row>
    <row r="47785" spans="27:29" x14ac:dyDescent="0.25">
      <c r="AA47785"/>
      <c r="AB47785"/>
      <c r="AC47785"/>
    </row>
    <row r="47786" spans="27:29" x14ac:dyDescent="0.25">
      <c r="AA47786"/>
      <c r="AB47786"/>
      <c r="AC47786"/>
    </row>
    <row r="47787" spans="27:29" x14ac:dyDescent="0.25">
      <c r="AA47787"/>
      <c r="AB47787"/>
      <c r="AC47787"/>
    </row>
    <row r="47788" spans="27:29" x14ac:dyDescent="0.25">
      <c r="AA47788"/>
      <c r="AB47788"/>
      <c r="AC47788"/>
    </row>
    <row r="47789" spans="27:29" x14ac:dyDescent="0.25">
      <c r="AA47789"/>
      <c r="AB47789"/>
      <c r="AC47789"/>
    </row>
    <row r="47790" spans="27:29" x14ac:dyDescent="0.25">
      <c r="AA47790"/>
      <c r="AB47790"/>
      <c r="AC47790"/>
    </row>
    <row r="47791" spans="27:29" x14ac:dyDescent="0.25">
      <c r="AA47791"/>
      <c r="AB47791"/>
      <c r="AC47791"/>
    </row>
    <row r="47792" spans="27:29" x14ac:dyDescent="0.25">
      <c r="AA47792"/>
      <c r="AB47792"/>
      <c r="AC47792"/>
    </row>
    <row r="47793" spans="27:29" x14ac:dyDescent="0.25">
      <c r="AA47793"/>
      <c r="AB47793"/>
      <c r="AC47793"/>
    </row>
    <row r="47794" spans="27:29" x14ac:dyDescent="0.25">
      <c r="AA47794"/>
      <c r="AB47794"/>
      <c r="AC47794"/>
    </row>
    <row r="47795" spans="27:29" x14ac:dyDescent="0.25">
      <c r="AA47795"/>
      <c r="AB47795"/>
      <c r="AC47795"/>
    </row>
    <row r="47796" spans="27:29" x14ac:dyDescent="0.25">
      <c r="AA47796"/>
      <c r="AB47796"/>
      <c r="AC47796"/>
    </row>
    <row r="47797" spans="27:29" x14ac:dyDescent="0.25">
      <c r="AA47797"/>
      <c r="AB47797"/>
      <c r="AC47797"/>
    </row>
    <row r="47798" spans="27:29" x14ac:dyDescent="0.25">
      <c r="AA47798"/>
      <c r="AB47798"/>
      <c r="AC47798"/>
    </row>
    <row r="47799" spans="27:29" x14ac:dyDescent="0.25">
      <c r="AA47799"/>
      <c r="AB47799"/>
      <c r="AC47799"/>
    </row>
    <row r="47800" spans="27:29" x14ac:dyDescent="0.25">
      <c r="AA47800"/>
      <c r="AB47800"/>
      <c r="AC47800"/>
    </row>
    <row r="47801" spans="27:29" x14ac:dyDescent="0.25">
      <c r="AA47801"/>
      <c r="AB47801"/>
      <c r="AC47801"/>
    </row>
    <row r="47802" spans="27:29" x14ac:dyDescent="0.25">
      <c r="AA47802"/>
      <c r="AB47802"/>
      <c r="AC47802"/>
    </row>
    <row r="47803" spans="27:29" x14ac:dyDescent="0.25">
      <c r="AA47803"/>
      <c r="AB47803"/>
      <c r="AC47803"/>
    </row>
    <row r="47804" spans="27:29" x14ac:dyDescent="0.25">
      <c r="AA47804"/>
      <c r="AB47804"/>
      <c r="AC47804"/>
    </row>
    <row r="47805" spans="27:29" x14ac:dyDescent="0.25">
      <c r="AA47805"/>
      <c r="AB47805"/>
      <c r="AC47805"/>
    </row>
    <row r="47806" spans="27:29" x14ac:dyDescent="0.25">
      <c r="AA47806"/>
      <c r="AB47806"/>
      <c r="AC47806"/>
    </row>
    <row r="47807" spans="27:29" x14ac:dyDescent="0.25">
      <c r="AA47807"/>
      <c r="AB47807"/>
      <c r="AC47807"/>
    </row>
    <row r="47808" spans="27:29" x14ac:dyDescent="0.25">
      <c r="AA47808"/>
      <c r="AB47808"/>
      <c r="AC47808"/>
    </row>
    <row r="47809" spans="27:29" x14ac:dyDescent="0.25">
      <c r="AA47809"/>
      <c r="AB47809"/>
      <c r="AC47809"/>
    </row>
    <row r="47810" spans="27:29" x14ac:dyDescent="0.25">
      <c r="AA47810"/>
      <c r="AB47810"/>
      <c r="AC47810"/>
    </row>
    <row r="47811" spans="27:29" x14ac:dyDescent="0.25">
      <c r="AA47811"/>
      <c r="AB47811"/>
      <c r="AC47811"/>
    </row>
    <row r="47812" spans="27:29" x14ac:dyDescent="0.25">
      <c r="AA47812"/>
      <c r="AB47812"/>
      <c r="AC47812"/>
    </row>
    <row r="47813" spans="27:29" x14ac:dyDescent="0.25">
      <c r="AA47813"/>
      <c r="AB47813"/>
      <c r="AC47813"/>
    </row>
    <row r="47814" spans="27:29" x14ac:dyDescent="0.25">
      <c r="AA47814"/>
      <c r="AB47814"/>
      <c r="AC47814"/>
    </row>
    <row r="47815" spans="27:29" x14ac:dyDescent="0.25">
      <c r="AA47815"/>
      <c r="AB47815"/>
      <c r="AC47815"/>
    </row>
    <row r="47816" spans="27:29" x14ac:dyDescent="0.25">
      <c r="AA47816"/>
      <c r="AB47816"/>
      <c r="AC47816"/>
    </row>
    <row r="47817" spans="27:29" x14ac:dyDescent="0.25">
      <c r="AA47817"/>
      <c r="AB47817"/>
      <c r="AC47817"/>
    </row>
    <row r="47818" spans="27:29" x14ac:dyDescent="0.25">
      <c r="AA47818"/>
      <c r="AB47818"/>
      <c r="AC47818"/>
    </row>
    <row r="47819" spans="27:29" x14ac:dyDescent="0.25">
      <c r="AA47819"/>
      <c r="AB47819"/>
      <c r="AC47819"/>
    </row>
    <row r="47820" spans="27:29" x14ac:dyDescent="0.25">
      <c r="AA47820"/>
      <c r="AB47820"/>
      <c r="AC47820"/>
    </row>
    <row r="47821" spans="27:29" x14ac:dyDescent="0.25">
      <c r="AA47821"/>
      <c r="AB47821"/>
      <c r="AC47821"/>
    </row>
    <row r="47822" spans="27:29" x14ac:dyDescent="0.25">
      <c r="AA47822"/>
      <c r="AB47822"/>
      <c r="AC47822"/>
    </row>
    <row r="47823" spans="27:29" x14ac:dyDescent="0.25">
      <c r="AA47823"/>
      <c r="AB47823"/>
      <c r="AC47823"/>
    </row>
    <row r="47824" spans="27:29" x14ac:dyDescent="0.25">
      <c r="AA47824"/>
      <c r="AB47824"/>
      <c r="AC47824"/>
    </row>
    <row r="47825" spans="27:29" x14ac:dyDescent="0.25">
      <c r="AA47825"/>
      <c r="AB47825"/>
      <c r="AC47825"/>
    </row>
    <row r="47826" spans="27:29" x14ac:dyDescent="0.25">
      <c r="AA47826"/>
      <c r="AB47826"/>
      <c r="AC47826"/>
    </row>
    <row r="47827" spans="27:29" x14ac:dyDescent="0.25">
      <c r="AA47827"/>
      <c r="AB47827"/>
      <c r="AC47827"/>
    </row>
    <row r="47828" spans="27:29" x14ac:dyDescent="0.25">
      <c r="AA47828"/>
      <c r="AB47828"/>
      <c r="AC47828"/>
    </row>
    <row r="47829" spans="27:29" x14ac:dyDescent="0.25">
      <c r="AA47829"/>
      <c r="AB47829"/>
      <c r="AC47829"/>
    </row>
    <row r="47830" spans="27:29" x14ac:dyDescent="0.25">
      <c r="AA47830"/>
      <c r="AB47830"/>
      <c r="AC47830"/>
    </row>
    <row r="47831" spans="27:29" x14ac:dyDescent="0.25">
      <c r="AA47831"/>
      <c r="AB47831"/>
      <c r="AC47831"/>
    </row>
    <row r="47832" spans="27:29" x14ac:dyDescent="0.25">
      <c r="AA47832"/>
      <c r="AB47832"/>
      <c r="AC47832"/>
    </row>
    <row r="47833" spans="27:29" x14ac:dyDescent="0.25">
      <c r="AA47833"/>
      <c r="AB47833"/>
      <c r="AC47833"/>
    </row>
    <row r="47834" spans="27:29" x14ac:dyDescent="0.25">
      <c r="AA47834"/>
      <c r="AB47834"/>
      <c r="AC47834"/>
    </row>
    <row r="47835" spans="27:29" x14ac:dyDescent="0.25">
      <c r="AA47835"/>
      <c r="AB47835"/>
      <c r="AC47835"/>
    </row>
    <row r="47836" spans="27:29" x14ac:dyDescent="0.25">
      <c r="AA47836"/>
      <c r="AB47836"/>
      <c r="AC47836"/>
    </row>
    <row r="47837" spans="27:29" x14ac:dyDescent="0.25">
      <c r="AA47837"/>
      <c r="AB47837"/>
      <c r="AC47837"/>
    </row>
    <row r="47838" spans="27:29" x14ac:dyDescent="0.25">
      <c r="AA47838"/>
      <c r="AB47838"/>
      <c r="AC47838"/>
    </row>
    <row r="47839" spans="27:29" x14ac:dyDescent="0.25">
      <c r="AA47839"/>
      <c r="AB47839"/>
      <c r="AC47839"/>
    </row>
    <row r="47840" spans="27:29" x14ac:dyDescent="0.25">
      <c r="AA47840"/>
      <c r="AB47840"/>
      <c r="AC47840"/>
    </row>
    <row r="47841" spans="27:29" x14ac:dyDescent="0.25">
      <c r="AA47841"/>
      <c r="AB47841"/>
      <c r="AC47841"/>
    </row>
    <row r="47842" spans="27:29" x14ac:dyDescent="0.25">
      <c r="AA47842"/>
      <c r="AB47842"/>
      <c r="AC47842"/>
    </row>
    <row r="47843" spans="27:29" x14ac:dyDescent="0.25">
      <c r="AA47843"/>
      <c r="AB47843"/>
      <c r="AC47843"/>
    </row>
    <row r="47844" spans="27:29" x14ac:dyDescent="0.25">
      <c r="AA47844"/>
      <c r="AB47844"/>
      <c r="AC47844"/>
    </row>
    <row r="47845" spans="27:29" x14ac:dyDescent="0.25">
      <c r="AA47845"/>
      <c r="AB47845"/>
      <c r="AC47845"/>
    </row>
    <row r="47846" spans="27:29" x14ac:dyDescent="0.25">
      <c r="AA47846"/>
      <c r="AB47846"/>
      <c r="AC47846"/>
    </row>
    <row r="47847" spans="27:29" x14ac:dyDescent="0.25">
      <c r="AA47847"/>
      <c r="AB47847"/>
      <c r="AC47847"/>
    </row>
    <row r="47848" spans="27:29" x14ac:dyDescent="0.25">
      <c r="AA47848"/>
      <c r="AB47848"/>
      <c r="AC47848"/>
    </row>
    <row r="47849" spans="27:29" x14ac:dyDescent="0.25">
      <c r="AA47849"/>
      <c r="AB47849"/>
      <c r="AC47849"/>
    </row>
    <row r="47850" spans="27:29" x14ac:dyDescent="0.25">
      <c r="AA47850"/>
      <c r="AB47850"/>
      <c r="AC47850"/>
    </row>
    <row r="47851" spans="27:29" x14ac:dyDescent="0.25">
      <c r="AA47851"/>
      <c r="AB47851"/>
      <c r="AC47851"/>
    </row>
    <row r="47852" spans="27:29" x14ac:dyDescent="0.25">
      <c r="AA47852"/>
      <c r="AB47852"/>
      <c r="AC47852"/>
    </row>
    <row r="47853" spans="27:29" x14ac:dyDescent="0.25">
      <c r="AA47853"/>
      <c r="AB47853"/>
      <c r="AC47853"/>
    </row>
    <row r="47854" spans="27:29" x14ac:dyDescent="0.25">
      <c r="AA47854"/>
      <c r="AB47854"/>
      <c r="AC47854"/>
    </row>
    <row r="47855" spans="27:29" x14ac:dyDescent="0.25">
      <c r="AA47855"/>
      <c r="AB47855"/>
      <c r="AC47855"/>
    </row>
    <row r="47856" spans="27:29" x14ac:dyDescent="0.25">
      <c r="AA47856"/>
      <c r="AB47856"/>
      <c r="AC47856"/>
    </row>
    <row r="47857" spans="27:29" x14ac:dyDescent="0.25">
      <c r="AA47857"/>
      <c r="AB47857"/>
      <c r="AC47857"/>
    </row>
    <row r="47858" spans="27:29" x14ac:dyDescent="0.25">
      <c r="AA47858"/>
      <c r="AB47858"/>
      <c r="AC47858"/>
    </row>
    <row r="47859" spans="27:29" x14ac:dyDescent="0.25">
      <c r="AA47859"/>
      <c r="AB47859"/>
      <c r="AC47859"/>
    </row>
    <row r="47860" spans="27:29" x14ac:dyDescent="0.25">
      <c r="AA47860"/>
      <c r="AB47860"/>
      <c r="AC47860"/>
    </row>
    <row r="47861" spans="27:29" x14ac:dyDescent="0.25">
      <c r="AA47861"/>
      <c r="AB47861"/>
      <c r="AC47861"/>
    </row>
    <row r="47862" spans="27:29" x14ac:dyDescent="0.25">
      <c r="AA47862"/>
      <c r="AB47862"/>
      <c r="AC47862"/>
    </row>
    <row r="47863" spans="27:29" x14ac:dyDescent="0.25">
      <c r="AA47863"/>
      <c r="AB47863"/>
      <c r="AC47863"/>
    </row>
    <row r="47864" spans="27:29" x14ac:dyDescent="0.25">
      <c r="AA47864"/>
      <c r="AB47864"/>
      <c r="AC47864"/>
    </row>
    <row r="47865" spans="27:29" x14ac:dyDescent="0.25">
      <c r="AA47865"/>
      <c r="AB47865"/>
      <c r="AC47865"/>
    </row>
    <row r="47866" spans="27:29" x14ac:dyDescent="0.25">
      <c r="AA47866"/>
      <c r="AB47866"/>
      <c r="AC47866"/>
    </row>
    <row r="47867" spans="27:29" x14ac:dyDescent="0.25">
      <c r="AA47867"/>
      <c r="AB47867"/>
      <c r="AC47867"/>
    </row>
    <row r="47868" spans="27:29" x14ac:dyDescent="0.25">
      <c r="AA47868"/>
      <c r="AB47868"/>
      <c r="AC47868"/>
    </row>
    <row r="47869" spans="27:29" x14ac:dyDescent="0.25">
      <c r="AA47869"/>
      <c r="AB47869"/>
      <c r="AC47869"/>
    </row>
    <row r="47870" spans="27:29" x14ac:dyDescent="0.25">
      <c r="AA47870"/>
      <c r="AB47870"/>
      <c r="AC47870"/>
    </row>
    <row r="47871" spans="27:29" x14ac:dyDescent="0.25">
      <c r="AA47871"/>
      <c r="AB47871"/>
      <c r="AC47871"/>
    </row>
    <row r="47872" spans="27:29" x14ac:dyDescent="0.25">
      <c r="AA47872"/>
      <c r="AB47872"/>
      <c r="AC47872"/>
    </row>
    <row r="47873" spans="27:29" x14ac:dyDescent="0.25">
      <c r="AA47873"/>
      <c r="AB47873"/>
      <c r="AC47873"/>
    </row>
    <row r="47874" spans="27:29" x14ac:dyDescent="0.25">
      <c r="AA47874"/>
      <c r="AB47874"/>
      <c r="AC47874"/>
    </row>
    <row r="47875" spans="27:29" x14ac:dyDescent="0.25">
      <c r="AA47875"/>
      <c r="AB47875"/>
      <c r="AC47875"/>
    </row>
    <row r="47876" spans="27:29" x14ac:dyDescent="0.25">
      <c r="AA47876"/>
      <c r="AB47876"/>
      <c r="AC47876"/>
    </row>
    <row r="47877" spans="27:29" x14ac:dyDescent="0.25">
      <c r="AA47877"/>
      <c r="AB47877"/>
      <c r="AC47877"/>
    </row>
    <row r="47878" spans="27:29" x14ac:dyDescent="0.25">
      <c r="AA47878"/>
      <c r="AB47878"/>
      <c r="AC47878"/>
    </row>
    <row r="47879" spans="27:29" x14ac:dyDescent="0.25">
      <c r="AA47879"/>
      <c r="AB47879"/>
      <c r="AC47879"/>
    </row>
    <row r="47880" spans="27:29" x14ac:dyDescent="0.25">
      <c r="AA47880"/>
      <c r="AB47880"/>
      <c r="AC47880"/>
    </row>
    <row r="47881" spans="27:29" x14ac:dyDescent="0.25">
      <c r="AA47881"/>
      <c r="AB47881"/>
      <c r="AC47881"/>
    </row>
    <row r="47882" spans="27:29" x14ac:dyDescent="0.25">
      <c r="AA47882"/>
      <c r="AB47882"/>
      <c r="AC47882"/>
    </row>
    <row r="47883" spans="27:29" x14ac:dyDescent="0.25">
      <c r="AA47883"/>
      <c r="AB47883"/>
      <c r="AC47883"/>
    </row>
    <row r="47884" spans="27:29" x14ac:dyDescent="0.25">
      <c r="AA47884"/>
      <c r="AB47884"/>
      <c r="AC47884"/>
    </row>
    <row r="47885" spans="27:29" x14ac:dyDescent="0.25">
      <c r="AA47885"/>
      <c r="AB47885"/>
      <c r="AC47885"/>
    </row>
    <row r="47886" spans="27:29" x14ac:dyDescent="0.25">
      <c r="AA47886"/>
      <c r="AB47886"/>
      <c r="AC47886"/>
    </row>
    <row r="47887" spans="27:29" x14ac:dyDescent="0.25">
      <c r="AA47887"/>
      <c r="AB47887"/>
      <c r="AC47887"/>
    </row>
    <row r="47888" spans="27:29" x14ac:dyDescent="0.25">
      <c r="AA47888"/>
      <c r="AB47888"/>
      <c r="AC47888"/>
    </row>
    <row r="47889" spans="27:29" x14ac:dyDescent="0.25">
      <c r="AA47889"/>
      <c r="AB47889"/>
      <c r="AC47889"/>
    </row>
    <row r="47890" spans="27:29" x14ac:dyDescent="0.25">
      <c r="AA47890"/>
      <c r="AB47890"/>
      <c r="AC47890"/>
    </row>
    <row r="47891" spans="27:29" x14ac:dyDescent="0.25">
      <c r="AA47891"/>
      <c r="AB47891"/>
      <c r="AC47891"/>
    </row>
    <row r="47892" spans="27:29" x14ac:dyDescent="0.25">
      <c r="AA47892"/>
      <c r="AB47892"/>
      <c r="AC47892"/>
    </row>
    <row r="47893" spans="27:29" x14ac:dyDescent="0.25">
      <c r="AA47893"/>
      <c r="AB47893"/>
      <c r="AC47893"/>
    </row>
    <row r="47894" spans="27:29" x14ac:dyDescent="0.25">
      <c r="AA47894"/>
      <c r="AB47894"/>
      <c r="AC47894"/>
    </row>
    <row r="47895" spans="27:29" x14ac:dyDescent="0.25">
      <c r="AA47895"/>
      <c r="AB47895"/>
      <c r="AC47895"/>
    </row>
    <row r="47896" spans="27:29" x14ac:dyDescent="0.25">
      <c r="AA47896"/>
      <c r="AB47896"/>
      <c r="AC47896"/>
    </row>
    <row r="47897" spans="27:29" x14ac:dyDescent="0.25">
      <c r="AA47897"/>
      <c r="AB47897"/>
      <c r="AC47897"/>
    </row>
    <row r="47898" spans="27:29" x14ac:dyDescent="0.25">
      <c r="AA47898"/>
      <c r="AB47898"/>
      <c r="AC47898"/>
    </row>
    <row r="47899" spans="27:29" x14ac:dyDescent="0.25">
      <c r="AA47899"/>
      <c r="AB47899"/>
      <c r="AC47899"/>
    </row>
    <row r="47900" spans="27:29" x14ac:dyDescent="0.25">
      <c r="AA47900"/>
      <c r="AB47900"/>
      <c r="AC47900"/>
    </row>
    <row r="47901" spans="27:29" x14ac:dyDescent="0.25">
      <c r="AA47901"/>
      <c r="AB47901"/>
      <c r="AC47901"/>
    </row>
    <row r="47902" spans="27:29" x14ac:dyDescent="0.25">
      <c r="AA47902"/>
      <c r="AB47902"/>
      <c r="AC47902"/>
    </row>
    <row r="47903" spans="27:29" x14ac:dyDescent="0.25">
      <c r="AA47903"/>
      <c r="AB47903"/>
      <c r="AC47903"/>
    </row>
    <row r="47904" spans="27:29" x14ac:dyDescent="0.25">
      <c r="AA47904"/>
      <c r="AB47904"/>
      <c r="AC47904"/>
    </row>
    <row r="47905" spans="27:29" x14ac:dyDescent="0.25">
      <c r="AA47905"/>
      <c r="AB47905"/>
      <c r="AC47905"/>
    </row>
    <row r="47906" spans="27:29" x14ac:dyDescent="0.25">
      <c r="AA47906"/>
      <c r="AB47906"/>
      <c r="AC47906"/>
    </row>
    <row r="47907" spans="27:29" x14ac:dyDescent="0.25">
      <c r="AA47907"/>
      <c r="AB47907"/>
      <c r="AC47907"/>
    </row>
    <row r="47908" spans="27:29" x14ac:dyDescent="0.25">
      <c r="AA47908"/>
      <c r="AB47908"/>
      <c r="AC47908"/>
    </row>
    <row r="47909" spans="27:29" x14ac:dyDescent="0.25">
      <c r="AA47909"/>
      <c r="AB47909"/>
      <c r="AC47909"/>
    </row>
    <row r="47910" spans="27:29" x14ac:dyDescent="0.25">
      <c r="AA47910"/>
      <c r="AB47910"/>
      <c r="AC47910"/>
    </row>
    <row r="47911" spans="27:29" x14ac:dyDescent="0.25">
      <c r="AA47911"/>
      <c r="AB47911"/>
      <c r="AC47911"/>
    </row>
    <row r="47912" spans="27:29" x14ac:dyDescent="0.25">
      <c r="AA47912"/>
      <c r="AB47912"/>
      <c r="AC47912"/>
    </row>
    <row r="47913" spans="27:29" x14ac:dyDescent="0.25">
      <c r="AA47913"/>
      <c r="AB47913"/>
      <c r="AC47913"/>
    </row>
    <row r="47914" spans="27:29" x14ac:dyDescent="0.25">
      <c r="AA47914"/>
      <c r="AB47914"/>
      <c r="AC47914"/>
    </row>
    <row r="47915" spans="27:29" x14ac:dyDescent="0.25">
      <c r="AA47915"/>
      <c r="AB47915"/>
      <c r="AC47915"/>
    </row>
    <row r="47916" spans="27:29" x14ac:dyDescent="0.25">
      <c r="AA47916"/>
      <c r="AB47916"/>
      <c r="AC47916"/>
    </row>
    <row r="47917" spans="27:29" x14ac:dyDescent="0.25">
      <c r="AA47917"/>
      <c r="AB47917"/>
      <c r="AC47917"/>
    </row>
    <row r="47918" spans="27:29" x14ac:dyDescent="0.25">
      <c r="AA47918"/>
      <c r="AB47918"/>
      <c r="AC47918"/>
    </row>
    <row r="47919" spans="27:29" x14ac:dyDescent="0.25">
      <c r="AA47919"/>
      <c r="AB47919"/>
      <c r="AC47919"/>
    </row>
    <row r="47920" spans="27:29" x14ac:dyDescent="0.25">
      <c r="AA47920"/>
      <c r="AB47920"/>
      <c r="AC47920"/>
    </row>
    <row r="47921" spans="27:29" x14ac:dyDescent="0.25">
      <c r="AA47921"/>
      <c r="AB47921"/>
      <c r="AC47921"/>
    </row>
    <row r="47922" spans="27:29" x14ac:dyDescent="0.25">
      <c r="AA47922"/>
      <c r="AB47922"/>
      <c r="AC47922"/>
    </row>
    <row r="47923" spans="27:29" x14ac:dyDescent="0.25">
      <c r="AA47923"/>
      <c r="AB47923"/>
      <c r="AC47923"/>
    </row>
    <row r="47924" spans="27:29" x14ac:dyDescent="0.25">
      <c r="AA47924"/>
      <c r="AB47924"/>
      <c r="AC47924"/>
    </row>
    <row r="47925" spans="27:29" x14ac:dyDescent="0.25">
      <c r="AA47925"/>
      <c r="AB47925"/>
      <c r="AC47925"/>
    </row>
    <row r="47926" spans="27:29" x14ac:dyDescent="0.25">
      <c r="AA47926"/>
      <c r="AB47926"/>
      <c r="AC47926"/>
    </row>
    <row r="47927" spans="27:29" x14ac:dyDescent="0.25">
      <c r="AA47927"/>
      <c r="AB47927"/>
      <c r="AC47927"/>
    </row>
    <row r="47928" spans="27:29" x14ac:dyDescent="0.25">
      <c r="AA47928"/>
      <c r="AB47928"/>
      <c r="AC47928"/>
    </row>
    <row r="47929" spans="27:29" x14ac:dyDescent="0.25">
      <c r="AA47929"/>
      <c r="AB47929"/>
      <c r="AC47929"/>
    </row>
    <row r="47930" spans="27:29" x14ac:dyDescent="0.25">
      <c r="AA47930"/>
      <c r="AB47930"/>
      <c r="AC47930"/>
    </row>
    <row r="47931" spans="27:29" x14ac:dyDescent="0.25">
      <c r="AA47931"/>
      <c r="AB47931"/>
      <c r="AC47931"/>
    </row>
    <row r="47932" spans="27:29" x14ac:dyDescent="0.25">
      <c r="AA47932"/>
      <c r="AB47932"/>
      <c r="AC47932"/>
    </row>
    <row r="47933" spans="27:29" x14ac:dyDescent="0.25">
      <c r="AA47933"/>
      <c r="AB47933"/>
      <c r="AC47933"/>
    </row>
    <row r="47934" spans="27:29" x14ac:dyDescent="0.25">
      <c r="AA47934"/>
      <c r="AB47934"/>
      <c r="AC47934"/>
    </row>
    <row r="47935" spans="27:29" x14ac:dyDescent="0.25">
      <c r="AA47935"/>
      <c r="AB47935"/>
      <c r="AC47935"/>
    </row>
    <row r="47936" spans="27:29" x14ac:dyDescent="0.25">
      <c r="AA47936"/>
      <c r="AB47936"/>
      <c r="AC47936"/>
    </row>
    <row r="47937" spans="27:29" x14ac:dyDescent="0.25">
      <c r="AA47937"/>
      <c r="AB47937"/>
      <c r="AC47937"/>
    </row>
    <row r="47938" spans="27:29" x14ac:dyDescent="0.25">
      <c r="AA47938"/>
      <c r="AB47938"/>
      <c r="AC47938"/>
    </row>
    <row r="47939" spans="27:29" x14ac:dyDescent="0.25">
      <c r="AA47939"/>
      <c r="AB47939"/>
      <c r="AC47939"/>
    </row>
    <row r="47940" spans="27:29" x14ac:dyDescent="0.25">
      <c r="AA47940"/>
      <c r="AB47940"/>
      <c r="AC47940"/>
    </row>
    <row r="47941" spans="27:29" x14ac:dyDescent="0.25">
      <c r="AA47941"/>
      <c r="AB47941"/>
      <c r="AC47941"/>
    </row>
    <row r="47942" spans="27:29" x14ac:dyDescent="0.25">
      <c r="AA47942"/>
      <c r="AB47942"/>
      <c r="AC47942"/>
    </row>
    <row r="47943" spans="27:29" x14ac:dyDescent="0.25">
      <c r="AA47943"/>
      <c r="AB47943"/>
      <c r="AC47943"/>
    </row>
    <row r="47944" spans="27:29" x14ac:dyDescent="0.25">
      <c r="AA47944"/>
      <c r="AB47944"/>
      <c r="AC47944"/>
    </row>
    <row r="47945" spans="27:29" x14ac:dyDescent="0.25">
      <c r="AA47945"/>
      <c r="AB47945"/>
      <c r="AC47945"/>
    </row>
    <row r="47946" spans="27:29" x14ac:dyDescent="0.25">
      <c r="AA47946"/>
      <c r="AB47946"/>
      <c r="AC47946"/>
    </row>
    <row r="47947" spans="27:29" x14ac:dyDescent="0.25">
      <c r="AA47947"/>
      <c r="AB47947"/>
      <c r="AC47947"/>
    </row>
    <row r="47948" spans="27:29" x14ac:dyDescent="0.25">
      <c r="AA47948"/>
      <c r="AB47948"/>
      <c r="AC47948"/>
    </row>
    <row r="47949" spans="27:29" x14ac:dyDescent="0.25">
      <c r="AA47949"/>
      <c r="AB47949"/>
      <c r="AC47949"/>
    </row>
    <row r="47950" spans="27:29" x14ac:dyDescent="0.25">
      <c r="AA47950"/>
      <c r="AB47950"/>
      <c r="AC47950"/>
    </row>
    <row r="47951" spans="27:29" x14ac:dyDescent="0.25">
      <c r="AA47951"/>
      <c r="AB47951"/>
      <c r="AC47951"/>
    </row>
    <row r="47952" spans="27:29" x14ac:dyDescent="0.25">
      <c r="AA47952"/>
      <c r="AB47952"/>
      <c r="AC47952"/>
    </row>
    <row r="47953" spans="27:29" x14ac:dyDescent="0.25">
      <c r="AA47953"/>
      <c r="AB47953"/>
      <c r="AC47953"/>
    </row>
    <row r="47954" spans="27:29" x14ac:dyDescent="0.25">
      <c r="AA47954"/>
      <c r="AB47954"/>
      <c r="AC47954"/>
    </row>
    <row r="47955" spans="27:29" x14ac:dyDescent="0.25">
      <c r="AA47955"/>
      <c r="AB47955"/>
      <c r="AC47955"/>
    </row>
    <row r="47956" spans="27:29" x14ac:dyDescent="0.25">
      <c r="AA47956"/>
      <c r="AB47956"/>
      <c r="AC47956"/>
    </row>
    <row r="47957" spans="27:29" x14ac:dyDescent="0.25">
      <c r="AA47957"/>
      <c r="AB47957"/>
      <c r="AC47957"/>
    </row>
    <row r="47958" spans="27:29" x14ac:dyDescent="0.25">
      <c r="AA47958"/>
      <c r="AB47958"/>
      <c r="AC47958"/>
    </row>
    <row r="47959" spans="27:29" x14ac:dyDescent="0.25">
      <c r="AA47959"/>
      <c r="AB47959"/>
      <c r="AC47959"/>
    </row>
    <row r="47960" spans="27:29" x14ac:dyDescent="0.25">
      <c r="AA47960"/>
      <c r="AB47960"/>
      <c r="AC47960"/>
    </row>
    <row r="47961" spans="27:29" x14ac:dyDescent="0.25">
      <c r="AA47961"/>
      <c r="AB47961"/>
      <c r="AC47961"/>
    </row>
    <row r="47962" spans="27:29" x14ac:dyDescent="0.25">
      <c r="AA47962"/>
      <c r="AB47962"/>
      <c r="AC47962"/>
    </row>
    <row r="47963" spans="27:29" x14ac:dyDescent="0.25">
      <c r="AA47963"/>
      <c r="AB47963"/>
      <c r="AC47963"/>
    </row>
    <row r="47964" spans="27:29" x14ac:dyDescent="0.25">
      <c r="AA47964"/>
      <c r="AB47964"/>
      <c r="AC47964"/>
    </row>
    <row r="47965" spans="27:29" x14ac:dyDescent="0.25">
      <c r="AA47965"/>
      <c r="AB47965"/>
      <c r="AC47965"/>
    </row>
    <row r="47966" spans="27:29" x14ac:dyDescent="0.25">
      <c r="AA47966"/>
      <c r="AB47966"/>
      <c r="AC47966"/>
    </row>
    <row r="47967" spans="27:29" x14ac:dyDescent="0.25">
      <c r="AA47967"/>
      <c r="AB47967"/>
      <c r="AC47967"/>
    </row>
    <row r="47968" spans="27:29" x14ac:dyDescent="0.25">
      <c r="AA47968"/>
      <c r="AB47968"/>
      <c r="AC47968"/>
    </row>
    <row r="47969" spans="27:29" x14ac:dyDescent="0.25">
      <c r="AA47969"/>
      <c r="AB47969"/>
      <c r="AC47969"/>
    </row>
    <row r="47970" spans="27:29" x14ac:dyDescent="0.25">
      <c r="AA47970"/>
      <c r="AB47970"/>
      <c r="AC47970"/>
    </row>
    <row r="47971" spans="27:29" x14ac:dyDescent="0.25">
      <c r="AA47971"/>
      <c r="AB47971"/>
      <c r="AC47971"/>
    </row>
    <row r="47972" spans="27:29" x14ac:dyDescent="0.25">
      <c r="AA47972"/>
      <c r="AB47972"/>
      <c r="AC47972"/>
    </row>
    <row r="47973" spans="27:29" x14ac:dyDescent="0.25">
      <c r="AA47973"/>
      <c r="AB47973"/>
      <c r="AC47973"/>
    </row>
    <row r="47974" spans="27:29" x14ac:dyDescent="0.25">
      <c r="AA47974"/>
      <c r="AB47974"/>
      <c r="AC47974"/>
    </row>
    <row r="47975" spans="27:29" x14ac:dyDescent="0.25">
      <c r="AA47975"/>
      <c r="AB47975"/>
      <c r="AC47975"/>
    </row>
    <row r="47976" spans="27:29" x14ac:dyDescent="0.25">
      <c r="AA47976"/>
      <c r="AB47976"/>
      <c r="AC47976"/>
    </row>
    <row r="47977" spans="27:29" x14ac:dyDescent="0.25">
      <c r="AA47977"/>
      <c r="AB47977"/>
      <c r="AC47977"/>
    </row>
    <row r="47978" spans="27:29" x14ac:dyDescent="0.25">
      <c r="AA47978"/>
      <c r="AB47978"/>
      <c r="AC47978"/>
    </row>
    <row r="47979" spans="27:29" x14ac:dyDescent="0.25">
      <c r="AA47979"/>
      <c r="AB47979"/>
      <c r="AC47979"/>
    </row>
    <row r="47980" spans="27:29" x14ac:dyDescent="0.25">
      <c r="AA47980"/>
      <c r="AB47980"/>
      <c r="AC47980"/>
    </row>
    <row r="47981" spans="27:29" x14ac:dyDescent="0.25">
      <c r="AA47981"/>
      <c r="AB47981"/>
      <c r="AC47981"/>
    </row>
    <row r="47982" spans="27:29" x14ac:dyDescent="0.25">
      <c r="AA47982"/>
      <c r="AB47982"/>
      <c r="AC47982"/>
    </row>
    <row r="47983" spans="27:29" x14ac:dyDescent="0.25">
      <c r="AA47983"/>
      <c r="AB47983"/>
      <c r="AC47983"/>
    </row>
    <row r="47984" spans="27:29" x14ac:dyDescent="0.25">
      <c r="AA47984"/>
      <c r="AB47984"/>
      <c r="AC47984"/>
    </row>
    <row r="47985" spans="27:29" x14ac:dyDescent="0.25">
      <c r="AA47985"/>
      <c r="AB47985"/>
      <c r="AC47985"/>
    </row>
    <row r="47986" spans="27:29" x14ac:dyDescent="0.25">
      <c r="AA47986"/>
      <c r="AB47986"/>
      <c r="AC47986"/>
    </row>
    <row r="47987" spans="27:29" x14ac:dyDescent="0.25">
      <c r="AA47987"/>
      <c r="AB47987"/>
      <c r="AC47987"/>
    </row>
    <row r="47988" spans="27:29" x14ac:dyDescent="0.25">
      <c r="AA47988"/>
      <c r="AB47988"/>
      <c r="AC47988"/>
    </row>
    <row r="47989" spans="27:29" x14ac:dyDescent="0.25">
      <c r="AA47989"/>
      <c r="AB47989"/>
      <c r="AC47989"/>
    </row>
    <row r="47990" spans="27:29" x14ac:dyDescent="0.25">
      <c r="AA47990"/>
      <c r="AB47990"/>
      <c r="AC47990"/>
    </row>
    <row r="47991" spans="27:29" x14ac:dyDescent="0.25">
      <c r="AA47991"/>
      <c r="AB47991"/>
      <c r="AC47991"/>
    </row>
    <row r="47992" spans="27:29" x14ac:dyDescent="0.25">
      <c r="AA47992"/>
      <c r="AB47992"/>
      <c r="AC47992"/>
    </row>
    <row r="47993" spans="27:29" x14ac:dyDescent="0.25">
      <c r="AA47993"/>
      <c r="AB47993"/>
      <c r="AC47993"/>
    </row>
    <row r="47994" spans="27:29" x14ac:dyDescent="0.25">
      <c r="AA47994"/>
      <c r="AB47994"/>
      <c r="AC47994"/>
    </row>
    <row r="47995" spans="27:29" x14ac:dyDescent="0.25">
      <c r="AA47995"/>
      <c r="AB47995"/>
      <c r="AC47995"/>
    </row>
    <row r="47996" spans="27:29" x14ac:dyDescent="0.25">
      <c r="AA47996"/>
      <c r="AB47996"/>
      <c r="AC47996"/>
    </row>
    <row r="47997" spans="27:29" x14ac:dyDescent="0.25">
      <c r="AA47997"/>
      <c r="AB47997"/>
      <c r="AC47997"/>
    </row>
    <row r="47998" spans="27:29" x14ac:dyDescent="0.25">
      <c r="AA47998"/>
      <c r="AB47998"/>
      <c r="AC47998"/>
    </row>
    <row r="47999" spans="27:29" x14ac:dyDescent="0.25">
      <c r="AA47999"/>
      <c r="AB47999"/>
      <c r="AC47999"/>
    </row>
    <row r="48000" spans="27:29" x14ac:dyDescent="0.25">
      <c r="AA48000"/>
      <c r="AB48000"/>
      <c r="AC48000"/>
    </row>
    <row r="48001" spans="27:29" x14ac:dyDescent="0.25">
      <c r="AA48001"/>
      <c r="AB48001"/>
      <c r="AC48001"/>
    </row>
    <row r="48002" spans="27:29" x14ac:dyDescent="0.25">
      <c r="AA48002"/>
      <c r="AB48002"/>
      <c r="AC48002"/>
    </row>
    <row r="48003" spans="27:29" x14ac:dyDescent="0.25">
      <c r="AA48003"/>
      <c r="AB48003"/>
      <c r="AC48003"/>
    </row>
    <row r="48004" spans="27:29" x14ac:dyDescent="0.25">
      <c r="AA48004"/>
      <c r="AB48004"/>
      <c r="AC48004"/>
    </row>
    <row r="48005" spans="27:29" x14ac:dyDescent="0.25">
      <c r="AA48005"/>
      <c r="AB48005"/>
      <c r="AC48005"/>
    </row>
    <row r="48006" spans="27:29" x14ac:dyDescent="0.25">
      <c r="AA48006"/>
      <c r="AB48006"/>
      <c r="AC48006"/>
    </row>
    <row r="48007" spans="27:29" x14ac:dyDescent="0.25">
      <c r="AA48007"/>
      <c r="AB48007"/>
      <c r="AC48007"/>
    </row>
    <row r="48008" spans="27:29" x14ac:dyDescent="0.25">
      <c r="AA48008"/>
      <c r="AB48008"/>
      <c r="AC48008"/>
    </row>
    <row r="48009" spans="27:29" x14ac:dyDescent="0.25">
      <c r="AA48009"/>
      <c r="AB48009"/>
      <c r="AC48009"/>
    </row>
    <row r="48010" spans="27:29" x14ac:dyDescent="0.25">
      <c r="AA48010"/>
      <c r="AB48010"/>
      <c r="AC48010"/>
    </row>
    <row r="48011" spans="27:29" x14ac:dyDescent="0.25">
      <c r="AA48011"/>
      <c r="AB48011"/>
      <c r="AC48011"/>
    </row>
    <row r="48012" spans="27:29" x14ac:dyDescent="0.25">
      <c r="AA48012"/>
      <c r="AB48012"/>
      <c r="AC48012"/>
    </row>
    <row r="48013" spans="27:29" x14ac:dyDescent="0.25">
      <c r="AA48013"/>
      <c r="AB48013"/>
      <c r="AC48013"/>
    </row>
    <row r="48014" spans="27:29" x14ac:dyDescent="0.25">
      <c r="AA48014"/>
      <c r="AB48014"/>
      <c r="AC48014"/>
    </row>
    <row r="48015" spans="27:29" x14ac:dyDescent="0.25">
      <c r="AA48015"/>
      <c r="AB48015"/>
      <c r="AC48015"/>
    </row>
    <row r="48016" spans="27:29" x14ac:dyDescent="0.25">
      <c r="AA48016"/>
      <c r="AB48016"/>
      <c r="AC48016"/>
    </row>
    <row r="48017" spans="27:29" x14ac:dyDescent="0.25">
      <c r="AA48017"/>
      <c r="AB48017"/>
      <c r="AC48017"/>
    </row>
    <row r="48018" spans="27:29" x14ac:dyDescent="0.25">
      <c r="AA48018"/>
      <c r="AB48018"/>
      <c r="AC48018"/>
    </row>
    <row r="48019" spans="27:29" x14ac:dyDescent="0.25">
      <c r="AA48019"/>
      <c r="AB48019"/>
      <c r="AC48019"/>
    </row>
    <row r="48020" spans="27:29" x14ac:dyDescent="0.25">
      <c r="AA48020"/>
      <c r="AB48020"/>
      <c r="AC48020"/>
    </row>
    <row r="48021" spans="27:29" x14ac:dyDescent="0.25">
      <c r="AA48021"/>
      <c r="AB48021"/>
      <c r="AC48021"/>
    </row>
    <row r="48022" spans="27:29" x14ac:dyDescent="0.25">
      <c r="AA48022"/>
      <c r="AB48022"/>
      <c r="AC48022"/>
    </row>
    <row r="48023" spans="27:29" x14ac:dyDescent="0.25">
      <c r="AA48023"/>
      <c r="AB48023"/>
      <c r="AC48023"/>
    </row>
    <row r="48024" spans="27:29" x14ac:dyDescent="0.25">
      <c r="AA48024"/>
      <c r="AB48024"/>
      <c r="AC48024"/>
    </row>
    <row r="48025" spans="27:29" x14ac:dyDescent="0.25">
      <c r="AA48025"/>
      <c r="AB48025"/>
      <c r="AC48025"/>
    </row>
    <row r="48026" spans="27:29" x14ac:dyDescent="0.25">
      <c r="AA48026"/>
      <c r="AB48026"/>
      <c r="AC48026"/>
    </row>
    <row r="48027" spans="27:29" x14ac:dyDescent="0.25">
      <c r="AA48027"/>
      <c r="AB48027"/>
      <c r="AC48027"/>
    </row>
    <row r="48028" spans="27:29" x14ac:dyDescent="0.25">
      <c r="AA48028"/>
      <c r="AB48028"/>
      <c r="AC48028"/>
    </row>
    <row r="48029" spans="27:29" x14ac:dyDescent="0.25">
      <c r="AA48029"/>
      <c r="AB48029"/>
      <c r="AC48029"/>
    </row>
    <row r="48030" spans="27:29" x14ac:dyDescent="0.25">
      <c r="AA48030"/>
      <c r="AB48030"/>
      <c r="AC48030"/>
    </row>
    <row r="48031" spans="27:29" x14ac:dyDescent="0.25">
      <c r="AA48031"/>
      <c r="AB48031"/>
      <c r="AC48031"/>
    </row>
    <row r="48032" spans="27:29" x14ac:dyDescent="0.25">
      <c r="AA48032"/>
      <c r="AB48032"/>
      <c r="AC48032"/>
    </row>
    <row r="48033" spans="27:29" x14ac:dyDescent="0.25">
      <c r="AA48033"/>
      <c r="AB48033"/>
      <c r="AC48033"/>
    </row>
    <row r="48034" spans="27:29" x14ac:dyDescent="0.25">
      <c r="AA48034"/>
      <c r="AB48034"/>
      <c r="AC48034"/>
    </row>
    <row r="48035" spans="27:29" x14ac:dyDescent="0.25">
      <c r="AA48035"/>
      <c r="AB48035"/>
      <c r="AC48035"/>
    </row>
    <row r="48036" spans="27:29" x14ac:dyDescent="0.25">
      <c r="AA48036"/>
      <c r="AB48036"/>
      <c r="AC48036"/>
    </row>
    <row r="48037" spans="27:29" x14ac:dyDescent="0.25">
      <c r="AA48037"/>
      <c r="AB48037"/>
      <c r="AC48037"/>
    </row>
    <row r="48038" spans="27:29" x14ac:dyDescent="0.25">
      <c r="AA48038"/>
      <c r="AB48038"/>
      <c r="AC48038"/>
    </row>
    <row r="48039" spans="27:29" x14ac:dyDescent="0.25">
      <c r="AA48039"/>
      <c r="AB48039"/>
      <c r="AC48039"/>
    </row>
    <row r="48040" spans="27:29" x14ac:dyDescent="0.25">
      <c r="AA48040"/>
      <c r="AB48040"/>
      <c r="AC48040"/>
    </row>
    <row r="48041" spans="27:29" x14ac:dyDescent="0.25">
      <c r="AA48041"/>
      <c r="AB48041"/>
      <c r="AC48041"/>
    </row>
    <row r="48042" spans="27:29" x14ac:dyDescent="0.25">
      <c r="AA48042"/>
      <c r="AB48042"/>
      <c r="AC48042"/>
    </row>
    <row r="48043" spans="27:29" x14ac:dyDescent="0.25">
      <c r="AA48043"/>
      <c r="AB48043"/>
      <c r="AC48043"/>
    </row>
    <row r="48044" spans="27:29" x14ac:dyDescent="0.25">
      <c r="AA48044"/>
      <c r="AB48044"/>
      <c r="AC48044"/>
    </row>
    <row r="48045" spans="27:29" x14ac:dyDescent="0.25">
      <c r="AA48045"/>
      <c r="AB48045"/>
      <c r="AC48045"/>
    </row>
    <row r="48046" spans="27:29" x14ac:dyDescent="0.25">
      <c r="AA48046"/>
      <c r="AB48046"/>
      <c r="AC48046"/>
    </row>
    <row r="48047" spans="27:29" x14ac:dyDescent="0.25">
      <c r="AA48047"/>
      <c r="AB48047"/>
      <c r="AC48047"/>
    </row>
    <row r="48048" spans="27:29" x14ac:dyDescent="0.25">
      <c r="AA48048"/>
      <c r="AB48048"/>
      <c r="AC48048"/>
    </row>
    <row r="48049" spans="27:29" x14ac:dyDescent="0.25">
      <c r="AA48049"/>
      <c r="AB48049"/>
      <c r="AC48049"/>
    </row>
    <row r="48050" spans="27:29" x14ac:dyDescent="0.25">
      <c r="AA48050"/>
      <c r="AB48050"/>
      <c r="AC48050"/>
    </row>
    <row r="48051" spans="27:29" x14ac:dyDescent="0.25">
      <c r="AA48051"/>
      <c r="AB48051"/>
      <c r="AC48051"/>
    </row>
    <row r="48052" spans="27:29" x14ac:dyDescent="0.25">
      <c r="AA48052"/>
      <c r="AB48052"/>
      <c r="AC48052"/>
    </row>
    <row r="48053" spans="27:29" x14ac:dyDescent="0.25">
      <c r="AA48053"/>
      <c r="AB48053"/>
      <c r="AC48053"/>
    </row>
    <row r="48054" spans="27:29" x14ac:dyDescent="0.25">
      <c r="AA48054"/>
      <c r="AB48054"/>
      <c r="AC48054"/>
    </row>
    <row r="48055" spans="27:29" x14ac:dyDescent="0.25">
      <c r="AA48055"/>
      <c r="AB48055"/>
      <c r="AC48055"/>
    </row>
    <row r="48056" spans="27:29" x14ac:dyDescent="0.25">
      <c r="AA48056"/>
      <c r="AB48056"/>
      <c r="AC48056"/>
    </row>
    <row r="48057" spans="27:29" x14ac:dyDescent="0.25">
      <c r="AA48057"/>
      <c r="AB48057"/>
      <c r="AC48057"/>
    </row>
    <row r="48058" spans="27:29" x14ac:dyDescent="0.25">
      <c r="AA48058"/>
      <c r="AB48058"/>
      <c r="AC48058"/>
    </row>
    <row r="48059" spans="27:29" x14ac:dyDescent="0.25">
      <c r="AA48059"/>
      <c r="AB48059"/>
      <c r="AC48059"/>
    </row>
    <row r="48060" spans="27:29" x14ac:dyDescent="0.25">
      <c r="AA48060"/>
      <c r="AB48060"/>
      <c r="AC48060"/>
    </row>
    <row r="48061" spans="27:29" x14ac:dyDescent="0.25">
      <c r="AA48061"/>
      <c r="AB48061"/>
      <c r="AC48061"/>
    </row>
    <row r="48062" spans="27:29" x14ac:dyDescent="0.25">
      <c r="AA48062"/>
      <c r="AB48062"/>
      <c r="AC48062"/>
    </row>
    <row r="48063" spans="27:29" x14ac:dyDescent="0.25">
      <c r="AA48063"/>
      <c r="AB48063"/>
      <c r="AC48063"/>
    </row>
    <row r="48064" spans="27:29" x14ac:dyDescent="0.25">
      <c r="AA48064"/>
      <c r="AB48064"/>
      <c r="AC48064"/>
    </row>
    <row r="48065" spans="27:29" x14ac:dyDescent="0.25">
      <c r="AA48065"/>
      <c r="AB48065"/>
      <c r="AC48065"/>
    </row>
    <row r="48066" spans="27:29" x14ac:dyDescent="0.25">
      <c r="AA48066"/>
      <c r="AB48066"/>
      <c r="AC48066"/>
    </row>
    <row r="48067" spans="27:29" x14ac:dyDescent="0.25">
      <c r="AA48067"/>
      <c r="AB48067"/>
      <c r="AC48067"/>
    </row>
    <row r="48068" spans="27:29" x14ac:dyDescent="0.25">
      <c r="AA48068"/>
      <c r="AB48068"/>
      <c r="AC48068"/>
    </row>
    <row r="48069" spans="27:29" x14ac:dyDescent="0.25">
      <c r="AA48069"/>
      <c r="AB48069"/>
      <c r="AC48069"/>
    </row>
    <row r="48070" spans="27:29" x14ac:dyDescent="0.25">
      <c r="AA48070"/>
      <c r="AB48070"/>
      <c r="AC48070"/>
    </row>
    <row r="48071" spans="27:29" x14ac:dyDescent="0.25">
      <c r="AA48071"/>
      <c r="AB48071"/>
      <c r="AC48071"/>
    </row>
    <row r="48072" spans="27:29" x14ac:dyDescent="0.25">
      <c r="AA48072"/>
      <c r="AB48072"/>
      <c r="AC48072"/>
    </row>
    <row r="48073" spans="27:29" x14ac:dyDescent="0.25">
      <c r="AA48073"/>
      <c r="AB48073"/>
      <c r="AC48073"/>
    </row>
    <row r="48074" spans="27:29" x14ac:dyDescent="0.25">
      <c r="AA48074"/>
      <c r="AB48074"/>
      <c r="AC48074"/>
    </row>
    <row r="48075" spans="27:29" x14ac:dyDescent="0.25">
      <c r="AA48075"/>
      <c r="AB48075"/>
      <c r="AC48075"/>
    </row>
    <row r="48076" spans="27:29" x14ac:dyDescent="0.25">
      <c r="AA48076"/>
      <c r="AB48076"/>
      <c r="AC48076"/>
    </row>
    <row r="48077" spans="27:29" x14ac:dyDescent="0.25">
      <c r="AA48077"/>
      <c r="AB48077"/>
      <c r="AC48077"/>
    </row>
    <row r="48078" spans="27:29" x14ac:dyDescent="0.25">
      <c r="AA48078"/>
      <c r="AB48078"/>
      <c r="AC48078"/>
    </row>
    <row r="48079" spans="27:29" x14ac:dyDescent="0.25">
      <c r="AA48079"/>
      <c r="AB48079"/>
      <c r="AC48079"/>
    </row>
    <row r="48080" spans="27:29" x14ac:dyDescent="0.25">
      <c r="AA48080"/>
      <c r="AB48080"/>
      <c r="AC48080"/>
    </row>
    <row r="48081" spans="27:29" x14ac:dyDescent="0.25">
      <c r="AA48081"/>
      <c r="AB48081"/>
      <c r="AC48081"/>
    </row>
    <row r="48082" spans="27:29" x14ac:dyDescent="0.25">
      <c r="AA48082"/>
      <c r="AB48082"/>
      <c r="AC48082"/>
    </row>
    <row r="48083" spans="27:29" x14ac:dyDescent="0.25">
      <c r="AA48083"/>
      <c r="AB48083"/>
      <c r="AC48083"/>
    </row>
    <row r="48084" spans="27:29" x14ac:dyDescent="0.25">
      <c r="AA48084"/>
      <c r="AB48084"/>
      <c r="AC48084"/>
    </row>
    <row r="48085" spans="27:29" x14ac:dyDescent="0.25">
      <c r="AA48085"/>
      <c r="AB48085"/>
      <c r="AC48085"/>
    </row>
    <row r="48086" spans="27:29" x14ac:dyDescent="0.25">
      <c r="AA48086"/>
      <c r="AB48086"/>
      <c r="AC48086"/>
    </row>
    <row r="48087" spans="27:29" x14ac:dyDescent="0.25">
      <c r="AA48087"/>
      <c r="AB48087"/>
      <c r="AC48087"/>
    </row>
    <row r="48088" spans="27:29" x14ac:dyDescent="0.25">
      <c r="AA48088"/>
      <c r="AB48088"/>
      <c r="AC48088"/>
    </row>
    <row r="48089" spans="27:29" x14ac:dyDescent="0.25">
      <c r="AA48089"/>
      <c r="AB48089"/>
      <c r="AC48089"/>
    </row>
    <row r="48090" spans="27:29" x14ac:dyDescent="0.25">
      <c r="AA48090"/>
      <c r="AB48090"/>
      <c r="AC48090"/>
    </row>
    <row r="48091" spans="27:29" x14ac:dyDescent="0.25">
      <c r="AA48091"/>
      <c r="AB48091"/>
      <c r="AC48091"/>
    </row>
    <row r="48092" spans="27:29" x14ac:dyDescent="0.25">
      <c r="AA48092"/>
      <c r="AB48092"/>
      <c r="AC48092"/>
    </row>
    <row r="48093" spans="27:29" x14ac:dyDescent="0.25">
      <c r="AA48093"/>
      <c r="AB48093"/>
      <c r="AC48093"/>
    </row>
    <row r="48094" spans="27:29" x14ac:dyDescent="0.25">
      <c r="AA48094"/>
      <c r="AB48094"/>
      <c r="AC48094"/>
    </row>
    <row r="48095" spans="27:29" x14ac:dyDescent="0.25">
      <c r="AA48095"/>
      <c r="AB48095"/>
      <c r="AC48095"/>
    </row>
    <row r="48096" spans="27:29" x14ac:dyDescent="0.25">
      <c r="AA48096"/>
      <c r="AB48096"/>
      <c r="AC48096"/>
    </row>
    <row r="48097" spans="27:29" x14ac:dyDescent="0.25">
      <c r="AA48097"/>
      <c r="AB48097"/>
      <c r="AC48097"/>
    </row>
    <row r="48098" spans="27:29" x14ac:dyDescent="0.25">
      <c r="AA48098"/>
      <c r="AB48098"/>
      <c r="AC48098"/>
    </row>
    <row r="48099" spans="27:29" x14ac:dyDescent="0.25">
      <c r="AA48099"/>
      <c r="AB48099"/>
      <c r="AC48099"/>
    </row>
    <row r="48100" spans="27:29" x14ac:dyDescent="0.25">
      <c r="AA48100"/>
      <c r="AB48100"/>
      <c r="AC48100"/>
    </row>
    <row r="48101" spans="27:29" x14ac:dyDescent="0.25">
      <c r="AA48101"/>
      <c r="AB48101"/>
      <c r="AC48101"/>
    </row>
    <row r="48102" spans="27:29" x14ac:dyDescent="0.25">
      <c r="AA48102"/>
      <c r="AB48102"/>
      <c r="AC48102"/>
    </row>
    <row r="48103" spans="27:29" x14ac:dyDescent="0.25">
      <c r="AA48103"/>
      <c r="AB48103"/>
      <c r="AC48103"/>
    </row>
    <row r="48104" spans="27:29" x14ac:dyDescent="0.25">
      <c r="AA48104"/>
      <c r="AB48104"/>
      <c r="AC48104"/>
    </row>
    <row r="48105" spans="27:29" x14ac:dyDescent="0.25">
      <c r="AA48105"/>
      <c r="AB48105"/>
      <c r="AC48105"/>
    </row>
    <row r="48106" spans="27:29" x14ac:dyDescent="0.25">
      <c r="AA48106"/>
      <c r="AB48106"/>
      <c r="AC48106"/>
    </row>
    <row r="48107" spans="27:29" x14ac:dyDescent="0.25">
      <c r="AA48107"/>
      <c r="AB48107"/>
      <c r="AC48107"/>
    </row>
    <row r="48108" spans="27:29" x14ac:dyDescent="0.25">
      <c r="AA48108"/>
      <c r="AB48108"/>
      <c r="AC48108"/>
    </row>
    <row r="48109" spans="27:29" x14ac:dyDescent="0.25">
      <c r="AA48109"/>
      <c r="AB48109"/>
      <c r="AC48109"/>
    </row>
    <row r="48110" spans="27:29" x14ac:dyDescent="0.25">
      <c r="AA48110"/>
      <c r="AB48110"/>
      <c r="AC48110"/>
    </row>
    <row r="48111" spans="27:29" x14ac:dyDescent="0.25">
      <c r="AA48111"/>
      <c r="AB48111"/>
      <c r="AC48111"/>
    </row>
    <row r="48112" spans="27:29" x14ac:dyDescent="0.25">
      <c r="AA48112"/>
      <c r="AB48112"/>
      <c r="AC48112"/>
    </row>
    <row r="48113" spans="27:29" x14ac:dyDescent="0.25">
      <c r="AA48113"/>
      <c r="AB48113"/>
      <c r="AC48113"/>
    </row>
    <row r="48114" spans="27:29" x14ac:dyDescent="0.25">
      <c r="AA48114"/>
      <c r="AB48114"/>
      <c r="AC48114"/>
    </row>
    <row r="48115" spans="27:29" x14ac:dyDescent="0.25">
      <c r="AA48115"/>
      <c r="AB48115"/>
      <c r="AC48115"/>
    </row>
    <row r="48116" spans="27:29" x14ac:dyDescent="0.25">
      <c r="AA48116"/>
      <c r="AB48116"/>
      <c r="AC48116"/>
    </row>
    <row r="48117" spans="27:29" x14ac:dyDescent="0.25">
      <c r="AA48117"/>
      <c r="AB48117"/>
      <c r="AC48117"/>
    </row>
    <row r="48118" spans="27:29" x14ac:dyDescent="0.25">
      <c r="AA48118"/>
      <c r="AB48118"/>
      <c r="AC48118"/>
    </row>
    <row r="48119" spans="27:29" x14ac:dyDescent="0.25">
      <c r="AA48119"/>
      <c r="AB48119"/>
      <c r="AC48119"/>
    </row>
    <row r="48120" spans="27:29" x14ac:dyDescent="0.25">
      <c r="AA48120"/>
      <c r="AB48120"/>
      <c r="AC48120"/>
    </row>
    <row r="48121" spans="27:29" x14ac:dyDescent="0.25">
      <c r="AA48121"/>
      <c r="AB48121"/>
      <c r="AC48121"/>
    </row>
    <row r="48122" spans="27:29" x14ac:dyDescent="0.25">
      <c r="AA48122"/>
      <c r="AB48122"/>
      <c r="AC48122"/>
    </row>
    <row r="48123" spans="27:29" x14ac:dyDescent="0.25">
      <c r="AA48123"/>
      <c r="AB48123"/>
      <c r="AC48123"/>
    </row>
    <row r="48124" spans="27:29" x14ac:dyDescent="0.25">
      <c r="AA48124"/>
      <c r="AB48124"/>
      <c r="AC48124"/>
    </row>
    <row r="48125" spans="27:29" x14ac:dyDescent="0.25">
      <c r="AA48125"/>
      <c r="AB48125"/>
      <c r="AC48125"/>
    </row>
    <row r="48126" spans="27:29" x14ac:dyDescent="0.25">
      <c r="AA48126"/>
      <c r="AB48126"/>
      <c r="AC48126"/>
    </row>
    <row r="48127" spans="27:29" x14ac:dyDescent="0.25">
      <c r="AA48127"/>
      <c r="AB48127"/>
      <c r="AC48127"/>
    </row>
    <row r="48128" spans="27:29" x14ac:dyDescent="0.25">
      <c r="AA48128"/>
      <c r="AB48128"/>
      <c r="AC48128"/>
    </row>
    <row r="48129" spans="27:29" x14ac:dyDescent="0.25">
      <c r="AA48129"/>
      <c r="AB48129"/>
      <c r="AC48129"/>
    </row>
    <row r="48130" spans="27:29" x14ac:dyDescent="0.25">
      <c r="AA48130"/>
      <c r="AB48130"/>
      <c r="AC48130"/>
    </row>
    <row r="48131" spans="27:29" x14ac:dyDescent="0.25">
      <c r="AA48131"/>
      <c r="AB48131"/>
      <c r="AC48131"/>
    </row>
    <row r="48132" spans="27:29" x14ac:dyDescent="0.25">
      <c r="AA48132"/>
      <c r="AB48132"/>
      <c r="AC48132"/>
    </row>
    <row r="48133" spans="27:29" x14ac:dyDescent="0.25">
      <c r="AA48133"/>
      <c r="AB48133"/>
      <c r="AC48133"/>
    </row>
    <row r="48134" spans="27:29" x14ac:dyDescent="0.25">
      <c r="AA48134"/>
      <c r="AB48134"/>
      <c r="AC48134"/>
    </row>
    <row r="48135" spans="27:29" x14ac:dyDescent="0.25">
      <c r="AA48135"/>
      <c r="AB48135"/>
      <c r="AC48135"/>
    </row>
    <row r="48136" spans="27:29" x14ac:dyDescent="0.25">
      <c r="AA48136"/>
      <c r="AB48136"/>
      <c r="AC48136"/>
    </row>
    <row r="48137" spans="27:29" x14ac:dyDescent="0.25">
      <c r="AA48137"/>
      <c r="AB48137"/>
      <c r="AC48137"/>
    </row>
    <row r="48138" spans="27:29" x14ac:dyDescent="0.25">
      <c r="AA48138"/>
      <c r="AB48138"/>
      <c r="AC48138"/>
    </row>
    <row r="48139" spans="27:29" x14ac:dyDescent="0.25">
      <c r="AA48139"/>
      <c r="AB48139"/>
      <c r="AC48139"/>
    </row>
    <row r="48140" spans="27:29" x14ac:dyDescent="0.25">
      <c r="AA48140"/>
      <c r="AB48140"/>
      <c r="AC48140"/>
    </row>
    <row r="48141" spans="27:29" x14ac:dyDescent="0.25">
      <c r="AA48141"/>
      <c r="AB48141"/>
      <c r="AC48141"/>
    </row>
    <row r="48142" spans="27:29" x14ac:dyDescent="0.25">
      <c r="AA48142"/>
      <c r="AB48142"/>
      <c r="AC48142"/>
    </row>
    <row r="48143" spans="27:29" x14ac:dyDescent="0.25">
      <c r="AA48143"/>
      <c r="AB48143"/>
      <c r="AC48143"/>
    </row>
    <row r="48144" spans="27:29" x14ac:dyDescent="0.25">
      <c r="AA48144"/>
      <c r="AB48144"/>
      <c r="AC48144"/>
    </row>
    <row r="48145" spans="27:29" x14ac:dyDescent="0.25">
      <c r="AA48145"/>
      <c r="AB48145"/>
      <c r="AC48145"/>
    </row>
    <row r="48146" spans="27:29" x14ac:dyDescent="0.25">
      <c r="AA48146"/>
      <c r="AB48146"/>
      <c r="AC48146"/>
    </row>
    <row r="48147" spans="27:29" x14ac:dyDescent="0.25">
      <c r="AA48147"/>
      <c r="AB48147"/>
      <c r="AC48147"/>
    </row>
    <row r="48148" spans="27:29" x14ac:dyDescent="0.25">
      <c r="AA48148"/>
      <c r="AB48148"/>
      <c r="AC48148"/>
    </row>
    <row r="48149" spans="27:29" x14ac:dyDescent="0.25">
      <c r="AA48149"/>
      <c r="AB48149"/>
      <c r="AC48149"/>
    </row>
    <row r="48150" spans="27:29" x14ac:dyDescent="0.25">
      <c r="AA48150"/>
      <c r="AB48150"/>
      <c r="AC48150"/>
    </row>
    <row r="48151" spans="27:29" x14ac:dyDescent="0.25">
      <c r="AA48151"/>
      <c r="AB48151"/>
      <c r="AC48151"/>
    </row>
    <row r="48152" spans="27:29" x14ac:dyDescent="0.25">
      <c r="AA48152"/>
      <c r="AB48152"/>
      <c r="AC48152"/>
    </row>
    <row r="48153" spans="27:29" x14ac:dyDescent="0.25">
      <c r="AA48153"/>
      <c r="AB48153"/>
      <c r="AC48153"/>
    </row>
    <row r="48154" spans="27:29" x14ac:dyDescent="0.25">
      <c r="AA48154"/>
      <c r="AB48154"/>
      <c r="AC48154"/>
    </row>
    <row r="48155" spans="27:29" x14ac:dyDescent="0.25">
      <c r="AA48155"/>
      <c r="AB48155"/>
      <c r="AC48155"/>
    </row>
    <row r="48156" spans="27:29" x14ac:dyDescent="0.25">
      <c r="AA48156"/>
      <c r="AB48156"/>
      <c r="AC48156"/>
    </row>
    <row r="48157" spans="27:29" x14ac:dyDescent="0.25">
      <c r="AA48157"/>
      <c r="AB48157"/>
      <c r="AC48157"/>
    </row>
    <row r="48158" spans="27:29" x14ac:dyDescent="0.25">
      <c r="AA48158"/>
      <c r="AB48158"/>
      <c r="AC48158"/>
    </row>
    <row r="48159" spans="27:29" x14ac:dyDescent="0.25">
      <c r="AA48159"/>
      <c r="AB48159"/>
      <c r="AC48159"/>
    </row>
    <row r="48160" spans="27:29" x14ac:dyDescent="0.25">
      <c r="AA48160"/>
      <c r="AB48160"/>
      <c r="AC48160"/>
    </row>
    <row r="48161" spans="27:29" x14ac:dyDescent="0.25">
      <c r="AA48161"/>
      <c r="AB48161"/>
      <c r="AC48161"/>
    </row>
    <row r="48162" spans="27:29" x14ac:dyDescent="0.25">
      <c r="AA48162"/>
      <c r="AB48162"/>
      <c r="AC48162"/>
    </row>
    <row r="48163" spans="27:29" x14ac:dyDescent="0.25">
      <c r="AA48163"/>
      <c r="AB48163"/>
      <c r="AC48163"/>
    </row>
    <row r="48164" spans="27:29" x14ac:dyDescent="0.25">
      <c r="AA48164"/>
      <c r="AB48164"/>
      <c r="AC48164"/>
    </row>
    <row r="48165" spans="27:29" x14ac:dyDescent="0.25">
      <c r="AA48165"/>
      <c r="AB48165"/>
      <c r="AC48165"/>
    </row>
    <row r="48166" spans="27:29" x14ac:dyDescent="0.25">
      <c r="AA48166"/>
      <c r="AB48166"/>
      <c r="AC48166"/>
    </row>
    <row r="48167" spans="27:29" x14ac:dyDescent="0.25">
      <c r="AA48167"/>
      <c r="AB48167"/>
      <c r="AC48167"/>
    </row>
    <row r="48168" spans="27:29" x14ac:dyDescent="0.25">
      <c r="AA48168"/>
      <c r="AB48168"/>
      <c r="AC48168"/>
    </row>
    <row r="48169" spans="27:29" x14ac:dyDescent="0.25">
      <c r="AA48169"/>
      <c r="AB48169"/>
      <c r="AC48169"/>
    </row>
    <row r="48170" spans="27:29" x14ac:dyDescent="0.25">
      <c r="AA48170"/>
      <c r="AB48170"/>
      <c r="AC48170"/>
    </row>
    <row r="48171" spans="27:29" x14ac:dyDescent="0.25">
      <c r="AA48171"/>
      <c r="AB48171"/>
      <c r="AC48171"/>
    </row>
    <row r="48172" spans="27:29" x14ac:dyDescent="0.25">
      <c r="AA48172"/>
      <c r="AB48172"/>
      <c r="AC48172"/>
    </row>
    <row r="48173" spans="27:29" x14ac:dyDescent="0.25">
      <c r="AA48173"/>
      <c r="AB48173"/>
      <c r="AC48173"/>
    </row>
    <row r="48174" spans="27:29" x14ac:dyDescent="0.25">
      <c r="AA48174"/>
      <c r="AB48174"/>
      <c r="AC48174"/>
    </row>
    <row r="48175" spans="27:29" x14ac:dyDescent="0.25">
      <c r="AA48175"/>
      <c r="AB48175"/>
      <c r="AC48175"/>
    </row>
    <row r="48176" spans="27:29" x14ac:dyDescent="0.25">
      <c r="AA48176"/>
      <c r="AB48176"/>
      <c r="AC48176"/>
    </row>
    <row r="48177" spans="27:29" x14ac:dyDescent="0.25">
      <c r="AA48177"/>
      <c r="AB48177"/>
      <c r="AC48177"/>
    </row>
    <row r="48178" spans="27:29" x14ac:dyDescent="0.25">
      <c r="AA48178"/>
      <c r="AB48178"/>
      <c r="AC48178"/>
    </row>
    <row r="48179" spans="27:29" x14ac:dyDescent="0.25">
      <c r="AA48179"/>
      <c r="AB48179"/>
      <c r="AC48179"/>
    </row>
    <row r="48180" spans="27:29" x14ac:dyDescent="0.25">
      <c r="AA48180"/>
      <c r="AB48180"/>
      <c r="AC48180"/>
    </row>
    <row r="48181" spans="27:29" x14ac:dyDescent="0.25">
      <c r="AA48181"/>
      <c r="AB48181"/>
      <c r="AC48181"/>
    </row>
    <row r="48182" spans="27:29" x14ac:dyDescent="0.25">
      <c r="AA48182"/>
      <c r="AB48182"/>
      <c r="AC48182"/>
    </row>
    <row r="48183" spans="27:29" x14ac:dyDescent="0.25">
      <c r="AA48183"/>
      <c r="AB48183"/>
      <c r="AC48183"/>
    </row>
    <row r="48184" spans="27:29" x14ac:dyDescent="0.25">
      <c r="AA48184"/>
      <c r="AB48184"/>
      <c r="AC48184"/>
    </row>
    <row r="48185" spans="27:29" x14ac:dyDescent="0.25">
      <c r="AA48185"/>
      <c r="AB48185"/>
      <c r="AC48185"/>
    </row>
    <row r="48186" spans="27:29" x14ac:dyDescent="0.25">
      <c r="AA48186"/>
      <c r="AB48186"/>
      <c r="AC48186"/>
    </row>
    <row r="48187" spans="27:29" x14ac:dyDescent="0.25">
      <c r="AA48187"/>
      <c r="AB48187"/>
      <c r="AC48187"/>
    </row>
    <row r="48188" spans="27:29" x14ac:dyDescent="0.25">
      <c r="AA48188"/>
      <c r="AB48188"/>
      <c r="AC48188"/>
    </row>
    <row r="48189" spans="27:29" x14ac:dyDescent="0.25">
      <c r="AA48189"/>
      <c r="AB48189"/>
      <c r="AC48189"/>
    </row>
    <row r="48190" spans="27:29" x14ac:dyDescent="0.25">
      <c r="AA48190"/>
      <c r="AB48190"/>
      <c r="AC48190"/>
    </row>
    <row r="48191" spans="27:29" x14ac:dyDescent="0.25">
      <c r="AA48191"/>
      <c r="AB48191"/>
      <c r="AC48191"/>
    </row>
    <row r="48192" spans="27:29" x14ac:dyDescent="0.25">
      <c r="AA48192"/>
      <c r="AB48192"/>
      <c r="AC48192"/>
    </row>
    <row r="48193" spans="27:29" x14ac:dyDescent="0.25">
      <c r="AA48193"/>
      <c r="AB48193"/>
      <c r="AC48193"/>
    </row>
    <row r="48194" spans="27:29" x14ac:dyDescent="0.25">
      <c r="AA48194"/>
      <c r="AB48194"/>
      <c r="AC48194"/>
    </row>
    <row r="48195" spans="27:29" x14ac:dyDescent="0.25">
      <c r="AA48195"/>
      <c r="AB48195"/>
      <c r="AC48195"/>
    </row>
    <row r="48196" spans="27:29" x14ac:dyDescent="0.25">
      <c r="AA48196"/>
      <c r="AB48196"/>
      <c r="AC48196"/>
    </row>
    <row r="48197" spans="27:29" x14ac:dyDescent="0.25">
      <c r="AA48197"/>
      <c r="AB48197"/>
      <c r="AC48197"/>
    </row>
    <row r="48198" spans="27:29" x14ac:dyDescent="0.25">
      <c r="AA48198"/>
      <c r="AB48198"/>
      <c r="AC48198"/>
    </row>
    <row r="48199" spans="27:29" x14ac:dyDescent="0.25">
      <c r="AA48199"/>
      <c r="AB48199"/>
      <c r="AC48199"/>
    </row>
    <row r="48200" spans="27:29" x14ac:dyDescent="0.25">
      <c r="AA48200"/>
      <c r="AB48200"/>
      <c r="AC48200"/>
    </row>
    <row r="48201" spans="27:29" x14ac:dyDescent="0.25">
      <c r="AA48201"/>
      <c r="AB48201"/>
      <c r="AC48201"/>
    </row>
    <row r="48202" spans="27:29" x14ac:dyDescent="0.25">
      <c r="AA48202"/>
      <c r="AB48202"/>
      <c r="AC48202"/>
    </row>
    <row r="48203" spans="27:29" x14ac:dyDescent="0.25">
      <c r="AA48203"/>
      <c r="AB48203"/>
      <c r="AC48203"/>
    </row>
    <row r="48204" spans="27:29" x14ac:dyDescent="0.25">
      <c r="AA48204"/>
      <c r="AB48204"/>
      <c r="AC48204"/>
    </row>
    <row r="48205" spans="27:29" x14ac:dyDescent="0.25">
      <c r="AA48205"/>
      <c r="AB48205"/>
      <c r="AC48205"/>
    </row>
    <row r="48206" spans="27:29" x14ac:dyDescent="0.25">
      <c r="AA48206"/>
      <c r="AB48206"/>
      <c r="AC48206"/>
    </row>
    <row r="48207" spans="27:29" x14ac:dyDescent="0.25">
      <c r="AA48207"/>
      <c r="AB48207"/>
      <c r="AC48207"/>
    </row>
    <row r="48208" spans="27:29" x14ac:dyDescent="0.25">
      <c r="AA48208"/>
      <c r="AB48208"/>
      <c r="AC48208"/>
    </row>
    <row r="48209" spans="27:29" x14ac:dyDescent="0.25">
      <c r="AA48209"/>
      <c r="AB48209"/>
      <c r="AC48209"/>
    </row>
    <row r="48210" spans="27:29" x14ac:dyDescent="0.25">
      <c r="AA48210"/>
      <c r="AB48210"/>
      <c r="AC48210"/>
    </row>
    <row r="48211" spans="27:29" x14ac:dyDescent="0.25">
      <c r="AA48211"/>
      <c r="AB48211"/>
      <c r="AC48211"/>
    </row>
    <row r="48212" spans="27:29" x14ac:dyDescent="0.25">
      <c r="AA48212"/>
      <c r="AB48212"/>
      <c r="AC48212"/>
    </row>
    <row r="48213" spans="27:29" x14ac:dyDescent="0.25">
      <c r="AA48213"/>
      <c r="AB48213"/>
      <c r="AC48213"/>
    </row>
    <row r="48214" spans="27:29" x14ac:dyDescent="0.25">
      <c r="AA48214"/>
      <c r="AB48214"/>
      <c r="AC48214"/>
    </row>
    <row r="48215" spans="27:29" x14ac:dyDescent="0.25">
      <c r="AA48215"/>
      <c r="AB48215"/>
      <c r="AC48215"/>
    </row>
    <row r="48216" spans="27:29" x14ac:dyDescent="0.25">
      <c r="AA48216"/>
      <c r="AB48216"/>
      <c r="AC48216"/>
    </row>
    <row r="48217" spans="27:29" x14ac:dyDescent="0.25">
      <c r="AA48217"/>
      <c r="AB48217"/>
      <c r="AC48217"/>
    </row>
    <row r="48218" spans="27:29" x14ac:dyDescent="0.25">
      <c r="AA48218"/>
      <c r="AB48218"/>
      <c r="AC48218"/>
    </row>
    <row r="48219" spans="27:29" x14ac:dyDescent="0.25">
      <c r="AA48219"/>
      <c r="AB48219"/>
      <c r="AC48219"/>
    </row>
    <row r="48220" spans="27:29" x14ac:dyDescent="0.25">
      <c r="AA48220"/>
      <c r="AB48220"/>
      <c r="AC48220"/>
    </row>
    <row r="48221" spans="27:29" x14ac:dyDescent="0.25">
      <c r="AA48221"/>
      <c r="AB48221"/>
      <c r="AC48221"/>
    </row>
    <row r="48222" spans="27:29" x14ac:dyDescent="0.25">
      <c r="AA48222"/>
      <c r="AB48222"/>
      <c r="AC48222"/>
    </row>
    <row r="48223" spans="27:29" x14ac:dyDescent="0.25">
      <c r="AA48223"/>
      <c r="AB48223"/>
      <c r="AC48223"/>
    </row>
    <row r="48224" spans="27:29" x14ac:dyDescent="0.25">
      <c r="AA48224"/>
      <c r="AB48224"/>
      <c r="AC48224"/>
    </row>
    <row r="48225" spans="27:29" x14ac:dyDescent="0.25">
      <c r="AA48225"/>
      <c r="AB48225"/>
      <c r="AC48225"/>
    </row>
    <row r="48226" spans="27:29" x14ac:dyDescent="0.25">
      <c r="AA48226"/>
      <c r="AB48226"/>
      <c r="AC48226"/>
    </row>
    <row r="48227" spans="27:29" x14ac:dyDescent="0.25">
      <c r="AA48227"/>
      <c r="AB48227"/>
      <c r="AC48227"/>
    </row>
    <row r="48228" spans="27:29" x14ac:dyDescent="0.25">
      <c r="AA48228"/>
      <c r="AB48228"/>
      <c r="AC48228"/>
    </row>
    <row r="48229" spans="27:29" x14ac:dyDescent="0.25">
      <c r="AA48229"/>
      <c r="AB48229"/>
      <c r="AC48229"/>
    </row>
    <row r="48230" spans="27:29" x14ac:dyDescent="0.25">
      <c r="AA48230"/>
      <c r="AB48230"/>
      <c r="AC48230"/>
    </row>
    <row r="48231" spans="27:29" x14ac:dyDescent="0.25">
      <c r="AA48231"/>
      <c r="AB48231"/>
      <c r="AC48231"/>
    </row>
    <row r="48232" spans="27:29" x14ac:dyDescent="0.25">
      <c r="AA48232"/>
      <c r="AB48232"/>
      <c r="AC48232"/>
    </row>
    <row r="48233" spans="27:29" x14ac:dyDescent="0.25">
      <c r="AA48233"/>
      <c r="AB48233"/>
      <c r="AC48233"/>
    </row>
    <row r="48234" spans="27:29" x14ac:dyDescent="0.25">
      <c r="AA48234"/>
      <c r="AB48234"/>
      <c r="AC48234"/>
    </row>
    <row r="48235" spans="27:29" x14ac:dyDescent="0.25">
      <c r="AA48235"/>
      <c r="AB48235"/>
      <c r="AC48235"/>
    </row>
    <row r="48236" spans="27:29" x14ac:dyDescent="0.25">
      <c r="AA48236"/>
      <c r="AB48236"/>
      <c r="AC48236"/>
    </row>
    <row r="48237" spans="27:29" x14ac:dyDescent="0.25">
      <c r="AA48237"/>
      <c r="AB48237"/>
      <c r="AC48237"/>
    </row>
    <row r="48238" spans="27:29" x14ac:dyDescent="0.25">
      <c r="AA48238"/>
      <c r="AB48238"/>
      <c r="AC48238"/>
    </row>
    <row r="48239" spans="27:29" x14ac:dyDescent="0.25">
      <c r="AA48239"/>
      <c r="AB48239"/>
      <c r="AC48239"/>
    </row>
    <row r="48240" spans="27:29" x14ac:dyDescent="0.25">
      <c r="AA48240"/>
      <c r="AB48240"/>
      <c r="AC48240"/>
    </row>
    <row r="48241" spans="27:29" x14ac:dyDescent="0.25">
      <c r="AA48241"/>
      <c r="AB48241"/>
      <c r="AC48241"/>
    </row>
    <row r="48242" spans="27:29" x14ac:dyDescent="0.25">
      <c r="AA48242"/>
      <c r="AB48242"/>
      <c r="AC48242"/>
    </row>
    <row r="48243" spans="27:29" x14ac:dyDescent="0.25">
      <c r="AA48243"/>
      <c r="AB48243"/>
      <c r="AC48243"/>
    </row>
    <row r="48244" spans="27:29" x14ac:dyDescent="0.25">
      <c r="AA48244"/>
      <c r="AB48244"/>
      <c r="AC48244"/>
    </row>
    <row r="48245" spans="27:29" x14ac:dyDescent="0.25">
      <c r="AA48245"/>
      <c r="AB48245"/>
      <c r="AC48245"/>
    </row>
    <row r="48246" spans="27:29" x14ac:dyDescent="0.25">
      <c r="AA48246"/>
      <c r="AB48246"/>
      <c r="AC48246"/>
    </row>
    <row r="48247" spans="27:29" x14ac:dyDescent="0.25">
      <c r="AA48247"/>
      <c r="AB48247"/>
      <c r="AC48247"/>
    </row>
    <row r="48248" spans="27:29" x14ac:dyDescent="0.25">
      <c r="AA48248"/>
      <c r="AB48248"/>
      <c r="AC48248"/>
    </row>
    <row r="48249" spans="27:29" x14ac:dyDescent="0.25">
      <c r="AA48249"/>
      <c r="AB48249"/>
      <c r="AC48249"/>
    </row>
    <row r="48250" spans="27:29" x14ac:dyDescent="0.25">
      <c r="AA48250"/>
      <c r="AB48250"/>
      <c r="AC48250"/>
    </row>
    <row r="48251" spans="27:29" x14ac:dyDescent="0.25">
      <c r="AA48251"/>
      <c r="AB48251"/>
      <c r="AC48251"/>
    </row>
    <row r="48252" spans="27:29" x14ac:dyDescent="0.25">
      <c r="AA48252"/>
      <c r="AB48252"/>
      <c r="AC48252"/>
    </row>
    <row r="48253" spans="27:29" x14ac:dyDescent="0.25">
      <c r="AA48253"/>
      <c r="AB48253"/>
      <c r="AC48253"/>
    </row>
    <row r="48254" spans="27:29" x14ac:dyDescent="0.25">
      <c r="AA48254"/>
      <c r="AB48254"/>
      <c r="AC48254"/>
    </row>
    <row r="48255" spans="27:29" x14ac:dyDescent="0.25">
      <c r="AA48255"/>
      <c r="AB48255"/>
      <c r="AC48255"/>
    </row>
    <row r="48256" spans="27:29" x14ac:dyDescent="0.25">
      <c r="AA48256"/>
      <c r="AB48256"/>
      <c r="AC48256"/>
    </row>
    <row r="48257" spans="27:29" x14ac:dyDescent="0.25">
      <c r="AA48257"/>
      <c r="AB48257"/>
      <c r="AC48257"/>
    </row>
    <row r="48258" spans="27:29" x14ac:dyDescent="0.25">
      <c r="AA48258"/>
      <c r="AB48258"/>
      <c r="AC48258"/>
    </row>
    <row r="48259" spans="27:29" x14ac:dyDescent="0.25">
      <c r="AA48259"/>
      <c r="AB48259"/>
      <c r="AC48259"/>
    </row>
    <row r="48260" spans="27:29" x14ac:dyDescent="0.25">
      <c r="AA48260"/>
      <c r="AB48260"/>
      <c r="AC48260"/>
    </row>
    <row r="48261" spans="27:29" x14ac:dyDescent="0.25">
      <c r="AA48261"/>
      <c r="AB48261"/>
      <c r="AC48261"/>
    </row>
    <row r="48262" spans="27:29" x14ac:dyDescent="0.25">
      <c r="AA48262"/>
      <c r="AB48262"/>
      <c r="AC48262"/>
    </row>
    <row r="48263" spans="27:29" x14ac:dyDescent="0.25">
      <c r="AA48263"/>
      <c r="AB48263"/>
      <c r="AC48263"/>
    </row>
    <row r="48264" spans="27:29" x14ac:dyDescent="0.25">
      <c r="AA48264"/>
      <c r="AB48264"/>
      <c r="AC48264"/>
    </row>
    <row r="48265" spans="27:29" x14ac:dyDescent="0.25">
      <c r="AA48265"/>
      <c r="AB48265"/>
      <c r="AC48265"/>
    </row>
    <row r="48266" spans="27:29" x14ac:dyDescent="0.25">
      <c r="AA48266"/>
      <c r="AB48266"/>
      <c r="AC48266"/>
    </row>
    <row r="48267" spans="27:29" x14ac:dyDescent="0.25">
      <c r="AA48267"/>
      <c r="AB48267"/>
      <c r="AC48267"/>
    </row>
    <row r="48268" spans="27:29" x14ac:dyDescent="0.25">
      <c r="AA48268"/>
      <c r="AB48268"/>
      <c r="AC48268"/>
    </row>
    <row r="48269" spans="27:29" x14ac:dyDescent="0.25">
      <c r="AA48269"/>
      <c r="AB48269"/>
      <c r="AC48269"/>
    </row>
    <row r="48270" spans="27:29" x14ac:dyDescent="0.25">
      <c r="AA48270"/>
      <c r="AB48270"/>
      <c r="AC48270"/>
    </row>
    <row r="48271" spans="27:29" x14ac:dyDescent="0.25">
      <c r="AA48271"/>
      <c r="AB48271"/>
      <c r="AC48271"/>
    </row>
    <row r="48272" spans="27:29" x14ac:dyDescent="0.25">
      <c r="AA48272"/>
      <c r="AB48272"/>
      <c r="AC48272"/>
    </row>
    <row r="48273" spans="27:29" x14ac:dyDescent="0.25">
      <c r="AA48273"/>
      <c r="AB48273"/>
      <c r="AC48273"/>
    </row>
    <row r="48274" spans="27:29" x14ac:dyDescent="0.25">
      <c r="AA48274"/>
      <c r="AB48274"/>
      <c r="AC48274"/>
    </row>
    <row r="48275" spans="27:29" x14ac:dyDescent="0.25">
      <c r="AA48275"/>
      <c r="AB48275"/>
      <c r="AC48275"/>
    </row>
    <row r="48276" spans="27:29" x14ac:dyDescent="0.25">
      <c r="AA48276"/>
      <c r="AB48276"/>
      <c r="AC48276"/>
    </row>
    <row r="48277" spans="27:29" x14ac:dyDescent="0.25">
      <c r="AA48277"/>
      <c r="AB48277"/>
      <c r="AC48277"/>
    </row>
    <row r="48278" spans="27:29" x14ac:dyDescent="0.25">
      <c r="AA48278"/>
      <c r="AB48278"/>
      <c r="AC48278"/>
    </row>
    <row r="48279" spans="27:29" x14ac:dyDescent="0.25">
      <c r="AA48279"/>
      <c r="AB48279"/>
      <c r="AC48279"/>
    </row>
    <row r="48280" spans="27:29" x14ac:dyDescent="0.25">
      <c r="AA48280"/>
      <c r="AB48280"/>
      <c r="AC48280"/>
    </row>
    <row r="48281" spans="27:29" x14ac:dyDescent="0.25">
      <c r="AA48281"/>
      <c r="AB48281"/>
      <c r="AC48281"/>
    </row>
    <row r="48282" spans="27:29" x14ac:dyDescent="0.25">
      <c r="AA48282"/>
      <c r="AB48282"/>
      <c r="AC48282"/>
    </row>
    <row r="48283" spans="27:29" x14ac:dyDescent="0.25">
      <c r="AA48283"/>
      <c r="AB48283"/>
      <c r="AC48283"/>
    </row>
    <row r="48284" spans="27:29" x14ac:dyDescent="0.25">
      <c r="AA48284"/>
      <c r="AB48284"/>
      <c r="AC48284"/>
    </row>
    <row r="48285" spans="27:29" x14ac:dyDescent="0.25">
      <c r="AA48285"/>
      <c r="AB48285"/>
      <c r="AC48285"/>
    </row>
    <row r="48286" spans="27:29" x14ac:dyDescent="0.25">
      <c r="AA48286"/>
      <c r="AB48286"/>
      <c r="AC48286"/>
    </row>
    <row r="48287" spans="27:29" x14ac:dyDescent="0.25">
      <c r="AA48287"/>
      <c r="AB48287"/>
      <c r="AC48287"/>
    </row>
    <row r="48288" spans="27:29" x14ac:dyDescent="0.25">
      <c r="AA48288"/>
      <c r="AB48288"/>
      <c r="AC48288"/>
    </row>
    <row r="48289" spans="27:29" x14ac:dyDescent="0.25">
      <c r="AA48289"/>
      <c r="AB48289"/>
      <c r="AC48289"/>
    </row>
    <row r="48290" spans="27:29" x14ac:dyDescent="0.25">
      <c r="AA48290"/>
      <c r="AB48290"/>
      <c r="AC48290"/>
    </row>
    <row r="48291" spans="27:29" x14ac:dyDescent="0.25">
      <c r="AA48291"/>
      <c r="AB48291"/>
      <c r="AC48291"/>
    </row>
    <row r="48292" spans="27:29" x14ac:dyDescent="0.25">
      <c r="AA48292"/>
      <c r="AB48292"/>
      <c r="AC48292"/>
    </row>
    <row r="48293" spans="27:29" x14ac:dyDescent="0.25">
      <c r="AA48293"/>
      <c r="AB48293"/>
      <c r="AC48293"/>
    </row>
    <row r="48294" spans="27:29" x14ac:dyDescent="0.25">
      <c r="AA48294"/>
      <c r="AB48294"/>
      <c r="AC48294"/>
    </row>
    <row r="48295" spans="27:29" x14ac:dyDescent="0.25">
      <c r="AA48295"/>
      <c r="AB48295"/>
      <c r="AC48295"/>
    </row>
    <row r="48296" spans="27:29" x14ac:dyDescent="0.25">
      <c r="AA48296"/>
      <c r="AB48296"/>
      <c r="AC48296"/>
    </row>
    <row r="48297" spans="27:29" x14ac:dyDescent="0.25">
      <c r="AA48297"/>
      <c r="AB48297"/>
      <c r="AC48297"/>
    </row>
    <row r="48298" spans="27:29" x14ac:dyDescent="0.25">
      <c r="AA48298"/>
      <c r="AB48298"/>
      <c r="AC48298"/>
    </row>
    <row r="48299" spans="27:29" x14ac:dyDescent="0.25">
      <c r="AA48299"/>
      <c r="AB48299"/>
      <c r="AC48299"/>
    </row>
    <row r="48300" spans="27:29" x14ac:dyDescent="0.25">
      <c r="AA48300"/>
      <c r="AB48300"/>
      <c r="AC48300"/>
    </row>
    <row r="48301" spans="27:29" x14ac:dyDescent="0.25">
      <c r="AA48301"/>
      <c r="AB48301"/>
      <c r="AC48301"/>
    </row>
    <row r="48302" spans="27:29" x14ac:dyDescent="0.25">
      <c r="AA48302"/>
      <c r="AB48302"/>
      <c r="AC48302"/>
    </row>
    <row r="48303" spans="27:29" x14ac:dyDescent="0.25">
      <c r="AA48303"/>
      <c r="AB48303"/>
      <c r="AC48303"/>
    </row>
    <row r="48304" spans="27:29" x14ac:dyDescent="0.25">
      <c r="AA48304"/>
      <c r="AB48304"/>
      <c r="AC48304"/>
    </row>
    <row r="48305" spans="27:29" x14ac:dyDescent="0.25">
      <c r="AA48305"/>
      <c r="AB48305"/>
      <c r="AC48305"/>
    </row>
    <row r="48306" spans="27:29" x14ac:dyDescent="0.25">
      <c r="AA48306"/>
      <c r="AB48306"/>
      <c r="AC48306"/>
    </row>
    <row r="48307" spans="27:29" x14ac:dyDescent="0.25">
      <c r="AA48307"/>
      <c r="AB48307"/>
      <c r="AC48307"/>
    </row>
    <row r="48308" spans="27:29" x14ac:dyDescent="0.25">
      <c r="AA48308"/>
      <c r="AB48308"/>
      <c r="AC48308"/>
    </row>
    <row r="48309" spans="27:29" x14ac:dyDescent="0.25">
      <c r="AA48309"/>
      <c r="AB48309"/>
      <c r="AC48309"/>
    </row>
    <row r="48310" spans="27:29" x14ac:dyDescent="0.25">
      <c r="AA48310"/>
      <c r="AB48310"/>
      <c r="AC48310"/>
    </row>
    <row r="48311" spans="27:29" x14ac:dyDescent="0.25">
      <c r="AA48311"/>
      <c r="AB48311"/>
      <c r="AC48311"/>
    </row>
    <row r="48312" spans="27:29" x14ac:dyDescent="0.25">
      <c r="AA48312"/>
      <c r="AB48312"/>
      <c r="AC48312"/>
    </row>
    <row r="48313" spans="27:29" x14ac:dyDescent="0.25">
      <c r="AA48313"/>
      <c r="AB48313"/>
      <c r="AC48313"/>
    </row>
    <row r="48314" spans="27:29" x14ac:dyDescent="0.25">
      <c r="AA48314"/>
      <c r="AB48314"/>
      <c r="AC48314"/>
    </row>
    <row r="48315" spans="27:29" x14ac:dyDescent="0.25">
      <c r="AA48315"/>
      <c r="AB48315"/>
      <c r="AC48315"/>
    </row>
    <row r="48316" spans="27:29" x14ac:dyDescent="0.25">
      <c r="AA48316"/>
      <c r="AB48316"/>
      <c r="AC48316"/>
    </row>
    <row r="48317" spans="27:29" x14ac:dyDescent="0.25">
      <c r="AA48317"/>
      <c r="AB48317"/>
      <c r="AC48317"/>
    </row>
    <row r="48318" spans="27:29" x14ac:dyDescent="0.25">
      <c r="AA48318"/>
      <c r="AB48318"/>
      <c r="AC48318"/>
    </row>
    <row r="48319" spans="27:29" x14ac:dyDescent="0.25">
      <c r="AA48319"/>
      <c r="AB48319"/>
      <c r="AC48319"/>
    </row>
    <row r="48320" spans="27:29" x14ac:dyDescent="0.25">
      <c r="AA48320"/>
      <c r="AB48320"/>
      <c r="AC48320"/>
    </row>
    <row r="48321" spans="27:29" x14ac:dyDescent="0.25">
      <c r="AA48321"/>
      <c r="AB48321"/>
      <c r="AC48321"/>
    </row>
    <row r="48322" spans="27:29" x14ac:dyDescent="0.25">
      <c r="AA48322"/>
      <c r="AB48322"/>
      <c r="AC48322"/>
    </row>
    <row r="48323" spans="27:29" x14ac:dyDescent="0.25">
      <c r="AA48323"/>
      <c r="AB48323"/>
      <c r="AC48323"/>
    </row>
    <row r="48324" spans="27:29" x14ac:dyDescent="0.25">
      <c r="AA48324"/>
      <c r="AB48324"/>
      <c r="AC48324"/>
    </row>
    <row r="48325" spans="27:29" x14ac:dyDescent="0.25">
      <c r="AA48325"/>
      <c r="AB48325"/>
      <c r="AC48325"/>
    </row>
    <row r="48326" spans="27:29" x14ac:dyDescent="0.25">
      <c r="AA48326"/>
      <c r="AB48326"/>
      <c r="AC48326"/>
    </row>
    <row r="48327" spans="27:29" x14ac:dyDescent="0.25">
      <c r="AA48327"/>
      <c r="AB48327"/>
      <c r="AC48327"/>
    </row>
    <row r="48328" spans="27:29" x14ac:dyDescent="0.25">
      <c r="AA48328"/>
      <c r="AB48328"/>
      <c r="AC48328"/>
    </row>
    <row r="48329" spans="27:29" x14ac:dyDescent="0.25">
      <c r="AA48329"/>
      <c r="AB48329"/>
      <c r="AC48329"/>
    </row>
    <row r="48330" spans="27:29" x14ac:dyDescent="0.25">
      <c r="AA48330"/>
      <c r="AB48330"/>
      <c r="AC48330"/>
    </row>
    <row r="48331" spans="27:29" x14ac:dyDescent="0.25">
      <c r="AA48331"/>
      <c r="AB48331"/>
      <c r="AC48331"/>
    </row>
    <row r="48332" spans="27:29" x14ac:dyDescent="0.25">
      <c r="AA48332"/>
      <c r="AB48332"/>
      <c r="AC48332"/>
    </row>
    <row r="48333" spans="27:29" x14ac:dyDescent="0.25">
      <c r="AA48333"/>
      <c r="AB48333"/>
      <c r="AC48333"/>
    </row>
    <row r="48334" spans="27:29" x14ac:dyDescent="0.25">
      <c r="AA48334"/>
      <c r="AB48334"/>
      <c r="AC48334"/>
    </row>
    <row r="48335" spans="27:29" x14ac:dyDescent="0.25">
      <c r="AA48335"/>
      <c r="AB48335"/>
      <c r="AC48335"/>
    </row>
    <row r="48336" spans="27:29" x14ac:dyDescent="0.25">
      <c r="AA48336"/>
      <c r="AB48336"/>
      <c r="AC48336"/>
    </row>
    <row r="48337" spans="27:29" x14ac:dyDescent="0.25">
      <c r="AA48337"/>
      <c r="AB48337"/>
      <c r="AC48337"/>
    </row>
    <row r="48338" spans="27:29" x14ac:dyDescent="0.25">
      <c r="AA48338"/>
      <c r="AB48338"/>
      <c r="AC48338"/>
    </row>
    <row r="48339" spans="27:29" x14ac:dyDescent="0.25">
      <c r="AA48339"/>
      <c r="AB48339"/>
      <c r="AC48339"/>
    </row>
    <row r="48340" spans="27:29" x14ac:dyDescent="0.25">
      <c r="AA48340"/>
      <c r="AB48340"/>
      <c r="AC48340"/>
    </row>
    <row r="48341" spans="27:29" x14ac:dyDescent="0.25">
      <c r="AA48341"/>
      <c r="AB48341"/>
      <c r="AC48341"/>
    </row>
    <row r="48342" spans="27:29" x14ac:dyDescent="0.25">
      <c r="AA48342"/>
      <c r="AB48342"/>
      <c r="AC48342"/>
    </row>
    <row r="48343" spans="27:29" x14ac:dyDescent="0.25">
      <c r="AA48343"/>
      <c r="AB48343"/>
      <c r="AC48343"/>
    </row>
    <row r="48344" spans="27:29" x14ac:dyDescent="0.25">
      <c r="AA48344"/>
      <c r="AB48344"/>
      <c r="AC48344"/>
    </row>
    <row r="48345" spans="27:29" x14ac:dyDescent="0.25">
      <c r="AA48345"/>
      <c r="AB48345"/>
      <c r="AC48345"/>
    </row>
    <row r="48346" spans="27:29" x14ac:dyDescent="0.25">
      <c r="AA48346"/>
      <c r="AB48346"/>
      <c r="AC48346"/>
    </row>
    <row r="48347" spans="27:29" x14ac:dyDescent="0.25">
      <c r="AA48347"/>
      <c r="AB48347"/>
      <c r="AC48347"/>
    </row>
    <row r="48348" spans="27:29" x14ac:dyDescent="0.25">
      <c r="AA48348"/>
      <c r="AB48348"/>
      <c r="AC48348"/>
    </row>
    <row r="48349" spans="27:29" x14ac:dyDescent="0.25">
      <c r="AA48349"/>
      <c r="AB48349"/>
      <c r="AC48349"/>
    </row>
    <row r="48350" spans="27:29" x14ac:dyDescent="0.25">
      <c r="AA48350"/>
      <c r="AB48350"/>
      <c r="AC48350"/>
    </row>
    <row r="48351" spans="27:29" x14ac:dyDescent="0.25">
      <c r="AA48351"/>
      <c r="AB48351"/>
      <c r="AC48351"/>
    </row>
    <row r="48352" spans="27:29" x14ac:dyDescent="0.25">
      <c r="AA48352"/>
      <c r="AB48352"/>
      <c r="AC48352"/>
    </row>
    <row r="48353" spans="27:29" x14ac:dyDescent="0.25">
      <c r="AA48353"/>
      <c r="AB48353"/>
      <c r="AC48353"/>
    </row>
    <row r="48354" spans="27:29" x14ac:dyDescent="0.25">
      <c r="AA48354"/>
      <c r="AB48354"/>
      <c r="AC48354"/>
    </row>
    <row r="48355" spans="27:29" x14ac:dyDescent="0.25">
      <c r="AA48355"/>
      <c r="AB48355"/>
      <c r="AC48355"/>
    </row>
    <row r="48356" spans="27:29" x14ac:dyDescent="0.25">
      <c r="AA48356"/>
      <c r="AB48356"/>
      <c r="AC48356"/>
    </row>
    <row r="48357" spans="27:29" x14ac:dyDescent="0.25">
      <c r="AA48357"/>
      <c r="AB48357"/>
      <c r="AC48357"/>
    </row>
    <row r="48358" spans="27:29" x14ac:dyDescent="0.25">
      <c r="AA48358"/>
      <c r="AB48358"/>
      <c r="AC48358"/>
    </row>
    <row r="48359" spans="27:29" x14ac:dyDescent="0.25">
      <c r="AA48359"/>
      <c r="AB48359"/>
      <c r="AC48359"/>
    </row>
    <row r="48360" spans="27:29" x14ac:dyDescent="0.25">
      <c r="AA48360"/>
      <c r="AB48360"/>
      <c r="AC48360"/>
    </row>
    <row r="48361" spans="27:29" x14ac:dyDescent="0.25">
      <c r="AA48361"/>
      <c r="AB48361"/>
      <c r="AC48361"/>
    </row>
    <row r="48362" spans="27:29" x14ac:dyDescent="0.25">
      <c r="AA48362"/>
      <c r="AB48362"/>
      <c r="AC48362"/>
    </row>
    <row r="48363" spans="27:29" x14ac:dyDescent="0.25">
      <c r="AA48363"/>
      <c r="AB48363"/>
      <c r="AC48363"/>
    </row>
    <row r="48364" spans="27:29" x14ac:dyDescent="0.25">
      <c r="AA48364"/>
      <c r="AB48364"/>
      <c r="AC48364"/>
    </row>
    <row r="48365" spans="27:29" x14ac:dyDescent="0.25">
      <c r="AA48365"/>
      <c r="AB48365"/>
      <c r="AC48365"/>
    </row>
    <row r="48366" spans="27:29" x14ac:dyDescent="0.25">
      <c r="AA48366"/>
      <c r="AB48366"/>
      <c r="AC48366"/>
    </row>
    <row r="48367" spans="27:29" x14ac:dyDescent="0.25">
      <c r="AA48367"/>
      <c r="AB48367"/>
      <c r="AC48367"/>
    </row>
    <row r="48368" spans="27:29" x14ac:dyDescent="0.25">
      <c r="AA48368"/>
      <c r="AB48368"/>
      <c r="AC48368"/>
    </row>
    <row r="48369" spans="27:29" x14ac:dyDescent="0.25">
      <c r="AA48369"/>
      <c r="AB48369"/>
      <c r="AC48369"/>
    </row>
    <row r="48370" spans="27:29" x14ac:dyDescent="0.25">
      <c r="AA48370"/>
      <c r="AB48370"/>
      <c r="AC48370"/>
    </row>
    <row r="48371" spans="27:29" x14ac:dyDescent="0.25">
      <c r="AA48371"/>
      <c r="AB48371"/>
      <c r="AC48371"/>
    </row>
    <row r="48372" spans="27:29" x14ac:dyDescent="0.25">
      <c r="AA48372"/>
      <c r="AB48372"/>
      <c r="AC48372"/>
    </row>
    <row r="48373" spans="27:29" x14ac:dyDescent="0.25">
      <c r="AA48373"/>
      <c r="AB48373"/>
      <c r="AC48373"/>
    </row>
    <row r="48374" spans="27:29" x14ac:dyDescent="0.25">
      <c r="AA48374"/>
      <c r="AB48374"/>
      <c r="AC48374"/>
    </row>
    <row r="48375" spans="27:29" x14ac:dyDescent="0.25">
      <c r="AA48375"/>
      <c r="AB48375"/>
      <c r="AC48375"/>
    </row>
    <row r="48376" spans="27:29" x14ac:dyDescent="0.25">
      <c r="AA48376"/>
      <c r="AB48376"/>
      <c r="AC48376"/>
    </row>
    <row r="48377" spans="27:29" x14ac:dyDescent="0.25">
      <c r="AA48377"/>
      <c r="AB48377"/>
      <c r="AC48377"/>
    </row>
    <row r="48378" spans="27:29" x14ac:dyDescent="0.25">
      <c r="AA48378"/>
      <c r="AB48378"/>
      <c r="AC48378"/>
    </row>
    <row r="48379" spans="27:29" x14ac:dyDescent="0.25">
      <c r="AA48379"/>
      <c r="AB48379"/>
      <c r="AC48379"/>
    </row>
    <row r="48380" spans="27:29" x14ac:dyDescent="0.25">
      <c r="AA48380"/>
      <c r="AB48380"/>
      <c r="AC48380"/>
    </row>
    <row r="48381" spans="27:29" x14ac:dyDescent="0.25">
      <c r="AA48381"/>
      <c r="AB48381"/>
      <c r="AC48381"/>
    </row>
    <row r="48382" spans="27:29" x14ac:dyDescent="0.25">
      <c r="AA48382"/>
      <c r="AB48382"/>
      <c r="AC48382"/>
    </row>
    <row r="48383" spans="27:29" x14ac:dyDescent="0.25">
      <c r="AA48383"/>
      <c r="AB48383"/>
      <c r="AC48383"/>
    </row>
    <row r="48384" spans="27:29" x14ac:dyDescent="0.25">
      <c r="AA48384"/>
      <c r="AB48384"/>
      <c r="AC48384"/>
    </row>
    <row r="48385" spans="27:29" x14ac:dyDescent="0.25">
      <c r="AA48385"/>
      <c r="AB48385"/>
      <c r="AC48385"/>
    </row>
    <row r="48386" spans="27:29" x14ac:dyDescent="0.25">
      <c r="AA48386"/>
      <c r="AB48386"/>
      <c r="AC48386"/>
    </row>
    <row r="48387" spans="27:29" x14ac:dyDescent="0.25">
      <c r="AA48387"/>
      <c r="AB48387"/>
      <c r="AC48387"/>
    </row>
    <row r="48388" spans="27:29" x14ac:dyDescent="0.25">
      <c r="AA48388"/>
      <c r="AB48388"/>
      <c r="AC48388"/>
    </row>
    <row r="48389" spans="27:29" x14ac:dyDescent="0.25">
      <c r="AA48389"/>
      <c r="AB48389"/>
      <c r="AC48389"/>
    </row>
    <row r="48390" spans="27:29" x14ac:dyDescent="0.25">
      <c r="AA48390"/>
      <c r="AB48390"/>
      <c r="AC48390"/>
    </row>
    <row r="48391" spans="27:29" x14ac:dyDescent="0.25">
      <c r="AA48391"/>
      <c r="AB48391"/>
      <c r="AC48391"/>
    </row>
    <row r="48392" spans="27:29" x14ac:dyDescent="0.25">
      <c r="AA48392"/>
      <c r="AB48392"/>
      <c r="AC48392"/>
    </row>
    <row r="48393" spans="27:29" x14ac:dyDescent="0.25">
      <c r="AA48393"/>
      <c r="AB48393"/>
      <c r="AC48393"/>
    </row>
    <row r="48394" spans="27:29" x14ac:dyDescent="0.25">
      <c r="AA48394"/>
      <c r="AB48394"/>
      <c r="AC48394"/>
    </row>
    <row r="48395" spans="27:29" x14ac:dyDescent="0.25">
      <c r="AA48395"/>
      <c r="AB48395"/>
      <c r="AC48395"/>
    </row>
    <row r="48396" spans="27:29" x14ac:dyDescent="0.25">
      <c r="AA48396"/>
      <c r="AB48396"/>
      <c r="AC48396"/>
    </row>
    <row r="48397" spans="27:29" x14ac:dyDescent="0.25">
      <c r="AA48397"/>
      <c r="AB48397"/>
      <c r="AC48397"/>
    </row>
    <row r="48398" spans="27:29" x14ac:dyDescent="0.25">
      <c r="AA48398"/>
      <c r="AB48398"/>
      <c r="AC48398"/>
    </row>
    <row r="48399" spans="27:29" x14ac:dyDescent="0.25">
      <c r="AA48399"/>
      <c r="AB48399"/>
      <c r="AC48399"/>
    </row>
    <row r="48400" spans="27:29" x14ac:dyDescent="0.25">
      <c r="AA48400"/>
      <c r="AB48400"/>
      <c r="AC48400"/>
    </row>
    <row r="48401" spans="27:29" x14ac:dyDescent="0.25">
      <c r="AA48401"/>
      <c r="AB48401"/>
      <c r="AC48401"/>
    </row>
    <row r="48402" spans="27:29" x14ac:dyDescent="0.25">
      <c r="AA48402"/>
      <c r="AB48402"/>
      <c r="AC48402"/>
    </row>
    <row r="48403" spans="27:29" x14ac:dyDescent="0.25">
      <c r="AA48403"/>
      <c r="AB48403"/>
      <c r="AC48403"/>
    </row>
    <row r="48404" spans="27:29" x14ac:dyDescent="0.25">
      <c r="AA48404"/>
      <c r="AB48404"/>
      <c r="AC48404"/>
    </row>
    <row r="48405" spans="27:29" x14ac:dyDescent="0.25">
      <c r="AA48405"/>
      <c r="AB48405"/>
      <c r="AC48405"/>
    </row>
    <row r="48406" spans="27:29" x14ac:dyDescent="0.25">
      <c r="AA48406"/>
      <c r="AB48406"/>
      <c r="AC48406"/>
    </row>
    <row r="48407" spans="27:29" x14ac:dyDescent="0.25">
      <c r="AA48407"/>
      <c r="AB48407"/>
      <c r="AC48407"/>
    </row>
    <row r="48408" spans="27:29" x14ac:dyDescent="0.25">
      <c r="AA48408"/>
      <c r="AB48408"/>
      <c r="AC48408"/>
    </row>
    <row r="48409" spans="27:29" x14ac:dyDescent="0.25">
      <c r="AA48409"/>
      <c r="AB48409"/>
      <c r="AC48409"/>
    </row>
    <row r="48410" spans="27:29" x14ac:dyDescent="0.25">
      <c r="AA48410"/>
      <c r="AB48410"/>
      <c r="AC48410"/>
    </row>
    <row r="48411" spans="27:29" x14ac:dyDescent="0.25">
      <c r="AA48411"/>
      <c r="AB48411"/>
      <c r="AC48411"/>
    </row>
    <row r="48412" spans="27:29" x14ac:dyDescent="0.25">
      <c r="AA48412"/>
      <c r="AB48412"/>
      <c r="AC48412"/>
    </row>
    <row r="48413" spans="27:29" x14ac:dyDescent="0.25">
      <c r="AA48413"/>
      <c r="AB48413"/>
      <c r="AC48413"/>
    </row>
    <row r="48414" spans="27:29" x14ac:dyDescent="0.25">
      <c r="AA48414"/>
      <c r="AB48414"/>
      <c r="AC48414"/>
    </row>
    <row r="48415" spans="27:29" x14ac:dyDescent="0.25">
      <c r="AA48415"/>
      <c r="AB48415"/>
      <c r="AC48415"/>
    </row>
    <row r="48416" spans="27:29" x14ac:dyDescent="0.25">
      <c r="AA48416"/>
      <c r="AB48416"/>
      <c r="AC48416"/>
    </row>
    <row r="48417" spans="27:29" x14ac:dyDescent="0.25">
      <c r="AA48417"/>
      <c r="AB48417"/>
      <c r="AC48417"/>
    </row>
    <row r="48418" spans="27:29" x14ac:dyDescent="0.25">
      <c r="AA48418"/>
      <c r="AB48418"/>
      <c r="AC48418"/>
    </row>
    <row r="48419" spans="27:29" x14ac:dyDescent="0.25">
      <c r="AA48419"/>
      <c r="AB48419"/>
      <c r="AC48419"/>
    </row>
    <row r="48420" spans="27:29" x14ac:dyDescent="0.25">
      <c r="AA48420"/>
      <c r="AB48420"/>
      <c r="AC48420"/>
    </row>
    <row r="48421" spans="27:29" x14ac:dyDescent="0.25">
      <c r="AA48421"/>
      <c r="AB48421"/>
      <c r="AC48421"/>
    </row>
    <row r="48422" spans="27:29" x14ac:dyDescent="0.25">
      <c r="AA48422"/>
      <c r="AB48422"/>
      <c r="AC48422"/>
    </row>
    <row r="48423" spans="27:29" x14ac:dyDescent="0.25">
      <c r="AA48423"/>
      <c r="AB48423"/>
      <c r="AC48423"/>
    </row>
    <row r="48424" spans="27:29" x14ac:dyDescent="0.25">
      <c r="AA48424"/>
      <c r="AB48424"/>
      <c r="AC48424"/>
    </row>
    <row r="48425" spans="27:29" x14ac:dyDescent="0.25">
      <c r="AA48425"/>
      <c r="AB48425"/>
      <c r="AC48425"/>
    </row>
    <row r="48426" spans="27:29" x14ac:dyDescent="0.25">
      <c r="AA48426"/>
      <c r="AB48426"/>
      <c r="AC48426"/>
    </row>
    <row r="48427" spans="27:29" x14ac:dyDescent="0.25">
      <c r="AA48427"/>
      <c r="AB48427"/>
      <c r="AC48427"/>
    </row>
    <row r="48428" spans="27:29" x14ac:dyDescent="0.25">
      <c r="AA48428"/>
      <c r="AB48428"/>
      <c r="AC48428"/>
    </row>
    <row r="48429" spans="27:29" x14ac:dyDescent="0.25">
      <c r="AA48429"/>
      <c r="AB48429"/>
      <c r="AC48429"/>
    </row>
    <row r="48430" spans="27:29" x14ac:dyDescent="0.25">
      <c r="AA48430"/>
      <c r="AB48430"/>
      <c r="AC48430"/>
    </row>
    <row r="48431" spans="27:29" x14ac:dyDescent="0.25">
      <c r="AA48431"/>
      <c r="AB48431"/>
      <c r="AC48431"/>
    </row>
    <row r="48432" spans="27:29" x14ac:dyDescent="0.25">
      <c r="AA48432"/>
      <c r="AB48432"/>
      <c r="AC48432"/>
    </row>
    <row r="48433" spans="27:29" x14ac:dyDescent="0.25">
      <c r="AA48433"/>
      <c r="AB48433"/>
      <c r="AC48433"/>
    </row>
    <row r="48434" spans="27:29" x14ac:dyDescent="0.25">
      <c r="AA48434"/>
      <c r="AB48434"/>
      <c r="AC48434"/>
    </row>
    <row r="48435" spans="27:29" x14ac:dyDescent="0.25">
      <c r="AA48435"/>
      <c r="AB48435"/>
      <c r="AC48435"/>
    </row>
    <row r="48436" spans="27:29" x14ac:dyDescent="0.25">
      <c r="AA48436"/>
      <c r="AB48436"/>
      <c r="AC48436"/>
    </row>
    <row r="48437" spans="27:29" x14ac:dyDescent="0.25">
      <c r="AA48437"/>
      <c r="AB48437"/>
      <c r="AC48437"/>
    </row>
    <row r="48438" spans="27:29" x14ac:dyDescent="0.25">
      <c r="AA48438"/>
      <c r="AB48438"/>
      <c r="AC48438"/>
    </row>
    <row r="48439" spans="27:29" x14ac:dyDescent="0.25">
      <c r="AA48439"/>
      <c r="AB48439"/>
      <c r="AC48439"/>
    </row>
    <row r="48440" spans="27:29" x14ac:dyDescent="0.25">
      <c r="AA48440"/>
      <c r="AB48440"/>
      <c r="AC48440"/>
    </row>
    <row r="48441" spans="27:29" x14ac:dyDescent="0.25">
      <c r="AA48441"/>
      <c r="AB48441"/>
      <c r="AC48441"/>
    </row>
    <row r="48442" spans="27:29" x14ac:dyDescent="0.25">
      <c r="AA48442"/>
      <c r="AB48442"/>
      <c r="AC48442"/>
    </row>
    <row r="48443" spans="27:29" x14ac:dyDescent="0.25">
      <c r="AA48443"/>
      <c r="AB48443"/>
      <c r="AC48443"/>
    </row>
    <row r="48444" spans="27:29" x14ac:dyDescent="0.25">
      <c r="AA48444"/>
      <c r="AB48444"/>
      <c r="AC48444"/>
    </row>
    <row r="48445" spans="27:29" x14ac:dyDescent="0.25">
      <c r="AA48445"/>
      <c r="AB48445"/>
      <c r="AC48445"/>
    </row>
    <row r="48446" spans="27:29" x14ac:dyDescent="0.25">
      <c r="AA48446"/>
      <c r="AB48446"/>
      <c r="AC48446"/>
    </row>
    <row r="48447" spans="27:29" x14ac:dyDescent="0.25">
      <c r="AA48447"/>
      <c r="AB48447"/>
      <c r="AC48447"/>
    </row>
    <row r="48448" spans="27:29" x14ac:dyDescent="0.25">
      <c r="AA48448"/>
      <c r="AB48448"/>
      <c r="AC48448"/>
    </row>
    <row r="48449" spans="27:29" x14ac:dyDescent="0.25">
      <c r="AA48449"/>
      <c r="AB48449"/>
      <c r="AC48449"/>
    </row>
    <row r="48450" spans="27:29" x14ac:dyDescent="0.25">
      <c r="AA48450"/>
      <c r="AB48450"/>
      <c r="AC48450"/>
    </row>
    <row r="48451" spans="27:29" x14ac:dyDescent="0.25">
      <c r="AA48451"/>
      <c r="AB48451"/>
      <c r="AC48451"/>
    </row>
    <row r="48452" spans="27:29" x14ac:dyDescent="0.25">
      <c r="AA48452"/>
      <c r="AB48452"/>
      <c r="AC48452"/>
    </row>
    <row r="48453" spans="27:29" x14ac:dyDescent="0.25">
      <c r="AA48453"/>
      <c r="AB48453"/>
      <c r="AC48453"/>
    </row>
    <row r="48454" spans="27:29" x14ac:dyDescent="0.25">
      <c r="AA48454"/>
      <c r="AB48454"/>
      <c r="AC48454"/>
    </row>
    <row r="48455" spans="27:29" x14ac:dyDescent="0.25">
      <c r="AA48455"/>
      <c r="AB48455"/>
      <c r="AC48455"/>
    </row>
    <row r="48456" spans="27:29" x14ac:dyDescent="0.25">
      <c r="AA48456"/>
      <c r="AB48456"/>
      <c r="AC48456"/>
    </row>
    <row r="48457" spans="27:29" x14ac:dyDescent="0.25">
      <c r="AA48457"/>
      <c r="AB48457"/>
      <c r="AC48457"/>
    </row>
    <row r="48458" spans="27:29" x14ac:dyDescent="0.25">
      <c r="AA48458"/>
      <c r="AB48458"/>
      <c r="AC48458"/>
    </row>
    <row r="48459" spans="27:29" x14ac:dyDescent="0.25">
      <c r="AA48459"/>
      <c r="AB48459"/>
      <c r="AC48459"/>
    </row>
    <row r="48460" spans="27:29" x14ac:dyDescent="0.25">
      <c r="AA48460"/>
      <c r="AB48460"/>
      <c r="AC48460"/>
    </row>
    <row r="48461" spans="27:29" x14ac:dyDescent="0.25">
      <c r="AA48461"/>
      <c r="AB48461"/>
      <c r="AC48461"/>
    </row>
    <row r="48462" spans="27:29" x14ac:dyDescent="0.25">
      <c r="AA48462"/>
      <c r="AB48462"/>
      <c r="AC48462"/>
    </row>
    <row r="48463" spans="27:29" x14ac:dyDescent="0.25">
      <c r="AA48463"/>
      <c r="AB48463"/>
      <c r="AC48463"/>
    </row>
    <row r="48464" spans="27:29" x14ac:dyDescent="0.25">
      <c r="AA48464"/>
      <c r="AB48464"/>
      <c r="AC48464"/>
    </row>
    <row r="48465" spans="27:29" x14ac:dyDescent="0.25">
      <c r="AA48465"/>
      <c r="AB48465"/>
      <c r="AC48465"/>
    </row>
    <row r="48466" spans="27:29" x14ac:dyDescent="0.25">
      <c r="AA48466"/>
      <c r="AB48466"/>
      <c r="AC48466"/>
    </row>
    <row r="48467" spans="27:29" x14ac:dyDescent="0.25">
      <c r="AA48467"/>
      <c r="AB48467"/>
      <c r="AC48467"/>
    </row>
    <row r="48468" spans="27:29" x14ac:dyDescent="0.25">
      <c r="AA48468"/>
      <c r="AB48468"/>
      <c r="AC48468"/>
    </row>
    <row r="48469" spans="27:29" x14ac:dyDescent="0.25">
      <c r="AA48469"/>
      <c r="AB48469"/>
      <c r="AC48469"/>
    </row>
    <row r="48470" spans="27:29" x14ac:dyDescent="0.25">
      <c r="AA48470"/>
      <c r="AB48470"/>
      <c r="AC48470"/>
    </row>
    <row r="48471" spans="27:29" x14ac:dyDescent="0.25">
      <c r="AA48471"/>
      <c r="AB48471"/>
      <c r="AC48471"/>
    </row>
    <row r="48472" spans="27:29" x14ac:dyDescent="0.25">
      <c r="AA48472"/>
      <c r="AB48472"/>
      <c r="AC48472"/>
    </row>
    <row r="48473" spans="27:29" x14ac:dyDescent="0.25">
      <c r="AA48473"/>
      <c r="AB48473"/>
      <c r="AC48473"/>
    </row>
    <row r="48474" spans="27:29" x14ac:dyDescent="0.25">
      <c r="AA48474"/>
      <c r="AB48474"/>
      <c r="AC48474"/>
    </row>
    <row r="48475" spans="27:29" x14ac:dyDescent="0.25">
      <c r="AA48475"/>
      <c r="AB48475"/>
      <c r="AC48475"/>
    </row>
    <row r="48476" spans="27:29" x14ac:dyDescent="0.25">
      <c r="AA48476"/>
      <c r="AB48476"/>
      <c r="AC48476"/>
    </row>
    <row r="48477" spans="27:29" x14ac:dyDescent="0.25">
      <c r="AA48477"/>
      <c r="AB48477"/>
      <c r="AC48477"/>
    </row>
    <row r="48478" spans="27:29" x14ac:dyDescent="0.25">
      <c r="AA48478"/>
      <c r="AB48478"/>
      <c r="AC48478"/>
    </row>
    <row r="48479" spans="27:29" x14ac:dyDescent="0.25">
      <c r="AA48479"/>
      <c r="AB48479"/>
      <c r="AC48479"/>
    </row>
    <row r="48480" spans="27:29" x14ac:dyDescent="0.25">
      <c r="AA48480"/>
      <c r="AB48480"/>
      <c r="AC48480"/>
    </row>
    <row r="48481" spans="27:29" x14ac:dyDescent="0.25">
      <c r="AA48481"/>
      <c r="AB48481"/>
      <c r="AC48481"/>
    </row>
    <row r="48482" spans="27:29" x14ac:dyDescent="0.25">
      <c r="AA48482"/>
      <c r="AB48482"/>
      <c r="AC48482"/>
    </row>
    <row r="48483" spans="27:29" x14ac:dyDescent="0.25">
      <c r="AA48483"/>
      <c r="AB48483"/>
      <c r="AC48483"/>
    </row>
    <row r="48484" spans="27:29" x14ac:dyDescent="0.25">
      <c r="AA48484"/>
      <c r="AB48484"/>
      <c r="AC48484"/>
    </row>
    <row r="48485" spans="27:29" x14ac:dyDescent="0.25">
      <c r="AA48485"/>
      <c r="AB48485"/>
      <c r="AC48485"/>
    </row>
    <row r="48486" spans="27:29" x14ac:dyDescent="0.25">
      <c r="AA48486"/>
      <c r="AB48486"/>
      <c r="AC48486"/>
    </row>
    <row r="48487" spans="27:29" x14ac:dyDescent="0.25">
      <c r="AA48487"/>
      <c r="AB48487"/>
      <c r="AC48487"/>
    </row>
    <row r="48488" spans="27:29" x14ac:dyDescent="0.25">
      <c r="AA48488"/>
      <c r="AB48488"/>
      <c r="AC48488"/>
    </row>
    <row r="48489" spans="27:29" x14ac:dyDescent="0.25">
      <c r="AA48489"/>
      <c r="AB48489"/>
      <c r="AC48489"/>
    </row>
    <row r="48490" spans="27:29" x14ac:dyDescent="0.25">
      <c r="AA48490"/>
      <c r="AB48490"/>
      <c r="AC48490"/>
    </row>
    <row r="48491" spans="27:29" x14ac:dyDescent="0.25">
      <c r="AA48491"/>
      <c r="AB48491"/>
      <c r="AC48491"/>
    </row>
    <row r="48492" spans="27:29" x14ac:dyDescent="0.25">
      <c r="AA48492"/>
      <c r="AB48492"/>
      <c r="AC48492"/>
    </row>
    <row r="48493" spans="27:29" x14ac:dyDescent="0.25">
      <c r="AA48493"/>
      <c r="AB48493"/>
      <c r="AC48493"/>
    </row>
    <row r="48494" spans="27:29" x14ac:dyDescent="0.25">
      <c r="AA48494"/>
      <c r="AB48494"/>
      <c r="AC48494"/>
    </row>
    <row r="48495" spans="27:29" x14ac:dyDescent="0.25">
      <c r="AA48495"/>
      <c r="AB48495"/>
      <c r="AC48495"/>
    </row>
    <row r="48496" spans="27:29" x14ac:dyDescent="0.25">
      <c r="AA48496"/>
      <c r="AB48496"/>
      <c r="AC48496"/>
    </row>
    <row r="48497" spans="27:29" x14ac:dyDescent="0.25">
      <c r="AA48497"/>
      <c r="AB48497"/>
      <c r="AC48497"/>
    </row>
    <row r="48498" spans="27:29" x14ac:dyDescent="0.25">
      <c r="AA48498"/>
      <c r="AB48498"/>
      <c r="AC48498"/>
    </row>
    <row r="48499" spans="27:29" x14ac:dyDescent="0.25">
      <c r="AA48499"/>
      <c r="AB48499"/>
      <c r="AC48499"/>
    </row>
    <row r="48500" spans="27:29" x14ac:dyDescent="0.25">
      <c r="AA48500"/>
      <c r="AB48500"/>
      <c r="AC48500"/>
    </row>
    <row r="48501" spans="27:29" x14ac:dyDescent="0.25">
      <c r="AA48501"/>
      <c r="AB48501"/>
      <c r="AC48501"/>
    </row>
    <row r="48502" spans="27:29" x14ac:dyDescent="0.25">
      <c r="AA48502"/>
      <c r="AB48502"/>
      <c r="AC48502"/>
    </row>
    <row r="48503" spans="27:29" x14ac:dyDescent="0.25">
      <c r="AA48503"/>
      <c r="AB48503"/>
      <c r="AC48503"/>
    </row>
    <row r="48504" spans="27:29" x14ac:dyDescent="0.25">
      <c r="AA48504"/>
      <c r="AB48504"/>
      <c r="AC48504"/>
    </row>
    <row r="48505" spans="27:29" x14ac:dyDescent="0.25">
      <c r="AA48505"/>
      <c r="AB48505"/>
      <c r="AC48505"/>
    </row>
    <row r="48506" spans="27:29" x14ac:dyDescent="0.25">
      <c r="AA48506"/>
      <c r="AB48506"/>
      <c r="AC48506"/>
    </row>
    <row r="48507" spans="27:29" x14ac:dyDescent="0.25">
      <c r="AA48507"/>
      <c r="AB48507"/>
      <c r="AC48507"/>
    </row>
    <row r="48508" spans="27:29" x14ac:dyDescent="0.25">
      <c r="AA48508"/>
      <c r="AB48508"/>
      <c r="AC48508"/>
    </row>
    <row r="48509" spans="27:29" x14ac:dyDescent="0.25">
      <c r="AA48509"/>
      <c r="AB48509"/>
      <c r="AC48509"/>
    </row>
    <row r="48510" spans="27:29" x14ac:dyDescent="0.25">
      <c r="AA48510"/>
      <c r="AB48510"/>
      <c r="AC48510"/>
    </row>
    <row r="48511" spans="27:29" x14ac:dyDescent="0.25">
      <c r="AA48511"/>
      <c r="AB48511"/>
      <c r="AC48511"/>
    </row>
    <row r="48512" spans="27:29" x14ac:dyDescent="0.25">
      <c r="AA48512"/>
      <c r="AB48512"/>
      <c r="AC48512"/>
    </row>
    <row r="48513" spans="27:29" x14ac:dyDescent="0.25">
      <c r="AA48513"/>
      <c r="AB48513"/>
      <c r="AC48513"/>
    </row>
    <row r="48514" spans="27:29" x14ac:dyDescent="0.25">
      <c r="AA48514"/>
      <c r="AB48514"/>
      <c r="AC48514"/>
    </row>
    <row r="48515" spans="27:29" x14ac:dyDescent="0.25">
      <c r="AA48515"/>
      <c r="AB48515"/>
      <c r="AC48515"/>
    </row>
    <row r="48516" spans="27:29" x14ac:dyDescent="0.25">
      <c r="AA48516"/>
      <c r="AB48516"/>
      <c r="AC48516"/>
    </row>
    <row r="48517" spans="27:29" x14ac:dyDescent="0.25">
      <c r="AA48517"/>
      <c r="AB48517"/>
      <c r="AC48517"/>
    </row>
    <row r="48518" spans="27:29" x14ac:dyDescent="0.25">
      <c r="AA48518"/>
      <c r="AB48518"/>
      <c r="AC48518"/>
    </row>
    <row r="48519" spans="27:29" x14ac:dyDescent="0.25">
      <c r="AA48519"/>
      <c r="AB48519"/>
      <c r="AC48519"/>
    </row>
    <row r="48520" spans="27:29" x14ac:dyDescent="0.25">
      <c r="AA48520"/>
      <c r="AB48520"/>
      <c r="AC48520"/>
    </row>
    <row r="48521" spans="27:29" x14ac:dyDescent="0.25">
      <c r="AA48521"/>
      <c r="AB48521"/>
      <c r="AC48521"/>
    </row>
    <row r="48522" spans="27:29" x14ac:dyDescent="0.25">
      <c r="AA48522"/>
      <c r="AB48522"/>
      <c r="AC48522"/>
    </row>
    <row r="48523" spans="27:29" x14ac:dyDescent="0.25">
      <c r="AA48523"/>
      <c r="AB48523"/>
      <c r="AC48523"/>
    </row>
    <row r="48524" spans="27:29" x14ac:dyDescent="0.25">
      <c r="AA48524"/>
      <c r="AB48524"/>
      <c r="AC48524"/>
    </row>
    <row r="48525" spans="27:29" x14ac:dyDescent="0.25">
      <c r="AA48525"/>
      <c r="AB48525"/>
      <c r="AC48525"/>
    </row>
    <row r="48526" spans="27:29" x14ac:dyDescent="0.25">
      <c r="AA48526"/>
      <c r="AB48526"/>
      <c r="AC48526"/>
    </row>
    <row r="48527" spans="27:29" x14ac:dyDescent="0.25">
      <c r="AA48527"/>
      <c r="AB48527"/>
      <c r="AC48527"/>
    </row>
    <row r="48528" spans="27:29" x14ac:dyDescent="0.25">
      <c r="AA48528"/>
      <c r="AB48528"/>
      <c r="AC48528"/>
    </row>
    <row r="48529" spans="27:29" x14ac:dyDescent="0.25">
      <c r="AA48529"/>
      <c r="AB48529"/>
      <c r="AC48529"/>
    </row>
    <row r="48530" spans="27:29" x14ac:dyDescent="0.25">
      <c r="AA48530"/>
      <c r="AB48530"/>
      <c r="AC48530"/>
    </row>
    <row r="48531" spans="27:29" x14ac:dyDescent="0.25">
      <c r="AA48531"/>
      <c r="AB48531"/>
      <c r="AC48531"/>
    </row>
    <row r="48532" spans="27:29" x14ac:dyDescent="0.25">
      <c r="AA48532"/>
      <c r="AB48532"/>
      <c r="AC48532"/>
    </row>
    <row r="48533" spans="27:29" x14ac:dyDescent="0.25">
      <c r="AA48533"/>
      <c r="AB48533"/>
      <c r="AC48533"/>
    </row>
    <row r="48534" spans="27:29" x14ac:dyDescent="0.25">
      <c r="AA48534"/>
      <c r="AB48534"/>
      <c r="AC48534"/>
    </row>
    <row r="48535" spans="27:29" x14ac:dyDescent="0.25">
      <c r="AA48535"/>
      <c r="AB48535"/>
      <c r="AC48535"/>
    </row>
    <row r="48536" spans="27:29" x14ac:dyDescent="0.25">
      <c r="AA48536"/>
      <c r="AB48536"/>
      <c r="AC48536"/>
    </row>
    <row r="48537" spans="27:29" x14ac:dyDescent="0.25">
      <c r="AA48537"/>
      <c r="AB48537"/>
      <c r="AC48537"/>
    </row>
    <row r="48538" spans="27:29" x14ac:dyDescent="0.25">
      <c r="AA48538"/>
      <c r="AB48538"/>
      <c r="AC48538"/>
    </row>
    <row r="48539" spans="27:29" x14ac:dyDescent="0.25">
      <c r="AA48539"/>
      <c r="AB48539"/>
      <c r="AC48539"/>
    </row>
    <row r="48540" spans="27:29" x14ac:dyDescent="0.25">
      <c r="AA48540"/>
      <c r="AB48540"/>
      <c r="AC48540"/>
    </row>
    <row r="48541" spans="27:29" x14ac:dyDescent="0.25">
      <c r="AA48541"/>
      <c r="AB48541"/>
      <c r="AC48541"/>
    </row>
    <row r="48542" spans="27:29" x14ac:dyDescent="0.25">
      <c r="AA48542"/>
      <c r="AB48542"/>
      <c r="AC48542"/>
    </row>
    <row r="48543" spans="27:29" x14ac:dyDescent="0.25">
      <c r="AA48543"/>
      <c r="AB48543"/>
      <c r="AC48543"/>
    </row>
    <row r="48544" spans="27:29" x14ac:dyDescent="0.25">
      <c r="AA48544"/>
      <c r="AB48544"/>
      <c r="AC48544"/>
    </row>
    <row r="48545" spans="27:29" x14ac:dyDescent="0.25">
      <c r="AA48545"/>
      <c r="AB48545"/>
      <c r="AC48545"/>
    </row>
    <row r="48546" spans="27:29" x14ac:dyDescent="0.25">
      <c r="AA48546"/>
      <c r="AB48546"/>
      <c r="AC48546"/>
    </row>
    <row r="48547" spans="27:29" x14ac:dyDescent="0.25">
      <c r="AA48547"/>
      <c r="AB48547"/>
      <c r="AC48547"/>
    </row>
    <row r="48548" spans="27:29" x14ac:dyDescent="0.25">
      <c r="AA48548"/>
      <c r="AB48548"/>
      <c r="AC48548"/>
    </row>
    <row r="48549" spans="27:29" x14ac:dyDescent="0.25">
      <c r="AA48549"/>
      <c r="AB48549"/>
      <c r="AC48549"/>
    </row>
    <row r="48550" spans="27:29" x14ac:dyDescent="0.25">
      <c r="AA48550"/>
      <c r="AB48550"/>
      <c r="AC48550"/>
    </row>
    <row r="48551" spans="27:29" x14ac:dyDescent="0.25">
      <c r="AA48551"/>
      <c r="AB48551"/>
      <c r="AC48551"/>
    </row>
    <row r="48552" spans="27:29" x14ac:dyDescent="0.25">
      <c r="AA48552"/>
      <c r="AB48552"/>
      <c r="AC48552"/>
    </row>
    <row r="48553" spans="27:29" x14ac:dyDescent="0.25">
      <c r="AA48553"/>
      <c r="AB48553"/>
      <c r="AC48553"/>
    </row>
    <row r="48554" spans="27:29" x14ac:dyDescent="0.25">
      <c r="AA48554"/>
      <c r="AB48554"/>
      <c r="AC48554"/>
    </row>
    <row r="48555" spans="27:29" x14ac:dyDescent="0.25">
      <c r="AA48555"/>
      <c r="AB48555"/>
      <c r="AC48555"/>
    </row>
    <row r="48556" spans="27:29" x14ac:dyDescent="0.25">
      <c r="AA48556"/>
      <c r="AB48556"/>
      <c r="AC48556"/>
    </row>
    <row r="48557" spans="27:29" x14ac:dyDescent="0.25">
      <c r="AA48557"/>
      <c r="AB48557"/>
      <c r="AC48557"/>
    </row>
    <row r="48558" spans="27:29" x14ac:dyDescent="0.25">
      <c r="AA48558"/>
      <c r="AB48558"/>
      <c r="AC48558"/>
    </row>
    <row r="48559" spans="27:29" x14ac:dyDescent="0.25">
      <c r="AA48559"/>
      <c r="AB48559"/>
      <c r="AC48559"/>
    </row>
    <row r="48560" spans="27:29" x14ac:dyDescent="0.25">
      <c r="AA48560"/>
      <c r="AB48560"/>
      <c r="AC48560"/>
    </row>
    <row r="48561" spans="27:29" x14ac:dyDescent="0.25">
      <c r="AA48561"/>
      <c r="AB48561"/>
      <c r="AC48561"/>
    </row>
    <row r="48562" spans="27:29" x14ac:dyDescent="0.25">
      <c r="AA48562"/>
      <c r="AB48562"/>
      <c r="AC48562"/>
    </row>
    <row r="48563" spans="27:29" x14ac:dyDescent="0.25">
      <c r="AA48563"/>
      <c r="AB48563"/>
      <c r="AC48563"/>
    </row>
    <row r="48564" spans="27:29" x14ac:dyDescent="0.25">
      <c r="AA48564"/>
      <c r="AB48564"/>
      <c r="AC48564"/>
    </row>
    <row r="48565" spans="27:29" x14ac:dyDescent="0.25">
      <c r="AA48565"/>
      <c r="AB48565"/>
      <c r="AC48565"/>
    </row>
    <row r="48566" spans="27:29" x14ac:dyDescent="0.25">
      <c r="AA48566"/>
      <c r="AB48566"/>
      <c r="AC48566"/>
    </row>
    <row r="48567" spans="27:29" x14ac:dyDescent="0.25">
      <c r="AA48567"/>
      <c r="AB48567"/>
      <c r="AC48567"/>
    </row>
    <row r="48568" spans="27:29" x14ac:dyDescent="0.25">
      <c r="AA48568"/>
      <c r="AB48568"/>
      <c r="AC48568"/>
    </row>
    <row r="48569" spans="27:29" x14ac:dyDescent="0.25">
      <c r="AA48569"/>
      <c r="AB48569"/>
      <c r="AC48569"/>
    </row>
    <row r="48570" spans="27:29" x14ac:dyDescent="0.25">
      <c r="AA48570"/>
      <c r="AB48570"/>
      <c r="AC48570"/>
    </row>
    <row r="48571" spans="27:29" x14ac:dyDescent="0.25">
      <c r="AA48571"/>
      <c r="AB48571"/>
      <c r="AC48571"/>
    </row>
    <row r="48572" spans="27:29" x14ac:dyDescent="0.25">
      <c r="AA48572"/>
      <c r="AB48572"/>
      <c r="AC48572"/>
    </row>
    <row r="48573" spans="27:29" x14ac:dyDescent="0.25">
      <c r="AA48573"/>
      <c r="AB48573"/>
      <c r="AC48573"/>
    </row>
    <row r="48574" spans="27:29" x14ac:dyDescent="0.25">
      <c r="AA48574"/>
      <c r="AB48574"/>
      <c r="AC48574"/>
    </row>
    <row r="48575" spans="27:29" x14ac:dyDescent="0.25">
      <c r="AA48575"/>
      <c r="AB48575"/>
      <c r="AC48575"/>
    </row>
    <row r="48576" spans="27:29" x14ac:dyDescent="0.25">
      <c r="AA48576"/>
      <c r="AB48576"/>
      <c r="AC48576"/>
    </row>
    <row r="48577" spans="27:29" x14ac:dyDescent="0.25">
      <c r="AA48577"/>
      <c r="AB48577"/>
      <c r="AC48577"/>
    </row>
    <row r="48578" spans="27:29" x14ac:dyDescent="0.25">
      <c r="AA48578"/>
      <c r="AB48578"/>
      <c r="AC48578"/>
    </row>
    <row r="48579" spans="27:29" x14ac:dyDescent="0.25">
      <c r="AA48579"/>
      <c r="AB48579"/>
      <c r="AC48579"/>
    </row>
    <row r="48580" spans="27:29" x14ac:dyDescent="0.25">
      <c r="AA48580"/>
      <c r="AB48580"/>
      <c r="AC48580"/>
    </row>
    <row r="48581" spans="27:29" x14ac:dyDescent="0.25">
      <c r="AA48581"/>
      <c r="AB48581"/>
      <c r="AC48581"/>
    </row>
    <row r="48582" spans="27:29" x14ac:dyDescent="0.25">
      <c r="AA48582"/>
      <c r="AB48582"/>
      <c r="AC48582"/>
    </row>
    <row r="48583" spans="27:29" x14ac:dyDescent="0.25">
      <c r="AA48583"/>
      <c r="AB48583"/>
      <c r="AC48583"/>
    </row>
    <row r="48584" spans="27:29" x14ac:dyDescent="0.25">
      <c r="AA48584"/>
      <c r="AB48584"/>
      <c r="AC48584"/>
    </row>
    <row r="48585" spans="27:29" x14ac:dyDescent="0.25">
      <c r="AA48585"/>
      <c r="AB48585"/>
      <c r="AC48585"/>
    </row>
    <row r="48586" spans="27:29" x14ac:dyDescent="0.25">
      <c r="AA48586"/>
      <c r="AB48586"/>
      <c r="AC48586"/>
    </row>
    <row r="48587" spans="27:29" x14ac:dyDescent="0.25">
      <c r="AA48587"/>
      <c r="AB48587"/>
      <c r="AC48587"/>
    </row>
    <row r="48588" spans="27:29" x14ac:dyDescent="0.25">
      <c r="AA48588"/>
      <c r="AB48588"/>
      <c r="AC48588"/>
    </row>
    <row r="48589" spans="27:29" x14ac:dyDescent="0.25">
      <c r="AA48589"/>
      <c r="AB48589"/>
      <c r="AC48589"/>
    </row>
    <row r="48590" spans="27:29" x14ac:dyDescent="0.25">
      <c r="AA48590"/>
      <c r="AB48590"/>
      <c r="AC48590"/>
    </row>
    <row r="48591" spans="27:29" x14ac:dyDescent="0.25">
      <c r="AA48591"/>
      <c r="AB48591"/>
      <c r="AC48591"/>
    </row>
    <row r="48592" spans="27:29" x14ac:dyDescent="0.25">
      <c r="AA48592"/>
      <c r="AB48592"/>
      <c r="AC48592"/>
    </row>
    <row r="48593" spans="27:29" x14ac:dyDescent="0.25">
      <c r="AA48593"/>
      <c r="AB48593"/>
      <c r="AC48593"/>
    </row>
    <row r="48594" spans="27:29" x14ac:dyDescent="0.25">
      <c r="AA48594"/>
      <c r="AB48594"/>
      <c r="AC48594"/>
    </row>
    <row r="48595" spans="27:29" x14ac:dyDescent="0.25">
      <c r="AA48595"/>
      <c r="AB48595"/>
      <c r="AC48595"/>
    </row>
    <row r="48596" spans="27:29" x14ac:dyDescent="0.25">
      <c r="AA48596"/>
      <c r="AB48596"/>
      <c r="AC48596"/>
    </row>
    <row r="48597" spans="27:29" x14ac:dyDescent="0.25">
      <c r="AA48597"/>
      <c r="AB48597"/>
      <c r="AC48597"/>
    </row>
    <row r="48598" spans="27:29" x14ac:dyDescent="0.25">
      <c r="AA48598"/>
      <c r="AB48598"/>
      <c r="AC48598"/>
    </row>
    <row r="48599" spans="27:29" x14ac:dyDescent="0.25">
      <c r="AA48599"/>
      <c r="AB48599"/>
      <c r="AC48599"/>
    </row>
    <row r="48600" spans="27:29" x14ac:dyDescent="0.25">
      <c r="AA48600"/>
      <c r="AB48600"/>
      <c r="AC48600"/>
    </row>
    <row r="48601" spans="27:29" x14ac:dyDescent="0.25">
      <c r="AA48601"/>
      <c r="AB48601"/>
      <c r="AC48601"/>
    </row>
    <row r="48602" spans="27:29" x14ac:dyDescent="0.25">
      <c r="AA48602"/>
      <c r="AB48602"/>
      <c r="AC48602"/>
    </row>
    <row r="48603" spans="27:29" x14ac:dyDescent="0.25">
      <c r="AA48603"/>
      <c r="AB48603"/>
      <c r="AC48603"/>
    </row>
    <row r="48604" spans="27:29" x14ac:dyDescent="0.25">
      <c r="AA48604"/>
      <c r="AB48604"/>
      <c r="AC48604"/>
    </row>
    <row r="48605" spans="27:29" x14ac:dyDescent="0.25">
      <c r="AA48605"/>
      <c r="AB48605"/>
      <c r="AC48605"/>
    </row>
    <row r="48606" spans="27:29" x14ac:dyDescent="0.25">
      <c r="AA48606"/>
      <c r="AB48606"/>
      <c r="AC48606"/>
    </row>
    <row r="48607" spans="27:29" x14ac:dyDescent="0.25">
      <c r="AA48607"/>
      <c r="AB48607"/>
      <c r="AC48607"/>
    </row>
    <row r="48608" spans="27:29" x14ac:dyDescent="0.25">
      <c r="AA48608"/>
      <c r="AB48608"/>
      <c r="AC48608"/>
    </row>
    <row r="48609" spans="27:29" x14ac:dyDescent="0.25">
      <c r="AA48609"/>
      <c r="AB48609"/>
      <c r="AC48609"/>
    </row>
    <row r="48610" spans="27:29" x14ac:dyDescent="0.25">
      <c r="AA48610"/>
      <c r="AB48610"/>
      <c r="AC48610"/>
    </row>
    <row r="48611" spans="27:29" x14ac:dyDescent="0.25">
      <c r="AA48611"/>
      <c r="AB48611"/>
      <c r="AC48611"/>
    </row>
    <row r="48612" spans="27:29" x14ac:dyDescent="0.25">
      <c r="AA48612"/>
      <c r="AB48612"/>
      <c r="AC48612"/>
    </row>
    <row r="48613" spans="27:29" x14ac:dyDescent="0.25">
      <c r="AA48613"/>
      <c r="AB48613"/>
      <c r="AC48613"/>
    </row>
    <row r="48614" spans="27:29" x14ac:dyDescent="0.25">
      <c r="AA48614"/>
      <c r="AB48614"/>
      <c r="AC48614"/>
    </row>
    <row r="48615" spans="27:29" x14ac:dyDescent="0.25">
      <c r="AA48615"/>
      <c r="AB48615"/>
      <c r="AC48615"/>
    </row>
    <row r="48616" spans="27:29" x14ac:dyDescent="0.25">
      <c r="AA48616"/>
      <c r="AB48616"/>
      <c r="AC48616"/>
    </row>
    <row r="48617" spans="27:29" x14ac:dyDescent="0.25">
      <c r="AA48617"/>
      <c r="AB48617"/>
      <c r="AC48617"/>
    </row>
    <row r="48618" spans="27:29" x14ac:dyDescent="0.25">
      <c r="AA48618"/>
      <c r="AB48618"/>
      <c r="AC48618"/>
    </row>
    <row r="48619" spans="27:29" x14ac:dyDescent="0.25">
      <c r="AA48619"/>
      <c r="AB48619"/>
      <c r="AC48619"/>
    </row>
    <row r="48620" spans="27:29" x14ac:dyDescent="0.25">
      <c r="AA48620"/>
      <c r="AB48620"/>
      <c r="AC48620"/>
    </row>
    <row r="48621" spans="27:29" x14ac:dyDescent="0.25">
      <c r="AA48621"/>
      <c r="AB48621"/>
      <c r="AC48621"/>
    </row>
    <row r="48622" spans="27:29" x14ac:dyDescent="0.25">
      <c r="AA48622"/>
      <c r="AB48622"/>
      <c r="AC48622"/>
    </row>
    <row r="48623" spans="27:29" x14ac:dyDescent="0.25">
      <c r="AA48623"/>
      <c r="AB48623"/>
      <c r="AC48623"/>
    </row>
    <row r="48624" spans="27:29" x14ac:dyDescent="0.25">
      <c r="AA48624"/>
      <c r="AB48624"/>
      <c r="AC48624"/>
    </row>
    <row r="48625" spans="27:29" x14ac:dyDescent="0.25">
      <c r="AA48625"/>
      <c r="AB48625"/>
      <c r="AC48625"/>
    </row>
    <row r="48626" spans="27:29" x14ac:dyDescent="0.25">
      <c r="AA48626"/>
      <c r="AB48626"/>
      <c r="AC48626"/>
    </row>
    <row r="48627" spans="27:29" x14ac:dyDescent="0.25">
      <c r="AA48627"/>
      <c r="AB48627"/>
      <c r="AC48627"/>
    </row>
    <row r="48628" spans="27:29" x14ac:dyDescent="0.25">
      <c r="AA48628"/>
      <c r="AB48628"/>
      <c r="AC48628"/>
    </row>
    <row r="48629" spans="27:29" x14ac:dyDescent="0.25">
      <c r="AA48629"/>
      <c r="AB48629"/>
      <c r="AC48629"/>
    </row>
    <row r="48630" spans="27:29" x14ac:dyDescent="0.25">
      <c r="AA48630"/>
      <c r="AB48630"/>
      <c r="AC48630"/>
    </row>
    <row r="48631" spans="27:29" x14ac:dyDescent="0.25">
      <c r="AA48631"/>
      <c r="AB48631"/>
      <c r="AC48631"/>
    </row>
    <row r="48632" spans="27:29" x14ac:dyDescent="0.25">
      <c r="AA48632"/>
      <c r="AB48632"/>
      <c r="AC48632"/>
    </row>
    <row r="48633" spans="27:29" x14ac:dyDescent="0.25">
      <c r="AA48633"/>
      <c r="AB48633"/>
      <c r="AC48633"/>
    </row>
    <row r="48634" spans="27:29" x14ac:dyDescent="0.25">
      <c r="AA48634"/>
      <c r="AB48634"/>
      <c r="AC48634"/>
    </row>
    <row r="48635" spans="27:29" x14ac:dyDescent="0.25">
      <c r="AA48635"/>
      <c r="AB48635"/>
      <c r="AC48635"/>
    </row>
    <row r="48636" spans="27:29" x14ac:dyDescent="0.25">
      <c r="AA48636"/>
      <c r="AB48636"/>
      <c r="AC48636"/>
    </row>
    <row r="48637" spans="27:29" x14ac:dyDescent="0.25">
      <c r="AA48637"/>
      <c r="AB48637"/>
      <c r="AC48637"/>
    </row>
    <row r="48638" spans="27:29" x14ac:dyDescent="0.25">
      <c r="AA48638"/>
      <c r="AB48638"/>
      <c r="AC48638"/>
    </row>
    <row r="48639" spans="27:29" x14ac:dyDescent="0.25">
      <c r="AA48639"/>
      <c r="AB48639"/>
      <c r="AC48639"/>
    </row>
    <row r="48640" spans="27:29" x14ac:dyDescent="0.25">
      <c r="AA48640"/>
      <c r="AB48640"/>
      <c r="AC48640"/>
    </row>
    <row r="48641" spans="27:29" x14ac:dyDescent="0.25">
      <c r="AA48641"/>
      <c r="AB48641"/>
      <c r="AC48641"/>
    </row>
    <row r="48642" spans="27:29" x14ac:dyDescent="0.25">
      <c r="AA48642"/>
      <c r="AB48642"/>
      <c r="AC48642"/>
    </row>
    <row r="48643" spans="27:29" x14ac:dyDescent="0.25">
      <c r="AA48643"/>
      <c r="AB48643"/>
      <c r="AC48643"/>
    </row>
    <row r="48644" spans="27:29" x14ac:dyDescent="0.25">
      <c r="AA48644"/>
      <c r="AB48644"/>
      <c r="AC48644"/>
    </row>
    <row r="48645" spans="27:29" x14ac:dyDescent="0.25">
      <c r="AA48645"/>
      <c r="AB48645"/>
      <c r="AC48645"/>
    </row>
    <row r="48646" spans="27:29" x14ac:dyDescent="0.25">
      <c r="AA48646"/>
      <c r="AB48646"/>
      <c r="AC48646"/>
    </row>
    <row r="48647" spans="27:29" x14ac:dyDescent="0.25">
      <c r="AA48647"/>
      <c r="AB48647"/>
      <c r="AC48647"/>
    </row>
    <row r="48648" spans="27:29" x14ac:dyDescent="0.25">
      <c r="AA48648"/>
      <c r="AB48648"/>
      <c r="AC48648"/>
    </row>
    <row r="48649" spans="27:29" x14ac:dyDescent="0.25">
      <c r="AA48649"/>
      <c r="AB48649"/>
      <c r="AC48649"/>
    </row>
    <row r="48650" spans="27:29" x14ac:dyDescent="0.25">
      <c r="AA48650"/>
      <c r="AB48650"/>
      <c r="AC48650"/>
    </row>
    <row r="48651" spans="27:29" x14ac:dyDescent="0.25">
      <c r="AA48651"/>
      <c r="AB48651"/>
      <c r="AC48651"/>
    </row>
    <row r="48652" spans="27:29" x14ac:dyDescent="0.25">
      <c r="AA48652"/>
      <c r="AB48652"/>
      <c r="AC48652"/>
    </row>
    <row r="48653" spans="27:29" x14ac:dyDescent="0.25">
      <c r="AA48653"/>
      <c r="AB48653"/>
      <c r="AC48653"/>
    </row>
    <row r="48654" spans="27:29" x14ac:dyDescent="0.25">
      <c r="AA48654"/>
      <c r="AB48654"/>
      <c r="AC48654"/>
    </row>
    <row r="48655" spans="27:29" x14ac:dyDescent="0.25">
      <c r="AA48655"/>
      <c r="AB48655"/>
      <c r="AC48655"/>
    </row>
    <row r="48656" spans="27:29" x14ac:dyDescent="0.25">
      <c r="AA48656"/>
      <c r="AB48656"/>
      <c r="AC48656"/>
    </row>
    <row r="48657" spans="27:29" x14ac:dyDescent="0.25">
      <c r="AA48657"/>
      <c r="AB48657"/>
      <c r="AC48657"/>
    </row>
    <row r="48658" spans="27:29" x14ac:dyDescent="0.25">
      <c r="AA48658"/>
      <c r="AB48658"/>
      <c r="AC48658"/>
    </row>
    <row r="48659" spans="27:29" x14ac:dyDescent="0.25">
      <c r="AA48659"/>
      <c r="AB48659"/>
      <c r="AC48659"/>
    </row>
    <row r="48660" spans="27:29" x14ac:dyDescent="0.25">
      <c r="AA48660"/>
      <c r="AB48660"/>
      <c r="AC48660"/>
    </row>
    <row r="48661" spans="27:29" x14ac:dyDescent="0.25">
      <c r="AA48661"/>
      <c r="AB48661"/>
      <c r="AC48661"/>
    </row>
    <row r="48662" spans="27:29" x14ac:dyDescent="0.25">
      <c r="AA48662"/>
      <c r="AB48662"/>
      <c r="AC48662"/>
    </row>
    <row r="48663" spans="27:29" x14ac:dyDescent="0.25">
      <c r="AA48663"/>
      <c r="AB48663"/>
      <c r="AC48663"/>
    </row>
    <row r="48664" spans="27:29" x14ac:dyDescent="0.25">
      <c r="AA48664"/>
      <c r="AB48664"/>
      <c r="AC48664"/>
    </row>
    <row r="48665" spans="27:29" x14ac:dyDescent="0.25">
      <c r="AA48665"/>
      <c r="AB48665"/>
      <c r="AC48665"/>
    </row>
    <row r="48666" spans="27:29" x14ac:dyDescent="0.25">
      <c r="AA48666"/>
      <c r="AB48666"/>
      <c r="AC48666"/>
    </row>
    <row r="48667" spans="27:29" x14ac:dyDescent="0.25">
      <c r="AA48667"/>
      <c r="AB48667"/>
      <c r="AC48667"/>
    </row>
    <row r="48668" spans="27:29" x14ac:dyDescent="0.25">
      <c r="AA48668"/>
      <c r="AB48668"/>
      <c r="AC48668"/>
    </row>
    <row r="48669" spans="27:29" x14ac:dyDescent="0.25">
      <c r="AA48669"/>
      <c r="AB48669"/>
      <c r="AC48669"/>
    </row>
    <row r="48670" spans="27:29" x14ac:dyDescent="0.25">
      <c r="AA48670"/>
      <c r="AB48670"/>
      <c r="AC48670"/>
    </row>
    <row r="48671" spans="27:29" x14ac:dyDescent="0.25">
      <c r="AA48671"/>
      <c r="AB48671"/>
      <c r="AC48671"/>
    </row>
    <row r="48672" spans="27:29" x14ac:dyDescent="0.25">
      <c r="AA48672"/>
      <c r="AB48672"/>
      <c r="AC48672"/>
    </row>
    <row r="48673" spans="27:29" x14ac:dyDescent="0.25">
      <c r="AA48673"/>
      <c r="AB48673"/>
      <c r="AC48673"/>
    </row>
    <row r="48674" spans="27:29" x14ac:dyDescent="0.25">
      <c r="AA48674"/>
      <c r="AB48674"/>
      <c r="AC48674"/>
    </row>
    <row r="48675" spans="27:29" x14ac:dyDescent="0.25">
      <c r="AA48675"/>
      <c r="AB48675"/>
      <c r="AC48675"/>
    </row>
    <row r="48676" spans="27:29" x14ac:dyDescent="0.25">
      <c r="AA48676"/>
      <c r="AB48676"/>
      <c r="AC48676"/>
    </row>
    <row r="48677" spans="27:29" x14ac:dyDescent="0.25">
      <c r="AA48677"/>
      <c r="AB48677"/>
      <c r="AC48677"/>
    </row>
    <row r="48678" spans="27:29" x14ac:dyDescent="0.25">
      <c r="AA48678"/>
      <c r="AB48678"/>
      <c r="AC48678"/>
    </row>
    <row r="48679" spans="27:29" x14ac:dyDescent="0.25">
      <c r="AA48679"/>
      <c r="AB48679"/>
      <c r="AC48679"/>
    </row>
    <row r="48680" spans="27:29" x14ac:dyDescent="0.25">
      <c r="AA48680"/>
      <c r="AB48680"/>
      <c r="AC48680"/>
    </row>
    <row r="48681" spans="27:29" x14ac:dyDescent="0.25">
      <c r="AA48681"/>
      <c r="AB48681"/>
      <c r="AC48681"/>
    </row>
    <row r="48682" spans="27:29" x14ac:dyDescent="0.25">
      <c r="AA48682"/>
      <c r="AB48682"/>
      <c r="AC48682"/>
    </row>
    <row r="48683" spans="27:29" x14ac:dyDescent="0.25">
      <c r="AA48683"/>
      <c r="AB48683"/>
      <c r="AC48683"/>
    </row>
    <row r="48684" spans="27:29" x14ac:dyDescent="0.25">
      <c r="AA48684"/>
      <c r="AB48684"/>
      <c r="AC48684"/>
    </row>
    <row r="48685" spans="27:29" x14ac:dyDescent="0.25">
      <c r="AA48685"/>
      <c r="AB48685"/>
      <c r="AC48685"/>
    </row>
    <row r="48686" spans="27:29" x14ac:dyDescent="0.25">
      <c r="AA48686"/>
      <c r="AB48686"/>
      <c r="AC48686"/>
    </row>
    <row r="48687" spans="27:29" x14ac:dyDescent="0.25">
      <c r="AA48687"/>
      <c r="AB48687"/>
      <c r="AC48687"/>
    </row>
    <row r="48688" spans="27:29" x14ac:dyDescent="0.25">
      <c r="AA48688"/>
      <c r="AB48688"/>
      <c r="AC48688"/>
    </row>
    <row r="48689" spans="27:29" x14ac:dyDescent="0.25">
      <c r="AA48689"/>
      <c r="AB48689"/>
      <c r="AC48689"/>
    </row>
    <row r="48690" spans="27:29" x14ac:dyDescent="0.25">
      <c r="AA48690"/>
      <c r="AB48690"/>
      <c r="AC48690"/>
    </row>
    <row r="48691" spans="27:29" x14ac:dyDescent="0.25">
      <c r="AA48691"/>
      <c r="AB48691"/>
      <c r="AC48691"/>
    </row>
    <row r="48692" spans="27:29" x14ac:dyDescent="0.25">
      <c r="AA48692"/>
      <c r="AB48692"/>
      <c r="AC48692"/>
    </row>
    <row r="48693" spans="27:29" x14ac:dyDescent="0.25">
      <c r="AA48693"/>
      <c r="AB48693"/>
      <c r="AC48693"/>
    </row>
    <row r="48694" spans="27:29" x14ac:dyDescent="0.25">
      <c r="AA48694"/>
      <c r="AB48694"/>
      <c r="AC48694"/>
    </row>
    <row r="48695" spans="27:29" x14ac:dyDescent="0.25">
      <c r="AA48695"/>
      <c r="AB48695"/>
      <c r="AC48695"/>
    </row>
    <row r="48696" spans="27:29" x14ac:dyDescent="0.25">
      <c r="AA48696"/>
      <c r="AB48696"/>
      <c r="AC48696"/>
    </row>
    <row r="48697" spans="27:29" x14ac:dyDescent="0.25">
      <c r="AA48697"/>
      <c r="AB48697"/>
      <c r="AC48697"/>
    </row>
    <row r="48698" spans="27:29" x14ac:dyDescent="0.25">
      <c r="AA48698"/>
      <c r="AB48698"/>
      <c r="AC48698"/>
    </row>
    <row r="48699" spans="27:29" x14ac:dyDescent="0.25">
      <c r="AA48699"/>
      <c r="AB48699"/>
      <c r="AC48699"/>
    </row>
    <row r="48700" spans="27:29" x14ac:dyDescent="0.25">
      <c r="AA48700"/>
      <c r="AB48700"/>
      <c r="AC48700"/>
    </row>
    <row r="48701" spans="27:29" x14ac:dyDescent="0.25">
      <c r="AA48701"/>
      <c r="AB48701"/>
      <c r="AC48701"/>
    </row>
    <row r="48702" spans="27:29" x14ac:dyDescent="0.25">
      <c r="AA48702"/>
      <c r="AB48702"/>
      <c r="AC48702"/>
    </row>
    <row r="48703" spans="27:29" x14ac:dyDescent="0.25">
      <c r="AA48703"/>
      <c r="AB48703"/>
      <c r="AC48703"/>
    </row>
    <row r="48704" spans="27:29" x14ac:dyDescent="0.25">
      <c r="AA48704"/>
      <c r="AB48704"/>
      <c r="AC48704"/>
    </row>
    <row r="48705" spans="27:29" x14ac:dyDescent="0.25">
      <c r="AA48705"/>
      <c r="AB48705"/>
      <c r="AC48705"/>
    </row>
    <row r="48706" spans="27:29" x14ac:dyDescent="0.25">
      <c r="AA48706"/>
      <c r="AB48706"/>
      <c r="AC48706"/>
    </row>
    <row r="48707" spans="27:29" x14ac:dyDescent="0.25">
      <c r="AA48707"/>
      <c r="AB48707"/>
      <c r="AC48707"/>
    </row>
    <row r="48708" spans="27:29" x14ac:dyDescent="0.25">
      <c r="AA48708"/>
      <c r="AB48708"/>
      <c r="AC48708"/>
    </row>
    <row r="48709" spans="27:29" x14ac:dyDescent="0.25">
      <c r="AA48709"/>
      <c r="AB48709"/>
      <c r="AC48709"/>
    </row>
    <row r="48710" spans="27:29" x14ac:dyDescent="0.25">
      <c r="AA48710"/>
      <c r="AB48710"/>
      <c r="AC48710"/>
    </row>
    <row r="48711" spans="27:29" x14ac:dyDescent="0.25">
      <c r="AA48711"/>
      <c r="AB48711"/>
      <c r="AC48711"/>
    </row>
    <row r="48712" spans="27:29" x14ac:dyDescent="0.25">
      <c r="AA48712"/>
      <c r="AB48712"/>
      <c r="AC48712"/>
    </row>
    <row r="48713" spans="27:29" x14ac:dyDescent="0.25">
      <c r="AA48713"/>
      <c r="AB48713"/>
      <c r="AC48713"/>
    </row>
    <row r="48714" spans="27:29" x14ac:dyDescent="0.25">
      <c r="AA48714"/>
      <c r="AB48714"/>
      <c r="AC48714"/>
    </row>
    <row r="48715" spans="27:29" x14ac:dyDescent="0.25">
      <c r="AA48715"/>
      <c r="AB48715"/>
      <c r="AC48715"/>
    </row>
    <row r="48716" spans="27:29" x14ac:dyDescent="0.25">
      <c r="AA48716"/>
      <c r="AB48716"/>
      <c r="AC48716"/>
    </row>
    <row r="48717" spans="27:29" x14ac:dyDescent="0.25">
      <c r="AA48717"/>
      <c r="AB48717"/>
      <c r="AC48717"/>
    </row>
    <row r="48718" spans="27:29" x14ac:dyDescent="0.25">
      <c r="AA48718"/>
      <c r="AB48718"/>
      <c r="AC48718"/>
    </row>
    <row r="48719" spans="27:29" x14ac:dyDescent="0.25">
      <c r="AA48719"/>
      <c r="AB48719"/>
      <c r="AC48719"/>
    </row>
    <row r="48720" spans="27:29" x14ac:dyDescent="0.25">
      <c r="AA48720"/>
      <c r="AB48720"/>
      <c r="AC48720"/>
    </row>
    <row r="48721" spans="27:29" x14ac:dyDescent="0.25">
      <c r="AA48721"/>
      <c r="AB48721"/>
      <c r="AC48721"/>
    </row>
    <row r="48722" spans="27:29" x14ac:dyDescent="0.25">
      <c r="AA48722"/>
      <c r="AB48722"/>
      <c r="AC48722"/>
    </row>
    <row r="48723" spans="27:29" x14ac:dyDescent="0.25">
      <c r="AA48723"/>
      <c r="AB48723"/>
      <c r="AC48723"/>
    </row>
    <row r="48724" spans="27:29" x14ac:dyDescent="0.25">
      <c r="AA48724"/>
      <c r="AB48724"/>
      <c r="AC48724"/>
    </row>
    <row r="48725" spans="27:29" x14ac:dyDescent="0.25">
      <c r="AA48725"/>
      <c r="AB48725"/>
      <c r="AC48725"/>
    </row>
    <row r="48726" spans="27:29" x14ac:dyDescent="0.25">
      <c r="AA48726"/>
      <c r="AB48726"/>
      <c r="AC48726"/>
    </row>
    <row r="48727" spans="27:29" x14ac:dyDescent="0.25">
      <c r="AA48727"/>
      <c r="AB48727"/>
      <c r="AC48727"/>
    </row>
    <row r="48728" spans="27:29" x14ac:dyDescent="0.25">
      <c r="AA48728"/>
      <c r="AB48728"/>
      <c r="AC48728"/>
    </row>
    <row r="48729" spans="27:29" x14ac:dyDescent="0.25">
      <c r="AA48729"/>
      <c r="AB48729"/>
      <c r="AC48729"/>
    </row>
    <row r="48730" spans="27:29" x14ac:dyDescent="0.25">
      <c r="AA48730"/>
      <c r="AB48730"/>
      <c r="AC48730"/>
    </row>
    <row r="48731" spans="27:29" x14ac:dyDescent="0.25">
      <c r="AA48731"/>
      <c r="AB48731"/>
      <c r="AC48731"/>
    </row>
    <row r="48732" spans="27:29" x14ac:dyDescent="0.25">
      <c r="AA48732"/>
      <c r="AB48732"/>
      <c r="AC48732"/>
    </row>
    <row r="48733" spans="27:29" x14ac:dyDescent="0.25">
      <c r="AA48733"/>
      <c r="AB48733"/>
      <c r="AC48733"/>
    </row>
    <row r="48734" spans="27:29" x14ac:dyDescent="0.25">
      <c r="AA48734"/>
      <c r="AB48734"/>
      <c r="AC48734"/>
    </row>
    <row r="48735" spans="27:29" x14ac:dyDescent="0.25">
      <c r="AA48735"/>
      <c r="AB48735"/>
      <c r="AC48735"/>
    </row>
    <row r="48736" spans="27:29" x14ac:dyDescent="0.25">
      <c r="AA48736"/>
      <c r="AB48736"/>
      <c r="AC48736"/>
    </row>
    <row r="48737" spans="27:29" x14ac:dyDescent="0.25">
      <c r="AA48737"/>
      <c r="AB48737"/>
      <c r="AC48737"/>
    </row>
    <row r="48738" spans="27:29" x14ac:dyDescent="0.25">
      <c r="AA48738"/>
      <c r="AB48738"/>
      <c r="AC48738"/>
    </row>
    <row r="48739" spans="27:29" x14ac:dyDescent="0.25">
      <c r="AA48739"/>
      <c r="AB48739"/>
      <c r="AC48739"/>
    </row>
    <row r="48740" spans="27:29" x14ac:dyDescent="0.25">
      <c r="AA48740"/>
      <c r="AB48740"/>
      <c r="AC48740"/>
    </row>
    <row r="48741" spans="27:29" x14ac:dyDescent="0.25">
      <c r="AA48741"/>
      <c r="AB48741"/>
      <c r="AC48741"/>
    </row>
    <row r="48742" spans="27:29" x14ac:dyDescent="0.25">
      <c r="AA48742"/>
      <c r="AB48742"/>
      <c r="AC48742"/>
    </row>
    <row r="48743" spans="27:29" x14ac:dyDescent="0.25">
      <c r="AA48743"/>
      <c r="AB48743"/>
      <c r="AC48743"/>
    </row>
    <row r="48744" spans="27:29" x14ac:dyDescent="0.25">
      <c r="AA48744"/>
      <c r="AB48744"/>
      <c r="AC48744"/>
    </row>
    <row r="48745" spans="27:29" x14ac:dyDescent="0.25">
      <c r="AA48745"/>
      <c r="AB48745"/>
      <c r="AC48745"/>
    </row>
    <row r="48746" spans="27:29" x14ac:dyDescent="0.25">
      <c r="AA48746"/>
      <c r="AB48746"/>
      <c r="AC48746"/>
    </row>
    <row r="48747" spans="27:29" x14ac:dyDescent="0.25">
      <c r="AA48747"/>
      <c r="AB48747"/>
      <c r="AC48747"/>
    </row>
    <row r="48748" spans="27:29" x14ac:dyDescent="0.25">
      <c r="AA48748"/>
      <c r="AB48748"/>
      <c r="AC48748"/>
    </row>
    <row r="48749" spans="27:29" x14ac:dyDescent="0.25">
      <c r="AA48749"/>
      <c r="AB48749"/>
      <c r="AC48749"/>
    </row>
    <row r="48750" spans="27:29" x14ac:dyDescent="0.25">
      <c r="AA48750"/>
      <c r="AB48750"/>
      <c r="AC48750"/>
    </row>
    <row r="48751" spans="27:29" x14ac:dyDescent="0.25">
      <c r="AA48751"/>
      <c r="AB48751"/>
      <c r="AC48751"/>
    </row>
    <row r="48752" spans="27:29" x14ac:dyDescent="0.25">
      <c r="AA48752"/>
      <c r="AB48752"/>
      <c r="AC48752"/>
    </row>
    <row r="48753" spans="27:29" x14ac:dyDescent="0.25">
      <c r="AA48753"/>
      <c r="AB48753"/>
      <c r="AC48753"/>
    </row>
    <row r="48754" spans="27:29" x14ac:dyDescent="0.25">
      <c r="AA48754"/>
      <c r="AB48754"/>
      <c r="AC48754"/>
    </row>
    <row r="48755" spans="27:29" x14ac:dyDescent="0.25">
      <c r="AA48755"/>
      <c r="AB48755"/>
      <c r="AC48755"/>
    </row>
    <row r="48756" spans="27:29" x14ac:dyDescent="0.25">
      <c r="AA48756"/>
      <c r="AB48756"/>
      <c r="AC48756"/>
    </row>
    <row r="48757" spans="27:29" x14ac:dyDescent="0.25">
      <c r="AA48757"/>
      <c r="AB48757"/>
      <c r="AC48757"/>
    </row>
    <row r="48758" spans="27:29" x14ac:dyDescent="0.25">
      <c r="AA48758"/>
      <c r="AB48758"/>
      <c r="AC48758"/>
    </row>
    <row r="48759" spans="27:29" x14ac:dyDescent="0.25">
      <c r="AA48759"/>
      <c r="AB48759"/>
      <c r="AC48759"/>
    </row>
    <row r="48760" spans="27:29" x14ac:dyDescent="0.25">
      <c r="AA48760"/>
      <c r="AB48760"/>
      <c r="AC48760"/>
    </row>
    <row r="48761" spans="27:29" x14ac:dyDescent="0.25">
      <c r="AA48761"/>
      <c r="AB48761"/>
      <c r="AC48761"/>
    </row>
    <row r="48762" spans="27:29" x14ac:dyDescent="0.25">
      <c r="AA48762"/>
      <c r="AB48762"/>
      <c r="AC48762"/>
    </row>
    <row r="48763" spans="27:29" x14ac:dyDescent="0.25">
      <c r="AA48763"/>
      <c r="AB48763"/>
      <c r="AC48763"/>
    </row>
    <row r="48764" spans="27:29" x14ac:dyDescent="0.25">
      <c r="AA48764"/>
      <c r="AB48764"/>
      <c r="AC48764"/>
    </row>
    <row r="48765" spans="27:29" x14ac:dyDescent="0.25">
      <c r="AA48765"/>
      <c r="AB48765"/>
      <c r="AC48765"/>
    </row>
    <row r="48766" spans="27:29" x14ac:dyDescent="0.25">
      <c r="AA48766"/>
      <c r="AB48766"/>
      <c r="AC48766"/>
    </row>
    <row r="48767" spans="27:29" x14ac:dyDescent="0.25">
      <c r="AA48767"/>
      <c r="AB48767"/>
      <c r="AC48767"/>
    </row>
    <row r="48768" spans="27:29" x14ac:dyDescent="0.25">
      <c r="AA48768"/>
      <c r="AB48768"/>
      <c r="AC48768"/>
    </row>
    <row r="48769" spans="27:29" x14ac:dyDescent="0.25">
      <c r="AA48769"/>
      <c r="AB48769"/>
      <c r="AC48769"/>
    </row>
    <row r="48770" spans="27:29" x14ac:dyDescent="0.25">
      <c r="AA48770"/>
      <c r="AB48770"/>
      <c r="AC48770"/>
    </row>
    <row r="48771" spans="27:29" x14ac:dyDescent="0.25">
      <c r="AA48771"/>
      <c r="AB48771"/>
      <c r="AC48771"/>
    </row>
    <row r="48772" spans="27:29" x14ac:dyDescent="0.25">
      <c r="AA48772"/>
      <c r="AB48772"/>
      <c r="AC48772"/>
    </row>
    <row r="48773" spans="27:29" x14ac:dyDescent="0.25">
      <c r="AA48773"/>
      <c r="AB48773"/>
      <c r="AC48773"/>
    </row>
    <row r="48774" spans="27:29" x14ac:dyDescent="0.25">
      <c r="AA48774"/>
      <c r="AB48774"/>
      <c r="AC48774"/>
    </row>
    <row r="48775" spans="27:29" x14ac:dyDescent="0.25">
      <c r="AA48775"/>
      <c r="AB48775"/>
      <c r="AC48775"/>
    </row>
    <row r="48776" spans="27:29" x14ac:dyDescent="0.25">
      <c r="AA48776"/>
      <c r="AB48776"/>
      <c r="AC48776"/>
    </row>
    <row r="48777" spans="27:29" x14ac:dyDescent="0.25">
      <c r="AA48777"/>
      <c r="AB48777"/>
      <c r="AC48777"/>
    </row>
    <row r="48778" spans="27:29" x14ac:dyDescent="0.25">
      <c r="AA48778"/>
      <c r="AB48778"/>
      <c r="AC48778"/>
    </row>
    <row r="48779" spans="27:29" x14ac:dyDescent="0.25">
      <c r="AA48779"/>
      <c r="AB48779"/>
      <c r="AC48779"/>
    </row>
    <row r="48780" spans="27:29" x14ac:dyDescent="0.25">
      <c r="AA48780"/>
      <c r="AB48780"/>
      <c r="AC48780"/>
    </row>
    <row r="48781" spans="27:29" x14ac:dyDescent="0.25">
      <c r="AA48781"/>
      <c r="AB48781"/>
      <c r="AC48781"/>
    </row>
    <row r="48782" spans="27:29" x14ac:dyDescent="0.25">
      <c r="AA48782"/>
      <c r="AB48782"/>
      <c r="AC48782"/>
    </row>
    <row r="48783" spans="27:29" x14ac:dyDescent="0.25">
      <c r="AA48783"/>
      <c r="AB48783"/>
      <c r="AC48783"/>
    </row>
    <row r="48784" spans="27:29" x14ac:dyDescent="0.25">
      <c r="AA48784"/>
      <c r="AB48784"/>
      <c r="AC48784"/>
    </row>
    <row r="48785" spans="27:29" x14ac:dyDescent="0.25">
      <c r="AA48785"/>
      <c r="AB48785"/>
      <c r="AC48785"/>
    </row>
    <row r="48786" spans="27:29" x14ac:dyDescent="0.25">
      <c r="AA48786"/>
      <c r="AB48786"/>
      <c r="AC48786"/>
    </row>
    <row r="48787" spans="27:29" x14ac:dyDescent="0.25">
      <c r="AA48787"/>
      <c r="AB48787"/>
      <c r="AC48787"/>
    </row>
    <row r="48788" spans="27:29" x14ac:dyDescent="0.25">
      <c r="AA48788"/>
      <c r="AB48788"/>
      <c r="AC48788"/>
    </row>
    <row r="48789" spans="27:29" x14ac:dyDescent="0.25">
      <c r="AA48789"/>
      <c r="AB48789"/>
      <c r="AC48789"/>
    </row>
    <row r="48790" spans="27:29" x14ac:dyDescent="0.25">
      <c r="AA48790"/>
      <c r="AB48790"/>
      <c r="AC48790"/>
    </row>
    <row r="48791" spans="27:29" x14ac:dyDescent="0.25">
      <c r="AA48791"/>
      <c r="AB48791"/>
      <c r="AC48791"/>
    </row>
    <row r="48792" spans="27:29" x14ac:dyDescent="0.25">
      <c r="AA48792"/>
      <c r="AB48792"/>
      <c r="AC48792"/>
    </row>
    <row r="48793" spans="27:29" x14ac:dyDescent="0.25">
      <c r="AA48793"/>
      <c r="AB48793"/>
      <c r="AC48793"/>
    </row>
    <row r="48794" spans="27:29" x14ac:dyDescent="0.25">
      <c r="AA48794"/>
      <c r="AB48794"/>
      <c r="AC48794"/>
    </row>
    <row r="48795" spans="27:29" x14ac:dyDescent="0.25">
      <c r="AA48795"/>
      <c r="AB48795"/>
      <c r="AC48795"/>
    </row>
    <row r="48796" spans="27:29" x14ac:dyDescent="0.25">
      <c r="AA48796"/>
      <c r="AB48796"/>
      <c r="AC48796"/>
    </row>
    <row r="48797" spans="27:29" x14ac:dyDescent="0.25">
      <c r="AA48797"/>
      <c r="AB48797"/>
      <c r="AC48797"/>
    </row>
    <row r="48798" spans="27:29" x14ac:dyDescent="0.25">
      <c r="AA48798"/>
      <c r="AB48798"/>
      <c r="AC48798"/>
    </row>
    <row r="48799" spans="27:29" x14ac:dyDescent="0.25">
      <c r="AA48799"/>
      <c r="AB48799"/>
      <c r="AC48799"/>
    </row>
    <row r="48800" spans="27:29" x14ac:dyDescent="0.25">
      <c r="AA48800"/>
      <c r="AB48800"/>
      <c r="AC48800"/>
    </row>
    <row r="48801" spans="27:29" x14ac:dyDescent="0.25">
      <c r="AA48801"/>
      <c r="AB48801"/>
      <c r="AC48801"/>
    </row>
    <row r="48802" spans="27:29" x14ac:dyDescent="0.25">
      <c r="AA48802"/>
      <c r="AB48802"/>
      <c r="AC48802"/>
    </row>
    <row r="48803" spans="27:29" x14ac:dyDescent="0.25">
      <c r="AA48803"/>
      <c r="AB48803"/>
      <c r="AC48803"/>
    </row>
    <row r="48804" spans="27:29" x14ac:dyDescent="0.25">
      <c r="AA48804"/>
      <c r="AB48804"/>
      <c r="AC48804"/>
    </row>
    <row r="48805" spans="27:29" x14ac:dyDescent="0.25">
      <c r="AA48805"/>
      <c r="AB48805"/>
      <c r="AC48805"/>
    </row>
    <row r="48806" spans="27:29" x14ac:dyDescent="0.25">
      <c r="AA48806"/>
      <c r="AB48806"/>
      <c r="AC48806"/>
    </row>
    <row r="48807" spans="27:29" x14ac:dyDescent="0.25">
      <c r="AA48807"/>
      <c r="AB48807"/>
      <c r="AC48807"/>
    </row>
    <row r="48808" spans="27:29" x14ac:dyDescent="0.25">
      <c r="AA48808"/>
      <c r="AB48808"/>
      <c r="AC48808"/>
    </row>
    <row r="48809" spans="27:29" x14ac:dyDescent="0.25">
      <c r="AA48809"/>
      <c r="AB48809"/>
      <c r="AC48809"/>
    </row>
    <row r="48810" spans="27:29" x14ac:dyDescent="0.25">
      <c r="AA48810"/>
      <c r="AB48810"/>
      <c r="AC48810"/>
    </row>
    <row r="48811" spans="27:29" x14ac:dyDescent="0.25">
      <c r="AA48811"/>
      <c r="AB48811"/>
      <c r="AC48811"/>
    </row>
    <row r="48812" spans="27:29" x14ac:dyDescent="0.25">
      <c r="AA48812"/>
      <c r="AB48812"/>
      <c r="AC48812"/>
    </row>
    <row r="48813" spans="27:29" x14ac:dyDescent="0.25">
      <c r="AA48813"/>
      <c r="AB48813"/>
      <c r="AC48813"/>
    </row>
    <row r="48814" spans="27:29" x14ac:dyDescent="0.25">
      <c r="AA48814"/>
      <c r="AB48814"/>
      <c r="AC48814"/>
    </row>
    <row r="48815" spans="27:29" x14ac:dyDescent="0.25">
      <c r="AA48815"/>
      <c r="AB48815"/>
      <c r="AC48815"/>
    </row>
    <row r="48816" spans="27:29" x14ac:dyDescent="0.25">
      <c r="AA48816"/>
      <c r="AB48816"/>
      <c r="AC48816"/>
    </row>
    <row r="48817" spans="27:29" x14ac:dyDescent="0.25">
      <c r="AA48817"/>
      <c r="AB48817"/>
      <c r="AC48817"/>
    </row>
    <row r="48818" spans="27:29" x14ac:dyDescent="0.25">
      <c r="AA48818"/>
      <c r="AB48818"/>
      <c r="AC48818"/>
    </row>
    <row r="48819" spans="27:29" x14ac:dyDescent="0.25">
      <c r="AA48819"/>
      <c r="AB48819"/>
      <c r="AC48819"/>
    </row>
    <row r="48820" spans="27:29" x14ac:dyDescent="0.25">
      <c r="AA48820"/>
      <c r="AB48820"/>
      <c r="AC48820"/>
    </row>
    <row r="48821" spans="27:29" x14ac:dyDescent="0.25">
      <c r="AA48821"/>
      <c r="AB48821"/>
      <c r="AC48821"/>
    </row>
    <row r="48822" spans="27:29" x14ac:dyDescent="0.25">
      <c r="AA48822"/>
      <c r="AB48822"/>
      <c r="AC48822"/>
    </row>
    <row r="48823" spans="27:29" x14ac:dyDescent="0.25">
      <c r="AA48823"/>
      <c r="AB48823"/>
      <c r="AC48823"/>
    </row>
    <row r="48824" spans="27:29" x14ac:dyDescent="0.25">
      <c r="AA48824"/>
      <c r="AB48824"/>
      <c r="AC48824"/>
    </row>
    <row r="48825" spans="27:29" x14ac:dyDescent="0.25">
      <c r="AA48825"/>
      <c r="AB48825"/>
      <c r="AC48825"/>
    </row>
    <row r="48826" spans="27:29" x14ac:dyDescent="0.25">
      <c r="AA48826"/>
      <c r="AB48826"/>
      <c r="AC48826"/>
    </row>
    <row r="48827" spans="27:29" x14ac:dyDescent="0.25">
      <c r="AA48827"/>
      <c r="AB48827"/>
      <c r="AC48827"/>
    </row>
    <row r="48828" spans="27:29" x14ac:dyDescent="0.25">
      <c r="AA48828"/>
      <c r="AB48828"/>
      <c r="AC48828"/>
    </row>
    <row r="48829" spans="27:29" x14ac:dyDescent="0.25">
      <c r="AA48829"/>
      <c r="AB48829"/>
      <c r="AC48829"/>
    </row>
    <row r="48830" spans="27:29" x14ac:dyDescent="0.25">
      <c r="AA48830"/>
      <c r="AB48830"/>
      <c r="AC48830"/>
    </row>
    <row r="48831" spans="27:29" x14ac:dyDescent="0.25">
      <c r="AA48831"/>
      <c r="AB48831"/>
      <c r="AC48831"/>
    </row>
    <row r="48832" spans="27:29" x14ac:dyDescent="0.25">
      <c r="AA48832"/>
      <c r="AB48832"/>
      <c r="AC48832"/>
    </row>
    <row r="48833" spans="27:29" x14ac:dyDescent="0.25">
      <c r="AA48833"/>
      <c r="AB48833"/>
      <c r="AC48833"/>
    </row>
    <row r="48834" spans="27:29" x14ac:dyDescent="0.25">
      <c r="AA48834"/>
      <c r="AB48834"/>
      <c r="AC48834"/>
    </row>
    <row r="48835" spans="27:29" x14ac:dyDescent="0.25">
      <c r="AA48835"/>
      <c r="AB48835"/>
      <c r="AC48835"/>
    </row>
    <row r="48836" spans="27:29" x14ac:dyDescent="0.25">
      <c r="AA48836"/>
      <c r="AB48836"/>
      <c r="AC48836"/>
    </row>
    <row r="48837" spans="27:29" x14ac:dyDescent="0.25">
      <c r="AA48837"/>
      <c r="AB48837"/>
      <c r="AC48837"/>
    </row>
    <row r="48838" spans="27:29" x14ac:dyDescent="0.25">
      <c r="AA48838"/>
      <c r="AB48838"/>
      <c r="AC48838"/>
    </row>
    <row r="48839" spans="27:29" x14ac:dyDescent="0.25">
      <c r="AA48839"/>
      <c r="AB48839"/>
      <c r="AC48839"/>
    </row>
    <row r="48840" spans="27:29" x14ac:dyDescent="0.25">
      <c r="AA48840"/>
      <c r="AB48840"/>
      <c r="AC48840"/>
    </row>
    <row r="48841" spans="27:29" x14ac:dyDescent="0.25">
      <c r="AA48841"/>
      <c r="AB48841"/>
      <c r="AC48841"/>
    </row>
    <row r="48842" spans="27:29" x14ac:dyDescent="0.25">
      <c r="AA48842"/>
      <c r="AB48842"/>
      <c r="AC48842"/>
    </row>
    <row r="48843" spans="27:29" x14ac:dyDescent="0.25">
      <c r="AA48843"/>
      <c r="AB48843"/>
      <c r="AC48843"/>
    </row>
    <row r="48844" spans="27:29" x14ac:dyDescent="0.25">
      <c r="AA48844"/>
      <c r="AB48844"/>
      <c r="AC48844"/>
    </row>
    <row r="48845" spans="27:29" x14ac:dyDescent="0.25">
      <c r="AA48845"/>
      <c r="AB48845"/>
      <c r="AC48845"/>
    </row>
    <row r="48846" spans="27:29" x14ac:dyDescent="0.25">
      <c r="AA48846"/>
      <c r="AB48846"/>
      <c r="AC48846"/>
    </row>
    <row r="48847" spans="27:29" x14ac:dyDescent="0.25">
      <c r="AA48847"/>
      <c r="AB48847"/>
      <c r="AC48847"/>
    </row>
    <row r="48848" spans="27:29" x14ac:dyDescent="0.25">
      <c r="AA48848"/>
      <c r="AB48848"/>
      <c r="AC48848"/>
    </row>
    <row r="48849" spans="27:29" x14ac:dyDescent="0.25">
      <c r="AA48849"/>
      <c r="AB48849"/>
      <c r="AC48849"/>
    </row>
    <row r="48850" spans="27:29" x14ac:dyDescent="0.25">
      <c r="AA48850"/>
      <c r="AB48850"/>
      <c r="AC48850"/>
    </row>
    <row r="48851" spans="27:29" x14ac:dyDescent="0.25">
      <c r="AA48851"/>
      <c r="AB48851"/>
      <c r="AC48851"/>
    </row>
    <row r="48852" spans="27:29" x14ac:dyDescent="0.25">
      <c r="AA48852"/>
      <c r="AB48852"/>
      <c r="AC48852"/>
    </row>
    <row r="48853" spans="27:29" x14ac:dyDescent="0.25">
      <c r="AA48853"/>
      <c r="AB48853"/>
      <c r="AC48853"/>
    </row>
    <row r="48854" spans="27:29" x14ac:dyDescent="0.25">
      <c r="AA48854"/>
      <c r="AB48854"/>
      <c r="AC48854"/>
    </row>
    <row r="48855" spans="27:29" x14ac:dyDescent="0.25">
      <c r="AA48855"/>
      <c r="AB48855"/>
      <c r="AC48855"/>
    </row>
    <row r="48856" spans="27:29" x14ac:dyDescent="0.25">
      <c r="AA48856"/>
      <c r="AB48856"/>
      <c r="AC48856"/>
    </row>
    <row r="48857" spans="27:29" x14ac:dyDescent="0.25">
      <c r="AA48857"/>
      <c r="AB48857"/>
      <c r="AC48857"/>
    </row>
    <row r="48858" spans="27:29" x14ac:dyDescent="0.25">
      <c r="AA48858"/>
      <c r="AB48858"/>
      <c r="AC48858"/>
    </row>
    <row r="48859" spans="27:29" x14ac:dyDescent="0.25">
      <c r="AA48859"/>
      <c r="AB48859"/>
      <c r="AC48859"/>
    </row>
    <row r="48860" spans="27:29" x14ac:dyDescent="0.25">
      <c r="AA48860"/>
      <c r="AB48860"/>
      <c r="AC48860"/>
    </row>
    <row r="48861" spans="27:29" x14ac:dyDescent="0.25">
      <c r="AA48861"/>
      <c r="AB48861"/>
      <c r="AC48861"/>
    </row>
    <row r="48862" spans="27:29" x14ac:dyDescent="0.25">
      <c r="AA48862"/>
      <c r="AB48862"/>
      <c r="AC48862"/>
    </row>
    <row r="48863" spans="27:29" x14ac:dyDescent="0.25">
      <c r="AA48863"/>
      <c r="AB48863"/>
      <c r="AC48863"/>
    </row>
    <row r="48864" spans="27:29" x14ac:dyDescent="0.25">
      <c r="AA48864"/>
      <c r="AB48864"/>
      <c r="AC48864"/>
    </row>
    <row r="48865" spans="27:29" x14ac:dyDescent="0.25">
      <c r="AA48865"/>
      <c r="AB48865"/>
      <c r="AC48865"/>
    </row>
    <row r="48866" spans="27:29" x14ac:dyDescent="0.25">
      <c r="AA48866"/>
      <c r="AB48866"/>
      <c r="AC48866"/>
    </row>
    <row r="48867" spans="27:29" x14ac:dyDescent="0.25">
      <c r="AA48867"/>
      <c r="AB48867"/>
      <c r="AC48867"/>
    </row>
    <row r="48868" spans="27:29" x14ac:dyDescent="0.25">
      <c r="AA48868"/>
      <c r="AB48868"/>
      <c r="AC48868"/>
    </row>
    <row r="48869" spans="27:29" x14ac:dyDescent="0.25">
      <c r="AA48869"/>
      <c r="AB48869"/>
      <c r="AC48869"/>
    </row>
    <row r="48870" spans="27:29" x14ac:dyDescent="0.25">
      <c r="AA48870"/>
      <c r="AB48870"/>
      <c r="AC48870"/>
    </row>
    <row r="48871" spans="27:29" x14ac:dyDescent="0.25">
      <c r="AA48871"/>
      <c r="AB48871"/>
      <c r="AC48871"/>
    </row>
    <row r="48872" spans="27:29" x14ac:dyDescent="0.25">
      <c r="AA48872"/>
      <c r="AB48872"/>
      <c r="AC48872"/>
    </row>
    <row r="48873" spans="27:29" x14ac:dyDescent="0.25">
      <c r="AA48873"/>
      <c r="AB48873"/>
      <c r="AC48873"/>
    </row>
    <row r="48874" spans="27:29" x14ac:dyDescent="0.25">
      <c r="AA48874"/>
      <c r="AB48874"/>
      <c r="AC48874"/>
    </row>
    <row r="48875" spans="27:29" x14ac:dyDescent="0.25">
      <c r="AA48875"/>
      <c r="AB48875"/>
      <c r="AC48875"/>
    </row>
    <row r="48876" spans="27:29" x14ac:dyDescent="0.25">
      <c r="AA48876"/>
      <c r="AB48876"/>
      <c r="AC48876"/>
    </row>
    <row r="48877" spans="27:29" x14ac:dyDescent="0.25">
      <c r="AA48877"/>
      <c r="AB48877"/>
      <c r="AC48877"/>
    </row>
    <row r="48878" spans="27:29" x14ac:dyDescent="0.25">
      <c r="AA48878"/>
      <c r="AB48878"/>
      <c r="AC48878"/>
    </row>
    <row r="48879" spans="27:29" x14ac:dyDescent="0.25">
      <c r="AA48879"/>
      <c r="AB48879"/>
      <c r="AC48879"/>
    </row>
    <row r="48880" spans="27:29" x14ac:dyDescent="0.25">
      <c r="AA48880"/>
      <c r="AB48880"/>
      <c r="AC48880"/>
    </row>
    <row r="48881" spans="27:29" x14ac:dyDescent="0.25">
      <c r="AA48881"/>
      <c r="AB48881"/>
      <c r="AC48881"/>
    </row>
    <row r="48882" spans="27:29" x14ac:dyDescent="0.25">
      <c r="AA48882"/>
      <c r="AB48882"/>
      <c r="AC48882"/>
    </row>
    <row r="48883" spans="27:29" x14ac:dyDescent="0.25">
      <c r="AA48883"/>
      <c r="AB48883"/>
      <c r="AC48883"/>
    </row>
    <row r="48884" spans="27:29" x14ac:dyDescent="0.25">
      <c r="AA48884"/>
      <c r="AB48884"/>
      <c r="AC48884"/>
    </row>
    <row r="48885" spans="27:29" x14ac:dyDescent="0.25">
      <c r="AA48885"/>
      <c r="AB48885"/>
      <c r="AC48885"/>
    </row>
    <row r="48886" spans="27:29" x14ac:dyDescent="0.25">
      <c r="AA48886"/>
      <c r="AB48886"/>
      <c r="AC48886"/>
    </row>
    <row r="48887" spans="27:29" x14ac:dyDescent="0.25">
      <c r="AA48887"/>
      <c r="AB48887"/>
      <c r="AC48887"/>
    </row>
    <row r="48888" spans="27:29" x14ac:dyDescent="0.25">
      <c r="AA48888"/>
      <c r="AB48888"/>
      <c r="AC48888"/>
    </row>
    <row r="48889" spans="27:29" x14ac:dyDescent="0.25">
      <c r="AA48889"/>
      <c r="AB48889"/>
      <c r="AC48889"/>
    </row>
    <row r="48890" spans="27:29" x14ac:dyDescent="0.25">
      <c r="AA48890"/>
      <c r="AB48890"/>
      <c r="AC48890"/>
    </row>
    <row r="48891" spans="27:29" x14ac:dyDescent="0.25">
      <c r="AA48891"/>
      <c r="AB48891"/>
      <c r="AC48891"/>
    </row>
    <row r="48892" spans="27:29" x14ac:dyDescent="0.25">
      <c r="AA48892"/>
      <c r="AB48892"/>
      <c r="AC48892"/>
    </row>
    <row r="48893" spans="27:29" x14ac:dyDescent="0.25">
      <c r="AA48893"/>
      <c r="AB48893"/>
      <c r="AC48893"/>
    </row>
    <row r="48894" spans="27:29" x14ac:dyDescent="0.25">
      <c r="AA48894"/>
      <c r="AB48894"/>
      <c r="AC48894"/>
    </row>
    <row r="48895" spans="27:29" x14ac:dyDescent="0.25">
      <c r="AA48895"/>
      <c r="AB48895"/>
      <c r="AC48895"/>
    </row>
    <row r="48896" spans="27:29" x14ac:dyDescent="0.25">
      <c r="AA48896"/>
      <c r="AB48896"/>
      <c r="AC48896"/>
    </row>
    <row r="48897" spans="27:29" x14ac:dyDescent="0.25">
      <c r="AA48897"/>
      <c r="AB48897"/>
      <c r="AC48897"/>
    </row>
    <row r="48898" spans="27:29" x14ac:dyDescent="0.25">
      <c r="AA48898"/>
      <c r="AB48898"/>
      <c r="AC48898"/>
    </row>
    <row r="48899" spans="27:29" x14ac:dyDescent="0.25">
      <c r="AA48899"/>
      <c r="AB48899"/>
      <c r="AC48899"/>
    </row>
    <row r="48900" spans="27:29" x14ac:dyDescent="0.25">
      <c r="AA48900"/>
      <c r="AB48900"/>
      <c r="AC48900"/>
    </row>
    <row r="48901" spans="27:29" x14ac:dyDescent="0.25">
      <c r="AA48901"/>
      <c r="AB48901"/>
      <c r="AC48901"/>
    </row>
    <row r="48902" spans="27:29" x14ac:dyDescent="0.25">
      <c r="AA48902"/>
      <c r="AB48902"/>
      <c r="AC48902"/>
    </row>
    <row r="48903" spans="27:29" x14ac:dyDescent="0.25">
      <c r="AA48903"/>
      <c r="AB48903"/>
      <c r="AC48903"/>
    </row>
    <row r="48904" spans="27:29" x14ac:dyDescent="0.25">
      <c r="AA48904"/>
      <c r="AB48904"/>
      <c r="AC48904"/>
    </row>
    <row r="48905" spans="27:29" x14ac:dyDescent="0.25">
      <c r="AA48905"/>
      <c r="AB48905"/>
      <c r="AC48905"/>
    </row>
    <row r="48906" spans="27:29" x14ac:dyDescent="0.25">
      <c r="AA48906"/>
      <c r="AB48906"/>
      <c r="AC48906"/>
    </row>
    <row r="48907" spans="27:29" x14ac:dyDescent="0.25">
      <c r="AA48907"/>
      <c r="AB48907"/>
      <c r="AC48907"/>
    </row>
    <row r="48908" spans="27:29" x14ac:dyDescent="0.25">
      <c r="AA48908"/>
      <c r="AB48908"/>
      <c r="AC48908"/>
    </row>
    <row r="48909" spans="27:29" x14ac:dyDescent="0.25">
      <c r="AA48909"/>
      <c r="AB48909"/>
      <c r="AC48909"/>
    </row>
    <row r="48910" spans="27:29" x14ac:dyDescent="0.25">
      <c r="AA48910"/>
      <c r="AB48910"/>
      <c r="AC48910"/>
    </row>
    <row r="48911" spans="27:29" x14ac:dyDescent="0.25">
      <c r="AA48911"/>
      <c r="AB48911"/>
      <c r="AC48911"/>
    </row>
    <row r="48912" spans="27:29" x14ac:dyDescent="0.25">
      <c r="AA48912"/>
      <c r="AB48912"/>
      <c r="AC48912"/>
    </row>
    <row r="48913" spans="27:29" x14ac:dyDescent="0.25">
      <c r="AA48913"/>
      <c r="AB48913"/>
      <c r="AC48913"/>
    </row>
    <row r="48914" spans="27:29" x14ac:dyDescent="0.25">
      <c r="AA48914"/>
      <c r="AB48914"/>
      <c r="AC48914"/>
    </row>
    <row r="48915" spans="27:29" x14ac:dyDescent="0.25">
      <c r="AA48915"/>
      <c r="AB48915"/>
      <c r="AC48915"/>
    </row>
    <row r="48916" spans="27:29" x14ac:dyDescent="0.25">
      <c r="AA48916"/>
      <c r="AB48916"/>
      <c r="AC48916"/>
    </row>
    <row r="48917" spans="27:29" x14ac:dyDescent="0.25">
      <c r="AA48917"/>
      <c r="AB48917"/>
      <c r="AC48917"/>
    </row>
    <row r="48918" spans="27:29" x14ac:dyDescent="0.25">
      <c r="AA48918"/>
      <c r="AB48918"/>
      <c r="AC48918"/>
    </row>
    <row r="48919" spans="27:29" x14ac:dyDescent="0.25">
      <c r="AA48919"/>
      <c r="AB48919"/>
      <c r="AC48919"/>
    </row>
    <row r="48920" spans="27:29" x14ac:dyDescent="0.25">
      <c r="AA48920"/>
      <c r="AB48920"/>
      <c r="AC48920"/>
    </row>
    <row r="48921" spans="27:29" x14ac:dyDescent="0.25">
      <c r="AA48921"/>
      <c r="AB48921"/>
      <c r="AC48921"/>
    </row>
    <row r="48922" spans="27:29" x14ac:dyDescent="0.25">
      <c r="AA48922"/>
      <c r="AB48922"/>
      <c r="AC48922"/>
    </row>
    <row r="48923" spans="27:29" x14ac:dyDescent="0.25">
      <c r="AA48923"/>
      <c r="AB48923"/>
      <c r="AC48923"/>
    </row>
    <row r="48924" spans="27:29" x14ac:dyDescent="0.25">
      <c r="AA48924"/>
      <c r="AB48924"/>
      <c r="AC48924"/>
    </row>
    <row r="48925" spans="27:29" x14ac:dyDescent="0.25">
      <c r="AA48925"/>
      <c r="AB48925"/>
      <c r="AC48925"/>
    </row>
    <row r="48926" spans="27:29" x14ac:dyDescent="0.25">
      <c r="AA48926"/>
      <c r="AB48926"/>
      <c r="AC48926"/>
    </row>
    <row r="48927" spans="27:29" x14ac:dyDescent="0.25">
      <c r="AA48927"/>
      <c r="AB48927"/>
      <c r="AC48927"/>
    </row>
    <row r="48928" spans="27:29" x14ac:dyDescent="0.25">
      <c r="AA48928"/>
      <c r="AB48928"/>
      <c r="AC48928"/>
    </row>
    <row r="48929" spans="27:29" x14ac:dyDescent="0.25">
      <c r="AA48929"/>
      <c r="AB48929"/>
      <c r="AC48929"/>
    </row>
    <row r="48930" spans="27:29" x14ac:dyDescent="0.25">
      <c r="AA48930"/>
      <c r="AB48930"/>
      <c r="AC48930"/>
    </row>
    <row r="48931" spans="27:29" x14ac:dyDescent="0.25">
      <c r="AA48931"/>
      <c r="AB48931"/>
      <c r="AC48931"/>
    </row>
    <row r="48932" spans="27:29" x14ac:dyDescent="0.25">
      <c r="AA48932"/>
      <c r="AB48932"/>
      <c r="AC48932"/>
    </row>
    <row r="48933" spans="27:29" x14ac:dyDescent="0.25">
      <c r="AA48933"/>
      <c r="AB48933"/>
      <c r="AC48933"/>
    </row>
    <row r="48934" spans="27:29" x14ac:dyDescent="0.25">
      <c r="AA48934"/>
      <c r="AB48934"/>
      <c r="AC48934"/>
    </row>
    <row r="48935" spans="27:29" x14ac:dyDescent="0.25">
      <c r="AA48935"/>
      <c r="AB48935"/>
      <c r="AC48935"/>
    </row>
    <row r="48936" spans="27:29" x14ac:dyDescent="0.25">
      <c r="AA48936"/>
      <c r="AB48936"/>
      <c r="AC48936"/>
    </row>
    <row r="48937" spans="27:29" x14ac:dyDescent="0.25">
      <c r="AA48937"/>
      <c r="AB48937"/>
      <c r="AC48937"/>
    </row>
    <row r="48938" spans="27:29" x14ac:dyDescent="0.25">
      <c r="AA48938"/>
      <c r="AB48938"/>
      <c r="AC48938"/>
    </row>
    <row r="48939" spans="27:29" x14ac:dyDescent="0.25">
      <c r="AA48939"/>
      <c r="AB48939"/>
      <c r="AC48939"/>
    </row>
    <row r="48940" spans="27:29" x14ac:dyDescent="0.25">
      <c r="AA48940"/>
      <c r="AB48940"/>
      <c r="AC48940"/>
    </row>
    <row r="48941" spans="27:29" x14ac:dyDescent="0.25">
      <c r="AA48941"/>
      <c r="AB48941"/>
      <c r="AC48941"/>
    </row>
    <row r="48942" spans="27:29" x14ac:dyDescent="0.25">
      <c r="AA48942"/>
      <c r="AB48942"/>
      <c r="AC48942"/>
    </row>
    <row r="48943" spans="27:29" x14ac:dyDescent="0.25">
      <c r="AA48943"/>
      <c r="AB48943"/>
      <c r="AC48943"/>
    </row>
    <row r="48944" spans="27:29" x14ac:dyDescent="0.25">
      <c r="AA48944"/>
      <c r="AB48944"/>
      <c r="AC48944"/>
    </row>
    <row r="48945" spans="27:29" x14ac:dyDescent="0.25">
      <c r="AA48945"/>
      <c r="AB48945"/>
      <c r="AC48945"/>
    </row>
    <row r="48946" spans="27:29" x14ac:dyDescent="0.25">
      <c r="AA48946"/>
      <c r="AB48946"/>
      <c r="AC48946"/>
    </row>
    <row r="48947" spans="27:29" x14ac:dyDescent="0.25">
      <c r="AA48947"/>
      <c r="AB48947"/>
      <c r="AC48947"/>
    </row>
    <row r="48948" spans="27:29" x14ac:dyDescent="0.25">
      <c r="AA48948"/>
      <c r="AB48948"/>
      <c r="AC48948"/>
    </row>
    <row r="48949" spans="27:29" x14ac:dyDescent="0.25">
      <c r="AA48949"/>
      <c r="AB48949"/>
      <c r="AC48949"/>
    </row>
    <row r="48950" spans="27:29" x14ac:dyDescent="0.25">
      <c r="AA48950"/>
      <c r="AB48950"/>
      <c r="AC48950"/>
    </row>
    <row r="48951" spans="27:29" x14ac:dyDescent="0.25">
      <c r="AA48951"/>
      <c r="AB48951"/>
      <c r="AC48951"/>
    </row>
    <row r="48952" spans="27:29" x14ac:dyDescent="0.25">
      <c r="AA48952"/>
      <c r="AB48952"/>
      <c r="AC48952"/>
    </row>
    <row r="48953" spans="27:29" x14ac:dyDescent="0.25">
      <c r="AA48953"/>
      <c r="AB48953"/>
      <c r="AC48953"/>
    </row>
    <row r="48954" spans="27:29" x14ac:dyDescent="0.25">
      <c r="AA48954"/>
      <c r="AB48954"/>
      <c r="AC48954"/>
    </row>
    <row r="48955" spans="27:29" x14ac:dyDescent="0.25">
      <c r="AA48955"/>
      <c r="AB48955"/>
      <c r="AC48955"/>
    </row>
    <row r="48956" spans="27:29" x14ac:dyDescent="0.25">
      <c r="AA48956"/>
      <c r="AB48956"/>
      <c r="AC48956"/>
    </row>
    <row r="48957" spans="27:29" x14ac:dyDescent="0.25">
      <c r="AA48957"/>
      <c r="AB48957"/>
      <c r="AC48957"/>
    </row>
    <row r="48958" spans="27:29" x14ac:dyDescent="0.25">
      <c r="AA48958"/>
      <c r="AB48958"/>
      <c r="AC48958"/>
    </row>
    <row r="48959" spans="27:29" x14ac:dyDescent="0.25">
      <c r="AA48959"/>
      <c r="AB48959"/>
      <c r="AC48959"/>
    </row>
    <row r="48960" spans="27:29" x14ac:dyDescent="0.25">
      <c r="AA48960"/>
      <c r="AB48960"/>
      <c r="AC48960"/>
    </row>
    <row r="48961" spans="27:29" x14ac:dyDescent="0.25">
      <c r="AA48961"/>
      <c r="AB48961"/>
      <c r="AC48961"/>
    </row>
    <row r="48962" spans="27:29" x14ac:dyDescent="0.25">
      <c r="AA48962"/>
      <c r="AB48962"/>
      <c r="AC48962"/>
    </row>
    <row r="48963" spans="27:29" x14ac:dyDescent="0.25">
      <c r="AA48963"/>
      <c r="AB48963"/>
      <c r="AC48963"/>
    </row>
    <row r="48964" spans="27:29" x14ac:dyDescent="0.25">
      <c r="AA48964"/>
      <c r="AB48964"/>
      <c r="AC48964"/>
    </row>
    <row r="48965" spans="27:29" x14ac:dyDescent="0.25">
      <c r="AA48965"/>
      <c r="AB48965"/>
      <c r="AC48965"/>
    </row>
    <row r="48966" spans="27:29" x14ac:dyDescent="0.25">
      <c r="AA48966"/>
      <c r="AB48966"/>
      <c r="AC48966"/>
    </row>
    <row r="48967" spans="27:29" x14ac:dyDescent="0.25">
      <c r="AA48967"/>
      <c r="AB48967"/>
      <c r="AC48967"/>
    </row>
    <row r="48968" spans="27:29" x14ac:dyDescent="0.25">
      <c r="AA48968"/>
      <c r="AB48968"/>
      <c r="AC48968"/>
    </row>
    <row r="48969" spans="27:29" x14ac:dyDescent="0.25">
      <c r="AA48969"/>
      <c r="AB48969"/>
      <c r="AC48969"/>
    </row>
    <row r="48970" spans="27:29" x14ac:dyDescent="0.25">
      <c r="AA48970"/>
      <c r="AB48970"/>
      <c r="AC48970"/>
    </row>
    <row r="48971" spans="27:29" x14ac:dyDescent="0.25">
      <c r="AA48971"/>
      <c r="AB48971"/>
      <c r="AC48971"/>
    </row>
    <row r="48972" spans="27:29" x14ac:dyDescent="0.25">
      <c r="AA48972"/>
      <c r="AB48972"/>
      <c r="AC48972"/>
    </row>
    <row r="48973" spans="27:29" x14ac:dyDescent="0.25">
      <c r="AA48973"/>
      <c r="AB48973"/>
      <c r="AC48973"/>
    </row>
    <row r="48974" spans="27:29" x14ac:dyDescent="0.25">
      <c r="AA48974"/>
      <c r="AB48974"/>
      <c r="AC48974"/>
    </row>
    <row r="48975" spans="27:29" x14ac:dyDescent="0.25">
      <c r="AA48975"/>
      <c r="AB48975"/>
      <c r="AC48975"/>
    </row>
    <row r="48976" spans="27:29" x14ac:dyDescent="0.25">
      <c r="AA48976"/>
      <c r="AB48976"/>
      <c r="AC48976"/>
    </row>
    <row r="48977" spans="27:29" x14ac:dyDescent="0.25">
      <c r="AA48977"/>
      <c r="AB48977"/>
      <c r="AC48977"/>
    </row>
    <row r="48978" spans="27:29" x14ac:dyDescent="0.25">
      <c r="AA48978"/>
      <c r="AB48978"/>
      <c r="AC48978"/>
    </row>
    <row r="48979" spans="27:29" x14ac:dyDescent="0.25">
      <c r="AA48979"/>
      <c r="AB48979"/>
      <c r="AC48979"/>
    </row>
    <row r="48980" spans="27:29" x14ac:dyDescent="0.25">
      <c r="AA48980"/>
      <c r="AB48980"/>
      <c r="AC48980"/>
    </row>
    <row r="48981" spans="27:29" x14ac:dyDescent="0.25">
      <c r="AA48981"/>
      <c r="AB48981"/>
      <c r="AC48981"/>
    </row>
    <row r="48982" spans="27:29" x14ac:dyDescent="0.25">
      <c r="AA48982"/>
      <c r="AB48982"/>
      <c r="AC48982"/>
    </row>
    <row r="48983" spans="27:29" x14ac:dyDescent="0.25">
      <c r="AA48983"/>
      <c r="AB48983"/>
      <c r="AC48983"/>
    </row>
    <row r="48984" spans="27:29" x14ac:dyDescent="0.25">
      <c r="AA48984"/>
      <c r="AB48984"/>
      <c r="AC48984"/>
    </row>
    <row r="48985" spans="27:29" x14ac:dyDescent="0.25">
      <c r="AA48985"/>
      <c r="AB48985"/>
      <c r="AC48985"/>
    </row>
    <row r="48986" spans="27:29" x14ac:dyDescent="0.25">
      <c r="AA48986"/>
      <c r="AB48986"/>
      <c r="AC48986"/>
    </row>
    <row r="48987" spans="27:29" x14ac:dyDescent="0.25">
      <c r="AA48987"/>
      <c r="AB48987"/>
      <c r="AC48987"/>
    </row>
    <row r="48988" spans="27:29" x14ac:dyDescent="0.25">
      <c r="AA48988"/>
      <c r="AB48988"/>
      <c r="AC48988"/>
    </row>
    <row r="48989" spans="27:29" x14ac:dyDescent="0.25">
      <c r="AA48989"/>
      <c r="AB48989"/>
      <c r="AC48989"/>
    </row>
    <row r="48990" spans="27:29" x14ac:dyDescent="0.25">
      <c r="AA48990"/>
      <c r="AB48990"/>
      <c r="AC48990"/>
    </row>
    <row r="48991" spans="27:29" x14ac:dyDescent="0.25">
      <c r="AA48991"/>
      <c r="AB48991"/>
      <c r="AC48991"/>
    </row>
    <row r="48992" spans="27:29" x14ac:dyDescent="0.25">
      <c r="AA48992"/>
      <c r="AB48992"/>
      <c r="AC48992"/>
    </row>
    <row r="48993" spans="27:29" x14ac:dyDescent="0.25">
      <c r="AA48993"/>
      <c r="AB48993"/>
      <c r="AC48993"/>
    </row>
    <row r="48994" spans="27:29" x14ac:dyDescent="0.25">
      <c r="AA48994"/>
      <c r="AB48994"/>
      <c r="AC48994"/>
    </row>
    <row r="48995" spans="27:29" x14ac:dyDescent="0.25">
      <c r="AA48995"/>
      <c r="AB48995"/>
      <c r="AC48995"/>
    </row>
    <row r="48996" spans="27:29" x14ac:dyDescent="0.25">
      <c r="AA48996"/>
      <c r="AB48996"/>
      <c r="AC48996"/>
    </row>
    <row r="48997" spans="27:29" x14ac:dyDescent="0.25">
      <c r="AA48997"/>
      <c r="AB48997"/>
      <c r="AC48997"/>
    </row>
    <row r="48998" spans="27:29" x14ac:dyDescent="0.25">
      <c r="AA48998"/>
      <c r="AB48998"/>
      <c r="AC48998"/>
    </row>
    <row r="48999" spans="27:29" x14ac:dyDescent="0.25">
      <c r="AA48999"/>
      <c r="AB48999"/>
      <c r="AC48999"/>
    </row>
    <row r="49000" spans="27:29" x14ac:dyDescent="0.25">
      <c r="AA49000"/>
      <c r="AB49000"/>
      <c r="AC49000"/>
    </row>
    <row r="49001" spans="27:29" x14ac:dyDescent="0.25">
      <c r="AA49001"/>
      <c r="AB49001"/>
      <c r="AC49001"/>
    </row>
    <row r="49002" spans="27:29" x14ac:dyDescent="0.25">
      <c r="AA49002"/>
      <c r="AB49002"/>
      <c r="AC49002"/>
    </row>
    <row r="49003" spans="27:29" x14ac:dyDescent="0.25">
      <c r="AA49003"/>
      <c r="AB49003"/>
      <c r="AC49003"/>
    </row>
    <row r="49004" spans="27:29" x14ac:dyDescent="0.25">
      <c r="AA49004"/>
      <c r="AB49004"/>
      <c r="AC49004"/>
    </row>
    <row r="49005" spans="27:29" x14ac:dyDescent="0.25">
      <c r="AA49005"/>
      <c r="AB49005"/>
      <c r="AC49005"/>
    </row>
    <row r="49006" spans="27:29" x14ac:dyDescent="0.25">
      <c r="AA49006"/>
      <c r="AB49006"/>
      <c r="AC49006"/>
    </row>
    <row r="49007" spans="27:29" x14ac:dyDescent="0.25">
      <c r="AA49007"/>
      <c r="AB49007"/>
      <c r="AC49007"/>
    </row>
    <row r="49008" spans="27:29" x14ac:dyDescent="0.25">
      <c r="AA49008"/>
      <c r="AB49008"/>
      <c r="AC49008"/>
    </row>
    <row r="49009" spans="27:29" x14ac:dyDescent="0.25">
      <c r="AA49009"/>
      <c r="AB49009"/>
      <c r="AC49009"/>
    </row>
    <row r="49010" spans="27:29" x14ac:dyDescent="0.25">
      <c r="AA49010"/>
      <c r="AB49010"/>
      <c r="AC49010"/>
    </row>
    <row r="49011" spans="27:29" x14ac:dyDescent="0.25">
      <c r="AA49011"/>
      <c r="AB49011"/>
      <c r="AC49011"/>
    </row>
    <row r="49012" spans="27:29" x14ac:dyDescent="0.25">
      <c r="AA49012"/>
      <c r="AB49012"/>
      <c r="AC49012"/>
    </row>
    <row r="49013" spans="27:29" x14ac:dyDescent="0.25">
      <c r="AA49013"/>
      <c r="AB49013"/>
      <c r="AC49013"/>
    </row>
    <row r="49014" spans="27:29" x14ac:dyDescent="0.25">
      <c r="AA49014"/>
      <c r="AB49014"/>
      <c r="AC49014"/>
    </row>
    <row r="49015" spans="27:29" x14ac:dyDescent="0.25">
      <c r="AA49015"/>
      <c r="AB49015"/>
      <c r="AC49015"/>
    </row>
    <row r="49016" spans="27:29" x14ac:dyDescent="0.25">
      <c r="AA49016"/>
      <c r="AB49016"/>
      <c r="AC49016"/>
    </row>
    <row r="49017" spans="27:29" x14ac:dyDescent="0.25">
      <c r="AA49017"/>
      <c r="AB49017"/>
      <c r="AC49017"/>
    </row>
    <row r="49018" spans="27:29" x14ac:dyDescent="0.25">
      <c r="AA49018"/>
      <c r="AB49018"/>
      <c r="AC49018"/>
    </row>
    <row r="49019" spans="27:29" x14ac:dyDescent="0.25">
      <c r="AA49019"/>
      <c r="AB49019"/>
      <c r="AC49019"/>
    </row>
    <row r="49020" spans="27:29" x14ac:dyDescent="0.25">
      <c r="AA49020"/>
      <c r="AB49020"/>
      <c r="AC49020"/>
    </row>
    <row r="49021" spans="27:29" x14ac:dyDescent="0.25">
      <c r="AA49021"/>
      <c r="AB49021"/>
      <c r="AC49021"/>
    </row>
    <row r="49022" spans="27:29" x14ac:dyDescent="0.25">
      <c r="AA49022"/>
      <c r="AB49022"/>
      <c r="AC49022"/>
    </row>
    <row r="49023" spans="27:29" x14ac:dyDescent="0.25">
      <c r="AA49023"/>
      <c r="AB49023"/>
      <c r="AC49023"/>
    </row>
    <row r="49024" spans="27:29" x14ac:dyDescent="0.25">
      <c r="AA49024"/>
      <c r="AB49024"/>
      <c r="AC49024"/>
    </row>
    <row r="49025" spans="27:29" x14ac:dyDescent="0.25">
      <c r="AA49025"/>
      <c r="AB49025"/>
      <c r="AC49025"/>
    </row>
    <row r="49026" spans="27:29" x14ac:dyDescent="0.25">
      <c r="AA49026"/>
      <c r="AB49026"/>
      <c r="AC49026"/>
    </row>
    <row r="49027" spans="27:29" x14ac:dyDescent="0.25">
      <c r="AA49027"/>
      <c r="AB49027"/>
      <c r="AC49027"/>
    </row>
    <row r="49028" spans="27:29" x14ac:dyDescent="0.25">
      <c r="AA49028"/>
      <c r="AB49028"/>
      <c r="AC49028"/>
    </row>
    <row r="49029" spans="27:29" x14ac:dyDescent="0.25">
      <c r="AA49029"/>
      <c r="AB49029"/>
      <c r="AC49029"/>
    </row>
    <row r="49030" spans="27:29" x14ac:dyDescent="0.25">
      <c r="AA49030"/>
      <c r="AB49030"/>
      <c r="AC49030"/>
    </row>
    <row r="49031" spans="27:29" x14ac:dyDescent="0.25">
      <c r="AA49031"/>
      <c r="AB49031"/>
      <c r="AC49031"/>
    </row>
    <row r="49032" spans="27:29" x14ac:dyDescent="0.25">
      <c r="AA49032"/>
      <c r="AB49032"/>
      <c r="AC49032"/>
    </row>
    <row r="49033" spans="27:29" x14ac:dyDescent="0.25">
      <c r="AA49033"/>
      <c r="AB49033"/>
      <c r="AC49033"/>
    </row>
    <row r="49034" spans="27:29" x14ac:dyDescent="0.25">
      <c r="AA49034"/>
      <c r="AB49034"/>
      <c r="AC49034"/>
    </row>
    <row r="49035" spans="27:29" x14ac:dyDescent="0.25">
      <c r="AA49035"/>
      <c r="AB49035"/>
      <c r="AC49035"/>
    </row>
    <row r="49036" spans="27:29" x14ac:dyDescent="0.25">
      <c r="AA49036"/>
      <c r="AB49036"/>
      <c r="AC49036"/>
    </row>
    <row r="49037" spans="27:29" x14ac:dyDescent="0.25">
      <c r="AA49037"/>
      <c r="AB49037"/>
      <c r="AC49037"/>
    </row>
    <row r="49038" spans="27:29" x14ac:dyDescent="0.25">
      <c r="AA49038"/>
      <c r="AB49038"/>
      <c r="AC49038"/>
    </row>
    <row r="49039" spans="27:29" x14ac:dyDescent="0.25">
      <c r="AA49039"/>
      <c r="AB49039"/>
      <c r="AC49039"/>
    </row>
    <row r="49040" spans="27:29" x14ac:dyDescent="0.25">
      <c r="AA49040"/>
      <c r="AB49040"/>
      <c r="AC49040"/>
    </row>
    <row r="49041" spans="27:29" x14ac:dyDescent="0.25">
      <c r="AA49041"/>
      <c r="AB49041"/>
      <c r="AC49041"/>
    </row>
    <row r="49042" spans="27:29" x14ac:dyDescent="0.25">
      <c r="AA49042"/>
      <c r="AB49042"/>
      <c r="AC49042"/>
    </row>
    <row r="49043" spans="27:29" x14ac:dyDescent="0.25">
      <c r="AA49043"/>
      <c r="AB49043"/>
      <c r="AC49043"/>
    </row>
    <row r="49044" spans="27:29" x14ac:dyDescent="0.25">
      <c r="AA49044"/>
      <c r="AB49044"/>
      <c r="AC49044"/>
    </row>
    <row r="49045" spans="27:29" x14ac:dyDescent="0.25">
      <c r="AA49045"/>
      <c r="AB49045"/>
      <c r="AC49045"/>
    </row>
    <row r="49046" spans="27:29" x14ac:dyDescent="0.25">
      <c r="AA49046"/>
      <c r="AB49046"/>
      <c r="AC49046"/>
    </row>
    <row r="49047" spans="27:29" x14ac:dyDescent="0.25">
      <c r="AA49047"/>
      <c r="AB49047"/>
      <c r="AC49047"/>
    </row>
    <row r="49048" spans="27:29" x14ac:dyDescent="0.25">
      <c r="AA49048"/>
      <c r="AB49048"/>
      <c r="AC49048"/>
    </row>
    <row r="49049" spans="27:29" x14ac:dyDescent="0.25">
      <c r="AA49049"/>
      <c r="AB49049"/>
      <c r="AC49049"/>
    </row>
    <row r="49050" spans="27:29" x14ac:dyDescent="0.25">
      <c r="AA49050"/>
      <c r="AB49050"/>
      <c r="AC49050"/>
    </row>
    <row r="49051" spans="27:29" x14ac:dyDescent="0.25">
      <c r="AA49051"/>
      <c r="AB49051"/>
      <c r="AC49051"/>
    </row>
    <row r="49052" spans="27:29" x14ac:dyDescent="0.25">
      <c r="AA49052"/>
      <c r="AB49052"/>
      <c r="AC49052"/>
    </row>
    <row r="49053" spans="27:29" x14ac:dyDescent="0.25">
      <c r="AA49053"/>
      <c r="AB49053"/>
      <c r="AC49053"/>
    </row>
    <row r="49054" spans="27:29" x14ac:dyDescent="0.25">
      <c r="AA49054"/>
      <c r="AB49054"/>
      <c r="AC49054"/>
    </row>
    <row r="49055" spans="27:29" x14ac:dyDescent="0.25">
      <c r="AA49055"/>
      <c r="AB49055"/>
      <c r="AC49055"/>
    </row>
    <row r="49056" spans="27:29" x14ac:dyDescent="0.25">
      <c r="AA49056"/>
      <c r="AB49056"/>
      <c r="AC49056"/>
    </row>
    <row r="49057" spans="27:29" x14ac:dyDescent="0.25">
      <c r="AA49057"/>
      <c r="AB49057"/>
      <c r="AC49057"/>
    </row>
    <row r="49058" spans="27:29" x14ac:dyDescent="0.25">
      <c r="AA49058"/>
      <c r="AB49058"/>
      <c r="AC49058"/>
    </row>
    <row r="49059" spans="27:29" x14ac:dyDescent="0.25">
      <c r="AA49059"/>
      <c r="AB49059"/>
      <c r="AC49059"/>
    </row>
    <row r="49060" spans="27:29" x14ac:dyDescent="0.25">
      <c r="AA49060"/>
      <c r="AB49060"/>
      <c r="AC49060"/>
    </row>
    <row r="49061" spans="27:29" x14ac:dyDescent="0.25">
      <c r="AA49061"/>
      <c r="AB49061"/>
      <c r="AC49061"/>
    </row>
    <row r="49062" spans="27:29" x14ac:dyDescent="0.25">
      <c r="AA49062"/>
      <c r="AB49062"/>
      <c r="AC49062"/>
    </row>
    <row r="49063" spans="27:29" x14ac:dyDescent="0.25">
      <c r="AA49063"/>
      <c r="AB49063"/>
      <c r="AC49063"/>
    </row>
    <row r="49064" spans="27:29" x14ac:dyDescent="0.25">
      <c r="AA49064"/>
      <c r="AB49064"/>
      <c r="AC49064"/>
    </row>
    <row r="49065" spans="27:29" x14ac:dyDescent="0.25">
      <c r="AA49065"/>
      <c r="AB49065"/>
      <c r="AC49065"/>
    </row>
    <row r="49066" spans="27:29" x14ac:dyDescent="0.25">
      <c r="AA49066"/>
      <c r="AB49066"/>
      <c r="AC49066"/>
    </row>
    <row r="49067" spans="27:29" x14ac:dyDescent="0.25">
      <c r="AA49067"/>
      <c r="AB49067"/>
      <c r="AC49067"/>
    </row>
    <row r="49068" spans="27:29" x14ac:dyDescent="0.25">
      <c r="AA49068"/>
      <c r="AB49068"/>
      <c r="AC49068"/>
    </row>
    <row r="49069" spans="27:29" x14ac:dyDescent="0.25">
      <c r="AA49069"/>
      <c r="AB49069"/>
      <c r="AC49069"/>
    </row>
    <row r="49070" spans="27:29" x14ac:dyDescent="0.25">
      <c r="AA49070"/>
      <c r="AB49070"/>
      <c r="AC49070"/>
    </row>
    <row r="49071" spans="27:29" x14ac:dyDescent="0.25">
      <c r="AA49071"/>
      <c r="AB49071"/>
      <c r="AC49071"/>
    </row>
    <row r="49072" spans="27:29" x14ac:dyDescent="0.25">
      <c r="AA49072"/>
      <c r="AB49072"/>
      <c r="AC49072"/>
    </row>
    <row r="49073" spans="27:29" x14ac:dyDescent="0.25">
      <c r="AA49073"/>
      <c r="AB49073"/>
      <c r="AC49073"/>
    </row>
    <row r="49074" spans="27:29" x14ac:dyDescent="0.25">
      <c r="AA49074"/>
      <c r="AB49074"/>
      <c r="AC49074"/>
    </row>
    <row r="49075" spans="27:29" x14ac:dyDescent="0.25">
      <c r="AA49075"/>
      <c r="AB49075"/>
      <c r="AC49075"/>
    </row>
    <row r="49076" spans="27:29" x14ac:dyDescent="0.25">
      <c r="AA49076"/>
      <c r="AB49076"/>
      <c r="AC49076"/>
    </row>
    <row r="49077" spans="27:29" x14ac:dyDescent="0.25">
      <c r="AA49077"/>
      <c r="AB49077"/>
      <c r="AC49077"/>
    </row>
    <row r="49078" spans="27:29" x14ac:dyDescent="0.25">
      <c r="AA49078"/>
      <c r="AB49078"/>
      <c r="AC49078"/>
    </row>
    <row r="49079" spans="27:29" x14ac:dyDescent="0.25">
      <c r="AA49079"/>
      <c r="AB49079"/>
      <c r="AC49079"/>
    </row>
    <row r="49080" spans="27:29" x14ac:dyDescent="0.25">
      <c r="AA49080"/>
      <c r="AB49080"/>
      <c r="AC49080"/>
    </row>
    <row r="49081" spans="27:29" x14ac:dyDescent="0.25">
      <c r="AA49081"/>
      <c r="AB49081"/>
      <c r="AC49081"/>
    </row>
    <row r="49082" spans="27:29" x14ac:dyDescent="0.25">
      <c r="AA49082"/>
      <c r="AB49082"/>
      <c r="AC49082"/>
    </row>
    <row r="49083" spans="27:29" x14ac:dyDescent="0.25">
      <c r="AA49083"/>
      <c r="AB49083"/>
      <c r="AC49083"/>
    </row>
    <row r="49084" spans="27:29" x14ac:dyDescent="0.25">
      <c r="AA49084"/>
      <c r="AB49084"/>
      <c r="AC49084"/>
    </row>
    <row r="49085" spans="27:29" x14ac:dyDescent="0.25">
      <c r="AA49085"/>
      <c r="AB49085"/>
      <c r="AC49085"/>
    </row>
    <row r="49086" spans="27:29" x14ac:dyDescent="0.25">
      <c r="AA49086"/>
      <c r="AB49086"/>
      <c r="AC49086"/>
    </row>
    <row r="49087" spans="27:29" x14ac:dyDescent="0.25">
      <c r="AA49087"/>
      <c r="AB49087"/>
      <c r="AC49087"/>
    </row>
    <row r="49088" spans="27:29" x14ac:dyDescent="0.25">
      <c r="AA49088"/>
      <c r="AB49088"/>
      <c r="AC49088"/>
    </row>
    <row r="49089" spans="27:29" x14ac:dyDescent="0.25">
      <c r="AA49089"/>
      <c r="AB49089"/>
      <c r="AC49089"/>
    </row>
    <row r="49090" spans="27:29" x14ac:dyDescent="0.25">
      <c r="AA49090"/>
      <c r="AB49090"/>
      <c r="AC49090"/>
    </row>
    <row r="49091" spans="27:29" x14ac:dyDescent="0.25">
      <c r="AA49091"/>
      <c r="AB49091"/>
      <c r="AC49091"/>
    </row>
    <row r="49092" spans="27:29" x14ac:dyDescent="0.25">
      <c r="AA49092"/>
      <c r="AB49092"/>
      <c r="AC49092"/>
    </row>
    <row r="49093" spans="27:29" x14ac:dyDescent="0.25">
      <c r="AA49093"/>
      <c r="AB49093"/>
      <c r="AC49093"/>
    </row>
    <row r="49094" spans="27:29" x14ac:dyDescent="0.25">
      <c r="AA49094"/>
      <c r="AB49094"/>
      <c r="AC49094"/>
    </row>
    <row r="49095" spans="27:29" x14ac:dyDescent="0.25">
      <c r="AA49095"/>
      <c r="AB49095"/>
      <c r="AC49095"/>
    </row>
    <row r="49096" spans="27:29" x14ac:dyDescent="0.25">
      <c r="AA49096"/>
      <c r="AB49096"/>
      <c r="AC49096"/>
    </row>
    <row r="49097" spans="27:29" x14ac:dyDescent="0.25">
      <c r="AA49097"/>
      <c r="AB49097"/>
      <c r="AC49097"/>
    </row>
    <row r="49098" spans="27:29" x14ac:dyDescent="0.25">
      <c r="AA49098"/>
      <c r="AB49098"/>
      <c r="AC49098"/>
    </row>
    <row r="49099" spans="27:29" x14ac:dyDescent="0.25">
      <c r="AA49099"/>
      <c r="AB49099"/>
      <c r="AC49099"/>
    </row>
    <row r="49100" spans="27:29" x14ac:dyDescent="0.25">
      <c r="AA49100"/>
      <c r="AB49100"/>
      <c r="AC49100"/>
    </row>
    <row r="49101" spans="27:29" x14ac:dyDescent="0.25">
      <c r="AA49101"/>
      <c r="AB49101"/>
      <c r="AC49101"/>
    </row>
    <row r="49102" spans="27:29" x14ac:dyDescent="0.25">
      <c r="AA49102"/>
      <c r="AB49102"/>
      <c r="AC49102"/>
    </row>
    <row r="49103" spans="27:29" x14ac:dyDescent="0.25">
      <c r="AA49103"/>
      <c r="AB49103"/>
      <c r="AC49103"/>
    </row>
    <row r="49104" spans="27:29" x14ac:dyDescent="0.25">
      <c r="AA49104"/>
      <c r="AB49104"/>
      <c r="AC49104"/>
    </row>
    <row r="49105" spans="27:29" x14ac:dyDescent="0.25">
      <c r="AA49105"/>
      <c r="AB49105"/>
      <c r="AC49105"/>
    </row>
    <row r="49106" spans="27:29" x14ac:dyDescent="0.25">
      <c r="AA49106"/>
      <c r="AB49106"/>
      <c r="AC49106"/>
    </row>
    <row r="49107" spans="27:29" x14ac:dyDescent="0.25">
      <c r="AA49107"/>
      <c r="AB49107"/>
      <c r="AC49107"/>
    </row>
    <row r="49108" spans="27:29" x14ac:dyDescent="0.25">
      <c r="AA49108"/>
      <c r="AB49108"/>
      <c r="AC49108"/>
    </row>
    <row r="49109" spans="27:29" x14ac:dyDescent="0.25">
      <c r="AA49109"/>
      <c r="AB49109"/>
      <c r="AC49109"/>
    </row>
    <row r="49110" spans="27:29" x14ac:dyDescent="0.25">
      <c r="AA49110"/>
      <c r="AB49110"/>
      <c r="AC49110"/>
    </row>
    <row r="49111" spans="27:29" x14ac:dyDescent="0.25">
      <c r="AA49111"/>
      <c r="AB49111"/>
      <c r="AC49111"/>
    </row>
    <row r="49112" spans="27:29" x14ac:dyDescent="0.25">
      <c r="AA49112"/>
      <c r="AB49112"/>
      <c r="AC49112"/>
    </row>
    <row r="49113" spans="27:29" x14ac:dyDescent="0.25">
      <c r="AA49113"/>
      <c r="AB49113"/>
      <c r="AC49113"/>
    </row>
    <row r="49114" spans="27:29" x14ac:dyDescent="0.25">
      <c r="AA49114"/>
      <c r="AB49114"/>
      <c r="AC49114"/>
    </row>
    <row r="49115" spans="27:29" x14ac:dyDescent="0.25">
      <c r="AA49115"/>
      <c r="AB49115"/>
      <c r="AC49115"/>
    </row>
    <row r="49116" spans="27:29" x14ac:dyDescent="0.25">
      <c r="AA49116"/>
      <c r="AB49116"/>
      <c r="AC49116"/>
    </row>
    <row r="49117" spans="27:29" x14ac:dyDescent="0.25">
      <c r="AA49117"/>
      <c r="AB49117"/>
      <c r="AC49117"/>
    </row>
    <row r="49118" spans="27:29" x14ac:dyDescent="0.25">
      <c r="AA49118"/>
      <c r="AB49118"/>
      <c r="AC49118"/>
    </row>
    <row r="49119" spans="27:29" x14ac:dyDescent="0.25">
      <c r="AA49119"/>
      <c r="AB49119"/>
      <c r="AC49119"/>
    </row>
    <row r="49120" spans="27:29" x14ac:dyDescent="0.25">
      <c r="AA49120"/>
      <c r="AB49120"/>
      <c r="AC49120"/>
    </row>
    <row r="49121" spans="27:29" x14ac:dyDescent="0.25">
      <c r="AA49121"/>
      <c r="AB49121"/>
      <c r="AC49121"/>
    </row>
    <row r="49122" spans="27:29" x14ac:dyDescent="0.25">
      <c r="AA49122"/>
      <c r="AB49122"/>
      <c r="AC49122"/>
    </row>
    <row r="49123" spans="27:29" x14ac:dyDescent="0.25">
      <c r="AA49123"/>
      <c r="AB49123"/>
      <c r="AC49123"/>
    </row>
    <row r="49124" spans="27:29" x14ac:dyDescent="0.25">
      <c r="AA49124"/>
      <c r="AB49124"/>
      <c r="AC49124"/>
    </row>
    <row r="49125" spans="27:29" x14ac:dyDescent="0.25">
      <c r="AA49125"/>
      <c r="AB49125"/>
      <c r="AC49125"/>
    </row>
    <row r="49126" spans="27:29" x14ac:dyDescent="0.25">
      <c r="AA49126"/>
      <c r="AB49126"/>
      <c r="AC49126"/>
    </row>
    <row r="49127" spans="27:29" x14ac:dyDescent="0.25">
      <c r="AA49127"/>
      <c r="AB49127"/>
      <c r="AC49127"/>
    </row>
    <row r="49128" spans="27:29" x14ac:dyDescent="0.25">
      <c r="AA49128"/>
      <c r="AB49128"/>
      <c r="AC49128"/>
    </row>
    <row r="49129" spans="27:29" x14ac:dyDescent="0.25">
      <c r="AA49129"/>
      <c r="AB49129"/>
      <c r="AC49129"/>
    </row>
    <row r="49130" spans="27:29" x14ac:dyDescent="0.25">
      <c r="AA49130"/>
      <c r="AB49130"/>
      <c r="AC49130"/>
    </row>
    <row r="49131" spans="27:29" x14ac:dyDescent="0.25">
      <c r="AA49131"/>
      <c r="AB49131"/>
      <c r="AC49131"/>
    </row>
    <row r="49132" spans="27:29" x14ac:dyDescent="0.25">
      <c r="AA49132"/>
      <c r="AB49132"/>
      <c r="AC49132"/>
    </row>
    <row r="49133" spans="27:29" x14ac:dyDescent="0.25">
      <c r="AA49133"/>
      <c r="AB49133"/>
      <c r="AC49133"/>
    </row>
    <row r="49134" spans="27:29" x14ac:dyDescent="0.25">
      <c r="AA49134"/>
      <c r="AB49134"/>
      <c r="AC49134"/>
    </row>
    <row r="49135" spans="27:29" x14ac:dyDescent="0.25">
      <c r="AA49135"/>
      <c r="AB49135"/>
      <c r="AC49135"/>
    </row>
    <row r="49136" spans="27:29" x14ac:dyDescent="0.25">
      <c r="AA49136"/>
      <c r="AB49136"/>
      <c r="AC49136"/>
    </row>
    <row r="49137" spans="27:29" x14ac:dyDescent="0.25">
      <c r="AA49137"/>
      <c r="AB49137"/>
      <c r="AC49137"/>
    </row>
    <row r="49138" spans="27:29" x14ac:dyDescent="0.25">
      <c r="AA49138"/>
      <c r="AB49138"/>
      <c r="AC49138"/>
    </row>
    <row r="49139" spans="27:29" x14ac:dyDescent="0.25">
      <c r="AA49139"/>
      <c r="AB49139"/>
      <c r="AC49139"/>
    </row>
    <row r="49140" spans="27:29" x14ac:dyDescent="0.25">
      <c r="AA49140"/>
      <c r="AB49140"/>
      <c r="AC49140"/>
    </row>
    <row r="49141" spans="27:29" x14ac:dyDescent="0.25">
      <c r="AA49141"/>
      <c r="AB49141"/>
      <c r="AC49141"/>
    </row>
    <row r="49142" spans="27:29" x14ac:dyDescent="0.25">
      <c r="AA49142"/>
      <c r="AB49142"/>
      <c r="AC49142"/>
    </row>
    <row r="49143" spans="27:29" x14ac:dyDescent="0.25">
      <c r="AA49143"/>
      <c r="AB49143"/>
      <c r="AC49143"/>
    </row>
    <row r="49144" spans="27:29" x14ac:dyDescent="0.25">
      <c r="AA49144"/>
      <c r="AB49144"/>
      <c r="AC49144"/>
    </row>
    <row r="49145" spans="27:29" x14ac:dyDescent="0.25">
      <c r="AA49145"/>
      <c r="AB49145"/>
      <c r="AC49145"/>
    </row>
    <row r="49146" spans="27:29" x14ac:dyDescent="0.25">
      <c r="AA49146"/>
      <c r="AB49146"/>
      <c r="AC49146"/>
    </row>
    <row r="49147" spans="27:29" x14ac:dyDescent="0.25">
      <c r="AA49147"/>
      <c r="AB49147"/>
      <c r="AC49147"/>
    </row>
    <row r="49148" spans="27:29" x14ac:dyDescent="0.25">
      <c r="AA49148"/>
      <c r="AB49148"/>
      <c r="AC49148"/>
    </row>
    <row r="49149" spans="27:29" x14ac:dyDescent="0.25">
      <c r="AA49149"/>
      <c r="AB49149"/>
      <c r="AC49149"/>
    </row>
    <row r="49150" spans="27:29" x14ac:dyDescent="0.25">
      <c r="AA49150"/>
      <c r="AB49150"/>
      <c r="AC49150"/>
    </row>
    <row r="49151" spans="27:29" x14ac:dyDescent="0.25">
      <c r="AA49151"/>
      <c r="AB49151"/>
      <c r="AC49151"/>
    </row>
    <row r="49152" spans="27:29" x14ac:dyDescent="0.25">
      <c r="AA49152"/>
      <c r="AB49152"/>
      <c r="AC49152"/>
    </row>
    <row r="49153" spans="27:29" x14ac:dyDescent="0.25">
      <c r="AA49153"/>
      <c r="AB49153"/>
      <c r="AC49153"/>
    </row>
    <row r="49154" spans="27:29" x14ac:dyDescent="0.25">
      <c r="AA49154"/>
      <c r="AB49154"/>
      <c r="AC49154"/>
    </row>
    <row r="49155" spans="27:29" x14ac:dyDescent="0.25">
      <c r="AA49155"/>
      <c r="AB49155"/>
      <c r="AC49155"/>
    </row>
    <row r="49156" spans="27:29" x14ac:dyDescent="0.25">
      <c r="AA49156"/>
      <c r="AB49156"/>
      <c r="AC49156"/>
    </row>
    <row r="49157" spans="27:29" x14ac:dyDescent="0.25">
      <c r="AA49157"/>
      <c r="AB49157"/>
      <c r="AC49157"/>
    </row>
    <row r="49158" spans="27:29" x14ac:dyDescent="0.25">
      <c r="AA49158"/>
      <c r="AB49158"/>
      <c r="AC49158"/>
    </row>
    <row r="49159" spans="27:29" x14ac:dyDescent="0.25">
      <c r="AA49159"/>
      <c r="AB49159"/>
      <c r="AC49159"/>
    </row>
    <row r="49160" spans="27:29" x14ac:dyDescent="0.25">
      <c r="AA49160"/>
      <c r="AB49160"/>
      <c r="AC49160"/>
    </row>
    <row r="49161" spans="27:29" x14ac:dyDescent="0.25">
      <c r="AA49161"/>
      <c r="AB49161"/>
      <c r="AC49161"/>
    </row>
    <row r="49162" spans="27:29" x14ac:dyDescent="0.25">
      <c r="AA49162"/>
      <c r="AB49162"/>
      <c r="AC49162"/>
    </row>
    <row r="49163" spans="27:29" x14ac:dyDescent="0.25">
      <c r="AA49163"/>
      <c r="AB49163"/>
      <c r="AC49163"/>
    </row>
    <row r="49164" spans="27:29" x14ac:dyDescent="0.25">
      <c r="AA49164"/>
      <c r="AB49164"/>
      <c r="AC49164"/>
    </row>
    <row r="49165" spans="27:29" x14ac:dyDescent="0.25">
      <c r="AA49165"/>
      <c r="AB49165"/>
      <c r="AC49165"/>
    </row>
    <row r="49166" spans="27:29" x14ac:dyDescent="0.25">
      <c r="AA49166"/>
      <c r="AB49166"/>
      <c r="AC49166"/>
    </row>
    <row r="49167" spans="27:29" x14ac:dyDescent="0.25">
      <c r="AA49167"/>
      <c r="AB49167"/>
      <c r="AC49167"/>
    </row>
    <row r="49168" spans="27:29" x14ac:dyDescent="0.25">
      <c r="AA49168"/>
      <c r="AB49168"/>
      <c r="AC49168"/>
    </row>
    <row r="49169" spans="27:29" x14ac:dyDescent="0.25">
      <c r="AA49169"/>
      <c r="AB49169"/>
      <c r="AC49169"/>
    </row>
    <row r="49170" spans="27:29" x14ac:dyDescent="0.25">
      <c r="AA49170"/>
      <c r="AB49170"/>
      <c r="AC49170"/>
    </row>
    <row r="49171" spans="27:29" x14ac:dyDescent="0.25">
      <c r="AA49171"/>
      <c r="AB49171"/>
      <c r="AC49171"/>
    </row>
    <row r="49172" spans="27:29" x14ac:dyDescent="0.25">
      <c r="AA49172"/>
      <c r="AB49172"/>
      <c r="AC49172"/>
    </row>
    <row r="49173" spans="27:29" x14ac:dyDescent="0.25">
      <c r="AA49173"/>
      <c r="AB49173"/>
      <c r="AC49173"/>
    </row>
    <row r="49174" spans="27:29" x14ac:dyDescent="0.25">
      <c r="AA49174"/>
      <c r="AB49174"/>
      <c r="AC49174"/>
    </row>
    <row r="49175" spans="27:29" x14ac:dyDescent="0.25">
      <c r="AA49175"/>
      <c r="AB49175"/>
      <c r="AC49175"/>
    </row>
    <row r="49176" spans="27:29" x14ac:dyDescent="0.25">
      <c r="AA49176"/>
      <c r="AB49176"/>
      <c r="AC49176"/>
    </row>
    <row r="49177" spans="27:29" x14ac:dyDescent="0.25">
      <c r="AA49177"/>
      <c r="AB49177"/>
      <c r="AC49177"/>
    </row>
    <row r="49178" spans="27:29" x14ac:dyDescent="0.25">
      <c r="AA49178"/>
      <c r="AB49178"/>
      <c r="AC49178"/>
    </row>
    <row r="49179" spans="27:29" x14ac:dyDescent="0.25">
      <c r="AA49179"/>
      <c r="AB49179"/>
      <c r="AC49179"/>
    </row>
    <row r="49180" spans="27:29" x14ac:dyDescent="0.25">
      <c r="AA49180"/>
      <c r="AB49180"/>
      <c r="AC49180"/>
    </row>
    <row r="49181" spans="27:29" x14ac:dyDescent="0.25">
      <c r="AA49181"/>
      <c r="AB49181"/>
      <c r="AC49181"/>
    </row>
    <row r="49182" spans="27:29" x14ac:dyDescent="0.25">
      <c r="AA49182"/>
      <c r="AB49182"/>
      <c r="AC49182"/>
    </row>
    <row r="49183" spans="27:29" x14ac:dyDescent="0.25">
      <c r="AA49183"/>
      <c r="AB49183"/>
      <c r="AC49183"/>
    </row>
    <row r="49184" spans="27:29" x14ac:dyDescent="0.25">
      <c r="AA49184"/>
      <c r="AB49184"/>
      <c r="AC49184"/>
    </row>
    <row r="49185" spans="27:29" x14ac:dyDescent="0.25">
      <c r="AA49185"/>
      <c r="AB49185"/>
      <c r="AC49185"/>
    </row>
    <row r="49186" spans="27:29" x14ac:dyDescent="0.25">
      <c r="AA49186"/>
      <c r="AB49186"/>
      <c r="AC49186"/>
    </row>
    <row r="49187" spans="27:29" x14ac:dyDescent="0.25">
      <c r="AA49187"/>
      <c r="AB49187"/>
      <c r="AC49187"/>
    </row>
    <row r="49188" spans="27:29" x14ac:dyDescent="0.25">
      <c r="AA49188"/>
      <c r="AB49188"/>
      <c r="AC49188"/>
    </row>
    <row r="49189" spans="27:29" x14ac:dyDescent="0.25">
      <c r="AA49189"/>
      <c r="AB49189"/>
      <c r="AC49189"/>
    </row>
    <row r="49190" spans="27:29" x14ac:dyDescent="0.25">
      <c r="AA49190"/>
      <c r="AB49190"/>
      <c r="AC49190"/>
    </row>
    <row r="49191" spans="27:29" x14ac:dyDescent="0.25">
      <c r="AA49191"/>
      <c r="AB49191"/>
      <c r="AC49191"/>
    </row>
    <row r="49192" spans="27:29" x14ac:dyDescent="0.25">
      <c r="AA49192"/>
      <c r="AB49192"/>
      <c r="AC49192"/>
    </row>
    <row r="49193" spans="27:29" x14ac:dyDescent="0.25">
      <c r="AA49193"/>
      <c r="AB49193"/>
      <c r="AC49193"/>
    </row>
    <row r="49194" spans="27:29" x14ac:dyDescent="0.25">
      <c r="AA49194"/>
      <c r="AB49194"/>
      <c r="AC49194"/>
    </row>
    <row r="49195" spans="27:29" x14ac:dyDescent="0.25">
      <c r="AA49195"/>
      <c r="AB49195"/>
      <c r="AC49195"/>
    </row>
    <row r="49196" spans="27:29" x14ac:dyDescent="0.25">
      <c r="AA49196"/>
      <c r="AB49196"/>
      <c r="AC49196"/>
    </row>
    <row r="49197" spans="27:29" x14ac:dyDescent="0.25">
      <c r="AA49197"/>
      <c r="AB49197"/>
      <c r="AC49197"/>
    </row>
    <row r="49198" spans="27:29" x14ac:dyDescent="0.25">
      <c r="AA49198"/>
      <c r="AB49198"/>
      <c r="AC49198"/>
    </row>
    <row r="49199" spans="27:29" x14ac:dyDescent="0.25">
      <c r="AA49199"/>
      <c r="AB49199"/>
      <c r="AC49199"/>
    </row>
    <row r="49200" spans="27:29" x14ac:dyDescent="0.25">
      <c r="AA49200"/>
      <c r="AB49200"/>
      <c r="AC49200"/>
    </row>
    <row r="49201" spans="27:29" x14ac:dyDescent="0.25">
      <c r="AA49201"/>
      <c r="AB49201"/>
      <c r="AC49201"/>
    </row>
    <row r="49202" spans="27:29" x14ac:dyDescent="0.25">
      <c r="AA49202"/>
      <c r="AB49202"/>
      <c r="AC49202"/>
    </row>
    <row r="49203" spans="27:29" x14ac:dyDescent="0.25">
      <c r="AA49203"/>
      <c r="AB49203"/>
      <c r="AC49203"/>
    </row>
    <row r="49204" spans="27:29" x14ac:dyDescent="0.25">
      <c r="AA49204"/>
      <c r="AB49204"/>
      <c r="AC49204"/>
    </row>
    <row r="49205" spans="27:29" x14ac:dyDescent="0.25">
      <c r="AA49205"/>
      <c r="AB49205"/>
      <c r="AC49205"/>
    </row>
    <row r="49206" spans="27:29" x14ac:dyDescent="0.25">
      <c r="AA49206"/>
      <c r="AB49206"/>
      <c r="AC49206"/>
    </row>
    <row r="49207" spans="27:29" x14ac:dyDescent="0.25">
      <c r="AA49207"/>
      <c r="AB49207"/>
      <c r="AC49207"/>
    </row>
    <row r="49208" spans="27:29" x14ac:dyDescent="0.25">
      <c r="AA49208"/>
      <c r="AB49208"/>
      <c r="AC49208"/>
    </row>
    <row r="49209" spans="27:29" x14ac:dyDescent="0.25">
      <c r="AA49209"/>
      <c r="AB49209"/>
      <c r="AC49209"/>
    </row>
    <row r="49210" spans="27:29" x14ac:dyDescent="0.25">
      <c r="AA49210"/>
      <c r="AB49210"/>
      <c r="AC49210"/>
    </row>
    <row r="49211" spans="27:29" x14ac:dyDescent="0.25">
      <c r="AA49211"/>
      <c r="AB49211"/>
      <c r="AC49211"/>
    </row>
    <row r="49212" spans="27:29" x14ac:dyDescent="0.25">
      <c r="AA49212"/>
      <c r="AB49212"/>
      <c r="AC49212"/>
    </row>
    <row r="49213" spans="27:29" x14ac:dyDescent="0.25">
      <c r="AA49213"/>
      <c r="AB49213"/>
      <c r="AC49213"/>
    </row>
    <row r="49214" spans="27:29" x14ac:dyDescent="0.25">
      <c r="AA49214"/>
      <c r="AB49214"/>
      <c r="AC49214"/>
    </row>
    <row r="49215" spans="27:29" x14ac:dyDescent="0.25">
      <c r="AA49215"/>
      <c r="AB49215"/>
      <c r="AC49215"/>
    </row>
    <row r="49216" spans="27:29" x14ac:dyDescent="0.25">
      <c r="AA49216"/>
      <c r="AB49216"/>
      <c r="AC49216"/>
    </row>
    <row r="49217" spans="27:29" x14ac:dyDescent="0.25">
      <c r="AA49217"/>
      <c r="AB49217"/>
      <c r="AC49217"/>
    </row>
    <row r="49218" spans="27:29" x14ac:dyDescent="0.25">
      <c r="AA49218"/>
      <c r="AB49218"/>
      <c r="AC49218"/>
    </row>
    <row r="49219" spans="27:29" x14ac:dyDescent="0.25">
      <c r="AA49219"/>
      <c r="AB49219"/>
      <c r="AC49219"/>
    </row>
    <row r="49220" spans="27:29" x14ac:dyDescent="0.25">
      <c r="AA49220"/>
      <c r="AB49220"/>
      <c r="AC49220"/>
    </row>
    <row r="49221" spans="27:29" x14ac:dyDescent="0.25">
      <c r="AA49221"/>
      <c r="AB49221"/>
      <c r="AC49221"/>
    </row>
    <row r="49222" spans="27:29" x14ac:dyDescent="0.25">
      <c r="AA49222"/>
      <c r="AB49222"/>
      <c r="AC49222"/>
    </row>
    <row r="49223" spans="27:29" x14ac:dyDescent="0.25">
      <c r="AA49223"/>
      <c r="AB49223"/>
      <c r="AC49223"/>
    </row>
    <row r="49224" spans="27:29" x14ac:dyDescent="0.25">
      <c r="AA49224"/>
      <c r="AB49224"/>
      <c r="AC49224"/>
    </row>
    <row r="49225" spans="27:29" x14ac:dyDescent="0.25">
      <c r="AA49225"/>
      <c r="AB49225"/>
      <c r="AC49225"/>
    </row>
    <row r="49226" spans="27:29" x14ac:dyDescent="0.25">
      <c r="AA49226"/>
      <c r="AB49226"/>
      <c r="AC49226"/>
    </row>
    <row r="49227" spans="27:29" x14ac:dyDescent="0.25">
      <c r="AA49227"/>
      <c r="AB49227"/>
      <c r="AC49227"/>
    </row>
    <row r="49228" spans="27:29" x14ac:dyDescent="0.25">
      <c r="AA49228"/>
      <c r="AB49228"/>
      <c r="AC49228"/>
    </row>
    <row r="49229" spans="27:29" x14ac:dyDescent="0.25">
      <c r="AA49229"/>
      <c r="AB49229"/>
      <c r="AC49229"/>
    </row>
    <row r="49230" spans="27:29" x14ac:dyDescent="0.25">
      <c r="AA49230"/>
      <c r="AB49230"/>
      <c r="AC49230"/>
    </row>
    <row r="49231" spans="27:29" x14ac:dyDescent="0.25">
      <c r="AA49231"/>
      <c r="AB49231"/>
      <c r="AC49231"/>
    </row>
    <row r="49232" spans="27:29" x14ac:dyDescent="0.25">
      <c r="AA49232"/>
      <c r="AB49232"/>
      <c r="AC49232"/>
    </row>
    <row r="49233" spans="27:29" x14ac:dyDescent="0.25">
      <c r="AA49233"/>
      <c r="AB49233"/>
      <c r="AC49233"/>
    </row>
    <row r="49234" spans="27:29" x14ac:dyDescent="0.25">
      <c r="AA49234"/>
      <c r="AB49234"/>
      <c r="AC49234"/>
    </row>
    <row r="49235" spans="27:29" x14ac:dyDescent="0.25">
      <c r="AA49235"/>
      <c r="AB49235"/>
      <c r="AC49235"/>
    </row>
    <row r="49236" spans="27:29" x14ac:dyDescent="0.25">
      <c r="AA49236"/>
      <c r="AB49236"/>
      <c r="AC49236"/>
    </row>
    <row r="49237" spans="27:29" x14ac:dyDescent="0.25">
      <c r="AA49237"/>
      <c r="AB49237"/>
      <c r="AC49237"/>
    </row>
    <row r="49238" spans="27:29" x14ac:dyDescent="0.25">
      <c r="AA49238"/>
      <c r="AB49238"/>
      <c r="AC49238"/>
    </row>
    <row r="49239" spans="27:29" x14ac:dyDescent="0.25">
      <c r="AA49239"/>
      <c r="AB49239"/>
      <c r="AC49239"/>
    </row>
    <row r="49240" spans="27:29" x14ac:dyDescent="0.25">
      <c r="AA49240"/>
      <c r="AB49240"/>
      <c r="AC49240"/>
    </row>
    <row r="49241" spans="27:29" x14ac:dyDescent="0.25">
      <c r="AA49241"/>
      <c r="AB49241"/>
      <c r="AC49241"/>
    </row>
    <row r="49242" spans="27:29" x14ac:dyDescent="0.25">
      <c r="AA49242"/>
      <c r="AB49242"/>
      <c r="AC49242"/>
    </row>
    <row r="49243" spans="27:29" x14ac:dyDescent="0.25">
      <c r="AA49243"/>
      <c r="AB49243"/>
      <c r="AC49243"/>
    </row>
    <row r="49244" spans="27:29" x14ac:dyDescent="0.25">
      <c r="AA49244"/>
      <c r="AB49244"/>
      <c r="AC49244"/>
    </row>
    <row r="49245" spans="27:29" x14ac:dyDescent="0.25">
      <c r="AA49245"/>
      <c r="AB49245"/>
      <c r="AC49245"/>
    </row>
    <row r="49246" spans="27:29" x14ac:dyDescent="0.25">
      <c r="AA49246"/>
      <c r="AB49246"/>
      <c r="AC49246"/>
    </row>
    <row r="49247" spans="27:29" x14ac:dyDescent="0.25">
      <c r="AA49247"/>
      <c r="AB49247"/>
      <c r="AC49247"/>
    </row>
    <row r="49248" spans="27:29" x14ac:dyDescent="0.25">
      <c r="AA49248"/>
      <c r="AB49248"/>
      <c r="AC49248"/>
    </row>
    <row r="49249" spans="27:29" x14ac:dyDescent="0.25">
      <c r="AA49249"/>
      <c r="AB49249"/>
      <c r="AC49249"/>
    </row>
    <row r="49250" spans="27:29" x14ac:dyDescent="0.25">
      <c r="AA49250"/>
      <c r="AB49250"/>
      <c r="AC49250"/>
    </row>
    <row r="49251" spans="27:29" x14ac:dyDescent="0.25">
      <c r="AA49251"/>
      <c r="AB49251"/>
      <c r="AC49251"/>
    </row>
    <row r="49252" spans="27:29" x14ac:dyDescent="0.25">
      <c r="AA49252"/>
      <c r="AB49252"/>
      <c r="AC49252"/>
    </row>
    <row r="49253" spans="27:29" x14ac:dyDescent="0.25">
      <c r="AA49253"/>
      <c r="AB49253"/>
      <c r="AC49253"/>
    </row>
    <row r="49254" spans="27:29" x14ac:dyDescent="0.25">
      <c r="AA49254"/>
      <c r="AB49254"/>
      <c r="AC49254"/>
    </row>
    <row r="49255" spans="27:29" x14ac:dyDescent="0.25">
      <c r="AA49255"/>
      <c r="AB49255"/>
      <c r="AC49255"/>
    </row>
    <row r="49256" spans="27:29" x14ac:dyDescent="0.25">
      <c r="AA49256"/>
      <c r="AB49256"/>
      <c r="AC49256"/>
    </row>
    <row r="49257" spans="27:29" x14ac:dyDescent="0.25">
      <c r="AA49257"/>
      <c r="AB49257"/>
      <c r="AC49257"/>
    </row>
    <row r="49258" spans="27:29" x14ac:dyDescent="0.25">
      <c r="AA49258"/>
      <c r="AB49258"/>
      <c r="AC49258"/>
    </row>
    <row r="49259" spans="27:29" x14ac:dyDescent="0.25">
      <c r="AA49259"/>
      <c r="AB49259"/>
      <c r="AC49259"/>
    </row>
    <row r="49260" spans="27:29" x14ac:dyDescent="0.25">
      <c r="AA49260"/>
      <c r="AB49260"/>
      <c r="AC49260"/>
    </row>
    <row r="49261" spans="27:29" x14ac:dyDescent="0.25">
      <c r="AA49261"/>
      <c r="AB49261"/>
      <c r="AC49261"/>
    </row>
    <row r="49262" spans="27:29" x14ac:dyDescent="0.25">
      <c r="AA49262"/>
      <c r="AB49262"/>
      <c r="AC49262"/>
    </row>
    <row r="49263" spans="27:29" x14ac:dyDescent="0.25">
      <c r="AA49263"/>
      <c r="AB49263"/>
      <c r="AC49263"/>
    </row>
    <row r="49264" spans="27:29" x14ac:dyDescent="0.25">
      <c r="AA49264"/>
      <c r="AB49264"/>
      <c r="AC49264"/>
    </row>
    <row r="49265" spans="27:29" x14ac:dyDescent="0.25">
      <c r="AA49265"/>
      <c r="AB49265"/>
      <c r="AC49265"/>
    </row>
    <row r="49266" spans="27:29" x14ac:dyDescent="0.25">
      <c r="AA49266"/>
      <c r="AB49266"/>
      <c r="AC49266"/>
    </row>
    <row r="49267" spans="27:29" x14ac:dyDescent="0.25">
      <c r="AA49267"/>
      <c r="AB49267"/>
      <c r="AC49267"/>
    </row>
    <row r="49268" spans="27:29" x14ac:dyDescent="0.25">
      <c r="AA49268"/>
      <c r="AB49268"/>
      <c r="AC49268"/>
    </row>
    <row r="49269" spans="27:29" x14ac:dyDescent="0.25">
      <c r="AA49269"/>
      <c r="AB49269"/>
      <c r="AC49269"/>
    </row>
    <row r="49270" spans="27:29" x14ac:dyDescent="0.25">
      <c r="AA49270"/>
      <c r="AB49270"/>
      <c r="AC49270"/>
    </row>
    <row r="49271" spans="27:29" x14ac:dyDescent="0.25">
      <c r="AA49271"/>
      <c r="AB49271"/>
      <c r="AC49271"/>
    </row>
    <row r="49272" spans="27:29" x14ac:dyDescent="0.25">
      <c r="AA49272"/>
      <c r="AB49272"/>
      <c r="AC49272"/>
    </row>
    <row r="49273" spans="27:29" x14ac:dyDescent="0.25">
      <c r="AA49273"/>
      <c r="AB49273"/>
      <c r="AC49273"/>
    </row>
    <row r="49274" spans="27:29" x14ac:dyDescent="0.25">
      <c r="AA49274"/>
      <c r="AB49274"/>
      <c r="AC49274"/>
    </row>
    <row r="49275" spans="27:29" x14ac:dyDescent="0.25">
      <c r="AA49275"/>
      <c r="AB49275"/>
      <c r="AC49275"/>
    </row>
    <row r="49276" spans="27:29" x14ac:dyDescent="0.25">
      <c r="AA49276"/>
      <c r="AB49276"/>
      <c r="AC49276"/>
    </row>
    <row r="49277" spans="27:29" x14ac:dyDescent="0.25">
      <c r="AA49277"/>
      <c r="AB49277"/>
      <c r="AC49277"/>
    </row>
    <row r="49278" spans="27:29" x14ac:dyDescent="0.25">
      <c r="AA49278"/>
      <c r="AB49278"/>
      <c r="AC49278"/>
    </row>
    <row r="49279" spans="27:29" x14ac:dyDescent="0.25">
      <c r="AA49279"/>
      <c r="AB49279"/>
      <c r="AC49279"/>
    </row>
    <row r="49280" spans="27:29" x14ac:dyDescent="0.25">
      <c r="AA49280"/>
      <c r="AB49280"/>
      <c r="AC49280"/>
    </row>
    <row r="49281" spans="27:29" x14ac:dyDescent="0.25">
      <c r="AA49281"/>
      <c r="AB49281"/>
      <c r="AC49281"/>
    </row>
    <row r="49282" spans="27:29" x14ac:dyDescent="0.25">
      <c r="AA49282"/>
      <c r="AB49282"/>
      <c r="AC49282"/>
    </row>
    <row r="49283" spans="27:29" x14ac:dyDescent="0.25">
      <c r="AA49283"/>
      <c r="AB49283"/>
      <c r="AC49283"/>
    </row>
    <row r="49284" spans="27:29" x14ac:dyDescent="0.25">
      <c r="AA49284"/>
      <c r="AB49284"/>
      <c r="AC49284"/>
    </row>
    <row r="49285" spans="27:29" x14ac:dyDescent="0.25">
      <c r="AA49285"/>
      <c r="AB49285"/>
      <c r="AC49285"/>
    </row>
    <row r="49286" spans="27:29" x14ac:dyDescent="0.25">
      <c r="AA49286"/>
      <c r="AB49286"/>
      <c r="AC49286"/>
    </row>
    <row r="49287" spans="27:29" x14ac:dyDescent="0.25">
      <c r="AA49287"/>
      <c r="AB49287"/>
      <c r="AC49287"/>
    </row>
    <row r="49288" spans="27:29" x14ac:dyDescent="0.25">
      <c r="AA49288"/>
      <c r="AB49288"/>
      <c r="AC49288"/>
    </row>
    <row r="49289" spans="27:29" x14ac:dyDescent="0.25">
      <c r="AA49289"/>
      <c r="AB49289"/>
      <c r="AC49289"/>
    </row>
    <row r="49290" spans="27:29" x14ac:dyDescent="0.25">
      <c r="AA49290"/>
      <c r="AB49290"/>
      <c r="AC49290"/>
    </row>
    <row r="49291" spans="27:29" x14ac:dyDescent="0.25">
      <c r="AA49291"/>
      <c r="AB49291"/>
      <c r="AC49291"/>
    </row>
    <row r="49292" spans="27:29" x14ac:dyDescent="0.25">
      <c r="AA49292"/>
      <c r="AB49292"/>
      <c r="AC49292"/>
    </row>
    <row r="49293" spans="27:29" x14ac:dyDescent="0.25">
      <c r="AA49293"/>
      <c r="AB49293"/>
      <c r="AC49293"/>
    </row>
    <row r="49294" spans="27:29" x14ac:dyDescent="0.25">
      <c r="AA49294"/>
      <c r="AB49294"/>
      <c r="AC49294"/>
    </row>
    <row r="49295" spans="27:29" x14ac:dyDescent="0.25">
      <c r="AA49295"/>
      <c r="AB49295"/>
      <c r="AC49295"/>
    </row>
    <row r="49296" spans="27:29" x14ac:dyDescent="0.25">
      <c r="AA49296"/>
      <c r="AB49296"/>
      <c r="AC49296"/>
    </row>
    <row r="49297" spans="27:29" x14ac:dyDescent="0.25">
      <c r="AA49297"/>
      <c r="AB49297"/>
      <c r="AC49297"/>
    </row>
    <row r="49298" spans="27:29" x14ac:dyDescent="0.25">
      <c r="AA49298"/>
      <c r="AB49298"/>
      <c r="AC49298"/>
    </row>
    <row r="49299" spans="27:29" x14ac:dyDescent="0.25">
      <c r="AA49299"/>
      <c r="AB49299"/>
      <c r="AC49299"/>
    </row>
    <row r="49300" spans="27:29" x14ac:dyDescent="0.25">
      <c r="AA49300"/>
      <c r="AB49300"/>
      <c r="AC49300"/>
    </row>
    <row r="49301" spans="27:29" x14ac:dyDescent="0.25">
      <c r="AA49301"/>
      <c r="AB49301"/>
      <c r="AC49301"/>
    </row>
    <row r="49302" spans="27:29" x14ac:dyDescent="0.25">
      <c r="AA49302"/>
      <c r="AB49302"/>
      <c r="AC49302"/>
    </row>
    <row r="49303" spans="27:29" x14ac:dyDescent="0.25">
      <c r="AA49303"/>
      <c r="AB49303"/>
      <c r="AC49303"/>
    </row>
    <row r="49304" spans="27:29" x14ac:dyDescent="0.25">
      <c r="AA49304"/>
      <c r="AB49304"/>
      <c r="AC49304"/>
    </row>
    <row r="49305" spans="27:29" x14ac:dyDescent="0.25">
      <c r="AA49305"/>
      <c r="AB49305"/>
      <c r="AC49305"/>
    </row>
    <row r="49306" spans="27:29" x14ac:dyDescent="0.25">
      <c r="AA49306"/>
      <c r="AB49306"/>
      <c r="AC49306"/>
    </row>
    <row r="49307" spans="27:29" x14ac:dyDescent="0.25">
      <c r="AA49307"/>
      <c r="AB49307"/>
      <c r="AC49307"/>
    </row>
    <row r="49308" spans="27:29" x14ac:dyDescent="0.25">
      <c r="AA49308"/>
      <c r="AB49308"/>
      <c r="AC49308"/>
    </row>
    <row r="49309" spans="27:29" x14ac:dyDescent="0.25">
      <c r="AA49309"/>
      <c r="AB49309"/>
      <c r="AC49309"/>
    </row>
    <row r="49310" spans="27:29" x14ac:dyDescent="0.25">
      <c r="AA49310"/>
      <c r="AB49310"/>
      <c r="AC49310"/>
    </row>
    <row r="49311" spans="27:29" x14ac:dyDescent="0.25">
      <c r="AA49311"/>
      <c r="AB49311"/>
      <c r="AC49311"/>
    </row>
    <row r="49312" spans="27:29" x14ac:dyDescent="0.25">
      <c r="AA49312"/>
      <c r="AB49312"/>
      <c r="AC49312"/>
    </row>
    <row r="49313" spans="27:29" x14ac:dyDescent="0.25">
      <c r="AA49313"/>
      <c r="AB49313"/>
      <c r="AC49313"/>
    </row>
    <row r="49314" spans="27:29" x14ac:dyDescent="0.25">
      <c r="AA49314"/>
      <c r="AB49314"/>
      <c r="AC49314"/>
    </row>
    <row r="49315" spans="27:29" x14ac:dyDescent="0.25">
      <c r="AA49315"/>
      <c r="AB49315"/>
      <c r="AC49315"/>
    </row>
    <row r="49316" spans="27:29" x14ac:dyDescent="0.25">
      <c r="AA49316"/>
      <c r="AB49316"/>
      <c r="AC49316"/>
    </row>
    <row r="49317" spans="27:29" x14ac:dyDescent="0.25">
      <c r="AA49317"/>
      <c r="AB49317"/>
      <c r="AC49317"/>
    </row>
    <row r="49318" spans="27:29" x14ac:dyDescent="0.25">
      <c r="AA49318"/>
      <c r="AB49318"/>
      <c r="AC49318"/>
    </row>
    <row r="49319" spans="27:29" x14ac:dyDescent="0.25">
      <c r="AA49319"/>
      <c r="AB49319"/>
      <c r="AC49319"/>
    </row>
    <row r="49320" spans="27:29" x14ac:dyDescent="0.25">
      <c r="AA49320"/>
      <c r="AB49320"/>
      <c r="AC49320"/>
    </row>
    <row r="49321" spans="27:29" x14ac:dyDescent="0.25">
      <c r="AA49321"/>
      <c r="AB49321"/>
      <c r="AC49321"/>
    </row>
    <row r="49322" spans="27:29" x14ac:dyDescent="0.25">
      <c r="AA49322"/>
      <c r="AB49322"/>
      <c r="AC49322"/>
    </row>
    <row r="49323" spans="27:29" x14ac:dyDescent="0.25">
      <c r="AA49323"/>
      <c r="AB49323"/>
      <c r="AC49323"/>
    </row>
    <row r="49324" spans="27:29" x14ac:dyDescent="0.25">
      <c r="AA49324"/>
      <c r="AB49324"/>
      <c r="AC49324"/>
    </row>
    <row r="49325" spans="27:29" x14ac:dyDescent="0.25">
      <c r="AA49325"/>
      <c r="AB49325"/>
      <c r="AC49325"/>
    </row>
    <row r="49326" spans="27:29" x14ac:dyDescent="0.25">
      <c r="AA49326"/>
      <c r="AB49326"/>
      <c r="AC49326"/>
    </row>
    <row r="49327" spans="27:29" x14ac:dyDescent="0.25">
      <c r="AA49327"/>
      <c r="AB49327"/>
      <c r="AC49327"/>
    </row>
    <row r="49328" spans="27:29" x14ac:dyDescent="0.25">
      <c r="AA49328"/>
      <c r="AB49328"/>
      <c r="AC49328"/>
    </row>
    <row r="49329" spans="27:29" x14ac:dyDescent="0.25">
      <c r="AA49329"/>
      <c r="AB49329"/>
      <c r="AC49329"/>
    </row>
    <row r="49330" spans="27:29" x14ac:dyDescent="0.25">
      <c r="AA49330"/>
      <c r="AB49330"/>
      <c r="AC49330"/>
    </row>
    <row r="49331" spans="27:29" x14ac:dyDescent="0.25">
      <c r="AA49331"/>
      <c r="AB49331"/>
      <c r="AC49331"/>
    </row>
    <row r="49332" spans="27:29" x14ac:dyDescent="0.25">
      <c r="AA49332"/>
      <c r="AB49332"/>
      <c r="AC49332"/>
    </row>
    <row r="49333" spans="27:29" x14ac:dyDescent="0.25">
      <c r="AA49333"/>
      <c r="AB49333"/>
      <c r="AC49333"/>
    </row>
    <row r="49334" spans="27:29" x14ac:dyDescent="0.25">
      <c r="AA49334"/>
      <c r="AB49334"/>
      <c r="AC49334"/>
    </row>
    <row r="49335" spans="27:29" x14ac:dyDescent="0.25">
      <c r="AA49335"/>
      <c r="AB49335"/>
      <c r="AC49335"/>
    </row>
    <row r="49336" spans="27:29" x14ac:dyDescent="0.25">
      <c r="AA49336"/>
      <c r="AB49336"/>
      <c r="AC49336"/>
    </row>
    <row r="49337" spans="27:29" x14ac:dyDescent="0.25">
      <c r="AA49337"/>
      <c r="AB49337"/>
      <c r="AC49337"/>
    </row>
    <row r="49338" spans="27:29" x14ac:dyDescent="0.25">
      <c r="AA49338"/>
      <c r="AB49338"/>
      <c r="AC49338"/>
    </row>
    <row r="49339" spans="27:29" x14ac:dyDescent="0.25">
      <c r="AA49339"/>
      <c r="AB49339"/>
      <c r="AC49339"/>
    </row>
    <row r="49340" spans="27:29" x14ac:dyDescent="0.25">
      <c r="AA49340"/>
      <c r="AB49340"/>
      <c r="AC49340"/>
    </row>
    <row r="49341" spans="27:29" x14ac:dyDescent="0.25">
      <c r="AA49341"/>
      <c r="AB49341"/>
      <c r="AC49341"/>
    </row>
    <row r="49342" spans="27:29" x14ac:dyDescent="0.25">
      <c r="AA49342"/>
      <c r="AB49342"/>
      <c r="AC49342"/>
    </row>
    <row r="49343" spans="27:29" x14ac:dyDescent="0.25">
      <c r="AA49343"/>
      <c r="AB49343"/>
      <c r="AC49343"/>
    </row>
    <row r="49344" spans="27:29" x14ac:dyDescent="0.25">
      <c r="AA49344"/>
      <c r="AB49344"/>
      <c r="AC49344"/>
    </row>
    <row r="49345" spans="27:29" x14ac:dyDescent="0.25">
      <c r="AA49345"/>
      <c r="AB49345"/>
      <c r="AC49345"/>
    </row>
    <row r="49346" spans="27:29" x14ac:dyDescent="0.25">
      <c r="AA49346"/>
      <c r="AB49346"/>
      <c r="AC49346"/>
    </row>
    <row r="49347" spans="27:29" x14ac:dyDescent="0.25">
      <c r="AA49347"/>
      <c r="AB49347"/>
      <c r="AC49347"/>
    </row>
    <row r="49348" spans="27:29" x14ac:dyDescent="0.25">
      <c r="AA49348"/>
      <c r="AB49348"/>
      <c r="AC49348"/>
    </row>
    <row r="49349" spans="27:29" x14ac:dyDescent="0.25">
      <c r="AA49349"/>
      <c r="AB49349"/>
      <c r="AC49349"/>
    </row>
    <row r="49350" spans="27:29" x14ac:dyDescent="0.25">
      <c r="AA49350"/>
      <c r="AB49350"/>
      <c r="AC49350"/>
    </row>
    <row r="49351" spans="27:29" x14ac:dyDescent="0.25">
      <c r="AA49351"/>
      <c r="AB49351"/>
      <c r="AC49351"/>
    </row>
    <row r="49352" spans="27:29" x14ac:dyDescent="0.25">
      <c r="AA49352"/>
      <c r="AB49352"/>
      <c r="AC49352"/>
    </row>
    <row r="49353" spans="27:29" x14ac:dyDescent="0.25">
      <c r="AA49353"/>
      <c r="AB49353"/>
      <c r="AC49353"/>
    </row>
    <row r="49354" spans="27:29" x14ac:dyDescent="0.25">
      <c r="AA49354"/>
      <c r="AB49354"/>
      <c r="AC49354"/>
    </row>
    <row r="49355" spans="27:29" x14ac:dyDescent="0.25">
      <c r="AA49355"/>
      <c r="AB49355"/>
      <c r="AC49355"/>
    </row>
    <row r="49356" spans="27:29" x14ac:dyDescent="0.25">
      <c r="AA49356"/>
      <c r="AB49356"/>
      <c r="AC49356"/>
    </row>
    <row r="49357" spans="27:29" x14ac:dyDescent="0.25">
      <c r="AA49357"/>
      <c r="AB49357"/>
      <c r="AC49357"/>
    </row>
    <row r="49358" spans="27:29" x14ac:dyDescent="0.25">
      <c r="AA49358"/>
      <c r="AB49358"/>
      <c r="AC49358"/>
    </row>
    <row r="49359" spans="27:29" x14ac:dyDescent="0.25">
      <c r="AA49359"/>
      <c r="AB49359"/>
      <c r="AC49359"/>
    </row>
    <row r="49360" spans="27:29" x14ac:dyDescent="0.25">
      <c r="AA49360"/>
      <c r="AB49360"/>
      <c r="AC49360"/>
    </row>
    <row r="49361" spans="27:29" x14ac:dyDescent="0.25">
      <c r="AA49361"/>
      <c r="AB49361"/>
      <c r="AC49361"/>
    </row>
    <row r="49362" spans="27:29" x14ac:dyDescent="0.25">
      <c r="AA49362"/>
      <c r="AB49362"/>
      <c r="AC49362"/>
    </row>
    <row r="49363" spans="27:29" x14ac:dyDescent="0.25">
      <c r="AA49363"/>
      <c r="AB49363"/>
      <c r="AC49363"/>
    </row>
    <row r="49364" spans="27:29" x14ac:dyDescent="0.25">
      <c r="AA49364"/>
      <c r="AB49364"/>
      <c r="AC49364"/>
    </row>
    <row r="49365" spans="27:29" x14ac:dyDescent="0.25">
      <c r="AA49365"/>
      <c r="AB49365"/>
      <c r="AC49365"/>
    </row>
    <row r="49366" spans="27:29" x14ac:dyDescent="0.25">
      <c r="AA49366"/>
      <c r="AB49366"/>
      <c r="AC49366"/>
    </row>
    <row r="49367" spans="27:29" x14ac:dyDescent="0.25">
      <c r="AA49367"/>
      <c r="AB49367"/>
      <c r="AC49367"/>
    </row>
    <row r="49368" spans="27:29" x14ac:dyDescent="0.25">
      <c r="AA49368"/>
      <c r="AB49368"/>
      <c r="AC49368"/>
    </row>
    <row r="49369" spans="27:29" x14ac:dyDescent="0.25">
      <c r="AA49369"/>
      <c r="AB49369"/>
      <c r="AC49369"/>
    </row>
    <row r="49370" spans="27:29" x14ac:dyDescent="0.25">
      <c r="AA49370"/>
      <c r="AB49370"/>
      <c r="AC49370"/>
    </row>
    <row r="49371" spans="27:29" x14ac:dyDescent="0.25">
      <c r="AA49371"/>
      <c r="AB49371"/>
      <c r="AC49371"/>
    </row>
    <row r="49372" spans="27:29" x14ac:dyDescent="0.25">
      <c r="AA49372"/>
      <c r="AB49372"/>
      <c r="AC49372"/>
    </row>
    <row r="49373" spans="27:29" x14ac:dyDescent="0.25">
      <c r="AA49373"/>
      <c r="AB49373"/>
      <c r="AC49373"/>
    </row>
    <row r="49374" spans="27:29" x14ac:dyDescent="0.25">
      <c r="AA49374"/>
      <c r="AB49374"/>
      <c r="AC49374"/>
    </row>
    <row r="49375" spans="27:29" x14ac:dyDescent="0.25">
      <c r="AA49375"/>
      <c r="AB49375"/>
      <c r="AC49375"/>
    </row>
    <row r="49376" spans="27:29" x14ac:dyDescent="0.25">
      <c r="AA49376"/>
      <c r="AB49376"/>
      <c r="AC49376"/>
    </row>
    <row r="49377" spans="27:29" x14ac:dyDescent="0.25">
      <c r="AA49377"/>
      <c r="AB49377"/>
      <c r="AC49377"/>
    </row>
    <row r="49378" spans="27:29" x14ac:dyDescent="0.25">
      <c r="AA49378"/>
      <c r="AB49378"/>
      <c r="AC49378"/>
    </row>
    <row r="49379" spans="27:29" x14ac:dyDescent="0.25">
      <c r="AA49379"/>
      <c r="AB49379"/>
      <c r="AC49379"/>
    </row>
    <row r="49380" spans="27:29" x14ac:dyDescent="0.25">
      <c r="AA49380"/>
      <c r="AB49380"/>
      <c r="AC49380"/>
    </row>
    <row r="49381" spans="27:29" x14ac:dyDescent="0.25">
      <c r="AA49381"/>
      <c r="AB49381"/>
      <c r="AC49381"/>
    </row>
    <row r="49382" spans="27:29" x14ac:dyDescent="0.25">
      <c r="AA49382"/>
      <c r="AB49382"/>
      <c r="AC49382"/>
    </row>
    <row r="49383" spans="27:29" x14ac:dyDescent="0.25">
      <c r="AA49383"/>
      <c r="AB49383"/>
      <c r="AC49383"/>
    </row>
    <row r="49384" spans="27:29" x14ac:dyDescent="0.25">
      <c r="AA49384"/>
      <c r="AB49384"/>
      <c r="AC49384"/>
    </row>
    <row r="49385" spans="27:29" x14ac:dyDescent="0.25">
      <c r="AA49385"/>
      <c r="AB49385"/>
      <c r="AC49385"/>
    </row>
    <row r="49386" spans="27:29" x14ac:dyDescent="0.25">
      <c r="AA49386"/>
      <c r="AB49386"/>
      <c r="AC49386"/>
    </row>
    <row r="49387" spans="27:29" x14ac:dyDescent="0.25">
      <c r="AA49387"/>
      <c r="AB49387"/>
      <c r="AC49387"/>
    </row>
    <row r="49388" spans="27:29" x14ac:dyDescent="0.25">
      <c r="AA49388"/>
      <c r="AB49388"/>
      <c r="AC49388"/>
    </row>
    <row r="49389" spans="27:29" x14ac:dyDescent="0.25">
      <c r="AA49389"/>
      <c r="AB49389"/>
      <c r="AC49389"/>
    </row>
    <row r="49390" spans="27:29" x14ac:dyDescent="0.25">
      <c r="AA49390"/>
      <c r="AB49390"/>
      <c r="AC49390"/>
    </row>
    <row r="49391" spans="27:29" x14ac:dyDescent="0.25">
      <c r="AA49391"/>
      <c r="AB49391"/>
      <c r="AC49391"/>
    </row>
    <row r="49392" spans="27:29" x14ac:dyDescent="0.25">
      <c r="AA49392"/>
      <c r="AB49392"/>
      <c r="AC49392"/>
    </row>
    <row r="49393" spans="27:29" x14ac:dyDescent="0.25">
      <c r="AA49393"/>
      <c r="AB49393"/>
      <c r="AC49393"/>
    </row>
    <row r="49394" spans="27:29" x14ac:dyDescent="0.25">
      <c r="AA49394"/>
      <c r="AB49394"/>
      <c r="AC49394"/>
    </row>
    <row r="49395" spans="27:29" x14ac:dyDescent="0.25">
      <c r="AA49395"/>
      <c r="AB49395"/>
      <c r="AC49395"/>
    </row>
    <row r="49396" spans="27:29" x14ac:dyDescent="0.25">
      <c r="AA49396"/>
      <c r="AB49396"/>
      <c r="AC49396"/>
    </row>
    <row r="49397" spans="27:29" x14ac:dyDescent="0.25">
      <c r="AA49397"/>
      <c r="AB49397"/>
      <c r="AC49397"/>
    </row>
    <row r="49398" spans="27:29" x14ac:dyDescent="0.25">
      <c r="AA49398"/>
      <c r="AB49398"/>
      <c r="AC49398"/>
    </row>
    <row r="49399" spans="27:29" x14ac:dyDescent="0.25">
      <c r="AA49399"/>
      <c r="AB49399"/>
      <c r="AC49399"/>
    </row>
    <row r="49400" spans="27:29" x14ac:dyDescent="0.25">
      <c r="AA49400"/>
      <c r="AB49400"/>
      <c r="AC49400"/>
    </row>
    <row r="49401" spans="27:29" x14ac:dyDescent="0.25">
      <c r="AA49401"/>
      <c r="AB49401"/>
      <c r="AC49401"/>
    </row>
    <row r="49402" spans="27:29" x14ac:dyDescent="0.25">
      <c r="AA49402"/>
      <c r="AB49402"/>
      <c r="AC49402"/>
    </row>
    <row r="49403" spans="27:29" x14ac:dyDescent="0.25">
      <c r="AA49403"/>
      <c r="AB49403"/>
      <c r="AC49403"/>
    </row>
    <row r="49404" spans="27:29" x14ac:dyDescent="0.25">
      <c r="AA49404"/>
      <c r="AB49404"/>
      <c r="AC49404"/>
    </row>
    <row r="49405" spans="27:29" x14ac:dyDescent="0.25">
      <c r="AA49405"/>
      <c r="AB49405"/>
      <c r="AC49405"/>
    </row>
    <row r="49406" spans="27:29" x14ac:dyDescent="0.25">
      <c r="AA49406"/>
      <c r="AB49406"/>
      <c r="AC49406"/>
    </row>
    <row r="49407" spans="27:29" x14ac:dyDescent="0.25">
      <c r="AA49407"/>
      <c r="AB49407"/>
      <c r="AC49407"/>
    </row>
    <row r="49408" spans="27:29" x14ac:dyDescent="0.25">
      <c r="AA49408"/>
      <c r="AB49408"/>
      <c r="AC49408"/>
    </row>
    <row r="49409" spans="27:29" x14ac:dyDescent="0.25">
      <c r="AA49409"/>
      <c r="AB49409"/>
      <c r="AC49409"/>
    </row>
    <row r="49410" spans="27:29" x14ac:dyDescent="0.25">
      <c r="AA49410"/>
      <c r="AB49410"/>
      <c r="AC49410"/>
    </row>
    <row r="49411" spans="27:29" x14ac:dyDescent="0.25">
      <c r="AA49411"/>
      <c r="AB49411"/>
      <c r="AC49411"/>
    </row>
    <row r="49412" spans="27:29" x14ac:dyDescent="0.25">
      <c r="AA49412"/>
      <c r="AB49412"/>
      <c r="AC49412"/>
    </row>
    <row r="49413" spans="27:29" x14ac:dyDescent="0.25">
      <c r="AA49413"/>
      <c r="AB49413"/>
      <c r="AC49413"/>
    </row>
    <row r="49414" spans="27:29" x14ac:dyDescent="0.25">
      <c r="AA49414"/>
      <c r="AB49414"/>
      <c r="AC49414"/>
    </row>
    <row r="49415" spans="27:29" x14ac:dyDescent="0.25">
      <c r="AA49415"/>
      <c r="AB49415"/>
      <c r="AC49415"/>
    </row>
    <row r="49416" spans="27:29" x14ac:dyDescent="0.25">
      <c r="AA49416"/>
      <c r="AB49416"/>
      <c r="AC49416"/>
    </row>
    <row r="49417" spans="27:29" x14ac:dyDescent="0.25">
      <c r="AA49417"/>
      <c r="AB49417"/>
      <c r="AC49417"/>
    </row>
    <row r="49418" spans="27:29" x14ac:dyDescent="0.25">
      <c r="AA49418"/>
      <c r="AB49418"/>
      <c r="AC49418"/>
    </row>
    <row r="49419" spans="27:29" x14ac:dyDescent="0.25">
      <c r="AA49419"/>
      <c r="AB49419"/>
      <c r="AC49419"/>
    </row>
    <row r="49420" spans="27:29" x14ac:dyDescent="0.25">
      <c r="AA49420"/>
      <c r="AB49420"/>
      <c r="AC49420"/>
    </row>
    <row r="49421" spans="27:29" x14ac:dyDescent="0.25">
      <c r="AA49421"/>
      <c r="AB49421"/>
      <c r="AC49421"/>
    </row>
    <row r="49422" spans="27:29" x14ac:dyDescent="0.25">
      <c r="AA49422"/>
      <c r="AB49422"/>
      <c r="AC49422"/>
    </row>
    <row r="49423" spans="27:29" x14ac:dyDescent="0.25">
      <c r="AA49423"/>
      <c r="AB49423"/>
      <c r="AC49423"/>
    </row>
    <row r="49424" spans="27:29" x14ac:dyDescent="0.25">
      <c r="AA49424"/>
      <c r="AB49424"/>
      <c r="AC49424"/>
    </row>
    <row r="49425" spans="27:29" x14ac:dyDescent="0.25">
      <c r="AA49425"/>
      <c r="AB49425"/>
      <c r="AC49425"/>
    </row>
    <row r="49426" spans="27:29" x14ac:dyDescent="0.25">
      <c r="AA49426"/>
      <c r="AB49426"/>
      <c r="AC49426"/>
    </row>
    <row r="49427" spans="27:29" x14ac:dyDescent="0.25">
      <c r="AA49427"/>
      <c r="AB49427"/>
      <c r="AC49427"/>
    </row>
    <row r="49428" spans="27:29" x14ac:dyDescent="0.25">
      <c r="AA49428"/>
      <c r="AB49428"/>
      <c r="AC49428"/>
    </row>
    <row r="49429" spans="27:29" x14ac:dyDescent="0.25">
      <c r="AA49429"/>
      <c r="AB49429"/>
      <c r="AC49429"/>
    </row>
    <row r="49430" spans="27:29" x14ac:dyDescent="0.25">
      <c r="AA49430"/>
      <c r="AB49430"/>
      <c r="AC49430"/>
    </row>
    <row r="49431" spans="27:29" x14ac:dyDescent="0.25">
      <c r="AA49431"/>
      <c r="AB49431"/>
      <c r="AC49431"/>
    </row>
    <row r="49432" spans="27:29" x14ac:dyDescent="0.25">
      <c r="AA49432"/>
      <c r="AB49432"/>
      <c r="AC49432"/>
    </row>
    <row r="49433" spans="27:29" x14ac:dyDescent="0.25">
      <c r="AA49433"/>
      <c r="AB49433"/>
      <c r="AC49433"/>
    </row>
    <row r="49434" spans="27:29" x14ac:dyDescent="0.25">
      <c r="AA49434"/>
      <c r="AB49434"/>
      <c r="AC49434"/>
    </row>
    <row r="49435" spans="27:29" x14ac:dyDescent="0.25">
      <c r="AA49435"/>
      <c r="AB49435"/>
      <c r="AC49435"/>
    </row>
    <row r="49436" spans="27:29" x14ac:dyDescent="0.25">
      <c r="AA49436"/>
      <c r="AB49436"/>
      <c r="AC49436"/>
    </row>
    <row r="49437" spans="27:29" x14ac:dyDescent="0.25">
      <c r="AA49437"/>
      <c r="AB49437"/>
      <c r="AC49437"/>
    </row>
    <row r="49438" spans="27:29" x14ac:dyDescent="0.25">
      <c r="AA49438"/>
      <c r="AB49438"/>
      <c r="AC49438"/>
    </row>
    <row r="49439" spans="27:29" x14ac:dyDescent="0.25">
      <c r="AA49439"/>
      <c r="AB49439"/>
      <c r="AC49439"/>
    </row>
    <row r="49440" spans="27:29" x14ac:dyDescent="0.25">
      <c r="AA49440"/>
      <c r="AB49440"/>
      <c r="AC49440"/>
    </row>
    <row r="49441" spans="27:29" x14ac:dyDescent="0.25">
      <c r="AA49441"/>
      <c r="AB49441"/>
      <c r="AC49441"/>
    </row>
    <row r="49442" spans="27:29" x14ac:dyDescent="0.25">
      <c r="AA49442"/>
      <c r="AB49442"/>
      <c r="AC49442"/>
    </row>
    <row r="49443" spans="27:29" x14ac:dyDescent="0.25">
      <c r="AA49443"/>
      <c r="AB49443"/>
      <c r="AC49443"/>
    </row>
    <row r="49444" spans="27:29" x14ac:dyDescent="0.25">
      <c r="AA49444"/>
      <c r="AB49444"/>
      <c r="AC49444"/>
    </row>
    <row r="49445" spans="27:29" x14ac:dyDescent="0.25">
      <c r="AA49445"/>
      <c r="AB49445"/>
      <c r="AC49445"/>
    </row>
    <row r="49446" spans="27:29" x14ac:dyDescent="0.25">
      <c r="AA49446"/>
      <c r="AB49446"/>
      <c r="AC49446"/>
    </row>
    <row r="49447" spans="27:29" x14ac:dyDescent="0.25">
      <c r="AA49447"/>
      <c r="AB49447"/>
      <c r="AC49447"/>
    </row>
    <row r="49448" spans="27:29" x14ac:dyDescent="0.25">
      <c r="AA49448"/>
      <c r="AB49448"/>
      <c r="AC49448"/>
    </row>
    <row r="49449" spans="27:29" x14ac:dyDescent="0.25">
      <c r="AA49449"/>
      <c r="AB49449"/>
      <c r="AC49449"/>
    </row>
    <row r="49450" spans="27:29" x14ac:dyDescent="0.25">
      <c r="AA49450"/>
      <c r="AB49450"/>
      <c r="AC49450"/>
    </row>
    <row r="49451" spans="27:29" x14ac:dyDescent="0.25">
      <c r="AA49451"/>
      <c r="AB49451"/>
      <c r="AC49451"/>
    </row>
    <row r="49452" spans="27:29" x14ac:dyDescent="0.25">
      <c r="AA49452"/>
      <c r="AB49452"/>
      <c r="AC49452"/>
    </row>
    <row r="49453" spans="27:29" x14ac:dyDescent="0.25">
      <c r="AA49453"/>
      <c r="AB49453"/>
      <c r="AC49453"/>
    </row>
    <row r="49454" spans="27:29" x14ac:dyDescent="0.25">
      <c r="AA49454"/>
      <c r="AB49454"/>
      <c r="AC49454"/>
    </row>
    <row r="49455" spans="27:29" x14ac:dyDescent="0.25">
      <c r="AA49455"/>
      <c r="AB49455"/>
      <c r="AC49455"/>
    </row>
    <row r="49456" spans="27:29" x14ac:dyDescent="0.25">
      <c r="AA49456"/>
      <c r="AB49456"/>
      <c r="AC49456"/>
    </row>
    <row r="49457" spans="27:29" x14ac:dyDescent="0.25">
      <c r="AA49457"/>
      <c r="AB49457"/>
      <c r="AC49457"/>
    </row>
    <row r="49458" spans="27:29" x14ac:dyDescent="0.25">
      <c r="AA49458"/>
      <c r="AB49458"/>
      <c r="AC49458"/>
    </row>
    <row r="49459" spans="27:29" x14ac:dyDescent="0.25">
      <c r="AA49459"/>
      <c r="AB49459"/>
      <c r="AC49459"/>
    </row>
    <row r="49460" spans="27:29" x14ac:dyDescent="0.25">
      <c r="AA49460"/>
      <c r="AB49460"/>
      <c r="AC49460"/>
    </row>
    <row r="49461" spans="27:29" x14ac:dyDescent="0.25">
      <c r="AA49461"/>
      <c r="AB49461"/>
      <c r="AC49461"/>
    </row>
    <row r="49462" spans="27:29" x14ac:dyDescent="0.25">
      <c r="AA49462"/>
      <c r="AB49462"/>
      <c r="AC49462"/>
    </row>
    <row r="49463" spans="27:29" x14ac:dyDescent="0.25">
      <c r="AA49463"/>
      <c r="AB49463"/>
      <c r="AC49463"/>
    </row>
    <row r="49464" spans="27:29" x14ac:dyDescent="0.25">
      <c r="AA49464"/>
      <c r="AB49464"/>
      <c r="AC49464"/>
    </row>
    <row r="49465" spans="27:29" x14ac:dyDescent="0.25">
      <c r="AA49465"/>
      <c r="AB49465"/>
      <c r="AC49465"/>
    </row>
    <row r="49466" spans="27:29" x14ac:dyDescent="0.25">
      <c r="AA49466"/>
      <c r="AB49466"/>
      <c r="AC49466"/>
    </row>
    <row r="49467" spans="27:29" x14ac:dyDescent="0.25">
      <c r="AA49467"/>
      <c r="AB49467"/>
      <c r="AC49467"/>
    </row>
    <row r="49468" spans="27:29" x14ac:dyDescent="0.25">
      <c r="AA49468"/>
      <c r="AB49468"/>
      <c r="AC49468"/>
    </row>
    <row r="49469" spans="27:29" x14ac:dyDescent="0.25">
      <c r="AA49469"/>
      <c r="AB49469"/>
      <c r="AC49469"/>
    </row>
    <row r="49470" spans="27:29" x14ac:dyDescent="0.25">
      <c r="AA49470"/>
      <c r="AB49470"/>
      <c r="AC49470"/>
    </row>
    <row r="49471" spans="27:29" x14ac:dyDescent="0.25">
      <c r="AA49471"/>
      <c r="AB49471"/>
      <c r="AC49471"/>
    </row>
    <row r="49472" spans="27:29" x14ac:dyDescent="0.25">
      <c r="AA49472"/>
      <c r="AB49472"/>
      <c r="AC49472"/>
    </row>
    <row r="49473" spans="27:29" x14ac:dyDescent="0.25">
      <c r="AA49473"/>
      <c r="AB49473"/>
      <c r="AC49473"/>
    </row>
    <row r="49474" spans="27:29" x14ac:dyDescent="0.25">
      <c r="AA49474"/>
      <c r="AB49474"/>
      <c r="AC49474"/>
    </row>
    <row r="49475" spans="27:29" x14ac:dyDescent="0.25">
      <c r="AA49475"/>
      <c r="AB49475"/>
      <c r="AC49475"/>
    </row>
    <row r="49476" spans="27:29" x14ac:dyDescent="0.25">
      <c r="AA49476"/>
      <c r="AB49476"/>
      <c r="AC49476"/>
    </row>
    <row r="49477" spans="27:29" x14ac:dyDescent="0.25">
      <c r="AA49477"/>
      <c r="AB49477"/>
      <c r="AC49477"/>
    </row>
    <row r="49478" spans="27:29" x14ac:dyDescent="0.25">
      <c r="AA49478"/>
      <c r="AB49478"/>
      <c r="AC49478"/>
    </row>
    <row r="49479" spans="27:29" x14ac:dyDescent="0.25">
      <c r="AA49479"/>
      <c r="AB49479"/>
      <c r="AC49479"/>
    </row>
    <row r="49480" spans="27:29" x14ac:dyDescent="0.25">
      <c r="AA49480"/>
      <c r="AB49480"/>
      <c r="AC49480"/>
    </row>
    <row r="49481" spans="27:29" x14ac:dyDescent="0.25">
      <c r="AA49481"/>
      <c r="AB49481"/>
      <c r="AC49481"/>
    </row>
    <row r="49482" spans="27:29" x14ac:dyDescent="0.25">
      <c r="AA49482"/>
      <c r="AB49482"/>
      <c r="AC49482"/>
    </row>
    <row r="49483" spans="27:29" x14ac:dyDescent="0.25">
      <c r="AA49483"/>
      <c r="AB49483"/>
      <c r="AC49483"/>
    </row>
    <row r="49484" spans="27:29" x14ac:dyDescent="0.25">
      <c r="AA49484"/>
      <c r="AB49484"/>
      <c r="AC49484"/>
    </row>
    <row r="49485" spans="27:29" x14ac:dyDescent="0.25">
      <c r="AA49485"/>
      <c r="AB49485"/>
      <c r="AC49485"/>
    </row>
    <row r="49486" spans="27:29" x14ac:dyDescent="0.25">
      <c r="AA49486"/>
      <c r="AB49486"/>
      <c r="AC49486"/>
    </row>
    <row r="49487" spans="27:29" x14ac:dyDescent="0.25">
      <c r="AA49487"/>
      <c r="AB49487"/>
      <c r="AC49487"/>
    </row>
    <row r="49488" spans="27:29" x14ac:dyDescent="0.25">
      <c r="AA49488"/>
      <c r="AB49488"/>
      <c r="AC49488"/>
    </row>
    <row r="49489" spans="27:29" x14ac:dyDescent="0.25">
      <c r="AA49489"/>
      <c r="AB49489"/>
      <c r="AC49489"/>
    </row>
    <row r="49490" spans="27:29" x14ac:dyDescent="0.25">
      <c r="AA49490"/>
      <c r="AB49490"/>
      <c r="AC49490"/>
    </row>
    <row r="49491" spans="27:29" x14ac:dyDescent="0.25">
      <c r="AA49491"/>
      <c r="AB49491"/>
      <c r="AC49491"/>
    </row>
    <row r="49492" spans="27:29" x14ac:dyDescent="0.25">
      <c r="AA49492"/>
      <c r="AB49492"/>
      <c r="AC49492"/>
    </row>
    <row r="49493" spans="27:29" x14ac:dyDescent="0.25">
      <c r="AA49493"/>
      <c r="AB49493"/>
      <c r="AC49493"/>
    </row>
    <row r="49494" spans="27:29" x14ac:dyDescent="0.25">
      <c r="AA49494"/>
      <c r="AB49494"/>
      <c r="AC49494"/>
    </row>
    <row r="49495" spans="27:29" x14ac:dyDescent="0.25">
      <c r="AA49495"/>
      <c r="AB49495"/>
      <c r="AC49495"/>
    </row>
    <row r="49496" spans="27:29" x14ac:dyDescent="0.25">
      <c r="AA49496"/>
      <c r="AB49496"/>
      <c r="AC49496"/>
    </row>
    <row r="49497" spans="27:29" x14ac:dyDescent="0.25">
      <c r="AA49497"/>
      <c r="AB49497"/>
      <c r="AC49497"/>
    </row>
    <row r="49498" spans="27:29" x14ac:dyDescent="0.25">
      <c r="AA49498"/>
      <c r="AB49498"/>
      <c r="AC49498"/>
    </row>
    <row r="49499" spans="27:29" x14ac:dyDescent="0.25">
      <c r="AA49499"/>
      <c r="AB49499"/>
      <c r="AC49499"/>
    </row>
    <row r="49500" spans="27:29" x14ac:dyDescent="0.25">
      <c r="AA49500"/>
      <c r="AB49500"/>
      <c r="AC49500"/>
    </row>
    <row r="49501" spans="27:29" x14ac:dyDescent="0.25">
      <c r="AA49501"/>
      <c r="AB49501"/>
      <c r="AC49501"/>
    </row>
    <row r="49502" spans="27:29" x14ac:dyDescent="0.25">
      <c r="AA49502"/>
      <c r="AB49502"/>
      <c r="AC49502"/>
    </row>
    <row r="49503" spans="27:29" x14ac:dyDescent="0.25">
      <c r="AA49503"/>
      <c r="AB49503"/>
      <c r="AC49503"/>
    </row>
    <row r="49504" spans="27:29" x14ac:dyDescent="0.25">
      <c r="AA49504"/>
      <c r="AB49504"/>
      <c r="AC49504"/>
    </row>
    <row r="49505" spans="27:29" x14ac:dyDescent="0.25">
      <c r="AA49505"/>
      <c r="AB49505"/>
      <c r="AC49505"/>
    </row>
    <row r="49506" spans="27:29" x14ac:dyDescent="0.25">
      <c r="AA49506"/>
      <c r="AB49506"/>
      <c r="AC49506"/>
    </row>
    <row r="49507" spans="27:29" x14ac:dyDescent="0.25">
      <c r="AA49507"/>
      <c r="AB49507"/>
      <c r="AC49507"/>
    </row>
    <row r="49508" spans="27:29" x14ac:dyDescent="0.25">
      <c r="AA49508"/>
      <c r="AB49508"/>
      <c r="AC49508"/>
    </row>
    <row r="49509" spans="27:29" x14ac:dyDescent="0.25">
      <c r="AA49509"/>
      <c r="AB49509"/>
      <c r="AC49509"/>
    </row>
    <row r="49510" spans="27:29" x14ac:dyDescent="0.25">
      <c r="AA49510"/>
      <c r="AB49510"/>
      <c r="AC49510"/>
    </row>
    <row r="49511" spans="27:29" x14ac:dyDescent="0.25">
      <c r="AA49511"/>
      <c r="AB49511"/>
      <c r="AC49511"/>
    </row>
    <row r="49512" spans="27:29" x14ac:dyDescent="0.25">
      <c r="AA49512"/>
      <c r="AB49512"/>
      <c r="AC49512"/>
    </row>
    <row r="49513" spans="27:29" x14ac:dyDescent="0.25">
      <c r="AA49513"/>
      <c r="AB49513"/>
      <c r="AC49513"/>
    </row>
    <row r="49514" spans="27:29" x14ac:dyDescent="0.25">
      <c r="AA49514"/>
      <c r="AB49514"/>
      <c r="AC49514"/>
    </row>
    <row r="49515" spans="27:29" x14ac:dyDescent="0.25">
      <c r="AA49515"/>
      <c r="AB49515"/>
      <c r="AC49515"/>
    </row>
    <row r="49516" spans="27:29" x14ac:dyDescent="0.25">
      <c r="AA49516"/>
      <c r="AB49516"/>
      <c r="AC49516"/>
    </row>
    <row r="49517" spans="27:29" x14ac:dyDescent="0.25">
      <c r="AA49517"/>
      <c r="AB49517"/>
      <c r="AC49517"/>
    </row>
    <row r="49518" spans="27:29" x14ac:dyDescent="0.25">
      <c r="AA49518"/>
      <c r="AB49518"/>
      <c r="AC49518"/>
    </row>
    <row r="49519" spans="27:29" x14ac:dyDescent="0.25">
      <c r="AA49519"/>
      <c r="AB49519"/>
      <c r="AC49519"/>
    </row>
    <row r="49520" spans="27:29" x14ac:dyDescent="0.25">
      <c r="AA49520"/>
      <c r="AB49520"/>
      <c r="AC49520"/>
    </row>
    <row r="49521" spans="27:29" x14ac:dyDescent="0.25">
      <c r="AA49521"/>
      <c r="AB49521"/>
      <c r="AC49521"/>
    </row>
    <row r="49522" spans="27:29" x14ac:dyDescent="0.25">
      <c r="AA49522"/>
      <c r="AB49522"/>
      <c r="AC49522"/>
    </row>
    <row r="49523" spans="27:29" x14ac:dyDescent="0.25">
      <c r="AA49523"/>
      <c r="AB49523"/>
      <c r="AC49523"/>
    </row>
    <row r="49524" spans="27:29" x14ac:dyDescent="0.25">
      <c r="AA49524"/>
      <c r="AB49524"/>
      <c r="AC49524"/>
    </row>
    <row r="49525" spans="27:29" x14ac:dyDescent="0.25">
      <c r="AA49525"/>
      <c r="AB49525"/>
      <c r="AC49525"/>
    </row>
    <row r="49526" spans="27:29" x14ac:dyDescent="0.25">
      <c r="AA49526"/>
      <c r="AB49526"/>
      <c r="AC49526"/>
    </row>
    <row r="49527" spans="27:29" x14ac:dyDescent="0.25">
      <c r="AA49527"/>
      <c r="AB49527"/>
      <c r="AC49527"/>
    </row>
    <row r="49528" spans="27:29" x14ac:dyDescent="0.25">
      <c r="AA49528"/>
      <c r="AB49528"/>
      <c r="AC49528"/>
    </row>
    <row r="49529" spans="27:29" x14ac:dyDescent="0.25">
      <c r="AA49529"/>
      <c r="AB49529"/>
      <c r="AC49529"/>
    </row>
    <row r="49530" spans="27:29" x14ac:dyDescent="0.25">
      <c r="AA49530"/>
      <c r="AB49530"/>
      <c r="AC49530"/>
    </row>
    <row r="49531" spans="27:29" x14ac:dyDescent="0.25">
      <c r="AA49531"/>
      <c r="AB49531"/>
      <c r="AC49531"/>
    </row>
    <row r="49532" spans="27:29" x14ac:dyDescent="0.25">
      <c r="AA49532"/>
      <c r="AB49532"/>
      <c r="AC49532"/>
    </row>
    <row r="49533" spans="27:29" x14ac:dyDescent="0.25">
      <c r="AA49533"/>
      <c r="AB49533"/>
      <c r="AC49533"/>
    </row>
    <row r="49534" spans="27:29" x14ac:dyDescent="0.25">
      <c r="AA49534"/>
      <c r="AB49534"/>
      <c r="AC49534"/>
    </row>
    <row r="49535" spans="27:29" x14ac:dyDescent="0.25">
      <c r="AA49535"/>
      <c r="AB49535"/>
      <c r="AC49535"/>
    </row>
    <row r="49536" spans="27:29" x14ac:dyDescent="0.25">
      <c r="AA49536"/>
      <c r="AB49536"/>
      <c r="AC49536"/>
    </row>
    <row r="49537" spans="27:29" x14ac:dyDescent="0.25">
      <c r="AA49537"/>
      <c r="AB49537"/>
      <c r="AC49537"/>
    </row>
    <row r="49538" spans="27:29" x14ac:dyDescent="0.25">
      <c r="AA49538"/>
      <c r="AB49538"/>
      <c r="AC49538"/>
    </row>
    <row r="49539" spans="27:29" x14ac:dyDescent="0.25">
      <c r="AA49539"/>
      <c r="AB49539"/>
      <c r="AC49539"/>
    </row>
    <row r="49540" spans="27:29" x14ac:dyDescent="0.25">
      <c r="AA49540"/>
      <c r="AB49540"/>
      <c r="AC49540"/>
    </row>
    <row r="49541" spans="27:29" x14ac:dyDescent="0.25">
      <c r="AA49541"/>
      <c r="AB49541"/>
      <c r="AC49541"/>
    </row>
    <row r="49542" spans="27:29" x14ac:dyDescent="0.25">
      <c r="AA49542"/>
      <c r="AB49542"/>
      <c r="AC49542"/>
    </row>
    <row r="49543" spans="27:29" x14ac:dyDescent="0.25">
      <c r="AA49543"/>
      <c r="AB49543"/>
      <c r="AC49543"/>
    </row>
    <row r="49544" spans="27:29" x14ac:dyDescent="0.25">
      <c r="AA49544"/>
      <c r="AB49544"/>
      <c r="AC49544"/>
    </row>
    <row r="49545" spans="27:29" x14ac:dyDescent="0.25">
      <c r="AA49545"/>
      <c r="AB49545"/>
      <c r="AC49545"/>
    </row>
    <row r="49546" spans="27:29" x14ac:dyDescent="0.25">
      <c r="AA49546"/>
      <c r="AB49546"/>
      <c r="AC49546"/>
    </row>
    <row r="49547" spans="27:29" x14ac:dyDescent="0.25">
      <c r="AA49547"/>
      <c r="AB49547"/>
      <c r="AC49547"/>
    </row>
    <row r="49548" spans="27:29" x14ac:dyDescent="0.25">
      <c r="AA49548"/>
      <c r="AB49548"/>
      <c r="AC49548"/>
    </row>
    <row r="49549" spans="27:29" x14ac:dyDescent="0.25">
      <c r="AA49549"/>
      <c r="AB49549"/>
      <c r="AC49549"/>
    </row>
    <row r="49550" spans="27:29" x14ac:dyDescent="0.25">
      <c r="AA49550"/>
      <c r="AB49550"/>
      <c r="AC49550"/>
    </row>
    <row r="49551" spans="27:29" x14ac:dyDescent="0.25">
      <c r="AA49551"/>
      <c r="AB49551"/>
      <c r="AC49551"/>
    </row>
    <row r="49552" spans="27:29" x14ac:dyDescent="0.25">
      <c r="AA49552"/>
      <c r="AB49552"/>
      <c r="AC49552"/>
    </row>
    <row r="49553" spans="27:29" x14ac:dyDescent="0.25">
      <c r="AA49553"/>
      <c r="AB49553"/>
      <c r="AC49553"/>
    </row>
    <row r="49554" spans="27:29" x14ac:dyDescent="0.25">
      <c r="AA49554"/>
      <c r="AB49554"/>
      <c r="AC49554"/>
    </row>
    <row r="49555" spans="27:29" x14ac:dyDescent="0.25">
      <c r="AA49555"/>
      <c r="AB49555"/>
      <c r="AC49555"/>
    </row>
    <row r="49556" spans="27:29" x14ac:dyDescent="0.25">
      <c r="AA49556"/>
      <c r="AB49556"/>
      <c r="AC49556"/>
    </row>
    <row r="49557" spans="27:29" x14ac:dyDescent="0.25">
      <c r="AA49557"/>
      <c r="AB49557"/>
      <c r="AC49557"/>
    </row>
    <row r="49558" spans="27:29" x14ac:dyDescent="0.25">
      <c r="AA49558"/>
      <c r="AB49558"/>
      <c r="AC49558"/>
    </row>
    <row r="49559" spans="27:29" x14ac:dyDescent="0.25">
      <c r="AA49559"/>
      <c r="AB49559"/>
      <c r="AC49559"/>
    </row>
    <row r="49560" spans="27:29" x14ac:dyDescent="0.25">
      <c r="AA49560"/>
      <c r="AB49560"/>
      <c r="AC49560"/>
    </row>
    <row r="49561" spans="27:29" x14ac:dyDescent="0.25">
      <c r="AA49561"/>
      <c r="AB49561"/>
      <c r="AC49561"/>
    </row>
    <row r="49562" spans="27:29" x14ac:dyDescent="0.25">
      <c r="AA49562"/>
      <c r="AB49562"/>
      <c r="AC49562"/>
    </row>
    <row r="49563" spans="27:29" x14ac:dyDescent="0.25">
      <c r="AA49563"/>
      <c r="AB49563"/>
      <c r="AC49563"/>
    </row>
    <row r="49564" spans="27:29" x14ac:dyDescent="0.25">
      <c r="AA49564"/>
      <c r="AB49564"/>
      <c r="AC49564"/>
    </row>
    <row r="49565" spans="27:29" x14ac:dyDescent="0.25">
      <c r="AA49565"/>
      <c r="AB49565"/>
      <c r="AC49565"/>
    </row>
    <row r="49566" spans="27:29" x14ac:dyDescent="0.25">
      <c r="AA49566"/>
      <c r="AB49566"/>
      <c r="AC49566"/>
    </row>
    <row r="49567" spans="27:29" x14ac:dyDescent="0.25">
      <c r="AA49567"/>
      <c r="AB49567"/>
      <c r="AC49567"/>
    </row>
    <row r="49568" spans="27:29" x14ac:dyDescent="0.25">
      <c r="AA49568"/>
      <c r="AB49568"/>
      <c r="AC49568"/>
    </row>
    <row r="49569" spans="27:29" x14ac:dyDescent="0.25">
      <c r="AA49569"/>
      <c r="AB49569"/>
      <c r="AC49569"/>
    </row>
    <row r="49570" spans="27:29" x14ac:dyDescent="0.25">
      <c r="AA49570"/>
      <c r="AB49570"/>
      <c r="AC49570"/>
    </row>
    <row r="49571" spans="27:29" x14ac:dyDescent="0.25">
      <c r="AA49571"/>
      <c r="AB49571"/>
      <c r="AC49571"/>
    </row>
    <row r="49572" spans="27:29" x14ac:dyDescent="0.25">
      <c r="AA49572"/>
      <c r="AB49572"/>
      <c r="AC49572"/>
    </row>
    <row r="49573" spans="27:29" x14ac:dyDescent="0.25">
      <c r="AA49573"/>
      <c r="AB49573"/>
      <c r="AC49573"/>
    </row>
    <row r="49574" spans="27:29" x14ac:dyDescent="0.25">
      <c r="AA49574"/>
      <c r="AB49574"/>
      <c r="AC49574"/>
    </row>
    <row r="49575" spans="27:29" x14ac:dyDescent="0.25">
      <c r="AA49575"/>
      <c r="AB49575"/>
      <c r="AC49575"/>
    </row>
    <row r="49576" spans="27:29" x14ac:dyDescent="0.25">
      <c r="AA49576"/>
      <c r="AB49576"/>
      <c r="AC49576"/>
    </row>
    <row r="49577" spans="27:29" x14ac:dyDescent="0.25">
      <c r="AA49577"/>
      <c r="AB49577"/>
      <c r="AC49577"/>
    </row>
    <row r="49578" spans="27:29" x14ac:dyDescent="0.25">
      <c r="AA49578"/>
      <c r="AB49578"/>
      <c r="AC49578"/>
    </row>
    <row r="49579" spans="27:29" x14ac:dyDescent="0.25">
      <c r="AA49579"/>
      <c r="AB49579"/>
      <c r="AC49579"/>
    </row>
    <row r="49580" spans="27:29" x14ac:dyDescent="0.25">
      <c r="AA49580"/>
      <c r="AB49580"/>
      <c r="AC49580"/>
    </row>
    <row r="49581" spans="27:29" x14ac:dyDescent="0.25">
      <c r="AA49581"/>
      <c r="AB49581"/>
      <c r="AC49581"/>
    </row>
    <row r="49582" spans="27:29" x14ac:dyDescent="0.25">
      <c r="AA49582"/>
      <c r="AB49582"/>
      <c r="AC49582"/>
    </row>
    <row r="49583" spans="27:29" x14ac:dyDescent="0.25">
      <c r="AA49583"/>
      <c r="AB49583"/>
      <c r="AC49583"/>
    </row>
    <row r="49584" spans="27:29" x14ac:dyDescent="0.25">
      <c r="AA49584"/>
      <c r="AB49584"/>
      <c r="AC49584"/>
    </row>
    <row r="49585" spans="27:29" x14ac:dyDescent="0.25">
      <c r="AA49585"/>
      <c r="AB49585"/>
      <c r="AC49585"/>
    </row>
    <row r="49586" spans="27:29" x14ac:dyDescent="0.25">
      <c r="AA49586"/>
      <c r="AB49586"/>
      <c r="AC49586"/>
    </row>
    <row r="49587" spans="27:29" x14ac:dyDescent="0.25">
      <c r="AA49587"/>
      <c r="AB49587"/>
      <c r="AC49587"/>
    </row>
    <row r="49588" spans="27:29" x14ac:dyDescent="0.25">
      <c r="AA49588"/>
      <c r="AB49588"/>
      <c r="AC49588"/>
    </row>
    <row r="49589" spans="27:29" x14ac:dyDescent="0.25">
      <c r="AA49589"/>
      <c r="AB49589"/>
      <c r="AC49589"/>
    </row>
    <row r="49590" spans="27:29" x14ac:dyDescent="0.25">
      <c r="AA49590"/>
      <c r="AB49590"/>
      <c r="AC49590"/>
    </row>
    <row r="49591" spans="27:29" x14ac:dyDescent="0.25">
      <c r="AA49591"/>
      <c r="AB49591"/>
      <c r="AC49591"/>
    </row>
    <row r="49592" spans="27:29" x14ac:dyDescent="0.25">
      <c r="AA49592"/>
      <c r="AB49592"/>
      <c r="AC49592"/>
    </row>
    <row r="49593" spans="27:29" x14ac:dyDescent="0.25">
      <c r="AA49593"/>
      <c r="AB49593"/>
      <c r="AC49593"/>
    </row>
    <row r="49594" spans="27:29" x14ac:dyDescent="0.25">
      <c r="AA49594"/>
      <c r="AB49594"/>
      <c r="AC49594"/>
    </row>
    <row r="49595" spans="27:29" x14ac:dyDescent="0.25">
      <c r="AA49595"/>
      <c r="AB49595"/>
      <c r="AC49595"/>
    </row>
    <row r="49596" spans="27:29" x14ac:dyDescent="0.25">
      <c r="AA49596"/>
      <c r="AB49596"/>
      <c r="AC49596"/>
    </row>
    <row r="49597" spans="27:29" x14ac:dyDescent="0.25">
      <c r="AA49597"/>
      <c r="AB49597"/>
      <c r="AC49597"/>
    </row>
    <row r="49598" spans="27:29" x14ac:dyDescent="0.25">
      <c r="AA49598"/>
      <c r="AB49598"/>
      <c r="AC49598"/>
    </row>
    <row r="49599" spans="27:29" x14ac:dyDescent="0.25">
      <c r="AA49599"/>
      <c r="AB49599"/>
      <c r="AC49599"/>
    </row>
    <row r="49600" spans="27:29" x14ac:dyDescent="0.25">
      <c r="AA49600"/>
      <c r="AB49600"/>
      <c r="AC49600"/>
    </row>
    <row r="49601" spans="27:29" x14ac:dyDescent="0.25">
      <c r="AA49601"/>
      <c r="AB49601"/>
      <c r="AC49601"/>
    </row>
    <row r="49602" spans="27:29" x14ac:dyDescent="0.25">
      <c r="AA49602"/>
      <c r="AB49602"/>
      <c r="AC49602"/>
    </row>
    <row r="49603" spans="27:29" x14ac:dyDescent="0.25">
      <c r="AA49603"/>
      <c r="AB49603"/>
      <c r="AC49603"/>
    </row>
    <row r="49604" spans="27:29" x14ac:dyDescent="0.25">
      <c r="AA49604"/>
      <c r="AB49604"/>
      <c r="AC49604"/>
    </row>
    <row r="49605" spans="27:29" x14ac:dyDescent="0.25">
      <c r="AA49605"/>
      <c r="AB49605"/>
      <c r="AC49605"/>
    </row>
    <row r="49606" spans="27:29" x14ac:dyDescent="0.25">
      <c r="AA49606"/>
      <c r="AB49606"/>
      <c r="AC49606"/>
    </row>
    <row r="49607" spans="27:29" x14ac:dyDescent="0.25">
      <c r="AA49607"/>
      <c r="AB49607"/>
      <c r="AC49607"/>
    </row>
    <row r="49608" spans="27:29" x14ac:dyDescent="0.25">
      <c r="AA49608"/>
      <c r="AB49608"/>
      <c r="AC49608"/>
    </row>
    <row r="49609" spans="27:29" x14ac:dyDescent="0.25">
      <c r="AA49609"/>
      <c r="AB49609"/>
      <c r="AC49609"/>
    </row>
    <row r="49610" spans="27:29" x14ac:dyDescent="0.25">
      <c r="AA49610"/>
      <c r="AB49610"/>
      <c r="AC49610"/>
    </row>
    <row r="49611" spans="27:29" x14ac:dyDescent="0.25">
      <c r="AA49611"/>
      <c r="AB49611"/>
      <c r="AC49611"/>
    </row>
    <row r="49612" spans="27:29" x14ac:dyDescent="0.25">
      <c r="AA49612"/>
      <c r="AB49612"/>
      <c r="AC49612"/>
    </row>
    <row r="49613" spans="27:29" x14ac:dyDescent="0.25">
      <c r="AA49613"/>
      <c r="AB49613"/>
      <c r="AC49613"/>
    </row>
    <row r="49614" spans="27:29" x14ac:dyDescent="0.25">
      <c r="AA49614"/>
      <c r="AB49614"/>
      <c r="AC49614"/>
    </row>
    <row r="49615" spans="27:29" x14ac:dyDescent="0.25">
      <c r="AA49615"/>
      <c r="AB49615"/>
      <c r="AC49615"/>
    </row>
    <row r="49616" spans="27:29" x14ac:dyDescent="0.25">
      <c r="AA49616"/>
      <c r="AB49616"/>
      <c r="AC49616"/>
    </row>
    <row r="49617" spans="27:29" x14ac:dyDescent="0.25">
      <c r="AA49617"/>
      <c r="AB49617"/>
      <c r="AC49617"/>
    </row>
    <row r="49618" spans="27:29" x14ac:dyDescent="0.25">
      <c r="AA49618"/>
      <c r="AB49618"/>
      <c r="AC49618"/>
    </row>
    <row r="49619" spans="27:29" x14ac:dyDescent="0.25">
      <c r="AA49619"/>
      <c r="AB49619"/>
      <c r="AC49619"/>
    </row>
    <row r="49620" spans="27:29" x14ac:dyDescent="0.25">
      <c r="AA49620"/>
      <c r="AB49620"/>
      <c r="AC49620"/>
    </row>
    <row r="49621" spans="27:29" x14ac:dyDescent="0.25">
      <c r="AA49621"/>
      <c r="AB49621"/>
      <c r="AC49621"/>
    </row>
    <row r="49622" spans="27:29" x14ac:dyDescent="0.25">
      <c r="AA49622"/>
      <c r="AB49622"/>
      <c r="AC49622"/>
    </row>
    <row r="49623" spans="27:29" x14ac:dyDescent="0.25">
      <c r="AA49623"/>
      <c r="AB49623"/>
      <c r="AC49623"/>
    </row>
    <row r="49624" spans="27:29" x14ac:dyDescent="0.25">
      <c r="AA49624"/>
      <c r="AB49624"/>
      <c r="AC49624"/>
    </row>
    <row r="49625" spans="27:29" x14ac:dyDescent="0.25">
      <c r="AA49625"/>
      <c r="AB49625"/>
      <c r="AC49625"/>
    </row>
    <row r="49626" spans="27:29" x14ac:dyDescent="0.25">
      <c r="AA49626"/>
      <c r="AB49626"/>
      <c r="AC49626"/>
    </row>
    <row r="49627" spans="27:29" x14ac:dyDescent="0.25">
      <c r="AA49627"/>
      <c r="AB49627"/>
      <c r="AC49627"/>
    </row>
    <row r="49628" spans="27:29" x14ac:dyDescent="0.25">
      <c r="AA49628"/>
      <c r="AB49628"/>
      <c r="AC49628"/>
    </row>
    <row r="49629" spans="27:29" x14ac:dyDescent="0.25">
      <c r="AA49629"/>
      <c r="AB49629"/>
      <c r="AC49629"/>
    </row>
    <row r="49630" spans="27:29" x14ac:dyDescent="0.25">
      <c r="AA49630"/>
      <c r="AB49630"/>
      <c r="AC49630"/>
    </row>
    <row r="49631" spans="27:29" x14ac:dyDescent="0.25">
      <c r="AA49631"/>
      <c r="AB49631"/>
      <c r="AC49631"/>
    </row>
    <row r="49632" spans="27:29" x14ac:dyDescent="0.25">
      <c r="AA49632"/>
      <c r="AB49632"/>
      <c r="AC49632"/>
    </row>
    <row r="49633" spans="27:29" x14ac:dyDescent="0.25">
      <c r="AA49633"/>
      <c r="AB49633"/>
      <c r="AC49633"/>
    </row>
    <row r="49634" spans="27:29" x14ac:dyDescent="0.25">
      <c r="AA49634"/>
      <c r="AB49634"/>
      <c r="AC49634"/>
    </row>
    <row r="49635" spans="27:29" x14ac:dyDescent="0.25">
      <c r="AA49635"/>
      <c r="AB49635"/>
      <c r="AC49635"/>
    </row>
    <row r="49636" spans="27:29" x14ac:dyDescent="0.25">
      <c r="AA49636"/>
      <c r="AB49636"/>
      <c r="AC49636"/>
    </row>
    <row r="49637" spans="27:29" x14ac:dyDescent="0.25">
      <c r="AA49637"/>
      <c r="AB49637"/>
      <c r="AC49637"/>
    </row>
    <row r="49638" spans="27:29" x14ac:dyDescent="0.25">
      <c r="AA49638"/>
      <c r="AB49638"/>
      <c r="AC49638"/>
    </row>
    <row r="49639" spans="27:29" x14ac:dyDescent="0.25">
      <c r="AA49639"/>
      <c r="AB49639"/>
      <c r="AC49639"/>
    </row>
    <row r="49640" spans="27:29" x14ac:dyDescent="0.25">
      <c r="AA49640"/>
      <c r="AB49640"/>
      <c r="AC49640"/>
    </row>
    <row r="49641" spans="27:29" x14ac:dyDescent="0.25">
      <c r="AA49641"/>
      <c r="AB49641"/>
      <c r="AC49641"/>
    </row>
    <row r="49642" spans="27:29" x14ac:dyDescent="0.25">
      <c r="AA49642"/>
      <c r="AB49642"/>
      <c r="AC49642"/>
    </row>
    <row r="49643" spans="27:29" x14ac:dyDescent="0.25">
      <c r="AA49643"/>
      <c r="AB49643"/>
      <c r="AC49643"/>
    </row>
    <row r="49644" spans="27:29" x14ac:dyDescent="0.25">
      <c r="AA49644"/>
      <c r="AB49644"/>
      <c r="AC49644"/>
    </row>
    <row r="49645" spans="27:29" x14ac:dyDescent="0.25">
      <c r="AA49645"/>
      <c r="AB49645"/>
      <c r="AC49645"/>
    </row>
    <row r="49646" spans="27:29" x14ac:dyDescent="0.25">
      <c r="AA49646"/>
      <c r="AB49646"/>
      <c r="AC49646"/>
    </row>
    <row r="49647" spans="27:29" x14ac:dyDescent="0.25">
      <c r="AA49647"/>
      <c r="AB49647"/>
      <c r="AC49647"/>
    </row>
    <row r="49648" spans="27:29" x14ac:dyDescent="0.25">
      <c r="AA49648"/>
      <c r="AB49648"/>
      <c r="AC49648"/>
    </row>
    <row r="49649" spans="27:29" x14ac:dyDescent="0.25">
      <c r="AA49649"/>
      <c r="AB49649"/>
      <c r="AC49649"/>
    </row>
    <row r="49650" spans="27:29" x14ac:dyDescent="0.25">
      <c r="AA49650"/>
      <c r="AB49650"/>
      <c r="AC49650"/>
    </row>
    <row r="49651" spans="27:29" x14ac:dyDescent="0.25">
      <c r="AA49651"/>
      <c r="AB49651"/>
      <c r="AC49651"/>
    </row>
    <row r="49652" spans="27:29" x14ac:dyDescent="0.25">
      <c r="AA49652"/>
      <c r="AB49652"/>
      <c r="AC49652"/>
    </row>
    <row r="49653" spans="27:29" x14ac:dyDescent="0.25">
      <c r="AA49653"/>
      <c r="AB49653"/>
      <c r="AC49653"/>
    </row>
    <row r="49654" spans="27:29" x14ac:dyDescent="0.25">
      <c r="AA49654"/>
      <c r="AB49654"/>
      <c r="AC49654"/>
    </row>
    <row r="49655" spans="27:29" x14ac:dyDescent="0.25">
      <c r="AA49655"/>
      <c r="AB49655"/>
      <c r="AC49655"/>
    </row>
    <row r="49656" spans="27:29" x14ac:dyDescent="0.25">
      <c r="AA49656"/>
      <c r="AB49656"/>
      <c r="AC49656"/>
    </row>
    <row r="49657" spans="27:29" x14ac:dyDescent="0.25">
      <c r="AA49657"/>
      <c r="AB49657"/>
      <c r="AC49657"/>
    </row>
    <row r="49658" spans="27:29" x14ac:dyDescent="0.25">
      <c r="AA49658"/>
      <c r="AB49658"/>
      <c r="AC49658"/>
    </row>
    <row r="49659" spans="27:29" x14ac:dyDescent="0.25">
      <c r="AA49659"/>
      <c r="AB49659"/>
      <c r="AC49659"/>
    </row>
    <row r="49660" spans="27:29" x14ac:dyDescent="0.25">
      <c r="AA49660"/>
      <c r="AB49660"/>
      <c r="AC49660"/>
    </row>
    <row r="49661" spans="27:29" x14ac:dyDescent="0.25">
      <c r="AA49661"/>
      <c r="AB49661"/>
      <c r="AC49661"/>
    </row>
    <row r="49662" spans="27:29" x14ac:dyDescent="0.25">
      <c r="AA49662"/>
      <c r="AB49662"/>
      <c r="AC49662"/>
    </row>
    <row r="49663" spans="27:29" x14ac:dyDescent="0.25">
      <c r="AA49663"/>
      <c r="AB49663"/>
      <c r="AC49663"/>
    </row>
    <row r="49664" spans="27:29" x14ac:dyDescent="0.25">
      <c r="AA49664"/>
      <c r="AB49664"/>
      <c r="AC49664"/>
    </row>
    <row r="49665" spans="27:29" x14ac:dyDescent="0.25">
      <c r="AA49665"/>
      <c r="AB49665"/>
      <c r="AC49665"/>
    </row>
    <row r="49666" spans="27:29" x14ac:dyDescent="0.25">
      <c r="AA49666"/>
      <c r="AB49666"/>
      <c r="AC49666"/>
    </row>
    <row r="49667" spans="27:29" x14ac:dyDescent="0.25">
      <c r="AA49667"/>
      <c r="AB49667"/>
      <c r="AC49667"/>
    </row>
    <row r="49668" spans="27:29" x14ac:dyDescent="0.25">
      <c r="AA49668"/>
      <c r="AB49668"/>
      <c r="AC49668"/>
    </row>
    <row r="49669" spans="27:29" x14ac:dyDescent="0.25">
      <c r="AA49669"/>
      <c r="AB49669"/>
      <c r="AC49669"/>
    </row>
    <row r="49670" spans="27:29" x14ac:dyDescent="0.25">
      <c r="AA49670"/>
      <c r="AB49670"/>
      <c r="AC49670"/>
    </row>
    <row r="49671" spans="27:29" x14ac:dyDescent="0.25">
      <c r="AA49671"/>
      <c r="AB49671"/>
      <c r="AC49671"/>
    </row>
    <row r="49672" spans="27:29" x14ac:dyDescent="0.25">
      <c r="AA49672"/>
      <c r="AB49672"/>
      <c r="AC49672"/>
    </row>
    <row r="49673" spans="27:29" x14ac:dyDescent="0.25">
      <c r="AA49673"/>
      <c r="AB49673"/>
      <c r="AC49673"/>
    </row>
    <row r="49674" spans="27:29" x14ac:dyDescent="0.25">
      <c r="AA49674"/>
      <c r="AB49674"/>
      <c r="AC49674"/>
    </row>
    <row r="49675" spans="27:29" x14ac:dyDescent="0.25">
      <c r="AA49675"/>
      <c r="AB49675"/>
      <c r="AC49675"/>
    </row>
    <row r="49676" spans="27:29" x14ac:dyDescent="0.25">
      <c r="AA49676"/>
      <c r="AB49676"/>
      <c r="AC49676"/>
    </row>
    <row r="49677" spans="27:29" x14ac:dyDescent="0.25">
      <c r="AA49677"/>
      <c r="AB49677"/>
      <c r="AC49677"/>
    </row>
    <row r="49678" spans="27:29" x14ac:dyDescent="0.25">
      <c r="AA49678"/>
      <c r="AB49678"/>
      <c r="AC49678"/>
    </row>
    <row r="49679" spans="27:29" x14ac:dyDescent="0.25">
      <c r="AA49679"/>
      <c r="AB49679"/>
      <c r="AC49679"/>
    </row>
    <row r="49680" spans="27:29" x14ac:dyDescent="0.25">
      <c r="AA49680"/>
      <c r="AB49680"/>
      <c r="AC49680"/>
    </row>
    <row r="49681" spans="27:29" x14ac:dyDescent="0.25">
      <c r="AA49681"/>
      <c r="AB49681"/>
      <c r="AC49681"/>
    </row>
    <row r="49682" spans="27:29" x14ac:dyDescent="0.25">
      <c r="AA49682"/>
      <c r="AB49682"/>
      <c r="AC49682"/>
    </row>
    <row r="49683" spans="27:29" x14ac:dyDescent="0.25">
      <c r="AA49683"/>
      <c r="AB49683"/>
      <c r="AC49683"/>
    </row>
    <row r="49684" spans="27:29" x14ac:dyDescent="0.25">
      <c r="AA49684"/>
      <c r="AB49684"/>
      <c r="AC49684"/>
    </row>
    <row r="49685" spans="27:29" x14ac:dyDescent="0.25">
      <c r="AA49685"/>
      <c r="AB49685"/>
      <c r="AC49685"/>
    </row>
    <row r="49686" spans="27:29" x14ac:dyDescent="0.25">
      <c r="AA49686"/>
      <c r="AB49686"/>
      <c r="AC49686"/>
    </row>
    <row r="49687" spans="27:29" x14ac:dyDescent="0.25">
      <c r="AA49687"/>
      <c r="AB49687"/>
      <c r="AC49687"/>
    </row>
    <row r="49688" spans="27:29" x14ac:dyDescent="0.25">
      <c r="AA49688"/>
      <c r="AB49688"/>
      <c r="AC49688"/>
    </row>
    <row r="49689" spans="27:29" x14ac:dyDescent="0.25">
      <c r="AA49689"/>
      <c r="AB49689"/>
      <c r="AC49689"/>
    </row>
    <row r="49690" spans="27:29" x14ac:dyDescent="0.25">
      <c r="AA49690"/>
      <c r="AB49690"/>
      <c r="AC49690"/>
    </row>
    <row r="49691" spans="27:29" x14ac:dyDescent="0.25">
      <c r="AA49691"/>
      <c r="AB49691"/>
      <c r="AC49691"/>
    </row>
    <row r="49692" spans="27:29" x14ac:dyDescent="0.25">
      <c r="AA49692"/>
      <c r="AB49692"/>
      <c r="AC49692"/>
    </row>
    <row r="49693" spans="27:29" x14ac:dyDescent="0.25">
      <c r="AA49693"/>
      <c r="AB49693"/>
      <c r="AC49693"/>
    </row>
    <row r="49694" spans="27:29" x14ac:dyDescent="0.25">
      <c r="AA49694"/>
      <c r="AB49694"/>
      <c r="AC49694"/>
    </row>
    <row r="49695" spans="27:29" x14ac:dyDescent="0.25">
      <c r="AA49695"/>
      <c r="AB49695"/>
      <c r="AC49695"/>
    </row>
    <row r="49696" spans="27:29" x14ac:dyDescent="0.25">
      <c r="AA49696"/>
      <c r="AB49696"/>
      <c r="AC49696"/>
    </row>
    <row r="49697" spans="27:29" x14ac:dyDescent="0.25">
      <c r="AA49697"/>
      <c r="AB49697"/>
      <c r="AC49697"/>
    </row>
    <row r="49698" spans="27:29" x14ac:dyDescent="0.25">
      <c r="AA49698"/>
      <c r="AB49698"/>
      <c r="AC49698"/>
    </row>
    <row r="49699" spans="27:29" x14ac:dyDescent="0.25">
      <c r="AA49699"/>
      <c r="AB49699"/>
      <c r="AC49699"/>
    </row>
    <row r="49700" spans="27:29" x14ac:dyDescent="0.25">
      <c r="AA49700"/>
      <c r="AB49700"/>
      <c r="AC49700"/>
    </row>
    <row r="49701" spans="27:29" x14ac:dyDescent="0.25">
      <c r="AA49701"/>
      <c r="AB49701"/>
      <c r="AC49701"/>
    </row>
    <row r="49702" spans="27:29" x14ac:dyDescent="0.25">
      <c r="AA49702"/>
      <c r="AB49702"/>
      <c r="AC49702"/>
    </row>
    <row r="49703" spans="27:29" x14ac:dyDescent="0.25">
      <c r="AA49703"/>
      <c r="AB49703"/>
      <c r="AC49703"/>
    </row>
    <row r="49704" spans="27:29" x14ac:dyDescent="0.25">
      <c r="AA49704"/>
      <c r="AB49704"/>
      <c r="AC49704"/>
    </row>
    <row r="49705" spans="27:29" x14ac:dyDescent="0.25">
      <c r="AA49705"/>
      <c r="AB49705"/>
      <c r="AC49705"/>
    </row>
    <row r="49706" spans="27:29" x14ac:dyDescent="0.25">
      <c r="AA49706"/>
      <c r="AB49706"/>
      <c r="AC49706"/>
    </row>
    <row r="49707" spans="27:29" x14ac:dyDescent="0.25">
      <c r="AA49707"/>
      <c r="AB49707"/>
      <c r="AC49707"/>
    </row>
    <row r="49708" spans="27:29" x14ac:dyDescent="0.25">
      <c r="AA49708"/>
      <c r="AB49708"/>
      <c r="AC49708"/>
    </row>
    <row r="49709" spans="27:29" x14ac:dyDescent="0.25">
      <c r="AA49709"/>
      <c r="AB49709"/>
      <c r="AC49709"/>
    </row>
    <row r="49710" spans="27:29" x14ac:dyDescent="0.25">
      <c r="AA49710"/>
      <c r="AB49710"/>
      <c r="AC49710"/>
    </row>
    <row r="49711" spans="27:29" x14ac:dyDescent="0.25">
      <c r="AA49711"/>
      <c r="AB49711"/>
      <c r="AC49711"/>
    </row>
    <row r="49712" spans="27:29" x14ac:dyDescent="0.25">
      <c r="AA49712"/>
      <c r="AB49712"/>
      <c r="AC49712"/>
    </row>
    <row r="49713" spans="27:29" x14ac:dyDescent="0.25">
      <c r="AA49713"/>
      <c r="AB49713"/>
      <c r="AC49713"/>
    </row>
    <row r="49714" spans="27:29" x14ac:dyDescent="0.25">
      <c r="AA49714"/>
      <c r="AB49714"/>
      <c r="AC49714"/>
    </row>
    <row r="49715" spans="27:29" x14ac:dyDescent="0.25">
      <c r="AA49715"/>
      <c r="AB49715"/>
      <c r="AC49715"/>
    </row>
    <row r="49716" spans="27:29" x14ac:dyDescent="0.25">
      <c r="AA49716"/>
      <c r="AB49716"/>
      <c r="AC49716"/>
    </row>
    <row r="49717" spans="27:29" x14ac:dyDescent="0.25">
      <c r="AA49717"/>
      <c r="AB49717"/>
      <c r="AC49717"/>
    </row>
    <row r="49718" spans="27:29" x14ac:dyDescent="0.25">
      <c r="AA49718"/>
      <c r="AB49718"/>
      <c r="AC49718"/>
    </row>
    <row r="49719" spans="27:29" x14ac:dyDescent="0.25">
      <c r="AA49719"/>
      <c r="AB49719"/>
      <c r="AC49719"/>
    </row>
    <row r="49720" spans="27:29" x14ac:dyDescent="0.25">
      <c r="AA49720"/>
      <c r="AB49720"/>
      <c r="AC49720"/>
    </row>
    <row r="49721" spans="27:29" x14ac:dyDescent="0.25">
      <c r="AA49721"/>
      <c r="AB49721"/>
      <c r="AC49721"/>
    </row>
    <row r="49722" spans="27:29" x14ac:dyDescent="0.25">
      <c r="AA49722"/>
      <c r="AB49722"/>
      <c r="AC49722"/>
    </row>
    <row r="49723" spans="27:29" x14ac:dyDescent="0.25">
      <c r="AA49723"/>
      <c r="AB49723"/>
      <c r="AC49723"/>
    </row>
    <row r="49724" spans="27:29" x14ac:dyDescent="0.25">
      <c r="AA49724"/>
      <c r="AB49724"/>
      <c r="AC49724"/>
    </row>
    <row r="49725" spans="27:29" x14ac:dyDescent="0.25">
      <c r="AA49725"/>
      <c r="AB49725"/>
      <c r="AC49725"/>
    </row>
    <row r="49726" spans="27:29" x14ac:dyDescent="0.25">
      <c r="AA49726"/>
      <c r="AB49726"/>
      <c r="AC49726"/>
    </row>
    <row r="49727" spans="27:29" x14ac:dyDescent="0.25">
      <c r="AA49727"/>
      <c r="AB49727"/>
      <c r="AC49727"/>
    </row>
    <row r="49728" spans="27:29" x14ac:dyDescent="0.25">
      <c r="AA49728"/>
      <c r="AB49728"/>
      <c r="AC49728"/>
    </row>
    <row r="49729" spans="27:29" x14ac:dyDescent="0.25">
      <c r="AA49729"/>
      <c r="AB49729"/>
      <c r="AC49729"/>
    </row>
    <row r="49730" spans="27:29" x14ac:dyDescent="0.25">
      <c r="AA49730"/>
      <c r="AB49730"/>
      <c r="AC49730"/>
    </row>
    <row r="49731" spans="27:29" x14ac:dyDescent="0.25">
      <c r="AA49731"/>
      <c r="AB49731"/>
      <c r="AC49731"/>
    </row>
    <row r="49732" spans="27:29" x14ac:dyDescent="0.25">
      <c r="AA49732"/>
      <c r="AB49732"/>
      <c r="AC49732"/>
    </row>
    <row r="49733" spans="27:29" x14ac:dyDescent="0.25">
      <c r="AA49733"/>
      <c r="AB49733"/>
      <c r="AC49733"/>
    </row>
    <row r="49734" spans="27:29" x14ac:dyDescent="0.25">
      <c r="AA49734"/>
      <c r="AB49734"/>
      <c r="AC49734"/>
    </row>
    <row r="49735" spans="27:29" x14ac:dyDescent="0.25">
      <c r="AA49735"/>
      <c r="AB49735"/>
      <c r="AC49735"/>
    </row>
    <row r="49736" spans="27:29" x14ac:dyDescent="0.25">
      <c r="AA49736"/>
      <c r="AB49736"/>
      <c r="AC49736"/>
    </row>
    <row r="49737" spans="27:29" x14ac:dyDescent="0.25">
      <c r="AA49737"/>
      <c r="AB49737"/>
      <c r="AC49737"/>
    </row>
    <row r="49738" spans="27:29" x14ac:dyDescent="0.25">
      <c r="AA49738"/>
      <c r="AB49738"/>
      <c r="AC49738"/>
    </row>
    <row r="49739" spans="27:29" x14ac:dyDescent="0.25">
      <c r="AA49739"/>
      <c r="AB49739"/>
      <c r="AC49739"/>
    </row>
    <row r="49740" spans="27:29" x14ac:dyDescent="0.25">
      <c r="AA49740"/>
      <c r="AB49740"/>
      <c r="AC49740"/>
    </row>
    <row r="49741" spans="27:29" x14ac:dyDescent="0.25">
      <c r="AA49741"/>
      <c r="AB49741"/>
      <c r="AC49741"/>
    </row>
    <row r="49742" spans="27:29" x14ac:dyDescent="0.25">
      <c r="AA49742"/>
      <c r="AB49742"/>
      <c r="AC49742"/>
    </row>
    <row r="49743" spans="27:29" x14ac:dyDescent="0.25">
      <c r="AA49743"/>
      <c r="AB49743"/>
      <c r="AC49743"/>
    </row>
    <row r="49744" spans="27:29" x14ac:dyDescent="0.25">
      <c r="AA49744"/>
      <c r="AB49744"/>
      <c r="AC49744"/>
    </row>
    <row r="49745" spans="27:29" x14ac:dyDescent="0.25">
      <c r="AA49745"/>
      <c r="AB49745"/>
      <c r="AC49745"/>
    </row>
    <row r="49746" spans="27:29" x14ac:dyDescent="0.25">
      <c r="AA49746"/>
      <c r="AB49746"/>
      <c r="AC49746"/>
    </row>
    <row r="49747" spans="27:29" x14ac:dyDescent="0.25">
      <c r="AA49747"/>
      <c r="AB49747"/>
      <c r="AC49747"/>
    </row>
    <row r="49748" spans="27:29" x14ac:dyDescent="0.25">
      <c r="AA49748"/>
      <c r="AB49748"/>
      <c r="AC49748"/>
    </row>
    <row r="49749" spans="27:29" x14ac:dyDescent="0.25">
      <c r="AA49749"/>
      <c r="AB49749"/>
      <c r="AC49749"/>
    </row>
    <row r="49750" spans="27:29" x14ac:dyDescent="0.25">
      <c r="AA49750"/>
      <c r="AB49750"/>
      <c r="AC49750"/>
    </row>
    <row r="49751" spans="27:29" x14ac:dyDescent="0.25">
      <c r="AA49751"/>
      <c r="AB49751"/>
      <c r="AC49751"/>
    </row>
    <row r="49752" spans="27:29" x14ac:dyDescent="0.25">
      <c r="AA49752"/>
      <c r="AB49752"/>
      <c r="AC49752"/>
    </row>
    <row r="49753" spans="27:29" x14ac:dyDescent="0.25">
      <c r="AA49753"/>
      <c r="AB49753"/>
      <c r="AC49753"/>
    </row>
    <row r="49754" spans="27:29" x14ac:dyDescent="0.25">
      <c r="AA49754"/>
      <c r="AB49754"/>
      <c r="AC49754"/>
    </row>
    <row r="49755" spans="27:29" x14ac:dyDescent="0.25">
      <c r="AA49755"/>
      <c r="AB49755"/>
      <c r="AC49755"/>
    </row>
    <row r="49756" spans="27:29" x14ac:dyDescent="0.25">
      <c r="AA49756"/>
      <c r="AB49756"/>
      <c r="AC49756"/>
    </row>
    <row r="49757" spans="27:29" x14ac:dyDescent="0.25">
      <c r="AA49757"/>
      <c r="AB49757"/>
      <c r="AC49757"/>
    </row>
    <row r="49758" spans="27:29" x14ac:dyDescent="0.25">
      <c r="AA49758"/>
      <c r="AB49758"/>
      <c r="AC49758"/>
    </row>
    <row r="49759" spans="27:29" x14ac:dyDescent="0.25">
      <c r="AA49759"/>
      <c r="AB49759"/>
      <c r="AC49759"/>
    </row>
    <row r="49760" spans="27:29" x14ac:dyDescent="0.25">
      <c r="AA49760"/>
      <c r="AB49760"/>
      <c r="AC49760"/>
    </row>
    <row r="49761" spans="27:29" x14ac:dyDescent="0.25">
      <c r="AA49761"/>
      <c r="AB49761"/>
      <c r="AC49761"/>
    </row>
    <row r="49762" spans="27:29" x14ac:dyDescent="0.25">
      <c r="AA49762"/>
      <c r="AB49762"/>
      <c r="AC49762"/>
    </row>
    <row r="49763" spans="27:29" x14ac:dyDescent="0.25">
      <c r="AA49763"/>
      <c r="AB49763"/>
      <c r="AC49763"/>
    </row>
    <row r="49764" spans="27:29" x14ac:dyDescent="0.25">
      <c r="AA49764"/>
      <c r="AB49764"/>
      <c r="AC49764"/>
    </row>
    <row r="49765" spans="27:29" x14ac:dyDescent="0.25">
      <c r="AA49765"/>
      <c r="AB49765"/>
      <c r="AC49765"/>
    </row>
    <row r="49766" spans="27:29" x14ac:dyDescent="0.25">
      <c r="AA49766"/>
      <c r="AB49766"/>
      <c r="AC49766"/>
    </row>
    <row r="49767" spans="27:29" x14ac:dyDescent="0.25">
      <c r="AA49767"/>
      <c r="AB49767"/>
      <c r="AC49767"/>
    </row>
    <row r="49768" spans="27:29" x14ac:dyDescent="0.25">
      <c r="AA49768"/>
      <c r="AB49768"/>
      <c r="AC49768"/>
    </row>
    <row r="49769" spans="27:29" x14ac:dyDescent="0.25">
      <c r="AA49769"/>
      <c r="AB49769"/>
      <c r="AC49769"/>
    </row>
    <row r="49770" spans="27:29" x14ac:dyDescent="0.25">
      <c r="AA49770"/>
      <c r="AB49770"/>
      <c r="AC49770"/>
    </row>
    <row r="49771" spans="27:29" x14ac:dyDescent="0.25">
      <c r="AA49771"/>
      <c r="AB49771"/>
      <c r="AC49771"/>
    </row>
    <row r="49772" spans="27:29" x14ac:dyDescent="0.25">
      <c r="AA49772"/>
      <c r="AB49772"/>
      <c r="AC49772"/>
    </row>
    <row r="49773" spans="27:29" x14ac:dyDescent="0.25">
      <c r="AA49773"/>
      <c r="AB49773"/>
      <c r="AC49773"/>
    </row>
    <row r="49774" spans="27:29" x14ac:dyDescent="0.25">
      <c r="AA49774"/>
      <c r="AB49774"/>
      <c r="AC49774"/>
    </row>
    <row r="49775" spans="27:29" x14ac:dyDescent="0.25">
      <c r="AA49775"/>
      <c r="AB49775"/>
      <c r="AC49775"/>
    </row>
    <row r="49776" spans="27:29" x14ac:dyDescent="0.25">
      <c r="AA49776"/>
      <c r="AB49776"/>
      <c r="AC49776"/>
    </row>
    <row r="49777" spans="27:29" x14ac:dyDescent="0.25">
      <c r="AA49777"/>
      <c r="AB49777"/>
      <c r="AC49777"/>
    </row>
    <row r="49778" spans="27:29" x14ac:dyDescent="0.25">
      <c r="AA49778"/>
      <c r="AB49778"/>
      <c r="AC49778"/>
    </row>
    <row r="49779" spans="27:29" x14ac:dyDescent="0.25">
      <c r="AA49779"/>
      <c r="AB49779"/>
      <c r="AC49779"/>
    </row>
    <row r="49780" spans="27:29" x14ac:dyDescent="0.25">
      <c r="AA49780"/>
      <c r="AB49780"/>
      <c r="AC49780"/>
    </row>
    <row r="49781" spans="27:29" x14ac:dyDescent="0.25">
      <c r="AA49781"/>
      <c r="AB49781"/>
      <c r="AC49781"/>
    </row>
    <row r="49782" spans="27:29" x14ac:dyDescent="0.25">
      <c r="AA49782"/>
      <c r="AB49782"/>
      <c r="AC49782"/>
    </row>
    <row r="49783" spans="27:29" x14ac:dyDescent="0.25">
      <c r="AA49783"/>
      <c r="AB49783"/>
      <c r="AC49783"/>
    </row>
    <row r="49784" spans="27:29" x14ac:dyDescent="0.25">
      <c r="AA49784"/>
      <c r="AB49784"/>
      <c r="AC49784"/>
    </row>
    <row r="49785" spans="27:29" x14ac:dyDescent="0.25">
      <c r="AA49785"/>
      <c r="AB49785"/>
      <c r="AC49785"/>
    </row>
    <row r="49786" spans="27:29" x14ac:dyDescent="0.25">
      <c r="AA49786"/>
      <c r="AB49786"/>
      <c r="AC49786"/>
    </row>
    <row r="49787" spans="27:29" x14ac:dyDescent="0.25">
      <c r="AA49787"/>
      <c r="AB49787"/>
      <c r="AC49787"/>
    </row>
    <row r="49788" spans="27:29" x14ac:dyDescent="0.25">
      <c r="AA49788"/>
      <c r="AB49788"/>
      <c r="AC49788"/>
    </row>
    <row r="49789" spans="27:29" x14ac:dyDescent="0.25">
      <c r="AA49789"/>
      <c r="AB49789"/>
      <c r="AC49789"/>
    </row>
    <row r="49790" spans="27:29" x14ac:dyDescent="0.25">
      <c r="AA49790"/>
      <c r="AB49790"/>
      <c r="AC49790"/>
    </row>
    <row r="49791" spans="27:29" x14ac:dyDescent="0.25">
      <c r="AA49791"/>
      <c r="AB49791"/>
      <c r="AC49791"/>
    </row>
    <row r="49792" spans="27:29" x14ac:dyDescent="0.25">
      <c r="AA49792"/>
      <c r="AB49792"/>
      <c r="AC49792"/>
    </row>
    <row r="49793" spans="27:29" x14ac:dyDescent="0.25">
      <c r="AA49793"/>
      <c r="AB49793"/>
      <c r="AC49793"/>
    </row>
    <row r="49794" spans="27:29" x14ac:dyDescent="0.25">
      <c r="AA49794"/>
      <c r="AB49794"/>
      <c r="AC49794"/>
    </row>
    <row r="49795" spans="27:29" x14ac:dyDescent="0.25">
      <c r="AA49795"/>
      <c r="AB49795"/>
      <c r="AC49795"/>
    </row>
    <row r="49796" spans="27:29" x14ac:dyDescent="0.25">
      <c r="AA49796"/>
      <c r="AB49796"/>
      <c r="AC49796"/>
    </row>
    <row r="49797" spans="27:29" x14ac:dyDescent="0.25">
      <c r="AA49797"/>
      <c r="AB49797"/>
      <c r="AC49797"/>
    </row>
    <row r="49798" spans="27:29" x14ac:dyDescent="0.25">
      <c r="AA49798"/>
      <c r="AB49798"/>
      <c r="AC49798"/>
    </row>
    <row r="49799" spans="27:29" x14ac:dyDescent="0.25">
      <c r="AA49799"/>
      <c r="AB49799"/>
      <c r="AC49799"/>
    </row>
    <row r="49800" spans="27:29" x14ac:dyDescent="0.25">
      <c r="AA49800"/>
      <c r="AB49800"/>
      <c r="AC49800"/>
    </row>
    <row r="49801" spans="27:29" x14ac:dyDescent="0.25">
      <c r="AA49801"/>
      <c r="AB49801"/>
      <c r="AC49801"/>
    </row>
    <row r="49802" spans="27:29" x14ac:dyDescent="0.25">
      <c r="AA49802"/>
      <c r="AB49802"/>
      <c r="AC49802"/>
    </row>
    <row r="49803" spans="27:29" x14ac:dyDescent="0.25">
      <c r="AA49803"/>
      <c r="AB49803"/>
      <c r="AC49803"/>
    </row>
    <row r="49804" spans="27:29" x14ac:dyDescent="0.25">
      <c r="AA49804"/>
      <c r="AB49804"/>
      <c r="AC49804"/>
    </row>
    <row r="49805" spans="27:29" x14ac:dyDescent="0.25">
      <c r="AA49805"/>
      <c r="AB49805"/>
      <c r="AC49805"/>
    </row>
    <row r="49806" spans="27:29" x14ac:dyDescent="0.25">
      <c r="AA49806"/>
      <c r="AB49806"/>
      <c r="AC49806"/>
    </row>
    <row r="49807" spans="27:29" x14ac:dyDescent="0.25">
      <c r="AA49807"/>
      <c r="AB49807"/>
      <c r="AC49807"/>
    </row>
    <row r="49808" spans="27:29" x14ac:dyDescent="0.25">
      <c r="AA49808"/>
      <c r="AB49808"/>
      <c r="AC49808"/>
    </row>
    <row r="49809" spans="27:29" x14ac:dyDescent="0.25">
      <c r="AA49809"/>
      <c r="AB49809"/>
      <c r="AC49809"/>
    </row>
    <row r="49810" spans="27:29" x14ac:dyDescent="0.25">
      <c r="AA49810"/>
      <c r="AB49810"/>
      <c r="AC49810"/>
    </row>
    <row r="49811" spans="27:29" x14ac:dyDescent="0.25">
      <c r="AA49811"/>
      <c r="AB49811"/>
      <c r="AC49811"/>
    </row>
    <row r="49812" spans="27:29" x14ac:dyDescent="0.25">
      <c r="AA49812"/>
      <c r="AB49812"/>
      <c r="AC49812"/>
    </row>
    <row r="49813" spans="27:29" x14ac:dyDescent="0.25">
      <c r="AA49813"/>
      <c r="AB49813"/>
      <c r="AC49813"/>
    </row>
    <row r="49814" spans="27:29" x14ac:dyDescent="0.25">
      <c r="AA49814"/>
      <c r="AB49814"/>
      <c r="AC49814"/>
    </row>
    <row r="49815" spans="27:29" x14ac:dyDescent="0.25">
      <c r="AA49815"/>
      <c r="AB49815"/>
      <c r="AC49815"/>
    </row>
    <row r="49816" spans="27:29" x14ac:dyDescent="0.25">
      <c r="AA49816"/>
      <c r="AB49816"/>
      <c r="AC49816"/>
    </row>
    <row r="49817" spans="27:29" x14ac:dyDescent="0.25">
      <c r="AA49817"/>
      <c r="AB49817"/>
      <c r="AC49817"/>
    </row>
    <row r="49818" spans="27:29" x14ac:dyDescent="0.25">
      <c r="AA49818"/>
      <c r="AB49818"/>
      <c r="AC49818"/>
    </row>
    <row r="49819" spans="27:29" x14ac:dyDescent="0.25">
      <c r="AA49819"/>
      <c r="AB49819"/>
      <c r="AC49819"/>
    </row>
    <row r="49820" spans="27:29" x14ac:dyDescent="0.25">
      <c r="AA49820"/>
      <c r="AB49820"/>
      <c r="AC49820"/>
    </row>
    <row r="49821" spans="27:29" x14ac:dyDescent="0.25">
      <c r="AA49821"/>
      <c r="AB49821"/>
      <c r="AC49821"/>
    </row>
    <row r="49822" spans="27:29" x14ac:dyDescent="0.25">
      <c r="AA49822"/>
      <c r="AB49822"/>
      <c r="AC49822"/>
    </row>
    <row r="49823" spans="27:29" x14ac:dyDescent="0.25">
      <c r="AA49823"/>
      <c r="AB49823"/>
      <c r="AC49823"/>
    </row>
    <row r="49824" spans="27:29" x14ac:dyDescent="0.25">
      <c r="AA49824"/>
      <c r="AB49824"/>
      <c r="AC49824"/>
    </row>
    <row r="49825" spans="27:29" x14ac:dyDescent="0.25">
      <c r="AA49825"/>
      <c r="AB49825"/>
      <c r="AC49825"/>
    </row>
    <row r="49826" spans="27:29" x14ac:dyDescent="0.25">
      <c r="AA49826"/>
      <c r="AB49826"/>
      <c r="AC49826"/>
    </row>
    <row r="49827" spans="27:29" x14ac:dyDescent="0.25">
      <c r="AA49827"/>
      <c r="AB49827"/>
      <c r="AC49827"/>
    </row>
    <row r="49828" spans="27:29" x14ac:dyDescent="0.25">
      <c r="AA49828"/>
      <c r="AB49828"/>
      <c r="AC49828"/>
    </row>
    <row r="49829" spans="27:29" x14ac:dyDescent="0.25">
      <c r="AA49829"/>
      <c r="AB49829"/>
      <c r="AC49829"/>
    </row>
    <row r="49830" spans="27:29" x14ac:dyDescent="0.25">
      <c r="AA49830"/>
      <c r="AB49830"/>
      <c r="AC49830"/>
    </row>
    <row r="49831" spans="27:29" x14ac:dyDescent="0.25">
      <c r="AA49831"/>
      <c r="AB49831"/>
      <c r="AC49831"/>
    </row>
    <row r="49832" spans="27:29" x14ac:dyDescent="0.25">
      <c r="AA49832"/>
      <c r="AB49832"/>
      <c r="AC49832"/>
    </row>
    <row r="49833" spans="27:29" x14ac:dyDescent="0.25">
      <c r="AA49833"/>
      <c r="AB49833"/>
      <c r="AC49833"/>
    </row>
    <row r="49834" spans="27:29" x14ac:dyDescent="0.25">
      <c r="AA49834"/>
      <c r="AB49834"/>
      <c r="AC49834"/>
    </row>
    <row r="49835" spans="27:29" x14ac:dyDescent="0.25">
      <c r="AA49835"/>
      <c r="AB49835"/>
      <c r="AC49835"/>
    </row>
    <row r="49836" spans="27:29" x14ac:dyDescent="0.25">
      <c r="AA49836"/>
      <c r="AB49836"/>
      <c r="AC49836"/>
    </row>
    <row r="49837" spans="27:29" x14ac:dyDescent="0.25">
      <c r="AA49837"/>
      <c r="AB49837"/>
      <c r="AC49837"/>
    </row>
    <row r="49838" spans="27:29" x14ac:dyDescent="0.25">
      <c r="AA49838"/>
      <c r="AB49838"/>
      <c r="AC49838"/>
    </row>
    <row r="49839" spans="27:29" x14ac:dyDescent="0.25">
      <c r="AA49839"/>
      <c r="AB49839"/>
      <c r="AC49839"/>
    </row>
    <row r="49840" spans="27:29" x14ac:dyDescent="0.25">
      <c r="AA49840"/>
      <c r="AB49840"/>
      <c r="AC49840"/>
    </row>
    <row r="49841" spans="27:29" x14ac:dyDescent="0.25">
      <c r="AA49841"/>
      <c r="AB49841"/>
      <c r="AC49841"/>
    </row>
    <row r="49842" spans="27:29" x14ac:dyDescent="0.25">
      <c r="AA49842"/>
      <c r="AB49842"/>
      <c r="AC49842"/>
    </row>
    <row r="49843" spans="27:29" x14ac:dyDescent="0.25">
      <c r="AA49843"/>
      <c r="AB49843"/>
      <c r="AC49843"/>
    </row>
    <row r="49844" spans="27:29" x14ac:dyDescent="0.25">
      <c r="AA49844"/>
      <c r="AB49844"/>
      <c r="AC49844"/>
    </row>
    <row r="49845" spans="27:29" x14ac:dyDescent="0.25">
      <c r="AA49845"/>
      <c r="AB49845"/>
      <c r="AC49845"/>
    </row>
    <row r="49846" spans="27:29" x14ac:dyDescent="0.25">
      <c r="AA49846"/>
      <c r="AB49846"/>
      <c r="AC49846"/>
    </row>
    <row r="49847" spans="27:29" x14ac:dyDescent="0.25">
      <c r="AA49847"/>
      <c r="AB49847"/>
      <c r="AC49847"/>
    </row>
    <row r="49848" spans="27:29" x14ac:dyDescent="0.25">
      <c r="AA49848"/>
      <c r="AB49848"/>
      <c r="AC49848"/>
    </row>
    <row r="49849" spans="27:29" x14ac:dyDescent="0.25">
      <c r="AA49849"/>
      <c r="AB49849"/>
      <c r="AC49849"/>
    </row>
    <row r="49850" spans="27:29" x14ac:dyDescent="0.25">
      <c r="AA49850"/>
      <c r="AB49850"/>
      <c r="AC49850"/>
    </row>
    <row r="49851" spans="27:29" x14ac:dyDescent="0.25">
      <c r="AA49851"/>
      <c r="AB49851"/>
      <c r="AC49851"/>
    </row>
    <row r="49852" spans="27:29" x14ac:dyDescent="0.25">
      <c r="AA49852"/>
      <c r="AB49852"/>
      <c r="AC49852"/>
    </row>
    <row r="49853" spans="27:29" x14ac:dyDescent="0.25">
      <c r="AA49853"/>
      <c r="AB49853"/>
      <c r="AC49853"/>
    </row>
    <row r="49854" spans="27:29" x14ac:dyDescent="0.25">
      <c r="AA49854"/>
      <c r="AB49854"/>
      <c r="AC49854"/>
    </row>
    <row r="49855" spans="27:29" x14ac:dyDescent="0.25">
      <c r="AA49855"/>
      <c r="AB49855"/>
      <c r="AC49855"/>
    </row>
    <row r="49856" spans="27:29" x14ac:dyDescent="0.25">
      <c r="AA49856"/>
      <c r="AB49856"/>
      <c r="AC49856"/>
    </row>
    <row r="49857" spans="27:29" x14ac:dyDescent="0.25">
      <c r="AA49857"/>
      <c r="AB49857"/>
      <c r="AC49857"/>
    </row>
    <row r="49858" spans="27:29" x14ac:dyDescent="0.25">
      <c r="AA49858"/>
      <c r="AB49858"/>
      <c r="AC49858"/>
    </row>
    <row r="49859" spans="27:29" x14ac:dyDescent="0.25">
      <c r="AA49859"/>
      <c r="AB49859"/>
      <c r="AC49859"/>
    </row>
    <row r="49860" spans="27:29" x14ac:dyDescent="0.25">
      <c r="AA49860"/>
      <c r="AB49860"/>
      <c r="AC49860"/>
    </row>
    <row r="49861" spans="27:29" x14ac:dyDescent="0.25">
      <c r="AA49861"/>
      <c r="AB49861"/>
      <c r="AC49861"/>
    </row>
    <row r="49862" spans="27:29" x14ac:dyDescent="0.25">
      <c r="AA49862"/>
      <c r="AB49862"/>
      <c r="AC49862"/>
    </row>
    <row r="49863" spans="27:29" x14ac:dyDescent="0.25">
      <c r="AA49863"/>
      <c r="AB49863"/>
      <c r="AC49863"/>
    </row>
    <row r="49864" spans="27:29" x14ac:dyDescent="0.25">
      <c r="AA49864"/>
      <c r="AB49864"/>
      <c r="AC49864"/>
    </row>
    <row r="49865" spans="27:29" x14ac:dyDescent="0.25">
      <c r="AA49865"/>
      <c r="AB49865"/>
      <c r="AC49865"/>
    </row>
    <row r="49866" spans="27:29" x14ac:dyDescent="0.25">
      <c r="AA49866"/>
      <c r="AB49866"/>
      <c r="AC49866"/>
    </row>
    <row r="49867" spans="27:29" x14ac:dyDescent="0.25">
      <c r="AA49867"/>
      <c r="AB49867"/>
      <c r="AC49867"/>
    </row>
    <row r="49868" spans="27:29" x14ac:dyDescent="0.25">
      <c r="AA49868"/>
      <c r="AB49868"/>
      <c r="AC49868"/>
    </row>
    <row r="49869" spans="27:29" x14ac:dyDescent="0.25">
      <c r="AA49869"/>
      <c r="AB49869"/>
      <c r="AC49869"/>
    </row>
    <row r="49870" spans="27:29" x14ac:dyDescent="0.25">
      <c r="AA49870"/>
      <c r="AB49870"/>
      <c r="AC49870"/>
    </row>
    <row r="49871" spans="27:29" x14ac:dyDescent="0.25">
      <c r="AA49871"/>
      <c r="AB49871"/>
      <c r="AC49871"/>
    </row>
    <row r="49872" spans="27:29" x14ac:dyDescent="0.25">
      <c r="AA49872"/>
      <c r="AB49872"/>
      <c r="AC49872"/>
    </row>
    <row r="49873" spans="27:29" x14ac:dyDescent="0.25">
      <c r="AA49873"/>
      <c r="AB49873"/>
      <c r="AC49873"/>
    </row>
    <row r="49874" spans="27:29" x14ac:dyDescent="0.25">
      <c r="AA49874"/>
      <c r="AB49874"/>
      <c r="AC49874"/>
    </row>
    <row r="49875" spans="27:29" x14ac:dyDescent="0.25">
      <c r="AA49875"/>
      <c r="AB49875"/>
      <c r="AC49875"/>
    </row>
    <row r="49876" spans="27:29" x14ac:dyDescent="0.25">
      <c r="AA49876"/>
      <c r="AB49876"/>
      <c r="AC49876"/>
    </row>
    <row r="49877" spans="27:29" x14ac:dyDescent="0.25">
      <c r="AA49877"/>
      <c r="AB49877"/>
      <c r="AC49877"/>
    </row>
    <row r="49878" spans="27:29" x14ac:dyDescent="0.25">
      <c r="AA49878"/>
      <c r="AB49878"/>
      <c r="AC49878"/>
    </row>
    <row r="49879" spans="27:29" x14ac:dyDescent="0.25">
      <c r="AA49879"/>
      <c r="AB49879"/>
      <c r="AC49879"/>
    </row>
    <row r="49880" spans="27:29" x14ac:dyDescent="0.25">
      <c r="AA49880"/>
      <c r="AB49880"/>
      <c r="AC49880"/>
    </row>
    <row r="49881" spans="27:29" x14ac:dyDescent="0.25">
      <c r="AA49881"/>
      <c r="AB49881"/>
      <c r="AC49881"/>
    </row>
    <row r="49882" spans="27:29" x14ac:dyDescent="0.25">
      <c r="AA49882"/>
      <c r="AB49882"/>
      <c r="AC49882"/>
    </row>
    <row r="49883" spans="27:29" x14ac:dyDescent="0.25">
      <c r="AA49883"/>
      <c r="AB49883"/>
      <c r="AC49883"/>
    </row>
    <row r="49884" spans="27:29" x14ac:dyDescent="0.25">
      <c r="AA49884"/>
      <c r="AB49884"/>
      <c r="AC49884"/>
    </row>
    <row r="49885" spans="27:29" x14ac:dyDescent="0.25">
      <c r="AA49885"/>
      <c r="AB49885"/>
      <c r="AC49885"/>
    </row>
    <row r="49886" spans="27:29" x14ac:dyDescent="0.25">
      <c r="AA49886"/>
      <c r="AB49886"/>
      <c r="AC49886"/>
    </row>
    <row r="49887" spans="27:29" x14ac:dyDescent="0.25">
      <c r="AA49887"/>
      <c r="AB49887"/>
      <c r="AC49887"/>
    </row>
    <row r="49888" spans="27:29" x14ac:dyDescent="0.25">
      <c r="AA49888"/>
      <c r="AB49888"/>
      <c r="AC49888"/>
    </row>
    <row r="49889" spans="27:29" x14ac:dyDescent="0.25">
      <c r="AA49889"/>
      <c r="AB49889"/>
      <c r="AC49889"/>
    </row>
    <row r="49890" spans="27:29" x14ac:dyDescent="0.25">
      <c r="AA49890"/>
      <c r="AB49890"/>
      <c r="AC49890"/>
    </row>
    <row r="49891" spans="27:29" x14ac:dyDescent="0.25">
      <c r="AA49891"/>
      <c r="AB49891"/>
      <c r="AC49891"/>
    </row>
    <row r="49892" spans="27:29" x14ac:dyDescent="0.25">
      <c r="AA49892"/>
      <c r="AB49892"/>
      <c r="AC49892"/>
    </row>
    <row r="49893" spans="27:29" x14ac:dyDescent="0.25">
      <c r="AA49893"/>
      <c r="AB49893"/>
      <c r="AC49893"/>
    </row>
    <row r="49894" spans="27:29" x14ac:dyDescent="0.25">
      <c r="AA49894"/>
      <c r="AB49894"/>
      <c r="AC49894"/>
    </row>
    <row r="49895" spans="27:29" x14ac:dyDescent="0.25">
      <c r="AA49895"/>
      <c r="AB49895"/>
      <c r="AC49895"/>
    </row>
    <row r="49896" spans="27:29" x14ac:dyDescent="0.25">
      <c r="AA49896"/>
      <c r="AB49896"/>
      <c r="AC49896"/>
    </row>
    <row r="49897" spans="27:29" x14ac:dyDescent="0.25">
      <c r="AA49897"/>
      <c r="AB49897"/>
      <c r="AC49897"/>
    </row>
    <row r="49898" spans="27:29" x14ac:dyDescent="0.25">
      <c r="AA49898"/>
      <c r="AB49898"/>
      <c r="AC49898"/>
    </row>
    <row r="49899" spans="27:29" x14ac:dyDescent="0.25">
      <c r="AA49899"/>
      <c r="AB49899"/>
      <c r="AC49899"/>
    </row>
    <row r="49900" spans="27:29" x14ac:dyDescent="0.25">
      <c r="AA49900"/>
      <c r="AB49900"/>
      <c r="AC49900"/>
    </row>
    <row r="49901" spans="27:29" x14ac:dyDescent="0.25">
      <c r="AA49901"/>
      <c r="AB49901"/>
      <c r="AC49901"/>
    </row>
    <row r="49902" spans="27:29" x14ac:dyDescent="0.25">
      <c r="AA49902"/>
      <c r="AB49902"/>
      <c r="AC49902"/>
    </row>
    <row r="49903" spans="27:29" x14ac:dyDescent="0.25">
      <c r="AA49903"/>
      <c r="AB49903"/>
      <c r="AC49903"/>
    </row>
    <row r="49904" spans="27:29" x14ac:dyDescent="0.25">
      <c r="AA49904"/>
      <c r="AB49904"/>
      <c r="AC49904"/>
    </row>
    <row r="49905" spans="27:29" x14ac:dyDescent="0.25">
      <c r="AA49905"/>
      <c r="AB49905"/>
      <c r="AC49905"/>
    </row>
    <row r="49906" spans="27:29" x14ac:dyDescent="0.25">
      <c r="AA49906"/>
      <c r="AB49906"/>
      <c r="AC49906"/>
    </row>
    <row r="49907" spans="27:29" x14ac:dyDescent="0.25">
      <c r="AA49907"/>
      <c r="AB49907"/>
      <c r="AC49907"/>
    </row>
    <row r="49908" spans="27:29" x14ac:dyDescent="0.25">
      <c r="AA49908"/>
      <c r="AB49908"/>
      <c r="AC49908"/>
    </row>
    <row r="49909" spans="27:29" x14ac:dyDescent="0.25">
      <c r="AA49909"/>
      <c r="AB49909"/>
      <c r="AC49909"/>
    </row>
    <row r="49910" spans="27:29" x14ac:dyDescent="0.25">
      <c r="AA49910"/>
      <c r="AB49910"/>
      <c r="AC49910"/>
    </row>
    <row r="49911" spans="27:29" x14ac:dyDescent="0.25">
      <c r="AA49911"/>
      <c r="AB49911"/>
      <c r="AC49911"/>
    </row>
    <row r="49912" spans="27:29" x14ac:dyDescent="0.25">
      <c r="AA49912"/>
      <c r="AB49912"/>
      <c r="AC49912"/>
    </row>
    <row r="49913" spans="27:29" x14ac:dyDescent="0.25">
      <c r="AA49913"/>
      <c r="AB49913"/>
      <c r="AC49913"/>
    </row>
    <row r="49914" spans="27:29" x14ac:dyDescent="0.25">
      <c r="AA49914"/>
      <c r="AB49914"/>
      <c r="AC49914"/>
    </row>
    <row r="49915" spans="27:29" x14ac:dyDescent="0.25">
      <c r="AA49915"/>
      <c r="AB49915"/>
      <c r="AC49915"/>
    </row>
    <row r="49916" spans="27:29" x14ac:dyDescent="0.25">
      <c r="AA49916"/>
      <c r="AB49916"/>
      <c r="AC49916"/>
    </row>
    <row r="49917" spans="27:29" x14ac:dyDescent="0.25">
      <c r="AA49917"/>
      <c r="AB49917"/>
      <c r="AC49917"/>
    </row>
    <row r="49918" spans="27:29" x14ac:dyDescent="0.25">
      <c r="AA49918"/>
      <c r="AB49918"/>
      <c r="AC49918"/>
    </row>
    <row r="49919" spans="27:29" x14ac:dyDescent="0.25">
      <c r="AA49919"/>
      <c r="AB49919"/>
      <c r="AC49919"/>
    </row>
    <row r="49920" spans="27:29" x14ac:dyDescent="0.25">
      <c r="AA49920"/>
      <c r="AB49920"/>
      <c r="AC49920"/>
    </row>
    <row r="49921" spans="27:29" x14ac:dyDescent="0.25">
      <c r="AA49921"/>
      <c r="AB49921"/>
      <c r="AC49921"/>
    </row>
    <row r="49922" spans="27:29" x14ac:dyDescent="0.25">
      <c r="AA49922"/>
      <c r="AB49922"/>
      <c r="AC49922"/>
    </row>
    <row r="49923" spans="27:29" x14ac:dyDescent="0.25">
      <c r="AA49923"/>
      <c r="AB49923"/>
      <c r="AC49923"/>
    </row>
    <row r="49924" spans="27:29" x14ac:dyDescent="0.25">
      <c r="AA49924"/>
      <c r="AB49924"/>
      <c r="AC49924"/>
    </row>
    <row r="49925" spans="27:29" x14ac:dyDescent="0.25">
      <c r="AA49925"/>
      <c r="AB49925"/>
      <c r="AC49925"/>
    </row>
    <row r="49926" spans="27:29" x14ac:dyDescent="0.25">
      <c r="AA49926"/>
      <c r="AB49926"/>
      <c r="AC49926"/>
    </row>
    <row r="49927" spans="27:29" x14ac:dyDescent="0.25">
      <c r="AA49927"/>
      <c r="AB49927"/>
      <c r="AC49927"/>
    </row>
    <row r="49928" spans="27:29" x14ac:dyDescent="0.25">
      <c r="AA49928"/>
      <c r="AB49928"/>
      <c r="AC49928"/>
    </row>
    <row r="49929" spans="27:29" x14ac:dyDescent="0.25">
      <c r="AA49929"/>
      <c r="AB49929"/>
      <c r="AC49929"/>
    </row>
    <row r="49930" spans="27:29" x14ac:dyDescent="0.25">
      <c r="AA49930"/>
      <c r="AB49930"/>
      <c r="AC49930"/>
    </row>
    <row r="49931" spans="27:29" x14ac:dyDescent="0.25">
      <c r="AA49931"/>
      <c r="AB49931"/>
      <c r="AC49931"/>
    </row>
    <row r="49932" spans="27:29" x14ac:dyDescent="0.25">
      <c r="AA49932"/>
      <c r="AB49932"/>
      <c r="AC49932"/>
    </row>
    <row r="49933" spans="27:29" x14ac:dyDescent="0.25">
      <c r="AA49933"/>
      <c r="AB49933"/>
      <c r="AC49933"/>
    </row>
    <row r="49934" spans="27:29" x14ac:dyDescent="0.25">
      <c r="AA49934"/>
      <c r="AB49934"/>
      <c r="AC49934"/>
    </row>
    <row r="49935" spans="27:29" x14ac:dyDescent="0.25">
      <c r="AA49935"/>
      <c r="AB49935"/>
      <c r="AC49935"/>
    </row>
    <row r="49936" spans="27:29" x14ac:dyDescent="0.25">
      <c r="AA49936"/>
      <c r="AB49936"/>
      <c r="AC49936"/>
    </row>
    <row r="49937" spans="27:29" x14ac:dyDescent="0.25">
      <c r="AA49937"/>
      <c r="AB49937"/>
      <c r="AC49937"/>
    </row>
    <row r="49938" spans="27:29" x14ac:dyDescent="0.25">
      <c r="AA49938"/>
      <c r="AB49938"/>
      <c r="AC49938"/>
    </row>
    <row r="49939" spans="27:29" x14ac:dyDescent="0.25">
      <c r="AA49939"/>
      <c r="AB49939"/>
      <c r="AC49939"/>
    </row>
    <row r="49940" spans="27:29" x14ac:dyDescent="0.25">
      <c r="AA49940"/>
      <c r="AB49940"/>
      <c r="AC49940"/>
    </row>
    <row r="49941" spans="27:29" x14ac:dyDescent="0.25">
      <c r="AA49941"/>
      <c r="AB49941"/>
      <c r="AC49941"/>
    </row>
    <row r="49942" spans="27:29" x14ac:dyDescent="0.25">
      <c r="AA49942"/>
      <c r="AB49942"/>
      <c r="AC49942"/>
    </row>
    <row r="49943" spans="27:29" x14ac:dyDescent="0.25">
      <c r="AA49943"/>
      <c r="AB49943"/>
      <c r="AC49943"/>
    </row>
    <row r="49944" spans="27:29" x14ac:dyDescent="0.25">
      <c r="AA49944"/>
      <c r="AB49944"/>
      <c r="AC49944"/>
    </row>
    <row r="49945" spans="27:29" x14ac:dyDescent="0.25">
      <c r="AA49945"/>
      <c r="AB49945"/>
      <c r="AC49945"/>
    </row>
    <row r="49946" spans="27:29" x14ac:dyDescent="0.25">
      <c r="AA49946"/>
      <c r="AB49946"/>
      <c r="AC49946"/>
    </row>
    <row r="49947" spans="27:29" x14ac:dyDescent="0.25">
      <c r="AA49947"/>
      <c r="AB49947"/>
      <c r="AC49947"/>
    </row>
    <row r="49948" spans="27:29" x14ac:dyDescent="0.25">
      <c r="AA49948"/>
      <c r="AB49948"/>
      <c r="AC49948"/>
    </row>
    <row r="49949" spans="27:29" x14ac:dyDescent="0.25">
      <c r="AA49949"/>
      <c r="AB49949"/>
      <c r="AC49949"/>
    </row>
    <row r="49950" spans="27:29" x14ac:dyDescent="0.25">
      <c r="AA49950"/>
      <c r="AB49950"/>
      <c r="AC49950"/>
    </row>
    <row r="49951" spans="27:29" x14ac:dyDescent="0.25">
      <c r="AA49951"/>
      <c r="AB49951"/>
      <c r="AC49951"/>
    </row>
    <row r="49952" spans="27:29" x14ac:dyDescent="0.25">
      <c r="AA49952"/>
      <c r="AB49952"/>
      <c r="AC49952"/>
    </row>
    <row r="49953" spans="27:29" x14ac:dyDescent="0.25">
      <c r="AA49953"/>
      <c r="AB49953"/>
      <c r="AC49953"/>
    </row>
    <row r="49954" spans="27:29" x14ac:dyDescent="0.25">
      <c r="AA49954"/>
      <c r="AB49954"/>
      <c r="AC49954"/>
    </row>
    <row r="49955" spans="27:29" x14ac:dyDescent="0.25">
      <c r="AA49955"/>
      <c r="AB49955"/>
      <c r="AC49955"/>
    </row>
    <row r="49956" spans="27:29" x14ac:dyDescent="0.25">
      <c r="AA49956"/>
      <c r="AB49956"/>
      <c r="AC49956"/>
    </row>
    <row r="49957" spans="27:29" x14ac:dyDescent="0.25">
      <c r="AA49957"/>
      <c r="AB49957"/>
      <c r="AC49957"/>
    </row>
    <row r="49958" spans="27:29" x14ac:dyDescent="0.25">
      <c r="AA49958"/>
      <c r="AB49958"/>
      <c r="AC49958"/>
    </row>
    <row r="49959" spans="27:29" x14ac:dyDescent="0.25">
      <c r="AA49959"/>
      <c r="AB49959"/>
      <c r="AC49959"/>
    </row>
    <row r="49960" spans="27:29" x14ac:dyDescent="0.25">
      <c r="AA49960"/>
      <c r="AB49960"/>
      <c r="AC49960"/>
    </row>
    <row r="49961" spans="27:29" x14ac:dyDescent="0.25">
      <c r="AA49961"/>
      <c r="AB49961"/>
      <c r="AC49961"/>
    </row>
    <row r="49962" spans="27:29" x14ac:dyDescent="0.25">
      <c r="AA49962"/>
      <c r="AB49962"/>
      <c r="AC49962"/>
    </row>
    <row r="49963" spans="27:29" x14ac:dyDescent="0.25">
      <c r="AA49963"/>
      <c r="AB49963"/>
      <c r="AC49963"/>
    </row>
    <row r="49964" spans="27:29" x14ac:dyDescent="0.25">
      <c r="AA49964"/>
      <c r="AB49964"/>
      <c r="AC49964"/>
    </row>
    <row r="49965" spans="27:29" x14ac:dyDescent="0.25">
      <c r="AA49965"/>
      <c r="AB49965"/>
      <c r="AC49965"/>
    </row>
    <row r="49966" spans="27:29" x14ac:dyDescent="0.25">
      <c r="AA49966"/>
      <c r="AB49966"/>
      <c r="AC49966"/>
    </row>
    <row r="49967" spans="27:29" x14ac:dyDescent="0.25">
      <c r="AA49967"/>
      <c r="AB49967"/>
      <c r="AC49967"/>
    </row>
    <row r="49968" spans="27:29" x14ac:dyDescent="0.25">
      <c r="AA49968"/>
      <c r="AB49968"/>
      <c r="AC49968"/>
    </row>
    <row r="49969" spans="27:29" x14ac:dyDescent="0.25">
      <c r="AA49969"/>
      <c r="AB49969"/>
      <c r="AC49969"/>
    </row>
    <row r="49970" spans="27:29" x14ac:dyDescent="0.25">
      <c r="AA49970"/>
      <c r="AB49970"/>
      <c r="AC49970"/>
    </row>
    <row r="49971" spans="27:29" x14ac:dyDescent="0.25">
      <c r="AA49971"/>
      <c r="AB49971"/>
      <c r="AC49971"/>
    </row>
    <row r="49972" spans="27:29" x14ac:dyDescent="0.25">
      <c r="AA49972"/>
      <c r="AB49972"/>
      <c r="AC49972"/>
    </row>
    <row r="49973" spans="27:29" x14ac:dyDescent="0.25">
      <c r="AA49973"/>
      <c r="AB49973"/>
      <c r="AC49973"/>
    </row>
    <row r="49974" spans="27:29" x14ac:dyDescent="0.25">
      <c r="AA49974"/>
      <c r="AB49974"/>
      <c r="AC49974"/>
    </row>
    <row r="49975" spans="27:29" x14ac:dyDescent="0.25">
      <c r="AA49975"/>
      <c r="AB49975"/>
      <c r="AC49975"/>
    </row>
    <row r="49976" spans="27:29" x14ac:dyDescent="0.25">
      <c r="AA49976"/>
      <c r="AB49976"/>
      <c r="AC49976"/>
    </row>
    <row r="49977" spans="27:29" x14ac:dyDescent="0.25">
      <c r="AA49977"/>
      <c r="AB49977"/>
      <c r="AC49977"/>
    </row>
    <row r="49978" spans="27:29" x14ac:dyDescent="0.25">
      <c r="AA49978"/>
      <c r="AB49978"/>
      <c r="AC49978"/>
    </row>
    <row r="49979" spans="27:29" x14ac:dyDescent="0.25">
      <c r="AA49979"/>
      <c r="AB49979"/>
      <c r="AC49979"/>
    </row>
    <row r="49980" spans="27:29" x14ac:dyDescent="0.25">
      <c r="AA49980"/>
      <c r="AB49980"/>
      <c r="AC49980"/>
    </row>
    <row r="49981" spans="27:29" x14ac:dyDescent="0.25">
      <c r="AA49981"/>
      <c r="AB49981"/>
      <c r="AC49981"/>
    </row>
    <row r="49982" spans="27:29" x14ac:dyDescent="0.25">
      <c r="AA49982"/>
      <c r="AB49982"/>
      <c r="AC49982"/>
    </row>
    <row r="49983" spans="27:29" x14ac:dyDescent="0.25">
      <c r="AA49983"/>
      <c r="AB49983"/>
      <c r="AC49983"/>
    </row>
    <row r="49984" spans="27:29" x14ac:dyDescent="0.25">
      <c r="AA49984"/>
      <c r="AB49984"/>
      <c r="AC49984"/>
    </row>
    <row r="49985" spans="27:29" x14ac:dyDescent="0.25">
      <c r="AA49985"/>
      <c r="AB49985"/>
      <c r="AC49985"/>
    </row>
    <row r="49986" spans="27:29" x14ac:dyDescent="0.25">
      <c r="AA49986"/>
      <c r="AB49986"/>
      <c r="AC49986"/>
    </row>
    <row r="49987" spans="27:29" x14ac:dyDescent="0.25">
      <c r="AA49987"/>
      <c r="AB49987"/>
      <c r="AC49987"/>
    </row>
    <row r="49988" spans="27:29" x14ac:dyDescent="0.25">
      <c r="AA49988"/>
      <c r="AB49988"/>
      <c r="AC49988"/>
    </row>
    <row r="49989" spans="27:29" x14ac:dyDescent="0.25">
      <c r="AA49989"/>
      <c r="AB49989"/>
      <c r="AC49989"/>
    </row>
    <row r="49990" spans="27:29" x14ac:dyDescent="0.25">
      <c r="AA49990"/>
      <c r="AB49990"/>
      <c r="AC49990"/>
    </row>
    <row r="49991" spans="27:29" x14ac:dyDescent="0.25">
      <c r="AA49991"/>
      <c r="AB49991"/>
      <c r="AC49991"/>
    </row>
    <row r="49992" spans="27:29" x14ac:dyDescent="0.25">
      <c r="AA49992"/>
      <c r="AB49992"/>
      <c r="AC49992"/>
    </row>
    <row r="49993" spans="27:29" x14ac:dyDescent="0.25">
      <c r="AA49993"/>
      <c r="AB49993"/>
      <c r="AC49993"/>
    </row>
    <row r="49994" spans="27:29" x14ac:dyDescent="0.25">
      <c r="AA49994"/>
      <c r="AB49994"/>
      <c r="AC49994"/>
    </row>
    <row r="49995" spans="27:29" x14ac:dyDescent="0.25">
      <c r="AA49995"/>
      <c r="AB49995"/>
      <c r="AC49995"/>
    </row>
    <row r="49996" spans="27:29" x14ac:dyDescent="0.25">
      <c r="AA49996"/>
      <c r="AB49996"/>
      <c r="AC49996"/>
    </row>
    <row r="49997" spans="27:29" x14ac:dyDescent="0.25">
      <c r="AA49997"/>
      <c r="AB49997"/>
      <c r="AC49997"/>
    </row>
    <row r="49998" spans="27:29" x14ac:dyDescent="0.25">
      <c r="AA49998"/>
      <c r="AB49998"/>
      <c r="AC49998"/>
    </row>
    <row r="49999" spans="27:29" x14ac:dyDescent="0.25">
      <c r="AA49999"/>
      <c r="AB49999"/>
      <c r="AC49999"/>
    </row>
    <row r="50000" spans="27:29" x14ac:dyDescent="0.25">
      <c r="AA50000"/>
      <c r="AB50000"/>
      <c r="AC50000"/>
    </row>
    <row r="50001" spans="27:29" x14ac:dyDescent="0.25">
      <c r="AA50001"/>
      <c r="AB50001"/>
      <c r="AC50001"/>
    </row>
    <row r="50002" spans="27:29" x14ac:dyDescent="0.25">
      <c r="AA50002"/>
      <c r="AB50002"/>
      <c r="AC50002"/>
    </row>
    <row r="50003" spans="27:29" x14ac:dyDescent="0.25">
      <c r="AA50003"/>
      <c r="AB50003"/>
      <c r="AC50003"/>
    </row>
    <row r="50004" spans="27:29" x14ac:dyDescent="0.25">
      <c r="AA50004"/>
      <c r="AB50004"/>
      <c r="AC50004"/>
    </row>
    <row r="50005" spans="27:29" x14ac:dyDescent="0.25">
      <c r="AA50005"/>
      <c r="AB50005"/>
      <c r="AC50005"/>
    </row>
    <row r="50006" spans="27:29" x14ac:dyDescent="0.25">
      <c r="AA50006"/>
      <c r="AB50006"/>
      <c r="AC50006"/>
    </row>
    <row r="50007" spans="27:29" x14ac:dyDescent="0.25">
      <c r="AA50007"/>
      <c r="AB50007"/>
      <c r="AC50007"/>
    </row>
    <row r="50008" spans="27:29" x14ac:dyDescent="0.25">
      <c r="AA50008"/>
      <c r="AB50008"/>
      <c r="AC50008"/>
    </row>
    <row r="50009" spans="27:29" x14ac:dyDescent="0.25">
      <c r="AA50009"/>
      <c r="AB50009"/>
      <c r="AC50009"/>
    </row>
    <row r="50010" spans="27:29" x14ac:dyDescent="0.25">
      <c r="AA50010"/>
      <c r="AB50010"/>
      <c r="AC50010"/>
    </row>
    <row r="50011" spans="27:29" x14ac:dyDescent="0.25">
      <c r="AA50011"/>
      <c r="AB50011"/>
      <c r="AC50011"/>
    </row>
    <row r="50012" spans="27:29" x14ac:dyDescent="0.25">
      <c r="AA50012"/>
      <c r="AB50012"/>
      <c r="AC50012"/>
    </row>
    <row r="50013" spans="27:29" x14ac:dyDescent="0.25">
      <c r="AA50013"/>
      <c r="AB50013"/>
      <c r="AC50013"/>
    </row>
    <row r="50014" spans="27:29" x14ac:dyDescent="0.25">
      <c r="AA50014"/>
      <c r="AB50014"/>
      <c r="AC50014"/>
    </row>
    <row r="50015" spans="27:29" x14ac:dyDescent="0.25">
      <c r="AA50015"/>
      <c r="AB50015"/>
      <c r="AC50015"/>
    </row>
    <row r="50016" spans="27:29" x14ac:dyDescent="0.25">
      <c r="AA50016"/>
      <c r="AB50016"/>
      <c r="AC50016"/>
    </row>
    <row r="50017" spans="27:29" x14ac:dyDescent="0.25">
      <c r="AA50017"/>
      <c r="AB50017"/>
      <c r="AC50017"/>
    </row>
    <row r="50018" spans="27:29" x14ac:dyDescent="0.25">
      <c r="AA50018"/>
      <c r="AB50018"/>
      <c r="AC50018"/>
    </row>
    <row r="50019" spans="27:29" x14ac:dyDescent="0.25">
      <c r="AA50019"/>
      <c r="AB50019"/>
      <c r="AC50019"/>
    </row>
    <row r="50020" spans="27:29" x14ac:dyDescent="0.25">
      <c r="AA50020"/>
      <c r="AB50020"/>
      <c r="AC50020"/>
    </row>
    <row r="50021" spans="27:29" x14ac:dyDescent="0.25">
      <c r="AA50021"/>
      <c r="AB50021"/>
      <c r="AC50021"/>
    </row>
    <row r="50022" spans="27:29" x14ac:dyDescent="0.25">
      <c r="AA50022"/>
      <c r="AB50022"/>
      <c r="AC50022"/>
    </row>
    <row r="50023" spans="27:29" x14ac:dyDescent="0.25">
      <c r="AA50023"/>
      <c r="AB50023"/>
      <c r="AC50023"/>
    </row>
    <row r="50024" spans="27:29" x14ac:dyDescent="0.25">
      <c r="AA50024"/>
      <c r="AB50024"/>
      <c r="AC50024"/>
    </row>
    <row r="50025" spans="27:29" x14ac:dyDescent="0.25">
      <c r="AA50025"/>
      <c r="AB50025"/>
      <c r="AC50025"/>
    </row>
    <row r="50026" spans="27:29" x14ac:dyDescent="0.25">
      <c r="AA50026"/>
      <c r="AB50026"/>
      <c r="AC50026"/>
    </row>
    <row r="50027" spans="27:29" x14ac:dyDescent="0.25">
      <c r="AA50027"/>
      <c r="AB50027"/>
      <c r="AC50027"/>
    </row>
    <row r="50028" spans="27:29" x14ac:dyDescent="0.25">
      <c r="AA50028"/>
      <c r="AB50028"/>
      <c r="AC50028"/>
    </row>
    <row r="50029" spans="27:29" x14ac:dyDescent="0.25">
      <c r="AA50029"/>
      <c r="AB50029"/>
      <c r="AC50029"/>
    </row>
    <row r="50030" spans="27:29" x14ac:dyDescent="0.25">
      <c r="AA50030"/>
      <c r="AB50030"/>
      <c r="AC50030"/>
    </row>
    <row r="50031" spans="27:29" x14ac:dyDescent="0.25">
      <c r="AA50031"/>
      <c r="AB50031"/>
      <c r="AC50031"/>
    </row>
    <row r="50032" spans="27:29" x14ac:dyDescent="0.25">
      <c r="AA50032"/>
      <c r="AB50032"/>
      <c r="AC50032"/>
    </row>
    <row r="50033" spans="27:29" x14ac:dyDescent="0.25">
      <c r="AA50033"/>
      <c r="AB50033"/>
      <c r="AC50033"/>
    </row>
    <row r="50034" spans="27:29" x14ac:dyDescent="0.25">
      <c r="AA50034"/>
      <c r="AB50034"/>
      <c r="AC50034"/>
    </row>
    <row r="50035" spans="27:29" x14ac:dyDescent="0.25">
      <c r="AA50035"/>
      <c r="AB50035"/>
      <c r="AC50035"/>
    </row>
    <row r="50036" spans="27:29" x14ac:dyDescent="0.25">
      <c r="AA50036"/>
      <c r="AB50036"/>
      <c r="AC50036"/>
    </row>
    <row r="50037" spans="27:29" x14ac:dyDescent="0.25">
      <c r="AA50037"/>
      <c r="AB50037"/>
      <c r="AC50037"/>
    </row>
    <row r="50038" spans="27:29" x14ac:dyDescent="0.25">
      <c r="AA50038"/>
      <c r="AB50038"/>
      <c r="AC50038"/>
    </row>
    <row r="50039" spans="27:29" x14ac:dyDescent="0.25">
      <c r="AA50039"/>
      <c r="AB50039"/>
      <c r="AC50039"/>
    </row>
    <row r="50040" spans="27:29" x14ac:dyDescent="0.25">
      <c r="AA50040"/>
      <c r="AB50040"/>
      <c r="AC50040"/>
    </row>
    <row r="50041" spans="27:29" x14ac:dyDescent="0.25">
      <c r="AA50041"/>
      <c r="AB50041"/>
      <c r="AC50041"/>
    </row>
    <row r="50042" spans="27:29" x14ac:dyDescent="0.25">
      <c r="AA50042"/>
      <c r="AB50042"/>
      <c r="AC50042"/>
    </row>
    <row r="50043" spans="27:29" x14ac:dyDescent="0.25">
      <c r="AA50043"/>
      <c r="AB50043"/>
      <c r="AC50043"/>
    </row>
    <row r="50044" spans="27:29" x14ac:dyDescent="0.25">
      <c r="AA50044"/>
      <c r="AB50044"/>
      <c r="AC50044"/>
    </row>
    <row r="50045" spans="27:29" x14ac:dyDescent="0.25">
      <c r="AA50045"/>
      <c r="AB50045"/>
      <c r="AC50045"/>
    </row>
    <row r="50046" spans="27:29" x14ac:dyDescent="0.25">
      <c r="AA50046"/>
      <c r="AB50046"/>
      <c r="AC50046"/>
    </row>
    <row r="50047" spans="27:29" x14ac:dyDescent="0.25">
      <c r="AA50047"/>
      <c r="AB50047"/>
      <c r="AC50047"/>
    </row>
    <row r="50048" spans="27:29" x14ac:dyDescent="0.25">
      <c r="AA50048"/>
      <c r="AB50048"/>
      <c r="AC50048"/>
    </row>
    <row r="50049" spans="27:29" x14ac:dyDescent="0.25">
      <c r="AA50049"/>
      <c r="AB50049"/>
      <c r="AC50049"/>
    </row>
    <row r="50050" spans="27:29" x14ac:dyDescent="0.25">
      <c r="AA50050"/>
      <c r="AB50050"/>
      <c r="AC50050"/>
    </row>
    <row r="50051" spans="27:29" x14ac:dyDescent="0.25">
      <c r="AA50051"/>
      <c r="AB50051"/>
      <c r="AC50051"/>
    </row>
    <row r="50052" spans="27:29" x14ac:dyDescent="0.25">
      <c r="AA50052"/>
      <c r="AB50052"/>
      <c r="AC50052"/>
    </row>
    <row r="50053" spans="27:29" x14ac:dyDescent="0.25">
      <c r="AA50053"/>
      <c r="AB50053"/>
      <c r="AC50053"/>
    </row>
    <row r="50054" spans="27:29" x14ac:dyDescent="0.25">
      <c r="AA50054"/>
      <c r="AB50054"/>
      <c r="AC50054"/>
    </row>
    <row r="50055" spans="27:29" x14ac:dyDescent="0.25">
      <c r="AA50055"/>
      <c r="AB50055"/>
      <c r="AC50055"/>
    </row>
    <row r="50056" spans="27:29" x14ac:dyDescent="0.25">
      <c r="AA50056"/>
      <c r="AB50056"/>
      <c r="AC50056"/>
    </row>
    <row r="50057" spans="27:29" x14ac:dyDescent="0.25">
      <c r="AA50057"/>
      <c r="AB50057"/>
      <c r="AC50057"/>
    </row>
    <row r="50058" spans="27:29" x14ac:dyDescent="0.25">
      <c r="AA50058"/>
      <c r="AB50058"/>
      <c r="AC50058"/>
    </row>
    <row r="50059" spans="27:29" x14ac:dyDescent="0.25">
      <c r="AA50059"/>
      <c r="AB50059"/>
      <c r="AC50059"/>
    </row>
    <row r="50060" spans="27:29" x14ac:dyDescent="0.25">
      <c r="AA50060"/>
      <c r="AB50060"/>
      <c r="AC50060"/>
    </row>
    <row r="50061" spans="27:29" x14ac:dyDescent="0.25">
      <c r="AA50061"/>
      <c r="AB50061"/>
      <c r="AC50061"/>
    </row>
    <row r="50062" spans="27:29" x14ac:dyDescent="0.25">
      <c r="AA50062"/>
      <c r="AB50062"/>
      <c r="AC50062"/>
    </row>
    <row r="50063" spans="27:29" x14ac:dyDescent="0.25">
      <c r="AA50063"/>
      <c r="AB50063"/>
      <c r="AC50063"/>
    </row>
    <row r="50064" spans="27:29" x14ac:dyDescent="0.25">
      <c r="AA50064"/>
      <c r="AB50064"/>
      <c r="AC50064"/>
    </row>
    <row r="50065" spans="27:29" x14ac:dyDescent="0.25">
      <c r="AA50065"/>
      <c r="AB50065"/>
      <c r="AC50065"/>
    </row>
    <row r="50066" spans="27:29" x14ac:dyDescent="0.25">
      <c r="AA50066"/>
      <c r="AB50066"/>
      <c r="AC50066"/>
    </row>
    <row r="50067" spans="27:29" x14ac:dyDescent="0.25">
      <c r="AA50067"/>
      <c r="AB50067"/>
      <c r="AC50067"/>
    </row>
    <row r="50068" spans="27:29" x14ac:dyDescent="0.25">
      <c r="AA50068"/>
      <c r="AB50068"/>
      <c r="AC50068"/>
    </row>
    <row r="50069" spans="27:29" x14ac:dyDescent="0.25">
      <c r="AA50069"/>
      <c r="AB50069"/>
      <c r="AC50069"/>
    </row>
    <row r="50070" spans="27:29" x14ac:dyDescent="0.25">
      <c r="AA50070"/>
      <c r="AB50070"/>
      <c r="AC50070"/>
    </row>
    <row r="50071" spans="27:29" x14ac:dyDescent="0.25">
      <c r="AA50071"/>
      <c r="AB50071"/>
      <c r="AC50071"/>
    </row>
    <row r="50072" spans="27:29" x14ac:dyDescent="0.25">
      <c r="AA50072"/>
      <c r="AB50072"/>
      <c r="AC50072"/>
    </row>
    <row r="50073" spans="27:29" x14ac:dyDescent="0.25">
      <c r="AA50073"/>
      <c r="AB50073"/>
      <c r="AC50073"/>
    </row>
    <row r="50074" spans="27:29" x14ac:dyDescent="0.25">
      <c r="AA50074"/>
      <c r="AB50074"/>
      <c r="AC50074"/>
    </row>
    <row r="50075" spans="27:29" x14ac:dyDescent="0.25">
      <c r="AA50075"/>
      <c r="AB50075"/>
      <c r="AC50075"/>
    </row>
    <row r="50076" spans="27:29" x14ac:dyDescent="0.25">
      <c r="AA50076"/>
      <c r="AB50076"/>
      <c r="AC50076"/>
    </row>
    <row r="50077" spans="27:29" x14ac:dyDescent="0.25">
      <c r="AA50077"/>
      <c r="AB50077"/>
      <c r="AC50077"/>
    </row>
    <row r="50078" spans="27:29" x14ac:dyDescent="0.25">
      <c r="AA50078"/>
      <c r="AB50078"/>
      <c r="AC50078"/>
    </row>
    <row r="50079" spans="27:29" x14ac:dyDescent="0.25">
      <c r="AA50079"/>
      <c r="AB50079"/>
      <c r="AC50079"/>
    </row>
    <row r="50080" spans="27:29" x14ac:dyDescent="0.25">
      <c r="AA50080"/>
      <c r="AB50080"/>
      <c r="AC50080"/>
    </row>
    <row r="50081" spans="27:29" x14ac:dyDescent="0.25">
      <c r="AA50081"/>
      <c r="AB50081"/>
      <c r="AC50081"/>
    </row>
    <row r="50082" spans="27:29" x14ac:dyDescent="0.25">
      <c r="AA50082"/>
      <c r="AB50082"/>
      <c r="AC50082"/>
    </row>
    <row r="50083" spans="27:29" x14ac:dyDescent="0.25">
      <c r="AA50083"/>
      <c r="AB50083"/>
      <c r="AC50083"/>
    </row>
    <row r="50084" spans="27:29" x14ac:dyDescent="0.25">
      <c r="AA50084"/>
      <c r="AB50084"/>
      <c r="AC50084"/>
    </row>
    <row r="50085" spans="27:29" x14ac:dyDescent="0.25">
      <c r="AA50085"/>
      <c r="AB50085"/>
      <c r="AC50085"/>
    </row>
    <row r="50086" spans="27:29" x14ac:dyDescent="0.25">
      <c r="AA50086"/>
      <c r="AB50086"/>
      <c r="AC50086"/>
    </row>
    <row r="50087" spans="27:29" x14ac:dyDescent="0.25">
      <c r="AA50087"/>
      <c r="AB50087"/>
      <c r="AC50087"/>
    </row>
    <row r="50088" spans="27:29" x14ac:dyDescent="0.25">
      <c r="AA50088"/>
      <c r="AB50088"/>
      <c r="AC50088"/>
    </row>
    <row r="50089" spans="27:29" x14ac:dyDescent="0.25">
      <c r="AA50089"/>
      <c r="AB50089"/>
      <c r="AC50089"/>
    </row>
    <row r="50090" spans="27:29" x14ac:dyDescent="0.25">
      <c r="AA50090"/>
      <c r="AB50090"/>
      <c r="AC50090"/>
    </row>
    <row r="50091" spans="27:29" x14ac:dyDescent="0.25">
      <c r="AA50091"/>
      <c r="AB50091"/>
      <c r="AC50091"/>
    </row>
    <row r="50092" spans="27:29" x14ac:dyDescent="0.25">
      <c r="AA50092"/>
      <c r="AB50092"/>
      <c r="AC50092"/>
    </row>
    <row r="50093" spans="27:29" x14ac:dyDescent="0.25">
      <c r="AA50093"/>
      <c r="AB50093"/>
      <c r="AC50093"/>
    </row>
    <row r="50094" spans="27:29" x14ac:dyDescent="0.25">
      <c r="AA50094"/>
      <c r="AB50094"/>
      <c r="AC50094"/>
    </row>
    <row r="50095" spans="27:29" x14ac:dyDescent="0.25">
      <c r="AA50095"/>
      <c r="AB50095"/>
      <c r="AC50095"/>
    </row>
    <row r="50096" spans="27:29" x14ac:dyDescent="0.25">
      <c r="AA50096"/>
      <c r="AB50096"/>
      <c r="AC50096"/>
    </row>
    <row r="50097" spans="27:29" x14ac:dyDescent="0.25">
      <c r="AA50097"/>
      <c r="AB50097"/>
      <c r="AC50097"/>
    </row>
    <row r="50098" spans="27:29" x14ac:dyDescent="0.25">
      <c r="AA50098"/>
      <c r="AB50098"/>
      <c r="AC50098"/>
    </row>
    <row r="50099" spans="27:29" x14ac:dyDescent="0.25">
      <c r="AA50099"/>
      <c r="AB50099"/>
      <c r="AC50099"/>
    </row>
    <row r="50100" spans="27:29" x14ac:dyDescent="0.25">
      <c r="AA50100"/>
      <c r="AB50100"/>
      <c r="AC50100"/>
    </row>
    <row r="50101" spans="27:29" x14ac:dyDescent="0.25">
      <c r="AA50101"/>
      <c r="AB50101"/>
      <c r="AC50101"/>
    </row>
    <row r="50102" spans="27:29" x14ac:dyDescent="0.25">
      <c r="AA50102"/>
      <c r="AB50102"/>
      <c r="AC50102"/>
    </row>
    <row r="50103" spans="27:29" x14ac:dyDescent="0.25">
      <c r="AA50103"/>
      <c r="AB50103"/>
      <c r="AC50103"/>
    </row>
    <row r="50104" spans="27:29" x14ac:dyDescent="0.25">
      <c r="AA50104"/>
      <c r="AB50104"/>
      <c r="AC50104"/>
    </row>
    <row r="50105" spans="27:29" x14ac:dyDescent="0.25">
      <c r="AA50105"/>
      <c r="AB50105"/>
      <c r="AC50105"/>
    </row>
    <row r="50106" spans="27:29" x14ac:dyDescent="0.25">
      <c r="AA50106"/>
      <c r="AB50106"/>
      <c r="AC50106"/>
    </row>
    <row r="50107" spans="27:29" x14ac:dyDescent="0.25">
      <c r="AA50107"/>
      <c r="AB50107"/>
      <c r="AC50107"/>
    </row>
    <row r="50108" spans="27:29" x14ac:dyDescent="0.25">
      <c r="AA50108"/>
      <c r="AB50108"/>
      <c r="AC50108"/>
    </row>
    <row r="50109" spans="27:29" x14ac:dyDescent="0.25">
      <c r="AA50109"/>
      <c r="AB50109"/>
      <c r="AC50109"/>
    </row>
    <row r="50110" spans="27:29" x14ac:dyDescent="0.25">
      <c r="AA50110"/>
      <c r="AB50110"/>
      <c r="AC50110"/>
    </row>
    <row r="50111" spans="27:29" x14ac:dyDescent="0.25">
      <c r="AA50111"/>
      <c r="AB50111"/>
      <c r="AC50111"/>
    </row>
    <row r="50112" spans="27:29" x14ac:dyDescent="0.25">
      <c r="AA50112"/>
      <c r="AB50112"/>
      <c r="AC50112"/>
    </row>
    <row r="50113" spans="27:29" x14ac:dyDescent="0.25">
      <c r="AA50113"/>
      <c r="AB50113"/>
      <c r="AC50113"/>
    </row>
    <row r="50114" spans="27:29" x14ac:dyDescent="0.25">
      <c r="AA50114"/>
      <c r="AB50114"/>
      <c r="AC50114"/>
    </row>
    <row r="50115" spans="27:29" x14ac:dyDescent="0.25">
      <c r="AA50115"/>
      <c r="AB50115"/>
      <c r="AC50115"/>
    </row>
    <row r="50116" spans="27:29" x14ac:dyDescent="0.25">
      <c r="AA50116"/>
      <c r="AB50116"/>
      <c r="AC50116"/>
    </row>
    <row r="50117" spans="27:29" x14ac:dyDescent="0.25">
      <c r="AA50117"/>
      <c r="AB50117"/>
      <c r="AC50117"/>
    </row>
    <row r="50118" spans="27:29" x14ac:dyDescent="0.25">
      <c r="AA50118"/>
      <c r="AB50118"/>
      <c r="AC50118"/>
    </row>
    <row r="50119" spans="27:29" x14ac:dyDescent="0.25">
      <c r="AA50119"/>
      <c r="AB50119"/>
      <c r="AC50119"/>
    </row>
    <row r="50120" spans="27:29" x14ac:dyDescent="0.25">
      <c r="AA50120"/>
      <c r="AB50120"/>
      <c r="AC50120"/>
    </row>
    <row r="50121" spans="27:29" x14ac:dyDescent="0.25">
      <c r="AA50121"/>
      <c r="AB50121"/>
      <c r="AC50121"/>
    </row>
    <row r="50122" spans="27:29" x14ac:dyDescent="0.25">
      <c r="AA50122"/>
      <c r="AB50122"/>
      <c r="AC50122"/>
    </row>
    <row r="50123" spans="27:29" x14ac:dyDescent="0.25">
      <c r="AA50123"/>
      <c r="AB50123"/>
      <c r="AC50123"/>
    </row>
    <row r="50124" spans="27:29" x14ac:dyDescent="0.25">
      <c r="AA50124"/>
      <c r="AB50124"/>
      <c r="AC50124"/>
    </row>
    <row r="50125" spans="27:29" x14ac:dyDescent="0.25">
      <c r="AA50125"/>
      <c r="AB50125"/>
      <c r="AC50125"/>
    </row>
    <row r="50126" spans="27:29" x14ac:dyDescent="0.25">
      <c r="AA50126"/>
      <c r="AB50126"/>
      <c r="AC50126"/>
    </row>
    <row r="50127" spans="27:29" x14ac:dyDescent="0.25">
      <c r="AA50127"/>
      <c r="AB50127"/>
      <c r="AC50127"/>
    </row>
    <row r="50128" spans="27:29" x14ac:dyDescent="0.25">
      <c r="AA50128"/>
      <c r="AB50128"/>
      <c r="AC50128"/>
    </row>
    <row r="50129" spans="27:29" x14ac:dyDescent="0.25">
      <c r="AA50129"/>
      <c r="AB50129"/>
      <c r="AC50129"/>
    </row>
    <row r="50130" spans="27:29" x14ac:dyDescent="0.25">
      <c r="AA50130"/>
      <c r="AB50130"/>
      <c r="AC50130"/>
    </row>
    <row r="50131" spans="27:29" x14ac:dyDescent="0.25">
      <c r="AA50131"/>
      <c r="AB50131"/>
      <c r="AC50131"/>
    </row>
    <row r="50132" spans="27:29" x14ac:dyDescent="0.25">
      <c r="AA50132"/>
      <c r="AB50132"/>
      <c r="AC50132"/>
    </row>
    <row r="50133" spans="27:29" x14ac:dyDescent="0.25">
      <c r="AA50133"/>
      <c r="AB50133"/>
      <c r="AC50133"/>
    </row>
    <row r="50134" spans="27:29" x14ac:dyDescent="0.25">
      <c r="AA50134"/>
      <c r="AB50134"/>
      <c r="AC50134"/>
    </row>
    <row r="50135" spans="27:29" x14ac:dyDescent="0.25">
      <c r="AA50135"/>
      <c r="AB50135"/>
      <c r="AC50135"/>
    </row>
    <row r="50136" spans="27:29" x14ac:dyDescent="0.25">
      <c r="AA50136"/>
      <c r="AB50136"/>
      <c r="AC50136"/>
    </row>
    <row r="50137" spans="27:29" x14ac:dyDescent="0.25">
      <c r="AA50137"/>
      <c r="AB50137"/>
      <c r="AC50137"/>
    </row>
    <row r="50138" spans="27:29" x14ac:dyDescent="0.25">
      <c r="AA50138"/>
      <c r="AB50138"/>
      <c r="AC50138"/>
    </row>
    <row r="50139" spans="27:29" x14ac:dyDescent="0.25">
      <c r="AA50139"/>
      <c r="AB50139"/>
      <c r="AC50139"/>
    </row>
    <row r="50140" spans="27:29" x14ac:dyDescent="0.25">
      <c r="AA50140"/>
      <c r="AB50140"/>
      <c r="AC50140"/>
    </row>
    <row r="50141" spans="27:29" x14ac:dyDescent="0.25">
      <c r="AA50141"/>
      <c r="AB50141"/>
      <c r="AC50141"/>
    </row>
    <row r="50142" spans="27:29" x14ac:dyDescent="0.25">
      <c r="AA50142"/>
      <c r="AB50142"/>
      <c r="AC50142"/>
    </row>
    <row r="50143" spans="27:29" x14ac:dyDescent="0.25">
      <c r="AA50143"/>
      <c r="AB50143"/>
      <c r="AC50143"/>
    </row>
    <row r="50144" spans="27:29" x14ac:dyDescent="0.25">
      <c r="AA50144"/>
      <c r="AB50144"/>
      <c r="AC50144"/>
    </row>
    <row r="50145" spans="27:29" x14ac:dyDescent="0.25">
      <c r="AA50145"/>
      <c r="AB50145"/>
      <c r="AC50145"/>
    </row>
    <row r="50146" spans="27:29" x14ac:dyDescent="0.25">
      <c r="AA50146"/>
      <c r="AB50146"/>
      <c r="AC50146"/>
    </row>
    <row r="50147" spans="27:29" x14ac:dyDescent="0.25">
      <c r="AA50147"/>
      <c r="AB50147"/>
      <c r="AC50147"/>
    </row>
    <row r="50148" spans="27:29" x14ac:dyDescent="0.25">
      <c r="AA50148"/>
      <c r="AB50148"/>
      <c r="AC50148"/>
    </row>
    <row r="50149" spans="27:29" x14ac:dyDescent="0.25">
      <c r="AA50149"/>
      <c r="AB50149"/>
      <c r="AC50149"/>
    </row>
    <row r="50150" spans="27:29" x14ac:dyDescent="0.25">
      <c r="AA50150"/>
      <c r="AB50150"/>
      <c r="AC50150"/>
    </row>
    <row r="50151" spans="27:29" x14ac:dyDescent="0.25">
      <c r="AA50151"/>
      <c r="AB50151"/>
      <c r="AC50151"/>
    </row>
    <row r="50152" spans="27:29" x14ac:dyDescent="0.25">
      <c r="AA50152"/>
      <c r="AB50152"/>
      <c r="AC50152"/>
    </row>
    <row r="50153" spans="27:29" x14ac:dyDescent="0.25">
      <c r="AA50153"/>
      <c r="AB50153"/>
      <c r="AC50153"/>
    </row>
    <row r="50154" spans="27:29" x14ac:dyDescent="0.25">
      <c r="AA50154"/>
      <c r="AB50154"/>
      <c r="AC50154"/>
    </row>
    <row r="50155" spans="27:29" x14ac:dyDescent="0.25">
      <c r="AA50155"/>
      <c r="AB50155"/>
      <c r="AC50155"/>
    </row>
    <row r="50156" spans="27:29" x14ac:dyDescent="0.25">
      <c r="AA50156"/>
      <c r="AB50156"/>
      <c r="AC50156"/>
    </row>
    <row r="50157" spans="27:29" x14ac:dyDescent="0.25">
      <c r="AA50157"/>
      <c r="AB50157"/>
      <c r="AC50157"/>
    </row>
    <row r="50158" spans="27:29" x14ac:dyDescent="0.25">
      <c r="AA50158"/>
      <c r="AB50158"/>
      <c r="AC50158"/>
    </row>
    <row r="50159" spans="27:29" x14ac:dyDescent="0.25">
      <c r="AA50159"/>
      <c r="AB50159"/>
      <c r="AC50159"/>
    </row>
    <row r="50160" spans="27:29" x14ac:dyDescent="0.25">
      <c r="AA50160"/>
      <c r="AB50160"/>
      <c r="AC50160"/>
    </row>
    <row r="50161" spans="27:29" x14ac:dyDescent="0.25">
      <c r="AA50161"/>
      <c r="AB50161"/>
      <c r="AC50161"/>
    </row>
    <row r="50162" spans="27:29" x14ac:dyDescent="0.25">
      <c r="AA50162"/>
      <c r="AB50162"/>
      <c r="AC50162"/>
    </row>
    <row r="50163" spans="27:29" x14ac:dyDescent="0.25">
      <c r="AA50163"/>
      <c r="AB50163"/>
      <c r="AC50163"/>
    </row>
    <row r="50164" spans="27:29" x14ac:dyDescent="0.25">
      <c r="AA50164"/>
      <c r="AB50164"/>
      <c r="AC50164"/>
    </row>
    <row r="50165" spans="27:29" x14ac:dyDescent="0.25">
      <c r="AA50165"/>
      <c r="AB50165"/>
      <c r="AC50165"/>
    </row>
    <row r="50166" spans="27:29" x14ac:dyDescent="0.25">
      <c r="AA50166"/>
      <c r="AB50166"/>
      <c r="AC50166"/>
    </row>
    <row r="50167" spans="27:29" x14ac:dyDescent="0.25">
      <c r="AA50167"/>
      <c r="AB50167"/>
      <c r="AC50167"/>
    </row>
    <row r="50168" spans="27:29" x14ac:dyDescent="0.25">
      <c r="AA50168"/>
      <c r="AB50168"/>
      <c r="AC50168"/>
    </row>
    <row r="50169" spans="27:29" x14ac:dyDescent="0.25">
      <c r="AA50169"/>
      <c r="AB50169"/>
      <c r="AC50169"/>
    </row>
    <row r="50170" spans="27:29" x14ac:dyDescent="0.25">
      <c r="AA50170"/>
      <c r="AB50170"/>
      <c r="AC50170"/>
    </row>
    <row r="50171" spans="27:29" x14ac:dyDescent="0.25">
      <c r="AA50171"/>
      <c r="AB50171"/>
      <c r="AC50171"/>
    </row>
    <row r="50172" spans="27:29" x14ac:dyDescent="0.25">
      <c r="AA50172"/>
      <c r="AB50172"/>
      <c r="AC50172"/>
    </row>
    <row r="50173" spans="27:29" x14ac:dyDescent="0.25">
      <c r="AA50173"/>
      <c r="AB50173"/>
      <c r="AC50173"/>
    </row>
    <row r="50174" spans="27:29" x14ac:dyDescent="0.25">
      <c r="AA50174"/>
      <c r="AB50174"/>
      <c r="AC50174"/>
    </row>
    <row r="50175" spans="27:29" x14ac:dyDescent="0.25">
      <c r="AA50175"/>
      <c r="AB50175"/>
      <c r="AC50175"/>
    </row>
    <row r="50176" spans="27:29" x14ac:dyDescent="0.25">
      <c r="AA50176"/>
      <c r="AB50176"/>
      <c r="AC50176"/>
    </row>
    <row r="50177" spans="27:29" x14ac:dyDescent="0.25">
      <c r="AA50177"/>
      <c r="AB50177"/>
      <c r="AC50177"/>
    </row>
    <row r="50178" spans="27:29" x14ac:dyDescent="0.25">
      <c r="AA50178"/>
      <c r="AB50178"/>
      <c r="AC50178"/>
    </row>
    <row r="50179" spans="27:29" x14ac:dyDescent="0.25">
      <c r="AA50179"/>
      <c r="AB50179"/>
      <c r="AC50179"/>
    </row>
    <row r="50180" spans="27:29" x14ac:dyDescent="0.25">
      <c r="AA50180"/>
      <c r="AB50180"/>
      <c r="AC50180"/>
    </row>
    <row r="50181" spans="27:29" x14ac:dyDescent="0.25">
      <c r="AA50181"/>
      <c r="AB50181"/>
      <c r="AC50181"/>
    </row>
    <row r="50182" spans="27:29" x14ac:dyDescent="0.25">
      <c r="AA50182"/>
      <c r="AB50182"/>
      <c r="AC50182"/>
    </row>
    <row r="50183" spans="27:29" x14ac:dyDescent="0.25">
      <c r="AA50183"/>
      <c r="AB50183"/>
      <c r="AC50183"/>
    </row>
    <row r="50184" spans="27:29" x14ac:dyDescent="0.25">
      <c r="AA50184"/>
      <c r="AB50184"/>
      <c r="AC50184"/>
    </row>
    <row r="50185" spans="27:29" x14ac:dyDescent="0.25">
      <c r="AA50185"/>
      <c r="AB50185"/>
      <c r="AC50185"/>
    </row>
    <row r="50186" spans="27:29" x14ac:dyDescent="0.25">
      <c r="AA50186"/>
      <c r="AB50186"/>
      <c r="AC50186"/>
    </row>
    <row r="50187" spans="27:29" x14ac:dyDescent="0.25">
      <c r="AA50187"/>
      <c r="AB50187"/>
      <c r="AC50187"/>
    </row>
    <row r="50188" spans="27:29" x14ac:dyDescent="0.25">
      <c r="AA50188"/>
      <c r="AB50188"/>
      <c r="AC50188"/>
    </row>
    <row r="50189" spans="27:29" x14ac:dyDescent="0.25">
      <c r="AA50189"/>
      <c r="AB50189"/>
      <c r="AC50189"/>
    </row>
    <row r="50190" spans="27:29" x14ac:dyDescent="0.25">
      <c r="AA50190"/>
      <c r="AB50190"/>
      <c r="AC50190"/>
    </row>
    <row r="50191" spans="27:29" x14ac:dyDescent="0.25">
      <c r="AA50191"/>
      <c r="AB50191"/>
      <c r="AC50191"/>
    </row>
    <row r="50192" spans="27:29" x14ac:dyDescent="0.25">
      <c r="AA50192"/>
      <c r="AB50192"/>
      <c r="AC50192"/>
    </row>
    <row r="50193" spans="27:29" x14ac:dyDescent="0.25">
      <c r="AA50193"/>
      <c r="AB50193"/>
      <c r="AC50193"/>
    </row>
    <row r="50194" spans="27:29" x14ac:dyDescent="0.25">
      <c r="AA50194"/>
      <c r="AB50194"/>
      <c r="AC50194"/>
    </row>
    <row r="50195" spans="27:29" x14ac:dyDescent="0.25">
      <c r="AA50195"/>
      <c r="AB50195"/>
      <c r="AC50195"/>
    </row>
    <row r="50196" spans="27:29" x14ac:dyDescent="0.25">
      <c r="AA50196"/>
      <c r="AB50196"/>
      <c r="AC50196"/>
    </row>
    <row r="50197" spans="27:29" x14ac:dyDescent="0.25">
      <c r="AA50197"/>
      <c r="AB50197"/>
      <c r="AC50197"/>
    </row>
    <row r="50198" spans="27:29" x14ac:dyDescent="0.25">
      <c r="AA50198"/>
      <c r="AB50198"/>
      <c r="AC50198"/>
    </row>
    <row r="50199" spans="27:29" x14ac:dyDescent="0.25">
      <c r="AA50199"/>
      <c r="AB50199"/>
      <c r="AC50199"/>
    </row>
    <row r="50200" spans="27:29" x14ac:dyDescent="0.25">
      <c r="AA50200"/>
      <c r="AB50200"/>
      <c r="AC50200"/>
    </row>
    <row r="50201" spans="27:29" x14ac:dyDescent="0.25">
      <c r="AA50201"/>
      <c r="AB50201"/>
      <c r="AC50201"/>
    </row>
    <row r="50202" spans="27:29" x14ac:dyDescent="0.25">
      <c r="AA50202"/>
      <c r="AB50202"/>
      <c r="AC50202"/>
    </row>
    <row r="50203" spans="27:29" x14ac:dyDescent="0.25">
      <c r="AA50203"/>
      <c r="AB50203"/>
      <c r="AC50203"/>
    </row>
    <row r="50204" spans="27:29" x14ac:dyDescent="0.25">
      <c r="AA50204"/>
      <c r="AB50204"/>
      <c r="AC50204"/>
    </row>
    <row r="50205" spans="27:29" x14ac:dyDescent="0.25">
      <c r="AA50205"/>
      <c r="AB50205"/>
      <c r="AC50205"/>
    </row>
    <row r="50206" spans="27:29" x14ac:dyDescent="0.25">
      <c r="AA50206"/>
      <c r="AB50206"/>
      <c r="AC50206"/>
    </row>
    <row r="50207" spans="27:29" x14ac:dyDescent="0.25">
      <c r="AA50207"/>
      <c r="AB50207"/>
      <c r="AC50207"/>
    </row>
    <row r="50208" spans="27:29" x14ac:dyDescent="0.25">
      <c r="AA50208"/>
      <c r="AB50208"/>
      <c r="AC50208"/>
    </row>
    <row r="50209" spans="27:29" x14ac:dyDescent="0.25">
      <c r="AA50209"/>
      <c r="AB50209"/>
      <c r="AC50209"/>
    </row>
    <row r="50210" spans="27:29" x14ac:dyDescent="0.25">
      <c r="AA50210"/>
      <c r="AB50210"/>
      <c r="AC50210"/>
    </row>
    <row r="50211" spans="27:29" x14ac:dyDescent="0.25">
      <c r="AA50211"/>
      <c r="AB50211"/>
      <c r="AC50211"/>
    </row>
    <row r="50212" spans="27:29" x14ac:dyDescent="0.25">
      <c r="AA50212"/>
      <c r="AB50212"/>
      <c r="AC50212"/>
    </row>
    <row r="50213" spans="27:29" x14ac:dyDescent="0.25">
      <c r="AA50213"/>
      <c r="AB50213"/>
      <c r="AC50213"/>
    </row>
    <row r="50214" spans="27:29" x14ac:dyDescent="0.25">
      <c r="AA50214"/>
      <c r="AB50214"/>
      <c r="AC50214"/>
    </row>
    <row r="50215" spans="27:29" x14ac:dyDescent="0.25">
      <c r="AA50215"/>
      <c r="AB50215"/>
      <c r="AC50215"/>
    </row>
    <row r="50216" spans="27:29" x14ac:dyDescent="0.25">
      <c r="AA50216"/>
      <c r="AB50216"/>
      <c r="AC50216"/>
    </row>
    <row r="50217" spans="27:29" x14ac:dyDescent="0.25">
      <c r="AA50217"/>
      <c r="AB50217"/>
      <c r="AC50217"/>
    </row>
    <row r="50218" spans="27:29" x14ac:dyDescent="0.25">
      <c r="AA50218"/>
      <c r="AB50218"/>
      <c r="AC50218"/>
    </row>
    <row r="50219" spans="27:29" x14ac:dyDescent="0.25">
      <c r="AA50219"/>
      <c r="AB50219"/>
      <c r="AC50219"/>
    </row>
    <row r="50220" spans="27:29" x14ac:dyDescent="0.25">
      <c r="AA50220"/>
      <c r="AB50220"/>
      <c r="AC50220"/>
    </row>
    <row r="50221" spans="27:29" x14ac:dyDescent="0.25">
      <c r="AA50221"/>
      <c r="AB50221"/>
      <c r="AC50221"/>
    </row>
    <row r="50222" spans="27:29" x14ac:dyDescent="0.25">
      <c r="AA50222"/>
      <c r="AB50222"/>
      <c r="AC50222"/>
    </row>
    <row r="50223" spans="27:29" x14ac:dyDescent="0.25">
      <c r="AA50223"/>
      <c r="AB50223"/>
      <c r="AC50223"/>
    </row>
    <row r="50224" spans="27:29" x14ac:dyDescent="0.25">
      <c r="AA50224"/>
      <c r="AB50224"/>
      <c r="AC50224"/>
    </row>
    <row r="50225" spans="27:29" x14ac:dyDescent="0.25">
      <c r="AA50225"/>
      <c r="AB50225"/>
      <c r="AC50225"/>
    </row>
    <row r="50226" spans="27:29" x14ac:dyDescent="0.25">
      <c r="AA50226"/>
      <c r="AB50226"/>
      <c r="AC50226"/>
    </row>
    <row r="50227" spans="27:29" x14ac:dyDescent="0.25">
      <c r="AA50227"/>
      <c r="AB50227"/>
      <c r="AC50227"/>
    </row>
    <row r="50228" spans="27:29" x14ac:dyDescent="0.25">
      <c r="AA50228"/>
      <c r="AB50228"/>
      <c r="AC50228"/>
    </row>
    <row r="50229" spans="27:29" x14ac:dyDescent="0.25">
      <c r="AA50229"/>
      <c r="AB50229"/>
      <c r="AC50229"/>
    </row>
    <row r="50230" spans="27:29" x14ac:dyDescent="0.25">
      <c r="AA50230"/>
      <c r="AB50230"/>
      <c r="AC50230"/>
    </row>
    <row r="50231" spans="27:29" x14ac:dyDescent="0.25">
      <c r="AA50231"/>
      <c r="AB50231"/>
      <c r="AC50231"/>
    </row>
    <row r="50232" spans="27:29" x14ac:dyDescent="0.25">
      <c r="AA50232"/>
      <c r="AB50232"/>
      <c r="AC50232"/>
    </row>
    <row r="50233" spans="27:29" x14ac:dyDescent="0.25">
      <c r="AA50233"/>
      <c r="AB50233"/>
      <c r="AC50233"/>
    </row>
    <row r="50234" spans="27:29" x14ac:dyDescent="0.25">
      <c r="AA50234"/>
      <c r="AB50234"/>
      <c r="AC50234"/>
    </row>
    <row r="50235" spans="27:29" x14ac:dyDescent="0.25">
      <c r="AA50235"/>
      <c r="AB50235"/>
      <c r="AC50235"/>
    </row>
    <row r="50236" spans="27:29" x14ac:dyDescent="0.25">
      <c r="AA50236"/>
      <c r="AB50236"/>
      <c r="AC50236"/>
    </row>
    <row r="50237" spans="27:29" x14ac:dyDescent="0.25">
      <c r="AA50237"/>
      <c r="AB50237"/>
      <c r="AC50237"/>
    </row>
    <row r="50238" spans="27:29" x14ac:dyDescent="0.25">
      <c r="AA50238"/>
      <c r="AB50238"/>
      <c r="AC50238"/>
    </row>
    <row r="50239" spans="27:29" x14ac:dyDescent="0.25">
      <c r="AA50239"/>
      <c r="AB50239"/>
      <c r="AC50239"/>
    </row>
    <row r="50240" spans="27:29" x14ac:dyDescent="0.25">
      <c r="AA50240"/>
      <c r="AB50240"/>
      <c r="AC50240"/>
    </row>
    <row r="50241" spans="27:29" x14ac:dyDescent="0.25">
      <c r="AA50241"/>
      <c r="AB50241"/>
      <c r="AC50241"/>
    </row>
    <row r="50242" spans="27:29" x14ac:dyDescent="0.25">
      <c r="AA50242"/>
      <c r="AB50242"/>
      <c r="AC50242"/>
    </row>
    <row r="50243" spans="27:29" x14ac:dyDescent="0.25">
      <c r="AA50243"/>
      <c r="AB50243"/>
      <c r="AC50243"/>
    </row>
    <row r="50244" spans="27:29" x14ac:dyDescent="0.25">
      <c r="AA50244"/>
      <c r="AB50244"/>
      <c r="AC50244"/>
    </row>
    <row r="50245" spans="27:29" x14ac:dyDescent="0.25">
      <c r="AA50245"/>
      <c r="AB50245"/>
      <c r="AC50245"/>
    </row>
    <row r="50246" spans="27:29" x14ac:dyDescent="0.25">
      <c r="AA50246"/>
      <c r="AB50246"/>
      <c r="AC50246"/>
    </row>
    <row r="50247" spans="27:29" x14ac:dyDescent="0.25">
      <c r="AA50247"/>
      <c r="AB50247"/>
      <c r="AC50247"/>
    </row>
    <row r="50248" spans="27:29" x14ac:dyDescent="0.25">
      <c r="AA50248"/>
      <c r="AB50248"/>
      <c r="AC50248"/>
    </row>
    <row r="50249" spans="27:29" x14ac:dyDescent="0.25">
      <c r="AA50249"/>
      <c r="AB50249"/>
      <c r="AC50249"/>
    </row>
    <row r="50250" spans="27:29" x14ac:dyDescent="0.25">
      <c r="AA50250"/>
      <c r="AB50250"/>
      <c r="AC50250"/>
    </row>
    <row r="50251" spans="27:29" x14ac:dyDescent="0.25">
      <c r="AA50251"/>
      <c r="AB50251"/>
      <c r="AC50251"/>
    </row>
    <row r="50252" spans="27:29" x14ac:dyDescent="0.25">
      <c r="AA50252"/>
      <c r="AB50252"/>
      <c r="AC50252"/>
    </row>
    <row r="50253" spans="27:29" x14ac:dyDescent="0.25">
      <c r="AA50253"/>
      <c r="AB50253"/>
      <c r="AC50253"/>
    </row>
    <row r="50254" spans="27:29" x14ac:dyDescent="0.25">
      <c r="AA50254"/>
      <c r="AB50254"/>
      <c r="AC50254"/>
    </row>
    <row r="50255" spans="27:29" x14ac:dyDescent="0.25">
      <c r="AA50255"/>
      <c r="AB50255"/>
      <c r="AC50255"/>
    </row>
    <row r="50256" spans="27:29" x14ac:dyDescent="0.25">
      <c r="AA50256"/>
      <c r="AB50256"/>
      <c r="AC50256"/>
    </row>
    <row r="50257" spans="27:29" x14ac:dyDescent="0.25">
      <c r="AA50257"/>
      <c r="AB50257"/>
      <c r="AC50257"/>
    </row>
    <row r="50258" spans="27:29" x14ac:dyDescent="0.25">
      <c r="AA50258"/>
      <c r="AB50258"/>
      <c r="AC50258"/>
    </row>
    <row r="50259" spans="27:29" x14ac:dyDescent="0.25">
      <c r="AA50259"/>
      <c r="AB50259"/>
      <c r="AC50259"/>
    </row>
    <row r="50260" spans="27:29" x14ac:dyDescent="0.25">
      <c r="AA50260"/>
      <c r="AB50260"/>
      <c r="AC50260"/>
    </row>
    <row r="50261" spans="27:29" x14ac:dyDescent="0.25">
      <c r="AA50261"/>
      <c r="AB50261"/>
      <c r="AC50261"/>
    </row>
    <row r="50262" spans="27:29" x14ac:dyDescent="0.25">
      <c r="AA50262"/>
      <c r="AB50262"/>
      <c r="AC50262"/>
    </row>
    <row r="50263" spans="27:29" x14ac:dyDescent="0.25">
      <c r="AA50263"/>
      <c r="AB50263"/>
      <c r="AC50263"/>
    </row>
    <row r="50264" spans="27:29" x14ac:dyDescent="0.25">
      <c r="AA50264"/>
      <c r="AB50264"/>
      <c r="AC50264"/>
    </row>
    <row r="50265" spans="27:29" x14ac:dyDescent="0.25">
      <c r="AA50265"/>
      <c r="AB50265"/>
      <c r="AC50265"/>
    </row>
    <row r="50266" spans="27:29" x14ac:dyDescent="0.25">
      <c r="AA50266"/>
      <c r="AB50266"/>
      <c r="AC50266"/>
    </row>
    <row r="50267" spans="27:29" x14ac:dyDescent="0.25">
      <c r="AA50267"/>
      <c r="AB50267"/>
      <c r="AC50267"/>
    </row>
    <row r="50268" spans="27:29" x14ac:dyDescent="0.25">
      <c r="AA50268"/>
      <c r="AB50268"/>
      <c r="AC50268"/>
    </row>
    <row r="50269" spans="27:29" x14ac:dyDescent="0.25">
      <c r="AA50269"/>
      <c r="AB50269"/>
      <c r="AC50269"/>
    </row>
    <row r="50270" spans="27:29" x14ac:dyDescent="0.25">
      <c r="AA50270"/>
      <c r="AB50270"/>
      <c r="AC50270"/>
    </row>
    <row r="50271" spans="27:29" x14ac:dyDescent="0.25">
      <c r="AA50271"/>
      <c r="AB50271"/>
      <c r="AC50271"/>
    </row>
    <row r="50272" spans="27:29" x14ac:dyDescent="0.25">
      <c r="AA50272"/>
      <c r="AB50272"/>
      <c r="AC50272"/>
    </row>
    <row r="50273" spans="27:29" x14ac:dyDescent="0.25">
      <c r="AA50273"/>
      <c r="AB50273"/>
      <c r="AC50273"/>
    </row>
    <row r="50274" spans="27:29" x14ac:dyDescent="0.25">
      <c r="AA50274"/>
      <c r="AB50274"/>
      <c r="AC50274"/>
    </row>
    <row r="50275" spans="27:29" x14ac:dyDescent="0.25">
      <c r="AA50275"/>
      <c r="AB50275"/>
      <c r="AC50275"/>
    </row>
    <row r="50276" spans="27:29" x14ac:dyDescent="0.25">
      <c r="AA50276"/>
      <c r="AB50276"/>
      <c r="AC50276"/>
    </row>
    <row r="50277" spans="27:29" x14ac:dyDescent="0.25">
      <c r="AA50277"/>
      <c r="AB50277"/>
      <c r="AC50277"/>
    </row>
    <row r="50278" spans="27:29" x14ac:dyDescent="0.25">
      <c r="AA50278"/>
      <c r="AB50278"/>
      <c r="AC50278"/>
    </row>
    <row r="50279" spans="27:29" x14ac:dyDescent="0.25">
      <c r="AA50279"/>
      <c r="AB50279"/>
      <c r="AC50279"/>
    </row>
    <row r="50280" spans="27:29" x14ac:dyDescent="0.25">
      <c r="AA50280"/>
      <c r="AB50280"/>
      <c r="AC50280"/>
    </row>
    <row r="50281" spans="27:29" x14ac:dyDescent="0.25">
      <c r="AA50281"/>
      <c r="AB50281"/>
      <c r="AC50281"/>
    </row>
    <row r="50282" spans="27:29" x14ac:dyDescent="0.25">
      <c r="AA50282"/>
      <c r="AB50282"/>
      <c r="AC50282"/>
    </row>
    <row r="50283" spans="27:29" x14ac:dyDescent="0.25">
      <c r="AA50283"/>
      <c r="AB50283"/>
      <c r="AC50283"/>
    </row>
    <row r="50284" spans="27:29" x14ac:dyDescent="0.25">
      <c r="AA50284"/>
      <c r="AB50284"/>
      <c r="AC50284"/>
    </row>
    <row r="50285" spans="27:29" x14ac:dyDescent="0.25">
      <c r="AA50285"/>
      <c r="AB50285"/>
      <c r="AC50285"/>
    </row>
    <row r="50286" spans="27:29" x14ac:dyDescent="0.25">
      <c r="AA50286"/>
      <c r="AB50286"/>
      <c r="AC50286"/>
    </row>
    <row r="50287" spans="27:29" x14ac:dyDescent="0.25">
      <c r="AA50287"/>
      <c r="AB50287"/>
      <c r="AC50287"/>
    </row>
    <row r="50288" spans="27:29" x14ac:dyDescent="0.25">
      <c r="AA50288"/>
      <c r="AB50288"/>
      <c r="AC50288"/>
    </row>
    <row r="50289" spans="27:29" x14ac:dyDescent="0.25">
      <c r="AA50289"/>
      <c r="AB50289"/>
      <c r="AC50289"/>
    </row>
    <row r="50290" spans="27:29" x14ac:dyDescent="0.25">
      <c r="AA50290"/>
      <c r="AB50290"/>
      <c r="AC50290"/>
    </row>
    <row r="50291" spans="27:29" x14ac:dyDescent="0.25">
      <c r="AA50291"/>
      <c r="AB50291"/>
      <c r="AC50291"/>
    </row>
    <row r="50292" spans="27:29" x14ac:dyDescent="0.25">
      <c r="AA50292"/>
      <c r="AB50292"/>
      <c r="AC50292"/>
    </row>
    <row r="50293" spans="27:29" x14ac:dyDescent="0.25">
      <c r="AA50293"/>
      <c r="AB50293"/>
      <c r="AC50293"/>
    </row>
    <row r="50294" spans="27:29" x14ac:dyDescent="0.25">
      <c r="AA50294"/>
      <c r="AB50294"/>
      <c r="AC50294"/>
    </row>
    <row r="50295" spans="27:29" x14ac:dyDescent="0.25">
      <c r="AA50295"/>
      <c r="AB50295"/>
      <c r="AC50295"/>
    </row>
    <row r="50296" spans="27:29" x14ac:dyDescent="0.25">
      <c r="AA50296"/>
      <c r="AB50296"/>
      <c r="AC50296"/>
    </row>
    <row r="50297" spans="27:29" x14ac:dyDescent="0.25">
      <c r="AA50297"/>
      <c r="AB50297"/>
      <c r="AC50297"/>
    </row>
    <row r="50298" spans="27:29" x14ac:dyDescent="0.25">
      <c r="AA50298"/>
      <c r="AB50298"/>
      <c r="AC50298"/>
    </row>
    <row r="50299" spans="27:29" x14ac:dyDescent="0.25">
      <c r="AA50299"/>
      <c r="AB50299"/>
      <c r="AC50299"/>
    </row>
    <row r="50300" spans="27:29" x14ac:dyDescent="0.25">
      <c r="AA50300"/>
      <c r="AB50300"/>
      <c r="AC50300"/>
    </row>
    <row r="50301" spans="27:29" x14ac:dyDescent="0.25">
      <c r="AA50301"/>
      <c r="AB50301"/>
      <c r="AC50301"/>
    </row>
    <row r="50302" spans="27:29" x14ac:dyDescent="0.25">
      <c r="AA50302"/>
      <c r="AB50302"/>
      <c r="AC50302"/>
    </row>
    <row r="50303" spans="27:29" x14ac:dyDescent="0.25">
      <c r="AA50303"/>
      <c r="AB50303"/>
      <c r="AC50303"/>
    </row>
    <row r="50304" spans="27:29" x14ac:dyDescent="0.25">
      <c r="AA50304"/>
      <c r="AB50304"/>
      <c r="AC50304"/>
    </row>
    <row r="50305" spans="27:29" x14ac:dyDescent="0.25">
      <c r="AA50305"/>
      <c r="AB50305"/>
      <c r="AC50305"/>
    </row>
    <row r="50306" spans="27:29" x14ac:dyDescent="0.25">
      <c r="AA50306"/>
      <c r="AB50306"/>
      <c r="AC50306"/>
    </row>
    <row r="50307" spans="27:29" x14ac:dyDescent="0.25">
      <c r="AA50307"/>
      <c r="AB50307"/>
      <c r="AC50307"/>
    </row>
    <row r="50308" spans="27:29" x14ac:dyDescent="0.25">
      <c r="AA50308"/>
      <c r="AB50308"/>
      <c r="AC50308"/>
    </row>
    <row r="50309" spans="27:29" x14ac:dyDescent="0.25">
      <c r="AA50309"/>
      <c r="AB50309"/>
      <c r="AC50309"/>
    </row>
    <row r="50310" spans="27:29" x14ac:dyDescent="0.25">
      <c r="AA50310"/>
      <c r="AB50310"/>
      <c r="AC50310"/>
    </row>
    <row r="50311" spans="27:29" x14ac:dyDescent="0.25">
      <c r="AA50311"/>
      <c r="AB50311"/>
      <c r="AC50311"/>
    </row>
    <row r="50312" spans="27:29" x14ac:dyDescent="0.25">
      <c r="AA50312"/>
      <c r="AB50312"/>
      <c r="AC50312"/>
    </row>
    <row r="50313" spans="27:29" x14ac:dyDescent="0.25">
      <c r="AA50313"/>
      <c r="AB50313"/>
      <c r="AC50313"/>
    </row>
    <row r="50314" spans="27:29" x14ac:dyDescent="0.25">
      <c r="AA50314"/>
      <c r="AB50314"/>
      <c r="AC50314"/>
    </row>
    <row r="50315" spans="27:29" x14ac:dyDescent="0.25">
      <c r="AA50315"/>
      <c r="AB50315"/>
      <c r="AC50315"/>
    </row>
    <row r="50316" spans="27:29" x14ac:dyDescent="0.25">
      <c r="AA50316"/>
      <c r="AB50316"/>
      <c r="AC50316"/>
    </row>
    <row r="50317" spans="27:29" x14ac:dyDescent="0.25">
      <c r="AA50317"/>
      <c r="AB50317"/>
      <c r="AC50317"/>
    </row>
    <row r="50318" spans="27:29" x14ac:dyDescent="0.25">
      <c r="AA50318"/>
      <c r="AB50318"/>
      <c r="AC50318"/>
    </row>
    <row r="50319" spans="27:29" x14ac:dyDescent="0.25">
      <c r="AA50319"/>
      <c r="AB50319"/>
      <c r="AC50319"/>
    </row>
    <row r="50320" spans="27:29" x14ac:dyDescent="0.25">
      <c r="AA50320"/>
      <c r="AB50320"/>
      <c r="AC50320"/>
    </row>
    <row r="50321" spans="27:29" x14ac:dyDescent="0.25">
      <c r="AA50321"/>
      <c r="AB50321"/>
      <c r="AC50321"/>
    </row>
    <row r="50322" spans="27:29" x14ac:dyDescent="0.25">
      <c r="AA50322"/>
      <c r="AB50322"/>
      <c r="AC50322"/>
    </row>
    <row r="50323" spans="27:29" x14ac:dyDescent="0.25">
      <c r="AA50323"/>
      <c r="AB50323"/>
      <c r="AC50323"/>
    </row>
    <row r="50324" spans="27:29" x14ac:dyDescent="0.25">
      <c r="AA50324"/>
      <c r="AB50324"/>
      <c r="AC50324"/>
    </row>
    <row r="50325" spans="27:29" x14ac:dyDescent="0.25">
      <c r="AA50325"/>
      <c r="AB50325"/>
      <c r="AC50325"/>
    </row>
    <row r="50326" spans="27:29" x14ac:dyDescent="0.25">
      <c r="AA50326"/>
      <c r="AB50326"/>
      <c r="AC50326"/>
    </row>
    <row r="50327" spans="27:29" x14ac:dyDescent="0.25">
      <c r="AA50327"/>
      <c r="AB50327"/>
      <c r="AC50327"/>
    </row>
    <row r="50328" spans="27:29" x14ac:dyDescent="0.25">
      <c r="AA50328"/>
      <c r="AB50328"/>
      <c r="AC50328"/>
    </row>
    <row r="50329" spans="27:29" x14ac:dyDescent="0.25">
      <c r="AA50329"/>
      <c r="AB50329"/>
      <c r="AC50329"/>
    </row>
    <row r="50330" spans="27:29" x14ac:dyDescent="0.25">
      <c r="AA50330"/>
      <c r="AB50330"/>
      <c r="AC50330"/>
    </row>
    <row r="50331" spans="27:29" x14ac:dyDescent="0.25">
      <c r="AA50331"/>
      <c r="AB50331"/>
      <c r="AC50331"/>
    </row>
    <row r="50332" spans="27:29" x14ac:dyDescent="0.25">
      <c r="AA50332"/>
      <c r="AB50332"/>
      <c r="AC50332"/>
    </row>
    <row r="50333" spans="27:29" x14ac:dyDescent="0.25">
      <c r="AA50333"/>
      <c r="AB50333"/>
      <c r="AC50333"/>
    </row>
    <row r="50334" spans="27:29" x14ac:dyDescent="0.25">
      <c r="AA50334"/>
      <c r="AB50334"/>
      <c r="AC50334"/>
    </row>
    <row r="50335" spans="27:29" x14ac:dyDescent="0.25">
      <c r="AA50335"/>
      <c r="AB50335"/>
      <c r="AC50335"/>
    </row>
    <row r="50336" spans="27:29" x14ac:dyDescent="0.25">
      <c r="AA50336"/>
      <c r="AB50336"/>
      <c r="AC50336"/>
    </row>
    <row r="50337" spans="27:29" x14ac:dyDescent="0.25">
      <c r="AA50337"/>
      <c r="AB50337"/>
      <c r="AC50337"/>
    </row>
    <row r="50338" spans="27:29" x14ac:dyDescent="0.25">
      <c r="AA50338"/>
      <c r="AB50338"/>
      <c r="AC50338"/>
    </row>
    <row r="50339" spans="27:29" x14ac:dyDescent="0.25">
      <c r="AA50339"/>
      <c r="AB50339"/>
      <c r="AC50339"/>
    </row>
    <row r="50340" spans="27:29" x14ac:dyDescent="0.25">
      <c r="AA50340"/>
      <c r="AB50340"/>
      <c r="AC50340"/>
    </row>
    <row r="50341" spans="27:29" x14ac:dyDescent="0.25">
      <c r="AA50341"/>
      <c r="AB50341"/>
      <c r="AC50341"/>
    </row>
    <row r="50342" spans="27:29" x14ac:dyDescent="0.25">
      <c r="AA50342"/>
      <c r="AB50342"/>
      <c r="AC50342"/>
    </row>
    <row r="50343" spans="27:29" x14ac:dyDescent="0.25">
      <c r="AA50343"/>
      <c r="AB50343"/>
      <c r="AC50343"/>
    </row>
    <row r="50344" spans="27:29" x14ac:dyDescent="0.25">
      <c r="AA50344"/>
      <c r="AB50344"/>
      <c r="AC50344"/>
    </row>
    <row r="50345" spans="27:29" x14ac:dyDescent="0.25">
      <c r="AA50345"/>
      <c r="AB50345"/>
      <c r="AC50345"/>
    </row>
    <row r="50346" spans="27:29" x14ac:dyDescent="0.25">
      <c r="AA50346"/>
      <c r="AB50346"/>
      <c r="AC50346"/>
    </row>
    <row r="50347" spans="27:29" x14ac:dyDescent="0.25">
      <c r="AA50347"/>
      <c r="AB50347"/>
      <c r="AC50347"/>
    </row>
    <row r="50348" spans="27:29" x14ac:dyDescent="0.25">
      <c r="AA50348"/>
      <c r="AB50348"/>
      <c r="AC50348"/>
    </row>
    <row r="50349" spans="27:29" x14ac:dyDescent="0.25">
      <c r="AA50349"/>
      <c r="AB50349"/>
      <c r="AC50349"/>
    </row>
    <row r="50350" spans="27:29" x14ac:dyDescent="0.25">
      <c r="AA50350"/>
      <c r="AB50350"/>
      <c r="AC50350"/>
    </row>
    <row r="50351" spans="27:29" x14ac:dyDescent="0.25">
      <c r="AA50351"/>
      <c r="AB50351"/>
      <c r="AC50351"/>
    </row>
    <row r="50352" spans="27:29" x14ac:dyDescent="0.25">
      <c r="AA50352"/>
      <c r="AB50352"/>
      <c r="AC50352"/>
    </row>
    <row r="50353" spans="27:29" x14ac:dyDescent="0.25">
      <c r="AA50353"/>
      <c r="AB50353"/>
      <c r="AC50353"/>
    </row>
    <row r="50354" spans="27:29" x14ac:dyDescent="0.25">
      <c r="AA50354"/>
      <c r="AB50354"/>
      <c r="AC50354"/>
    </row>
    <row r="50355" spans="27:29" x14ac:dyDescent="0.25">
      <c r="AA50355"/>
      <c r="AB50355"/>
      <c r="AC50355"/>
    </row>
    <row r="50356" spans="27:29" x14ac:dyDescent="0.25">
      <c r="AA50356"/>
      <c r="AB50356"/>
      <c r="AC50356"/>
    </row>
    <row r="50357" spans="27:29" x14ac:dyDescent="0.25">
      <c r="AA50357"/>
      <c r="AB50357"/>
      <c r="AC50357"/>
    </row>
    <row r="50358" spans="27:29" x14ac:dyDescent="0.25">
      <c r="AA50358"/>
      <c r="AB50358"/>
      <c r="AC50358"/>
    </row>
    <row r="50359" spans="27:29" x14ac:dyDescent="0.25">
      <c r="AA50359"/>
      <c r="AB50359"/>
      <c r="AC50359"/>
    </row>
    <row r="50360" spans="27:29" x14ac:dyDescent="0.25">
      <c r="AA50360"/>
      <c r="AB50360"/>
      <c r="AC50360"/>
    </row>
    <row r="50361" spans="27:29" x14ac:dyDescent="0.25">
      <c r="AA50361"/>
      <c r="AB50361"/>
      <c r="AC50361"/>
    </row>
    <row r="50362" spans="27:29" x14ac:dyDescent="0.25">
      <c r="AA50362"/>
      <c r="AB50362"/>
      <c r="AC50362"/>
    </row>
    <row r="50363" spans="27:29" x14ac:dyDescent="0.25">
      <c r="AA50363"/>
      <c r="AB50363"/>
      <c r="AC50363"/>
    </row>
    <row r="50364" spans="27:29" x14ac:dyDescent="0.25">
      <c r="AA50364"/>
      <c r="AB50364"/>
      <c r="AC50364"/>
    </row>
    <row r="50365" spans="27:29" x14ac:dyDescent="0.25">
      <c r="AA50365"/>
      <c r="AB50365"/>
      <c r="AC50365"/>
    </row>
    <row r="50366" spans="27:29" x14ac:dyDescent="0.25">
      <c r="AA50366"/>
      <c r="AB50366"/>
      <c r="AC50366"/>
    </row>
    <row r="50367" spans="27:29" x14ac:dyDescent="0.25">
      <c r="AA50367"/>
      <c r="AB50367"/>
      <c r="AC50367"/>
    </row>
    <row r="50368" spans="27:29" x14ac:dyDescent="0.25">
      <c r="AA50368"/>
      <c r="AB50368"/>
      <c r="AC50368"/>
    </row>
    <row r="50369" spans="27:29" x14ac:dyDescent="0.25">
      <c r="AA50369"/>
      <c r="AB50369"/>
      <c r="AC50369"/>
    </row>
    <row r="50370" spans="27:29" x14ac:dyDescent="0.25">
      <c r="AA50370"/>
      <c r="AB50370"/>
      <c r="AC50370"/>
    </row>
    <row r="50371" spans="27:29" x14ac:dyDescent="0.25">
      <c r="AA50371"/>
      <c r="AB50371"/>
      <c r="AC50371"/>
    </row>
    <row r="50372" spans="27:29" x14ac:dyDescent="0.25">
      <c r="AA50372"/>
      <c r="AB50372"/>
      <c r="AC50372"/>
    </row>
    <row r="50373" spans="27:29" x14ac:dyDescent="0.25">
      <c r="AA50373"/>
      <c r="AB50373"/>
      <c r="AC50373"/>
    </row>
    <row r="50374" spans="27:29" x14ac:dyDescent="0.25">
      <c r="AA50374"/>
      <c r="AB50374"/>
      <c r="AC50374"/>
    </row>
    <row r="50375" spans="27:29" x14ac:dyDescent="0.25">
      <c r="AA50375"/>
      <c r="AB50375"/>
      <c r="AC50375"/>
    </row>
    <row r="50376" spans="27:29" x14ac:dyDescent="0.25">
      <c r="AA50376"/>
      <c r="AB50376"/>
      <c r="AC50376"/>
    </row>
    <row r="50377" spans="27:29" x14ac:dyDescent="0.25">
      <c r="AA50377"/>
      <c r="AB50377"/>
      <c r="AC50377"/>
    </row>
    <row r="50378" spans="27:29" x14ac:dyDescent="0.25">
      <c r="AA50378"/>
      <c r="AB50378"/>
      <c r="AC50378"/>
    </row>
    <row r="50379" spans="27:29" x14ac:dyDescent="0.25">
      <c r="AA50379"/>
      <c r="AB50379"/>
      <c r="AC50379"/>
    </row>
    <row r="50380" spans="27:29" x14ac:dyDescent="0.25">
      <c r="AA50380"/>
      <c r="AB50380"/>
      <c r="AC50380"/>
    </row>
    <row r="50381" spans="27:29" x14ac:dyDescent="0.25">
      <c r="AA50381"/>
      <c r="AB50381"/>
      <c r="AC50381"/>
    </row>
    <row r="50382" spans="27:29" x14ac:dyDescent="0.25">
      <c r="AA50382"/>
      <c r="AB50382"/>
      <c r="AC50382"/>
    </row>
    <row r="50383" spans="27:29" x14ac:dyDescent="0.25">
      <c r="AA50383"/>
      <c r="AB50383"/>
      <c r="AC50383"/>
    </row>
    <row r="50384" spans="27:29" x14ac:dyDescent="0.25">
      <c r="AA50384"/>
      <c r="AB50384"/>
      <c r="AC50384"/>
    </row>
    <row r="50385" spans="27:29" x14ac:dyDescent="0.25">
      <c r="AA50385"/>
      <c r="AB50385"/>
      <c r="AC50385"/>
    </row>
    <row r="50386" spans="27:29" x14ac:dyDescent="0.25">
      <c r="AA50386"/>
      <c r="AB50386"/>
      <c r="AC50386"/>
    </row>
    <row r="50387" spans="27:29" x14ac:dyDescent="0.25">
      <c r="AA50387"/>
      <c r="AB50387"/>
      <c r="AC50387"/>
    </row>
    <row r="50388" spans="27:29" x14ac:dyDescent="0.25">
      <c r="AA50388"/>
      <c r="AB50388"/>
      <c r="AC50388"/>
    </row>
    <row r="50389" spans="27:29" x14ac:dyDescent="0.25">
      <c r="AA50389"/>
      <c r="AB50389"/>
      <c r="AC50389"/>
    </row>
    <row r="50390" spans="27:29" x14ac:dyDescent="0.25">
      <c r="AA50390"/>
      <c r="AB50390"/>
      <c r="AC50390"/>
    </row>
    <row r="50391" spans="27:29" x14ac:dyDescent="0.25">
      <c r="AA50391"/>
      <c r="AB50391"/>
      <c r="AC50391"/>
    </row>
    <row r="50392" spans="27:29" x14ac:dyDescent="0.25">
      <c r="AA50392"/>
      <c r="AB50392"/>
      <c r="AC50392"/>
    </row>
    <row r="50393" spans="27:29" x14ac:dyDescent="0.25">
      <c r="AA50393"/>
      <c r="AB50393"/>
      <c r="AC50393"/>
    </row>
    <row r="50394" spans="27:29" x14ac:dyDescent="0.25">
      <c r="AA50394"/>
      <c r="AB50394"/>
      <c r="AC50394"/>
    </row>
    <row r="50395" spans="27:29" x14ac:dyDescent="0.25">
      <c r="AA50395"/>
      <c r="AB50395"/>
      <c r="AC50395"/>
    </row>
    <row r="50396" spans="27:29" x14ac:dyDescent="0.25">
      <c r="AA50396"/>
      <c r="AB50396"/>
      <c r="AC50396"/>
    </row>
    <row r="50397" spans="27:29" x14ac:dyDescent="0.25">
      <c r="AA50397"/>
      <c r="AB50397"/>
      <c r="AC50397"/>
    </row>
    <row r="50398" spans="27:29" x14ac:dyDescent="0.25">
      <c r="AA50398"/>
      <c r="AB50398"/>
      <c r="AC50398"/>
    </row>
    <row r="50399" spans="27:29" x14ac:dyDescent="0.25">
      <c r="AA50399"/>
      <c r="AB50399"/>
      <c r="AC50399"/>
    </row>
    <row r="50400" spans="27:29" x14ac:dyDescent="0.25">
      <c r="AA50400"/>
      <c r="AB50400"/>
      <c r="AC50400"/>
    </row>
    <row r="50401" spans="27:29" x14ac:dyDescent="0.25">
      <c r="AA50401"/>
      <c r="AB50401"/>
      <c r="AC50401"/>
    </row>
    <row r="50402" spans="27:29" x14ac:dyDescent="0.25">
      <c r="AA50402"/>
      <c r="AB50402"/>
      <c r="AC50402"/>
    </row>
    <row r="50403" spans="27:29" x14ac:dyDescent="0.25">
      <c r="AA50403"/>
      <c r="AB50403"/>
      <c r="AC50403"/>
    </row>
    <row r="50404" spans="27:29" x14ac:dyDescent="0.25">
      <c r="AA50404"/>
      <c r="AB50404"/>
      <c r="AC50404"/>
    </row>
    <row r="50405" spans="27:29" x14ac:dyDescent="0.25">
      <c r="AA50405"/>
      <c r="AB50405"/>
      <c r="AC50405"/>
    </row>
    <row r="50406" spans="27:29" x14ac:dyDescent="0.25">
      <c r="AA50406"/>
      <c r="AB50406"/>
      <c r="AC50406"/>
    </row>
    <row r="50407" spans="27:29" x14ac:dyDescent="0.25">
      <c r="AA50407"/>
      <c r="AB50407"/>
      <c r="AC50407"/>
    </row>
    <row r="50408" spans="27:29" x14ac:dyDescent="0.25">
      <c r="AA50408"/>
      <c r="AB50408"/>
      <c r="AC50408"/>
    </row>
    <row r="50409" spans="27:29" x14ac:dyDescent="0.25">
      <c r="AA50409"/>
      <c r="AB50409"/>
      <c r="AC50409"/>
    </row>
    <row r="50410" spans="27:29" x14ac:dyDescent="0.25">
      <c r="AA50410"/>
      <c r="AB50410"/>
      <c r="AC50410"/>
    </row>
    <row r="50411" spans="27:29" x14ac:dyDescent="0.25">
      <c r="AA50411"/>
      <c r="AB50411"/>
      <c r="AC50411"/>
    </row>
    <row r="50412" spans="27:29" x14ac:dyDescent="0.25">
      <c r="AA50412"/>
      <c r="AB50412"/>
      <c r="AC50412"/>
    </row>
    <row r="50413" spans="27:29" x14ac:dyDescent="0.25">
      <c r="AA50413"/>
      <c r="AB50413"/>
      <c r="AC50413"/>
    </row>
    <row r="50414" spans="27:29" x14ac:dyDescent="0.25">
      <c r="AA50414"/>
      <c r="AB50414"/>
      <c r="AC50414"/>
    </row>
    <row r="50415" spans="27:29" x14ac:dyDescent="0.25">
      <c r="AA50415"/>
      <c r="AB50415"/>
      <c r="AC50415"/>
    </row>
    <row r="50416" spans="27:29" x14ac:dyDescent="0.25">
      <c r="AA50416"/>
      <c r="AB50416"/>
      <c r="AC50416"/>
    </row>
    <row r="50417" spans="27:29" x14ac:dyDescent="0.25">
      <c r="AA50417"/>
      <c r="AB50417"/>
      <c r="AC50417"/>
    </row>
    <row r="50418" spans="27:29" x14ac:dyDescent="0.25">
      <c r="AA50418"/>
      <c r="AB50418"/>
      <c r="AC50418"/>
    </row>
    <row r="50419" spans="27:29" x14ac:dyDescent="0.25">
      <c r="AA50419"/>
      <c r="AB50419"/>
      <c r="AC50419"/>
    </row>
    <row r="50420" spans="27:29" x14ac:dyDescent="0.25">
      <c r="AA50420"/>
      <c r="AB50420"/>
      <c r="AC50420"/>
    </row>
    <row r="50421" spans="27:29" x14ac:dyDescent="0.25">
      <c r="AA50421"/>
      <c r="AB50421"/>
      <c r="AC50421"/>
    </row>
    <row r="50422" spans="27:29" x14ac:dyDescent="0.25">
      <c r="AA50422"/>
      <c r="AB50422"/>
      <c r="AC50422"/>
    </row>
    <row r="50423" spans="27:29" x14ac:dyDescent="0.25">
      <c r="AA50423"/>
      <c r="AB50423"/>
      <c r="AC50423"/>
    </row>
    <row r="50424" spans="27:29" x14ac:dyDescent="0.25">
      <c r="AA50424"/>
      <c r="AB50424"/>
      <c r="AC50424"/>
    </row>
    <row r="50425" spans="27:29" x14ac:dyDescent="0.25">
      <c r="AA50425"/>
      <c r="AB50425"/>
      <c r="AC50425"/>
    </row>
    <row r="50426" spans="27:29" x14ac:dyDescent="0.25">
      <c r="AA50426"/>
      <c r="AB50426"/>
      <c r="AC50426"/>
    </row>
    <row r="50427" spans="27:29" x14ac:dyDescent="0.25">
      <c r="AA50427"/>
      <c r="AB50427"/>
      <c r="AC50427"/>
    </row>
    <row r="50428" spans="27:29" x14ac:dyDescent="0.25">
      <c r="AA50428"/>
      <c r="AB50428"/>
      <c r="AC50428"/>
    </row>
    <row r="50429" spans="27:29" x14ac:dyDescent="0.25">
      <c r="AA50429"/>
      <c r="AB50429"/>
      <c r="AC50429"/>
    </row>
    <row r="50430" spans="27:29" x14ac:dyDescent="0.25">
      <c r="AA50430"/>
      <c r="AB50430"/>
      <c r="AC50430"/>
    </row>
    <row r="50431" spans="27:29" x14ac:dyDescent="0.25">
      <c r="AA50431"/>
      <c r="AB50431"/>
      <c r="AC50431"/>
    </row>
    <row r="50432" spans="27:29" x14ac:dyDescent="0.25">
      <c r="AA50432"/>
      <c r="AB50432"/>
      <c r="AC50432"/>
    </row>
    <row r="50433" spans="27:29" x14ac:dyDescent="0.25">
      <c r="AA50433"/>
      <c r="AB50433"/>
      <c r="AC50433"/>
    </row>
    <row r="50434" spans="27:29" x14ac:dyDescent="0.25">
      <c r="AA50434"/>
      <c r="AB50434"/>
      <c r="AC50434"/>
    </row>
    <row r="50435" spans="27:29" x14ac:dyDescent="0.25">
      <c r="AA50435"/>
      <c r="AB50435"/>
      <c r="AC50435"/>
    </row>
    <row r="50436" spans="27:29" x14ac:dyDescent="0.25">
      <c r="AA50436"/>
      <c r="AB50436"/>
      <c r="AC50436"/>
    </row>
    <row r="50437" spans="27:29" x14ac:dyDescent="0.25">
      <c r="AA50437"/>
      <c r="AB50437"/>
      <c r="AC50437"/>
    </row>
    <row r="50438" spans="27:29" x14ac:dyDescent="0.25">
      <c r="AA50438"/>
      <c r="AB50438"/>
      <c r="AC50438"/>
    </row>
    <row r="50439" spans="27:29" x14ac:dyDescent="0.25">
      <c r="AA50439"/>
      <c r="AB50439"/>
      <c r="AC50439"/>
    </row>
    <row r="50440" spans="27:29" x14ac:dyDescent="0.25">
      <c r="AA50440"/>
      <c r="AB50440"/>
      <c r="AC50440"/>
    </row>
    <row r="50441" spans="27:29" x14ac:dyDescent="0.25">
      <c r="AA50441"/>
      <c r="AB50441"/>
      <c r="AC50441"/>
    </row>
    <row r="50442" spans="27:29" x14ac:dyDescent="0.25">
      <c r="AA50442"/>
      <c r="AB50442"/>
      <c r="AC50442"/>
    </row>
    <row r="50443" spans="27:29" x14ac:dyDescent="0.25">
      <c r="AA50443"/>
      <c r="AB50443"/>
      <c r="AC50443"/>
    </row>
    <row r="50444" spans="27:29" x14ac:dyDescent="0.25">
      <c r="AA50444"/>
      <c r="AB50444"/>
      <c r="AC50444"/>
    </row>
    <row r="50445" spans="27:29" x14ac:dyDescent="0.25">
      <c r="AA50445"/>
      <c r="AB50445"/>
      <c r="AC50445"/>
    </row>
    <row r="50446" spans="27:29" x14ac:dyDescent="0.25">
      <c r="AA50446"/>
      <c r="AB50446"/>
      <c r="AC50446"/>
    </row>
    <row r="50447" spans="27:29" x14ac:dyDescent="0.25">
      <c r="AA50447"/>
      <c r="AB50447"/>
      <c r="AC50447"/>
    </row>
    <row r="50448" spans="27:29" x14ac:dyDescent="0.25">
      <c r="AA50448"/>
      <c r="AB50448"/>
      <c r="AC50448"/>
    </row>
    <row r="50449" spans="27:29" x14ac:dyDescent="0.25">
      <c r="AA50449"/>
      <c r="AB50449"/>
      <c r="AC50449"/>
    </row>
    <row r="50450" spans="27:29" x14ac:dyDescent="0.25">
      <c r="AA50450"/>
      <c r="AB50450"/>
      <c r="AC50450"/>
    </row>
    <row r="50451" spans="27:29" x14ac:dyDescent="0.25">
      <c r="AA50451"/>
      <c r="AB50451"/>
      <c r="AC50451"/>
    </row>
    <row r="50452" spans="27:29" x14ac:dyDescent="0.25">
      <c r="AA50452"/>
      <c r="AB50452"/>
      <c r="AC50452"/>
    </row>
    <row r="50453" spans="27:29" x14ac:dyDescent="0.25">
      <c r="AA50453"/>
      <c r="AB50453"/>
      <c r="AC50453"/>
    </row>
    <row r="50454" spans="27:29" x14ac:dyDescent="0.25">
      <c r="AA50454"/>
      <c r="AB50454"/>
      <c r="AC50454"/>
    </row>
    <row r="50455" spans="27:29" x14ac:dyDescent="0.25">
      <c r="AA50455"/>
      <c r="AB50455"/>
      <c r="AC50455"/>
    </row>
    <row r="50456" spans="27:29" x14ac:dyDescent="0.25">
      <c r="AA50456"/>
      <c r="AB50456"/>
      <c r="AC50456"/>
    </row>
    <row r="50457" spans="27:29" x14ac:dyDescent="0.25">
      <c r="AA50457"/>
      <c r="AB50457"/>
      <c r="AC50457"/>
    </row>
    <row r="50458" spans="27:29" x14ac:dyDescent="0.25">
      <c r="AA50458"/>
      <c r="AB50458"/>
      <c r="AC50458"/>
    </row>
    <row r="50459" spans="27:29" x14ac:dyDescent="0.25">
      <c r="AA50459"/>
      <c r="AB50459"/>
      <c r="AC50459"/>
    </row>
    <row r="50460" spans="27:29" x14ac:dyDescent="0.25">
      <c r="AA50460"/>
      <c r="AB50460"/>
      <c r="AC50460"/>
    </row>
    <row r="50461" spans="27:29" x14ac:dyDescent="0.25">
      <c r="AA50461"/>
      <c r="AB50461"/>
      <c r="AC50461"/>
    </row>
    <row r="50462" spans="27:29" x14ac:dyDescent="0.25">
      <c r="AA50462"/>
      <c r="AB50462"/>
      <c r="AC50462"/>
    </row>
    <row r="50463" spans="27:29" x14ac:dyDescent="0.25">
      <c r="AA50463"/>
      <c r="AB50463"/>
      <c r="AC50463"/>
    </row>
    <row r="50464" spans="27:29" x14ac:dyDescent="0.25">
      <c r="AA50464"/>
      <c r="AB50464"/>
      <c r="AC50464"/>
    </row>
    <row r="50465" spans="27:29" x14ac:dyDescent="0.25">
      <c r="AA50465"/>
      <c r="AB50465"/>
      <c r="AC50465"/>
    </row>
    <row r="50466" spans="27:29" x14ac:dyDescent="0.25">
      <c r="AA50466"/>
      <c r="AB50466"/>
      <c r="AC50466"/>
    </row>
    <row r="50467" spans="27:29" x14ac:dyDescent="0.25">
      <c r="AA50467"/>
      <c r="AB50467"/>
      <c r="AC50467"/>
    </row>
    <row r="50468" spans="27:29" x14ac:dyDescent="0.25">
      <c r="AA50468"/>
      <c r="AB50468"/>
      <c r="AC50468"/>
    </row>
    <row r="50469" spans="27:29" x14ac:dyDescent="0.25">
      <c r="AA50469"/>
      <c r="AB50469"/>
      <c r="AC50469"/>
    </row>
    <row r="50470" spans="27:29" x14ac:dyDescent="0.25">
      <c r="AA50470"/>
      <c r="AB50470"/>
      <c r="AC50470"/>
    </row>
    <row r="50471" spans="27:29" x14ac:dyDescent="0.25">
      <c r="AA50471"/>
      <c r="AB50471"/>
      <c r="AC50471"/>
    </row>
    <row r="50472" spans="27:29" x14ac:dyDescent="0.25">
      <c r="AA50472"/>
      <c r="AB50472"/>
      <c r="AC50472"/>
    </row>
    <row r="50473" spans="27:29" x14ac:dyDescent="0.25">
      <c r="AA50473"/>
      <c r="AB50473"/>
      <c r="AC50473"/>
    </row>
    <row r="50474" spans="27:29" x14ac:dyDescent="0.25">
      <c r="AA50474"/>
      <c r="AB50474"/>
      <c r="AC50474"/>
    </row>
    <row r="50475" spans="27:29" x14ac:dyDescent="0.25">
      <c r="AA50475"/>
      <c r="AB50475"/>
      <c r="AC50475"/>
    </row>
    <row r="50476" spans="27:29" x14ac:dyDescent="0.25">
      <c r="AA50476"/>
      <c r="AB50476"/>
      <c r="AC50476"/>
    </row>
    <row r="50477" spans="27:29" x14ac:dyDescent="0.25">
      <c r="AA50477"/>
      <c r="AB50477"/>
      <c r="AC50477"/>
    </row>
    <row r="50478" spans="27:29" x14ac:dyDescent="0.25">
      <c r="AA50478"/>
      <c r="AB50478"/>
      <c r="AC50478"/>
    </row>
    <row r="50479" spans="27:29" x14ac:dyDescent="0.25">
      <c r="AA50479"/>
      <c r="AB50479"/>
      <c r="AC50479"/>
    </row>
    <row r="50480" spans="27:29" x14ac:dyDescent="0.25">
      <c r="AA50480"/>
      <c r="AB50480"/>
      <c r="AC50480"/>
    </row>
    <row r="50481" spans="27:29" x14ac:dyDescent="0.25">
      <c r="AA50481"/>
      <c r="AB50481"/>
      <c r="AC50481"/>
    </row>
    <row r="50482" spans="27:29" x14ac:dyDescent="0.25">
      <c r="AA50482"/>
      <c r="AB50482"/>
      <c r="AC50482"/>
    </row>
    <row r="50483" spans="27:29" x14ac:dyDescent="0.25">
      <c r="AA50483"/>
      <c r="AB50483"/>
      <c r="AC50483"/>
    </row>
    <row r="50484" spans="27:29" x14ac:dyDescent="0.25">
      <c r="AA50484"/>
      <c r="AB50484"/>
      <c r="AC50484"/>
    </row>
    <row r="50485" spans="27:29" x14ac:dyDescent="0.25">
      <c r="AA50485"/>
      <c r="AB50485"/>
      <c r="AC50485"/>
    </row>
    <row r="50486" spans="27:29" x14ac:dyDescent="0.25">
      <c r="AA50486"/>
      <c r="AB50486"/>
      <c r="AC50486"/>
    </row>
    <row r="50487" spans="27:29" x14ac:dyDescent="0.25">
      <c r="AA50487"/>
      <c r="AB50487"/>
      <c r="AC50487"/>
    </row>
    <row r="50488" spans="27:29" x14ac:dyDescent="0.25">
      <c r="AA50488"/>
      <c r="AB50488"/>
      <c r="AC50488"/>
    </row>
    <row r="50489" spans="27:29" x14ac:dyDescent="0.25">
      <c r="AA50489"/>
      <c r="AB50489"/>
      <c r="AC50489"/>
    </row>
    <row r="50490" spans="27:29" x14ac:dyDescent="0.25">
      <c r="AA50490"/>
      <c r="AB50490"/>
      <c r="AC50490"/>
    </row>
    <row r="50491" spans="27:29" x14ac:dyDescent="0.25">
      <c r="AA50491"/>
      <c r="AB50491"/>
      <c r="AC50491"/>
    </row>
    <row r="50492" spans="27:29" x14ac:dyDescent="0.25">
      <c r="AA50492"/>
      <c r="AB50492"/>
      <c r="AC50492"/>
    </row>
    <row r="50493" spans="27:29" x14ac:dyDescent="0.25">
      <c r="AA50493"/>
      <c r="AB50493"/>
      <c r="AC50493"/>
    </row>
    <row r="50494" spans="27:29" x14ac:dyDescent="0.25">
      <c r="AA50494"/>
      <c r="AB50494"/>
      <c r="AC50494"/>
    </row>
    <row r="50495" spans="27:29" x14ac:dyDescent="0.25">
      <c r="AA50495"/>
      <c r="AB50495"/>
      <c r="AC50495"/>
    </row>
    <row r="50496" spans="27:29" x14ac:dyDescent="0.25">
      <c r="AA50496"/>
      <c r="AB50496"/>
      <c r="AC50496"/>
    </row>
    <row r="50497" spans="27:29" x14ac:dyDescent="0.25">
      <c r="AA50497"/>
      <c r="AB50497"/>
      <c r="AC50497"/>
    </row>
    <row r="50498" spans="27:29" x14ac:dyDescent="0.25">
      <c r="AA50498"/>
      <c r="AB50498"/>
      <c r="AC50498"/>
    </row>
    <row r="50499" spans="27:29" x14ac:dyDescent="0.25">
      <c r="AA50499"/>
      <c r="AB50499"/>
      <c r="AC50499"/>
    </row>
    <row r="50500" spans="27:29" x14ac:dyDescent="0.25">
      <c r="AA50500"/>
      <c r="AB50500"/>
      <c r="AC50500"/>
    </row>
    <row r="50501" spans="27:29" x14ac:dyDescent="0.25">
      <c r="AA50501"/>
      <c r="AB50501"/>
      <c r="AC50501"/>
    </row>
    <row r="50502" spans="27:29" x14ac:dyDescent="0.25">
      <c r="AA50502"/>
      <c r="AB50502"/>
      <c r="AC50502"/>
    </row>
    <row r="50503" spans="27:29" x14ac:dyDescent="0.25">
      <c r="AA50503"/>
      <c r="AB50503"/>
      <c r="AC50503"/>
    </row>
    <row r="50504" spans="27:29" x14ac:dyDescent="0.25">
      <c r="AA50504"/>
      <c r="AB50504"/>
      <c r="AC50504"/>
    </row>
    <row r="50505" spans="27:29" x14ac:dyDescent="0.25">
      <c r="AA50505"/>
      <c r="AB50505"/>
      <c r="AC50505"/>
    </row>
    <row r="50506" spans="27:29" x14ac:dyDescent="0.25">
      <c r="AA50506"/>
      <c r="AB50506"/>
      <c r="AC50506"/>
    </row>
    <row r="50507" spans="27:29" x14ac:dyDescent="0.25">
      <c r="AA50507"/>
      <c r="AB50507"/>
      <c r="AC50507"/>
    </row>
    <row r="50508" spans="27:29" x14ac:dyDescent="0.25">
      <c r="AA50508"/>
      <c r="AB50508"/>
      <c r="AC50508"/>
    </row>
    <row r="50509" spans="27:29" x14ac:dyDescent="0.25">
      <c r="AA50509"/>
      <c r="AB50509"/>
      <c r="AC50509"/>
    </row>
    <row r="50510" spans="27:29" x14ac:dyDescent="0.25">
      <c r="AA50510"/>
      <c r="AB50510"/>
      <c r="AC50510"/>
    </row>
    <row r="50511" spans="27:29" x14ac:dyDescent="0.25">
      <c r="AA50511"/>
      <c r="AB50511"/>
      <c r="AC50511"/>
    </row>
    <row r="50512" spans="27:29" x14ac:dyDescent="0.25">
      <c r="AA50512"/>
      <c r="AB50512"/>
      <c r="AC50512"/>
    </row>
    <row r="50513" spans="27:29" x14ac:dyDescent="0.25">
      <c r="AA50513"/>
      <c r="AB50513"/>
      <c r="AC50513"/>
    </row>
    <row r="50514" spans="27:29" x14ac:dyDescent="0.25">
      <c r="AA50514"/>
      <c r="AB50514"/>
      <c r="AC50514"/>
    </row>
    <row r="50515" spans="27:29" x14ac:dyDescent="0.25">
      <c r="AA50515"/>
      <c r="AB50515"/>
      <c r="AC50515"/>
    </row>
    <row r="50516" spans="27:29" x14ac:dyDescent="0.25">
      <c r="AA50516"/>
      <c r="AB50516"/>
      <c r="AC50516"/>
    </row>
    <row r="50517" spans="27:29" x14ac:dyDescent="0.25">
      <c r="AA50517"/>
      <c r="AB50517"/>
      <c r="AC50517"/>
    </row>
    <row r="50518" spans="27:29" x14ac:dyDescent="0.25">
      <c r="AA50518"/>
      <c r="AB50518"/>
      <c r="AC50518"/>
    </row>
    <row r="50519" spans="27:29" x14ac:dyDescent="0.25">
      <c r="AA50519"/>
      <c r="AB50519"/>
      <c r="AC50519"/>
    </row>
    <row r="50520" spans="27:29" x14ac:dyDescent="0.25">
      <c r="AA50520"/>
      <c r="AB50520"/>
      <c r="AC50520"/>
    </row>
    <row r="50521" spans="27:29" x14ac:dyDescent="0.25">
      <c r="AA50521"/>
      <c r="AB50521"/>
      <c r="AC50521"/>
    </row>
    <row r="50522" spans="27:29" x14ac:dyDescent="0.25">
      <c r="AA50522"/>
      <c r="AB50522"/>
      <c r="AC50522"/>
    </row>
    <row r="50523" spans="27:29" x14ac:dyDescent="0.25">
      <c r="AA50523"/>
      <c r="AB50523"/>
      <c r="AC50523"/>
    </row>
    <row r="50524" spans="27:29" x14ac:dyDescent="0.25">
      <c r="AA50524"/>
      <c r="AB50524"/>
      <c r="AC50524"/>
    </row>
    <row r="50525" spans="27:29" x14ac:dyDescent="0.25">
      <c r="AA50525"/>
      <c r="AB50525"/>
      <c r="AC50525"/>
    </row>
    <row r="50526" spans="27:29" x14ac:dyDescent="0.25">
      <c r="AA50526"/>
      <c r="AB50526"/>
      <c r="AC50526"/>
    </row>
    <row r="50527" spans="27:29" x14ac:dyDescent="0.25">
      <c r="AA50527"/>
      <c r="AB50527"/>
      <c r="AC50527"/>
    </row>
    <row r="50528" spans="27:29" x14ac:dyDescent="0.25">
      <c r="AA50528"/>
      <c r="AB50528"/>
      <c r="AC50528"/>
    </row>
    <row r="50529" spans="27:29" x14ac:dyDescent="0.25">
      <c r="AA50529"/>
      <c r="AB50529"/>
      <c r="AC50529"/>
    </row>
    <row r="50530" spans="27:29" x14ac:dyDescent="0.25">
      <c r="AA50530"/>
      <c r="AB50530"/>
      <c r="AC50530"/>
    </row>
    <row r="50531" spans="27:29" x14ac:dyDescent="0.25">
      <c r="AA50531"/>
      <c r="AB50531"/>
      <c r="AC50531"/>
    </row>
    <row r="50532" spans="27:29" x14ac:dyDescent="0.25">
      <c r="AA50532"/>
      <c r="AB50532"/>
      <c r="AC50532"/>
    </row>
    <row r="50533" spans="27:29" x14ac:dyDescent="0.25">
      <c r="AA50533"/>
      <c r="AB50533"/>
      <c r="AC50533"/>
    </row>
    <row r="50534" spans="27:29" x14ac:dyDescent="0.25">
      <c r="AA50534"/>
      <c r="AB50534"/>
      <c r="AC50534"/>
    </row>
    <row r="50535" spans="27:29" x14ac:dyDescent="0.25">
      <c r="AA50535"/>
      <c r="AB50535"/>
      <c r="AC50535"/>
    </row>
    <row r="50536" spans="27:29" x14ac:dyDescent="0.25">
      <c r="AA50536"/>
      <c r="AB50536"/>
      <c r="AC50536"/>
    </row>
    <row r="50537" spans="27:29" x14ac:dyDescent="0.25">
      <c r="AA50537"/>
      <c r="AB50537"/>
      <c r="AC50537"/>
    </row>
    <row r="50538" spans="27:29" x14ac:dyDescent="0.25">
      <c r="AA50538"/>
      <c r="AB50538"/>
      <c r="AC50538"/>
    </row>
    <row r="50539" spans="27:29" x14ac:dyDescent="0.25">
      <c r="AA50539"/>
      <c r="AB50539"/>
      <c r="AC50539"/>
    </row>
    <row r="50540" spans="27:29" x14ac:dyDescent="0.25">
      <c r="AA50540"/>
      <c r="AB50540"/>
      <c r="AC50540"/>
    </row>
    <row r="50541" spans="27:29" x14ac:dyDescent="0.25">
      <c r="AA50541"/>
      <c r="AB50541"/>
      <c r="AC50541"/>
    </row>
    <row r="50542" spans="27:29" x14ac:dyDescent="0.25">
      <c r="AA50542"/>
      <c r="AB50542"/>
      <c r="AC50542"/>
    </row>
    <row r="50543" spans="27:29" x14ac:dyDescent="0.25">
      <c r="AA50543"/>
      <c r="AB50543"/>
      <c r="AC50543"/>
    </row>
    <row r="50544" spans="27:29" x14ac:dyDescent="0.25">
      <c r="AA50544"/>
      <c r="AB50544"/>
      <c r="AC50544"/>
    </row>
    <row r="50545" spans="27:29" x14ac:dyDescent="0.25">
      <c r="AA50545"/>
      <c r="AB50545"/>
      <c r="AC50545"/>
    </row>
    <row r="50546" spans="27:29" x14ac:dyDescent="0.25">
      <c r="AA50546"/>
      <c r="AB50546"/>
      <c r="AC50546"/>
    </row>
    <row r="50547" spans="27:29" x14ac:dyDescent="0.25">
      <c r="AA50547"/>
      <c r="AB50547"/>
      <c r="AC50547"/>
    </row>
    <row r="50548" spans="27:29" x14ac:dyDescent="0.25">
      <c r="AA50548"/>
      <c r="AB50548"/>
      <c r="AC50548"/>
    </row>
    <row r="50549" spans="27:29" x14ac:dyDescent="0.25">
      <c r="AA50549"/>
      <c r="AB50549"/>
      <c r="AC50549"/>
    </row>
    <row r="50550" spans="27:29" x14ac:dyDescent="0.25">
      <c r="AA50550"/>
      <c r="AB50550"/>
      <c r="AC50550"/>
    </row>
    <row r="50551" spans="27:29" x14ac:dyDescent="0.25">
      <c r="AA50551"/>
      <c r="AB50551"/>
      <c r="AC50551"/>
    </row>
    <row r="50552" spans="27:29" x14ac:dyDescent="0.25">
      <c r="AA50552"/>
      <c r="AB50552"/>
      <c r="AC50552"/>
    </row>
    <row r="50553" spans="27:29" x14ac:dyDescent="0.25">
      <c r="AA50553"/>
      <c r="AB50553"/>
      <c r="AC50553"/>
    </row>
    <row r="50554" spans="27:29" x14ac:dyDescent="0.25">
      <c r="AA50554"/>
      <c r="AB50554"/>
      <c r="AC50554"/>
    </row>
    <row r="50555" spans="27:29" x14ac:dyDescent="0.25">
      <c r="AA50555"/>
      <c r="AB50555"/>
      <c r="AC50555"/>
    </row>
    <row r="50556" spans="27:29" x14ac:dyDescent="0.25">
      <c r="AA50556"/>
      <c r="AB50556"/>
      <c r="AC50556"/>
    </row>
    <row r="50557" spans="27:29" x14ac:dyDescent="0.25">
      <c r="AA50557"/>
      <c r="AB50557"/>
      <c r="AC50557"/>
    </row>
    <row r="50558" spans="27:29" x14ac:dyDescent="0.25">
      <c r="AA50558"/>
      <c r="AB50558"/>
      <c r="AC50558"/>
    </row>
    <row r="50559" spans="27:29" x14ac:dyDescent="0.25">
      <c r="AA50559"/>
      <c r="AB50559"/>
      <c r="AC50559"/>
    </row>
    <row r="50560" spans="27:29" x14ac:dyDescent="0.25">
      <c r="AA50560"/>
      <c r="AB50560"/>
      <c r="AC50560"/>
    </row>
    <row r="50561" spans="27:29" x14ac:dyDescent="0.25">
      <c r="AA50561"/>
      <c r="AB50561"/>
      <c r="AC50561"/>
    </row>
    <row r="50562" spans="27:29" x14ac:dyDescent="0.25">
      <c r="AA50562"/>
      <c r="AB50562"/>
      <c r="AC50562"/>
    </row>
    <row r="50563" spans="27:29" x14ac:dyDescent="0.25">
      <c r="AA50563"/>
      <c r="AB50563"/>
      <c r="AC50563"/>
    </row>
    <row r="50564" spans="27:29" x14ac:dyDescent="0.25">
      <c r="AA50564"/>
      <c r="AB50564"/>
      <c r="AC50564"/>
    </row>
    <row r="50565" spans="27:29" x14ac:dyDescent="0.25">
      <c r="AA50565"/>
      <c r="AB50565"/>
      <c r="AC50565"/>
    </row>
    <row r="50566" spans="27:29" x14ac:dyDescent="0.25">
      <c r="AA50566"/>
      <c r="AB50566"/>
      <c r="AC50566"/>
    </row>
    <row r="50567" spans="27:29" x14ac:dyDescent="0.25">
      <c r="AA50567"/>
      <c r="AB50567"/>
      <c r="AC50567"/>
    </row>
    <row r="50568" spans="27:29" x14ac:dyDescent="0.25">
      <c r="AA50568"/>
      <c r="AB50568"/>
      <c r="AC50568"/>
    </row>
    <row r="50569" spans="27:29" x14ac:dyDescent="0.25">
      <c r="AA50569"/>
      <c r="AB50569"/>
      <c r="AC50569"/>
    </row>
    <row r="50570" spans="27:29" x14ac:dyDescent="0.25">
      <c r="AA50570"/>
      <c r="AB50570"/>
      <c r="AC50570"/>
    </row>
    <row r="50571" spans="27:29" x14ac:dyDescent="0.25">
      <c r="AA50571"/>
      <c r="AB50571"/>
      <c r="AC50571"/>
    </row>
    <row r="50572" spans="27:29" x14ac:dyDescent="0.25">
      <c r="AA50572"/>
      <c r="AB50572"/>
      <c r="AC50572"/>
    </row>
    <row r="50573" spans="27:29" x14ac:dyDescent="0.25">
      <c r="AA50573"/>
      <c r="AB50573"/>
      <c r="AC50573"/>
    </row>
    <row r="50574" spans="27:29" x14ac:dyDescent="0.25">
      <c r="AA50574"/>
      <c r="AB50574"/>
      <c r="AC50574"/>
    </row>
    <row r="50575" spans="27:29" x14ac:dyDescent="0.25">
      <c r="AA50575"/>
      <c r="AB50575"/>
      <c r="AC50575"/>
    </row>
    <row r="50576" spans="27:29" x14ac:dyDescent="0.25">
      <c r="AA50576"/>
      <c r="AB50576"/>
      <c r="AC50576"/>
    </row>
    <row r="50577" spans="27:29" x14ac:dyDescent="0.25">
      <c r="AA50577"/>
      <c r="AB50577"/>
      <c r="AC50577"/>
    </row>
    <row r="50578" spans="27:29" x14ac:dyDescent="0.25">
      <c r="AA50578"/>
      <c r="AB50578"/>
      <c r="AC50578"/>
    </row>
    <row r="50579" spans="27:29" x14ac:dyDescent="0.25">
      <c r="AA50579"/>
      <c r="AB50579"/>
      <c r="AC50579"/>
    </row>
    <row r="50580" spans="27:29" x14ac:dyDescent="0.25">
      <c r="AA50580"/>
      <c r="AB50580"/>
      <c r="AC50580"/>
    </row>
    <row r="50581" spans="27:29" x14ac:dyDescent="0.25">
      <c r="AA50581"/>
      <c r="AB50581"/>
      <c r="AC50581"/>
    </row>
    <row r="50582" spans="27:29" x14ac:dyDescent="0.25">
      <c r="AA50582"/>
      <c r="AB50582"/>
      <c r="AC50582"/>
    </row>
    <row r="50583" spans="27:29" x14ac:dyDescent="0.25">
      <c r="AA50583"/>
      <c r="AB50583"/>
      <c r="AC50583"/>
    </row>
    <row r="50584" spans="27:29" x14ac:dyDescent="0.25">
      <c r="AA50584"/>
      <c r="AB50584"/>
      <c r="AC50584"/>
    </row>
    <row r="50585" spans="27:29" x14ac:dyDescent="0.25">
      <c r="AA50585"/>
      <c r="AB50585"/>
      <c r="AC50585"/>
    </row>
    <row r="50586" spans="27:29" x14ac:dyDescent="0.25">
      <c r="AA50586"/>
      <c r="AB50586"/>
      <c r="AC50586"/>
    </row>
    <row r="50587" spans="27:29" x14ac:dyDescent="0.25">
      <c r="AA50587"/>
      <c r="AB50587"/>
      <c r="AC50587"/>
    </row>
    <row r="50588" spans="27:29" x14ac:dyDescent="0.25">
      <c r="AA50588"/>
      <c r="AB50588"/>
      <c r="AC50588"/>
    </row>
    <row r="50589" spans="27:29" x14ac:dyDescent="0.25">
      <c r="AA50589"/>
      <c r="AB50589"/>
      <c r="AC50589"/>
    </row>
    <row r="50590" spans="27:29" x14ac:dyDescent="0.25">
      <c r="AA50590"/>
      <c r="AB50590"/>
      <c r="AC50590"/>
    </row>
    <row r="50591" spans="27:29" x14ac:dyDescent="0.25">
      <c r="AA50591"/>
      <c r="AB50591"/>
      <c r="AC50591"/>
    </row>
    <row r="50592" spans="27:29" x14ac:dyDescent="0.25">
      <c r="AA50592"/>
      <c r="AB50592"/>
      <c r="AC50592"/>
    </row>
    <row r="50593" spans="27:29" x14ac:dyDescent="0.25">
      <c r="AA50593"/>
      <c r="AB50593"/>
      <c r="AC50593"/>
    </row>
    <row r="50594" spans="27:29" x14ac:dyDescent="0.25">
      <c r="AA50594"/>
      <c r="AB50594"/>
      <c r="AC50594"/>
    </row>
    <row r="50595" spans="27:29" x14ac:dyDescent="0.25">
      <c r="AA50595"/>
      <c r="AB50595"/>
      <c r="AC50595"/>
    </row>
    <row r="50596" spans="27:29" x14ac:dyDescent="0.25">
      <c r="AA50596"/>
      <c r="AB50596"/>
      <c r="AC50596"/>
    </row>
    <row r="50597" spans="27:29" x14ac:dyDescent="0.25">
      <c r="AA50597"/>
      <c r="AB50597"/>
      <c r="AC50597"/>
    </row>
    <row r="50598" spans="27:29" x14ac:dyDescent="0.25">
      <c r="AA50598"/>
      <c r="AB50598"/>
      <c r="AC50598"/>
    </row>
    <row r="50599" spans="27:29" x14ac:dyDescent="0.25">
      <c r="AA50599"/>
      <c r="AB50599"/>
      <c r="AC50599"/>
    </row>
    <row r="50600" spans="27:29" x14ac:dyDescent="0.25">
      <c r="AA50600"/>
      <c r="AB50600"/>
      <c r="AC50600"/>
    </row>
    <row r="50601" spans="27:29" x14ac:dyDescent="0.25">
      <c r="AA50601"/>
      <c r="AB50601"/>
      <c r="AC50601"/>
    </row>
    <row r="50602" spans="27:29" x14ac:dyDescent="0.25">
      <c r="AA50602"/>
      <c r="AB50602"/>
      <c r="AC50602"/>
    </row>
    <row r="50603" spans="27:29" x14ac:dyDescent="0.25">
      <c r="AA50603"/>
      <c r="AB50603"/>
      <c r="AC50603"/>
    </row>
    <row r="50604" spans="27:29" x14ac:dyDescent="0.25">
      <c r="AA50604"/>
      <c r="AB50604"/>
      <c r="AC50604"/>
    </row>
    <row r="50605" spans="27:29" x14ac:dyDescent="0.25">
      <c r="AA50605"/>
      <c r="AB50605"/>
      <c r="AC50605"/>
    </row>
    <row r="50606" spans="27:29" x14ac:dyDescent="0.25">
      <c r="AA50606"/>
      <c r="AB50606"/>
      <c r="AC50606"/>
    </row>
    <row r="50607" spans="27:29" x14ac:dyDescent="0.25">
      <c r="AA50607"/>
      <c r="AB50607"/>
      <c r="AC50607"/>
    </row>
    <row r="50608" spans="27:29" x14ac:dyDescent="0.25">
      <c r="AA50608"/>
      <c r="AB50608"/>
      <c r="AC50608"/>
    </row>
    <row r="50609" spans="27:29" x14ac:dyDescent="0.25">
      <c r="AA50609"/>
      <c r="AB50609"/>
      <c r="AC50609"/>
    </row>
    <row r="50610" spans="27:29" x14ac:dyDescent="0.25">
      <c r="AA50610"/>
      <c r="AB50610"/>
      <c r="AC50610"/>
    </row>
    <row r="50611" spans="27:29" x14ac:dyDescent="0.25">
      <c r="AA50611"/>
      <c r="AB50611"/>
      <c r="AC50611"/>
    </row>
    <row r="50612" spans="27:29" x14ac:dyDescent="0.25">
      <c r="AA50612"/>
      <c r="AB50612"/>
      <c r="AC50612"/>
    </row>
    <row r="50613" spans="27:29" x14ac:dyDescent="0.25">
      <c r="AA50613"/>
      <c r="AB50613"/>
      <c r="AC50613"/>
    </row>
    <row r="50614" spans="27:29" x14ac:dyDescent="0.25">
      <c r="AA50614"/>
      <c r="AB50614"/>
      <c r="AC50614"/>
    </row>
    <row r="50615" spans="27:29" x14ac:dyDescent="0.25">
      <c r="AA50615"/>
      <c r="AB50615"/>
      <c r="AC50615"/>
    </row>
    <row r="50616" spans="27:29" x14ac:dyDescent="0.25">
      <c r="AA50616"/>
      <c r="AB50616"/>
      <c r="AC50616"/>
    </row>
    <row r="50617" spans="27:29" x14ac:dyDescent="0.25">
      <c r="AA50617"/>
      <c r="AB50617"/>
      <c r="AC50617"/>
    </row>
    <row r="50618" spans="27:29" x14ac:dyDescent="0.25">
      <c r="AA50618"/>
      <c r="AB50618"/>
      <c r="AC50618"/>
    </row>
    <row r="50619" spans="27:29" x14ac:dyDescent="0.25">
      <c r="AA50619"/>
      <c r="AB50619"/>
      <c r="AC50619"/>
    </row>
    <row r="50620" spans="27:29" x14ac:dyDescent="0.25">
      <c r="AA50620"/>
      <c r="AB50620"/>
      <c r="AC50620"/>
    </row>
    <row r="50621" spans="27:29" x14ac:dyDescent="0.25">
      <c r="AA50621"/>
      <c r="AB50621"/>
      <c r="AC50621"/>
    </row>
    <row r="50622" spans="27:29" x14ac:dyDescent="0.25">
      <c r="AA50622"/>
      <c r="AB50622"/>
      <c r="AC50622"/>
    </row>
    <row r="50623" spans="27:29" x14ac:dyDescent="0.25">
      <c r="AA50623"/>
      <c r="AB50623"/>
      <c r="AC50623"/>
    </row>
    <row r="50624" spans="27:29" x14ac:dyDescent="0.25">
      <c r="AA50624"/>
      <c r="AB50624"/>
      <c r="AC50624"/>
    </row>
    <row r="50625" spans="27:29" x14ac:dyDescent="0.25">
      <c r="AA50625"/>
      <c r="AB50625"/>
      <c r="AC50625"/>
    </row>
    <row r="50626" spans="27:29" x14ac:dyDescent="0.25">
      <c r="AA50626"/>
      <c r="AB50626"/>
      <c r="AC50626"/>
    </row>
    <row r="50627" spans="27:29" x14ac:dyDescent="0.25">
      <c r="AA50627"/>
      <c r="AB50627"/>
      <c r="AC50627"/>
    </row>
    <row r="50628" spans="27:29" x14ac:dyDescent="0.25">
      <c r="AA50628"/>
      <c r="AB50628"/>
      <c r="AC50628"/>
    </row>
    <row r="50629" spans="27:29" x14ac:dyDescent="0.25">
      <c r="AA50629"/>
      <c r="AB50629"/>
      <c r="AC50629"/>
    </row>
    <row r="50630" spans="27:29" x14ac:dyDescent="0.25">
      <c r="AA50630"/>
      <c r="AB50630"/>
      <c r="AC50630"/>
    </row>
    <row r="50631" spans="27:29" x14ac:dyDescent="0.25">
      <c r="AA50631"/>
      <c r="AB50631"/>
      <c r="AC50631"/>
    </row>
    <row r="50632" spans="27:29" x14ac:dyDescent="0.25">
      <c r="AA50632"/>
      <c r="AB50632"/>
      <c r="AC50632"/>
    </row>
    <row r="50633" spans="27:29" x14ac:dyDescent="0.25">
      <c r="AA50633"/>
      <c r="AB50633"/>
      <c r="AC50633"/>
    </row>
    <row r="50634" spans="27:29" x14ac:dyDescent="0.25">
      <c r="AA50634"/>
      <c r="AB50634"/>
      <c r="AC50634"/>
    </row>
    <row r="50635" spans="27:29" x14ac:dyDescent="0.25">
      <c r="AA50635"/>
      <c r="AB50635"/>
      <c r="AC50635"/>
    </row>
    <row r="50636" spans="27:29" x14ac:dyDescent="0.25">
      <c r="AA50636"/>
      <c r="AB50636"/>
      <c r="AC50636"/>
    </row>
    <row r="50637" spans="27:29" x14ac:dyDescent="0.25">
      <c r="AA50637"/>
      <c r="AB50637"/>
      <c r="AC50637"/>
    </row>
    <row r="50638" spans="27:29" x14ac:dyDescent="0.25">
      <c r="AA50638"/>
      <c r="AB50638"/>
      <c r="AC50638"/>
    </row>
    <row r="50639" spans="27:29" x14ac:dyDescent="0.25">
      <c r="AA50639"/>
      <c r="AB50639"/>
      <c r="AC50639"/>
    </row>
    <row r="50640" spans="27:29" x14ac:dyDescent="0.25">
      <c r="AA50640"/>
      <c r="AB50640"/>
      <c r="AC50640"/>
    </row>
    <row r="50641" spans="27:29" x14ac:dyDescent="0.25">
      <c r="AA50641"/>
      <c r="AB50641"/>
      <c r="AC50641"/>
    </row>
    <row r="50642" spans="27:29" x14ac:dyDescent="0.25">
      <c r="AA50642"/>
      <c r="AB50642"/>
      <c r="AC50642"/>
    </row>
    <row r="50643" spans="27:29" x14ac:dyDescent="0.25">
      <c r="AA50643"/>
      <c r="AB50643"/>
      <c r="AC50643"/>
    </row>
    <row r="50644" spans="27:29" x14ac:dyDescent="0.25">
      <c r="AA50644"/>
      <c r="AB50644"/>
      <c r="AC50644"/>
    </row>
    <row r="50645" spans="27:29" x14ac:dyDescent="0.25">
      <c r="AA50645"/>
      <c r="AB50645"/>
      <c r="AC50645"/>
    </row>
    <row r="50646" spans="27:29" x14ac:dyDescent="0.25">
      <c r="AA50646"/>
      <c r="AB50646"/>
      <c r="AC50646"/>
    </row>
    <row r="50647" spans="27:29" x14ac:dyDescent="0.25">
      <c r="AA50647"/>
      <c r="AB50647"/>
      <c r="AC50647"/>
    </row>
    <row r="50648" spans="27:29" x14ac:dyDescent="0.25">
      <c r="AA50648"/>
      <c r="AB50648"/>
      <c r="AC50648"/>
    </row>
    <row r="50649" spans="27:29" x14ac:dyDescent="0.25">
      <c r="AA50649"/>
      <c r="AB50649"/>
      <c r="AC50649"/>
    </row>
    <row r="50650" spans="27:29" x14ac:dyDescent="0.25">
      <c r="AA50650"/>
      <c r="AB50650"/>
      <c r="AC50650"/>
    </row>
    <row r="50651" spans="27:29" x14ac:dyDescent="0.25">
      <c r="AA50651"/>
      <c r="AB50651"/>
      <c r="AC50651"/>
    </row>
    <row r="50652" spans="27:29" x14ac:dyDescent="0.25">
      <c r="AA50652"/>
      <c r="AB50652"/>
      <c r="AC50652"/>
    </row>
    <row r="50653" spans="27:29" x14ac:dyDescent="0.25">
      <c r="AA50653"/>
      <c r="AB50653"/>
      <c r="AC50653"/>
    </row>
    <row r="50654" spans="27:29" x14ac:dyDescent="0.25">
      <c r="AA50654"/>
      <c r="AB50654"/>
      <c r="AC50654"/>
    </row>
    <row r="50655" spans="27:29" x14ac:dyDescent="0.25">
      <c r="AA50655"/>
      <c r="AB50655"/>
      <c r="AC50655"/>
    </row>
    <row r="50656" spans="27:29" x14ac:dyDescent="0.25">
      <c r="AA50656"/>
      <c r="AB50656"/>
      <c r="AC50656"/>
    </row>
    <row r="50657" spans="27:29" x14ac:dyDescent="0.25">
      <c r="AA50657"/>
      <c r="AB50657"/>
      <c r="AC50657"/>
    </row>
    <row r="50658" spans="27:29" x14ac:dyDescent="0.25">
      <c r="AA50658"/>
      <c r="AB50658"/>
      <c r="AC50658"/>
    </row>
    <row r="50659" spans="27:29" x14ac:dyDescent="0.25">
      <c r="AA50659"/>
      <c r="AB50659"/>
      <c r="AC50659"/>
    </row>
    <row r="50660" spans="27:29" x14ac:dyDescent="0.25">
      <c r="AA50660"/>
      <c r="AB50660"/>
      <c r="AC50660"/>
    </row>
    <row r="50661" spans="27:29" x14ac:dyDescent="0.25">
      <c r="AA50661"/>
      <c r="AB50661"/>
      <c r="AC50661"/>
    </row>
    <row r="50662" spans="27:29" x14ac:dyDescent="0.25">
      <c r="AA50662"/>
      <c r="AB50662"/>
      <c r="AC50662"/>
    </row>
    <row r="50663" spans="27:29" x14ac:dyDescent="0.25">
      <c r="AA50663"/>
      <c r="AB50663"/>
      <c r="AC50663"/>
    </row>
    <row r="50664" spans="27:29" x14ac:dyDescent="0.25">
      <c r="AA50664"/>
      <c r="AB50664"/>
      <c r="AC50664"/>
    </row>
    <row r="50665" spans="27:29" x14ac:dyDescent="0.25">
      <c r="AA50665"/>
      <c r="AB50665"/>
      <c r="AC50665"/>
    </row>
    <row r="50666" spans="27:29" x14ac:dyDescent="0.25">
      <c r="AA50666"/>
      <c r="AB50666"/>
      <c r="AC50666"/>
    </row>
    <row r="50667" spans="27:29" x14ac:dyDescent="0.25">
      <c r="AA50667"/>
      <c r="AB50667"/>
      <c r="AC50667"/>
    </row>
    <row r="50668" spans="27:29" x14ac:dyDescent="0.25">
      <c r="AA50668"/>
      <c r="AB50668"/>
      <c r="AC50668"/>
    </row>
    <row r="50669" spans="27:29" x14ac:dyDescent="0.25">
      <c r="AA50669"/>
      <c r="AB50669"/>
      <c r="AC50669"/>
    </row>
    <row r="50670" spans="27:29" x14ac:dyDescent="0.25">
      <c r="AA50670"/>
      <c r="AB50670"/>
      <c r="AC50670"/>
    </row>
    <row r="50671" spans="27:29" x14ac:dyDescent="0.25">
      <c r="AA50671"/>
      <c r="AB50671"/>
      <c r="AC50671"/>
    </row>
    <row r="50672" spans="27:29" x14ac:dyDescent="0.25">
      <c r="AA50672"/>
      <c r="AB50672"/>
      <c r="AC50672"/>
    </row>
    <row r="50673" spans="27:29" x14ac:dyDescent="0.25">
      <c r="AA50673"/>
      <c r="AB50673"/>
      <c r="AC50673"/>
    </row>
    <row r="50674" spans="27:29" x14ac:dyDescent="0.25">
      <c r="AA50674"/>
      <c r="AB50674"/>
      <c r="AC50674"/>
    </row>
    <row r="50675" spans="27:29" x14ac:dyDescent="0.25">
      <c r="AA50675"/>
      <c r="AB50675"/>
      <c r="AC50675"/>
    </row>
    <row r="50676" spans="27:29" x14ac:dyDescent="0.25">
      <c r="AA50676"/>
      <c r="AB50676"/>
      <c r="AC50676"/>
    </row>
    <row r="50677" spans="27:29" x14ac:dyDescent="0.25">
      <c r="AA50677"/>
      <c r="AB50677"/>
      <c r="AC50677"/>
    </row>
    <row r="50678" spans="27:29" x14ac:dyDescent="0.25">
      <c r="AA50678"/>
      <c r="AB50678"/>
      <c r="AC50678"/>
    </row>
    <row r="50679" spans="27:29" x14ac:dyDescent="0.25">
      <c r="AA50679"/>
      <c r="AB50679"/>
      <c r="AC50679"/>
    </row>
    <row r="50680" spans="27:29" x14ac:dyDescent="0.25">
      <c r="AA50680"/>
      <c r="AB50680"/>
      <c r="AC50680"/>
    </row>
    <row r="50681" spans="27:29" x14ac:dyDescent="0.25">
      <c r="AA50681"/>
      <c r="AB50681"/>
      <c r="AC50681"/>
    </row>
    <row r="50682" spans="27:29" x14ac:dyDescent="0.25">
      <c r="AA50682"/>
      <c r="AB50682"/>
      <c r="AC50682"/>
    </row>
    <row r="50683" spans="27:29" x14ac:dyDescent="0.25">
      <c r="AA50683"/>
      <c r="AB50683"/>
      <c r="AC50683"/>
    </row>
    <row r="50684" spans="27:29" x14ac:dyDescent="0.25">
      <c r="AA50684"/>
      <c r="AB50684"/>
      <c r="AC50684"/>
    </row>
    <row r="50685" spans="27:29" x14ac:dyDescent="0.25">
      <c r="AA50685"/>
      <c r="AB50685"/>
      <c r="AC50685"/>
    </row>
    <row r="50686" spans="27:29" x14ac:dyDescent="0.25">
      <c r="AA50686"/>
      <c r="AB50686"/>
      <c r="AC50686"/>
    </row>
    <row r="50687" spans="27:29" x14ac:dyDescent="0.25">
      <c r="AA50687"/>
      <c r="AB50687"/>
      <c r="AC50687"/>
    </row>
    <row r="50688" spans="27:29" x14ac:dyDescent="0.25">
      <c r="AA50688"/>
      <c r="AB50688"/>
      <c r="AC50688"/>
    </row>
    <row r="50689" spans="27:29" x14ac:dyDescent="0.25">
      <c r="AA50689"/>
      <c r="AB50689"/>
      <c r="AC50689"/>
    </row>
    <row r="50690" spans="27:29" x14ac:dyDescent="0.25">
      <c r="AA50690"/>
      <c r="AB50690"/>
      <c r="AC50690"/>
    </row>
    <row r="50691" spans="27:29" x14ac:dyDescent="0.25">
      <c r="AA50691"/>
      <c r="AB50691"/>
      <c r="AC50691"/>
    </row>
    <row r="50692" spans="27:29" x14ac:dyDescent="0.25">
      <c r="AA50692"/>
      <c r="AB50692"/>
      <c r="AC50692"/>
    </row>
    <row r="50693" spans="27:29" x14ac:dyDescent="0.25">
      <c r="AA50693"/>
      <c r="AB50693"/>
      <c r="AC50693"/>
    </row>
    <row r="50694" spans="27:29" x14ac:dyDescent="0.25">
      <c r="AA50694"/>
      <c r="AB50694"/>
      <c r="AC50694"/>
    </row>
    <row r="50695" spans="27:29" x14ac:dyDescent="0.25">
      <c r="AA50695"/>
      <c r="AB50695"/>
      <c r="AC50695"/>
    </row>
    <row r="50696" spans="27:29" x14ac:dyDescent="0.25">
      <c r="AA50696"/>
      <c r="AB50696"/>
      <c r="AC50696"/>
    </row>
    <row r="50697" spans="27:29" x14ac:dyDescent="0.25">
      <c r="AA50697"/>
      <c r="AB50697"/>
      <c r="AC50697"/>
    </row>
    <row r="50698" spans="27:29" x14ac:dyDescent="0.25">
      <c r="AA50698"/>
      <c r="AB50698"/>
      <c r="AC50698"/>
    </row>
    <row r="50699" spans="27:29" x14ac:dyDescent="0.25">
      <c r="AA50699"/>
      <c r="AB50699"/>
      <c r="AC50699"/>
    </row>
    <row r="50700" spans="27:29" x14ac:dyDescent="0.25">
      <c r="AA50700"/>
      <c r="AB50700"/>
      <c r="AC50700"/>
    </row>
    <row r="50701" spans="27:29" x14ac:dyDescent="0.25">
      <c r="AA50701"/>
      <c r="AB50701"/>
      <c r="AC50701"/>
    </row>
    <row r="50702" spans="27:29" x14ac:dyDescent="0.25">
      <c r="AA50702"/>
      <c r="AB50702"/>
      <c r="AC50702"/>
    </row>
    <row r="50703" spans="27:29" x14ac:dyDescent="0.25">
      <c r="AA50703"/>
      <c r="AB50703"/>
      <c r="AC50703"/>
    </row>
    <row r="50704" spans="27:29" x14ac:dyDescent="0.25">
      <c r="AA50704"/>
      <c r="AB50704"/>
      <c r="AC50704"/>
    </row>
    <row r="50705" spans="27:29" x14ac:dyDescent="0.25">
      <c r="AA50705"/>
      <c r="AB50705"/>
      <c r="AC50705"/>
    </row>
    <row r="50706" spans="27:29" x14ac:dyDescent="0.25">
      <c r="AA50706"/>
      <c r="AB50706"/>
      <c r="AC50706"/>
    </row>
    <row r="50707" spans="27:29" x14ac:dyDescent="0.25">
      <c r="AA50707"/>
      <c r="AB50707"/>
      <c r="AC50707"/>
    </row>
    <row r="50708" spans="27:29" x14ac:dyDescent="0.25">
      <c r="AA50708"/>
      <c r="AB50708"/>
      <c r="AC50708"/>
    </row>
    <row r="50709" spans="27:29" x14ac:dyDescent="0.25">
      <c r="AA50709"/>
      <c r="AB50709"/>
      <c r="AC50709"/>
    </row>
    <row r="50710" spans="27:29" x14ac:dyDescent="0.25">
      <c r="AA50710"/>
      <c r="AB50710"/>
      <c r="AC50710"/>
    </row>
    <row r="50711" spans="27:29" x14ac:dyDescent="0.25">
      <c r="AA50711"/>
      <c r="AB50711"/>
      <c r="AC50711"/>
    </row>
    <row r="50712" spans="27:29" x14ac:dyDescent="0.25">
      <c r="AA50712"/>
      <c r="AB50712"/>
      <c r="AC50712"/>
    </row>
    <row r="50713" spans="27:29" x14ac:dyDescent="0.25">
      <c r="AA50713"/>
      <c r="AB50713"/>
      <c r="AC50713"/>
    </row>
    <row r="50714" spans="27:29" x14ac:dyDescent="0.25">
      <c r="AA50714"/>
      <c r="AB50714"/>
      <c r="AC50714"/>
    </row>
    <row r="50715" spans="27:29" x14ac:dyDescent="0.25">
      <c r="AA50715"/>
      <c r="AB50715"/>
      <c r="AC50715"/>
    </row>
    <row r="50716" spans="27:29" x14ac:dyDescent="0.25">
      <c r="AA50716"/>
      <c r="AB50716"/>
      <c r="AC50716"/>
    </row>
    <row r="50717" spans="27:29" x14ac:dyDescent="0.25">
      <c r="AA50717"/>
      <c r="AB50717"/>
      <c r="AC50717"/>
    </row>
    <row r="50718" spans="27:29" x14ac:dyDescent="0.25">
      <c r="AA50718"/>
      <c r="AB50718"/>
      <c r="AC50718"/>
    </row>
    <row r="50719" spans="27:29" x14ac:dyDescent="0.25">
      <c r="AA50719"/>
      <c r="AB50719"/>
      <c r="AC50719"/>
    </row>
    <row r="50720" spans="27:29" x14ac:dyDescent="0.25">
      <c r="AA50720"/>
      <c r="AB50720"/>
      <c r="AC50720"/>
    </row>
    <row r="50721" spans="27:29" x14ac:dyDescent="0.25">
      <c r="AA50721"/>
      <c r="AB50721"/>
      <c r="AC50721"/>
    </row>
    <row r="50722" spans="27:29" x14ac:dyDescent="0.25">
      <c r="AA50722"/>
      <c r="AB50722"/>
      <c r="AC50722"/>
    </row>
    <row r="50723" spans="27:29" x14ac:dyDescent="0.25">
      <c r="AA50723"/>
      <c r="AB50723"/>
      <c r="AC50723"/>
    </row>
    <row r="50724" spans="27:29" x14ac:dyDescent="0.25">
      <c r="AA50724"/>
      <c r="AB50724"/>
      <c r="AC50724"/>
    </row>
    <row r="50725" spans="27:29" x14ac:dyDescent="0.25">
      <c r="AA50725"/>
      <c r="AB50725"/>
      <c r="AC50725"/>
    </row>
    <row r="50726" spans="27:29" x14ac:dyDescent="0.25">
      <c r="AA50726"/>
      <c r="AB50726"/>
      <c r="AC50726"/>
    </row>
    <row r="50727" spans="27:29" x14ac:dyDescent="0.25">
      <c r="AA50727"/>
      <c r="AB50727"/>
      <c r="AC50727"/>
    </row>
    <row r="50728" spans="27:29" x14ac:dyDescent="0.25">
      <c r="AA50728"/>
      <c r="AB50728"/>
      <c r="AC50728"/>
    </row>
    <row r="50729" spans="27:29" x14ac:dyDescent="0.25">
      <c r="AA50729"/>
      <c r="AB50729"/>
      <c r="AC50729"/>
    </row>
    <row r="50730" spans="27:29" x14ac:dyDescent="0.25">
      <c r="AA50730"/>
      <c r="AB50730"/>
      <c r="AC50730"/>
    </row>
    <row r="50731" spans="27:29" x14ac:dyDescent="0.25">
      <c r="AA50731"/>
      <c r="AB50731"/>
      <c r="AC50731"/>
    </row>
    <row r="50732" spans="27:29" x14ac:dyDescent="0.25">
      <c r="AA50732"/>
      <c r="AB50732"/>
      <c r="AC50732"/>
    </row>
    <row r="50733" spans="27:29" x14ac:dyDescent="0.25">
      <c r="AA50733"/>
      <c r="AB50733"/>
      <c r="AC50733"/>
    </row>
    <row r="50734" spans="27:29" x14ac:dyDescent="0.25">
      <c r="AA50734"/>
      <c r="AB50734"/>
      <c r="AC50734"/>
    </row>
    <row r="50735" spans="27:29" x14ac:dyDescent="0.25">
      <c r="AA50735"/>
      <c r="AB50735"/>
      <c r="AC50735"/>
    </row>
    <row r="50736" spans="27:29" x14ac:dyDescent="0.25">
      <c r="AA50736"/>
      <c r="AB50736"/>
      <c r="AC50736"/>
    </row>
    <row r="50737" spans="27:29" x14ac:dyDescent="0.25">
      <c r="AA50737"/>
      <c r="AB50737"/>
      <c r="AC50737"/>
    </row>
    <row r="50738" spans="27:29" x14ac:dyDescent="0.25">
      <c r="AA50738"/>
      <c r="AB50738"/>
      <c r="AC50738"/>
    </row>
    <row r="50739" spans="27:29" x14ac:dyDescent="0.25">
      <c r="AA50739"/>
      <c r="AB50739"/>
      <c r="AC50739"/>
    </row>
    <row r="50740" spans="27:29" x14ac:dyDescent="0.25">
      <c r="AA50740"/>
      <c r="AB50740"/>
      <c r="AC50740"/>
    </row>
    <row r="50741" spans="27:29" x14ac:dyDescent="0.25">
      <c r="AA50741"/>
      <c r="AB50741"/>
      <c r="AC50741"/>
    </row>
    <row r="50742" spans="27:29" x14ac:dyDescent="0.25">
      <c r="AA50742"/>
      <c r="AB50742"/>
      <c r="AC50742"/>
    </row>
    <row r="50743" spans="27:29" x14ac:dyDescent="0.25">
      <c r="AA50743"/>
      <c r="AB50743"/>
      <c r="AC50743"/>
    </row>
    <row r="50744" spans="27:29" x14ac:dyDescent="0.25">
      <c r="AA50744"/>
      <c r="AB50744"/>
      <c r="AC50744"/>
    </row>
    <row r="50745" spans="27:29" x14ac:dyDescent="0.25">
      <c r="AA50745"/>
      <c r="AB50745"/>
      <c r="AC50745"/>
    </row>
    <row r="50746" spans="27:29" x14ac:dyDescent="0.25">
      <c r="AA50746"/>
      <c r="AB50746"/>
      <c r="AC50746"/>
    </row>
    <row r="50747" spans="27:29" x14ac:dyDescent="0.25">
      <c r="AA50747"/>
      <c r="AB50747"/>
      <c r="AC50747"/>
    </row>
    <row r="50748" spans="27:29" x14ac:dyDescent="0.25">
      <c r="AA50748"/>
      <c r="AB50748"/>
      <c r="AC50748"/>
    </row>
    <row r="50749" spans="27:29" x14ac:dyDescent="0.25">
      <c r="AA50749"/>
      <c r="AB50749"/>
      <c r="AC50749"/>
    </row>
    <row r="50750" spans="27:29" x14ac:dyDescent="0.25">
      <c r="AA50750"/>
      <c r="AB50750"/>
      <c r="AC50750"/>
    </row>
    <row r="50751" spans="27:29" x14ac:dyDescent="0.25">
      <c r="AA50751"/>
      <c r="AB50751"/>
      <c r="AC50751"/>
    </row>
    <row r="50752" spans="27:29" x14ac:dyDescent="0.25">
      <c r="AA50752"/>
      <c r="AB50752"/>
      <c r="AC50752"/>
    </row>
    <row r="50753" spans="27:29" x14ac:dyDescent="0.25">
      <c r="AA50753"/>
      <c r="AB50753"/>
      <c r="AC50753"/>
    </row>
    <row r="50754" spans="27:29" x14ac:dyDescent="0.25">
      <c r="AA50754"/>
      <c r="AB50754"/>
      <c r="AC50754"/>
    </row>
    <row r="50755" spans="27:29" x14ac:dyDescent="0.25">
      <c r="AA50755"/>
      <c r="AB50755"/>
      <c r="AC50755"/>
    </row>
    <row r="50756" spans="27:29" x14ac:dyDescent="0.25">
      <c r="AA50756"/>
      <c r="AB50756"/>
      <c r="AC50756"/>
    </row>
    <row r="50757" spans="27:29" x14ac:dyDescent="0.25">
      <c r="AA50757"/>
      <c r="AB50757"/>
      <c r="AC50757"/>
    </row>
    <row r="50758" spans="27:29" x14ac:dyDescent="0.25">
      <c r="AA50758"/>
      <c r="AB50758"/>
      <c r="AC50758"/>
    </row>
    <row r="50759" spans="27:29" x14ac:dyDescent="0.25">
      <c r="AA50759"/>
      <c r="AB50759"/>
      <c r="AC50759"/>
    </row>
    <row r="50760" spans="27:29" x14ac:dyDescent="0.25">
      <c r="AA50760"/>
      <c r="AB50760"/>
      <c r="AC50760"/>
    </row>
    <row r="50761" spans="27:29" x14ac:dyDescent="0.25">
      <c r="AA50761"/>
      <c r="AB50761"/>
      <c r="AC50761"/>
    </row>
    <row r="50762" spans="27:29" x14ac:dyDescent="0.25">
      <c r="AA50762"/>
      <c r="AB50762"/>
      <c r="AC50762"/>
    </row>
    <row r="50763" spans="27:29" x14ac:dyDescent="0.25">
      <c r="AA50763"/>
      <c r="AB50763"/>
      <c r="AC50763"/>
    </row>
    <row r="50764" spans="27:29" x14ac:dyDescent="0.25">
      <c r="AA50764"/>
      <c r="AB50764"/>
      <c r="AC50764"/>
    </row>
    <row r="50765" spans="27:29" x14ac:dyDescent="0.25">
      <c r="AA50765"/>
      <c r="AB50765"/>
      <c r="AC50765"/>
    </row>
    <row r="50766" spans="27:29" x14ac:dyDescent="0.25">
      <c r="AA50766"/>
      <c r="AB50766"/>
      <c r="AC50766"/>
    </row>
    <row r="50767" spans="27:29" x14ac:dyDescent="0.25">
      <c r="AA50767"/>
      <c r="AB50767"/>
      <c r="AC50767"/>
    </row>
    <row r="50768" spans="27:29" x14ac:dyDescent="0.25">
      <c r="AA50768"/>
      <c r="AB50768"/>
      <c r="AC50768"/>
    </row>
    <row r="50769" spans="27:29" x14ac:dyDescent="0.25">
      <c r="AA50769"/>
      <c r="AB50769"/>
      <c r="AC50769"/>
    </row>
    <row r="50770" spans="27:29" x14ac:dyDescent="0.25">
      <c r="AA50770"/>
      <c r="AB50770"/>
      <c r="AC50770"/>
    </row>
    <row r="50771" spans="27:29" x14ac:dyDescent="0.25">
      <c r="AA50771"/>
      <c r="AB50771"/>
      <c r="AC50771"/>
    </row>
    <row r="50772" spans="27:29" x14ac:dyDescent="0.25">
      <c r="AA50772"/>
      <c r="AB50772"/>
      <c r="AC50772"/>
    </row>
    <row r="50773" spans="27:29" x14ac:dyDescent="0.25">
      <c r="AA50773"/>
      <c r="AB50773"/>
      <c r="AC50773"/>
    </row>
    <row r="50774" spans="27:29" x14ac:dyDescent="0.25">
      <c r="AA50774"/>
      <c r="AB50774"/>
      <c r="AC50774"/>
    </row>
    <row r="50775" spans="27:29" x14ac:dyDescent="0.25">
      <c r="AA50775"/>
      <c r="AB50775"/>
      <c r="AC50775"/>
    </row>
    <row r="50776" spans="27:29" x14ac:dyDescent="0.25">
      <c r="AA50776"/>
      <c r="AB50776"/>
      <c r="AC50776"/>
    </row>
    <row r="50777" spans="27:29" x14ac:dyDescent="0.25">
      <c r="AA50777"/>
      <c r="AB50777"/>
      <c r="AC50777"/>
    </row>
    <row r="50778" spans="27:29" x14ac:dyDescent="0.25">
      <c r="AA50778"/>
      <c r="AB50778"/>
      <c r="AC50778"/>
    </row>
    <row r="50779" spans="27:29" x14ac:dyDescent="0.25">
      <c r="AA50779"/>
      <c r="AB50779"/>
      <c r="AC50779"/>
    </row>
    <row r="50780" spans="27:29" x14ac:dyDescent="0.25">
      <c r="AA50780"/>
      <c r="AB50780"/>
      <c r="AC50780"/>
    </row>
    <row r="50781" spans="27:29" x14ac:dyDescent="0.25">
      <c r="AA50781"/>
      <c r="AB50781"/>
      <c r="AC50781"/>
    </row>
    <row r="50782" spans="27:29" x14ac:dyDescent="0.25">
      <c r="AA50782"/>
      <c r="AB50782"/>
      <c r="AC50782"/>
    </row>
    <row r="50783" spans="27:29" x14ac:dyDescent="0.25">
      <c r="AA50783"/>
      <c r="AB50783"/>
      <c r="AC50783"/>
    </row>
    <row r="50784" spans="27:29" x14ac:dyDescent="0.25">
      <c r="AA50784"/>
      <c r="AB50784"/>
      <c r="AC50784"/>
    </row>
    <row r="50785" spans="27:29" x14ac:dyDescent="0.25">
      <c r="AA50785"/>
      <c r="AB50785"/>
      <c r="AC50785"/>
    </row>
    <row r="50786" spans="27:29" x14ac:dyDescent="0.25">
      <c r="AA50786"/>
      <c r="AB50786"/>
      <c r="AC50786"/>
    </row>
    <row r="50787" spans="27:29" x14ac:dyDescent="0.25">
      <c r="AA50787"/>
      <c r="AB50787"/>
      <c r="AC50787"/>
    </row>
    <row r="50788" spans="27:29" x14ac:dyDescent="0.25">
      <c r="AA50788"/>
      <c r="AB50788"/>
      <c r="AC50788"/>
    </row>
    <row r="50789" spans="27:29" x14ac:dyDescent="0.25">
      <c r="AA50789"/>
      <c r="AB50789"/>
      <c r="AC50789"/>
    </row>
    <row r="50790" spans="27:29" x14ac:dyDescent="0.25">
      <c r="AA50790"/>
      <c r="AB50790"/>
      <c r="AC50790"/>
    </row>
    <row r="50791" spans="27:29" x14ac:dyDescent="0.25">
      <c r="AA50791"/>
      <c r="AB50791"/>
      <c r="AC50791"/>
    </row>
    <row r="50792" spans="27:29" x14ac:dyDescent="0.25">
      <c r="AA50792"/>
      <c r="AB50792"/>
      <c r="AC50792"/>
    </row>
    <row r="50793" spans="27:29" x14ac:dyDescent="0.25">
      <c r="AA50793"/>
      <c r="AB50793"/>
      <c r="AC50793"/>
    </row>
    <row r="50794" spans="27:29" x14ac:dyDescent="0.25">
      <c r="AA50794"/>
      <c r="AB50794"/>
      <c r="AC50794"/>
    </row>
    <row r="50795" spans="27:29" x14ac:dyDescent="0.25">
      <c r="AA50795"/>
      <c r="AB50795"/>
      <c r="AC50795"/>
    </row>
    <row r="50796" spans="27:29" x14ac:dyDescent="0.25">
      <c r="AA50796"/>
      <c r="AB50796"/>
      <c r="AC50796"/>
    </row>
    <row r="50797" spans="27:29" x14ac:dyDescent="0.25">
      <c r="AA50797"/>
      <c r="AB50797"/>
      <c r="AC50797"/>
    </row>
    <row r="50798" spans="27:29" x14ac:dyDescent="0.25">
      <c r="AA50798"/>
      <c r="AB50798"/>
      <c r="AC50798"/>
    </row>
    <row r="50799" spans="27:29" x14ac:dyDescent="0.25">
      <c r="AA50799"/>
      <c r="AB50799"/>
      <c r="AC50799"/>
    </row>
    <row r="50800" spans="27:29" x14ac:dyDescent="0.25">
      <c r="AA50800"/>
      <c r="AB50800"/>
      <c r="AC50800"/>
    </row>
    <row r="50801" spans="27:29" x14ac:dyDescent="0.25">
      <c r="AA50801"/>
      <c r="AB50801"/>
      <c r="AC50801"/>
    </row>
    <row r="50802" spans="27:29" x14ac:dyDescent="0.25">
      <c r="AA50802"/>
      <c r="AB50802"/>
      <c r="AC50802"/>
    </row>
    <row r="50803" spans="27:29" x14ac:dyDescent="0.25">
      <c r="AA50803"/>
      <c r="AB50803"/>
      <c r="AC50803"/>
    </row>
    <row r="50804" spans="27:29" x14ac:dyDescent="0.25">
      <c r="AA50804"/>
      <c r="AB50804"/>
      <c r="AC50804"/>
    </row>
    <row r="50805" spans="27:29" x14ac:dyDescent="0.25">
      <c r="AA50805"/>
      <c r="AB50805"/>
      <c r="AC50805"/>
    </row>
    <row r="50806" spans="27:29" x14ac:dyDescent="0.25">
      <c r="AA50806"/>
      <c r="AB50806"/>
      <c r="AC50806"/>
    </row>
    <row r="50807" spans="27:29" x14ac:dyDescent="0.25">
      <c r="AA50807"/>
      <c r="AB50807"/>
      <c r="AC50807"/>
    </row>
    <row r="50808" spans="27:29" x14ac:dyDescent="0.25">
      <c r="AA50808"/>
      <c r="AB50808"/>
      <c r="AC50808"/>
    </row>
    <row r="50809" spans="27:29" x14ac:dyDescent="0.25">
      <c r="AA50809"/>
      <c r="AB50809"/>
      <c r="AC50809"/>
    </row>
    <row r="50810" spans="27:29" x14ac:dyDescent="0.25">
      <c r="AA50810"/>
      <c r="AB50810"/>
      <c r="AC50810"/>
    </row>
    <row r="50811" spans="27:29" x14ac:dyDescent="0.25">
      <c r="AA50811"/>
      <c r="AB50811"/>
      <c r="AC50811"/>
    </row>
    <row r="50812" spans="27:29" x14ac:dyDescent="0.25">
      <c r="AA50812"/>
      <c r="AB50812"/>
      <c r="AC50812"/>
    </row>
    <row r="50813" spans="27:29" x14ac:dyDescent="0.25">
      <c r="AA50813"/>
      <c r="AB50813"/>
      <c r="AC50813"/>
    </row>
    <row r="50814" spans="27:29" x14ac:dyDescent="0.25">
      <c r="AA50814"/>
      <c r="AB50814"/>
      <c r="AC50814"/>
    </row>
    <row r="50815" spans="27:29" x14ac:dyDescent="0.25">
      <c r="AA50815"/>
      <c r="AB50815"/>
      <c r="AC50815"/>
    </row>
    <row r="50816" spans="27:29" x14ac:dyDescent="0.25">
      <c r="AA50816"/>
      <c r="AB50816"/>
      <c r="AC50816"/>
    </row>
    <row r="50817" spans="27:29" x14ac:dyDescent="0.25">
      <c r="AA50817"/>
      <c r="AB50817"/>
      <c r="AC50817"/>
    </row>
    <row r="50818" spans="27:29" x14ac:dyDescent="0.25">
      <c r="AA50818"/>
      <c r="AB50818"/>
      <c r="AC50818"/>
    </row>
    <row r="50819" spans="27:29" x14ac:dyDescent="0.25">
      <c r="AA50819"/>
      <c r="AB50819"/>
      <c r="AC50819"/>
    </row>
    <row r="50820" spans="27:29" x14ac:dyDescent="0.25">
      <c r="AA50820"/>
      <c r="AB50820"/>
      <c r="AC50820"/>
    </row>
    <row r="50821" spans="27:29" x14ac:dyDescent="0.25">
      <c r="AA50821"/>
      <c r="AB50821"/>
      <c r="AC50821"/>
    </row>
    <row r="50822" spans="27:29" x14ac:dyDescent="0.25">
      <c r="AA50822"/>
      <c r="AB50822"/>
      <c r="AC50822"/>
    </row>
    <row r="50823" spans="27:29" x14ac:dyDescent="0.25">
      <c r="AA50823"/>
      <c r="AB50823"/>
      <c r="AC50823"/>
    </row>
    <row r="50824" spans="27:29" x14ac:dyDescent="0.25">
      <c r="AA50824"/>
      <c r="AB50824"/>
      <c r="AC50824"/>
    </row>
    <row r="50825" spans="27:29" x14ac:dyDescent="0.25">
      <c r="AA50825"/>
      <c r="AB50825"/>
      <c r="AC50825"/>
    </row>
    <row r="50826" spans="27:29" x14ac:dyDescent="0.25">
      <c r="AA50826"/>
      <c r="AB50826"/>
      <c r="AC50826"/>
    </row>
    <row r="50827" spans="27:29" x14ac:dyDescent="0.25">
      <c r="AA50827"/>
      <c r="AB50827"/>
      <c r="AC50827"/>
    </row>
    <row r="50828" spans="27:29" x14ac:dyDescent="0.25">
      <c r="AA50828"/>
      <c r="AB50828"/>
      <c r="AC50828"/>
    </row>
    <row r="50829" spans="27:29" x14ac:dyDescent="0.25">
      <c r="AA50829"/>
      <c r="AB50829"/>
      <c r="AC50829"/>
    </row>
    <row r="50830" spans="27:29" x14ac:dyDescent="0.25">
      <c r="AA50830"/>
      <c r="AB50830"/>
      <c r="AC50830"/>
    </row>
    <row r="50831" spans="27:29" x14ac:dyDescent="0.25">
      <c r="AA50831"/>
      <c r="AB50831"/>
      <c r="AC50831"/>
    </row>
    <row r="50832" spans="27:29" x14ac:dyDescent="0.25">
      <c r="AA50832"/>
      <c r="AB50832"/>
      <c r="AC50832"/>
    </row>
    <row r="50833" spans="27:29" x14ac:dyDescent="0.25">
      <c r="AA50833"/>
      <c r="AB50833"/>
      <c r="AC50833"/>
    </row>
    <row r="50834" spans="27:29" x14ac:dyDescent="0.25">
      <c r="AA50834"/>
      <c r="AB50834"/>
      <c r="AC50834"/>
    </row>
    <row r="50835" spans="27:29" x14ac:dyDescent="0.25">
      <c r="AA50835"/>
      <c r="AB50835"/>
      <c r="AC50835"/>
    </row>
    <row r="50836" spans="27:29" x14ac:dyDescent="0.25">
      <c r="AA50836"/>
      <c r="AB50836"/>
      <c r="AC50836"/>
    </row>
    <row r="50837" spans="27:29" x14ac:dyDescent="0.25">
      <c r="AA50837"/>
      <c r="AB50837"/>
      <c r="AC50837"/>
    </row>
    <row r="50838" spans="27:29" x14ac:dyDescent="0.25">
      <c r="AA50838"/>
      <c r="AB50838"/>
      <c r="AC50838"/>
    </row>
    <row r="50839" spans="27:29" x14ac:dyDescent="0.25">
      <c r="AA50839"/>
      <c r="AB50839"/>
      <c r="AC50839"/>
    </row>
    <row r="50840" spans="27:29" x14ac:dyDescent="0.25">
      <c r="AA50840"/>
      <c r="AB50840"/>
      <c r="AC50840"/>
    </row>
    <row r="50841" spans="27:29" x14ac:dyDescent="0.25">
      <c r="AA50841"/>
      <c r="AB50841"/>
      <c r="AC50841"/>
    </row>
    <row r="50842" spans="27:29" x14ac:dyDescent="0.25">
      <c r="AA50842"/>
      <c r="AB50842"/>
      <c r="AC50842"/>
    </row>
    <row r="50843" spans="27:29" x14ac:dyDescent="0.25">
      <c r="AA50843"/>
      <c r="AB50843"/>
      <c r="AC50843"/>
    </row>
    <row r="50844" spans="27:29" x14ac:dyDescent="0.25">
      <c r="AA50844"/>
      <c r="AB50844"/>
      <c r="AC50844"/>
    </row>
    <row r="50845" spans="27:29" x14ac:dyDescent="0.25">
      <c r="AA50845"/>
      <c r="AB50845"/>
      <c r="AC50845"/>
    </row>
    <row r="50846" spans="27:29" x14ac:dyDescent="0.25">
      <c r="AA50846"/>
      <c r="AB50846"/>
      <c r="AC50846"/>
    </row>
    <row r="50847" spans="27:29" x14ac:dyDescent="0.25">
      <c r="AA50847"/>
      <c r="AB50847"/>
      <c r="AC50847"/>
    </row>
    <row r="50848" spans="27:29" x14ac:dyDescent="0.25">
      <c r="AA50848"/>
      <c r="AB50848"/>
      <c r="AC50848"/>
    </row>
    <row r="50849" spans="27:29" x14ac:dyDescent="0.25">
      <c r="AA50849"/>
      <c r="AB50849"/>
      <c r="AC50849"/>
    </row>
    <row r="50850" spans="27:29" x14ac:dyDescent="0.25">
      <c r="AA50850"/>
      <c r="AB50850"/>
      <c r="AC50850"/>
    </row>
    <row r="50851" spans="27:29" x14ac:dyDescent="0.25">
      <c r="AA50851"/>
      <c r="AB50851"/>
      <c r="AC50851"/>
    </row>
    <row r="50852" spans="27:29" x14ac:dyDescent="0.25">
      <c r="AA50852"/>
      <c r="AB50852"/>
      <c r="AC50852"/>
    </row>
    <row r="50853" spans="27:29" x14ac:dyDescent="0.25">
      <c r="AA50853"/>
      <c r="AB50853"/>
      <c r="AC50853"/>
    </row>
    <row r="50854" spans="27:29" x14ac:dyDescent="0.25">
      <c r="AA50854"/>
      <c r="AB50854"/>
      <c r="AC50854"/>
    </row>
    <row r="50855" spans="27:29" x14ac:dyDescent="0.25">
      <c r="AA50855"/>
      <c r="AB50855"/>
      <c r="AC50855"/>
    </row>
    <row r="50856" spans="27:29" x14ac:dyDescent="0.25">
      <c r="AA50856"/>
      <c r="AB50856"/>
      <c r="AC50856"/>
    </row>
    <row r="50857" spans="27:29" x14ac:dyDescent="0.25">
      <c r="AA50857"/>
      <c r="AB50857"/>
      <c r="AC50857"/>
    </row>
    <row r="50858" spans="27:29" x14ac:dyDescent="0.25">
      <c r="AA50858"/>
      <c r="AB50858"/>
      <c r="AC50858"/>
    </row>
    <row r="50859" spans="27:29" x14ac:dyDescent="0.25">
      <c r="AA50859"/>
      <c r="AB50859"/>
      <c r="AC50859"/>
    </row>
    <row r="50860" spans="27:29" x14ac:dyDescent="0.25">
      <c r="AA50860"/>
      <c r="AB50860"/>
      <c r="AC50860"/>
    </row>
    <row r="50861" spans="27:29" x14ac:dyDescent="0.25">
      <c r="AA50861"/>
      <c r="AB50861"/>
      <c r="AC50861"/>
    </row>
    <row r="50862" spans="27:29" x14ac:dyDescent="0.25">
      <c r="AA50862"/>
      <c r="AB50862"/>
      <c r="AC50862"/>
    </row>
    <row r="50863" spans="27:29" x14ac:dyDescent="0.25">
      <c r="AA50863"/>
      <c r="AB50863"/>
      <c r="AC50863"/>
    </row>
    <row r="50864" spans="27:29" x14ac:dyDescent="0.25">
      <c r="AA50864"/>
      <c r="AB50864"/>
      <c r="AC50864"/>
    </row>
    <row r="50865" spans="27:29" x14ac:dyDescent="0.25">
      <c r="AA50865"/>
      <c r="AB50865"/>
      <c r="AC50865"/>
    </row>
    <row r="50866" spans="27:29" x14ac:dyDescent="0.25">
      <c r="AA50866"/>
      <c r="AB50866"/>
      <c r="AC50866"/>
    </row>
    <row r="50867" spans="27:29" x14ac:dyDescent="0.25">
      <c r="AA50867"/>
      <c r="AB50867"/>
      <c r="AC50867"/>
    </row>
    <row r="50868" spans="27:29" x14ac:dyDescent="0.25">
      <c r="AA50868"/>
      <c r="AB50868"/>
      <c r="AC50868"/>
    </row>
    <row r="50869" spans="27:29" x14ac:dyDescent="0.25">
      <c r="AA50869"/>
      <c r="AB50869"/>
      <c r="AC50869"/>
    </row>
    <row r="50870" spans="27:29" x14ac:dyDescent="0.25">
      <c r="AA50870"/>
      <c r="AB50870"/>
      <c r="AC50870"/>
    </row>
    <row r="50871" spans="27:29" x14ac:dyDescent="0.25">
      <c r="AA50871"/>
      <c r="AB50871"/>
      <c r="AC50871"/>
    </row>
    <row r="50872" spans="27:29" x14ac:dyDescent="0.25">
      <c r="AA50872"/>
      <c r="AB50872"/>
      <c r="AC50872"/>
    </row>
    <row r="50873" spans="27:29" x14ac:dyDescent="0.25">
      <c r="AA50873"/>
      <c r="AB50873"/>
      <c r="AC50873"/>
    </row>
    <row r="50874" spans="27:29" x14ac:dyDescent="0.25">
      <c r="AA50874"/>
      <c r="AB50874"/>
      <c r="AC50874"/>
    </row>
    <row r="50875" spans="27:29" x14ac:dyDescent="0.25">
      <c r="AA50875"/>
      <c r="AB50875"/>
      <c r="AC50875"/>
    </row>
    <row r="50876" spans="27:29" x14ac:dyDescent="0.25">
      <c r="AA50876"/>
      <c r="AB50876"/>
      <c r="AC50876"/>
    </row>
    <row r="50877" spans="27:29" x14ac:dyDescent="0.25">
      <c r="AA50877"/>
      <c r="AB50877"/>
      <c r="AC50877"/>
    </row>
    <row r="50878" spans="27:29" x14ac:dyDescent="0.25">
      <c r="AA50878"/>
      <c r="AB50878"/>
      <c r="AC50878"/>
    </row>
    <row r="50879" spans="27:29" x14ac:dyDescent="0.25">
      <c r="AA50879"/>
      <c r="AB50879"/>
      <c r="AC50879"/>
    </row>
    <row r="50880" spans="27:29" x14ac:dyDescent="0.25">
      <c r="AA50880"/>
      <c r="AB50880"/>
      <c r="AC50880"/>
    </row>
    <row r="50881" spans="27:29" x14ac:dyDescent="0.25">
      <c r="AA50881"/>
      <c r="AB50881"/>
      <c r="AC50881"/>
    </row>
    <row r="50882" spans="27:29" x14ac:dyDescent="0.25">
      <c r="AA50882"/>
      <c r="AB50882"/>
      <c r="AC50882"/>
    </row>
    <row r="50883" spans="27:29" x14ac:dyDescent="0.25">
      <c r="AA50883"/>
      <c r="AB50883"/>
      <c r="AC50883"/>
    </row>
    <row r="50884" spans="27:29" x14ac:dyDescent="0.25">
      <c r="AA50884"/>
      <c r="AB50884"/>
      <c r="AC50884"/>
    </row>
    <row r="50885" spans="27:29" x14ac:dyDescent="0.25">
      <c r="AA50885"/>
      <c r="AB50885"/>
      <c r="AC50885"/>
    </row>
    <row r="50886" spans="27:29" x14ac:dyDescent="0.25">
      <c r="AA50886"/>
      <c r="AB50886"/>
      <c r="AC50886"/>
    </row>
    <row r="50887" spans="27:29" x14ac:dyDescent="0.25">
      <c r="AA50887"/>
      <c r="AB50887"/>
      <c r="AC50887"/>
    </row>
    <row r="50888" spans="27:29" x14ac:dyDescent="0.25">
      <c r="AA50888"/>
      <c r="AB50888"/>
      <c r="AC50888"/>
    </row>
    <row r="50889" spans="27:29" x14ac:dyDescent="0.25">
      <c r="AA50889"/>
      <c r="AB50889"/>
      <c r="AC50889"/>
    </row>
    <row r="50890" spans="27:29" x14ac:dyDescent="0.25">
      <c r="AA50890"/>
      <c r="AB50890"/>
      <c r="AC50890"/>
    </row>
    <row r="50891" spans="27:29" x14ac:dyDescent="0.25">
      <c r="AA50891"/>
      <c r="AB50891"/>
      <c r="AC50891"/>
    </row>
    <row r="50892" spans="27:29" x14ac:dyDescent="0.25">
      <c r="AA50892"/>
      <c r="AB50892"/>
      <c r="AC50892"/>
    </row>
    <row r="50893" spans="27:29" x14ac:dyDescent="0.25">
      <c r="AA50893"/>
      <c r="AB50893"/>
      <c r="AC50893"/>
    </row>
    <row r="50894" spans="27:29" x14ac:dyDescent="0.25">
      <c r="AA50894"/>
      <c r="AB50894"/>
      <c r="AC50894"/>
    </row>
    <row r="50895" spans="27:29" x14ac:dyDescent="0.25">
      <c r="AA50895"/>
      <c r="AB50895"/>
      <c r="AC50895"/>
    </row>
    <row r="50896" spans="27:29" x14ac:dyDescent="0.25">
      <c r="AA50896"/>
      <c r="AB50896"/>
      <c r="AC50896"/>
    </row>
    <row r="50897" spans="27:29" x14ac:dyDescent="0.25">
      <c r="AA50897"/>
      <c r="AB50897"/>
      <c r="AC50897"/>
    </row>
    <row r="50898" spans="27:29" x14ac:dyDescent="0.25">
      <c r="AA50898"/>
      <c r="AB50898"/>
      <c r="AC50898"/>
    </row>
    <row r="50899" spans="27:29" x14ac:dyDescent="0.25">
      <c r="AA50899"/>
      <c r="AB50899"/>
      <c r="AC50899"/>
    </row>
    <row r="50900" spans="27:29" x14ac:dyDescent="0.25">
      <c r="AA50900"/>
      <c r="AB50900"/>
      <c r="AC50900"/>
    </row>
    <row r="50901" spans="27:29" x14ac:dyDescent="0.25">
      <c r="AA50901"/>
      <c r="AB50901"/>
      <c r="AC50901"/>
    </row>
    <row r="50902" spans="27:29" x14ac:dyDescent="0.25">
      <c r="AA50902"/>
      <c r="AB50902"/>
      <c r="AC50902"/>
    </row>
    <row r="50903" spans="27:29" x14ac:dyDescent="0.25">
      <c r="AA50903"/>
      <c r="AB50903"/>
      <c r="AC50903"/>
    </row>
    <row r="50904" spans="27:29" x14ac:dyDescent="0.25">
      <c r="AA50904"/>
      <c r="AB50904"/>
      <c r="AC50904"/>
    </row>
    <row r="50905" spans="27:29" x14ac:dyDescent="0.25">
      <c r="AA50905"/>
      <c r="AB50905"/>
      <c r="AC50905"/>
    </row>
    <row r="50906" spans="27:29" x14ac:dyDescent="0.25">
      <c r="AA50906"/>
      <c r="AB50906"/>
      <c r="AC50906"/>
    </row>
    <row r="50907" spans="27:29" x14ac:dyDescent="0.25">
      <c r="AA50907"/>
      <c r="AB50907"/>
      <c r="AC50907"/>
    </row>
    <row r="50908" spans="27:29" x14ac:dyDescent="0.25">
      <c r="AA50908"/>
      <c r="AB50908"/>
      <c r="AC50908"/>
    </row>
    <row r="50909" spans="27:29" x14ac:dyDescent="0.25">
      <c r="AA50909"/>
      <c r="AB50909"/>
      <c r="AC50909"/>
    </row>
    <row r="50910" spans="27:29" x14ac:dyDescent="0.25">
      <c r="AA50910"/>
      <c r="AB50910"/>
      <c r="AC50910"/>
    </row>
    <row r="50911" spans="27:29" x14ac:dyDescent="0.25">
      <c r="AA50911"/>
      <c r="AB50911"/>
      <c r="AC50911"/>
    </row>
    <row r="50912" spans="27:29" x14ac:dyDescent="0.25">
      <c r="AA50912"/>
      <c r="AB50912"/>
      <c r="AC50912"/>
    </row>
    <row r="50913" spans="27:29" x14ac:dyDescent="0.25">
      <c r="AA50913"/>
      <c r="AB50913"/>
      <c r="AC50913"/>
    </row>
    <row r="50914" spans="27:29" x14ac:dyDescent="0.25">
      <c r="AA50914"/>
      <c r="AB50914"/>
      <c r="AC50914"/>
    </row>
    <row r="50915" spans="27:29" x14ac:dyDescent="0.25">
      <c r="AA50915"/>
      <c r="AB50915"/>
      <c r="AC50915"/>
    </row>
    <row r="50916" spans="27:29" x14ac:dyDescent="0.25">
      <c r="AA50916"/>
      <c r="AB50916"/>
      <c r="AC50916"/>
    </row>
    <row r="50917" spans="27:29" x14ac:dyDescent="0.25">
      <c r="AA50917"/>
      <c r="AB50917"/>
      <c r="AC50917"/>
    </row>
    <row r="50918" spans="27:29" x14ac:dyDescent="0.25">
      <c r="AA50918"/>
      <c r="AB50918"/>
      <c r="AC50918"/>
    </row>
    <row r="50919" spans="27:29" x14ac:dyDescent="0.25">
      <c r="AA50919"/>
      <c r="AB50919"/>
      <c r="AC50919"/>
    </row>
    <row r="50920" spans="27:29" x14ac:dyDescent="0.25">
      <c r="AA50920"/>
      <c r="AB50920"/>
      <c r="AC50920"/>
    </row>
    <row r="50921" spans="27:29" x14ac:dyDescent="0.25">
      <c r="AA50921"/>
      <c r="AB50921"/>
      <c r="AC50921"/>
    </row>
    <row r="50922" spans="27:29" x14ac:dyDescent="0.25">
      <c r="AA50922"/>
      <c r="AB50922"/>
      <c r="AC50922"/>
    </row>
    <row r="50923" spans="27:29" x14ac:dyDescent="0.25">
      <c r="AA50923"/>
      <c r="AB50923"/>
      <c r="AC50923"/>
    </row>
    <row r="50924" spans="27:29" x14ac:dyDescent="0.25">
      <c r="AA50924"/>
      <c r="AB50924"/>
      <c r="AC50924"/>
    </row>
    <row r="50925" spans="27:29" x14ac:dyDescent="0.25">
      <c r="AA50925"/>
      <c r="AB50925"/>
      <c r="AC50925"/>
    </row>
    <row r="50926" spans="27:29" x14ac:dyDescent="0.25">
      <c r="AA50926"/>
      <c r="AB50926"/>
      <c r="AC50926"/>
    </row>
    <row r="50927" spans="27:29" x14ac:dyDescent="0.25">
      <c r="AA50927"/>
      <c r="AB50927"/>
      <c r="AC50927"/>
    </row>
    <row r="50928" spans="27:29" x14ac:dyDescent="0.25">
      <c r="AA50928"/>
      <c r="AB50928"/>
      <c r="AC50928"/>
    </row>
    <row r="50929" spans="27:29" x14ac:dyDescent="0.25">
      <c r="AA50929"/>
      <c r="AB50929"/>
      <c r="AC50929"/>
    </row>
    <row r="50930" spans="27:29" x14ac:dyDescent="0.25">
      <c r="AA50930"/>
      <c r="AB50930"/>
      <c r="AC50930"/>
    </row>
    <row r="50931" spans="27:29" x14ac:dyDescent="0.25">
      <c r="AA50931"/>
      <c r="AB50931"/>
      <c r="AC50931"/>
    </row>
    <row r="50932" spans="27:29" x14ac:dyDescent="0.25">
      <c r="AA50932"/>
      <c r="AB50932"/>
      <c r="AC50932"/>
    </row>
    <row r="50933" spans="27:29" x14ac:dyDescent="0.25">
      <c r="AA50933"/>
      <c r="AB50933"/>
      <c r="AC50933"/>
    </row>
    <row r="50934" spans="27:29" x14ac:dyDescent="0.25">
      <c r="AA50934"/>
      <c r="AB50934"/>
      <c r="AC50934"/>
    </row>
    <row r="50935" spans="27:29" x14ac:dyDescent="0.25">
      <c r="AA50935"/>
      <c r="AB50935"/>
      <c r="AC50935"/>
    </row>
    <row r="50936" spans="27:29" x14ac:dyDescent="0.25">
      <c r="AA50936"/>
      <c r="AB50936"/>
      <c r="AC50936"/>
    </row>
    <row r="50937" spans="27:29" x14ac:dyDescent="0.25">
      <c r="AA50937"/>
      <c r="AB50937"/>
      <c r="AC50937"/>
    </row>
    <row r="50938" spans="27:29" x14ac:dyDescent="0.25">
      <c r="AA50938"/>
      <c r="AB50938"/>
      <c r="AC50938"/>
    </row>
    <row r="50939" spans="27:29" x14ac:dyDescent="0.25">
      <c r="AA50939"/>
      <c r="AB50939"/>
      <c r="AC50939"/>
    </row>
    <row r="50940" spans="27:29" x14ac:dyDescent="0.25">
      <c r="AA50940"/>
      <c r="AB50940"/>
      <c r="AC50940"/>
    </row>
    <row r="50941" spans="27:29" x14ac:dyDescent="0.25">
      <c r="AA50941"/>
      <c r="AB50941"/>
      <c r="AC50941"/>
    </row>
    <row r="50942" spans="27:29" x14ac:dyDescent="0.25">
      <c r="AA50942"/>
      <c r="AB50942"/>
      <c r="AC50942"/>
    </row>
    <row r="50943" spans="27:29" x14ac:dyDescent="0.25">
      <c r="AA50943"/>
      <c r="AB50943"/>
      <c r="AC50943"/>
    </row>
    <row r="50944" spans="27:29" x14ac:dyDescent="0.25">
      <c r="AA50944"/>
      <c r="AB50944"/>
      <c r="AC50944"/>
    </row>
    <row r="50945" spans="27:29" x14ac:dyDescent="0.25">
      <c r="AA50945"/>
      <c r="AB50945"/>
      <c r="AC50945"/>
    </row>
    <row r="50946" spans="27:29" x14ac:dyDescent="0.25">
      <c r="AA50946"/>
      <c r="AB50946"/>
      <c r="AC50946"/>
    </row>
    <row r="50947" spans="27:29" x14ac:dyDescent="0.25">
      <c r="AA50947"/>
      <c r="AB50947"/>
      <c r="AC50947"/>
    </row>
    <row r="50948" spans="27:29" x14ac:dyDescent="0.25">
      <c r="AA50948"/>
      <c r="AB50948"/>
      <c r="AC50948"/>
    </row>
    <row r="50949" spans="27:29" x14ac:dyDescent="0.25">
      <c r="AA50949"/>
      <c r="AB50949"/>
      <c r="AC50949"/>
    </row>
    <row r="50950" spans="27:29" x14ac:dyDescent="0.25">
      <c r="AA50950"/>
      <c r="AB50950"/>
      <c r="AC50950"/>
    </row>
    <row r="50951" spans="27:29" x14ac:dyDescent="0.25">
      <c r="AA50951"/>
      <c r="AB50951"/>
      <c r="AC50951"/>
    </row>
    <row r="50952" spans="27:29" x14ac:dyDescent="0.25">
      <c r="AA50952"/>
      <c r="AB50952"/>
      <c r="AC50952"/>
    </row>
    <row r="50953" spans="27:29" x14ac:dyDescent="0.25">
      <c r="AA50953"/>
      <c r="AB50953"/>
      <c r="AC50953"/>
    </row>
    <row r="50954" spans="27:29" x14ac:dyDescent="0.25">
      <c r="AA50954"/>
      <c r="AB50954"/>
      <c r="AC50954"/>
    </row>
    <row r="50955" spans="27:29" x14ac:dyDescent="0.25">
      <c r="AA50955"/>
      <c r="AB50955"/>
      <c r="AC50955"/>
    </row>
    <row r="50956" spans="27:29" x14ac:dyDescent="0.25">
      <c r="AA50956"/>
      <c r="AB50956"/>
      <c r="AC50956"/>
    </row>
    <row r="50957" spans="27:29" x14ac:dyDescent="0.25">
      <c r="AA50957"/>
      <c r="AB50957"/>
      <c r="AC50957"/>
    </row>
    <row r="50958" spans="27:29" x14ac:dyDescent="0.25">
      <c r="AA50958"/>
      <c r="AB50958"/>
      <c r="AC50958"/>
    </row>
    <row r="50959" spans="27:29" x14ac:dyDescent="0.25">
      <c r="AA50959"/>
      <c r="AB50959"/>
      <c r="AC50959"/>
    </row>
    <row r="50960" spans="27:29" x14ac:dyDescent="0.25">
      <c r="AA50960"/>
      <c r="AB50960"/>
      <c r="AC50960"/>
    </row>
    <row r="50961" spans="27:29" x14ac:dyDescent="0.25">
      <c r="AA50961"/>
      <c r="AB50961"/>
      <c r="AC50961"/>
    </row>
    <row r="50962" spans="27:29" x14ac:dyDescent="0.25">
      <c r="AA50962"/>
      <c r="AB50962"/>
      <c r="AC50962"/>
    </row>
    <row r="50963" spans="27:29" x14ac:dyDescent="0.25">
      <c r="AA50963"/>
      <c r="AB50963"/>
      <c r="AC50963"/>
    </row>
    <row r="50964" spans="27:29" x14ac:dyDescent="0.25">
      <c r="AA50964"/>
      <c r="AB50964"/>
      <c r="AC50964"/>
    </row>
    <row r="50965" spans="27:29" x14ac:dyDescent="0.25">
      <c r="AA50965"/>
      <c r="AB50965"/>
      <c r="AC50965"/>
    </row>
    <row r="50966" spans="27:29" x14ac:dyDescent="0.25">
      <c r="AA50966"/>
      <c r="AB50966"/>
      <c r="AC50966"/>
    </row>
    <row r="50967" spans="27:29" x14ac:dyDescent="0.25">
      <c r="AA50967"/>
      <c r="AB50967"/>
      <c r="AC50967"/>
    </row>
    <row r="50968" spans="27:29" x14ac:dyDescent="0.25">
      <c r="AA50968"/>
      <c r="AB50968"/>
      <c r="AC50968"/>
    </row>
    <row r="50969" spans="27:29" x14ac:dyDescent="0.25">
      <c r="AA50969"/>
      <c r="AB50969"/>
      <c r="AC50969"/>
    </row>
    <row r="50970" spans="27:29" x14ac:dyDescent="0.25">
      <c r="AA50970"/>
      <c r="AB50970"/>
      <c r="AC50970"/>
    </row>
    <row r="50971" spans="27:29" x14ac:dyDescent="0.25">
      <c r="AA50971"/>
      <c r="AB50971"/>
      <c r="AC50971"/>
    </row>
    <row r="50972" spans="27:29" x14ac:dyDescent="0.25">
      <c r="AA50972"/>
      <c r="AB50972"/>
      <c r="AC50972"/>
    </row>
    <row r="50973" spans="27:29" x14ac:dyDescent="0.25">
      <c r="AA50973"/>
      <c r="AB50973"/>
      <c r="AC50973"/>
    </row>
    <row r="50974" spans="27:29" x14ac:dyDescent="0.25">
      <c r="AA50974"/>
      <c r="AB50974"/>
      <c r="AC50974"/>
    </row>
    <row r="50975" spans="27:29" x14ac:dyDescent="0.25">
      <c r="AA50975"/>
      <c r="AB50975"/>
      <c r="AC50975"/>
    </row>
    <row r="50976" spans="27:29" x14ac:dyDescent="0.25">
      <c r="AA50976"/>
      <c r="AB50976"/>
      <c r="AC50976"/>
    </row>
    <row r="50977" spans="27:29" x14ac:dyDescent="0.25">
      <c r="AA50977"/>
      <c r="AB50977"/>
      <c r="AC50977"/>
    </row>
    <row r="50978" spans="27:29" x14ac:dyDescent="0.25">
      <c r="AA50978"/>
      <c r="AB50978"/>
      <c r="AC50978"/>
    </row>
    <row r="50979" spans="27:29" x14ac:dyDescent="0.25">
      <c r="AA50979"/>
      <c r="AB50979"/>
      <c r="AC50979"/>
    </row>
    <row r="50980" spans="27:29" x14ac:dyDescent="0.25">
      <c r="AA50980"/>
      <c r="AB50980"/>
      <c r="AC50980"/>
    </row>
    <row r="50981" spans="27:29" x14ac:dyDescent="0.25">
      <c r="AA50981"/>
      <c r="AB50981"/>
      <c r="AC50981"/>
    </row>
    <row r="50982" spans="27:29" x14ac:dyDescent="0.25">
      <c r="AA50982"/>
      <c r="AB50982"/>
      <c r="AC50982"/>
    </row>
    <row r="50983" spans="27:29" x14ac:dyDescent="0.25">
      <c r="AA50983"/>
      <c r="AB50983"/>
      <c r="AC50983"/>
    </row>
    <row r="50984" spans="27:29" x14ac:dyDescent="0.25">
      <c r="AA50984"/>
      <c r="AB50984"/>
      <c r="AC50984"/>
    </row>
    <row r="50985" spans="27:29" x14ac:dyDescent="0.25">
      <c r="AA50985"/>
      <c r="AB50985"/>
      <c r="AC50985"/>
    </row>
    <row r="50986" spans="27:29" x14ac:dyDescent="0.25">
      <c r="AA50986"/>
      <c r="AB50986"/>
      <c r="AC50986"/>
    </row>
    <row r="50987" spans="27:29" x14ac:dyDescent="0.25">
      <c r="AA50987"/>
      <c r="AB50987"/>
      <c r="AC50987"/>
    </row>
    <row r="50988" spans="27:29" x14ac:dyDescent="0.25">
      <c r="AA50988"/>
      <c r="AB50988"/>
      <c r="AC50988"/>
    </row>
    <row r="50989" spans="27:29" x14ac:dyDescent="0.25">
      <c r="AA50989"/>
      <c r="AB50989"/>
      <c r="AC50989"/>
    </row>
    <row r="50990" spans="27:29" x14ac:dyDescent="0.25">
      <c r="AA50990"/>
      <c r="AB50990"/>
      <c r="AC50990"/>
    </row>
    <row r="50991" spans="27:29" x14ac:dyDescent="0.25">
      <c r="AA50991"/>
      <c r="AB50991"/>
      <c r="AC50991"/>
    </row>
    <row r="50992" spans="27:29" x14ac:dyDescent="0.25">
      <c r="AA50992"/>
      <c r="AB50992"/>
      <c r="AC50992"/>
    </row>
    <row r="50993" spans="27:29" x14ac:dyDescent="0.25">
      <c r="AA50993"/>
      <c r="AB50993"/>
      <c r="AC50993"/>
    </row>
    <row r="50994" spans="27:29" x14ac:dyDescent="0.25">
      <c r="AA50994"/>
      <c r="AB50994"/>
      <c r="AC50994"/>
    </row>
    <row r="50995" spans="27:29" x14ac:dyDescent="0.25">
      <c r="AA50995"/>
      <c r="AB50995"/>
      <c r="AC50995"/>
    </row>
    <row r="50996" spans="27:29" x14ac:dyDescent="0.25">
      <c r="AA50996"/>
      <c r="AB50996"/>
      <c r="AC50996"/>
    </row>
    <row r="50997" spans="27:29" x14ac:dyDescent="0.25">
      <c r="AA50997"/>
      <c r="AB50997"/>
      <c r="AC50997"/>
    </row>
    <row r="50998" spans="27:29" x14ac:dyDescent="0.25">
      <c r="AA50998"/>
      <c r="AB50998"/>
      <c r="AC50998"/>
    </row>
    <row r="50999" spans="27:29" x14ac:dyDescent="0.25">
      <c r="AA50999"/>
      <c r="AB50999"/>
      <c r="AC50999"/>
    </row>
    <row r="51000" spans="27:29" x14ac:dyDescent="0.25">
      <c r="AA51000"/>
      <c r="AB51000"/>
      <c r="AC51000"/>
    </row>
    <row r="51001" spans="27:29" x14ac:dyDescent="0.25">
      <c r="AA51001"/>
      <c r="AB51001"/>
      <c r="AC51001"/>
    </row>
    <row r="51002" spans="27:29" x14ac:dyDescent="0.25">
      <c r="AA51002"/>
      <c r="AB51002"/>
      <c r="AC51002"/>
    </row>
    <row r="51003" spans="27:29" x14ac:dyDescent="0.25">
      <c r="AA51003"/>
      <c r="AB51003"/>
      <c r="AC51003"/>
    </row>
    <row r="51004" spans="27:29" x14ac:dyDescent="0.25">
      <c r="AA51004"/>
      <c r="AB51004"/>
      <c r="AC51004"/>
    </row>
    <row r="51005" spans="27:29" x14ac:dyDescent="0.25">
      <c r="AA51005"/>
      <c r="AB51005"/>
      <c r="AC51005"/>
    </row>
    <row r="51006" spans="27:29" x14ac:dyDescent="0.25">
      <c r="AA51006"/>
      <c r="AB51006"/>
      <c r="AC51006"/>
    </row>
    <row r="51007" spans="27:29" x14ac:dyDescent="0.25">
      <c r="AA51007"/>
      <c r="AB51007"/>
      <c r="AC51007"/>
    </row>
    <row r="51008" spans="27:29" x14ac:dyDescent="0.25">
      <c r="AA51008"/>
      <c r="AB51008"/>
      <c r="AC51008"/>
    </row>
    <row r="51009" spans="27:29" x14ac:dyDescent="0.25">
      <c r="AA51009"/>
      <c r="AB51009"/>
      <c r="AC51009"/>
    </row>
    <row r="51010" spans="27:29" x14ac:dyDescent="0.25">
      <c r="AA51010"/>
      <c r="AB51010"/>
      <c r="AC51010"/>
    </row>
    <row r="51011" spans="27:29" x14ac:dyDescent="0.25">
      <c r="AA51011"/>
      <c r="AB51011"/>
      <c r="AC51011"/>
    </row>
    <row r="51012" spans="27:29" x14ac:dyDescent="0.25">
      <c r="AA51012"/>
      <c r="AB51012"/>
      <c r="AC51012"/>
    </row>
    <row r="51013" spans="27:29" x14ac:dyDescent="0.25">
      <c r="AA51013"/>
      <c r="AB51013"/>
      <c r="AC51013"/>
    </row>
    <row r="51014" spans="27:29" x14ac:dyDescent="0.25">
      <c r="AA51014"/>
      <c r="AB51014"/>
      <c r="AC51014"/>
    </row>
    <row r="51015" spans="27:29" x14ac:dyDescent="0.25">
      <c r="AA51015"/>
      <c r="AB51015"/>
      <c r="AC51015"/>
    </row>
    <row r="51016" spans="27:29" x14ac:dyDescent="0.25">
      <c r="AA51016"/>
      <c r="AB51016"/>
      <c r="AC51016"/>
    </row>
    <row r="51017" spans="27:29" x14ac:dyDescent="0.25">
      <c r="AA51017"/>
      <c r="AB51017"/>
      <c r="AC51017"/>
    </row>
    <row r="51018" spans="27:29" x14ac:dyDescent="0.25">
      <c r="AA51018"/>
      <c r="AB51018"/>
      <c r="AC51018"/>
    </row>
    <row r="51019" spans="27:29" x14ac:dyDescent="0.25">
      <c r="AA51019"/>
      <c r="AB51019"/>
      <c r="AC51019"/>
    </row>
    <row r="51020" spans="27:29" x14ac:dyDescent="0.25">
      <c r="AA51020"/>
      <c r="AB51020"/>
      <c r="AC51020"/>
    </row>
    <row r="51021" spans="27:29" x14ac:dyDescent="0.25">
      <c r="AA51021"/>
      <c r="AB51021"/>
      <c r="AC51021"/>
    </row>
    <row r="51022" spans="27:29" x14ac:dyDescent="0.25">
      <c r="AA51022"/>
      <c r="AB51022"/>
      <c r="AC51022"/>
    </row>
    <row r="51023" spans="27:29" x14ac:dyDescent="0.25">
      <c r="AA51023"/>
      <c r="AB51023"/>
      <c r="AC51023"/>
    </row>
    <row r="51024" spans="27:29" x14ac:dyDescent="0.25">
      <c r="AA51024"/>
      <c r="AB51024"/>
      <c r="AC51024"/>
    </row>
    <row r="51025" spans="27:29" x14ac:dyDescent="0.25">
      <c r="AA51025"/>
      <c r="AB51025"/>
      <c r="AC51025"/>
    </row>
    <row r="51026" spans="27:29" x14ac:dyDescent="0.25">
      <c r="AA51026"/>
      <c r="AB51026"/>
      <c r="AC51026"/>
    </row>
    <row r="51027" spans="27:29" x14ac:dyDescent="0.25">
      <c r="AA51027"/>
      <c r="AB51027"/>
      <c r="AC51027"/>
    </row>
    <row r="51028" spans="27:29" x14ac:dyDescent="0.25">
      <c r="AA51028"/>
      <c r="AB51028"/>
      <c r="AC51028"/>
    </row>
    <row r="51029" spans="27:29" x14ac:dyDescent="0.25">
      <c r="AA51029"/>
      <c r="AB51029"/>
      <c r="AC51029"/>
    </row>
    <row r="51030" spans="27:29" x14ac:dyDescent="0.25">
      <c r="AA51030"/>
      <c r="AB51030"/>
      <c r="AC51030"/>
    </row>
    <row r="51031" spans="27:29" x14ac:dyDescent="0.25">
      <c r="AA51031"/>
      <c r="AB51031"/>
      <c r="AC51031"/>
    </row>
    <row r="51032" spans="27:29" x14ac:dyDescent="0.25">
      <c r="AA51032"/>
      <c r="AB51032"/>
      <c r="AC51032"/>
    </row>
    <row r="51033" spans="27:29" x14ac:dyDescent="0.25">
      <c r="AA51033"/>
      <c r="AB51033"/>
      <c r="AC51033"/>
    </row>
    <row r="51034" spans="27:29" x14ac:dyDescent="0.25">
      <c r="AA51034"/>
      <c r="AB51034"/>
      <c r="AC51034"/>
    </row>
    <row r="51035" spans="27:29" x14ac:dyDescent="0.25">
      <c r="AA51035"/>
      <c r="AB51035"/>
      <c r="AC51035"/>
    </row>
    <row r="51036" spans="27:29" x14ac:dyDescent="0.25">
      <c r="AA51036"/>
      <c r="AB51036"/>
      <c r="AC51036"/>
    </row>
    <row r="51037" spans="27:29" x14ac:dyDescent="0.25">
      <c r="AA51037"/>
      <c r="AB51037"/>
      <c r="AC51037"/>
    </row>
    <row r="51038" spans="27:29" x14ac:dyDescent="0.25">
      <c r="AA51038"/>
      <c r="AB51038"/>
      <c r="AC51038"/>
    </row>
    <row r="51039" spans="27:29" x14ac:dyDescent="0.25">
      <c r="AA51039"/>
      <c r="AB51039"/>
      <c r="AC51039"/>
    </row>
    <row r="51040" spans="27:29" x14ac:dyDescent="0.25">
      <c r="AA51040"/>
      <c r="AB51040"/>
      <c r="AC51040"/>
    </row>
    <row r="51041" spans="27:29" x14ac:dyDescent="0.25">
      <c r="AA51041"/>
      <c r="AB51041"/>
      <c r="AC51041"/>
    </row>
    <row r="51042" spans="27:29" x14ac:dyDescent="0.25">
      <c r="AA51042"/>
      <c r="AB51042"/>
      <c r="AC51042"/>
    </row>
    <row r="51043" spans="27:29" x14ac:dyDescent="0.25">
      <c r="AA51043"/>
      <c r="AB51043"/>
      <c r="AC51043"/>
    </row>
    <row r="51044" spans="27:29" x14ac:dyDescent="0.25">
      <c r="AA51044"/>
      <c r="AB51044"/>
      <c r="AC51044"/>
    </row>
    <row r="51045" spans="27:29" x14ac:dyDescent="0.25">
      <c r="AA51045"/>
      <c r="AB51045"/>
      <c r="AC51045"/>
    </row>
    <row r="51046" spans="27:29" x14ac:dyDescent="0.25">
      <c r="AA51046"/>
      <c r="AB51046"/>
      <c r="AC51046"/>
    </row>
    <row r="51047" spans="27:29" x14ac:dyDescent="0.25">
      <c r="AA51047"/>
      <c r="AB51047"/>
      <c r="AC51047"/>
    </row>
    <row r="51048" spans="27:29" x14ac:dyDescent="0.25">
      <c r="AA51048"/>
      <c r="AB51048"/>
      <c r="AC51048"/>
    </row>
    <row r="51049" spans="27:29" x14ac:dyDescent="0.25">
      <c r="AA51049"/>
      <c r="AB51049"/>
      <c r="AC51049"/>
    </row>
    <row r="51050" spans="27:29" x14ac:dyDescent="0.25">
      <c r="AA51050"/>
      <c r="AB51050"/>
      <c r="AC51050"/>
    </row>
    <row r="51051" spans="27:29" x14ac:dyDescent="0.25">
      <c r="AA51051"/>
      <c r="AB51051"/>
      <c r="AC51051"/>
    </row>
    <row r="51052" spans="27:29" x14ac:dyDescent="0.25">
      <c r="AA51052"/>
      <c r="AB51052"/>
      <c r="AC51052"/>
    </row>
    <row r="51053" spans="27:29" x14ac:dyDescent="0.25">
      <c r="AA51053"/>
      <c r="AB51053"/>
      <c r="AC51053"/>
    </row>
    <row r="51054" spans="27:29" x14ac:dyDescent="0.25">
      <c r="AA51054"/>
      <c r="AB51054"/>
      <c r="AC51054"/>
    </row>
    <row r="51055" spans="27:29" x14ac:dyDescent="0.25">
      <c r="AA51055"/>
      <c r="AB51055"/>
      <c r="AC51055"/>
    </row>
    <row r="51056" spans="27:29" x14ac:dyDescent="0.25">
      <c r="AA51056"/>
      <c r="AB51056"/>
      <c r="AC51056"/>
    </row>
    <row r="51057" spans="27:29" x14ac:dyDescent="0.25">
      <c r="AA51057"/>
      <c r="AB51057"/>
      <c r="AC51057"/>
    </row>
    <row r="51058" spans="27:29" x14ac:dyDescent="0.25">
      <c r="AA51058"/>
      <c r="AB51058"/>
      <c r="AC51058"/>
    </row>
    <row r="51059" spans="27:29" x14ac:dyDescent="0.25">
      <c r="AA51059"/>
      <c r="AB51059"/>
      <c r="AC51059"/>
    </row>
    <row r="51060" spans="27:29" x14ac:dyDescent="0.25">
      <c r="AA51060"/>
      <c r="AB51060"/>
      <c r="AC51060"/>
    </row>
    <row r="51061" spans="27:29" x14ac:dyDescent="0.25">
      <c r="AA51061"/>
      <c r="AB51061"/>
      <c r="AC51061"/>
    </row>
    <row r="51062" spans="27:29" x14ac:dyDescent="0.25">
      <c r="AA51062"/>
      <c r="AB51062"/>
      <c r="AC51062"/>
    </row>
    <row r="51063" spans="27:29" x14ac:dyDescent="0.25">
      <c r="AA51063"/>
      <c r="AB51063"/>
      <c r="AC51063"/>
    </row>
    <row r="51064" spans="27:29" x14ac:dyDescent="0.25">
      <c r="AA51064"/>
      <c r="AB51064"/>
      <c r="AC51064"/>
    </row>
    <row r="51065" spans="27:29" x14ac:dyDescent="0.25">
      <c r="AA51065"/>
      <c r="AB51065"/>
      <c r="AC51065"/>
    </row>
    <row r="51066" spans="27:29" x14ac:dyDescent="0.25">
      <c r="AA51066"/>
      <c r="AB51066"/>
      <c r="AC51066"/>
    </row>
    <row r="51067" spans="27:29" x14ac:dyDescent="0.25">
      <c r="AA51067"/>
      <c r="AB51067"/>
      <c r="AC51067"/>
    </row>
    <row r="51068" spans="27:29" x14ac:dyDescent="0.25">
      <c r="AA51068"/>
      <c r="AB51068"/>
      <c r="AC51068"/>
    </row>
    <row r="51069" spans="27:29" x14ac:dyDescent="0.25">
      <c r="AA51069"/>
      <c r="AB51069"/>
      <c r="AC51069"/>
    </row>
    <row r="51070" spans="27:29" x14ac:dyDescent="0.25">
      <c r="AA51070"/>
      <c r="AB51070"/>
      <c r="AC51070"/>
    </row>
    <row r="51071" spans="27:29" x14ac:dyDescent="0.25">
      <c r="AA51071"/>
      <c r="AB51071"/>
      <c r="AC51071"/>
    </row>
    <row r="51072" spans="27:29" x14ac:dyDescent="0.25">
      <c r="AA51072"/>
      <c r="AB51072"/>
      <c r="AC51072"/>
    </row>
    <row r="51073" spans="27:29" x14ac:dyDescent="0.25">
      <c r="AA51073"/>
      <c r="AB51073"/>
      <c r="AC51073"/>
    </row>
    <row r="51074" spans="27:29" x14ac:dyDescent="0.25">
      <c r="AA51074"/>
      <c r="AB51074"/>
      <c r="AC51074"/>
    </row>
    <row r="51075" spans="27:29" x14ac:dyDescent="0.25">
      <c r="AA51075"/>
      <c r="AB51075"/>
      <c r="AC51075"/>
    </row>
    <row r="51076" spans="27:29" x14ac:dyDescent="0.25">
      <c r="AA51076"/>
      <c r="AB51076"/>
      <c r="AC51076"/>
    </row>
    <row r="51077" spans="27:29" x14ac:dyDescent="0.25">
      <c r="AA51077"/>
      <c r="AB51077"/>
      <c r="AC51077"/>
    </row>
    <row r="51078" spans="27:29" x14ac:dyDescent="0.25">
      <c r="AA51078"/>
      <c r="AB51078"/>
      <c r="AC51078"/>
    </row>
    <row r="51079" spans="27:29" x14ac:dyDescent="0.25">
      <c r="AA51079"/>
      <c r="AB51079"/>
      <c r="AC51079"/>
    </row>
    <row r="51080" spans="27:29" x14ac:dyDescent="0.25">
      <c r="AA51080"/>
      <c r="AB51080"/>
      <c r="AC51080"/>
    </row>
    <row r="51081" spans="27:29" x14ac:dyDescent="0.25">
      <c r="AA51081"/>
      <c r="AB51081"/>
      <c r="AC51081"/>
    </row>
    <row r="51082" spans="27:29" x14ac:dyDescent="0.25">
      <c r="AA51082"/>
      <c r="AB51082"/>
      <c r="AC51082"/>
    </row>
    <row r="51083" spans="27:29" x14ac:dyDescent="0.25">
      <c r="AA51083"/>
      <c r="AB51083"/>
      <c r="AC51083"/>
    </row>
    <row r="51084" spans="27:29" x14ac:dyDescent="0.25">
      <c r="AA51084"/>
      <c r="AB51084"/>
      <c r="AC51084"/>
    </row>
    <row r="51085" spans="27:29" x14ac:dyDescent="0.25">
      <c r="AA51085"/>
      <c r="AB51085"/>
      <c r="AC51085"/>
    </row>
    <row r="51086" spans="27:29" x14ac:dyDescent="0.25">
      <c r="AA51086"/>
      <c r="AB51086"/>
      <c r="AC51086"/>
    </row>
    <row r="51087" spans="27:29" x14ac:dyDescent="0.25">
      <c r="AA51087"/>
      <c r="AB51087"/>
      <c r="AC51087"/>
    </row>
    <row r="51088" spans="27:29" x14ac:dyDescent="0.25">
      <c r="AA51088"/>
      <c r="AB51088"/>
      <c r="AC51088"/>
    </row>
    <row r="51089" spans="27:29" x14ac:dyDescent="0.25">
      <c r="AA51089"/>
      <c r="AB51089"/>
      <c r="AC51089"/>
    </row>
    <row r="51090" spans="27:29" x14ac:dyDescent="0.25">
      <c r="AA51090"/>
      <c r="AB51090"/>
      <c r="AC51090"/>
    </row>
    <row r="51091" spans="27:29" x14ac:dyDescent="0.25">
      <c r="AA51091"/>
      <c r="AB51091"/>
      <c r="AC51091"/>
    </row>
    <row r="51092" spans="27:29" x14ac:dyDescent="0.25">
      <c r="AA51092"/>
      <c r="AB51092"/>
      <c r="AC51092"/>
    </row>
    <row r="51093" spans="27:29" x14ac:dyDescent="0.25">
      <c r="AA51093"/>
      <c r="AB51093"/>
      <c r="AC51093"/>
    </row>
    <row r="51094" spans="27:29" x14ac:dyDescent="0.25">
      <c r="AA51094"/>
      <c r="AB51094"/>
      <c r="AC51094"/>
    </row>
    <row r="51095" spans="27:29" x14ac:dyDescent="0.25">
      <c r="AA51095"/>
      <c r="AB51095"/>
      <c r="AC51095"/>
    </row>
    <row r="51096" spans="27:29" x14ac:dyDescent="0.25">
      <c r="AA51096"/>
      <c r="AB51096"/>
      <c r="AC51096"/>
    </row>
    <row r="51097" spans="27:29" x14ac:dyDescent="0.25">
      <c r="AA51097"/>
      <c r="AB51097"/>
      <c r="AC51097"/>
    </row>
    <row r="51098" spans="27:29" x14ac:dyDescent="0.25">
      <c r="AA51098"/>
      <c r="AB51098"/>
      <c r="AC51098"/>
    </row>
    <row r="51099" spans="27:29" x14ac:dyDescent="0.25">
      <c r="AA51099"/>
      <c r="AB51099"/>
      <c r="AC51099"/>
    </row>
    <row r="51100" spans="27:29" x14ac:dyDescent="0.25">
      <c r="AA51100"/>
      <c r="AB51100"/>
      <c r="AC51100"/>
    </row>
    <row r="51101" spans="27:29" x14ac:dyDescent="0.25">
      <c r="AA51101"/>
      <c r="AB51101"/>
      <c r="AC51101"/>
    </row>
    <row r="51102" spans="27:29" x14ac:dyDescent="0.25">
      <c r="AA51102"/>
      <c r="AB51102"/>
      <c r="AC51102"/>
    </row>
    <row r="51103" spans="27:29" x14ac:dyDescent="0.25">
      <c r="AA51103"/>
      <c r="AB51103"/>
      <c r="AC51103"/>
    </row>
    <row r="51104" spans="27:29" x14ac:dyDescent="0.25">
      <c r="AA51104"/>
      <c r="AB51104"/>
      <c r="AC51104"/>
    </row>
    <row r="51105" spans="27:29" x14ac:dyDescent="0.25">
      <c r="AA51105"/>
      <c r="AB51105"/>
      <c r="AC51105"/>
    </row>
    <row r="51106" spans="27:29" x14ac:dyDescent="0.25">
      <c r="AA51106"/>
      <c r="AB51106"/>
      <c r="AC51106"/>
    </row>
    <row r="51107" spans="27:29" x14ac:dyDescent="0.25">
      <c r="AA51107"/>
      <c r="AB51107"/>
      <c r="AC51107"/>
    </row>
    <row r="51108" spans="27:29" x14ac:dyDescent="0.25">
      <c r="AA51108"/>
      <c r="AB51108"/>
      <c r="AC51108"/>
    </row>
    <row r="51109" spans="27:29" x14ac:dyDescent="0.25">
      <c r="AA51109"/>
      <c r="AB51109"/>
      <c r="AC51109"/>
    </row>
    <row r="51110" spans="27:29" x14ac:dyDescent="0.25">
      <c r="AA51110"/>
      <c r="AB51110"/>
      <c r="AC51110"/>
    </row>
    <row r="51111" spans="27:29" x14ac:dyDescent="0.25">
      <c r="AA51111"/>
      <c r="AB51111"/>
      <c r="AC51111"/>
    </row>
    <row r="51112" spans="27:29" x14ac:dyDescent="0.25">
      <c r="AA51112"/>
      <c r="AB51112"/>
      <c r="AC51112"/>
    </row>
    <row r="51113" spans="27:29" x14ac:dyDescent="0.25">
      <c r="AA51113"/>
      <c r="AB51113"/>
      <c r="AC51113"/>
    </row>
    <row r="51114" spans="27:29" x14ac:dyDescent="0.25">
      <c r="AA51114"/>
      <c r="AB51114"/>
      <c r="AC51114"/>
    </row>
    <row r="51115" spans="27:29" x14ac:dyDescent="0.25">
      <c r="AA51115"/>
      <c r="AB51115"/>
      <c r="AC51115"/>
    </row>
    <row r="51116" spans="27:29" x14ac:dyDescent="0.25">
      <c r="AA51116"/>
      <c r="AB51116"/>
      <c r="AC51116"/>
    </row>
    <row r="51117" spans="27:29" x14ac:dyDescent="0.25">
      <c r="AA51117"/>
      <c r="AB51117"/>
      <c r="AC51117"/>
    </row>
    <row r="51118" spans="27:29" x14ac:dyDescent="0.25">
      <c r="AA51118"/>
      <c r="AB51118"/>
      <c r="AC51118"/>
    </row>
    <row r="51119" spans="27:29" x14ac:dyDescent="0.25">
      <c r="AA51119"/>
      <c r="AB51119"/>
      <c r="AC51119"/>
    </row>
    <row r="51120" spans="27:29" x14ac:dyDescent="0.25">
      <c r="AA51120"/>
      <c r="AB51120"/>
      <c r="AC51120"/>
    </row>
    <row r="51121" spans="27:29" x14ac:dyDescent="0.25">
      <c r="AA51121"/>
      <c r="AB51121"/>
      <c r="AC51121"/>
    </row>
    <row r="51122" spans="27:29" x14ac:dyDescent="0.25">
      <c r="AA51122"/>
      <c r="AB51122"/>
      <c r="AC51122"/>
    </row>
    <row r="51123" spans="27:29" x14ac:dyDescent="0.25">
      <c r="AA51123"/>
      <c r="AB51123"/>
      <c r="AC51123"/>
    </row>
    <row r="51124" spans="27:29" x14ac:dyDescent="0.25">
      <c r="AA51124"/>
      <c r="AB51124"/>
      <c r="AC51124"/>
    </row>
    <row r="51125" spans="27:29" x14ac:dyDescent="0.25">
      <c r="AA51125"/>
      <c r="AB51125"/>
      <c r="AC51125"/>
    </row>
    <row r="51126" spans="27:29" x14ac:dyDescent="0.25">
      <c r="AA51126"/>
      <c r="AB51126"/>
      <c r="AC51126"/>
    </row>
    <row r="51127" spans="27:29" x14ac:dyDescent="0.25">
      <c r="AA51127"/>
      <c r="AB51127"/>
      <c r="AC51127"/>
    </row>
    <row r="51128" spans="27:29" x14ac:dyDescent="0.25">
      <c r="AA51128"/>
      <c r="AB51128"/>
      <c r="AC51128"/>
    </row>
    <row r="51129" spans="27:29" x14ac:dyDescent="0.25">
      <c r="AA51129"/>
      <c r="AB51129"/>
      <c r="AC51129"/>
    </row>
    <row r="51130" spans="27:29" x14ac:dyDescent="0.25">
      <c r="AA51130"/>
      <c r="AB51130"/>
      <c r="AC51130"/>
    </row>
    <row r="51131" spans="27:29" x14ac:dyDescent="0.25">
      <c r="AA51131"/>
      <c r="AB51131"/>
      <c r="AC51131"/>
    </row>
    <row r="51132" spans="27:29" x14ac:dyDescent="0.25">
      <c r="AA51132"/>
      <c r="AB51132"/>
      <c r="AC51132"/>
    </row>
    <row r="51133" spans="27:29" x14ac:dyDescent="0.25">
      <c r="AA51133"/>
      <c r="AB51133"/>
      <c r="AC51133"/>
    </row>
    <row r="51134" spans="27:29" x14ac:dyDescent="0.25">
      <c r="AA51134"/>
      <c r="AB51134"/>
      <c r="AC51134"/>
    </row>
    <row r="51135" spans="27:29" x14ac:dyDescent="0.25">
      <c r="AA51135"/>
      <c r="AB51135"/>
      <c r="AC51135"/>
    </row>
    <row r="51136" spans="27:29" x14ac:dyDescent="0.25">
      <c r="AA51136"/>
      <c r="AB51136"/>
      <c r="AC51136"/>
    </row>
    <row r="51137" spans="27:29" x14ac:dyDescent="0.25">
      <c r="AA51137"/>
      <c r="AB51137"/>
      <c r="AC51137"/>
    </row>
    <row r="51138" spans="27:29" x14ac:dyDescent="0.25">
      <c r="AA51138"/>
      <c r="AB51138"/>
      <c r="AC51138"/>
    </row>
    <row r="51139" spans="27:29" x14ac:dyDescent="0.25">
      <c r="AA51139"/>
      <c r="AB51139"/>
      <c r="AC51139"/>
    </row>
    <row r="51140" spans="27:29" x14ac:dyDescent="0.25">
      <c r="AA51140"/>
      <c r="AB51140"/>
      <c r="AC51140"/>
    </row>
    <row r="51141" spans="27:29" x14ac:dyDescent="0.25">
      <c r="AA51141"/>
      <c r="AB51141"/>
      <c r="AC51141"/>
    </row>
    <row r="51142" spans="27:29" x14ac:dyDescent="0.25">
      <c r="AA51142"/>
      <c r="AB51142"/>
      <c r="AC51142"/>
    </row>
    <row r="51143" spans="27:29" x14ac:dyDescent="0.25">
      <c r="AA51143"/>
      <c r="AB51143"/>
      <c r="AC51143"/>
    </row>
    <row r="51144" spans="27:29" x14ac:dyDescent="0.25">
      <c r="AA51144"/>
      <c r="AB51144"/>
      <c r="AC51144"/>
    </row>
    <row r="51145" spans="27:29" x14ac:dyDescent="0.25">
      <c r="AA51145"/>
      <c r="AB51145"/>
      <c r="AC51145"/>
    </row>
    <row r="51146" spans="27:29" x14ac:dyDescent="0.25">
      <c r="AA51146"/>
      <c r="AB51146"/>
      <c r="AC51146"/>
    </row>
    <row r="51147" spans="27:29" x14ac:dyDescent="0.25">
      <c r="AA51147"/>
      <c r="AB51147"/>
      <c r="AC51147"/>
    </row>
    <row r="51148" spans="27:29" x14ac:dyDescent="0.25">
      <c r="AA51148"/>
      <c r="AB51148"/>
      <c r="AC51148"/>
    </row>
    <row r="51149" spans="27:29" x14ac:dyDescent="0.25">
      <c r="AA51149"/>
      <c r="AB51149"/>
      <c r="AC51149"/>
    </row>
    <row r="51150" spans="27:29" x14ac:dyDescent="0.25">
      <c r="AA51150"/>
      <c r="AB51150"/>
      <c r="AC51150"/>
    </row>
    <row r="51151" spans="27:29" x14ac:dyDescent="0.25">
      <c r="AA51151"/>
      <c r="AB51151"/>
      <c r="AC51151"/>
    </row>
    <row r="51152" spans="27:29" x14ac:dyDescent="0.25">
      <c r="AA51152"/>
      <c r="AB51152"/>
      <c r="AC51152"/>
    </row>
    <row r="51153" spans="27:29" x14ac:dyDescent="0.25">
      <c r="AA51153"/>
      <c r="AB51153"/>
      <c r="AC51153"/>
    </row>
    <row r="51154" spans="27:29" x14ac:dyDescent="0.25">
      <c r="AA51154"/>
      <c r="AB51154"/>
      <c r="AC51154"/>
    </row>
    <row r="51155" spans="27:29" x14ac:dyDescent="0.25">
      <c r="AA51155"/>
      <c r="AB51155"/>
      <c r="AC51155"/>
    </row>
    <row r="51156" spans="27:29" x14ac:dyDescent="0.25">
      <c r="AA51156"/>
      <c r="AB51156"/>
      <c r="AC51156"/>
    </row>
    <row r="51157" spans="27:29" x14ac:dyDescent="0.25">
      <c r="AA51157"/>
      <c r="AB51157"/>
      <c r="AC51157"/>
    </row>
    <row r="51158" spans="27:29" x14ac:dyDescent="0.25">
      <c r="AA51158"/>
      <c r="AB51158"/>
      <c r="AC51158"/>
    </row>
    <row r="51159" spans="27:29" x14ac:dyDescent="0.25">
      <c r="AA51159"/>
      <c r="AB51159"/>
      <c r="AC51159"/>
    </row>
    <row r="51160" spans="27:29" x14ac:dyDescent="0.25">
      <c r="AA51160"/>
      <c r="AB51160"/>
      <c r="AC51160"/>
    </row>
    <row r="51161" spans="27:29" x14ac:dyDescent="0.25">
      <c r="AA51161"/>
      <c r="AB51161"/>
      <c r="AC51161"/>
    </row>
    <row r="51162" spans="27:29" x14ac:dyDescent="0.25">
      <c r="AA51162"/>
      <c r="AB51162"/>
      <c r="AC51162"/>
    </row>
    <row r="51163" spans="27:29" x14ac:dyDescent="0.25">
      <c r="AA51163"/>
      <c r="AB51163"/>
      <c r="AC51163"/>
    </row>
    <row r="51164" spans="27:29" x14ac:dyDescent="0.25">
      <c r="AA51164"/>
      <c r="AB51164"/>
      <c r="AC51164"/>
    </row>
    <row r="51165" spans="27:29" x14ac:dyDescent="0.25">
      <c r="AA51165"/>
      <c r="AB51165"/>
      <c r="AC51165"/>
    </row>
    <row r="51166" spans="27:29" x14ac:dyDescent="0.25">
      <c r="AA51166"/>
      <c r="AB51166"/>
      <c r="AC51166"/>
    </row>
    <row r="51167" spans="27:29" x14ac:dyDescent="0.25">
      <c r="AA51167"/>
      <c r="AB51167"/>
      <c r="AC51167"/>
    </row>
    <row r="51168" spans="27:29" x14ac:dyDescent="0.25">
      <c r="AA51168"/>
      <c r="AB51168"/>
      <c r="AC51168"/>
    </row>
    <row r="51169" spans="27:29" x14ac:dyDescent="0.25">
      <c r="AA51169"/>
      <c r="AB51169"/>
      <c r="AC51169"/>
    </row>
    <row r="51170" spans="27:29" x14ac:dyDescent="0.25">
      <c r="AA51170"/>
      <c r="AB51170"/>
      <c r="AC51170"/>
    </row>
    <row r="51171" spans="27:29" x14ac:dyDescent="0.25">
      <c r="AA51171"/>
      <c r="AB51171"/>
      <c r="AC51171"/>
    </row>
    <row r="51172" spans="27:29" x14ac:dyDescent="0.25">
      <c r="AA51172"/>
      <c r="AB51172"/>
      <c r="AC51172"/>
    </row>
    <row r="51173" spans="27:29" x14ac:dyDescent="0.25">
      <c r="AA51173"/>
      <c r="AB51173"/>
      <c r="AC51173"/>
    </row>
    <row r="51174" spans="27:29" x14ac:dyDescent="0.25">
      <c r="AA51174"/>
      <c r="AB51174"/>
      <c r="AC51174"/>
    </row>
    <row r="51175" spans="27:29" x14ac:dyDescent="0.25">
      <c r="AA51175"/>
      <c r="AB51175"/>
      <c r="AC51175"/>
    </row>
    <row r="51176" spans="27:29" x14ac:dyDescent="0.25">
      <c r="AA51176"/>
      <c r="AB51176"/>
      <c r="AC51176"/>
    </row>
    <row r="51177" spans="27:29" x14ac:dyDescent="0.25">
      <c r="AA51177"/>
      <c r="AB51177"/>
      <c r="AC51177"/>
    </row>
    <row r="51178" spans="27:29" x14ac:dyDescent="0.25">
      <c r="AA51178"/>
      <c r="AB51178"/>
      <c r="AC51178"/>
    </row>
    <row r="51179" spans="27:29" x14ac:dyDescent="0.25">
      <c r="AA51179"/>
      <c r="AB51179"/>
      <c r="AC51179"/>
    </row>
    <row r="51180" spans="27:29" x14ac:dyDescent="0.25">
      <c r="AA51180"/>
      <c r="AB51180"/>
      <c r="AC51180"/>
    </row>
    <row r="51181" spans="27:29" x14ac:dyDescent="0.25">
      <c r="AA51181"/>
      <c r="AB51181"/>
      <c r="AC51181"/>
    </row>
    <row r="51182" spans="27:29" x14ac:dyDescent="0.25">
      <c r="AA51182"/>
      <c r="AB51182"/>
      <c r="AC51182"/>
    </row>
    <row r="51183" spans="27:29" x14ac:dyDescent="0.25">
      <c r="AA51183"/>
      <c r="AB51183"/>
      <c r="AC51183"/>
    </row>
    <row r="51184" spans="27:29" x14ac:dyDescent="0.25">
      <c r="AA51184"/>
      <c r="AB51184"/>
      <c r="AC51184"/>
    </row>
    <row r="51185" spans="27:29" x14ac:dyDescent="0.25">
      <c r="AA51185"/>
      <c r="AB51185"/>
      <c r="AC51185"/>
    </row>
    <row r="51186" spans="27:29" x14ac:dyDescent="0.25">
      <c r="AA51186"/>
      <c r="AB51186"/>
      <c r="AC51186"/>
    </row>
    <row r="51187" spans="27:29" x14ac:dyDescent="0.25">
      <c r="AA51187"/>
      <c r="AB51187"/>
      <c r="AC51187"/>
    </row>
    <row r="51188" spans="27:29" x14ac:dyDescent="0.25">
      <c r="AA51188"/>
      <c r="AB51188"/>
      <c r="AC51188"/>
    </row>
    <row r="51189" spans="27:29" x14ac:dyDescent="0.25">
      <c r="AA51189"/>
      <c r="AB51189"/>
      <c r="AC51189"/>
    </row>
    <row r="51190" spans="27:29" x14ac:dyDescent="0.25">
      <c r="AA51190"/>
      <c r="AB51190"/>
      <c r="AC51190"/>
    </row>
    <row r="51191" spans="27:29" x14ac:dyDescent="0.25">
      <c r="AA51191"/>
      <c r="AB51191"/>
      <c r="AC51191"/>
    </row>
    <row r="51192" spans="27:29" x14ac:dyDescent="0.25">
      <c r="AA51192"/>
      <c r="AB51192"/>
      <c r="AC51192"/>
    </row>
    <row r="51193" spans="27:29" x14ac:dyDescent="0.25">
      <c r="AA51193"/>
      <c r="AB51193"/>
      <c r="AC51193"/>
    </row>
    <row r="51194" spans="27:29" x14ac:dyDescent="0.25">
      <c r="AA51194"/>
      <c r="AB51194"/>
      <c r="AC51194"/>
    </row>
    <row r="51195" spans="27:29" x14ac:dyDescent="0.25">
      <c r="AA51195"/>
      <c r="AB51195"/>
      <c r="AC51195"/>
    </row>
    <row r="51196" spans="27:29" x14ac:dyDescent="0.25">
      <c r="AA51196"/>
      <c r="AB51196"/>
      <c r="AC51196"/>
    </row>
    <row r="51197" spans="27:29" x14ac:dyDescent="0.25">
      <c r="AA51197"/>
      <c r="AB51197"/>
      <c r="AC51197"/>
    </row>
    <row r="51198" spans="27:29" x14ac:dyDescent="0.25">
      <c r="AA51198"/>
      <c r="AB51198"/>
      <c r="AC51198"/>
    </row>
    <row r="51199" spans="27:29" x14ac:dyDescent="0.25">
      <c r="AA51199"/>
      <c r="AB51199"/>
      <c r="AC51199"/>
    </row>
    <row r="51200" spans="27:29" x14ac:dyDescent="0.25">
      <c r="AA51200"/>
      <c r="AB51200"/>
      <c r="AC51200"/>
    </row>
    <row r="51201" spans="27:29" x14ac:dyDescent="0.25">
      <c r="AA51201"/>
      <c r="AB51201"/>
      <c r="AC51201"/>
    </row>
    <row r="51202" spans="27:29" x14ac:dyDescent="0.25">
      <c r="AA51202"/>
      <c r="AB51202"/>
      <c r="AC51202"/>
    </row>
    <row r="51203" spans="27:29" x14ac:dyDescent="0.25">
      <c r="AA51203"/>
      <c r="AB51203"/>
      <c r="AC51203"/>
    </row>
    <row r="51204" spans="27:29" x14ac:dyDescent="0.25">
      <c r="AA51204"/>
      <c r="AB51204"/>
      <c r="AC51204"/>
    </row>
    <row r="51205" spans="27:29" x14ac:dyDescent="0.25">
      <c r="AA51205"/>
      <c r="AB51205"/>
      <c r="AC51205"/>
    </row>
    <row r="51206" spans="27:29" x14ac:dyDescent="0.25">
      <c r="AA51206"/>
      <c r="AB51206"/>
      <c r="AC51206"/>
    </row>
    <row r="51207" spans="27:29" x14ac:dyDescent="0.25">
      <c r="AA51207"/>
      <c r="AB51207"/>
      <c r="AC51207"/>
    </row>
    <row r="51208" spans="27:29" x14ac:dyDescent="0.25">
      <c r="AA51208"/>
      <c r="AB51208"/>
      <c r="AC51208"/>
    </row>
    <row r="51209" spans="27:29" x14ac:dyDescent="0.25">
      <c r="AA51209"/>
      <c r="AB51209"/>
      <c r="AC51209"/>
    </row>
    <row r="51210" spans="27:29" x14ac:dyDescent="0.25">
      <c r="AA51210"/>
      <c r="AB51210"/>
      <c r="AC51210"/>
    </row>
    <row r="51211" spans="27:29" x14ac:dyDescent="0.25">
      <c r="AA51211"/>
      <c r="AB51211"/>
      <c r="AC51211"/>
    </row>
    <row r="51212" spans="27:29" x14ac:dyDescent="0.25">
      <c r="AA51212"/>
      <c r="AB51212"/>
      <c r="AC51212"/>
    </row>
    <row r="51213" spans="27:29" x14ac:dyDescent="0.25">
      <c r="AA51213"/>
      <c r="AB51213"/>
      <c r="AC51213"/>
    </row>
    <row r="51214" spans="27:29" x14ac:dyDescent="0.25">
      <c r="AA51214"/>
      <c r="AB51214"/>
      <c r="AC51214"/>
    </row>
    <row r="51215" spans="27:29" x14ac:dyDescent="0.25">
      <c r="AA51215"/>
      <c r="AB51215"/>
      <c r="AC51215"/>
    </row>
    <row r="51216" spans="27:29" x14ac:dyDescent="0.25">
      <c r="AA51216"/>
      <c r="AB51216"/>
      <c r="AC51216"/>
    </row>
    <row r="51217" spans="27:29" x14ac:dyDescent="0.25">
      <c r="AA51217"/>
      <c r="AB51217"/>
      <c r="AC51217"/>
    </row>
    <row r="51218" spans="27:29" x14ac:dyDescent="0.25">
      <c r="AA51218"/>
      <c r="AB51218"/>
      <c r="AC51218"/>
    </row>
    <row r="51219" spans="27:29" x14ac:dyDescent="0.25">
      <c r="AA51219"/>
      <c r="AB51219"/>
      <c r="AC51219"/>
    </row>
    <row r="51220" spans="27:29" x14ac:dyDescent="0.25">
      <c r="AA51220"/>
      <c r="AB51220"/>
      <c r="AC51220"/>
    </row>
    <row r="51221" spans="27:29" x14ac:dyDescent="0.25">
      <c r="AA51221"/>
      <c r="AB51221"/>
      <c r="AC51221"/>
    </row>
    <row r="51222" spans="27:29" x14ac:dyDescent="0.25">
      <c r="AA51222"/>
      <c r="AB51222"/>
      <c r="AC51222"/>
    </row>
    <row r="51223" spans="27:29" x14ac:dyDescent="0.25">
      <c r="AA51223"/>
      <c r="AB51223"/>
      <c r="AC51223"/>
    </row>
    <row r="51224" spans="27:29" x14ac:dyDescent="0.25">
      <c r="AA51224"/>
      <c r="AB51224"/>
      <c r="AC51224"/>
    </row>
    <row r="51225" spans="27:29" x14ac:dyDescent="0.25">
      <c r="AA51225"/>
      <c r="AB51225"/>
      <c r="AC51225"/>
    </row>
    <row r="51226" spans="27:29" x14ac:dyDescent="0.25">
      <c r="AA51226"/>
      <c r="AB51226"/>
      <c r="AC51226"/>
    </row>
    <row r="51227" spans="27:29" x14ac:dyDescent="0.25">
      <c r="AA51227"/>
      <c r="AB51227"/>
      <c r="AC51227"/>
    </row>
    <row r="51228" spans="27:29" x14ac:dyDescent="0.25">
      <c r="AA51228"/>
      <c r="AB51228"/>
      <c r="AC51228"/>
    </row>
    <row r="51229" spans="27:29" x14ac:dyDescent="0.25">
      <c r="AA51229"/>
      <c r="AB51229"/>
      <c r="AC51229"/>
    </row>
    <row r="51230" spans="27:29" x14ac:dyDescent="0.25">
      <c r="AA51230"/>
      <c r="AB51230"/>
      <c r="AC51230"/>
    </row>
    <row r="51231" spans="27:29" x14ac:dyDescent="0.25">
      <c r="AA51231"/>
      <c r="AB51231"/>
      <c r="AC51231"/>
    </row>
    <row r="51232" spans="27:29" x14ac:dyDescent="0.25">
      <c r="AA51232"/>
      <c r="AB51232"/>
      <c r="AC51232"/>
    </row>
    <row r="51233" spans="27:29" x14ac:dyDescent="0.25">
      <c r="AA51233"/>
      <c r="AB51233"/>
      <c r="AC51233"/>
    </row>
    <row r="51234" spans="27:29" x14ac:dyDescent="0.25">
      <c r="AA51234"/>
      <c r="AB51234"/>
      <c r="AC51234"/>
    </row>
    <row r="51235" spans="27:29" x14ac:dyDescent="0.25">
      <c r="AA51235"/>
      <c r="AB51235"/>
      <c r="AC51235"/>
    </row>
    <row r="51236" spans="27:29" x14ac:dyDescent="0.25">
      <c r="AA51236"/>
      <c r="AB51236"/>
      <c r="AC51236"/>
    </row>
    <row r="51237" spans="27:29" x14ac:dyDescent="0.25">
      <c r="AA51237"/>
      <c r="AB51237"/>
      <c r="AC51237"/>
    </row>
    <row r="51238" spans="27:29" x14ac:dyDescent="0.25">
      <c r="AA51238"/>
      <c r="AB51238"/>
      <c r="AC51238"/>
    </row>
    <row r="51239" spans="27:29" x14ac:dyDescent="0.25">
      <c r="AA51239"/>
      <c r="AB51239"/>
      <c r="AC51239"/>
    </row>
    <row r="51240" spans="27:29" x14ac:dyDescent="0.25">
      <c r="AA51240"/>
      <c r="AB51240"/>
      <c r="AC51240"/>
    </row>
    <row r="51241" spans="27:29" x14ac:dyDescent="0.25">
      <c r="AA51241"/>
      <c r="AB51241"/>
      <c r="AC51241"/>
    </row>
    <row r="51242" spans="27:29" x14ac:dyDescent="0.25">
      <c r="AA51242"/>
      <c r="AB51242"/>
      <c r="AC51242"/>
    </row>
    <row r="51243" spans="27:29" x14ac:dyDescent="0.25">
      <c r="AA51243"/>
      <c r="AB51243"/>
      <c r="AC51243"/>
    </row>
    <row r="51244" spans="27:29" x14ac:dyDescent="0.25">
      <c r="AA51244"/>
      <c r="AB51244"/>
      <c r="AC51244"/>
    </row>
    <row r="51245" spans="27:29" x14ac:dyDescent="0.25">
      <c r="AA51245"/>
      <c r="AB51245"/>
      <c r="AC51245"/>
    </row>
    <row r="51246" spans="27:29" x14ac:dyDescent="0.25">
      <c r="AA51246"/>
      <c r="AB51246"/>
      <c r="AC51246"/>
    </row>
    <row r="51247" spans="27:29" x14ac:dyDescent="0.25">
      <c r="AA51247"/>
      <c r="AB51247"/>
      <c r="AC51247"/>
    </row>
    <row r="51248" spans="27:29" x14ac:dyDescent="0.25">
      <c r="AA51248"/>
      <c r="AB51248"/>
      <c r="AC51248"/>
    </row>
    <row r="51249" spans="27:29" x14ac:dyDescent="0.25">
      <c r="AA51249"/>
      <c r="AB51249"/>
      <c r="AC51249"/>
    </row>
    <row r="51250" spans="27:29" x14ac:dyDescent="0.25">
      <c r="AA51250"/>
      <c r="AB51250"/>
      <c r="AC51250"/>
    </row>
    <row r="51251" spans="27:29" x14ac:dyDescent="0.25">
      <c r="AA51251"/>
      <c r="AB51251"/>
      <c r="AC51251"/>
    </row>
    <row r="51252" spans="27:29" x14ac:dyDescent="0.25">
      <c r="AA51252"/>
      <c r="AB51252"/>
      <c r="AC51252"/>
    </row>
    <row r="51253" spans="27:29" x14ac:dyDescent="0.25">
      <c r="AA51253"/>
      <c r="AB51253"/>
      <c r="AC51253"/>
    </row>
    <row r="51254" spans="27:29" x14ac:dyDescent="0.25">
      <c r="AA51254"/>
      <c r="AB51254"/>
      <c r="AC51254"/>
    </row>
    <row r="51255" spans="27:29" x14ac:dyDescent="0.25">
      <c r="AA51255"/>
      <c r="AB51255"/>
      <c r="AC51255"/>
    </row>
    <row r="51256" spans="27:29" x14ac:dyDescent="0.25">
      <c r="AA51256"/>
      <c r="AB51256"/>
      <c r="AC51256"/>
    </row>
    <row r="51257" spans="27:29" x14ac:dyDescent="0.25">
      <c r="AA51257"/>
      <c r="AB51257"/>
      <c r="AC51257"/>
    </row>
    <row r="51258" spans="27:29" x14ac:dyDescent="0.25">
      <c r="AA51258"/>
      <c r="AB51258"/>
      <c r="AC51258"/>
    </row>
    <row r="51259" spans="27:29" x14ac:dyDescent="0.25">
      <c r="AA51259"/>
      <c r="AB51259"/>
      <c r="AC51259"/>
    </row>
    <row r="51260" spans="27:29" x14ac:dyDescent="0.25">
      <c r="AA51260"/>
      <c r="AB51260"/>
      <c r="AC51260"/>
    </row>
    <row r="51261" spans="27:29" x14ac:dyDescent="0.25">
      <c r="AA51261"/>
      <c r="AB51261"/>
      <c r="AC51261"/>
    </row>
    <row r="51262" spans="27:29" x14ac:dyDescent="0.25">
      <c r="AA51262"/>
      <c r="AB51262"/>
      <c r="AC51262"/>
    </row>
    <row r="51263" spans="27:29" x14ac:dyDescent="0.25">
      <c r="AA51263"/>
      <c r="AB51263"/>
      <c r="AC51263"/>
    </row>
    <row r="51264" spans="27:29" x14ac:dyDescent="0.25">
      <c r="AA51264"/>
      <c r="AB51264"/>
      <c r="AC51264"/>
    </row>
    <row r="51265" spans="27:29" x14ac:dyDescent="0.25">
      <c r="AA51265"/>
      <c r="AB51265"/>
      <c r="AC51265"/>
    </row>
    <row r="51266" spans="27:29" x14ac:dyDescent="0.25">
      <c r="AA51266"/>
      <c r="AB51266"/>
      <c r="AC51266"/>
    </row>
    <row r="51267" spans="27:29" x14ac:dyDescent="0.25">
      <c r="AA51267"/>
      <c r="AB51267"/>
      <c r="AC51267"/>
    </row>
    <row r="51268" spans="27:29" x14ac:dyDescent="0.25">
      <c r="AA51268"/>
      <c r="AB51268"/>
      <c r="AC51268"/>
    </row>
    <row r="51269" spans="27:29" x14ac:dyDescent="0.25">
      <c r="AA51269"/>
      <c r="AB51269"/>
      <c r="AC51269"/>
    </row>
    <row r="51270" spans="27:29" x14ac:dyDescent="0.25">
      <c r="AA51270"/>
      <c r="AB51270"/>
      <c r="AC51270"/>
    </row>
    <row r="51271" spans="27:29" x14ac:dyDescent="0.25">
      <c r="AA51271"/>
      <c r="AB51271"/>
      <c r="AC51271"/>
    </row>
    <row r="51272" spans="27:29" x14ac:dyDescent="0.25">
      <c r="AA51272"/>
      <c r="AB51272"/>
      <c r="AC51272"/>
    </row>
    <row r="51273" spans="27:29" x14ac:dyDescent="0.25">
      <c r="AA51273"/>
      <c r="AB51273"/>
      <c r="AC51273"/>
    </row>
    <row r="51274" spans="27:29" x14ac:dyDescent="0.25">
      <c r="AA51274"/>
      <c r="AB51274"/>
      <c r="AC51274"/>
    </row>
    <row r="51275" spans="27:29" x14ac:dyDescent="0.25">
      <c r="AA51275"/>
      <c r="AB51275"/>
      <c r="AC51275"/>
    </row>
    <row r="51276" spans="27:29" x14ac:dyDescent="0.25">
      <c r="AA51276"/>
      <c r="AB51276"/>
      <c r="AC51276"/>
    </row>
    <row r="51277" spans="27:29" x14ac:dyDescent="0.25">
      <c r="AA51277"/>
      <c r="AB51277"/>
      <c r="AC51277"/>
    </row>
    <row r="51278" spans="27:29" x14ac:dyDescent="0.25">
      <c r="AA51278"/>
      <c r="AB51278"/>
      <c r="AC51278"/>
    </row>
    <row r="51279" spans="27:29" x14ac:dyDescent="0.25">
      <c r="AA51279"/>
      <c r="AB51279"/>
      <c r="AC51279"/>
    </row>
    <row r="51280" spans="27:29" x14ac:dyDescent="0.25">
      <c r="AA51280"/>
      <c r="AB51280"/>
      <c r="AC51280"/>
    </row>
    <row r="51281" spans="27:29" x14ac:dyDescent="0.25">
      <c r="AA51281"/>
      <c r="AB51281"/>
      <c r="AC51281"/>
    </row>
    <row r="51282" spans="27:29" x14ac:dyDescent="0.25">
      <c r="AA51282"/>
      <c r="AB51282"/>
      <c r="AC51282"/>
    </row>
    <row r="51283" spans="27:29" x14ac:dyDescent="0.25">
      <c r="AA51283"/>
      <c r="AB51283"/>
      <c r="AC51283"/>
    </row>
    <row r="51284" spans="27:29" x14ac:dyDescent="0.25">
      <c r="AA51284"/>
      <c r="AB51284"/>
      <c r="AC51284"/>
    </row>
    <row r="51285" spans="27:29" x14ac:dyDescent="0.25">
      <c r="AA51285"/>
      <c r="AB51285"/>
      <c r="AC51285"/>
    </row>
    <row r="51286" spans="27:29" x14ac:dyDescent="0.25">
      <c r="AA51286"/>
      <c r="AB51286"/>
      <c r="AC51286"/>
    </row>
    <row r="51287" spans="27:29" x14ac:dyDescent="0.25">
      <c r="AA51287"/>
      <c r="AB51287"/>
      <c r="AC51287"/>
    </row>
    <row r="51288" spans="27:29" x14ac:dyDescent="0.25">
      <c r="AA51288"/>
      <c r="AB51288"/>
      <c r="AC51288"/>
    </row>
    <row r="51289" spans="27:29" x14ac:dyDescent="0.25">
      <c r="AA51289"/>
      <c r="AB51289"/>
      <c r="AC51289"/>
    </row>
    <row r="51290" spans="27:29" x14ac:dyDescent="0.25">
      <c r="AA51290"/>
      <c r="AB51290"/>
      <c r="AC51290"/>
    </row>
    <row r="51291" spans="27:29" x14ac:dyDescent="0.25">
      <c r="AA51291"/>
      <c r="AB51291"/>
      <c r="AC51291"/>
    </row>
    <row r="51292" spans="27:29" x14ac:dyDescent="0.25">
      <c r="AA51292"/>
      <c r="AB51292"/>
      <c r="AC51292"/>
    </row>
    <row r="51293" spans="27:29" x14ac:dyDescent="0.25">
      <c r="AA51293"/>
      <c r="AB51293"/>
      <c r="AC51293"/>
    </row>
    <row r="51294" spans="27:29" x14ac:dyDescent="0.25">
      <c r="AA51294"/>
      <c r="AB51294"/>
      <c r="AC51294"/>
    </row>
    <row r="51295" spans="27:29" x14ac:dyDescent="0.25">
      <c r="AA51295"/>
      <c r="AB51295"/>
      <c r="AC51295"/>
    </row>
    <row r="51296" spans="27:29" x14ac:dyDescent="0.25">
      <c r="AA51296"/>
      <c r="AB51296"/>
      <c r="AC51296"/>
    </row>
    <row r="51297" spans="27:29" x14ac:dyDescent="0.25">
      <c r="AA51297"/>
      <c r="AB51297"/>
      <c r="AC51297"/>
    </row>
    <row r="51298" spans="27:29" x14ac:dyDescent="0.25">
      <c r="AA51298"/>
      <c r="AB51298"/>
      <c r="AC51298"/>
    </row>
    <row r="51299" spans="27:29" x14ac:dyDescent="0.25">
      <c r="AA51299"/>
      <c r="AB51299"/>
      <c r="AC51299"/>
    </row>
    <row r="51300" spans="27:29" x14ac:dyDescent="0.25">
      <c r="AA51300"/>
      <c r="AB51300"/>
      <c r="AC51300"/>
    </row>
    <row r="51301" spans="27:29" x14ac:dyDescent="0.25">
      <c r="AA51301"/>
      <c r="AB51301"/>
      <c r="AC51301"/>
    </row>
    <row r="51302" spans="27:29" x14ac:dyDescent="0.25">
      <c r="AA51302"/>
      <c r="AB51302"/>
      <c r="AC51302"/>
    </row>
    <row r="51303" spans="27:29" x14ac:dyDescent="0.25">
      <c r="AA51303"/>
      <c r="AB51303"/>
      <c r="AC51303"/>
    </row>
    <row r="51304" spans="27:29" x14ac:dyDescent="0.25">
      <c r="AA51304"/>
      <c r="AB51304"/>
      <c r="AC51304"/>
    </row>
    <row r="51305" spans="27:29" x14ac:dyDescent="0.25">
      <c r="AA51305"/>
      <c r="AB51305"/>
      <c r="AC51305"/>
    </row>
    <row r="51306" spans="27:29" x14ac:dyDescent="0.25">
      <c r="AA51306"/>
      <c r="AB51306"/>
      <c r="AC51306"/>
    </row>
    <row r="51307" spans="27:29" x14ac:dyDescent="0.25">
      <c r="AA51307"/>
      <c r="AB51307"/>
      <c r="AC51307"/>
    </row>
    <row r="51308" spans="27:29" x14ac:dyDescent="0.25">
      <c r="AA51308"/>
      <c r="AB51308"/>
      <c r="AC51308"/>
    </row>
    <row r="51309" spans="27:29" x14ac:dyDescent="0.25">
      <c r="AA51309"/>
      <c r="AB51309"/>
      <c r="AC51309"/>
    </row>
    <row r="51310" spans="27:29" x14ac:dyDescent="0.25">
      <c r="AA51310"/>
      <c r="AB51310"/>
      <c r="AC51310"/>
    </row>
    <row r="51311" spans="27:29" x14ac:dyDescent="0.25">
      <c r="AA51311"/>
      <c r="AB51311"/>
      <c r="AC51311"/>
    </row>
    <row r="51312" spans="27:29" x14ac:dyDescent="0.25">
      <c r="AA51312"/>
      <c r="AB51312"/>
      <c r="AC51312"/>
    </row>
    <row r="51313" spans="27:29" x14ac:dyDescent="0.25">
      <c r="AA51313"/>
      <c r="AB51313"/>
      <c r="AC51313"/>
    </row>
    <row r="51314" spans="27:29" x14ac:dyDescent="0.25">
      <c r="AA51314"/>
      <c r="AB51314"/>
      <c r="AC51314"/>
    </row>
    <row r="51315" spans="27:29" x14ac:dyDescent="0.25">
      <c r="AA51315"/>
      <c r="AB51315"/>
      <c r="AC51315"/>
    </row>
    <row r="51316" spans="27:29" x14ac:dyDescent="0.25">
      <c r="AA51316"/>
      <c r="AB51316"/>
      <c r="AC51316"/>
    </row>
    <row r="51317" spans="27:29" x14ac:dyDescent="0.25">
      <c r="AA51317"/>
      <c r="AB51317"/>
      <c r="AC51317"/>
    </row>
    <row r="51318" spans="27:29" x14ac:dyDescent="0.25">
      <c r="AA51318"/>
      <c r="AB51318"/>
      <c r="AC51318"/>
    </row>
    <row r="51319" spans="27:29" x14ac:dyDescent="0.25">
      <c r="AA51319"/>
      <c r="AB51319"/>
      <c r="AC51319"/>
    </row>
    <row r="51320" spans="27:29" x14ac:dyDescent="0.25">
      <c r="AA51320"/>
      <c r="AB51320"/>
      <c r="AC51320"/>
    </row>
    <row r="51321" spans="27:29" x14ac:dyDescent="0.25">
      <c r="AA51321"/>
      <c r="AB51321"/>
      <c r="AC51321"/>
    </row>
    <row r="51322" spans="27:29" x14ac:dyDescent="0.25">
      <c r="AA51322"/>
      <c r="AB51322"/>
      <c r="AC51322"/>
    </row>
    <row r="51323" spans="27:29" x14ac:dyDescent="0.25">
      <c r="AA51323"/>
      <c r="AB51323"/>
      <c r="AC51323"/>
    </row>
    <row r="51324" spans="27:29" x14ac:dyDescent="0.25">
      <c r="AA51324"/>
      <c r="AB51324"/>
      <c r="AC51324"/>
    </row>
    <row r="51325" spans="27:29" x14ac:dyDescent="0.25">
      <c r="AA51325"/>
      <c r="AB51325"/>
      <c r="AC51325"/>
    </row>
    <row r="51326" spans="27:29" x14ac:dyDescent="0.25">
      <c r="AA51326"/>
      <c r="AB51326"/>
      <c r="AC51326"/>
    </row>
    <row r="51327" spans="27:29" x14ac:dyDescent="0.25">
      <c r="AA51327"/>
      <c r="AB51327"/>
      <c r="AC51327"/>
    </row>
    <row r="51328" spans="27:29" x14ac:dyDescent="0.25">
      <c r="AA51328"/>
      <c r="AB51328"/>
      <c r="AC51328"/>
    </row>
    <row r="51329" spans="27:29" x14ac:dyDescent="0.25">
      <c r="AA51329"/>
      <c r="AB51329"/>
      <c r="AC51329"/>
    </row>
    <row r="51330" spans="27:29" x14ac:dyDescent="0.25">
      <c r="AA51330"/>
      <c r="AB51330"/>
      <c r="AC51330"/>
    </row>
    <row r="51331" spans="27:29" x14ac:dyDescent="0.25">
      <c r="AA51331"/>
      <c r="AB51331"/>
      <c r="AC51331"/>
    </row>
    <row r="51332" spans="27:29" x14ac:dyDescent="0.25">
      <c r="AA51332"/>
      <c r="AB51332"/>
      <c r="AC51332"/>
    </row>
    <row r="51333" spans="27:29" x14ac:dyDescent="0.25">
      <c r="AA51333"/>
      <c r="AB51333"/>
      <c r="AC51333"/>
    </row>
    <row r="51334" spans="27:29" x14ac:dyDescent="0.25">
      <c r="AA51334"/>
      <c r="AB51334"/>
      <c r="AC51334"/>
    </row>
    <row r="51335" spans="27:29" x14ac:dyDescent="0.25">
      <c r="AA51335"/>
      <c r="AB51335"/>
      <c r="AC51335"/>
    </row>
    <row r="51336" spans="27:29" x14ac:dyDescent="0.25">
      <c r="AA51336"/>
      <c r="AB51336"/>
      <c r="AC51336"/>
    </row>
    <row r="51337" spans="27:29" x14ac:dyDescent="0.25">
      <c r="AA51337"/>
      <c r="AB51337"/>
      <c r="AC51337"/>
    </row>
    <row r="51338" spans="27:29" x14ac:dyDescent="0.25">
      <c r="AA51338"/>
      <c r="AB51338"/>
      <c r="AC51338"/>
    </row>
    <row r="51339" spans="27:29" x14ac:dyDescent="0.25">
      <c r="AA51339"/>
      <c r="AB51339"/>
      <c r="AC51339"/>
    </row>
    <row r="51340" spans="27:29" x14ac:dyDescent="0.25">
      <c r="AA51340"/>
      <c r="AB51340"/>
      <c r="AC51340"/>
    </row>
    <row r="51341" spans="27:29" x14ac:dyDescent="0.25">
      <c r="AA51341"/>
      <c r="AB51341"/>
      <c r="AC51341"/>
    </row>
    <row r="51342" spans="27:29" x14ac:dyDescent="0.25">
      <c r="AA51342"/>
      <c r="AB51342"/>
      <c r="AC51342"/>
    </row>
    <row r="51343" spans="27:29" x14ac:dyDescent="0.25">
      <c r="AA51343"/>
      <c r="AB51343"/>
      <c r="AC51343"/>
    </row>
    <row r="51344" spans="27:29" x14ac:dyDescent="0.25">
      <c r="AA51344"/>
      <c r="AB51344"/>
      <c r="AC51344"/>
    </row>
    <row r="51345" spans="27:29" x14ac:dyDescent="0.25">
      <c r="AA51345"/>
      <c r="AB51345"/>
      <c r="AC51345"/>
    </row>
    <row r="51346" spans="27:29" x14ac:dyDescent="0.25">
      <c r="AA51346"/>
      <c r="AB51346"/>
      <c r="AC51346"/>
    </row>
    <row r="51347" spans="27:29" x14ac:dyDescent="0.25">
      <c r="AA51347"/>
      <c r="AB51347"/>
      <c r="AC51347"/>
    </row>
    <row r="51348" spans="27:29" x14ac:dyDescent="0.25">
      <c r="AA51348"/>
      <c r="AB51348"/>
      <c r="AC51348"/>
    </row>
    <row r="51349" spans="27:29" x14ac:dyDescent="0.25">
      <c r="AA51349"/>
      <c r="AB51349"/>
      <c r="AC51349"/>
    </row>
    <row r="51350" spans="27:29" x14ac:dyDescent="0.25">
      <c r="AA51350"/>
      <c r="AB51350"/>
      <c r="AC51350"/>
    </row>
    <row r="51351" spans="27:29" x14ac:dyDescent="0.25">
      <c r="AA51351"/>
      <c r="AB51351"/>
      <c r="AC51351"/>
    </row>
    <row r="51352" spans="27:29" x14ac:dyDescent="0.25">
      <c r="AA51352"/>
      <c r="AB51352"/>
      <c r="AC51352"/>
    </row>
    <row r="51353" spans="27:29" x14ac:dyDescent="0.25">
      <c r="AA51353"/>
      <c r="AB51353"/>
      <c r="AC51353"/>
    </row>
    <row r="51354" spans="27:29" x14ac:dyDescent="0.25">
      <c r="AA51354"/>
      <c r="AB51354"/>
      <c r="AC51354"/>
    </row>
    <row r="51355" spans="27:29" x14ac:dyDescent="0.25">
      <c r="AA51355"/>
      <c r="AB51355"/>
      <c r="AC51355"/>
    </row>
    <row r="51356" spans="27:29" x14ac:dyDescent="0.25">
      <c r="AA51356"/>
      <c r="AB51356"/>
      <c r="AC51356"/>
    </row>
    <row r="51357" spans="27:29" x14ac:dyDescent="0.25">
      <c r="AA51357"/>
      <c r="AB51357"/>
      <c r="AC51357"/>
    </row>
    <row r="51358" spans="27:29" x14ac:dyDescent="0.25">
      <c r="AA51358"/>
      <c r="AB51358"/>
      <c r="AC51358"/>
    </row>
    <row r="51359" spans="27:29" x14ac:dyDescent="0.25">
      <c r="AA51359"/>
      <c r="AB51359"/>
      <c r="AC51359"/>
    </row>
    <row r="51360" spans="27:29" x14ac:dyDescent="0.25">
      <c r="AA51360"/>
      <c r="AB51360"/>
      <c r="AC51360"/>
    </row>
    <row r="51361" spans="27:29" x14ac:dyDescent="0.25">
      <c r="AA51361"/>
      <c r="AB51361"/>
      <c r="AC51361"/>
    </row>
    <row r="51362" spans="27:29" x14ac:dyDescent="0.25">
      <c r="AA51362"/>
      <c r="AB51362"/>
      <c r="AC51362"/>
    </row>
    <row r="51363" spans="27:29" x14ac:dyDescent="0.25">
      <c r="AA51363"/>
      <c r="AB51363"/>
      <c r="AC51363"/>
    </row>
    <row r="51364" spans="27:29" x14ac:dyDescent="0.25">
      <c r="AA51364"/>
      <c r="AB51364"/>
      <c r="AC51364"/>
    </row>
    <row r="51365" spans="27:29" x14ac:dyDescent="0.25">
      <c r="AA51365"/>
      <c r="AB51365"/>
      <c r="AC51365"/>
    </row>
    <row r="51366" spans="27:29" x14ac:dyDescent="0.25">
      <c r="AA51366"/>
      <c r="AB51366"/>
      <c r="AC51366"/>
    </row>
    <row r="51367" spans="27:29" x14ac:dyDescent="0.25">
      <c r="AA51367"/>
      <c r="AB51367"/>
      <c r="AC51367"/>
    </row>
    <row r="51368" spans="27:29" x14ac:dyDescent="0.25">
      <c r="AA51368"/>
      <c r="AB51368"/>
      <c r="AC51368"/>
    </row>
    <row r="51369" spans="27:29" x14ac:dyDescent="0.25">
      <c r="AA51369"/>
      <c r="AB51369"/>
      <c r="AC51369"/>
    </row>
    <row r="51370" spans="27:29" x14ac:dyDescent="0.25">
      <c r="AA51370"/>
      <c r="AB51370"/>
      <c r="AC51370"/>
    </row>
    <row r="51371" spans="27:29" x14ac:dyDescent="0.25">
      <c r="AA51371"/>
      <c r="AB51371"/>
      <c r="AC51371"/>
    </row>
    <row r="51372" spans="27:29" x14ac:dyDescent="0.25">
      <c r="AA51372"/>
      <c r="AB51372"/>
      <c r="AC51372"/>
    </row>
    <row r="51373" spans="27:29" x14ac:dyDescent="0.25">
      <c r="AA51373"/>
      <c r="AB51373"/>
      <c r="AC51373"/>
    </row>
    <row r="51374" spans="27:29" x14ac:dyDescent="0.25">
      <c r="AA51374"/>
      <c r="AB51374"/>
      <c r="AC51374"/>
    </row>
    <row r="51375" spans="27:29" x14ac:dyDescent="0.25">
      <c r="AA51375"/>
      <c r="AB51375"/>
      <c r="AC51375"/>
    </row>
    <row r="51376" spans="27:29" x14ac:dyDescent="0.25">
      <c r="AA51376"/>
      <c r="AB51376"/>
      <c r="AC51376"/>
    </row>
    <row r="51377" spans="27:29" x14ac:dyDescent="0.25">
      <c r="AA51377"/>
      <c r="AB51377"/>
      <c r="AC51377"/>
    </row>
    <row r="51378" spans="27:29" x14ac:dyDescent="0.25">
      <c r="AA51378"/>
      <c r="AB51378"/>
      <c r="AC51378"/>
    </row>
    <row r="51379" spans="27:29" x14ac:dyDescent="0.25">
      <c r="AA51379"/>
      <c r="AB51379"/>
      <c r="AC51379"/>
    </row>
    <row r="51380" spans="27:29" x14ac:dyDescent="0.25">
      <c r="AA51380"/>
      <c r="AB51380"/>
      <c r="AC51380"/>
    </row>
    <row r="51381" spans="27:29" x14ac:dyDescent="0.25">
      <c r="AA51381"/>
      <c r="AB51381"/>
      <c r="AC51381"/>
    </row>
    <row r="51382" spans="27:29" x14ac:dyDescent="0.25">
      <c r="AA51382"/>
      <c r="AB51382"/>
      <c r="AC51382"/>
    </row>
    <row r="51383" spans="27:29" x14ac:dyDescent="0.25">
      <c r="AA51383"/>
      <c r="AB51383"/>
      <c r="AC51383"/>
    </row>
    <row r="51384" spans="27:29" x14ac:dyDescent="0.25">
      <c r="AA51384"/>
      <c r="AB51384"/>
      <c r="AC51384"/>
    </row>
    <row r="51385" spans="27:29" x14ac:dyDescent="0.25">
      <c r="AA51385"/>
      <c r="AB51385"/>
      <c r="AC51385"/>
    </row>
    <row r="51386" spans="27:29" x14ac:dyDescent="0.25">
      <c r="AA51386"/>
      <c r="AB51386"/>
      <c r="AC51386"/>
    </row>
    <row r="51387" spans="27:29" x14ac:dyDescent="0.25">
      <c r="AA51387"/>
      <c r="AB51387"/>
      <c r="AC51387"/>
    </row>
    <row r="51388" spans="27:29" x14ac:dyDescent="0.25">
      <c r="AA51388"/>
      <c r="AB51388"/>
      <c r="AC51388"/>
    </row>
    <row r="51389" spans="27:29" x14ac:dyDescent="0.25">
      <c r="AA51389"/>
      <c r="AB51389"/>
      <c r="AC51389"/>
    </row>
    <row r="51390" spans="27:29" x14ac:dyDescent="0.25">
      <c r="AA51390"/>
      <c r="AB51390"/>
      <c r="AC51390"/>
    </row>
    <row r="51391" spans="27:29" x14ac:dyDescent="0.25">
      <c r="AA51391"/>
      <c r="AB51391"/>
      <c r="AC51391"/>
    </row>
    <row r="51392" spans="27:29" x14ac:dyDescent="0.25">
      <c r="AA51392"/>
      <c r="AB51392"/>
      <c r="AC51392"/>
    </row>
    <row r="51393" spans="27:29" x14ac:dyDescent="0.25">
      <c r="AA51393"/>
      <c r="AB51393"/>
      <c r="AC51393"/>
    </row>
    <row r="51394" spans="27:29" x14ac:dyDescent="0.25">
      <c r="AA51394"/>
      <c r="AB51394"/>
      <c r="AC51394"/>
    </row>
    <row r="51395" spans="27:29" x14ac:dyDescent="0.25">
      <c r="AA51395"/>
      <c r="AB51395"/>
      <c r="AC51395"/>
    </row>
    <row r="51396" spans="27:29" x14ac:dyDescent="0.25">
      <c r="AA51396"/>
      <c r="AB51396"/>
      <c r="AC51396"/>
    </row>
    <row r="51397" spans="27:29" x14ac:dyDescent="0.25">
      <c r="AA51397"/>
      <c r="AB51397"/>
      <c r="AC51397"/>
    </row>
    <row r="51398" spans="27:29" x14ac:dyDescent="0.25">
      <c r="AA51398"/>
      <c r="AB51398"/>
      <c r="AC51398"/>
    </row>
    <row r="51399" spans="27:29" x14ac:dyDescent="0.25">
      <c r="AA51399"/>
      <c r="AB51399"/>
      <c r="AC51399"/>
    </row>
    <row r="51400" spans="27:29" x14ac:dyDescent="0.25">
      <c r="AA51400"/>
      <c r="AB51400"/>
      <c r="AC51400"/>
    </row>
    <row r="51401" spans="27:29" x14ac:dyDescent="0.25">
      <c r="AA51401"/>
      <c r="AB51401"/>
      <c r="AC51401"/>
    </row>
    <row r="51402" spans="27:29" x14ac:dyDescent="0.25">
      <c r="AA51402"/>
      <c r="AB51402"/>
      <c r="AC51402"/>
    </row>
    <row r="51403" spans="27:29" x14ac:dyDescent="0.25">
      <c r="AA51403"/>
      <c r="AB51403"/>
      <c r="AC51403"/>
    </row>
    <row r="51404" spans="27:29" x14ac:dyDescent="0.25">
      <c r="AA51404"/>
      <c r="AB51404"/>
      <c r="AC51404"/>
    </row>
    <row r="51405" spans="27:29" x14ac:dyDescent="0.25">
      <c r="AA51405"/>
      <c r="AB51405"/>
      <c r="AC51405"/>
    </row>
    <row r="51406" spans="27:29" x14ac:dyDescent="0.25">
      <c r="AA51406"/>
      <c r="AB51406"/>
      <c r="AC51406"/>
    </row>
    <row r="51407" spans="27:29" x14ac:dyDescent="0.25">
      <c r="AA51407"/>
      <c r="AB51407"/>
      <c r="AC51407"/>
    </row>
    <row r="51408" spans="27:29" x14ac:dyDescent="0.25">
      <c r="AA51408"/>
      <c r="AB51408"/>
      <c r="AC51408"/>
    </row>
    <row r="51409" spans="27:29" x14ac:dyDescent="0.25">
      <c r="AA51409"/>
      <c r="AB51409"/>
      <c r="AC51409"/>
    </row>
    <row r="51410" spans="27:29" x14ac:dyDescent="0.25">
      <c r="AA51410"/>
      <c r="AB51410"/>
      <c r="AC51410"/>
    </row>
    <row r="51411" spans="27:29" x14ac:dyDescent="0.25">
      <c r="AA51411"/>
      <c r="AB51411"/>
      <c r="AC51411"/>
    </row>
    <row r="51412" spans="27:29" x14ac:dyDescent="0.25">
      <c r="AA51412"/>
      <c r="AB51412"/>
      <c r="AC51412"/>
    </row>
    <row r="51413" spans="27:29" x14ac:dyDescent="0.25">
      <c r="AA51413"/>
      <c r="AB51413"/>
      <c r="AC51413"/>
    </row>
    <row r="51414" spans="27:29" x14ac:dyDescent="0.25">
      <c r="AA51414"/>
      <c r="AB51414"/>
      <c r="AC51414"/>
    </row>
    <row r="51415" spans="27:29" x14ac:dyDescent="0.25">
      <c r="AA51415"/>
      <c r="AB51415"/>
      <c r="AC51415"/>
    </row>
    <row r="51416" spans="27:29" x14ac:dyDescent="0.25">
      <c r="AA51416"/>
      <c r="AB51416"/>
      <c r="AC51416"/>
    </row>
    <row r="51417" spans="27:29" x14ac:dyDescent="0.25">
      <c r="AA51417"/>
      <c r="AB51417"/>
      <c r="AC51417"/>
    </row>
    <row r="51418" spans="27:29" x14ac:dyDescent="0.25">
      <c r="AA51418"/>
      <c r="AB51418"/>
      <c r="AC51418"/>
    </row>
    <row r="51419" spans="27:29" x14ac:dyDescent="0.25">
      <c r="AA51419"/>
      <c r="AB51419"/>
      <c r="AC51419"/>
    </row>
    <row r="51420" spans="27:29" x14ac:dyDescent="0.25">
      <c r="AA51420"/>
      <c r="AB51420"/>
      <c r="AC51420"/>
    </row>
    <row r="51421" spans="27:29" x14ac:dyDescent="0.25">
      <c r="AA51421"/>
      <c r="AB51421"/>
      <c r="AC51421"/>
    </row>
    <row r="51422" spans="27:29" x14ac:dyDescent="0.25">
      <c r="AA51422"/>
      <c r="AB51422"/>
      <c r="AC51422"/>
    </row>
    <row r="51423" spans="27:29" x14ac:dyDescent="0.25">
      <c r="AA51423"/>
      <c r="AB51423"/>
      <c r="AC51423"/>
    </row>
    <row r="51424" spans="27:29" x14ac:dyDescent="0.25">
      <c r="AA51424"/>
      <c r="AB51424"/>
      <c r="AC51424"/>
    </row>
    <row r="51425" spans="27:29" x14ac:dyDescent="0.25">
      <c r="AA51425"/>
      <c r="AB51425"/>
      <c r="AC51425"/>
    </row>
    <row r="51426" spans="27:29" x14ac:dyDescent="0.25">
      <c r="AA51426"/>
      <c r="AB51426"/>
      <c r="AC51426"/>
    </row>
    <row r="51427" spans="27:29" x14ac:dyDescent="0.25">
      <c r="AA51427"/>
      <c r="AB51427"/>
      <c r="AC51427"/>
    </row>
    <row r="51428" spans="27:29" x14ac:dyDescent="0.25">
      <c r="AA51428"/>
      <c r="AB51428"/>
      <c r="AC51428"/>
    </row>
    <row r="51429" spans="27:29" x14ac:dyDescent="0.25">
      <c r="AA51429"/>
      <c r="AB51429"/>
      <c r="AC51429"/>
    </row>
    <row r="51430" spans="27:29" x14ac:dyDescent="0.25">
      <c r="AA51430"/>
      <c r="AB51430"/>
      <c r="AC51430"/>
    </row>
    <row r="51431" spans="27:29" x14ac:dyDescent="0.25">
      <c r="AA51431"/>
      <c r="AB51431"/>
      <c r="AC51431"/>
    </row>
    <row r="51432" spans="27:29" x14ac:dyDescent="0.25">
      <c r="AA51432"/>
      <c r="AB51432"/>
      <c r="AC51432"/>
    </row>
    <row r="51433" spans="27:29" x14ac:dyDescent="0.25">
      <c r="AA51433"/>
      <c r="AB51433"/>
      <c r="AC51433"/>
    </row>
    <row r="51434" spans="27:29" x14ac:dyDescent="0.25">
      <c r="AA51434"/>
      <c r="AB51434"/>
      <c r="AC51434"/>
    </row>
    <row r="51435" spans="27:29" x14ac:dyDescent="0.25">
      <c r="AA51435"/>
      <c r="AB51435"/>
      <c r="AC51435"/>
    </row>
    <row r="51436" spans="27:29" x14ac:dyDescent="0.25">
      <c r="AA51436"/>
      <c r="AB51436"/>
      <c r="AC51436"/>
    </row>
    <row r="51437" spans="27:29" x14ac:dyDescent="0.25">
      <c r="AA51437"/>
      <c r="AB51437"/>
      <c r="AC51437"/>
    </row>
    <row r="51438" spans="27:29" x14ac:dyDescent="0.25">
      <c r="AA51438"/>
      <c r="AB51438"/>
      <c r="AC51438"/>
    </row>
    <row r="51439" spans="27:29" x14ac:dyDescent="0.25">
      <c r="AA51439"/>
      <c r="AB51439"/>
      <c r="AC51439"/>
    </row>
    <row r="51440" spans="27:29" x14ac:dyDescent="0.25">
      <c r="AA51440"/>
      <c r="AB51440"/>
      <c r="AC51440"/>
    </row>
    <row r="51441" spans="27:29" x14ac:dyDescent="0.25">
      <c r="AA51441"/>
      <c r="AB51441"/>
      <c r="AC51441"/>
    </row>
    <row r="51442" spans="27:29" x14ac:dyDescent="0.25">
      <c r="AA51442"/>
      <c r="AB51442"/>
      <c r="AC51442"/>
    </row>
    <row r="51443" spans="27:29" x14ac:dyDescent="0.25">
      <c r="AA51443"/>
      <c r="AB51443"/>
      <c r="AC51443"/>
    </row>
    <row r="51444" spans="27:29" x14ac:dyDescent="0.25">
      <c r="AA51444"/>
      <c r="AB51444"/>
      <c r="AC51444"/>
    </row>
    <row r="51445" spans="27:29" x14ac:dyDescent="0.25">
      <c r="AA51445"/>
      <c r="AB51445"/>
      <c r="AC51445"/>
    </row>
    <row r="51446" spans="27:29" x14ac:dyDescent="0.25">
      <c r="AA51446"/>
      <c r="AB51446"/>
      <c r="AC51446"/>
    </row>
    <row r="51447" spans="27:29" x14ac:dyDescent="0.25">
      <c r="AA51447"/>
      <c r="AB51447"/>
      <c r="AC51447"/>
    </row>
    <row r="51448" spans="27:29" x14ac:dyDescent="0.25">
      <c r="AA51448"/>
      <c r="AB51448"/>
      <c r="AC51448"/>
    </row>
    <row r="51449" spans="27:29" x14ac:dyDescent="0.25">
      <c r="AA51449"/>
      <c r="AB51449"/>
      <c r="AC51449"/>
    </row>
    <row r="51450" spans="27:29" x14ac:dyDescent="0.25">
      <c r="AA51450"/>
      <c r="AB51450"/>
      <c r="AC51450"/>
    </row>
    <row r="51451" spans="27:29" x14ac:dyDescent="0.25">
      <c r="AA51451"/>
      <c r="AB51451"/>
      <c r="AC51451"/>
    </row>
    <row r="51452" spans="27:29" x14ac:dyDescent="0.25">
      <c r="AA51452"/>
      <c r="AB51452"/>
      <c r="AC51452"/>
    </row>
    <row r="51453" spans="27:29" x14ac:dyDescent="0.25">
      <c r="AA51453"/>
      <c r="AB51453"/>
      <c r="AC51453"/>
    </row>
    <row r="51454" spans="27:29" x14ac:dyDescent="0.25">
      <c r="AA51454"/>
      <c r="AB51454"/>
      <c r="AC51454"/>
    </row>
    <row r="51455" spans="27:29" x14ac:dyDescent="0.25">
      <c r="AA51455"/>
      <c r="AB51455"/>
      <c r="AC51455"/>
    </row>
    <row r="51456" spans="27:29" x14ac:dyDescent="0.25">
      <c r="AA51456"/>
      <c r="AB51456"/>
      <c r="AC51456"/>
    </row>
    <row r="51457" spans="27:29" x14ac:dyDescent="0.25">
      <c r="AA51457"/>
      <c r="AB51457"/>
      <c r="AC51457"/>
    </row>
    <row r="51458" spans="27:29" x14ac:dyDescent="0.25">
      <c r="AA51458"/>
      <c r="AB51458"/>
      <c r="AC51458"/>
    </row>
    <row r="51459" spans="27:29" x14ac:dyDescent="0.25">
      <c r="AA51459"/>
      <c r="AB51459"/>
      <c r="AC51459"/>
    </row>
    <row r="51460" spans="27:29" x14ac:dyDescent="0.25">
      <c r="AA51460"/>
      <c r="AB51460"/>
      <c r="AC51460"/>
    </row>
    <row r="51461" spans="27:29" x14ac:dyDescent="0.25">
      <c r="AA51461"/>
      <c r="AB51461"/>
      <c r="AC51461"/>
    </row>
    <row r="51462" spans="27:29" x14ac:dyDescent="0.25">
      <c r="AA51462"/>
      <c r="AB51462"/>
      <c r="AC51462"/>
    </row>
    <row r="51463" spans="27:29" x14ac:dyDescent="0.25">
      <c r="AA51463"/>
      <c r="AB51463"/>
      <c r="AC51463"/>
    </row>
    <row r="51464" spans="27:29" x14ac:dyDescent="0.25">
      <c r="AA51464"/>
      <c r="AB51464"/>
      <c r="AC51464"/>
    </row>
    <row r="51465" spans="27:29" x14ac:dyDescent="0.25">
      <c r="AA51465"/>
      <c r="AB51465"/>
      <c r="AC51465"/>
    </row>
    <row r="51466" spans="27:29" x14ac:dyDescent="0.25">
      <c r="AA51466"/>
      <c r="AB51466"/>
      <c r="AC51466"/>
    </row>
    <row r="51467" spans="27:29" x14ac:dyDescent="0.25">
      <c r="AA51467"/>
      <c r="AB51467"/>
      <c r="AC51467"/>
    </row>
    <row r="51468" spans="27:29" x14ac:dyDescent="0.25">
      <c r="AA51468"/>
      <c r="AB51468"/>
      <c r="AC51468"/>
    </row>
    <row r="51469" spans="27:29" x14ac:dyDescent="0.25">
      <c r="AA51469"/>
      <c r="AB51469"/>
      <c r="AC51469"/>
    </row>
    <row r="51470" spans="27:29" x14ac:dyDescent="0.25">
      <c r="AA51470"/>
      <c r="AB51470"/>
      <c r="AC51470"/>
    </row>
    <row r="51471" spans="27:29" x14ac:dyDescent="0.25">
      <c r="AA51471"/>
      <c r="AB51471"/>
      <c r="AC51471"/>
    </row>
    <row r="51472" spans="27:29" x14ac:dyDescent="0.25">
      <c r="AA51472"/>
      <c r="AB51472"/>
      <c r="AC51472"/>
    </row>
    <row r="51473" spans="27:29" x14ac:dyDescent="0.25">
      <c r="AA51473"/>
      <c r="AB51473"/>
      <c r="AC51473"/>
    </row>
    <row r="51474" spans="27:29" x14ac:dyDescent="0.25">
      <c r="AA51474"/>
      <c r="AB51474"/>
      <c r="AC51474"/>
    </row>
    <row r="51475" spans="27:29" x14ac:dyDescent="0.25">
      <c r="AA51475"/>
      <c r="AB51475"/>
      <c r="AC51475"/>
    </row>
    <row r="51476" spans="27:29" x14ac:dyDescent="0.25">
      <c r="AA51476"/>
      <c r="AB51476"/>
      <c r="AC51476"/>
    </row>
    <row r="51477" spans="27:29" x14ac:dyDescent="0.25">
      <c r="AA51477"/>
      <c r="AB51477"/>
      <c r="AC51477"/>
    </row>
    <row r="51478" spans="27:29" x14ac:dyDescent="0.25">
      <c r="AA51478"/>
      <c r="AB51478"/>
      <c r="AC51478"/>
    </row>
    <row r="51479" spans="27:29" x14ac:dyDescent="0.25">
      <c r="AA51479"/>
      <c r="AB51479"/>
      <c r="AC51479"/>
    </row>
    <row r="51480" spans="27:29" x14ac:dyDescent="0.25">
      <c r="AA51480"/>
      <c r="AB51480"/>
      <c r="AC51480"/>
    </row>
    <row r="51481" spans="27:29" x14ac:dyDescent="0.25">
      <c r="AA51481"/>
      <c r="AB51481"/>
      <c r="AC51481"/>
    </row>
    <row r="51482" spans="27:29" x14ac:dyDescent="0.25">
      <c r="AA51482"/>
      <c r="AB51482"/>
      <c r="AC51482"/>
    </row>
    <row r="51483" spans="27:29" x14ac:dyDescent="0.25">
      <c r="AA51483"/>
      <c r="AB51483"/>
      <c r="AC51483"/>
    </row>
    <row r="51484" spans="27:29" x14ac:dyDescent="0.25">
      <c r="AA51484"/>
      <c r="AB51484"/>
      <c r="AC51484"/>
    </row>
    <row r="51485" spans="27:29" x14ac:dyDescent="0.25">
      <c r="AA51485"/>
      <c r="AB51485"/>
      <c r="AC51485"/>
    </row>
    <row r="51486" spans="27:29" x14ac:dyDescent="0.25">
      <c r="AA51486"/>
      <c r="AB51486"/>
      <c r="AC51486"/>
    </row>
    <row r="51487" spans="27:29" x14ac:dyDescent="0.25">
      <c r="AA51487"/>
      <c r="AB51487"/>
      <c r="AC51487"/>
    </row>
    <row r="51488" spans="27:29" x14ac:dyDescent="0.25">
      <c r="AA51488"/>
      <c r="AB51488"/>
      <c r="AC51488"/>
    </row>
    <row r="51489" spans="27:29" x14ac:dyDescent="0.25">
      <c r="AA51489"/>
      <c r="AB51489"/>
      <c r="AC51489"/>
    </row>
    <row r="51490" spans="27:29" x14ac:dyDescent="0.25">
      <c r="AA51490"/>
      <c r="AB51490"/>
      <c r="AC51490"/>
    </row>
    <row r="51491" spans="27:29" x14ac:dyDescent="0.25">
      <c r="AA51491"/>
      <c r="AB51491"/>
      <c r="AC51491"/>
    </row>
    <row r="51492" spans="27:29" x14ac:dyDescent="0.25">
      <c r="AA51492"/>
      <c r="AB51492"/>
      <c r="AC51492"/>
    </row>
    <row r="51493" spans="27:29" x14ac:dyDescent="0.25">
      <c r="AA51493"/>
      <c r="AB51493"/>
      <c r="AC51493"/>
    </row>
    <row r="51494" spans="27:29" x14ac:dyDescent="0.25">
      <c r="AA51494"/>
      <c r="AB51494"/>
      <c r="AC51494"/>
    </row>
    <row r="51495" spans="27:29" x14ac:dyDescent="0.25">
      <c r="AA51495"/>
      <c r="AB51495"/>
      <c r="AC51495"/>
    </row>
    <row r="51496" spans="27:29" x14ac:dyDescent="0.25">
      <c r="AA51496"/>
      <c r="AB51496"/>
      <c r="AC51496"/>
    </row>
    <row r="51497" spans="27:29" x14ac:dyDescent="0.25">
      <c r="AA51497"/>
      <c r="AB51497"/>
      <c r="AC51497"/>
    </row>
    <row r="51498" spans="27:29" x14ac:dyDescent="0.25">
      <c r="AA51498"/>
      <c r="AB51498"/>
      <c r="AC51498"/>
    </row>
    <row r="51499" spans="27:29" x14ac:dyDescent="0.25">
      <c r="AA51499"/>
      <c r="AB51499"/>
      <c r="AC51499"/>
    </row>
    <row r="51500" spans="27:29" x14ac:dyDescent="0.25">
      <c r="AA51500"/>
      <c r="AB51500"/>
      <c r="AC51500"/>
    </row>
    <row r="51501" spans="27:29" x14ac:dyDescent="0.25">
      <c r="AA51501"/>
      <c r="AB51501"/>
      <c r="AC51501"/>
    </row>
    <row r="51502" spans="27:29" x14ac:dyDescent="0.25">
      <c r="AA51502"/>
      <c r="AB51502"/>
      <c r="AC51502"/>
    </row>
    <row r="51503" spans="27:29" x14ac:dyDescent="0.25">
      <c r="AA51503"/>
      <c r="AB51503"/>
      <c r="AC51503"/>
    </row>
    <row r="51504" spans="27:29" x14ac:dyDescent="0.25">
      <c r="AA51504"/>
      <c r="AB51504"/>
      <c r="AC51504"/>
    </row>
    <row r="51505" spans="27:29" x14ac:dyDescent="0.25">
      <c r="AA51505"/>
      <c r="AB51505"/>
      <c r="AC51505"/>
    </row>
    <row r="51506" spans="27:29" x14ac:dyDescent="0.25">
      <c r="AA51506"/>
      <c r="AB51506"/>
      <c r="AC51506"/>
    </row>
    <row r="51507" spans="27:29" x14ac:dyDescent="0.25">
      <c r="AA51507"/>
      <c r="AB51507"/>
      <c r="AC51507"/>
    </row>
    <row r="51508" spans="27:29" x14ac:dyDescent="0.25">
      <c r="AA51508"/>
      <c r="AB51508"/>
      <c r="AC51508"/>
    </row>
    <row r="51509" spans="27:29" x14ac:dyDescent="0.25">
      <c r="AA51509"/>
      <c r="AB51509"/>
      <c r="AC51509"/>
    </row>
    <row r="51510" spans="27:29" x14ac:dyDescent="0.25">
      <c r="AA51510"/>
      <c r="AB51510"/>
      <c r="AC51510"/>
    </row>
    <row r="51511" spans="27:29" x14ac:dyDescent="0.25">
      <c r="AA51511"/>
      <c r="AB51511"/>
      <c r="AC51511"/>
    </row>
    <row r="51512" spans="27:29" x14ac:dyDescent="0.25">
      <c r="AA51512"/>
      <c r="AB51512"/>
      <c r="AC51512"/>
    </row>
    <row r="51513" spans="27:29" x14ac:dyDescent="0.25">
      <c r="AA51513"/>
      <c r="AB51513"/>
      <c r="AC51513"/>
    </row>
    <row r="51514" spans="27:29" x14ac:dyDescent="0.25">
      <c r="AA51514"/>
      <c r="AB51514"/>
      <c r="AC51514"/>
    </row>
    <row r="51515" spans="27:29" x14ac:dyDescent="0.25">
      <c r="AA51515"/>
      <c r="AB51515"/>
      <c r="AC51515"/>
    </row>
    <row r="51516" spans="27:29" x14ac:dyDescent="0.25">
      <c r="AA51516"/>
      <c r="AB51516"/>
      <c r="AC51516"/>
    </row>
    <row r="51517" spans="27:29" x14ac:dyDescent="0.25">
      <c r="AA51517"/>
      <c r="AB51517"/>
      <c r="AC51517"/>
    </row>
    <row r="51518" spans="27:29" x14ac:dyDescent="0.25">
      <c r="AA51518"/>
      <c r="AB51518"/>
      <c r="AC51518"/>
    </row>
    <row r="51519" spans="27:29" x14ac:dyDescent="0.25">
      <c r="AA51519"/>
      <c r="AB51519"/>
      <c r="AC51519"/>
    </row>
    <row r="51520" spans="27:29" x14ac:dyDescent="0.25">
      <c r="AA51520"/>
      <c r="AB51520"/>
      <c r="AC51520"/>
    </row>
    <row r="51521" spans="27:29" x14ac:dyDescent="0.25">
      <c r="AA51521"/>
      <c r="AB51521"/>
      <c r="AC51521"/>
    </row>
    <row r="51522" spans="27:29" x14ac:dyDescent="0.25">
      <c r="AA51522"/>
      <c r="AB51522"/>
      <c r="AC51522"/>
    </row>
    <row r="51523" spans="27:29" x14ac:dyDescent="0.25">
      <c r="AA51523"/>
      <c r="AB51523"/>
      <c r="AC51523"/>
    </row>
    <row r="51524" spans="27:29" x14ac:dyDescent="0.25">
      <c r="AA51524"/>
      <c r="AB51524"/>
      <c r="AC51524"/>
    </row>
    <row r="51525" spans="27:29" x14ac:dyDescent="0.25">
      <c r="AA51525"/>
      <c r="AB51525"/>
      <c r="AC51525"/>
    </row>
    <row r="51526" spans="27:29" x14ac:dyDescent="0.25">
      <c r="AA51526"/>
      <c r="AB51526"/>
      <c r="AC51526"/>
    </row>
    <row r="51527" spans="27:29" x14ac:dyDescent="0.25">
      <c r="AA51527"/>
      <c r="AB51527"/>
      <c r="AC51527"/>
    </row>
    <row r="51528" spans="27:29" x14ac:dyDescent="0.25">
      <c r="AA51528"/>
      <c r="AB51528"/>
      <c r="AC51528"/>
    </row>
    <row r="51529" spans="27:29" x14ac:dyDescent="0.25">
      <c r="AA51529"/>
      <c r="AB51529"/>
      <c r="AC51529"/>
    </row>
    <row r="51530" spans="27:29" x14ac:dyDescent="0.25">
      <c r="AA51530"/>
      <c r="AB51530"/>
      <c r="AC51530"/>
    </row>
    <row r="51531" spans="27:29" x14ac:dyDescent="0.25">
      <c r="AA51531"/>
      <c r="AB51531"/>
      <c r="AC51531"/>
    </row>
    <row r="51532" spans="27:29" x14ac:dyDescent="0.25">
      <c r="AA51532"/>
      <c r="AB51532"/>
      <c r="AC51532"/>
    </row>
    <row r="51533" spans="27:29" x14ac:dyDescent="0.25">
      <c r="AA51533"/>
      <c r="AB51533"/>
      <c r="AC51533"/>
    </row>
    <row r="51534" spans="27:29" x14ac:dyDescent="0.25">
      <c r="AA51534"/>
      <c r="AB51534"/>
      <c r="AC51534"/>
    </row>
    <row r="51535" spans="27:29" x14ac:dyDescent="0.25">
      <c r="AA51535"/>
      <c r="AB51535"/>
      <c r="AC51535"/>
    </row>
    <row r="51536" spans="27:29" x14ac:dyDescent="0.25">
      <c r="AA51536"/>
      <c r="AB51536"/>
      <c r="AC51536"/>
    </row>
    <row r="51537" spans="27:29" x14ac:dyDescent="0.25">
      <c r="AA51537"/>
      <c r="AB51537"/>
      <c r="AC51537"/>
    </row>
    <row r="51538" spans="27:29" x14ac:dyDescent="0.25">
      <c r="AA51538"/>
      <c r="AB51538"/>
      <c r="AC51538"/>
    </row>
    <row r="51539" spans="27:29" x14ac:dyDescent="0.25">
      <c r="AA51539"/>
      <c r="AB51539"/>
      <c r="AC51539"/>
    </row>
    <row r="51540" spans="27:29" x14ac:dyDescent="0.25">
      <c r="AA51540"/>
      <c r="AB51540"/>
      <c r="AC51540"/>
    </row>
    <row r="51541" spans="27:29" x14ac:dyDescent="0.25">
      <c r="AA51541"/>
      <c r="AB51541"/>
      <c r="AC51541"/>
    </row>
    <row r="51542" spans="27:29" x14ac:dyDescent="0.25">
      <c r="AA51542"/>
      <c r="AB51542"/>
      <c r="AC51542"/>
    </row>
    <row r="51543" spans="27:29" x14ac:dyDescent="0.25">
      <c r="AA51543"/>
      <c r="AB51543"/>
      <c r="AC51543"/>
    </row>
    <row r="51544" spans="27:29" x14ac:dyDescent="0.25">
      <c r="AA51544"/>
      <c r="AB51544"/>
      <c r="AC51544"/>
    </row>
    <row r="51545" spans="27:29" x14ac:dyDescent="0.25">
      <c r="AA51545"/>
      <c r="AB51545"/>
      <c r="AC51545"/>
    </row>
    <row r="51546" spans="27:29" x14ac:dyDescent="0.25">
      <c r="AA51546"/>
      <c r="AB51546"/>
      <c r="AC51546"/>
    </row>
    <row r="51547" spans="27:29" x14ac:dyDescent="0.25">
      <c r="AA51547"/>
      <c r="AB51547"/>
      <c r="AC51547"/>
    </row>
    <row r="51548" spans="27:29" x14ac:dyDescent="0.25">
      <c r="AA51548"/>
      <c r="AB51548"/>
      <c r="AC51548"/>
    </row>
    <row r="51549" spans="27:29" x14ac:dyDescent="0.25">
      <c r="AA51549"/>
      <c r="AB51549"/>
      <c r="AC51549"/>
    </row>
    <row r="51550" spans="27:29" x14ac:dyDescent="0.25">
      <c r="AA51550"/>
      <c r="AB51550"/>
      <c r="AC51550"/>
    </row>
    <row r="51551" spans="27:29" x14ac:dyDescent="0.25">
      <c r="AA51551"/>
      <c r="AB51551"/>
      <c r="AC51551"/>
    </row>
    <row r="51552" spans="27:29" x14ac:dyDescent="0.25">
      <c r="AA51552"/>
      <c r="AB51552"/>
      <c r="AC51552"/>
    </row>
    <row r="51553" spans="27:29" x14ac:dyDescent="0.25">
      <c r="AA51553"/>
      <c r="AB51553"/>
      <c r="AC51553"/>
    </row>
    <row r="51554" spans="27:29" x14ac:dyDescent="0.25">
      <c r="AA51554"/>
      <c r="AB51554"/>
      <c r="AC51554"/>
    </row>
    <row r="51555" spans="27:29" x14ac:dyDescent="0.25">
      <c r="AA51555"/>
      <c r="AB51555"/>
      <c r="AC51555"/>
    </row>
    <row r="51556" spans="27:29" x14ac:dyDescent="0.25">
      <c r="AA51556"/>
      <c r="AB51556"/>
      <c r="AC51556"/>
    </row>
    <row r="51557" spans="27:29" x14ac:dyDescent="0.25">
      <c r="AA51557"/>
      <c r="AB51557"/>
      <c r="AC51557"/>
    </row>
    <row r="51558" spans="27:29" x14ac:dyDescent="0.25">
      <c r="AA51558"/>
      <c r="AB51558"/>
      <c r="AC51558"/>
    </row>
    <row r="51559" spans="27:29" x14ac:dyDescent="0.25">
      <c r="AA51559"/>
      <c r="AB51559"/>
      <c r="AC51559"/>
    </row>
    <row r="51560" spans="27:29" x14ac:dyDescent="0.25">
      <c r="AA51560"/>
      <c r="AB51560"/>
      <c r="AC51560"/>
    </row>
    <row r="51561" spans="27:29" x14ac:dyDescent="0.25">
      <c r="AA51561"/>
      <c r="AB51561"/>
      <c r="AC51561"/>
    </row>
    <row r="51562" spans="27:29" x14ac:dyDescent="0.25">
      <c r="AA51562"/>
      <c r="AB51562"/>
      <c r="AC51562"/>
    </row>
    <row r="51563" spans="27:29" x14ac:dyDescent="0.25">
      <c r="AA51563"/>
      <c r="AB51563"/>
      <c r="AC51563"/>
    </row>
    <row r="51564" spans="27:29" x14ac:dyDescent="0.25">
      <c r="AA51564"/>
      <c r="AB51564"/>
      <c r="AC51564"/>
    </row>
    <row r="51565" spans="27:29" x14ac:dyDescent="0.25">
      <c r="AA51565"/>
      <c r="AB51565"/>
      <c r="AC51565"/>
    </row>
    <row r="51566" spans="27:29" x14ac:dyDescent="0.25">
      <c r="AA51566"/>
      <c r="AB51566"/>
      <c r="AC51566"/>
    </row>
    <row r="51567" spans="27:29" x14ac:dyDescent="0.25">
      <c r="AA51567"/>
      <c r="AB51567"/>
      <c r="AC51567"/>
    </row>
    <row r="51568" spans="27:29" x14ac:dyDescent="0.25">
      <c r="AA51568"/>
      <c r="AB51568"/>
      <c r="AC51568"/>
    </row>
    <row r="51569" spans="27:29" x14ac:dyDescent="0.25">
      <c r="AA51569"/>
      <c r="AB51569"/>
      <c r="AC51569"/>
    </row>
    <row r="51570" spans="27:29" x14ac:dyDescent="0.25">
      <c r="AA51570"/>
      <c r="AB51570"/>
      <c r="AC51570"/>
    </row>
    <row r="51571" spans="27:29" x14ac:dyDescent="0.25">
      <c r="AA51571"/>
      <c r="AB51571"/>
      <c r="AC51571"/>
    </row>
    <row r="51572" spans="27:29" x14ac:dyDescent="0.25">
      <c r="AA51572"/>
      <c r="AB51572"/>
      <c r="AC51572"/>
    </row>
    <row r="51573" spans="27:29" x14ac:dyDescent="0.25">
      <c r="AA51573"/>
      <c r="AB51573"/>
      <c r="AC51573"/>
    </row>
    <row r="51574" spans="27:29" x14ac:dyDescent="0.25">
      <c r="AA51574"/>
      <c r="AB51574"/>
      <c r="AC51574"/>
    </row>
    <row r="51575" spans="27:29" x14ac:dyDescent="0.25">
      <c r="AA51575"/>
      <c r="AB51575"/>
      <c r="AC51575"/>
    </row>
    <row r="51576" spans="27:29" x14ac:dyDescent="0.25">
      <c r="AA51576"/>
      <c r="AB51576"/>
      <c r="AC51576"/>
    </row>
    <row r="51577" spans="27:29" x14ac:dyDescent="0.25">
      <c r="AA51577"/>
      <c r="AB51577"/>
      <c r="AC51577"/>
    </row>
    <row r="51578" spans="27:29" x14ac:dyDescent="0.25">
      <c r="AA51578"/>
      <c r="AB51578"/>
      <c r="AC51578"/>
    </row>
    <row r="51579" spans="27:29" x14ac:dyDescent="0.25">
      <c r="AA51579"/>
      <c r="AB51579"/>
      <c r="AC51579"/>
    </row>
    <row r="51580" spans="27:29" x14ac:dyDescent="0.25">
      <c r="AA51580"/>
      <c r="AB51580"/>
      <c r="AC51580"/>
    </row>
    <row r="51581" spans="27:29" x14ac:dyDescent="0.25">
      <c r="AA51581"/>
      <c r="AB51581"/>
      <c r="AC51581"/>
    </row>
    <row r="51582" spans="27:29" x14ac:dyDescent="0.25">
      <c r="AA51582"/>
      <c r="AB51582"/>
      <c r="AC51582"/>
    </row>
    <row r="51583" spans="27:29" x14ac:dyDescent="0.25">
      <c r="AA51583"/>
      <c r="AB51583"/>
      <c r="AC51583"/>
    </row>
    <row r="51584" spans="27:29" x14ac:dyDescent="0.25">
      <c r="AA51584"/>
      <c r="AB51584"/>
      <c r="AC51584"/>
    </row>
    <row r="51585" spans="27:29" x14ac:dyDescent="0.25">
      <c r="AA51585"/>
      <c r="AB51585"/>
      <c r="AC51585"/>
    </row>
    <row r="51586" spans="27:29" x14ac:dyDescent="0.25">
      <c r="AA51586"/>
      <c r="AB51586"/>
      <c r="AC51586"/>
    </row>
    <row r="51587" spans="27:29" x14ac:dyDescent="0.25">
      <c r="AA51587"/>
      <c r="AB51587"/>
      <c r="AC51587"/>
    </row>
    <row r="51588" spans="27:29" x14ac:dyDescent="0.25">
      <c r="AA51588"/>
      <c r="AB51588"/>
      <c r="AC51588"/>
    </row>
    <row r="51589" spans="27:29" x14ac:dyDescent="0.25">
      <c r="AA51589"/>
      <c r="AB51589"/>
      <c r="AC51589"/>
    </row>
    <row r="51590" spans="27:29" x14ac:dyDescent="0.25">
      <c r="AA51590"/>
      <c r="AB51590"/>
      <c r="AC51590"/>
    </row>
    <row r="51591" spans="27:29" x14ac:dyDescent="0.25">
      <c r="AA51591"/>
      <c r="AB51591"/>
      <c r="AC51591"/>
    </row>
    <row r="51592" spans="27:29" x14ac:dyDescent="0.25">
      <c r="AA51592"/>
      <c r="AB51592"/>
      <c r="AC51592"/>
    </row>
    <row r="51593" spans="27:29" x14ac:dyDescent="0.25">
      <c r="AA51593"/>
      <c r="AB51593"/>
      <c r="AC51593"/>
    </row>
    <row r="51594" spans="27:29" x14ac:dyDescent="0.25">
      <c r="AA51594"/>
      <c r="AB51594"/>
      <c r="AC51594"/>
    </row>
    <row r="51595" spans="27:29" x14ac:dyDescent="0.25">
      <c r="AA51595"/>
      <c r="AB51595"/>
      <c r="AC51595"/>
    </row>
    <row r="51596" spans="27:29" x14ac:dyDescent="0.25">
      <c r="AA51596"/>
      <c r="AB51596"/>
      <c r="AC51596"/>
    </row>
    <row r="51597" spans="27:29" x14ac:dyDescent="0.25">
      <c r="AA51597"/>
      <c r="AB51597"/>
      <c r="AC51597"/>
    </row>
    <row r="51598" spans="27:29" x14ac:dyDescent="0.25">
      <c r="AA51598"/>
      <c r="AB51598"/>
      <c r="AC51598"/>
    </row>
    <row r="51599" spans="27:29" x14ac:dyDescent="0.25">
      <c r="AA51599"/>
      <c r="AB51599"/>
      <c r="AC51599"/>
    </row>
    <row r="51600" spans="27:29" x14ac:dyDescent="0.25">
      <c r="AA51600"/>
      <c r="AB51600"/>
      <c r="AC51600"/>
    </row>
    <row r="51601" spans="27:29" x14ac:dyDescent="0.25">
      <c r="AA51601"/>
      <c r="AB51601"/>
      <c r="AC51601"/>
    </row>
    <row r="51602" spans="27:29" x14ac:dyDescent="0.25">
      <c r="AA51602"/>
      <c r="AB51602"/>
      <c r="AC51602"/>
    </row>
    <row r="51603" spans="27:29" x14ac:dyDescent="0.25">
      <c r="AA51603"/>
      <c r="AB51603"/>
      <c r="AC51603"/>
    </row>
    <row r="51604" spans="27:29" x14ac:dyDescent="0.25">
      <c r="AA51604"/>
      <c r="AB51604"/>
      <c r="AC51604"/>
    </row>
    <row r="51605" spans="27:29" x14ac:dyDescent="0.25">
      <c r="AA51605"/>
      <c r="AB51605"/>
      <c r="AC51605"/>
    </row>
    <row r="51606" spans="27:29" x14ac:dyDescent="0.25">
      <c r="AA51606"/>
      <c r="AB51606"/>
      <c r="AC51606"/>
    </row>
    <row r="51607" spans="27:29" x14ac:dyDescent="0.25">
      <c r="AA51607"/>
      <c r="AB51607"/>
      <c r="AC51607"/>
    </row>
    <row r="51608" spans="27:29" x14ac:dyDescent="0.25">
      <c r="AA51608"/>
      <c r="AB51608"/>
      <c r="AC51608"/>
    </row>
    <row r="51609" spans="27:29" x14ac:dyDescent="0.25">
      <c r="AA51609"/>
      <c r="AB51609"/>
      <c r="AC51609"/>
    </row>
    <row r="51610" spans="27:29" x14ac:dyDescent="0.25">
      <c r="AA51610"/>
      <c r="AB51610"/>
      <c r="AC51610"/>
    </row>
    <row r="51611" spans="27:29" x14ac:dyDescent="0.25">
      <c r="AA51611"/>
      <c r="AB51611"/>
      <c r="AC51611"/>
    </row>
    <row r="51612" spans="27:29" x14ac:dyDescent="0.25">
      <c r="AA51612"/>
      <c r="AB51612"/>
      <c r="AC51612"/>
    </row>
    <row r="51613" spans="27:29" x14ac:dyDescent="0.25">
      <c r="AA51613"/>
      <c r="AB51613"/>
      <c r="AC51613"/>
    </row>
    <row r="51614" spans="27:29" x14ac:dyDescent="0.25">
      <c r="AA51614"/>
      <c r="AB51614"/>
      <c r="AC51614"/>
    </row>
    <row r="51615" spans="27:29" x14ac:dyDescent="0.25">
      <c r="AA51615"/>
      <c r="AB51615"/>
      <c r="AC51615"/>
    </row>
    <row r="51616" spans="27:29" x14ac:dyDescent="0.25">
      <c r="AA51616"/>
      <c r="AB51616"/>
      <c r="AC51616"/>
    </row>
    <row r="51617" spans="27:29" x14ac:dyDescent="0.25">
      <c r="AA51617"/>
      <c r="AB51617"/>
      <c r="AC51617"/>
    </row>
    <row r="51618" spans="27:29" x14ac:dyDescent="0.25">
      <c r="AA51618"/>
      <c r="AB51618"/>
      <c r="AC51618"/>
    </row>
    <row r="51619" spans="27:29" x14ac:dyDescent="0.25">
      <c r="AA51619"/>
      <c r="AB51619"/>
      <c r="AC51619"/>
    </row>
    <row r="51620" spans="27:29" x14ac:dyDescent="0.25">
      <c r="AA51620"/>
      <c r="AB51620"/>
      <c r="AC51620"/>
    </row>
    <row r="51621" spans="27:29" x14ac:dyDescent="0.25">
      <c r="AA51621"/>
      <c r="AB51621"/>
      <c r="AC51621"/>
    </row>
    <row r="51622" spans="27:29" x14ac:dyDescent="0.25">
      <c r="AA51622"/>
      <c r="AB51622"/>
      <c r="AC51622"/>
    </row>
    <row r="51623" spans="27:29" x14ac:dyDescent="0.25">
      <c r="AA51623"/>
      <c r="AB51623"/>
      <c r="AC51623"/>
    </row>
    <row r="51624" spans="27:29" x14ac:dyDescent="0.25">
      <c r="AA51624"/>
      <c r="AB51624"/>
      <c r="AC51624"/>
    </row>
    <row r="51625" spans="27:29" x14ac:dyDescent="0.25">
      <c r="AA51625"/>
      <c r="AB51625"/>
      <c r="AC51625"/>
    </row>
    <row r="51626" spans="27:29" x14ac:dyDescent="0.25">
      <c r="AA51626"/>
      <c r="AB51626"/>
      <c r="AC51626"/>
    </row>
    <row r="51627" spans="27:29" x14ac:dyDescent="0.25">
      <c r="AA51627"/>
      <c r="AB51627"/>
      <c r="AC51627"/>
    </row>
    <row r="51628" spans="27:29" x14ac:dyDescent="0.25">
      <c r="AA51628"/>
      <c r="AB51628"/>
      <c r="AC51628"/>
    </row>
    <row r="51629" spans="27:29" x14ac:dyDescent="0.25">
      <c r="AA51629"/>
      <c r="AB51629"/>
      <c r="AC51629"/>
    </row>
    <row r="51630" spans="27:29" x14ac:dyDescent="0.25">
      <c r="AA51630"/>
      <c r="AB51630"/>
      <c r="AC51630"/>
    </row>
    <row r="51631" spans="27:29" x14ac:dyDescent="0.25">
      <c r="AA51631"/>
      <c r="AB51631"/>
      <c r="AC51631"/>
    </row>
    <row r="51632" spans="27:29" x14ac:dyDescent="0.25">
      <c r="AA51632"/>
      <c r="AB51632"/>
      <c r="AC51632"/>
    </row>
    <row r="51633" spans="27:29" x14ac:dyDescent="0.25">
      <c r="AA51633"/>
      <c r="AB51633"/>
      <c r="AC51633"/>
    </row>
    <row r="51634" spans="27:29" x14ac:dyDescent="0.25">
      <c r="AA51634"/>
      <c r="AB51634"/>
      <c r="AC51634"/>
    </row>
    <row r="51635" spans="27:29" x14ac:dyDescent="0.25">
      <c r="AA51635"/>
      <c r="AB51635"/>
      <c r="AC51635"/>
    </row>
    <row r="51636" spans="27:29" x14ac:dyDescent="0.25">
      <c r="AA51636"/>
      <c r="AB51636"/>
      <c r="AC51636"/>
    </row>
    <row r="51637" spans="27:29" x14ac:dyDescent="0.25">
      <c r="AA51637"/>
      <c r="AB51637"/>
      <c r="AC51637"/>
    </row>
    <row r="51638" spans="27:29" x14ac:dyDescent="0.25">
      <c r="AA51638"/>
      <c r="AB51638"/>
      <c r="AC51638"/>
    </row>
    <row r="51639" spans="27:29" x14ac:dyDescent="0.25">
      <c r="AA51639"/>
      <c r="AB51639"/>
      <c r="AC51639"/>
    </row>
    <row r="51640" spans="27:29" x14ac:dyDescent="0.25">
      <c r="AA51640"/>
      <c r="AB51640"/>
      <c r="AC51640"/>
    </row>
    <row r="51641" spans="27:29" x14ac:dyDescent="0.25">
      <c r="AA51641"/>
      <c r="AB51641"/>
      <c r="AC51641"/>
    </row>
    <row r="51642" spans="27:29" x14ac:dyDescent="0.25">
      <c r="AA51642"/>
      <c r="AB51642"/>
      <c r="AC51642"/>
    </row>
    <row r="51643" spans="27:29" x14ac:dyDescent="0.25">
      <c r="AA51643"/>
      <c r="AB51643"/>
      <c r="AC51643"/>
    </row>
    <row r="51644" spans="27:29" x14ac:dyDescent="0.25">
      <c r="AA51644"/>
      <c r="AB51644"/>
      <c r="AC51644"/>
    </row>
    <row r="51645" spans="27:29" x14ac:dyDescent="0.25">
      <c r="AA51645"/>
      <c r="AB51645"/>
      <c r="AC51645"/>
    </row>
    <row r="51646" spans="27:29" x14ac:dyDescent="0.25">
      <c r="AA51646"/>
      <c r="AB51646"/>
      <c r="AC51646"/>
    </row>
    <row r="51647" spans="27:29" x14ac:dyDescent="0.25">
      <c r="AA51647"/>
      <c r="AB51647"/>
      <c r="AC51647"/>
    </row>
    <row r="51648" spans="27:29" x14ac:dyDescent="0.25">
      <c r="AA51648"/>
      <c r="AB51648"/>
      <c r="AC51648"/>
    </row>
    <row r="51649" spans="27:29" x14ac:dyDescent="0.25">
      <c r="AA51649"/>
      <c r="AB51649"/>
      <c r="AC51649"/>
    </row>
    <row r="51650" spans="27:29" x14ac:dyDescent="0.25">
      <c r="AA51650"/>
      <c r="AB51650"/>
      <c r="AC51650"/>
    </row>
    <row r="51651" spans="27:29" x14ac:dyDescent="0.25">
      <c r="AA51651"/>
      <c r="AB51651"/>
      <c r="AC51651"/>
    </row>
    <row r="51652" spans="27:29" x14ac:dyDescent="0.25">
      <c r="AA51652"/>
      <c r="AB51652"/>
      <c r="AC51652"/>
    </row>
    <row r="51653" spans="27:29" x14ac:dyDescent="0.25">
      <c r="AA51653"/>
      <c r="AB51653"/>
      <c r="AC51653"/>
    </row>
    <row r="51654" spans="27:29" x14ac:dyDescent="0.25">
      <c r="AA51654"/>
      <c r="AB51654"/>
      <c r="AC51654"/>
    </row>
    <row r="51655" spans="27:29" x14ac:dyDescent="0.25">
      <c r="AA51655"/>
      <c r="AB51655"/>
      <c r="AC51655"/>
    </row>
    <row r="51656" spans="27:29" x14ac:dyDescent="0.25">
      <c r="AA51656"/>
      <c r="AB51656"/>
      <c r="AC51656"/>
    </row>
    <row r="51657" spans="27:29" x14ac:dyDescent="0.25">
      <c r="AA51657"/>
      <c r="AB51657"/>
      <c r="AC51657"/>
    </row>
    <row r="51658" spans="27:29" x14ac:dyDescent="0.25">
      <c r="AA51658"/>
      <c r="AB51658"/>
      <c r="AC51658"/>
    </row>
    <row r="51659" spans="27:29" x14ac:dyDescent="0.25">
      <c r="AA51659"/>
      <c r="AB51659"/>
      <c r="AC51659"/>
    </row>
    <row r="51660" spans="27:29" x14ac:dyDescent="0.25">
      <c r="AA51660"/>
      <c r="AB51660"/>
      <c r="AC51660"/>
    </row>
    <row r="51661" spans="27:29" x14ac:dyDescent="0.25">
      <c r="AA51661"/>
      <c r="AB51661"/>
      <c r="AC51661"/>
    </row>
    <row r="51662" spans="27:29" x14ac:dyDescent="0.25">
      <c r="AA51662"/>
      <c r="AB51662"/>
      <c r="AC51662"/>
    </row>
    <row r="51663" spans="27:29" x14ac:dyDescent="0.25">
      <c r="AA51663"/>
      <c r="AB51663"/>
      <c r="AC51663"/>
    </row>
    <row r="51664" spans="27:29" x14ac:dyDescent="0.25">
      <c r="AA51664"/>
      <c r="AB51664"/>
      <c r="AC51664"/>
    </row>
    <row r="51665" spans="27:29" x14ac:dyDescent="0.25">
      <c r="AA51665"/>
      <c r="AB51665"/>
      <c r="AC51665"/>
    </row>
    <row r="51666" spans="27:29" x14ac:dyDescent="0.25">
      <c r="AA51666"/>
      <c r="AB51666"/>
      <c r="AC51666"/>
    </row>
    <row r="51667" spans="27:29" x14ac:dyDescent="0.25">
      <c r="AA51667"/>
      <c r="AB51667"/>
      <c r="AC51667"/>
    </row>
    <row r="51668" spans="27:29" x14ac:dyDescent="0.25">
      <c r="AA51668"/>
      <c r="AB51668"/>
      <c r="AC51668"/>
    </row>
    <row r="51669" spans="27:29" x14ac:dyDescent="0.25">
      <c r="AA51669"/>
      <c r="AB51669"/>
      <c r="AC51669"/>
    </row>
    <row r="51670" spans="27:29" x14ac:dyDescent="0.25">
      <c r="AA51670"/>
      <c r="AB51670"/>
      <c r="AC51670"/>
    </row>
    <row r="51671" spans="27:29" x14ac:dyDescent="0.25">
      <c r="AA51671"/>
      <c r="AB51671"/>
      <c r="AC51671"/>
    </row>
    <row r="51672" spans="27:29" x14ac:dyDescent="0.25">
      <c r="AA51672"/>
      <c r="AB51672"/>
      <c r="AC51672"/>
    </row>
    <row r="51673" spans="27:29" x14ac:dyDescent="0.25">
      <c r="AA51673"/>
      <c r="AB51673"/>
      <c r="AC51673"/>
    </row>
    <row r="51674" spans="27:29" x14ac:dyDescent="0.25">
      <c r="AA51674"/>
      <c r="AB51674"/>
      <c r="AC51674"/>
    </row>
    <row r="51675" spans="27:29" x14ac:dyDescent="0.25">
      <c r="AA51675"/>
      <c r="AB51675"/>
      <c r="AC51675"/>
    </row>
    <row r="51676" spans="27:29" x14ac:dyDescent="0.25">
      <c r="AA51676"/>
      <c r="AB51676"/>
      <c r="AC51676"/>
    </row>
    <row r="51677" spans="27:29" x14ac:dyDescent="0.25">
      <c r="AA51677"/>
      <c r="AB51677"/>
      <c r="AC51677"/>
    </row>
    <row r="51678" spans="27:29" x14ac:dyDescent="0.25">
      <c r="AA51678"/>
      <c r="AB51678"/>
      <c r="AC51678"/>
    </row>
    <row r="51679" spans="27:29" x14ac:dyDescent="0.25">
      <c r="AA51679"/>
      <c r="AB51679"/>
      <c r="AC51679"/>
    </row>
    <row r="51680" spans="27:29" x14ac:dyDescent="0.25">
      <c r="AA51680"/>
      <c r="AB51680"/>
      <c r="AC51680"/>
    </row>
    <row r="51681" spans="27:29" x14ac:dyDescent="0.25">
      <c r="AA51681"/>
      <c r="AB51681"/>
      <c r="AC51681"/>
    </row>
    <row r="51682" spans="27:29" x14ac:dyDescent="0.25">
      <c r="AA51682"/>
      <c r="AB51682"/>
      <c r="AC51682"/>
    </row>
    <row r="51683" spans="27:29" x14ac:dyDescent="0.25">
      <c r="AA51683"/>
      <c r="AB51683"/>
      <c r="AC51683"/>
    </row>
    <row r="51684" spans="27:29" x14ac:dyDescent="0.25">
      <c r="AA51684"/>
      <c r="AB51684"/>
      <c r="AC51684"/>
    </row>
    <row r="51685" spans="27:29" x14ac:dyDescent="0.25">
      <c r="AA51685"/>
      <c r="AB51685"/>
      <c r="AC51685"/>
    </row>
    <row r="51686" spans="27:29" x14ac:dyDescent="0.25">
      <c r="AA51686"/>
      <c r="AB51686"/>
      <c r="AC51686"/>
    </row>
    <row r="51687" spans="27:29" x14ac:dyDescent="0.25">
      <c r="AA51687"/>
      <c r="AB51687"/>
      <c r="AC51687"/>
    </row>
    <row r="51688" spans="27:29" x14ac:dyDescent="0.25">
      <c r="AA51688"/>
      <c r="AB51688"/>
      <c r="AC51688"/>
    </row>
    <row r="51689" spans="27:29" x14ac:dyDescent="0.25">
      <c r="AA51689"/>
      <c r="AB51689"/>
      <c r="AC51689"/>
    </row>
    <row r="51690" spans="27:29" x14ac:dyDescent="0.25">
      <c r="AA51690"/>
      <c r="AB51690"/>
      <c r="AC51690"/>
    </row>
    <row r="51691" spans="27:29" x14ac:dyDescent="0.25">
      <c r="AA51691"/>
      <c r="AB51691"/>
      <c r="AC51691"/>
    </row>
    <row r="51692" spans="27:29" x14ac:dyDescent="0.25">
      <c r="AA51692"/>
      <c r="AB51692"/>
      <c r="AC51692"/>
    </row>
    <row r="51693" spans="27:29" x14ac:dyDescent="0.25">
      <c r="AA51693"/>
      <c r="AB51693"/>
      <c r="AC51693"/>
    </row>
    <row r="51694" spans="27:29" x14ac:dyDescent="0.25">
      <c r="AA51694"/>
      <c r="AB51694"/>
      <c r="AC51694"/>
    </row>
    <row r="51695" spans="27:29" x14ac:dyDescent="0.25">
      <c r="AA51695"/>
      <c r="AB51695"/>
      <c r="AC51695"/>
    </row>
    <row r="51696" spans="27:29" x14ac:dyDescent="0.25">
      <c r="AA51696"/>
      <c r="AB51696"/>
      <c r="AC51696"/>
    </row>
    <row r="51697" spans="27:29" x14ac:dyDescent="0.25">
      <c r="AA51697"/>
      <c r="AB51697"/>
      <c r="AC51697"/>
    </row>
    <row r="51698" spans="27:29" x14ac:dyDescent="0.25">
      <c r="AA51698"/>
      <c r="AB51698"/>
      <c r="AC51698"/>
    </row>
    <row r="51699" spans="27:29" x14ac:dyDescent="0.25">
      <c r="AA51699"/>
      <c r="AB51699"/>
      <c r="AC51699"/>
    </row>
    <row r="51700" spans="27:29" x14ac:dyDescent="0.25">
      <c r="AA51700"/>
      <c r="AB51700"/>
      <c r="AC51700"/>
    </row>
    <row r="51701" spans="27:29" x14ac:dyDescent="0.25">
      <c r="AA51701"/>
      <c r="AB51701"/>
      <c r="AC51701"/>
    </row>
    <row r="51702" spans="27:29" x14ac:dyDescent="0.25">
      <c r="AA51702"/>
      <c r="AB51702"/>
      <c r="AC51702"/>
    </row>
    <row r="51703" spans="27:29" x14ac:dyDescent="0.25">
      <c r="AA51703"/>
      <c r="AB51703"/>
      <c r="AC51703"/>
    </row>
    <row r="51704" spans="27:29" x14ac:dyDescent="0.25">
      <c r="AA51704"/>
      <c r="AB51704"/>
      <c r="AC51704"/>
    </row>
    <row r="51705" spans="27:29" x14ac:dyDescent="0.25">
      <c r="AA51705"/>
      <c r="AB51705"/>
      <c r="AC51705"/>
    </row>
    <row r="51706" spans="27:29" x14ac:dyDescent="0.25">
      <c r="AA51706"/>
      <c r="AB51706"/>
      <c r="AC51706"/>
    </row>
    <row r="51707" spans="27:29" x14ac:dyDescent="0.25">
      <c r="AA51707"/>
      <c r="AB51707"/>
      <c r="AC51707"/>
    </row>
    <row r="51708" spans="27:29" x14ac:dyDescent="0.25">
      <c r="AA51708"/>
      <c r="AB51708"/>
      <c r="AC51708"/>
    </row>
    <row r="51709" spans="27:29" x14ac:dyDescent="0.25">
      <c r="AA51709"/>
      <c r="AB51709"/>
      <c r="AC51709"/>
    </row>
    <row r="51710" spans="27:29" x14ac:dyDescent="0.25">
      <c r="AA51710"/>
      <c r="AB51710"/>
      <c r="AC51710"/>
    </row>
    <row r="51711" spans="27:29" x14ac:dyDescent="0.25">
      <c r="AA51711"/>
      <c r="AB51711"/>
      <c r="AC51711"/>
    </row>
    <row r="51712" spans="27:29" x14ac:dyDescent="0.25">
      <c r="AA51712"/>
      <c r="AB51712"/>
      <c r="AC51712"/>
    </row>
    <row r="51713" spans="27:29" x14ac:dyDescent="0.25">
      <c r="AA51713"/>
      <c r="AB51713"/>
      <c r="AC51713"/>
    </row>
    <row r="51714" spans="27:29" x14ac:dyDescent="0.25">
      <c r="AA51714"/>
      <c r="AB51714"/>
      <c r="AC51714"/>
    </row>
    <row r="51715" spans="27:29" x14ac:dyDescent="0.25">
      <c r="AA51715"/>
      <c r="AB51715"/>
      <c r="AC51715"/>
    </row>
    <row r="51716" spans="27:29" x14ac:dyDescent="0.25">
      <c r="AA51716"/>
      <c r="AB51716"/>
      <c r="AC51716"/>
    </row>
    <row r="51717" spans="27:29" x14ac:dyDescent="0.25">
      <c r="AA51717"/>
      <c r="AB51717"/>
      <c r="AC51717"/>
    </row>
    <row r="51718" spans="27:29" x14ac:dyDescent="0.25">
      <c r="AA51718"/>
      <c r="AB51718"/>
      <c r="AC51718"/>
    </row>
    <row r="51719" spans="27:29" x14ac:dyDescent="0.25">
      <c r="AA51719"/>
      <c r="AB51719"/>
      <c r="AC51719"/>
    </row>
    <row r="51720" spans="27:29" x14ac:dyDescent="0.25">
      <c r="AA51720"/>
      <c r="AB51720"/>
      <c r="AC51720"/>
    </row>
    <row r="51721" spans="27:29" x14ac:dyDescent="0.25">
      <c r="AA51721"/>
      <c r="AB51721"/>
      <c r="AC51721"/>
    </row>
    <row r="51722" spans="27:29" x14ac:dyDescent="0.25">
      <c r="AA51722"/>
      <c r="AB51722"/>
      <c r="AC51722"/>
    </row>
    <row r="51723" spans="27:29" x14ac:dyDescent="0.25">
      <c r="AA51723"/>
      <c r="AB51723"/>
      <c r="AC51723"/>
    </row>
    <row r="51724" spans="27:29" x14ac:dyDescent="0.25">
      <c r="AA51724"/>
      <c r="AB51724"/>
      <c r="AC51724"/>
    </row>
    <row r="51725" spans="27:29" x14ac:dyDescent="0.25">
      <c r="AA51725"/>
      <c r="AB51725"/>
      <c r="AC51725"/>
    </row>
    <row r="51726" spans="27:29" x14ac:dyDescent="0.25">
      <c r="AA51726"/>
      <c r="AB51726"/>
      <c r="AC51726"/>
    </row>
    <row r="51727" spans="27:29" x14ac:dyDescent="0.25">
      <c r="AA51727"/>
      <c r="AB51727"/>
      <c r="AC51727"/>
    </row>
    <row r="51728" spans="27:29" x14ac:dyDescent="0.25">
      <c r="AA51728"/>
      <c r="AB51728"/>
      <c r="AC51728"/>
    </row>
    <row r="51729" spans="27:29" x14ac:dyDescent="0.25">
      <c r="AA51729"/>
      <c r="AB51729"/>
      <c r="AC51729"/>
    </row>
    <row r="51730" spans="27:29" x14ac:dyDescent="0.25">
      <c r="AA51730"/>
      <c r="AB51730"/>
      <c r="AC51730"/>
    </row>
    <row r="51731" spans="27:29" x14ac:dyDescent="0.25">
      <c r="AA51731"/>
      <c r="AB51731"/>
      <c r="AC51731"/>
    </row>
    <row r="51732" spans="27:29" x14ac:dyDescent="0.25">
      <c r="AA51732"/>
      <c r="AB51732"/>
      <c r="AC51732"/>
    </row>
    <row r="51733" spans="27:29" x14ac:dyDescent="0.25">
      <c r="AA51733"/>
      <c r="AB51733"/>
      <c r="AC51733"/>
    </row>
    <row r="51734" spans="27:29" x14ac:dyDescent="0.25">
      <c r="AA51734"/>
      <c r="AB51734"/>
      <c r="AC51734"/>
    </row>
    <row r="51735" spans="27:29" x14ac:dyDescent="0.25">
      <c r="AA51735"/>
      <c r="AB51735"/>
      <c r="AC51735"/>
    </row>
    <row r="51736" spans="27:29" x14ac:dyDescent="0.25">
      <c r="AA51736"/>
      <c r="AB51736"/>
      <c r="AC51736"/>
    </row>
    <row r="51737" spans="27:29" x14ac:dyDescent="0.25">
      <c r="AA51737"/>
      <c r="AB51737"/>
      <c r="AC51737"/>
    </row>
    <row r="51738" spans="27:29" x14ac:dyDescent="0.25">
      <c r="AA51738"/>
      <c r="AB51738"/>
      <c r="AC51738"/>
    </row>
    <row r="51739" spans="27:29" x14ac:dyDescent="0.25">
      <c r="AA51739"/>
      <c r="AB51739"/>
      <c r="AC51739"/>
    </row>
    <row r="51740" spans="27:29" x14ac:dyDescent="0.25">
      <c r="AA51740"/>
      <c r="AB51740"/>
      <c r="AC51740"/>
    </row>
    <row r="51741" spans="27:29" x14ac:dyDescent="0.25">
      <c r="AA51741"/>
      <c r="AB51741"/>
      <c r="AC51741"/>
    </row>
    <row r="51742" spans="27:29" x14ac:dyDescent="0.25">
      <c r="AA51742"/>
      <c r="AB51742"/>
      <c r="AC51742"/>
    </row>
    <row r="51743" spans="27:29" x14ac:dyDescent="0.25">
      <c r="AA51743"/>
      <c r="AB51743"/>
      <c r="AC51743"/>
    </row>
    <row r="51744" spans="27:29" x14ac:dyDescent="0.25">
      <c r="AA51744"/>
      <c r="AB51744"/>
      <c r="AC51744"/>
    </row>
    <row r="51745" spans="27:29" x14ac:dyDescent="0.25">
      <c r="AA51745"/>
      <c r="AB51745"/>
      <c r="AC51745"/>
    </row>
    <row r="51746" spans="27:29" x14ac:dyDescent="0.25">
      <c r="AA51746"/>
      <c r="AB51746"/>
      <c r="AC51746"/>
    </row>
    <row r="51747" spans="27:29" x14ac:dyDescent="0.25">
      <c r="AA51747"/>
      <c r="AB51747"/>
      <c r="AC51747"/>
    </row>
    <row r="51748" spans="27:29" x14ac:dyDescent="0.25">
      <c r="AA51748"/>
      <c r="AB51748"/>
      <c r="AC51748"/>
    </row>
    <row r="51749" spans="27:29" x14ac:dyDescent="0.25">
      <c r="AA51749"/>
      <c r="AB51749"/>
      <c r="AC51749"/>
    </row>
    <row r="51750" spans="27:29" x14ac:dyDescent="0.25">
      <c r="AA51750"/>
      <c r="AB51750"/>
      <c r="AC51750"/>
    </row>
    <row r="51751" spans="27:29" x14ac:dyDescent="0.25">
      <c r="AA51751"/>
      <c r="AB51751"/>
      <c r="AC51751"/>
    </row>
    <row r="51752" spans="27:29" x14ac:dyDescent="0.25">
      <c r="AA51752"/>
      <c r="AB51752"/>
      <c r="AC51752"/>
    </row>
    <row r="51753" spans="27:29" x14ac:dyDescent="0.25">
      <c r="AA51753"/>
      <c r="AB51753"/>
      <c r="AC51753"/>
    </row>
    <row r="51754" spans="27:29" x14ac:dyDescent="0.25">
      <c r="AA51754"/>
      <c r="AB51754"/>
      <c r="AC51754"/>
    </row>
    <row r="51755" spans="27:29" x14ac:dyDescent="0.25">
      <c r="AA51755"/>
      <c r="AB51755"/>
      <c r="AC51755"/>
    </row>
    <row r="51756" spans="27:29" x14ac:dyDescent="0.25">
      <c r="AA51756"/>
      <c r="AB51756"/>
      <c r="AC51756"/>
    </row>
    <row r="51757" spans="27:29" x14ac:dyDescent="0.25">
      <c r="AA51757"/>
      <c r="AB51757"/>
      <c r="AC51757"/>
    </row>
    <row r="51758" spans="27:29" x14ac:dyDescent="0.25">
      <c r="AA51758"/>
      <c r="AB51758"/>
      <c r="AC51758"/>
    </row>
    <row r="51759" spans="27:29" x14ac:dyDescent="0.25">
      <c r="AA51759"/>
      <c r="AB51759"/>
      <c r="AC51759"/>
    </row>
    <row r="51760" spans="27:29" x14ac:dyDescent="0.25">
      <c r="AA51760"/>
      <c r="AB51760"/>
      <c r="AC51760"/>
    </row>
    <row r="51761" spans="27:29" x14ac:dyDescent="0.25">
      <c r="AA51761"/>
      <c r="AB51761"/>
      <c r="AC51761"/>
    </row>
    <row r="51762" spans="27:29" x14ac:dyDescent="0.25">
      <c r="AA51762"/>
      <c r="AB51762"/>
      <c r="AC51762"/>
    </row>
    <row r="51763" spans="27:29" x14ac:dyDescent="0.25">
      <c r="AA51763"/>
      <c r="AB51763"/>
      <c r="AC51763"/>
    </row>
    <row r="51764" spans="27:29" x14ac:dyDescent="0.25">
      <c r="AA51764"/>
      <c r="AB51764"/>
      <c r="AC51764"/>
    </row>
    <row r="51765" spans="27:29" x14ac:dyDescent="0.25">
      <c r="AA51765"/>
      <c r="AB51765"/>
      <c r="AC51765"/>
    </row>
    <row r="51766" spans="27:29" x14ac:dyDescent="0.25">
      <c r="AA51766"/>
      <c r="AB51766"/>
      <c r="AC51766"/>
    </row>
    <row r="51767" spans="27:29" x14ac:dyDescent="0.25">
      <c r="AA51767"/>
      <c r="AB51767"/>
      <c r="AC51767"/>
    </row>
    <row r="51768" spans="27:29" x14ac:dyDescent="0.25">
      <c r="AA51768"/>
      <c r="AB51768"/>
      <c r="AC51768"/>
    </row>
    <row r="51769" spans="27:29" x14ac:dyDescent="0.25">
      <c r="AA51769"/>
      <c r="AB51769"/>
      <c r="AC51769"/>
    </row>
    <row r="51770" spans="27:29" x14ac:dyDescent="0.25">
      <c r="AA51770"/>
      <c r="AB51770"/>
      <c r="AC51770"/>
    </row>
    <row r="51771" spans="27:29" x14ac:dyDescent="0.25">
      <c r="AA51771"/>
      <c r="AB51771"/>
      <c r="AC51771"/>
    </row>
    <row r="51772" spans="27:29" x14ac:dyDescent="0.25">
      <c r="AA51772"/>
      <c r="AB51772"/>
      <c r="AC51772"/>
    </row>
    <row r="51773" spans="27:29" x14ac:dyDescent="0.25">
      <c r="AA51773"/>
      <c r="AB51773"/>
      <c r="AC51773"/>
    </row>
    <row r="51774" spans="27:29" x14ac:dyDescent="0.25">
      <c r="AA51774"/>
      <c r="AB51774"/>
      <c r="AC51774"/>
    </row>
    <row r="51775" spans="27:29" x14ac:dyDescent="0.25">
      <c r="AA51775"/>
      <c r="AB51775"/>
      <c r="AC51775"/>
    </row>
    <row r="51776" spans="27:29" x14ac:dyDescent="0.25">
      <c r="AA51776"/>
      <c r="AB51776"/>
      <c r="AC51776"/>
    </row>
    <row r="51777" spans="27:29" x14ac:dyDescent="0.25">
      <c r="AA51777"/>
      <c r="AB51777"/>
      <c r="AC51777"/>
    </row>
    <row r="51778" spans="27:29" x14ac:dyDescent="0.25">
      <c r="AA51778"/>
      <c r="AB51778"/>
      <c r="AC51778"/>
    </row>
    <row r="51779" spans="27:29" x14ac:dyDescent="0.25">
      <c r="AA51779"/>
      <c r="AB51779"/>
      <c r="AC51779"/>
    </row>
    <row r="51780" spans="27:29" x14ac:dyDescent="0.25">
      <c r="AA51780"/>
      <c r="AB51780"/>
      <c r="AC51780"/>
    </row>
    <row r="51781" spans="27:29" x14ac:dyDescent="0.25">
      <c r="AA51781"/>
      <c r="AB51781"/>
      <c r="AC51781"/>
    </row>
    <row r="51782" spans="27:29" x14ac:dyDescent="0.25">
      <c r="AA51782"/>
      <c r="AB51782"/>
      <c r="AC51782"/>
    </row>
    <row r="51783" spans="27:29" x14ac:dyDescent="0.25">
      <c r="AA51783"/>
      <c r="AB51783"/>
      <c r="AC51783"/>
    </row>
    <row r="51784" spans="27:29" x14ac:dyDescent="0.25">
      <c r="AA51784"/>
      <c r="AB51784"/>
      <c r="AC51784"/>
    </row>
    <row r="51785" spans="27:29" x14ac:dyDescent="0.25">
      <c r="AA51785"/>
      <c r="AB51785"/>
      <c r="AC51785"/>
    </row>
    <row r="51786" spans="27:29" x14ac:dyDescent="0.25">
      <c r="AA51786"/>
      <c r="AB51786"/>
      <c r="AC51786"/>
    </row>
    <row r="51787" spans="27:29" x14ac:dyDescent="0.25">
      <c r="AA51787"/>
      <c r="AB51787"/>
      <c r="AC51787"/>
    </row>
    <row r="51788" spans="27:29" x14ac:dyDescent="0.25">
      <c r="AA51788"/>
      <c r="AB51788"/>
      <c r="AC51788"/>
    </row>
    <row r="51789" spans="27:29" x14ac:dyDescent="0.25">
      <c r="AA51789"/>
      <c r="AB51789"/>
      <c r="AC51789"/>
    </row>
    <row r="51790" spans="27:29" x14ac:dyDescent="0.25">
      <c r="AA51790"/>
      <c r="AB51790"/>
      <c r="AC51790"/>
    </row>
    <row r="51791" spans="27:29" x14ac:dyDescent="0.25">
      <c r="AA51791"/>
      <c r="AB51791"/>
      <c r="AC51791"/>
    </row>
    <row r="51792" spans="27:29" x14ac:dyDescent="0.25">
      <c r="AA51792"/>
      <c r="AB51792"/>
      <c r="AC51792"/>
    </row>
    <row r="51793" spans="27:29" x14ac:dyDescent="0.25">
      <c r="AA51793"/>
      <c r="AB51793"/>
      <c r="AC51793"/>
    </row>
    <row r="51794" spans="27:29" x14ac:dyDescent="0.25">
      <c r="AA51794"/>
      <c r="AB51794"/>
      <c r="AC51794"/>
    </row>
    <row r="51795" spans="27:29" x14ac:dyDescent="0.25">
      <c r="AA51795"/>
      <c r="AB51795"/>
      <c r="AC51795"/>
    </row>
    <row r="51796" spans="27:29" x14ac:dyDescent="0.25">
      <c r="AA51796"/>
      <c r="AB51796"/>
      <c r="AC51796"/>
    </row>
    <row r="51797" spans="27:29" x14ac:dyDescent="0.25">
      <c r="AA51797"/>
      <c r="AB51797"/>
      <c r="AC51797"/>
    </row>
    <row r="51798" spans="27:29" x14ac:dyDescent="0.25">
      <c r="AA51798"/>
      <c r="AB51798"/>
      <c r="AC51798"/>
    </row>
    <row r="51799" spans="27:29" x14ac:dyDescent="0.25">
      <c r="AA51799"/>
      <c r="AB51799"/>
      <c r="AC51799"/>
    </row>
    <row r="51800" spans="27:29" x14ac:dyDescent="0.25">
      <c r="AA51800"/>
      <c r="AB51800"/>
      <c r="AC51800"/>
    </row>
    <row r="51801" spans="27:29" x14ac:dyDescent="0.25">
      <c r="AA51801"/>
      <c r="AB51801"/>
      <c r="AC51801"/>
    </row>
    <row r="51802" spans="27:29" x14ac:dyDescent="0.25">
      <c r="AA51802"/>
      <c r="AB51802"/>
      <c r="AC51802"/>
    </row>
    <row r="51803" spans="27:29" x14ac:dyDescent="0.25">
      <c r="AA51803"/>
      <c r="AB51803"/>
      <c r="AC51803"/>
    </row>
    <row r="51804" spans="27:29" x14ac:dyDescent="0.25">
      <c r="AA51804"/>
      <c r="AB51804"/>
      <c r="AC51804"/>
    </row>
    <row r="51805" spans="27:29" x14ac:dyDescent="0.25">
      <c r="AA51805"/>
      <c r="AB51805"/>
      <c r="AC51805"/>
    </row>
    <row r="51806" spans="27:29" x14ac:dyDescent="0.25">
      <c r="AA51806"/>
      <c r="AB51806"/>
      <c r="AC51806"/>
    </row>
    <row r="51807" spans="27:29" x14ac:dyDescent="0.25">
      <c r="AA51807"/>
      <c r="AB51807"/>
      <c r="AC51807"/>
    </row>
    <row r="51808" spans="27:29" x14ac:dyDescent="0.25">
      <c r="AA51808"/>
      <c r="AB51808"/>
      <c r="AC51808"/>
    </row>
    <row r="51809" spans="27:29" x14ac:dyDescent="0.25">
      <c r="AA51809"/>
      <c r="AB51809"/>
      <c r="AC51809"/>
    </row>
    <row r="51810" spans="27:29" x14ac:dyDescent="0.25">
      <c r="AA51810"/>
      <c r="AB51810"/>
      <c r="AC51810"/>
    </row>
    <row r="51811" spans="27:29" x14ac:dyDescent="0.25">
      <c r="AA51811"/>
      <c r="AB51811"/>
      <c r="AC51811"/>
    </row>
    <row r="51812" spans="27:29" x14ac:dyDescent="0.25">
      <c r="AA51812"/>
      <c r="AB51812"/>
      <c r="AC51812"/>
    </row>
    <row r="51813" spans="27:29" x14ac:dyDescent="0.25">
      <c r="AA51813"/>
      <c r="AB51813"/>
      <c r="AC51813"/>
    </row>
    <row r="51814" spans="27:29" x14ac:dyDescent="0.25">
      <c r="AA51814"/>
      <c r="AB51814"/>
      <c r="AC51814"/>
    </row>
    <row r="51815" spans="27:29" x14ac:dyDescent="0.25">
      <c r="AA51815"/>
      <c r="AB51815"/>
      <c r="AC51815"/>
    </row>
    <row r="51816" spans="27:29" x14ac:dyDescent="0.25">
      <c r="AA51816"/>
      <c r="AB51816"/>
      <c r="AC51816"/>
    </row>
    <row r="51817" spans="27:29" x14ac:dyDescent="0.25">
      <c r="AA51817"/>
      <c r="AB51817"/>
      <c r="AC51817"/>
    </row>
    <row r="51818" spans="27:29" x14ac:dyDescent="0.25">
      <c r="AA51818"/>
      <c r="AB51818"/>
      <c r="AC51818"/>
    </row>
    <row r="51819" spans="27:29" x14ac:dyDescent="0.25">
      <c r="AA51819"/>
      <c r="AB51819"/>
      <c r="AC51819"/>
    </row>
    <row r="51820" spans="27:29" x14ac:dyDescent="0.25">
      <c r="AA51820"/>
      <c r="AB51820"/>
      <c r="AC51820"/>
    </row>
    <row r="51821" spans="27:29" x14ac:dyDescent="0.25">
      <c r="AA51821"/>
      <c r="AB51821"/>
      <c r="AC51821"/>
    </row>
    <row r="51822" spans="27:29" x14ac:dyDescent="0.25">
      <c r="AA51822"/>
      <c r="AB51822"/>
      <c r="AC51822"/>
    </row>
    <row r="51823" spans="27:29" x14ac:dyDescent="0.25">
      <c r="AA51823"/>
      <c r="AB51823"/>
      <c r="AC51823"/>
    </row>
    <row r="51824" spans="27:29" x14ac:dyDescent="0.25">
      <c r="AA51824"/>
      <c r="AB51824"/>
      <c r="AC51824"/>
    </row>
    <row r="51825" spans="27:29" x14ac:dyDescent="0.25">
      <c r="AA51825"/>
      <c r="AB51825"/>
      <c r="AC51825"/>
    </row>
    <row r="51826" spans="27:29" x14ac:dyDescent="0.25">
      <c r="AA51826"/>
      <c r="AB51826"/>
      <c r="AC51826"/>
    </row>
    <row r="51827" spans="27:29" x14ac:dyDescent="0.25">
      <c r="AA51827"/>
      <c r="AB51827"/>
      <c r="AC51827"/>
    </row>
    <row r="51828" spans="27:29" x14ac:dyDescent="0.25">
      <c r="AA51828"/>
      <c r="AB51828"/>
      <c r="AC51828"/>
    </row>
    <row r="51829" spans="27:29" x14ac:dyDescent="0.25">
      <c r="AA51829"/>
      <c r="AB51829"/>
      <c r="AC51829"/>
    </row>
    <row r="51830" spans="27:29" x14ac:dyDescent="0.25">
      <c r="AA51830"/>
      <c r="AB51830"/>
      <c r="AC51830"/>
    </row>
    <row r="51831" spans="27:29" x14ac:dyDescent="0.25">
      <c r="AA51831"/>
      <c r="AB51831"/>
      <c r="AC51831"/>
    </row>
    <row r="51832" spans="27:29" x14ac:dyDescent="0.25">
      <c r="AA51832"/>
      <c r="AB51832"/>
      <c r="AC51832"/>
    </row>
    <row r="51833" spans="27:29" x14ac:dyDescent="0.25">
      <c r="AA51833"/>
      <c r="AB51833"/>
      <c r="AC51833"/>
    </row>
    <row r="51834" spans="27:29" x14ac:dyDescent="0.25">
      <c r="AA51834"/>
      <c r="AB51834"/>
      <c r="AC51834"/>
    </row>
    <row r="51835" spans="27:29" x14ac:dyDescent="0.25">
      <c r="AA51835"/>
      <c r="AB51835"/>
      <c r="AC51835"/>
    </row>
    <row r="51836" spans="27:29" x14ac:dyDescent="0.25">
      <c r="AA51836"/>
      <c r="AB51836"/>
      <c r="AC51836"/>
    </row>
    <row r="51837" spans="27:29" x14ac:dyDescent="0.25">
      <c r="AA51837"/>
      <c r="AB51837"/>
      <c r="AC51837"/>
    </row>
    <row r="51838" spans="27:29" x14ac:dyDescent="0.25">
      <c r="AA51838"/>
      <c r="AB51838"/>
      <c r="AC51838"/>
    </row>
    <row r="51839" spans="27:29" x14ac:dyDescent="0.25">
      <c r="AA51839"/>
      <c r="AB51839"/>
      <c r="AC51839"/>
    </row>
    <row r="51840" spans="27:29" x14ac:dyDescent="0.25">
      <c r="AA51840"/>
      <c r="AB51840"/>
      <c r="AC51840"/>
    </row>
    <row r="51841" spans="27:29" x14ac:dyDescent="0.25">
      <c r="AA51841"/>
      <c r="AB51841"/>
      <c r="AC51841"/>
    </row>
    <row r="51842" spans="27:29" x14ac:dyDescent="0.25">
      <c r="AA51842"/>
      <c r="AB51842"/>
      <c r="AC51842"/>
    </row>
    <row r="51843" spans="27:29" x14ac:dyDescent="0.25">
      <c r="AA51843"/>
      <c r="AB51843"/>
      <c r="AC51843"/>
    </row>
    <row r="51844" spans="27:29" x14ac:dyDescent="0.25">
      <c r="AA51844"/>
      <c r="AB51844"/>
      <c r="AC51844"/>
    </row>
    <row r="51845" spans="27:29" x14ac:dyDescent="0.25">
      <c r="AA51845"/>
      <c r="AB51845"/>
      <c r="AC51845"/>
    </row>
    <row r="51846" spans="27:29" x14ac:dyDescent="0.25">
      <c r="AA51846"/>
      <c r="AB51846"/>
      <c r="AC51846"/>
    </row>
    <row r="51847" spans="27:29" x14ac:dyDescent="0.25">
      <c r="AA51847"/>
      <c r="AB51847"/>
      <c r="AC51847"/>
    </row>
    <row r="51848" spans="27:29" x14ac:dyDescent="0.25">
      <c r="AA51848"/>
      <c r="AB51848"/>
      <c r="AC51848"/>
    </row>
    <row r="51849" spans="27:29" x14ac:dyDescent="0.25">
      <c r="AA51849"/>
      <c r="AB51849"/>
      <c r="AC51849"/>
    </row>
    <row r="51850" spans="27:29" x14ac:dyDescent="0.25">
      <c r="AA51850"/>
      <c r="AB51850"/>
      <c r="AC51850"/>
    </row>
    <row r="51851" spans="27:29" x14ac:dyDescent="0.25">
      <c r="AA51851"/>
      <c r="AB51851"/>
      <c r="AC51851"/>
    </row>
    <row r="51852" spans="27:29" x14ac:dyDescent="0.25">
      <c r="AA51852"/>
      <c r="AB51852"/>
      <c r="AC51852"/>
    </row>
    <row r="51853" spans="27:29" x14ac:dyDescent="0.25">
      <c r="AA51853"/>
      <c r="AB51853"/>
      <c r="AC51853"/>
    </row>
    <row r="51854" spans="27:29" x14ac:dyDescent="0.25">
      <c r="AA51854"/>
      <c r="AB51854"/>
      <c r="AC51854"/>
    </row>
    <row r="51855" spans="27:29" x14ac:dyDescent="0.25">
      <c r="AA51855"/>
      <c r="AB51855"/>
      <c r="AC51855"/>
    </row>
    <row r="51856" spans="27:29" x14ac:dyDescent="0.25">
      <c r="AA51856"/>
      <c r="AB51856"/>
      <c r="AC51856"/>
    </row>
    <row r="51857" spans="27:29" x14ac:dyDescent="0.25">
      <c r="AA51857"/>
      <c r="AB51857"/>
      <c r="AC51857"/>
    </row>
    <row r="51858" spans="27:29" x14ac:dyDescent="0.25">
      <c r="AA51858"/>
      <c r="AB51858"/>
      <c r="AC51858"/>
    </row>
    <row r="51859" spans="27:29" x14ac:dyDescent="0.25">
      <c r="AA51859"/>
      <c r="AB51859"/>
      <c r="AC51859"/>
    </row>
    <row r="51860" spans="27:29" x14ac:dyDescent="0.25">
      <c r="AA51860"/>
      <c r="AB51860"/>
      <c r="AC51860"/>
    </row>
    <row r="51861" spans="27:29" x14ac:dyDescent="0.25">
      <c r="AA51861"/>
      <c r="AB51861"/>
      <c r="AC51861"/>
    </row>
    <row r="51862" spans="27:29" x14ac:dyDescent="0.25">
      <c r="AA51862"/>
      <c r="AB51862"/>
      <c r="AC51862"/>
    </row>
    <row r="51863" spans="27:29" x14ac:dyDescent="0.25">
      <c r="AA51863"/>
      <c r="AB51863"/>
      <c r="AC51863"/>
    </row>
    <row r="51864" spans="27:29" x14ac:dyDescent="0.25">
      <c r="AA51864"/>
      <c r="AB51864"/>
      <c r="AC51864"/>
    </row>
    <row r="51865" spans="27:29" x14ac:dyDescent="0.25">
      <c r="AA51865"/>
      <c r="AB51865"/>
      <c r="AC51865"/>
    </row>
    <row r="51866" spans="27:29" x14ac:dyDescent="0.25">
      <c r="AA51866"/>
      <c r="AB51866"/>
      <c r="AC51866"/>
    </row>
    <row r="51867" spans="27:29" x14ac:dyDescent="0.25">
      <c r="AA51867"/>
      <c r="AB51867"/>
      <c r="AC51867"/>
    </row>
    <row r="51868" spans="27:29" x14ac:dyDescent="0.25">
      <c r="AA51868"/>
      <c r="AB51868"/>
      <c r="AC51868"/>
    </row>
    <row r="51869" spans="27:29" x14ac:dyDescent="0.25">
      <c r="AA51869"/>
      <c r="AB51869"/>
      <c r="AC51869"/>
    </row>
    <row r="51870" spans="27:29" x14ac:dyDescent="0.25">
      <c r="AA51870"/>
      <c r="AB51870"/>
      <c r="AC51870"/>
    </row>
    <row r="51871" spans="27:29" x14ac:dyDescent="0.25">
      <c r="AA51871"/>
      <c r="AB51871"/>
      <c r="AC51871"/>
    </row>
    <row r="51872" spans="27:29" x14ac:dyDescent="0.25">
      <c r="AA51872"/>
      <c r="AB51872"/>
      <c r="AC51872"/>
    </row>
    <row r="51873" spans="27:29" x14ac:dyDescent="0.25">
      <c r="AA51873"/>
      <c r="AB51873"/>
      <c r="AC51873"/>
    </row>
    <row r="51874" spans="27:29" x14ac:dyDescent="0.25">
      <c r="AA51874"/>
      <c r="AB51874"/>
      <c r="AC51874"/>
    </row>
    <row r="51875" spans="27:29" x14ac:dyDescent="0.25">
      <c r="AA51875"/>
      <c r="AB51875"/>
      <c r="AC51875"/>
    </row>
    <row r="51876" spans="27:29" x14ac:dyDescent="0.25">
      <c r="AA51876"/>
      <c r="AB51876"/>
      <c r="AC51876"/>
    </row>
    <row r="51877" spans="27:29" x14ac:dyDescent="0.25">
      <c r="AA51877"/>
      <c r="AB51877"/>
      <c r="AC51877"/>
    </row>
    <row r="51878" spans="27:29" x14ac:dyDescent="0.25">
      <c r="AA51878"/>
      <c r="AB51878"/>
      <c r="AC51878"/>
    </row>
    <row r="51879" spans="27:29" x14ac:dyDescent="0.25">
      <c r="AA51879"/>
      <c r="AB51879"/>
      <c r="AC51879"/>
    </row>
    <row r="51880" spans="27:29" x14ac:dyDescent="0.25">
      <c r="AA51880"/>
      <c r="AB51880"/>
      <c r="AC51880"/>
    </row>
    <row r="51881" spans="27:29" x14ac:dyDescent="0.25">
      <c r="AA51881"/>
      <c r="AB51881"/>
      <c r="AC51881"/>
    </row>
    <row r="51882" spans="27:29" x14ac:dyDescent="0.25">
      <c r="AA51882"/>
      <c r="AB51882"/>
      <c r="AC51882"/>
    </row>
    <row r="51883" spans="27:29" x14ac:dyDescent="0.25">
      <c r="AA51883"/>
      <c r="AB51883"/>
      <c r="AC51883"/>
    </row>
    <row r="51884" spans="27:29" x14ac:dyDescent="0.25">
      <c r="AA51884"/>
      <c r="AB51884"/>
      <c r="AC51884"/>
    </row>
    <row r="51885" spans="27:29" x14ac:dyDescent="0.25">
      <c r="AA51885"/>
      <c r="AB51885"/>
      <c r="AC51885"/>
    </row>
    <row r="51886" spans="27:29" x14ac:dyDescent="0.25">
      <c r="AA51886"/>
      <c r="AB51886"/>
      <c r="AC51886"/>
    </row>
    <row r="51887" spans="27:29" x14ac:dyDescent="0.25">
      <c r="AA51887"/>
      <c r="AB51887"/>
      <c r="AC51887"/>
    </row>
    <row r="51888" spans="27:29" x14ac:dyDescent="0.25">
      <c r="AA51888"/>
      <c r="AB51888"/>
      <c r="AC51888"/>
    </row>
    <row r="51889" spans="27:29" x14ac:dyDescent="0.25">
      <c r="AA51889"/>
      <c r="AB51889"/>
      <c r="AC51889"/>
    </row>
    <row r="51890" spans="27:29" x14ac:dyDescent="0.25">
      <c r="AA51890"/>
      <c r="AB51890"/>
      <c r="AC51890"/>
    </row>
    <row r="51891" spans="27:29" x14ac:dyDescent="0.25">
      <c r="AA51891"/>
      <c r="AB51891"/>
      <c r="AC51891"/>
    </row>
    <row r="51892" spans="27:29" x14ac:dyDescent="0.25">
      <c r="AA51892"/>
      <c r="AB51892"/>
      <c r="AC51892"/>
    </row>
    <row r="51893" spans="27:29" x14ac:dyDescent="0.25">
      <c r="AA51893"/>
      <c r="AB51893"/>
      <c r="AC51893"/>
    </row>
    <row r="51894" spans="27:29" x14ac:dyDescent="0.25">
      <c r="AA51894"/>
      <c r="AB51894"/>
      <c r="AC51894"/>
    </row>
    <row r="51895" spans="27:29" x14ac:dyDescent="0.25">
      <c r="AA51895"/>
      <c r="AB51895"/>
      <c r="AC51895"/>
    </row>
    <row r="51896" spans="27:29" x14ac:dyDescent="0.25">
      <c r="AA51896"/>
      <c r="AB51896"/>
      <c r="AC51896"/>
    </row>
    <row r="51897" spans="27:29" x14ac:dyDescent="0.25">
      <c r="AA51897"/>
      <c r="AB51897"/>
      <c r="AC51897"/>
    </row>
    <row r="51898" spans="27:29" x14ac:dyDescent="0.25">
      <c r="AA51898"/>
      <c r="AB51898"/>
      <c r="AC51898"/>
    </row>
    <row r="51899" spans="27:29" x14ac:dyDescent="0.25">
      <c r="AA51899"/>
      <c r="AB51899"/>
      <c r="AC51899"/>
    </row>
    <row r="51900" spans="27:29" x14ac:dyDescent="0.25">
      <c r="AA51900"/>
      <c r="AB51900"/>
      <c r="AC51900"/>
    </row>
    <row r="51901" spans="27:29" x14ac:dyDescent="0.25">
      <c r="AA51901"/>
      <c r="AB51901"/>
      <c r="AC51901"/>
    </row>
    <row r="51902" spans="27:29" x14ac:dyDescent="0.25">
      <c r="AA51902"/>
      <c r="AB51902"/>
      <c r="AC51902"/>
    </row>
    <row r="51903" spans="27:29" x14ac:dyDescent="0.25">
      <c r="AA51903"/>
      <c r="AB51903"/>
      <c r="AC51903"/>
    </row>
    <row r="51904" spans="27:29" x14ac:dyDescent="0.25">
      <c r="AA51904"/>
      <c r="AB51904"/>
      <c r="AC51904"/>
    </row>
    <row r="51905" spans="27:29" x14ac:dyDescent="0.25">
      <c r="AA51905"/>
      <c r="AB51905"/>
      <c r="AC51905"/>
    </row>
    <row r="51906" spans="27:29" x14ac:dyDescent="0.25">
      <c r="AA51906"/>
      <c r="AB51906"/>
      <c r="AC51906"/>
    </row>
    <row r="51907" spans="27:29" x14ac:dyDescent="0.25">
      <c r="AA51907"/>
      <c r="AB51907"/>
      <c r="AC51907"/>
    </row>
    <row r="51908" spans="27:29" x14ac:dyDescent="0.25">
      <c r="AA51908"/>
      <c r="AB51908"/>
      <c r="AC51908"/>
    </row>
    <row r="51909" spans="27:29" x14ac:dyDescent="0.25">
      <c r="AA51909"/>
      <c r="AB51909"/>
      <c r="AC51909"/>
    </row>
    <row r="51910" spans="27:29" x14ac:dyDescent="0.25">
      <c r="AA51910"/>
      <c r="AB51910"/>
      <c r="AC51910"/>
    </row>
    <row r="51911" spans="27:29" x14ac:dyDescent="0.25">
      <c r="AA51911"/>
      <c r="AB51911"/>
      <c r="AC51911"/>
    </row>
    <row r="51912" spans="27:29" x14ac:dyDescent="0.25">
      <c r="AA51912"/>
      <c r="AB51912"/>
      <c r="AC51912"/>
    </row>
    <row r="51913" spans="27:29" x14ac:dyDescent="0.25">
      <c r="AA51913"/>
      <c r="AB51913"/>
      <c r="AC51913"/>
    </row>
    <row r="51914" spans="27:29" x14ac:dyDescent="0.25">
      <c r="AA51914"/>
      <c r="AB51914"/>
      <c r="AC51914"/>
    </row>
    <row r="51915" spans="27:29" x14ac:dyDescent="0.25">
      <c r="AA51915"/>
      <c r="AB51915"/>
      <c r="AC51915"/>
    </row>
    <row r="51916" spans="27:29" x14ac:dyDescent="0.25">
      <c r="AA51916"/>
      <c r="AB51916"/>
      <c r="AC51916"/>
    </row>
    <row r="51917" spans="27:29" x14ac:dyDescent="0.25">
      <c r="AA51917"/>
      <c r="AB51917"/>
      <c r="AC51917"/>
    </row>
    <row r="51918" spans="27:29" x14ac:dyDescent="0.25">
      <c r="AA51918"/>
      <c r="AB51918"/>
      <c r="AC51918"/>
    </row>
    <row r="51919" spans="27:29" x14ac:dyDescent="0.25">
      <c r="AA51919"/>
      <c r="AB51919"/>
      <c r="AC51919"/>
    </row>
    <row r="51920" spans="27:29" x14ac:dyDescent="0.25">
      <c r="AA51920"/>
      <c r="AB51920"/>
      <c r="AC51920"/>
    </row>
    <row r="51921" spans="27:29" x14ac:dyDescent="0.25">
      <c r="AA51921"/>
      <c r="AB51921"/>
      <c r="AC51921"/>
    </row>
    <row r="51922" spans="27:29" x14ac:dyDescent="0.25">
      <c r="AA51922"/>
      <c r="AB51922"/>
      <c r="AC51922"/>
    </row>
    <row r="51923" spans="27:29" x14ac:dyDescent="0.25">
      <c r="AA51923"/>
      <c r="AB51923"/>
      <c r="AC51923"/>
    </row>
    <row r="51924" spans="27:29" x14ac:dyDescent="0.25">
      <c r="AA51924"/>
      <c r="AB51924"/>
      <c r="AC51924"/>
    </row>
    <row r="51925" spans="27:29" x14ac:dyDescent="0.25">
      <c r="AA51925"/>
      <c r="AB51925"/>
      <c r="AC51925"/>
    </row>
    <row r="51926" spans="27:29" x14ac:dyDescent="0.25">
      <c r="AA51926"/>
      <c r="AB51926"/>
      <c r="AC51926"/>
    </row>
    <row r="51927" spans="27:29" x14ac:dyDescent="0.25">
      <c r="AA51927"/>
      <c r="AB51927"/>
      <c r="AC51927"/>
    </row>
    <row r="51928" spans="27:29" x14ac:dyDescent="0.25">
      <c r="AA51928"/>
      <c r="AB51928"/>
      <c r="AC51928"/>
    </row>
    <row r="51929" spans="27:29" x14ac:dyDescent="0.25">
      <c r="AA51929"/>
      <c r="AB51929"/>
      <c r="AC51929"/>
    </row>
    <row r="51930" spans="27:29" x14ac:dyDescent="0.25">
      <c r="AA51930"/>
      <c r="AB51930"/>
      <c r="AC51930"/>
    </row>
    <row r="51931" spans="27:29" x14ac:dyDescent="0.25">
      <c r="AA51931"/>
      <c r="AB51931"/>
      <c r="AC51931"/>
    </row>
    <row r="51932" spans="27:29" x14ac:dyDescent="0.25">
      <c r="AA51932"/>
      <c r="AB51932"/>
      <c r="AC51932"/>
    </row>
    <row r="51933" spans="27:29" x14ac:dyDescent="0.25">
      <c r="AA51933"/>
      <c r="AB51933"/>
      <c r="AC51933"/>
    </row>
    <row r="51934" spans="27:29" x14ac:dyDescent="0.25">
      <c r="AA51934"/>
      <c r="AB51934"/>
      <c r="AC51934"/>
    </row>
    <row r="51935" spans="27:29" x14ac:dyDescent="0.25">
      <c r="AA51935"/>
      <c r="AB51935"/>
      <c r="AC51935"/>
    </row>
    <row r="51936" spans="27:29" x14ac:dyDescent="0.25">
      <c r="AA51936"/>
      <c r="AB51936"/>
      <c r="AC51936"/>
    </row>
    <row r="51937" spans="27:29" x14ac:dyDescent="0.25">
      <c r="AA51937"/>
      <c r="AB51937"/>
      <c r="AC51937"/>
    </row>
    <row r="51938" spans="27:29" x14ac:dyDescent="0.25">
      <c r="AA51938"/>
      <c r="AB51938"/>
      <c r="AC51938"/>
    </row>
    <row r="51939" spans="27:29" x14ac:dyDescent="0.25">
      <c r="AA51939"/>
      <c r="AB51939"/>
      <c r="AC51939"/>
    </row>
    <row r="51940" spans="27:29" x14ac:dyDescent="0.25">
      <c r="AA51940"/>
      <c r="AB51940"/>
      <c r="AC51940"/>
    </row>
    <row r="51941" spans="27:29" x14ac:dyDescent="0.25">
      <c r="AA51941"/>
      <c r="AB51941"/>
      <c r="AC51941"/>
    </row>
    <row r="51942" spans="27:29" x14ac:dyDescent="0.25">
      <c r="AA51942"/>
      <c r="AB51942"/>
      <c r="AC51942"/>
    </row>
    <row r="51943" spans="27:29" x14ac:dyDescent="0.25">
      <c r="AA51943"/>
      <c r="AB51943"/>
      <c r="AC51943"/>
    </row>
    <row r="51944" spans="27:29" x14ac:dyDescent="0.25">
      <c r="AA51944"/>
      <c r="AB51944"/>
      <c r="AC51944"/>
    </row>
    <row r="51945" spans="27:29" x14ac:dyDescent="0.25">
      <c r="AA51945"/>
      <c r="AB51945"/>
      <c r="AC51945"/>
    </row>
    <row r="51946" spans="27:29" x14ac:dyDescent="0.25">
      <c r="AA51946"/>
      <c r="AB51946"/>
      <c r="AC51946"/>
    </row>
    <row r="51947" spans="27:29" x14ac:dyDescent="0.25">
      <c r="AA51947"/>
      <c r="AB51947"/>
      <c r="AC51947"/>
    </row>
    <row r="51948" spans="27:29" x14ac:dyDescent="0.25">
      <c r="AA51948"/>
      <c r="AB51948"/>
      <c r="AC51948"/>
    </row>
    <row r="51949" spans="27:29" x14ac:dyDescent="0.25">
      <c r="AA51949"/>
      <c r="AB51949"/>
      <c r="AC51949"/>
    </row>
    <row r="51950" spans="27:29" x14ac:dyDescent="0.25">
      <c r="AA51950"/>
      <c r="AB51950"/>
      <c r="AC51950"/>
    </row>
    <row r="51951" spans="27:29" x14ac:dyDescent="0.25">
      <c r="AA51951"/>
      <c r="AB51951"/>
      <c r="AC51951"/>
    </row>
    <row r="51952" spans="27:29" x14ac:dyDescent="0.25">
      <c r="AA51952"/>
      <c r="AB51952"/>
      <c r="AC51952"/>
    </row>
    <row r="51953" spans="27:29" x14ac:dyDescent="0.25">
      <c r="AA51953"/>
      <c r="AB51953"/>
      <c r="AC51953"/>
    </row>
    <row r="51954" spans="27:29" x14ac:dyDescent="0.25">
      <c r="AA51954"/>
      <c r="AB51954"/>
      <c r="AC51954"/>
    </row>
    <row r="51955" spans="27:29" x14ac:dyDescent="0.25">
      <c r="AA51955"/>
      <c r="AB51955"/>
      <c r="AC51955"/>
    </row>
    <row r="51956" spans="27:29" x14ac:dyDescent="0.25">
      <c r="AA51956"/>
      <c r="AB51956"/>
      <c r="AC51956"/>
    </row>
    <row r="51957" spans="27:29" x14ac:dyDescent="0.25">
      <c r="AA51957"/>
      <c r="AB51957"/>
      <c r="AC51957"/>
    </row>
    <row r="51958" spans="27:29" x14ac:dyDescent="0.25">
      <c r="AA51958"/>
      <c r="AB51958"/>
      <c r="AC51958"/>
    </row>
    <row r="51959" spans="27:29" x14ac:dyDescent="0.25">
      <c r="AA51959"/>
      <c r="AB51959"/>
      <c r="AC51959"/>
    </row>
    <row r="51960" spans="27:29" x14ac:dyDescent="0.25">
      <c r="AA51960"/>
      <c r="AB51960"/>
      <c r="AC51960"/>
    </row>
    <row r="51961" spans="27:29" x14ac:dyDescent="0.25">
      <c r="AA51961"/>
      <c r="AB51961"/>
      <c r="AC51961"/>
    </row>
    <row r="51962" spans="27:29" x14ac:dyDescent="0.25">
      <c r="AA51962"/>
      <c r="AB51962"/>
      <c r="AC51962"/>
    </row>
    <row r="51963" spans="27:29" x14ac:dyDescent="0.25">
      <c r="AA51963"/>
      <c r="AB51963"/>
      <c r="AC51963"/>
    </row>
    <row r="51964" spans="27:29" x14ac:dyDescent="0.25">
      <c r="AA51964"/>
      <c r="AB51964"/>
      <c r="AC51964"/>
    </row>
    <row r="51965" spans="27:29" x14ac:dyDescent="0.25">
      <c r="AA51965"/>
      <c r="AB51965"/>
      <c r="AC51965"/>
    </row>
    <row r="51966" spans="27:29" x14ac:dyDescent="0.25">
      <c r="AA51966"/>
      <c r="AB51966"/>
      <c r="AC51966"/>
    </row>
    <row r="51967" spans="27:29" x14ac:dyDescent="0.25">
      <c r="AA51967"/>
      <c r="AB51967"/>
      <c r="AC51967"/>
    </row>
    <row r="51968" spans="27:29" x14ac:dyDescent="0.25">
      <c r="AA51968"/>
      <c r="AB51968"/>
      <c r="AC51968"/>
    </row>
    <row r="51969" spans="27:29" x14ac:dyDescent="0.25">
      <c r="AA51969"/>
      <c r="AB51969"/>
      <c r="AC51969"/>
    </row>
    <row r="51970" spans="27:29" x14ac:dyDescent="0.25">
      <c r="AA51970"/>
      <c r="AB51970"/>
      <c r="AC51970"/>
    </row>
    <row r="51971" spans="27:29" x14ac:dyDescent="0.25">
      <c r="AA51971"/>
      <c r="AB51971"/>
      <c r="AC51971"/>
    </row>
    <row r="51972" spans="27:29" x14ac:dyDescent="0.25">
      <c r="AA51972"/>
      <c r="AB51972"/>
      <c r="AC51972"/>
    </row>
    <row r="51973" spans="27:29" x14ac:dyDescent="0.25">
      <c r="AA51973"/>
      <c r="AB51973"/>
      <c r="AC51973"/>
    </row>
    <row r="51974" spans="27:29" x14ac:dyDescent="0.25">
      <c r="AA51974"/>
      <c r="AB51974"/>
      <c r="AC51974"/>
    </row>
    <row r="51975" spans="27:29" x14ac:dyDescent="0.25">
      <c r="AA51975"/>
      <c r="AB51975"/>
      <c r="AC51975"/>
    </row>
    <row r="51976" spans="27:29" x14ac:dyDescent="0.25">
      <c r="AA51976"/>
      <c r="AB51976"/>
      <c r="AC51976"/>
    </row>
    <row r="51977" spans="27:29" x14ac:dyDescent="0.25">
      <c r="AA51977"/>
      <c r="AB51977"/>
      <c r="AC51977"/>
    </row>
    <row r="51978" spans="27:29" x14ac:dyDescent="0.25">
      <c r="AA51978"/>
      <c r="AB51978"/>
      <c r="AC51978"/>
    </row>
    <row r="51979" spans="27:29" x14ac:dyDescent="0.25">
      <c r="AA51979"/>
      <c r="AB51979"/>
      <c r="AC51979"/>
    </row>
    <row r="51980" spans="27:29" x14ac:dyDescent="0.25">
      <c r="AA51980"/>
      <c r="AB51980"/>
      <c r="AC51980"/>
    </row>
    <row r="51981" spans="27:29" x14ac:dyDescent="0.25">
      <c r="AA51981"/>
      <c r="AB51981"/>
      <c r="AC51981"/>
    </row>
    <row r="51982" spans="27:29" x14ac:dyDescent="0.25">
      <c r="AA51982"/>
      <c r="AB51982"/>
      <c r="AC51982"/>
    </row>
    <row r="51983" spans="27:29" x14ac:dyDescent="0.25">
      <c r="AA51983"/>
      <c r="AB51983"/>
      <c r="AC51983"/>
    </row>
    <row r="51984" spans="27:29" x14ac:dyDescent="0.25">
      <c r="AA51984"/>
      <c r="AB51984"/>
      <c r="AC51984"/>
    </row>
    <row r="51985" spans="27:29" x14ac:dyDescent="0.25">
      <c r="AA51985"/>
      <c r="AB51985"/>
      <c r="AC51985"/>
    </row>
    <row r="51986" spans="27:29" x14ac:dyDescent="0.25">
      <c r="AA51986"/>
      <c r="AB51986"/>
      <c r="AC51986"/>
    </row>
    <row r="51987" spans="27:29" x14ac:dyDescent="0.25">
      <c r="AA51987"/>
      <c r="AB51987"/>
      <c r="AC51987"/>
    </row>
    <row r="51988" spans="27:29" x14ac:dyDescent="0.25">
      <c r="AA51988"/>
      <c r="AB51988"/>
      <c r="AC51988"/>
    </row>
    <row r="51989" spans="27:29" x14ac:dyDescent="0.25">
      <c r="AA51989"/>
      <c r="AB51989"/>
      <c r="AC51989"/>
    </row>
    <row r="51990" spans="27:29" x14ac:dyDescent="0.25">
      <c r="AA51990"/>
      <c r="AB51990"/>
      <c r="AC51990"/>
    </row>
    <row r="51991" spans="27:29" x14ac:dyDescent="0.25">
      <c r="AA51991"/>
      <c r="AB51991"/>
      <c r="AC51991"/>
    </row>
    <row r="51992" spans="27:29" x14ac:dyDescent="0.25">
      <c r="AA51992"/>
      <c r="AB51992"/>
      <c r="AC51992"/>
    </row>
    <row r="51993" spans="27:29" x14ac:dyDescent="0.25">
      <c r="AA51993"/>
      <c r="AB51993"/>
      <c r="AC51993"/>
    </row>
    <row r="51994" spans="27:29" x14ac:dyDescent="0.25">
      <c r="AA51994"/>
      <c r="AB51994"/>
      <c r="AC51994"/>
    </row>
    <row r="51995" spans="27:29" x14ac:dyDescent="0.25">
      <c r="AA51995"/>
      <c r="AB51995"/>
      <c r="AC51995"/>
    </row>
    <row r="51996" spans="27:29" x14ac:dyDescent="0.25">
      <c r="AA51996"/>
      <c r="AB51996"/>
      <c r="AC51996"/>
    </row>
    <row r="51997" spans="27:29" x14ac:dyDescent="0.25">
      <c r="AA51997"/>
      <c r="AB51997"/>
      <c r="AC51997"/>
    </row>
    <row r="51998" spans="27:29" x14ac:dyDescent="0.25">
      <c r="AA51998"/>
      <c r="AB51998"/>
      <c r="AC51998"/>
    </row>
    <row r="51999" spans="27:29" x14ac:dyDescent="0.25">
      <c r="AA51999"/>
      <c r="AB51999"/>
      <c r="AC51999"/>
    </row>
    <row r="52000" spans="27:29" x14ac:dyDescent="0.25">
      <c r="AA52000"/>
      <c r="AB52000"/>
      <c r="AC52000"/>
    </row>
    <row r="52001" spans="27:29" x14ac:dyDescent="0.25">
      <c r="AA52001"/>
      <c r="AB52001"/>
      <c r="AC52001"/>
    </row>
    <row r="52002" spans="27:29" x14ac:dyDescent="0.25">
      <c r="AA52002"/>
      <c r="AB52002"/>
      <c r="AC52002"/>
    </row>
    <row r="52003" spans="27:29" x14ac:dyDescent="0.25">
      <c r="AA52003"/>
      <c r="AB52003"/>
      <c r="AC52003"/>
    </row>
    <row r="52004" spans="27:29" x14ac:dyDescent="0.25">
      <c r="AA52004"/>
      <c r="AB52004"/>
      <c r="AC52004"/>
    </row>
    <row r="52005" spans="27:29" x14ac:dyDescent="0.25">
      <c r="AA52005"/>
      <c r="AB52005"/>
      <c r="AC52005"/>
    </row>
    <row r="52006" spans="27:29" x14ac:dyDescent="0.25">
      <c r="AA52006"/>
      <c r="AB52006"/>
      <c r="AC52006"/>
    </row>
    <row r="52007" spans="27:29" x14ac:dyDescent="0.25">
      <c r="AA52007"/>
      <c r="AB52007"/>
      <c r="AC52007"/>
    </row>
    <row r="52008" spans="27:29" x14ac:dyDescent="0.25">
      <c r="AA52008"/>
      <c r="AB52008"/>
      <c r="AC52008"/>
    </row>
    <row r="52009" spans="27:29" x14ac:dyDescent="0.25">
      <c r="AA52009"/>
      <c r="AB52009"/>
      <c r="AC52009"/>
    </row>
    <row r="52010" spans="27:29" x14ac:dyDescent="0.25">
      <c r="AA52010"/>
      <c r="AB52010"/>
      <c r="AC52010"/>
    </row>
    <row r="52011" spans="27:29" x14ac:dyDescent="0.25">
      <c r="AA52011"/>
      <c r="AB52011"/>
      <c r="AC52011"/>
    </row>
    <row r="52012" spans="27:29" x14ac:dyDescent="0.25">
      <c r="AA52012"/>
      <c r="AB52012"/>
      <c r="AC52012"/>
    </row>
    <row r="52013" spans="27:29" x14ac:dyDescent="0.25">
      <c r="AA52013"/>
      <c r="AB52013"/>
      <c r="AC52013"/>
    </row>
    <row r="52014" spans="27:29" x14ac:dyDescent="0.25">
      <c r="AA52014"/>
      <c r="AB52014"/>
      <c r="AC52014"/>
    </row>
    <row r="52015" spans="27:29" x14ac:dyDescent="0.25">
      <c r="AA52015"/>
      <c r="AB52015"/>
      <c r="AC52015"/>
    </row>
    <row r="52016" spans="27:29" x14ac:dyDescent="0.25">
      <c r="AA52016"/>
      <c r="AB52016"/>
      <c r="AC52016"/>
    </row>
    <row r="52017" spans="27:29" x14ac:dyDescent="0.25">
      <c r="AA52017"/>
      <c r="AB52017"/>
      <c r="AC52017"/>
    </row>
    <row r="52018" spans="27:29" x14ac:dyDescent="0.25">
      <c r="AA52018"/>
      <c r="AB52018"/>
      <c r="AC52018"/>
    </row>
    <row r="52019" spans="27:29" x14ac:dyDescent="0.25">
      <c r="AA52019"/>
      <c r="AB52019"/>
      <c r="AC52019"/>
    </row>
    <row r="52020" spans="27:29" x14ac:dyDescent="0.25">
      <c r="AA52020"/>
      <c r="AB52020"/>
      <c r="AC52020"/>
    </row>
    <row r="52021" spans="27:29" x14ac:dyDescent="0.25">
      <c r="AA52021"/>
      <c r="AB52021"/>
      <c r="AC52021"/>
    </row>
    <row r="52022" spans="27:29" x14ac:dyDescent="0.25">
      <c r="AA52022"/>
      <c r="AB52022"/>
      <c r="AC52022"/>
    </row>
    <row r="52023" spans="27:29" x14ac:dyDescent="0.25">
      <c r="AA52023"/>
      <c r="AB52023"/>
      <c r="AC52023"/>
    </row>
    <row r="52024" spans="27:29" x14ac:dyDescent="0.25">
      <c r="AA52024"/>
      <c r="AB52024"/>
      <c r="AC52024"/>
    </row>
    <row r="52025" spans="27:29" x14ac:dyDescent="0.25">
      <c r="AA52025"/>
      <c r="AB52025"/>
      <c r="AC52025"/>
    </row>
    <row r="52026" spans="27:29" x14ac:dyDescent="0.25">
      <c r="AA52026"/>
      <c r="AB52026"/>
      <c r="AC52026"/>
    </row>
    <row r="52027" spans="27:29" x14ac:dyDescent="0.25">
      <c r="AA52027"/>
      <c r="AB52027"/>
      <c r="AC52027"/>
    </row>
    <row r="52028" spans="27:29" x14ac:dyDescent="0.25">
      <c r="AA52028"/>
      <c r="AB52028"/>
      <c r="AC52028"/>
    </row>
    <row r="52029" spans="27:29" x14ac:dyDescent="0.25">
      <c r="AA52029"/>
      <c r="AB52029"/>
      <c r="AC52029"/>
    </row>
    <row r="52030" spans="27:29" x14ac:dyDescent="0.25">
      <c r="AA52030"/>
      <c r="AB52030"/>
      <c r="AC52030"/>
    </row>
    <row r="52031" spans="27:29" x14ac:dyDescent="0.25">
      <c r="AA52031"/>
      <c r="AB52031"/>
      <c r="AC52031"/>
    </row>
    <row r="52032" spans="27:29" x14ac:dyDescent="0.25">
      <c r="AA52032"/>
      <c r="AB52032"/>
      <c r="AC52032"/>
    </row>
    <row r="52033" spans="27:29" x14ac:dyDescent="0.25">
      <c r="AA52033"/>
      <c r="AB52033"/>
      <c r="AC52033"/>
    </row>
    <row r="52034" spans="27:29" x14ac:dyDescent="0.25">
      <c r="AA52034"/>
      <c r="AB52034"/>
      <c r="AC52034"/>
    </row>
    <row r="52035" spans="27:29" x14ac:dyDescent="0.25">
      <c r="AA52035"/>
      <c r="AB52035"/>
      <c r="AC52035"/>
    </row>
    <row r="52036" spans="27:29" x14ac:dyDescent="0.25">
      <c r="AA52036"/>
      <c r="AB52036"/>
      <c r="AC52036"/>
    </row>
    <row r="52037" spans="27:29" x14ac:dyDescent="0.25">
      <c r="AA52037"/>
      <c r="AB52037"/>
      <c r="AC52037"/>
    </row>
    <row r="52038" spans="27:29" x14ac:dyDescent="0.25">
      <c r="AA52038"/>
      <c r="AB52038"/>
      <c r="AC52038"/>
    </row>
    <row r="52039" spans="27:29" x14ac:dyDescent="0.25">
      <c r="AA52039"/>
      <c r="AB52039"/>
      <c r="AC52039"/>
    </row>
    <row r="52040" spans="27:29" x14ac:dyDescent="0.25">
      <c r="AA52040"/>
      <c r="AB52040"/>
      <c r="AC52040"/>
    </row>
    <row r="52041" spans="27:29" x14ac:dyDescent="0.25">
      <c r="AA52041"/>
      <c r="AB52041"/>
      <c r="AC52041"/>
    </row>
    <row r="52042" spans="27:29" x14ac:dyDescent="0.25">
      <c r="AA52042"/>
      <c r="AB52042"/>
      <c r="AC52042"/>
    </row>
    <row r="52043" spans="27:29" x14ac:dyDescent="0.25">
      <c r="AA52043"/>
      <c r="AB52043"/>
      <c r="AC52043"/>
    </row>
    <row r="52044" spans="27:29" x14ac:dyDescent="0.25">
      <c r="AA52044"/>
      <c r="AB52044"/>
      <c r="AC52044"/>
    </row>
    <row r="52045" spans="27:29" x14ac:dyDescent="0.25">
      <c r="AA52045"/>
      <c r="AB52045"/>
      <c r="AC52045"/>
    </row>
    <row r="52046" spans="27:29" x14ac:dyDescent="0.25">
      <c r="AA52046"/>
      <c r="AB52046"/>
      <c r="AC52046"/>
    </row>
    <row r="52047" spans="27:29" x14ac:dyDescent="0.25">
      <c r="AA52047"/>
      <c r="AB52047"/>
      <c r="AC52047"/>
    </row>
    <row r="52048" spans="27:29" x14ac:dyDescent="0.25">
      <c r="AA52048"/>
      <c r="AB52048"/>
      <c r="AC52048"/>
    </row>
    <row r="52049" spans="27:29" x14ac:dyDescent="0.25">
      <c r="AA52049"/>
      <c r="AB52049"/>
      <c r="AC52049"/>
    </row>
    <row r="52050" spans="27:29" x14ac:dyDescent="0.25">
      <c r="AA52050"/>
      <c r="AB52050"/>
      <c r="AC52050"/>
    </row>
    <row r="52051" spans="27:29" x14ac:dyDescent="0.25">
      <c r="AA52051"/>
      <c r="AB52051"/>
      <c r="AC52051"/>
    </row>
    <row r="52052" spans="27:29" x14ac:dyDescent="0.25">
      <c r="AA52052"/>
      <c r="AB52052"/>
      <c r="AC52052"/>
    </row>
    <row r="52053" spans="27:29" x14ac:dyDescent="0.25">
      <c r="AA52053"/>
      <c r="AB52053"/>
      <c r="AC52053"/>
    </row>
    <row r="52054" spans="27:29" x14ac:dyDescent="0.25">
      <c r="AA52054"/>
      <c r="AB52054"/>
      <c r="AC52054"/>
    </row>
    <row r="52055" spans="27:29" x14ac:dyDescent="0.25">
      <c r="AA52055"/>
      <c r="AB52055"/>
      <c r="AC52055"/>
    </row>
    <row r="52056" spans="27:29" x14ac:dyDescent="0.25">
      <c r="AA52056"/>
      <c r="AB52056"/>
      <c r="AC52056"/>
    </row>
    <row r="52057" spans="27:29" x14ac:dyDescent="0.25">
      <c r="AA52057"/>
      <c r="AB52057"/>
      <c r="AC52057"/>
    </row>
    <row r="52058" spans="27:29" x14ac:dyDescent="0.25">
      <c r="AA52058"/>
      <c r="AB52058"/>
      <c r="AC52058"/>
    </row>
    <row r="52059" spans="27:29" x14ac:dyDescent="0.25">
      <c r="AA52059"/>
      <c r="AB52059"/>
      <c r="AC52059"/>
    </row>
    <row r="52060" spans="27:29" x14ac:dyDescent="0.25">
      <c r="AA52060"/>
      <c r="AB52060"/>
      <c r="AC52060"/>
    </row>
    <row r="52061" spans="27:29" x14ac:dyDescent="0.25">
      <c r="AA52061"/>
      <c r="AB52061"/>
      <c r="AC52061"/>
    </row>
    <row r="52062" spans="27:29" x14ac:dyDescent="0.25">
      <c r="AA52062"/>
      <c r="AB52062"/>
      <c r="AC52062"/>
    </row>
    <row r="52063" spans="27:29" x14ac:dyDescent="0.25">
      <c r="AA52063"/>
      <c r="AB52063"/>
      <c r="AC52063"/>
    </row>
    <row r="52064" spans="27:29" x14ac:dyDescent="0.25">
      <c r="AA52064"/>
      <c r="AB52064"/>
      <c r="AC52064"/>
    </row>
    <row r="52065" spans="27:29" x14ac:dyDescent="0.25">
      <c r="AA52065"/>
      <c r="AB52065"/>
      <c r="AC52065"/>
    </row>
    <row r="52066" spans="27:29" x14ac:dyDescent="0.25">
      <c r="AA52066"/>
      <c r="AB52066"/>
      <c r="AC52066"/>
    </row>
    <row r="52067" spans="27:29" x14ac:dyDescent="0.25">
      <c r="AA52067"/>
      <c r="AB52067"/>
      <c r="AC52067"/>
    </row>
    <row r="52068" spans="27:29" x14ac:dyDescent="0.25">
      <c r="AA52068"/>
      <c r="AB52068"/>
      <c r="AC52068"/>
    </row>
    <row r="52069" spans="27:29" x14ac:dyDescent="0.25">
      <c r="AA52069"/>
      <c r="AB52069"/>
      <c r="AC52069"/>
    </row>
    <row r="52070" spans="27:29" x14ac:dyDescent="0.25">
      <c r="AA52070"/>
      <c r="AB52070"/>
      <c r="AC52070"/>
    </row>
    <row r="52071" spans="27:29" x14ac:dyDescent="0.25">
      <c r="AA52071"/>
      <c r="AB52071"/>
      <c r="AC52071"/>
    </row>
    <row r="52072" spans="27:29" x14ac:dyDescent="0.25">
      <c r="AA52072"/>
      <c r="AB52072"/>
      <c r="AC52072"/>
    </row>
    <row r="52073" spans="27:29" x14ac:dyDescent="0.25">
      <c r="AA52073"/>
      <c r="AB52073"/>
      <c r="AC52073"/>
    </row>
    <row r="52074" spans="27:29" x14ac:dyDescent="0.25">
      <c r="AA52074"/>
      <c r="AB52074"/>
      <c r="AC52074"/>
    </row>
    <row r="52075" spans="27:29" x14ac:dyDescent="0.25">
      <c r="AA52075"/>
      <c r="AB52075"/>
      <c r="AC52075"/>
    </row>
    <row r="52076" spans="27:29" x14ac:dyDescent="0.25">
      <c r="AA52076"/>
      <c r="AB52076"/>
      <c r="AC52076"/>
    </row>
    <row r="52077" spans="27:29" x14ac:dyDescent="0.25">
      <c r="AA52077"/>
      <c r="AB52077"/>
      <c r="AC52077"/>
    </row>
    <row r="52078" spans="27:29" x14ac:dyDescent="0.25">
      <c r="AA52078"/>
      <c r="AB52078"/>
      <c r="AC52078"/>
    </row>
    <row r="52079" spans="27:29" x14ac:dyDescent="0.25">
      <c r="AA52079"/>
      <c r="AB52079"/>
      <c r="AC52079"/>
    </row>
    <row r="52080" spans="27:29" x14ac:dyDescent="0.25">
      <c r="AA52080"/>
      <c r="AB52080"/>
      <c r="AC52080"/>
    </row>
    <row r="52081" spans="27:29" x14ac:dyDescent="0.25">
      <c r="AA52081"/>
      <c r="AB52081"/>
      <c r="AC52081"/>
    </row>
    <row r="52082" spans="27:29" x14ac:dyDescent="0.25">
      <c r="AA52082"/>
      <c r="AB52082"/>
      <c r="AC52082"/>
    </row>
    <row r="52083" spans="27:29" x14ac:dyDescent="0.25">
      <c r="AA52083"/>
      <c r="AB52083"/>
      <c r="AC52083"/>
    </row>
    <row r="52084" spans="27:29" x14ac:dyDescent="0.25">
      <c r="AA52084"/>
      <c r="AB52084"/>
      <c r="AC52084"/>
    </row>
    <row r="52085" spans="27:29" x14ac:dyDescent="0.25">
      <c r="AA52085"/>
      <c r="AB52085"/>
      <c r="AC52085"/>
    </row>
    <row r="52086" spans="27:29" x14ac:dyDescent="0.25">
      <c r="AA52086"/>
      <c r="AB52086"/>
      <c r="AC52086"/>
    </row>
    <row r="52087" spans="27:29" x14ac:dyDescent="0.25">
      <c r="AA52087"/>
      <c r="AB52087"/>
      <c r="AC52087"/>
    </row>
    <row r="52088" spans="27:29" x14ac:dyDescent="0.25">
      <c r="AA52088"/>
      <c r="AB52088"/>
      <c r="AC52088"/>
    </row>
    <row r="52089" spans="27:29" x14ac:dyDescent="0.25">
      <c r="AA52089"/>
      <c r="AB52089"/>
      <c r="AC52089"/>
    </row>
    <row r="52090" spans="27:29" x14ac:dyDescent="0.25">
      <c r="AA52090"/>
      <c r="AB52090"/>
      <c r="AC52090"/>
    </row>
    <row r="52091" spans="27:29" x14ac:dyDescent="0.25">
      <c r="AA52091"/>
      <c r="AB52091"/>
      <c r="AC52091"/>
    </row>
    <row r="52092" spans="27:29" x14ac:dyDescent="0.25">
      <c r="AA52092"/>
      <c r="AB52092"/>
      <c r="AC52092"/>
    </row>
    <row r="52093" spans="27:29" x14ac:dyDescent="0.25">
      <c r="AA52093"/>
      <c r="AB52093"/>
      <c r="AC52093"/>
    </row>
    <row r="52094" spans="27:29" x14ac:dyDescent="0.25">
      <c r="AA52094"/>
      <c r="AB52094"/>
      <c r="AC52094"/>
    </row>
    <row r="52095" spans="27:29" x14ac:dyDescent="0.25">
      <c r="AA52095"/>
      <c r="AB52095"/>
      <c r="AC52095"/>
    </row>
    <row r="52096" spans="27:29" x14ac:dyDescent="0.25">
      <c r="AA52096"/>
      <c r="AB52096"/>
      <c r="AC52096"/>
    </row>
    <row r="52097" spans="27:29" x14ac:dyDescent="0.25">
      <c r="AA52097"/>
      <c r="AB52097"/>
      <c r="AC52097"/>
    </row>
    <row r="52098" spans="27:29" x14ac:dyDescent="0.25">
      <c r="AA52098"/>
      <c r="AB52098"/>
      <c r="AC52098"/>
    </row>
    <row r="52099" spans="27:29" x14ac:dyDescent="0.25">
      <c r="AA52099"/>
      <c r="AB52099"/>
      <c r="AC52099"/>
    </row>
    <row r="52100" spans="27:29" x14ac:dyDescent="0.25">
      <c r="AA52100"/>
      <c r="AB52100"/>
      <c r="AC52100"/>
    </row>
    <row r="52101" spans="27:29" x14ac:dyDescent="0.25">
      <c r="AA52101"/>
      <c r="AB52101"/>
      <c r="AC52101"/>
    </row>
    <row r="52102" spans="27:29" x14ac:dyDescent="0.25">
      <c r="AA52102"/>
      <c r="AB52102"/>
      <c r="AC52102"/>
    </row>
    <row r="52103" spans="27:29" x14ac:dyDescent="0.25">
      <c r="AA52103"/>
      <c r="AB52103"/>
      <c r="AC52103"/>
    </row>
    <row r="52104" spans="27:29" x14ac:dyDescent="0.25">
      <c r="AA52104"/>
      <c r="AB52104"/>
      <c r="AC52104"/>
    </row>
    <row r="52105" spans="27:29" x14ac:dyDescent="0.25">
      <c r="AA52105"/>
      <c r="AB52105"/>
      <c r="AC52105"/>
    </row>
    <row r="52106" spans="27:29" x14ac:dyDescent="0.25">
      <c r="AA52106"/>
      <c r="AB52106"/>
      <c r="AC52106"/>
    </row>
    <row r="52107" spans="27:29" x14ac:dyDescent="0.25">
      <c r="AA52107"/>
      <c r="AB52107"/>
      <c r="AC52107"/>
    </row>
    <row r="52108" spans="27:29" x14ac:dyDescent="0.25">
      <c r="AA52108"/>
      <c r="AB52108"/>
      <c r="AC52108"/>
    </row>
    <row r="52109" spans="27:29" x14ac:dyDescent="0.25">
      <c r="AA52109"/>
      <c r="AB52109"/>
      <c r="AC52109"/>
    </row>
    <row r="52110" spans="27:29" x14ac:dyDescent="0.25">
      <c r="AA52110"/>
      <c r="AB52110"/>
      <c r="AC52110"/>
    </row>
    <row r="52111" spans="27:29" x14ac:dyDescent="0.25">
      <c r="AA52111"/>
      <c r="AB52111"/>
      <c r="AC52111"/>
    </row>
    <row r="52112" spans="27:29" x14ac:dyDescent="0.25">
      <c r="AA52112"/>
      <c r="AB52112"/>
      <c r="AC52112"/>
    </row>
    <row r="52113" spans="27:29" x14ac:dyDescent="0.25">
      <c r="AA52113"/>
      <c r="AB52113"/>
      <c r="AC52113"/>
    </row>
    <row r="52114" spans="27:29" x14ac:dyDescent="0.25">
      <c r="AA52114"/>
      <c r="AB52114"/>
      <c r="AC52114"/>
    </row>
    <row r="52115" spans="27:29" x14ac:dyDescent="0.25">
      <c r="AA52115"/>
      <c r="AB52115"/>
      <c r="AC52115"/>
    </row>
    <row r="52116" spans="27:29" x14ac:dyDescent="0.25">
      <c r="AA52116"/>
      <c r="AB52116"/>
      <c r="AC52116"/>
    </row>
    <row r="52117" spans="27:29" x14ac:dyDescent="0.25">
      <c r="AA52117"/>
      <c r="AB52117"/>
      <c r="AC52117"/>
    </row>
    <row r="52118" spans="27:29" x14ac:dyDescent="0.25">
      <c r="AA52118"/>
      <c r="AB52118"/>
      <c r="AC52118"/>
    </row>
    <row r="52119" spans="27:29" x14ac:dyDescent="0.25">
      <c r="AA52119"/>
      <c r="AB52119"/>
      <c r="AC52119"/>
    </row>
    <row r="52120" spans="27:29" x14ac:dyDescent="0.25">
      <c r="AA52120"/>
      <c r="AB52120"/>
      <c r="AC52120"/>
    </row>
    <row r="52121" spans="27:29" x14ac:dyDescent="0.25">
      <c r="AA52121"/>
      <c r="AB52121"/>
      <c r="AC52121"/>
    </row>
    <row r="52122" spans="27:29" x14ac:dyDescent="0.25">
      <c r="AA52122"/>
      <c r="AB52122"/>
      <c r="AC52122"/>
    </row>
    <row r="52123" spans="27:29" x14ac:dyDescent="0.25">
      <c r="AA52123"/>
      <c r="AB52123"/>
      <c r="AC52123"/>
    </row>
    <row r="52124" spans="27:29" x14ac:dyDescent="0.25">
      <c r="AA52124"/>
      <c r="AB52124"/>
      <c r="AC52124"/>
    </row>
    <row r="52125" spans="27:29" x14ac:dyDescent="0.25">
      <c r="AA52125"/>
      <c r="AB52125"/>
      <c r="AC52125"/>
    </row>
    <row r="52126" spans="27:29" x14ac:dyDescent="0.25">
      <c r="AA52126"/>
      <c r="AB52126"/>
      <c r="AC52126"/>
    </row>
    <row r="52127" spans="27:29" x14ac:dyDescent="0.25">
      <c r="AA52127"/>
      <c r="AB52127"/>
      <c r="AC52127"/>
    </row>
    <row r="52128" spans="27:29" x14ac:dyDescent="0.25">
      <c r="AA52128"/>
      <c r="AB52128"/>
      <c r="AC52128"/>
    </row>
    <row r="52129" spans="27:29" x14ac:dyDescent="0.25">
      <c r="AA52129"/>
      <c r="AB52129"/>
      <c r="AC52129"/>
    </row>
    <row r="52130" spans="27:29" x14ac:dyDescent="0.25">
      <c r="AA52130"/>
      <c r="AB52130"/>
      <c r="AC52130"/>
    </row>
    <row r="52131" spans="27:29" x14ac:dyDescent="0.25">
      <c r="AA52131"/>
      <c r="AB52131"/>
      <c r="AC52131"/>
    </row>
    <row r="52132" spans="27:29" x14ac:dyDescent="0.25">
      <c r="AA52132"/>
      <c r="AB52132"/>
      <c r="AC52132"/>
    </row>
    <row r="52133" spans="27:29" x14ac:dyDescent="0.25">
      <c r="AA52133"/>
      <c r="AB52133"/>
      <c r="AC52133"/>
    </row>
    <row r="52134" spans="27:29" x14ac:dyDescent="0.25">
      <c r="AA52134"/>
      <c r="AB52134"/>
      <c r="AC52134"/>
    </row>
    <row r="52135" spans="27:29" x14ac:dyDescent="0.25">
      <c r="AA52135"/>
      <c r="AB52135"/>
      <c r="AC52135"/>
    </row>
    <row r="52136" spans="27:29" x14ac:dyDescent="0.25">
      <c r="AA52136"/>
      <c r="AB52136"/>
      <c r="AC52136"/>
    </row>
    <row r="52137" spans="27:29" x14ac:dyDescent="0.25">
      <c r="AA52137"/>
      <c r="AB52137"/>
      <c r="AC52137"/>
    </row>
    <row r="52138" spans="27:29" x14ac:dyDescent="0.25">
      <c r="AA52138"/>
      <c r="AB52138"/>
      <c r="AC52138"/>
    </row>
    <row r="52139" spans="27:29" x14ac:dyDescent="0.25">
      <c r="AA52139"/>
      <c r="AB52139"/>
      <c r="AC52139"/>
    </row>
    <row r="52140" spans="27:29" x14ac:dyDescent="0.25">
      <c r="AA52140"/>
      <c r="AB52140"/>
      <c r="AC52140"/>
    </row>
    <row r="52141" spans="27:29" x14ac:dyDescent="0.25">
      <c r="AA52141"/>
      <c r="AB52141"/>
      <c r="AC52141"/>
    </row>
    <row r="52142" spans="27:29" x14ac:dyDescent="0.25">
      <c r="AA52142"/>
      <c r="AB52142"/>
      <c r="AC52142"/>
    </row>
    <row r="52143" spans="27:29" x14ac:dyDescent="0.25">
      <c r="AA52143"/>
      <c r="AB52143"/>
      <c r="AC52143"/>
    </row>
    <row r="52144" spans="27:29" x14ac:dyDescent="0.25">
      <c r="AA52144"/>
      <c r="AB52144"/>
      <c r="AC52144"/>
    </row>
    <row r="52145" spans="27:29" x14ac:dyDescent="0.25">
      <c r="AA52145"/>
      <c r="AB52145"/>
      <c r="AC52145"/>
    </row>
    <row r="52146" spans="27:29" x14ac:dyDescent="0.25">
      <c r="AA52146"/>
      <c r="AB52146"/>
      <c r="AC52146"/>
    </row>
    <row r="52147" spans="27:29" x14ac:dyDescent="0.25">
      <c r="AA52147"/>
      <c r="AB52147"/>
      <c r="AC52147"/>
    </row>
    <row r="52148" spans="27:29" x14ac:dyDescent="0.25">
      <c r="AA52148"/>
      <c r="AB52148"/>
      <c r="AC52148"/>
    </row>
    <row r="52149" spans="27:29" x14ac:dyDescent="0.25">
      <c r="AA52149"/>
      <c r="AB52149"/>
      <c r="AC52149"/>
    </row>
    <row r="52150" spans="27:29" x14ac:dyDescent="0.25">
      <c r="AA52150"/>
      <c r="AB52150"/>
      <c r="AC52150"/>
    </row>
    <row r="52151" spans="27:29" x14ac:dyDescent="0.25">
      <c r="AA52151"/>
      <c r="AB52151"/>
      <c r="AC52151"/>
    </row>
    <row r="52152" spans="27:29" x14ac:dyDescent="0.25">
      <c r="AA52152"/>
      <c r="AB52152"/>
      <c r="AC52152"/>
    </row>
    <row r="52153" spans="27:29" x14ac:dyDescent="0.25">
      <c r="AA52153"/>
      <c r="AB52153"/>
      <c r="AC52153"/>
    </row>
    <row r="52154" spans="27:29" x14ac:dyDescent="0.25">
      <c r="AA52154"/>
      <c r="AB52154"/>
      <c r="AC52154"/>
    </row>
    <row r="52155" spans="27:29" x14ac:dyDescent="0.25">
      <c r="AA52155"/>
      <c r="AB52155"/>
      <c r="AC52155"/>
    </row>
    <row r="52156" spans="27:29" x14ac:dyDescent="0.25">
      <c r="AA52156"/>
      <c r="AB52156"/>
      <c r="AC52156"/>
    </row>
    <row r="52157" spans="27:29" x14ac:dyDescent="0.25">
      <c r="AA52157"/>
      <c r="AB52157"/>
      <c r="AC52157"/>
    </row>
    <row r="52158" spans="27:29" x14ac:dyDescent="0.25">
      <c r="AA52158"/>
      <c r="AB52158"/>
      <c r="AC52158"/>
    </row>
    <row r="52159" spans="27:29" x14ac:dyDescent="0.25">
      <c r="AA52159"/>
      <c r="AB52159"/>
      <c r="AC52159"/>
    </row>
    <row r="52160" spans="27:29" x14ac:dyDescent="0.25">
      <c r="AA52160"/>
      <c r="AB52160"/>
      <c r="AC52160"/>
    </row>
    <row r="52161" spans="27:29" x14ac:dyDescent="0.25">
      <c r="AA52161"/>
      <c r="AB52161"/>
      <c r="AC52161"/>
    </row>
    <row r="52162" spans="27:29" x14ac:dyDescent="0.25">
      <c r="AA52162"/>
      <c r="AB52162"/>
      <c r="AC52162"/>
    </row>
    <row r="52163" spans="27:29" x14ac:dyDescent="0.25">
      <c r="AA52163"/>
      <c r="AB52163"/>
      <c r="AC52163"/>
    </row>
    <row r="52164" spans="27:29" x14ac:dyDescent="0.25">
      <c r="AA52164"/>
      <c r="AB52164"/>
      <c r="AC52164"/>
    </row>
    <row r="52165" spans="27:29" x14ac:dyDescent="0.25">
      <c r="AA52165"/>
      <c r="AB52165"/>
      <c r="AC52165"/>
    </row>
    <row r="52166" spans="27:29" x14ac:dyDescent="0.25">
      <c r="AA52166"/>
      <c r="AB52166"/>
      <c r="AC52166"/>
    </row>
    <row r="52167" spans="27:29" x14ac:dyDescent="0.25">
      <c r="AA52167"/>
      <c r="AB52167"/>
      <c r="AC52167"/>
    </row>
    <row r="52168" spans="27:29" x14ac:dyDescent="0.25">
      <c r="AA52168"/>
      <c r="AB52168"/>
      <c r="AC52168"/>
    </row>
    <row r="52169" spans="27:29" x14ac:dyDescent="0.25">
      <c r="AA52169"/>
      <c r="AB52169"/>
      <c r="AC52169"/>
    </row>
    <row r="52170" spans="27:29" x14ac:dyDescent="0.25">
      <c r="AA52170"/>
      <c r="AB52170"/>
      <c r="AC52170"/>
    </row>
    <row r="52171" spans="27:29" x14ac:dyDescent="0.25">
      <c r="AA52171"/>
      <c r="AB52171"/>
      <c r="AC52171"/>
    </row>
    <row r="52172" spans="27:29" x14ac:dyDescent="0.25">
      <c r="AA52172"/>
      <c r="AB52172"/>
      <c r="AC52172"/>
    </row>
    <row r="52173" spans="27:29" x14ac:dyDescent="0.25">
      <c r="AA52173"/>
      <c r="AB52173"/>
      <c r="AC52173"/>
    </row>
    <row r="52174" spans="27:29" x14ac:dyDescent="0.25">
      <c r="AA52174"/>
      <c r="AB52174"/>
      <c r="AC52174"/>
    </row>
    <row r="52175" spans="27:29" x14ac:dyDescent="0.25">
      <c r="AA52175"/>
      <c r="AB52175"/>
      <c r="AC52175"/>
    </row>
    <row r="52176" spans="27:29" x14ac:dyDescent="0.25">
      <c r="AA52176"/>
      <c r="AB52176"/>
      <c r="AC52176"/>
    </row>
    <row r="52177" spans="27:29" x14ac:dyDescent="0.25">
      <c r="AA52177"/>
      <c r="AB52177"/>
      <c r="AC52177"/>
    </row>
    <row r="52178" spans="27:29" x14ac:dyDescent="0.25">
      <c r="AA52178"/>
      <c r="AB52178"/>
      <c r="AC52178"/>
    </row>
    <row r="52179" spans="27:29" x14ac:dyDescent="0.25">
      <c r="AA52179"/>
      <c r="AB52179"/>
      <c r="AC52179"/>
    </row>
    <row r="52180" spans="27:29" x14ac:dyDescent="0.25">
      <c r="AA52180"/>
      <c r="AB52180"/>
      <c r="AC52180"/>
    </row>
    <row r="52181" spans="27:29" x14ac:dyDescent="0.25">
      <c r="AA52181"/>
      <c r="AB52181"/>
      <c r="AC52181"/>
    </row>
    <row r="52182" spans="27:29" x14ac:dyDescent="0.25">
      <c r="AA52182"/>
      <c r="AB52182"/>
      <c r="AC52182"/>
    </row>
    <row r="52183" spans="27:29" x14ac:dyDescent="0.25">
      <c r="AA52183"/>
      <c r="AB52183"/>
      <c r="AC52183"/>
    </row>
    <row r="52184" spans="27:29" x14ac:dyDescent="0.25">
      <c r="AA52184"/>
      <c r="AB52184"/>
      <c r="AC52184"/>
    </row>
    <row r="52185" spans="27:29" x14ac:dyDescent="0.25">
      <c r="AA52185"/>
      <c r="AB52185"/>
      <c r="AC52185"/>
    </row>
    <row r="52186" spans="27:29" x14ac:dyDescent="0.25">
      <c r="AA52186"/>
      <c r="AB52186"/>
      <c r="AC52186"/>
    </row>
    <row r="52187" spans="27:29" x14ac:dyDescent="0.25">
      <c r="AA52187"/>
      <c r="AB52187"/>
      <c r="AC52187"/>
    </row>
    <row r="52188" spans="27:29" x14ac:dyDescent="0.25">
      <c r="AA52188"/>
      <c r="AB52188"/>
      <c r="AC52188"/>
    </row>
    <row r="52189" spans="27:29" x14ac:dyDescent="0.25">
      <c r="AA52189"/>
      <c r="AB52189"/>
      <c r="AC52189"/>
    </row>
    <row r="52190" spans="27:29" x14ac:dyDescent="0.25">
      <c r="AA52190"/>
      <c r="AB52190"/>
      <c r="AC52190"/>
    </row>
    <row r="52191" spans="27:29" x14ac:dyDescent="0.25">
      <c r="AA52191"/>
      <c r="AB52191"/>
      <c r="AC52191"/>
    </row>
    <row r="52192" spans="27:29" x14ac:dyDescent="0.25">
      <c r="AA52192"/>
      <c r="AB52192"/>
      <c r="AC52192"/>
    </row>
    <row r="52193" spans="27:29" x14ac:dyDescent="0.25">
      <c r="AA52193"/>
      <c r="AB52193"/>
      <c r="AC52193"/>
    </row>
    <row r="52194" spans="27:29" x14ac:dyDescent="0.25">
      <c r="AA52194"/>
      <c r="AB52194"/>
      <c r="AC52194"/>
    </row>
    <row r="52195" spans="27:29" x14ac:dyDescent="0.25">
      <c r="AA52195"/>
      <c r="AB52195"/>
      <c r="AC52195"/>
    </row>
    <row r="52196" spans="27:29" x14ac:dyDescent="0.25">
      <c r="AA52196"/>
      <c r="AB52196"/>
      <c r="AC52196"/>
    </row>
    <row r="52197" spans="27:29" x14ac:dyDescent="0.25">
      <c r="AA52197"/>
      <c r="AB52197"/>
      <c r="AC52197"/>
    </row>
    <row r="52198" spans="27:29" x14ac:dyDescent="0.25">
      <c r="AA52198"/>
      <c r="AB52198"/>
      <c r="AC52198"/>
    </row>
    <row r="52199" spans="27:29" x14ac:dyDescent="0.25">
      <c r="AA52199"/>
      <c r="AB52199"/>
      <c r="AC52199"/>
    </row>
    <row r="52200" spans="27:29" x14ac:dyDescent="0.25">
      <c r="AA52200"/>
      <c r="AB52200"/>
      <c r="AC52200"/>
    </row>
    <row r="52201" spans="27:29" x14ac:dyDescent="0.25">
      <c r="AA52201"/>
      <c r="AB52201"/>
      <c r="AC52201"/>
    </row>
    <row r="52202" spans="27:29" x14ac:dyDescent="0.25">
      <c r="AA52202"/>
      <c r="AB52202"/>
      <c r="AC52202"/>
    </row>
    <row r="52203" spans="27:29" x14ac:dyDescent="0.25">
      <c r="AA52203"/>
      <c r="AB52203"/>
      <c r="AC52203"/>
    </row>
    <row r="52204" spans="27:29" x14ac:dyDescent="0.25">
      <c r="AA52204"/>
      <c r="AB52204"/>
      <c r="AC52204"/>
    </row>
    <row r="52205" spans="27:29" x14ac:dyDescent="0.25">
      <c r="AA52205"/>
      <c r="AB52205"/>
      <c r="AC52205"/>
    </row>
    <row r="52206" spans="27:29" x14ac:dyDescent="0.25">
      <c r="AA52206"/>
      <c r="AB52206"/>
      <c r="AC52206"/>
    </row>
    <row r="52207" spans="27:29" x14ac:dyDescent="0.25">
      <c r="AA52207"/>
      <c r="AB52207"/>
      <c r="AC52207"/>
    </row>
    <row r="52208" spans="27:29" x14ac:dyDescent="0.25">
      <c r="AA52208"/>
      <c r="AB52208"/>
      <c r="AC52208"/>
    </row>
    <row r="52209" spans="27:29" x14ac:dyDescent="0.25">
      <c r="AA52209"/>
      <c r="AB52209"/>
      <c r="AC52209"/>
    </row>
    <row r="52210" spans="27:29" x14ac:dyDescent="0.25">
      <c r="AA52210"/>
      <c r="AB52210"/>
      <c r="AC52210"/>
    </row>
    <row r="52211" spans="27:29" x14ac:dyDescent="0.25">
      <c r="AA52211"/>
      <c r="AB52211"/>
      <c r="AC52211"/>
    </row>
    <row r="52212" spans="27:29" x14ac:dyDescent="0.25">
      <c r="AA52212"/>
      <c r="AB52212"/>
      <c r="AC52212"/>
    </row>
    <row r="52213" spans="27:29" x14ac:dyDescent="0.25">
      <c r="AA52213"/>
      <c r="AB52213"/>
      <c r="AC52213"/>
    </row>
    <row r="52214" spans="27:29" x14ac:dyDescent="0.25">
      <c r="AA52214"/>
      <c r="AB52214"/>
      <c r="AC52214"/>
    </row>
    <row r="52215" spans="27:29" x14ac:dyDescent="0.25">
      <c r="AA52215"/>
      <c r="AB52215"/>
      <c r="AC52215"/>
    </row>
    <row r="52216" spans="27:29" x14ac:dyDescent="0.25">
      <c r="AA52216"/>
      <c r="AB52216"/>
      <c r="AC52216"/>
    </row>
    <row r="52217" spans="27:29" x14ac:dyDescent="0.25">
      <c r="AA52217"/>
      <c r="AB52217"/>
      <c r="AC52217"/>
    </row>
    <row r="52218" spans="27:29" x14ac:dyDescent="0.25">
      <c r="AA52218"/>
      <c r="AB52218"/>
      <c r="AC52218"/>
    </row>
    <row r="52219" spans="27:29" x14ac:dyDescent="0.25">
      <c r="AA52219"/>
      <c r="AB52219"/>
      <c r="AC52219"/>
    </row>
    <row r="52220" spans="27:29" x14ac:dyDescent="0.25">
      <c r="AA52220"/>
      <c r="AB52220"/>
      <c r="AC52220"/>
    </row>
    <row r="52221" spans="27:29" x14ac:dyDescent="0.25">
      <c r="AA52221"/>
      <c r="AB52221"/>
      <c r="AC52221"/>
    </row>
    <row r="52222" spans="27:29" x14ac:dyDescent="0.25">
      <c r="AA52222"/>
      <c r="AB52222"/>
      <c r="AC52222"/>
    </row>
    <row r="52223" spans="27:29" x14ac:dyDescent="0.25">
      <c r="AA52223"/>
      <c r="AB52223"/>
      <c r="AC52223"/>
    </row>
    <row r="52224" spans="27:29" x14ac:dyDescent="0.25">
      <c r="AA52224"/>
      <c r="AB52224"/>
      <c r="AC52224"/>
    </row>
    <row r="52225" spans="27:29" x14ac:dyDescent="0.25">
      <c r="AA52225"/>
      <c r="AB52225"/>
      <c r="AC52225"/>
    </row>
    <row r="52226" spans="27:29" x14ac:dyDescent="0.25">
      <c r="AA52226"/>
      <c r="AB52226"/>
      <c r="AC52226"/>
    </row>
    <row r="52227" spans="27:29" x14ac:dyDescent="0.25">
      <c r="AA52227"/>
      <c r="AB52227"/>
      <c r="AC52227"/>
    </row>
    <row r="52228" spans="27:29" x14ac:dyDescent="0.25">
      <c r="AA52228"/>
      <c r="AB52228"/>
      <c r="AC52228"/>
    </row>
    <row r="52229" spans="27:29" x14ac:dyDescent="0.25">
      <c r="AA52229"/>
      <c r="AB52229"/>
      <c r="AC52229"/>
    </row>
    <row r="52230" spans="27:29" x14ac:dyDescent="0.25">
      <c r="AA52230"/>
      <c r="AB52230"/>
      <c r="AC52230"/>
    </row>
    <row r="52231" spans="27:29" x14ac:dyDescent="0.25">
      <c r="AA52231"/>
      <c r="AB52231"/>
      <c r="AC52231"/>
    </row>
    <row r="52232" spans="27:29" x14ac:dyDescent="0.25">
      <c r="AA52232"/>
      <c r="AB52232"/>
      <c r="AC52232"/>
    </row>
    <row r="52233" spans="27:29" x14ac:dyDescent="0.25">
      <c r="AA52233"/>
      <c r="AB52233"/>
      <c r="AC52233"/>
    </row>
    <row r="52234" spans="27:29" x14ac:dyDescent="0.25">
      <c r="AA52234"/>
      <c r="AB52234"/>
      <c r="AC52234"/>
    </row>
    <row r="52235" spans="27:29" x14ac:dyDescent="0.25">
      <c r="AA52235"/>
      <c r="AB52235"/>
      <c r="AC52235"/>
    </row>
    <row r="52236" spans="27:29" x14ac:dyDescent="0.25">
      <c r="AA52236"/>
      <c r="AB52236"/>
      <c r="AC52236"/>
    </row>
    <row r="52237" spans="27:29" x14ac:dyDescent="0.25">
      <c r="AA52237"/>
      <c r="AB52237"/>
      <c r="AC52237"/>
    </row>
    <row r="52238" spans="27:29" x14ac:dyDescent="0.25">
      <c r="AA52238"/>
      <c r="AB52238"/>
      <c r="AC52238"/>
    </row>
    <row r="52239" spans="27:29" x14ac:dyDescent="0.25">
      <c r="AA52239"/>
      <c r="AB52239"/>
      <c r="AC52239"/>
    </row>
    <row r="52240" spans="27:29" x14ac:dyDescent="0.25">
      <c r="AA52240"/>
      <c r="AB52240"/>
      <c r="AC52240"/>
    </row>
    <row r="52241" spans="27:29" x14ac:dyDescent="0.25">
      <c r="AA52241"/>
      <c r="AB52241"/>
      <c r="AC52241"/>
    </row>
    <row r="52242" spans="27:29" x14ac:dyDescent="0.25">
      <c r="AA52242"/>
      <c r="AB52242"/>
      <c r="AC52242"/>
    </row>
    <row r="52243" spans="27:29" x14ac:dyDescent="0.25">
      <c r="AA52243"/>
      <c r="AB52243"/>
      <c r="AC52243"/>
    </row>
    <row r="52244" spans="27:29" x14ac:dyDescent="0.25">
      <c r="AA52244"/>
      <c r="AB52244"/>
      <c r="AC52244"/>
    </row>
    <row r="52245" spans="27:29" x14ac:dyDescent="0.25">
      <c r="AA52245"/>
      <c r="AB52245"/>
      <c r="AC52245"/>
    </row>
    <row r="52246" spans="27:29" x14ac:dyDescent="0.25">
      <c r="AA52246"/>
      <c r="AB52246"/>
      <c r="AC52246"/>
    </row>
    <row r="52247" spans="27:29" x14ac:dyDescent="0.25">
      <c r="AA52247"/>
      <c r="AB52247"/>
      <c r="AC52247"/>
    </row>
    <row r="52248" spans="27:29" x14ac:dyDescent="0.25">
      <c r="AA52248"/>
      <c r="AB52248"/>
      <c r="AC52248"/>
    </row>
    <row r="52249" spans="27:29" x14ac:dyDescent="0.25">
      <c r="AA52249"/>
      <c r="AB52249"/>
      <c r="AC52249"/>
    </row>
    <row r="52250" spans="27:29" x14ac:dyDescent="0.25">
      <c r="AA52250"/>
      <c r="AB52250"/>
      <c r="AC52250"/>
    </row>
    <row r="52251" spans="27:29" x14ac:dyDescent="0.25">
      <c r="AA52251"/>
      <c r="AB52251"/>
      <c r="AC52251"/>
    </row>
    <row r="52252" spans="27:29" x14ac:dyDescent="0.25">
      <c r="AA52252"/>
      <c r="AB52252"/>
      <c r="AC52252"/>
    </row>
    <row r="52253" spans="27:29" x14ac:dyDescent="0.25">
      <c r="AA52253"/>
      <c r="AB52253"/>
      <c r="AC52253"/>
    </row>
    <row r="52254" spans="27:29" x14ac:dyDescent="0.25">
      <c r="AA52254"/>
      <c r="AB52254"/>
      <c r="AC52254"/>
    </row>
    <row r="52255" spans="27:29" x14ac:dyDescent="0.25">
      <c r="AA52255"/>
      <c r="AB52255"/>
      <c r="AC52255"/>
    </row>
    <row r="52256" spans="27:29" x14ac:dyDescent="0.25">
      <c r="AA52256"/>
      <c r="AB52256"/>
      <c r="AC52256"/>
    </row>
    <row r="52257" spans="27:29" x14ac:dyDescent="0.25">
      <c r="AA52257"/>
      <c r="AB52257"/>
      <c r="AC52257"/>
    </row>
    <row r="52258" spans="27:29" x14ac:dyDescent="0.25">
      <c r="AA52258"/>
      <c r="AB52258"/>
      <c r="AC52258"/>
    </row>
    <row r="52259" spans="27:29" x14ac:dyDescent="0.25">
      <c r="AA52259"/>
      <c r="AB52259"/>
      <c r="AC52259"/>
    </row>
    <row r="52260" spans="27:29" x14ac:dyDescent="0.25">
      <c r="AA52260"/>
      <c r="AB52260"/>
      <c r="AC52260"/>
    </row>
    <row r="52261" spans="27:29" x14ac:dyDescent="0.25">
      <c r="AA52261"/>
      <c r="AB52261"/>
      <c r="AC52261"/>
    </row>
    <row r="52262" spans="27:29" x14ac:dyDescent="0.25">
      <c r="AA52262"/>
      <c r="AB52262"/>
      <c r="AC52262"/>
    </row>
    <row r="52263" spans="27:29" x14ac:dyDescent="0.25">
      <c r="AA52263"/>
      <c r="AB52263"/>
      <c r="AC52263"/>
    </row>
    <row r="52264" spans="27:29" x14ac:dyDescent="0.25">
      <c r="AA52264"/>
      <c r="AB52264"/>
      <c r="AC52264"/>
    </row>
    <row r="52265" spans="27:29" x14ac:dyDescent="0.25">
      <c r="AA52265"/>
      <c r="AB52265"/>
      <c r="AC52265"/>
    </row>
    <row r="52266" spans="27:29" x14ac:dyDescent="0.25">
      <c r="AA52266"/>
      <c r="AB52266"/>
      <c r="AC52266"/>
    </row>
    <row r="52267" spans="27:29" x14ac:dyDescent="0.25">
      <c r="AA52267"/>
      <c r="AB52267"/>
      <c r="AC52267"/>
    </row>
    <row r="52268" spans="27:29" x14ac:dyDescent="0.25">
      <c r="AA52268"/>
      <c r="AB52268"/>
      <c r="AC52268"/>
    </row>
    <row r="52269" spans="27:29" x14ac:dyDescent="0.25">
      <c r="AA52269"/>
      <c r="AB52269"/>
      <c r="AC52269"/>
    </row>
    <row r="52270" spans="27:29" x14ac:dyDescent="0.25">
      <c r="AA52270"/>
      <c r="AB52270"/>
      <c r="AC52270"/>
    </row>
    <row r="52271" spans="27:29" x14ac:dyDescent="0.25">
      <c r="AA52271"/>
      <c r="AB52271"/>
      <c r="AC52271"/>
    </row>
    <row r="52272" spans="27:29" x14ac:dyDescent="0.25">
      <c r="AA52272"/>
      <c r="AB52272"/>
      <c r="AC52272"/>
    </row>
    <row r="52273" spans="27:29" x14ac:dyDescent="0.25">
      <c r="AA52273"/>
      <c r="AB52273"/>
      <c r="AC52273"/>
    </row>
    <row r="52274" spans="27:29" x14ac:dyDescent="0.25">
      <c r="AA52274"/>
      <c r="AB52274"/>
      <c r="AC52274"/>
    </row>
    <row r="52275" spans="27:29" x14ac:dyDescent="0.25">
      <c r="AA52275"/>
      <c r="AB52275"/>
      <c r="AC52275"/>
    </row>
    <row r="52276" spans="27:29" x14ac:dyDescent="0.25">
      <c r="AA52276"/>
      <c r="AB52276"/>
      <c r="AC52276"/>
    </row>
    <row r="52277" spans="27:29" x14ac:dyDescent="0.25">
      <c r="AA52277"/>
      <c r="AB52277"/>
      <c r="AC52277"/>
    </row>
    <row r="52278" spans="27:29" x14ac:dyDescent="0.25">
      <c r="AA52278"/>
      <c r="AB52278"/>
      <c r="AC52278"/>
    </row>
    <row r="52279" spans="27:29" x14ac:dyDescent="0.25">
      <c r="AA52279"/>
      <c r="AB52279"/>
      <c r="AC52279"/>
    </row>
    <row r="52280" spans="27:29" x14ac:dyDescent="0.25">
      <c r="AA52280"/>
      <c r="AB52280"/>
      <c r="AC52280"/>
    </row>
    <row r="52281" spans="27:29" x14ac:dyDescent="0.25">
      <c r="AA52281"/>
      <c r="AB52281"/>
      <c r="AC52281"/>
    </row>
    <row r="52282" spans="27:29" x14ac:dyDescent="0.25">
      <c r="AA52282"/>
      <c r="AB52282"/>
      <c r="AC52282"/>
    </row>
    <row r="52283" spans="27:29" x14ac:dyDescent="0.25">
      <c r="AA52283"/>
      <c r="AB52283"/>
      <c r="AC52283"/>
    </row>
    <row r="52284" spans="27:29" x14ac:dyDescent="0.25">
      <c r="AA52284"/>
      <c r="AB52284"/>
      <c r="AC52284"/>
    </row>
    <row r="52285" spans="27:29" x14ac:dyDescent="0.25">
      <c r="AA52285"/>
      <c r="AB52285"/>
      <c r="AC52285"/>
    </row>
    <row r="52286" spans="27:29" x14ac:dyDescent="0.25">
      <c r="AA52286"/>
      <c r="AB52286"/>
      <c r="AC52286"/>
    </row>
    <row r="52287" spans="27:29" x14ac:dyDescent="0.25">
      <c r="AA52287"/>
      <c r="AB52287"/>
      <c r="AC52287"/>
    </row>
    <row r="52288" spans="27:29" x14ac:dyDescent="0.25">
      <c r="AA52288"/>
      <c r="AB52288"/>
      <c r="AC52288"/>
    </row>
    <row r="52289" spans="27:29" x14ac:dyDescent="0.25">
      <c r="AA52289"/>
      <c r="AB52289"/>
      <c r="AC52289"/>
    </row>
    <row r="52290" spans="27:29" x14ac:dyDescent="0.25">
      <c r="AA52290"/>
      <c r="AB52290"/>
      <c r="AC52290"/>
    </row>
    <row r="52291" spans="27:29" x14ac:dyDescent="0.25">
      <c r="AA52291"/>
      <c r="AB52291"/>
      <c r="AC52291"/>
    </row>
    <row r="52292" spans="27:29" x14ac:dyDescent="0.25">
      <c r="AA52292"/>
      <c r="AB52292"/>
      <c r="AC52292"/>
    </row>
    <row r="52293" spans="27:29" x14ac:dyDescent="0.25">
      <c r="AA52293"/>
      <c r="AB52293"/>
      <c r="AC52293"/>
    </row>
    <row r="52294" spans="27:29" x14ac:dyDescent="0.25">
      <c r="AA52294"/>
      <c r="AB52294"/>
      <c r="AC52294"/>
    </row>
    <row r="52295" spans="27:29" x14ac:dyDescent="0.25">
      <c r="AA52295"/>
      <c r="AB52295"/>
      <c r="AC52295"/>
    </row>
    <row r="52296" spans="27:29" x14ac:dyDescent="0.25">
      <c r="AA52296"/>
      <c r="AB52296"/>
      <c r="AC52296"/>
    </row>
    <row r="52297" spans="27:29" x14ac:dyDescent="0.25">
      <c r="AA52297"/>
      <c r="AB52297"/>
      <c r="AC52297"/>
    </row>
    <row r="52298" spans="27:29" x14ac:dyDescent="0.25">
      <c r="AA52298"/>
      <c r="AB52298"/>
      <c r="AC52298"/>
    </row>
    <row r="52299" spans="27:29" x14ac:dyDescent="0.25">
      <c r="AA52299"/>
      <c r="AB52299"/>
      <c r="AC52299"/>
    </row>
    <row r="52300" spans="27:29" x14ac:dyDescent="0.25">
      <c r="AA52300"/>
      <c r="AB52300"/>
      <c r="AC52300"/>
    </row>
    <row r="52301" spans="27:29" x14ac:dyDescent="0.25">
      <c r="AA52301"/>
      <c r="AB52301"/>
      <c r="AC52301"/>
    </row>
    <row r="52302" spans="27:29" x14ac:dyDescent="0.25">
      <c r="AA52302"/>
      <c r="AB52302"/>
      <c r="AC52302"/>
    </row>
    <row r="52303" spans="27:29" x14ac:dyDescent="0.25">
      <c r="AA52303"/>
      <c r="AB52303"/>
      <c r="AC52303"/>
    </row>
    <row r="52304" spans="27:29" x14ac:dyDescent="0.25">
      <c r="AA52304"/>
      <c r="AB52304"/>
      <c r="AC52304"/>
    </row>
    <row r="52305" spans="27:29" x14ac:dyDescent="0.25">
      <c r="AA52305"/>
      <c r="AB52305"/>
      <c r="AC52305"/>
    </row>
    <row r="52306" spans="27:29" x14ac:dyDescent="0.25">
      <c r="AA52306"/>
      <c r="AB52306"/>
      <c r="AC52306"/>
    </row>
    <row r="52307" spans="27:29" x14ac:dyDescent="0.25">
      <c r="AA52307"/>
      <c r="AB52307"/>
      <c r="AC52307"/>
    </row>
    <row r="52308" spans="27:29" x14ac:dyDescent="0.25">
      <c r="AA52308"/>
      <c r="AB52308"/>
      <c r="AC52308"/>
    </row>
    <row r="52309" spans="27:29" x14ac:dyDescent="0.25">
      <c r="AA52309"/>
      <c r="AB52309"/>
      <c r="AC52309"/>
    </row>
    <row r="52310" spans="27:29" x14ac:dyDescent="0.25">
      <c r="AA52310"/>
      <c r="AB52310"/>
      <c r="AC52310"/>
    </row>
    <row r="52311" spans="27:29" x14ac:dyDescent="0.25">
      <c r="AA52311"/>
      <c r="AB52311"/>
      <c r="AC52311"/>
    </row>
    <row r="52312" spans="27:29" x14ac:dyDescent="0.25">
      <c r="AA52312"/>
      <c r="AB52312"/>
      <c r="AC52312"/>
    </row>
    <row r="52313" spans="27:29" x14ac:dyDescent="0.25">
      <c r="AA52313"/>
      <c r="AB52313"/>
      <c r="AC52313"/>
    </row>
    <row r="52314" spans="27:29" x14ac:dyDescent="0.25">
      <c r="AA52314"/>
      <c r="AB52314"/>
      <c r="AC52314"/>
    </row>
    <row r="52315" spans="27:29" x14ac:dyDescent="0.25">
      <c r="AA52315"/>
      <c r="AB52315"/>
      <c r="AC52315"/>
    </row>
    <row r="52316" spans="27:29" x14ac:dyDescent="0.25">
      <c r="AA52316"/>
      <c r="AB52316"/>
      <c r="AC52316"/>
    </row>
    <row r="52317" spans="27:29" x14ac:dyDescent="0.25">
      <c r="AA52317"/>
      <c r="AB52317"/>
      <c r="AC52317"/>
    </row>
    <row r="52318" spans="27:29" x14ac:dyDescent="0.25">
      <c r="AA52318"/>
      <c r="AB52318"/>
      <c r="AC52318"/>
    </row>
    <row r="52319" spans="27:29" x14ac:dyDescent="0.25">
      <c r="AA52319"/>
      <c r="AB52319"/>
      <c r="AC52319"/>
    </row>
    <row r="52320" spans="27:29" x14ac:dyDescent="0.25">
      <c r="AA52320"/>
      <c r="AB52320"/>
      <c r="AC52320"/>
    </row>
    <row r="52321" spans="27:29" x14ac:dyDescent="0.25">
      <c r="AA52321"/>
      <c r="AB52321"/>
      <c r="AC52321"/>
    </row>
    <row r="52322" spans="27:29" x14ac:dyDescent="0.25">
      <c r="AA52322"/>
      <c r="AB52322"/>
      <c r="AC52322"/>
    </row>
    <row r="52323" spans="27:29" x14ac:dyDescent="0.25">
      <c r="AA52323"/>
      <c r="AB52323"/>
      <c r="AC52323"/>
    </row>
    <row r="52324" spans="27:29" x14ac:dyDescent="0.25">
      <c r="AA52324"/>
      <c r="AB52324"/>
      <c r="AC52324"/>
    </row>
    <row r="52325" spans="27:29" x14ac:dyDescent="0.25">
      <c r="AA52325"/>
      <c r="AB52325"/>
      <c r="AC52325"/>
    </row>
    <row r="52326" spans="27:29" x14ac:dyDescent="0.25">
      <c r="AA52326"/>
      <c r="AB52326"/>
      <c r="AC52326"/>
    </row>
    <row r="52327" spans="27:29" x14ac:dyDescent="0.25">
      <c r="AA52327"/>
      <c r="AB52327"/>
      <c r="AC52327"/>
    </row>
    <row r="52328" spans="27:29" x14ac:dyDescent="0.25">
      <c r="AA52328"/>
      <c r="AB52328"/>
      <c r="AC52328"/>
    </row>
    <row r="52329" spans="27:29" x14ac:dyDescent="0.25">
      <c r="AA52329"/>
      <c r="AB52329"/>
      <c r="AC52329"/>
    </row>
    <row r="52330" spans="27:29" x14ac:dyDescent="0.25">
      <c r="AA52330"/>
      <c r="AB52330"/>
      <c r="AC52330"/>
    </row>
    <row r="52331" spans="27:29" x14ac:dyDescent="0.25">
      <c r="AA52331"/>
      <c r="AB52331"/>
      <c r="AC52331"/>
    </row>
    <row r="52332" spans="27:29" x14ac:dyDescent="0.25">
      <c r="AA52332"/>
      <c r="AB52332"/>
      <c r="AC52332"/>
    </row>
    <row r="52333" spans="27:29" x14ac:dyDescent="0.25">
      <c r="AA52333"/>
      <c r="AB52333"/>
      <c r="AC52333"/>
    </row>
    <row r="52334" spans="27:29" x14ac:dyDescent="0.25">
      <c r="AA52334"/>
      <c r="AB52334"/>
      <c r="AC52334"/>
    </row>
    <row r="52335" spans="27:29" x14ac:dyDescent="0.25">
      <c r="AA52335"/>
      <c r="AB52335"/>
      <c r="AC52335"/>
    </row>
    <row r="52336" spans="27:29" x14ac:dyDescent="0.25">
      <c r="AA52336"/>
      <c r="AB52336"/>
      <c r="AC52336"/>
    </row>
    <row r="52337" spans="27:29" x14ac:dyDescent="0.25">
      <c r="AA52337"/>
      <c r="AB52337"/>
      <c r="AC52337"/>
    </row>
    <row r="52338" spans="27:29" x14ac:dyDescent="0.25">
      <c r="AA52338"/>
      <c r="AB52338"/>
      <c r="AC52338"/>
    </row>
    <row r="52339" spans="27:29" x14ac:dyDescent="0.25">
      <c r="AA52339"/>
      <c r="AB52339"/>
      <c r="AC52339"/>
    </row>
    <row r="52340" spans="27:29" x14ac:dyDescent="0.25">
      <c r="AA52340"/>
      <c r="AB52340"/>
      <c r="AC52340"/>
    </row>
    <row r="52341" spans="27:29" x14ac:dyDescent="0.25">
      <c r="AA52341"/>
      <c r="AB52341"/>
      <c r="AC52341"/>
    </row>
    <row r="52342" spans="27:29" x14ac:dyDescent="0.25">
      <c r="AA52342"/>
      <c r="AB52342"/>
      <c r="AC52342"/>
    </row>
    <row r="52343" spans="27:29" x14ac:dyDescent="0.25">
      <c r="AA52343"/>
      <c r="AB52343"/>
      <c r="AC52343"/>
    </row>
    <row r="52344" spans="27:29" x14ac:dyDescent="0.25">
      <c r="AA52344"/>
      <c r="AB52344"/>
      <c r="AC52344"/>
    </row>
    <row r="52345" spans="27:29" x14ac:dyDescent="0.25">
      <c r="AA52345"/>
      <c r="AB52345"/>
      <c r="AC52345"/>
    </row>
    <row r="52346" spans="27:29" x14ac:dyDescent="0.25">
      <c r="AA52346"/>
      <c r="AB52346"/>
      <c r="AC52346"/>
    </row>
    <row r="52347" spans="27:29" x14ac:dyDescent="0.25">
      <c r="AA52347"/>
      <c r="AB52347"/>
      <c r="AC52347"/>
    </row>
    <row r="52348" spans="27:29" x14ac:dyDescent="0.25">
      <c r="AA52348"/>
      <c r="AB52348"/>
      <c r="AC52348"/>
    </row>
    <row r="52349" spans="27:29" x14ac:dyDescent="0.25">
      <c r="AA52349"/>
      <c r="AB52349"/>
      <c r="AC52349"/>
    </row>
    <row r="52350" spans="27:29" x14ac:dyDescent="0.25">
      <c r="AA52350"/>
      <c r="AB52350"/>
      <c r="AC52350"/>
    </row>
    <row r="52351" spans="27:29" x14ac:dyDescent="0.25">
      <c r="AA52351"/>
      <c r="AB52351"/>
      <c r="AC52351"/>
    </row>
    <row r="52352" spans="27:29" x14ac:dyDescent="0.25">
      <c r="AA52352"/>
      <c r="AB52352"/>
      <c r="AC52352"/>
    </row>
    <row r="52353" spans="27:29" x14ac:dyDescent="0.25">
      <c r="AA52353"/>
      <c r="AB52353"/>
      <c r="AC52353"/>
    </row>
    <row r="52354" spans="27:29" x14ac:dyDescent="0.25">
      <c r="AA52354"/>
      <c r="AB52354"/>
      <c r="AC52354"/>
    </row>
    <row r="52355" spans="27:29" x14ac:dyDescent="0.25">
      <c r="AA52355"/>
      <c r="AB52355"/>
      <c r="AC52355"/>
    </row>
    <row r="52356" spans="27:29" x14ac:dyDescent="0.25">
      <c r="AA52356"/>
      <c r="AB52356"/>
      <c r="AC52356"/>
    </row>
    <row r="52357" spans="27:29" x14ac:dyDescent="0.25">
      <c r="AA52357"/>
      <c r="AB52357"/>
      <c r="AC52357"/>
    </row>
    <row r="52358" spans="27:29" x14ac:dyDescent="0.25">
      <c r="AA52358"/>
      <c r="AB52358"/>
      <c r="AC52358"/>
    </row>
    <row r="52359" spans="27:29" x14ac:dyDescent="0.25">
      <c r="AA52359"/>
      <c r="AB52359"/>
      <c r="AC52359"/>
    </row>
    <row r="52360" spans="27:29" x14ac:dyDescent="0.25">
      <c r="AA52360"/>
      <c r="AB52360"/>
      <c r="AC52360"/>
    </row>
    <row r="52361" spans="27:29" x14ac:dyDescent="0.25">
      <c r="AA52361"/>
      <c r="AB52361"/>
      <c r="AC52361"/>
    </row>
    <row r="52362" spans="27:29" x14ac:dyDescent="0.25">
      <c r="AA52362"/>
      <c r="AB52362"/>
      <c r="AC52362"/>
    </row>
    <row r="52363" spans="27:29" x14ac:dyDescent="0.25">
      <c r="AA52363"/>
      <c r="AB52363"/>
      <c r="AC52363"/>
    </row>
    <row r="52364" spans="27:29" x14ac:dyDescent="0.25">
      <c r="AA52364"/>
      <c r="AB52364"/>
      <c r="AC52364"/>
    </row>
    <row r="52365" spans="27:29" x14ac:dyDescent="0.25">
      <c r="AA52365"/>
      <c r="AB52365"/>
      <c r="AC52365"/>
    </row>
    <row r="52366" spans="27:29" x14ac:dyDescent="0.25">
      <c r="AA52366"/>
      <c r="AB52366"/>
      <c r="AC52366"/>
    </row>
    <row r="52367" spans="27:29" x14ac:dyDescent="0.25">
      <c r="AA52367"/>
      <c r="AB52367"/>
      <c r="AC52367"/>
    </row>
    <row r="52368" spans="27:29" x14ac:dyDescent="0.25">
      <c r="AA52368"/>
      <c r="AB52368"/>
      <c r="AC52368"/>
    </row>
    <row r="52369" spans="27:29" x14ac:dyDescent="0.25">
      <c r="AA52369"/>
      <c r="AB52369"/>
      <c r="AC52369"/>
    </row>
    <row r="52370" spans="27:29" x14ac:dyDescent="0.25">
      <c r="AA52370"/>
      <c r="AB52370"/>
      <c r="AC52370"/>
    </row>
    <row r="52371" spans="27:29" x14ac:dyDescent="0.25">
      <c r="AA52371"/>
      <c r="AB52371"/>
      <c r="AC52371"/>
    </row>
    <row r="52372" spans="27:29" x14ac:dyDescent="0.25">
      <c r="AA52372"/>
      <c r="AB52372"/>
      <c r="AC52372"/>
    </row>
    <row r="52373" spans="27:29" x14ac:dyDescent="0.25">
      <c r="AA52373"/>
      <c r="AB52373"/>
      <c r="AC52373"/>
    </row>
    <row r="52374" spans="27:29" x14ac:dyDescent="0.25">
      <c r="AA52374"/>
      <c r="AB52374"/>
      <c r="AC52374"/>
    </row>
    <row r="52375" spans="27:29" x14ac:dyDescent="0.25">
      <c r="AA52375"/>
      <c r="AB52375"/>
      <c r="AC52375"/>
    </row>
    <row r="52376" spans="27:29" x14ac:dyDescent="0.25">
      <c r="AA52376"/>
      <c r="AB52376"/>
      <c r="AC52376"/>
    </row>
    <row r="52377" spans="27:29" x14ac:dyDescent="0.25">
      <c r="AA52377"/>
      <c r="AB52377"/>
      <c r="AC52377"/>
    </row>
    <row r="52378" spans="27:29" x14ac:dyDescent="0.25">
      <c r="AA52378"/>
      <c r="AB52378"/>
      <c r="AC52378"/>
    </row>
    <row r="52379" spans="27:29" x14ac:dyDescent="0.25">
      <c r="AA52379"/>
      <c r="AB52379"/>
      <c r="AC52379"/>
    </row>
    <row r="52380" spans="27:29" x14ac:dyDescent="0.25">
      <c r="AA52380"/>
      <c r="AB52380"/>
      <c r="AC52380"/>
    </row>
    <row r="52381" spans="27:29" x14ac:dyDescent="0.25">
      <c r="AA52381"/>
      <c r="AB52381"/>
      <c r="AC52381"/>
    </row>
    <row r="52382" spans="27:29" x14ac:dyDescent="0.25">
      <c r="AA52382"/>
      <c r="AB52382"/>
      <c r="AC52382"/>
    </row>
    <row r="52383" spans="27:29" x14ac:dyDescent="0.25">
      <c r="AA52383"/>
      <c r="AB52383"/>
      <c r="AC52383"/>
    </row>
    <row r="52384" spans="27:29" x14ac:dyDescent="0.25">
      <c r="AA52384"/>
      <c r="AB52384"/>
      <c r="AC52384"/>
    </row>
    <row r="52385" spans="27:29" x14ac:dyDescent="0.25">
      <c r="AA52385"/>
      <c r="AB52385"/>
      <c r="AC52385"/>
    </row>
    <row r="52386" spans="27:29" x14ac:dyDescent="0.25">
      <c r="AA52386"/>
      <c r="AB52386"/>
      <c r="AC52386"/>
    </row>
    <row r="52387" spans="27:29" x14ac:dyDescent="0.25">
      <c r="AA52387"/>
      <c r="AB52387"/>
      <c r="AC52387"/>
    </row>
    <row r="52388" spans="27:29" x14ac:dyDescent="0.25">
      <c r="AA52388"/>
      <c r="AB52388"/>
      <c r="AC52388"/>
    </row>
    <row r="52389" spans="27:29" x14ac:dyDescent="0.25">
      <c r="AA52389"/>
      <c r="AB52389"/>
      <c r="AC52389"/>
    </row>
    <row r="52390" spans="27:29" x14ac:dyDescent="0.25">
      <c r="AA52390"/>
      <c r="AB52390"/>
      <c r="AC52390"/>
    </row>
    <row r="52391" spans="27:29" x14ac:dyDescent="0.25">
      <c r="AA52391"/>
      <c r="AB52391"/>
      <c r="AC52391"/>
    </row>
    <row r="52392" spans="27:29" x14ac:dyDescent="0.25">
      <c r="AA52392"/>
      <c r="AB52392"/>
      <c r="AC52392"/>
    </row>
    <row r="52393" spans="27:29" x14ac:dyDescent="0.25">
      <c r="AA52393"/>
      <c r="AB52393"/>
      <c r="AC52393"/>
    </row>
    <row r="52394" spans="27:29" x14ac:dyDescent="0.25">
      <c r="AA52394"/>
      <c r="AB52394"/>
      <c r="AC52394"/>
    </row>
    <row r="52395" spans="27:29" x14ac:dyDescent="0.25">
      <c r="AA52395"/>
      <c r="AB52395"/>
      <c r="AC52395"/>
    </row>
    <row r="52396" spans="27:29" x14ac:dyDescent="0.25">
      <c r="AA52396"/>
      <c r="AB52396"/>
      <c r="AC52396"/>
    </row>
    <row r="52397" spans="27:29" x14ac:dyDescent="0.25">
      <c r="AA52397"/>
      <c r="AB52397"/>
      <c r="AC52397"/>
    </row>
    <row r="52398" spans="27:29" x14ac:dyDescent="0.25">
      <c r="AA52398"/>
      <c r="AB52398"/>
      <c r="AC52398"/>
    </row>
    <row r="52399" spans="27:29" x14ac:dyDescent="0.25">
      <c r="AA52399"/>
      <c r="AB52399"/>
      <c r="AC52399"/>
    </row>
    <row r="52400" spans="27:29" x14ac:dyDescent="0.25">
      <c r="AA52400"/>
      <c r="AB52400"/>
      <c r="AC52400"/>
    </row>
    <row r="52401" spans="27:29" x14ac:dyDescent="0.25">
      <c r="AA52401"/>
      <c r="AB52401"/>
      <c r="AC52401"/>
    </row>
    <row r="52402" spans="27:29" x14ac:dyDescent="0.25">
      <c r="AA52402"/>
      <c r="AB52402"/>
      <c r="AC52402"/>
    </row>
    <row r="52403" spans="27:29" x14ac:dyDescent="0.25">
      <c r="AA52403"/>
      <c r="AB52403"/>
      <c r="AC52403"/>
    </row>
    <row r="52404" spans="27:29" x14ac:dyDescent="0.25">
      <c r="AA52404"/>
      <c r="AB52404"/>
      <c r="AC52404"/>
    </row>
    <row r="52405" spans="27:29" x14ac:dyDescent="0.25">
      <c r="AA52405"/>
      <c r="AB52405"/>
      <c r="AC52405"/>
    </row>
    <row r="52406" spans="27:29" x14ac:dyDescent="0.25">
      <c r="AA52406"/>
      <c r="AB52406"/>
      <c r="AC52406"/>
    </row>
    <row r="52407" spans="27:29" x14ac:dyDescent="0.25">
      <c r="AA52407"/>
      <c r="AB52407"/>
      <c r="AC52407"/>
    </row>
    <row r="52408" spans="27:29" x14ac:dyDescent="0.25">
      <c r="AA52408"/>
      <c r="AB52408"/>
      <c r="AC52408"/>
    </row>
    <row r="52409" spans="27:29" x14ac:dyDescent="0.25">
      <c r="AA52409"/>
      <c r="AB52409"/>
      <c r="AC52409"/>
    </row>
    <row r="52410" spans="27:29" x14ac:dyDescent="0.25">
      <c r="AA52410"/>
      <c r="AB52410"/>
      <c r="AC52410"/>
    </row>
    <row r="52411" spans="27:29" x14ac:dyDescent="0.25">
      <c r="AA52411"/>
      <c r="AB52411"/>
      <c r="AC52411"/>
    </row>
    <row r="52412" spans="27:29" x14ac:dyDescent="0.25">
      <c r="AA52412"/>
      <c r="AB52412"/>
      <c r="AC52412"/>
    </row>
    <row r="52413" spans="27:29" x14ac:dyDescent="0.25">
      <c r="AA52413"/>
      <c r="AB52413"/>
      <c r="AC52413"/>
    </row>
    <row r="52414" spans="27:29" x14ac:dyDescent="0.25">
      <c r="AA52414"/>
      <c r="AB52414"/>
      <c r="AC52414"/>
    </row>
    <row r="52415" spans="27:29" x14ac:dyDescent="0.25">
      <c r="AA52415"/>
      <c r="AB52415"/>
      <c r="AC52415"/>
    </row>
    <row r="52416" spans="27:29" x14ac:dyDescent="0.25">
      <c r="AA52416"/>
      <c r="AB52416"/>
      <c r="AC52416"/>
    </row>
    <row r="52417" spans="27:29" x14ac:dyDescent="0.25">
      <c r="AA52417"/>
      <c r="AB52417"/>
      <c r="AC52417"/>
    </row>
    <row r="52418" spans="27:29" x14ac:dyDescent="0.25">
      <c r="AA52418"/>
      <c r="AB52418"/>
      <c r="AC52418"/>
    </row>
    <row r="52419" spans="27:29" x14ac:dyDescent="0.25">
      <c r="AA52419"/>
      <c r="AB52419"/>
      <c r="AC52419"/>
    </row>
    <row r="52420" spans="27:29" x14ac:dyDescent="0.25">
      <c r="AA52420"/>
      <c r="AB52420"/>
      <c r="AC52420"/>
    </row>
    <row r="52421" spans="27:29" x14ac:dyDescent="0.25">
      <c r="AA52421"/>
      <c r="AB52421"/>
      <c r="AC52421"/>
    </row>
    <row r="52422" spans="27:29" x14ac:dyDescent="0.25">
      <c r="AA52422"/>
      <c r="AB52422"/>
      <c r="AC52422"/>
    </row>
    <row r="52423" spans="27:29" x14ac:dyDescent="0.25">
      <c r="AA52423"/>
      <c r="AB52423"/>
      <c r="AC52423"/>
    </row>
    <row r="52424" spans="27:29" x14ac:dyDescent="0.25">
      <c r="AA52424"/>
      <c r="AB52424"/>
      <c r="AC52424"/>
    </row>
    <row r="52425" spans="27:29" x14ac:dyDescent="0.25">
      <c r="AA52425"/>
      <c r="AB52425"/>
      <c r="AC52425"/>
    </row>
    <row r="52426" spans="27:29" x14ac:dyDescent="0.25">
      <c r="AA52426"/>
      <c r="AB52426"/>
      <c r="AC52426"/>
    </row>
    <row r="52427" spans="27:29" x14ac:dyDescent="0.25">
      <c r="AA52427"/>
      <c r="AB52427"/>
      <c r="AC52427"/>
    </row>
    <row r="52428" spans="27:29" x14ac:dyDescent="0.25">
      <c r="AA52428"/>
      <c r="AB52428"/>
      <c r="AC52428"/>
    </row>
    <row r="52429" spans="27:29" x14ac:dyDescent="0.25">
      <c r="AA52429"/>
      <c r="AB52429"/>
      <c r="AC52429"/>
    </row>
    <row r="52430" spans="27:29" x14ac:dyDescent="0.25">
      <c r="AA52430"/>
      <c r="AB52430"/>
      <c r="AC52430"/>
    </row>
    <row r="52431" spans="27:29" x14ac:dyDescent="0.25">
      <c r="AA52431"/>
      <c r="AB52431"/>
      <c r="AC52431"/>
    </row>
    <row r="52432" spans="27:29" x14ac:dyDescent="0.25">
      <c r="AA52432"/>
      <c r="AB52432"/>
      <c r="AC52432"/>
    </row>
    <row r="52433" spans="27:29" x14ac:dyDescent="0.25">
      <c r="AA52433"/>
      <c r="AB52433"/>
      <c r="AC52433"/>
    </row>
    <row r="52434" spans="27:29" x14ac:dyDescent="0.25">
      <c r="AA52434"/>
      <c r="AB52434"/>
      <c r="AC52434"/>
    </row>
    <row r="52435" spans="27:29" x14ac:dyDescent="0.25">
      <c r="AA52435"/>
      <c r="AB52435"/>
      <c r="AC52435"/>
    </row>
    <row r="52436" spans="27:29" x14ac:dyDescent="0.25">
      <c r="AA52436"/>
      <c r="AB52436"/>
      <c r="AC52436"/>
    </row>
    <row r="52437" spans="27:29" x14ac:dyDescent="0.25">
      <c r="AA52437"/>
      <c r="AB52437"/>
      <c r="AC52437"/>
    </row>
    <row r="52438" spans="27:29" x14ac:dyDescent="0.25">
      <c r="AA52438"/>
      <c r="AB52438"/>
      <c r="AC52438"/>
    </row>
    <row r="52439" spans="27:29" x14ac:dyDescent="0.25">
      <c r="AA52439"/>
      <c r="AB52439"/>
      <c r="AC52439"/>
    </row>
    <row r="52440" spans="27:29" x14ac:dyDescent="0.25">
      <c r="AA52440"/>
      <c r="AB52440"/>
      <c r="AC52440"/>
    </row>
    <row r="52441" spans="27:29" x14ac:dyDescent="0.25">
      <c r="AA52441"/>
      <c r="AB52441"/>
      <c r="AC52441"/>
    </row>
    <row r="52442" spans="27:29" x14ac:dyDescent="0.25">
      <c r="AA52442"/>
      <c r="AB52442"/>
      <c r="AC52442"/>
    </row>
    <row r="52443" spans="27:29" x14ac:dyDescent="0.25">
      <c r="AA52443"/>
      <c r="AB52443"/>
      <c r="AC52443"/>
    </row>
    <row r="52444" spans="27:29" x14ac:dyDescent="0.25">
      <c r="AA52444"/>
      <c r="AB52444"/>
      <c r="AC52444"/>
    </row>
    <row r="52445" spans="27:29" x14ac:dyDescent="0.25">
      <c r="AA52445"/>
      <c r="AB52445"/>
      <c r="AC52445"/>
    </row>
    <row r="52446" spans="27:29" x14ac:dyDescent="0.25">
      <c r="AA52446"/>
      <c r="AB52446"/>
      <c r="AC52446"/>
    </row>
    <row r="52447" spans="27:29" x14ac:dyDescent="0.25">
      <c r="AA52447"/>
      <c r="AB52447"/>
      <c r="AC52447"/>
    </row>
    <row r="52448" spans="27:29" x14ac:dyDescent="0.25">
      <c r="AA52448"/>
      <c r="AB52448"/>
      <c r="AC52448"/>
    </row>
    <row r="52449" spans="27:29" x14ac:dyDescent="0.25">
      <c r="AA52449"/>
      <c r="AB52449"/>
      <c r="AC52449"/>
    </row>
    <row r="52450" spans="27:29" x14ac:dyDescent="0.25">
      <c r="AA52450"/>
      <c r="AB52450"/>
      <c r="AC52450"/>
    </row>
    <row r="52451" spans="27:29" x14ac:dyDescent="0.25">
      <c r="AA52451"/>
      <c r="AB52451"/>
      <c r="AC52451"/>
    </row>
    <row r="52452" spans="27:29" x14ac:dyDescent="0.25">
      <c r="AA52452"/>
      <c r="AB52452"/>
      <c r="AC52452"/>
    </row>
    <row r="52453" spans="27:29" x14ac:dyDescent="0.25">
      <c r="AA52453"/>
      <c r="AB52453"/>
      <c r="AC52453"/>
    </row>
    <row r="52454" spans="27:29" x14ac:dyDescent="0.25">
      <c r="AA52454"/>
      <c r="AB52454"/>
      <c r="AC52454"/>
    </row>
    <row r="52455" spans="27:29" x14ac:dyDescent="0.25">
      <c r="AA52455"/>
      <c r="AB52455"/>
      <c r="AC52455"/>
    </row>
    <row r="52456" spans="27:29" x14ac:dyDescent="0.25">
      <c r="AA52456"/>
      <c r="AB52456"/>
      <c r="AC52456"/>
    </row>
    <row r="52457" spans="27:29" x14ac:dyDescent="0.25">
      <c r="AA52457"/>
      <c r="AB52457"/>
      <c r="AC52457"/>
    </row>
    <row r="52458" spans="27:29" x14ac:dyDescent="0.25">
      <c r="AA52458"/>
      <c r="AB52458"/>
      <c r="AC52458"/>
    </row>
    <row r="52459" spans="27:29" x14ac:dyDescent="0.25">
      <c r="AA52459"/>
      <c r="AB52459"/>
      <c r="AC52459"/>
    </row>
    <row r="52460" spans="27:29" x14ac:dyDescent="0.25">
      <c r="AA52460"/>
      <c r="AB52460"/>
      <c r="AC52460"/>
    </row>
    <row r="52461" spans="27:29" x14ac:dyDescent="0.25">
      <c r="AA52461"/>
      <c r="AB52461"/>
      <c r="AC52461"/>
    </row>
    <row r="52462" spans="27:29" x14ac:dyDescent="0.25">
      <c r="AA52462"/>
      <c r="AB52462"/>
      <c r="AC52462"/>
    </row>
    <row r="52463" spans="27:29" x14ac:dyDescent="0.25">
      <c r="AA52463"/>
      <c r="AB52463"/>
      <c r="AC52463"/>
    </row>
    <row r="52464" spans="27:29" x14ac:dyDescent="0.25">
      <c r="AA52464"/>
      <c r="AB52464"/>
      <c r="AC52464"/>
    </row>
    <row r="52465" spans="27:29" x14ac:dyDescent="0.25">
      <c r="AA52465"/>
      <c r="AB52465"/>
      <c r="AC52465"/>
    </row>
    <row r="52466" spans="27:29" x14ac:dyDescent="0.25">
      <c r="AA52466"/>
      <c r="AB52466"/>
      <c r="AC52466"/>
    </row>
    <row r="52467" spans="27:29" x14ac:dyDescent="0.25">
      <c r="AA52467"/>
      <c r="AB52467"/>
      <c r="AC52467"/>
    </row>
    <row r="52468" spans="27:29" x14ac:dyDescent="0.25">
      <c r="AA52468"/>
      <c r="AB52468"/>
      <c r="AC52468"/>
    </row>
    <row r="52469" spans="27:29" x14ac:dyDescent="0.25">
      <c r="AA52469"/>
      <c r="AB52469"/>
      <c r="AC52469"/>
    </row>
    <row r="52470" spans="27:29" x14ac:dyDescent="0.25">
      <c r="AA52470"/>
      <c r="AB52470"/>
      <c r="AC52470"/>
    </row>
    <row r="52471" spans="27:29" x14ac:dyDescent="0.25">
      <c r="AA52471"/>
      <c r="AB52471"/>
      <c r="AC52471"/>
    </row>
    <row r="52472" spans="27:29" x14ac:dyDescent="0.25">
      <c r="AA52472"/>
      <c r="AB52472"/>
      <c r="AC52472"/>
    </row>
    <row r="52473" spans="27:29" x14ac:dyDescent="0.25">
      <c r="AA52473"/>
      <c r="AB52473"/>
      <c r="AC52473"/>
    </row>
    <row r="52474" spans="27:29" x14ac:dyDescent="0.25">
      <c r="AA52474"/>
      <c r="AB52474"/>
      <c r="AC52474"/>
    </row>
    <row r="52475" spans="27:29" x14ac:dyDescent="0.25">
      <c r="AA52475"/>
      <c r="AB52475"/>
      <c r="AC52475"/>
    </row>
    <row r="52476" spans="27:29" x14ac:dyDescent="0.25">
      <c r="AA52476"/>
      <c r="AB52476"/>
      <c r="AC52476"/>
    </row>
    <row r="52477" spans="27:29" x14ac:dyDescent="0.25">
      <c r="AA52477"/>
      <c r="AB52477"/>
      <c r="AC52477"/>
    </row>
    <row r="52478" spans="27:29" x14ac:dyDescent="0.25">
      <c r="AA52478"/>
      <c r="AB52478"/>
      <c r="AC52478"/>
    </row>
    <row r="52479" spans="27:29" x14ac:dyDescent="0.25">
      <c r="AA52479"/>
      <c r="AB52479"/>
      <c r="AC52479"/>
    </row>
    <row r="52480" spans="27:29" x14ac:dyDescent="0.25">
      <c r="AA52480"/>
      <c r="AB52480"/>
      <c r="AC52480"/>
    </row>
    <row r="52481" spans="27:29" x14ac:dyDescent="0.25">
      <c r="AA52481"/>
      <c r="AB52481"/>
      <c r="AC52481"/>
    </row>
    <row r="52482" spans="27:29" x14ac:dyDescent="0.25">
      <c r="AA52482"/>
      <c r="AB52482"/>
      <c r="AC52482"/>
    </row>
    <row r="52483" spans="27:29" x14ac:dyDescent="0.25">
      <c r="AA52483"/>
      <c r="AB52483"/>
      <c r="AC52483"/>
    </row>
    <row r="52484" spans="27:29" x14ac:dyDescent="0.25">
      <c r="AA52484"/>
      <c r="AB52484"/>
      <c r="AC52484"/>
    </row>
    <row r="52485" spans="27:29" x14ac:dyDescent="0.25">
      <c r="AA52485"/>
      <c r="AB52485"/>
      <c r="AC52485"/>
    </row>
    <row r="52486" spans="27:29" x14ac:dyDescent="0.25">
      <c r="AA52486"/>
      <c r="AB52486"/>
      <c r="AC52486"/>
    </row>
    <row r="52487" spans="27:29" x14ac:dyDescent="0.25">
      <c r="AA52487"/>
      <c r="AB52487"/>
      <c r="AC52487"/>
    </row>
    <row r="52488" spans="27:29" x14ac:dyDescent="0.25">
      <c r="AA52488"/>
      <c r="AB52488"/>
      <c r="AC52488"/>
    </row>
    <row r="52489" spans="27:29" x14ac:dyDescent="0.25">
      <c r="AA52489"/>
      <c r="AB52489"/>
      <c r="AC52489"/>
    </row>
    <row r="52490" spans="27:29" x14ac:dyDescent="0.25">
      <c r="AA52490"/>
      <c r="AB52490"/>
      <c r="AC52490"/>
    </row>
    <row r="52491" spans="27:29" x14ac:dyDescent="0.25">
      <c r="AA52491"/>
      <c r="AB52491"/>
      <c r="AC52491"/>
    </row>
    <row r="52492" spans="27:29" x14ac:dyDescent="0.25">
      <c r="AA52492"/>
      <c r="AB52492"/>
      <c r="AC52492"/>
    </row>
    <row r="52493" spans="27:29" x14ac:dyDescent="0.25">
      <c r="AA52493"/>
      <c r="AB52493"/>
      <c r="AC52493"/>
    </row>
    <row r="52494" spans="27:29" x14ac:dyDescent="0.25">
      <c r="AA52494"/>
      <c r="AB52494"/>
      <c r="AC52494"/>
    </row>
    <row r="52495" spans="27:29" x14ac:dyDescent="0.25">
      <c r="AA52495"/>
      <c r="AB52495"/>
      <c r="AC52495"/>
    </row>
    <row r="52496" spans="27:29" x14ac:dyDescent="0.25">
      <c r="AA52496"/>
      <c r="AB52496"/>
      <c r="AC52496"/>
    </row>
    <row r="52497" spans="27:29" x14ac:dyDescent="0.25">
      <c r="AA52497"/>
      <c r="AB52497"/>
      <c r="AC52497"/>
    </row>
    <row r="52498" spans="27:29" x14ac:dyDescent="0.25">
      <c r="AA52498"/>
      <c r="AB52498"/>
      <c r="AC52498"/>
    </row>
    <row r="52499" spans="27:29" x14ac:dyDescent="0.25">
      <c r="AA52499"/>
      <c r="AB52499"/>
      <c r="AC52499"/>
    </row>
    <row r="52500" spans="27:29" x14ac:dyDescent="0.25">
      <c r="AA52500"/>
      <c r="AB52500"/>
      <c r="AC52500"/>
    </row>
    <row r="52501" spans="27:29" x14ac:dyDescent="0.25">
      <c r="AA52501"/>
      <c r="AB52501"/>
      <c r="AC52501"/>
    </row>
    <row r="52502" spans="27:29" x14ac:dyDescent="0.25">
      <c r="AA52502"/>
      <c r="AB52502"/>
      <c r="AC52502"/>
    </row>
    <row r="52503" spans="27:29" x14ac:dyDescent="0.25">
      <c r="AA52503"/>
      <c r="AB52503"/>
      <c r="AC52503"/>
    </row>
    <row r="52504" spans="27:29" x14ac:dyDescent="0.25">
      <c r="AA52504"/>
      <c r="AB52504"/>
      <c r="AC52504"/>
    </row>
    <row r="52505" spans="27:29" x14ac:dyDescent="0.25">
      <c r="AA52505"/>
      <c r="AB52505"/>
      <c r="AC52505"/>
    </row>
    <row r="52506" spans="27:29" x14ac:dyDescent="0.25">
      <c r="AA52506"/>
      <c r="AB52506"/>
      <c r="AC52506"/>
    </row>
    <row r="52507" spans="27:29" x14ac:dyDescent="0.25">
      <c r="AA52507"/>
      <c r="AB52507"/>
      <c r="AC52507"/>
    </row>
    <row r="52508" spans="27:29" x14ac:dyDescent="0.25">
      <c r="AA52508"/>
      <c r="AB52508"/>
      <c r="AC52508"/>
    </row>
    <row r="52509" spans="27:29" x14ac:dyDescent="0.25">
      <c r="AA52509"/>
      <c r="AB52509"/>
      <c r="AC52509"/>
    </row>
    <row r="52510" spans="27:29" x14ac:dyDescent="0.25">
      <c r="AA52510"/>
      <c r="AB52510"/>
      <c r="AC52510"/>
    </row>
    <row r="52511" spans="27:29" x14ac:dyDescent="0.25">
      <c r="AA52511"/>
      <c r="AB52511"/>
      <c r="AC52511"/>
    </row>
    <row r="52512" spans="27:29" x14ac:dyDescent="0.25">
      <c r="AA52512"/>
      <c r="AB52512"/>
      <c r="AC52512"/>
    </row>
    <row r="52513" spans="27:29" x14ac:dyDescent="0.25">
      <c r="AA52513"/>
      <c r="AB52513"/>
      <c r="AC52513"/>
    </row>
    <row r="52514" spans="27:29" x14ac:dyDescent="0.25">
      <c r="AA52514"/>
      <c r="AB52514"/>
      <c r="AC52514"/>
    </row>
    <row r="52515" spans="27:29" x14ac:dyDescent="0.25">
      <c r="AA52515"/>
      <c r="AB52515"/>
      <c r="AC52515"/>
    </row>
    <row r="52516" spans="27:29" x14ac:dyDescent="0.25">
      <c r="AA52516"/>
      <c r="AB52516"/>
      <c r="AC52516"/>
    </row>
    <row r="52517" spans="27:29" x14ac:dyDescent="0.25">
      <c r="AA52517"/>
      <c r="AB52517"/>
      <c r="AC52517"/>
    </row>
    <row r="52518" spans="27:29" x14ac:dyDescent="0.25">
      <c r="AA52518"/>
      <c r="AB52518"/>
      <c r="AC52518"/>
    </row>
    <row r="52519" spans="27:29" x14ac:dyDescent="0.25">
      <c r="AA52519"/>
      <c r="AB52519"/>
      <c r="AC52519"/>
    </row>
    <row r="52520" spans="27:29" x14ac:dyDescent="0.25">
      <c r="AA52520"/>
      <c r="AB52520"/>
      <c r="AC52520"/>
    </row>
    <row r="52521" spans="27:29" x14ac:dyDescent="0.25">
      <c r="AA52521"/>
      <c r="AB52521"/>
      <c r="AC52521"/>
    </row>
    <row r="52522" spans="27:29" x14ac:dyDescent="0.25">
      <c r="AA52522"/>
      <c r="AB52522"/>
      <c r="AC52522"/>
    </row>
    <row r="52523" spans="27:29" x14ac:dyDescent="0.25">
      <c r="AA52523"/>
      <c r="AB52523"/>
      <c r="AC52523"/>
    </row>
    <row r="52524" spans="27:29" x14ac:dyDescent="0.25">
      <c r="AA52524"/>
      <c r="AB52524"/>
      <c r="AC52524"/>
    </row>
    <row r="52525" spans="27:29" x14ac:dyDescent="0.25">
      <c r="AA52525"/>
      <c r="AB52525"/>
      <c r="AC52525"/>
    </row>
    <row r="52526" spans="27:29" x14ac:dyDescent="0.25">
      <c r="AA52526"/>
      <c r="AB52526"/>
      <c r="AC52526"/>
    </row>
    <row r="52527" spans="27:29" x14ac:dyDescent="0.25">
      <c r="AA52527"/>
      <c r="AB52527"/>
      <c r="AC52527"/>
    </row>
    <row r="52528" spans="27:29" x14ac:dyDescent="0.25">
      <c r="AA52528"/>
      <c r="AB52528"/>
      <c r="AC52528"/>
    </row>
    <row r="52529" spans="27:29" x14ac:dyDescent="0.25">
      <c r="AA52529"/>
      <c r="AB52529"/>
      <c r="AC52529"/>
    </row>
    <row r="52530" spans="27:29" x14ac:dyDescent="0.25">
      <c r="AA52530"/>
      <c r="AB52530"/>
      <c r="AC52530"/>
    </row>
    <row r="52531" spans="27:29" x14ac:dyDescent="0.25">
      <c r="AA52531"/>
      <c r="AB52531"/>
      <c r="AC52531"/>
    </row>
    <row r="52532" spans="27:29" x14ac:dyDescent="0.25">
      <c r="AA52532"/>
      <c r="AB52532"/>
      <c r="AC52532"/>
    </row>
    <row r="52533" spans="27:29" x14ac:dyDescent="0.25">
      <c r="AA52533"/>
      <c r="AB52533"/>
      <c r="AC52533"/>
    </row>
    <row r="52534" spans="27:29" x14ac:dyDescent="0.25">
      <c r="AA52534"/>
      <c r="AB52534"/>
      <c r="AC52534"/>
    </row>
    <row r="52535" spans="27:29" x14ac:dyDescent="0.25">
      <c r="AA52535"/>
      <c r="AB52535"/>
      <c r="AC52535"/>
    </row>
    <row r="52536" spans="27:29" x14ac:dyDescent="0.25">
      <c r="AA52536"/>
      <c r="AB52536"/>
      <c r="AC52536"/>
    </row>
    <row r="52537" spans="27:29" x14ac:dyDescent="0.25">
      <c r="AA52537"/>
      <c r="AB52537"/>
      <c r="AC52537"/>
    </row>
    <row r="52538" spans="27:29" x14ac:dyDescent="0.25">
      <c r="AA52538"/>
      <c r="AB52538"/>
      <c r="AC52538"/>
    </row>
    <row r="52539" spans="27:29" x14ac:dyDescent="0.25">
      <c r="AA52539"/>
      <c r="AB52539"/>
      <c r="AC52539"/>
    </row>
    <row r="52540" spans="27:29" x14ac:dyDescent="0.25">
      <c r="AA52540"/>
      <c r="AB52540"/>
      <c r="AC52540"/>
    </row>
    <row r="52541" spans="27:29" x14ac:dyDescent="0.25">
      <c r="AA52541"/>
      <c r="AB52541"/>
      <c r="AC52541"/>
    </row>
    <row r="52542" spans="27:29" x14ac:dyDescent="0.25">
      <c r="AA52542"/>
      <c r="AB52542"/>
      <c r="AC52542"/>
    </row>
    <row r="52543" spans="27:29" x14ac:dyDescent="0.25">
      <c r="AA52543"/>
      <c r="AB52543"/>
      <c r="AC52543"/>
    </row>
    <row r="52544" spans="27:29" x14ac:dyDescent="0.25">
      <c r="AA52544"/>
      <c r="AB52544"/>
      <c r="AC52544"/>
    </row>
    <row r="52545" spans="27:29" x14ac:dyDescent="0.25">
      <c r="AA52545"/>
      <c r="AB52545"/>
      <c r="AC52545"/>
    </row>
    <row r="52546" spans="27:29" x14ac:dyDescent="0.25">
      <c r="AA52546"/>
      <c r="AB52546"/>
      <c r="AC52546"/>
    </row>
    <row r="52547" spans="27:29" x14ac:dyDescent="0.25">
      <c r="AA52547"/>
      <c r="AB52547"/>
      <c r="AC52547"/>
    </row>
    <row r="52548" spans="27:29" x14ac:dyDescent="0.25">
      <c r="AA52548"/>
      <c r="AB52548"/>
      <c r="AC52548"/>
    </row>
    <row r="52549" spans="27:29" x14ac:dyDescent="0.25">
      <c r="AA52549"/>
      <c r="AB52549"/>
      <c r="AC52549"/>
    </row>
    <row r="52550" spans="27:29" x14ac:dyDescent="0.25">
      <c r="AA52550"/>
      <c r="AB52550"/>
      <c r="AC52550"/>
    </row>
    <row r="52551" spans="27:29" x14ac:dyDescent="0.25">
      <c r="AA52551"/>
      <c r="AB52551"/>
      <c r="AC52551"/>
    </row>
    <row r="52552" spans="27:29" x14ac:dyDescent="0.25">
      <c r="AA52552"/>
      <c r="AB52552"/>
      <c r="AC52552"/>
    </row>
    <row r="52553" spans="27:29" x14ac:dyDescent="0.25">
      <c r="AA52553"/>
      <c r="AB52553"/>
      <c r="AC52553"/>
    </row>
    <row r="52554" spans="27:29" x14ac:dyDescent="0.25">
      <c r="AA52554"/>
      <c r="AB52554"/>
      <c r="AC52554"/>
    </row>
    <row r="52555" spans="27:29" x14ac:dyDescent="0.25">
      <c r="AA52555"/>
      <c r="AB52555"/>
      <c r="AC52555"/>
    </row>
    <row r="52556" spans="27:29" x14ac:dyDescent="0.25">
      <c r="AA52556"/>
      <c r="AB52556"/>
      <c r="AC52556"/>
    </row>
    <row r="52557" spans="27:29" x14ac:dyDescent="0.25">
      <c r="AA52557"/>
      <c r="AB52557"/>
      <c r="AC52557"/>
    </row>
    <row r="52558" spans="27:29" x14ac:dyDescent="0.25">
      <c r="AA52558"/>
      <c r="AB52558"/>
      <c r="AC52558"/>
    </row>
    <row r="52559" spans="27:29" x14ac:dyDescent="0.25">
      <c r="AA52559"/>
      <c r="AB52559"/>
      <c r="AC52559"/>
    </row>
    <row r="52560" spans="27:29" x14ac:dyDescent="0.25">
      <c r="AA52560"/>
      <c r="AB52560"/>
      <c r="AC52560"/>
    </row>
    <row r="52561" spans="27:29" x14ac:dyDescent="0.25">
      <c r="AA52561"/>
      <c r="AB52561"/>
      <c r="AC52561"/>
    </row>
    <row r="52562" spans="27:29" x14ac:dyDescent="0.25">
      <c r="AA52562"/>
      <c r="AB52562"/>
      <c r="AC52562"/>
    </row>
    <row r="52563" spans="27:29" x14ac:dyDescent="0.25">
      <c r="AA52563"/>
      <c r="AB52563"/>
      <c r="AC52563"/>
    </row>
    <row r="52564" spans="27:29" x14ac:dyDescent="0.25">
      <c r="AA52564"/>
      <c r="AB52564"/>
      <c r="AC52564"/>
    </row>
    <row r="52565" spans="27:29" x14ac:dyDescent="0.25">
      <c r="AA52565"/>
      <c r="AB52565"/>
      <c r="AC52565"/>
    </row>
    <row r="52566" spans="27:29" x14ac:dyDescent="0.25">
      <c r="AA52566"/>
      <c r="AB52566"/>
      <c r="AC52566"/>
    </row>
    <row r="52567" spans="27:29" x14ac:dyDescent="0.25">
      <c r="AA52567"/>
      <c r="AB52567"/>
      <c r="AC52567"/>
    </row>
    <row r="52568" spans="27:29" x14ac:dyDescent="0.25">
      <c r="AA52568"/>
      <c r="AB52568"/>
      <c r="AC52568"/>
    </row>
    <row r="52569" spans="27:29" x14ac:dyDescent="0.25">
      <c r="AA52569"/>
      <c r="AB52569"/>
      <c r="AC52569"/>
    </row>
    <row r="52570" spans="27:29" x14ac:dyDescent="0.25">
      <c r="AA52570"/>
      <c r="AB52570"/>
      <c r="AC52570"/>
    </row>
    <row r="52571" spans="27:29" x14ac:dyDescent="0.25">
      <c r="AA52571"/>
      <c r="AB52571"/>
      <c r="AC52571"/>
    </row>
    <row r="52572" spans="27:29" x14ac:dyDescent="0.25">
      <c r="AA52572"/>
      <c r="AB52572"/>
      <c r="AC52572"/>
    </row>
    <row r="52573" spans="27:29" x14ac:dyDescent="0.25">
      <c r="AA52573"/>
      <c r="AB52573"/>
      <c r="AC52573"/>
    </row>
    <row r="52574" spans="27:29" x14ac:dyDescent="0.25">
      <c r="AA52574"/>
      <c r="AB52574"/>
      <c r="AC52574"/>
    </row>
    <row r="52575" spans="27:29" x14ac:dyDescent="0.25">
      <c r="AA52575"/>
      <c r="AB52575"/>
      <c r="AC52575"/>
    </row>
    <row r="52576" spans="27:29" x14ac:dyDescent="0.25">
      <c r="AA52576"/>
      <c r="AB52576"/>
      <c r="AC52576"/>
    </row>
    <row r="52577" spans="27:29" x14ac:dyDescent="0.25">
      <c r="AA52577"/>
      <c r="AB52577"/>
      <c r="AC52577"/>
    </row>
    <row r="52578" spans="27:29" x14ac:dyDescent="0.25">
      <c r="AA52578"/>
      <c r="AB52578"/>
      <c r="AC52578"/>
    </row>
    <row r="52579" spans="27:29" x14ac:dyDescent="0.25">
      <c r="AA52579"/>
      <c r="AB52579"/>
      <c r="AC52579"/>
    </row>
    <row r="52580" spans="27:29" x14ac:dyDescent="0.25">
      <c r="AA52580"/>
      <c r="AB52580"/>
      <c r="AC52580"/>
    </row>
    <row r="52581" spans="27:29" x14ac:dyDescent="0.25">
      <c r="AA52581"/>
      <c r="AB52581"/>
      <c r="AC52581"/>
    </row>
    <row r="52582" spans="27:29" x14ac:dyDescent="0.25">
      <c r="AA52582"/>
      <c r="AB52582"/>
      <c r="AC52582"/>
    </row>
    <row r="52583" spans="27:29" x14ac:dyDescent="0.25">
      <c r="AA52583"/>
      <c r="AB52583"/>
      <c r="AC52583"/>
    </row>
    <row r="52584" spans="27:29" x14ac:dyDescent="0.25">
      <c r="AA52584"/>
      <c r="AB52584"/>
      <c r="AC52584"/>
    </row>
    <row r="52585" spans="27:29" x14ac:dyDescent="0.25">
      <c r="AA52585"/>
      <c r="AB52585"/>
      <c r="AC52585"/>
    </row>
    <row r="52586" spans="27:29" x14ac:dyDescent="0.25">
      <c r="AA52586"/>
      <c r="AB52586"/>
      <c r="AC52586"/>
    </row>
    <row r="52587" spans="27:29" x14ac:dyDescent="0.25">
      <c r="AA52587"/>
      <c r="AB52587"/>
      <c r="AC52587"/>
    </row>
    <row r="52588" spans="27:29" x14ac:dyDescent="0.25">
      <c r="AA52588"/>
      <c r="AB52588"/>
      <c r="AC52588"/>
    </row>
    <row r="52589" spans="27:29" x14ac:dyDescent="0.25">
      <c r="AA52589"/>
      <c r="AB52589"/>
      <c r="AC52589"/>
    </row>
    <row r="52590" spans="27:29" x14ac:dyDescent="0.25">
      <c r="AA52590"/>
      <c r="AB52590"/>
      <c r="AC52590"/>
    </row>
    <row r="52591" spans="27:29" x14ac:dyDescent="0.25">
      <c r="AA52591"/>
      <c r="AB52591"/>
      <c r="AC52591"/>
    </row>
    <row r="52592" spans="27:29" x14ac:dyDescent="0.25">
      <c r="AA52592"/>
      <c r="AB52592"/>
      <c r="AC52592"/>
    </row>
    <row r="52593" spans="27:29" x14ac:dyDescent="0.25">
      <c r="AA52593"/>
      <c r="AB52593"/>
      <c r="AC52593"/>
    </row>
    <row r="52594" spans="27:29" x14ac:dyDescent="0.25">
      <c r="AA52594"/>
      <c r="AB52594"/>
      <c r="AC52594"/>
    </row>
    <row r="52595" spans="27:29" x14ac:dyDescent="0.25">
      <c r="AA52595"/>
      <c r="AB52595"/>
      <c r="AC52595"/>
    </row>
    <row r="52596" spans="27:29" x14ac:dyDescent="0.25">
      <c r="AA52596"/>
      <c r="AB52596"/>
      <c r="AC52596"/>
    </row>
    <row r="52597" spans="27:29" x14ac:dyDescent="0.25">
      <c r="AA52597"/>
      <c r="AB52597"/>
      <c r="AC52597"/>
    </row>
    <row r="52598" spans="27:29" x14ac:dyDescent="0.25">
      <c r="AA52598"/>
      <c r="AB52598"/>
      <c r="AC52598"/>
    </row>
    <row r="52599" spans="27:29" x14ac:dyDescent="0.25">
      <c r="AA52599"/>
      <c r="AB52599"/>
      <c r="AC52599"/>
    </row>
    <row r="52600" spans="27:29" x14ac:dyDescent="0.25">
      <c r="AA52600"/>
      <c r="AB52600"/>
      <c r="AC52600"/>
    </row>
    <row r="52601" spans="27:29" x14ac:dyDescent="0.25">
      <c r="AA52601"/>
      <c r="AB52601"/>
      <c r="AC52601"/>
    </row>
    <row r="52602" spans="27:29" x14ac:dyDescent="0.25">
      <c r="AA52602"/>
      <c r="AB52602"/>
      <c r="AC52602"/>
    </row>
    <row r="52603" spans="27:29" x14ac:dyDescent="0.25">
      <c r="AA52603"/>
      <c r="AB52603"/>
      <c r="AC52603"/>
    </row>
    <row r="52604" spans="27:29" x14ac:dyDescent="0.25">
      <c r="AA52604"/>
      <c r="AB52604"/>
      <c r="AC52604"/>
    </row>
    <row r="52605" spans="27:29" x14ac:dyDescent="0.25">
      <c r="AA52605"/>
      <c r="AB52605"/>
      <c r="AC52605"/>
    </row>
    <row r="52606" spans="27:29" x14ac:dyDescent="0.25">
      <c r="AA52606"/>
      <c r="AB52606"/>
      <c r="AC52606"/>
    </row>
    <row r="52607" spans="27:29" x14ac:dyDescent="0.25">
      <c r="AA52607"/>
      <c r="AB52607"/>
      <c r="AC52607"/>
    </row>
    <row r="52608" spans="27:29" x14ac:dyDescent="0.25">
      <c r="AA52608"/>
      <c r="AB52608"/>
      <c r="AC52608"/>
    </row>
    <row r="52609" spans="27:29" x14ac:dyDescent="0.25">
      <c r="AA52609"/>
      <c r="AB52609"/>
      <c r="AC52609"/>
    </row>
    <row r="52610" spans="27:29" x14ac:dyDescent="0.25">
      <c r="AA52610"/>
      <c r="AB52610"/>
      <c r="AC52610"/>
    </row>
    <row r="52611" spans="27:29" x14ac:dyDescent="0.25">
      <c r="AA52611"/>
      <c r="AB52611"/>
      <c r="AC52611"/>
    </row>
    <row r="52612" spans="27:29" x14ac:dyDescent="0.25">
      <c r="AA52612"/>
      <c r="AB52612"/>
      <c r="AC52612"/>
    </row>
    <row r="52613" spans="27:29" x14ac:dyDescent="0.25">
      <c r="AA52613"/>
      <c r="AB52613"/>
      <c r="AC52613"/>
    </row>
    <row r="52614" spans="27:29" x14ac:dyDescent="0.25">
      <c r="AA52614"/>
      <c r="AB52614"/>
      <c r="AC52614"/>
    </row>
    <row r="52615" spans="27:29" x14ac:dyDescent="0.25">
      <c r="AA52615"/>
      <c r="AB52615"/>
      <c r="AC52615"/>
    </row>
    <row r="52616" spans="27:29" x14ac:dyDescent="0.25">
      <c r="AA52616"/>
      <c r="AB52616"/>
      <c r="AC52616"/>
    </row>
    <row r="52617" spans="27:29" x14ac:dyDescent="0.25">
      <c r="AA52617"/>
      <c r="AB52617"/>
      <c r="AC52617"/>
    </row>
    <row r="52618" spans="27:29" x14ac:dyDescent="0.25">
      <c r="AA52618"/>
      <c r="AB52618"/>
      <c r="AC52618"/>
    </row>
    <row r="52619" spans="27:29" x14ac:dyDescent="0.25">
      <c r="AA52619"/>
      <c r="AB52619"/>
      <c r="AC52619"/>
    </row>
    <row r="52620" spans="27:29" x14ac:dyDescent="0.25">
      <c r="AA52620"/>
      <c r="AB52620"/>
      <c r="AC52620"/>
    </row>
    <row r="52621" spans="27:29" x14ac:dyDescent="0.25">
      <c r="AA52621"/>
      <c r="AB52621"/>
      <c r="AC52621"/>
    </row>
    <row r="52622" spans="27:29" x14ac:dyDescent="0.25">
      <c r="AA52622"/>
      <c r="AB52622"/>
      <c r="AC52622"/>
    </row>
    <row r="52623" spans="27:29" x14ac:dyDescent="0.25">
      <c r="AA52623"/>
      <c r="AB52623"/>
      <c r="AC52623"/>
    </row>
    <row r="52624" spans="27:29" x14ac:dyDescent="0.25">
      <c r="AA52624"/>
      <c r="AB52624"/>
      <c r="AC52624"/>
    </row>
    <row r="52625" spans="27:29" x14ac:dyDescent="0.25">
      <c r="AA52625"/>
      <c r="AB52625"/>
      <c r="AC52625"/>
    </row>
    <row r="52626" spans="27:29" x14ac:dyDescent="0.25">
      <c r="AA52626"/>
      <c r="AB52626"/>
      <c r="AC52626"/>
    </row>
    <row r="52627" spans="27:29" x14ac:dyDescent="0.25">
      <c r="AA52627"/>
      <c r="AB52627"/>
      <c r="AC52627"/>
    </row>
    <row r="52628" spans="27:29" x14ac:dyDescent="0.25">
      <c r="AA52628"/>
      <c r="AB52628"/>
      <c r="AC52628"/>
    </row>
    <row r="52629" spans="27:29" x14ac:dyDescent="0.25">
      <c r="AA52629"/>
      <c r="AB52629"/>
      <c r="AC52629"/>
    </row>
    <row r="52630" spans="27:29" x14ac:dyDescent="0.25">
      <c r="AA52630"/>
      <c r="AB52630"/>
      <c r="AC52630"/>
    </row>
    <row r="52631" spans="27:29" x14ac:dyDescent="0.25">
      <c r="AA52631"/>
      <c r="AB52631"/>
      <c r="AC52631"/>
    </row>
    <row r="52632" spans="27:29" x14ac:dyDescent="0.25">
      <c r="AA52632"/>
      <c r="AB52632"/>
      <c r="AC52632"/>
    </row>
    <row r="52633" spans="27:29" x14ac:dyDescent="0.25">
      <c r="AA52633"/>
      <c r="AB52633"/>
      <c r="AC52633"/>
    </row>
    <row r="52634" spans="27:29" x14ac:dyDescent="0.25">
      <c r="AA52634"/>
      <c r="AB52634"/>
      <c r="AC52634"/>
    </row>
    <row r="52635" spans="27:29" x14ac:dyDescent="0.25">
      <c r="AA52635"/>
      <c r="AB52635"/>
      <c r="AC52635"/>
    </row>
    <row r="52636" spans="27:29" x14ac:dyDescent="0.25">
      <c r="AA52636"/>
      <c r="AB52636"/>
      <c r="AC52636"/>
    </row>
    <row r="52637" spans="27:29" x14ac:dyDescent="0.25">
      <c r="AA52637"/>
      <c r="AB52637"/>
      <c r="AC52637"/>
    </row>
    <row r="52638" spans="27:29" x14ac:dyDescent="0.25">
      <c r="AA52638"/>
      <c r="AB52638"/>
      <c r="AC52638"/>
    </row>
    <row r="52639" spans="27:29" x14ac:dyDescent="0.25">
      <c r="AA52639"/>
      <c r="AB52639"/>
      <c r="AC52639"/>
    </row>
    <row r="52640" spans="27:29" x14ac:dyDescent="0.25">
      <c r="AA52640"/>
      <c r="AB52640"/>
      <c r="AC52640"/>
    </row>
    <row r="52641" spans="27:29" x14ac:dyDescent="0.25">
      <c r="AA52641"/>
      <c r="AB52641"/>
      <c r="AC52641"/>
    </row>
    <row r="52642" spans="27:29" x14ac:dyDescent="0.25">
      <c r="AA52642"/>
      <c r="AB52642"/>
      <c r="AC52642"/>
    </row>
    <row r="52643" spans="27:29" x14ac:dyDescent="0.25">
      <c r="AA52643"/>
      <c r="AB52643"/>
      <c r="AC52643"/>
    </row>
    <row r="52644" spans="27:29" x14ac:dyDescent="0.25">
      <c r="AA52644"/>
      <c r="AB52644"/>
      <c r="AC52644"/>
    </row>
    <row r="52645" spans="27:29" x14ac:dyDescent="0.25">
      <c r="AA52645"/>
      <c r="AB52645"/>
      <c r="AC52645"/>
    </row>
    <row r="52646" spans="27:29" x14ac:dyDescent="0.25">
      <c r="AA52646"/>
      <c r="AB52646"/>
      <c r="AC52646"/>
    </row>
    <row r="52647" spans="27:29" x14ac:dyDescent="0.25">
      <c r="AA52647"/>
      <c r="AB52647"/>
      <c r="AC52647"/>
    </row>
    <row r="52648" spans="27:29" x14ac:dyDescent="0.25">
      <c r="AA52648"/>
      <c r="AB52648"/>
      <c r="AC52648"/>
    </row>
    <row r="52649" spans="27:29" x14ac:dyDescent="0.25">
      <c r="AA52649"/>
      <c r="AB52649"/>
      <c r="AC52649"/>
    </row>
    <row r="52650" spans="27:29" x14ac:dyDescent="0.25">
      <c r="AA52650"/>
      <c r="AB52650"/>
      <c r="AC52650"/>
    </row>
    <row r="52651" spans="27:29" x14ac:dyDescent="0.25">
      <c r="AA52651"/>
      <c r="AB52651"/>
      <c r="AC52651"/>
    </row>
    <row r="52652" spans="27:29" x14ac:dyDescent="0.25">
      <c r="AA52652"/>
      <c r="AB52652"/>
      <c r="AC52652"/>
    </row>
    <row r="52653" spans="27:29" x14ac:dyDescent="0.25">
      <c r="AA52653"/>
      <c r="AB52653"/>
      <c r="AC52653"/>
    </row>
    <row r="52654" spans="27:29" x14ac:dyDescent="0.25">
      <c r="AA52654"/>
      <c r="AB52654"/>
      <c r="AC52654"/>
    </row>
    <row r="52655" spans="27:29" x14ac:dyDescent="0.25">
      <c r="AA52655"/>
      <c r="AB52655"/>
      <c r="AC52655"/>
    </row>
    <row r="52656" spans="27:29" x14ac:dyDescent="0.25">
      <c r="AA52656"/>
      <c r="AB52656"/>
      <c r="AC52656"/>
    </row>
    <row r="52657" spans="27:29" x14ac:dyDescent="0.25">
      <c r="AA52657"/>
      <c r="AB52657"/>
      <c r="AC52657"/>
    </row>
    <row r="52658" spans="27:29" x14ac:dyDescent="0.25">
      <c r="AA52658"/>
      <c r="AB52658"/>
      <c r="AC52658"/>
    </row>
    <row r="52659" spans="27:29" x14ac:dyDescent="0.25">
      <c r="AA52659"/>
      <c r="AB52659"/>
      <c r="AC52659"/>
    </row>
    <row r="52660" spans="27:29" x14ac:dyDescent="0.25">
      <c r="AA52660"/>
      <c r="AB52660"/>
      <c r="AC52660"/>
    </row>
    <row r="52661" spans="27:29" x14ac:dyDescent="0.25">
      <c r="AA52661"/>
      <c r="AB52661"/>
      <c r="AC52661"/>
    </row>
    <row r="52662" spans="27:29" x14ac:dyDescent="0.25">
      <c r="AA52662"/>
      <c r="AB52662"/>
      <c r="AC52662"/>
    </row>
    <row r="52663" spans="27:29" x14ac:dyDescent="0.25">
      <c r="AA52663"/>
      <c r="AB52663"/>
      <c r="AC52663"/>
    </row>
    <row r="52664" spans="27:29" x14ac:dyDescent="0.25">
      <c r="AA52664"/>
      <c r="AB52664"/>
      <c r="AC52664"/>
    </row>
    <row r="52665" spans="27:29" x14ac:dyDescent="0.25">
      <c r="AA52665"/>
      <c r="AB52665"/>
      <c r="AC52665"/>
    </row>
    <row r="52666" spans="27:29" x14ac:dyDescent="0.25">
      <c r="AA52666"/>
      <c r="AB52666"/>
      <c r="AC52666"/>
    </row>
    <row r="52667" spans="27:29" x14ac:dyDescent="0.25">
      <c r="AA52667"/>
      <c r="AB52667"/>
      <c r="AC52667"/>
    </row>
    <row r="52668" spans="27:29" x14ac:dyDescent="0.25">
      <c r="AA52668"/>
      <c r="AB52668"/>
      <c r="AC52668"/>
    </row>
    <row r="52669" spans="27:29" x14ac:dyDescent="0.25">
      <c r="AA52669"/>
      <c r="AB52669"/>
      <c r="AC52669"/>
    </row>
    <row r="52670" spans="27:29" x14ac:dyDescent="0.25">
      <c r="AA52670"/>
      <c r="AB52670"/>
      <c r="AC52670"/>
    </row>
    <row r="52671" spans="27:29" x14ac:dyDescent="0.25">
      <c r="AA52671"/>
      <c r="AB52671"/>
      <c r="AC52671"/>
    </row>
    <row r="52672" spans="27:29" x14ac:dyDescent="0.25">
      <c r="AA52672"/>
      <c r="AB52672"/>
      <c r="AC52672"/>
    </row>
    <row r="52673" spans="27:29" x14ac:dyDescent="0.25">
      <c r="AA52673"/>
      <c r="AB52673"/>
      <c r="AC52673"/>
    </row>
    <row r="52674" spans="27:29" x14ac:dyDescent="0.25">
      <c r="AA52674"/>
      <c r="AB52674"/>
      <c r="AC52674"/>
    </row>
    <row r="52675" spans="27:29" x14ac:dyDescent="0.25">
      <c r="AA52675"/>
      <c r="AB52675"/>
      <c r="AC52675"/>
    </row>
    <row r="52676" spans="27:29" x14ac:dyDescent="0.25">
      <c r="AA52676"/>
      <c r="AB52676"/>
      <c r="AC52676"/>
    </row>
    <row r="52677" spans="27:29" x14ac:dyDescent="0.25">
      <c r="AA52677"/>
      <c r="AB52677"/>
      <c r="AC52677"/>
    </row>
    <row r="52678" spans="27:29" x14ac:dyDescent="0.25">
      <c r="AA52678"/>
      <c r="AB52678"/>
      <c r="AC52678"/>
    </row>
    <row r="52679" spans="27:29" x14ac:dyDescent="0.25">
      <c r="AA52679"/>
      <c r="AB52679"/>
      <c r="AC52679"/>
    </row>
    <row r="52680" spans="27:29" x14ac:dyDescent="0.25">
      <c r="AA52680"/>
      <c r="AB52680"/>
      <c r="AC52680"/>
    </row>
    <row r="52681" spans="27:29" x14ac:dyDescent="0.25">
      <c r="AA52681"/>
      <c r="AB52681"/>
      <c r="AC52681"/>
    </row>
    <row r="52682" spans="27:29" x14ac:dyDescent="0.25">
      <c r="AA52682"/>
      <c r="AB52682"/>
      <c r="AC52682"/>
    </row>
    <row r="52683" spans="27:29" x14ac:dyDescent="0.25">
      <c r="AA52683"/>
      <c r="AB52683"/>
      <c r="AC52683"/>
    </row>
    <row r="52684" spans="27:29" x14ac:dyDescent="0.25">
      <c r="AA52684"/>
      <c r="AB52684"/>
      <c r="AC52684"/>
    </row>
    <row r="52685" spans="27:29" x14ac:dyDescent="0.25">
      <c r="AA52685"/>
      <c r="AB52685"/>
      <c r="AC52685"/>
    </row>
    <row r="52686" spans="27:29" x14ac:dyDescent="0.25">
      <c r="AA52686"/>
      <c r="AB52686"/>
      <c r="AC52686"/>
    </row>
    <row r="52687" spans="27:29" x14ac:dyDescent="0.25">
      <c r="AA52687"/>
      <c r="AB52687"/>
      <c r="AC52687"/>
    </row>
    <row r="52688" spans="27:29" x14ac:dyDescent="0.25">
      <c r="AA52688"/>
      <c r="AB52688"/>
      <c r="AC52688"/>
    </row>
    <row r="52689" spans="27:29" x14ac:dyDescent="0.25">
      <c r="AA52689"/>
      <c r="AB52689"/>
      <c r="AC52689"/>
    </row>
    <row r="52690" spans="27:29" x14ac:dyDescent="0.25">
      <c r="AA52690"/>
      <c r="AB52690"/>
      <c r="AC52690"/>
    </row>
    <row r="52691" spans="27:29" x14ac:dyDescent="0.25">
      <c r="AA52691"/>
      <c r="AB52691"/>
      <c r="AC52691"/>
    </row>
    <row r="52692" spans="27:29" x14ac:dyDescent="0.25">
      <c r="AA52692"/>
      <c r="AB52692"/>
      <c r="AC52692"/>
    </row>
    <row r="52693" spans="27:29" x14ac:dyDescent="0.25">
      <c r="AA52693"/>
      <c r="AB52693"/>
      <c r="AC52693"/>
    </row>
    <row r="52694" spans="27:29" x14ac:dyDescent="0.25">
      <c r="AA52694"/>
      <c r="AB52694"/>
      <c r="AC52694"/>
    </row>
    <row r="52695" spans="27:29" x14ac:dyDescent="0.25">
      <c r="AA52695"/>
      <c r="AB52695"/>
      <c r="AC52695"/>
    </row>
    <row r="52696" spans="27:29" x14ac:dyDescent="0.25">
      <c r="AA52696"/>
      <c r="AB52696"/>
      <c r="AC52696"/>
    </row>
    <row r="52697" spans="27:29" x14ac:dyDescent="0.25">
      <c r="AA52697"/>
      <c r="AB52697"/>
      <c r="AC52697"/>
    </row>
    <row r="52698" spans="27:29" x14ac:dyDescent="0.25">
      <c r="AA52698"/>
      <c r="AB52698"/>
      <c r="AC52698"/>
    </row>
    <row r="52699" spans="27:29" x14ac:dyDescent="0.25">
      <c r="AA52699"/>
      <c r="AB52699"/>
      <c r="AC52699"/>
    </row>
    <row r="52700" spans="27:29" x14ac:dyDescent="0.25">
      <c r="AA52700"/>
      <c r="AB52700"/>
      <c r="AC52700"/>
    </row>
    <row r="52701" spans="27:29" x14ac:dyDescent="0.25">
      <c r="AA52701"/>
      <c r="AB52701"/>
      <c r="AC52701"/>
    </row>
    <row r="52702" spans="27:29" x14ac:dyDescent="0.25">
      <c r="AA52702"/>
      <c r="AB52702"/>
      <c r="AC52702"/>
    </row>
    <row r="52703" spans="27:29" x14ac:dyDescent="0.25">
      <c r="AA52703"/>
      <c r="AB52703"/>
      <c r="AC52703"/>
    </row>
    <row r="52704" spans="27:29" x14ac:dyDescent="0.25">
      <c r="AA52704"/>
      <c r="AB52704"/>
      <c r="AC52704"/>
    </row>
    <row r="52705" spans="27:29" x14ac:dyDescent="0.25">
      <c r="AA52705"/>
      <c r="AB52705"/>
      <c r="AC52705"/>
    </row>
    <row r="52706" spans="27:29" x14ac:dyDescent="0.25">
      <c r="AA52706"/>
      <c r="AB52706"/>
      <c r="AC52706"/>
    </row>
    <row r="52707" spans="27:29" x14ac:dyDescent="0.25">
      <c r="AA52707"/>
      <c r="AB52707"/>
      <c r="AC52707"/>
    </row>
    <row r="52708" spans="27:29" x14ac:dyDescent="0.25">
      <c r="AA52708"/>
      <c r="AB52708"/>
      <c r="AC52708"/>
    </row>
    <row r="52709" spans="27:29" x14ac:dyDescent="0.25">
      <c r="AA52709"/>
      <c r="AB52709"/>
      <c r="AC52709"/>
    </row>
    <row r="52710" spans="27:29" x14ac:dyDescent="0.25">
      <c r="AA52710"/>
      <c r="AB52710"/>
      <c r="AC52710"/>
    </row>
    <row r="52711" spans="27:29" x14ac:dyDescent="0.25">
      <c r="AA52711"/>
      <c r="AB52711"/>
      <c r="AC52711"/>
    </row>
    <row r="52712" spans="27:29" x14ac:dyDescent="0.25">
      <c r="AA52712"/>
      <c r="AB52712"/>
      <c r="AC52712"/>
    </row>
    <row r="52713" spans="27:29" x14ac:dyDescent="0.25">
      <c r="AA52713"/>
      <c r="AB52713"/>
      <c r="AC52713"/>
    </row>
    <row r="52714" spans="27:29" x14ac:dyDescent="0.25">
      <c r="AA52714"/>
      <c r="AB52714"/>
      <c r="AC52714"/>
    </row>
    <row r="52715" spans="27:29" x14ac:dyDescent="0.25">
      <c r="AA52715"/>
      <c r="AB52715"/>
      <c r="AC52715"/>
    </row>
    <row r="52716" spans="27:29" x14ac:dyDescent="0.25">
      <c r="AA52716"/>
      <c r="AB52716"/>
      <c r="AC52716"/>
    </row>
    <row r="52717" spans="27:29" x14ac:dyDescent="0.25">
      <c r="AA52717"/>
      <c r="AB52717"/>
      <c r="AC52717"/>
    </row>
    <row r="52718" spans="27:29" x14ac:dyDescent="0.25">
      <c r="AA52718"/>
      <c r="AB52718"/>
      <c r="AC52718"/>
    </row>
    <row r="52719" spans="27:29" x14ac:dyDescent="0.25">
      <c r="AA52719"/>
      <c r="AB52719"/>
      <c r="AC52719"/>
    </row>
    <row r="52720" spans="27:29" x14ac:dyDescent="0.25">
      <c r="AA52720"/>
      <c r="AB52720"/>
      <c r="AC52720"/>
    </row>
    <row r="52721" spans="27:29" x14ac:dyDescent="0.25">
      <c r="AA52721"/>
      <c r="AB52721"/>
      <c r="AC52721"/>
    </row>
    <row r="52722" spans="27:29" x14ac:dyDescent="0.25">
      <c r="AA52722"/>
      <c r="AB52722"/>
      <c r="AC52722"/>
    </row>
    <row r="52723" spans="27:29" x14ac:dyDescent="0.25">
      <c r="AA52723"/>
      <c r="AB52723"/>
      <c r="AC52723"/>
    </row>
    <row r="52724" spans="27:29" x14ac:dyDescent="0.25">
      <c r="AA52724"/>
      <c r="AB52724"/>
      <c r="AC52724"/>
    </row>
    <row r="52725" spans="27:29" x14ac:dyDescent="0.25">
      <c r="AA52725"/>
      <c r="AB52725"/>
      <c r="AC52725"/>
    </row>
    <row r="52726" spans="27:29" x14ac:dyDescent="0.25">
      <c r="AA52726"/>
      <c r="AB52726"/>
      <c r="AC52726"/>
    </row>
    <row r="52727" spans="27:29" x14ac:dyDescent="0.25">
      <c r="AA52727"/>
      <c r="AB52727"/>
      <c r="AC52727"/>
    </row>
    <row r="52728" spans="27:29" x14ac:dyDescent="0.25">
      <c r="AA52728"/>
      <c r="AB52728"/>
      <c r="AC52728"/>
    </row>
    <row r="52729" spans="27:29" x14ac:dyDescent="0.25">
      <c r="AA52729"/>
      <c r="AB52729"/>
      <c r="AC52729"/>
    </row>
    <row r="52730" spans="27:29" x14ac:dyDescent="0.25">
      <c r="AA52730"/>
      <c r="AB52730"/>
      <c r="AC52730"/>
    </row>
    <row r="52731" spans="27:29" x14ac:dyDescent="0.25">
      <c r="AA52731"/>
      <c r="AB52731"/>
      <c r="AC52731"/>
    </row>
    <row r="52732" spans="27:29" x14ac:dyDescent="0.25">
      <c r="AA52732"/>
      <c r="AB52732"/>
      <c r="AC52732"/>
    </row>
    <row r="52733" spans="27:29" x14ac:dyDescent="0.25">
      <c r="AA52733"/>
      <c r="AB52733"/>
      <c r="AC52733"/>
    </row>
    <row r="52734" spans="27:29" x14ac:dyDescent="0.25">
      <c r="AA52734"/>
      <c r="AB52734"/>
      <c r="AC52734"/>
    </row>
    <row r="52735" spans="27:29" x14ac:dyDescent="0.25">
      <c r="AA52735"/>
      <c r="AB52735"/>
      <c r="AC52735"/>
    </row>
    <row r="52736" spans="27:29" x14ac:dyDescent="0.25">
      <c r="AA52736"/>
      <c r="AB52736"/>
      <c r="AC52736"/>
    </row>
    <row r="52737" spans="27:29" x14ac:dyDescent="0.25">
      <c r="AA52737"/>
      <c r="AB52737"/>
      <c r="AC52737"/>
    </row>
    <row r="52738" spans="27:29" x14ac:dyDescent="0.25">
      <c r="AA52738"/>
      <c r="AB52738"/>
      <c r="AC52738"/>
    </row>
    <row r="52739" spans="27:29" x14ac:dyDescent="0.25">
      <c r="AA52739"/>
      <c r="AB52739"/>
      <c r="AC52739"/>
    </row>
    <row r="52740" spans="27:29" x14ac:dyDescent="0.25">
      <c r="AA52740"/>
      <c r="AB52740"/>
      <c r="AC52740"/>
    </row>
    <row r="52741" spans="27:29" x14ac:dyDescent="0.25">
      <c r="AA52741"/>
      <c r="AB52741"/>
      <c r="AC52741"/>
    </row>
    <row r="52742" spans="27:29" x14ac:dyDescent="0.25">
      <c r="AA52742"/>
      <c r="AB52742"/>
      <c r="AC52742"/>
    </row>
    <row r="52743" spans="27:29" x14ac:dyDescent="0.25">
      <c r="AA52743"/>
      <c r="AB52743"/>
      <c r="AC52743"/>
    </row>
    <row r="52744" spans="27:29" x14ac:dyDescent="0.25">
      <c r="AA52744"/>
      <c r="AB52744"/>
      <c r="AC52744"/>
    </row>
    <row r="52745" spans="27:29" x14ac:dyDescent="0.25">
      <c r="AA52745"/>
      <c r="AB52745"/>
      <c r="AC52745"/>
    </row>
    <row r="52746" spans="27:29" x14ac:dyDescent="0.25">
      <c r="AA52746"/>
      <c r="AB52746"/>
      <c r="AC52746"/>
    </row>
    <row r="52747" spans="27:29" x14ac:dyDescent="0.25">
      <c r="AA52747"/>
      <c r="AB52747"/>
      <c r="AC52747"/>
    </row>
    <row r="52748" spans="27:29" x14ac:dyDescent="0.25">
      <c r="AA52748"/>
      <c r="AB52748"/>
      <c r="AC52748"/>
    </row>
    <row r="52749" spans="27:29" x14ac:dyDescent="0.25">
      <c r="AA52749"/>
      <c r="AB52749"/>
      <c r="AC52749"/>
    </row>
    <row r="52750" spans="27:29" x14ac:dyDescent="0.25">
      <c r="AA52750"/>
      <c r="AB52750"/>
      <c r="AC52750"/>
    </row>
    <row r="52751" spans="27:29" x14ac:dyDescent="0.25">
      <c r="AA52751"/>
      <c r="AB52751"/>
      <c r="AC52751"/>
    </row>
    <row r="52752" spans="27:29" x14ac:dyDescent="0.25">
      <c r="AA52752"/>
      <c r="AB52752"/>
      <c r="AC52752"/>
    </row>
    <row r="52753" spans="27:29" x14ac:dyDescent="0.25">
      <c r="AA52753"/>
      <c r="AB52753"/>
      <c r="AC52753"/>
    </row>
    <row r="52754" spans="27:29" x14ac:dyDescent="0.25">
      <c r="AA52754"/>
      <c r="AB52754"/>
      <c r="AC52754"/>
    </row>
    <row r="52755" spans="27:29" x14ac:dyDescent="0.25">
      <c r="AA52755"/>
      <c r="AB52755"/>
      <c r="AC52755"/>
    </row>
    <row r="52756" spans="27:29" x14ac:dyDescent="0.25">
      <c r="AA52756"/>
      <c r="AB52756"/>
      <c r="AC52756"/>
    </row>
    <row r="52757" spans="27:29" x14ac:dyDescent="0.25">
      <c r="AA52757"/>
      <c r="AB52757"/>
      <c r="AC52757"/>
    </row>
    <row r="52758" spans="27:29" x14ac:dyDescent="0.25">
      <c r="AA52758"/>
      <c r="AB52758"/>
      <c r="AC52758"/>
    </row>
    <row r="52759" spans="27:29" x14ac:dyDescent="0.25">
      <c r="AA52759"/>
      <c r="AB52759"/>
      <c r="AC52759"/>
    </row>
    <row r="52760" spans="27:29" x14ac:dyDescent="0.25">
      <c r="AA52760"/>
      <c r="AB52760"/>
      <c r="AC52760"/>
    </row>
    <row r="52761" spans="27:29" x14ac:dyDescent="0.25">
      <c r="AA52761"/>
      <c r="AB52761"/>
      <c r="AC52761"/>
    </row>
    <row r="52762" spans="27:29" x14ac:dyDescent="0.25">
      <c r="AA52762"/>
      <c r="AB52762"/>
      <c r="AC52762"/>
    </row>
    <row r="52763" spans="27:29" x14ac:dyDescent="0.25">
      <c r="AA52763"/>
      <c r="AB52763"/>
      <c r="AC52763"/>
    </row>
    <row r="52764" spans="27:29" x14ac:dyDescent="0.25">
      <c r="AA52764"/>
      <c r="AB52764"/>
      <c r="AC52764"/>
    </row>
    <row r="52765" spans="27:29" x14ac:dyDescent="0.25">
      <c r="AA52765"/>
      <c r="AB52765"/>
      <c r="AC52765"/>
    </row>
    <row r="52766" spans="27:29" x14ac:dyDescent="0.25">
      <c r="AA52766"/>
      <c r="AB52766"/>
      <c r="AC52766"/>
    </row>
    <row r="52767" spans="27:29" x14ac:dyDescent="0.25">
      <c r="AA52767"/>
      <c r="AB52767"/>
      <c r="AC52767"/>
    </row>
    <row r="52768" spans="27:29" x14ac:dyDescent="0.25">
      <c r="AA52768"/>
      <c r="AB52768"/>
      <c r="AC52768"/>
    </row>
    <row r="52769" spans="27:29" x14ac:dyDescent="0.25">
      <c r="AA52769"/>
      <c r="AB52769"/>
      <c r="AC52769"/>
    </row>
    <row r="52770" spans="27:29" x14ac:dyDescent="0.25">
      <c r="AA52770"/>
      <c r="AB52770"/>
      <c r="AC52770"/>
    </row>
    <row r="52771" spans="27:29" x14ac:dyDescent="0.25">
      <c r="AA52771"/>
      <c r="AB52771"/>
      <c r="AC52771"/>
    </row>
    <row r="52772" spans="27:29" x14ac:dyDescent="0.25">
      <c r="AA52772"/>
      <c r="AB52772"/>
      <c r="AC52772"/>
    </row>
    <row r="52773" spans="27:29" x14ac:dyDescent="0.25">
      <c r="AA52773"/>
      <c r="AB52773"/>
      <c r="AC52773"/>
    </row>
    <row r="52774" spans="27:29" x14ac:dyDescent="0.25">
      <c r="AA52774"/>
      <c r="AB52774"/>
      <c r="AC52774"/>
    </row>
    <row r="52775" spans="27:29" x14ac:dyDescent="0.25">
      <c r="AA52775"/>
      <c r="AB52775"/>
      <c r="AC52775"/>
    </row>
    <row r="52776" spans="27:29" x14ac:dyDescent="0.25">
      <c r="AA52776"/>
      <c r="AB52776"/>
      <c r="AC52776"/>
    </row>
    <row r="52777" spans="27:29" x14ac:dyDescent="0.25">
      <c r="AA52777"/>
      <c r="AB52777"/>
      <c r="AC52777"/>
    </row>
    <row r="52778" spans="27:29" x14ac:dyDescent="0.25">
      <c r="AA52778"/>
      <c r="AB52778"/>
      <c r="AC52778"/>
    </row>
    <row r="52779" spans="27:29" x14ac:dyDescent="0.25">
      <c r="AA52779"/>
      <c r="AB52779"/>
      <c r="AC52779"/>
    </row>
    <row r="52780" spans="27:29" x14ac:dyDescent="0.25">
      <c r="AA52780"/>
      <c r="AB52780"/>
      <c r="AC52780"/>
    </row>
    <row r="52781" spans="27:29" x14ac:dyDescent="0.25">
      <c r="AA52781"/>
      <c r="AB52781"/>
      <c r="AC52781"/>
    </row>
    <row r="52782" spans="27:29" x14ac:dyDescent="0.25">
      <c r="AA52782"/>
      <c r="AB52782"/>
      <c r="AC52782"/>
    </row>
    <row r="52783" spans="27:29" x14ac:dyDescent="0.25">
      <c r="AA52783"/>
      <c r="AB52783"/>
      <c r="AC52783"/>
    </row>
    <row r="52784" spans="27:29" x14ac:dyDescent="0.25">
      <c r="AA52784"/>
      <c r="AB52784"/>
      <c r="AC52784"/>
    </row>
    <row r="52785" spans="27:29" x14ac:dyDescent="0.25">
      <c r="AA52785"/>
      <c r="AB52785"/>
      <c r="AC52785"/>
    </row>
    <row r="52786" spans="27:29" x14ac:dyDescent="0.25">
      <c r="AA52786"/>
      <c r="AB52786"/>
      <c r="AC52786"/>
    </row>
    <row r="52787" spans="27:29" x14ac:dyDescent="0.25">
      <c r="AA52787"/>
      <c r="AB52787"/>
      <c r="AC52787"/>
    </row>
    <row r="52788" spans="27:29" x14ac:dyDescent="0.25">
      <c r="AA52788"/>
      <c r="AB52788"/>
      <c r="AC52788"/>
    </row>
    <row r="52789" spans="27:29" x14ac:dyDescent="0.25">
      <c r="AA52789"/>
      <c r="AB52789"/>
      <c r="AC52789"/>
    </row>
    <row r="52790" spans="27:29" x14ac:dyDescent="0.25">
      <c r="AA52790"/>
      <c r="AB52790"/>
      <c r="AC52790"/>
    </row>
    <row r="52791" spans="27:29" x14ac:dyDescent="0.25">
      <c r="AA52791"/>
      <c r="AB52791"/>
      <c r="AC52791"/>
    </row>
    <row r="52792" spans="27:29" x14ac:dyDescent="0.25">
      <c r="AA52792"/>
      <c r="AB52792"/>
      <c r="AC52792"/>
    </row>
    <row r="52793" spans="27:29" x14ac:dyDescent="0.25">
      <c r="AA52793"/>
      <c r="AB52793"/>
      <c r="AC52793"/>
    </row>
    <row r="52794" spans="27:29" x14ac:dyDescent="0.25">
      <c r="AA52794"/>
      <c r="AB52794"/>
      <c r="AC52794"/>
    </row>
    <row r="52795" spans="27:29" x14ac:dyDescent="0.25">
      <c r="AA52795"/>
      <c r="AB52795"/>
      <c r="AC52795"/>
    </row>
    <row r="52796" spans="27:29" x14ac:dyDescent="0.25">
      <c r="AA52796"/>
      <c r="AB52796"/>
      <c r="AC52796"/>
    </row>
    <row r="52797" spans="27:29" x14ac:dyDescent="0.25">
      <c r="AA52797"/>
      <c r="AB52797"/>
      <c r="AC52797"/>
    </row>
    <row r="52798" spans="27:29" x14ac:dyDescent="0.25">
      <c r="AA52798"/>
      <c r="AB52798"/>
      <c r="AC52798"/>
    </row>
    <row r="52799" spans="27:29" x14ac:dyDescent="0.25">
      <c r="AA52799"/>
      <c r="AB52799"/>
      <c r="AC52799"/>
    </row>
    <row r="52800" spans="27:29" x14ac:dyDescent="0.25">
      <c r="AA52800"/>
      <c r="AB52800"/>
      <c r="AC52800"/>
    </row>
    <row r="52801" spans="27:29" x14ac:dyDescent="0.25">
      <c r="AA52801"/>
      <c r="AB52801"/>
      <c r="AC52801"/>
    </row>
    <row r="52802" spans="27:29" x14ac:dyDescent="0.25">
      <c r="AA52802"/>
      <c r="AB52802"/>
      <c r="AC52802"/>
    </row>
    <row r="52803" spans="27:29" x14ac:dyDescent="0.25">
      <c r="AA52803"/>
      <c r="AB52803"/>
      <c r="AC52803"/>
    </row>
    <row r="52804" spans="27:29" x14ac:dyDescent="0.25">
      <c r="AA52804"/>
      <c r="AB52804"/>
      <c r="AC52804"/>
    </row>
    <row r="52805" spans="27:29" x14ac:dyDescent="0.25">
      <c r="AA52805"/>
      <c r="AB52805"/>
      <c r="AC52805"/>
    </row>
    <row r="52806" spans="27:29" x14ac:dyDescent="0.25">
      <c r="AA52806"/>
      <c r="AB52806"/>
      <c r="AC52806"/>
    </row>
    <row r="52807" spans="27:29" x14ac:dyDescent="0.25">
      <c r="AA52807"/>
      <c r="AB52807"/>
      <c r="AC52807"/>
    </row>
    <row r="52808" spans="27:29" x14ac:dyDescent="0.25">
      <c r="AA52808"/>
      <c r="AB52808"/>
      <c r="AC52808"/>
    </row>
    <row r="52809" spans="27:29" x14ac:dyDescent="0.25">
      <c r="AA52809"/>
      <c r="AB52809"/>
      <c r="AC52809"/>
    </row>
    <row r="52810" spans="27:29" x14ac:dyDescent="0.25">
      <c r="AA52810"/>
      <c r="AB52810"/>
      <c r="AC52810"/>
    </row>
    <row r="52811" spans="27:29" x14ac:dyDescent="0.25">
      <c r="AA52811"/>
      <c r="AB52811"/>
      <c r="AC52811"/>
    </row>
    <row r="52812" spans="27:29" x14ac:dyDescent="0.25">
      <c r="AA52812"/>
      <c r="AB52812"/>
      <c r="AC52812"/>
    </row>
    <row r="52813" spans="27:29" x14ac:dyDescent="0.25">
      <c r="AA52813"/>
      <c r="AB52813"/>
      <c r="AC52813"/>
    </row>
    <row r="52814" spans="27:29" x14ac:dyDescent="0.25">
      <c r="AA52814"/>
      <c r="AB52814"/>
      <c r="AC52814"/>
    </row>
    <row r="52815" spans="27:29" x14ac:dyDescent="0.25">
      <c r="AA52815"/>
      <c r="AB52815"/>
      <c r="AC52815"/>
    </row>
    <row r="52816" spans="27:29" x14ac:dyDescent="0.25">
      <c r="AA52816"/>
      <c r="AB52816"/>
      <c r="AC52816"/>
    </row>
    <row r="52817" spans="27:29" x14ac:dyDescent="0.25">
      <c r="AA52817"/>
      <c r="AB52817"/>
      <c r="AC52817"/>
    </row>
    <row r="52818" spans="27:29" x14ac:dyDescent="0.25">
      <c r="AA52818"/>
      <c r="AB52818"/>
      <c r="AC52818"/>
    </row>
    <row r="52819" spans="27:29" x14ac:dyDescent="0.25">
      <c r="AA52819"/>
      <c r="AB52819"/>
      <c r="AC52819"/>
    </row>
    <row r="52820" spans="27:29" x14ac:dyDescent="0.25">
      <c r="AA52820"/>
      <c r="AB52820"/>
      <c r="AC52820"/>
    </row>
    <row r="52821" spans="27:29" x14ac:dyDescent="0.25">
      <c r="AA52821"/>
      <c r="AB52821"/>
      <c r="AC52821"/>
    </row>
    <row r="52822" spans="27:29" x14ac:dyDescent="0.25">
      <c r="AA52822"/>
      <c r="AB52822"/>
      <c r="AC52822"/>
    </row>
    <row r="52823" spans="27:29" x14ac:dyDescent="0.25">
      <c r="AA52823"/>
      <c r="AB52823"/>
      <c r="AC52823"/>
    </row>
    <row r="52824" spans="27:29" x14ac:dyDescent="0.25">
      <c r="AA52824"/>
      <c r="AB52824"/>
      <c r="AC52824"/>
    </row>
    <row r="52825" spans="27:29" x14ac:dyDescent="0.25">
      <c r="AA52825"/>
      <c r="AB52825"/>
      <c r="AC52825"/>
    </row>
    <row r="52826" spans="27:29" x14ac:dyDescent="0.25">
      <c r="AA52826"/>
      <c r="AB52826"/>
      <c r="AC52826"/>
    </row>
    <row r="52827" spans="27:29" x14ac:dyDescent="0.25">
      <c r="AA52827"/>
      <c r="AB52827"/>
      <c r="AC52827"/>
    </row>
    <row r="52828" spans="27:29" x14ac:dyDescent="0.25">
      <c r="AA52828"/>
      <c r="AB52828"/>
      <c r="AC52828"/>
    </row>
    <row r="52829" spans="27:29" x14ac:dyDescent="0.25">
      <c r="AA52829"/>
      <c r="AB52829"/>
      <c r="AC52829"/>
    </row>
    <row r="52830" spans="27:29" x14ac:dyDescent="0.25">
      <c r="AA52830"/>
      <c r="AB52830"/>
      <c r="AC52830"/>
    </row>
    <row r="52831" spans="27:29" x14ac:dyDescent="0.25">
      <c r="AA52831"/>
      <c r="AB52831"/>
      <c r="AC52831"/>
    </row>
    <row r="52832" spans="27:29" x14ac:dyDescent="0.25">
      <c r="AA52832"/>
      <c r="AB52832"/>
      <c r="AC52832"/>
    </row>
    <row r="52833" spans="27:29" x14ac:dyDescent="0.25">
      <c r="AA52833"/>
      <c r="AB52833"/>
      <c r="AC52833"/>
    </row>
    <row r="52834" spans="27:29" x14ac:dyDescent="0.25">
      <c r="AA52834"/>
      <c r="AB52834"/>
      <c r="AC52834"/>
    </row>
    <row r="52835" spans="27:29" x14ac:dyDescent="0.25">
      <c r="AA52835"/>
      <c r="AB52835"/>
      <c r="AC52835"/>
    </row>
    <row r="52836" spans="27:29" x14ac:dyDescent="0.25">
      <c r="AA52836"/>
      <c r="AB52836"/>
      <c r="AC52836"/>
    </row>
    <row r="52837" spans="27:29" x14ac:dyDescent="0.25">
      <c r="AA52837"/>
      <c r="AB52837"/>
      <c r="AC52837"/>
    </row>
    <row r="52838" spans="27:29" x14ac:dyDescent="0.25">
      <c r="AA52838"/>
      <c r="AB52838"/>
      <c r="AC52838"/>
    </row>
    <row r="52839" spans="27:29" x14ac:dyDescent="0.25">
      <c r="AA52839"/>
      <c r="AB52839"/>
      <c r="AC52839"/>
    </row>
    <row r="52840" spans="27:29" x14ac:dyDescent="0.25">
      <c r="AA52840"/>
      <c r="AB52840"/>
      <c r="AC52840"/>
    </row>
    <row r="52841" spans="27:29" x14ac:dyDescent="0.25">
      <c r="AA52841"/>
      <c r="AB52841"/>
      <c r="AC52841"/>
    </row>
    <row r="52842" spans="27:29" x14ac:dyDescent="0.25">
      <c r="AA52842"/>
      <c r="AB52842"/>
      <c r="AC52842"/>
    </row>
    <row r="52843" spans="27:29" x14ac:dyDescent="0.25">
      <c r="AA52843"/>
      <c r="AB52843"/>
      <c r="AC52843"/>
    </row>
    <row r="52844" spans="27:29" x14ac:dyDescent="0.25">
      <c r="AA52844"/>
      <c r="AB52844"/>
      <c r="AC52844"/>
    </row>
    <row r="52845" spans="27:29" x14ac:dyDescent="0.25">
      <c r="AA52845"/>
      <c r="AB52845"/>
      <c r="AC52845"/>
    </row>
    <row r="52846" spans="27:29" x14ac:dyDescent="0.25">
      <c r="AA52846"/>
      <c r="AB52846"/>
      <c r="AC52846"/>
    </row>
    <row r="52847" spans="27:29" x14ac:dyDescent="0.25">
      <c r="AA52847"/>
      <c r="AB52847"/>
      <c r="AC52847"/>
    </row>
    <row r="52848" spans="27:29" x14ac:dyDescent="0.25">
      <c r="AA52848"/>
      <c r="AB52848"/>
      <c r="AC52848"/>
    </row>
    <row r="52849" spans="27:29" x14ac:dyDescent="0.25">
      <c r="AA52849"/>
      <c r="AB52849"/>
      <c r="AC52849"/>
    </row>
    <row r="52850" spans="27:29" x14ac:dyDescent="0.25">
      <c r="AA52850"/>
      <c r="AB52850"/>
      <c r="AC52850"/>
    </row>
    <row r="52851" spans="27:29" x14ac:dyDescent="0.25">
      <c r="AA52851"/>
      <c r="AB52851"/>
      <c r="AC52851"/>
    </row>
    <row r="52852" spans="27:29" x14ac:dyDescent="0.25">
      <c r="AA52852"/>
      <c r="AB52852"/>
      <c r="AC52852"/>
    </row>
    <row r="52853" spans="27:29" x14ac:dyDescent="0.25">
      <c r="AA52853"/>
      <c r="AB52853"/>
      <c r="AC52853"/>
    </row>
    <row r="52854" spans="27:29" x14ac:dyDescent="0.25">
      <c r="AA52854"/>
      <c r="AB52854"/>
      <c r="AC52854"/>
    </row>
    <row r="52855" spans="27:29" x14ac:dyDescent="0.25">
      <c r="AA52855"/>
      <c r="AB52855"/>
      <c r="AC52855"/>
    </row>
    <row r="52856" spans="27:29" x14ac:dyDescent="0.25">
      <c r="AA52856"/>
      <c r="AB52856"/>
      <c r="AC52856"/>
    </row>
    <row r="52857" spans="27:29" x14ac:dyDescent="0.25">
      <c r="AA52857"/>
      <c r="AB52857"/>
      <c r="AC52857"/>
    </row>
    <row r="52858" spans="27:29" x14ac:dyDescent="0.25">
      <c r="AA52858"/>
      <c r="AB52858"/>
      <c r="AC52858"/>
    </row>
    <row r="52859" spans="27:29" x14ac:dyDescent="0.25">
      <c r="AA52859"/>
      <c r="AB52859"/>
      <c r="AC52859"/>
    </row>
    <row r="52860" spans="27:29" x14ac:dyDescent="0.25">
      <c r="AA52860"/>
      <c r="AB52860"/>
      <c r="AC52860"/>
    </row>
    <row r="52861" spans="27:29" x14ac:dyDescent="0.25">
      <c r="AA52861"/>
      <c r="AB52861"/>
      <c r="AC52861"/>
    </row>
    <row r="52862" spans="27:29" x14ac:dyDescent="0.25">
      <c r="AA52862"/>
      <c r="AB52862"/>
      <c r="AC52862"/>
    </row>
    <row r="52863" spans="27:29" x14ac:dyDescent="0.25">
      <c r="AA52863"/>
      <c r="AB52863"/>
      <c r="AC52863"/>
    </row>
    <row r="52864" spans="27:29" x14ac:dyDescent="0.25">
      <c r="AA52864"/>
      <c r="AB52864"/>
      <c r="AC52864"/>
    </row>
    <row r="52865" spans="27:29" x14ac:dyDescent="0.25">
      <c r="AA52865"/>
      <c r="AB52865"/>
      <c r="AC52865"/>
    </row>
    <row r="52866" spans="27:29" x14ac:dyDescent="0.25">
      <c r="AA52866"/>
      <c r="AB52866"/>
      <c r="AC52866"/>
    </row>
    <row r="52867" spans="27:29" x14ac:dyDescent="0.25">
      <c r="AA52867"/>
      <c r="AB52867"/>
      <c r="AC52867"/>
    </row>
    <row r="52868" spans="27:29" x14ac:dyDescent="0.25">
      <c r="AA52868"/>
      <c r="AB52868"/>
      <c r="AC52868"/>
    </row>
    <row r="52869" spans="27:29" x14ac:dyDescent="0.25">
      <c r="AA52869"/>
      <c r="AB52869"/>
      <c r="AC52869"/>
    </row>
    <row r="52870" spans="27:29" x14ac:dyDescent="0.25">
      <c r="AA52870"/>
      <c r="AB52870"/>
      <c r="AC52870"/>
    </row>
    <row r="52871" spans="27:29" x14ac:dyDescent="0.25">
      <c r="AA52871"/>
      <c r="AB52871"/>
      <c r="AC52871"/>
    </row>
    <row r="52872" spans="27:29" x14ac:dyDescent="0.25">
      <c r="AA52872"/>
      <c r="AB52872"/>
      <c r="AC52872"/>
    </row>
    <row r="52873" spans="27:29" x14ac:dyDescent="0.25">
      <c r="AA52873"/>
      <c r="AB52873"/>
      <c r="AC52873"/>
    </row>
    <row r="52874" spans="27:29" x14ac:dyDescent="0.25">
      <c r="AA52874"/>
      <c r="AB52874"/>
      <c r="AC52874"/>
    </row>
    <row r="52875" spans="27:29" x14ac:dyDescent="0.25">
      <c r="AA52875"/>
      <c r="AB52875"/>
      <c r="AC52875"/>
    </row>
    <row r="52876" spans="27:29" x14ac:dyDescent="0.25">
      <c r="AA52876"/>
      <c r="AB52876"/>
      <c r="AC52876"/>
    </row>
    <row r="52877" spans="27:29" x14ac:dyDescent="0.25">
      <c r="AA52877"/>
      <c r="AB52877"/>
      <c r="AC52877"/>
    </row>
    <row r="52878" spans="27:29" x14ac:dyDescent="0.25">
      <c r="AA52878"/>
      <c r="AB52878"/>
      <c r="AC52878"/>
    </row>
    <row r="52879" spans="27:29" x14ac:dyDescent="0.25">
      <c r="AA52879"/>
      <c r="AB52879"/>
      <c r="AC52879"/>
    </row>
    <row r="52880" spans="27:29" x14ac:dyDescent="0.25">
      <c r="AA52880"/>
      <c r="AB52880"/>
      <c r="AC52880"/>
    </row>
    <row r="52881" spans="27:29" x14ac:dyDescent="0.25">
      <c r="AA52881"/>
      <c r="AB52881"/>
      <c r="AC52881"/>
    </row>
    <row r="52882" spans="27:29" x14ac:dyDescent="0.25">
      <c r="AA52882"/>
      <c r="AB52882"/>
      <c r="AC52882"/>
    </row>
    <row r="52883" spans="27:29" x14ac:dyDescent="0.25">
      <c r="AA52883"/>
      <c r="AB52883"/>
      <c r="AC52883"/>
    </row>
    <row r="52884" spans="27:29" x14ac:dyDescent="0.25">
      <c r="AA52884"/>
      <c r="AB52884"/>
      <c r="AC52884"/>
    </row>
    <row r="52885" spans="27:29" x14ac:dyDescent="0.25">
      <c r="AA52885"/>
      <c r="AB52885"/>
      <c r="AC52885"/>
    </row>
    <row r="52886" spans="27:29" x14ac:dyDescent="0.25">
      <c r="AA52886"/>
      <c r="AB52886"/>
      <c r="AC52886"/>
    </row>
    <row r="52887" spans="27:29" x14ac:dyDescent="0.25">
      <c r="AA52887"/>
      <c r="AB52887"/>
      <c r="AC52887"/>
    </row>
    <row r="52888" spans="27:29" x14ac:dyDescent="0.25">
      <c r="AA52888"/>
      <c r="AB52888"/>
      <c r="AC52888"/>
    </row>
    <row r="52889" spans="27:29" x14ac:dyDescent="0.25">
      <c r="AA52889"/>
      <c r="AB52889"/>
      <c r="AC52889"/>
    </row>
    <row r="52890" spans="27:29" x14ac:dyDescent="0.25">
      <c r="AA52890"/>
      <c r="AB52890"/>
      <c r="AC52890"/>
    </row>
    <row r="52891" spans="27:29" x14ac:dyDescent="0.25">
      <c r="AA52891"/>
      <c r="AB52891"/>
      <c r="AC52891"/>
    </row>
    <row r="52892" spans="27:29" x14ac:dyDescent="0.25">
      <c r="AA52892"/>
      <c r="AB52892"/>
      <c r="AC52892"/>
    </row>
    <row r="52893" spans="27:29" x14ac:dyDescent="0.25">
      <c r="AA52893"/>
      <c r="AB52893"/>
      <c r="AC52893"/>
    </row>
    <row r="52894" spans="27:29" x14ac:dyDescent="0.25">
      <c r="AA52894"/>
      <c r="AB52894"/>
      <c r="AC52894"/>
    </row>
    <row r="52895" spans="27:29" x14ac:dyDescent="0.25">
      <c r="AA52895"/>
      <c r="AB52895"/>
      <c r="AC52895"/>
    </row>
    <row r="52896" spans="27:29" x14ac:dyDescent="0.25">
      <c r="AA52896"/>
      <c r="AB52896"/>
      <c r="AC52896"/>
    </row>
    <row r="52897" spans="27:29" x14ac:dyDescent="0.25">
      <c r="AA52897"/>
      <c r="AB52897"/>
      <c r="AC52897"/>
    </row>
    <row r="52898" spans="27:29" x14ac:dyDescent="0.25">
      <c r="AA52898"/>
      <c r="AB52898"/>
      <c r="AC52898"/>
    </row>
    <row r="52899" spans="27:29" x14ac:dyDescent="0.25">
      <c r="AA52899"/>
      <c r="AB52899"/>
      <c r="AC52899"/>
    </row>
    <row r="52900" spans="27:29" x14ac:dyDescent="0.25">
      <c r="AA52900"/>
      <c r="AB52900"/>
      <c r="AC52900"/>
    </row>
    <row r="52901" spans="27:29" x14ac:dyDescent="0.25">
      <c r="AA52901"/>
      <c r="AB52901"/>
      <c r="AC52901"/>
    </row>
    <row r="52902" spans="27:29" x14ac:dyDescent="0.25">
      <c r="AA52902"/>
      <c r="AB52902"/>
      <c r="AC52902"/>
    </row>
    <row r="52903" spans="27:29" x14ac:dyDescent="0.25">
      <c r="AA52903"/>
      <c r="AB52903"/>
      <c r="AC52903"/>
    </row>
    <row r="52904" spans="27:29" x14ac:dyDescent="0.25">
      <c r="AA52904"/>
      <c r="AB52904"/>
      <c r="AC52904"/>
    </row>
    <row r="52905" spans="27:29" x14ac:dyDescent="0.25">
      <c r="AA52905"/>
      <c r="AB52905"/>
      <c r="AC52905"/>
    </row>
    <row r="52906" spans="27:29" x14ac:dyDescent="0.25">
      <c r="AA52906"/>
      <c r="AB52906"/>
      <c r="AC52906"/>
    </row>
    <row r="52907" spans="27:29" x14ac:dyDescent="0.25">
      <c r="AA52907"/>
      <c r="AB52907"/>
      <c r="AC52907"/>
    </row>
    <row r="52908" spans="27:29" x14ac:dyDescent="0.25">
      <c r="AA52908"/>
      <c r="AB52908"/>
      <c r="AC52908"/>
    </row>
    <row r="52909" spans="27:29" x14ac:dyDescent="0.25">
      <c r="AA52909"/>
      <c r="AB52909"/>
      <c r="AC52909"/>
    </row>
    <row r="52910" spans="27:29" x14ac:dyDescent="0.25">
      <c r="AA52910"/>
      <c r="AB52910"/>
      <c r="AC52910"/>
    </row>
    <row r="52911" spans="27:29" x14ac:dyDescent="0.25">
      <c r="AA52911"/>
      <c r="AB52911"/>
      <c r="AC52911"/>
    </row>
    <row r="52912" spans="27:29" x14ac:dyDescent="0.25">
      <c r="AA52912"/>
      <c r="AB52912"/>
      <c r="AC52912"/>
    </row>
    <row r="52913" spans="27:29" x14ac:dyDescent="0.25">
      <c r="AA52913"/>
      <c r="AB52913"/>
      <c r="AC52913"/>
    </row>
    <row r="52914" spans="27:29" x14ac:dyDescent="0.25">
      <c r="AA52914"/>
      <c r="AB52914"/>
      <c r="AC52914"/>
    </row>
    <row r="52915" spans="27:29" x14ac:dyDescent="0.25">
      <c r="AA52915"/>
      <c r="AB52915"/>
      <c r="AC52915"/>
    </row>
    <row r="52916" spans="27:29" x14ac:dyDescent="0.25">
      <c r="AA52916"/>
      <c r="AB52916"/>
      <c r="AC52916"/>
    </row>
    <row r="52917" spans="27:29" x14ac:dyDescent="0.25">
      <c r="AA52917"/>
      <c r="AB52917"/>
      <c r="AC52917"/>
    </row>
    <row r="52918" spans="27:29" x14ac:dyDescent="0.25">
      <c r="AA52918"/>
      <c r="AB52918"/>
      <c r="AC52918"/>
    </row>
    <row r="52919" spans="27:29" x14ac:dyDescent="0.25">
      <c r="AA52919"/>
      <c r="AB52919"/>
      <c r="AC52919"/>
    </row>
    <row r="52920" spans="27:29" x14ac:dyDescent="0.25">
      <c r="AA52920"/>
      <c r="AB52920"/>
      <c r="AC52920"/>
    </row>
    <row r="52921" spans="27:29" x14ac:dyDescent="0.25">
      <c r="AA52921"/>
      <c r="AB52921"/>
      <c r="AC52921"/>
    </row>
    <row r="52922" spans="27:29" x14ac:dyDescent="0.25">
      <c r="AA52922"/>
      <c r="AB52922"/>
      <c r="AC52922"/>
    </row>
    <row r="52923" spans="27:29" x14ac:dyDescent="0.25">
      <c r="AA52923"/>
      <c r="AB52923"/>
      <c r="AC52923"/>
    </row>
    <row r="52924" spans="27:29" x14ac:dyDescent="0.25">
      <c r="AA52924"/>
      <c r="AB52924"/>
      <c r="AC52924"/>
    </row>
    <row r="52925" spans="27:29" x14ac:dyDescent="0.25">
      <c r="AA52925"/>
      <c r="AB52925"/>
      <c r="AC52925"/>
    </row>
    <row r="52926" spans="27:29" x14ac:dyDescent="0.25">
      <c r="AA52926"/>
      <c r="AB52926"/>
      <c r="AC52926"/>
    </row>
    <row r="52927" spans="27:29" x14ac:dyDescent="0.25">
      <c r="AA52927"/>
      <c r="AB52927"/>
      <c r="AC52927"/>
    </row>
    <row r="52928" spans="27:29" x14ac:dyDescent="0.25">
      <c r="AA52928"/>
      <c r="AB52928"/>
      <c r="AC52928"/>
    </row>
    <row r="52929" spans="27:29" x14ac:dyDescent="0.25">
      <c r="AA52929"/>
      <c r="AB52929"/>
      <c r="AC52929"/>
    </row>
    <row r="52930" spans="27:29" x14ac:dyDescent="0.25">
      <c r="AA52930"/>
      <c r="AB52930"/>
      <c r="AC52930"/>
    </row>
    <row r="52931" spans="27:29" x14ac:dyDescent="0.25">
      <c r="AA52931"/>
      <c r="AB52931"/>
      <c r="AC52931"/>
    </row>
    <row r="52932" spans="27:29" x14ac:dyDescent="0.25">
      <c r="AA52932"/>
      <c r="AB52932"/>
      <c r="AC52932"/>
    </row>
    <row r="52933" spans="27:29" x14ac:dyDescent="0.25">
      <c r="AA52933"/>
      <c r="AB52933"/>
      <c r="AC52933"/>
    </row>
    <row r="52934" spans="27:29" x14ac:dyDescent="0.25">
      <c r="AA52934"/>
      <c r="AB52934"/>
      <c r="AC52934"/>
    </row>
    <row r="52935" spans="27:29" x14ac:dyDescent="0.25">
      <c r="AA52935"/>
      <c r="AB52935"/>
      <c r="AC52935"/>
    </row>
    <row r="52936" spans="27:29" x14ac:dyDescent="0.25">
      <c r="AA52936"/>
      <c r="AB52936"/>
      <c r="AC52936"/>
    </row>
    <row r="52937" spans="27:29" x14ac:dyDescent="0.25">
      <c r="AA52937"/>
      <c r="AB52937"/>
      <c r="AC52937"/>
    </row>
    <row r="52938" spans="27:29" x14ac:dyDescent="0.25">
      <c r="AA52938"/>
      <c r="AB52938"/>
      <c r="AC52938"/>
    </row>
    <row r="52939" spans="27:29" x14ac:dyDescent="0.25">
      <c r="AA52939"/>
      <c r="AB52939"/>
      <c r="AC52939"/>
    </row>
    <row r="52940" spans="27:29" x14ac:dyDescent="0.25">
      <c r="AA52940"/>
      <c r="AB52940"/>
      <c r="AC52940"/>
    </row>
    <row r="52941" spans="27:29" x14ac:dyDescent="0.25">
      <c r="AA52941"/>
      <c r="AB52941"/>
      <c r="AC52941"/>
    </row>
    <row r="52942" spans="27:29" x14ac:dyDescent="0.25">
      <c r="AA52942"/>
      <c r="AB52942"/>
      <c r="AC52942"/>
    </row>
    <row r="52943" spans="27:29" x14ac:dyDescent="0.25">
      <c r="AA52943"/>
      <c r="AB52943"/>
      <c r="AC52943"/>
    </row>
    <row r="52944" spans="27:29" x14ac:dyDescent="0.25">
      <c r="AA52944"/>
      <c r="AB52944"/>
      <c r="AC52944"/>
    </row>
    <row r="52945" spans="27:29" x14ac:dyDescent="0.25">
      <c r="AA52945"/>
      <c r="AB52945"/>
      <c r="AC52945"/>
    </row>
    <row r="52946" spans="27:29" x14ac:dyDescent="0.25">
      <c r="AA52946"/>
      <c r="AB52946"/>
      <c r="AC52946"/>
    </row>
    <row r="52947" spans="27:29" x14ac:dyDescent="0.25">
      <c r="AA52947"/>
      <c r="AB52947"/>
      <c r="AC52947"/>
    </row>
    <row r="52948" spans="27:29" x14ac:dyDescent="0.25">
      <c r="AA52948"/>
      <c r="AB52948"/>
      <c r="AC52948"/>
    </row>
    <row r="52949" spans="27:29" x14ac:dyDescent="0.25">
      <c r="AA52949"/>
      <c r="AB52949"/>
      <c r="AC52949"/>
    </row>
    <row r="52950" spans="27:29" x14ac:dyDescent="0.25">
      <c r="AA52950"/>
      <c r="AB52950"/>
      <c r="AC52950"/>
    </row>
    <row r="52951" spans="27:29" x14ac:dyDescent="0.25">
      <c r="AA52951"/>
      <c r="AB52951"/>
      <c r="AC52951"/>
    </row>
    <row r="52952" spans="27:29" x14ac:dyDescent="0.25">
      <c r="AA52952"/>
      <c r="AB52952"/>
      <c r="AC52952"/>
    </row>
    <row r="52953" spans="27:29" x14ac:dyDescent="0.25">
      <c r="AA52953"/>
      <c r="AB52953"/>
      <c r="AC52953"/>
    </row>
    <row r="52954" spans="27:29" x14ac:dyDescent="0.25">
      <c r="AA52954"/>
      <c r="AB52954"/>
      <c r="AC52954"/>
    </row>
    <row r="52955" spans="27:29" x14ac:dyDescent="0.25">
      <c r="AA52955"/>
      <c r="AB52955"/>
      <c r="AC52955"/>
    </row>
    <row r="52956" spans="27:29" x14ac:dyDescent="0.25">
      <c r="AA52956"/>
      <c r="AB52956"/>
      <c r="AC52956"/>
    </row>
    <row r="52957" spans="27:29" x14ac:dyDescent="0.25">
      <c r="AA52957"/>
      <c r="AB52957"/>
      <c r="AC52957"/>
    </row>
    <row r="52958" spans="27:29" x14ac:dyDescent="0.25">
      <c r="AA52958"/>
      <c r="AB52958"/>
      <c r="AC52958"/>
    </row>
    <row r="52959" spans="27:29" x14ac:dyDescent="0.25">
      <c r="AA52959"/>
      <c r="AB52959"/>
      <c r="AC52959"/>
    </row>
    <row r="52960" spans="27:29" x14ac:dyDescent="0.25">
      <c r="AA52960"/>
      <c r="AB52960"/>
      <c r="AC52960"/>
    </row>
    <row r="52961" spans="27:29" x14ac:dyDescent="0.25">
      <c r="AA52961"/>
      <c r="AB52961"/>
      <c r="AC52961"/>
    </row>
    <row r="52962" spans="27:29" x14ac:dyDescent="0.25">
      <c r="AA52962"/>
      <c r="AB52962"/>
      <c r="AC52962"/>
    </row>
    <row r="52963" spans="27:29" x14ac:dyDescent="0.25">
      <c r="AA52963"/>
      <c r="AB52963"/>
      <c r="AC52963"/>
    </row>
    <row r="52964" spans="27:29" x14ac:dyDescent="0.25">
      <c r="AA52964"/>
      <c r="AB52964"/>
      <c r="AC52964"/>
    </row>
    <row r="52965" spans="27:29" x14ac:dyDescent="0.25">
      <c r="AA52965"/>
      <c r="AB52965"/>
      <c r="AC52965"/>
    </row>
    <row r="52966" spans="27:29" x14ac:dyDescent="0.25">
      <c r="AA52966"/>
      <c r="AB52966"/>
      <c r="AC52966"/>
    </row>
    <row r="52967" spans="27:29" x14ac:dyDescent="0.25">
      <c r="AA52967"/>
      <c r="AB52967"/>
      <c r="AC52967"/>
    </row>
    <row r="52968" spans="27:29" x14ac:dyDescent="0.25">
      <c r="AA52968"/>
      <c r="AB52968"/>
      <c r="AC52968"/>
    </row>
    <row r="52969" spans="27:29" x14ac:dyDescent="0.25">
      <c r="AA52969"/>
      <c r="AB52969"/>
      <c r="AC52969"/>
    </row>
    <row r="52970" spans="27:29" x14ac:dyDescent="0.25">
      <c r="AA52970"/>
      <c r="AB52970"/>
      <c r="AC52970"/>
    </row>
    <row r="52971" spans="27:29" x14ac:dyDescent="0.25">
      <c r="AA52971"/>
      <c r="AB52971"/>
      <c r="AC52971"/>
    </row>
    <row r="52972" spans="27:29" x14ac:dyDescent="0.25">
      <c r="AA52972"/>
      <c r="AB52972"/>
      <c r="AC52972"/>
    </row>
    <row r="52973" spans="27:29" x14ac:dyDescent="0.25">
      <c r="AA52973"/>
      <c r="AB52973"/>
      <c r="AC52973"/>
    </row>
    <row r="52974" spans="27:29" x14ac:dyDescent="0.25">
      <c r="AA52974"/>
      <c r="AB52974"/>
      <c r="AC52974"/>
    </row>
    <row r="52975" spans="27:29" x14ac:dyDescent="0.25">
      <c r="AA52975"/>
      <c r="AB52975"/>
      <c r="AC52975"/>
    </row>
    <row r="52976" spans="27:29" x14ac:dyDescent="0.25">
      <c r="AA52976"/>
      <c r="AB52976"/>
      <c r="AC52976"/>
    </row>
    <row r="52977" spans="27:29" x14ac:dyDescent="0.25">
      <c r="AA52977"/>
      <c r="AB52977"/>
      <c r="AC52977"/>
    </row>
    <row r="52978" spans="27:29" x14ac:dyDescent="0.25">
      <c r="AA52978"/>
      <c r="AB52978"/>
      <c r="AC52978"/>
    </row>
    <row r="52979" spans="27:29" x14ac:dyDescent="0.25">
      <c r="AA52979"/>
      <c r="AB52979"/>
      <c r="AC52979"/>
    </row>
    <row r="52980" spans="27:29" x14ac:dyDescent="0.25">
      <c r="AA52980"/>
      <c r="AB52980"/>
      <c r="AC52980"/>
    </row>
    <row r="52981" spans="27:29" x14ac:dyDescent="0.25">
      <c r="AA52981"/>
      <c r="AB52981"/>
      <c r="AC52981"/>
    </row>
    <row r="52982" spans="27:29" x14ac:dyDescent="0.25">
      <c r="AA52982"/>
      <c r="AB52982"/>
      <c r="AC52982"/>
    </row>
    <row r="52983" spans="27:29" x14ac:dyDescent="0.25">
      <c r="AA52983"/>
      <c r="AB52983"/>
      <c r="AC52983"/>
    </row>
    <row r="52984" spans="27:29" x14ac:dyDescent="0.25">
      <c r="AA52984"/>
      <c r="AB52984"/>
      <c r="AC52984"/>
    </row>
    <row r="52985" spans="27:29" x14ac:dyDescent="0.25">
      <c r="AA52985"/>
      <c r="AB52985"/>
      <c r="AC52985"/>
    </row>
    <row r="52986" spans="27:29" x14ac:dyDescent="0.25">
      <c r="AA52986"/>
      <c r="AB52986"/>
      <c r="AC52986"/>
    </row>
    <row r="52987" spans="27:29" x14ac:dyDescent="0.25">
      <c r="AA52987"/>
      <c r="AB52987"/>
      <c r="AC52987"/>
    </row>
    <row r="52988" spans="27:29" x14ac:dyDescent="0.25">
      <c r="AA52988"/>
      <c r="AB52988"/>
      <c r="AC52988"/>
    </row>
    <row r="52989" spans="27:29" x14ac:dyDescent="0.25">
      <c r="AA52989"/>
      <c r="AB52989"/>
      <c r="AC52989"/>
    </row>
    <row r="52990" spans="27:29" x14ac:dyDescent="0.25">
      <c r="AA52990"/>
      <c r="AB52990"/>
      <c r="AC52990"/>
    </row>
    <row r="52991" spans="27:29" x14ac:dyDescent="0.25">
      <c r="AA52991"/>
      <c r="AB52991"/>
      <c r="AC52991"/>
    </row>
    <row r="52992" spans="27:29" x14ac:dyDescent="0.25">
      <c r="AA52992"/>
      <c r="AB52992"/>
      <c r="AC52992"/>
    </row>
    <row r="52993" spans="27:29" x14ac:dyDescent="0.25">
      <c r="AA52993"/>
      <c r="AB52993"/>
      <c r="AC52993"/>
    </row>
    <row r="52994" spans="27:29" x14ac:dyDescent="0.25">
      <c r="AA52994"/>
      <c r="AB52994"/>
      <c r="AC52994"/>
    </row>
    <row r="52995" spans="27:29" x14ac:dyDescent="0.25">
      <c r="AA52995"/>
      <c r="AB52995"/>
      <c r="AC52995"/>
    </row>
    <row r="52996" spans="27:29" x14ac:dyDescent="0.25">
      <c r="AA52996"/>
      <c r="AB52996"/>
      <c r="AC52996"/>
    </row>
    <row r="52997" spans="27:29" x14ac:dyDescent="0.25">
      <c r="AA52997"/>
      <c r="AB52997"/>
      <c r="AC52997"/>
    </row>
    <row r="52998" spans="27:29" x14ac:dyDescent="0.25">
      <c r="AA52998"/>
      <c r="AB52998"/>
      <c r="AC52998"/>
    </row>
    <row r="52999" spans="27:29" x14ac:dyDescent="0.25">
      <c r="AA52999"/>
      <c r="AB52999"/>
      <c r="AC52999"/>
    </row>
    <row r="53000" spans="27:29" x14ac:dyDescent="0.25">
      <c r="AA53000"/>
      <c r="AB53000"/>
      <c r="AC53000"/>
    </row>
    <row r="53001" spans="27:29" x14ac:dyDescent="0.25">
      <c r="AA53001"/>
      <c r="AB53001"/>
      <c r="AC53001"/>
    </row>
    <row r="53002" spans="27:29" x14ac:dyDescent="0.25">
      <c r="AA53002"/>
      <c r="AB53002"/>
      <c r="AC53002"/>
    </row>
    <row r="53003" spans="27:29" x14ac:dyDescent="0.25">
      <c r="AA53003"/>
      <c r="AB53003"/>
      <c r="AC53003"/>
    </row>
    <row r="53004" spans="27:29" x14ac:dyDescent="0.25">
      <c r="AA53004"/>
      <c r="AB53004"/>
      <c r="AC53004"/>
    </row>
    <row r="53005" spans="27:29" x14ac:dyDescent="0.25">
      <c r="AA53005"/>
      <c r="AB53005"/>
      <c r="AC53005"/>
    </row>
    <row r="53006" spans="27:29" x14ac:dyDescent="0.25">
      <c r="AA53006"/>
      <c r="AB53006"/>
      <c r="AC53006"/>
    </row>
    <row r="53007" spans="27:29" x14ac:dyDescent="0.25">
      <c r="AA53007"/>
      <c r="AB53007"/>
      <c r="AC53007"/>
    </row>
    <row r="53008" spans="27:29" x14ac:dyDescent="0.25">
      <c r="AA53008"/>
      <c r="AB53008"/>
      <c r="AC53008"/>
    </row>
    <row r="53009" spans="27:29" x14ac:dyDescent="0.25">
      <c r="AA53009"/>
      <c r="AB53009"/>
      <c r="AC53009"/>
    </row>
    <row r="53010" spans="27:29" x14ac:dyDescent="0.25">
      <c r="AA53010"/>
      <c r="AB53010"/>
      <c r="AC53010"/>
    </row>
    <row r="53011" spans="27:29" x14ac:dyDescent="0.25">
      <c r="AA53011"/>
      <c r="AB53011"/>
      <c r="AC53011"/>
    </row>
    <row r="53012" spans="27:29" x14ac:dyDescent="0.25">
      <c r="AA53012"/>
      <c r="AB53012"/>
      <c r="AC53012"/>
    </row>
    <row r="53013" spans="27:29" x14ac:dyDescent="0.25">
      <c r="AA53013"/>
      <c r="AB53013"/>
      <c r="AC53013"/>
    </row>
    <row r="53014" spans="27:29" x14ac:dyDescent="0.25">
      <c r="AA53014"/>
      <c r="AB53014"/>
      <c r="AC53014"/>
    </row>
    <row r="53015" spans="27:29" x14ac:dyDescent="0.25">
      <c r="AA53015"/>
      <c r="AB53015"/>
      <c r="AC53015"/>
    </row>
    <row r="53016" spans="27:29" x14ac:dyDescent="0.25">
      <c r="AA53016"/>
      <c r="AB53016"/>
      <c r="AC53016"/>
    </row>
    <row r="53017" spans="27:29" x14ac:dyDescent="0.25">
      <c r="AA53017"/>
      <c r="AB53017"/>
      <c r="AC53017"/>
    </row>
    <row r="53018" spans="27:29" x14ac:dyDescent="0.25">
      <c r="AA53018"/>
      <c r="AB53018"/>
      <c r="AC53018"/>
    </row>
    <row r="53019" spans="27:29" x14ac:dyDescent="0.25">
      <c r="AA53019"/>
      <c r="AB53019"/>
      <c r="AC53019"/>
    </row>
    <row r="53020" spans="27:29" x14ac:dyDescent="0.25">
      <c r="AA53020"/>
      <c r="AB53020"/>
      <c r="AC53020"/>
    </row>
    <row r="53021" spans="27:29" x14ac:dyDescent="0.25">
      <c r="AA53021"/>
      <c r="AB53021"/>
      <c r="AC53021"/>
    </row>
    <row r="53022" spans="27:29" x14ac:dyDescent="0.25">
      <c r="AA53022"/>
      <c r="AB53022"/>
      <c r="AC53022"/>
    </row>
    <row r="53023" spans="27:29" x14ac:dyDescent="0.25">
      <c r="AA53023"/>
      <c r="AB53023"/>
      <c r="AC53023"/>
    </row>
    <row r="53024" spans="27:29" x14ac:dyDescent="0.25">
      <c r="AA53024"/>
      <c r="AB53024"/>
      <c r="AC53024"/>
    </row>
    <row r="53025" spans="27:29" x14ac:dyDescent="0.25">
      <c r="AA53025"/>
      <c r="AB53025"/>
      <c r="AC53025"/>
    </row>
    <row r="53026" spans="27:29" x14ac:dyDescent="0.25">
      <c r="AA53026"/>
      <c r="AB53026"/>
      <c r="AC53026"/>
    </row>
    <row r="53027" spans="27:29" x14ac:dyDescent="0.25">
      <c r="AA53027"/>
      <c r="AB53027"/>
      <c r="AC53027"/>
    </row>
    <row r="53028" spans="27:29" x14ac:dyDescent="0.25">
      <c r="AA53028"/>
      <c r="AB53028"/>
      <c r="AC53028"/>
    </row>
    <row r="53029" spans="27:29" x14ac:dyDescent="0.25">
      <c r="AA53029"/>
      <c r="AB53029"/>
      <c r="AC53029"/>
    </row>
    <row r="53030" spans="27:29" x14ac:dyDescent="0.25">
      <c r="AA53030"/>
      <c r="AB53030"/>
      <c r="AC53030"/>
    </row>
    <row r="53031" spans="27:29" x14ac:dyDescent="0.25">
      <c r="AA53031"/>
      <c r="AB53031"/>
      <c r="AC53031"/>
    </row>
    <row r="53032" spans="27:29" x14ac:dyDescent="0.25">
      <c r="AA53032"/>
      <c r="AB53032"/>
      <c r="AC53032"/>
    </row>
    <row r="53033" spans="27:29" x14ac:dyDescent="0.25">
      <c r="AA53033"/>
      <c r="AB53033"/>
      <c r="AC53033"/>
    </row>
    <row r="53034" spans="27:29" x14ac:dyDescent="0.25">
      <c r="AA53034"/>
      <c r="AB53034"/>
      <c r="AC53034"/>
    </row>
    <row r="53035" spans="27:29" x14ac:dyDescent="0.25">
      <c r="AA53035"/>
      <c r="AB53035"/>
      <c r="AC53035"/>
    </row>
    <row r="53036" spans="27:29" x14ac:dyDescent="0.25">
      <c r="AA53036"/>
      <c r="AB53036"/>
      <c r="AC53036"/>
    </row>
    <row r="53037" spans="27:29" x14ac:dyDescent="0.25">
      <c r="AA53037"/>
      <c r="AB53037"/>
      <c r="AC53037"/>
    </row>
    <row r="53038" spans="27:29" x14ac:dyDescent="0.25">
      <c r="AA53038"/>
      <c r="AB53038"/>
      <c r="AC53038"/>
    </row>
    <row r="53039" spans="27:29" x14ac:dyDescent="0.25">
      <c r="AA53039"/>
      <c r="AB53039"/>
      <c r="AC53039"/>
    </row>
    <row r="53040" spans="27:29" x14ac:dyDescent="0.25">
      <c r="AA53040"/>
      <c r="AB53040"/>
      <c r="AC53040"/>
    </row>
    <row r="53041" spans="27:29" x14ac:dyDescent="0.25">
      <c r="AA53041"/>
      <c r="AB53041"/>
      <c r="AC53041"/>
    </row>
    <row r="53042" spans="27:29" x14ac:dyDescent="0.25">
      <c r="AA53042"/>
      <c r="AB53042"/>
      <c r="AC53042"/>
    </row>
    <row r="53043" spans="27:29" x14ac:dyDescent="0.25">
      <c r="AA53043"/>
      <c r="AB53043"/>
      <c r="AC53043"/>
    </row>
    <row r="53044" spans="27:29" x14ac:dyDescent="0.25">
      <c r="AA53044"/>
      <c r="AB53044"/>
      <c r="AC53044"/>
    </row>
    <row r="53045" spans="27:29" x14ac:dyDescent="0.25">
      <c r="AA53045"/>
      <c r="AB53045"/>
      <c r="AC53045"/>
    </row>
    <row r="53046" spans="27:29" x14ac:dyDescent="0.25">
      <c r="AA53046"/>
      <c r="AB53046"/>
      <c r="AC53046"/>
    </row>
    <row r="53047" spans="27:29" x14ac:dyDescent="0.25">
      <c r="AA53047"/>
      <c r="AB53047"/>
      <c r="AC53047"/>
    </row>
    <row r="53048" spans="27:29" x14ac:dyDescent="0.25">
      <c r="AA53048"/>
      <c r="AB53048"/>
      <c r="AC53048"/>
    </row>
    <row r="53049" spans="27:29" x14ac:dyDescent="0.25">
      <c r="AA53049"/>
      <c r="AB53049"/>
      <c r="AC53049"/>
    </row>
    <row r="53050" spans="27:29" x14ac:dyDescent="0.25">
      <c r="AA53050"/>
      <c r="AB53050"/>
      <c r="AC53050"/>
    </row>
    <row r="53051" spans="27:29" x14ac:dyDescent="0.25">
      <c r="AA53051"/>
      <c r="AB53051"/>
      <c r="AC53051"/>
    </row>
    <row r="53052" spans="27:29" x14ac:dyDescent="0.25">
      <c r="AA53052"/>
      <c r="AB53052"/>
      <c r="AC53052"/>
    </row>
    <row r="53053" spans="27:29" x14ac:dyDescent="0.25">
      <c r="AA53053"/>
      <c r="AB53053"/>
      <c r="AC53053"/>
    </row>
    <row r="53054" spans="27:29" x14ac:dyDescent="0.25">
      <c r="AA53054"/>
      <c r="AB53054"/>
      <c r="AC53054"/>
    </row>
    <row r="53055" spans="27:29" x14ac:dyDescent="0.25">
      <c r="AA53055"/>
      <c r="AB53055"/>
      <c r="AC53055"/>
    </row>
    <row r="53056" spans="27:29" x14ac:dyDescent="0.25">
      <c r="AA53056"/>
      <c r="AB53056"/>
      <c r="AC53056"/>
    </row>
    <row r="53057" spans="27:29" x14ac:dyDescent="0.25">
      <c r="AA53057"/>
      <c r="AB53057"/>
      <c r="AC53057"/>
    </row>
    <row r="53058" spans="27:29" x14ac:dyDescent="0.25">
      <c r="AA53058"/>
      <c r="AB53058"/>
      <c r="AC53058"/>
    </row>
    <row r="53059" spans="27:29" x14ac:dyDescent="0.25">
      <c r="AA53059"/>
      <c r="AB53059"/>
      <c r="AC53059"/>
    </row>
    <row r="53060" spans="27:29" x14ac:dyDescent="0.25">
      <c r="AA53060"/>
      <c r="AB53060"/>
      <c r="AC53060"/>
    </row>
    <row r="53061" spans="27:29" x14ac:dyDescent="0.25">
      <c r="AA53061"/>
      <c r="AB53061"/>
      <c r="AC53061"/>
    </row>
    <row r="53062" spans="27:29" x14ac:dyDescent="0.25">
      <c r="AA53062"/>
      <c r="AB53062"/>
      <c r="AC53062"/>
    </row>
    <row r="53063" spans="27:29" x14ac:dyDescent="0.25">
      <c r="AA53063"/>
      <c r="AB53063"/>
      <c r="AC53063"/>
    </row>
    <row r="53064" spans="27:29" x14ac:dyDescent="0.25">
      <c r="AA53064"/>
      <c r="AB53064"/>
      <c r="AC53064"/>
    </row>
    <row r="53065" spans="27:29" x14ac:dyDescent="0.25">
      <c r="AA53065"/>
      <c r="AB53065"/>
      <c r="AC53065"/>
    </row>
    <row r="53066" spans="27:29" x14ac:dyDescent="0.25">
      <c r="AA53066"/>
      <c r="AB53066"/>
      <c r="AC53066"/>
    </row>
    <row r="53067" spans="27:29" x14ac:dyDescent="0.25">
      <c r="AA53067"/>
      <c r="AB53067"/>
      <c r="AC53067"/>
    </row>
    <row r="53068" spans="27:29" x14ac:dyDescent="0.25">
      <c r="AA53068"/>
      <c r="AB53068"/>
      <c r="AC53068"/>
    </row>
    <row r="53069" spans="27:29" x14ac:dyDescent="0.25">
      <c r="AA53069"/>
      <c r="AB53069"/>
      <c r="AC53069"/>
    </row>
    <row r="53070" spans="27:29" x14ac:dyDescent="0.25">
      <c r="AA53070"/>
      <c r="AB53070"/>
      <c r="AC53070"/>
    </row>
    <row r="53071" spans="27:29" x14ac:dyDescent="0.25">
      <c r="AA53071"/>
      <c r="AB53071"/>
      <c r="AC53071"/>
    </row>
    <row r="53072" spans="27:29" x14ac:dyDescent="0.25">
      <c r="AA53072"/>
      <c r="AB53072"/>
      <c r="AC53072"/>
    </row>
    <row r="53073" spans="27:29" x14ac:dyDescent="0.25">
      <c r="AA53073"/>
      <c r="AB53073"/>
      <c r="AC53073"/>
    </row>
    <row r="53074" spans="27:29" x14ac:dyDescent="0.25">
      <c r="AA53074"/>
      <c r="AB53074"/>
      <c r="AC53074"/>
    </row>
    <row r="53075" spans="27:29" x14ac:dyDescent="0.25">
      <c r="AA53075"/>
      <c r="AB53075"/>
      <c r="AC53075"/>
    </row>
    <row r="53076" spans="27:29" x14ac:dyDescent="0.25">
      <c r="AA53076"/>
      <c r="AB53076"/>
      <c r="AC53076"/>
    </row>
    <row r="53077" spans="27:29" x14ac:dyDescent="0.25">
      <c r="AA53077"/>
      <c r="AB53077"/>
      <c r="AC53077"/>
    </row>
    <row r="53078" spans="27:29" x14ac:dyDescent="0.25">
      <c r="AA53078"/>
      <c r="AB53078"/>
      <c r="AC53078"/>
    </row>
    <row r="53079" spans="27:29" x14ac:dyDescent="0.25">
      <c r="AA53079"/>
      <c r="AB53079"/>
      <c r="AC53079"/>
    </row>
    <row r="53080" spans="27:29" x14ac:dyDescent="0.25">
      <c r="AA53080"/>
      <c r="AB53080"/>
      <c r="AC53080"/>
    </row>
    <row r="53081" spans="27:29" x14ac:dyDescent="0.25">
      <c r="AA53081"/>
      <c r="AB53081"/>
      <c r="AC53081"/>
    </row>
    <row r="53082" spans="27:29" x14ac:dyDescent="0.25">
      <c r="AA53082"/>
      <c r="AB53082"/>
      <c r="AC53082"/>
    </row>
    <row r="53083" spans="27:29" x14ac:dyDescent="0.25">
      <c r="AA53083"/>
      <c r="AB53083"/>
      <c r="AC53083"/>
    </row>
    <row r="53084" spans="27:29" x14ac:dyDescent="0.25">
      <c r="AA53084"/>
      <c r="AB53084"/>
      <c r="AC53084"/>
    </row>
    <row r="53085" spans="27:29" x14ac:dyDescent="0.25">
      <c r="AA53085"/>
      <c r="AB53085"/>
      <c r="AC53085"/>
    </row>
    <row r="53086" spans="27:29" x14ac:dyDescent="0.25">
      <c r="AA53086"/>
      <c r="AB53086"/>
      <c r="AC53086"/>
    </row>
    <row r="53087" spans="27:29" x14ac:dyDescent="0.25">
      <c r="AA53087"/>
      <c r="AB53087"/>
      <c r="AC53087"/>
    </row>
    <row r="53088" spans="27:29" x14ac:dyDescent="0.25">
      <c r="AA53088"/>
      <c r="AB53088"/>
      <c r="AC53088"/>
    </row>
    <row r="53089" spans="27:29" x14ac:dyDescent="0.25">
      <c r="AA53089"/>
      <c r="AB53089"/>
      <c r="AC53089"/>
    </row>
    <row r="53090" spans="27:29" x14ac:dyDescent="0.25">
      <c r="AA53090"/>
      <c r="AB53090"/>
      <c r="AC53090"/>
    </row>
    <row r="53091" spans="27:29" x14ac:dyDescent="0.25">
      <c r="AA53091"/>
      <c r="AB53091"/>
      <c r="AC53091"/>
    </row>
    <row r="53092" spans="27:29" x14ac:dyDescent="0.25">
      <c r="AA53092"/>
      <c r="AB53092"/>
      <c r="AC53092"/>
    </row>
    <row r="53093" spans="27:29" x14ac:dyDescent="0.25">
      <c r="AA53093"/>
      <c r="AB53093"/>
      <c r="AC53093"/>
    </row>
    <row r="53094" spans="27:29" x14ac:dyDescent="0.25">
      <c r="AA53094"/>
      <c r="AB53094"/>
      <c r="AC53094"/>
    </row>
    <row r="53095" spans="27:29" x14ac:dyDescent="0.25">
      <c r="AA53095"/>
      <c r="AB53095"/>
      <c r="AC53095"/>
    </row>
    <row r="53096" spans="27:29" x14ac:dyDescent="0.25">
      <c r="AA53096"/>
      <c r="AB53096"/>
      <c r="AC53096"/>
    </row>
    <row r="53097" spans="27:29" x14ac:dyDescent="0.25">
      <c r="AA53097"/>
      <c r="AB53097"/>
      <c r="AC53097"/>
    </row>
    <row r="53098" spans="27:29" x14ac:dyDescent="0.25">
      <c r="AA53098"/>
      <c r="AB53098"/>
      <c r="AC53098"/>
    </row>
    <row r="53099" spans="27:29" x14ac:dyDescent="0.25">
      <c r="AA53099"/>
      <c r="AB53099"/>
      <c r="AC53099"/>
    </row>
    <row r="53100" spans="27:29" x14ac:dyDescent="0.25">
      <c r="AA53100"/>
      <c r="AB53100"/>
      <c r="AC53100"/>
    </row>
    <row r="53101" spans="27:29" x14ac:dyDescent="0.25">
      <c r="AA53101"/>
      <c r="AB53101"/>
      <c r="AC53101"/>
    </row>
    <row r="53102" spans="27:29" x14ac:dyDescent="0.25">
      <c r="AA53102"/>
      <c r="AB53102"/>
      <c r="AC53102"/>
    </row>
    <row r="53103" spans="27:29" x14ac:dyDescent="0.25">
      <c r="AA53103"/>
      <c r="AB53103"/>
      <c r="AC53103"/>
    </row>
    <row r="53104" spans="27:29" x14ac:dyDescent="0.25">
      <c r="AA53104"/>
      <c r="AB53104"/>
      <c r="AC53104"/>
    </row>
    <row r="53105" spans="27:29" x14ac:dyDescent="0.25">
      <c r="AA53105"/>
      <c r="AB53105"/>
      <c r="AC53105"/>
    </row>
    <row r="53106" spans="27:29" x14ac:dyDescent="0.25">
      <c r="AA53106"/>
      <c r="AB53106"/>
      <c r="AC53106"/>
    </row>
    <row r="53107" spans="27:29" x14ac:dyDescent="0.25">
      <c r="AA53107"/>
      <c r="AB53107"/>
      <c r="AC53107"/>
    </row>
    <row r="53108" spans="27:29" x14ac:dyDescent="0.25">
      <c r="AA53108"/>
      <c r="AB53108"/>
      <c r="AC53108"/>
    </row>
    <row r="53109" spans="27:29" x14ac:dyDescent="0.25">
      <c r="AA53109"/>
      <c r="AB53109"/>
      <c r="AC53109"/>
    </row>
    <row r="53110" spans="27:29" x14ac:dyDescent="0.25">
      <c r="AA53110"/>
      <c r="AB53110"/>
      <c r="AC53110"/>
    </row>
    <row r="53111" spans="27:29" x14ac:dyDescent="0.25">
      <c r="AA53111"/>
      <c r="AB53111"/>
      <c r="AC53111"/>
    </row>
    <row r="53112" spans="27:29" x14ac:dyDescent="0.25">
      <c r="AA53112"/>
      <c r="AB53112"/>
      <c r="AC53112"/>
    </row>
    <row r="53113" spans="27:29" x14ac:dyDescent="0.25">
      <c r="AA53113"/>
      <c r="AB53113"/>
      <c r="AC53113"/>
    </row>
    <row r="53114" spans="27:29" x14ac:dyDescent="0.25">
      <c r="AA53114"/>
      <c r="AB53114"/>
      <c r="AC53114"/>
    </row>
    <row r="53115" spans="27:29" x14ac:dyDescent="0.25">
      <c r="AA53115"/>
      <c r="AB53115"/>
      <c r="AC53115"/>
    </row>
    <row r="53116" spans="27:29" x14ac:dyDescent="0.25">
      <c r="AA53116"/>
      <c r="AB53116"/>
      <c r="AC53116"/>
    </row>
    <row r="53117" spans="27:29" x14ac:dyDescent="0.25">
      <c r="AA53117"/>
      <c r="AB53117"/>
      <c r="AC53117"/>
    </row>
    <row r="53118" spans="27:29" x14ac:dyDescent="0.25">
      <c r="AA53118"/>
      <c r="AB53118"/>
      <c r="AC53118"/>
    </row>
    <row r="53119" spans="27:29" x14ac:dyDescent="0.25">
      <c r="AA53119"/>
      <c r="AB53119"/>
      <c r="AC53119"/>
    </row>
    <row r="53120" spans="27:29" x14ac:dyDescent="0.25">
      <c r="AA53120"/>
      <c r="AB53120"/>
      <c r="AC53120"/>
    </row>
    <row r="53121" spans="27:29" x14ac:dyDescent="0.25">
      <c r="AA53121"/>
      <c r="AB53121"/>
      <c r="AC53121"/>
    </row>
    <row r="53122" spans="27:29" x14ac:dyDescent="0.25">
      <c r="AA53122"/>
      <c r="AB53122"/>
      <c r="AC53122"/>
    </row>
    <row r="53123" spans="27:29" x14ac:dyDescent="0.25">
      <c r="AA53123"/>
      <c r="AB53123"/>
      <c r="AC53123"/>
    </row>
    <row r="53124" spans="27:29" x14ac:dyDescent="0.25">
      <c r="AA53124"/>
      <c r="AB53124"/>
      <c r="AC53124"/>
    </row>
    <row r="53125" spans="27:29" x14ac:dyDescent="0.25">
      <c r="AA53125"/>
      <c r="AB53125"/>
      <c r="AC53125"/>
    </row>
    <row r="53126" spans="27:29" x14ac:dyDescent="0.25">
      <c r="AA53126"/>
      <c r="AB53126"/>
      <c r="AC53126"/>
    </row>
    <row r="53127" spans="27:29" x14ac:dyDescent="0.25">
      <c r="AA53127"/>
      <c r="AB53127"/>
      <c r="AC53127"/>
    </row>
    <row r="53128" spans="27:29" x14ac:dyDescent="0.25">
      <c r="AA53128"/>
      <c r="AB53128"/>
      <c r="AC53128"/>
    </row>
    <row r="53129" spans="27:29" x14ac:dyDescent="0.25">
      <c r="AA53129"/>
      <c r="AB53129"/>
      <c r="AC53129"/>
    </row>
    <row r="53130" spans="27:29" x14ac:dyDescent="0.25">
      <c r="AA53130"/>
      <c r="AB53130"/>
      <c r="AC53130"/>
    </row>
    <row r="53131" spans="27:29" x14ac:dyDescent="0.25">
      <c r="AA53131"/>
      <c r="AB53131"/>
      <c r="AC53131"/>
    </row>
    <row r="53132" spans="27:29" x14ac:dyDescent="0.25">
      <c r="AA53132"/>
      <c r="AB53132"/>
      <c r="AC53132"/>
    </row>
    <row r="53133" spans="27:29" x14ac:dyDescent="0.25">
      <c r="AA53133"/>
      <c r="AB53133"/>
      <c r="AC53133"/>
    </row>
    <row r="53134" spans="27:29" x14ac:dyDescent="0.25">
      <c r="AA53134"/>
      <c r="AB53134"/>
      <c r="AC53134"/>
    </row>
    <row r="53135" spans="27:29" x14ac:dyDescent="0.25">
      <c r="AA53135"/>
      <c r="AB53135"/>
      <c r="AC53135"/>
    </row>
    <row r="53136" spans="27:29" x14ac:dyDescent="0.25">
      <c r="AA53136"/>
      <c r="AB53136"/>
      <c r="AC53136"/>
    </row>
    <row r="53137" spans="27:29" x14ac:dyDescent="0.25">
      <c r="AA53137"/>
      <c r="AB53137"/>
      <c r="AC53137"/>
    </row>
    <row r="53138" spans="27:29" x14ac:dyDescent="0.25">
      <c r="AA53138"/>
      <c r="AB53138"/>
      <c r="AC53138"/>
    </row>
    <row r="53139" spans="27:29" x14ac:dyDescent="0.25">
      <c r="AA53139"/>
      <c r="AB53139"/>
      <c r="AC53139"/>
    </row>
    <row r="53140" spans="27:29" x14ac:dyDescent="0.25">
      <c r="AA53140"/>
      <c r="AB53140"/>
      <c r="AC53140"/>
    </row>
    <row r="53141" spans="27:29" x14ac:dyDescent="0.25">
      <c r="AA53141"/>
      <c r="AB53141"/>
      <c r="AC53141"/>
    </row>
    <row r="53142" spans="27:29" x14ac:dyDescent="0.25">
      <c r="AA53142"/>
      <c r="AB53142"/>
      <c r="AC53142"/>
    </row>
    <row r="53143" spans="27:29" x14ac:dyDescent="0.25">
      <c r="AA53143"/>
      <c r="AB53143"/>
      <c r="AC53143"/>
    </row>
    <row r="53144" spans="27:29" x14ac:dyDescent="0.25">
      <c r="AA53144"/>
      <c r="AB53144"/>
      <c r="AC53144"/>
    </row>
    <row r="53145" spans="27:29" x14ac:dyDescent="0.25">
      <c r="AA53145"/>
      <c r="AB53145"/>
      <c r="AC53145"/>
    </row>
    <row r="53146" spans="27:29" x14ac:dyDescent="0.25">
      <c r="AA53146"/>
      <c r="AB53146"/>
      <c r="AC53146"/>
    </row>
    <row r="53147" spans="27:29" x14ac:dyDescent="0.25">
      <c r="AA53147"/>
      <c r="AB53147"/>
      <c r="AC53147"/>
    </row>
    <row r="53148" spans="27:29" x14ac:dyDescent="0.25">
      <c r="AA53148"/>
      <c r="AB53148"/>
      <c r="AC53148"/>
    </row>
    <row r="53149" spans="27:29" x14ac:dyDescent="0.25">
      <c r="AA53149"/>
      <c r="AB53149"/>
      <c r="AC53149"/>
    </row>
    <row r="53150" spans="27:29" x14ac:dyDescent="0.25">
      <c r="AA53150"/>
      <c r="AB53150"/>
      <c r="AC53150"/>
    </row>
    <row r="53151" spans="27:29" x14ac:dyDescent="0.25">
      <c r="AA53151"/>
      <c r="AB53151"/>
      <c r="AC53151"/>
    </row>
    <row r="53152" spans="27:29" x14ac:dyDescent="0.25">
      <c r="AA53152"/>
      <c r="AB53152"/>
      <c r="AC53152"/>
    </row>
    <row r="53153" spans="27:29" x14ac:dyDescent="0.25">
      <c r="AA53153"/>
      <c r="AB53153"/>
      <c r="AC53153"/>
    </row>
    <row r="53154" spans="27:29" x14ac:dyDescent="0.25">
      <c r="AA53154"/>
      <c r="AB53154"/>
      <c r="AC53154"/>
    </row>
    <row r="53155" spans="27:29" x14ac:dyDescent="0.25">
      <c r="AA53155"/>
      <c r="AB53155"/>
      <c r="AC53155"/>
    </row>
    <row r="53156" spans="27:29" x14ac:dyDescent="0.25">
      <c r="AA53156"/>
      <c r="AB53156"/>
      <c r="AC53156"/>
    </row>
    <row r="53157" spans="27:29" x14ac:dyDescent="0.25">
      <c r="AA53157"/>
      <c r="AB53157"/>
      <c r="AC53157"/>
    </row>
    <row r="53158" spans="27:29" x14ac:dyDescent="0.25">
      <c r="AA53158"/>
      <c r="AB53158"/>
      <c r="AC53158"/>
    </row>
    <row r="53159" spans="27:29" x14ac:dyDescent="0.25">
      <c r="AA53159"/>
      <c r="AB53159"/>
      <c r="AC53159"/>
    </row>
    <row r="53160" spans="27:29" x14ac:dyDescent="0.25">
      <c r="AA53160"/>
      <c r="AB53160"/>
      <c r="AC53160"/>
    </row>
    <row r="53161" spans="27:29" x14ac:dyDescent="0.25">
      <c r="AA53161"/>
      <c r="AB53161"/>
      <c r="AC53161"/>
    </row>
    <row r="53162" spans="27:29" x14ac:dyDescent="0.25">
      <c r="AA53162"/>
      <c r="AB53162"/>
      <c r="AC53162"/>
    </row>
    <row r="53163" spans="27:29" x14ac:dyDescent="0.25">
      <c r="AA53163"/>
      <c r="AB53163"/>
      <c r="AC53163"/>
    </row>
    <row r="53164" spans="27:29" x14ac:dyDescent="0.25">
      <c r="AA53164"/>
      <c r="AB53164"/>
      <c r="AC53164"/>
    </row>
    <row r="53165" spans="27:29" x14ac:dyDescent="0.25">
      <c r="AA53165"/>
      <c r="AB53165"/>
      <c r="AC53165"/>
    </row>
    <row r="53166" spans="27:29" x14ac:dyDescent="0.25">
      <c r="AA53166"/>
      <c r="AB53166"/>
      <c r="AC53166"/>
    </row>
    <row r="53167" spans="27:29" x14ac:dyDescent="0.25">
      <c r="AA53167"/>
      <c r="AB53167"/>
      <c r="AC53167"/>
    </row>
    <row r="53168" spans="27:29" x14ac:dyDescent="0.25">
      <c r="AA53168"/>
      <c r="AB53168"/>
      <c r="AC53168"/>
    </row>
    <row r="53169" spans="27:29" x14ac:dyDescent="0.25">
      <c r="AA53169"/>
      <c r="AB53169"/>
      <c r="AC53169"/>
    </row>
    <row r="53170" spans="27:29" x14ac:dyDescent="0.25">
      <c r="AA53170"/>
      <c r="AB53170"/>
      <c r="AC53170"/>
    </row>
    <row r="53171" spans="27:29" x14ac:dyDescent="0.25">
      <c r="AA53171"/>
      <c r="AB53171"/>
      <c r="AC53171"/>
    </row>
    <row r="53172" spans="27:29" x14ac:dyDescent="0.25">
      <c r="AA53172"/>
      <c r="AB53172"/>
      <c r="AC53172"/>
    </row>
    <row r="53173" spans="27:29" x14ac:dyDescent="0.25">
      <c r="AA53173"/>
      <c r="AB53173"/>
      <c r="AC53173"/>
    </row>
    <row r="53174" spans="27:29" x14ac:dyDescent="0.25">
      <c r="AA53174"/>
      <c r="AB53174"/>
      <c r="AC53174"/>
    </row>
    <row r="53175" spans="27:29" x14ac:dyDescent="0.25">
      <c r="AA53175"/>
      <c r="AB53175"/>
      <c r="AC53175"/>
    </row>
    <row r="53176" spans="27:29" x14ac:dyDescent="0.25">
      <c r="AA53176"/>
      <c r="AB53176"/>
      <c r="AC53176"/>
    </row>
    <row r="53177" spans="27:29" x14ac:dyDescent="0.25">
      <c r="AA53177"/>
      <c r="AB53177"/>
      <c r="AC53177"/>
    </row>
    <row r="53178" spans="27:29" x14ac:dyDescent="0.25">
      <c r="AA53178"/>
      <c r="AB53178"/>
      <c r="AC53178"/>
    </row>
    <row r="53179" spans="27:29" x14ac:dyDescent="0.25">
      <c r="AA53179"/>
      <c r="AB53179"/>
      <c r="AC53179"/>
    </row>
    <row r="53180" spans="27:29" x14ac:dyDescent="0.25">
      <c r="AA53180"/>
      <c r="AB53180"/>
      <c r="AC53180"/>
    </row>
    <row r="53181" spans="27:29" x14ac:dyDescent="0.25">
      <c r="AA53181"/>
      <c r="AB53181"/>
      <c r="AC53181"/>
    </row>
    <row r="53182" spans="27:29" x14ac:dyDescent="0.25">
      <c r="AA53182"/>
      <c r="AB53182"/>
      <c r="AC53182"/>
    </row>
    <row r="53183" spans="27:29" x14ac:dyDescent="0.25">
      <c r="AA53183"/>
      <c r="AB53183"/>
      <c r="AC53183"/>
    </row>
    <row r="53184" spans="27:29" x14ac:dyDescent="0.25">
      <c r="AA53184"/>
      <c r="AB53184"/>
      <c r="AC53184"/>
    </row>
    <row r="53185" spans="27:29" x14ac:dyDescent="0.25">
      <c r="AA53185"/>
      <c r="AB53185"/>
      <c r="AC53185"/>
    </row>
    <row r="53186" spans="27:29" x14ac:dyDescent="0.25">
      <c r="AA53186"/>
      <c r="AB53186"/>
      <c r="AC53186"/>
    </row>
    <row r="53187" spans="27:29" x14ac:dyDescent="0.25">
      <c r="AA53187"/>
      <c r="AB53187"/>
      <c r="AC53187"/>
    </row>
    <row r="53188" spans="27:29" x14ac:dyDescent="0.25">
      <c r="AA53188"/>
      <c r="AB53188"/>
      <c r="AC53188"/>
    </row>
    <row r="53189" spans="27:29" x14ac:dyDescent="0.25">
      <c r="AA53189"/>
      <c r="AB53189"/>
      <c r="AC53189"/>
    </row>
    <row r="53190" spans="27:29" x14ac:dyDescent="0.25">
      <c r="AA53190"/>
      <c r="AB53190"/>
      <c r="AC53190"/>
    </row>
    <row r="53191" spans="27:29" x14ac:dyDescent="0.25">
      <c r="AA53191"/>
      <c r="AB53191"/>
      <c r="AC53191"/>
    </row>
    <row r="53192" spans="27:29" x14ac:dyDescent="0.25">
      <c r="AA53192"/>
      <c r="AB53192"/>
      <c r="AC53192"/>
    </row>
    <row r="53193" spans="27:29" x14ac:dyDescent="0.25">
      <c r="AA53193"/>
      <c r="AB53193"/>
      <c r="AC53193"/>
    </row>
    <row r="53194" spans="27:29" x14ac:dyDescent="0.25">
      <c r="AA53194"/>
      <c r="AB53194"/>
      <c r="AC53194"/>
    </row>
    <row r="53195" spans="27:29" x14ac:dyDescent="0.25">
      <c r="AA53195"/>
      <c r="AB53195"/>
      <c r="AC53195"/>
    </row>
    <row r="53196" spans="27:29" x14ac:dyDescent="0.25">
      <c r="AA53196"/>
      <c r="AB53196"/>
      <c r="AC53196"/>
    </row>
    <row r="53197" spans="27:29" x14ac:dyDescent="0.25">
      <c r="AA53197"/>
      <c r="AB53197"/>
      <c r="AC53197"/>
    </row>
    <row r="53198" spans="27:29" x14ac:dyDescent="0.25">
      <c r="AA53198"/>
      <c r="AB53198"/>
      <c r="AC53198"/>
    </row>
    <row r="53199" spans="27:29" x14ac:dyDescent="0.25">
      <c r="AA53199"/>
      <c r="AB53199"/>
      <c r="AC53199"/>
    </row>
    <row r="53200" spans="27:29" x14ac:dyDescent="0.25">
      <c r="AA53200"/>
      <c r="AB53200"/>
      <c r="AC53200"/>
    </row>
    <row r="53201" spans="27:29" x14ac:dyDescent="0.25">
      <c r="AA53201"/>
      <c r="AB53201"/>
      <c r="AC53201"/>
    </row>
    <row r="53202" spans="27:29" x14ac:dyDescent="0.25">
      <c r="AA53202"/>
      <c r="AB53202"/>
      <c r="AC53202"/>
    </row>
    <row r="53203" spans="27:29" x14ac:dyDescent="0.25">
      <c r="AA53203"/>
      <c r="AB53203"/>
      <c r="AC53203"/>
    </row>
    <row r="53204" spans="27:29" x14ac:dyDescent="0.25">
      <c r="AA53204"/>
      <c r="AB53204"/>
      <c r="AC53204"/>
    </row>
    <row r="53205" spans="27:29" x14ac:dyDescent="0.25">
      <c r="AA53205"/>
      <c r="AB53205"/>
      <c r="AC53205"/>
    </row>
    <row r="53206" spans="27:29" x14ac:dyDescent="0.25">
      <c r="AA53206"/>
      <c r="AB53206"/>
      <c r="AC53206"/>
    </row>
    <row r="53207" spans="27:29" x14ac:dyDescent="0.25">
      <c r="AA53207"/>
      <c r="AB53207"/>
      <c r="AC53207"/>
    </row>
    <row r="53208" spans="27:29" x14ac:dyDescent="0.25">
      <c r="AA53208"/>
      <c r="AB53208"/>
      <c r="AC53208"/>
    </row>
    <row r="53209" spans="27:29" x14ac:dyDescent="0.25">
      <c r="AA53209"/>
      <c r="AB53209"/>
      <c r="AC53209"/>
    </row>
    <row r="53210" spans="27:29" x14ac:dyDescent="0.25">
      <c r="AA53210"/>
      <c r="AB53210"/>
      <c r="AC53210"/>
    </row>
    <row r="53211" spans="27:29" x14ac:dyDescent="0.25">
      <c r="AA53211"/>
      <c r="AB53211"/>
      <c r="AC53211"/>
    </row>
    <row r="53212" spans="27:29" x14ac:dyDescent="0.25">
      <c r="AA53212"/>
      <c r="AB53212"/>
      <c r="AC53212"/>
    </row>
    <row r="53213" spans="27:29" x14ac:dyDescent="0.25">
      <c r="AA53213"/>
      <c r="AB53213"/>
      <c r="AC53213"/>
    </row>
    <row r="53214" spans="27:29" x14ac:dyDescent="0.25">
      <c r="AA53214"/>
      <c r="AB53214"/>
      <c r="AC53214"/>
    </row>
    <row r="53215" spans="27:29" x14ac:dyDescent="0.25">
      <c r="AA53215"/>
      <c r="AB53215"/>
      <c r="AC53215"/>
    </row>
    <row r="53216" spans="27:29" x14ac:dyDescent="0.25">
      <c r="AA53216"/>
      <c r="AB53216"/>
      <c r="AC53216"/>
    </row>
    <row r="53217" spans="27:29" x14ac:dyDescent="0.25">
      <c r="AA53217"/>
      <c r="AB53217"/>
      <c r="AC53217"/>
    </row>
    <row r="53218" spans="27:29" x14ac:dyDescent="0.25">
      <c r="AA53218"/>
      <c r="AB53218"/>
      <c r="AC53218"/>
    </row>
    <row r="53219" spans="27:29" x14ac:dyDescent="0.25">
      <c r="AA53219"/>
      <c r="AB53219"/>
      <c r="AC53219"/>
    </row>
    <row r="53220" spans="27:29" x14ac:dyDescent="0.25">
      <c r="AA53220"/>
      <c r="AB53220"/>
      <c r="AC53220"/>
    </row>
    <row r="53221" spans="27:29" x14ac:dyDescent="0.25">
      <c r="AA53221"/>
      <c r="AB53221"/>
      <c r="AC53221"/>
    </row>
    <row r="53222" spans="27:29" x14ac:dyDescent="0.25">
      <c r="AA53222"/>
      <c r="AB53222"/>
      <c r="AC53222"/>
    </row>
    <row r="53223" spans="27:29" x14ac:dyDescent="0.25">
      <c r="AA53223"/>
      <c r="AB53223"/>
      <c r="AC53223"/>
    </row>
    <row r="53224" spans="27:29" x14ac:dyDescent="0.25">
      <c r="AA53224"/>
      <c r="AB53224"/>
      <c r="AC53224"/>
    </row>
    <row r="53225" spans="27:29" x14ac:dyDescent="0.25">
      <c r="AA53225"/>
      <c r="AB53225"/>
      <c r="AC53225"/>
    </row>
    <row r="53226" spans="27:29" x14ac:dyDescent="0.25">
      <c r="AA53226"/>
      <c r="AB53226"/>
      <c r="AC53226"/>
    </row>
    <row r="53227" spans="27:29" x14ac:dyDescent="0.25">
      <c r="AA53227"/>
      <c r="AB53227"/>
      <c r="AC53227"/>
    </row>
    <row r="53228" spans="27:29" x14ac:dyDescent="0.25">
      <c r="AA53228"/>
      <c r="AB53228"/>
      <c r="AC53228"/>
    </row>
    <row r="53229" spans="27:29" x14ac:dyDescent="0.25">
      <c r="AA53229"/>
      <c r="AB53229"/>
      <c r="AC53229"/>
    </row>
    <row r="53230" spans="27:29" x14ac:dyDescent="0.25">
      <c r="AA53230"/>
      <c r="AB53230"/>
      <c r="AC53230"/>
    </row>
    <row r="53231" spans="27:29" x14ac:dyDescent="0.25">
      <c r="AA53231"/>
      <c r="AB53231"/>
      <c r="AC53231"/>
    </row>
    <row r="53232" spans="27:29" x14ac:dyDescent="0.25">
      <c r="AA53232"/>
      <c r="AB53232"/>
      <c r="AC53232"/>
    </row>
    <row r="53233" spans="27:29" x14ac:dyDescent="0.25">
      <c r="AA53233"/>
      <c r="AB53233"/>
      <c r="AC53233"/>
    </row>
    <row r="53234" spans="27:29" x14ac:dyDescent="0.25">
      <c r="AA53234"/>
      <c r="AB53234"/>
      <c r="AC53234"/>
    </row>
    <row r="53235" spans="27:29" x14ac:dyDescent="0.25">
      <c r="AA53235"/>
      <c r="AB53235"/>
      <c r="AC53235"/>
    </row>
    <row r="53236" spans="27:29" x14ac:dyDescent="0.25">
      <c r="AA53236"/>
      <c r="AB53236"/>
      <c r="AC53236"/>
    </row>
    <row r="53237" spans="27:29" x14ac:dyDescent="0.25">
      <c r="AA53237"/>
      <c r="AB53237"/>
      <c r="AC53237"/>
    </row>
    <row r="53238" spans="27:29" x14ac:dyDescent="0.25">
      <c r="AA53238"/>
      <c r="AB53238"/>
      <c r="AC53238"/>
    </row>
    <row r="53239" spans="27:29" x14ac:dyDescent="0.25">
      <c r="AA53239"/>
      <c r="AB53239"/>
      <c r="AC53239"/>
    </row>
    <row r="53240" spans="27:29" x14ac:dyDescent="0.25">
      <c r="AA53240"/>
      <c r="AB53240"/>
      <c r="AC53240"/>
    </row>
    <row r="53241" spans="27:29" x14ac:dyDescent="0.25">
      <c r="AA53241"/>
      <c r="AB53241"/>
      <c r="AC53241"/>
    </row>
    <row r="53242" spans="27:29" x14ac:dyDescent="0.25">
      <c r="AA53242"/>
      <c r="AB53242"/>
      <c r="AC53242"/>
    </row>
    <row r="53243" spans="27:29" x14ac:dyDescent="0.25">
      <c r="AA53243"/>
      <c r="AB53243"/>
      <c r="AC53243"/>
    </row>
    <row r="53244" spans="27:29" x14ac:dyDescent="0.25">
      <c r="AA53244"/>
      <c r="AB53244"/>
      <c r="AC53244"/>
    </row>
    <row r="53245" spans="27:29" x14ac:dyDescent="0.25">
      <c r="AA53245"/>
      <c r="AB53245"/>
      <c r="AC53245"/>
    </row>
    <row r="53246" spans="27:29" x14ac:dyDescent="0.25">
      <c r="AA53246"/>
      <c r="AB53246"/>
      <c r="AC53246"/>
    </row>
    <row r="53247" spans="27:29" x14ac:dyDescent="0.25">
      <c r="AA53247"/>
      <c r="AB53247"/>
      <c r="AC53247"/>
    </row>
    <row r="53248" spans="27:29" x14ac:dyDescent="0.25">
      <c r="AA53248"/>
      <c r="AB53248"/>
      <c r="AC53248"/>
    </row>
    <row r="53249" spans="27:29" x14ac:dyDescent="0.25">
      <c r="AA53249"/>
      <c r="AB53249"/>
      <c r="AC53249"/>
    </row>
    <row r="53250" spans="27:29" x14ac:dyDescent="0.25">
      <c r="AA53250"/>
      <c r="AB53250"/>
      <c r="AC53250"/>
    </row>
    <row r="53251" spans="27:29" x14ac:dyDescent="0.25">
      <c r="AA53251"/>
      <c r="AB53251"/>
      <c r="AC53251"/>
    </row>
    <row r="53252" spans="27:29" x14ac:dyDescent="0.25">
      <c r="AA53252"/>
      <c r="AB53252"/>
      <c r="AC53252"/>
    </row>
    <row r="53253" spans="27:29" x14ac:dyDescent="0.25">
      <c r="AA53253"/>
      <c r="AB53253"/>
      <c r="AC53253"/>
    </row>
    <row r="53254" spans="27:29" x14ac:dyDescent="0.25">
      <c r="AA53254"/>
      <c r="AB53254"/>
      <c r="AC53254"/>
    </row>
    <row r="53255" spans="27:29" x14ac:dyDescent="0.25">
      <c r="AA53255"/>
      <c r="AB53255"/>
      <c r="AC53255"/>
    </row>
    <row r="53256" spans="27:29" x14ac:dyDescent="0.25">
      <c r="AA53256"/>
      <c r="AB53256"/>
      <c r="AC53256"/>
    </row>
    <row r="53257" spans="27:29" x14ac:dyDescent="0.25">
      <c r="AA53257"/>
      <c r="AB53257"/>
      <c r="AC53257"/>
    </row>
    <row r="53258" spans="27:29" x14ac:dyDescent="0.25">
      <c r="AA53258"/>
      <c r="AB53258"/>
      <c r="AC53258"/>
    </row>
    <row r="53259" spans="27:29" x14ac:dyDescent="0.25">
      <c r="AA53259"/>
      <c r="AB53259"/>
      <c r="AC53259"/>
    </row>
    <row r="53260" spans="27:29" x14ac:dyDescent="0.25">
      <c r="AA53260"/>
      <c r="AB53260"/>
      <c r="AC53260"/>
    </row>
    <row r="53261" spans="27:29" x14ac:dyDescent="0.25">
      <c r="AA53261"/>
      <c r="AB53261"/>
      <c r="AC53261"/>
    </row>
    <row r="53262" spans="27:29" x14ac:dyDescent="0.25">
      <c r="AA53262"/>
      <c r="AB53262"/>
      <c r="AC53262"/>
    </row>
    <row r="53263" spans="27:29" x14ac:dyDescent="0.25">
      <c r="AA53263"/>
      <c r="AB53263"/>
      <c r="AC53263"/>
    </row>
    <row r="53264" spans="27:29" x14ac:dyDescent="0.25">
      <c r="AA53264"/>
      <c r="AB53264"/>
      <c r="AC53264"/>
    </row>
    <row r="53265" spans="27:29" x14ac:dyDescent="0.25">
      <c r="AA53265"/>
      <c r="AB53265"/>
      <c r="AC53265"/>
    </row>
    <row r="53266" spans="27:29" x14ac:dyDescent="0.25">
      <c r="AA53266"/>
      <c r="AB53266"/>
      <c r="AC53266"/>
    </row>
    <row r="53267" spans="27:29" x14ac:dyDescent="0.25">
      <c r="AA53267"/>
      <c r="AB53267"/>
      <c r="AC53267"/>
    </row>
    <row r="53268" spans="27:29" x14ac:dyDescent="0.25">
      <c r="AA53268"/>
      <c r="AB53268"/>
      <c r="AC53268"/>
    </row>
    <row r="53269" spans="27:29" x14ac:dyDescent="0.25">
      <c r="AA53269"/>
      <c r="AB53269"/>
      <c r="AC53269"/>
    </row>
    <row r="53270" spans="27:29" x14ac:dyDescent="0.25">
      <c r="AA53270"/>
      <c r="AB53270"/>
      <c r="AC53270"/>
    </row>
    <row r="53271" spans="27:29" x14ac:dyDescent="0.25">
      <c r="AA53271"/>
      <c r="AB53271"/>
      <c r="AC53271"/>
    </row>
    <row r="53272" spans="27:29" x14ac:dyDescent="0.25">
      <c r="AA53272"/>
      <c r="AB53272"/>
      <c r="AC53272"/>
    </row>
    <row r="53273" spans="27:29" x14ac:dyDescent="0.25">
      <c r="AA53273"/>
      <c r="AB53273"/>
      <c r="AC53273"/>
    </row>
    <row r="53274" spans="27:29" x14ac:dyDescent="0.25">
      <c r="AA53274"/>
      <c r="AB53274"/>
      <c r="AC53274"/>
    </row>
    <row r="53275" spans="27:29" x14ac:dyDescent="0.25">
      <c r="AA53275"/>
      <c r="AB53275"/>
      <c r="AC53275"/>
    </row>
    <row r="53276" spans="27:29" x14ac:dyDescent="0.25">
      <c r="AA53276"/>
      <c r="AB53276"/>
      <c r="AC53276"/>
    </row>
    <row r="53277" spans="27:29" x14ac:dyDescent="0.25">
      <c r="AA53277"/>
      <c r="AB53277"/>
      <c r="AC53277"/>
    </row>
    <row r="53278" spans="27:29" x14ac:dyDescent="0.25">
      <c r="AA53278"/>
      <c r="AB53278"/>
      <c r="AC53278"/>
    </row>
    <row r="53279" spans="27:29" x14ac:dyDescent="0.25">
      <c r="AA53279"/>
      <c r="AB53279"/>
      <c r="AC53279"/>
    </row>
    <row r="53280" spans="27:29" x14ac:dyDescent="0.25">
      <c r="AA53280"/>
      <c r="AB53280"/>
      <c r="AC53280"/>
    </row>
    <row r="53281" spans="27:29" x14ac:dyDescent="0.25">
      <c r="AA53281"/>
      <c r="AB53281"/>
      <c r="AC53281"/>
    </row>
    <row r="53282" spans="27:29" x14ac:dyDescent="0.25">
      <c r="AA53282"/>
      <c r="AB53282"/>
      <c r="AC53282"/>
    </row>
    <row r="53283" spans="27:29" x14ac:dyDescent="0.25">
      <c r="AA53283"/>
      <c r="AB53283"/>
      <c r="AC53283"/>
    </row>
    <row r="53284" spans="27:29" x14ac:dyDescent="0.25">
      <c r="AA53284"/>
      <c r="AB53284"/>
      <c r="AC53284"/>
    </row>
    <row r="53285" spans="27:29" x14ac:dyDescent="0.25">
      <c r="AA53285"/>
      <c r="AB53285"/>
      <c r="AC53285"/>
    </row>
    <row r="53286" spans="27:29" x14ac:dyDescent="0.25">
      <c r="AA53286"/>
      <c r="AB53286"/>
      <c r="AC53286"/>
    </row>
    <row r="53287" spans="27:29" x14ac:dyDescent="0.25">
      <c r="AA53287"/>
      <c r="AB53287"/>
      <c r="AC53287"/>
    </row>
    <row r="53288" spans="27:29" x14ac:dyDescent="0.25">
      <c r="AA53288"/>
      <c r="AB53288"/>
      <c r="AC53288"/>
    </row>
    <row r="53289" spans="27:29" x14ac:dyDescent="0.25">
      <c r="AA53289"/>
      <c r="AB53289"/>
      <c r="AC53289"/>
    </row>
    <row r="53290" spans="27:29" x14ac:dyDescent="0.25">
      <c r="AA53290"/>
      <c r="AB53290"/>
      <c r="AC53290"/>
    </row>
    <row r="53291" spans="27:29" x14ac:dyDescent="0.25">
      <c r="AA53291"/>
      <c r="AB53291"/>
      <c r="AC53291"/>
    </row>
    <row r="53292" spans="27:29" x14ac:dyDescent="0.25">
      <c r="AA53292"/>
      <c r="AB53292"/>
      <c r="AC53292"/>
    </row>
    <row r="53293" spans="27:29" x14ac:dyDescent="0.25">
      <c r="AA53293"/>
      <c r="AB53293"/>
      <c r="AC53293"/>
    </row>
    <row r="53294" spans="27:29" x14ac:dyDescent="0.25">
      <c r="AA53294"/>
      <c r="AB53294"/>
      <c r="AC53294"/>
    </row>
    <row r="53295" spans="27:29" x14ac:dyDescent="0.25">
      <c r="AA53295"/>
      <c r="AB53295"/>
      <c r="AC53295"/>
    </row>
    <row r="53296" spans="27:29" x14ac:dyDescent="0.25">
      <c r="AA53296"/>
      <c r="AB53296"/>
      <c r="AC53296"/>
    </row>
    <row r="53297" spans="27:29" x14ac:dyDescent="0.25">
      <c r="AA53297"/>
      <c r="AB53297"/>
      <c r="AC53297"/>
    </row>
    <row r="53298" spans="27:29" x14ac:dyDescent="0.25">
      <c r="AA53298"/>
      <c r="AB53298"/>
      <c r="AC53298"/>
    </row>
    <row r="53299" spans="27:29" x14ac:dyDescent="0.25">
      <c r="AA53299"/>
      <c r="AB53299"/>
      <c r="AC53299"/>
    </row>
    <row r="53300" spans="27:29" x14ac:dyDescent="0.25">
      <c r="AA53300"/>
      <c r="AB53300"/>
      <c r="AC53300"/>
    </row>
    <row r="53301" spans="27:29" x14ac:dyDescent="0.25">
      <c r="AA53301"/>
      <c r="AB53301"/>
      <c r="AC53301"/>
    </row>
    <row r="53302" spans="27:29" x14ac:dyDescent="0.25">
      <c r="AA53302"/>
      <c r="AB53302"/>
      <c r="AC53302"/>
    </row>
    <row r="53303" spans="27:29" x14ac:dyDescent="0.25">
      <c r="AA53303"/>
      <c r="AB53303"/>
      <c r="AC53303"/>
    </row>
    <row r="53304" spans="27:29" x14ac:dyDescent="0.25">
      <c r="AA53304"/>
      <c r="AB53304"/>
      <c r="AC53304"/>
    </row>
    <row r="53305" spans="27:29" x14ac:dyDescent="0.25">
      <c r="AA53305"/>
      <c r="AB53305"/>
      <c r="AC53305"/>
    </row>
    <row r="53306" spans="27:29" x14ac:dyDescent="0.25">
      <c r="AA53306"/>
      <c r="AB53306"/>
      <c r="AC53306"/>
    </row>
    <row r="53307" spans="27:29" x14ac:dyDescent="0.25">
      <c r="AA53307"/>
      <c r="AB53307"/>
      <c r="AC53307"/>
    </row>
    <row r="53308" spans="27:29" x14ac:dyDescent="0.25">
      <c r="AA53308"/>
      <c r="AB53308"/>
      <c r="AC53308"/>
    </row>
    <row r="53309" spans="27:29" x14ac:dyDescent="0.25">
      <c r="AA53309"/>
      <c r="AB53309"/>
      <c r="AC53309"/>
    </row>
    <row r="53310" spans="27:29" x14ac:dyDescent="0.25">
      <c r="AA53310"/>
      <c r="AB53310"/>
      <c r="AC53310"/>
    </row>
    <row r="53311" spans="27:29" x14ac:dyDescent="0.25">
      <c r="AA53311"/>
      <c r="AB53311"/>
      <c r="AC53311"/>
    </row>
    <row r="53312" spans="27:29" x14ac:dyDescent="0.25">
      <c r="AA53312"/>
      <c r="AB53312"/>
      <c r="AC53312"/>
    </row>
    <row r="53313" spans="27:29" x14ac:dyDescent="0.25">
      <c r="AA53313"/>
      <c r="AB53313"/>
      <c r="AC53313"/>
    </row>
    <row r="53314" spans="27:29" x14ac:dyDescent="0.25">
      <c r="AA53314"/>
      <c r="AB53314"/>
      <c r="AC53314"/>
    </row>
    <row r="53315" spans="27:29" x14ac:dyDescent="0.25">
      <c r="AA53315"/>
      <c r="AB53315"/>
      <c r="AC53315"/>
    </row>
    <row r="53316" spans="27:29" x14ac:dyDescent="0.25">
      <c r="AA53316"/>
      <c r="AB53316"/>
      <c r="AC53316"/>
    </row>
    <row r="53317" spans="27:29" x14ac:dyDescent="0.25">
      <c r="AA53317"/>
      <c r="AB53317"/>
      <c r="AC53317"/>
    </row>
    <row r="53318" spans="27:29" x14ac:dyDescent="0.25">
      <c r="AA53318"/>
      <c r="AB53318"/>
      <c r="AC53318"/>
    </row>
    <row r="53319" spans="27:29" x14ac:dyDescent="0.25">
      <c r="AA53319"/>
      <c r="AB53319"/>
      <c r="AC53319"/>
    </row>
    <row r="53320" spans="27:29" x14ac:dyDescent="0.25">
      <c r="AA53320"/>
      <c r="AB53320"/>
      <c r="AC53320"/>
    </row>
    <row r="53321" spans="27:29" x14ac:dyDescent="0.25">
      <c r="AA53321"/>
      <c r="AB53321"/>
      <c r="AC53321"/>
    </row>
    <row r="53322" spans="27:29" x14ac:dyDescent="0.25">
      <c r="AA53322"/>
      <c r="AB53322"/>
      <c r="AC53322"/>
    </row>
    <row r="53323" spans="27:29" x14ac:dyDescent="0.25">
      <c r="AA53323"/>
      <c r="AB53323"/>
      <c r="AC53323"/>
    </row>
    <row r="53324" spans="27:29" x14ac:dyDescent="0.25">
      <c r="AA53324"/>
      <c r="AB53324"/>
      <c r="AC53324"/>
    </row>
    <row r="53325" spans="27:29" x14ac:dyDescent="0.25">
      <c r="AA53325"/>
      <c r="AB53325"/>
      <c r="AC53325"/>
    </row>
    <row r="53326" spans="27:29" x14ac:dyDescent="0.25">
      <c r="AA53326"/>
      <c r="AB53326"/>
      <c r="AC53326"/>
    </row>
    <row r="53327" spans="27:29" x14ac:dyDescent="0.25">
      <c r="AA53327"/>
      <c r="AB53327"/>
      <c r="AC53327"/>
    </row>
    <row r="53328" spans="27:29" x14ac:dyDescent="0.25">
      <c r="AA53328"/>
      <c r="AB53328"/>
      <c r="AC53328"/>
    </row>
    <row r="53329" spans="27:29" x14ac:dyDescent="0.25">
      <c r="AA53329"/>
      <c r="AB53329"/>
      <c r="AC53329"/>
    </row>
    <row r="53330" spans="27:29" x14ac:dyDescent="0.25">
      <c r="AA53330"/>
      <c r="AB53330"/>
      <c r="AC53330"/>
    </row>
    <row r="53331" spans="27:29" x14ac:dyDescent="0.25">
      <c r="AA53331"/>
      <c r="AB53331"/>
      <c r="AC53331"/>
    </row>
    <row r="53332" spans="27:29" x14ac:dyDescent="0.25">
      <c r="AA53332"/>
      <c r="AB53332"/>
      <c r="AC53332"/>
    </row>
    <row r="53333" spans="27:29" x14ac:dyDescent="0.25">
      <c r="AA53333"/>
      <c r="AB53333"/>
      <c r="AC53333"/>
    </row>
    <row r="53334" spans="27:29" x14ac:dyDescent="0.25">
      <c r="AA53334"/>
      <c r="AB53334"/>
      <c r="AC53334"/>
    </row>
    <row r="53335" spans="27:29" x14ac:dyDescent="0.25">
      <c r="AA53335"/>
      <c r="AB53335"/>
      <c r="AC53335"/>
    </row>
    <row r="53336" spans="27:29" x14ac:dyDescent="0.25">
      <c r="AA53336"/>
      <c r="AB53336"/>
      <c r="AC53336"/>
    </row>
    <row r="53337" spans="27:29" x14ac:dyDescent="0.25">
      <c r="AA53337"/>
      <c r="AB53337"/>
      <c r="AC53337"/>
    </row>
    <row r="53338" spans="27:29" x14ac:dyDescent="0.25">
      <c r="AA53338"/>
      <c r="AB53338"/>
      <c r="AC53338"/>
    </row>
    <row r="53339" spans="27:29" x14ac:dyDescent="0.25">
      <c r="AA53339"/>
      <c r="AB53339"/>
      <c r="AC53339"/>
    </row>
    <row r="53340" spans="27:29" x14ac:dyDescent="0.25">
      <c r="AA53340"/>
      <c r="AB53340"/>
      <c r="AC53340"/>
    </row>
    <row r="53341" spans="27:29" x14ac:dyDescent="0.25">
      <c r="AA53341"/>
      <c r="AB53341"/>
      <c r="AC53341"/>
    </row>
    <row r="53342" spans="27:29" x14ac:dyDescent="0.25">
      <c r="AA53342"/>
      <c r="AB53342"/>
      <c r="AC53342"/>
    </row>
    <row r="53343" spans="27:29" x14ac:dyDescent="0.25">
      <c r="AA53343"/>
      <c r="AB53343"/>
      <c r="AC53343"/>
    </row>
    <row r="53344" spans="27:29" x14ac:dyDescent="0.25">
      <c r="AA53344"/>
      <c r="AB53344"/>
      <c r="AC53344"/>
    </row>
    <row r="53345" spans="27:29" x14ac:dyDescent="0.25">
      <c r="AA53345"/>
      <c r="AB53345"/>
      <c r="AC53345"/>
    </row>
    <row r="53346" spans="27:29" x14ac:dyDescent="0.25">
      <c r="AA53346"/>
      <c r="AB53346"/>
      <c r="AC53346"/>
    </row>
    <row r="53347" spans="27:29" x14ac:dyDescent="0.25">
      <c r="AA53347"/>
      <c r="AB53347"/>
      <c r="AC53347"/>
    </row>
    <row r="53348" spans="27:29" x14ac:dyDescent="0.25">
      <c r="AA53348"/>
      <c r="AB53348"/>
      <c r="AC53348"/>
    </row>
    <row r="53349" spans="27:29" x14ac:dyDescent="0.25">
      <c r="AA53349"/>
      <c r="AB53349"/>
      <c r="AC53349"/>
    </row>
    <row r="53350" spans="27:29" x14ac:dyDescent="0.25">
      <c r="AA53350"/>
      <c r="AB53350"/>
      <c r="AC53350"/>
    </row>
    <row r="53351" spans="27:29" x14ac:dyDescent="0.25">
      <c r="AA53351"/>
      <c r="AB53351"/>
      <c r="AC53351"/>
    </row>
    <row r="53352" spans="27:29" x14ac:dyDescent="0.25">
      <c r="AA53352"/>
      <c r="AB53352"/>
      <c r="AC53352"/>
    </row>
    <row r="53353" spans="27:29" x14ac:dyDescent="0.25">
      <c r="AA53353"/>
      <c r="AB53353"/>
      <c r="AC53353"/>
    </row>
    <row r="53354" spans="27:29" x14ac:dyDescent="0.25">
      <c r="AA53354"/>
      <c r="AB53354"/>
      <c r="AC53354"/>
    </row>
    <row r="53355" spans="27:29" x14ac:dyDescent="0.25">
      <c r="AA53355"/>
      <c r="AB53355"/>
      <c r="AC53355"/>
    </row>
    <row r="53356" spans="27:29" x14ac:dyDescent="0.25">
      <c r="AA53356"/>
      <c r="AB53356"/>
      <c r="AC53356"/>
    </row>
    <row r="53357" spans="27:29" x14ac:dyDescent="0.25">
      <c r="AA53357"/>
      <c r="AB53357"/>
      <c r="AC53357"/>
    </row>
    <row r="53358" spans="27:29" x14ac:dyDescent="0.25">
      <c r="AA53358"/>
      <c r="AB53358"/>
      <c r="AC53358"/>
    </row>
    <row r="53359" spans="27:29" x14ac:dyDescent="0.25">
      <c r="AA53359"/>
      <c r="AB53359"/>
      <c r="AC53359"/>
    </row>
    <row r="53360" spans="27:29" x14ac:dyDescent="0.25">
      <c r="AA53360"/>
      <c r="AB53360"/>
      <c r="AC53360"/>
    </row>
    <row r="53361" spans="27:29" x14ac:dyDescent="0.25">
      <c r="AA53361"/>
      <c r="AB53361"/>
      <c r="AC53361"/>
    </row>
    <row r="53362" spans="27:29" x14ac:dyDescent="0.25">
      <c r="AA53362"/>
      <c r="AB53362"/>
      <c r="AC53362"/>
    </row>
    <row r="53363" spans="27:29" x14ac:dyDescent="0.25">
      <c r="AA53363"/>
      <c r="AB53363"/>
      <c r="AC53363"/>
    </row>
    <row r="53364" spans="27:29" x14ac:dyDescent="0.25">
      <c r="AA53364"/>
      <c r="AB53364"/>
      <c r="AC53364"/>
    </row>
    <row r="53365" spans="27:29" x14ac:dyDescent="0.25">
      <c r="AA53365"/>
      <c r="AB53365"/>
      <c r="AC53365"/>
    </row>
    <row r="53366" spans="27:29" x14ac:dyDescent="0.25">
      <c r="AA53366"/>
      <c r="AB53366"/>
      <c r="AC53366"/>
    </row>
    <row r="53367" spans="27:29" x14ac:dyDescent="0.25">
      <c r="AA53367"/>
      <c r="AB53367"/>
      <c r="AC53367"/>
    </row>
    <row r="53368" spans="27:29" x14ac:dyDescent="0.25">
      <c r="AA53368"/>
      <c r="AB53368"/>
      <c r="AC53368"/>
    </row>
    <row r="53369" spans="27:29" x14ac:dyDescent="0.25">
      <c r="AA53369"/>
      <c r="AB53369"/>
      <c r="AC53369"/>
    </row>
    <row r="53370" spans="27:29" x14ac:dyDescent="0.25">
      <c r="AA53370"/>
      <c r="AB53370"/>
      <c r="AC53370"/>
    </row>
    <row r="53371" spans="27:29" x14ac:dyDescent="0.25">
      <c r="AA53371"/>
      <c r="AB53371"/>
      <c r="AC53371"/>
    </row>
    <row r="53372" spans="27:29" x14ac:dyDescent="0.25">
      <c r="AA53372"/>
      <c r="AB53372"/>
      <c r="AC53372"/>
    </row>
    <row r="53373" spans="27:29" x14ac:dyDescent="0.25">
      <c r="AA53373"/>
      <c r="AB53373"/>
      <c r="AC53373"/>
    </row>
    <row r="53374" spans="27:29" x14ac:dyDescent="0.25">
      <c r="AA53374"/>
      <c r="AB53374"/>
      <c r="AC53374"/>
    </row>
    <row r="53375" spans="27:29" x14ac:dyDescent="0.25">
      <c r="AA53375"/>
      <c r="AB53375"/>
      <c r="AC53375"/>
    </row>
    <row r="53376" spans="27:29" x14ac:dyDescent="0.25">
      <c r="AA53376"/>
      <c r="AB53376"/>
      <c r="AC53376"/>
    </row>
    <row r="53377" spans="27:29" x14ac:dyDescent="0.25">
      <c r="AA53377"/>
      <c r="AB53377"/>
      <c r="AC53377"/>
    </row>
    <row r="53378" spans="27:29" x14ac:dyDescent="0.25">
      <c r="AA53378"/>
      <c r="AB53378"/>
      <c r="AC53378"/>
    </row>
    <row r="53379" spans="27:29" x14ac:dyDescent="0.25">
      <c r="AA53379"/>
      <c r="AB53379"/>
      <c r="AC53379"/>
    </row>
    <row r="53380" spans="27:29" x14ac:dyDescent="0.25">
      <c r="AA53380"/>
      <c r="AB53380"/>
      <c r="AC53380"/>
    </row>
    <row r="53381" spans="27:29" x14ac:dyDescent="0.25">
      <c r="AA53381"/>
      <c r="AB53381"/>
      <c r="AC53381"/>
    </row>
    <row r="53382" spans="27:29" x14ac:dyDescent="0.25">
      <c r="AA53382"/>
      <c r="AB53382"/>
      <c r="AC53382"/>
    </row>
    <row r="53383" spans="27:29" x14ac:dyDescent="0.25">
      <c r="AA53383"/>
      <c r="AB53383"/>
      <c r="AC53383"/>
    </row>
    <row r="53384" spans="27:29" x14ac:dyDescent="0.25">
      <c r="AA53384"/>
      <c r="AB53384"/>
      <c r="AC53384"/>
    </row>
    <row r="53385" spans="27:29" x14ac:dyDescent="0.25">
      <c r="AA53385"/>
      <c r="AB53385"/>
      <c r="AC53385"/>
    </row>
    <row r="53386" spans="27:29" x14ac:dyDescent="0.25">
      <c r="AA53386"/>
      <c r="AB53386"/>
      <c r="AC53386"/>
    </row>
    <row r="53387" spans="27:29" x14ac:dyDescent="0.25">
      <c r="AA53387"/>
      <c r="AB53387"/>
      <c r="AC53387"/>
    </row>
    <row r="53388" spans="27:29" x14ac:dyDescent="0.25">
      <c r="AA53388"/>
      <c r="AB53388"/>
      <c r="AC53388"/>
    </row>
    <row r="53389" spans="27:29" x14ac:dyDescent="0.25">
      <c r="AA53389"/>
      <c r="AB53389"/>
      <c r="AC53389"/>
    </row>
    <row r="53390" spans="27:29" x14ac:dyDescent="0.25">
      <c r="AA53390"/>
      <c r="AB53390"/>
      <c r="AC53390"/>
    </row>
    <row r="53391" spans="27:29" x14ac:dyDescent="0.25">
      <c r="AA53391"/>
      <c r="AB53391"/>
      <c r="AC53391"/>
    </row>
    <row r="53392" spans="27:29" x14ac:dyDescent="0.25">
      <c r="AA53392"/>
      <c r="AB53392"/>
      <c r="AC53392"/>
    </row>
    <row r="53393" spans="27:29" x14ac:dyDescent="0.25">
      <c r="AA53393"/>
      <c r="AB53393"/>
      <c r="AC53393"/>
    </row>
    <row r="53394" spans="27:29" x14ac:dyDescent="0.25">
      <c r="AA53394"/>
      <c r="AB53394"/>
      <c r="AC53394"/>
    </row>
    <row r="53395" spans="27:29" x14ac:dyDescent="0.25">
      <c r="AA53395"/>
      <c r="AB53395"/>
      <c r="AC53395"/>
    </row>
    <row r="53396" spans="27:29" x14ac:dyDescent="0.25">
      <c r="AA53396"/>
      <c r="AB53396"/>
      <c r="AC53396"/>
    </row>
    <row r="53397" spans="27:29" x14ac:dyDescent="0.25">
      <c r="AA53397"/>
      <c r="AB53397"/>
      <c r="AC53397"/>
    </row>
    <row r="53398" spans="27:29" x14ac:dyDescent="0.25">
      <c r="AA53398"/>
      <c r="AB53398"/>
      <c r="AC53398"/>
    </row>
    <row r="53399" spans="27:29" x14ac:dyDescent="0.25">
      <c r="AA53399"/>
      <c r="AB53399"/>
      <c r="AC53399"/>
    </row>
    <row r="53400" spans="27:29" x14ac:dyDescent="0.25">
      <c r="AA53400"/>
      <c r="AB53400"/>
      <c r="AC53400"/>
    </row>
    <row r="53401" spans="27:29" x14ac:dyDescent="0.25">
      <c r="AA53401"/>
      <c r="AB53401"/>
      <c r="AC53401"/>
    </row>
    <row r="53402" spans="27:29" x14ac:dyDescent="0.25">
      <c r="AA53402"/>
      <c r="AB53402"/>
      <c r="AC53402"/>
    </row>
    <row r="53403" spans="27:29" x14ac:dyDescent="0.25">
      <c r="AA53403"/>
      <c r="AB53403"/>
      <c r="AC53403"/>
    </row>
    <row r="53404" spans="27:29" x14ac:dyDescent="0.25">
      <c r="AA53404"/>
      <c r="AB53404"/>
      <c r="AC53404"/>
    </row>
    <row r="53405" spans="27:29" x14ac:dyDescent="0.25">
      <c r="AA53405"/>
      <c r="AB53405"/>
      <c r="AC53405"/>
    </row>
    <row r="53406" spans="27:29" x14ac:dyDescent="0.25">
      <c r="AA53406"/>
      <c r="AB53406"/>
      <c r="AC53406"/>
    </row>
    <row r="53407" spans="27:29" x14ac:dyDescent="0.25">
      <c r="AA53407"/>
      <c r="AB53407"/>
      <c r="AC53407"/>
    </row>
    <row r="53408" spans="27:29" x14ac:dyDescent="0.25">
      <c r="AA53408"/>
      <c r="AB53408"/>
      <c r="AC53408"/>
    </row>
    <row r="53409" spans="27:29" x14ac:dyDescent="0.25">
      <c r="AA53409"/>
      <c r="AB53409"/>
      <c r="AC53409"/>
    </row>
    <row r="53410" spans="27:29" x14ac:dyDescent="0.25">
      <c r="AA53410"/>
      <c r="AB53410"/>
      <c r="AC53410"/>
    </row>
    <row r="53411" spans="27:29" x14ac:dyDescent="0.25">
      <c r="AA53411"/>
      <c r="AB53411"/>
      <c r="AC53411"/>
    </row>
    <row r="53412" spans="27:29" x14ac:dyDescent="0.25">
      <c r="AA53412"/>
      <c r="AB53412"/>
      <c r="AC53412"/>
    </row>
    <row r="53413" spans="27:29" x14ac:dyDescent="0.25">
      <c r="AA53413"/>
      <c r="AB53413"/>
      <c r="AC53413"/>
    </row>
    <row r="53414" spans="27:29" x14ac:dyDescent="0.25">
      <c r="AA53414"/>
      <c r="AB53414"/>
      <c r="AC53414"/>
    </row>
    <row r="53415" spans="27:29" x14ac:dyDescent="0.25">
      <c r="AA53415"/>
      <c r="AB53415"/>
      <c r="AC53415"/>
    </row>
    <row r="53416" spans="27:29" x14ac:dyDescent="0.25">
      <c r="AA53416"/>
      <c r="AB53416"/>
      <c r="AC53416"/>
    </row>
    <row r="53417" spans="27:29" x14ac:dyDescent="0.25">
      <c r="AA53417"/>
      <c r="AB53417"/>
      <c r="AC53417"/>
    </row>
    <row r="53418" spans="27:29" x14ac:dyDescent="0.25">
      <c r="AA53418"/>
      <c r="AB53418"/>
      <c r="AC53418"/>
    </row>
    <row r="53419" spans="27:29" x14ac:dyDescent="0.25">
      <c r="AA53419"/>
      <c r="AB53419"/>
      <c r="AC53419"/>
    </row>
    <row r="53420" spans="27:29" x14ac:dyDescent="0.25">
      <c r="AA53420"/>
      <c r="AB53420"/>
      <c r="AC53420"/>
    </row>
    <row r="53421" spans="27:29" x14ac:dyDescent="0.25">
      <c r="AA53421"/>
      <c r="AB53421"/>
      <c r="AC53421"/>
    </row>
    <row r="53422" spans="27:29" x14ac:dyDescent="0.25">
      <c r="AA53422"/>
      <c r="AB53422"/>
      <c r="AC53422"/>
    </row>
    <row r="53423" spans="27:29" x14ac:dyDescent="0.25">
      <c r="AA53423"/>
      <c r="AB53423"/>
      <c r="AC53423"/>
    </row>
    <row r="53424" spans="27:29" x14ac:dyDescent="0.25">
      <c r="AA53424"/>
      <c r="AB53424"/>
      <c r="AC53424"/>
    </row>
    <row r="53425" spans="27:29" x14ac:dyDescent="0.25">
      <c r="AA53425"/>
      <c r="AB53425"/>
      <c r="AC53425"/>
    </row>
    <row r="53426" spans="27:29" x14ac:dyDescent="0.25">
      <c r="AA53426"/>
      <c r="AB53426"/>
      <c r="AC53426"/>
    </row>
    <row r="53427" spans="27:29" x14ac:dyDescent="0.25">
      <c r="AA53427"/>
      <c r="AB53427"/>
      <c r="AC53427"/>
    </row>
    <row r="53428" spans="27:29" x14ac:dyDescent="0.25">
      <c r="AA53428"/>
      <c r="AB53428"/>
      <c r="AC53428"/>
    </row>
    <row r="53429" spans="27:29" x14ac:dyDescent="0.25">
      <c r="AA53429"/>
      <c r="AB53429"/>
      <c r="AC53429"/>
    </row>
    <row r="53430" spans="27:29" x14ac:dyDescent="0.25">
      <c r="AA53430"/>
      <c r="AB53430"/>
      <c r="AC53430"/>
    </row>
    <row r="53431" spans="27:29" x14ac:dyDescent="0.25">
      <c r="AA53431"/>
      <c r="AB53431"/>
      <c r="AC53431"/>
    </row>
    <row r="53432" spans="27:29" x14ac:dyDescent="0.25">
      <c r="AA53432"/>
      <c r="AB53432"/>
      <c r="AC53432"/>
    </row>
    <row r="53433" spans="27:29" x14ac:dyDescent="0.25">
      <c r="AA53433"/>
      <c r="AB53433"/>
      <c r="AC53433"/>
    </row>
    <row r="53434" spans="27:29" x14ac:dyDescent="0.25">
      <c r="AA53434"/>
      <c r="AB53434"/>
      <c r="AC53434"/>
    </row>
    <row r="53435" spans="27:29" x14ac:dyDescent="0.25">
      <c r="AA53435"/>
      <c r="AB53435"/>
      <c r="AC53435"/>
    </row>
    <row r="53436" spans="27:29" x14ac:dyDescent="0.25">
      <c r="AA53436"/>
      <c r="AB53436"/>
      <c r="AC53436"/>
    </row>
    <row r="53437" spans="27:29" x14ac:dyDescent="0.25">
      <c r="AA53437"/>
      <c r="AB53437"/>
      <c r="AC53437"/>
    </row>
    <row r="53438" spans="27:29" x14ac:dyDescent="0.25">
      <c r="AA53438"/>
      <c r="AB53438"/>
      <c r="AC53438"/>
    </row>
    <row r="53439" spans="27:29" x14ac:dyDescent="0.25">
      <c r="AA53439"/>
      <c r="AB53439"/>
      <c r="AC53439"/>
    </row>
    <row r="53440" spans="27:29" x14ac:dyDescent="0.25">
      <c r="AA53440"/>
      <c r="AB53440"/>
      <c r="AC53440"/>
    </row>
    <row r="53441" spans="27:29" x14ac:dyDescent="0.25">
      <c r="AA53441"/>
      <c r="AB53441"/>
      <c r="AC53441"/>
    </row>
    <row r="53442" spans="27:29" x14ac:dyDescent="0.25">
      <c r="AA53442"/>
      <c r="AB53442"/>
      <c r="AC53442"/>
    </row>
    <row r="53443" spans="27:29" x14ac:dyDescent="0.25">
      <c r="AA53443"/>
      <c r="AB53443"/>
      <c r="AC53443"/>
    </row>
    <row r="53444" spans="27:29" x14ac:dyDescent="0.25">
      <c r="AA53444"/>
      <c r="AB53444"/>
      <c r="AC53444"/>
    </row>
    <row r="53445" spans="27:29" x14ac:dyDescent="0.25">
      <c r="AA53445"/>
      <c r="AB53445"/>
      <c r="AC53445"/>
    </row>
    <row r="53446" spans="27:29" x14ac:dyDescent="0.25">
      <c r="AA53446"/>
      <c r="AB53446"/>
      <c r="AC53446"/>
    </row>
    <row r="53447" spans="27:29" x14ac:dyDescent="0.25">
      <c r="AA53447"/>
      <c r="AB53447"/>
      <c r="AC53447"/>
    </row>
    <row r="53448" spans="27:29" x14ac:dyDescent="0.25">
      <c r="AA53448"/>
      <c r="AB53448"/>
      <c r="AC53448"/>
    </row>
    <row r="53449" spans="27:29" x14ac:dyDescent="0.25">
      <c r="AA53449"/>
      <c r="AB53449"/>
      <c r="AC53449"/>
    </row>
    <row r="53450" spans="27:29" x14ac:dyDescent="0.25">
      <c r="AA53450"/>
      <c r="AB53450"/>
      <c r="AC53450"/>
    </row>
    <row r="53451" spans="27:29" x14ac:dyDescent="0.25">
      <c r="AA53451"/>
      <c r="AB53451"/>
      <c r="AC53451"/>
    </row>
    <row r="53452" spans="27:29" x14ac:dyDescent="0.25">
      <c r="AA53452"/>
      <c r="AB53452"/>
      <c r="AC53452"/>
    </row>
    <row r="53453" spans="27:29" x14ac:dyDescent="0.25">
      <c r="AA53453"/>
      <c r="AB53453"/>
      <c r="AC53453"/>
    </row>
    <row r="53454" spans="27:29" x14ac:dyDescent="0.25">
      <c r="AA53454"/>
      <c r="AB53454"/>
      <c r="AC53454"/>
    </row>
    <row r="53455" spans="27:29" x14ac:dyDescent="0.25">
      <c r="AA53455"/>
      <c r="AB53455"/>
      <c r="AC53455"/>
    </row>
    <row r="53456" spans="27:29" x14ac:dyDescent="0.25">
      <c r="AA53456"/>
      <c r="AB53456"/>
      <c r="AC53456"/>
    </row>
    <row r="53457" spans="27:29" x14ac:dyDescent="0.25">
      <c r="AA53457"/>
      <c r="AB53457"/>
      <c r="AC53457"/>
    </row>
    <row r="53458" spans="27:29" x14ac:dyDescent="0.25">
      <c r="AA53458"/>
      <c r="AB53458"/>
      <c r="AC53458"/>
    </row>
    <row r="53459" spans="27:29" x14ac:dyDescent="0.25">
      <c r="AA53459"/>
      <c r="AB53459"/>
      <c r="AC53459"/>
    </row>
    <row r="53460" spans="27:29" x14ac:dyDescent="0.25">
      <c r="AA53460"/>
      <c r="AB53460"/>
      <c r="AC53460"/>
    </row>
    <row r="53461" spans="27:29" x14ac:dyDescent="0.25">
      <c r="AA53461"/>
      <c r="AB53461"/>
      <c r="AC53461"/>
    </row>
    <row r="53462" spans="27:29" x14ac:dyDescent="0.25">
      <c r="AA53462"/>
      <c r="AB53462"/>
      <c r="AC53462"/>
    </row>
    <row r="53463" spans="27:29" x14ac:dyDescent="0.25">
      <c r="AA53463"/>
      <c r="AB53463"/>
      <c r="AC53463"/>
    </row>
    <row r="53464" spans="27:29" x14ac:dyDescent="0.25">
      <c r="AA53464"/>
      <c r="AB53464"/>
      <c r="AC53464"/>
    </row>
    <row r="53465" spans="27:29" x14ac:dyDescent="0.25">
      <c r="AA53465"/>
      <c r="AB53465"/>
      <c r="AC53465"/>
    </row>
    <row r="53466" spans="27:29" x14ac:dyDescent="0.25">
      <c r="AA53466"/>
      <c r="AB53466"/>
      <c r="AC53466"/>
    </row>
    <row r="53467" spans="27:29" x14ac:dyDescent="0.25">
      <c r="AA53467"/>
      <c r="AB53467"/>
      <c r="AC53467"/>
    </row>
    <row r="53468" spans="27:29" x14ac:dyDescent="0.25">
      <c r="AA53468"/>
      <c r="AB53468"/>
      <c r="AC53468"/>
    </row>
    <row r="53469" spans="27:29" x14ac:dyDescent="0.25">
      <c r="AA53469"/>
      <c r="AB53469"/>
      <c r="AC53469"/>
    </row>
    <row r="53470" spans="27:29" x14ac:dyDescent="0.25">
      <c r="AA53470"/>
      <c r="AB53470"/>
      <c r="AC53470"/>
    </row>
    <row r="53471" spans="27:29" x14ac:dyDescent="0.25">
      <c r="AA53471"/>
      <c r="AB53471"/>
      <c r="AC53471"/>
    </row>
    <row r="53472" spans="27:29" x14ac:dyDescent="0.25">
      <c r="AA53472"/>
      <c r="AB53472"/>
      <c r="AC53472"/>
    </row>
    <row r="53473" spans="27:29" x14ac:dyDescent="0.25">
      <c r="AA53473"/>
      <c r="AB53473"/>
      <c r="AC53473"/>
    </row>
    <row r="53474" spans="27:29" x14ac:dyDescent="0.25">
      <c r="AA53474"/>
      <c r="AB53474"/>
      <c r="AC53474"/>
    </row>
    <row r="53475" spans="27:29" x14ac:dyDescent="0.25">
      <c r="AA53475"/>
      <c r="AB53475"/>
      <c r="AC53475"/>
    </row>
    <row r="53476" spans="27:29" x14ac:dyDescent="0.25">
      <c r="AA53476"/>
      <c r="AB53476"/>
      <c r="AC53476"/>
    </row>
    <row r="53477" spans="27:29" x14ac:dyDescent="0.25">
      <c r="AA53477"/>
      <c r="AB53477"/>
      <c r="AC53477"/>
    </row>
    <row r="53478" spans="27:29" x14ac:dyDescent="0.25">
      <c r="AA53478"/>
      <c r="AB53478"/>
      <c r="AC53478"/>
    </row>
    <row r="53479" spans="27:29" x14ac:dyDescent="0.25">
      <c r="AA53479"/>
      <c r="AB53479"/>
      <c r="AC53479"/>
    </row>
    <row r="53480" spans="27:29" x14ac:dyDescent="0.25">
      <c r="AA53480"/>
      <c r="AB53480"/>
      <c r="AC53480"/>
    </row>
    <row r="53481" spans="27:29" x14ac:dyDescent="0.25">
      <c r="AA53481"/>
      <c r="AB53481"/>
      <c r="AC53481"/>
    </row>
    <row r="53482" spans="27:29" x14ac:dyDescent="0.25">
      <c r="AA53482"/>
      <c r="AB53482"/>
      <c r="AC53482"/>
    </row>
    <row r="53483" spans="27:29" x14ac:dyDescent="0.25">
      <c r="AA53483"/>
      <c r="AB53483"/>
      <c r="AC53483"/>
    </row>
    <row r="53484" spans="27:29" x14ac:dyDescent="0.25">
      <c r="AA53484"/>
      <c r="AB53484"/>
      <c r="AC53484"/>
    </row>
    <row r="53485" spans="27:29" x14ac:dyDescent="0.25">
      <c r="AA53485"/>
      <c r="AB53485"/>
      <c r="AC53485"/>
    </row>
    <row r="53486" spans="27:29" x14ac:dyDescent="0.25">
      <c r="AA53486"/>
      <c r="AB53486"/>
      <c r="AC53486"/>
    </row>
    <row r="53487" spans="27:29" x14ac:dyDescent="0.25">
      <c r="AA53487"/>
      <c r="AB53487"/>
      <c r="AC53487"/>
    </row>
    <row r="53488" spans="27:29" x14ac:dyDescent="0.25">
      <c r="AA53488"/>
      <c r="AB53488"/>
      <c r="AC53488"/>
    </row>
    <row r="53489" spans="27:29" x14ac:dyDescent="0.25">
      <c r="AA53489"/>
      <c r="AB53489"/>
      <c r="AC53489"/>
    </row>
    <row r="53490" spans="27:29" x14ac:dyDescent="0.25">
      <c r="AA53490"/>
      <c r="AB53490"/>
      <c r="AC53490"/>
    </row>
    <row r="53491" spans="27:29" x14ac:dyDescent="0.25">
      <c r="AA53491"/>
      <c r="AB53491"/>
      <c r="AC53491"/>
    </row>
    <row r="53492" spans="27:29" x14ac:dyDescent="0.25">
      <c r="AA53492"/>
      <c r="AB53492"/>
      <c r="AC53492"/>
    </row>
    <row r="53493" spans="27:29" x14ac:dyDescent="0.25">
      <c r="AA53493"/>
      <c r="AB53493"/>
      <c r="AC53493"/>
    </row>
    <row r="53494" spans="27:29" x14ac:dyDescent="0.25">
      <c r="AA53494"/>
      <c r="AB53494"/>
      <c r="AC53494"/>
    </row>
    <row r="53495" spans="27:29" x14ac:dyDescent="0.25">
      <c r="AA53495"/>
      <c r="AB53495"/>
      <c r="AC53495"/>
    </row>
    <row r="53496" spans="27:29" x14ac:dyDescent="0.25">
      <c r="AA53496"/>
      <c r="AB53496"/>
      <c r="AC53496"/>
    </row>
    <row r="53497" spans="27:29" x14ac:dyDescent="0.25">
      <c r="AA53497"/>
      <c r="AB53497"/>
      <c r="AC53497"/>
    </row>
    <row r="53498" spans="27:29" x14ac:dyDescent="0.25">
      <c r="AA53498"/>
      <c r="AB53498"/>
      <c r="AC53498"/>
    </row>
    <row r="53499" spans="27:29" x14ac:dyDescent="0.25">
      <c r="AA53499"/>
      <c r="AB53499"/>
      <c r="AC53499"/>
    </row>
    <row r="53500" spans="27:29" x14ac:dyDescent="0.25">
      <c r="AA53500"/>
      <c r="AB53500"/>
      <c r="AC53500"/>
    </row>
    <row r="53501" spans="27:29" x14ac:dyDescent="0.25">
      <c r="AA53501"/>
      <c r="AB53501"/>
      <c r="AC53501"/>
    </row>
    <row r="53502" spans="27:29" x14ac:dyDescent="0.25">
      <c r="AA53502"/>
      <c r="AB53502"/>
      <c r="AC53502"/>
    </row>
    <row r="53503" spans="27:29" x14ac:dyDescent="0.25">
      <c r="AA53503"/>
      <c r="AB53503"/>
      <c r="AC53503"/>
    </row>
    <row r="53504" spans="27:29" x14ac:dyDescent="0.25">
      <c r="AA53504"/>
      <c r="AB53504"/>
      <c r="AC53504"/>
    </row>
    <row r="53505" spans="27:29" x14ac:dyDescent="0.25">
      <c r="AA53505"/>
      <c r="AB53505"/>
      <c r="AC53505"/>
    </row>
    <row r="53506" spans="27:29" x14ac:dyDescent="0.25">
      <c r="AA53506"/>
      <c r="AB53506"/>
      <c r="AC53506"/>
    </row>
    <row r="53507" spans="27:29" x14ac:dyDescent="0.25">
      <c r="AA53507"/>
      <c r="AB53507"/>
      <c r="AC53507"/>
    </row>
    <row r="53508" spans="27:29" x14ac:dyDescent="0.25">
      <c r="AA53508"/>
      <c r="AB53508"/>
      <c r="AC53508"/>
    </row>
    <row r="53509" spans="27:29" x14ac:dyDescent="0.25">
      <c r="AA53509"/>
      <c r="AB53509"/>
      <c r="AC53509"/>
    </row>
    <row r="53510" spans="27:29" x14ac:dyDescent="0.25">
      <c r="AA53510"/>
      <c r="AB53510"/>
      <c r="AC53510"/>
    </row>
    <row r="53511" spans="27:29" x14ac:dyDescent="0.25">
      <c r="AA53511"/>
      <c r="AB53511"/>
      <c r="AC53511"/>
    </row>
    <row r="53512" spans="27:29" x14ac:dyDescent="0.25">
      <c r="AA53512"/>
      <c r="AB53512"/>
      <c r="AC53512"/>
    </row>
    <row r="53513" spans="27:29" x14ac:dyDescent="0.25">
      <c r="AA53513"/>
      <c r="AB53513"/>
      <c r="AC53513"/>
    </row>
    <row r="53514" spans="27:29" x14ac:dyDescent="0.25">
      <c r="AA53514"/>
      <c r="AB53514"/>
      <c r="AC53514"/>
    </row>
    <row r="53515" spans="27:29" x14ac:dyDescent="0.25">
      <c r="AA53515"/>
      <c r="AB53515"/>
      <c r="AC53515"/>
    </row>
    <row r="53516" spans="27:29" x14ac:dyDescent="0.25">
      <c r="AA53516"/>
      <c r="AB53516"/>
      <c r="AC53516"/>
    </row>
    <row r="53517" spans="27:29" x14ac:dyDescent="0.25">
      <c r="AA53517"/>
      <c r="AB53517"/>
      <c r="AC53517"/>
    </row>
    <row r="53518" spans="27:29" x14ac:dyDescent="0.25">
      <c r="AA53518"/>
      <c r="AB53518"/>
      <c r="AC53518"/>
    </row>
    <row r="53519" spans="27:29" x14ac:dyDescent="0.25">
      <c r="AA53519"/>
      <c r="AB53519"/>
      <c r="AC53519"/>
    </row>
    <row r="53520" spans="27:29" x14ac:dyDescent="0.25">
      <c r="AA53520"/>
      <c r="AB53520"/>
      <c r="AC53520"/>
    </row>
    <row r="53521" spans="27:29" x14ac:dyDescent="0.25">
      <c r="AA53521"/>
      <c r="AB53521"/>
      <c r="AC53521"/>
    </row>
    <row r="53522" spans="27:29" x14ac:dyDescent="0.25">
      <c r="AA53522"/>
      <c r="AB53522"/>
      <c r="AC53522"/>
    </row>
    <row r="53523" spans="27:29" x14ac:dyDescent="0.25">
      <c r="AA53523"/>
      <c r="AB53523"/>
      <c r="AC53523"/>
    </row>
    <row r="53524" spans="27:29" x14ac:dyDescent="0.25">
      <c r="AA53524"/>
      <c r="AB53524"/>
      <c r="AC53524"/>
    </row>
    <row r="53525" spans="27:29" x14ac:dyDescent="0.25">
      <c r="AA53525"/>
      <c r="AB53525"/>
      <c r="AC53525"/>
    </row>
    <row r="53526" spans="27:29" x14ac:dyDescent="0.25">
      <c r="AA53526"/>
      <c r="AB53526"/>
      <c r="AC53526"/>
    </row>
    <row r="53527" spans="27:29" x14ac:dyDescent="0.25">
      <c r="AA53527"/>
      <c r="AB53527"/>
      <c r="AC53527"/>
    </row>
    <row r="53528" spans="27:29" x14ac:dyDescent="0.25">
      <c r="AA53528"/>
      <c r="AB53528"/>
      <c r="AC53528"/>
    </row>
    <row r="53529" spans="27:29" x14ac:dyDescent="0.25">
      <c r="AA53529"/>
      <c r="AB53529"/>
      <c r="AC53529"/>
    </row>
    <row r="53530" spans="27:29" x14ac:dyDescent="0.25">
      <c r="AA53530"/>
      <c r="AB53530"/>
      <c r="AC53530"/>
    </row>
    <row r="53531" spans="27:29" x14ac:dyDescent="0.25">
      <c r="AA53531"/>
      <c r="AB53531"/>
      <c r="AC53531"/>
    </row>
    <row r="53532" spans="27:29" x14ac:dyDescent="0.25">
      <c r="AA53532"/>
      <c r="AB53532"/>
      <c r="AC53532"/>
    </row>
    <row r="53533" spans="27:29" x14ac:dyDescent="0.25">
      <c r="AA53533"/>
      <c r="AB53533"/>
      <c r="AC53533"/>
    </row>
    <row r="53534" spans="27:29" x14ac:dyDescent="0.25">
      <c r="AA53534"/>
      <c r="AB53534"/>
      <c r="AC53534"/>
    </row>
    <row r="53535" spans="27:29" x14ac:dyDescent="0.25">
      <c r="AA53535"/>
      <c r="AB53535"/>
      <c r="AC53535"/>
    </row>
    <row r="53536" spans="27:29" x14ac:dyDescent="0.25">
      <c r="AA53536"/>
      <c r="AB53536"/>
      <c r="AC53536"/>
    </row>
    <row r="53537" spans="27:29" x14ac:dyDescent="0.25">
      <c r="AA53537"/>
      <c r="AB53537"/>
      <c r="AC53537"/>
    </row>
    <row r="53538" spans="27:29" x14ac:dyDescent="0.25">
      <c r="AA53538"/>
      <c r="AB53538"/>
      <c r="AC53538"/>
    </row>
    <row r="53539" spans="27:29" x14ac:dyDescent="0.25">
      <c r="AA53539"/>
      <c r="AB53539"/>
      <c r="AC53539"/>
    </row>
    <row r="53540" spans="27:29" x14ac:dyDescent="0.25">
      <c r="AA53540"/>
      <c r="AB53540"/>
      <c r="AC53540"/>
    </row>
    <row r="53541" spans="27:29" x14ac:dyDescent="0.25">
      <c r="AA53541"/>
      <c r="AB53541"/>
      <c r="AC53541"/>
    </row>
    <row r="53542" spans="27:29" x14ac:dyDescent="0.25">
      <c r="AA53542"/>
      <c r="AB53542"/>
      <c r="AC53542"/>
    </row>
    <row r="53543" spans="27:29" x14ac:dyDescent="0.25">
      <c r="AA53543"/>
      <c r="AB53543"/>
      <c r="AC53543"/>
    </row>
    <row r="53544" spans="27:29" x14ac:dyDescent="0.25">
      <c r="AA53544"/>
      <c r="AB53544"/>
      <c r="AC53544"/>
    </row>
    <row r="53545" spans="27:29" x14ac:dyDescent="0.25">
      <c r="AA53545"/>
      <c r="AB53545"/>
      <c r="AC53545"/>
    </row>
    <row r="53546" spans="27:29" x14ac:dyDescent="0.25">
      <c r="AA53546"/>
      <c r="AB53546"/>
      <c r="AC53546"/>
    </row>
    <row r="53547" spans="27:29" x14ac:dyDescent="0.25">
      <c r="AA53547"/>
      <c r="AB53547"/>
      <c r="AC53547"/>
    </row>
    <row r="53548" spans="27:29" x14ac:dyDescent="0.25">
      <c r="AA53548"/>
      <c r="AB53548"/>
      <c r="AC53548"/>
    </row>
    <row r="53549" spans="27:29" x14ac:dyDescent="0.25">
      <c r="AA53549"/>
      <c r="AB53549"/>
      <c r="AC53549"/>
    </row>
    <row r="53550" spans="27:29" x14ac:dyDescent="0.25">
      <c r="AA53550"/>
      <c r="AB53550"/>
      <c r="AC53550"/>
    </row>
    <row r="53551" spans="27:29" x14ac:dyDescent="0.25">
      <c r="AA53551"/>
      <c r="AB53551"/>
      <c r="AC53551"/>
    </row>
    <row r="53552" spans="27:29" x14ac:dyDescent="0.25">
      <c r="AA53552"/>
      <c r="AB53552"/>
      <c r="AC53552"/>
    </row>
    <row r="53553" spans="27:29" x14ac:dyDescent="0.25">
      <c r="AA53553"/>
      <c r="AB53553"/>
      <c r="AC53553"/>
    </row>
    <row r="53554" spans="27:29" x14ac:dyDescent="0.25">
      <c r="AA53554"/>
      <c r="AB53554"/>
      <c r="AC53554"/>
    </row>
    <row r="53555" spans="27:29" x14ac:dyDescent="0.25">
      <c r="AA53555"/>
      <c r="AB53555"/>
      <c r="AC53555"/>
    </row>
    <row r="53556" spans="27:29" x14ac:dyDescent="0.25">
      <c r="AA53556"/>
      <c r="AB53556"/>
      <c r="AC53556"/>
    </row>
    <row r="53557" spans="27:29" x14ac:dyDescent="0.25">
      <c r="AA53557"/>
      <c r="AB53557"/>
      <c r="AC53557"/>
    </row>
    <row r="53558" spans="27:29" x14ac:dyDescent="0.25">
      <c r="AA53558"/>
      <c r="AB53558"/>
      <c r="AC53558"/>
    </row>
    <row r="53559" spans="27:29" x14ac:dyDescent="0.25">
      <c r="AA53559"/>
      <c r="AB53559"/>
      <c r="AC53559"/>
    </row>
    <row r="53560" spans="27:29" x14ac:dyDescent="0.25">
      <c r="AA53560"/>
      <c r="AB53560"/>
      <c r="AC53560"/>
    </row>
    <row r="53561" spans="27:29" x14ac:dyDescent="0.25">
      <c r="AA53561"/>
      <c r="AB53561"/>
      <c r="AC53561"/>
    </row>
    <row r="53562" spans="27:29" x14ac:dyDescent="0.25">
      <c r="AA53562"/>
      <c r="AB53562"/>
      <c r="AC53562"/>
    </row>
    <row r="53563" spans="27:29" x14ac:dyDescent="0.25">
      <c r="AA53563"/>
      <c r="AB53563"/>
      <c r="AC53563"/>
    </row>
    <row r="53564" spans="27:29" x14ac:dyDescent="0.25">
      <c r="AA53564"/>
      <c r="AB53564"/>
      <c r="AC53564"/>
    </row>
    <row r="53565" spans="27:29" x14ac:dyDescent="0.25">
      <c r="AA53565"/>
      <c r="AB53565"/>
      <c r="AC53565"/>
    </row>
    <row r="53566" spans="27:29" x14ac:dyDescent="0.25">
      <c r="AA53566"/>
      <c r="AB53566"/>
      <c r="AC53566"/>
    </row>
    <row r="53567" spans="27:29" x14ac:dyDescent="0.25">
      <c r="AA53567"/>
      <c r="AB53567"/>
      <c r="AC53567"/>
    </row>
    <row r="53568" spans="27:29" x14ac:dyDescent="0.25">
      <c r="AA53568"/>
      <c r="AB53568"/>
      <c r="AC53568"/>
    </row>
    <row r="53569" spans="27:29" x14ac:dyDescent="0.25">
      <c r="AA53569"/>
      <c r="AB53569"/>
      <c r="AC53569"/>
    </row>
    <row r="53570" spans="27:29" x14ac:dyDescent="0.25">
      <c r="AA53570"/>
      <c r="AB53570"/>
      <c r="AC53570"/>
    </row>
    <row r="53571" spans="27:29" x14ac:dyDescent="0.25">
      <c r="AA53571"/>
      <c r="AB53571"/>
      <c r="AC53571"/>
    </row>
    <row r="53572" spans="27:29" x14ac:dyDescent="0.25">
      <c r="AA53572"/>
      <c r="AB53572"/>
      <c r="AC53572"/>
    </row>
    <row r="53573" spans="27:29" x14ac:dyDescent="0.25">
      <c r="AA53573"/>
      <c r="AB53573"/>
      <c r="AC53573"/>
    </row>
    <row r="53574" spans="27:29" x14ac:dyDescent="0.25">
      <c r="AA53574"/>
      <c r="AB53574"/>
      <c r="AC53574"/>
    </row>
    <row r="53575" spans="27:29" x14ac:dyDescent="0.25">
      <c r="AA53575"/>
      <c r="AB53575"/>
      <c r="AC53575"/>
    </row>
    <row r="53576" spans="27:29" x14ac:dyDescent="0.25">
      <c r="AA53576"/>
      <c r="AB53576"/>
      <c r="AC53576"/>
    </row>
    <row r="53577" spans="27:29" x14ac:dyDescent="0.25">
      <c r="AA53577"/>
      <c r="AB53577"/>
      <c r="AC53577"/>
    </row>
    <row r="53578" spans="27:29" x14ac:dyDescent="0.25">
      <c r="AA53578"/>
      <c r="AB53578"/>
      <c r="AC53578"/>
    </row>
    <row r="53579" spans="27:29" x14ac:dyDescent="0.25">
      <c r="AA53579"/>
      <c r="AB53579"/>
      <c r="AC53579"/>
    </row>
    <row r="53580" spans="27:29" x14ac:dyDescent="0.25">
      <c r="AA53580"/>
      <c r="AB53580"/>
      <c r="AC53580"/>
    </row>
    <row r="53581" spans="27:29" x14ac:dyDescent="0.25">
      <c r="AA53581"/>
      <c r="AB53581"/>
      <c r="AC53581"/>
    </row>
    <row r="53582" spans="27:29" x14ac:dyDescent="0.25">
      <c r="AA53582"/>
      <c r="AB53582"/>
      <c r="AC53582"/>
    </row>
    <row r="53583" spans="27:29" x14ac:dyDescent="0.25">
      <c r="AA53583"/>
      <c r="AB53583"/>
      <c r="AC53583"/>
    </row>
    <row r="53584" spans="27:29" x14ac:dyDescent="0.25">
      <c r="AA53584"/>
      <c r="AB53584"/>
      <c r="AC53584"/>
    </row>
    <row r="53585" spans="27:29" x14ac:dyDescent="0.25">
      <c r="AA53585"/>
      <c r="AB53585"/>
      <c r="AC53585"/>
    </row>
    <row r="53586" spans="27:29" x14ac:dyDescent="0.25">
      <c r="AA53586"/>
      <c r="AB53586"/>
      <c r="AC53586"/>
    </row>
    <row r="53587" spans="27:29" x14ac:dyDescent="0.25">
      <c r="AA53587"/>
      <c r="AB53587"/>
      <c r="AC53587"/>
    </row>
    <row r="53588" spans="27:29" x14ac:dyDescent="0.25">
      <c r="AA53588"/>
      <c r="AB53588"/>
      <c r="AC53588"/>
    </row>
    <row r="53589" spans="27:29" x14ac:dyDescent="0.25">
      <c r="AA53589"/>
      <c r="AB53589"/>
      <c r="AC53589"/>
    </row>
    <row r="53590" spans="27:29" x14ac:dyDescent="0.25">
      <c r="AA53590"/>
      <c r="AB53590"/>
      <c r="AC53590"/>
    </row>
    <row r="53591" spans="27:29" x14ac:dyDescent="0.25">
      <c r="AA53591"/>
      <c r="AB53591"/>
      <c r="AC53591"/>
    </row>
    <row r="53592" spans="27:29" x14ac:dyDescent="0.25">
      <c r="AA53592"/>
      <c r="AB53592"/>
      <c r="AC53592"/>
    </row>
    <row r="53593" spans="27:29" x14ac:dyDescent="0.25">
      <c r="AA53593"/>
      <c r="AB53593"/>
      <c r="AC53593"/>
    </row>
    <row r="53594" spans="27:29" x14ac:dyDescent="0.25">
      <c r="AA53594"/>
      <c r="AB53594"/>
      <c r="AC53594"/>
    </row>
    <row r="53595" spans="27:29" x14ac:dyDescent="0.25">
      <c r="AA53595"/>
      <c r="AB53595"/>
      <c r="AC53595"/>
    </row>
    <row r="53596" spans="27:29" x14ac:dyDescent="0.25">
      <c r="AA53596"/>
      <c r="AB53596"/>
      <c r="AC53596"/>
    </row>
    <row r="53597" spans="27:29" x14ac:dyDescent="0.25">
      <c r="AA53597"/>
      <c r="AB53597"/>
      <c r="AC53597"/>
    </row>
    <row r="53598" spans="27:29" x14ac:dyDescent="0.25">
      <c r="AA53598"/>
      <c r="AB53598"/>
      <c r="AC53598"/>
    </row>
    <row r="53599" spans="27:29" x14ac:dyDescent="0.25">
      <c r="AA53599"/>
      <c r="AB53599"/>
      <c r="AC53599"/>
    </row>
    <row r="53600" spans="27:29" x14ac:dyDescent="0.25">
      <c r="AA53600"/>
      <c r="AB53600"/>
      <c r="AC53600"/>
    </row>
    <row r="53601" spans="27:29" x14ac:dyDescent="0.25">
      <c r="AA53601"/>
      <c r="AB53601"/>
      <c r="AC53601"/>
    </row>
    <row r="53602" spans="27:29" x14ac:dyDescent="0.25">
      <c r="AA53602"/>
      <c r="AB53602"/>
      <c r="AC53602"/>
    </row>
    <row r="53603" spans="27:29" x14ac:dyDescent="0.25">
      <c r="AA53603"/>
      <c r="AB53603"/>
      <c r="AC53603"/>
    </row>
    <row r="53604" spans="27:29" x14ac:dyDescent="0.25">
      <c r="AA53604"/>
      <c r="AB53604"/>
      <c r="AC53604"/>
    </row>
    <row r="53605" spans="27:29" x14ac:dyDescent="0.25">
      <c r="AA53605"/>
      <c r="AB53605"/>
      <c r="AC53605"/>
    </row>
    <row r="53606" spans="27:29" x14ac:dyDescent="0.25">
      <c r="AA53606"/>
      <c r="AB53606"/>
      <c r="AC53606"/>
    </row>
    <row r="53607" spans="27:29" x14ac:dyDescent="0.25">
      <c r="AA53607"/>
      <c r="AB53607"/>
      <c r="AC53607"/>
    </row>
    <row r="53608" spans="27:29" x14ac:dyDescent="0.25">
      <c r="AA53608"/>
      <c r="AB53608"/>
      <c r="AC53608"/>
    </row>
    <row r="53609" spans="27:29" x14ac:dyDescent="0.25">
      <c r="AA53609"/>
      <c r="AB53609"/>
      <c r="AC53609"/>
    </row>
    <row r="53610" spans="27:29" x14ac:dyDescent="0.25">
      <c r="AA53610"/>
      <c r="AB53610"/>
      <c r="AC53610"/>
    </row>
    <row r="53611" spans="27:29" x14ac:dyDescent="0.25">
      <c r="AA53611"/>
      <c r="AB53611"/>
      <c r="AC53611"/>
    </row>
    <row r="53612" spans="27:29" x14ac:dyDescent="0.25">
      <c r="AA53612"/>
      <c r="AB53612"/>
      <c r="AC53612"/>
    </row>
    <row r="53613" spans="27:29" x14ac:dyDescent="0.25">
      <c r="AA53613"/>
      <c r="AB53613"/>
      <c r="AC53613"/>
    </row>
    <row r="53614" spans="27:29" x14ac:dyDescent="0.25">
      <c r="AA53614"/>
      <c r="AB53614"/>
      <c r="AC53614"/>
    </row>
    <row r="53615" spans="27:29" x14ac:dyDescent="0.25">
      <c r="AA53615"/>
      <c r="AB53615"/>
      <c r="AC53615"/>
    </row>
    <row r="53616" spans="27:29" x14ac:dyDescent="0.25">
      <c r="AA53616"/>
      <c r="AB53616"/>
      <c r="AC53616"/>
    </row>
    <row r="53617" spans="27:29" x14ac:dyDescent="0.25">
      <c r="AA53617"/>
      <c r="AB53617"/>
      <c r="AC53617"/>
    </row>
    <row r="53618" spans="27:29" x14ac:dyDescent="0.25">
      <c r="AA53618"/>
      <c r="AB53618"/>
      <c r="AC53618"/>
    </row>
    <row r="53619" spans="27:29" x14ac:dyDescent="0.25">
      <c r="AA53619"/>
      <c r="AB53619"/>
      <c r="AC53619"/>
    </row>
    <row r="53620" spans="27:29" x14ac:dyDescent="0.25">
      <c r="AA53620"/>
      <c r="AB53620"/>
      <c r="AC53620"/>
    </row>
    <row r="53621" spans="27:29" x14ac:dyDescent="0.25">
      <c r="AA53621"/>
      <c r="AB53621"/>
      <c r="AC53621"/>
    </row>
    <row r="53622" spans="27:29" x14ac:dyDescent="0.25">
      <c r="AA53622"/>
      <c r="AB53622"/>
      <c r="AC53622"/>
    </row>
    <row r="53623" spans="27:29" x14ac:dyDescent="0.25">
      <c r="AA53623"/>
      <c r="AB53623"/>
      <c r="AC53623"/>
    </row>
    <row r="53624" spans="27:29" x14ac:dyDescent="0.25">
      <c r="AA53624"/>
      <c r="AB53624"/>
      <c r="AC53624"/>
    </row>
    <row r="53625" spans="27:29" x14ac:dyDescent="0.25">
      <c r="AA53625"/>
      <c r="AB53625"/>
      <c r="AC53625"/>
    </row>
    <row r="53626" spans="27:29" x14ac:dyDescent="0.25">
      <c r="AA53626"/>
      <c r="AB53626"/>
      <c r="AC53626"/>
    </row>
    <row r="53627" spans="27:29" x14ac:dyDescent="0.25">
      <c r="AA53627"/>
      <c r="AB53627"/>
      <c r="AC53627"/>
    </row>
    <row r="53628" spans="27:29" x14ac:dyDescent="0.25">
      <c r="AA53628"/>
      <c r="AB53628"/>
      <c r="AC53628"/>
    </row>
    <row r="53629" spans="27:29" x14ac:dyDescent="0.25">
      <c r="AA53629"/>
      <c r="AB53629"/>
      <c r="AC53629"/>
    </row>
    <row r="53630" spans="27:29" x14ac:dyDescent="0.25">
      <c r="AA53630"/>
      <c r="AB53630"/>
      <c r="AC53630"/>
    </row>
    <row r="53631" spans="27:29" x14ac:dyDescent="0.25">
      <c r="AA53631"/>
      <c r="AB53631"/>
      <c r="AC53631"/>
    </row>
    <row r="53632" spans="27:29" x14ac:dyDescent="0.25">
      <c r="AA53632"/>
      <c r="AB53632"/>
      <c r="AC53632"/>
    </row>
    <row r="53633" spans="27:29" x14ac:dyDescent="0.25">
      <c r="AA53633"/>
      <c r="AB53633"/>
      <c r="AC53633"/>
    </row>
    <row r="53634" spans="27:29" x14ac:dyDescent="0.25">
      <c r="AA53634"/>
      <c r="AB53634"/>
      <c r="AC53634"/>
    </row>
    <row r="53635" spans="27:29" x14ac:dyDescent="0.25">
      <c r="AA53635"/>
      <c r="AB53635"/>
      <c r="AC53635"/>
    </row>
    <row r="53636" spans="27:29" x14ac:dyDescent="0.25">
      <c r="AA53636"/>
      <c r="AB53636"/>
      <c r="AC53636"/>
    </row>
    <row r="53637" spans="27:29" x14ac:dyDescent="0.25">
      <c r="AA53637"/>
      <c r="AB53637"/>
      <c r="AC53637"/>
    </row>
    <row r="53638" spans="27:29" x14ac:dyDescent="0.25">
      <c r="AA53638"/>
      <c r="AB53638"/>
      <c r="AC53638"/>
    </row>
    <row r="53639" spans="27:29" x14ac:dyDescent="0.25">
      <c r="AA53639"/>
      <c r="AB53639"/>
      <c r="AC53639"/>
    </row>
    <row r="53640" spans="27:29" x14ac:dyDescent="0.25">
      <c r="AA53640"/>
      <c r="AB53640"/>
      <c r="AC53640"/>
    </row>
    <row r="53641" spans="27:29" x14ac:dyDescent="0.25">
      <c r="AA53641"/>
      <c r="AB53641"/>
      <c r="AC53641"/>
    </row>
    <row r="53642" spans="27:29" x14ac:dyDescent="0.25">
      <c r="AA53642"/>
      <c r="AB53642"/>
      <c r="AC53642"/>
    </row>
    <row r="53643" spans="27:29" x14ac:dyDescent="0.25">
      <c r="AA53643"/>
      <c r="AB53643"/>
      <c r="AC53643"/>
    </row>
    <row r="53644" spans="27:29" x14ac:dyDescent="0.25">
      <c r="AA53644"/>
      <c r="AB53644"/>
      <c r="AC53644"/>
    </row>
    <row r="53645" spans="27:29" x14ac:dyDescent="0.25">
      <c r="AA53645"/>
      <c r="AB53645"/>
      <c r="AC53645"/>
    </row>
    <row r="53646" spans="27:29" x14ac:dyDescent="0.25">
      <c r="AA53646"/>
      <c r="AB53646"/>
      <c r="AC53646"/>
    </row>
    <row r="53647" spans="27:29" x14ac:dyDescent="0.25">
      <c r="AA53647"/>
      <c r="AB53647"/>
      <c r="AC53647"/>
    </row>
    <row r="53648" spans="27:29" x14ac:dyDescent="0.25">
      <c r="AA53648"/>
      <c r="AB53648"/>
      <c r="AC53648"/>
    </row>
    <row r="53649" spans="27:29" x14ac:dyDescent="0.25">
      <c r="AA53649"/>
      <c r="AB53649"/>
      <c r="AC53649"/>
    </row>
    <row r="53650" spans="27:29" x14ac:dyDescent="0.25">
      <c r="AA53650"/>
      <c r="AB53650"/>
      <c r="AC53650"/>
    </row>
    <row r="53651" spans="27:29" x14ac:dyDescent="0.25">
      <c r="AA53651"/>
      <c r="AB53651"/>
      <c r="AC53651"/>
    </row>
    <row r="53652" spans="27:29" x14ac:dyDescent="0.25">
      <c r="AA53652"/>
      <c r="AB53652"/>
      <c r="AC53652"/>
    </row>
    <row r="53653" spans="27:29" x14ac:dyDescent="0.25">
      <c r="AA53653"/>
      <c r="AB53653"/>
      <c r="AC53653"/>
    </row>
    <row r="53654" spans="27:29" x14ac:dyDescent="0.25">
      <c r="AA53654"/>
      <c r="AB53654"/>
      <c r="AC53654"/>
    </row>
    <row r="53655" spans="27:29" x14ac:dyDescent="0.25">
      <c r="AA53655"/>
      <c r="AB53655"/>
      <c r="AC53655"/>
    </row>
    <row r="53656" spans="27:29" x14ac:dyDescent="0.25">
      <c r="AA53656"/>
      <c r="AB53656"/>
      <c r="AC53656"/>
    </row>
    <row r="53657" spans="27:29" x14ac:dyDescent="0.25">
      <c r="AA53657"/>
      <c r="AB53657"/>
      <c r="AC53657"/>
    </row>
    <row r="53658" spans="27:29" x14ac:dyDescent="0.25">
      <c r="AA53658"/>
      <c r="AB53658"/>
      <c r="AC53658"/>
    </row>
    <row r="53659" spans="27:29" x14ac:dyDescent="0.25">
      <c r="AA53659"/>
      <c r="AB53659"/>
      <c r="AC53659"/>
    </row>
    <row r="53660" spans="27:29" x14ac:dyDescent="0.25">
      <c r="AA53660"/>
      <c r="AB53660"/>
      <c r="AC53660"/>
    </row>
    <row r="53661" spans="27:29" x14ac:dyDescent="0.25">
      <c r="AA53661"/>
      <c r="AB53661"/>
      <c r="AC53661"/>
    </row>
    <row r="53662" spans="27:29" x14ac:dyDescent="0.25">
      <c r="AA53662"/>
      <c r="AB53662"/>
      <c r="AC53662"/>
    </row>
    <row r="53663" spans="27:29" x14ac:dyDescent="0.25">
      <c r="AA53663"/>
      <c r="AB53663"/>
      <c r="AC53663"/>
    </row>
    <row r="53664" spans="27:29" x14ac:dyDescent="0.25">
      <c r="AA53664"/>
      <c r="AB53664"/>
      <c r="AC53664"/>
    </row>
    <row r="53665" spans="27:29" x14ac:dyDescent="0.25">
      <c r="AA53665"/>
      <c r="AB53665"/>
      <c r="AC53665"/>
    </row>
    <row r="53666" spans="27:29" x14ac:dyDescent="0.25">
      <c r="AA53666"/>
      <c r="AB53666"/>
      <c r="AC53666"/>
    </row>
    <row r="53667" spans="27:29" x14ac:dyDescent="0.25">
      <c r="AA53667"/>
      <c r="AB53667"/>
      <c r="AC53667"/>
    </row>
    <row r="53668" spans="27:29" x14ac:dyDescent="0.25">
      <c r="AA53668"/>
      <c r="AB53668"/>
      <c r="AC53668"/>
    </row>
    <row r="53669" spans="27:29" x14ac:dyDescent="0.25">
      <c r="AA53669"/>
      <c r="AB53669"/>
      <c r="AC53669"/>
    </row>
    <row r="53670" spans="27:29" x14ac:dyDescent="0.25">
      <c r="AA53670"/>
      <c r="AB53670"/>
      <c r="AC53670"/>
    </row>
    <row r="53671" spans="27:29" x14ac:dyDescent="0.25">
      <c r="AA53671"/>
      <c r="AB53671"/>
      <c r="AC53671"/>
    </row>
    <row r="53672" spans="27:29" x14ac:dyDescent="0.25">
      <c r="AA53672"/>
      <c r="AB53672"/>
      <c r="AC53672"/>
    </row>
    <row r="53673" spans="27:29" x14ac:dyDescent="0.25">
      <c r="AA53673"/>
      <c r="AB53673"/>
      <c r="AC53673"/>
    </row>
    <row r="53674" spans="27:29" x14ac:dyDescent="0.25">
      <c r="AA53674"/>
      <c r="AB53674"/>
      <c r="AC53674"/>
    </row>
    <row r="53675" spans="27:29" x14ac:dyDescent="0.25">
      <c r="AA53675"/>
      <c r="AB53675"/>
      <c r="AC53675"/>
    </row>
    <row r="53676" spans="27:29" x14ac:dyDescent="0.25">
      <c r="AA53676"/>
      <c r="AB53676"/>
      <c r="AC53676"/>
    </row>
    <row r="53677" spans="27:29" x14ac:dyDescent="0.25">
      <c r="AA53677"/>
      <c r="AB53677"/>
      <c r="AC53677"/>
    </row>
    <row r="53678" spans="27:29" x14ac:dyDescent="0.25">
      <c r="AA53678"/>
      <c r="AB53678"/>
      <c r="AC53678"/>
    </row>
    <row r="53679" spans="27:29" x14ac:dyDescent="0.25">
      <c r="AA53679"/>
      <c r="AB53679"/>
      <c r="AC53679"/>
    </row>
    <row r="53680" spans="27:29" x14ac:dyDescent="0.25">
      <c r="AA53680"/>
      <c r="AB53680"/>
      <c r="AC53680"/>
    </row>
    <row r="53681" spans="27:29" x14ac:dyDescent="0.25">
      <c r="AA53681"/>
      <c r="AB53681"/>
      <c r="AC53681"/>
    </row>
    <row r="53682" spans="27:29" x14ac:dyDescent="0.25">
      <c r="AA53682"/>
      <c r="AB53682"/>
      <c r="AC53682"/>
    </row>
    <row r="53683" spans="27:29" x14ac:dyDescent="0.25">
      <c r="AA53683"/>
      <c r="AB53683"/>
      <c r="AC53683"/>
    </row>
    <row r="53684" spans="27:29" x14ac:dyDescent="0.25">
      <c r="AA53684"/>
      <c r="AB53684"/>
      <c r="AC53684"/>
    </row>
    <row r="53685" spans="27:29" x14ac:dyDescent="0.25">
      <c r="AA53685"/>
      <c r="AB53685"/>
      <c r="AC53685"/>
    </row>
    <row r="53686" spans="27:29" x14ac:dyDescent="0.25">
      <c r="AA53686"/>
      <c r="AB53686"/>
      <c r="AC53686"/>
    </row>
    <row r="53687" spans="27:29" x14ac:dyDescent="0.25">
      <c r="AA53687"/>
      <c r="AB53687"/>
      <c r="AC53687"/>
    </row>
    <row r="53688" spans="27:29" x14ac:dyDescent="0.25">
      <c r="AA53688"/>
      <c r="AB53688"/>
      <c r="AC53688"/>
    </row>
    <row r="53689" spans="27:29" x14ac:dyDescent="0.25">
      <c r="AA53689"/>
      <c r="AB53689"/>
      <c r="AC53689"/>
    </row>
    <row r="53690" spans="27:29" x14ac:dyDescent="0.25">
      <c r="AA53690"/>
      <c r="AB53690"/>
      <c r="AC53690"/>
    </row>
    <row r="53691" spans="27:29" x14ac:dyDescent="0.25">
      <c r="AA53691"/>
      <c r="AB53691"/>
      <c r="AC53691"/>
    </row>
    <row r="53692" spans="27:29" x14ac:dyDescent="0.25">
      <c r="AA53692"/>
      <c r="AB53692"/>
      <c r="AC53692"/>
    </row>
    <row r="53693" spans="27:29" x14ac:dyDescent="0.25">
      <c r="AA53693"/>
      <c r="AB53693"/>
      <c r="AC53693"/>
    </row>
    <row r="53694" spans="27:29" x14ac:dyDescent="0.25">
      <c r="AA53694"/>
      <c r="AB53694"/>
      <c r="AC53694"/>
    </row>
    <row r="53695" spans="27:29" x14ac:dyDescent="0.25">
      <c r="AA53695"/>
      <c r="AB53695"/>
      <c r="AC53695"/>
    </row>
    <row r="53696" spans="27:29" x14ac:dyDescent="0.25">
      <c r="AA53696"/>
      <c r="AB53696"/>
      <c r="AC53696"/>
    </row>
    <row r="53697" spans="27:29" x14ac:dyDescent="0.25">
      <c r="AA53697"/>
      <c r="AB53697"/>
      <c r="AC53697"/>
    </row>
    <row r="53698" spans="27:29" x14ac:dyDescent="0.25">
      <c r="AA53698"/>
      <c r="AB53698"/>
      <c r="AC53698"/>
    </row>
    <row r="53699" spans="27:29" x14ac:dyDescent="0.25">
      <c r="AA53699"/>
      <c r="AB53699"/>
      <c r="AC53699"/>
    </row>
    <row r="53700" spans="27:29" x14ac:dyDescent="0.25">
      <c r="AA53700"/>
      <c r="AB53700"/>
      <c r="AC53700"/>
    </row>
    <row r="53701" spans="27:29" x14ac:dyDescent="0.25">
      <c r="AA53701"/>
      <c r="AB53701"/>
      <c r="AC53701"/>
    </row>
    <row r="53702" spans="27:29" x14ac:dyDescent="0.25">
      <c r="AA53702"/>
      <c r="AB53702"/>
      <c r="AC53702"/>
    </row>
    <row r="53703" spans="27:29" x14ac:dyDescent="0.25">
      <c r="AA53703"/>
      <c r="AB53703"/>
      <c r="AC53703"/>
    </row>
    <row r="53704" spans="27:29" x14ac:dyDescent="0.25">
      <c r="AA53704"/>
      <c r="AB53704"/>
      <c r="AC53704"/>
    </row>
    <row r="53705" spans="27:29" x14ac:dyDescent="0.25">
      <c r="AA53705"/>
      <c r="AB53705"/>
      <c r="AC53705"/>
    </row>
    <row r="53706" spans="27:29" x14ac:dyDescent="0.25">
      <c r="AA53706"/>
      <c r="AB53706"/>
      <c r="AC53706"/>
    </row>
    <row r="53707" spans="27:29" x14ac:dyDescent="0.25">
      <c r="AA53707"/>
      <c r="AB53707"/>
      <c r="AC53707"/>
    </row>
    <row r="53708" spans="27:29" x14ac:dyDescent="0.25">
      <c r="AA53708"/>
      <c r="AB53708"/>
      <c r="AC53708"/>
    </row>
    <row r="53709" spans="27:29" x14ac:dyDescent="0.25">
      <c r="AA53709"/>
      <c r="AB53709"/>
      <c r="AC53709"/>
    </row>
    <row r="53710" spans="27:29" x14ac:dyDescent="0.25">
      <c r="AA53710"/>
      <c r="AB53710"/>
      <c r="AC53710"/>
    </row>
    <row r="53711" spans="27:29" x14ac:dyDescent="0.25">
      <c r="AA53711"/>
      <c r="AB53711"/>
      <c r="AC53711"/>
    </row>
    <row r="53712" spans="27:29" x14ac:dyDescent="0.25">
      <c r="AA53712"/>
      <c r="AB53712"/>
      <c r="AC53712"/>
    </row>
    <row r="53713" spans="27:29" x14ac:dyDescent="0.25">
      <c r="AA53713"/>
      <c r="AB53713"/>
      <c r="AC53713"/>
    </row>
    <row r="53714" spans="27:29" x14ac:dyDescent="0.25">
      <c r="AA53714"/>
      <c r="AB53714"/>
      <c r="AC53714"/>
    </row>
    <row r="53715" spans="27:29" x14ac:dyDescent="0.25">
      <c r="AA53715"/>
      <c r="AB53715"/>
      <c r="AC53715"/>
    </row>
    <row r="53716" spans="27:29" x14ac:dyDescent="0.25">
      <c r="AA53716"/>
      <c r="AB53716"/>
      <c r="AC53716"/>
    </row>
    <row r="53717" spans="27:29" x14ac:dyDescent="0.25">
      <c r="AA53717"/>
      <c r="AB53717"/>
      <c r="AC53717"/>
    </row>
    <row r="53718" spans="27:29" x14ac:dyDescent="0.25">
      <c r="AA53718"/>
      <c r="AB53718"/>
      <c r="AC53718"/>
    </row>
    <row r="53719" spans="27:29" x14ac:dyDescent="0.25">
      <c r="AA53719"/>
      <c r="AB53719"/>
      <c r="AC53719"/>
    </row>
    <row r="53720" spans="27:29" x14ac:dyDescent="0.25">
      <c r="AA53720"/>
      <c r="AB53720"/>
      <c r="AC53720"/>
    </row>
    <row r="53721" spans="27:29" x14ac:dyDescent="0.25">
      <c r="AA53721"/>
      <c r="AB53721"/>
      <c r="AC53721"/>
    </row>
    <row r="53722" spans="27:29" x14ac:dyDescent="0.25">
      <c r="AA53722"/>
      <c r="AB53722"/>
      <c r="AC53722"/>
    </row>
    <row r="53723" spans="27:29" x14ac:dyDescent="0.25">
      <c r="AA53723"/>
      <c r="AB53723"/>
      <c r="AC53723"/>
    </row>
    <row r="53724" spans="27:29" x14ac:dyDescent="0.25">
      <c r="AA53724"/>
      <c r="AB53724"/>
      <c r="AC53724"/>
    </row>
    <row r="53725" spans="27:29" x14ac:dyDescent="0.25">
      <c r="AA53725"/>
      <c r="AB53725"/>
      <c r="AC53725"/>
    </row>
    <row r="53726" spans="27:29" x14ac:dyDescent="0.25">
      <c r="AA53726"/>
      <c r="AB53726"/>
      <c r="AC53726"/>
    </row>
    <row r="53727" spans="27:29" x14ac:dyDescent="0.25">
      <c r="AA53727"/>
      <c r="AB53727"/>
      <c r="AC53727"/>
    </row>
    <row r="53728" spans="27:29" x14ac:dyDescent="0.25">
      <c r="AA53728"/>
      <c r="AB53728"/>
      <c r="AC53728"/>
    </row>
    <row r="53729" spans="27:29" x14ac:dyDescent="0.25">
      <c r="AA53729"/>
      <c r="AB53729"/>
      <c r="AC53729"/>
    </row>
    <row r="53730" spans="27:29" x14ac:dyDescent="0.25">
      <c r="AA53730"/>
      <c r="AB53730"/>
      <c r="AC53730"/>
    </row>
    <row r="53731" spans="27:29" x14ac:dyDescent="0.25">
      <c r="AA53731"/>
      <c r="AB53731"/>
      <c r="AC53731"/>
    </row>
    <row r="53732" spans="27:29" x14ac:dyDescent="0.25">
      <c r="AA53732"/>
      <c r="AB53732"/>
      <c r="AC53732"/>
    </row>
    <row r="53733" spans="27:29" x14ac:dyDescent="0.25">
      <c r="AA53733"/>
      <c r="AB53733"/>
      <c r="AC53733"/>
    </row>
    <row r="53734" spans="27:29" x14ac:dyDescent="0.25">
      <c r="AA53734"/>
      <c r="AB53734"/>
      <c r="AC53734"/>
    </row>
    <row r="53735" spans="27:29" x14ac:dyDescent="0.25">
      <c r="AA53735"/>
      <c r="AB53735"/>
      <c r="AC53735"/>
    </row>
    <row r="53736" spans="27:29" x14ac:dyDescent="0.25">
      <c r="AA53736"/>
      <c r="AB53736"/>
      <c r="AC53736"/>
    </row>
    <row r="53737" spans="27:29" x14ac:dyDescent="0.25">
      <c r="AA53737"/>
      <c r="AB53737"/>
      <c r="AC53737"/>
    </row>
    <row r="53738" spans="27:29" x14ac:dyDescent="0.25">
      <c r="AA53738"/>
      <c r="AB53738"/>
      <c r="AC53738"/>
    </row>
    <row r="53739" spans="27:29" x14ac:dyDescent="0.25">
      <c r="AA53739"/>
      <c r="AB53739"/>
      <c r="AC53739"/>
    </row>
    <row r="53740" spans="27:29" x14ac:dyDescent="0.25">
      <c r="AA53740"/>
      <c r="AB53740"/>
      <c r="AC53740"/>
    </row>
    <row r="53741" spans="27:29" x14ac:dyDescent="0.25">
      <c r="AA53741"/>
      <c r="AB53741"/>
      <c r="AC53741"/>
    </row>
    <row r="53742" spans="27:29" x14ac:dyDescent="0.25">
      <c r="AA53742"/>
      <c r="AB53742"/>
      <c r="AC53742"/>
    </row>
    <row r="53743" spans="27:29" x14ac:dyDescent="0.25">
      <c r="AA53743"/>
      <c r="AB53743"/>
      <c r="AC53743"/>
    </row>
    <row r="53744" spans="27:29" x14ac:dyDescent="0.25">
      <c r="AA53744"/>
      <c r="AB53744"/>
      <c r="AC53744"/>
    </row>
    <row r="53745" spans="27:29" x14ac:dyDescent="0.25">
      <c r="AA53745"/>
      <c r="AB53745"/>
      <c r="AC53745"/>
    </row>
    <row r="53746" spans="27:29" x14ac:dyDescent="0.25">
      <c r="AA53746"/>
      <c r="AB53746"/>
      <c r="AC53746"/>
    </row>
    <row r="53747" spans="27:29" x14ac:dyDescent="0.25">
      <c r="AA53747"/>
      <c r="AB53747"/>
      <c r="AC53747"/>
    </row>
    <row r="53748" spans="27:29" x14ac:dyDescent="0.25">
      <c r="AA53748"/>
      <c r="AB53748"/>
      <c r="AC53748"/>
    </row>
    <row r="53749" spans="27:29" x14ac:dyDescent="0.25">
      <c r="AA53749"/>
      <c r="AB53749"/>
      <c r="AC53749"/>
    </row>
    <row r="53750" spans="27:29" x14ac:dyDescent="0.25">
      <c r="AA53750"/>
      <c r="AB53750"/>
      <c r="AC53750"/>
    </row>
    <row r="53751" spans="27:29" x14ac:dyDescent="0.25">
      <c r="AA53751"/>
      <c r="AB53751"/>
      <c r="AC53751"/>
    </row>
    <row r="53752" spans="27:29" x14ac:dyDescent="0.25">
      <c r="AA53752"/>
      <c r="AB53752"/>
      <c r="AC53752"/>
    </row>
    <row r="53753" spans="27:29" x14ac:dyDescent="0.25">
      <c r="AA53753"/>
      <c r="AB53753"/>
      <c r="AC53753"/>
    </row>
    <row r="53754" spans="27:29" x14ac:dyDescent="0.25">
      <c r="AA53754"/>
      <c r="AB53754"/>
      <c r="AC53754"/>
    </row>
    <row r="53755" spans="27:29" x14ac:dyDescent="0.25">
      <c r="AA53755"/>
      <c r="AB53755"/>
      <c r="AC53755"/>
    </row>
    <row r="53756" spans="27:29" x14ac:dyDescent="0.25">
      <c r="AA53756"/>
      <c r="AB53756"/>
      <c r="AC53756"/>
    </row>
    <row r="53757" spans="27:29" x14ac:dyDescent="0.25">
      <c r="AA53757"/>
      <c r="AB53757"/>
      <c r="AC53757"/>
    </row>
    <row r="53758" spans="27:29" x14ac:dyDescent="0.25">
      <c r="AA53758"/>
      <c r="AB53758"/>
      <c r="AC53758"/>
    </row>
    <row r="53759" spans="27:29" x14ac:dyDescent="0.25">
      <c r="AA53759"/>
      <c r="AB53759"/>
      <c r="AC53759"/>
    </row>
    <row r="53760" spans="27:29" x14ac:dyDescent="0.25">
      <c r="AA53760"/>
      <c r="AB53760"/>
      <c r="AC53760"/>
    </row>
    <row r="53761" spans="27:29" x14ac:dyDescent="0.25">
      <c r="AA53761"/>
      <c r="AB53761"/>
      <c r="AC53761"/>
    </row>
    <row r="53762" spans="27:29" x14ac:dyDescent="0.25">
      <c r="AA53762"/>
      <c r="AB53762"/>
      <c r="AC53762"/>
    </row>
    <row r="53763" spans="27:29" x14ac:dyDescent="0.25">
      <c r="AA53763"/>
      <c r="AB53763"/>
      <c r="AC53763"/>
    </row>
    <row r="53764" spans="27:29" x14ac:dyDescent="0.25">
      <c r="AA53764"/>
      <c r="AB53764"/>
      <c r="AC53764"/>
    </row>
    <row r="53765" spans="27:29" x14ac:dyDescent="0.25">
      <c r="AA53765"/>
      <c r="AB53765"/>
      <c r="AC53765"/>
    </row>
    <row r="53766" spans="27:29" x14ac:dyDescent="0.25">
      <c r="AA53766"/>
      <c r="AB53766"/>
      <c r="AC53766"/>
    </row>
    <row r="53767" spans="27:29" x14ac:dyDescent="0.25">
      <c r="AA53767"/>
      <c r="AB53767"/>
      <c r="AC53767"/>
    </row>
    <row r="53768" spans="27:29" x14ac:dyDescent="0.25">
      <c r="AA53768"/>
      <c r="AB53768"/>
      <c r="AC53768"/>
    </row>
    <row r="53769" spans="27:29" x14ac:dyDescent="0.25">
      <c r="AA53769"/>
      <c r="AB53769"/>
      <c r="AC53769"/>
    </row>
    <row r="53770" spans="27:29" x14ac:dyDescent="0.25">
      <c r="AA53770"/>
      <c r="AB53770"/>
      <c r="AC53770"/>
    </row>
    <row r="53771" spans="27:29" x14ac:dyDescent="0.25">
      <c r="AA53771"/>
      <c r="AB53771"/>
      <c r="AC53771"/>
    </row>
    <row r="53772" spans="27:29" x14ac:dyDescent="0.25">
      <c r="AA53772"/>
      <c r="AB53772"/>
      <c r="AC53772"/>
    </row>
    <row r="53773" spans="27:29" x14ac:dyDescent="0.25">
      <c r="AA53773"/>
      <c r="AB53773"/>
      <c r="AC53773"/>
    </row>
    <row r="53774" spans="27:29" x14ac:dyDescent="0.25">
      <c r="AA53774"/>
      <c r="AB53774"/>
      <c r="AC53774"/>
    </row>
    <row r="53775" spans="27:29" x14ac:dyDescent="0.25">
      <c r="AA53775"/>
      <c r="AB53775"/>
      <c r="AC53775"/>
    </row>
    <row r="53776" spans="27:29" x14ac:dyDescent="0.25">
      <c r="AA53776"/>
      <c r="AB53776"/>
      <c r="AC53776"/>
    </row>
    <row r="53777" spans="27:29" x14ac:dyDescent="0.25">
      <c r="AA53777"/>
      <c r="AB53777"/>
      <c r="AC53777"/>
    </row>
    <row r="53778" spans="27:29" x14ac:dyDescent="0.25">
      <c r="AA53778"/>
      <c r="AB53778"/>
      <c r="AC53778"/>
    </row>
    <row r="53779" spans="27:29" x14ac:dyDescent="0.25">
      <c r="AA53779"/>
      <c r="AB53779"/>
      <c r="AC53779"/>
    </row>
    <row r="53780" spans="27:29" x14ac:dyDescent="0.25">
      <c r="AA53780"/>
      <c r="AB53780"/>
      <c r="AC53780"/>
    </row>
    <row r="53781" spans="27:29" x14ac:dyDescent="0.25">
      <c r="AA53781"/>
      <c r="AB53781"/>
      <c r="AC53781"/>
    </row>
    <row r="53782" spans="27:29" x14ac:dyDescent="0.25">
      <c r="AA53782"/>
      <c r="AB53782"/>
      <c r="AC53782"/>
    </row>
    <row r="53783" spans="27:29" x14ac:dyDescent="0.25">
      <c r="AA53783"/>
      <c r="AB53783"/>
      <c r="AC53783"/>
    </row>
    <row r="53784" spans="27:29" x14ac:dyDescent="0.25">
      <c r="AA53784"/>
      <c r="AB53784"/>
      <c r="AC53784"/>
    </row>
    <row r="53785" spans="27:29" x14ac:dyDescent="0.25">
      <c r="AA53785"/>
      <c r="AB53785"/>
      <c r="AC53785"/>
    </row>
    <row r="53786" spans="27:29" x14ac:dyDescent="0.25">
      <c r="AA53786"/>
      <c r="AB53786"/>
      <c r="AC53786"/>
    </row>
    <row r="53787" spans="27:29" x14ac:dyDescent="0.25">
      <c r="AA53787"/>
      <c r="AB53787"/>
      <c r="AC53787"/>
    </row>
    <row r="53788" spans="27:29" x14ac:dyDescent="0.25">
      <c r="AA53788"/>
      <c r="AB53788"/>
      <c r="AC53788"/>
    </row>
    <row r="53789" spans="27:29" x14ac:dyDescent="0.25">
      <c r="AA53789"/>
      <c r="AB53789"/>
      <c r="AC53789"/>
    </row>
    <row r="53790" spans="27:29" x14ac:dyDescent="0.25">
      <c r="AA53790"/>
      <c r="AB53790"/>
      <c r="AC53790"/>
    </row>
    <row r="53791" spans="27:29" x14ac:dyDescent="0.25">
      <c r="AA53791"/>
      <c r="AB53791"/>
      <c r="AC53791"/>
    </row>
    <row r="53792" spans="27:29" x14ac:dyDescent="0.25">
      <c r="AA53792"/>
      <c r="AB53792"/>
      <c r="AC53792"/>
    </row>
    <row r="53793" spans="27:29" x14ac:dyDescent="0.25">
      <c r="AA53793"/>
      <c r="AB53793"/>
      <c r="AC53793"/>
    </row>
    <row r="53794" spans="27:29" x14ac:dyDescent="0.25">
      <c r="AA53794"/>
      <c r="AB53794"/>
      <c r="AC53794"/>
    </row>
    <row r="53795" spans="27:29" x14ac:dyDescent="0.25">
      <c r="AA53795"/>
      <c r="AB53795"/>
      <c r="AC53795"/>
    </row>
    <row r="53796" spans="27:29" x14ac:dyDescent="0.25">
      <c r="AA53796"/>
      <c r="AB53796"/>
      <c r="AC53796"/>
    </row>
    <row r="53797" spans="27:29" x14ac:dyDescent="0.25">
      <c r="AA53797"/>
      <c r="AB53797"/>
      <c r="AC53797"/>
    </row>
    <row r="53798" spans="27:29" x14ac:dyDescent="0.25">
      <c r="AA53798"/>
      <c r="AB53798"/>
      <c r="AC53798"/>
    </row>
    <row r="53799" spans="27:29" x14ac:dyDescent="0.25">
      <c r="AA53799"/>
      <c r="AB53799"/>
      <c r="AC53799"/>
    </row>
    <row r="53800" spans="27:29" x14ac:dyDescent="0.25">
      <c r="AA53800"/>
      <c r="AB53800"/>
      <c r="AC53800"/>
    </row>
    <row r="53801" spans="27:29" x14ac:dyDescent="0.25">
      <c r="AA53801"/>
      <c r="AB53801"/>
      <c r="AC53801"/>
    </row>
    <row r="53802" spans="27:29" x14ac:dyDescent="0.25">
      <c r="AA53802"/>
      <c r="AB53802"/>
      <c r="AC53802"/>
    </row>
    <row r="53803" spans="27:29" x14ac:dyDescent="0.25">
      <c r="AA53803"/>
      <c r="AB53803"/>
      <c r="AC53803"/>
    </row>
    <row r="53804" spans="27:29" x14ac:dyDescent="0.25">
      <c r="AA53804"/>
      <c r="AB53804"/>
      <c r="AC53804"/>
    </row>
    <row r="53805" spans="27:29" x14ac:dyDescent="0.25">
      <c r="AA53805"/>
      <c r="AB53805"/>
      <c r="AC53805"/>
    </row>
    <row r="53806" spans="27:29" x14ac:dyDescent="0.25">
      <c r="AA53806"/>
      <c r="AB53806"/>
      <c r="AC53806"/>
    </row>
    <row r="53807" spans="27:29" x14ac:dyDescent="0.25">
      <c r="AA53807"/>
      <c r="AB53807"/>
      <c r="AC53807"/>
    </row>
    <row r="53808" spans="27:29" x14ac:dyDescent="0.25">
      <c r="AA53808"/>
      <c r="AB53808"/>
      <c r="AC53808"/>
    </row>
    <row r="53809" spans="27:29" x14ac:dyDescent="0.25">
      <c r="AA53809"/>
      <c r="AB53809"/>
      <c r="AC53809"/>
    </row>
    <row r="53810" spans="27:29" x14ac:dyDescent="0.25">
      <c r="AA53810"/>
      <c r="AB53810"/>
      <c r="AC53810"/>
    </row>
    <row r="53811" spans="27:29" x14ac:dyDescent="0.25">
      <c r="AA53811"/>
      <c r="AB53811"/>
      <c r="AC53811"/>
    </row>
    <row r="53812" spans="27:29" x14ac:dyDescent="0.25">
      <c r="AA53812"/>
      <c r="AB53812"/>
      <c r="AC53812"/>
    </row>
    <row r="53813" spans="27:29" x14ac:dyDescent="0.25">
      <c r="AA53813"/>
      <c r="AB53813"/>
      <c r="AC53813"/>
    </row>
    <row r="53814" spans="27:29" x14ac:dyDescent="0.25">
      <c r="AA53814"/>
      <c r="AB53814"/>
      <c r="AC53814"/>
    </row>
    <row r="53815" spans="27:29" x14ac:dyDescent="0.25">
      <c r="AA53815"/>
      <c r="AB53815"/>
      <c r="AC53815"/>
    </row>
    <row r="53816" spans="27:29" x14ac:dyDescent="0.25">
      <c r="AA53816"/>
      <c r="AB53816"/>
      <c r="AC53816"/>
    </row>
    <row r="53817" spans="27:29" x14ac:dyDescent="0.25">
      <c r="AA53817"/>
      <c r="AB53817"/>
      <c r="AC53817"/>
    </row>
    <row r="53818" spans="27:29" x14ac:dyDescent="0.25">
      <c r="AA53818"/>
      <c r="AB53818"/>
      <c r="AC53818"/>
    </row>
    <row r="53819" spans="27:29" x14ac:dyDescent="0.25">
      <c r="AA53819"/>
      <c r="AB53819"/>
      <c r="AC53819"/>
    </row>
    <row r="53820" spans="27:29" x14ac:dyDescent="0.25">
      <c r="AA53820"/>
      <c r="AB53820"/>
      <c r="AC53820"/>
    </row>
    <row r="53821" spans="27:29" x14ac:dyDescent="0.25">
      <c r="AA53821"/>
      <c r="AB53821"/>
      <c r="AC53821"/>
    </row>
    <row r="53822" spans="27:29" x14ac:dyDescent="0.25">
      <c r="AA53822"/>
      <c r="AB53822"/>
      <c r="AC53822"/>
    </row>
    <row r="53823" spans="27:29" x14ac:dyDescent="0.25">
      <c r="AA53823"/>
      <c r="AB53823"/>
      <c r="AC53823"/>
    </row>
    <row r="53824" spans="27:29" x14ac:dyDescent="0.25">
      <c r="AA53824"/>
      <c r="AB53824"/>
      <c r="AC53824"/>
    </row>
    <row r="53825" spans="27:29" x14ac:dyDescent="0.25">
      <c r="AA53825"/>
      <c r="AB53825"/>
      <c r="AC53825"/>
    </row>
    <row r="53826" spans="27:29" x14ac:dyDescent="0.25">
      <c r="AA53826"/>
      <c r="AB53826"/>
      <c r="AC53826"/>
    </row>
    <row r="53827" spans="27:29" x14ac:dyDescent="0.25">
      <c r="AA53827"/>
      <c r="AB53827"/>
      <c r="AC53827"/>
    </row>
    <row r="53828" spans="27:29" x14ac:dyDescent="0.25">
      <c r="AA53828"/>
      <c r="AB53828"/>
      <c r="AC53828"/>
    </row>
    <row r="53829" spans="27:29" x14ac:dyDescent="0.25">
      <c r="AA53829"/>
      <c r="AB53829"/>
      <c r="AC53829"/>
    </row>
    <row r="53830" spans="27:29" x14ac:dyDescent="0.25">
      <c r="AA53830"/>
      <c r="AB53830"/>
      <c r="AC53830"/>
    </row>
    <row r="53831" spans="27:29" x14ac:dyDescent="0.25">
      <c r="AA53831"/>
      <c r="AB53831"/>
      <c r="AC53831"/>
    </row>
    <row r="53832" spans="27:29" x14ac:dyDescent="0.25">
      <c r="AA53832"/>
      <c r="AB53832"/>
      <c r="AC53832"/>
    </row>
    <row r="53833" spans="27:29" x14ac:dyDescent="0.25">
      <c r="AA53833"/>
      <c r="AB53833"/>
      <c r="AC53833"/>
    </row>
    <row r="53834" spans="27:29" x14ac:dyDescent="0.25">
      <c r="AA53834"/>
      <c r="AB53834"/>
      <c r="AC53834"/>
    </row>
    <row r="53835" spans="27:29" x14ac:dyDescent="0.25">
      <c r="AA53835"/>
      <c r="AB53835"/>
      <c r="AC53835"/>
    </row>
    <row r="53836" spans="27:29" x14ac:dyDescent="0.25">
      <c r="AA53836"/>
      <c r="AB53836"/>
      <c r="AC53836"/>
    </row>
    <row r="53837" spans="27:29" x14ac:dyDescent="0.25">
      <c r="AA53837"/>
      <c r="AB53837"/>
      <c r="AC53837"/>
    </row>
    <row r="53838" spans="27:29" x14ac:dyDescent="0.25">
      <c r="AA53838"/>
      <c r="AB53838"/>
      <c r="AC53838"/>
    </row>
    <row r="53839" spans="27:29" x14ac:dyDescent="0.25">
      <c r="AA53839"/>
      <c r="AB53839"/>
      <c r="AC53839"/>
    </row>
    <row r="53840" spans="27:29" x14ac:dyDescent="0.25">
      <c r="AA53840"/>
      <c r="AB53840"/>
      <c r="AC53840"/>
    </row>
    <row r="53841" spans="27:29" x14ac:dyDescent="0.25">
      <c r="AA53841"/>
      <c r="AB53841"/>
      <c r="AC53841"/>
    </row>
    <row r="53842" spans="27:29" x14ac:dyDescent="0.25">
      <c r="AA53842"/>
      <c r="AB53842"/>
      <c r="AC53842"/>
    </row>
    <row r="53843" spans="27:29" x14ac:dyDescent="0.25">
      <c r="AA53843"/>
      <c r="AB53843"/>
      <c r="AC53843"/>
    </row>
    <row r="53844" spans="27:29" x14ac:dyDescent="0.25">
      <c r="AA53844"/>
      <c r="AB53844"/>
      <c r="AC53844"/>
    </row>
    <row r="53845" spans="27:29" x14ac:dyDescent="0.25">
      <c r="AA53845"/>
      <c r="AB53845"/>
      <c r="AC53845"/>
    </row>
    <row r="53846" spans="27:29" x14ac:dyDescent="0.25">
      <c r="AA53846"/>
      <c r="AB53846"/>
      <c r="AC53846"/>
    </row>
    <row r="53847" spans="27:29" x14ac:dyDescent="0.25">
      <c r="AA53847"/>
      <c r="AB53847"/>
      <c r="AC53847"/>
    </row>
    <row r="53848" spans="27:29" x14ac:dyDescent="0.25">
      <c r="AA53848"/>
      <c r="AB53848"/>
      <c r="AC53848"/>
    </row>
    <row r="53849" spans="27:29" x14ac:dyDescent="0.25">
      <c r="AA53849"/>
      <c r="AB53849"/>
      <c r="AC53849"/>
    </row>
    <row r="53850" spans="27:29" x14ac:dyDescent="0.25">
      <c r="AA53850"/>
      <c r="AB53850"/>
      <c r="AC53850"/>
    </row>
    <row r="53851" spans="27:29" x14ac:dyDescent="0.25">
      <c r="AA53851"/>
      <c r="AB53851"/>
      <c r="AC53851"/>
    </row>
    <row r="53852" spans="27:29" x14ac:dyDescent="0.25">
      <c r="AA53852"/>
      <c r="AB53852"/>
      <c r="AC53852"/>
    </row>
    <row r="53853" spans="27:29" x14ac:dyDescent="0.25">
      <c r="AA53853"/>
      <c r="AB53853"/>
      <c r="AC53853"/>
    </row>
    <row r="53854" spans="27:29" x14ac:dyDescent="0.25">
      <c r="AA53854"/>
      <c r="AB53854"/>
      <c r="AC53854"/>
    </row>
    <row r="53855" spans="27:29" x14ac:dyDescent="0.25">
      <c r="AA53855"/>
      <c r="AB53855"/>
      <c r="AC53855"/>
    </row>
    <row r="53856" spans="27:29" x14ac:dyDescent="0.25">
      <c r="AA53856"/>
      <c r="AB53856"/>
      <c r="AC53856"/>
    </row>
    <row r="53857" spans="27:29" x14ac:dyDescent="0.25">
      <c r="AA53857"/>
      <c r="AB53857"/>
      <c r="AC53857"/>
    </row>
    <row r="53858" spans="27:29" x14ac:dyDescent="0.25">
      <c r="AA53858"/>
      <c r="AB53858"/>
      <c r="AC53858"/>
    </row>
    <row r="53859" spans="27:29" x14ac:dyDescent="0.25">
      <c r="AA53859"/>
      <c r="AB53859"/>
      <c r="AC53859"/>
    </row>
    <row r="53860" spans="27:29" x14ac:dyDescent="0.25">
      <c r="AA53860"/>
      <c r="AB53860"/>
      <c r="AC53860"/>
    </row>
    <row r="53861" spans="27:29" x14ac:dyDescent="0.25">
      <c r="AA53861"/>
      <c r="AB53861"/>
      <c r="AC53861"/>
    </row>
    <row r="53862" spans="27:29" x14ac:dyDescent="0.25">
      <c r="AA53862"/>
      <c r="AB53862"/>
      <c r="AC53862"/>
    </row>
    <row r="53863" spans="27:29" x14ac:dyDescent="0.25">
      <c r="AA53863"/>
      <c r="AB53863"/>
      <c r="AC53863"/>
    </row>
    <row r="53864" spans="27:29" x14ac:dyDescent="0.25">
      <c r="AA53864"/>
      <c r="AB53864"/>
      <c r="AC53864"/>
    </row>
    <row r="53865" spans="27:29" x14ac:dyDescent="0.25">
      <c r="AA53865"/>
      <c r="AB53865"/>
      <c r="AC53865"/>
    </row>
    <row r="53866" spans="27:29" x14ac:dyDescent="0.25">
      <c r="AA53866"/>
      <c r="AB53866"/>
      <c r="AC53866"/>
    </row>
    <row r="53867" spans="27:29" x14ac:dyDescent="0.25">
      <c r="AA53867"/>
      <c r="AB53867"/>
      <c r="AC53867"/>
    </row>
    <row r="53868" spans="27:29" x14ac:dyDescent="0.25">
      <c r="AA53868"/>
      <c r="AB53868"/>
      <c r="AC53868"/>
    </row>
    <row r="53869" spans="27:29" x14ac:dyDescent="0.25">
      <c r="AA53869"/>
      <c r="AB53869"/>
      <c r="AC53869"/>
    </row>
    <row r="53870" spans="27:29" x14ac:dyDescent="0.25">
      <c r="AA53870"/>
      <c r="AB53870"/>
      <c r="AC53870"/>
    </row>
    <row r="53871" spans="27:29" x14ac:dyDescent="0.25">
      <c r="AA53871"/>
      <c r="AB53871"/>
      <c r="AC53871"/>
    </row>
    <row r="53872" spans="27:29" x14ac:dyDescent="0.25">
      <c r="AA53872"/>
      <c r="AB53872"/>
      <c r="AC53872"/>
    </row>
    <row r="53873" spans="27:29" x14ac:dyDescent="0.25">
      <c r="AA53873"/>
      <c r="AB53873"/>
      <c r="AC53873"/>
    </row>
    <row r="53874" spans="27:29" x14ac:dyDescent="0.25">
      <c r="AA53874"/>
      <c r="AB53874"/>
      <c r="AC53874"/>
    </row>
    <row r="53875" spans="27:29" x14ac:dyDescent="0.25">
      <c r="AA53875"/>
      <c r="AB53875"/>
      <c r="AC53875"/>
    </row>
    <row r="53876" spans="27:29" x14ac:dyDescent="0.25">
      <c r="AA53876"/>
      <c r="AB53876"/>
      <c r="AC53876"/>
    </row>
    <row r="53877" spans="27:29" x14ac:dyDescent="0.25">
      <c r="AA53877"/>
      <c r="AB53877"/>
      <c r="AC53877"/>
    </row>
    <row r="53878" spans="27:29" x14ac:dyDescent="0.25">
      <c r="AA53878"/>
      <c r="AB53878"/>
      <c r="AC53878"/>
    </row>
    <row r="53879" spans="27:29" x14ac:dyDescent="0.25">
      <c r="AA53879"/>
      <c r="AB53879"/>
      <c r="AC53879"/>
    </row>
    <row r="53880" spans="27:29" x14ac:dyDescent="0.25">
      <c r="AA53880"/>
      <c r="AB53880"/>
      <c r="AC53880"/>
    </row>
    <row r="53881" spans="27:29" x14ac:dyDescent="0.25">
      <c r="AA53881"/>
      <c r="AB53881"/>
      <c r="AC53881"/>
    </row>
    <row r="53882" spans="27:29" x14ac:dyDescent="0.25">
      <c r="AA53882"/>
      <c r="AB53882"/>
      <c r="AC53882"/>
    </row>
    <row r="53883" spans="27:29" x14ac:dyDescent="0.25">
      <c r="AA53883"/>
      <c r="AB53883"/>
      <c r="AC53883"/>
    </row>
    <row r="53884" spans="27:29" x14ac:dyDescent="0.25">
      <c r="AA53884"/>
      <c r="AB53884"/>
      <c r="AC53884"/>
    </row>
    <row r="53885" spans="27:29" x14ac:dyDescent="0.25">
      <c r="AA53885"/>
      <c r="AB53885"/>
      <c r="AC53885"/>
    </row>
    <row r="53886" spans="27:29" x14ac:dyDescent="0.25">
      <c r="AA53886"/>
      <c r="AB53886"/>
      <c r="AC53886"/>
    </row>
    <row r="53887" spans="27:29" x14ac:dyDescent="0.25">
      <c r="AA53887"/>
      <c r="AB53887"/>
      <c r="AC53887"/>
    </row>
    <row r="53888" spans="27:29" x14ac:dyDescent="0.25">
      <c r="AA53888"/>
      <c r="AB53888"/>
      <c r="AC53888"/>
    </row>
    <row r="53889" spans="27:29" x14ac:dyDescent="0.25">
      <c r="AA53889"/>
      <c r="AB53889"/>
      <c r="AC53889"/>
    </row>
    <row r="53890" spans="27:29" x14ac:dyDescent="0.25">
      <c r="AA53890"/>
      <c r="AB53890"/>
      <c r="AC53890"/>
    </row>
    <row r="53891" spans="27:29" x14ac:dyDescent="0.25">
      <c r="AA53891"/>
      <c r="AB53891"/>
      <c r="AC53891"/>
    </row>
    <row r="53892" spans="27:29" x14ac:dyDescent="0.25">
      <c r="AA53892"/>
      <c r="AB53892"/>
      <c r="AC53892"/>
    </row>
    <row r="53893" spans="27:29" x14ac:dyDescent="0.25">
      <c r="AA53893"/>
      <c r="AB53893"/>
      <c r="AC53893"/>
    </row>
    <row r="53894" spans="27:29" x14ac:dyDescent="0.25">
      <c r="AA53894"/>
      <c r="AB53894"/>
      <c r="AC53894"/>
    </row>
    <row r="53895" spans="27:29" x14ac:dyDescent="0.25">
      <c r="AA53895"/>
      <c r="AB53895"/>
      <c r="AC53895"/>
    </row>
    <row r="53896" spans="27:29" x14ac:dyDescent="0.25">
      <c r="AA53896"/>
      <c r="AB53896"/>
      <c r="AC53896"/>
    </row>
    <row r="53897" spans="27:29" x14ac:dyDescent="0.25">
      <c r="AA53897"/>
      <c r="AB53897"/>
      <c r="AC53897"/>
    </row>
    <row r="53898" spans="27:29" x14ac:dyDescent="0.25">
      <c r="AA53898"/>
      <c r="AB53898"/>
      <c r="AC53898"/>
    </row>
    <row r="53899" spans="27:29" x14ac:dyDescent="0.25">
      <c r="AA53899"/>
      <c r="AB53899"/>
      <c r="AC53899"/>
    </row>
    <row r="53900" spans="27:29" x14ac:dyDescent="0.25">
      <c r="AA53900"/>
      <c r="AB53900"/>
      <c r="AC53900"/>
    </row>
    <row r="53901" spans="27:29" x14ac:dyDescent="0.25">
      <c r="AA53901"/>
      <c r="AB53901"/>
      <c r="AC53901"/>
    </row>
    <row r="53902" spans="27:29" x14ac:dyDescent="0.25">
      <c r="AA53902"/>
      <c r="AB53902"/>
      <c r="AC53902"/>
    </row>
    <row r="53903" spans="27:29" x14ac:dyDescent="0.25">
      <c r="AA53903"/>
      <c r="AB53903"/>
      <c r="AC53903"/>
    </row>
    <row r="53904" spans="27:29" x14ac:dyDescent="0.25">
      <c r="AA53904"/>
      <c r="AB53904"/>
      <c r="AC53904"/>
    </row>
    <row r="53905" spans="27:29" x14ac:dyDescent="0.25">
      <c r="AA53905"/>
      <c r="AB53905"/>
      <c r="AC53905"/>
    </row>
    <row r="53906" spans="27:29" x14ac:dyDescent="0.25">
      <c r="AA53906"/>
      <c r="AB53906"/>
      <c r="AC53906"/>
    </row>
    <row r="53907" spans="27:29" x14ac:dyDescent="0.25">
      <c r="AA53907"/>
      <c r="AB53907"/>
      <c r="AC53907"/>
    </row>
    <row r="53908" spans="27:29" x14ac:dyDescent="0.25">
      <c r="AA53908"/>
      <c r="AB53908"/>
      <c r="AC53908"/>
    </row>
    <row r="53909" spans="27:29" x14ac:dyDescent="0.25">
      <c r="AA53909"/>
      <c r="AB53909"/>
      <c r="AC53909"/>
    </row>
    <row r="53910" spans="27:29" x14ac:dyDescent="0.25">
      <c r="AA53910"/>
      <c r="AB53910"/>
      <c r="AC53910"/>
    </row>
    <row r="53911" spans="27:29" x14ac:dyDescent="0.25">
      <c r="AA53911"/>
      <c r="AB53911"/>
      <c r="AC53911"/>
    </row>
    <row r="53912" spans="27:29" x14ac:dyDescent="0.25">
      <c r="AA53912"/>
      <c r="AB53912"/>
      <c r="AC53912"/>
    </row>
    <row r="53913" spans="27:29" x14ac:dyDescent="0.25">
      <c r="AA53913"/>
      <c r="AB53913"/>
      <c r="AC53913"/>
    </row>
    <row r="53914" spans="27:29" x14ac:dyDescent="0.25">
      <c r="AA53914"/>
      <c r="AB53914"/>
      <c r="AC53914"/>
    </row>
    <row r="53915" spans="27:29" x14ac:dyDescent="0.25">
      <c r="AA53915"/>
      <c r="AB53915"/>
      <c r="AC53915"/>
    </row>
    <row r="53916" spans="27:29" x14ac:dyDescent="0.25">
      <c r="AA53916"/>
      <c r="AB53916"/>
      <c r="AC53916"/>
    </row>
    <row r="53917" spans="27:29" x14ac:dyDescent="0.25">
      <c r="AA53917"/>
      <c r="AB53917"/>
      <c r="AC53917"/>
    </row>
    <row r="53918" spans="27:29" x14ac:dyDescent="0.25">
      <c r="AA53918"/>
      <c r="AB53918"/>
      <c r="AC53918"/>
    </row>
    <row r="53919" spans="27:29" x14ac:dyDescent="0.25">
      <c r="AA53919"/>
      <c r="AB53919"/>
      <c r="AC53919"/>
    </row>
    <row r="53920" spans="27:29" x14ac:dyDescent="0.25">
      <c r="AA53920"/>
      <c r="AB53920"/>
      <c r="AC53920"/>
    </row>
    <row r="53921" spans="27:29" x14ac:dyDescent="0.25">
      <c r="AA53921"/>
      <c r="AB53921"/>
      <c r="AC53921"/>
    </row>
    <row r="53922" spans="27:29" x14ac:dyDescent="0.25">
      <c r="AA53922"/>
      <c r="AB53922"/>
      <c r="AC53922"/>
    </row>
    <row r="53923" spans="27:29" x14ac:dyDescent="0.25">
      <c r="AA53923"/>
      <c r="AB53923"/>
      <c r="AC53923"/>
    </row>
    <row r="53924" spans="27:29" x14ac:dyDescent="0.25">
      <c r="AA53924"/>
      <c r="AB53924"/>
      <c r="AC53924"/>
    </row>
    <row r="53925" spans="27:29" x14ac:dyDescent="0.25">
      <c r="AA53925"/>
      <c r="AB53925"/>
      <c r="AC53925"/>
    </row>
    <row r="53926" spans="27:29" x14ac:dyDescent="0.25">
      <c r="AA53926"/>
      <c r="AB53926"/>
      <c r="AC53926"/>
    </row>
    <row r="53927" spans="27:29" x14ac:dyDescent="0.25">
      <c r="AA53927"/>
      <c r="AB53927"/>
      <c r="AC53927"/>
    </row>
    <row r="53928" spans="27:29" x14ac:dyDescent="0.25">
      <c r="AA53928"/>
      <c r="AB53928"/>
      <c r="AC53928"/>
    </row>
    <row r="53929" spans="27:29" x14ac:dyDescent="0.25">
      <c r="AA53929"/>
      <c r="AB53929"/>
      <c r="AC53929"/>
    </row>
    <row r="53930" spans="27:29" x14ac:dyDescent="0.25">
      <c r="AA53930"/>
      <c r="AB53930"/>
      <c r="AC53930"/>
    </row>
    <row r="53931" spans="27:29" x14ac:dyDescent="0.25">
      <c r="AA53931"/>
      <c r="AB53931"/>
      <c r="AC53931"/>
    </row>
    <row r="53932" spans="27:29" x14ac:dyDescent="0.25">
      <c r="AA53932"/>
      <c r="AB53932"/>
      <c r="AC53932"/>
    </row>
    <row r="53933" spans="27:29" x14ac:dyDescent="0.25">
      <c r="AA53933"/>
      <c r="AB53933"/>
      <c r="AC53933"/>
    </row>
    <row r="53934" spans="27:29" x14ac:dyDescent="0.25">
      <c r="AA53934"/>
      <c r="AB53934"/>
      <c r="AC53934"/>
    </row>
    <row r="53935" spans="27:29" x14ac:dyDescent="0.25">
      <c r="AA53935"/>
      <c r="AB53935"/>
      <c r="AC53935"/>
    </row>
    <row r="53936" spans="27:29" x14ac:dyDescent="0.25">
      <c r="AA53936"/>
      <c r="AB53936"/>
      <c r="AC53936"/>
    </row>
    <row r="53937" spans="27:29" x14ac:dyDescent="0.25">
      <c r="AA53937"/>
      <c r="AB53937"/>
      <c r="AC53937"/>
    </row>
    <row r="53938" spans="27:29" x14ac:dyDescent="0.25">
      <c r="AA53938"/>
      <c r="AB53938"/>
      <c r="AC53938"/>
    </row>
    <row r="53939" spans="27:29" x14ac:dyDescent="0.25">
      <c r="AA53939"/>
      <c r="AB53939"/>
      <c r="AC53939"/>
    </row>
    <row r="53940" spans="27:29" x14ac:dyDescent="0.25">
      <c r="AA53940"/>
      <c r="AB53940"/>
      <c r="AC53940"/>
    </row>
    <row r="53941" spans="27:29" x14ac:dyDescent="0.25">
      <c r="AA53941"/>
      <c r="AB53941"/>
      <c r="AC53941"/>
    </row>
    <row r="53942" spans="27:29" x14ac:dyDescent="0.25">
      <c r="AA53942"/>
      <c r="AB53942"/>
      <c r="AC53942"/>
    </row>
    <row r="53943" spans="27:29" x14ac:dyDescent="0.25">
      <c r="AA53943"/>
      <c r="AB53943"/>
      <c r="AC53943"/>
    </row>
    <row r="53944" spans="27:29" x14ac:dyDescent="0.25">
      <c r="AA53944"/>
      <c r="AB53944"/>
      <c r="AC53944"/>
    </row>
    <row r="53945" spans="27:29" x14ac:dyDescent="0.25">
      <c r="AA53945"/>
      <c r="AB53945"/>
      <c r="AC53945"/>
    </row>
    <row r="53946" spans="27:29" x14ac:dyDescent="0.25">
      <c r="AA53946"/>
      <c r="AB53946"/>
      <c r="AC53946"/>
    </row>
    <row r="53947" spans="27:29" x14ac:dyDescent="0.25">
      <c r="AA53947"/>
      <c r="AB53947"/>
      <c r="AC53947"/>
    </row>
    <row r="53948" spans="27:29" x14ac:dyDescent="0.25">
      <c r="AA53948"/>
      <c r="AB53948"/>
      <c r="AC53948"/>
    </row>
    <row r="53949" spans="27:29" x14ac:dyDescent="0.25">
      <c r="AA53949"/>
      <c r="AB53949"/>
      <c r="AC53949"/>
    </row>
    <row r="53950" spans="27:29" x14ac:dyDescent="0.25">
      <c r="AA53950"/>
      <c r="AB53950"/>
      <c r="AC53950"/>
    </row>
    <row r="53951" spans="27:29" x14ac:dyDescent="0.25">
      <c r="AA53951"/>
      <c r="AB53951"/>
      <c r="AC53951"/>
    </row>
    <row r="53952" spans="27:29" x14ac:dyDescent="0.25">
      <c r="AA53952"/>
      <c r="AB53952"/>
      <c r="AC53952"/>
    </row>
    <row r="53953" spans="27:29" x14ac:dyDescent="0.25">
      <c r="AA53953"/>
      <c r="AB53953"/>
      <c r="AC53953"/>
    </row>
    <row r="53954" spans="27:29" x14ac:dyDescent="0.25">
      <c r="AA53954"/>
      <c r="AB53954"/>
      <c r="AC53954"/>
    </row>
    <row r="53955" spans="27:29" x14ac:dyDescent="0.25">
      <c r="AA53955"/>
      <c r="AB53955"/>
      <c r="AC53955"/>
    </row>
    <row r="53956" spans="27:29" x14ac:dyDescent="0.25">
      <c r="AA53956"/>
      <c r="AB53956"/>
      <c r="AC53956"/>
    </row>
    <row r="53957" spans="27:29" x14ac:dyDescent="0.25">
      <c r="AA53957"/>
      <c r="AB53957"/>
      <c r="AC53957"/>
    </row>
    <row r="53958" spans="27:29" x14ac:dyDescent="0.25">
      <c r="AA53958"/>
      <c r="AB53958"/>
      <c r="AC53958"/>
    </row>
    <row r="53959" spans="27:29" x14ac:dyDescent="0.25">
      <c r="AA53959"/>
      <c r="AB53959"/>
      <c r="AC53959"/>
    </row>
    <row r="53960" spans="27:29" x14ac:dyDescent="0.25">
      <c r="AA53960"/>
      <c r="AB53960"/>
      <c r="AC53960"/>
    </row>
    <row r="53961" spans="27:29" x14ac:dyDescent="0.25">
      <c r="AA53961"/>
      <c r="AB53961"/>
      <c r="AC53961"/>
    </row>
    <row r="53962" spans="27:29" x14ac:dyDescent="0.25">
      <c r="AA53962"/>
      <c r="AB53962"/>
      <c r="AC53962"/>
    </row>
    <row r="53963" spans="27:29" x14ac:dyDescent="0.25">
      <c r="AA53963"/>
      <c r="AB53963"/>
      <c r="AC53963"/>
    </row>
    <row r="53964" spans="27:29" x14ac:dyDescent="0.25">
      <c r="AA53964"/>
      <c r="AB53964"/>
      <c r="AC53964"/>
    </row>
    <row r="53965" spans="27:29" x14ac:dyDescent="0.25">
      <c r="AA53965"/>
      <c r="AB53965"/>
      <c r="AC53965"/>
    </row>
    <row r="53966" spans="27:29" x14ac:dyDescent="0.25">
      <c r="AA53966"/>
      <c r="AB53966"/>
      <c r="AC53966"/>
    </row>
    <row r="53967" spans="27:29" x14ac:dyDescent="0.25">
      <c r="AA53967"/>
      <c r="AB53967"/>
      <c r="AC53967"/>
    </row>
    <row r="53968" spans="27:29" x14ac:dyDescent="0.25">
      <c r="AA53968"/>
      <c r="AB53968"/>
      <c r="AC53968"/>
    </row>
    <row r="53969" spans="27:29" x14ac:dyDescent="0.25">
      <c r="AA53969"/>
      <c r="AB53969"/>
      <c r="AC53969"/>
    </row>
    <row r="53970" spans="27:29" x14ac:dyDescent="0.25">
      <c r="AA53970"/>
      <c r="AB53970"/>
      <c r="AC53970"/>
    </row>
    <row r="53971" spans="27:29" x14ac:dyDescent="0.25">
      <c r="AA53971"/>
      <c r="AB53971"/>
      <c r="AC53971"/>
    </row>
    <row r="53972" spans="27:29" x14ac:dyDescent="0.25">
      <c r="AA53972"/>
      <c r="AB53972"/>
      <c r="AC53972"/>
    </row>
    <row r="53973" spans="27:29" x14ac:dyDescent="0.25">
      <c r="AA53973"/>
      <c r="AB53973"/>
      <c r="AC53973"/>
    </row>
    <row r="53974" spans="27:29" x14ac:dyDescent="0.25">
      <c r="AA53974"/>
      <c r="AB53974"/>
      <c r="AC53974"/>
    </row>
    <row r="53975" spans="27:29" x14ac:dyDescent="0.25">
      <c r="AA53975"/>
      <c r="AB53975"/>
      <c r="AC53975"/>
    </row>
    <row r="53976" spans="27:29" x14ac:dyDescent="0.25">
      <c r="AA53976"/>
      <c r="AB53976"/>
      <c r="AC53976"/>
    </row>
    <row r="53977" spans="27:29" x14ac:dyDescent="0.25">
      <c r="AA53977"/>
      <c r="AB53977"/>
      <c r="AC53977"/>
    </row>
    <row r="53978" spans="27:29" x14ac:dyDescent="0.25">
      <c r="AA53978"/>
      <c r="AB53978"/>
      <c r="AC53978"/>
    </row>
    <row r="53979" spans="27:29" x14ac:dyDescent="0.25">
      <c r="AA53979"/>
      <c r="AB53979"/>
      <c r="AC53979"/>
    </row>
    <row r="53980" spans="27:29" x14ac:dyDescent="0.25">
      <c r="AA53980"/>
      <c r="AB53980"/>
      <c r="AC53980"/>
    </row>
    <row r="53981" spans="27:29" x14ac:dyDescent="0.25">
      <c r="AA53981"/>
      <c r="AB53981"/>
      <c r="AC53981"/>
    </row>
    <row r="53982" spans="27:29" x14ac:dyDescent="0.25">
      <c r="AA53982"/>
      <c r="AB53982"/>
      <c r="AC53982"/>
    </row>
    <row r="53983" spans="27:29" x14ac:dyDescent="0.25">
      <c r="AA53983"/>
      <c r="AB53983"/>
      <c r="AC53983"/>
    </row>
    <row r="53984" spans="27:29" x14ac:dyDescent="0.25">
      <c r="AA53984"/>
      <c r="AB53984"/>
      <c r="AC53984"/>
    </row>
    <row r="53985" spans="27:29" x14ac:dyDescent="0.25">
      <c r="AA53985"/>
      <c r="AB53985"/>
      <c r="AC53985"/>
    </row>
    <row r="53986" spans="27:29" x14ac:dyDescent="0.25">
      <c r="AA53986"/>
      <c r="AB53986"/>
      <c r="AC53986"/>
    </row>
    <row r="53987" spans="27:29" x14ac:dyDescent="0.25">
      <c r="AA53987"/>
      <c r="AB53987"/>
      <c r="AC53987"/>
    </row>
    <row r="53988" spans="27:29" x14ac:dyDescent="0.25">
      <c r="AA53988"/>
      <c r="AB53988"/>
      <c r="AC53988"/>
    </row>
    <row r="53989" spans="27:29" x14ac:dyDescent="0.25">
      <c r="AA53989"/>
      <c r="AB53989"/>
      <c r="AC53989"/>
    </row>
    <row r="53990" spans="27:29" x14ac:dyDescent="0.25">
      <c r="AA53990"/>
      <c r="AB53990"/>
      <c r="AC53990"/>
    </row>
    <row r="53991" spans="27:29" x14ac:dyDescent="0.25">
      <c r="AA53991"/>
      <c r="AB53991"/>
      <c r="AC53991"/>
    </row>
    <row r="53992" spans="27:29" x14ac:dyDescent="0.25">
      <c r="AA53992"/>
      <c r="AB53992"/>
      <c r="AC53992"/>
    </row>
    <row r="53993" spans="27:29" x14ac:dyDescent="0.25">
      <c r="AA53993"/>
      <c r="AB53993"/>
      <c r="AC53993"/>
    </row>
    <row r="53994" spans="27:29" x14ac:dyDescent="0.25">
      <c r="AA53994"/>
      <c r="AB53994"/>
      <c r="AC53994"/>
    </row>
    <row r="53995" spans="27:29" x14ac:dyDescent="0.25">
      <c r="AA53995"/>
      <c r="AB53995"/>
      <c r="AC53995"/>
    </row>
    <row r="53996" spans="27:29" x14ac:dyDescent="0.25">
      <c r="AA53996"/>
      <c r="AB53996"/>
      <c r="AC53996"/>
    </row>
    <row r="53997" spans="27:29" x14ac:dyDescent="0.25">
      <c r="AA53997"/>
      <c r="AB53997"/>
      <c r="AC53997"/>
    </row>
    <row r="53998" spans="27:29" x14ac:dyDescent="0.25">
      <c r="AA53998"/>
      <c r="AB53998"/>
      <c r="AC53998"/>
    </row>
    <row r="53999" spans="27:29" x14ac:dyDescent="0.25">
      <c r="AA53999"/>
      <c r="AB53999"/>
      <c r="AC53999"/>
    </row>
    <row r="54000" spans="27:29" x14ac:dyDescent="0.25">
      <c r="AA54000"/>
      <c r="AB54000"/>
      <c r="AC54000"/>
    </row>
    <row r="54001" spans="27:29" x14ac:dyDescent="0.25">
      <c r="AA54001"/>
      <c r="AB54001"/>
      <c r="AC54001"/>
    </row>
    <row r="54002" spans="27:29" x14ac:dyDescent="0.25">
      <c r="AA54002"/>
      <c r="AB54002"/>
      <c r="AC54002"/>
    </row>
    <row r="54003" spans="27:29" x14ac:dyDescent="0.25">
      <c r="AA54003"/>
      <c r="AB54003"/>
      <c r="AC54003"/>
    </row>
    <row r="54004" spans="27:29" x14ac:dyDescent="0.25">
      <c r="AA54004"/>
      <c r="AB54004"/>
      <c r="AC54004"/>
    </row>
    <row r="54005" spans="27:29" x14ac:dyDescent="0.25">
      <c r="AA54005"/>
      <c r="AB54005"/>
      <c r="AC54005"/>
    </row>
    <row r="54006" spans="27:29" x14ac:dyDescent="0.25">
      <c r="AA54006"/>
      <c r="AB54006"/>
      <c r="AC54006"/>
    </row>
    <row r="54007" spans="27:29" x14ac:dyDescent="0.25">
      <c r="AA54007"/>
      <c r="AB54007"/>
      <c r="AC54007"/>
    </row>
    <row r="54008" spans="27:29" x14ac:dyDescent="0.25">
      <c r="AA54008"/>
      <c r="AB54008"/>
      <c r="AC54008"/>
    </row>
    <row r="54009" spans="27:29" x14ac:dyDescent="0.25">
      <c r="AA54009"/>
      <c r="AB54009"/>
      <c r="AC54009"/>
    </row>
    <row r="54010" spans="27:29" x14ac:dyDescent="0.25">
      <c r="AA54010"/>
      <c r="AB54010"/>
      <c r="AC54010"/>
    </row>
    <row r="54011" spans="27:29" x14ac:dyDescent="0.25">
      <c r="AA54011"/>
      <c r="AB54011"/>
      <c r="AC54011"/>
    </row>
    <row r="54012" spans="27:29" x14ac:dyDescent="0.25">
      <c r="AA54012"/>
      <c r="AB54012"/>
      <c r="AC54012"/>
    </row>
    <row r="54013" spans="27:29" x14ac:dyDescent="0.25">
      <c r="AA54013"/>
      <c r="AB54013"/>
      <c r="AC54013"/>
    </row>
    <row r="54014" spans="27:29" x14ac:dyDescent="0.25">
      <c r="AA54014"/>
      <c r="AB54014"/>
      <c r="AC54014"/>
    </row>
    <row r="54015" spans="27:29" x14ac:dyDescent="0.25">
      <c r="AA54015"/>
      <c r="AB54015"/>
      <c r="AC54015"/>
    </row>
    <row r="54016" spans="27:29" x14ac:dyDescent="0.25">
      <c r="AA54016"/>
      <c r="AB54016"/>
      <c r="AC54016"/>
    </row>
    <row r="54017" spans="27:29" x14ac:dyDescent="0.25">
      <c r="AA54017"/>
      <c r="AB54017"/>
      <c r="AC54017"/>
    </row>
    <row r="54018" spans="27:29" x14ac:dyDescent="0.25">
      <c r="AA54018"/>
      <c r="AB54018"/>
      <c r="AC54018"/>
    </row>
    <row r="54019" spans="27:29" x14ac:dyDescent="0.25">
      <c r="AA54019"/>
      <c r="AB54019"/>
      <c r="AC54019"/>
    </row>
    <row r="54020" spans="27:29" x14ac:dyDescent="0.25">
      <c r="AA54020"/>
      <c r="AB54020"/>
      <c r="AC54020"/>
    </row>
    <row r="54021" spans="27:29" x14ac:dyDescent="0.25">
      <c r="AA54021"/>
      <c r="AB54021"/>
      <c r="AC54021"/>
    </row>
    <row r="54022" spans="27:29" x14ac:dyDescent="0.25">
      <c r="AA54022"/>
      <c r="AB54022"/>
      <c r="AC54022"/>
    </row>
    <row r="54023" spans="27:29" x14ac:dyDescent="0.25">
      <c r="AA54023"/>
      <c r="AB54023"/>
      <c r="AC54023"/>
    </row>
    <row r="54024" spans="27:29" x14ac:dyDescent="0.25">
      <c r="AA54024"/>
      <c r="AB54024"/>
      <c r="AC54024"/>
    </row>
    <row r="54025" spans="27:29" x14ac:dyDescent="0.25">
      <c r="AA54025"/>
      <c r="AB54025"/>
      <c r="AC54025"/>
    </row>
    <row r="54026" spans="27:29" x14ac:dyDescent="0.25">
      <c r="AA54026"/>
      <c r="AB54026"/>
      <c r="AC54026"/>
    </row>
    <row r="54027" spans="27:29" x14ac:dyDescent="0.25">
      <c r="AA54027"/>
      <c r="AB54027"/>
      <c r="AC54027"/>
    </row>
    <row r="54028" spans="27:29" x14ac:dyDescent="0.25">
      <c r="AA54028"/>
      <c r="AB54028"/>
      <c r="AC54028"/>
    </row>
    <row r="54029" spans="27:29" x14ac:dyDescent="0.25">
      <c r="AA54029"/>
      <c r="AB54029"/>
      <c r="AC54029"/>
    </row>
    <row r="54030" spans="27:29" x14ac:dyDescent="0.25">
      <c r="AA54030"/>
      <c r="AB54030"/>
      <c r="AC54030"/>
    </row>
    <row r="54031" spans="27:29" x14ac:dyDescent="0.25">
      <c r="AA54031"/>
      <c r="AB54031"/>
      <c r="AC54031"/>
    </row>
    <row r="54032" spans="27:29" x14ac:dyDescent="0.25">
      <c r="AA54032"/>
      <c r="AB54032"/>
      <c r="AC54032"/>
    </row>
    <row r="54033" spans="27:29" x14ac:dyDescent="0.25">
      <c r="AA54033"/>
      <c r="AB54033"/>
      <c r="AC54033"/>
    </row>
    <row r="54034" spans="27:29" x14ac:dyDescent="0.25">
      <c r="AA54034"/>
      <c r="AB54034"/>
      <c r="AC54034"/>
    </row>
    <row r="54035" spans="27:29" x14ac:dyDescent="0.25">
      <c r="AA54035"/>
      <c r="AB54035"/>
      <c r="AC54035"/>
    </row>
    <row r="54036" spans="27:29" x14ac:dyDescent="0.25">
      <c r="AA54036"/>
      <c r="AB54036"/>
      <c r="AC54036"/>
    </row>
    <row r="54037" spans="27:29" x14ac:dyDescent="0.25">
      <c r="AA54037"/>
      <c r="AB54037"/>
      <c r="AC54037"/>
    </row>
    <row r="54038" spans="27:29" x14ac:dyDescent="0.25">
      <c r="AA54038"/>
      <c r="AB54038"/>
      <c r="AC54038"/>
    </row>
    <row r="54039" spans="27:29" x14ac:dyDescent="0.25">
      <c r="AA54039"/>
      <c r="AB54039"/>
      <c r="AC54039"/>
    </row>
    <row r="54040" spans="27:29" x14ac:dyDescent="0.25">
      <c r="AA54040"/>
      <c r="AB54040"/>
      <c r="AC54040"/>
    </row>
    <row r="54041" spans="27:29" x14ac:dyDescent="0.25">
      <c r="AA54041"/>
      <c r="AB54041"/>
      <c r="AC54041"/>
    </row>
    <row r="54042" spans="27:29" x14ac:dyDescent="0.25">
      <c r="AA54042"/>
      <c r="AB54042"/>
      <c r="AC54042"/>
    </row>
    <row r="54043" spans="27:29" x14ac:dyDescent="0.25">
      <c r="AA54043"/>
      <c r="AB54043"/>
      <c r="AC54043"/>
    </row>
    <row r="54044" spans="27:29" x14ac:dyDescent="0.25">
      <c r="AA54044"/>
      <c r="AB54044"/>
      <c r="AC54044"/>
    </row>
    <row r="54045" spans="27:29" x14ac:dyDescent="0.25">
      <c r="AA54045"/>
      <c r="AB54045"/>
      <c r="AC54045"/>
    </row>
    <row r="54046" spans="27:29" x14ac:dyDescent="0.25">
      <c r="AA54046"/>
      <c r="AB54046"/>
      <c r="AC54046"/>
    </row>
    <row r="54047" spans="27:29" x14ac:dyDescent="0.25">
      <c r="AA54047"/>
      <c r="AB54047"/>
      <c r="AC54047"/>
    </row>
    <row r="54048" spans="27:29" x14ac:dyDescent="0.25">
      <c r="AA54048"/>
      <c r="AB54048"/>
      <c r="AC54048"/>
    </row>
    <row r="54049" spans="27:29" x14ac:dyDescent="0.25">
      <c r="AA54049"/>
      <c r="AB54049"/>
      <c r="AC54049"/>
    </row>
    <row r="54050" spans="27:29" x14ac:dyDescent="0.25">
      <c r="AA54050"/>
      <c r="AB54050"/>
      <c r="AC54050"/>
    </row>
    <row r="54051" spans="27:29" x14ac:dyDescent="0.25">
      <c r="AA54051"/>
      <c r="AB54051"/>
      <c r="AC54051"/>
    </row>
    <row r="54052" spans="27:29" x14ac:dyDescent="0.25">
      <c r="AA54052"/>
      <c r="AB54052"/>
      <c r="AC54052"/>
    </row>
    <row r="54053" spans="27:29" x14ac:dyDescent="0.25">
      <c r="AA54053"/>
      <c r="AB54053"/>
      <c r="AC54053"/>
    </row>
    <row r="54054" spans="27:29" x14ac:dyDescent="0.25">
      <c r="AA54054"/>
      <c r="AB54054"/>
      <c r="AC54054"/>
    </row>
    <row r="54055" spans="27:29" x14ac:dyDescent="0.25">
      <c r="AA54055"/>
      <c r="AB54055"/>
      <c r="AC54055"/>
    </row>
    <row r="54056" spans="27:29" x14ac:dyDescent="0.25">
      <c r="AA54056"/>
      <c r="AB54056"/>
      <c r="AC54056"/>
    </row>
    <row r="54057" spans="27:29" x14ac:dyDescent="0.25">
      <c r="AA54057"/>
      <c r="AB54057"/>
      <c r="AC54057"/>
    </row>
    <row r="54058" spans="27:29" x14ac:dyDescent="0.25">
      <c r="AA54058"/>
      <c r="AB54058"/>
      <c r="AC54058"/>
    </row>
    <row r="54059" spans="27:29" x14ac:dyDescent="0.25">
      <c r="AA54059"/>
      <c r="AB54059"/>
      <c r="AC54059"/>
    </row>
    <row r="54060" spans="27:29" x14ac:dyDescent="0.25">
      <c r="AA54060"/>
      <c r="AB54060"/>
      <c r="AC54060"/>
    </row>
    <row r="54061" spans="27:29" x14ac:dyDescent="0.25">
      <c r="AA54061"/>
      <c r="AB54061"/>
      <c r="AC54061"/>
    </row>
    <row r="54062" spans="27:29" x14ac:dyDescent="0.25">
      <c r="AA54062"/>
      <c r="AB54062"/>
      <c r="AC54062"/>
    </row>
    <row r="54063" spans="27:29" x14ac:dyDescent="0.25">
      <c r="AA54063"/>
      <c r="AB54063"/>
      <c r="AC54063"/>
    </row>
    <row r="54064" spans="27:29" x14ac:dyDescent="0.25">
      <c r="AA54064"/>
      <c r="AB54064"/>
      <c r="AC54064"/>
    </row>
    <row r="54065" spans="27:29" x14ac:dyDescent="0.25">
      <c r="AA54065"/>
      <c r="AB54065"/>
      <c r="AC54065"/>
    </row>
    <row r="54066" spans="27:29" x14ac:dyDescent="0.25">
      <c r="AA54066"/>
      <c r="AB54066"/>
      <c r="AC54066"/>
    </row>
    <row r="54067" spans="27:29" x14ac:dyDescent="0.25">
      <c r="AA54067"/>
      <c r="AB54067"/>
      <c r="AC54067"/>
    </row>
    <row r="54068" spans="27:29" x14ac:dyDescent="0.25">
      <c r="AA54068"/>
      <c r="AB54068"/>
      <c r="AC54068"/>
    </row>
    <row r="54069" spans="27:29" x14ac:dyDescent="0.25">
      <c r="AA54069"/>
      <c r="AB54069"/>
      <c r="AC54069"/>
    </row>
    <row r="54070" spans="27:29" x14ac:dyDescent="0.25">
      <c r="AA54070"/>
      <c r="AB54070"/>
      <c r="AC54070"/>
    </row>
    <row r="54071" spans="27:29" x14ac:dyDescent="0.25">
      <c r="AA54071"/>
      <c r="AB54071"/>
      <c r="AC54071"/>
    </row>
    <row r="54072" spans="27:29" x14ac:dyDescent="0.25">
      <c r="AA54072"/>
      <c r="AB54072"/>
      <c r="AC54072"/>
    </row>
    <row r="54073" spans="27:29" x14ac:dyDescent="0.25">
      <c r="AA54073"/>
      <c r="AB54073"/>
      <c r="AC54073"/>
    </row>
    <row r="54074" spans="27:29" x14ac:dyDescent="0.25">
      <c r="AA54074"/>
      <c r="AB54074"/>
      <c r="AC54074"/>
    </row>
    <row r="54075" spans="27:29" x14ac:dyDescent="0.25">
      <c r="AA54075"/>
      <c r="AB54075"/>
      <c r="AC54075"/>
    </row>
    <row r="54076" spans="27:29" x14ac:dyDescent="0.25">
      <c r="AA54076"/>
      <c r="AB54076"/>
      <c r="AC54076"/>
    </row>
    <row r="54077" spans="27:29" x14ac:dyDescent="0.25">
      <c r="AA54077"/>
      <c r="AB54077"/>
      <c r="AC54077"/>
    </row>
    <row r="54078" spans="27:29" x14ac:dyDescent="0.25">
      <c r="AA54078"/>
      <c r="AB54078"/>
      <c r="AC54078"/>
    </row>
    <row r="54079" spans="27:29" x14ac:dyDescent="0.25">
      <c r="AA54079"/>
      <c r="AB54079"/>
      <c r="AC54079"/>
    </row>
    <row r="54080" spans="27:29" x14ac:dyDescent="0.25">
      <c r="AA54080"/>
      <c r="AB54080"/>
      <c r="AC54080"/>
    </row>
    <row r="54081" spans="27:29" x14ac:dyDescent="0.25">
      <c r="AA54081"/>
      <c r="AB54081"/>
      <c r="AC54081"/>
    </row>
    <row r="54082" spans="27:29" x14ac:dyDescent="0.25">
      <c r="AA54082"/>
      <c r="AB54082"/>
      <c r="AC54082"/>
    </row>
    <row r="54083" spans="27:29" x14ac:dyDescent="0.25">
      <c r="AA54083"/>
      <c r="AB54083"/>
      <c r="AC54083"/>
    </row>
    <row r="54084" spans="27:29" x14ac:dyDescent="0.25">
      <c r="AA54084"/>
      <c r="AB54084"/>
      <c r="AC54084"/>
    </row>
    <row r="54085" spans="27:29" x14ac:dyDescent="0.25">
      <c r="AA54085"/>
      <c r="AB54085"/>
      <c r="AC54085"/>
    </row>
    <row r="54086" spans="27:29" x14ac:dyDescent="0.25">
      <c r="AA54086"/>
      <c r="AB54086"/>
      <c r="AC54086"/>
    </row>
    <row r="54087" spans="27:29" x14ac:dyDescent="0.25">
      <c r="AA54087"/>
      <c r="AB54087"/>
      <c r="AC54087"/>
    </row>
    <row r="54088" spans="27:29" x14ac:dyDescent="0.25">
      <c r="AA54088"/>
      <c r="AB54088"/>
      <c r="AC54088"/>
    </row>
    <row r="54089" spans="27:29" x14ac:dyDescent="0.25">
      <c r="AA54089"/>
      <c r="AB54089"/>
      <c r="AC54089"/>
    </row>
    <row r="54090" spans="27:29" x14ac:dyDescent="0.25">
      <c r="AA54090"/>
      <c r="AB54090"/>
      <c r="AC54090"/>
    </row>
    <row r="54091" spans="27:29" x14ac:dyDescent="0.25">
      <c r="AA54091"/>
      <c r="AB54091"/>
      <c r="AC54091"/>
    </row>
    <row r="54092" spans="27:29" x14ac:dyDescent="0.25">
      <c r="AA54092"/>
      <c r="AB54092"/>
      <c r="AC54092"/>
    </row>
    <row r="54093" spans="27:29" x14ac:dyDescent="0.25">
      <c r="AA54093"/>
      <c r="AB54093"/>
      <c r="AC54093"/>
    </row>
    <row r="54094" spans="27:29" x14ac:dyDescent="0.25">
      <c r="AA54094"/>
      <c r="AB54094"/>
      <c r="AC54094"/>
    </row>
    <row r="54095" spans="27:29" x14ac:dyDescent="0.25">
      <c r="AA54095"/>
      <c r="AB54095"/>
      <c r="AC54095"/>
    </row>
    <row r="54096" spans="27:29" x14ac:dyDescent="0.25">
      <c r="AA54096"/>
      <c r="AB54096"/>
      <c r="AC54096"/>
    </row>
    <row r="54097" spans="27:29" x14ac:dyDescent="0.25">
      <c r="AA54097"/>
      <c r="AB54097"/>
      <c r="AC54097"/>
    </row>
    <row r="54098" spans="27:29" x14ac:dyDescent="0.25">
      <c r="AA54098"/>
      <c r="AB54098"/>
      <c r="AC54098"/>
    </row>
    <row r="54099" spans="27:29" x14ac:dyDescent="0.25">
      <c r="AA54099"/>
      <c r="AB54099"/>
      <c r="AC54099"/>
    </row>
    <row r="54100" spans="27:29" x14ac:dyDescent="0.25">
      <c r="AA54100"/>
      <c r="AB54100"/>
      <c r="AC54100"/>
    </row>
    <row r="54101" spans="27:29" x14ac:dyDescent="0.25">
      <c r="AA54101"/>
      <c r="AB54101"/>
      <c r="AC54101"/>
    </row>
    <row r="54102" spans="27:29" x14ac:dyDescent="0.25">
      <c r="AA54102"/>
      <c r="AB54102"/>
      <c r="AC54102"/>
    </row>
    <row r="54103" spans="27:29" x14ac:dyDescent="0.25">
      <c r="AA54103"/>
      <c r="AB54103"/>
      <c r="AC54103"/>
    </row>
    <row r="54104" spans="27:29" x14ac:dyDescent="0.25">
      <c r="AA54104"/>
      <c r="AB54104"/>
      <c r="AC54104"/>
    </row>
    <row r="54105" spans="27:29" x14ac:dyDescent="0.25">
      <c r="AA54105"/>
      <c r="AB54105"/>
      <c r="AC54105"/>
    </row>
    <row r="54106" spans="27:29" x14ac:dyDescent="0.25">
      <c r="AA54106"/>
      <c r="AB54106"/>
      <c r="AC54106"/>
    </row>
    <row r="54107" spans="27:29" x14ac:dyDescent="0.25">
      <c r="AA54107"/>
      <c r="AB54107"/>
      <c r="AC54107"/>
    </row>
    <row r="54108" spans="27:29" x14ac:dyDescent="0.25">
      <c r="AA54108"/>
      <c r="AB54108"/>
      <c r="AC54108"/>
    </row>
    <row r="54109" spans="27:29" x14ac:dyDescent="0.25">
      <c r="AA54109"/>
      <c r="AB54109"/>
      <c r="AC54109"/>
    </row>
    <row r="54110" spans="27:29" x14ac:dyDescent="0.25">
      <c r="AA54110"/>
      <c r="AB54110"/>
      <c r="AC54110"/>
    </row>
    <row r="54111" spans="27:29" x14ac:dyDescent="0.25">
      <c r="AA54111"/>
      <c r="AB54111"/>
      <c r="AC54111"/>
    </row>
    <row r="54112" spans="27:29" x14ac:dyDescent="0.25">
      <c r="AA54112"/>
      <c r="AB54112"/>
      <c r="AC54112"/>
    </row>
    <row r="54113" spans="27:29" x14ac:dyDescent="0.25">
      <c r="AA54113"/>
      <c r="AB54113"/>
      <c r="AC54113"/>
    </row>
    <row r="54114" spans="27:29" x14ac:dyDescent="0.25">
      <c r="AA54114"/>
      <c r="AB54114"/>
      <c r="AC54114"/>
    </row>
    <row r="54115" spans="27:29" x14ac:dyDescent="0.25">
      <c r="AA54115"/>
      <c r="AB54115"/>
      <c r="AC54115"/>
    </row>
    <row r="54116" spans="27:29" x14ac:dyDescent="0.25">
      <c r="AA54116"/>
      <c r="AB54116"/>
      <c r="AC54116"/>
    </row>
    <row r="54117" spans="27:29" x14ac:dyDescent="0.25">
      <c r="AA54117"/>
      <c r="AB54117"/>
      <c r="AC54117"/>
    </row>
    <row r="54118" spans="27:29" x14ac:dyDescent="0.25">
      <c r="AA54118"/>
      <c r="AB54118"/>
      <c r="AC54118"/>
    </row>
    <row r="54119" spans="27:29" x14ac:dyDescent="0.25">
      <c r="AA54119"/>
      <c r="AB54119"/>
      <c r="AC54119"/>
    </row>
    <row r="54120" spans="27:29" x14ac:dyDescent="0.25">
      <c r="AA54120"/>
      <c r="AB54120"/>
      <c r="AC54120"/>
    </row>
    <row r="54121" spans="27:29" x14ac:dyDescent="0.25">
      <c r="AA54121"/>
      <c r="AB54121"/>
      <c r="AC54121"/>
    </row>
    <row r="54122" spans="27:29" x14ac:dyDescent="0.25">
      <c r="AA54122"/>
      <c r="AB54122"/>
      <c r="AC54122"/>
    </row>
    <row r="54123" spans="27:29" x14ac:dyDescent="0.25">
      <c r="AA54123"/>
      <c r="AB54123"/>
      <c r="AC54123"/>
    </row>
    <row r="54124" spans="27:29" x14ac:dyDescent="0.25">
      <c r="AA54124"/>
      <c r="AB54124"/>
      <c r="AC54124"/>
    </row>
    <row r="54125" spans="27:29" x14ac:dyDescent="0.25">
      <c r="AA54125"/>
      <c r="AB54125"/>
      <c r="AC54125"/>
    </row>
    <row r="54126" spans="27:29" x14ac:dyDescent="0.25">
      <c r="AA54126"/>
      <c r="AB54126"/>
      <c r="AC54126"/>
    </row>
    <row r="54127" spans="27:29" x14ac:dyDescent="0.25">
      <c r="AA54127"/>
      <c r="AB54127"/>
      <c r="AC54127"/>
    </row>
    <row r="54128" spans="27:29" x14ac:dyDescent="0.25">
      <c r="AA54128"/>
      <c r="AB54128"/>
      <c r="AC54128"/>
    </row>
    <row r="54129" spans="27:29" x14ac:dyDescent="0.25">
      <c r="AA54129"/>
      <c r="AB54129"/>
      <c r="AC54129"/>
    </row>
    <row r="54130" spans="27:29" x14ac:dyDescent="0.25">
      <c r="AA54130"/>
      <c r="AB54130"/>
      <c r="AC54130"/>
    </row>
    <row r="54131" spans="27:29" x14ac:dyDescent="0.25">
      <c r="AA54131"/>
      <c r="AB54131"/>
      <c r="AC54131"/>
    </row>
    <row r="54132" spans="27:29" x14ac:dyDescent="0.25">
      <c r="AA54132"/>
      <c r="AB54132"/>
      <c r="AC54132"/>
    </row>
    <row r="54133" spans="27:29" x14ac:dyDescent="0.25">
      <c r="AA54133"/>
      <c r="AB54133"/>
      <c r="AC54133"/>
    </row>
    <row r="54134" spans="27:29" x14ac:dyDescent="0.25">
      <c r="AA54134"/>
      <c r="AB54134"/>
      <c r="AC54134"/>
    </row>
    <row r="54135" spans="27:29" x14ac:dyDescent="0.25">
      <c r="AA54135"/>
      <c r="AB54135"/>
      <c r="AC54135"/>
    </row>
    <row r="54136" spans="27:29" x14ac:dyDescent="0.25">
      <c r="AA54136"/>
      <c r="AB54136"/>
      <c r="AC54136"/>
    </row>
    <row r="54137" spans="27:29" x14ac:dyDescent="0.25">
      <c r="AA54137"/>
      <c r="AB54137"/>
      <c r="AC54137"/>
    </row>
    <row r="54138" spans="27:29" x14ac:dyDescent="0.25">
      <c r="AA54138"/>
      <c r="AB54138"/>
      <c r="AC54138"/>
    </row>
    <row r="54139" spans="27:29" x14ac:dyDescent="0.25">
      <c r="AA54139"/>
      <c r="AB54139"/>
      <c r="AC54139"/>
    </row>
    <row r="54140" spans="27:29" x14ac:dyDescent="0.25">
      <c r="AA54140"/>
      <c r="AB54140"/>
      <c r="AC54140"/>
    </row>
    <row r="54141" spans="27:29" x14ac:dyDescent="0.25">
      <c r="AA54141"/>
      <c r="AB54141"/>
      <c r="AC54141"/>
    </row>
    <row r="54142" spans="27:29" x14ac:dyDescent="0.25">
      <c r="AA54142"/>
      <c r="AB54142"/>
      <c r="AC54142"/>
    </row>
    <row r="54143" spans="27:29" x14ac:dyDescent="0.25">
      <c r="AA54143"/>
      <c r="AB54143"/>
      <c r="AC54143"/>
    </row>
    <row r="54144" spans="27:29" x14ac:dyDescent="0.25">
      <c r="AA54144"/>
      <c r="AB54144"/>
      <c r="AC54144"/>
    </row>
    <row r="54145" spans="27:29" x14ac:dyDescent="0.25">
      <c r="AA54145"/>
      <c r="AB54145"/>
      <c r="AC54145"/>
    </row>
    <row r="54146" spans="27:29" x14ac:dyDescent="0.25">
      <c r="AA54146"/>
      <c r="AB54146"/>
      <c r="AC54146"/>
    </row>
    <row r="54147" spans="27:29" x14ac:dyDescent="0.25">
      <c r="AA54147"/>
      <c r="AB54147"/>
      <c r="AC54147"/>
    </row>
    <row r="54148" spans="27:29" x14ac:dyDescent="0.25">
      <c r="AA54148"/>
      <c r="AB54148"/>
      <c r="AC54148"/>
    </row>
    <row r="54149" spans="27:29" x14ac:dyDescent="0.25">
      <c r="AA54149"/>
      <c r="AB54149"/>
      <c r="AC54149"/>
    </row>
    <row r="54150" spans="27:29" x14ac:dyDescent="0.25">
      <c r="AA54150"/>
      <c r="AB54150"/>
      <c r="AC54150"/>
    </row>
    <row r="54151" spans="27:29" x14ac:dyDescent="0.25">
      <c r="AA54151"/>
      <c r="AB54151"/>
      <c r="AC54151"/>
    </row>
    <row r="54152" spans="27:29" x14ac:dyDescent="0.25">
      <c r="AA54152"/>
      <c r="AB54152"/>
      <c r="AC54152"/>
    </row>
    <row r="54153" spans="27:29" x14ac:dyDescent="0.25">
      <c r="AA54153"/>
      <c r="AB54153"/>
      <c r="AC54153"/>
    </row>
    <row r="54154" spans="27:29" x14ac:dyDescent="0.25">
      <c r="AA54154"/>
      <c r="AB54154"/>
      <c r="AC54154"/>
    </row>
    <row r="54155" spans="27:29" x14ac:dyDescent="0.25">
      <c r="AA54155"/>
      <c r="AB54155"/>
      <c r="AC54155"/>
    </row>
    <row r="54156" spans="27:29" x14ac:dyDescent="0.25">
      <c r="AA54156"/>
      <c r="AB54156"/>
      <c r="AC54156"/>
    </row>
    <row r="54157" spans="27:29" x14ac:dyDescent="0.25">
      <c r="AA54157"/>
      <c r="AB54157"/>
      <c r="AC54157"/>
    </row>
    <row r="54158" spans="27:29" x14ac:dyDescent="0.25">
      <c r="AA54158"/>
      <c r="AB54158"/>
      <c r="AC54158"/>
    </row>
    <row r="54159" spans="27:29" x14ac:dyDescent="0.25">
      <c r="AA54159"/>
      <c r="AB54159"/>
      <c r="AC54159"/>
    </row>
    <row r="54160" spans="27:29" x14ac:dyDescent="0.25">
      <c r="AA54160"/>
      <c r="AB54160"/>
      <c r="AC54160"/>
    </row>
    <row r="54161" spans="27:29" x14ac:dyDescent="0.25">
      <c r="AA54161"/>
      <c r="AB54161"/>
      <c r="AC54161"/>
    </row>
    <row r="54162" spans="27:29" x14ac:dyDescent="0.25">
      <c r="AA54162"/>
      <c r="AB54162"/>
      <c r="AC54162"/>
    </row>
    <row r="54163" spans="27:29" x14ac:dyDescent="0.25">
      <c r="AA54163"/>
      <c r="AB54163"/>
      <c r="AC54163"/>
    </row>
    <row r="54164" spans="27:29" x14ac:dyDescent="0.25">
      <c r="AA54164"/>
      <c r="AB54164"/>
      <c r="AC54164"/>
    </row>
    <row r="54165" spans="27:29" x14ac:dyDescent="0.25">
      <c r="AA54165"/>
      <c r="AB54165"/>
      <c r="AC54165"/>
    </row>
    <row r="54166" spans="27:29" x14ac:dyDescent="0.25">
      <c r="AA54166"/>
      <c r="AB54166"/>
      <c r="AC54166"/>
    </row>
    <row r="54167" spans="27:29" x14ac:dyDescent="0.25">
      <c r="AA54167"/>
      <c r="AB54167"/>
      <c r="AC54167"/>
    </row>
    <row r="54168" spans="27:29" x14ac:dyDescent="0.25">
      <c r="AA54168"/>
      <c r="AB54168"/>
      <c r="AC54168"/>
    </row>
    <row r="54169" spans="27:29" x14ac:dyDescent="0.25">
      <c r="AA54169"/>
      <c r="AB54169"/>
      <c r="AC54169"/>
    </row>
    <row r="54170" spans="27:29" x14ac:dyDescent="0.25">
      <c r="AA54170"/>
      <c r="AB54170"/>
      <c r="AC54170"/>
    </row>
    <row r="54171" spans="27:29" x14ac:dyDescent="0.25">
      <c r="AA54171"/>
      <c r="AB54171"/>
      <c r="AC54171"/>
    </row>
    <row r="54172" spans="27:29" x14ac:dyDescent="0.25">
      <c r="AA54172"/>
      <c r="AB54172"/>
      <c r="AC54172"/>
    </row>
    <row r="54173" spans="27:29" x14ac:dyDescent="0.25">
      <c r="AA54173"/>
      <c r="AB54173"/>
      <c r="AC54173"/>
    </row>
    <row r="54174" spans="27:29" x14ac:dyDescent="0.25">
      <c r="AA54174"/>
      <c r="AB54174"/>
      <c r="AC54174"/>
    </row>
    <row r="54175" spans="27:29" x14ac:dyDescent="0.25">
      <c r="AA54175"/>
      <c r="AB54175"/>
      <c r="AC54175"/>
    </row>
    <row r="54176" spans="27:29" x14ac:dyDescent="0.25">
      <c r="AA54176"/>
      <c r="AB54176"/>
      <c r="AC54176"/>
    </row>
    <row r="54177" spans="27:29" x14ac:dyDescent="0.25">
      <c r="AA54177"/>
      <c r="AB54177"/>
      <c r="AC54177"/>
    </row>
    <row r="54178" spans="27:29" x14ac:dyDescent="0.25">
      <c r="AA54178"/>
      <c r="AB54178"/>
      <c r="AC54178"/>
    </row>
    <row r="54179" spans="27:29" x14ac:dyDescent="0.25">
      <c r="AA54179"/>
      <c r="AB54179"/>
      <c r="AC54179"/>
    </row>
    <row r="54180" spans="27:29" x14ac:dyDescent="0.25">
      <c r="AA54180"/>
      <c r="AB54180"/>
      <c r="AC54180"/>
    </row>
    <row r="54181" spans="27:29" x14ac:dyDescent="0.25">
      <c r="AA54181"/>
      <c r="AB54181"/>
      <c r="AC54181"/>
    </row>
    <row r="54182" spans="27:29" x14ac:dyDescent="0.25">
      <c r="AA54182"/>
      <c r="AB54182"/>
      <c r="AC54182"/>
    </row>
    <row r="54183" spans="27:29" x14ac:dyDescent="0.25">
      <c r="AA54183"/>
      <c r="AB54183"/>
      <c r="AC54183"/>
    </row>
    <row r="54184" spans="27:29" x14ac:dyDescent="0.25">
      <c r="AA54184"/>
      <c r="AB54184"/>
      <c r="AC54184"/>
    </row>
    <row r="54185" spans="27:29" x14ac:dyDescent="0.25">
      <c r="AA54185"/>
      <c r="AB54185"/>
      <c r="AC54185"/>
    </row>
    <row r="54186" spans="27:29" x14ac:dyDescent="0.25">
      <c r="AA54186"/>
      <c r="AB54186"/>
      <c r="AC54186"/>
    </row>
    <row r="54187" spans="27:29" x14ac:dyDescent="0.25">
      <c r="AA54187"/>
      <c r="AB54187"/>
      <c r="AC54187"/>
    </row>
    <row r="54188" spans="27:29" x14ac:dyDescent="0.25">
      <c r="AA54188"/>
      <c r="AB54188"/>
      <c r="AC54188"/>
    </row>
    <row r="54189" spans="27:29" x14ac:dyDescent="0.25">
      <c r="AA54189"/>
      <c r="AB54189"/>
      <c r="AC54189"/>
    </row>
    <row r="54190" spans="27:29" x14ac:dyDescent="0.25">
      <c r="AA54190"/>
      <c r="AB54190"/>
      <c r="AC54190"/>
    </row>
    <row r="54191" spans="27:29" x14ac:dyDescent="0.25">
      <c r="AA54191"/>
      <c r="AB54191"/>
      <c r="AC54191"/>
    </row>
    <row r="54192" spans="27:29" x14ac:dyDescent="0.25">
      <c r="AA54192"/>
      <c r="AB54192"/>
      <c r="AC54192"/>
    </row>
    <row r="54193" spans="27:29" x14ac:dyDescent="0.25">
      <c r="AA54193"/>
      <c r="AB54193"/>
      <c r="AC54193"/>
    </row>
    <row r="54194" spans="27:29" x14ac:dyDescent="0.25">
      <c r="AA54194"/>
      <c r="AB54194"/>
      <c r="AC54194"/>
    </row>
    <row r="54195" spans="27:29" x14ac:dyDescent="0.25">
      <c r="AA54195"/>
      <c r="AB54195"/>
      <c r="AC54195"/>
    </row>
    <row r="54196" spans="27:29" x14ac:dyDescent="0.25">
      <c r="AA54196"/>
      <c r="AB54196"/>
      <c r="AC54196"/>
    </row>
    <row r="54197" spans="27:29" x14ac:dyDescent="0.25">
      <c r="AA54197"/>
      <c r="AB54197"/>
      <c r="AC54197"/>
    </row>
    <row r="54198" spans="27:29" x14ac:dyDescent="0.25">
      <c r="AA54198"/>
      <c r="AB54198"/>
      <c r="AC54198"/>
    </row>
    <row r="54199" spans="27:29" x14ac:dyDescent="0.25">
      <c r="AA54199"/>
      <c r="AB54199"/>
      <c r="AC54199"/>
    </row>
    <row r="54200" spans="27:29" x14ac:dyDescent="0.25">
      <c r="AA54200"/>
      <c r="AB54200"/>
      <c r="AC54200"/>
    </row>
    <row r="54201" spans="27:29" x14ac:dyDescent="0.25">
      <c r="AA54201"/>
      <c r="AB54201"/>
      <c r="AC54201"/>
    </row>
    <row r="54202" spans="27:29" x14ac:dyDescent="0.25">
      <c r="AA54202"/>
      <c r="AB54202"/>
      <c r="AC54202"/>
    </row>
    <row r="54203" spans="27:29" x14ac:dyDescent="0.25">
      <c r="AA54203"/>
      <c r="AB54203"/>
      <c r="AC54203"/>
    </row>
    <row r="54204" spans="27:29" x14ac:dyDescent="0.25">
      <c r="AA54204"/>
      <c r="AB54204"/>
      <c r="AC54204"/>
    </row>
    <row r="54205" spans="27:29" x14ac:dyDescent="0.25">
      <c r="AA54205"/>
      <c r="AB54205"/>
      <c r="AC54205"/>
    </row>
    <row r="54206" spans="27:29" x14ac:dyDescent="0.25">
      <c r="AA54206"/>
      <c r="AB54206"/>
      <c r="AC54206"/>
    </row>
    <row r="54207" spans="27:29" x14ac:dyDescent="0.25">
      <c r="AA54207"/>
      <c r="AB54207"/>
      <c r="AC54207"/>
    </row>
    <row r="54208" spans="27:29" x14ac:dyDescent="0.25">
      <c r="AA54208"/>
      <c r="AB54208"/>
      <c r="AC54208"/>
    </row>
    <row r="54209" spans="27:29" x14ac:dyDescent="0.25">
      <c r="AA54209"/>
      <c r="AB54209"/>
      <c r="AC54209"/>
    </row>
    <row r="54210" spans="27:29" x14ac:dyDescent="0.25">
      <c r="AA54210"/>
      <c r="AB54210"/>
      <c r="AC54210"/>
    </row>
    <row r="54211" spans="27:29" x14ac:dyDescent="0.25">
      <c r="AA54211"/>
      <c r="AB54211"/>
      <c r="AC54211"/>
    </row>
    <row r="54212" spans="27:29" x14ac:dyDescent="0.25">
      <c r="AA54212"/>
      <c r="AB54212"/>
      <c r="AC54212"/>
    </row>
    <row r="54213" spans="27:29" x14ac:dyDescent="0.25">
      <c r="AA54213"/>
      <c r="AB54213"/>
      <c r="AC54213"/>
    </row>
    <row r="54214" spans="27:29" x14ac:dyDescent="0.25">
      <c r="AA54214"/>
      <c r="AB54214"/>
      <c r="AC54214"/>
    </row>
    <row r="54215" spans="27:29" x14ac:dyDescent="0.25">
      <c r="AA54215"/>
      <c r="AB54215"/>
      <c r="AC54215"/>
    </row>
    <row r="54216" spans="27:29" x14ac:dyDescent="0.25">
      <c r="AA54216"/>
      <c r="AB54216"/>
      <c r="AC54216"/>
    </row>
    <row r="54217" spans="27:29" x14ac:dyDescent="0.25">
      <c r="AA54217"/>
      <c r="AB54217"/>
      <c r="AC54217"/>
    </row>
    <row r="54218" spans="27:29" x14ac:dyDescent="0.25">
      <c r="AA54218"/>
      <c r="AB54218"/>
      <c r="AC54218"/>
    </row>
    <row r="54219" spans="27:29" x14ac:dyDescent="0.25">
      <c r="AA54219"/>
      <c r="AB54219"/>
      <c r="AC54219"/>
    </row>
    <row r="54220" spans="27:29" x14ac:dyDescent="0.25">
      <c r="AA54220"/>
      <c r="AB54220"/>
      <c r="AC54220"/>
    </row>
    <row r="54221" spans="27:29" x14ac:dyDescent="0.25">
      <c r="AA54221"/>
      <c r="AB54221"/>
      <c r="AC54221"/>
    </row>
    <row r="54222" spans="27:29" x14ac:dyDescent="0.25">
      <c r="AA54222"/>
      <c r="AB54222"/>
      <c r="AC54222"/>
    </row>
    <row r="54223" spans="27:29" x14ac:dyDescent="0.25">
      <c r="AA54223"/>
      <c r="AB54223"/>
      <c r="AC54223"/>
    </row>
    <row r="54224" spans="27:29" x14ac:dyDescent="0.25">
      <c r="AA54224"/>
      <c r="AB54224"/>
      <c r="AC54224"/>
    </row>
    <row r="54225" spans="27:29" x14ac:dyDescent="0.25">
      <c r="AA54225"/>
      <c r="AB54225"/>
      <c r="AC54225"/>
    </row>
    <row r="54226" spans="27:29" x14ac:dyDescent="0.25">
      <c r="AA54226"/>
      <c r="AB54226"/>
      <c r="AC54226"/>
    </row>
    <row r="54227" spans="27:29" x14ac:dyDescent="0.25">
      <c r="AA54227"/>
      <c r="AB54227"/>
      <c r="AC54227"/>
    </row>
    <row r="54228" spans="27:29" x14ac:dyDescent="0.25">
      <c r="AA54228"/>
      <c r="AB54228"/>
      <c r="AC54228"/>
    </row>
    <row r="54229" spans="27:29" x14ac:dyDescent="0.25">
      <c r="AA54229"/>
      <c r="AB54229"/>
      <c r="AC54229"/>
    </row>
    <row r="54230" spans="27:29" x14ac:dyDescent="0.25">
      <c r="AA54230"/>
      <c r="AB54230"/>
      <c r="AC54230"/>
    </row>
    <row r="54231" spans="27:29" x14ac:dyDescent="0.25">
      <c r="AA54231"/>
      <c r="AB54231"/>
      <c r="AC54231"/>
    </row>
    <row r="54232" spans="27:29" x14ac:dyDescent="0.25">
      <c r="AA54232"/>
      <c r="AB54232"/>
      <c r="AC54232"/>
    </row>
    <row r="54233" spans="27:29" x14ac:dyDescent="0.25">
      <c r="AA54233"/>
      <c r="AB54233"/>
      <c r="AC54233"/>
    </row>
    <row r="54234" spans="27:29" x14ac:dyDescent="0.25">
      <c r="AA54234"/>
      <c r="AB54234"/>
      <c r="AC54234"/>
    </row>
    <row r="54235" spans="27:29" x14ac:dyDescent="0.25">
      <c r="AA54235"/>
      <c r="AB54235"/>
      <c r="AC54235"/>
    </row>
    <row r="54236" spans="27:29" x14ac:dyDescent="0.25">
      <c r="AA54236"/>
      <c r="AB54236"/>
      <c r="AC54236"/>
    </row>
    <row r="54237" spans="27:29" x14ac:dyDescent="0.25">
      <c r="AA54237"/>
      <c r="AB54237"/>
      <c r="AC54237"/>
    </row>
    <row r="54238" spans="27:29" x14ac:dyDescent="0.25">
      <c r="AA54238"/>
      <c r="AB54238"/>
      <c r="AC54238"/>
    </row>
    <row r="54239" spans="27:29" x14ac:dyDescent="0.25">
      <c r="AA54239"/>
      <c r="AB54239"/>
      <c r="AC54239"/>
    </row>
    <row r="54240" spans="27:29" x14ac:dyDescent="0.25">
      <c r="AA54240"/>
      <c r="AB54240"/>
      <c r="AC54240"/>
    </row>
    <row r="54241" spans="27:29" x14ac:dyDescent="0.25">
      <c r="AA54241"/>
      <c r="AB54241"/>
      <c r="AC54241"/>
    </row>
    <row r="54242" spans="27:29" x14ac:dyDescent="0.25">
      <c r="AA54242"/>
      <c r="AB54242"/>
      <c r="AC54242"/>
    </row>
    <row r="54243" spans="27:29" x14ac:dyDescent="0.25">
      <c r="AA54243"/>
      <c r="AB54243"/>
      <c r="AC54243"/>
    </row>
    <row r="54244" spans="27:29" x14ac:dyDescent="0.25">
      <c r="AA54244"/>
      <c r="AB54244"/>
      <c r="AC54244"/>
    </row>
    <row r="54245" spans="27:29" x14ac:dyDescent="0.25">
      <c r="AA54245"/>
      <c r="AB54245"/>
      <c r="AC54245"/>
    </row>
    <row r="54246" spans="27:29" x14ac:dyDescent="0.25">
      <c r="AA54246"/>
      <c r="AB54246"/>
      <c r="AC54246"/>
    </row>
    <row r="54247" spans="27:29" x14ac:dyDescent="0.25">
      <c r="AA54247"/>
      <c r="AB54247"/>
      <c r="AC54247"/>
    </row>
    <row r="54248" spans="27:29" x14ac:dyDescent="0.25">
      <c r="AA54248"/>
      <c r="AB54248"/>
      <c r="AC54248"/>
    </row>
    <row r="54249" spans="27:29" x14ac:dyDescent="0.25">
      <c r="AA54249"/>
      <c r="AB54249"/>
      <c r="AC54249"/>
    </row>
    <row r="54250" spans="27:29" x14ac:dyDescent="0.25">
      <c r="AA54250"/>
      <c r="AB54250"/>
      <c r="AC54250"/>
    </row>
    <row r="54251" spans="27:29" x14ac:dyDescent="0.25">
      <c r="AA54251"/>
      <c r="AB54251"/>
      <c r="AC54251"/>
    </row>
    <row r="54252" spans="27:29" x14ac:dyDescent="0.25">
      <c r="AA54252"/>
      <c r="AB54252"/>
      <c r="AC54252"/>
    </row>
    <row r="54253" spans="27:29" x14ac:dyDescent="0.25">
      <c r="AA54253"/>
      <c r="AB54253"/>
      <c r="AC54253"/>
    </row>
    <row r="54254" spans="27:29" x14ac:dyDescent="0.25">
      <c r="AA54254"/>
      <c r="AB54254"/>
      <c r="AC54254"/>
    </row>
    <row r="54255" spans="27:29" x14ac:dyDescent="0.25">
      <c r="AA54255"/>
      <c r="AB54255"/>
      <c r="AC54255"/>
    </row>
    <row r="54256" spans="27:29" x14ac:dyDescent="0.25">
      <c r="AA54256"/>
      <c r="AB54256"/>
      <c r="AC54256"/>
    </row>
    <row r="54257" spans="27:29" x14ac:dyDescent="0.25">
      <c r="AA54257"/>
      <c r="AB54257"/>
      <c r="AC54257"/>
    </row>
    <row r="54258" spans="27:29" x14ac:dyDescent="0.25">
      <c r="AA54258"/>
      <c r="AB54258"/>
      <c r="AC54258"/>
    </row>
    <row r="54259" spans="27:29" x14ac:dyDescent="0.25">
      <c r="AA54259"/>
      <c r="AB54259"/>
      <c r="AC54259"/>
    </row>
    <row r="54260" spans="27:29" x14ac:dyDescent="0.25">
      <c r="AA54260"/>
      <c r="AB54260"/>
      <c r="AC54260"/>
    </row>
    <row r="54261" spans="27:29" x14ac:dyDescent="0.25">
      <c r="AA54261"/>
      <c r="AB54261"/>
      <c r="AC54261"/>
    </row>
    <row r="54262" spans="27:29" x14ac:dyDescent="0.25">
      <c r="AA54262"/>
      <c r="AB54262"/>
      <c r="AC54262"/>
    </row>
    <row r="54263" spans="27:29" x14ac:dyDescent="0.25">
      <c r="AA54263"/>
      <c r="AB54263"/>
      <c r="AC54263"/>
    </row>
    <row r="54264" spans="27:29" x14ac:dyDescent="0.25">
      <c r="AA54264"/>
      <c r="AB54264"/>
      <c r="AC54264"/>
    </row>
    <row r="54265" spans="27:29" x14ac:dyDescent="0.25">
      <c r="AA54265"/>
      <c r="AB54265"/>
      <c r="AC54265"/>
    </row>
    <row r="54266" spans="27:29" x14ac:dyDescent="0.25">
      <c r="AA54266"/>
      <c r="AB54266"/>
      <c r="AC54266"/>
    </row>
    <row r="54267" spans="27:29" x14ac:dyDescent="0.25">
      <c r="AA54267"/>
      <c r="AB54267"/>
      <c r="AC54267"/>
    </row>
    <row r="54268" spans="27:29" x14ac:dyDescent="0.25">
      <c r="AA54268"/>
      <c r="AB54268"/>
      <c r="AC54268"/>
    </row>
    <row r="54269" spans="27:29" x14ac:dyDescent="0.25">
      <c r="AA54269"/>
      <c r="AB54269"/>
      <c r="AC54269"/>
    </row>
    <row r="54270" spans="27:29" x14ac:dyDescent="0.25">
      <c r="AA54270"/>
      <c r="AB54270"/>
      <c r="AC54270"/>
    </row>
    <row r="54271" spans="27:29" x14ac:dyDescent="0.25">
      <c r="AA54271"/>
      <c r="AB54271"/>
      <c r="AC54271"/>
    </row>
    <row r="54272" spans="27:29" x14ac:dyDescent="0.25">
      <c r="AA54272"/>
      <c r="AB54272"/>
      <c r="AC54272"/>
    </row>
    <row r="54273" spans="27:29" x14ac:dyDescent="0.25">
      <c r="AA54273"/>
      <c r="AB54273"/>
      <c r="AC54273"/>
    </row>
    <row r="54274" spans="27:29" x14ac:dyDescent="0.25">
      <c r="AA54274"/>
      <c r="AB54274"/>
      <c r="AC54274"/>
    </row>
    <row r="54275" spans="27:29" x14ac:dyDescent="0.25">
      <c r="AA54275"/>
      <c r="AB54275"/>
      <c r="AC54275"/>
    </row>
    <row r="54276" spans="27:29" x14ac:dyDescent="0.25">
      <c r="AA54276"/>
      <c r="AB54276"/>
      <c r="AC54276"/>
    </row>
    <row r="54277" spans="27:29" x14ac:dyDescent="0.25">
      <c r="AA54277"/>
      <c r="AB54277"/>
      <c r="AC54277"/>
    </row>
    <row r="54278" spans="27:29" x14ac:dyDescent="0.25">
      <c r="AA54278"/>
      <c r="AB54278"/>
      <c r="AC54278"/>
    </row>
    <row r="54279" spans="27:29" x14ac:dyDescent="0.25">
      <c r="AA54279"/>
      <c r="AB54279"/>
      <c r="AC54279"/>
    </row>
    <row r="54280" spans="27:29" x14ac:dyDescent="0.25">
      <c r="AA54280"/>
      <c r="AB54280"/>
      <c r="AC54280"/>
    </row>
    <row r="54281" spans="27:29" x14ac:dyDescent="0.25">
      <c r="AA54281"/>
      <c r="AB54281"/>
      <c r="AC54281"/>
    </row>
    <row r="54282" spans="27:29" x14ac:dyDescent="0.25">
      <c r="AA54282"/>
      <c r="AB54282"/>
      <c r="AC54282"/>
    </row>
    <row r="54283" spans="27:29" x14ac:dyDescent="0.25">
      <c r="AA54283"/>
      <c r="AB54283"/>
      <c r="AC54283"/>
    </row>
    <row r="54284" spans="27:29" x14ac:dyDescent="0.25">
      <c r="AA54284"/>
      <c r="AB54284"/>
      <c r="AC54284"/>
    </row>
    <row r="54285" spans="27:29" x14ac:dyDescent="0.25">
      <c r="AA54285"/>
      <c r="AB54285"/>
      <c r="AC54285"/>
    </row>
    <row r="54286" spans="27:29" x14ac:dyDescent="0.25">
      <c r="AA54286"/>
      <c r="AB54286"/>
      <c r="AC54286"/>
    </row>
    <row r="54287" spans="27:29" x14ac:dyDescent="0.25">
      <c r="AA54287"/>
      <c r="AB54287"/>
      <c r="AC54287"/>
    </row>
    <row r="54288" spans="27:29" x14ac:dyDescent="0.25">
      <c r="AA54288"/>
      <c r="AB54288"/>
      <c r="AC54288"/>
    </row>
    <row r="54289" spans="27:29" x14ac:dyDescent="0.25">
      <c r="AA54289"/>
      <c r="AB54289"/>
      <c r="AC54289"/>
    </row>
    <row r="54290" spans="27:29" x14ac:dyDescent="0.25">
      <c r="AA54290"/>
      <c r="AB54290"/>
      <c r="AC54290"/>
    </row>
    <row r="54291" spans="27:29" x14ac:dyDescent="0.25">
      <c r="AA54291"/>
      <c r="AB54291"/>
      <c r="AC54291"/>
    </row>
    <row r="54292" spans="27:29" x14ac:dyDescent="0.25">
      <c r="AA54292"/>
      <c r="AB54292"/>
      <c r="AC54292"/>
    </row>
    <row r="54293" spans="27:29" x14ac:dyDescent="0.25">
      <c r="AA54293"/>
      <c r="AB54293"/>
      <c r="AC54293"/>
    </row>
    <row r="54294" spans="27:29" x14ac:dyDescent="0.25">
      <c r="AA54294"/>
      <c r="AB54294"/>
      <c r="AC54294"/>
    </row>
    <row r="54295" spans="27:29" x14ac:dyDescent="0.25">
      <c r="AA54295"/>
      <c r="AB54295"/>
      <c r="AC54295"/>
    </row>
    <row r="54296" spans="27:29" x14ac:dyDescent="0.25">
      <c r="AA54296"/>
      <c r="AB54296"/>
      <c r="AC54296"/>
    </row>
    <row r="54297" spans="27:29" x14ac:dyDescent="0.25">
      <c r="AA54297"/>
      <c r="AB54297"/>
      <c r="AC54297"/>
    </row>
    <row r="54298" spans="27:29" x14ac:dyDescent="0.25">
      <c r="AA54298"/>
      <c r="AB54298"/>
      <c r="AC54298"/>
    </row>
    <row r="54299" spans="27:29" x14ac:dyDescent="0.25">
      <c r="AA54299"/>
      <c r="AB54299"/>
      <c r="AC54299"/>
    </row>
    <row r="54300" spans="27:29" x14ac:dyDescent="0.25">
      <c r="AA54300"/>
      <c r="AB54300"/>
      <c r="AC54300"/>
    </row>
    <row r="54301" spans="27:29" x14ac:dyDescent="0.25">
      <c r="AA54301"/>
      <c r="AB54301"/>
      <c r="AC54301"/>
    </row>
    <row r="54302" spans="27:29" x14ac:dyDescent="0.25">
      <c r="AA54302"/>
      <c r="AB54302"/>
      <c r="AC54302"/>
    </row>
    <row r="54303" spans="27:29" x14ac:dyDescent="0.25">
      <c r="AA54303"/>
      <c r="AB54303"/>
      <c r="AC54303"/>
    </row>
    <row r="54304" spans="27:29" x14ac:dyDescent="0.25">
      <c r="AA54304"/>
      <c r="AB54304"/>
      <c r="AC54304"/>
    </row>
    <row r="54305" spans="27:29" x14ac:dyDescent="0.25">
      <c r="AA54305"/>
      <c r="AB54305"/>
      <c r="AC54305"/>
    </row>
    <row r="54306" spans="27:29" x14ac:dyDescent="0.25">
      <c r="AA54306"/>
      <c r="AB54306"/>
      <c r="AC54306"/>
    </row>
    <row r="54307" spans="27:29" x14ac:dyDescent="0.25">
      <c r="AA54307"/>
      <c r="AB54307"/>
      <c r="AC54307"/>
    </row>
    <row r="54308" spans="27:29" x14ac:dyDescent="0.25">
      <c r="AA54308"/>
      <c r="AB54308"/>
      <c r="AC54308"/>
    </row>
    <row r="54309" spans="27:29" x14ac:dyDescent="0.25">
      <c r="AA54309"/>
      <c r="AB54309"/>
      <c r="AC54309"/>
    </row>
    <row r="54310" spans="27:29" x14ac:dyDescent="0.25">
      <c r="AA54310"/>
      <c r="AB54310"/>
      <c r="AC54310"/>
    </row>
    <row r="54311" spans="27:29" x14ac:dyDescent="0.25">
      <c r="AA54311"/>
      <c r="AB54311"/>
      <c r="AC54311"/>
    </row>
    <row r="54312" spans="27:29" x14ac:dyDescent="0.25">
      <c r="AA54312"/>
      <c r="AB54312"/>
      <c r="AC54312"/>
    </row>
    <row r="54313" spans="27:29" x14ac:dyDescent="0.25">
      <c r="AA54313"/>
      <c r="AB54313"/>
      <c r="AC54313"/>
    </row>
    <row r="54314" spans="27:29" x14ac:dyDescent="0.25">
      <c r="AA54314"/>
      <c r="AB54314"/>
      <c r="AC54314"/>
    </row>
    <row r="54315" spans="27:29" x14ac:dyDescent="0.25">
      <c r="AA54315"/>
      <c r="AB54315"/>
      <c r="AC54315"/>
    </row>
    <row r="54316" spans="27:29" x14ac:dyDescent="0.25">
      <c r="AA54316"/>
      <c r="AB54316"/>
      <c r="AC54316"/>
    </row>
    <row r="54317" spans="27:29" x14ac:dyDescent="0.25">
      <c r="AA54317"/>
      <c r="AB54317"/>
      <c r="AC54317"/>
    </row>
    <row r="54318" spans="27:29" x14ac:dyDescent="0.25">
      <c r="AA54318"/>
      <c r="AB54318"/>
      <c r="AC54318"/>
    </row>
    <row r="54319" spans="27:29" x14ac:dyDescent="0.25">
      <c r="AA54319"/>
      <c r="AB54319"/>
      <c r="AC54319"/>
    </row>
    <row r="54320" spans="27:29" x14ac:dyDescent="0.25">
      <c r="AA54320"/>
      <c r="AB54320"/>
      <c r="AC54320"/>
    </row>
    <row r="54321" spans="27:29" x14ac:dyDescent="0.25">
      <c r="AA54321"/>
      <c r="AB54321"/>
      <c r="AC54321"/>
    </row>
    <row r="54322" spans="27:29" x14ac:dyDescent="0.25">
      <c r="AA54322"/>
      <c r="AB54322"/>
      <c r="AC54322"/>
    </row>
    <row r="54323" spans="27:29" x14ac:dyDescent="0.25">
      <c r="AA54323"/>
      <c r="AB54323"/>
      <c r="AC54323"/>
    </row>
    <row r="54324" spans="27:29" x14ac:dyDescent="0.25">
      <c r="AA54324"/>
      <c r="AB54324"/>
      <c r="AC54324"/>
    </row>
    <row r="54325" spans="27:29" x14ac:dyDescent="0.25">
      <c r="AA54325"/>
      <c r="AB54325"/>
      <c r="AC54325"/>
    </row>
    <row r="54326" spans="27:29" x14ac:dyDescent="0.25">
      <c r="AA54326"/>
      <c r="AB54326"/>
      <c r="AC54326"/>
    </row>
    <row r="54327" spans="27:29" x14ac:dyDescent="0.25">
      <c r="AA54327"/>
      <c r="AB54327"/>
      <c r="AC54327"/>
    </row>
    <row r="54328" spans="27:29" x14ac:dyDescent="0.25">
      <c r="AA54328"/>
      <c r="AB54328"/>
      <c r="AC54328"/>
    </row>
    <row r="54329" spans="27:29" x14ac:dyDescent="0.25">
      <c r="AA54329"/>
      <c r="AB54329"/>
      <c r="AC54329"/>
    </row>
    <row r="54330" spans="27:29" x14ac:dyDescent="0.25">
      <c r="AA54330"/>
      <c r="AB54330"/>
      <c r="AC54330"/>
    </row>
    <row r="54331" spans="27:29" x14ac:dyDescent="0.25">
      <c r="AA54331"/>
      <c r="AB54331"/>
      <c r="AC54331"/>
    </row>
    <row r="54332" spans="27:29" x14ac:dyDescent="0.25">
      <c r="AA54332"/>
      <c r="AB54332"/>
      <c r="AC54332"/>
    </row>
    <row r="54333" spans="27:29" x14ac:dyDescent="0.25">
      <c r="AA54333"/>
      <c r="AB54333"/>
      <c r="AC54333"/>
    </row>
    <row r="54334" spans="27:29" x14ac:dyDescent="0.25">
      <c r="AA54334"/>
      <c r="AB54334"/>
      <c r="AC54334"/>
    </row>
    <row r="54335" spans="27:29" x14ac:dyDescent="0.25">
      <c r="AA54335"/>
      <c r="AB54335"/>
      <c r="AC54335"/>
    </row>
    <row r="54336" spans="27:29" x14ac:dyDescent="0.25">
      <c r="AA54336"/>
      <c r="AB54336"/>
      <c r="AC54336"/>
    </row>
    <row r="54337" spans="27:29" x14ac:dyDescent="0.25">
      <c r="AA54337"/>
      <c r="AB54337"/>
      <c r="AC54337"/>
    </row>
    <row r="54338" spans="27:29" x14ac:dyDescent="0.25">
      <c r="AA54338"/>
      <c r="AB54338"/>
      <c r="AC54338"/>
    </row>
    <row r="54339" spans="27:29" x14ac:dyDescent="0.25">
      <c r="AA54339"/>
      <c r="AB54339"/>
      <c r="AC54339"/>
    </row>
    <row r="54340" spans="27:29" x14ac:dyDescent="0.25">
      <c r="AA54340"/>
      <c r="AB54340"/>
      <c r="AC54340"/>
    </row>
    <row r="54341" spans="27:29" x14ac:dyDescent="0.25">
      <c r="AA54341"/>
      <c r="AB54341"/>
      <c r="AC54341"/>
    </row>
    <row r="54342" spans="27:29" x14ac:dyDescent="0.25">
      <c r="AA54342"/>
      <c r="AB54342"/>
      <c r="AC54342"/>
    </row>
    <row r="54343" spans="27:29" x14ac:dyDescent="0.25">
      <c r="AA54343"/>
      <c r="AB54343"/>
      <c r="AC54343"/>
    </row>
    <row r="54344" spans="27:29" x14ac:dyDescent="0.25">
      <c r="AA54344"/>
      <c r="AB54344"/>
      <c r="AC54344"/>
    </row>
    <row r="54345" spans="27:29" x14ac:dyDescent="0.25">
      <c r="AA54345"/>
      <c r="AB54345"/>
      <c r="AC54345"/>
    </row>
    <row r="54346" spans="27:29" x14ac:dyDescent="0.25">
      <c r="AA54346"/>
      <c r="AB54346"/>
      <c r="AC54346"/>
    </row>
    <row r="54347" spans="27:29" x14ac:dyDescent="0.25">
      <c r="AA54347"/>
      <c r="AB54347"/>
      <c r="AC54347"/>
    </row>
    <row r="54348" spans="27:29" x14ac:dyDescent="0.25">
      <c r="AA54348"/>
      <c r="AB54348"/>
      <c r="AC54348"/>
    </row>
    <row r="54349" spans="27:29" x14ac:dyDescent="0.25">
      <c r="AA54349"/>
      <c r="AB54349"/>
      <c r="AC54349"/>
    </row>
    <row r="54350" spans="27:29" x14ac:dyDescent="0.25">
      <c r="AA54350"/>
      <c r="AB54350"/>
      <c r="AC54350"/>
    </row>
    <row r="54351" spans="27:29" x14ac:dyDescent="0.25">
      <c r="AA54351"/>
      <c r="AB54351"/>
      <c r="AC54351"/>
    </row>
    <row r="54352" spans="27:29" x14ac:dyDescent="0.25">
      <c r="AA54352"/>
      <c r="AB54352"/>
      <c r="AC54352"/>
    </row>
    <row r="54353" spans="27:29" x14ac:dyDescent="0.25">
      <c r="AA54353"/>
      <c r="AB54353"/>
      <c r="AC54353"/>
    </row>
    <row r="54354" spans="27:29" x14ac:dyDescent="0.25">
      <c r="AA54354"/>
      <c r="AB54354"/>
      <c r="AC54354"/>
    </row>
    <row r="54355" spans="27:29" x14ac:dyDescent="0.25">
      <c r="AA54355"/>
      <c r="AB54355"/>
      <c r="AC54355"/>
    </row>
    <row r="54356" spans="27:29" x14ac:dyDescent="0.25">
      <c r="AA54356"/>
      <c r="AB54356"/>
      <c r="AC54356"/>
    </row>
    <row r="54357" spans="27:29" x14ac:dyDescent="0.25">
      <c r="AA54357"/>
      <c r="AB54357"/>
      <c r="AC54357"/>
    </row>
    <row r="54358" spans="27:29" x14ac:dyDescent="0.25">
      <c r="AA54358"/>
      <c r="AB54358"/>
      <c r="AC54358"/>
    </row>
    <row r="54359" spans="27:29" x14ac:dyDescent="0.25">
      <c r="AA54359"/>
      <c r="AB54359"/>
      <c r="AC54359"/>
    </row>
    <row r="54360" spans="27:29" x14ac:dyDescent="0.25">
      <c r="AA54360"/>
      <c r="AB54360"/>
      <c r="AC54360"/>
    </row>
    <row r="54361" spans="27:29" x14ac:dyDescent="0.25">
      <c r="AA54361"/>
      <c r="AB54361"/>
      <c r="AC54361"/>
    </row>
    <row r="54362" spans="27:29" x14ac:dyDescent="0.25">
      <c r="AA54362"/>
      <c r="AB54362"/>
      <c r="AC54362"/>
    </row>
    <row r="54363" spans="27:29" x14ac:dyDescent="0.25">
      <c r="AA54363"/>
      <c r="AB54363"/>
      <c r="AC54363"/>
    </row>
    <row r="54364" spans="27:29" x14ac:dyDescent="0.25">
      <c r="AA54364"/>
      <c r="AB54364"/>
      <c r="AC54364"/>
    </row>
    <row r="54365" spans="27:29" x14ac:dyDescent="0.25">
      <c r="AA54365"/>
      <c r="AB54365"/>
      <c r="AC54365"/>
    </row>
    <row r="54366" spans="27:29" x14ac:dyDescent="0.25">
      <c r="AA54366"/>
      <c r="AB54366"/>
      <c r="AC54366"/>
    </row>
    <row r="54367" spans="27:29" x14ac:dyDescent="0.25">
      <c r="AA54367"/>
      <c r="AB54367"/>
      <c r="AC54367"/>
    </row>
    <row r="54368" spans="27:29" x14ac:dyDescent="0.25">
      <c r="AA54368"/>
      <c r="AB54368"/>
      <c r="AC54368"/>
    </row>
    <row r="54369" spans="27:29" x14ac:dyDescent="0.25">
      <c r="AA54369"/>
      <c r="AB54369"/>
      <c r="AC54369"/>
    </row>
    <row r="54370" spans="27:29" x14ac:dyDescent="0.25">
      <c r="AA54370"/>
      <c r="AB54370"/>
      <c r="AC54370"/>
    </row>
    <row r="54371" spans="27:29" x14ac:dyDescent="0.25">
      <c r="AA54371"/>
      <c r="AB54371"/>
      <c r="AC54371"/>
    </row>
    <row r="54372" spans="27:29" x14ac:dyDescent="0.25">
      <c r="AA54372"/>
      <c r="AB54372"/>
      <c r="AC54372"/>
    </row>
    <row r="54373" spans="27:29" x14ac:dyDescent="0.25">
      <c r="AA54373"/>
      <c r="AB54373"/>
      <c r="AC54373"/>
    </row>
    <row r="54374" spans="27:29" x14ac:dyDescent="0.25">
      <c r="AA54374"/>
      <c r="AB54374"/>
      <c r="AC54374"/>
    </row>
    <row r="54375" spans="27:29" x14ac:dyDescent="0.25">
      <c r="AA54375"/>
      <c r="AB54375"/>
      <c r="AC54375"/>
    </row>
    <row r="54376" spans="27:29" x14ac:dyDescent="0.25">
      <c r="AA54376"/>
      <c r="AB54376"/>
      <c r="AC54376"/>
    </row>
    <row r="54377" spans="27:29" x14ac:dyDescent="0.25">
      <c r="AA54377"/>
      <c r="AB54377"/>
      <c r="AC54377"/>
    </row>
    <row r="54378" spans="27:29" x14ac:dyDescent="0.25">
      <c r="AA54378"/>
      <c r="AB54378"/>
      <c r="AC54378"/>
    </row>
    <row r="54379" spans="27:29" x14ac:dyDescent="0.25">
      <c r="AA54379"/>
      <c r="AB54379"/>
      <c r="AC54379"/>
    </row>
    <row r="54380" spans="27:29" x14ac:dyDescent="0.25">
      <c r="AA54380"/>
      <c r="AB54380"/>
      <c r="AC54380"/>
    </row>
    <row r="54381" spans="27:29" x14ac:dyDescent="0.25">
      <c r="AA54381"/>
      <c r="AB54381"/>
      <c r="AC54381"/>
    </row>
    <row r="54382" spans="27:29" x14ac:dyDescent="0.25">
      <c r="AA54382"/>
      <c r="AB54382"/>
      <c r="AC54382"/>
    </row>
    <row r="54383" spans="27:29" x14ac:dyDescent="0.25">
      <c r="AA54383"/>
      <c r="AB54383"/>
      <c r="AC54383"/>
    </row>
    <row r="54384" spans="27:29" x14ac:dyDescent="0.25">
      <c r="AA54384"/>
      <c r="AB54384"/>
      <c r="AC54384"/>
    </row>
    <row r="54385" spans="27:29" x14ac:dyDescent="0.25">
      <c r="AA54385"/>
      <c r="AB54385"/>
      <c r="AC54385"/>
    </row>
    <row r="54386" spans="27:29" x14ac:dyDescent="0.25">
      <c r="AA54386"/>
      <c r="AB54386"/>
      <c r="AC54386"/>
    </row>
    <row r="54387" spans="27:29" x14ac:dyDescent="0.25">
      <c r="AA54387"/>
      <c r="AB54387"/>
      <c r="AC54387"/>
    </row>
    <row r="54388" spans="27:29" x14ac:dyDescent="0.25">
      <c r="AA54388"/>
      <c r="AB54388"/>
      <c r="AC54388"/>
    </row>
    <row r="54389" spans="27:29" x14ac:dyDescent="0.25">
      <c r="AA54389"/>
      <c r="AB54389"/>
      <c r="AC54389"/>
    </row>
    <row r="54390" spans="27:29" x14ac:dyDescent="0.25">
      <c r="AA54390"/>
      <c r="AB54390"/>
      <c r="AC54390"/>
    </row>
    <row r="54391" spans="27:29" x14ac:dyDescent="0.25">
      <c r="AA54391"/>
      <c r="AB54391"/>
      <c r="AC54391"/>
    </row>
    <row r="54392" spans="27:29" x14ac:dyDescent="0.25">
      <c r="AA54392"/>
      <c r="AB54392"/>
      <c r="AC54392"/>
    </row>
    <row r="54393" spans="27:29" x14ac:dyDescent="0.25">
      <c r="AA54393"/>
      <c r="AB54393"/>
      <c r="AC54393"/>
    </row>
    <row r="54394" spans="27:29" x14ac:dyDescent="0.25">
      <c r="AA54394"/>
      <c r="AB54394"/>
      <c r="AC54394"/>
    </row>
    <row r="54395" spans="27:29" x14ac:dyDescent="0.25">
      <c r="AA54395"/>
      <c r="AB54395"/>
      <c r="AC54395"/>
    </row>
    <row r="54396" spans="27:29" x14ac:dyDescent="0.25">
      <c r="AA54396"/>
      <c r="AB54396"/>
      <c r="AC54396"/>
    </row>
    <row r="54397" spans="27:29" x14ac:dyDescent="0.25">
      <c r="AA54397"/>
      <c r="AB54397"/>
      <c r="AC54397"/>
    </row>
    <row r="54398" spans="27:29" x14ac:dyDescent="0.25">
      <c r="AA54398"/>
      <c r="AB54398"/>
      <c r="AC54398"/>
    </row>
    <row r="54399" spans="27:29" x14ac:dyDescent="0.25">
      <c r="AA54399"/>
      <c r="AB54399"/>
      <c r="AC54399"/>
    </row>
    <row r="54400" spans="27:29" x14ac:dyDescent="0.25">
      <c r="AA54400"/>
      <c r="AB54400"/>
      <c r="AC54400"/>
    </row>
    <row r="54401" spans="27:29" x14ac:dyDescent="0.25">
      <c r="AA54401"/>
      <c r="AB54401"/>
      <c r="AC54401"/>
    </row>
    <row r="54402" spans="27:29" x14ac:dyDescent="0.25">
      <c r="AA54402"/>
      <c r="AB54402"/>
      <c r="AC54402"/>
    </row>
    <row r="54403" spans="27:29" x14ac:dyDescent="0.25">
      <c r="AA54403"/>
      <c r="AB54403"/>
      <c r="AC54403"/>
    </row>
    <row r="54404" spans="27:29" x14ac:dyDescent="0.25">
      <c r="AA54404"/>
      <c r="AB54404"/>
      <c r="AC54404"/>
    </row>
    <row r="54405" spans="27:29" x14ac:dyDescent="0.25">
      <c r="AA54405"/>
      <c r="AB54405"/>
      <c r="AC54405"/>
    </row>
    <row r="54406" spans="27:29" x14ac:dyDescent="0.25">
      <c r="AA54406"/>
      <c r="AB54406"/>
      <c r="AC54406"/>
    </row>
    <row r="54407" spans="27:29" x14ac:dyDescent="0.25">
      <c r="AA54407"/>
      <c r="AB54407"/>
      <c r="AC54407"/>
    </row>
    <row r="54408" spans="27:29" x14ac:dyDescent="0.25">
      <c r="AA54408"/>
      <c r="AB54408"/>
      <c r="AC54408"/>
    </row>
    <row r="54409" spans="27:29" x14ac:dyDescent="0.25">
      <c r="AA54409"/>
      <c r="AB54409"/>
      <c r="AC54409"/>
    </row>
    <row r="54410" spans="27:29" x14ac:dyDescent="0.25">
      <c r="AA54410"/>
      <c r="AB54410"/>
      <c r="AC54410"/>
    </row>
    <row r="54411" spans="27:29" x14ac:dyDescent="0.25">
      <c r="AA54411"/>
      <c r="AB54411"/>
      <c r="AC54411"/>
    </row>
    <row r="54412" spans="27:29" x14ac:dyDescent="0.25">
      <c r="AA54412"/>
      <c r="AB54412"/>
      <c r="AC54412"/>
    </row>
    <row r="54413" spans="27:29" x14ac:dyDescent="0.25">
      <c r="AA54413"/>
      <c r="AB54413"/>
      <c r="AC54413"/>
    </row>
    <row r="54414" spans="27:29" x14ac:dyDescent="0.25">
      <c r="AA54414"/>
      <c r="AB54414"/>
      <c r="AC54414"/>
    </row>
    <row r="54415" spans="27:29" x14ac:dyDescent="0.25">
      <c r="AA54415"/>
      <c r="AB54415"/>
      <c r="AC54415"/>
    </row>
    <row r="54416" spans="27:29" x14ac:dyDescent="0.25">
      <c r="AA54416"/>
      <c r="AB54416"/>
      <c r="AC54416"/>
    </row>
    <row r="54417" spans="27:29" x14ac:dyDescent="0.25">
      <c r="AA54417"/>
      <c r="AB54417"/>
      <c r="AC54417"/>
    </row>
    <row r="54418" spans="27:29" x14ac:dyDescent="0.25">
      <c r="AA54418"/>
      <c r="AB54418"/>
      <c r="AC54418"/>
    </row>
    <row r="54419" spans="27:29" x14ac:dyDescent="0.25">
      <c r="AA54419"/>
      <c r="AB54419"/>
      <c r="AC54419"/>
    </row>
    <row r="54420" spans="27:29" x14ac:dyDescent="0.25">
      <c r="AA54420"/>
      <c r="AB54420"/>
      <c r="AC54420"/>
    </row>
    <row r="54421" spans="27:29" x14ac:dyDescent="0.25">
      <c r="AA54421"/>
      <c r="AB54421"/>
      <c r="AC54421"/>
    </row>
    <row r="54422" spans="27:29" x14ac:dyDescent="0.25">
      <c r="AA54422"/>
      <c r="AB54422"/>
      <c r="AC54422"/>
    </row>
    <row r="54423" spans="27:29" x14ac:dyDescent="0.25">
      <c r="AA54423"/>
      <c r="AB54423"/>
      <c r="AC54423"/>
    </row>
    <row r="54424" spans="27:29" x14ac:dyDescent="0.25">
      <c r="AA54424"/>
      <c r="AB54424"/>
      <c r="AC54424"/>
    </row>
    <row r="54425" spans="27:29" x14ac:dyDescent="0.25">
      <c r="AA54425"/>
      <c r="AB54425"/>
      <c r="AC54425"/>
    </row>
    <row r="54426" spans="27:29" x14ac:dyDescent="0.25">
      <c r="AA54426"/>
      <c r="AB54426"/>
      <c r="AC54426"/>
    </row>
    <row r="54427" spans="27:29" x14ac:dyDescent="0.25">
      <c r="AA54427"/>
      <c r="AB54427"/>
      <c r="AC54427"/>
    </row>
    <row r="54428" spans="27:29" x14ac:dyDescent="0.25">
      <c r="AA54428"/>
      <c r="AB54428"/>
      <c r="AC54428"/>
    </row>
    <row r="54429" spans="27:29" x14ac:dyDescent="0.25">
      <c r="AA54429"/>
      <c r="AB54429"/>
      <c r="AC54429"/>
    </row>
    <row r="54430" spans="27:29" x14ac:dyDescent="0.25">
      <c r="AA54430"/>
      <c r="AB54430"/>
      <c r="AC54430"/>
    </row>
    <row r="54431" spans="27:29" x14ac:dyDescent="0.25">
      <c r="AA54431"/>
      <c r="AB54431"/>
      <c r="AC54431"/>
    </row>
    <row r="54432" spans="27:29" x14ac:dyDescent="0.25">
      <c r="AA54432"/>
      <c r="AB54432"/>
      <c r="AC54432"/>
    </row>
    <row r="54433" spans="27:29" x14ac:dyDescent="0.25">
      <c r="AA54433"/>
      <c r="AB54433"/>
      <c r="AC54433"/>
    </row>
    <row r="54434" spans="27:29" x14ac:dyDescent="0.25">
      <c r="AA54434"/>
      <c r="AB54434"/>
      <c r="AC54434"/>
    </row>
    <row r="54435" spans="27:29" x14ac:dyDescent="0.25">
      <c r="AA54435"/>
      <c r="AB54435"/>
      <c r="AC54435"/>
    </row>
    <row r="54436" spans="27:29" x14ac:dyDescent="0.25">
      <c r="AA54436"/>
      <c r="AB54436"/>
      <c r="AC54436"/>
    </row>
    <row r="54437" spans="27:29" x14ac:dyDescent="0.25">
      <c r="AA54437"/>
      <c r="AB54437"/>
      <c r="AC54437"/>
    </row>
    <row r="54438" spans="27:29" x14ac:dyDescent="0.25">
      <c r="AA54438"/>
      <c r="AB54438"/>
      <c r="AC54438"/>
    </row>
    <row r="54439" spans="27:29" x14ac:dyDescent="0.25">
      <c r="AA54439"/>
      <c r="AB54439"/>
      <c r="AC54439"/>
    </row>
    <row r="54440" spans="27:29" x14ac:dyDescent="0.25">
      <c r="AA54440"/>
      <c r="AB54440"/>
      <c r="AC54440"/>
    </row>
    <row r="54441" spans="27:29" x14ac:dyDescent="0.25">
      <c r="AA54441"/>
      <c r="AB54441"/>
      <c r="AC54441"/>
    </row>
    <row r="54442" spans="27:29" x14ac:dyDescent="0.25">
      <c r="AA54442"/>
      <c r="AB54442"/>
      <c r="AC54442"/>
    </row>
    <row r="54443" spans="27:29" x14ac:dyDescent="0.25">
      <c r="AA54443"/>
      <c r="AB54443"/>
      <c r="AC54443"/>
    </row>
    <row r="54444" spans="27:29" x14ac:dyDescent="0.25">
      <c r="AA54444"/>
      <c r="AB54444"/>
      <c r="AC54444"/>
    </row>
    <row r="54445" spans="27:29" x14ac:dyDescent="0.25">
      <c r="AA54445"/>
      <c r="AB54445"/>
      <c r="AC54445"/>
    </row>
    <row r="54446" spans="27:29" x14ac:dyDescent="0.25">
      <c r="AA54446"/>
      <c r="AB54446"/>
      <c r="AC54446"/>
    </row>
    <row r="54447" spans="27:29" x14ac:dyDescent="0.25">
      <c r="AA54447"/>
      <c r="AB54447"/>
      <c r="AC54447"/>
    </row>
    <row r="54448" spans="27:29" x14ac:dyDescent="0.25">
      <c r="AA54448"/>
      <c r="AB54448"/>
      <c r="AC54448"/>
    </row>
    <row r="54449" spans="27:29" x14ac:dyDescent="0.25">
      <c r="AA54449"/>
      <c r="AB54449"/>
      <c r="AC54449"/>
    </row>
    <row r="54450" spans="27:29" x14ac:dyDescent="0.25">
      <c r="AA54450"/>
      <c r="AB54450"/>
      <c r="AC54450"/>
    </row>
    <row r="54451" spans="27:29" x14ac:dyDescent="0.25">
      <c r="AA54451"/>
      <c r="AB54451"/>
      <c r="AC54451"/>
    </row>
    <row r="54452" spans="27:29" x14ac:dyDescent="0.25">
      <c r="AA54452"/>
      <c r="AB54452"/>
      <c r="AC54452"/>
    </row>
    <row r="54453" spans="27:29" x14ac:dyDescent="0.25">
      <c r="AA54453"/>
      <c r="AB54453"/>
      <c r="AC54453"/>
    </row>
    <row r="54454" spans="27:29" x14ac:dyDescent="0.25">
      <c r="AA54454"/>
      <c r="AB54454"/>
      <c r="AC54454"/>
    </row>
    <row r="54455" spans="27:29" x14ac:dyDescent="0.25">
      <c r="AA54455"/>
      <c r="AB54455"/>
      <c r="AC54455"/>
    </row>
    <row r="54456" spans="27:29" x14ac:dyDescent="0.25">
      <c r="AA54456"/>
      <c r="AB54456"/>
      <c r="AC54456"/>
    </row>
    <row r="54457" spans="27:29" x14ac:dyDescent="0.25">
      <c r="AA54457"/>
      <c r="AB54457"/>
      <c r="AC54457"/>
    </row>
    <row r="54458" spans="27:29" x14ac:dyDescent="0.25">
      <c r="AA54458"/>
      <c r="AB54458"/>
      <c r="AC54458"/>
    </row>
    <row r="54459" spans="27:29" x14ac:dyDescent="0.25">
      <c r="AA54459"/>
      <c r="AB54459"/>
      <c r="AC54459"/>
    </row>
    <row r="54460" spans="27:29" x14ac:dyDescent="0.25">
      <c r="AA54460"/>
      <c r="AB54460"/>
      <c r="AC54460"/>
    </row>
    <row r="54461" spans="27:29" x14ac:dyDescent="0.25">
      <c r="AA54461"/>
      <c r="AB54461"/>
      <c r="AC54461"/>
    </row>
    <row r="54462" spans="27:29" x14ac:dyDescent="0.25">
      <c r="AA54462"/>
      <c r="AB54462"/>
      <c r="AC54462"/>
    </row>
    <row r="54463" spans="27:29" x14ac:dyDescent="0.25">
      <c r="AA54463"/>
      <c r="AB54463"/>
      <c r="AC54463"/>
    </row>
    <row r="54464" spans="27:29" x14ac:dyDescent="0.25">
      <c r="AA54464"/>
      <c r="AB54464"/>
      <c r="AC54464"/>
    </row>
    <row r="54465" spans="27:29" x14ac:dyDescent="0.25">
      <c r="AA54465"/>
      <c r="AB54465"/>
      <c r="AC54465"/>
    </row>
    <row r="54466" spans="27:29" x14ac:dyDescent="0.25">
      <c r="AA54466"/>
      <c r="AB54466"/>
      <c r="AC54466"/>
    </row>
    <row r="54467" spans="27:29" x14ac:dyDescent="0.25">
      <c r="AA54467"/>
      <c r="AB54467"/>
      <c r="AC54467"/>
    </row>
    <row r="54468" spans="27:29" x14ac:dyDescent="0.25">
      <c r="AA54468"/>
      <c r="AB54468"/>
      <c r="AC54468"/>
    </row>
    <row r="54469" spans="27:29" x14ac:dyDescent="0.25">
      <c r="AA54469"/>
      <c r="AB54469"/>
      <c r="AC54469"/>
    </row>
    <row r="54470" spans="27:29" x14ac:dyDescent="0.25">
      <c r="AA54470"/>
      <c r="AB54470"/>
      <c r="AC54470"/>
    </row>
    <row r="54471" spans="27:29" x14ac:dyDescent="0.25">
      <c r="AA54471"/>
      <c r="AB54471"/>
      <c r="AC54471"/>
    </row>
    <row r="54472" spans="27:29" x14ac:dyDescent="0.25">
      <c r="AA54472"/>
      <c r="AB54472"/>
      <c r="AC54472"/>
    </row>
    <row r="54473" spans="27:29" x14ac:dyDescent="0.25">
      <c r="AA54473"/>
      <c r="AB54473"/>
      <c r="AC54473"/>
    </row>
    <row r="54474" spans="27:29" x14ac:dyDescent="0.25">
      <c r="AA54474"/>
      <c r="AB54474"/>
      <c r="AC54474"/>
    </row>
    <row r="54475" spans="27:29" x14ac:dyDescent="0.25">
      <c r="AA54475"/>
      <c r="AB54475"/>
      <c r="AC54475"/>
    </row>
    <row r="54476" spans="27:29" x14ac:dyDescent="0.25">
      <c r="AA54476"/>
      <c r="AB54476"/>
      <c r="AC54476"/>
    </row>
    <row r="54477" spans="27:29" x14ac:dyDescent="0.25">
      <c r="AA54477"/>
      <c r="AB54477"/>
      <c r="AC54477"/>
    </row>
    <row r="54478" spans="27:29" x14ac:dyDescent="0.25">
      <c r="AA54478"/>
      <c r="AB54478"/>
      <c r="AC54478"/>
    </row>
    <row r="54479" spans="27:29" x14ac:dyDescent="0.25">
      <c r="AA54479"/>
      <c r="AB54479"/>
      <c r="AC54479"/>
    </row>
    <row r="54480" spans="27:29" x14ac:dyDescent="0.25">
      <c r="AA54480"/>
      <c r="AB54480"/>
      <c r="AC54480"/>
    </row>
    <row r="54481" spans="27:29" x14ac:dyDescent="0.25">
      <c r="AA54481"/>
      <c r="AB54481"/>
      <c r="AC54481"/>
    </row>
    <row r="54482" spans="27:29" x14ac:dyDescent="0.25">
      <c r="AA54482"/>
      <c r="AB54482"/>
      <c r="AC54482"/>
    </row>
    <row r="54483" spans="27:29" x14ac:dyDescent="0.25">
      <c r="AA54483"/>
      <c r="AB54483"/>
      <c r="AC54483"/>
    </row>
    <row r="54484" spans="27:29" x14ac:dyDescent="0.25">
      <c r="AA54484"/>
      <c r="AB54484"/>
      <c r="AC54484"/>
    </row>
    <row r="54485" spans="27:29" x14ac:dyDescent="0.25">
      <c r="AA54485"/>
      <c r="AB54485"/>
      <c r="AC54485"/>
    </row>
    <row r="54486" spans="27:29" x14ac:dyDescent="0.25">
      <c r="AA54486"/>
      <c r="AB54486"/>
      <c r="AC54486"/>
    </row>
    <row r="54487" spans="27:29" x14ac:dyDescent="0.25">
      <c r="AA54487"/>
      <c r="AB54487"/>
      <c r="AC54487"/>
    </row>
    <row r="54488" spans="27:29" x14ac:dyDescent="0.25">
      <c r="AA54488"/>
      <c r="AB54488"/>
      <c r="AC54488"/>
    </row>
    <row r="54489" spans="27:29" x14ac:dyDescent="0.25">
      <c r="AA54489"/>
      <c r="AB54489"/>
      <c r="AC54489"/>
    </row>
    <row r="54490" spans="27:29" x14ac:dyDescent="0.25">
      <c r="AA54490"/>
      <c r="AB54490"/>
      <c r="AC54490"/>
    </row>
    <row r="54491" spans="27:29" x14ac:dyDescent="0.25">
      <c r="AA54491"/>
      <c r="AB54491"/>
      <c r="AC54491"/>
    </row>
    <row r="54492" spans="27:29" x14ac:dyDescent="0.25">
      <c r="AA54492"/>
      <c r="AB54492"/>
      <c r="AC54492"/>
    </row>
    <row r="54493" spans="27:29" x14ac:dyDescent="0.25">
      <c r="AA54493"/>
      <c r="AB54493"/>
      <c r="AC54493"/>
    </row>
    <row r="54494" spans="27:29" x14ac:dyDescent="0.25">
      <c r="AA54494"/>
      <c r="AB54494"/>
      <c r="AC54494"/>
    </row>
    <row r="54495" spans="27:29" x14ac:dyDescent="0.25">
      <c r="AA54495"/>
      <c r="AB54495"/>
      <c r="AC54495"/>
    </row>
    <row r="54496" spans="27:29" x14ac:dyDescent="0.25">
      <c r="AA54496"/>
      <c r="AB54496"/>
      <c r="AC54496"/>
    </row>
    <row r="54497" spans="27:29" x14ac:dyDescent="0.25">
      <c r="AA54497"/>
      <c r="AB54497"/>
      <c r="AC54497"/>
    </row>
    <row r="54498" spans="27:29" x14ac:dyDescent="0.25">
      <c r="AA54498"/>
      <c r="AB54498"/>
      <c r="AC54498"/>
    </row>
    <row r="54499" spans="27:29" x14ac:dyDescent="0.25">
      <c r="AA54499"/>
      <c r="AB54499"/>
      <c r="AC54499"/>
    </row>
    <row r="54500" spans="27:29" x14ac:dyDescent="0.25">
      <c r="AA54500"/>
      <c r="AB54500"/>
      <c r="AC54500"/>
    </row>
    <row r="54501" spans="27:29" x14ac:dyDescent="0.25">
      <c r="AA54501"/>
      <c r="AB54501"/>
      <c r="AC54501"/>
    </row>
    <row r="54502" spans="27:29" x14ac:dyDescent="0.25">
      <c r="AA54502"/>
      <c r="AB54502"/>
      <c r="AC54502"/>
    </row>
    <row r="54503" spans="27:29" x14ac:dyDescent="0.25">
      <c r="AA54503"/>
      <c r="AB54503"/>
      <c r="AC54503"/>
    </row>
    <row r="54504" spans="27:29" x14ac:dyDescent="0.25">
      <c r="AA54504"/>
      <c r="AB54504"/>
      <c r="AC54504"/>
    </row>
    <row r="54505" spans="27:29" x14ac:dyDescent="0.25">
      <c r="AA54505"/>
      <c r="AB54505"/>
      <c r="AC54505"/>
    </row>
    <row r="54506" spans="27:29" x14ac:dyDescent="0.25">
      <c r="AA54506"/>
      <c r="AB54506"/>
      <c r="AC54506"/>
    </row>
    <row r="54507" spans="27:29" x14ac:dyDescent="0.25">
      <c r="AA54507"/>
      <c r="AB54507"/>
      <c r="AC54507"/>
    </row>
    <row r="54508" spans="27:29" x14ac:dyDescent="0.25">
      <c r="AA54508"/>
      <c r="AB54508"/>
      <c r="AC54508"/>
    </row>
    <row r="54509" spans="27:29" x14ac:dyDescent="0.25">
      <c r="AA54509"/>
      <c r="AB54509"/>
      <c r="AC54509"/>
    </row>
    <row r="54510" spans="27:29" x14ac:dyDescent="0.25">
      <c r="AA54510"/>
      <c r="AB54510"/>
      <c r="AC54510"/>
    </row>
    <row r="54511" spans="27:29" x14ac:dyDescent="0.25">
      <c r="AA54511"/>
      <c r="AB54511"/>
      <c r="AC54511"/>
    </row>
    <row r="54512" spans="27:29" x14ac:dyDescent="0.25">
      <c r="AA54512"/>
      <c r="AB54512"/>
      <c r="AC54512"/>
    </row>
    <row r="54513" spans="27:29" x14ac:dyDescent="0.25">
      <c r="AA54513"/>
      <c r="AB54513"/>
      <c r="AC54513"/>
    </row>
    <row r="54514" spans="27:29" x14ac:dyDescent="0.25">
      <c r="AA54514"/>
      <c r="AB54514"/>
      <c r="AC54514"/>
    </row>
    <row r="54515" spans="27:29" x14ac:dyDescent="0.25">
      <c r="AA54515"/>
      <c r="AB54515"/>
      <c r="AC54515"/>
    </row>
    <row r="54516" spans="27:29" x14ac:dyDescent="0.25">
      <c r="AA54516"/>
      <c r="AB54516"/>
      <c r="AC54516"/>
    </row>
    <row r="54517" spans="27:29" x14ac:dyDescent="0.25">
      <c r="AA54517"/>
      <c r="AB54517"/>
      <c r="AC54517"/>
    </row>
    <row r="54518" spans="27:29" x14ac:dyDescent="0.25">
      <c r="AA54518"/>
      <c r="AB54518"/>
      <c r="AC54518"/>
    </row>
    <row r="54519" spans="27:29" x14ac:dyDescent="0.25">
      <c r="AA54519"/>
      <c r="AB54519"/>
      <c r="AC54519"/>
    </row>
    <row r="54520" spans="27:29" x14ac:dyDescent="0.25">
      <c r="AA54520"/>
      <c r="AB54520"/>
      <c r="AC54520"/>
    </row>
    <row r="54521" spans="27:29" x14ac:dyDescent="0.25">
      <c r="AA54521"/>
      <c r="AB54521"/>
      <c r="AC54521"/>
    </row>
    <row r="54522" spans="27:29" x14ac:dyDescent="0.25">
      <c r="AA54522"/>
      <c r="AB54522"/>
      <c r="AC54522"/>
    </row>
    <row r="54523" spans="27:29" x14ac:dyDescent="0.25">
      <c r="AA54523"/>
      <c r="AB54523"/>
      <c r="AC54523"/>
    </row>
    <row r="54524" spans="27:29" x14ac:dyDescent="0.25">
      <c r="AA54524"/>
      <c r="AB54524"/>
      <c r="AC54524"/>
    </row>
    <row r="54525" spans="27:29" x14ac:dyDescent="0.25">
      <c r="AA54525"/>
      <c r="AB54525"/>
      <c r="AC54525"/>
    </row>
    <row r="54526" spans="27:29" x14ac:dyDescent="0.25">
      <c r="AA54526"/>
      <c r="AB54526"/>
      <c r="AC54526"/>
    </row>
    <row r="54527" spans="27:29" x14ac:dyDescent="0.25">
      <c r="AA54527"/>
      <c r="AB54527"/>
      <c r="AC54527"/>
    </row>
    <row r="54528" spans="27:29" x14ac:dyDescent="0.25">
      <c r="AA54528"/>
      <c r="AB54528"/>
      <c r="AC54528"/>
    </row>
    <row r="54529" spans="27:29" x14ac:dyDescent="0.25">
      <c r="AA54529"/>
      <c r="AB54529"/>
      <c r="AC54529"/>
    </row>
    <row r="54530" spans="27:29" x14ac:dyDescent="0.25">
      <c r="AA54530"/>
      <c r="AB54530"/>
      <c r="AC54530"/>
    </row>
    <row r="54531" spans="27:29" x14ac:dyDescent="0.25">
      <c r="AA54531"/>
      <c r="AB54531"/>
      <c r="AC54531"/>
    </row>
    <row r="54532" spans="27:29" x14ac:dyDescent="0.25">
      <c r="AA54532"/>
      <c r="AB54532"/>
      <c r="AC54532"/>
    </row>
    <row r="54533" spans="27:29" x14ac:dyDescent="0.25">
      <c r="AA54533"/>
      <c r="AB54533"/>
      <c r="AC54533"/>
    </row>
    <row r="54534" spans="27:29" x14ac:dyDescent="0.25">
      <c r="AA54534"/>
      <c r="AB54534"/>
      <c r="AC54534"/>
    </row>
    <row r="54535" spans="27:29" x14ac:dyDescent="0.25">
      <c r="AA54535"/>
      <c r="AB54535"/>
      <c r="AC54535"/>
    </row>
    <row r="54536" spans="27:29" x14ac:dyDescent="0.25">
      <c r="AA54536"/>
      <c r="AB54536"/>
      <c r="AC54536"/>
    </row>
    <row r="54537" spans="27:29" x14ac:dyDescent="0.25">
      <c r="AA54537"/>
      <c r="AB54537"/>
      <c r="AC54537"/>
    </row>
    <row r="54538" spans="27:29" x14ac:dyDescent="0.25">
      <c r="AA54538"/>
      <c r="AB54538"/>
      <c r="AC54538"/>
    </row>
    <row r="54539" spans="27:29" x14ac:dyDescent="0.25">
      <c r="AA54539"/>
      <c r="AB54539"/>
      <c r="AC54539"/>
    </row>
    <row r="54540" spans="27:29" x14ac:dyDescent="0.25">
      <c r="AA54540"/>
      <c r="AB54540"/>
      <c r="AC54540"/>
    </row>
    <row r="54541" spans="27:29" x14ac:dyDescent="0.25">
      <c r="AA54541"/>
      <c r="AB54541"/>
      <c r="AC54541"/>
    </row>
    <row r="54542" spans="27:29" x14ac:dyDescent="0.25">
      <c r="AA54542"/>
      <c r="AB54542"/>
      <c r="AC54542"/>
    </row>
    <row r="54543" spans="27:29" x14ac:dyDescent="0.25">
      <c r="AA54543"/>
      <c r="AB54543"/>
      <c r="AC54543"/>
    </row>
    <row r="54544" spans="27:29" x14ac:dyDescent="0.25">
      <c r="AA54544"/>
      <c r="AB54544"/>
      <c r="AC54544"/>
    </row>
    <row r="54545" spans="27:29" x14ac:dyDescent="0.25">
      <c r="AA54545"/>
      <c r="AB54545"/>
      <c r="AC54545"/>
    </row>
    <row r="54546" spans="27:29" x14ac:dyDescent="0.25">
      <c r="AA54546"/>
      <c r="AB54546"/>
      <c r="AC54546"/>
    </row>
    <row r="54547" spans="27:29" x14ac:dyDescent="0.25">
      <c r="AA54547"/>
      <c r="AB54547"/>
      <c r="AC54547"/>
    </row>
    <row r="54548" spans="27:29" x14ac:dyDescent="0.25">
      <c r="AA54548"/>
      <c r="AB54548"/>
      <c r="AC54548"/>
    </row>
    <row r="54549" spans="27:29" x14ac:dyDescent="0.25">
      <c r="AA54549"/>
      <c r="AB54549"/>
      <c r="AC54549"/>
    </row>
    <row r="54550" spans="27:29" x14ac:dyDescent="0.25">
      <c r="AA54550"/>
      <c r="AB54550"/>
      <c r="AC54550"/>
    </row>
    <row r="54551" spans="27:29" x14ac:dyDescent="0.25">
      <c r="AA54551"/>
      <c r="AB54551"/>
      <c r="AC54551"/>
    </row>
    <row r="54552" spans="27:29" x14ac:dyDescent="0.25">
      <c r="AA54552"/>
      <c r="AB54552"/>
      <c r="AC54552"/>
    </row>
    <row r="54553" spans="27:29" x14ac:dyDescent="0.25">
      <c r="AA54553"/>
      <c r="AB54553"/>
      <c r="AC54553"/>
    </row>
    <row r="54554" spans="27:29" x14ac:dyDescent="0.25">
      <c r="AA54554"/>
      <c r="AB54554"/>
      <c r="AC54554"/>
    </row>
    <row r="54555" spans="27:29" x14ac:dyDescent="0.25">
      <c r="AA54555"/>
      <c r="AB54555"/>
      <c r="AC54555"/>
    </row>
    <row r="54556" spans="27:29" x14ac:dyDescent="0.25">
      <c r="AA54556"/>
      <c r="AB54556"/>
      <c r="AC54556"/>
    </row>
    <row r="54557" spans="27:29" x14ac:dyDescent="0.25">
      <c r="AA54557"/>
      <c r="AB54557"/>
      <c r="AC54557"/>
    </row>
    <row r="54558" spans="27:29" x14ac:dyDescent="0.25">
      <c r="AA54558"/>
      <c r="AB54558"/>
      <c r="AC54558"/>
    </row>
    <row r="54559" spans="27:29" x14ac:dyDescent="0.25">
      <c r="AA54559"/>
      <c r="AB54559"/>
      <c r="AC54559"/>
    </row>
    <row r="54560" spans="27:29" x14ac:dyDescent="0.25">
      <c r="AA54560"/>
      <c r="AB54560"/>
      <c r="AC54560"/>
    </row>
    <row r="54561" spans="27:29" x14ac:dyDescent="0.25">
      <c r="AA54561"/>
      <c r="AB54561"/>
      <c r="AC54561"/>
    </row>
    <row r="54562" spans="27:29" x14ac:dyDescent="0.25">
      <c r="AA54562"/>
      <c r="AB54562"/>
      <c r="AC54562"/>
    </row>
    <row r="54563" spans="27:29" x14ac:dyDescent="0.25">
      <c r="AA54563"/>
      <c r="AB54563"/>
      <c r="AC54563"/>
    </row>
    <row r="54564" spans="27:29" x14ac:dyDescent="0.25">
      <c r="AA54564"/>
      <c r="AB54564"/>
      <c r="AC54564"/>
    </row>
    <row r="54565" spans="27:29" x14ac:dyDescent="0.25">
      <c r="AA54565"/>
      <c r="AB54565"/>
      <c r="AC54565"/>
    </row>
    <row r="54566" spans="27:29" x14ac:dyDescent="0.25">
      <c r="AA54566"/>
      <c r="AB54566"/>
      <c r="AC54566"/>
    </row>
    <row r="54567" spans="27:29" x14ac:dyDescent="0.25">
      <c r="AA54567"/>
      <c r="AB54567"/>
      <c r="AC54567"/>
    </row>
    <row r="54568" spans="27:29" x14ac:dyDescent="0.25">
      <c r="AA54568"/>
      <c r="AB54568"/>
      <c r="AC54568"/>
    </row>
    <row r="54569" spans="27:29" x14ac:dyDescent="0.25">
      <c r="AA54569"/>
      <c r="AB54569"/>
      <c r="AC54569"/>
    </row>
    <row r="54570" spans="27:29" x14ac:dyDescent="0.25">
      <c r="AA54570"/>
      <c r="AB54570"/>
      <c r="AC54570"/>
    </row>
    <row r="54571" spans="27:29" x14ac:dyDescent="0.25">
      <c r="AA54571"/>
      <c r="AB54571"/>
      <c r="AC54571"/>
    </row>
    <row r="54572" spans="27:29" x14ac:dyDescent="0.25">
      <c r="AA54572"/>
      <c r="AB54572"/>
      <c r="AC54572"/>
    </row>
    <row r="54573" spans="27:29" x14ac:dyDescent="0.25">
      <c r="AA54573"/>
      <c r="AB54573"/>
      <c r="AC54573"/>
    </row>
    <row r="54574" spans="27:29" x14ac:dyDescent="0.25">
      <c r="AA54574"/>
      <c r="AB54574"/>
      <c r="AC54574"/>
    </row>
    <row r="54575" spans="27:29" x14ac:dyDescent="0.25">
      <c r="AA54575"/>
      <c r="AB54575"/>
      <c r="AC54575"/>
    </row>
    <row r="54576" spans="27:29" x14ac:dyDescent="0.25">
      <c r="AA54576"/>
      <c r="AB54576"/>
      <c r="AC54576"/>
    </row>
    <row r="54577" spans="27:29" x14ac:dyDescent="0.25">
      <c r="AA54577"/>
      <c r="AB54577"/>
      <c r="AC54577"/>
    </row>
    <row r="54578" spans="27:29" x14ac:dyDescent="0.25">
      <c r="AA54578"/>
      <c r="AB54578"/>
      <c r="AC54578"/>
    </row>
    <row r="54579" spans="27:29" x14ac:dyDescent="0.25">
      <c r="AA54579"/>
      <c r="AB54579"/>
      <c r="AC54579"/>
    </row>
    <row r="54580" spans="27:29" x14ac:dyDescent="0.25">
      <c r="AA54580"/>
      <c r="AB54580"/>
      <c r="AC54580"/>
    </row>
    <row r="54581" spans="27:29" x14ac:dyDescent="0.25">
      <c r="AA54581"/>
      <c r="AB54581"/>
      <c r="AC54581"/>
    </row>
    <row r="54582" spans="27:29" x14ac:dyDescent="0.25">
      <c r="AA54582"/>
      <c r="AB54582"/>
      <c r="AC54582"/>
    </row>
    <row r="54583" spans="27:29" x14ac:dyDescent="0.25">
      <c r="AA54583"/>
      <c r="AB54583"/>
      <c r="AC54583"/>
    </row>
    <row r="54584" spans="27:29" x14ac:dyDescent="0.25">
      <c r="AA54584"/>
      <c r="AB54584"/>
      <c r="AC54584"/>
    </row>
    <row r="54585" spans="27:29" x14ac:dyDescent="0.25">
      <c r="AA54585"/>
      <c r="AB54585"/>
      <c r="AC54585"/>
    </row>
    <row r="54586" spans="27:29" x14ac:dyDescent="0.25">
      <c r="AA54586"/>
      <c r="AB54586"/>
      <c r="AC54586"/>
    </row>
    <row r="54587" spans="27:29" x14ac:dyDescent="0.25">
      <c r="AA54587"/>
      <c r="AB54587"/>
      <c r="AC54587"/>
    </row>
    <row r="54588" spans="27:29" x14ac:dyDescent="0.25">
      <c r="AA54588"/>
      <c r="AB54588"/>
      <c r="AC54588"/>
    </row>
    <row r="54589" spans="27:29" x14ac:dyDescent="0.25">
      <c r="AA54589"/>
      <c r="AB54589"/>
      <c r="AC54589"/>
    </row>
    <row r="54590" spans="27:29" x14ac:dyDescent="0.25">
      <c r="AA54590"/>
      <c r="AB54590"/>
      <c r="AC54590"/>
    </row>
    <row r="54591" spans="27:29" x14ac:dyDescent="0.25">
      <c r="AA54591"/>
      <c r="AB54591"/>
      <c r="AC54591"/>
    </row>
    <row r="54592" spans="27:29" x14ac:dyDescent="0.25">
      <c r="AA54592"/>
      <c r="AB54592"/>
      <c r="AC54592"/>
    </row>
    <row r="54593" spans="27:29" x14ac:dyDescent="0.25">
      <c r="AA54593"/>
      <c r="AB54593"/>
      <c r="AC54593"/>
    </row>
    <row r="54594" spans="27:29" x14ac:dyDescent="0.25">
      <c r="AA54594"/>
      <c r="AB54594"/>
      <c r="AC54594"/>
    </row>
    <row r="54595" spans="27:29" x14ac:dyDescent="0.25">
      <c r="AA54595"/>
      <c r="AB54595"/>
      <c r="AC54595"/>
    </row>
    <row r="54596" spans="27:29" x14ac:dyDescent="0.25">
      <c r="AA54596"/>
      <c r="AB54596"/>
      <c r="AC54596"/>
    </row>
    <row r="54597" spans="27:29" x14ac:dyDescent="0.25">
      <c r="AA54597"/>
      <c r="AB54597"/>
      <c r="AC54597"/>
    </row>
    <row r="54598" spans="27:29" x14ac:dyDescent="0.25">
      <c r="AA54598"/>
      <c r="AB54598"/>
      <c r="AC54598"/>
    </row>
    <row r="54599" spans="27:29" x14ac:dyDescent="0.25">
      <c r="AA54599"/>
      <c r="AB54599"/>
      <c r="AC54599"/>
    </row>
    <row r="54600" spans="27:29" x14ac:dyDescent="0.25">
      <c r="AA54600"/>
      <c r="AB54600"/>
      <c r="AC54600"/>
    </row>
    <row r="54601" spans="27:29" x14ac:dyDescent="0.25">
      <c r="AA54601"/>
      <c r="AB54601"/>
      <c r="AC54601"/>
    </row>
    <row r="54602" spans="27:29" x14ac:dyDescent="0.25">
      <c r="AA54602"/>
      <c r="AB54602"/>
      <c r="AC54602"/>
    </row>
    <row r="54603" spans="27:29" x14ac:dyDescent="0.25">
      <c r="AA54603"/>
      <c r="AB54603"/>
      <c r="AC54603"/>
    </row>
    <row r="54604" spans="27:29" x14ac:dyDescent="0.25">
      <c r="AA54604"/>
      <c r="AB54604"/>
      <c r="AC54604"/>
    </row>
    <row r="54605" spans="27:29" x14ac:dyDescent="0.25">
      <c r="AA54605"/>
      <c r="AB54605"/>
      <c r="AC54605"/>
    </row>
    <row r="54606" spans="27:29" x14ac:dyDescent="0.25">
      <c r="AA54606"/>
      <c r="AB54606"/>
      <c r="AC54606"/>
    </row>
    <row r="54607" spans="27:29" x14ac:dyDescent="0.25">
      <c r="AA54607"/>
      <c r="AB54607"/>
      <c r="AC54607"/>
    </row>
    <row r="54608" spans="27:29" x14ac:dyDescent="0.25">
      <c r="AA54608"/>
      <c r="AB54608"/>
      <c r="AC54608"/>
    </row>
    <row r="54609" spans="27:29" x14ac:dyDescent="0.25">
      <c r="AA54609"/>
      <c r="AB54609"/>
      <c r="AC54609"/>
    </row>
    <row r="54610" spans="27:29" x14ac:dyDescent="0.25">
      <c r="AA54610"/>
      <c r="AB54610"/>
      <c r="AC54610"/>
    </row>
    <row r="54611" spans="27:29" x14ac:dyDescent="0.25">
      <c r="AA54611"/>
      <c r="AB54611"/>
      <c r="AC54611"/>
    </row>
    <row r="54612" spans="27:29" x14ac:dyDescent="0.25">
      <c r="AA54612"/>
      <c r="AB54612"/>
      <c r="AC54612"/>
    </row>
    <row r="54613" spans="27:29" x14ac:dyDescent="0.25">
      <c r="AA54613"/>
      <c r="AB54613"/>
      <c r="AC54613"/>
    </row>
    <row r="54614" spans="27:29" x14ac:dyDescent="0.25">
      <c r="AA54614"/>
      <c r="AB54614"/>
      <c r="AC54614"/>
    </row>
    <row r="54615" spans="27:29" x14ac:dyDescent="0.25">
      <c r="AA54615"/>
      <c r="AB54615"/>
      <c r="AC54615"/>
    </row>
    <row r="54616" spans="27:29" x14ac:dyDescent="0.25">
      <c r="AA54616"/>
      <c r="AB54616"/>
      <c r="AC54616"/>
    </row>
    <row r="54617" spans="27:29" x14ac:dyDescent="0.25">
      <c r="AA54617"/>
      <c r="AB54617"/>
      <c r="AC54617"/>
    </row>
    <row r="54618" spans="27:29" x14ac:dyDescent="0.25">
      <c r="AA54618"/>
      <c r="AB54618"/>
      <c r="AC54618"/>
    </row>
    <row r="54619" spans="27:29" x14ac:dyDescent="0.25">
      <c r="AA54619"/>
      <c r="AB54619"/>
      <c r="AC54619"/>
    </row>
    <row r="54620" spans="27:29" x14ac:dyDescent="0.25">
      <c r="AA54620"/>
      <c r="AB54620"/>
      <c r="AC54620"/>
    </row>
    <row r="54621" spans="27:29" x14ac:dyDescent="0.25">
      <c r="AA54621"/>
      <c r="AB54621"/>
      <c r="AC54621"/>
    </row>
    <row r="54622" spans="27:29" x14ac:dyDescent="0.25">
      <c r="AA54622"/>
      <c r="AB54622"/>
      <c r="AC54622"/>
    </row>
    <row r="54623" spans="27:29" x14ac:dyDescent="0.25">
      <c r="AA54623"/>
      <c r="AB54623"/>
      <c r="AC54623"/>
    </row>
    <row r="54624" spans="27:29" x14ac:dyDescent="0.25">
      <c r="AA54624"/>
      <c r="AB54624"/>
      <c r="AC54624"/>
    </row>
    <row r="54625" spans="27:29" x14ac:dyDescent="0.25">
      <c r="AA54625"/>
      <c r="AB54625"/>
      <c r="AC54625"/>
    </row>
    <row r="54626" spans="27:29" x14ac:dyDescent="0.25">
      <c r="AA54626"/>
      <c r="AB54626"/>
      <c r="AC54626"/>
    </row>
    <row r="54627" spans="27:29" x14ac:dyDescent="0.25">
      <c r="AA54627"/>
      <c r="AB54627"/>
      <c r="AC54627"/>
    </row>
    <row r="54628" spans="27:29" x14ac:dyDescent="0.25">
      <c r="AA54628"/>
      <c r="AB54628"/>
      <c r="AC54628"/>
    </row>
    <row r="54629" spans="27:29" x14ac:dyDescent="0.25">
      <c r="AA54629"/>
      <c r="AB54629"/>
      <c r="AC54629"/>
    </row>
    <row r="54630" spans="27:29" x14ac:dyDescent="0.25">
      <c r="AA54630"/>
      <c r="AB54630"/>
      <c r="AC54630"/>
    </row>
    <row r="54631" spans="27:29" x14ac:dyDescent="0.25">
      <c r="AA54631"/>
      <c r="AB54631"/>
      <c r="AC54631"/>
    </row>
    <row r="54632" spans="27:29" x14ac:dyDescent="0.25">
      <c r="AA54632"/>
      <c r="AB54632"/>
      <c r="AC54632"/>
    </row>
    <row r="54633" spans="27:29" x14ac:dyDescent="0.25">
      <c r="AA54633"/>
      <c r="AB54633"/>
      <c r="AC54633"/>
    </row>
    <row r="54634" spans="27:29" x14ac:dyDescent="0.25">
      <c r="AA54634"/>
      <c r="AB54634"/>
      <c r="AC54634"/>
    </row>
    <row r="54635" spans="27:29" x14ac:dyDescent="0.25">
      <c r="AA54635"/>
      <c r="AB54635"/>
      <c r="AC54635"/>
    </row>
    <row r="54636" spans="27:29" x14ac:dyDescent="0.25">
      <c r="AA54636"/>
      <c r="AB54636"/>
      <c r="AC54636"/>
    </row>
    <row r="54637" spans="27:29" x14ac:dyDescent="0.25">
      <c r="AA54637"/>
      <c r="AB54637"/>
      <c r="AC54637"/>
    </row>
    <row r="54638" spans="27:29" x14ac:dyDescent="0.25">
      <c r="AA54638"/>
      <c r="AB54638"/>
      <c r="AC54638"/>
    </row>
    <row r="54639" spans="27:29" x14ac:dyDescent="0.25">
      <c r="AA54639"/>
      <c r="AB54639"/>
      <c r="AC54639"/>
    </row>
    <row r="54640" spans="27:29" x14ac:dyDescent="0.25">
      <c r="AA54640"/>
      <c r="AB54640"/>
      <c r="AC54640"/>
    </row>
    <row r="54641" spans="27:29" x14ac:dyDescent="0.25">
      <c r="AA54641"/>
      <c r="AB54641"/>
      <c r="AC54641"/>
    </row>
    <row r="54642" spans="27:29" x14ac:dyDescent="0.25">
      <c r="AA54642"/>
      <c r="AB54642"/>
      <c r="AC54642"/>
    </row>
    <row r="54643" spans="27:29" x14ac:dyDescent="0.25">
      <c r="AA54643"/>
      <c r="AB54643"/>
      <c r="AC54643"/>
    </row>
    <row r="54644" spans="27:29" x14ac:dyDescent="0.25">
      <c r="AA54644"/>
      <c r="AB54644"/>
      <c r="AC54644"/>
    </row>
    <row r="54645" spans="27:29" x14ac:dyDescent="0.25">
      <c r="AA54645"/>
      <c r="AB54645"/>
      <c r="AC54645"/>
    </row>
    <row r="54646" spans="27:29" x14ac:dyDescent="0.25">
      <c r="AA54646"/>
      <c r="AB54646"/>
      <c r="AC54646"/>
    </row>
    <row r="54647" spans="27:29" x14ac:dyDescent="0.25">
      <c r="AA54647"/>
      <c r="AB54647"/>
      <c r="AC54647"/>
    </row>
    <row r="54648" spans="27:29" x14ac:dyDescent="0.25">
      <c r="AA54648"/>
      <c r="AB54648"/>
      <c r="AC54648"/>
    </row>
    <row r="54649" spans="27:29" x14ac:dyDescent="0.25">
      <c r="AA54649"/>
      <c r="AB54649"/>
      <c r="AC54649"/>
    </row>
    <row r="54650" spans="27:29" x14ac:dyDescent="0.25">
      <c r="AA54650"/>
      <c r="AB54650"/>
      <c r="AC54650"/>
    </row>
    <row r="54651" spans="27:29" x14ac:dyDescent="0.25">
      <c r="AA54651"/>
      <c r="AB54651"/>
      <c r="AC54651"/>
    </row>
    <row r="54652" spans="27:29" x14ac:dyDescent="0.25">
      <c r="AA54652"/>
      <c r="AB54652"/>
      <c r="AC54652"/>
    </row>
    <row r="54653" spans="27:29" x14ac:dyDescent="0.25">
      <c r="AA54653"/>
      <c r="AB54653"/>
      <c r="AC54653"/>
    </row>
    <row r="54654" spans="27:29" x14ac:dyDescent="0.25">
      <c r="AA54654"/>
      <c r="AB54654"/>
      <c r="AC54654"/>
    </row>
    <row r="54655" spans="27:29" x14ac:dyDescent="0.25">
      <c r="AA54655"/>
      <c r="AB54655"/>
      <c r="AC54655"/>
    </row>
    <row r="54656" spans="27:29" x14ac:dyDescent="0.25">
      <c r="AA54656"/>
      <c r="AB54656"/>
      <c r="AC54656"/>
    </row>
    <row r="54657" spans="27:29" x14ac:dyDescent="0.25">
      <c r="AA54657"/>
      <c r="AB54657"/>
      <c r="AC54657"/>
    </row>
    <row r="54658" spans="27:29" x14ac:dyDescent="0.25">
      <c r="AA54658"/>
      <c r="AB54658"/>
      <c r="AC54658"/>
    </row>
    <row r="54659" spans="27:29" x14ac:dyDescent="0.25">
      <c r="AA54659"/>
      <c r="AB54659"/>
      <c r="AC54659"/>
    </row>
    <row r="54660" spans="27:29" x14ac:dyDescent="0.25">
      <c r="AA54660"/>
      <c r="AB54660"/>
      <c r="AC54660"/>
    </row>
    <row r="54661" spans="27:29" x14ac:dyDescent="0.25">
      <c r="AA54661"/>
      <c r="AB54661"/>
      <c r="AC54661"/>
    </row>
    <row r="54662" spans="27:29" x14ac:dyDescent="0.25">
      <c r="AA54662"/>
      <c r="AB54662"/>
      <c r="AC54662"/>
    </row>
    <row r="54663" spans="27:29" x14ac:dyDescent="0.25">
      <c r="AA54663"/>
      <c r="AB54663"/>
      <c r="AC54663"/>
    </row>
    <row r="54664" spans="27:29" x14ac:dyDescent="0.25">
      <c r="AA54664"/>
      <c r="AB54664"/>
      <c r="AC54664"/>
    </row>
    <row r="54665" spans="27:29" x14ac:dyDescent="0.25">
      <c r="AA54665"/>
      <c r="AB54665"/>
      <c r="AC54665"/>
    </row>
    <row r="54666" spans="27:29" x14ac:dyDescent="0.25">
      <c r="AA54666"/>
      <c r="AB54666"/>
      <c r="AC54666"/>
    </row>
    <row r="54667" spans="27:29" x14ac:dyDescent="0.25">
      <c r="AA54667"/>
      <c r="AB54667"/>
      <c r="AC54667"/>
    </row>
    <row r="54668" spans="27:29" x14ac:dyDescent="0.25">
      <c r="AA54668"/>
      <c r="AB54668"/>
      <c r="AC54668"/>
    </row>
    <row r="54669" spans="27:29" x14ac:dyDescent="0.25">
      <c r="AA54669"/>
      <c r="AB54669"/>
      <c r="AC54669"/>
    </row>
    <row r="54670" spans="27:29" x14ac:dyDescent="0.25">
      <c r="AA54670"/>
      <c r="AB54670"/>
      <c r="AC54670"/>
    </row>
    <row r="54671" spans="27:29" x14ac:dyDescent="0.25">
      <c r="AA54671"/>
      <c r="AB54671"/>
      <c r="AC54671"/>
    </row>
    <row r="54672" spans="27:29" x14ac:dyDescent="0.25">
      <c r="AA54672"/>
      <c r="AB54672"/>
      <c r="AC54672"/>
    </row>
    <row r="54673" spans="27:29" x14ac:dyDescent="0.25">
      <c r="AA54673"/>
      <c r="AB54673"/>
      <c r="AC54673"/>
    </row>
    <row r="54674" spans="27:29" x14ac:dyDescent="0.25">
      <c r="AA54674"/>
      <c r="AB54674"/>
      <c r="AC54674"/>
    </row>
    <row r="54675" spans="27:29" x14ac:dyDescent="0.25">
      <c r="AA54675"/>
      <c r="AB54675"/>
      <c r="AC54675"/>
    </row>
    <row r="54676" spans="27:29" x14ac:dyDescent="0.25">
      <c r="AA54676"/>
      <c r="AB54676"/>
      <c r="AC54676"/>
    </row>
    <row r="54677" spans="27:29" x14ac:dyDescent="0.25">
      <c r="AA54677"/>
      <c r="AB54677"/>
      <c r="AC54677"/>
    </row>
    <row r="54678" spans="27:29" x14ac:dyDescent="0.25">
      <c r="AA54678"/>
      <c r="AB54678"/>
      <c r="AC54678"/>
    </row>
    <row r="54679" spans="27:29" x14ac:dyDescent="0.25">
      <c r="AA54679"/>
      <c r="AB54679"/>
      <c r="AC54679"/>
    </row>
    <row r="54680" spans="27:29" x14ac:dyDescent="0.25">
      <c r="AA54680"/>
      <c r="AB54680"/>
      <c r="AC54680"/>
    </row>
    <row r="54681" spans="27:29" x14ac:dyDescent="0.25">
      <c r="AA54681"/>
      <c r="AB54681"/>
      <c r="AC54681"/>
    </row>
    <row r="54682" spans="27:29" x14ac:dyDescent="0.25">
      <c r="AA54682"/>
      <c r="AB54682"/>
      <c r="AC54682"/>
    </row>
    <row r="54683" spans="27:29" x14ac:dyDescent="0.25">
      <c r="AA54683"/>
      <c r="AB54683"/>
      <c r="AC54683"/>
    </row>
    <row r="54684" spans="27:29" x14ac:dyDescent="0.25">
      <c r="AA54684"/>
      <c r="AB54684"/>
      <c r="AC54684"/>
    </row>
    <row r="54685" spans="27:29" x14ac:dyDescent="0.25">
      <c r="AA54685"/>
      <c r="AB54685"/>
      <c r="AC54685"/>
    </row>
    <row r="54686" spans="27:29" x14ac:dyDescent="0.25">
      <c r="AA54686"/>
      <c r="AB54686"/>
      <c r="AC54686"/>
    </row>
    <row r="54687" spans="27:29" x14ac:dyDescent="0.25">
      <c r="AA54687"/>
      <c r="AB54687"/>
      <c r="AC54687"/>
    </row>
    <row r="54688" spans="27:29" x14ac:dyDescent="0.25">
      <c r="AA54688"/>
      <c r="AB54688"/>
      <c r="AC54688"/>
    </row>
    <row r="54689" spans="27:29" x14ac:dyDescent="0.25">
      <c r="AA54689"/>
      <c r="AB54689"/>
      <c r="AC54689"/>
    </row>
    <row r="54690" spans="27:29" x14ac:dyDescent="0.25">
      <c r="AA54690"/>
      <c r="AB54690"/>
      <c r="AC54690"/>
    </row>
    <row r="54691" spans="27:29" x14ac:dyDescent="0.25">
      <c r="AA54691"/>
      <c r="AB54691"/>
      <c r="AC54691"/>
    </row>
    <row r="54692" spans="27:29" x14ac:dyDescent="0.25">
      <c r="AA54692"/>
      <c r="AB54692"/>
      <c r="AC54692"/>
    </row>
    <row r="54693" spans="27:29" x14ac:dyDescent="0.25">
      <c r="AA54693"/>
      <c r="AB54693"/>
      <c r="AC54693"/>
    </row>
    <row r="54694" spans="27:29" x14ac:dyDescent="0.25">
      <c r="AA54694"/>
      <c r="AB54694"/>
      <c r="AC54694"/>
    </row>
    <row r="54695" spans="27:29" x14ac:dyDescent="0.25">
      <c r="AA54695"/>
      <c r="AB54695"/>
      <c r="AC54695"/>
    </row>
    <row r="54696" spans="27:29" x14ac:dyDescent="0.25">
      <c r="AA54696"/>
      <c r="AB54696"/>
      <c r="AC54696"/>
    </row>
    <row r="54697" spans="27:29" x14ac:dyDescent="0.25">
      <c r="AA54697"/>
      <c r="AB54697"/>
      <c r="AC54697"/>
    </row>
    <row r="54698" spans="27:29" x14ac:dyDescent="0.25">
      <c r="AA54698"/>
      <c r="AB54698"/>
      <c r="AC54698"/>
    </row>
    <row r="54699" spans="27:29" x14ac:dyDescent="0.25">
      <c r="AA54699"/>
      <c r="AB54699"/>
      <c r="AC54699"/>
    </row>
    <row r="54700" spans="27:29" x14ac:dyDescent="0.25">
      <c r="AA54700"/>
      <c r="AB54700"/>
      <c r="AC54700"/>
    </row>
    <row r="54701" spans="27:29" x14ac:dyDescent="0.25">
      <c r="AA54701"/>
      <c r="AB54701"/>
      <c r="AC54701"/>
    </row>
    <row r="54702" spans="27:29" x14ac:dyDescent="0.25">
      <c r="AA54702"/>
      <c r="AB54702"/>
      <c r="AC54702"/>
    </row>
    <row r="54703" spans="27:29" x14ac:dyDescent="0.25">
      <c r="AA54703"/>
      <c r="AB54703"/>
      <c r="AC54703"/>
    </row>
    <row r="54704" spans="27:29" x14ac:dyDescent="0.25">
      <c r="AA54704"/>
      <c r="AB54704"/>
      <c r="AC54704"/>
    </row>
    <row r="54705" spans="27:29" x14ac:dyDescent="0.25">
      <c r="AA54705"/>
      <c r="AB54705"/>
      <c r="AC54705"/>
    </row>
    <row r="54706" spans="27:29" x14ac:dyDescent="0.25">
      <c r="AA54706"/>
      <c r="AB54706"/>
      <c r="AC54706"/>
    </row>
    <row r="54707" spans="27:29" x14ac:dyDescent="0.25">
      <c r="AA54707"/>
      <c r="AB54707"/>
      <c r="AC54707"/>
    </row>
    <row r="54708" spans="27:29" x14ac:dyDescent="0.25">
      <c r="AA54708"/>
      <c r="AB54708"/>
      <c r="AC54708"/>
    </row>
    <row r="54709" spans="27:29" x14ac:dyDescent="0.25">
      <c r="AA54709"/>
      <c r="AB54709"/>
      <c r="AC54709"/>
    </row>
    <row r="54710" spans="27:29" x14ac:dyDescent="0.25">
      <c r="AA54710"/>
      <c r="AB54710"/>
      <c r="AC54710"/>
    </row>
    <row r="54711" spans="27:29" x14ac:dyDescent="0.25">
      <c r="AA54711"/>
      <c r="AB54711"/>
      <c r="AC54711"/>
    </row>
    <row r="54712" spans="27:29" x14ac:dyDescent="0.25">
      <c r="AA54712"/>
      <c r="AB54712"/>
      <c r="AC54712"/>
    </row>
    <row r="54713" spans="27:29" x14ac:dyDescent="0.25">
      <c r="AA54713"/>
      <c r="AB54713"/>
      <c r="AC54713"/>
    </row>
    <row r="54714" spans="27:29" x14ac:dyDescent="0.25">
      <c r="AA54714"/>
      <c r="AB54714"/>
      <c r="AC54714"/>
    </row>
    <row r="54715" spans="27:29" x14ac:dyDescent="0.25">
      <c r="AA54715"/>
      <c r="AB54715"/>
      <c r="AC54715"/>
    </row>
    <row r="54716" spans="27:29" x14ac:dyDescent="0.25">
      <c r="AA54716"/>
      <c r="AB54716"/>
      <c r="AC54716"/>
    </row>
    <row r="54717" spans="27:29" x14ac:dyDescent="0.25">
      <c r="AA54717"/>
      <c r="AB54717"/>
      <c r="AC54717"/>
    </row>
    <row r="54718" spans="27:29" x14ac:dyDescent="0.25">
      <c r="AA54718"/>
      <c r="AB54718"/>
      <c r="AC54718"/>
    </row>
    <row r="54719" spans="27:29" x14ac:dyDescent="0.25">
      <c r="AA54719"/>
      <c r="AB54719"/>
      <c r="AC54719"/>
    </row>
    <row r="54720" spans="27:29" x14ac:dyDescent="0.25">
      <c r="AA54720"/>
      <c r="AB54720"/>
      <c r="AC54720"/>
    </row>
    <row r="54721" spans="27:29" x14ac:dyDescent="0.25">
      <c r="AA54721"/>
      <c r="AB54721"/>
      <c r="AC54721"/>
    </row>
    <row r="54722" spans="27:29" x14ac:dyDescent="0.25">
      <c r="AA54722"/>
      <c r="AB54722"/>
      <c r="AC54722"/>
    </row>
    <row r="54723" spans="27:29" x14ac:dyDescent="0.25">
      <c r="AA54723"/>
      <c r="AB54723"/>
      <c r="AC54723"/>
    </row>
    <row r="54724" spans="27:29" x14ac:dyDescent="0.25">
      <c r="AA54724"/>
      <c r="AB54724"/>
      <c r="AC54724"/>
    </row>
    <row r="54725" spans="27:29" x14ac:dyDescent="0.25">
      <c r="AA54725"/>
      <c r="AB54725"/>
      <c r="AC54725"/>
    </row>
    <row r="54726" spans="27:29" x14ac:dyDescent="0.25">
      <c r="AA54726"/>
      <c r="AB54726"/>
      <c r="AC54726"/>
    </row>
    <row r="54727" spans="27:29" x14ac:dyDescent="0.25">
      <c r="AA54727"/>
      <c r="AB54727"/>
      <c r="AC54727"/>
    </row>
    <row r="54728" spans="27:29" x14ac:dyDescent="0.25">
      <c r="AA54728"/>
      <c r="AB54728"/>
      <c r="AC54728"/>
    </row>
    <row r="54729" spans="27:29" x14ac:dyDescent="0.25">
      <c r="AA54729"/>
      <c r="AB54729"/>
      <c r="AC54729"/>
    </row>
    <row r="54730" spans="27:29" x14ac:dyDescent="0.25">
      <c r="AA54730"/>
      <c r="AB54730"/>
      <c r="AC54730"/>
    </row>
    <row r="54731" spans="27:29" x14ac:dyDescent="0.25">
      <c r="AA54731"/>
      <c r="AB54731"/>
      <c r="AC54731"/>
    </row>
    <row r="54732" spans="27:29" x14ac:dyDescent="0.25">
      <c r="AA54732"/>
      <c r="AB54732"/>
      <c r="AC54732"/>
    </row>
    <row r="54733" spans="27:29" x14ac:dyDescent="0.25">
      <c r="AA54733"/>
      <c r="AB54733"/>
      <c r="AC54733"/>
    </row>
    <row r="54734" spans="27:29" x14ac:dyDescent="0.25">
      <c r="AA54734"/>
      <c r="AB54734"/>
      <c r="AC54734"/>
    </row>
    <row r="54735" spans="27:29" x14ac:dyDescent="0.25">
      <c r="AA54735"/>
      <c r="AB54735"/>
      <c r="AC54735"/>
    </row>
    <row r="54736" spans="27:29" x14ac:dyDescent="0.25">
      <c r="AA54736"/>
      <c r="AB54736"/>
      <c r="AC54736"/>
    </row>
    <row r="54737" spans="27:29" x14ac:dyDescent="0.25">
      <c r="AA54737"/>
      <c r="AB54737"/>
      <c r="AC54737"/>
    </row>
    <row r="54738" spans="27:29" x14ac:dyDescent="0.25">
      <c r="AA54738"/>
      <c r="AB54738"/>
      <c r="AC54738"/>
    </row>
    <row r="54739" spans="27:29" x14ac:dyDescent="0.25">
      <c r="AA54739"/>
      <c r="AB54739"/>
      <c r="AC54739"/>
    </row>
    <row r="54740" spans="27:29" x14ac:dyDescent="0.25">
      <c r="AA54740"/>
      <c r="AB54740"/>
      <c r="AC54740"/>
    </row>
    <row r="54741" spans="27:29" x14ac:dyDescent="0.25">
      <c r="AA54741"/>
      <c r="AB54741"/>
      <c r="AC54741"/>
    </row>
    <row r="54742" spans="27:29" x14ac:dyDescent="0.25">
      <c r="AA54742"/>
      <c r="AB54742"/>
      <c r="AC54742"/>
    </row>
    <row r="54743" spans="27:29" x14ac:dyDescent="0.25">
      <c r="AA54743"/>
      <c r="AB54743"/>
      <c r="AC54743"/>
    </row>
    <row r="54744" spans="27:29" x14ac:dyDescent="0.25">
      <c r="AA54744"/>
      <c r="AB54744"/>
      <c r="AC54744"/>
    </row>
    <row r="54745" spans="27:29" x14ac:dyDescent="0.25">
      <c r="AA54745"/>
      <c r="AB54745"/>
      <c r="AC54745"/>
    </row>
    <row r="54746" spans="27:29" x14ac:dyDescent="0.25">
      <c r="AA54746"/>
      <c r="AB54746"/>
      <c r="AC54746"/>
    </row>
    <row r="54747" spans="27:29" x14ac:dyDescent="0.25">
      <c r="AA54747"/>
      <c r="AB54747"/>
      <c r="AC54747"/>
    </row>
    <row r="54748" spans="27:29" x14ac:dyDescent="0.25">
      <c r="AA54748"/>
      <c r="AB54748"/>
      <c r="AC54748"/>
    </row>
    <row r="54749" spans="27:29" x14ac:dyDescent="0.25">
      <c r="AA54749"/>
      <c r="AB54749"/>
      <c r="AC54749"/>
    </row>
    <row r="54750" spans="27:29" x14ac:dyDescent="0.25">
      <c r="AA54750"/>
      <c r="AB54750"/>
      <c r="AC54750"/>
    </row>
    <row r="54751" spans="27:29" x14ac:dyDescent="0.25">
      <c r="AA54751"/>
      <c r="AB54751"/>
      <c r="AC54751"/>
    </row>
    <row r="54752" spans="27:29" x14ac:dyDescent="0.25">
      <c r="AA54752"/>
      <c r="AB54752"/>
      <c r="AC54752"/>
    </row>
    <row r="54753" spans="27:29" x14ac:dyDescent="0.25">
      <c r="AA54753"/>
      <c r="AB54753"/>
      <c r="AC54753"/>
    </row>
    <row r="54754" spans="27:29" x14ac:dyDescent="0.25">
      <c r="AA54754"/>
      <c r="AB54754"/>
      <c r="AC54754"/>
    </row>
    <row r="54755" spans="27:29" x14ac:dyDescent="0.25">
      <c r="AA54755"/>
      <c r="AB54755"/>
      <c r="AC54755"/>
    </row>
    <row r="54756" spans="27:29" x14ac:dyDescent="0.25">
      <c r="AA54756"/>
      <c r="AB54756"/>
      <c r="AC54756"/>
    </row>
    <row r="54757" spans="27:29" x14ac:dyDescent="0.25">
      <c r="AA54757"/>
      <c r="AB54757"/>
      <c r="AC54757"/>
    </row>
    <row r="54758" spans="27:29" x14ac:dyDescent="0.25">
      <c r="AA54758"/>
      <c r="AB54758"/>
      <c r="AC54758"/>
    </row>
    <row r="54759" spans="27:29" x14ac:dyDescent="0.25">
      <c r="AA54759"/>
      <c r="AB54759"/>
      <c r="AC54759"/>
    </row>
    <row r="54760" spans="27:29" x14ac:dyDescent="0.25">
      <c r="AA54760"/>
      <c r="AB54760"/>
      <c r="AC54760"/>
    </row>
    <row r="54761" spans="27:29" x14ac:dyDescent="0.25">
      <c r="AA54761"/>
      <c r="AB54761"/>
      <c r="AC54761"/>
    </row>
    <row r="54762" spans="27:29" x14ac:dyDescent="0.25">
      <c r="AA54762"/>
      <c r="AB54762"/>
      <c r="AC54762"/>
    </row>
    <row r="54763" spans="27:29" x14ac:dyDescent="0.25">
      <c r="AA54763"/>
      <c r="AB54763"/>
      <c r="AC54763"/>
    </row>
    <row r="54764" spans="27:29" x14ac:dyDescent="0.25">
      <c r="AA54764"/>
      <c r="AB54764"/>
      <c r="AC54764"/>
    </row>
    <row r="54765" spans="27:29" x14ac:dyDescent="0.25">
      <c r="AA54765"/>
      <c r="AB54765"/>
      <c r="AC54765"/>
    </row>
    <row r="54766" spans="27:29" x14ac:dyDescent="0.25">
      <c r="AA54766"/>
      <c r="AB54766"/>
      <c r="AC54766"/>
    </row>
    <row r="54767" spans="27:29" x14ac:dyDescent="0.25">
      <c r="AA54767"/>
      <c r="AB54767"/>
      <c r="AC54767"/>
    </row>
    <row r="54768" spans="27:29" x14ac:dyDescent="0.25">
      <c r="AA54768"/>
      <c r="AB54768"/>
      <c r="AC54768"/>
    </row>
    <row r="54769" spans="27:29" x14ac:dyDescent="0.25">
      <c r="AA54769"/>
      <c r="AB54769"/>
      <c r="AC54769"/>
    </row>
    <row r="54770" spans="27:29" x14ac:dyDescent="0.25">
      <c r="AA54770"/>
      <c r="AB54770"/>
      <c r="AC54770"/>
    </row>
    <row r="54771" spans="27:29" x14ac:dyDescent="0.25">
      <c r="AA54771"/>
      <c r="AB54771"/>
      <c r="AC54771"/>
    </row>
    <row r="54772" spans="27:29" x14ac:dyDescent="0.25">
      <c r="AA54772"/>
      <c r="AB54772"/>
      <c r="AC54772"/>
    </row>
    <row r="54773" spans="27:29" x14ac:dyDescent="0.25">
      <c r="AA54773"/>
      <c r="AB54773"/>
      <c r="AC54773"/>
    </row>
    <row r="54774" spans="27:29" x14ac:dyDescent="0.25">
      <c r="AA54774"/>
      <c r="AB54774"/>
      <c r="AC54774"/>
    </row>
    <row r="54775" spans="27:29" x14ac:dyDescent="0.25">
      <c r="AA54775"/>
      <c r="AB54775"/>
      <c r="AC54775"/>
    </row>
    <row r="54776" spans="27:29" x14ac:dyDescent="0.25">
      <c r="AA54776"/>
      <c r="AB54776"/>
      <c r="AC54776"/>
    </row>
    <row r="54777" spans="27:29" x14ac:dyDescent="0.25">
      <c r="AA54777"/>
      <c r="AB54777"/>
      <c r="AC54777"/>
    </row>
    <row r="54778" spans="27:29" x14ac:dyDescent="0.25">
      <c r="AA54778"/>
      <c r="AB54778"/>
      <c r="AC54778"/>
    </row>
    <row r="54779" spans="27:29" x14ac:dyDescent="0.25">
      <c r="AA54779"/>
      <c r="AB54779"/>
      <c r="AC54779"/>
    </row>
    <row r="54780" spans="27:29" x14ac:dyDescent="0.25">
      <c r="AA54780"/>
      <c r="AB54780"/>
      <c r="AC54780"/>
    </row>
    <row r="54781" spans="27:29" x14ac:dyDescent="0.25">
      <c r="AA54781"/>
      <c r="AB54781"/>
      <c r="AC54781"/>
    </row>
    <row r="54782" spans="27:29" x14ac:dyDescent="0.25">
      <c r="AA54782"/>
      <c r="AB54782"/>
      <c r="AC54782"/>
    </row>
    <row r="54783" spans="27:29" x14ac:dyDescent="0.25">
      <c r="AA54783"/>
      <c r="AB54783"/>
      <c r="AC54783"/>
    </row>
    <row r="54784" spans="27:29" x14ac:dyDescent="0.25">
      <c r="AA54784"/>
      <c r="AB54784"/>
      <c r="AC54784"/>
    </row>
    <row r="54785" spans="27:29" x14ac:dyDescent="0.25">
      <c r="AA54785"/>
      <c r="AB54785"/>
      <c r="AC54785"/>
    </row>
    <row r="54786" spans="27:29" x14ac:dyDescent="0.25">
      <c r="AA54786"/>
      <c r="AB54786"/>
      <c r="AC54786"/>
    </row>
    <row r="54787" spans="27:29" x14ac:dyDescent="0.25">
      <c r="AA54787"/>
      <c r="AB54787"/>
      <c r="AC54787"/>
    </row>
    <row r="54788" spans="27:29" x14ac:dyDescent="0.25">
      <c r="AA54788"/>
      <c r="AB54788"/>
      <c r="AC54788"/>
    </row>
    <row r="54789" spans="27:29" x14ac:dyDescent="0.25">
      <c r="AA54789"/>
      <c r="AB54789"/>
      <c r="AC54789"/>
    </row>
    <row r="54790" spans="27:29" x14ac:dyDescent="0.25">
      <c r="AA54790"/>
      <c r="AB54790"/>
      <c r="AC54790"/>
    </row>
    <row r="54791" spans="27:29" x14ac:dyDescent="0.25">
      <c r="AA54791"/>
      <c r="AB54791"/>
      <c r="AC54791"/>
    </row>
    <row r="54792" spans="27:29" x14ac:dyDescent="0.25">
      <c r="AA54792"/>
      <c r="AB54792"/>
      <c r="AC54792"/>
    </row>
    <row r="54793" spans="27:29" x14ac:dyDescent="0.25">
      <c r="AA54793"/>
      <c r="AB54793"/>
      <c r="AC54793"/>
    </row>
    <row r="54794" spans="27:29" x14ac:dyDescent="0.25">
      <c r="AA54794"/>
      <c r="AB54794"/>
      <c r="AC54794"/>
    </row>
    <row r="54795" spans="27:29" x14ac:dyDescent="0.25">
      <c r="AA54795"/>
      <c r="AB54795"/>
      <c r="AC54795"/>
    </row>
    <row r="54796" spans="27:29" x14ac:dyDescent="0.25">
      <c r="AA54796"/>
      <c r="AB54796"/>
      <c r="AC54796"/>
    </row>
    <row r="54797" spans="27:29" x14ac:dyDescent="0.25">
      <c r="AA54797"/>
      <c r="AB54797"/>
      <c r="AC54797"/>
    </row>
    <row r="54798" spans="27:29" x14ac:dyDescent="0.25">
      <c r="AA54798"/>
      <c r="AB54798"/>
      <c r="AC54798"/>
    </row>
    <row r="54799" spans="27:29" x14ac:dyDescent="0.25">
      <c r="AA54799"/>
      <c r="AB54799"/>
      <c r="AC54799"/>
    </row>
    <row r="54800" spans="27:29" x14ac:dyDescent="0.25">
      <c r="AA54800"/>
      <c r="AB54800"/>
      <c r="AC54800"/>
    </row>
    <row r="54801" spans="27:29" x14ac:dyDescent="0.25">
      <c r="AA54801"/>
      <c r="AB54801"/>
      <c r="AC54801"/>
    </row>
    <row r="54802" spans="27:29" x14ac:dyDescent="0.25">
      <c r="AA54802"/>
      <c r="AB54802"/>
      <c r="AC54802"/>
    </row>
    <row r="54803" spans="27:29" x14ac:dyDescent="0.25">
      <c r="AA54803"/>
      <c r="AB54803"/>
      <c r="AC54803"/>
    </row>
    <row r="54804" spans="27:29" x14ac:dyDescent="0.25">
      <c r="AA54804"/>
      <c r="AB54804"/>
      <c r="AC54804"/>
    </row>
    <row r="54805" spans="27:29" x14ac:dyDescent="0.25">
      <c r="AA54805"/>
      <c r="AB54805"/>
      <c r="AC54805"/>
    </row>
    <row r="54806" spans="27:29" x14ac:dyDescent="0.25">
      <c r="AA54806"/>
      <c r="AB54806"/>
      <c r="AC54806"/>
    </row>
    <row r="54807" spans="27:29" x14ac:dyDescent="0.25">
      <c r="AA54807"/>
      <c r="AB54807"/>
      <c r="AC54807"/>
    </row>
    <row r="54808" spans="27:29" x14ac:dyDescent="0.25">
      <c r="AA54808"/>
      <c r="AB54808"/>
      <c r="AC54808"/>
    </row>
    <row r="54809" spans="27:29" x14ac:dyDescent="0.25">
      <c r="AA54809"/>
      <c r="AB54809"/>
      <c r="AC54809"/>
    </row>
    <row r="54810" spans="27:29" x14ac:dyDescent="0.25">
      <c r="AA54810"/>
      <c r="AB54810"/>
      <c r="AC54810"/>
    </row>
    <row r="54811" spans="27:29" x14ac:dyDescent="0.25">
      <c r="AA54811"/>
      <c r="AB54811"/>
      <c r="AC54811"/>
    </row>
    <row r="54812" spans="27:29" x14ac:dyDescent="0.25">
      <c r="AA54812"/>
      <c r="AB54812"/>
      <c r="AC54812"/>
    </row>
    <row r="54813" spans="27:29" x14ac:dyDescent="0.25">
      <c r="AA54813"/>
      <c r="AB54813"/>
      <c r="AC54813"/>
    </row>
    <row r="54814" spans="27:29" x14ac:dyDescent="0.25">
      <c r="AA54814"/>
      <c r="AB54814"/>
      <c r="AC54814"/>
    </row>
    <row r="54815" spans="27:29" x14ac:dyDescent="0.25">
      <c r="AA54815"/>
      <c r="AB54815"/>
      <c r="AC54815"/>
    </row>
    <row r="54816" spans="27:29" x14ac:dyDescent="0.25">
      <c r="AA54816"/>
      <c r="AB54816"/>
      <c r="AC54816"/>
    </row>
    <row r="54817" spans="27:29" x14ac:dyDescent="0.25">
      <c r="AA54817"/>
      <c r="AB54817"/>
      <c r="AC54817"/>
    </row>
    <row r="54818" spans="27:29" x14ac:dyDescent="0.25">
      <c r="AA54818"/>
      <c r="AB54818"/>
      <c r="AC54818"/>
    </row>
    <row r="54819" spans="27:29" x14ac:dyDescent="0.25">
      <c r="AA54819"/>
      <c r="AB54819"/>
      <c r="AC54819"/>
    </row>
    <row r="54820" spans="27:29" x14ac:dyDescent="0.25">
      <c r="AA54820"/>
      <c r="AB54820"/>
      <c r="AC54820"/>
    </row>
    <row r="54821" spans="27:29" x14ac:dyDescent="0.25">
      <c r="AA54821"/>
      <c r="AB54821"/>
      <c r="AC54821"/>
    </row>
    <row r="54822" spans="27:29" x14ac:dyDescent="0.25">
      <c r="AA54822"/>
      <c r="AB54822"/>
      <c r="AC54822"/>
    </row>
    <row r="54823" spans="27:29" x14ac:dyDescent="0.25">
      <c r="AA54823"/>
      <c r="AB54823"/>
      <c r="AC54823"/>
    </row>
    <row r="54824" spans="27:29" x14ac:dyDescent="0.25">
      <c r="AA54824"/>
      <c r="AB54824"/>
      <c r="AC54824"/>
    </row>
    <row r="54825" spans="27:29" x14ac:dyDescent="0.25">
      <c r="AA54825"/>
      <c r="AB54825"/>
      <c r="AC54825"/>
    </row>
    <row r="54826" spans="27:29" x14ac:dyDescent="0.25">
      <c r="AA54826"/>
      <c r="AB54826"/>
      <c r="AC54826"/>
    </row>
    <row r="54827" spans="27:29" x14ac:dyDescent="0.25">
      <c r="AA54827"/>
      <c r="AB54827"/>
      <c r="AC54827"/>
    </row>
    <row r="54828" spans="27:29" x14ac:dyDescent="0.25">
      <c r="AA54828"/>
      <c r="AB54828"/>
      <c r="AC54828"/>
    </row>
    <row r="54829" spans="27:29" x14ac:dyDescent="0.25">
      <c r="AA54829"/>
      <c r="AB54829"/>
      <c r="AC54829"/>
    </row>
    <row r="54830" spans="27:29" x14ac:dyDescent="0.25">
      <c r="AA54830"/>
      <c r="AB54830"/>
      <c r="AC54830"/>
    </row>
    <row r="54831" spans="27:29" x14ac:dyDescent="0.25">
      <c r="AA54831"/>
      <c r="AB54831"/>
      <c r="AC54831"/>
    </row>
    <row r="54832" spans="27:29" x14ac:dyDescent="0.25">
      <c r="AA54832"/>
      <c r="AB54832"/>
      <c r="AC54832"/>
    </row>
    <row r="54833" spans="27:29" x14ac:dyDescent="0.25">
      <c r="AA54833"/>
      <c r="AB54833"/>
      <c r="AC54833"/>
    </row>
    <row r="54834" spans="27:29" x14ac:dyDescent="0.25">
      <c r="AA54834"/>
      <c r="AB54834"/>
      <c r="AC54834"/>
    </row>
    <row r="54835" spans="27:29" x14ac:dyDescent="0.25">
      <c r="AA54835"/>
      <c r="AB54835"/>
      <c r="AC54835"/>
    </row>
    <row r="54836" spans="27:29" x14ac:dyDescent="0.25">
      <c r="AA54836"/>
      <c r="AB54836"/>
      <c r="AC54836"/>
    </row>
    <row r="54837" spans="27:29" x14ac:dyDescent="0.25">
      <c r="AA54837"/>
      <c r="AB54837"/>
      <c r="AC54837"/>
    </row>
    <row r="54838" spans="27:29" x14ac:dyDescent="0.25">
      <c r="AA54838"/>
      <c r="AB54838"/>
      <c r="AC54838"/>
    </row>
    <row r="54839" spans="27:29" x14ac:dyDescent="0.25">
      <c r="AA54839"/>
      <c r="AB54839"/>
      <c r="AC54839"/>
    </row>
    <row r="54840" spans="27:29" x14ac:dyDescent="0.25">
      <c r="AA54840"/>
      <c r="AB54840"/>
      <c r="AC54840"/>
    </row>
    <row r="54841" spans="27:29" x14ac:dyDescent="0.25">
      <c r="AA54841"/>
      <c r="AB54841"/>
      <c r="AC54841"/>
    </row>
    <row r="54842" spans="27:29" x14ac:dyDescent="0.25">
      <c r="AA54842"/>
      <c r="AB54842"/>
      <c r="AC54842"/>
    </row>
    <row r="54843" spans="27:29" x14ac:dyDescent="0.25">
      <c r="AA54843"/>
      <c r="AB54843"/>
      <c r="AC54843"/>
    </row>
    <row r="54844" spans="27:29" x14ac:dyDescent="0.25">
      <c r="AA54844"/>
      <c r="AB54844"/>
      <c r="AC54844"/>
    </row>
    <row r="54845" spans="27:29" x14ac:dyDescent="0.25">
      <c r="AA54845"/>
      <c r="AB54845"/>
      <c r="AC54845"/>
    </row>
    <row r="54846" spans="27:29" x14ac:dyDescent="0.25">
      <c r="AA54846"/>
      <c r="AB54846"/>
      <c r="AC54846"/>
    </row>
    <row r="54847" spans="27:29" x14ac:dyDescent="0.25">
      <c r="AA54847"/>
      <c r="AB54847"/>
      <c r="AC54847"/>
    </row>
    <row r="54848" spans="27:29" x14ac:dyDescent="0.25">
      <c r="AA54848"/>
      <c r="AB54848"/>
      <c r="AC54848"/>
    </row>
    <row r="54849" spans="27:29" x14ac:dyDescent="0.25">
      <c r="AA54849"/>
      <c r="AB54849"/>
      <c r="AC54849"/>
    </row>
    <row r="54850" spans="27:29" x14ac:dyDescent="0.25">
      <c r="AA54850"/>
      <c r="AB54850"/>
      <c r="AC54850"/>
    </row>
    <row r="54851" spans="27:29" x14ac:dyDescent="0.25">
      <c r="AA54851"/>
      <c r="AB54851"/>
      <c r="AC54851"/>
    </row>
    <row r="54852" spans="27:29" x14ac:dyDescent="0.25">
      <c r="AA54852"/>
      <c r="AB54852"/>
      <c r="AC54852"/>
    </row>
    <row r="54853" spans="27:29" x14ac:dyDescent="0.25">
      <c r="AA54853"/>
      <c r="AB54853"/>
      <c r="AC54853"/>
    </row>
    <row r="54854" spans="27:29" x14ac:dyDescent="0.25">
      <c r="AA54854"/>
      <c r="AB54854"/>
      <c r="AC54854"/>
    </row>
    <row r="54855" spans="27:29" x14ac:dyDescent="0.25">
      <c r="AA54855"/>
      <c r="AB54855"/>
      <c r="AC54855"/>
    </row>
    <row r="54856" spans="27:29" x14ac:dyDescent="0.25">
      <c r="AA54856"/>
      <c r="AB54856"/>
      <c r="AC54856"/>
    </row>
    <row r="54857" spans="27:29" x14ac:dyDescent="0.25">
      <c r="AA54857"/>
      <c r="AB54857"/>
      <c r="AC54857"/>
    </row>
    <row r="54858" spans="27:29" x14ac:dyDescent="0.25">
      <c r="AA54858"/>
      <c r="AB54858"/>
      <c r="AC54858"/>
    </row>
    <row r="54859" spans="27:29" x14ac:dyDescent="0.25">
      <c r="AA54859"/>
      <c r="AB54859"/>
      <c r="AC54859"/>
    </row>
    <row r="54860" spans="27:29" x14ac:dyDescent="0.25">
      <c r="AA54860"/>
      <c r="AB54860"/>
      <c r="AC54860"/>
    </row>
    <row r="54861" spans="27:29" x14ac:dyDescent="0.25">
      <c r="AA54861"/>
      <c r="AB54861"/>
      <c r="AC54861"/>
    </row>
    <row r="54862" spans="27:29" x14ac:dyDescent="0.25">
      <c r="AA54862"/>
      <c r="AB54862"/>
      <c r="AC54862"/>
    </row>
    <row r="54863" spans="27:29" x14ac:dyDescent="0.25">
      <c r="AA54863"/>
      <c r="AB54863"/>
      <c r="AC54863"/>
    </row>
    <row r="54864" spans="27:29" x14ac:dyDescent="0.25">
      <c r="AA54864"/>
      <c r="AB54864"/>
      <c r="AC54864"/>
    </row>
    <row r="54865" spans="27:29" x14ac:dyDescent="0.25">
      <c r="AA54865"/>
      <c r="AB54865"/>
      <c r="AC54865"/>
    </row>
    <row r="54866" spans="27:29" x14ac:dyDescent="0.25">
      <c r="AA54866"/>
      <c r="AB54866"/>
      <c r="AC54866"/>
    </row>
    <row r="54867" spans="27:29" x14ac:dyDescent="0.25">
      <c r="AA54867"/>
      <c r="AB54867"/>
      <c r="AC54867"/>
    </row>
    <row r="54868" spans="27:29" x14ac:dyDescent="0.25">
      <c r="AA54868"/>
      <c r="AB54868"/>
      <c r="AC54868"/>
    </row>
    <row r="54869" spans="27:29" x14ac:dyDescent="0.25">
      <c r="AA54869"/>
      <c r="AB54869"/>
      <c r="AC54869"/>
    </row>
    <row r="54870" spans="27:29" x14ac:dyDescent="0.25">
      <c r="AA54870"/>
      <c r="AB54870"/>
      <c r="AC54870"/>
    </row>
    <row r="54871" spans="27:29" x14ac:dyDescent="0.25">
      <c r="AA54871"/>
      <c r="AB54871"/>
      <c r="AC54871"/>
    </row>
    <row r="54872" spans="27:29" x14ac:dyDescent="0.25">
      <c r="AA54872"/>
      <c r="AB54872"/>
      <c r="AC54872"/>
    </row>
    <row r="54873" spans="27:29" x14ac:dyDescent="0.25">
      <c r="AA54873"/>
      <c r="AB54873"/>
      <c r="AC54873"/>
    </row>
    <row r="54874" spans="27:29" x14ac:dyDescent="0.25">
      <c r="AA54874"/>
      <c r="AB54874"/>
      <c r="AC54874"/>
    </row>
    <row r="54875" spans="27:29" x14ac:dyDescent="0.25">
      <c r="AA54875"/>
      <c r="AB54875"/>
      <c r="AC54875"/>
    </row>
    <row r="54876" spans="27:29" x14ac:dyDescent="0.25">
      <c r="AA54876"/>
      <c r="AB54876"/>
      <c r="AC54876"/>
    </row>
    <row r="54877" spans="27:29" x14ac:dyDescent="0.25">
      <c r="AA54877"/>
      <c r="AB54877"/>
      <c r="AC54877"/>
    </row>
    <row r="54878" spans="27:29" x14ac:dyDescent="0.25">
      <c r="AA54878"/>
      <c r="AB54878"/>
      <c r="AC54878"/>
    </row>
    <row r="54879" spans="27:29" x14ac:dyDescent="0.25">
      <c r="AA54879"/>
      <c r="AB54879"/>
      <c r="AC54879"/>
    </row>
    <row r="54880" spans="27:29" x14ac:dyDescent="0.25">
      <c r="AA54880"/>
      <c r="AB54880"/>
      <c r="AC54880"/>
    </row>
    <row r="54881" spans="27:29" x14ac:dyDescent="0.25">
      <c r="AA54881"/>
      <c r="AB54881"/>
      <c r="AC54881"/>
    </row>
    <row r="54882" spans="27:29" x14ac:dyDescent="0.25">
      <c r="AA54882"/>
      <c r="AB54882"/>
      <c r="AC54882"/>
    </row>
    <row r="54883" spans="27:29" x14ac:dyDescent="0.25">
      <c r="AA54883"/>
      <c r="AB54883"/>
      <c r="AC54883"/>
    </row>
    <row r="54884" spans="27:29" x14ac:dyDescent="0.25">
      <c r="AA54884"/>
      <c r="AB54884"/>
      <c r="AC54884"/>
    </row>
    <row r="54885" spans="27:29" x14ac:dyDescent="0.25">
      <c r="AA54885"/>
      <c r="AB54885"/>
      <c r="AC54885"/>
    </row>
    <row r="54886" spans="27:29" x14ac:dyDescent="0.25">
      <c r="AA54886"/>
      <c r="AB54886"/>
      <c r="AC54886"/>
    </row>
    <row r="54887" spans="27:29" x14ac:dyDescent="0.25">
      <c r="AA54887"/>
      <c r="AB54887"/>
      <c r="AC54887"/>
    </row>
    <row r="54888" spans="27:29" x14ac:dyDescent="0.25">
      <c r="AA54888"/>
      <c r="AB54888"/>
      <c r="AC54888"/>
    </row>
    <row r="54889" spans="27:29" x14ac:dyDescent="0.25">
      <c r="AA54889"/>
      <c r="AB54889"/>
      <c r="AC54889"/>
    </row>
    <row r="54890" spans="27:29" x14ac:dyDescent="0.25">
      <c r="AA54890"/>
      <c r="AB54890"/>
      <c r="AC54890"/>
    </row>
    <row r="54891" spans="27:29" x14ac:dyDescent="0.25">
      <c r="AA54891"/>
      <c r="AB54891"/>
      <c r="AC54891"/>
    </row>
    <row r="54892" spans="27:29" x14ac:dyDescent="0.25">
      <c r="AA54892"/>
      <c r="AB54892"/>
      <c r="AC54892"/>
    </row>
    <row r="54893" spans="27:29" x14ac:dyDescent="0.25">
      <c r="AA54893"/>
      <c r="AB54893"/>
      <c r="AC54893"/>
    </row>
    <row r="54894" spans="27:29" x14ac:dyDescent="0.25">
      <c r="AA54894"/>
      <c r="AB54894"/>
      <c r="AC54894"/>
    </row>
    <row r="54895" spans="27:29" x14ac:dyDescent="0.25">
      <c r="AA54895"/>
      <c r="AB54895"/>
      <c r="AC54895"/>
    </row>
    <row r="54896" spans="27:29" x14ac:dyDescent="0.25">
      <c r="AA54896"/>
      <c r="AB54896"/>
      <c r="AC54896"/>
    </row>
    <row r="54897" spans="27:29" x14ac:dyDescent="0.25">
      <c r="AA54897"/>
      <c r="AB54897"/>
      <c r="AC54897"/>
    </row>
    <row r="54898" spans="27:29" x14ac:dyDescent="0.25">
      <c r="AA54898"/>
      <c r="AB54898"/>
      <c r="AC54898"/>
    </row>
    <row r="54899" spans="27:29" x14ac:dyDescent="0.25">
      <c r="AA54899"/>
      <c r="AB54899"/>
      <c r="AC54899"/>
    </row>
    <row r="54900" spans="27:29" x14ac:dyDescent="0.25">
      <c r="AA54900"/>
      <c r="AB54900"/>
      <c r="AC54900"/>
    </row>
    <row r="54901" spans="27:29" x14ac:dyDescent="0.25">
      <c r="AA54901"/>
      <c r="AB54901"/>
      <c r="AC54901"/>
    </row>
    <row r="54902" spans="27:29" x14ac:dyDescent="0.25">
      <c r="AA54902"/>
      <c r="AB54902"/>
      <c r="AC54902"/>
    </row>
    <row r="54903" spans="27:29" x14ac:dyDescent="0.25">
      <c r="AA54903"/>
      <c r="AB54903"/>
      <c r="AC54903"/>
    </row>
    <row r="54904" spans="27:29" x14ac:dyDescent="0.25">
      <c r="AA54904"/>
      <c r="AB54904"/>
      <c r="AC54904"/>
    </row>
    <row r="54905" spans="27:29" x14ac:dyDescent="0.25">
      <c r="AA54905"/>
      <c r="AB54905"/>
      <c r="AC54905"/>
    </row>
    <row r="54906" spans="27:29" x14ac:dyDescent="0.25">
      <c r="AA54906"/>
      <c r="AB54906"/>
      <c r="AC54906"/>
    </row>
    <row r="54907" spans="27:29" x14ac:dyDescent="0.25">
      <c r="AA54907"/>
      <c r="AB54907"/>
      <c r="AC54907"/>
    </row>
    <row r="54908" spans="27:29" x14ac:dyDescent="0.25">
      <c r="AA54908"/>
      <c r="AB54908"/>
      <c r="AC54908"/>
    </row>
    <row r="54909" spans="27:29" x14ac:dyDescent="0.25">
      <c r="AA54909"/>
      <c r="AB54909"/>
      <c r="AC54909"/>
    </row>
    <row r="54910" spans="27:29" x14ac:dyDescent="0.25">
      <c r="AA54910"/>
      <c r="AB54910"/>
      <c r="AC54910"/>
    </row>
    <row r="54911" spans="27:29" x14ac:dyDescent="0.25">
      <c r="AA54911"/>
      <c r="AB54911"/>
      <c r="AC54911"/>
    </row>
    <row r="54912" spans="27:29" x14ac:dyDescent="0.25">
      <c r="AA54912"/>
      <c r="AB54912"/>
      <c r="AC54912"/>
    </row>
    <row r="54913" spans="27:29" x14ac:dyDescent="0.25">
      <c r="AA54913"/>
      <c r="AB54913"/>
      <c r="AC54913"/>
    </row>
    <row r="54914" spans="27:29" x14ac:dyDescent="0.25">
      <c r="AA54914"/>
      <c r="AB54914"/>
      <c r="AC54914"/>
    </row>
    <row r="54915" spans="27:29" x14ac:dyDescent="0.25">
      <c r="AA54915"/>
      <c r="AB54915"/>
      <c r="AC54915"/>
    </row>
    <row r="54916" spans="27:29" x14ac:dyDescent="0.25">
      <c r="AA54916"/>
      <c r="AB54916"/>
      <c r="AC54916"/>
    </row>
    <row r="54917" spans="27:29" x14ac:dyDescent="0.25">
      <c r="AA54917"/>
      <c r="AB54917"/>
      <c r="AC54917"/>
    </row>
    <row r="54918" spans="27:29" x14ac:dyDescent="0.25">
      <c r="AA54918"/>
      <c r="AB54918"/>
      <c r="AC54918"/>
    </row>
    <row r="54919" spans="27:29" x14ac:dyDescent="0.25">
      <c r="AA54919"/>
      <c r="AB54919"/>
      <c r="AC54919"/>
    </row>
    <row r="54920" spans="27:29" x14ac:dyDescent="0.25">
      <c r="AA54920"/>
      <c r="AB54920"/>
      <c r="AC54920"/>
    </row>
    <row r="54921" spans="27:29" x14ac:dyDescent="0.25">
      <c r="AA54921"/>
      <c r="AB54921"/>
      <c r="AC54921"/>
    </row>
    <row r="54922" spans="27:29" x14ac:dyDescent="0.25">
      <c r="AA54922"/>
      <c r="AB54922"/>
      <c r="AC54922"/>
    </row>
    <row r="54923" spans="27:29" x14ac:dyDescent="0.25">
      <c r="AA54923"/>
      <c r="AB54923"/>
      <c r="AC54923"/>
    </row>
    <row r="54924" spans="27:29" x14ac:dyDescent="0.25">
      <c r="AA54924"/>
      <c r="AB54924"/>
      <c r="AC54924"/>
    </row>
    <row r="54925" spans="27:29" x14ac:dyDescent="0.25">
      <c r="AA54925"/>
      <c r="AB54925"/>
      <c r="AC54925"/>
    </row>
    <row r="54926" spans="27:29" x14ac:dyDescent="0.25">
      <c r="AA54926"/>
      <c r="AB54926"/>
      <c r="AC54926"/>
    </row>
    <row r="54927" spans="27:29" x14ac:dyDescent="0.25">
      <c r="AA54927"/>
      <c r="AB54927"/>
      <c r="AC54927"/>
    </row>
    <row r="54928" spans="27:29" x14ac:dyDescent="0.25">
      <c r="AA54928"/>
      <c r="AB54928"/>
      <c r="AC54928"/>
    </row>
    <row r="54929" spans="27:29" x14ac:dyDescent="0.25">
      <c r="AA54929"/>
      <c r="AB54929"/>
      <c r="AC54929"/>
    </row>
    <row r="54930" spans="27:29" x14ac:dyDescent="0.25">
      <c r="AA54930"/>
      <c r="AB54930"/>
      <c r="AC54930"/>
    </row>
    <row r="54931" spans="27:29" x14ac:dyDescent="0.25">
      <c r="AA54931"/>
      <c r="AB54931"/>
      <c r="AC54931"/>
    </row>
    <row r="54932" spans="27:29" x14ac:dyDescent="0.25">
      <c r="AA54932"/>
      <c r="AB54932"/>
      <c r="AC54932"/>
    </row>
    <row r="54933" spans="27:29" x14ac:dyDescent="0.25">
      <c r="AA54933"/>
      <c r="AB54933"/>
      <c r="AC54933"/>
    </row>
    <row r="54934" spans="27:29" x14ac:dyDescent="0.25">
      <c r="AA54934"/>
      <c r="AB54934"/>
      <c r="AC54934"/>
    </row>
    <row r="54935" spans="27:29" x14ac:dyDescent="0.25">
      <c r="AA54935"/>
      <c r="AB54935"/>
      <c r="AC54935"/>
    </row>
    <row r="54936" spans="27:29" x14ac:dyDescent="0.25">
      <c r="AA54936"/>
      <c r="AB54936"/>
      <c r="AC54936"/>
    </row>
    <row r="54937" spans="27:29" x14ac:dyDescent="0.25">
      <c r="AA54937"/>
      <c r="AB54937"/>
      <c r="AC54937"/>
    </row>
    <row r="54938" spans="27:29" x14ac:dyDescent="0.25">
      <c r="AA54938"/>
      <c r="AB54938"/>
      <c r="AC54938"/>
    </row>
    <row r="54939" spans="27:29" x14ac:dyDescent="0.25">
      <c r="AA54939"/>
      <c r="AB54939"/>
      <c r="AC54939"/>
    </row>
    <row r="54940" spans="27:29" x14ac:dyDescent="0.25">
      <c r="AA54940"/>
      <c r="AB54940"/>
      <c r="AC54940"/>
    </row>
    <row r="54941" spans="27:29" x14ac:dyDescent="0.25">
      <c r="AA54941"/>
      <c r="AB54941"/>
      <c r="AC54941"/>
    </row>
    <row r="54942" spans="27:29" x14ac:dyDescent="0.25">
      <c r="AA54942"/>
      <c r="AB54942"/>
      <c r="AC54942"/>
    </row>
    <row r="54943" spans="27:29" x14ac:dyDescent="0.25">
      <c r="AA54943"/>
      <c r="AB54943"/>
      <c r="AC54943"/>
    </row>
    <row r="54944" spans="27:29" x14ac:dyDescent="0.25">
      <c r="AA54944"/>
      <c r="AB54944"/>
      <c r="AC54944"/>
    </row>
    <row r="54945" spans="27:29" x14ac:dyDescent="0.25">
      <c r="AA54945"/>
      <c r="AB54945"/>
      <c r="AC54945"/>
    </row>
    <row r="54946" spans="27:29" x14ac:dyDescent="0.25">
      <c r="AA54946"/>
      <c r="AB54946"/>
      <c r="AC54946"/>
    </row>
    <row r="54947" spans="27:29" x14ac:dyDescent="0.25">
      <c r="AA54947"/>
      <c r="AB54947"/>
      <c r="AC54947"/>
    </row>
    <row r="54948" spans="27:29" x14ac:dyDescent="0.25">
      <c r="AA54948"/>
      <c r="AB54948"/>
      <c r="AC54948"/>
    </row>
    <row r="54949" spans="27:29" x14ac:dyDescent="0.25">
      <c r="AA54949"/>
      <c r="AB54949"/>
      <c r="AC54949"/>
    </row>
    <row r="54950" spans="27:29" x14ac:dyDescent="0.25">
      <c r="AA54950"/>
      <c r="AB54950"/>
      <c r="AC54950"/>
    </row>
    <row r="54951" spans="27:29" x14ac:dyDescent="0.25">
      <c r="AA54951"/>
      <c r="AB54951"/>
      <c r="AC54951"/>
    </row>
    <row r="54952" spans="27:29" x14ac:dyDescent="0.25">
      <c r="AA54952"/>
      <c r="AB54952"/>
      <c r="AC54952"/>
    </row>
    <row r="54953" spans="27:29" x14ac:dyDescent="0.25">
      <c r="AA54953"/>
      <c r="AB54953"/>
      <c r="AC54953"/>
    </row>
    <row r="54954" spans="27:29" x14ac:dyDescent="0.25">
      <c r="AA54954"/>
      <c r="AB54954"/>
      <c r="AC54954"/>
    </row>
    <row r="54955" spans="27:29" x14ac:dyDescent="0.25">
      <c r="AA54955"/>
      <c r="AB54955"/>
      <c r="AC54955"/>
    </row>
    <row r="54956" spans="27:29" x14ac:dyDescent="0.25">
      <c r="AA54956"/>
      <c r="AB54956"/>
      <c r="AC54956"/>
    </row>
    <row r="54957" spans="27:29" x14ac:dyDescent="0.25">
      <c r="AA54957"/>
      <c r="AB54957"/>
      <c r="AC54957"/>
    </row>
    <row r="54958" spans="27:29" x14ac:dyDescent="0.25">
      <c r="AA54958"/>
      <c r="AB54958"/>
      <c r="AC54958"/>
    </row>
    <row r="54959" spans="27:29" x14ac:dyDescent="0.25">
      <c r="AA54959"/>
      <c r="AB54959"/>
      <c r="AC54959"/>
    </row>
    <row r="54960" spans="27:29" x14ac:dyDescent="0.25">
      <c r="AA54960"/>
      <c r="AB54960"/>
      <c r="AC54960"/>
    </row>
    <row r="54961" spans="27:29" x14ac:dyDescent="0.25">
      <c r="AA54961"/>
      <c r="AB54961"/>
      <c r="AC54961"/>
    </row>
    <row r="54962" spans="27:29" x14ac:dyDescent="0.25">
      <c r="AA54962"/>
      <c r="AB54962"/>
      <c r="AC54962"/>
    </row>
    <row r="54963" spans="27:29" x14ac:dyDescent="0.25">
      <c r="AA54963"/>
      <c r="AB54963"/>
      <c r="AC54963"/>
    </row>
    <row r="54964" spans="27:29" x14ac:dyDescent="0.25">
      <c r="AA54964"/>
      <c r="AB54964"/>
      <c r="AC54964"/>
    </row>
    <row r="54965" spans="27:29" x14ac:dyDescent="0.25">
      <c r="AA54965"/>
      <c r="AB54965"/>
      <c r="AC54965"/>
    </row>
    <row r="54966" spans="27:29" x14ac:dyDescent="0.25">
      <c r="AA54966"/>
      <c r="AB54966"/>
      <c r="AC54966"/>
    </row>
    <row r="54967" spans="27:29" x14ac:dyDescent="0.25">
      <c r="AA54967"/>
      <c r="AB54967"/>
      <c r="AC54967"/>
    </row>
    <row r="54968" spans="27:29" x14ac:dyDescent="0.25">
      <c r="AA54968"/>
      <c r="AB54968"/>
      <c r="AC54968"/>
    </row>
    <row r="54969" spans="27:29" x14ac:dyDescent="0.25">
      <c r="AA54969"/>
      <c r="AB54969"/>
      <c r="AC54969"/>
    </row>
    <row r="54970" spans="27:29" x14ac:dyDescent="0.25">
      <c r="AA54970"/>
      <c r="AB54970"/>
      <c r="AC54970"/>
    </row>
    <row r="54971" spans="27:29" x14ac:dyDescent="0.25">
      <c r="AA54971"/>
      <c r="AB54971"/>
      <c r="AC54971"/>
    </row>
    <row r="54972" spans="27:29" x14ac:dyDescent="0.25">
      <c r="AA54972"/>
      <c r="AB54972"/>
      <c r="AC54972"/>
    </row>
    <row r="54973" spans="27:29" x14ac:dyDescent="0.25">
      <c r="AA54973"/>
      <c r="AB54973"/>
      <c r="AC54973"/>
    </row>
    <row r="54974" spans="27:29" x14ac:dyDescent="0.25">
      <c r="AA54974"/>
      <c r="AB54974"/>
      <c r="AC54974"/>
    </row>
    <row r="54975" spans="27:29" x14ac:dyDescent="0.25">
      <c r="AA54975"/>
      <c r="AB54975"/>
      <c r="AC54975"/>
    </row>
    <row r="54976" spans="27:29" x14ac:dyDescent="0.25">
      <c r="AA54976"/>
      <c r="AB54976"/>
      <c r="AC54976"/>
    </row>
    <row r="54977" spans="27:29" x14ac:dyDescent="0.25">
      <c r="AA54977"/>
      <c r="AB54977"/>
      <c r="AC54977"/>
    </row>
    <row r="54978" spans="27:29" x14ac:dyDescent="0.25">
      <c r="AA54978"/>
      <c r="AB54978"/>
      <c r="AC54978"/>
    </row>
    <row r="54979" spans="27:29" x14ac:dyDescent="0.25">
      <c r="AA54979"/>
      <c r="AB54979"/>
      <c r="AC54979"/>
    </row>
    <row r="54980" spans="27:29" x14ac:dyDescent="0.25">
      <c r="AA54980"/>
      <c r="AB54980"/>
      <c r="AC54980"/>
    </row>
    <row r="54981" spans="27:29" x14ac:dyDescent="0.25">
      <c r="AA54981"/>
      <c r="AB54981"/>
      <c r="AC54981"/>
    </row>
    <row r="54982" spans="27:29" x14ac:dyDescent="0.25">
      <c r="AA54982"/>
      <c r="AB54982"/>
      <c r="AC54982"/>
    </row>
    <row r="54983" spans="27:29" x14ac:dyDescent="0.25">
      <c r="AA54983"/>
      <c r="AB54983"/>
      <c r="AC54983"/>
    </row>
    <row r="54984" spans="27:29" x14ac:dyDescent="0.25">
      <c r="AA54984"/>
      <c r="AB54984"/>
      <c r="AC54984"/>
    </row>
    <row r="54985" spans="27:29" x14ac:dyDescent="0.25">
      <c r="AA54985"/>
      <c r="AB54985"/>
      <c r="AC54985"/>
    </row>
    <row r="54986" spans="27:29" x14ac:dyDescent="0.25">
      <c r="AA54986"/>
      <c r="AB54986"/>
      <c r="AC54986"/>
    </row>
    <row r="54987" spans="27:29" x14ac:dyDescent="0.25">
      <c r="AA54987"/>
      <c r="AB54987"/>
      <c r="AC54987"/>
    </row>
    <row r="54988" spans="27:29" x14ac:dyDescent="0.25">
      <c r="AA54988"/>
      <c r="AB54988"/>
      <c r="AC54988"/>
    </row>
    <row r="54989" spans="27:29" x14ac:dyDescent="0.25">
      <c r="AA54989"/>
      <c r="AB54989"/>
      <c r="AC54989"/>
    </row>
    <row r="54990" spans="27:29" x14ac:dyDescent="0.25">
      <c r="AA54990"/>
      <c r="AB54990"/>
      <c r="AC54990"/>
    </row>
    <row r="54991" spans="27:29" x14ac:dyDescent="0.25">
      <c r="AA54991"/>
      <c r="AB54991"/>
      <c r="AC54991"/>
    </row>
    <row r="54992" spans="27:29" x14ac:dyDescent="0.25">
      <c r="AA54992"/>
      <c r="AB54992"/>
      <c r="AC54992"/>
    </row>
    <row r="54993" spans="27:29" x14ac:dyDescent="0.25">
      <c r="AA54993"/>
      <c r="AB54993"/>
      <c r="AC54993"/>
    </row>
    <row r="54994" spans="27:29" x14ac:dyDescent="0.25">
      <c r="AA54994"/>
      <c r="AB54994"/>
      <c r="AC54994"/>
    </row>
    <row r="54995" spans="27:29" x14ac:dyDescent="0.25">
      <c r="AA54995"/>
      <c r="AB54995"/>
      <c r="AC54995"/>
    </row>
    <row r="54996" spans="27:29" x14ac:dyDescent="0.25">
      <c r="AA54996"/>
      <c r="AB54996"/>
      <c r="AC54996"/>
    </row>
    <row r="54997" spans="27:29" x14ac:dyDescent="0.25">
      <c r="AA54997"/>
      <c r="AB54997"/>
      <c r="AC54997"/>
    </row>
    <row r="54998" spans="27:29" x14ac:dyDescent="0.25">
      <c r="AA54998"/>
      <c r="AB54998"/>
      <c r="AC54998"/>
    </row>
    <row r="54999" spans="27:29" x14ac:dyDescent="0.25">
      <c r="AA54999"/>
      <c r="AB54999"/>
      <c r="AC54999"/>
    </row>
    <row r="55000" spans="27:29" x14ac:dyDescent="0.25">
      <c r="AA55000"/>
      <c r="AB55000"/>
      <c r="AC55000"/>
    </row>
    <row r="55001" spans="27:29" x14ac:dyDescent="0.25">
      <c r="AA55001"/>
      <c r="AB55001"/>
      <c r="AC55001"/>
    </row>
    <row r="55002" spans="27:29" x14ac:dyDescent="0.25">
      <c r="AA55002"/>
      <c r="AB55002"/>
      <c r="AC55002"/>
    </row>
    <row r="55003" spans="27:29" x14ac:dyDescent="0.25">
      <c r="AA55003"/>
      <c r="AB55003"/>
      <c r="AC55003"/>
    </row>
    <row r="55004" spans="27:29" x14ac:dyDescent="0.25">
      <c r="AA55004"/>
      <c r="AB55004"/>
      <c r="AC55004"/>
    </row>
    <row r="55005" spans="27:29" x14ac:dyDescent="0.25">
      <c r="AA55005"/>
      <c r="AB55005"/>
      <c r="AC55005"/>
    </row>
    <row r="55006" spans="27:29" x14ac:dyDescent="0.25">
      <c r="AA55006"/>
      <c r="AB55006"/>
      <c r="AC55006"/>
    </row>
    <row r="55007" spans="27:29" x14ac:dyDescent="0.25">
      <c r="AA55007"/>
      <c r="AB55007"/>
      <c r="AC55007"/>
    </row>
    <row r="55008" spans="27:29" x14ac:dyDescent="0.25">
      <c r="AA55008"/>
      <c r="AB55008"/>
      <c r="AC55008"/>
    </row>
    <row r="55009" spans="27:29" x14ac:dyDescent="0.25">
      <c r="AA55009"/>
      <c r="AB55009"/>
      <c r="AC55009"/>
    </row>
    <row r="55010" spans="27:29" x14ac:dyDescent="0.25">
      <c r="AA55010"/>
      <c r="AB55010"/>
      <c r="AC55010"/>
    </row>
    <row r="55011" spans="27:29" x14ac:dyDescent="0.25">
      <c r="AA55011"/>
      <c r="AB55011"/>
      <c r="AC55011"/>
    </row>
    <row r="55012" spans="27:29" x14ac:dyDescent="0.25">
      <c r="AA55012"/>
      <c r="AB55012"/>
      <c r="AC55012"/>
    </row>
    <row r="55013" spans="27:29" x14ac:dyDescent="0.25">
      <c r="AA55013"/>
      <c r="AB55013"/>
      <c r="AC55013"/>
    </row>
    <row r="55014" spans="27:29" x14ac:dyDescent="0.25">
      <c r="AA55014"/>
      <c r="AB55014"/>
      <c r="AC55014"/>
    </row>
    <row r="55015" spans="27:29" x14ac:dyDescent="0.25">
      <c r="AA55015"/>
      <c r="AB55015"/>
      <c r="AC55015"/>
    </row>
    <row r="55016" spans="27:29" x14ac:dyDescent="0.25">
      <c r="AA55016"/>
      <c r="AB55016"/>
      <c r="AC55016"/>
    </row>
    <row r="55017" spans="27:29" x14ac:dyDescent="0.25">
      <c r="AA55017"/>
      <c r="AB55017"/>
      <c r="AC55017"/>
    </row>
    <row r="55018" spans="27:29" x14ac:dyDescent="0.25">
      <c r="AA55018"/>
      <c r="AB55018"/>
      <c r="AC55018"/>
    </row>
    <row r="55019" spans="27:29" x14ac:dyDescent="0.25">
      <c r="AA55019"/>
      <c r="AB55019"/>
      <c r="AC55019"/>
    </row>
    <row r="55020" spans="27:29" x14ac:dyDescent="0.25">
      <c r="AA55020"/>
      <c r="AB55020"/>
      <c r="AC55020"/>
    </row>
    <row r="55021" spans="27:29" x14ac:dyDescent="0.25">
      <c r="AA55021"/>
      <c r="AB55021"/>
      <c r="AC55021"/>
    </row>
    <row r="55022" spans="27:29" x14ac:dyDescent="0.25">
      <c r="AA55022"/>
      <c r="AB55022"/>
      <c r="AC55022"/>
    </row>
    <row r="55023" spans="27:29" x14ac:dyDescent="0.25">
      <c r="AA55023"/>
      <c r="AB55023"/>
      <c r="AC55023"/>
    </row>
    <row r="55024" spans="27:29" x14ac:dyDescent="0.25">
      <c r="AA55024"/>
      <c r="AB55024"/>
      <c r="AC55024"/>
    </row>
    <row r="55025" spans="27:29" x14ac:dyDescent="0.25">
      <c r="AA55025"/>
      <c r="AB55025"/>
      <c r="AC55025"/>
    </row>
    <row r="55026" spans="27:29" x14ac:dyDescent="0.25">
      <c r="AA55026"/>
      <c r="AB55026"/>
      <c r="AC55026"/>
    </row>
    <row r="55027" spans="27:29" x14ac:dyDescent="0.25">
      <c r="AA55027"/>
      <c r="AB55027"/>
      <c r="AC55027"/>
    </row>
    <row r="55028" spans="27:29" x14ac:dyDescent="0.25">
      <c r="AA55028"/>
      <c r="AB55028"/>
      <c r="AC55028"/>
    </row>
    <row r="55029" spans="27:29" x14ac:dyDescent="0.25">
      <c r="AA55029"/>
      <c r="AB55029"/>
      <c r="AC55029"/>
    </row>
    <row r="55030" spans="27:29" x14ac:dyDescent="0.25">
      <c r="AA55030"/>
      <c r="AB55030"/>
      <c r="AC55030"/>
    </row>
    <row r="55031" spans="27:29" x14ac:dyDescent="0.25">
      <c r="AA55031"/>
      <c r="AB55031"/>
      <c r="AC55031"/>
    </row>
    <row r="55032" spans="27:29" x14ac:dyDescent="0.25">
      <c r="AA55032"/>
      <c r="AB55032"/>
      <c r="AC55032"/>
    </row>
    <row r="55033" spans="27:29" x14ac:dyDescent="0.25">
      <c r="AA55033"/>
      <c r="AB55033"/>
      <c r="AC55033"/>
    </row>
    <row r="55034" spans="27:29" x14ac:dyDescent="0.25">
      <c r="AA55034"/>
      <c r="AB55034"/>
      <c r="AC55034"/>
    </row>
    <row r="55035" spans="27:29" x14ac:dyDescent="0.25">
      <c r="AA55035"/>
      <c r="AB55035"/>
      <c r="AC55035"/>
    </row>
    <row r="55036" spans="27:29" x14ac:dyDescent="0.25">
      <c r="AA55036"/>
      <c r="AB55036"/>
      <c r="AC55036"/>
    </row>
    <row r="55037" spans="27:29" x14ac:dyDescent="0.25">
      <c r="AA55037"/>
      <c r="AB55037"/>
      <c r="AC55037"/>
    </row>
    <row r="55038" spans="27:29" x14ac:dyDescent="0.25">
      <c r="AA55038"/>
      <c r="AB55038"/>
      <c r="AC55038"/>
    </row>
    <row r="55039" spans="27:29" x14ac:dyDescent="0.25">
      <c r="AA55039"/>
      <c r="AB55039"/>
      <c r="AC55039"/>
    </row>
    <row r="55040" spans="27:29" x14ac:dyDescent="0.25">
      <c r="AA55040"/>
      <c r="AB55040"/>
      <c r="AC55040"/>
    </row>
    <row r="55041" spans="27:29" x14ac:dyDescent="0.25">
      <c r="AA55041"/>
      <c r="AB55041"/>
      <c r="AC55041"/>
    </row>
    <row r="55042" spans="27:29" x14ac:dyDescent="0.25">
      <c r="AA55042"/>
      <c r="AB55042"/>
      <c r="AC55042"/>
    </row>
    <row r="55043" spans="27:29" x14ac:dyDescent="0.25">
      <c r="AA55043"/>
      <c r="AB55043"/>
      <c r="AC55043"/>
    </row>
    <row r="55044" spans="27:29" x14ac:dyDescent="0.25">
      <c r="AA55044"/>
      <c r="AB55044"/>
      <c r="AC55044"/>
    </row>
    <row r="55045" spans="27:29" x14ac:dyDescent="0.25">
      <c r="AA55045"/>
      <c r="AB55045"/>
      <c r="AC55045"/>
    </row>
    <row r="55046" spans="27:29" x14ac:dyDescent="0.25">
      <c r="AA55046"/>
      <c r="AB55046"/>
      <c r="AC55046"/>
    </row>
    <row r="55047" spans="27:29" x14ac:dyDescent="0.25">
      <c r="AA55047"/>
      <c r="AB55047"/>
      <c r="AC55047"/>
    </row>
    <row r="55048" spans="27:29" x14ac:dyDescent="0.25">
      <c r="AA55048"/>
      <c r="AB55048"/>
      <c r="AC55048"/>
    </row>
    <row r="55049" spans="27:29" x14ac:dyDescent="0.25">
      <c r="AA55049"/>
      <c r="AB55049"/>
      <c r="AC55049"/>
    </row>
    <row r="55050" spans="27:29" x14ac:dyDescent="0.25">
      <c r="AA55050"/>
      <c r="AB55050"/>
      <c r="AC55050"/>
    </row>
    <row r="55051" spans="27:29" x14ac:dyDescent="0.25">
      <c r="AA55051"/>
      <c r="AB55051"/>
      <c r="AC55051"/>
    </row>
    <row r="55052" spans="27:29" x14ac:dyDescent="0.25">
      <c r="AA55052"/>
      <c r="AB55052"/>
      <c r="AC55052"/>
    </row>
    <row r="55053" spans="27:29" x14ac:dyDescent="0.25">
      <c r="AA55053"/>
      <c r="AB55053"/>
      <c r="AC55053"/>
    </row>
    <row r="55054" spans="27:29" x14ac:dyDescent="0.25">
      <c r="AA55054"/>
      <c r="AB55054"/>
      <c r="AC55054"/>
    </row>
    <row r="55055" spans="27:29" x14ac:dyDescent="0.25">
      <c r="AA55055"/>
      <c r="AB55055"/>
      <c r="AC55055"/>
    </row>
    <row r="55056" spans="27:29" x14ac:dyDescent="0.25">
      <c r="AA55056"/>
      <c r="AB55056"/>
      <c r="AC55056"/>
    </row>
    <row r="55057" spans="27:29" x14ac:dyDescent="0.25">
      <c r="AA55057"/>
      <c r="AB55057"/>
      <c r="AC55057"/>
    </row>
    <row r="55058" spans="27:29" x14ac:dyDescent="0.25">
      <c r="AA55058"/>
      <c r="AB55058"/>
      <c r="AC55058"/>
    </row>
    <row r="55059" spans="27:29" x14ac:dyDescent="0.25">
      <c r="AA55059"/>
      <c r="AB55059"/>
      <c r="AC55059"/>
    </row>
    <row r="55060" spans="27:29" x14ac:dyDescent="0.25">
      <c r="AA55060"/>
      <c r="AB55060"/>
      <c r="AC55060"/>
    </row>
    <row r="55061" spans="27:29" x14ac:dyDescent="0.25">
      <c r="AA55061"/>
      <c r="AB55061"/>
      <c r="AC55061"/>
    </row>
    <row r="55062" spans="27:29" x14ac:dyDescent="0.25">
      <c r="AA55062"/>
      <c r="AB55062"/>
      <c r="AC55062"/>
    </row>
    <row r="55063" spans="27:29" x14ac:dyDescent="0.25">
      <c r="AA55063"/>
      <c r="AB55063"/>
      <c r="AC55063"/>
    </row>
    <row r="55064" spans="27:29" x14ac:dyDescent="0.25">
      <c r="AA55064"/>
      <c r="AB55064"/>
      <c r="AC55064"/>
    </row>
    <row r="55065" spans="27:29" x14ac:dyDescent="0.25">
      <c r="AA55065"/>
      <c r="AB55065"/>
      <c r="AC55065"/>
    </row>
    <row r="55066" spans="27:29" x14ac:dyDescent="0.25">
      <c r="AA55066"/>
      <c r="AB55066"/>
      <c r="AC55066"/>
    </row>
    <row r="55067" spans="27:29" x14ac:dyDescent="0.25">
      <c r="AA55067"/>
      <c r="AB55067"/>
      <c r="AC55067"/>
    </row>
    <row r="55068" spans="27:29" x14ac:dyDescent="0.25">
      <c r="AA55068"/>
      <c r="AB55068"/>
      <c r="AC55068"/>
    </row>
    <row r="55069" spans="27:29" x14ac:dyDescent="0.25">
      <c r="AA55069"/>
      <c r="AB55069"/>
      <c r="AC55069"/>
    </row>
    <row r="55070" spans="27:29" x14ac:dyDescent="0.25">
      <c r="AA55070"/>
      <c r="AB55070"/>
      <c r="AC55070"/>
    </row>
    <row r="55071" spans="27:29" x14ac:dyDescent="0.25">
      <c r="AA55071"/>
      <c r="AB55071"/>
      <c r="AC55071"/>
    </row>
    <row r="55072" spans="27:29" x14ac:dyDescent="0.25">
      <c r="AA55072"/>
      <c r="AB55072"/>
      <c r="AC55072"/>
    </row>
    <row r="55073" spans="27:29" x14ac:dyDescent="0.25">
      <c r="AA55073"/>
      <c r="AB55073"/>
      <c r="AC55073"/>
    </row>
    <row r="55074" spans="27:29" x14ac:dyDescent="0.25">
      <c r="AA55074"/>
      <c r="AB55074"/>
      <c r="AC55074"/>
    </row>
    <row r="55075" spans="27:29" x14ac:dyDescent="0.25">
      <c r="AA55075"/>
      <c r="AB55075"/>
      <c r="AC55075"/>
    </row>
    <row r="55076" spans="27:29" x14ac:dyDescent="0.25">
      <c r="AA55076"/>
      <c r="AB55076"/>
      <c r="AC55076"/>
    </row>
    <row r="55077" spans="27:29" x14ac:dyDescent="0.25">
      <c r="AA55077"/>
      <c r="AB55077"/>
      <c r="AC55077"/>
    </row>
    <row r="55078" spans="27:29" x14ac:dyDescent="0.25">
      <c r="AA55078"/>
      <c r="AB55078"/>
      <c r="AC55078"/>
    </row>
    <row r="55079" spans="27:29" x14ac:dyDescent="0.25">
      <c r="AA55079"/>
      <c r="AB55079"/>
      <c r="AC55079"/>
    </row>
    <row r="55080" spans="27:29" x14ac:dyDescent="0.25">
      <c r="AA55080"/>
      <c r="AB55080"/>
      <c r="AC55080"/>
    </row>
    <row r="55081" spans="27:29" x14ac:dyDescent="0.25">
      <c r="AA55081"/>
      <c r="AB55081"/>
      <c r="AC55081"/>
    </row>
    <row r="55082" spans="27:29" x14ac:dyDescent="0.25">
      <c r="AA55082"/>
      <c r="AB55082"/>
      <c r="AC55082"/>
    </row>
    <row r="55083" spans="27:29" x14ac:dyDescent="0.25">
      <c r="AA55083"/>
      <c r="AB55083"/>
      <c r="AC55083"/>
    </row>
    <row r="55084" spans="27:29" x14ac:dyDescent="0.25">
      <c r="AA55084"/>
      <c r="AB55084"/>
      <c r="AC55084"/>
    </row>
    <row r="55085" spans="27:29" x14ac:dyDescent="0.25">
      <c r="AA55085"/>
      <c r="AB55085"/>
      <c r="AC55085"/>
    </row>
    <row r="55086" spans="27:29" x14ac:dyDescent="0.25">
      <c r="AA55086"/>
      <c r="AB55086"/>
      <c r="AC55086"/>
    </row>
    <row r="55087" spans="27:29" x14ac:dyDescent="0.25">
      <c r="AA55087"/>
      <c r="AB55087"/>
      <c r="AC55087"/>
    </row>
    <row r="55088" spans="27:29" x14ac:dyDescent="0.25">
      <c r="AA55088"/>
      <c r="AB55088"/>
      <c r="AC55088"/>
    </row>
    <row r="55089" spans="27:29" x14ac:dyDescent="0.25">
      <c r="AA55089"/>
      <c r="AB55089"/>
      <c r="AC55089"/>
    </row>
    <row r="55090" spans="27:29" x14ac:dyDescent="0.25">
      <c r="AA55090"/>
      <c r="AB55090"/>
      <c r="AC55090"/>
    </row>
    <row r="55091" spans="27:29" x14ac:dyDescent="0.25">
      <c r="AA55091"/>
      <c r="AB55091"/>
      <c r="AC55091"/>
    </row>
    <row r="55092" spans="27:29" x14ac:dyDescent="0.25">
      <c r="AA55092"/>
      <c r="AB55092"/>
      <c r="AC55092"/>
    </row>
    <row r="55093" spans="27:29" x14ac:dyDescent="0.25">
      <c r="AA55093"/>
      <c r="AB55093"/>
      <c r="AC55093"/>
    </row>
    <row r="55094" spans="27:29" x14ac:dyDescent="0.25">
      <c r="AA55094"/>
      <c r="AB55094"/>
      <c r="AC55094"/>
    </row>
    <row r="55095" spans="27:29" x14ac:dyDescent="0.25">
      <c r="AA55095"/>
      <c r="AB55095"/>
      <c r="AC55095"/>
    </row>
    <row r="55096" spans="27:29" x14ac:dyDescent="0.25">
      <c r="AA55096"/>
      <c r="AB55096"/>
      <c r="AC55096"/>
    </row>
    <row r="55097" spans="27:29" x14ac:dyDescent="0.25">
      <c r="AA55097"/>
      <c r="AB55097"/>
      <c r="AC55097"/>
    </row>
    <row r="55098" spans="27:29" x14ac:dyDescent="0.25">
      <c r="AA55098"/>
      <c r="AB55098"/>
      <c r="AC55098"/>
    </row>
    <row r="55099" spans="27:29" x14ac:dyDescent="0.25">
      <c r="AA55099"/>
      <c r="AB55099"/>
      <c r="AC55099"/>
    </row>
    <row r="55100" spans="27:29" x14ac:dyDescent="0.25">
      <c r="AA55100"/>
      <c r="AB55100"/>
      <c r="AC55100"/>
    </row>
    <row r="55101" spans="27:29" x14ac:dyDescent="0.25">
      <c r="AA55101"/>
      <c r="AB55101"/>
      <c r="AC55101"/>
    </row>
    <row r="55102" spans="27:29" x14ac:dyDescent="0.25">
      <c r="AA55102"/>
      <c r="AB55102"/>
      <c r="AC55102"/>
    </row>
    <row r="55103" spans="27:29" x14ac:dyDescent="0.25">
      <c r="AA55103"/>
      <c r="AB55103"/>
      <c r="AC55103"/>
    </row>
    <row r="55104" spans="27:29" x14ac:dyDescent="0.25">
      <c r="AA55104"/>
      <c r="AB55104"/>
      <c r="AC55104"/>
    </row>
    <row r="55105" spans="27:29" x14ac:dyDescent="0.25">
      <c r="AA55105"/>
      <c r="AB55105"/>
      <c r="AC55105"/>
    </row>
    <row r="55106" spans="27:29" x14ac:dyDescent="0.25">
      <c r="AA55106"/>
      <c r="AB55106"/>
      <c r="AC55106"/>
    </row>
    <row r="55107" spans="27:29" x14ac:dyDescent="0.25">
      <c r="AA55107"/>
      <c r="AB55107"/>
      <c r="AC55107"/>
    </row>
    <row r="55108" spans="27:29" x14ac:dyDescent="0.25">
      <c r="AA55108"/>
      <c r="AB55108"/>
      <c r="AC55108"/>
    </row>
    <row r="55109" spans="27:29" x14ac:dyDescent="0.25">
      <c r="AA55109"/>
      <c r="AB55109"/>
      <c r="AC55109"/>
    </row>
    <row r="55110" spans="27:29" x14ac:dyDescent="0.25">
      <c r="AA55110"/>
      <c r="AB55110"/>
      <c r="AC55110"/>
    </row>
    <row r="55111" spans="27:29" x14ac:dyDescent="0.25">
      <c r="AA55111"/>
      <c r="AB55111"/>
      <c r="AC55111"/>
    </row>
    <row r="55112" spans="27:29" x14ac:dyDescent="0.25">
      <c r="AA55112"/>
      <c r="AB55112"/>
      <c r="AC55112"/>
    </row>
    <row r="55113" spans="27:29" x14ac:dyDescent="0.25">
      <c r="AA55113"/>
      <c r="AB55113"/>
      <c r="AC55113"/>
    </row>
    <row r="55114" spans="27:29" x14ac:dyDescent="0.25">
      <c r="AA55114"/>
      <c r="AB55114"/>
      <c r="AC55114"/>
    </row>
    <row r="55115" spans="27:29" x14ac:dyDescent="0.25">
      <c r="AA55115"/>
      <c r="AB55115"/>
      <c r="AC55115"/>
    </row>
    <row r="55116" spans="27:29" x14ac:dyDescent="0.25">
      <c r="AA55116"/>
      <c r="AB55116"/>
      <c r="AC55116"/>
    </row>
    <row r="55117" spans="27:29" x14ac:dyDescent="0.25">
      <c r="AA55117"/>
      <c r="AB55117"/>
      <c r="AC55117"/>
    </row>
    <row r="55118" spans="27:29" x14ac:dyDescent="0.25">
      <c r="AA55118"/>
      <c r="AB55118"/>
      <c r="AC55118"/>
    </row>
    <row r="55119" spans="27:29" x14ac:dyDescent="0.25">
      <c r="AA55119"/>
      <c r="AB55119"/>
      <c r="AC55119"/>
    </row>
    <row r="55120" spans="27:29" x14ac:dyDescent="0.25">
      <c r="AA55120"/>
      <c r="AB55120"/>
      <c r="AC55120"/>
    </row>
    <row r="55121" spans="27:29" x14ac:dyDescent="0.25">
      <c r="AA55121"/>
      <c r="AB55121"/>
      <c r="AC55121"/>
    </row>
    <row r="55122" spans="27:29" x14ac:dyDescent="0.25">
      <c r="AA55122"/>
      <c r="AB55122"/>
      <c r="AC55122"/>
    </row>
    <row r="55123" spans="27:29" x14ac:dyDescent="0.25">
      <c r="AA55123"/>
      <c r="AB55123"/>
      <c r="AC55123"/>
    </row>
    <row r="55124" spans="27:29" x14ac:dyDescent="0.25">
      <c r="AA55124"/>
      <c r="AB55124"/>
      <c r="AC55124"/>
    </row>
    <row r="55125" spans="27:29" x14ac:dyDescent="0.25">
      <c r="AA55125"/>
      <c r="AB55125"/>
      <c r="AC55125"/>
    </row>
    <row r="55126" spans="27:29" x14ac:dyDescent="0.25">
      <c r="AA55126"/>
      <c r="AB55126"/>
      <c r="AC55126"/>
    </row>
    <row r="55127" spans="27:29" x14ac:dyDescent="0.25">
      <c r="AA55127"/>
      <c r="AB55127"/>
      <c r="AC55127"/>
    </row>
    <row r="55128" spans="27:29" x14ac:dyDescent="0.25">
      <c r="AA55128"/>
      <c r="AB55128"/>
      <c r="AC55128"/>
    </row>
    <row r="55129" spans="27:29" x14ac:dyDescent="0.25">
      <c r="AA55129"/>
      <c r="AB55129"/>
      <c r="AC55129"/>
    </row>
    <row r="55130" spans="27:29" x14ac:dyDescent="0.25">
      <c r="AA55130"/>
      <c r="AB55130"/>
      <c r="AC55130"/>
    </row>
    <row r="55131" spans="27:29" x14ac:dyDescent="0.25">
      <c r="AA55131"/>
      <c r="AB55131"/>
      <c r="AC55131"/>
    </row>
    <row r="55132" spans="27:29" x14ac:dyDescent="0.25">
      <c r="AA55132"/>
      <c r="AB55132"/>
      <c r="AC55132"/>
    </row>
    <row r="55133" spans="27:29" x14ac:dyDescent="0.25">
      <c r="AA55133"/>
      <c r="AB55133"/>
      <c r="AC55133"/>
    </row>
    <row r="55134" spans="27:29" x14ac:dyDescent="0.25">
      <c r="AA55134"/>
      <c r="AB55134"/>
      <c r="AC55134"/>
    </row>
    <row r="55135" spans="27:29" x14ac:dyDescent="0.25">
      <c r="AA55135"/>
      <c r="AB55135"/>
      <c r="AC55135"/>
    </row>
    <row r="55136" spans="27:29" x14ac:dyDescent="0.25">
      <c r="AA55136"/>
      <c r="AB55136"/>
      <c r="AC55136"/>
    </row>
    <row r="55137" spans="27:29" x14ac:dyDescent="0.25">
      <c r="AA55137"/>
      <c r="AB55137"/>
      <c r="AC55137"/>
    </row>
    <row r="55138" spans="27:29" x14ac:dyDescent="0.25">
      <c r="AA55138"/>
      <c r="AB55138"/>
      <c r="AC55138"/>
    </row>
    <row r="55139" spans="27:29" x14ac:dyDescent="0.25">
      <c r="AA55139"/>
      <c r="AB55139"/>
      <c r="AC55139"/>
    </row>
    <row r="55140" spans="27:29" x14ac:dyDescent="0.25">
      <c r="AA55140"/>
      <c r="AB55140"/>
      <c r="AC55140"/>
    </row>
    <row r="55141" spans="27:29" x14ac:dyDescent="0.25">
      <c r="AA55141"/>
      <c r="AB55141"/>
      <c r="AC55141"/>
    </row>
    <row r="55142" spans="27:29" x14ac:dyDescent="0.25">
      <c r="AA55142"/>
      <c r="AB55142"/>
      <c r="AC55142"/>
    </row>
    <row r="55143" spans="27:29" x14ac:dyDescent="0.25">
      <c r="AA55143"/>
      <c r="AB55143"/>
      <c r="AC55143"/>
    </row>
    <row r="55144" spans="27:29" x14ac:dyDescent="0.25">
      <c r="AA55144"/>
      <c r="AB55144"/>
      <c r="AC55144"/>
    </row>
    <row r="55145" spans="27:29" x14ac:dyDescent="0.25">
      <c r="AA55145"/>
      <c r="AB55145"/>
      <c r="AC55145"/>
    </row>
    <row r="55146" spans="27:29" x14ac:dyDescent="0.25">
      <c r="AA55146"/>
      <c r="AB55146"/>
      <c r="AC55146"/>
    </row>
    <row r="55147" spans="27:29" x14ac:dyDescent="0.25">
      <c r="AA55147"/>
      <c r="AB55147"/>
      <c r="AC55147"/>
    </row>
    <row r="55148" spans="27:29" x14ac:dyDescent="0.25">
      <c r="AA55148"/>
      <c r="AB55148"/>
      <c r="AC55148"/>
    </row>
    <row r="55149" spans="27:29" x14ac:dyDescent="0.25">
      <c r="AA55149"/>
      <c r="AB55149"/>
      <c r="AC55149"/>
    </row>
    <row r="55150" spans="27:29" x14ac:dyDescent="0.25">
      <c r="AA55150"/>
      <c r="AB55150"/>
      <c r="AC55150"/>
    </row>
    <row r="55151" spans="27:29" x14ac:dyDescent="0.25">
      <c r="AA55151"/>
      <c r="AB55151"/>
      <c r="AC55151"/>
    </row>
    <row r="55152" spans="27:29" x14ac:dyDescent="0.25">
      <c r="AA55152"/>
      <c r="AB55152"/>
      <c r="AC55152"/>
    </row>
    <row r="55153" spans="27:29" x14ac:dyDescent="0.25">
      <c r="AA55153"/>
      <c r="AB55153"/>
      <c r="AC55153"/>
    </row>
    <row r="55154" spans="27:29" x14ac:dyDescent="0.25">
      <c r="AA55154"/>
      <c r="AB55154"/>
      <c r="AC55154"/>
    </row>
    <row r="55155" spans="27:29" x14ac:dyDescent="0.25">
      <c r="AA55155"/>
      <c r="AB55155"/>
      <c r="AC55155"/>
    </row>
    <row r="55156" spans="27:29" x14ac:dyDescent="0.25">
      <c r="AA55156"/>
      <c r="AB55156"/>
      <c r="AC55156"/>
    </row>
    <row r="55157" spans="27:29" x14ac:dyDescent="0.25">
      <c r="AA55157"/>
      <c r="AB55157"/>
      <c r="AC55157"/>
    </row>
    <row r="55158" spans="27:29" x14ac:dyDescent="0.25">
      <c r="AA55158"/>
      <c r="AB55158"/>
      <c r="AC55158"/>
    </row>
    <row r="55159" spans="27:29" x14ac:dyDescent="0.25">
      <c r="AA55159"/>
      <c r="AB55159"/>
      <c r="AC55159"/>
    </row>
    <row r="55160" spans="27:29" x14ac:dyDescent="0.25">
      <c r="AA55160"/>
      <c r="AB55160"/>
      <c r="AC55160"/>
    </row>
    <row r="55161" spans="27:29" x14ac:dyDescent="0.25">
      <c r="AA55161"/>
      <c r="AB55161"/>
      <c r="AC55161"/>
    </row>
    <row r="55162" spans="27:29" x14ac:dyDescent="0.25">
      <c r="AA55162"/>
      <c r="AB55162"/>
      <c r="AC55162"/>
    </row>
    <row r="55163" spans="27:29" x14ac:dyDescent="0.25">
      <c r="AA55163"/>
      <c r="AB55163"/>
      <c r="AC55163"/>
    </row>
    <row r="55164" spans="27:29" x14ac:dyDescent="0.25">
      <c r="AA55164"/>
      <c r="AB55164"/>
      <c r="AC55164"/>
    </row>
    <row r="55165" spans="27:29" x14ac:dyDescent="0.25">
      <c r="AA55165"/>
      <c r="AB55165"/>
      <c r="AC55165"/>
    </row>
    <row r="55166" spans="27:29" x14ac:dyDescent="0.25">
      <c r="AA55166"/>
      <c r="AB55166"/>
      <c r="AC55166"/>
    </row>
    <row r="55167" spans="27:29" x14ac:dyDescent="0.25">
      <c r="AA55167"/>
      <c r="AB55167"/>
      <c r="AC55167"/>
    </row>
    <row r="55168" spans="27:29" x14ac:dyDescent="0.25">
      <c r="AA55168"/>
      <c r="AB55168"/>
      <c r="AC55168"/>
    </row>
    <row r="55169" spans="27:29" x14ac:dyDescent="0.25">
      <c r="AA55169"/>
      <c r="AB55169"/>
      <c r="AC55169"/>
    </row>
    <row r="55170" spans="27:29" x14ac:dyDescent="0.25">
      <c r="AA55170"/>
      <c r="AB55170"/>
      <c r="AC55170"/>
    </row>
    <row r="55171" spans="27:29" x14ac:dyDescent="0.25">
      <c r="AA55171"/>
      <c r="AB55171"/>
      <c r="AC55171"/>
    </row>
    <row r="55172" spans="27:29" x14ac:dyDescent="0.25">
      <c r="AA55172"/>
      <c r="AB55172"/>
      <c r="AC55172"/>
    </row>
    <row r="55173" spans="27:29" x14ac:dyDescent="0.25">
      <c r="AA55173"/>
      <c r="AB55173"/>
      <c r="AC55173"/>
    </row>
    <row r="55174" spans="27:29" x14ac:dyDescent="0.25">
      <c r="AA55174"/>
      <c r="AB55174"/>
      <c r="AC55174"/>
    </row>
    <row r="55175" spans="27:29" x14ac:dyDescent="0.25">
      <c r="AA55175"/>
      <c r="AB55175"/>
      <c r="AC55175"/>
    </row>
    <row r="55176" spans="27:29" x14ac:dyDescent="0.25">
      <c r="AA55176"/>
      <c r="AB55176"/>
      <c r="AC55176"/>
    </row>
    <row r="55177" spans="27:29" x14ac:dyDescent="0.25">
      <c r="AA55177"/>
      <c r="AB55177"/>
      <c r="AC55177"/>
    </row>
    <row r="55178" spans="27:29" x14ac:dyDescent="0.25">
      <c r="AA55178"/>
      <c r="AB55178"/>
      <c r="AC55178"/>
    </row>
    <row r="55179" spans="27:29" x14ac:dyDescent="0.25">
      <c r="AA55179"/>
      <c r="AB55179"/>
      <c r="AC55179"/>
    </row>
    <row r="55180" spans="27:29" x14ac:dyDescent="0.25">
      <c r="AA55180"/>
      <c r="AB55180"/>
      <c r="AC55180"/>
    </row>
    <row r="55181" spans="27:29" x14ac:dyDescent="0.25">
      <c r="AA55181"/>
      <c r="AB55181"/>
      <c r="AC55181"/>
    </row>
    <row r="55182" spans="27:29" x14ac:dyDescent="0.25">
      <c r="AA55182"/>
      <c r="AB55182"/>
      <c r="AC55182"/>
    </row>
    <row r="55183" spans="27:29" x14ac:dyDescent="0.25">
      <c r="AA55183"/>
      <c r="AB55183"/>
      <c r="AC55183"/>
    </row>
    <row r="55184" spans="27:29" x14ac:dyDescent="0.25">
      <c r="AA55184"/>
      <c r="AB55184"/>
      <c r="AC55184"/>
    </row>
    <row r="55185" spans="27:29" x14ac:dyDescent="0.25">
      <c r="AA55185"/>
      <c r="AB55185"/>
      <c r="AC55185"/>
    </row>
    <row r="55186" spans="27:29" x14ac:dyDescent="0.25">
      <c r="AA55186"/>
      <c r="AB55186"/>
      <c r="AC55186"/>
    </row>
    <row r="55187" spans="27:29" x14ac:dyDescent="0.25">
      <c r="AA55187"/>
      <c r="AB55187"/>
      <c r="AC55187"/>
    </row>
    <row r="55188" spans="27:29" x14ac:dyDescent="0.25">
      <c r="AA55188"/>
      <c r="AB55188"/>
      <c r="AC55188"/>
    </row>
    <row r="55189" spans="27:29" x14ac:dyDescent="0.25">
      <c r="AA55189"/>
      <c r="AB55189"/>
      <c r="AC55189"/>
    </row>
    <row r="55190" spans="27:29" x14ac:dyDescent="0.25">
      <c r="AA55190"/>
      <c r="AB55190"/>
      <c r="AC55190"/>
    </row>
    <row r="55191" spans="27:29" x14ac:dyDescent="0.25">
      <c r="AA55191"/>
      <c r="AB55191"/>
      <c r="AC55191"/>
    </row>
    <row r="55192" spans="27:29" x14ac:dyDescent="0.25">
      <c r="AA55192"/>
      <c r="AB55192"/>
      <c r="AC55192"/>
    </row>
    <row r="55193" spans="27:29" x14ac:dyDescent="0.25">
      <c r="AA55193"/>
      <c r="AB55193"/>
      <c r="AC55193"/>
    </row>
    <row r="55194" spans="27:29" x14ac:dyDescent="0.25">
      <c r="AA55194"/>
      <c r="AB55194"/>
      <c r="AC55194"/>
    </row>
    <row r="55195" spans="27:29" x14ac:dyDescent="0.25">
      <c r="AA55195"/>
      <c r="AB55195"/>
      <c r="AC55195"/>
    </row>
    <row r="55196" spans="27:29" x14ac:dyDescent="0.25">
      <c r="AA55196"/>
      <c r="AB55196"/>
      <c r="AC55196"/>
    </row>
    <row r="55197" spans="27:29" x14ac:dyDescent="0.25">
      <c r="AA55197"/>
      <c r="AB55197"/>
      <c r="AC55197"/>
    </row>
    <row r="55198" spans="27:29" x14ac:dyDescent="0.25">
      <c r="AA55198"/>
      <c r="AB55198"/>
      <c r="AC55198"/>
    </row>
    <row r="55199" spans="27:29" x14ac:dyDescent="0.25">
      <c r="AA55199"/>
      <c r="AB55199"/>
      <c r="AC55199"/>
    </row>
    <row r="55200" spans="27:29" x14ac:dyDescent="0.25">
      <c r="AA55200"/>
      <c r="AB55200"/>
      <c r="AC55200"/>
    </row>
    <row r="55201" spans="27:29" x14ac:dyDescent="0.25">
      <c r="AA55201"/>
      <c r="AB55201"/>
      <c r="AC55201"/>
    </row>
    <row r="55202" spans="27:29" x14ac:dyDescent="0.25">
      <c r="AA55202"/>
      <c r="AB55202"/>
      <c r="AC55202"/>
    </row>
    <row r="55203" spans="27:29" x14ac:dyDescent="0.25">
      <c r="AA55203"/>
      <c r="AB55203"/>
      <c r="AC55203"/>
    </row>
    <row r="55204" spans="27:29" x14ac:dyDescent="0.25">
      <c r="AA55204"/>
      <c r="AB55204"/>
      <c r="AC55204"/>
    </row>
    <row r="55205" spans="27:29" x14ac:dyDescent="0.25">
      <c r="AA55205"/>
      <c r="AB55205"/>
      <c r="AC55205"/>
    </row>
    <row r="55206" spans="27:29" x14ac:dyDescent="0.25">
      <c r="AA55206"/>
      <c r="AB55206"/>
      <c r="AC55206"/>
    </row>
    <row r="55207" spans="27:29" x14ac:dyDescent="0.25">
      <c r="AA55207"/>
      <c r="AB55207"/>
      <c r="AC55207"/>
    </row>
    <row r="55208" spans="27:29" x14ac:dyDescent="0.25">
      <c r="AA55208"/>
      <c r="AB55208"/>
      <c r="AC55208"/>
    </row>
    <row r="55209" spans="27:29" x14ac:dyDescent="0.25">
      <c r="AA55209"/>
      <c r="AB55209"/>
      <c r="AC55209"/>
    </row>
    <row r="55210" spans="27:29" x14ac:dyDescent="0.25">
      <c r="AA55210"/>
      <c r="AB55210"/>
      <c r="AC55210"/>
    </row>
    <row r="55211" spans="27:29" x14ac:dyDescent="0.25">
      <c r="AA55211"/>
      <c r="AB55211"/>
      <c r="AC55211"/>
    </row>
    <row r="55212" spans="27:29" x14ac:dyDescent="0.25">
      <c r="AA55212"/>
      <c r="AB55212"/>
      <c r="AC55212"/>
    </row>
    <row r="55213" spans="27:29" x14ac:dyDescent="0.25">
      <c r="AA55213"/>
      <c r="AB55213"/>
      <c r="AC55213"/>
    </row>
    <row r="55214" spans="27:29" x14ac:dyDescent="0.25">
      <c r="AA55214"/>
      <c r="AB55214"/>
      <c r="AC55214"/>
    </row>
    <row r="55215" spans="27:29" x14ac:dyDescent="0.25">
      <c r="AA55215"/>
      <c r="AB55215"/>
      <c r="AC55215"/>
    </row>
    <row r="55216" spans="27:29" x14ac:dyDescent="0.25">
      <c r="AA55216"/>
      <c r="AB55216"/>
      <c r="AC55216"/>
    </row>
    <row r="55217" spans="27:29" x14ac:dyDescent="0.25">
      <c r="AA55217"/>
      <c r="AB55217"/>
      <c r="AC55217"/>
    </row>
    <row r="55218" spans="27:29" x14ac:dyDescent="0.25">
      <c r="AA55218"/>
      <c r="AB55218"/>
      <c r="AC55218"/>
    </row>
    <row r="55219" spans="27:29" x14ac:dyDescent="0.25">
      <c r="AA55219"/>
      <c r="AB55219"/>
      <c r="AC55219"/>
    </row>
    <row r="55220" spans="27:29" x14ac:dyDescent="0.25">
      <c r="AA55220"/>
      <c r="AB55220"/>
      <c r="AC55220"/>
    </row>
    <row r="55221" spans="27:29" x14ac:dyDescent="0.25">
      <c r="AA55221"/>
      <c r="AB55221"/>
      <c r="AC55221"/>
    </row>
    <row r="55222" spans="27:29" x14ac:dyDescent="0.25">
      <c r="AA55222"/>
      <c r="AB55222"/>
      <c r="AC55222"/>
    </row>
    <row r="55223" spans="27:29" x14ac:dyDescent="0.25">
      <c r="AA55223"/>
      <c r="AB55223"/>
      <c r="AC55223"/>
    </row>
    <row r="55224" spans="27:29" x14ac:dyDescent="0.25">
      <c r="AA55224"/>
      <c r="AB55224"/>
      <c r="AC55224"/>
    </row>
    <row r="55225" spans="27:29" x14ac:dyDescent="0.25">
      <c r="AA55225"/>
      <c r="AB55225"/>
      <c r="AC55225"/>
    </row>
    <row r="55226" spans="27:29" x14ac:dyDescent="0.25">
      <c r="AA55226"/>
      <c r="AB55226"/>
      <c r="AC55226"/>
    </row>
    <row r="55227" spans="27:29" x14ac:dyDescent="0.25">
      <c r="AA55227"/>
      <c r="AB55227"/>
      <c r="AC55227"/>
    </row>
    <row r="55228" spans="27:29" x14ac:dyDescent="0.25">
      <c r="AA55228"/>
      <c r="AB55228"/>
      <c r="AC55228"/>
    </row>
    <row r="55229" spans="27:29" x14ac:dyDescent="0.25">
      <c r="AA55229"/>
      <c r="AB55229"/>
      <c r="AC55229"/>
    </row>
    <row r="55230" spans="27:29" x14ac:dyDescent="0.25">
      <c r="AA55230"/>
      <c r="AB55230"/>
      <c r="AC55230"/>
    </row>
    <row r="55231" spans="27:29" x14ac:dyDescent="0.25">
      <c r="AA55231"/>
      <c r="AB55231"/>
      <c r="AC55231"/>
    </row>
    <row r="55232" spans="27:29" x14ac:dyDescent="0.25">
      <c r="AA55232"/>
      <c r="AB55232"/>
      <c r="AC55232"/>
    </row>
    <row r="55233" spans="27:29" x14ac:dyDescent="0.25">
      <c r="AA55233"/>
      <c r="AB55233"/>
      <c r="AC55233"/>
    </row>
    <row r="55234" spans="27:29" x14ac:dyDescent="0.25">
      <c r="AA55234"/>
      <c r="AB55234"/>
      <c r="AC55234"/>
    </row>
    <row r="55235" spans="27:29" x14ac:dyDescent="0.25">
      <c r="AA55235"/>
      <c r="AB55235"/>
      <c r="AC55235"/>
    </row>
    <row r="55236" spans="27:29" x14ac:dyDescent="0.25">
      <c r="AA55236"/>
      <c r="AB55236"/>
      <c r="AC55236"/>
    </row>
    <row r="55237" spans="27:29" x14ac:dyDescent="0.25">
      <c r="AA55237"/>
      <c r="AB55237"/>
      <c r="AC55237"/>
    </row>
    <row r="55238" spans="27:29" x14ac:dyDescent="0.25">
      <c r="AA55238"/>
      <c r="AB55238"/>
      <c r="AC55238"/>
    </row>
    <row r="55239" spans="27:29" x14ac:dyDescent="0.25">
      <c r="AA55239"/>
      <c r="AB55239"/>
      <c r="AC55239"/>
    </row>
    <row r="55240" spans="27:29" x14ac:dyDescent="0.25">
      <c r="AA55240"/>
      <c r="AB55240"/>
      <c r="AC55240"/>
    </row>
    <row r="55241" spans="27:29" x14ac:dyDescent="0.25">
      <c r="AA55241"/>
      <c r="AB55241"/>
      <c r="AC55241"/>
    </row>
    <row r="55242" spans="27:29" x14ac:dyDescent="0.25">
      <c r="AA55242"/>
      <c r="AB55242"/>
      <c r="AC55242"/>
    </row>
    <row r="55243" spans="27:29" x14ac:dyDescent="0.25">
      <c r="AA55243"/>
      <c r="AB55243"/>
      <c r="AC55243"/>
    </row>
    <row r="55244" spans="27:29" x14ac:dyDescent="0.25">
      <c r="AA55244"/>
      <c r="AB55244"/>
      <c r="AC55244"/>
    </row>
    <row r="55245" spans="27:29" x14ac:dyDescent="0.25">
      <c r="AA55245"/>
      <c r="AB55245"/>
      <c r="AC55245"/>
    </row>
    <row r="55246" spans="27:29" x14ac:dyDescent="0.25">
      <c r="AA55246"/>
      <c r="AB55246"/>
      <c r="AC55246"/>
    </row>
    <row r="55247" spans="27:29" x14ac:dyDescent="0.25">
      <c r="AA55247"/>
      <c r="AB55247"/>
      <c r="AC55247"/>
    </row>
    <row r="55248" spans="27:29" x14ac:dyDescent="0.25">
      <c r="AA55248"/>
      <c r="AB55248"/>
      <c r="AC55248"/>
    </row>
    <row r="55249" spans="27:29" x14ac:dyDescent="0.25">
      <c r="AA55249"/>
      <c r="AB55249"/>
      <c r="AC55249"/>
    </row>
    <row r="55250" spans="27:29" x14ac:dyDescent="0.25">
      <c r="AA55250"/>
      <c r="AB55250"/>
      <c r="AC55250"/>
    </row>
    <row r="55251" spans="27:29" x14ac:dyDescent="0.25">
      <c r="AA55251"/>
      <c r="AB55251"/>
      <c r="AC55251"/>
    </row>
    <row r="55252" spans="27:29" x14ac:dyDescent="0.25">
      <c r="AA55252"/>
      <c r="AB55252"/>
      <c r="AC55252"/>
    </row>
    <row r="55253" spans="27:29" x14ac:dyDescent="0.25">
      <c r="AA55253"/>
      <c r="AB55253"/>
      <c r="AC55253"/>
    </row>
    <row r="55254" spans="27:29" x14ac:dyDescent="0.25">
      <c r="AA55254"/>
      <c r="AB55254"/>
      <c r="AC55254"/>
    </row>
    <row r="55255" spans="27:29" x14ac:dyDescent="0.25">
      <c r="AA55255"/>
      <c r="AB55255"/>
      <c r="AC55255"/>
    </row>
    <row r="55256" spans="27:29" x14ac:dyDescent="0.25">
      <c r="AA55256"/>
      <c r="AB55256"/>
      <c r="AC55256"/>
    </row>
    <row r="55257" spans="27:29" x14ac:dyDescent="0.25">
      <c r="AA55257"/>
      <c r="AB55257"/>
      <c r="AC55257"/>
    </row>
    <row r="55258" spans="27:29" x14ac:dyDescent="0.25">
      <c r="AA55258"/>
      <c r="AB55258"/>
      <c r="AC55258"/>
    </row>
    <row r="55259" spans="27:29" x14ac:dyDescent="0.25">
      <c r="AA55259"/>
      <c r="AB55259"/>
      <c r="AC55259"/>
    </row>
    <row r="55260" spans="27:29" x14ac:dyDescent="0.25">
      <c r="AA55260"/>
      <c r="AB55260"/>
      <c r="AC55260"/>
    </row>
    <row r="55261" spans="27:29" x14ac:dyDescent="0.25">
      <c r="AA55261"/>
      <c r="AB55261"/>
      <c r="AC55261"/>
    </row>
    <row r="55262" spans="27:29" x14ac:dyDescent="0.25">
      <c r="AA55262"/>
      <c r="AB55262"/>
      <c r="AC55262"/>
    </row>
    <row r="55263" spans="27:29" x14ac:dyDescent="0.25">
      <c r="AA55263"/>
      <c r="AB55263"/>
      <c r="AC55263"/>
    </row>
    <row r="55264" spans="27:29" x14ac:dyDescent="0.25">
      <c r="AA55264"/>
      <c r="AB55264"/>
      <c r="AC55264"/>
    </row>
    <row r="55265" spans="27:29" x14ac:dyDescent="0.25">
      <c r="AA55265"/>
      <c r="AB55265"/>
      <c r="AC55265"/>
    </row>
    <row r="55266" spans="27:29" x14ac:dyDescent="0.25">
      <c r="AA55266"/>
      <c r="AB55266"/>
      <c r="AC55266"/>
    </row>
    <row r="55267" spans="27:29" x14ac:dyDescent="0.25">
      <c r="AA55267"/>
      <c r="AB55267"/>
      <c r="AC55267"/>
    </row>
    <row r="55268" spans="27:29" x14ac:dyDescent="0.25">
      <c r="AA55268"/>
      <c r="AB55268"/>
      <c r="AC55268"/>
    </row>
    <row r="55269" spans="27:29" x14ac:dyDescent="0.25">
      <c r="AA55269"/>
      <c r="AB55269"/>
      <c r="AC55269"/>
    </row>
    <row r="55270" spans="27:29" x14ac:dyDescent="0.25">
      <c r="AA55270"/>
      <c r="AB55270"/>
      <c r="AC55270"/>
    </row>
    <row r="55271" spans="27:29" x14ac:dyDescent="0.25">
      <c r="AA55271"/>
      <c r="AB55271"/>
      <c r="AC55271"/>
    </row>
    <row r="55272" spans="27:29" x14ac:dyDescent="0.25">
      <c r="AA55272"/>
      <c r="AB55272"/>
      <c r="AC55272"/>
    </row>
    <row r="55273" spans="27:29" x14ac:dyDescent="0.25">
      <c r="AA55273"/>
      <c r="AB55273"/>
      <c r="AC55273"/>
    </row>
    <row r="55274" spans="27:29" x14ac:dyDescent="0.25">
      <c r="AA55274"/>
      <c r="AB55274"/>
      <c r="AC55274"/>
    </row>
    <row r="55275" spans="27:29" x14ac:dyDescent="0.25">
      <c r="AA55275"/>
      <c r="AB55275"/>
      <c r="AC55275"/>
    </row>
    <row r="55276" spans="27:29" x14ac:dyDescent="0.25">
      <c r="AA55276"/>
      <c r="AB55276"/>
      <c r="AC55276"/>
    </row>
    <row r="55277" spans="27:29" x14ac:dyDescent="0.25">
      <c r="AA55277"/>
      <c r="AB55277"/>
      <c r="AC55277"/>
    </row>
    <row r="55278" spans="27:29" x14ac:dyDescent="0.25">
      <c r="AA55278"/>
      <c r="AB55278"/>
      <c r="AC55278"/>
    </row>
    <row r="55279" spans="27:29" x14ac:dyDescent="0.25">
      <c r="AA55279"/>
      <c r="AB55279"/>
      <c r="AC55279"/>
    </row>
    <row r="55280" spans="27:29" x14ac:dyDescent="0.25">
      <c r="AA55280"/>
      <c r="AB55280"/>
      <c r="AC55280"/>
    </row>
    <row r="55281" spans="27:29" x14ac:dyDescent="0.25">
      <c r="AA55281"/>
      <c r="AB55281"/>
      <c r="AC55281"/>
    </row>
    <row r="55282" spans="27:29" x14ac:dyDescent="0.25">
      <c r="AA55282"/>
      <c r="AB55282"/>
      <c r="AC55282"/>
    </row>
    <row r="55283" spans="27:29" x14ac:dyDescent="0.25">
      <c r="AA55283"/>
      <c r="AB55283"/>
      <c r="AC55283"/>
    </row>
    <row r="55284" spans="27:29" x14ac:dyDescent="0.25">
      <c r="AA55284"/>
      <c r="AB55284"/>
      <c r="AC55284"/>
    </row>
    <row r="55285" spans="27:29" x14ac:dyDescent="0.25">
      <c r="AA55285"/>
      <c r="AB55285"/>
      <c r="AC55285"/>
    </row>
    <row r="55286" spans="27:29" x14ac:dyDescent="0.25">
      <c r="AA55286"/>
      <c r="AB55286"/>
      <c r="AC55286"/>
    </row>
    <row r="55287" spans="27:29" x14ac:dyDescent="0.25">
      <c r="AA55287"/>
      <c r="AB55287"/>
      <c r="AC55287"/>
    </row>
    <row r="55288" spans="27:29" x14ac:dyDescent="0.25">
      <c r="AA55288"/>
      <c r="AB55288"/>
      <c r="AC55288"/>
    </row>
    <row r="55289" spans="27:29" x14ac:dyDescent="0.25">
      <c r="AA55289"/>
      <c r="AB55289"/>
      <c r="AC55289"/>
    </row>
    <row r="55290" spans="27:29" x14ac:dyDescent="0.25">
      <c r="AA55290"/>
      <c r="AB55290"/>
      <c r="AC55290"/>
    </row>
    <row r="55291" spans="27:29" x14ac:dyDescent="0.25">
      <c r="AA55291"/>
      <c r="AB55291"/>
      <c r="AC55291"/>
    </row>
    <row r="55292" spans="27:29" x14ac:dyDescent="0.25">
      <c r="AA55292"/>
      <c r="AB55292"/>
      <c r="AC55292"/>
    </row>
    <row r="55293" spans="27:29" x14ac:dyDescent="0.25">
      <c r="AA55293"/>
      <c r="AB55293"/>
      <c r="AC55293"/>
    </row>
    <row r="55294" spans="27:29" x14ac:dyDescent="0.25">
      <c r="AA55294"/>
      <c r="AB55294"/>
      <c r="AC55294"/>
    </row>
    <row r="55295" spans="27:29" x14ac:dyDescent="0.25">
      <c r="AA55295"/>
      <c r="AB55295"/>
      <c r="AC55295"/>
    </row>
    <row r="55296" spans="27:29" x14ac:dyDescent="0.25">
      <c r="AA55296"/>
      <c r="AB55296"/>
      <c r="AC55296"/>
    </row>
    <row r="55297" spans="27:29" x14ac:dyDescent="0.25">
      <c r="AA55297"/>
      <c r="AB55297"/>
      <c r="AC55297"/>
    </row>
    <row r="55298" spans="27:29" x14ac:dyDescent="0.25">
      <c r="AA55298"/>
      <c r="AB55298"/>
      <c r="AC55298"/>
    </row>
    <row r="55299" spans="27:29" x14ac:dyDescent="0.25">
      <c r="AA55299"/>
      <c r="AB55299"/>
      <c r="AC55299"/>
    </row>
    <row r="55300" spans="27:29" x14ac:dyDescent="0.25">
      <c r="AA55300"/>
      <c r="AB55300"/>
      <c r="AC55300"/>
    </row>
    <row r="55301" spans="27:29" x14ac:dyDescent="0.25">
      <c r="AA55301"/>
      <c r="AB55301"/>
      <c r="AC55301"/>
    </row>
    <row r="55302" spans="27:29" x14ac:dyDescent="0.25">
      <c r="AA55302"/>
      <c r="AB55302"/>
      <c r="AC55302"/>
    </row>
    <row r="55303" spans="27:29" x14ac:dyDescent="0.25">
      <c r="AA55303"/>
      <c r="AB55303"/>
      <c r="AC55303"/>
    </row>
    <row r="55304" spans="27:29" x14ac:dyDescent="0.25">
      <c r="AA55304"/>
      <c r="AB55304"/>
      <c r="AC55304"/>
    </row>
    <row r="55305" spans="27:29" x14ac:dyDescent="0.25">
      <c r="AA55305"/>
      <c r="AB55305"/>
      <c r="AC55305"/>
    </row>
    <row r="55306" spans="27:29" x14ac:dyDescent="0.25">
      <c r="AA55306"/>
      <c r="AB55306"/>
      <c r="AC55306"/>
    </row>
    <row r="55307" spans="27:29" x14ac:dyDescent="0.25">
      <c r="AA55307"/>
      <c r="AB55307"/>
      <c r="AC55307"/>
    </row>
    <row r="55308" spans="27:29" x14ac:dyDescent="0.25">
      <c r="AA55308"/>
      <c r="AB55308"/>
      <c r="AC55308"/>
    </row>
    <row r="55309" spans="27:29" x14ac:dyDescent="0.25">
      <c r="AA55309"/>
      <c r="AB55309"/>
      <c r="AC55309"/>
    </row>
    <row r="55310" spans="27:29" x14ac:dyDescent="0.25">
      <c r="AA55310"/>
      <c r="AB55310"/>
      <c r="AC55310"/>
    </row>
    <row r="55311" spans="27:29" x14ac:dyDescent="0.25">
      <c r="AA55311"/>
      <c r="AB55311"/>
      <c r="AC55311"/>
    </row>
    <row r="55312" spans="27:29" x14ac:dyDescent="0.25">
      <c r="AA55312"/>
      <c r="AB55312"/>
      <c r="AC55312"/>
    </row>
    <row r="55313" spans="27:29" x14ac:dyDescent="0.25">
      <c r="AA55313"/>
      <c r="AB55313"/>
      <c r="AC55313"/>
    </row>
    <row r="55314" spans="27:29" x14ac:dyDescent="0.25">
      <c r="AA55314"/>
      <c r="AB55314"/>
      <c r="AC55314"/>
    </row>
    <row r="55315" spans="27:29" x14ac:dyDescent="0.25">
      <c r="AA55315"/>
      <c r="AB55315"/>
      <c r="AC55315"/>
    </row>
    <row r="55316" spans="27:29" x14ac:dyDescent="0.25">
      <c r="AA55316"/>
      <c r="AB55316"/>
      <c r="AC55316"/>
    </row>
    <row r="55317" spans="27:29" x14ac:dyDescent="0.25">
      <c r="AA55317"/>
      <c r="AB55317"/>
      <c r="AC55317"/>
    </row>
    <row r="55318" spans="27:29" x14ac:dyDescent="0.25">
      <c r="AA55318"/>
      <c r="AB55318"/>
      <c r="AC55318"/>
    </row>
    <row r="55319" spans="27:29" x14ac:dyDescent="0.25">
      <c r="AA55319"/>
      <c r="AB55319"/>
      <c r="AC55319"/>
    </row>
    <row r="55320" spans="27:29" x14ac:dyDescent="0.25">
      <c r="AA55320"/>
      <c r="AB55320"/>
      <c r="AC55320"/>
    </row>
    <row r="55321" spans="27:29" x14ac:dyDescent="0.25">
      <c r="AA55321"/>
      <c r="AB55321"/>
      <c r="AC55321"/>
    </row>
    <row r="55322" spans="27:29" x14ac:dyDescent="0.25">
      <c r="AA55322"/>
      <c r="AB55322"/>
      <c r="AC55322"/>
    </row>
    <row r="55323" spans="27:29" x14ac:dyDescent="0.25">
      <c r="AA55323"/>
      <c r="AB55323"/>
      <c r="AC55323"/>
    </row>
    <row r="55324" spans="27:29" x14ac:dyDescent="0.25">
      <c r="AA55324"/>
      <c r="AB55324"/>
      <c r="AC55324"/>
    </row>
    <row r="55325" spans="27:29" x14ac:dyDescent="0.25">
      <c r="AA55325"/>
      <c r="AB55325"/>
      <c r="AC55325"/>
    </row>
    <row r="55326" spans="27:29" x14ac:dyDescent="0.25">
      <c r="AA55326"/>
      <c r="AB55326"/>
      <c r="AC55326"/>
    </row>
    <row r="55327" spans="27:29" x14ac:dyDescent="0.25">
      <c r="AA55327"/>
      <c r="AB55327"/>
      <c r="AC55327"/>
    </row>
    <row r="55328" spans="27:29" x14ac:dyDescent="0.25">
      <c r="AA55328"/>
      <c r="AB55328"/>
      <c r="AC55328"/>
    </row>
    <row r="55329" spans="27:29" x14ac:dyDescent="0.25">
      <c r="AA55329"/>
      <c r="AB55329"/>
      <c r="AC55329"/>
    </row>
    <row r="55330" spans="27:29" x14ac:dyDescent="0.25">
      <c r="AA55330"/>
      <c r="AB55330"/>
      <c r="AC55330"/>
    </row>
    <row r="55331" spans="27:29" x14ac:dyDescent="0.25">
      <c r="AA55331"/>
      <c r="AB55331"/>
      <c r="AC55331"/>
    </row>
    <row r="55332" spans="27:29" x14ac:dyDescent="0.25">
      <c r="AA55332"/>
      <c r="AB55332"/>
      <c r="AC55332"/>
    </row>
    <row r="55333" spans="27:29" x14ac:dyDescent="0.25">
      <c r="AA55333"/>
      <c r="AB55333"/>
      <c r="AC55333"/>
    </row>
    <row r="55334" spans="27:29" x14ac:dyDescent="0.25">
      <c r="AA55334"/>
      <c r="AB55334"/>
      <c r="AC55334"/>
    </row>
    <row r="55335" spans="27:29" x14ac:dyDescent="0.25">
      <c r="AA55335"/>
      <c r="AB55335"/>
      <c r="AC55335"/>
    </row>
    <row r="55336" spans="27:29" x14ac:dyDescent="0.25">
      <c r="AA55336"/>
      <c r="AB55336"/>
      <c r="AC55336"/>
    </row>
    <row r="55337" spans="27:29" x14ac:dyDescent="0.25">
      <c r="AA55337"/>
      <c r="AB55337"/>
      <c r="AC55337"/>
    </row>
    <row r="55338" spans="27:29" x14ac:dyDescent="0.25">
      <c r="AA55338"/>
      <c r="AB55338"/>
      <c r="AC55338"/>
    </row>
    <row r="55339" spans="27:29" x14ac:dyDescent="0.25">
      <c r="AA55339"/>
      <c r="AB55339"/>
      <c r="AC55339"/>
    </row>
    <row r="55340" spans="27:29" x14ac:dyDescent="0.25">
      <c r="AA55340"/>
      <c r="AB55340"/>
      <c r="AC55340"/>
    </row>
    <row r="55341" spans="27:29" x14ac:dyDescent="0.25">
      <c r="AA55341"/>
      <c r="AB55341"/>
      <c r="AC55341"/>
    </row>
    <row r="55342" spans="27:29" x14ac:dyDescent="0.25">
      <c r="AA55342"/>
      <c r="AB55342"/>
      <c r="AC55342"/>
    </row>
    <row r="55343" spans="27:29" x14ac:dyDescent="0.25">
      <c r="AA55343"/>
      <c r="AB55343"/>
      <c r="AC55343"/>
    </row>
    <row r="55344" spans="27:29" x14ac:dyDescent="0.25">
      <c r="AA55344"/>
      <c r="AB55344"/>
      <c r="AC55344"/>
    </row>
    <row r="55345" spans="27:29" x14ac:dyDescent="0.25">
      <c r="AA55345"/>
      <c r="AB55345"/>
      <c r="AC55345"/>
    </row>
    <row r="55346" spans="27:29" x14ac:dyDescent="0.25">
      <c r="AA55346"/>
      <c r="AB55346"/>
      <c r="AC55346"/>
    </row>
    <row r="55347" spans="27:29" x14ac:dyDescent="0.25">
      <c r="AA55347"/>
      <c r="AB55347"/>
      <c r="AC55347"/>
    </row>
    <row r="55348" spans="27:29" x14ac:dyDescent="0.25">
      <c r="AA55348"/>
      <c r="AB55348"/>
      <c r="AC55348"/>
    </row>
    <row r="55349" spans="27:29" x14ac:dyDescent="0.25">
      <c r="AA55349"/>
      <c r="AB55349"/>
      <c r="AC55349"/>
    </row>
    <row r="55350" spans="27:29" x14ac:dyDescent="0.25">
      <c r="AA55350"/>
      <c r="AB55350"/>
      <c r="AC55350"/>
    </row>
    <row r="55351" spans="27:29" x14ac:dyDescent="0.25">
      <c r="AA55351"/>
      <c r="AB55351"/>
      <c r="AC55351"/>
    </row>
    <row r="55352" spans="27:29" x14ac:dyDescent="0.25">
      <c r="AA55352"/>
      <c r="AB55352"/>
      <c r="AC55352"/>
    </row>
    <row r="55353" spans="27:29" x14ac:dyDescent="0.25">
      <c r="AA55353"/>
      <c r="AB55353"/>
      <c r="AC55353"/>
    </row>
    <row r="55354" spans="27:29" x14ac:dyDescent="0.25">
      <c r="AA55354"/>
      <c r="AB55354"/>
      <c r="AC55354"/>
    </row>
    <row r="55355" spans="27:29" x14ac:dyDescent="0.25">
      <c r="AA55355"/>
      <c r="AB55355"/>
      <c r="AC55355"/>
    </row>
    <row r="55356" spans="27:29" x14ac:dyDescent="0.25">
      <c r="AA55356"/>
      <c r="AB55356"/>
      <c r="AC55356"/>
    </row>
    <row r="55357" spans="27:29" x14ac:dyDescent="0.25">
      <c r="AA55357"/>
      <c r="AB55357"/>
      <c r="AC55357"/>
    </row>
    <row r="55358" spans="27:29" x14ac:dyDescent="0.25">
      <c r="AA55358"/>
      <c r="AB55358"/>
      <c r="AC55358"/>
    </row>
    <row r="55359" spans="27:29" x14ac:dyDescent="0.25">
      <c r="AA55359"/>
      <c r="AB55359"/>
      <c r="AC55359"/>
    </row>
    <row r="55360" spans="27:29" x14ac:dyDescent="0.25">
      <c r="AA55360"/>
      <c r="AB55360"/>
      <c r="AC55360"/>
    </row>
    <row r="55361" spans="27:29" x14ac:dyDescent="0.25">
      <c r="AA55361"/>
      <c r="AB55361"/>
      <c r="AC55361"/>
    </row>
    <row r="55362" spans="27:29" x14ac:dyDescent="0.25">
      <c r="AA55362"/>
      <c r="AB55362"/>
      <c r="AC55362"/>
    </row>
    <row r="55363" spans="27:29" x14ac:dyDescent="0.25">
      <c r="AA55363"/>
      <c r="AB55363"/>
      <c r="AC55363"/>
    </row>
    <row r="55364" spans="27:29" x14ac:dyDescent="0.25">
      <c r="AA55364"/>
      <c r="AB55364"/>
      <c r="AC55364"/>
    </row>
    <row r="55365" spans="27:29" x14ac:dyDescent="0.25">
      <c r="AA55365"/>
      <c r="AB55365"/>
      <c r="AC55365"/>
    </row>
    <row r="55366" spans="27:29" x14ac:dyDescent="0.25">
      <c r="AA55366"/>
      <c r="AB55366"/>
      <c r="AC55366"/>
    </row>
    <row r="55367" spans="27:29" x14ac:dyDescent="0.25">
      <c r="AA55367"/>
      <c r="AB55367"/>
      <c r="AC55367"/>
    </row>
    <row r="55368" spans="27:29" x14ac:dyDescent="0.25">
      <c r="AA55368"/>
      <c r="AB55368"/>
      <c r="AC55368"/>
    </row>
    <row r="55369" spans="27:29" x14ac:dyDescent="0.25">
      <c r="AA55369"/>
      <c r="AB55369"/>
      <c r="AC55369"/>
    </row>
    <row r="55370" spans="27:29" x14ac:dyDescent="0.25">
      <c r="AA55370"/>
      <c r="AB55370"/>
      <c r="AC55370"/>
    </row>
    <row r="55371" spans="27:29" x14ac:dyDescent="0.25">
      <c r="AA55371"/>
      <c r="AB55371"/>
      <c r="AC55371"/>
    </row>
    <row r="55372" spans="27:29" x14ac:dyDescent="0.25">
      <c r="AA55372"/>
      <c r="AB55372"/>
      <c r="AC55372"/>
    </row>
    <row r="55373" spans="27:29" x14ac:dyDescent="0.25">
      <c r="AA55373"/>
      <c r="AB55373"/>
      <c r="AC55373"/>
    </row>
    <row r="55374" spans="27:29" x14ac:dyDescent="0.25">
      <c r="AA55374"/>
      <c r="AB55374"/>
      <c r="AC55374"/>
    </row>
    <row r="55375" spans="27:29" x14ac:dyDescent="0.25">
      <c r="AA55375"/>
      <c r="AB55375"/>
      <c r="AC55375"/>
    </row>
    <row r="55376" spans="27:29" x14ac:dyDescent="0.25">
      <c r="AA55376"/>
      <c r="AB55376"/>
      <c r="AC55376"/>
    </row>
    <row r="55377" spans="27:29" x14ac:dyDescent="0.25">
      <c r="AA55377"/>
      <c r="AB55377"/>
      <c r="AC55377"/>
    </row>
    <row r="55378" spans="27:29" x14ac:dyDescent="0.25">
      <c r="AA55378"/>
      <c r="AB55378"/>
      <c r="AC55378"/>
    </row>
    <row r="55379" spans="27:29" x14ac:dyDescent="0.25">
      <c r="AA55379"/>
      <c r="AB55379"/>
      <c r="AC55379"/>
    </row>
    <row r="55380" spans="27:29" x14ac:dyDescent="0.25">
      <c r="AA55380"/>
      <c r="AB55380"/>
      <c r="AC55380"/>
    </row>
    <row r="55381" spans="27:29" x14ac:dyDescent="0.25">
      <c r="AA55381"/>
      <c r="AB55381"/>
      <c r="AC55381"/>
    </row>
    <row r="55382" spans="27:29" x14ac:dyDescent="0.25">
      <c r="AA55382"/>
      <c r="AB55382"/>
      <c r="AC55382"/>
    </row>
    <row r="55383" spans="27:29" x14ac:dyDescent="0.25">
      <c r="AA55383"/>
      <c r="AB55383"/>
      <c r="AC55383"/>
    </row>
    <row r="55384" spans="27:29" x14ac:dyDescent="0.25">
      <c r="AA55384"/>
      <c r="AB55384"/>
      <c r="AC55384"/>
    </row>
    <row r="55385" spans="27:29" x14ac:dyDescent="0.25">
      <c r="AA55385"/>
      <c r="AB55385"/>
      <c r="AC55385"/>
    </row>
    <row r="55386" spans="27:29" x14ac:dyDescent="0.25">
      <c r="AA55386"/>
      <c r="AB55386"/>
      <c r="AC55386"/>
    </row>
    <row r="55387" spans="27:29" x14ac:dyDescent="0.25">
      <c r="AA55387"/>
      <c r="AB55387"/>
      <c r="AC55387"/>
    </row>
    <row r="55388" spans="27:29" x14ac:dyDescent="0.25">
      <c r="AA55388"/>
      <c r="AB55388"/>
      <c r="AC55388"/>
    </row>
    <row r="55389" spans="27:29" x14ac:dyDescent="0.25">
      <c r="AA55389"/>
      <c r="AB55389"/>
      <c r="AC55389"/>
    </row>
    <row r="55390" spans="27:29" x14ac:dyDescent="0.25">
      <c r="AA55390"/>
      <c r="AB55390"/>
      <c r="AC55390"/>
    </row>
    <row r="55391" spans="27:29" x14ac:dyDescent="0.25">
      <c r="AA55391"/>
      <c r="AB55391"/>
      <c r="AC55391"/>
    </row>
    <row r="55392" spans="27:29" x14ac:dyDescent="0.25">
      <c r="AA55392"/>
      <c r="AB55392"/>
      <c r="AC55392"/>
    </row>
    <row r="55393" spans="27:29" x14ac:dyDescent="0.25">
      <c r="AA55393"/>
      <c r="AB55393"/>
      <c r="AC55393"/>
    </row>
    <row r="55394" spans="27:29" x14ac:dyDescent="0.25">
      <c r="AA55394"/>
      <c r="AB55394"/>
      <c r="AC55394"/>
    </row>
    <row r="55395" spans="27:29" x14ac:dyDescent="0.25">
      <c r="AA55395"/>
      <c r="AB55395"/>
      <c r="AC55395"/>
    </row>
    <row r="55396" spans="27:29" x14ac:dyDescent="0.25">
      <c r="AA55396"/>
      <c r="AB55396"/>
      <c r="AC55396"/>
    </row>
    <row r="55397" spans="27:29" x14ac:dyDescent="0.25">
      <c r="AA55397"/>
      <c r="AB55397"/>
      <c r="AC55397"/>
    </row>
    <row r="55398" spans="27:29" x14ac:dyDescent="0.25">
      <c r="AA55398"/>
      <c r="AB55398"/>
      <c r="AC55398"/>
    </row>
    <row r="55399" spans="27:29" x14ac:dyDescent="0.25">
      <c r="AA55399"/>
      <c r="AB55399"/>
      <c r="AC55399"/>
    </row>
    <row r="55400" spans="27:29" x14ac:dyDescent="0.25">
      <c r="AA55400"/>
      <c r="AB55400"/>
      <c r="AC55400"/>
    </row>
    <row r="55401" spans="27:29" x14ac:dyDescent="0.25">
      <c r="AA55401"/>
      <c r="AB55401"/>
      <c r="AC55401"/>
    </row>
    <row r="55402" spans="27:29" x14ac:dyDescent="0.25">
      <c r="AA55402"/>
      <c r="AB55402"/>
      <c r="AC55402"/>
    </row>
    <row r="55403" spans="27:29" x14ac:dyDescent="0.25">
      <c r="AA55403"/>
      <c r="AB55403"/>
      <c r="AC55403"/>
    </row>
    <row r="55404" spans="27:29" x14ac:dyDescent="0.25">
      <c r="AA55404"/>
      <c r="AB55404"/>
      <c r="AC55404"/>
    </row>
    <row r="55405" spans="27:29" x14ac:dyDescent="0.25">
      <c r="AA55405"/>
      <c r="AB55405"/>
      <c r="AC55405"/>
    </row>
    <row r="55406" spans="27:29" x14ac:dyDescent="0.25">
      <c r="AA55406"/>
      <c r="AB55406"/>
      <c r="AC55406"/>
    </row>
    <row r="55407" spans="27:29" x14ac:dyDescent="0.25">
      <c r="AA55407"/>
      <c r="AB55407"/>
      <c r="AC55407"/>
    </row>
    <row r="55408" spans="27:29" x14ac:dyDescent="0.25">
      <c r="AA55408"/>
      <c r="AB55408"/>
      <c r="AC55408"/>
    </row>
    <row r="55409" spans="27:29" x14ac:dyDescent="0.25">
      <c r="AA55409"/>
      <c r="AB55409"/>
      <c r="AC55409"/>
    </row>
    <row r="55410" spans="27:29" x14ac:dyDescent="0.25">
      <c r="AA55410"/>
      <c r="AB55410"/>
      <c r="AC55410"/>
    </row>
    <row r="55411" spans="27:29" x14ac:dyDescent="0.25">
      <c r="AA55411"/>
      <c r="AB55411"/>
      <c r="AC55411"/>
    </row>
    <row r="55412" spans="27:29" x14ac:dyDescent="0.25">
      <c r="AA55412"/>
      <c r="AB55412"/>
      <c r="AC55412"/>
    </row>
    <row r="55413" spans="27:29" x14ac:dyDescent="0.25">
      <c r="AA55413"/>
      <c r="AB55413"/>
      <c r="AC55413"/>
    </row>
    <row r="55414" spans="27:29" x14ac:dyDescent="0.25">
      <c r="AA55414"/>
      <c r="AB55414"/>
      <c r="AC55414"/>
    </row>
    <row r="55415" spans="27:29" x14ac:dyDescent="0.25">
      <c r="AA55415"/>
      <c r="AB55415"/>
      <c r="AC55415"/>
    </row>
    <row r="55416" spans="27:29" x14ac:dyDescent="0.25">
      <c r="AA55416"/>
      <c r="AB55416"/>
      <c r="AC55416"/>
    </row>
    <row r="55417" spans="27:29" x14ac:dyDescent="0.25">
      <c r="AA55417"/>
      <c r="AB55417"/>
      <c r="AC55417"/>
    </row>
    <row r="55418" spans="27:29" x14ac:dyDescent="0.25">
      <c r="AA55418"/>
      <c r="AB55418"/>
      <c r="AC55418"/>
    </row>
    <row r="55419" spans="27:29" x14ac:dyDescent="0.25">
      <c r="AA55419"/>
      <c r="AB55419"/>
      <c r="AC55419"/>
    </row>
    <row r="55420" spans="27:29" x14ac:dyDescent="0.25">
      <c r="AA55420"/>
      <c r="AB55420"/>
      <c r="AC55420"/>
    </row>
    <row r="55421" spans="27:29" x14ac:dyDescent="0.25">
      <c r="AA55421"/>
      <c r="AB55421"/>
      <c r="AC55421"/>
    </row>
    <row r="55422" spans="27:29" x14ac:dyDescent="0.25">
      <c r="AA55422"/>
      <c r="AB55422"/>
      <c r="AC55422"/>
    </row>
    <row r="55423" spans="27:29" x14ac:dyDescent="0.25">
      <c r="AA55423"/>
      <c r="AB55423"/>
      <c r="AC55423"/>
    </row>
    <row r="55424" spans="27:29" x14ac:dyDescent="0.25">
      <c r="AA55424"/>
      <c r="AB55424"/>
      <c r="AC55424"/>
    </row>
    <row r="55425" spans="27:29" x14ac:dyDescent="0.25">
      <c r="AA55425"/>
      <c r="AB55425"/>
      <c r="AC55425"/>
    </row>
    <row r="55426" spans="27:29" x14ac:dyDescent="0.25">
      <c r="AA55426"/>
      <c r="AB55426"/>
      <c r="AC55426"/>
    </row>
    <row r="55427" spans="27:29" x14ac:dyDescent="0.25">
      <c r="AA55427"/>
      <c r="AB55427"/>
      <c r="AC55427"/>
    </row>
    <row r="55428" spans="27:29" x14ac:dyDescent="0.25">
      <c r="AA55428"/>
      <c r="AB55428"/>
      <c r="AC55428"/>
    </row>
    <row r="55429" spans="27:29" x14ac:dyDescent="0.25">
      <c r="AA55429"/>
      <c r="AB55429"/>
      <c r="AC55429"/>
    </row>
    <row r="55430" spans="27:29" x14ac:dyDescent="0.25">
      <c r="AA55430"/>
      <c r="AB55430"/>
      <c r="AC55430"/>
    </row>
    <row r="55431" spans="27:29" x14ac:dyDescent="0.25">
      <c r="AA55431"/>
      <c r="AB55431"/>
      <c r="AC55431"/>
    </row>
    <row r="55432" spans="27:29" x14ac:dyDescent="0.25">
      <c r="AA55432"/>
      <c r="AB55432"/>
      <c r="AC55432"/>
    </row>
    <row r="55433" spans="27:29" x14ac:dyDescent="0.25">
      <c r="AA55433"/>
      <c r="AB55433"/>
      <c r="AC55433"/>
    </row>
    <row r="55434" spans="27:29" x14ac:dyDescent="0.25">
      <c r="AA55434"/>
      <c r="AB55434"/>
      <c r="AC55434"/>
    </row>
    <row r="55435" spans="27:29" x14ac:dyDescent="0.25">
      <c r="AA55435"/>
      <c r="AB55435"/>
      <c r="AC55435"/>
    </row>
    <row r="55436" spans="27:29" x14ac:dyDescent="0.25">
      <c r="AA55436"/>
      <c r="AB55436"/>
      <c r="AC55436"/>
    </row>
    <row r="55437" spans="27:29" x14ac:dyDescent="0.25">
      <c r="AA55437"/>
      <c r="AB55437"/>
      <c r="AC55437"/>
    </row>
    <row r="55438" spans="27:29" x14ac:dyDescent="0.25">
      <c r="AA55438"/>
      <c r="AB55438"/>
      <c r="AC55438"/>
    </row>
    <row r="55439" spans="27:29" x14ac:dyDescent="0.25">
      <c r="AA55439"/>
      <c r="AB55439"/>
      <c r="AC55439"/>
    </row>
    <row r="55440" spans="27:29" x14ac:dyDescent="0.25">
      <c r="AA55440"/>
      <c r="AB55440"/>
      <c r="AC55440"/>
    </row>
    <row r="55441" spans="27:29" x14ac:dyDescent="0.25">
      <c r="AA55441"/>
      <c r="AB55441"/>
      <c r="AC55441"/>
    </row>
    <row r="55442" spans="27:29" x14ac:dyDescent="0.25">
      <c r="AA55442"/>
      <c r="AB55442"/>
      <c r="AC55442"/>
    </row>
    <row r="55443" spans="27:29" x14ac:dyDescent="0.25">
      <c r="AA55443"/>
      <c r="AB55443"/>
      <c r="AC55443"/>
    </row>
    <row r="55444" spans="27:29" x14ac:dyDescent="0.25">
      <c r="AA55444"/>
      <c r="AB55444"/>
      <c r="AC55444"/>
    </row>
    <row r="55445" spans="27:29" x14ac:dyDescent="0.25">
      <c r="AA55445"/>
      <c r="AB55445"/>
      <c r="AC55445"/>
    </row>
    <row r="55446" spans="27:29" x14ac:dyDescent="0.25">
      <c r="AA55446"/>
      <c r="AB55446"/>
      <c r="AC55446"/>
    </row>
    <row r="55447" spans="27:29" x14ac:dyDescent="0.25">
      <c r="AA55447"/>
      <c r="AB55447"/>
      <c r="AC55447"/>
    </row>
    <row r="55448" spans="27:29" x14ac:dyDescent="0.25">
      <c r="AA55448"/>
      <c r="AB55448"/>
      <c r="AC55448"/>
    </row>
    <row r="55449" spans="27:29" x14ac:dyDescent="0.25">
      <c r="AA55449"/>
      <c r="AB55449"/>
      <c r="AC55449"/>
    </row>
    <row r="55450" spans="27:29" x14ac:dyDescent="0.25">
      <c r="AA55450"/>
      <c r="AB55450"/>
      <c r="AC55450"/>
    </row>
    <row r="55451" spans="27:29" x14ac:dyDescent="0.25">
      <c r="AA55451"/>
      <c r="AB55451"/>
      <c r="AC55451"/>
    </row>
    <row r="55452" spans="27:29" x14ac:dyDescent="0.25">
      <c r="AA55452"/>
      <c r="AB55452"/>
      <c r="AC55452"/>
    </row>
    <row r="55453" spans="27:29" x14ac:dyDescent="0.25">
      <c r="AA55453"/>
      <c r="AB55453"/>
      <c r="AC55453"/>
    </row>
    <row r="55454" spans="27:29" x14ac:dyDescent="0.25">
      <c r="AA55454"/>
      <c r="AB55454"/>
      <c r="AC55454"/>
    </row>
    <row r="55455" spans="27:29" x14ac:dyDescent="0.25">
      <c r="AA55455"/>
      <c r="AB55455"/>
      <c r="AC55455"/>
    </row>
    <row r="55456" spans="27:29" x14ac:dyDescent="0.25">
      <c r="AA55456"/>
      <c r="AB55456"/>
      <c r="AC55456"/>
    </row>
    <row r="55457" spans="27:29" x14ac:dyDescent="0.25">
      <c r="AA55457"/>
      <c r="AB55457"/>
      <c r="AC55457"/>
    </row>
    <row r="55458" spans="27:29" x14ac:dyDescent="0.25">
      <c r="AA55458"/>
      <c r="AB55458"/>
      <c r="AC55458"/>
    </row>
    <row r="55459" spans="27:29" x14ac:dyDescent="0.25">
      <c r="AA55459"/>
      <c r="AB55459"/>
      <c r="AC55459"/>
    </row>
    <row r="55460" spans="27:29" x14ac:dyDescent="0.25">
      <c r="AA55460"/>
      <c r="AB55460"/>
      <c r="AC55460"/>
    </row>
    <row r="55461" spans="27:29" x14ac:dyDescent="0.25">
      <c r="AA55461"/>
      <c r="AB55461"/>
      <c r="AC55461"/>
    </row>
    <row r="55462" spans="27:29" x14ac:dyDescent="0.25">
      <c r="AA55462"/>
      <c r="AB55462"/>
      <c r="AC55462"/>
    </row>
    <row r="55463" spans="27:29" x14ac:dyDescent="0.25">
      <c r="AA55463"/>
      <c r="AB55463"/>
      <c r="AC55463"/>
    </row>
    <row r="55464" spans="27:29" x14ac:dyDescent="0.25">
      <c r="AA55464"/>
      <c r="AB55464"/>
      <c r="AC55464"/>
    </row>
    <row r="55465" spans="27:29" x14ac:dyDescent="0.25">
      <c r="AA55465"/>
      <c r="AB55465"/>
      <c r="AC55465"/>
    </row>
    <row r="55466" spans="27:29" x14ac:dyDescent="0.25">
      <c r="AA55466"/>
      <c r="AB55466"/>
      <c r="AC55466"/>
    </row>
    <row r="55467" spans="27:29" x14ac:dyDescent="0.25">
      <c r="AA55467"/>
      <c r="AB55467"/>
      <c r="AC55467"/>
    </row>
    <row r="55468" spans="27:29" x14ac:dyDescent="0.25">
      <c r="AA55468"/>
      <c r="AB55468"/>
      <c r="AC55468"/>
    </row>
    <row r="55469" spans="27:29" x14ac:dyDescent="0.25">
      <c r="AA55469"/>
      <c r="AB55469"/>
      <c r="AC55469"/>
    </row>
    <row r="55470" spans="27:29" x14ac:dyDescent="0.25">
      <c r="AA55470"/>
      <c r="AB55470"/>
      <c r="AC55470"/>
    </row>
    <row r="55471" spans="27:29" x14ac:dyDescent="0.25">
      <c r="AA55471"/>
      <c r="AB55471"/>
      <c r="AC55471"/>
    </row>
    <row r="55472" spans="27:29" x14ac:dyDescent="0.25">
      <c r="AA55472"/>
      <c r="AB55472"/>
      <c r="AC55472"/>
    </row>
    <row r="55473" spans="27:29" x14ac:dyDescent="0.25">
      <c r="AA55473"/>
      <c r="AB55473"/>
      <c r="AC55473"/>
    </row>
    <row r="55474" spans="27:29" x14ac:dyDescent="0.25">
      <c r="AA55474"/>
      <c r="AB55474"/>
      <c r="AC55474"/>
    </row>
    <row r="55475" spans="27:29" x14ac:dyDescent="0.25">
      <c r="AA55475"/>
      <c r="AB55475"/>
      <c r="AC55475"/>
    </row>
    <row r="55476" spans="27:29" x14ac:dyDescent="0.25">
      <c r="AA55476"/>
      <c r="AB55476"/>
      <c r="AC55476"/>
    </row>
    <row r="55477" spans="27:29" x14ac:dyDescent="0.25">
      <c r="AA55477"/>
      <c r="AB55477"/>
      <c r="AC55477"/>
    </row>
    <row r="55478" spans="27:29" x14ac:dyDescent="0.25">
      <c r="AA55478"/>
      <c r="AB55478"/>
      <c r="AC55478"/>
    </row>
    <row r="55479" spans="27:29" x14ac:dyDescent="0.25">
      <c r="AA55479"/>
      <c r="AB55479"/>
      <c r="AC55479"/>
    </row>
    <row r="55480" spans="27:29" x14ac:dyDescent="0.25">
      <c r="AA55480"/>
      <c r="AB55480"/>
      <c r="AC55480"/>
    </row>
    <row r="55481" spans="27:29" x14ac:dyDescent="0.25">
      <c r="AA55481"/>
      <c r="AB55481"/>
      <c r="AC55481"/>
    </row>
    <row r="55482" spans="27:29" x14ac:dyDescent="0.25">
      <c r="AA55482"/>
      <c r="AB55482"/>
      <c r="AC55482"/>
    </row>
    <row r="55483" spans="27:29" x14ac:dyDescent="0.25">
      <c r="AA55483"/>
      <c r="AB55483"/>
      <c r="AC55483"/>
    </row>
    <row r="55484" spans="27:29" x14ac:dyDescent="0.25">
      <c r="AA55484"/>
      <c r="AB55484"/>
      <c r="AC55484"/>
    </row>
    <row r="55485" spans="27:29" x14ac:dyDescent="0.25">
      <c r="AA55485"/>
      <c r="AB55485"/>
      <c r="AC55485"/>
    </row>
    <row r="55486" spans="27:29" x14ac:dyDescent="0.25">
      <c r="AA55486"/>
      <c r="AB55486"/>
      <c r="AC55486"/>
    </row>
    <row r="55487" spans="27:29" x14ac:dyDescent="0.25">
      <c r="AA55487"/>
      <c r="AB55487"/>
      <c r="AC55487"/>
    </row>
    <row r="55488" spans="27:29" x14ac:dyDescent="0.25">
      <c r="AA55488"/>
      <c r="AB55488"/>
      <c r="AC55488"/>
    </row>
    <row r="55489" spans="27:29" x14ac:dyDescent="0.25">
      <c r="AA55489"/>
      <c r="AB55489"/>
      <c r="AC55489"/>
    </row>
    <row r="55490" spans="27:29" x14ac:dyDescent="0.25">
      <c r="AA55490"/>
      <c r="AB55490"/>
      <c r="AC55490"/>
    </row>
    <row r="55491" spans="27:29" x14ac:dyDescent="0.25">
      <c r="AA55491"/>
      <c r="AB55491"/>
      <c r="AC55491"/>
    </row>
    <row r="55492" spans="27:29" x14ac:dyDescent="0.25">
      <c r="AA55492"/>
      <c r="AB55492"/>
      <c r="AC55492"/>
    </row>
    <row r="55493" spans="27:29" x14ac:dyDescent="0.25">
      <c r="AA55493"/>
      <c r="AB55493"/>
      <c r="AC55493"/>
    </row>
    <row r="55494" spans="27:29" x14ac:dyDescent="0.25">
      <c r="AA55494"/>
      <c r="AB55494"/>
      <c r="AC55494"/>
    </row>
    <row r="55495" spans="27:29" x14ac:dyDescent="0.25">
      <c r="AA55495"/>
      <c r="AB55495"/>
      <c r="AC55495"/>
    </row>
    <row r="55496" spans="27:29" x14ac:dyDescent="0.25">
      <c r="AA55496"/>
      <c r="AB55496"/>
      <c r="AC55496"/>
    </row>
    <row r="55497" spans="27:29" x14ac:dyDescent="0.25">
      <c r="AA55497"/>
      <c r="AB55497"/>
      <c r="AC55497"/>
    </row>
    <row r="55498" spans="27:29" x14ac:dyDescent="0.25">
      <c r="AA55498"/>
      <c r="AB55498"/>
      <c r="AC55498"/>
    </row>
    <row r="55499" spans="27:29" x14ac:dyDescent="0.25">
      <c r="AA55499"/>
      <c r="AB55499"/>
      <c r="AC55499"/>
    </row>
    <row r="55500" spans="27:29" x14ac:dyDescent="0.25">
      <c r="AA55500"/>
      <c r="AB55500"/>
      <c r="AC55500"/>
    </row>
    <row r="55501" spans="27:29" x14ac:dyDescent="0.25">
      <c r="AA55501"/>
      <c r="AB55501"/>
      <c r="AC55501"/>
    </row>
    <row r="55502" spans="27:29" x14ac:dyDescent="0.25">
      <c r="AA55502"/>
      <c r="AB55502"/>
      <c r="AC55502"/>
    </row>
    <row r="55503" spans="27:29" x14ac:dyDescent="0.25">
      <c r="AA55503"/>
      <c r="AB55503"/>
      <c r="AC55503"/>
    </row>
    <row r="55504" spans="27:29" x14ac:dyDescent="0.25">
      <c r="AA55504"/>
      <c r="AB55504"/>
      <c r="AC55504"/>
    </row>
    <row r="55505" spans="27:29" x14ac:dyDescent="0.25">
      <c r="AA55505"/>
      <c r="AB55505"/>
      <c r="AC55505"/>
    </row>
    <row r="55506" spans="27:29" x14ac:dyDescent="0.25">
      <c r="AA55506"/>
      <c r="AB55506"/>
      <c r="AC55506"/>
    </row>
    <row r="55507" spans="27:29" x14ac:dyDescent="0.25">
      <c r="AA55507"/>
      <c r="AB55507"/>
      <c r="AC55507"/>
    </row>
    <row r="55508" spans="27:29" x14ac:dyDescent="0.25">
      <c r="AA55508"/>
      <c r="AB55508"/>
      <c r="AC55508"/>
    </row>
    <row r="55509" spans="27:29" x14ac:dyDescent="0.25">
      <c r="AA55509"/>
      <c r="AB55509"/>
      <c r="AC55509"/>
    </row>
    <row r="55510" spans="27:29" x14ac:dyDescent="0.25">
      <c r="AA55510"/>
      <c r="AB55510"/>
      <c r="AC55510"/>
    </row>
    <row r="55511" spans="27:29" x14ac:dyDescent="0.25">
      <c r="AA55511"/>
      <c r="AB55511"/>
      <c r="AC55511"/>
    </row>
    <row r="55512" spans="27:29" x14ac:dyDescent="0.25">
      <c r="AA55512"/>
      <c r="AB55512"/>
      <c r="AC55512"/>
    </row>
    <row r="55513" spans="27:29" x14ac:dyDescent="0.25">
      <c r="AA55513"/>
      <c r="AB55513"/>
      <c r="AC55513"/>
    </row>
    <row r="55514" spans="27:29" x14ac:dyDescent="0.25">
      <c r="AA55514"/>
      <c r="AB55514"/>
      <c r="AC55514"/>
    </row>
    <row r="55515" spans="27:29" x14ac:dyDescent="0.25">
      <c r="AA55515"/>
      <c r="AB55515"/>
      <c r="AC55515"/>
    </row>
    <row r="55516" spans="27:29" x14ac:dyDescent="0.25">
      <c r="AA55516"/>
      <c r="AB55516"/>
      <c r="AC55516"/>
    </row>
    <row r="55517" spans="27:29" x14ac:dyDescent="0.25">
      <c r="AA55517"/>
      <c r="AB55517"/>
      <c r="AC55517"/>
    </row>
    <row r="55518" spans="27:29" x14ac:dyDescent="0.25">
      <c r="AA55518"/>
      <c r="AB55518"/>
      <c r="AC55518"/>
    </row>
    <row r="55519" spans="27:29" x14ac:dyDescent="0.25">
      <c r="AA55519"/>
      <c r="AB55519"/>
      <c r="AC55519"/>
    </row>
    <row r="55520" spans="27:29" x14ac:dyDescent="0.25">
      <c r="AA55520"/>
      <c r="AB55520"/>
      <c r="AC55520"/>
    </row>
    <row r="55521" spans="27:29" x14ac:dyDescent="0.25">
      <c r="AA55521"/>
      <c r="AB55521"/>
      <c r="AC55521"/>
    </row>
    <row r="55522" spans="27:29" x14ac:dyDescent="0.25">
      <c r="AA55522"/>
      <c r="AB55522"/>
      <c r="AC55522"/>
    </row>
    <row r="55523" spans="27:29" x14ac:dyDescent="0.25">
      <c r="AA55523"/>
      <c r="AB55523"/>
      <c r="AC55523"/>
    </row>
    <row r="55524" spans="27:29" x14ac:dyDescent="0.25">
      <c r="AA55524"/>
      <c r="AB55524"/>
      <c r="AC55524"/>
    </row>
    <row r="55525" spans="27:29" x14ac:dyDescent="0.25">
      <c r="AA55525"/>
      <c r="AB55525"/>
      <c r="AC55525"/>
    </row>
    <row r="55526" spans="27:29" x14ac:dyDescent="0.25">
      <c r="AA55526"/>
      <c r="AB55526"/>
      <c r="AC55526"/>
    </row>
    <row r="55527" spans="27:29" x14ac:dyDescent="0.25">
      <c r="AA55527"/>
      <c r="AB55527"/>
      <c r="AC55527"/>
    </row>
    <row r="55528" spans="27:29" x14ac:dyDescent="0.25">
      <c r="AA55528"/>
      <c r="AB55528"/>
      <c r="AC55528"/>
    </row>
    <row r="55529" spans="27:29" x14ac:dyDescent="0.25">
      <c r="AA55529"/>
      <c r="AB55529"/>
      <c r="AC55529"/>
    </row>
    <row r="55530" spans="27:29" x14ac:dyDescent="0.25">
      <c r="AA55530"/>
      <c r="AB55530"/>
      <c r="AC55530"/>
    </row>
    <row r="55531" spans="27:29" x14ac:dyDescent="0.25">
      <c r="AA55531"/>
      <c r="AB55531"/>
      <c r="AC55531"/>
    </row>
    <row r="55532" spans="27:29" x14ac:dyDescent="0.25">
      <c r="AA55532"/>
      <c r="AB55532"/>
      <c r="AC55532"/>
    </row>
    <row r="55533" spans="27:29" x14ac:dyDescent="0.25">
      <c r="AA55533"/>
      <c r="AB55533"/>
      <c r="AC55533"/>
    </row>
    <row r="55534" spans="27:29" x14ac:dyDescent="0.25">
      <c r="AA55534"/>
      <c r="AB55534"/>
      <c r="AC55534"/>
    </row>
    <row r="55535" spans="27:29" x14ac:dyDescent="0.25">
      <c r="AA55535"/>
      <c r="AB55535"/>
      <c r="AC55535"/>
    </row>
    <row r="55536" spans="27:29" x14ac:dyDescent="0.25">
      <c r="AA55536"/>
      <c r="AB55536"/>
      <c r="AC55536"/>
    </row>
    <row r="55537" spans="27:29" x14ac:dyDescent="0.25">
      <c r="AA55537"/>
      <c r="AB55537"/>
      <c r="AC55537"/>
    </row>
    <row r="55538" spans="27:29" x14ac:dyDescent="0.25">
      <c r="AA55538"/>
      <c r="AB55538"/>
      <c r="AC55538"/>
    </row>
    <row r="55539" spans="27:29" x14ac:dyDescent="0.25">
      <c r="AA55539"/>
      <c r="AB55539"/>
      <c r="AC55539"/>
    </row>
    <row r="55540" spans="27:29" x14ac:dyDescent="0.25">
      <c r="AA55540"/>
      <c r="AB55540"/>
      <c r="AC55540"/>
    </row>
    <row r="55541" spans="27:29" x14ac:dyDescent="0.25">
      <c r="AA55541"/>
      <c r="AB55541"/>
      <c r="AC55541"/>
    </row>
    <row r="55542" spans="27:29" x14ac:dyDescent="0.25">
      <c r="AA55542"/>
      <c r="AB55542"/>
      <c r="AC55542"/>
    </row>
    <row r="55543" spans="27:29" x14ac:dyDescent="0.25">
      <c r="AA55543"/>
      <c r="AB55543"/>
      <c r="AC55543"/>
    </row>
    <row r="55544" spans="27:29" x14ac:dyDescent="0.25">
      <c r="AA55544"/>
      <c r="AB55544"/>
      <c r="AC55544"/>
    </row>
    <row r="55545" spans="27:29" x14ac:dyDescent="0.25">
      <c r="AA55545"/>
      <c r="AB55545"/>
      <c r="AC55545"/>
    </row>
    <row r="55546" spans="27:29" x14ac:dyDescent="0.25">
      <c r="AA55546"/>
      <c r="AB55546"/>
      <c r="AC55546"/>
    </row>
    <row r="55547" spans="27:29" x14ac:dyDescent="0.25">
      <c r="AA55547"/>
      <c r="AB55547"/>
      <c r="AC55547"/>
    </row>
    <row r="55548" spans="27:29" x14ac:dyDescent="0.25">
      <c r="AA55548"/>
      <c r="AB55548"/>
      <c r="AC55548"/>
    </row>
    <row r="55549" spans="27:29" x14ac:dyDescent="0.25">
      <c r="AA55549"/>
      <c r="AB55549"/>
      <c r="AC55549"/>
    </row>
    <row r="55550" spans="27:29" x14ac:dyDescent="0.25">
      <c r="AA55550"/>
      <c r="AB55550"/>
      <c r="AC55550"/>
    </row>
    <row r="55551" spans="27:29" x14ac:dyDescent="0.25">
      <c r="AA55551"/>
      <c r="AB55551"/>
      <c r="AC55551"/>
    </row>
    <row r="55552" spans="27:29" x14ac:dyDescent="0.25">
      <c r="AA55552"/>
      <c r="AB55552"/>
      <c r="AC55552"/>
    </row>
    <row r="55553" spans="27:29" x14ac:dyDescent="0.25">
      <c r="AA55553"/>
      <c r="AB55553"/>
      <c r="AC55553"/>
    </row>
    <row r="55554" spans="27:29" x14ac:dyDescent="0.25">
      <c r="AA55554"/>
      <c r="AB55554"/>
      <c r="AC55554"/>
    </row>
    <row r="55555" spans="27:29" x14ac:dyDescent="0.25">
      <c r="AA55555"/>
      <c r="AB55555"/>
      <c r="AC55555"/>
    </row>
    <row r="55556" spans="27:29" x14ac:dyDescent="0.25">
      <c r="AA55556"/>
      <c r="AB55556"/>
      <c r="AC55556"/>
    </row>
    <row r="55557" spans="27:29" x14ac:dyDescent="0.25">
      <c r="AA55557"/>
      <c r="AB55557"/>
      <c r="AC55557"/>
    </row>
    <row r="55558" spans="27:29" x14ac:dyDescent="0.25">
      <c r="AA55558"/>
      <c r="AB55558"/>
      <c r="AC55558"/>
    </row>
    <row r="55559" spans="27:29" x14ac:dyDescent="0.25">
      <c r="AA55559"/>
      <c r="AB55559"/>
      <c r="AC55559"/>
    </row>
    <row r="55560" spans="27:29" x14ac:dyDescent="0.25">
      <c r="AA55560"/>
      <c r="AB55560"/>
      <c r="AC55560"/>
    </row>
    <row r="55561" spans="27:29" x14ac:dyDescent="0.25">
      <c r="AA55561"/>
      <c r="AB55561"/>
      <c r="AC55561"/>
    </row>
    <row r="55562" spans="27:29" x14ac:dyDescent="0.25">
      <c r="AA55562"/>
      <c r="AB55562"/>
      <c r="AC55562"/>
    </row>
    <row r="55563" spans="27:29" x14ac:dyDescent="0.25">
      <c r="AA55563"/>
      <c r="AB55563"/>
      <c r="AC55563"/>
    </row>
    <row r="55564" spans="27:29" x14ac:dyDescent="0.25">
      <c r="AA55564"/>
      <c r="AB55564"/>
      <c r="AC55564"/>
    </row>
    <row r="55565" spans="27:29" x14ac:dyDescent="0.25">
      <c r="AA55565"/>
      <c r="AB55565"/>
      <c r="AC55565"/>
    </row>
    <row r="55566" spans="27:29" x14ac:dyDescent="0.25">
      <c r="AA55566"/>
      <c r="AB55566"/>
      <c r="AC55566"/>
    </row>
    <row r="55567" spans="27:29" x14ac:dyDescent="0.25">
      <c r="AA55567"/>
      <c r="AB55567"/>
      <c r="AC55567"/>
    </row>
    <row r="55568" spans="27:29" x14ac:dyDescent="0.25">
      <c r="AA55568"/>
      <c r="AB55568"/>
      <c r="AC55568"/>
    </row>
    <row r="55569" spans="27:29" x14ac:dyDescent="0.25">
      <c r="AA55569"/>
      <c r="AB55569"/>
      <c r="AC55569"/>
    </row>
    <row r="55570" spans="27:29" x14ac:dyDescent="0.25">
      <c r="AA55570"/>
      <c r="AB55570"/>
      <c r="AC55570"/>
    </row>
    <row r="55571" spans="27:29" x14ac:dyDescent="0.25">
      <c r="AA55571"/>
      <c r="AB55571"/>
      <c r="AC55571"/>
    </row>
    <row r="55572" spans="27:29" x14ac:dyDescent="0.25">
      <c r="AA55572"/>
      <c r="AB55572"/>
      <c r="AC55572"/>
    </row>
    <row r="55573" spans="27:29" x14ac:dyDescent="0.25">
      <c r="AA55573"/>
      <c r="AB55573"/>
      <c r="AC55573"/>
    </row>
    <row r="55574" spans="27:29" x14ac:dyDescent="0.25">
      <c r="AA55574"/>
      <c r="AB55574"/>
      <c r="AC55574"/>
    </row>
    <row r="55575" spans="27:29" x14ac:dyDescent="0.25">
      <c r="AA55575"/>
      <c r="AB55575"/>
      <c r="AC55575"/>
    </row>
    <row r="55576" spans="27:29" x14ac:dyDescent="0.25">
      <c r="AA55576"/>
      <c r="AB55576"/>
      <c r="AC55576"/>
    </row>
    <row r="55577" spans="27:29" x14ac:dyDescent="0.25">
      <c r="AA55577"/>
      <c r="AB55577"/>
      <c r="AC55577"/>
    </row>
    <row r="55578" spans="27:29" x14ac:dyDescent="0.25">
      <c r="AA55578"/>
      <c r="AB55578"/>
      <c r="AC55578"/>
    </row>
    <row r="55579" spans="27:29" x14ac:dyDescent="0.25">
      <c r="AA55579"/>
      <c r="AB55579"/>
      <c r="AC55579"/>
    </row>
    <row r="55580" spans="27:29" x14ac:dyDescent="0.25">
      <c r="AA55580"/>
      <c r="AB55580"/>
      <c r="AC55580"/>
    </row>
    <row r="55581" spans="27:29" x14ac:dyDescent="0.25">
      <c r="AA55581"/>
      <c r="AB55581"/>
      <c r="AC55581"/>
    </row>
    <row r="55582" spans="27:29" x14ac:dyDescent="0.25">
      <c r="AA55582"/>
      <c r="AB55582"/>
      <c r="AC55582"/>
    </row>
    <row r="55583" spans="27:29" x14ac:dyDescent="0.25">
      <c r="AA55583"/>
      <c r="AB55583"/>
      <c r="AC55583"/>
    </row>
    <row r="55584" spans="27:29" x14ac:dyDescent="0.25">
      <c r="AA55584"/>
      <c r="AB55584"/>
      <c r="AC55584"/>
    </row>
    <row r="55585" spans="27:29" x14ac:dyDescent="0.25">
      <c r="AA55585"/>
      <c r="AB55585"/>
      <c r="AC55585"/>
    </row>
    <row r="55586" spans="27:29" x14ac:dyDescent="0.25">
      <c r="AA55586"/>
      <c r="AB55586"/>
      <c r="AC55586"/>
    </row>
    <row r="55587" spans="27:29" x14ac:dyDescent="0.25">
      <c r="AA55587"/>
      <c r="AB55587"/>
      <c r="AC55587"/>
    </row>
    <row r="55588" spans="27:29" x14ac:dyDescent="0.25">
      <c r="AA55588"/>
      <c r="AB55588"/>
      <c r="AC55588"/>
    </row>
    <row r="55589" spans="27:29" x14ac:dyDescent="0.25">
      <c r="AA55589"/>
      <c r="AB55589"/>
      <c r="AC55589"/>
    </row>
    <row r="55590" spans="27:29" x14ac:dyDescent="0.25">
      <c r="AA55590"/>
      <c r="AB55590"/>
      <c r="AC55590"/>
    </row>
    <row r="55591" spans="27:29" x14ac:dyDescent="0.25">
      <c r="AA55591"/>
      <c r="AB55591"/>
      <c r="AC55591"/>
    </row>
    <row r="55592" spans="27:29" x14ac:dyDescent="0.25">
      <c r="AA55592"/>
      <c r="AB55592"/>
      <c r="AC55592"/>
    </row>
    <row r="55593" spans="27:29" x14ac:dyDescent="0.25">
      <c r="AA55593"/>
      <c r="AB55593"/>
      <c r="AC55593"/>
    </row>
    <row r="55594" spans="27:29" x14ac:dyDescent="0.25">
      <c r="AA55594"/>
      <c r="AB55594"/>
      <c r="AC55594"/>
    </row>
    <row r="55595" spans="27:29" x14ac:dyDescent="0.25">
      <c r="AA55595"/>
      <c r="AB55595"/>
      <c r="AC55595"/>
    </row>
    <row r="55596" spans="27:29" x14ac:dyDescent="0.25">
      <c r="AA55596"/>
      <c r="AB55596"/>
      <c r="AC55596"/>
    </row>
    <row r="55597" spans="27:29" x14ac:dyDescent="0.25">
      <c r="AA55597"/>
      <c r="AB55597"/>
      <c r="AC55597"/>
    </row>
    <row r="55598" spans="27:29" x14ac:dyDescent="0.25">
      <c r="AA55598"/>
      <c r="AB55598"/>
      <c r="AC55598"/>
    </row>
    <row r="55599" spans="27:29" x14ac:dyDescent="0.25">
      <c r="AA55599"/>
      <c r="AB55599"/>
      <c r="AC55599"/>
    </row>
    <row r="55600" spans="27:29" x14ac:dyDescent="0.25">
      <c r="AA55600"/>
      <c r="AB55600"/>
      <c r="AC55600"/>
    </row>
    <row r="55601" spans="27:29" x14ac:dyDescent="0.25">
      <c r="AA55601"/>
      <c r="AB55601"/>
      <c r="AC55601"/>
    </row>
    <row r="55602" spans="27:29" x14ac:dyDescent="0.25">
      <c r="AA55602"/>
      <c r="AB55602"/>
      <c r="AC55602"/>
    </row>
    <row r="55603" spans="27:29" x14ac:dyDescent="0.25">
      <c r="AA55603"/>
      <c r="AB55603"/>
      <c r="AC55603"/>
    </row>
    <row r="55604" spans="27:29" x14ac:dyDescent="0.25">
      <c r="AA55604"/>
      <c r="AB55604"/>
      <c r="AC55604"/>
    </row>
    <row r="55605" spans="27:29" x14ac:dyDescent="0.25">
      <c r="AA55605"/>
      <c r="AB55605"/>
      <c r="AC55605"/>
    </row>
    <row r="55606" spans="27:29" x14ac:dyDescent="0.25">
      <c r="AA55606"/>
      <c r="AB55606"/>
      <c r="AC55606"/>
    </row>
    <row r="55607" spans="27:29" x14ac:dyDescent="0.25">
      <c r="AA55607"/>
      <c r="AB55607"/>
      <c r="AC55607"/>
    </row>
    <row r="55608" spans="27:29" x14ac:dyDescent="0.25">
      <c r="AA55608"/>
      <c r="AB55608"/>
      <c r="AC55608"/>
    </row>
    <row r="55609" spans="27:29" x14ac:dyDescent="0.25">
      <c r="AA55609"/>
      <c r="AB55609"/>
      <c r="AC55609"/>
    </row>
    <row r="55610" spans="27:29" x14ac:dyDescent="0.25">
      <c r="AA55610"/>
      <c r="AB55610"/>
      <c r="AC55610"/>
    </row>
    <row r="55611" spans="27:29" x14ac:dyDescent="0.25">
      <c r="AA55611"/>
      <c r="AB55611"/>
      <c r="AC55611"/>
    </row>
    <row r="55612" spans="27:29" x14ac:dyDescent="0.25">
      <c r="AA55612"/>
      <c r="AB55612"/>
      <c r="AC55612"/>
    </row>
    <row r="55613" spans="27:29" x14ac:dyDescent="0.25">
      <c r="AA55613"/>
      <c r="AB55613"/>
      <c r="AC55613"/>
    </row>
    <row r="55614" spans="27:29" x14ac:dyDescent="0.25">
      <c r="AA55614"/>
      <c r="AB55614"/>
      <c r="AC55614"/>
    </row>
    <row r="55615" spans="27:29" x14ac:dyDescent="0.25">
      <c r="AA55615"/>
      <c r="AB55615"/>
      <c r="AC55615"/>
    </row>
    <row r="55616" spans="27:29" x14ac:dyDescent="0.25">
      <c r="AA55616"/>
      <c r="AB55616"/>
      <c r="AC55616"/>
    </row>
    <row r="55617" spans="27:29" x14ac:dyDescent="0.25">
      <c r="AA55617"/>
      <c r="AB55617"/>
      <c r="AC55617"/>
    </row>
    <row r="55618" spans="27:29" x14ac:dyDescent="0.25">
      <c r="AA55618"/>
      <c r="AB55618"/>
      <c r="AC55618"/>
    </row>
    <row r="55619" spans="27:29" x14ac:dyDescent="0.25">
      <c r="AA55619"/>
      <c r="AB55619"/>
      <c r="AC55619"/>
    </row>
    <row r="55620" spans="27:29" x14ac:dyDescent="0.25">
      <c r="AA55620"/>
      <c r="AB55620"/>
      <c r="AC55620"/>
    </row>
    <row r="55621" spans="27:29" x14ac:dyDescent="0.25">
      <c r="AA55621"/>
      <c r="AB55621"/>
      <c r="AC55621"/>
    </row>
    <row r="55622" spans="27:29" x14ac:dyDescent="0.25">
      <c r="AA55622"/>
      <c r="AB55622"/>
      <c r="AC55622"/>
    </row>
    <row r="55623" spans="27:29" x14ac:dyDescent="0.25">
      <c r="AA55623"/>
      <c r="AB55623"/>
      <c r="AC55623"/>
    </row>
    <row r="55624" spans="27:29" x14ac:dyDescent="0.25">
      <c r="AA55624"/>
      <c r="AB55624"/>
      <c r="AC55624"/>
    </row>
    <row r="55625" spans="27:29" x14ac:dyDescent="0.25">
      <c r="AA55625"/>
      <c r="AB55625"/>
      <c r="AC55625"/>
    </row>
    <row r="55626" spans="27:29" x14ac:dyDescent="0.25">
      <c r="AA55626"/>
      <c r="AB55626"/>
      <c r="AC55626"/>
    </row>
    <row r="55627" spans="27:29" x14ac:dyDescent="0.25">
      <c r="AA55627"/>
      <c r="AB55627"/>
      <c r="AC55627"/>
    </row>
    <row r="55628" spans="27:29" x14ac:dyDescent="0.25">
      <c r="AA55628"/>
      <c r="AB55628"/>
      <c r="AC55628"/>
    </row>
    <row r="55629" spans="27:29" x14ac:dyDescent="0.25">
      <c r="AA55629"/>
      <c r="AB55629"/>
      <c r="AC55629"/>
    </row>
    <row r="55630" spans="27:29" x14ac:dyDescent="0.25">
      <c r="AA55630"/>
      <c r="AB55630"/>
      <c r="AC55630"/>
    </row>
    <row r="55631" spans="27:29" x14ac:dyDescent="0.25">
      <c r="AA55631"/>
      <c r="AB55631"/>
      <c r="AC55631"/>
    </row>
    <row r="55632" spans="27:29" x14ac:dyDescent="0.25">
      <c r="AA55632"/>
      <c r="AB55632"/>
      <c r="AC55632"/>
    </row>
    <row r="55633" spans="27:29" x14ac:dyDescent="0.25">
      <c r="AA55633"/>
      <c r="AB55633"/>
      <c r="AC55633"/>
    </row>
    <row r="55634" spans="27:29" x14ac:dyDescent="0.25">
      <c r="AA55634"/>
      <c r="AB55634"/>
      <c r="AC55634"/>
    </row>
    <row r="55635" spans="27:29" x14ac:dyDescent="0.25">
      <c r="AA55635"/>
      <c r="AB55635"/>
      <c r="AC55635"/>
    </row>
    <row r="55636" spans="27:29" x14ac:dyDescent="0.25">
      <c r="AA55636"/>
      <c r="AB55636"/>
      <c r="AC55636"/>
    </row>
    <row r="55637" spans="27:29" x14ac:dyDescent="0.25">
      <c r="AA55637"/>
      <c r="AB55637"/>
      <c r="AC55637"/>
    </row>
    <row r="55638" spans="27:29" x14ac:dyDescent="0.25">
      <c r="AA55638"/>
      <c r="AB55638"/>
      <c r="AC55638"/>
    </row>
    <row r="55639" spans="27:29" x14ac:dyDescent="0.25">
      <c r="AA55639"/>
      <c r="AB55639"/>
      <c r="AC55639"/>
    </row>
    <row r="55640" spans="27:29" x14ac:dyDescent="0.25">
      <c r="AA55640"/>
      <c r="AB55640"/>
      <c r="AC55640"/>
    </row>
    <row r="55641" spans="27:29" x14ac:dyDescent="0.25">
      <c r="AA55641"/>
      <c r="AB55641"/>
      <c r="AC55641"/>
    </row>
    <row r="55642" spans="27:29" x14ac:dyDescent="0.25">
      <c r="AA55642"/>
      <c r="AB55642"/>
      <c r="AC55642"/>
    </row>
    <row r="55643" spans="27:29" x14ac:dyDescent="0.25">
      <c r="AA55643"/>
      <c r="AB55643"/>
      <c r="AC55643"/>
    </row>
    <row r="55644" spans="27:29" x14ac:dyDescent="0.25">
      <c r="AA55644"/>
      <c r="AB55644"/>
      <c r="AC55644"/>
    </row>
    <row r="55645" spans="27:29" x14ac:dyDescent="0.25">
      <c r="AA55645"/>
      <c r="AB55645"/>
      <c r="AC55645"/>
    </row>
    <row r="55646" spans="27:29" x14ac:dyDescent="0.25">
      <c r="AA55646"/>
      <c r="AB55646"/>
      <c r="AC55646"/>
    </row>
    <row r="55647" spans="27:29" x14ac:dyDescent="0.25">
      <c r="AA55647"/>
      <c r="AB55647"/>
      <c r="AC55647"/>
    </row>
    <row r="55648" spans="27:29" x14ac:dyDescent="0.25">
      <c r="AA55648"/>
      <c r="AB55648"/>
      <c r="AC55648"/>
    </row>
    <row r="55649" spans="27:29" x14ac:dyDescent="0.25">
      <c r="AA55649"/>
      <c r="AB55649"/>
      <c r="AC55649"/>
    </row>
    <row r="55650" spans="27:29" x14ac:dyDescent="0.25">
      <c r="AA55650"/>
      <c r="AB55650"/>
      <c r="AC55650"/>
    </row>
    <row r="55651" spans="27:29" x14ac:dyDescent="0.25">
      <c r="AA55651"/>
      <c r="AB55651"/>
      <c r="AC55651"/>
    </row>
    <row r="55652" spans="27:29" x14ac:dyDescent="0.25">
      <c r="AA55652"/>
      <c r="AB55652"/>
      <c r="AC55652"/>
    </row>
    <row r="55653" spans="27:29" x14ac:dyDescent="0.25">
      <c r="AA55653"/>
      <c r="AB55653"/>
      <c r="AC55653"/>
    </row>
    <row r="55654" spans="27:29" x14ac:dyDescent="0.25">
      <c r="AA55654"/>
      <c r="AB55654"/>
      <c r="AC55654"/>
    </row>
    <row r="55655" spans="27:29" x14ac:dyDescent="0.25">
      <c r="AA55655"/>
      <c r="AB55655"/>
      <c r="AC55655"/>
    </row>
    <row r="55656" spans="27:29" x14ac:dyDescent="0.25">
      <c r="AA55656"/>
      <c r="AB55656"/>
      <c r="AC55656"/>
    </row>
    <row r="55657" spans="27:29" x14ac:dyDescent="0.25">
      <c r="AA55657"/>
      <c r="AB55657"/>
      <c r="AC55657"/>
    </row>
    <row r="55658" spans="27:29" x14ac:dyDescent="0.25">
      <c r="AA55658"/>
      <c r="AB55658"/>
      <c r="AC55658"/>
    </row>
    <row r="55659" spans="27:29" x14ac:dyDescent="0.25">
      <c r="AA55659"/>
      <c r="AB55659"/>
      <c r="AC55659"/>
    </row>
    <row r="55660" spans="27:29" x14ac:dyDescent="0.25">
      <c r="AA55660"/>
      <c r="AB55660"/>
      <c r="AC55660"/>
    </row>
    <row r="55661" spans="27:29" x14ac:dyDescent="0.25">
      <c r="AA55661"/>
      <c r="AB55661"/>
      <c r="AC55661"/>
    </row>
    <row r="55662" spans="27:29" x14ac:dyDescent="0.25">
      <c r="AA55662"/>
      <c r="AB55662"/>
      <c r="AC55662"/>
    </row>
    <row r="55663" spans="27:29" x14ac:dyDescent="0.25">
      <c r="AA55663"/>
      <c r="AB55663"/>
      <c r="AC55663"/>
    </row>
    <row r="55664" spans="27:29" x14ac:dyDescent="0.25">
      <c r="AA55664"/>
      <c r="AB55664"/>
      <c r="AC55664"/>
    </row>
    <row r="55665" spans="27:29" x14ac:dyDescent="0.25">
      <c r="AA55665"/>
      <c r="AB55665"/>
      <c r="AC55665"/>
    </row>
    <row r="55666" spans="27:29" x14ac:dyDescent="0.25">
      <c r="AA55666"/>
      <c r="AB55666"/>
      <c r="AC55666"/>
    </row>
    <row r="55667" spans="27:29" x14ac:dyDescent="0.25">
      <c r="AA55667"/>
      <c r="AB55667"/>
      <c r="AC55667"/>
    </row>
    <row r="55668" spans="27:29" x14ac:dyDescent="0.25">
      <c r="AA55668"/>
      <c r="AB55668"/>
      <c r="AC55668"/>
    </row>
    <row r="55669" spans="27:29" x14ac:dyDescent="0.25">
      <c r="AA55669"/>
      <c r="AB55669"/>
      <c r="AC55669"/>
    </row>
    <row r="55670" spans="27:29" x14ac:dyDescent="0.25">
      <c r="AA55670"/>
      <c r="AB55670"/>
      <c r="AC55670"/>
    </row>
    <row r="55671" spans="27:29" x14ac:dyDescent="0.25">
      <c r="AA55671"/>
      <c r="AB55671"/>
      <c r="AC55671"/>
    </row>
    <row r="55672" spans="27:29" x14ac:dyDescent="0.25">
      <c r="AA55672"/>
      <c r="AB55672"/>
      <c r="AC55672"/>
    </row>
    <row r="55673" spans="27:29" x14ac:dyDescent="0.25">
      <c r="AA55673"/>
      <c r="AB55673"/>
      <c r="AC55673"/>
    </row>
    <row r="55674" spans="27:29" x14ac:dyDescent="0.25">
      <c r="AA55674"/>
      <c r="AB55674"/>
      <c r="AC55674"/>
    </row>
    <row r="55675" spans="27:29" x14ac:dyDescent="0.25">
      <c r="AA55675"/>
      <c r="AB55675"/>
      <c r="AC55675"/>
    </row>
    <row r="55676" spans="27:29" x14ac:dyDescent="0.25">
      <c r="AA55676"/>
      <c r="AB55676"/>
      <c r="AC55676"/>
    </row>
    <row r="55677" spans="27:29" x14ac:dyDescent="0.25">
      <c r="AA55677"/>
      <c r="AB55677"/>
      <c r="AC55677"/>
    </row>
    <row r="55678" spans="27:29" x14ac:dyDescent="0.25">
      <c r="AA55678"/>
      <c r="AB55678"/>
      <c r="AC55678"/>
    </row>
    <row r="55679" spans="27:29" x14ac:dyDescent="0.25">
      <c r="AA55679"/>
      <c r="AB55679"/>
      <c r="AC55679"/>
    </row>
    <row r="55680" spans="27:29" x14ac:dyDescent="0.25">
      <c r="AA55680"/>
      <c r="AB55680"/>
      <c r="AC55680"/>
    </row>
    <row r="55681" spans="27:29" x14ac:dyDescent="0.25">
      <c r="AA55681"/>
      <c r="AB55681"/>
      <c r="AC55681"/>
    </row>
    <row r="55682" spans="27:29" x14ac:dyDescent="0.25">
      <c r="AA55682"/>
      <c r="AB55682"/>
      <c r="AC55682"/>
    </row>
    <row r="55683" spans="27:29" x14ac:dyDescent="0.25">
      <c r="AA55683"/>
      <c r="AB55683"/>
      <c r="AC55683"/>
    </row>
    <row r="55684" spans="27:29" x14ac:dyDescent="0.25">
      <c r="AA55684"/>
      <c r="AB55684"/>
      <c r="AC55684"/>
    </row>
    <row r="55685" spans="27:29" x14ac:dyDescent="0.25">
      <c r="AA55685"/>
      <c r="AB55685"/>
      <c r="AC55685"/>
    </row>
    <row r="55686" spans="27:29" x14ac:dyDescent="0.25">
      <c r="AA55686"/>
      <c r="AB55686"/>
      <c r="AC55686"/>
    </row>
    <row r="55687" spans="27:29" x14ac:dyDescent="0.25">
      <c r="AA55687"/>
      <c r="AB55687"/>
      <c r="AC55687"/>
    </row>
    <row r="55688" spans="27:29" x14ac:dyDescent="0.25">
      <c r="AA55688"/>
      <c r="AB55688"/>
      <c r="AC55688"/>
    </row>
    <row r="55689" spans="27:29" x14ac:dyDescent="0.25">
      <c r="AA55689"/>
      <c r="AB55689"/>
      <c r="AC55689"/>
    </row>
    <row r="55690" spans="27:29" x14ac:dyDescent="0.25">
      <c r="AA55690"/>
      <c r="AB55690"/>
      <c r="AC55690"/>
    </row>
    <row r="55691" spans="27:29" x14ac:dyDescent="0.25">
      <c r="AA55691"/>
      <c r="AB55691"/>
      <c r="AC55691"/>
    </row>
    <row r="55692" spans="27:29" x14ac:dyDescent="0.25">
      <c r="AA55692"/>
      <c r="AB55692"/>
      <c r="AC55692"/>
    </row>
    <row r="55693" spans="27:29" x14ac:dyDescent="0.25">
      <c r="AA55693"/>
      <c r="AB55693"/>
      <c r="AC55693"/>
    </row>
    <row r="55694" spans="27:29" x14ac:dyDescent="0.25">
      <c r="AA55694"/>
      <c r="AB55694"/>
      <c r="AC55694"/>
    </row>
    <row r="55695" spans="27:29" x14ac:dyDescent="0.25">
      <c r="AA55695"/>
      <c r="AB55695"/>
      <c r="AC55695"/>
    </row>
    <row r="55696" spans="27:29" x14ac:dyDescent="0.25">
      <c r="AA55696"/>
      <c r="AB55696"/>
      <c r="AC55696"/>
    </row>
    <row r="55697" spans="27:29" x14ac:dyDescent="0.25">
      <c r="AA55697"/>
      <c r="AB55697"/>
      <c r="AC55697"/>
    </row>
    <row r="55698" spans="27:29" x14ac:dyDescent="0.25">
      <c r="AA55698"/>
      <c r="AB55698"/>
      <c r="AC55698"/>
    </row>
    <row r="55699" spans="27:29" x14ac:dyDescent="0.25">
      <c r="AA55699"/>
      <c r="AB55699"/>
      <c r="AC55699"/>
    </row>
    <row r="55700" spans="27:29" x14ac:dyDescent="0.25">
      <c r="AA55700"/>
      <c r="AB55700"/>
      <c r="AC55700"/>
    </row>
    <row r="55701" spans="27:29" x14ac:dyDescent="0.25">
      <c r="AA55701"/>
      <c r="AB55701"/>
      <c r="AC55701"/>
    </row>
    <row r="55702" spans="27:29" x14ac:dyDescent="0.25">
      <c r="AA55702"/>
      <c r="AB55702"/>
      <c r="AC55702"/>
    </row>
    <row r="55703" spans="27:29" x14ac:dyDescent="0.25">
      <c r="AA55703"/>
      <c r="AB55703"/>
      <c r="AC55703"/>
    </row>
    <row r="55704" spans="27:29" x14ac:dyDescent="0.25">
      <c r="AA55704"/>
      <c r="AB55704"/>
      <c r="AC55704"/>
    </row>
    <row r="55705" spans="27:29" x14ac:dyDescent="0.25">
      <c r="AA55705"/>
      <c r="AB55705"/>
      <c r="AC55705"/>
    </row>
    <row r="55706" spans="27:29" x14ac:dyDescent="0.25">
      <c r="AA55706"/>
      <c r="AB55706"/>
      <c r="AC55706"/>
    </row>
    <row r="55707" spans="27:29" x14ac:dyDescent="0.25">
      <c r="AA55707"/>
      <c r="AB55707"/>
      <c r="AC55707"/>
    </row>
    <row r="55708" spans="27:29" x14ac:dyDescent="0.25">
      <c r="AA55708"/>
      <c r="AB55708"/>
      <c r="AC55708"/>
    </row>
    <row r="55709" spans="27:29" x14ac:dyDescent="0.25">
      <c r="AA55709"/>
      <c r="AB55709"/>
      <c r="AC55709"/>
    </row>
    <row r="55710" spans="27:29" x14ac:dyDescent="0.25">
      <c r="AA55710"/>
      <c r="AB55710"/>
      <c r="AC55710"/>
    </row>
    <row r="55711" spans="27:29" x14ac:dyDescent="0.25">
      <c r="AA55711"/>
      <c r="AB55711"/>
      <c r="AC55711"/>
    </row>
    <row r="55712" spans="27:29" x14ac:dyDescent="0.25">
      <c r="AA55712"/>
      <c r="AB55712"/>
      <c r="AC55712"/>
    </row>
    <row r="55713" spans="27:29" x14ac:dyDescent="0.25">
      <c r="AA55713"/>
      <c r="AB55713"/>
      <c r="AC55713"/>
    </row>
    <row r="55714" spans="27:29" x14ac:dyDescent="0.25">
      <c r="AA55714"/>
      <c r="AB55714"/>
      <c r="AC55714"/>
    </row>
    <row r="55715" spans="27:29" x14ac:dyDescent="0.25">
      <c r="AA55715"/>
      <c r="AB55715"/>
      <c r="AC55715"/>
    </row>
    <row r="55716" spans="27:29" x14ac:dyDescent="0.25">
      <c r="AA55716"/>
      <c r="AB55716"/>
      <c r="AC55716"/>
    </row>
    <row r="55717" spans="27:29" x14ac:dyDescent="0.25">
      <c r="AA55717"/>
      <c r="AB55717"/>
      <c r="AC55717"/>
    </row>
    <row r="55718" spans="27:29" x14ac:dyDescent="0.25">
      <c r="AA55718"/>
      <c r="AB55718"/>
      <c r="AC55718"/>
    </row>
    <row r="55719" spans="27:29" x14ac:dyDescent="0.25">
      <c r="AA55719"/>
      <c r="AB55719"/>
      <c r="AC55719"/>
    </row>
    <row r="55720" spans="27:29" x14ac:dyDescent="0.25">
      <c r="AA55720"/>
      <c r="AB55720"/>
      <c r="AC55720"/>
    </row>
    <row r="55721" spans="27:29" x14ac:dyDescent="0.25">
      <c r="AA55721"/>
      <c r="AB55721"/>
      <c r="AC55721"/>
    </row>
    <row r="55722" spans="27:29" x14ac:dyDescent="0.25">
      <c r="AA55722"/>
      <c r="AB55722"/>
      <c r="AC55722"/>
    </row>
    <row r="55723" spans="27:29" x14ac:dyDescent="0.25">
      <c r="AA55723"/>
      <c r="AB55723"/>
      <c r="AC55723"/>
    </row>
    <row r="55724" spans="27:29" x14ac:dyDescent="0.25">
      <c r="AA55724"/>
      <c r="AB55724"/>
      <c r="AC55724"/>
    </row>
    <row r="55725" spans="27:29" x14ac:dyDescent="0.25">
      <c r="AA55725"/>
      <c r="AB55725"/>
      <c r="AC55725"/>
    </row>
    <row r="55726" spans="27:29" x14ac:dyDescent="0.25">
      <c r="AA55726"/>
      <c r="AB55726"/>
      <c r="AC55726"/>
    </row>
    <row r="55727" spans="27:29" x14ac:dyDescent="0.25">
      <c r="AA55727"/>
      <c r="AB55727"/>
      <c r="AC55727"/>
    </row>
    <row r="55728" spans="27:29" x14ac:dyDescent="0.25">
      <c r="AA55728"/>
      <c r="AB55728"/>
      <c r="AC55728"/>
    </row>
    <row r="55729" spans="27:29" x14ac:dyDescent="0.25">
      <c r="AA55729"/>
      <c r="AB55729"/>
      <c r="AC55729"/>
    </row>
    <row r="55730" spans="27:29" x14ac:dyDescent="0.25">
      <c r="AA55730"/>
      <c r="AB55730"/>
      <c r="AC55730"/>
    </row>
    <row r="55731" spans="27:29" x14ac:dyDescent="0.25">
      <c r="AA55731"/>
      <c r="AB55731"/>
      <c r="AC55731"/>
    </row>
    <row r="55732" spans="27:29" x14ac:dyDescent="0.25">
      <c r="AA55732"/>
      <c r="AB55732"/>
      <c r="AC55732"/>
    </row>
    <row r="55733" spans="27:29" x14ac:dyDescent="0.25">
      <c r="AA55733"/>
      <c r="AB55733"/>
      <c r="AC55733"/>
    </row>
    <row r="55734" spans="27:29" x14ac:dyDescent="0.25">
      <c r="AA55734"/>
      <c r="AB55734"/>
      <c r="AC55734"/>
    </row>
    <row r="55735" spans="27:29" x14ac:dyDescent="0.25">
      <c r="AA55735"/>
      <c r="AB55735"/>
      <c r="AC55735"/>
    </row>
    <row r="55736" spans="27:29" x14ac:dyDescent="0.25">
      <c r="AA55736"/>
      <c r="AB55736"/>
      <c r="AC55736"/>
    </row>
    <row r="55737" spans="27:29" x14ac:dyDescent="0.25">
      <c r="AA55737"/>
      <c r="AB55737"/>
      <c r="AC55737"/>
    </row>
    <row r="55738" spans="27:29" x14ac:dyDescent="0.25">
      <c r="AA55738"/>
      <c r="AB55738"/>
      <c r="AC55738"/>
    </row>
    <row r="55739" spans="27:29" x14ac:dyDescent="0.25">
      <c r="AA55739"/>
      <c r="AB55739"/>
      <c r="AC55739"/>
    </row>
    <row r="55740" spans="27:29" x14ac:dyDescent="0.25">
      <c r="AA55740"/>
      <c r="AB55740"/>
      <c r="AC55740"/>
    </row>
    <row r="55741" spans="27:29" x14ac:dyDescent="0.25">
      <c r="AA55741"/>
      <c r="AB55741"/>
      <c r="AC55741"/>
    </row>
    <row r="55742" spans="27:29" x14ac:dyDescent="0.25">
      <c r="AA55742"/>
      <c r="AB55742"/>
      <c r="AC55742"/>
    </row>
    <row r="55743" spans="27:29" x14ac:dyDescent="0.25">
      <c r="AA55743"/>
      <c r="AB55743"/>
      <c r="AC55743"/>
    </row>
    <row r="55744" spans="27:29" x14ac:dyDescent="0.25">
      <c r="AA55744"/>
      <c r="AB55744"/>
      <c r="AC55744"/>
    </row>
    <row r="55745" spans="27:29" x14ac:dyDescent="0.25">
      <c r="AA55745"/>
      <c r="AB55745"/>
      <c r="AC55745"/>
    </row>
    <row r="55746" spans="27:29" x14ac:dyDescent="0.25">
      <c r="AA55746"/>
      <c r="AB55746"/>
      <c r="AC55746"/>
    </row>
    <row r="55747" spans="27:29" x14ac:dyDescent="0.25">
      <c r="AA55747"/>
      <c r="AB55747"/>
      <c r="AC55747"/>
    </row>
    <row r="55748" spans="27:29" x14ac:dyDescent="0.25">
      <c r="AA55748"/>
      <c r="AB55748"/>
      <c r="AC55748"/>
    </row>
    <row r="55749" spans="27:29" x14ac:dyDescent="0.25">
      <c r="AA55749"/>
      <c r="AB55749"/>
      <c r="AC55749"/>
    </row>
    <row r="55750" spans="27:29" x14ac:dyDescent="0.25">
      <c r="AA55750"/>
      <c r="AB55750"/>
      <c r="AC55750"/>
    </row>
    <row r="55751" spans="27:29" x14ac:dyDescent="0.25">
      <c r="AA55751"/>
      <c r="AB55751"/>
      <c r="AC55751"/>
    </row>
    <row r="55752" spans="27:29" x14ac:dyDescent="0.25">
      <c r="AA55752"/>
      <c r="AB55752"/>
      <c r="AC55752"/>
    </row>
    <row r="55753" spans="27:29" x14ac:dyDescent="0.25">
      <c r="AA55753"/>
      <c r="AB55753"/>
      <c r="AC55753"/>
    </row>
    <row r="55754" spans="27:29" x14ac:dyDescent="0.25">
      <c r="AA55754"/>
      <c r="AB55754"/>
      <c r="AC55754"/>
    </row>
    <row r="55755" spans="27:29" x14ac:dyDescent="0.25">
      <c r="AA55755"/>
      <c r="AB55755"/>
      <c r="AC55755"/>
    </row>
    <row r="55756" spans="27:29" x14ac:dyDescent="0.25">
      <c r="AA55756"/>
      <c r="AB55756"/>
      <c r="AC55756"/>
    </row>
    <row r="55757" spans="27:29" x14ac:dyDescent="0.25">
      <c r="AA55757"/>
      <c r="AB55757"/>
      <c r="AC55757"/>
    </row>
    <row r="55758" spans="27:29" x14ac:dyDescent="0.25">
      <c r="AA55758"/>
      <c r="AB55758"/>
      <c r="AC55758"/>
    </row>
    <row r="55759" spans="27:29" x14ac:dyDescent="0.25">
      <c r="AA55759"/>
      <c r="AB55759"/>
      <c r="AC55759"/>
    </row>
    <row r="55760" spans="27:29" x14ac:dyDescent="0.25">
      <c r="AA55760"/>
      <c r="AB55760"/>
      <c r="AC55760"/>
    </row>
    <row r="55761" spans="27:29" x14ac:dyDescent="0.25">
      <c r="AA55761"/>
      <c r="AB55761"/>
      <c r="AC55761"/>
    </row>
    <row r="55762" spans="27:29" x14ac:dyDescent="0.25">
      <c r="AA55762"/>
      <c r="AB55762"/>
      <c r="AC55762"/>
    </row>
    <row r="55763" spans="27:29" x14ac:dyDescent="0.25">
      <c r="AA55763"/>
      <c r="AB55763"/>
      <c r="AC55763"/>
    </row>
    <row r="55764" spans="27:29" x14ac:dyDescent="0.25">
      <c r="AA55764"/>
      <c r="AB55764"/>
      <c r="AC55764"/>
    </row>
    <row r="55765" spans="27:29" x14ac:dyDescent="0.25">
      <c r="AA55765"/>
      <c r="AB55765"/>
      <c r="AC55765"/>
    </row>
    <row r="55766" spans="27:29" x14ac:dyDescent="0.25">
      <c r="AA55766"/>
      <c r="AB55766"/>
      <c r="AC55766"/>
    </row>
    <row r="55767" spans="27:29" x14ac:dyDescent="0.25">
      <c r="AA55767"/>
      <c r="AB55767"/>
      <c r="AC55767"/>
    </row>
    <row r="55768" spans="27:29" x14ac:dyDescent="0.25">
      <c r="AA55768"/>
      <c r="AB55768"/>
      <c r="AC55768"/>
    </row>
    <row r="55769" spans="27:29" x14ac:dyDescent="0.25">
      <c r="AA55769"/>
      <c r="AB55769"/>
      <c r="AC55769"/>
    </row>
    <row r="55770" spans="27:29" x14ac:dyDescent="0.25">
      <c r="AA55770"/>
      <c r="AB55770"/>
      <c r="AC55770"/>
    </row>
    <row r="55771" spans="27:29" x14ac:dyDescent="0.25">
      <c r="AA55771"/>
      <c r="AB55771"/>
      <c r="AC55771"/>
    </row>
    <row r="55772" spans="27:29" x14ac:dyDescent="0.25">
      <c r="AA55772"/>
      <c r="AB55772"/>
      <c r="AC55772"/>
    </row>
    <row r="55773" spans="27:29" x14ac:dyDescent="0.25">
      <c r="AA55773"/>
      <c r="AB55773"/>
      <c r="AC55773"/>
    </row>
    <row r="55774" spans="27:29" x14ac:dyDescent="0.25">
      <c r="AA55774"/>
      <c r="AB55774"/>
      <c r="AC55774"/>
    </row>
    <row r="55775" spans="27:29" x14ac:dyDescent="0.25">
      <c r="AA55775"/>
      <c r="AB55775"/>
      <c r="AC55775"/>
    </row>
    <row r="55776" spans="27:29" x14ac:dyDescent="0.25">
      <c r="AA55776"/>
      <c r="AB55776"/>
      <c r="AC55776"/>
    </row>
    <row r="55777" spans="27:29" x14ac:dyDescent="0.25">
      <c r="AA55777"/>
      <c r="AB55777"/>
      <c r="AC55777"/>
    </row>
    <row r="55778" spans="27:29" x14ac:dyDescent="0.25">
      <c r="AA55778"/>
      <c r="AB55778"/>
      <c r="AC55778"/>
    </row>
    <row r="55779" spans="27:29" x14ac:dyDescent="0.25">
      <c r="AA55779"/>
      <c r="AB55779"/>
      <c r="AC55779"/>
    </row>
    <row r="55780" spans="27:29" x14ac:dyDescent="0.25">
      <c r="AA55780"/>
      <c r="AB55780"/>
      <c r="AC55780"/>
    </row>
    <row r="55781" spans="27:29" x14ac:dyDescent="0.25">
      <c r="AA55781"/>
      <c r="AB55781"/>
      <c r="AC55781"/>
    </row>
    <row r="55782" spans="27:29" x14ac:dyDescent="0.25">
      <c r="AA55782"/>
      <c r="AB55782"/>
      <c r="AC55782"/>
    </row>
    <row r="55783" spans="27:29" x14ac:dyDescent="0.25">
      <c r="AA55783"/>
      <c r="AB55783"/>
      <c r="AC55783"/>
    </row>
    <row r="55784" spans="27:29" x14ac:dyDescent="0.25">
      <c r="AA55784"/>
      <c r="AB55784"/>
      <c r="AC55784"/>
    </row>
    <row r="55785" spans="27:29" x14ac:dyDescent="0.25">
      <c r="AA55785"/>
      <c r="AB55785"/>
      <c r="AC55785"/>
    </row>
    <row r="55786" spans="27:29" x14ac:dyDescent="0.25">
      <c r="AA55786"/>
      <c r="AB55786"/>
      <c r="AC55786"/>
    </row>
    <row r="55787" spans="27:29" x14ac:dyDescent="0.25">
      <c r="AA55787"/>
      <c r="AB55787"/>
      <c r="AC55787"/>
    </row>
    <row r="55788" spans="27:29" x14ac:dyDescent="0.25">
      <c r="AA55788"/>
      <c r="AB55788"/>
      <c r="AC55788"/>
    </row>
    <row r="55789" spans="27:29" x14ac:dyDescent="0.25">
      <c r="AA55789"/>
      <c r="AB55789"/>
      <c r="AC55789"/>
    </row>
    <row r="55790" spans="27:29" x14ac:dyDescent="0.25">
      <c r="AA55790"/>
      <c r="AB55790"/>
      <c r="AC55790"/>
    </row>
    <row r="55791" spans="27:29" x14ac:dyDescent="0.25">
      <c r="AA55791"/>
      <c r="AB55791"/>
      <c r="AC55791"/>
    </row>
    <row r="55792" spans="27:29" x14ac:dyDescent="0.25">
      <c r="AA55792"/>
      <c r="AB55792"/>
      <c r="AC55792"/>
    </row>
    <row r="55793" spans="27:29" x14ac:dyDescent="0.25">
      <c r="AA55793"/>
      <c r="AB55793"/>
      <c r="AC55793"/>
    </row>
    <row r="55794" spans="27:29" x14ac:dyDescent="0.25">
      <c r="AA55794"/>
      <c r="AB55794"/>
      <c r="AC55794"/>
    </row>
    <row r="55795" spans="27:29" x14ac:dyDescent="0.25">
      <c r="AA55795"/>
      <c r="AB55795"/>
      <c r="AC55795"/>
    </row>
    <row r="55796" spans="27:29" x14ac:dyDescent="0.25">
      <c r="AA55796"/>
      <c r="AB55796"/>
      <c r="AC55796"/>
    </row>
    <row r="55797" spans="27:29" x14ac:dyDescent="0.25">
      <c r="AA55797"/>
      <c r="AB55797"/>
      <c r="AC55797"/>
    </row>
    <row r="55798" spans="27:29" x14ac:dyDescent="0.25">
      <c r="AA55798"/>
      <c r="AB55798"/>
      <c r="AC55798"/>
    </row>
    <row r="55799" spans="27:29" x14ac:dyDescent="0.25">
      <c r="AA55799"/>
      <c r="AB55799"/>
      <c r="AC55799"/>
    </row>
    <row r="55800" spans="27:29" x14ac:dyDescent="0.25">
      <c r="AA55800"/>
      <c r="AB55800"/>
      <c r="AC55800"/>
    </row>
    <row r="55801" spans="27:29" x14ac:dyDescent="0.25">
      <c r="AA55801"/>
      <c r="AB55801"/>
      <c r="AC55801"/>
    </row>
    <row r="55802" spans="27:29" x14ac:dyDescent="0.25">
      <c r="AA55802"/>
      <c r="AB55802"/>
      <c r="AC55802"/>
    </row>
    <row r="55803" spans="27:29" x14ac:dyDescent="0.25">
      <c r="AA55803"/>
      <c r="AB55803"/>
      <c r="AC55803"/>
    </row>
    <row r="55804" spans="27:29" x14ac:dyDescent="0.25">
      <c r="AA55804"/>
      <c r="AB55804"/>
      <c r="AC55804"/>
    </row>
    <row r="55805" spans="27:29" x14ac:dyDescent="0.25">
      <c r="AA55805"/>
      <c r="AB55805"/>
      <c r="AC55805"/>
    </row>
    <row r="55806" spans="27:29" x14ac:dyDescent="0.25">
      <c r="AA55806"/>
      <c r="AB55806"/>
      <c r="AC55806"/>
    </row>
    <row r="55807" spans="27:29" x14ac:dyDescent="0.25">
      <c r="AA55807"/>
      <c r="AB55807"/>
      <c r="AC55807"/>
    </row>
    <row r="55808" spans="27:29" x14ac:dyDescent="0.25">
      <c r="AA55808"/>
      <c r="AB55808"/>
      <c r="AC55808"/>
    </row>
    <row r="55809" spans="27:29" x14ac:dyDescent="0.25">
      <c r="AA55809"/>
      <c r="AB55809"/>
      <c r="AC55809"/>
    </row>
    <row r="55810" spans="27:29" x14ac:dyDescent="0.25">
      <c r="AA55810"/>
      <c r="AB55810"/>
      <c r="AC55810"/>
    </row>
    <row r="55811" spans="27:29" x14ac:dyDescent="0.25">
      <c r="AA55811"/>
      <c r="AB55811"/>
      <c r="AC55811"/>
    </row>
    <row r="55812" spans="27:29" x14ac:dyDescent="0.25">
      <c r="AA55812"/>
      <c r="AB55812"/>
      <c r="AC55812"/>
    </row>
    <row r="55813" spans="27:29" x14ac:dyDescent="0.25">
      <c r="AA55813"/>
      <c r="AB55813"/>
      <c r="AC55813"/>
    </row>
    <row r="55814" spans="27:29" x14ac:dyDescent="0.25">
      <c r="AA55814"/>
      <c r="AB55814"/>
      <c r="AC55814"/>
    </row>
    <row r="55815" spans="27:29" x14ac:dyDescent="0.25">
      <c r="AA55815"/>
      <c r="AB55815"/>
      <c r="AC55815"/>
    </row>
    <row r="55816" spans="27:29" x14ac:dyDescent="0.25">
      <c r="AA55816"/>
      <c r="AB55816"/>
      <c r="AC55816"/>
    </row>
    <row r="55817" spans="27:29" x14ac:dyDescent="0.25">
      <c r="AA55817"/>
      <c r="AB55817"/>
      <c r="AC55817"/>
    </row>
    <row r="55818" spans="27:29" x14ac:dyDescent="0.25">
      <c r="AA55818"/>
      <c r="AB55818"/>
      <c r="AC55818"/>
    </row>
    <row r="55819" spans="27:29" x14ac:dyDescent="0.25">
      <c r="AA55819"/>
      <c r="AB55819"/>
      <c r="AC55819"/>
    </row>
    <row r="55820" spans="27:29" x14ac:dyDescent="0.25">
      <c r="AA55820"/>
      <c r="AB55820"/>
      <c r="AC55820"/>
    </row>
    <row r="55821" spans="27:29" x14ac:dyDescent="0.25">
      <c r="AA55821"/>
      <c r="AB55821"/>
      <c r="AC55821"/>
    </row>
    <row r="55822" spans="27:29" x14ac:dyDescent="0.25">
      <c r="AA55822"/>
      <c r="AB55822"/>
      <c r="AC55822"/>
    </row>
    <row r="55823" spans="27:29" x14ac:dyDescent="0.25">
      <c r="AA55823"/>
      <c r="AB55823"/>
      <c r="AC55823"/>
    </row>
    <row r="55824" spans="27:29" x14ac:dyDescent="0.25">
      <c r="AA55824"/>
      <c r="AB55824"/>
      <c r="AC55824"/>
    </row>
    <row r="55825" spans="27:29" x14ac:dyDescent="0.25">
      <c r="AA55825"/>
      <c r="AB55825"/>
      <c r="AC55825"/>
    </row>
    <row r="55826" spans="27:29" x14ac:dyDescent="0.25">
      <c r="AA55826"/>
      <c r="AB55826"/>
      <c r="AC55826"/>
    </row>
    <row r="55827" spans="27:29" x14ac:dyDescent="0.25">
      <c r="AA55827"/>
      <c r="AB55827"/>
      <c r="AC55827"/>
    </row>
    <row r="55828" spans="27:29" x14ac:dyDescent="0.25">
      <c r="AA55828"/>
      <c r="AB55828"/>
      <c r="AC55828"/>
    </row>
    <row r="55829" spans="27:29" x14ac:dyDescent="0.25">
      <c r="AA55829"/>
      <c r="AB55829"/>
      <c r="AC55829"/>
    </row>
    <row r="55830" spans="27:29" x14ac:dyDescent="0.25">
      <c r="AA55830"/>
      <c r="AB55830"/>
      <c r="AC55830"/>
    </row>
    <row r="55831" spans="27:29" x14ac:dyDescent="0.25">
      <c r="AA55831"/>
      <c r="AB55831"/>
      <c r="AC55831"/>
    </row>
    <row r="55832" spans="27:29" x14ac:dyDescent="0.25">
      <c r="AA55832"/>
      <c r="AB55832"/>
      <c r="AC55832"/>
    </row>
    <row r="55833" spans="27:29" x14ac:dyDescent="0.25">
      <c r="AA55833"/>
      <c r="AB55833"/>
      <c r="AC55833"/>
    </row>
    <row r="55834" spans="27:29" x14ac:dyDescent="0.25">
      <c r="AA55834"/>
      <c r="AB55834"/>
      <c r="AC55834"/>
    </row>
    <row r="55835" spans="27:29" x14ac:dyDescent="0.25">
      <c r="AA55835"/>
      <c r="AB55835"/>
      <c r="AC55835"/>
    </row>
    <row r="55836" spans="27:29" x14ac:dyDescent="0.25">
      <c r="AA55836"/>
      <c r="AB55836"/>
      <c r="AC55836"/>
    </row>
    <row r="55837" spans="27:29" x14ac:dyDescent="0.25">
      <c r="AA55837"/>
      <c r="AB55837"/>
      <c r="AC55837"/>
    </row>
    <row r="55838" spans="27:29" x14ac:dyDescent="0.25">
      <c r="AA55838"/>
      <c r="AB55838"/>
      <c r="AC55838"/>
    </row>
    <row r="55839" spans="27:29" x14ac:dyDescent="0.25">
      <c r="AA55839"/>
      <c r="AB55839"/>
      <c r="AC55839"/>
    </row>
    <row r="55840" spans="27:29" x14ac:dyDescent="0.25">
      <c r="AA55840"/>
      <c r="AB55840"/>
      <c r="AC55840"/>
    </row>
    <row r="55841" spans="27:29" x14ac:dyDescent="0.25">
      <c r="AA55841"/>
      <c r="AB55841"/>
      <c r="AC55841"/>
    </row>
    <row r="55842" spans="27:29" x14ac:dyDescent="0.25">
      <c r="AA55842"/>
      <c r="AB55842"/>
      <c r="AC55842"/>
    </row>
    <row r="55843" spans="27:29" x14ac:dyDescent="0.25">
      <c r="AA55843"/>
      <c r="AB55843"/>
      <c r="AC55843"/>
    </row>
    <row r="55844" spans="27:29" x14ac:dyDescent="0.25">
      <c r="AA55844"/>
      <c r="AB55844"/>
      <c r="AC55844"/>
    </row>
    <row r="55845" spans="27:29" x14ac:dyDescent="0.25">
      <c r="AA55845"/>
      <c r="AB55845"/>
      <c r="AC55845"/>
    </row>
    <row r="55846" spans="27:29" x14ac:dyDescent="0.25">
      <c r="AA55846"/>
      <c r="AB55846"/>
      <c r="AC55846"/>
    </row>
    <row r="55847" spans="27:29" x14ac:dyDescent="0.25">
      <c r="AA55847"/>
      <c r="AB55847"/>
      <c r="AC55847"/>
    </row>
    <row r="55848" spans="27:29" x14ac:dyDescent="0.25">
      <c r="AA55848"/>
      <c r="AB55848"/>
      <c r="AC55848"/>
    </row>
    <row r="55849" spans="27:29" x14ac:dyDescent="0.25">
      <c r="AA55849"/>
      <c r="AB55849"/>
      <c r="AC55849"/>
    </row>
    <row r="55850" spans="27:29" x14ac:dyDescent="0.25">
      <c r="AA55850"/>
      <c r="AB55850"/>
      <c r="AC55850"/>
    </row>
    <row r="55851" spans="27:29" x14ac:dyDescent="0.25">
      <c r="AA55851"/>
      <c r="AB55851"/>
      <c r="AC55851"/>
    </row>
    <row r="55852" spans="27:29" x14ac:dyDescent="0.25">
      <c r="AA55852"/>
      <c r="AB55852"/>
      <c r="AC55852"/>
    </row>
    <row r="55853" spans="27:29" x14ac:dyDescent="0.25">
      <c r="AA55853"/>
      <c r="AB55853"/>
      <c r="AC55853"/>
    </row>
    <row r="55854" spans="27:29" x14ac:dyDescent="0.25">
      <c r="AA55854"/>
      <c r="AB55854"/>
      <c r="AC55854"/>
    </row>
    <row r="55855" spans="27:29" x14ac:dyDescent="0.25">
      <c r="AA55855"/>
      <c r="AB55855"/>
      <c r="AC55855"/>
    </row>
    <row r="55856" spans="27:29" x14ac:dyDescent="0.25">
      <c r="AA55856"/>
      <c r="AB55856"/>
      <c r="AC55856"/>
    </row>
    <row r="55857" spans="27:29" x14ac:dyDescent="0.25">
      <c r="AA55857"/>
      <c r="AB55857"/>
      <c r="AC55857"/>
    </row>
    <row r="55858" spans="27:29" x14ac:dyDescent="0.25">
      <c r="AA55858"/>
      <c r="AB55858"/>
      <c r="AC55858"/>
    </row>
    <row r="55859" spans="27:29" x14ac:dyDescent="0.25">
      <c r="AA55859"/>
      <c r="AB55859"/>
      <c r="AC55859"/>
    </row>
    <row r="55860" spans="27:29" x14ac:dyDescent="0.25">
      <c r="AA55860"/>
      <c r="AB55860"/>
      <c r="AC55860"/>
    </row>
    <row r="55861" spans="27:29" x14ac:dyDescent="0.25">
      <c r="AA55861"/>
      <c r="AB55861"/>
      <c r="AC55861"/>
    </row>
    <row r="55862" spans="27:29" x14ac:dyDescent="0.25">
      <c r="AA55862"/>
      <c r="AB55862"/>
      <c r="AC55862"/>
    </row>
    <row r="55863" spans="27:29" x14ac:dyDescent="0.25">
      <c r="AA55863"/>
      <c r="AB55863"/>
      <c r="AC55863"/>
    </row>
    <row r="55864" spans="27:29" x14ac:dyDescent="0.25">
      <c r="AA55864"/>
      <c r="AB55864"/>
      <c r="AC55864"/>
    </row>
    <row r="55865" spans="27:29" x14ac:dyDescent="0.25">
      <c r="AA55865"/>
      <c r="AB55865"/>
      <c r="AC55865"/>
    </row>
    <row r="55866" spans="27:29" x14ac:dyDescent="0.25">
      <c r="AA55866"/>
      <c r="AB55866"/>
      <c r="AC55866"/>
    </row>
    <row r="55867" spans="27:29" x14ac:dyDescent="0.25">
      <c r="AA55867"/>
      <c r="AB55867"/>
      <c r="AC55867"/>
    </row>
    <row r="55868" spans="27:29" x14ac:dyDescent="0.25">
      <c r="AA55868"/>
      <c r="AB55868"/>
      <c r="AC55868"/>
    </row>
    <row r="55869" spans="27:29" x14ac:dyDescent="0.25">
      <c r="AA55869"/>
      <c r="AB55869"/>
      <c r="AC55869"/>
    </row>
    <row r="55870" spans="27:29" x14ac:dyDescent="0.25">
      <c r="AA55870"/>
      <c r="AB55870"/>
      <c r="AC55870"/>
    </row>
    <row r="55871" spans="27:29" x14ac:dyDescent="0.25">
      <c r="AA55871"/>
      <c r="AB55871"/>
      <c r="AC55871"/>
    </row>
    <row r="55872" spans="27:29" x14ac:dyDescent="0.25">
      <c r="AA55872"/>
      <c r="AB55872"/>
      <c r="AC55872"/>
    </row>
    <row r="55873" spans="27:29" x14ac:dyDescent="0.25">
      <c r="AA55873"/>
      <c r="AB55873"/>
      <c r="AC55873"/>
    </row>
    <row r="55874" spans="27:29" x14ac:dyDescent="0.25">
      <c r="AA55874"/>
      <c r="AB55874"/>
      <c r="AC55874"/>
    </row>
    <row r="55875" spans="27:29" x14ac:dyDescent="0.25">
      <c r="AA55875"/>
      <c r="AB55875"/>
      <c r="AC55875"/>
    </row>
    <row r="55876" spans="27:29" x14ac:dyDescent="0.25">
      <c r="AA55876"/>
      <c r="AB55876"/>
      <c r="AC55876"/>
    </row>
    <row r="55877" spans="27:29" x14ac:dyDescent="0.25">
      <c r="AA55877"/>
      <c r="AB55877"/>
      <c r="AC55877"/>
    </row>
    <row r="55878" spans="27:29" x14ac:dyDescent="0.25">
      <c r="AA55878"/>
      <c r="AB55878"/>
      <c r="AC55878"/>
    </row>
    <row r="55879" spans="27:29" x14ac:dyDescent="0.25">
      <c r="AA55879"/>
      <c r="AB55879"/>
      <c r="AC55879"/>
    </row>
    <row r="55880" spans="27:29" x14ac:dyDescent="0.25">
      <c r="AA55880"/>
      <c r="AB55880"/>
      <c r="AC55880"/>
    </row>
    <row r="55881" spans="27:29" x14ac:dyDescent="0.25">
      <c r="AA55881"/>
      <c r="AB55881"/>
      <c r="AC55881"/>
    </row>
    <row r="55882" spans="27:29" x14ac:dyDescent="0.25">
      <c r="AA55882"/>
      <c r="AB55882"/>
      <c r="AC55882"/>
    </row>
    <row r="55883" spans="27:29" x14ac:dyDescent="0.25">
      <c r="AA55883"/>
      <c r="AB55883"/>
      <c r="AC55883"/>
    </row>
    <row r="55884" spans="27:29" x14ac:dyDescent="0.25">
      <c r="AA55884"/>
      <c r="AB55884"/>
      <c r="AC55884"/>
    </row>
    <row r="55885" spans="27:29" x14ac:dyDescent="0.25">
      <c r="AA55885"/>
      <c r="AB55885"/>
      <c r="AC55885"/>
    </row>
    <row r="55886" spans="27:29" x14ac:dyDescent="0.25">
      <c r="AA55886"/>
      <c r="AB55886"/>
      <c r="AC55886"/>
    </row>
    <row r="55887" spans="27:29" x14ac:dyDescent="0.25">
      <c r="AA55887"/>
      <c r="AB55887"/>
      <c r="AC55887"/>
    </row>
    <row r="55888" spans="27:29" x14ac:dyDescent="0.25">
      <c r="AA55888"/>
      <c r="AB55888"/>
      <c r="AC55888"/>
    </row>
    <row r="55889" spans="27:29" x14ac:dyDescent="0.25">
      <c r="AA55889"/>
      <c r="AB55889"/>
      <c r="AC55889"/>
    </row>
    <row r="55890" spans="27:29" x14ac:dyDescent="0.25">
      <c r="AA55890"/>
      <c r="AB55890"/>
      <c r="AC55890"/>
    </row>
    <row r="55891" spans="27:29" x14ac:dyDescent="0.25">
      <c r="AA55891"/>
      <c r="AB55891"/>
      <c r="AC55891"/>
    </row>
    <row r="55892" spans="27:29" x14ac:dyDescent="0.25">
      <c r="AA55892"/>
      <c r="AB55892"/>
      <c r="AC55892"/>
    </row>
    <row r="55893" spans="27:29" x14ac:dyDescent="0.25">
      <c r="AA55893"/>
      <c r="AB55893"/>
      <c r="AC55893"/>
    </row>
    <row r="55894" spans="27:29" x14ac:dyDescent="0.25">
      <c r="AA55894"/>
      <c r="AB55894"/>
      <c r="AC55894"/>
    </row>
    <row r="55895" spans="27:29" x14ac:dyDescent="0.25">
      <c r="AA55895"/>
      <c r="AB55895"/>
      <c r="AC55895"/>
    </row>
    <row r="55896" spans="27:29" x14ac:dyDescent="0.25">
      <c r="AA55896"/>
      <c r="AB55896"/>
      <c r="AC55896"/>
    </row>
    <row r="55897" spans="27:29" x14ac:dyDescent="0.25">
      <c r="AA55897"/>
      <c r="AB55897"/>
      <c r="AC55897"/>
    </row>
    <row r="55898" spans="27:29" x14ac:dyDescent="0.25">
      <c r="AA55898"/>
      <c r="AB55898"/>
      <c r="AC55898"/>
    </row>
    <row r="55899" spans="27:29" x14ac:dyDescent="0.25">
      <c r="AA55899"/>
      <c r="AB55899"/>
      <c r="AC55899"/>
    </row>
    <row r="55900" spans="27:29" x14ac:dyDescent="0.25">
      <c r="AA55900"/>
      <c r="AB55900"/>
      <c r="AC55900"/>
    </row>
    <row r="55901" spans="27:29" x14ac:dyDescent="0.25">
      <c r="AA55901"/>
      <c r="AB55901"/>
      <c r="AC55901"/>
    </row>
    <row r="55902" spans="27:29" x14ac:dyDescent="0.25">
      <c r="AA55902"/>
      <c r="AB55902"/>
      <c r="AC55902"/>
    </row>
    <row r="55903" spans="27:29" x14ac:dyDescent="0.25">
      <c r="AA55903"/>
      <c r="AB55903"/>
      <c r="AC55903"/>
    </row>
    <row r="55904" spans="27:29" x14ac:dyDescent="0.25">
      <c r="AA55904"/>
      <c r="AB55904"/>
      <c r="AC55904"/>
    </row>
    <row r="55905" spans="27:29" x14ac:dyDescent="0.25">
      <c r="AA55905"/>
      <c r="AB55905"/>
      <c r="AC55905"/>
    </row>
    <row r="55906" spans="27:29" x14ac:dyDescent="0.25">
      <c r="AA55906"/>
      <c r="AB55906"/>
      <c r="AC55906"/>
    </row>
    <row r="55907" spans="27:29" x14ac:dyDescent="0.25">
      <c r="AA55907"/>
      <c r="AB55907"/>
      <c r="AC55907"/>
    </row>
    <row r="55908" spans="27:29" x14ac:dyDescent="0.25">
      <c r="AA55908"/>
      <c r="AB55908"/>
      <c r="AC55908"/>
    </row>
    <row r="55909" spans="27:29" x14ac:dyDescent="0.25">
      <c r="AA55909"/>
      <c r="AB55909"/>
      <c r="AC55909"/>
    </row>
    <row r="55910" spans="27:29" x14ac:dyDescent="0.25">
      <c r="AA55910"/>
      <c r="AB55910"/>
      <c r="AC55910"/>
    </row>
    <row r="55911" spans="27:29" x14ac:dyDescent="0.25">
      <c r="AA55911"/>
      <c r="AB55911"/>
      <c r="AC55911"/>
    </row>
    <row r="55912" spans="27:29" x14ac:dyDescent="0.25">
      <c r="AA55912"/>
      <c r="AB55912"/>
      <c r="AC55912"/>
    </row>
    <row r="55913" spans="27:29" x14ac:dyDescent="0.25">
      <c r="AA55913"/>
      <c r="AB55913"/>
      <c r="AC55913"/>
    </row>
    <row r="55914" spans="27:29" x14ac:dyDescent="0.25">
      <c r="AA55914"/>
      <c r="AB55914"/>
      <c r="AC55914"/>
    </row>
    <row r="55915" spans="27:29" x14ac:dyDescent="0.25">
      <c r="AA55915"/>
      <c r="AB55915"/>
      <c r="AC55915"/>
    </row>
    <row r="55916" spans="27:29" x14ac:dyDescent="0.25">
      <c r="AA55916"/>
      <c r="AB55916"/>
      <c r="AC55916"/>
    </row>
    <row r="55917" spans="27:29" x14ac:dyDescent="0.25">
      <c r="AA55917"/>
      <c r="AB55917"/>
      <c r="AC55917"/>
    </row>
    <row r="55918" spans="27:29" x14ac:dyDescent="0.25">
      <c r="AA55918"/>
      <c r="AB55918"/>
      <c r="AC55918"/>
    </row>
    <row r="55919" spans="27:29" x14ac:dyDescent="0.25">
      <c r="AA55919"/>
      <c r="AB55919"/>
      <c r="AC55919"/>
    </row>
    <row r="55920" spans="27:29" x14ac:dyDescent="0.25">
      <c r="AA55920"/>
      <c r="AB55920"/>
      <c r="AC55920"/>
    </row>
    <row r="55921" spans="27:29" x14ac:dyDescent="0.25">
      <c r="AA55921"/>
      <c r="AB55921"/>
      <c r="AC55921"/>
    </row>
    <row r="55922" spans="27:29" x14ac:dyDescent="0.25">
      <c r="AA55922"/>
      <c r="AB55922"/>
      <c r="AC55922"/>
    </row>
    <row r="55923" spans="27:29" x14ac:dyDescent="0.25">
      <c r="AA55923"/>
      <c r="AB55923"/>
      <c r="AC55923"/>
    </row>
    <row r="55924" spans="27:29" x14ac:dyDescent="0.25">
      <c r="AA55924"/>
      <c r="AB55924"/>
      <c r="AC55924"/>
    </row>
    <row r="55925" spans="27:29" x14ac:dyDescent="0.25">
      <c r="AA55925"/>
      <c r="AB55925"/>
      <c r="AC55925"/>
    </row>
    <row r="55926" spans="27:29" x14ac:dyDescent="0.25">
      <c r="AA55926"/>
      <c r="AB55926"/>
      <c r="AC55926"/>
    </row>
    <row r="55927" spans="27:29" x14ac:dyDescent="0.25">
      <c r="AA55927"/>
      <c r="AB55927"/>
      <c r="AC55927"/>
    </row>
    <row r="55928" spans="27:29" x14ac:dyDescent="0.25">
      <c r="AA55928"/>
      <c r="AB55928"/>
      <c r="AC55928"/>
    </row>
    <row r="55929" spans="27:29" x14ac:dyDescent="0.25">
      <c r="AA55929"/>
      <c r="AB55929"/>
      <c r="AC55929"/>
    </row>
    <row r="55930" spans="27:29" x14ac:dyDescent="0.25">
      <c r="AA55930"/>
      <c r="AB55930"/>
      <c r="AC55930"/>
    </row>
    <row r="55931" spans="27:29" x14ac:dyDescent="0.25">
      <c r="AA55931"/>
      <c r="AB55931"/>
      <c r="AC55931"/>
    </row>
    <row r="55932" spans="27:29" x14ac:dyDescent="0.25">
      <c r="AA55932"/>
      <c r="AB55932"/>
      <c r="AC55932"/>
    </row>
    <row r="55933" spans="27:29" x14ac:dyDescent="0.25">
      <c r="AA55933"/>
      <c r="AB55933"/>
      <c r="AC55933"/>
    </row>
    <row r="55934" spans="27:29" x14ac:dyDescent="0.25">
      <c r="AA55934"/>
      <c r="AB55934"/>
      <c r="AC55934"/>
    </row>
    <row r="55935" spans="27:29" x14ac:dyDescent="0.25">
      <c r="AA55935"/>
      <c r="AB55935"/>
      <c r="AC55935"/>
    </row>
    <row r="55936" spans="27:29" x14ac:dyDescent="0.25">
      <c r="AA55936"/>
      <c r="AB55936"/>
      <c r="AC55936"/>
    </row>
    <row r="55937" spans="27:29" x14ac:dyDescent="0.25">
      <c r="AA55937"/>
      <c r="AB55937"/>
      <c r="AC55937"/>
    </row>
    <row r="55938" spans="27:29" x14ac:dyDescent="0.25">
      <c r="AA55938"/>
      <c r="AB55938"/>
      <c r="AC55938"/>
    </row>
    <row r="55939" spans="27:29" x14ac:dyDescent="0.25">
      <c r="AA55939"/>
      <c r="AB55939"/>
      <c r="AC55939"/>
    </row>
    <row r="55940" spans="27:29" x14ac:dyDescent="0.25">
      <c r="AA55940"/>
      <c r="AB55940"/>
      <c r="AC55940"/>
    </row>
    <row r="55941" spans="27:29" x14ac:dyDescent="0.25">
      <c r="AA55941"/>
      <c r="AB55941"/>
      <c r="AC55941"/>
    </row>
    <row r="55942" spans="27:29" x14ac:dyDescent="0.25">
      <c r="AA55942"/>
      <c r="AB55942"/>
      <c r="AC55942"/>
    </row>
    <row r="55943" spans="27:29" x14ac:dyDescent="0.25">
      <c r="AA55943"/>
      <c r="AB55943"/>
      <c r="AC55943"/>
    </row>
    <row r="55944" spans="27:29" x14ac:dyDescent="0.25">
      <c r="AA55944"/>
      <c r="AB55944"/>
      <c r="AC55944"/>
    </row>
    <row r="55945" spans="27:29" x14ac:dyDescent="0.25">
      <c r="AA55945"/>
      <c r="AB55945"/>
      <c r="AC55945"/>
    </row>
    <row r="55946" spans="27:29" x14ac:dyDescent="0.25">
      <c r="AA55946"/>
      <c r="AB55946"/>
      <c r="AC55946"/>
    </row>
    <row r="55947" spans="27:29" x14ac:dyDescent="0.25">
      <c r="AA55947"/>
      <c r="AB55947"/>
      <c r="AC55947"/>
    </row>
    <row r="55948" spans="27:29" x14ac:dyDescent="0.25">
      <c r="AA55948"/>
      <c r="AB55948"/>
      <c r="AC55948"/>
    </row>
    <row r="55949" spans="27:29" x14ac:dyDescent="0.25">
      <c r="AA55949"/>
      <c r="AB55949"/>
      <c r="AC55949"/>
    </row>
    <row r="55950" spans="27:29" x14ac:dyDescent="0.25">
      <c r="AA55950"/>
      <c r="AB55950"/>
      <c r="AC55950"/>
    </row>
    <row r="55951" spans="27:29" x14ac:dyDescent="0.25">
      <c r="AA55951"/>
      <c r="AB55951"/>
      <c r="AC55951"/>
    </row>
    <row r="55952" spans="27:29" x14ac:dyDescent="0.25">
      <c r="AA55952"/>
      <c r="AB55952"/>
      <c r="AC55952"/>
    </row>
    <row r="55953" spans="27:29" x14ac:dyDescent="0.25">
      <c r="AA55953"/>
      <c r="AB55953"/>
      <c r="AC55953"/>
    </row>
    <row r="55954" spans="27:29" x14ac:dyDescent="0.25">
      <c r="AA55954"/>
      <c r="AB55954"/>
      <c r="AC55954"/>
    </row>
    <row r="55955" spans="27:29" x14ac:dyDescent="0.25">
      <c r="AA55955"/>
      <c r="AB55955"/>
      <c r="AC55955"/>
    </row>
    <row r="55956" spans="27:29" x14ac:dyDescent="0.25">
      <c r="AA55956"/>
      <c r="AB55956"/>
      <c r="AC55956"/>
    </row>
    <row r="55957" spans="27:29" x14ac:dyDescent="0.25">
      <c r="AA55957"/>
      <c r="AB55957"/>
      <c r="AC55957"/>
    </row>
    <row r="55958" spans="27:29" x14ac:dyDescent="0.25">
      <c r="AA55958"/>
      <c r="AB55958"/>
      <c r="AC55958"/>
    </row>
    <row r="55959" spans="27:29" x14ac:dyDescent="0.25">
      <c r="AA55959"/>
      <c r="AB55959"/>
      <c r="AC55959"/>
    </row>
    <row r="55960" spans="27:29" x14ac:dyDescent="0.25">
      <c r="AA55960"/>
      <c r="AB55960"/>
      <c r="AC55960"/>
    </row>
    <row r="55961" spans="27:29" x14ac:dyDescent="0.25">
      <c r="AA55961"/>
      <c r="AB55961"/>
      <c r="AC55961"/>
    </row>
    <row r="55962" spans="27:29" x14ac:dyDescent="0.25">
      <c r="AA55962"/>
      <c r="AB55962"/>
      <c r="AC55962"/>
    </row>
    <row r="55963" spans="27:29" x14ac:dyDescent="0.25">
      <c r="AA55963"/>
      <c r="AB55963"/>
      <c r="AC55963"/>
    </row>
    <row r="55964" spans="27:29" x14ac:dyDescent="0.25">
      <c r="AA55964"/>
      <c r="AB55964"/>
      <c r="AC55964"/>
    </row>
    <row r="55965" spans="27:29" x14ac:dyDescent="0.25">
      <c r="AA55965"/>
      <c r="AB55965"/>
      <c r="AC55965"/>
    </row>
    <row r="55966" spans="27:29" x14ac:dyDescent="0.25">
      <c r="AA55966"/>
      <c r="AB55966"/>
      <c r="AC55966"/>
    </row>
    <row r="55967" spans="27:29" x14ac:dyDescent="0.25">
      <c r="AA55967"/>
      <c r="AB55967"/>
      <c r="AC55967"/>
    </row>
    <row r="55968" spans="27:29" x14ac:dyDescent="0.25">
      <c r="AA55968"/>
      <c r="AB55968"/>
      <c r="AC55968"/>
    </row>
    <row r="55969" spans="27:29" x14ac:dyDescent="0.25">
      <c r="AA55969"/>
      <c r="AB55969"/>
      <c r="AC55969"/>
    </row>
    <row r="55970" spans="27:29" x14ac:dyDescent="0.25">
      <c r="AA55970"/>
      <c r="AB55970"/>
      <c r="AC55970"/>
    </row>
    <row r="55971" spans="27:29" x14ac:dyDescent="0.25">
      <c r="AA55971"/>
      <c r="AB55971"/>
      <c r="AC55971"/>
    </row>
    <row r="55972" spans="27:29" x14ac:dyDescent="0.25">
      <c r="AA55972"/>
      <c r="AB55972"/>
      <c r="AC55972"/>
    </row>
    <row r="55973" spans="27:29" x14ac:dyDescent="0.25">
      <c r="AA55973"/>
      <c r="AB55973"/>
      <c r="AC55973"/>
    </row>
    <row r="55974" spans="27:29" x14ac:dyDescent="0.25">
      <c r="AA55974"/>
      <c r="AB55974"/>
      <c r="AC55974"/>
    </row>
    <row r="55975" spans="27:29" x14ac:dyDescent="0.25">
      <c r="AA55975"/>
      <c r="AB55975"/>
      <c r="AC55975"/>
    </row>
    <row r="55976" spans="27:29" x14ac:dyDescent="0.25">
      <c r="AA55976"/>
      <c r="AB55976"/>
      <c r="AC55976"/>
    </row>
    <row r="55977" spans="27:29" x14ac:dyDescent="0.25">
      <c r="AA55977"/>
      <c r="AB55977"/>
      <c r="AC55977"/>
    </row>
    <row r="55978" spans="27:29" x14ac:dyDescent="0.25">
      <c r="AA55978"/>
      <c r="AB55978"/>
      <c r="AC55978"/>
    </row>
    <row r="55979" spans="27:29" x14ac:dyDescent="0.25">
      <c r="AA55979"/>
      <c r="AB55979"/>
      <c r="AC55979"/>
    </row>
    <row r="55980" spans="27:29" x14ac:dyDescent="0.25">
      <c r="AA55980"/>
      <c r="AB55980"/>
      <c r="AC55980"/>
    </row>
    <row r="55981" spans="27:29" x14ac:dyDescent="0.25">
      <c r="AA55981"/>
      <c r="AB55981"/>
      <c r="AC55981"/>
    </row>
    <row r="55982" spans="27:29" x14ac:dyDescent="0.25">
      <c r="AA55982"/>
      <c r="AB55982"/>
      <c r="AC55982"/>
    </row>
    <row r="55983" spans="27:29" x14ac:dyDescent="0.25">
      <c r="AA55983"/>
      <c r="AB55983"/>
      <c r="AC55983"/>
    </row>
    <row r="55984" spans="27:29" x14ac:dyDescent="0.25">
      <c r="AA55984"/>
      <c r="AB55984"/>
      <c r="AC55984"/>
    </row>
    <row r="55985" spans="27:29" x14ac:dyDescent="0.25">
      <c r="AA55985"/>
      <c r="AB55985"/>
      <c r="AC55985"/>
    </row>
    <row r="55986" spans="27:29" x14ac:dyDescent="0.25">
      <c r="AA55986"/>
      <c r="AB55986"/>
      <c r="AC55986"/>
    </row>
    <row r="55987" spans="27:29" x14ac:dyDescent="0.25">
      <c r="AA55987"/>
      <c r="AB55987"/>
      <c r="AC55987"/>
    </row>
    <row r="55988" spans="27:29" x14ac:dyDescent="0.25">
      <c r="AA55988"/>
      <c r="AB55988"/>
      <c r="AC55988"/>
    </row>
    <row r="55989" spans="27:29" x14ac:dyDescent="0.25">
      <c r="AA55989"/>
      <c r="AB55989"/>
      <c r="AC55989"/>
    </row>
    <row r="55990" spans="27:29" x14ac:dyDescent="0.25">
      <c r="AA55990"/>
      <c r="AB55990"/>
      <c r="AC55990"/>
    </row>
    <row r="55991" spans="27:29" x14ac:dyDescent="0.25">
      <c r="AA55991"/>
      <c r="AB55991"/>
      <c r="AC55991"/>
    </row>
    <row r="55992" spans="27:29" x14ac:dyDescent="0.25">
      <c r="AA55992"/>
      <c r="AB55992"/>
      <c r="AC55992"/>
    </row>
    <row r="55993" spans="27:29" x14ac:dyDescent="0.25">
      <c r="AA55993"/>
      <c r="AB55993"/>
      <c r="AC55993"/>
    </row>
    <row r="55994" spans="27:29" x14ac:dyDescent="0.25">
      <c r="AA55994"/>
      <c r="AB55994"/>
      <c r="AC55994"/>
    </row>
    <row r="55995" spans="27:29" x14ac:dyDescent="0.25">
      <c r="AA55995"/>
      <c r="AB55995"/>
      <c r="AC55995"/>
    </row>
    <row r="55996" spans="27:29" x14ac:dyDescent="0.25">
      <c r="AA55996"/>
      <c r="AB55996"/>
      <c r="AC55996"/>
    </row>
    <row r="55997" spans="27:29" x14ac:dyDescent="0.25">
      <c r="AA55997"/>
      <c r="AB55997"/>
      <c r="AC55997"/>
    </row>
    <row r="55998" spans="27:29" x14ac:dyDescent="0.25">
      <c r="AA55998"/>
      <c r="AB55998"/>
      <c r="AC55998"/>
    </row>
    <row r="55999" spans="27:29" x14ac:dyDescent="0.25">
      <c r="AA55999"/>
      <c r="AB55999"/>
      <c r="AC55999"/>
    </row>
    <row r="56000" spans="27:29" x14ac:dyDescent="0.25">
      <c r="AA56000"/>
      <c r="AB56000"/>
      <c r="AC56000"/>
    </row>
    <row r="56001" spans="27:29" x14ac:dyDescent="0.25">
      <c r="AA56001"/>
      <c r="AB56001"/>
      <c r="AC56001"/>
    </row>
    <row r="56002" spans="27:29" x14ac:dyDescent="0.25">
      <c r="AA56002"/>
      <c r="AB56002"/>
      <c r="AC56002"/>
    </row>
    <row r="56003" spans="27:29" x14ac:dyDescent="0.25">
      <c r="AA56003"/>
      <c r="AB56003"/>
      <c r="AC56003"/>
    </row>
    <row r="56004" spans="27:29" x14ac:dyDescent="0.25">
      <c r="AA56004"/>
      <c r="AB56004"/>
      <c r="AC56004"/>
    </row>
    <row r="56005" spans="27:29" x14ac:dyDescent="0.25">
      <c r="AA56005"/>
      <c r="AB56005"/>
      <c r="AC56005"/>
    </row>
    <row r="56006" spans="27:29" x14ac:dyDescent="0.25">
      <c r="AA56006"/>
      <c r="AB56006"/>
      <c r="AC56006"/>
    </row>
    <row r="56007" spans="27:29" x14ac:dyDescent="0.25">
      <c r="AA56007"/>
      <c r="AB56007"/>
      <c r="AC56007"/>
    </row>
    <row r="56008" spans="27:29" x14ac:dyDescent="0.25">
      <c r="AA56008"/>
      <c r="AB56008"/>
      <c r="AC56008"/>
    </row>
    <row r="56009" spans="27:29" x14ac:dyDescent="0.25">
      <c r="AA56009"/>
      <c r="AB56009"/>
      <c r="AC56009"/>
    </row>
    <row r="56010" spans="27:29" x14ac:dyDescent="0.25">
      <c r="AA56010"/>
      <c r="AB56010"/>
      <c r="AC56010"/>
    </row>
    <row r="56011" spans="27:29" x14ac:dyDescent="0.25">
      <c r="AA56011"/>
      <c r="AB56011"/>
      <c r="AC56011"/>
    </row>
    <row r="56012" spans="27:29" x14ac:dyDescent="0.25">
      <c r="AA56012"/>
      <c r="AB56012"/>
      <c r="AC56012"/>
    </row>
    <row r="56013" spans="27:29" x14ac:dyDescent="0.25">
      <c r="AA56013"/>
      <c r="AB56013"/>
      <c r="AC56013"/>
    </row>
    <row r="56014" spans="27:29" x14ac:dyDescent="0.25">
      <c r="AA56014"/>
      <c r="AB56014"/>
      <c r="AC56014"/>
    </row>
    <row r="56015" spans="27:29" x14ac:dyDescent="0.25">
      <c r="AA56015"/>
      <c r="AB56015"/>
      <c r="AC56015"/>
    </row>
    <row r="56016" spans="27:29" x14ac:dyDescent="0.25">
      <c r="AA56016"/>
      <c r="AB56016"/>
      <c r="AC56016"/>
    </row>
    <row r="56017" spans="27:29" x14ac:dyDescent="0.25">
      <c r="AA56017"/>
      <c r="AB56017"/>
      <c r="AC56017"/>
    </row>
    <row r="56018" spans="27:29" x14ac:dyDescent="0.25">
      <c r="AA56018"/>
      <c r="AB56018"/>
      <c r="AC56018"/>
    </row>
    <row r="56019" spans="27:29" x14ac:dyDescent="0.25">
      <c r="AA56019"/>
      <c r="AB56019"/>
      <c r="AC56019"/>
    </row>
    <row r="56020" spans="27:29" x14ac:dyDescent="0.25">
      <c r="AA56020"/>
      <c r="AB56020"/>
      <c r="AC56020"/>
    </row>
    <row r="56021" spans="27:29" x14ac:dyDescent="0.25">
      <c r="AA56021"/>
      <c r="AB56021"/>
      <c r="AC56021"/>
    </row>
    <row r="56022" spans="27:29" x14ac:dyDescent="0.25">
      <c r="AA56022"/>
      <c r="AB56022"/>
      <c r="AC56022"/>
    </row>
    <row r="56023" spans="27:29" x14ac:dyDescent="0.25">
      <c r="AA56023"/>
      <c r="AB56023"/>
      <c r="AC56023"/>
    </row>
    <row r="56024" spans="27:29" x14ac:dyDescent="0.25">
      <c r="AA56024"/>
      <c r="AB56024"/>
      <c r="AC56024"/>
    </row>
    <row r="56025" spans="27:29" x14ac:dyDescent="0.25">
      <c r="AA56025"/>
      <c r="AB56025"/>
      <c r="AC56025"/>
    </row>
    <row r="56026" spans="27:29" x14ac:dyDescent="0.25">
      <c r="AA56026"/>
      <c r="AB56026"/>
      <c r="AC56026"/>
    </row>
    <row r="56027" spans="27:29" x14ac:dyDescent="0.25">
      <c r="AA56027"/>
      <c r="AB56027"/>
      <c r="AC56027"/>
    </row>
    <row r="56028" spans="27:29" x14ac:dyDescent="0.25">
      <c r="AA56028"/>
      <c r="AB56028"/>
      <c r="AC56028"/>
    </row>
    <row r="56029" spans="27:29" x14ac:dyDescent="0.25">
      <c r="AA56029"/>
      <c r="AB56029"/>
      <c r="AC56029"/>
    </row>
    <row r="56030" spans="27:29" x14ac:dyDescent="0.25">
      <c r="AA56030"/>
      <c r="AB56030"/>
      <c r="AC56030"/>
    </row>
    <row r="56031" spans="27:29" x14ac:dyDescent="0.25">
      <c r="AA56031"/>
      <c r="AB56031"/>
      <c r="AC56031"/>
    </row>
    <row r="56032" spans="27:29" x14ac:dyDescent="0.25">
      <c r="AA56032"/>
      <c r="AB56032"/>
      <c r="AC56032"/>
    </row>
    <row r="56033" spans="27:29" x14ac:dyDescent="0.25">
      <c r="AA56033"/>
      <c r="AB56033"/>
      <c r="AC56033"/>
    </row>
    <row r="56034" spans="27:29" x14ac:dyDescent="0.25">
      <c r="AA56034"/>
      <c r="AB56034"/>
      <c r="AC56034"/>
    </row>
    <row r="56035" spans="27:29" x14ac:dyDescent="0.25">
      <c r="AA56035"/>
      <c r="AB56035"/>
      <c r="AC56035"/>
    </row>
    <row r="56036" spans="27:29" x14ac:dyDescent="0.25">
      <c r="AA56036"/>
      <c r="AB56036"/>
      <c r="AC56036"/>
    </row>
    <row r="56037" spans="27:29" x14ac:dyDescent="0.25">
      <c r="AA56037"/>
      <c r="AB56037"/>
      <c r="AC56037"/>
    </row>
    <row r="56038" spans="27:29" x14ac:dyDescent="0.25">
      <c r="AA56038"/>
      <c r="AB56038"/>
      <c r="AC56038"/>
    </row>
    <row r="56039" spans="27:29" x14ac:dyDescent="0.25">
      <c r="AA56039"/>
      <c r="AB56039"/>
      <c r="AC56039"/>
    </row>
    <row r="56040" spans="27:29" x14ac:dyDescent="0.25">
      <c r="AA56040"/>
      <c r="AB56040"/>
      <c r="AC56040"/>
    </row>
    <row r="56041" spans="27:29" x14ac:dyDescent="0.25">
      <c r="AA56041"/>
      <c r="AB56041"/>
      <c r="AC56041"/>
    </row>
    <row r="56042" spans="27:29" x14ac:dyDescent="0.25">
      <c r="AA56042"/>
      <c r="AB56042"/>
      <c r="AC56042"/>
    </row>
    <row r="56043" spans="27:29" x14ac:dyDescent="0.25">
      <c r="AA56043"/>
      <c r="AB56043"/>
      <c r="AC56043"/>
    </row>
    <row r="56044" spans="27:29" x14ac:dyDescent="0.25">
      <c r="AA56044"/>
      <c r="AB56044"/>
      <c r="AC56044"/>
    </row>
    <row r="56045" spans="27:29" x14ac:dyDescent="0.25">
      <c r="AA56045"/>
      <c r="AB56045"/>
      <c r="AC56045"/>
    </row>
    <row r="56046" spans="27:29" x14ac:dyDescent="0.25">
      <c r="AA56046"/>
      <c r="AB56046"/>
      <c r="AC56046"/>
    </row>
    <row r="56047" spans="27:29" x14ac:dyDescent="0.25">
      <c r="AA56047"/>
      <c r="AB56047"/>
      <c r="AC56047"/>
    </row>
    <row r="56048" spans="27:29" x14ac:dyDescent="0.25">
      <c r="AA56048"/>
      <c r="AB56048"/>
      <c r="AC56048"/>
    </row>
    <row r="56049" spans="27:29" x14ac:dyDescent="0.25">
      <c r="AA56049"/>
      <c r="AB56049"/>
      <c r="AC56049"/>
    </row>
    <row r="56050" spans="27:29" x14ac:dyDescent="0.25">
      <c r="AA56050"/>
      <c r="AB56050"/>
      <c r="AC56050"/>
    </row>
    <row r="56051" spans="27:29" x14ac:dyDescent="0.25">
      <c r="AA56051"/>
      <c r="AB56051"/>
      <c r="AC56051"/>
    </row>
    <row r="56052" spans="27:29" x14ac:dyDescent="0.25">
      <c r="AA56052"/>
      <c r="AB56052"/>
      <c r="AC56052"/>
    </row>
    <row r="56053" spans="27:29" x14ac:dyDescent="0.25">
      <c r="AA56053"/>
      <c r="AB56053"/>
      <c r="AC56053"/>
    </row>
    <row r="56054" spans="27:29" x14ac:dyDescent="0.25">
      <c r="AA56054"/>
      <c r="AB56054"/>
      <c r="AC56054"/>
    </row>
    <row r="56055" spans="27:29" x14ac:dyDescent="0.25">
      <c r="AA56055"/>
      <c r="AB56055"/>
      <c r="AC56055"/>
    </row>
    <row r="56056" spans="27:29" x14ac:dyDescent="0.25">
      <c r="AA56056"/>
      <c r="AB56056"/>
      <c r="AC56056"/>
    </row>
    <row r="56057" spans="27:29" x14ac:dyDescent="0.25">
      <c r="AA56057"/>
      <c r="AB56057"/>
      <c r="AC56057"/>
    </row>
    <row r="56058" spans="27:29" x14ac:dyDescent="0.25">
      <c r="AA56058"/>
      <c r="AB56058"/>
      <c r="AC56058"/>
    </row>
    <row r="56059" spans="27:29" x14ac:dyDescent="0.25">
      <c r="AA56059"/>
      <c r="AB56059"/>
      <c r="AC56059"/>
    </row>
    <row r="56060" spans="27:29" x14ac:dyDescent="0.25">
      <c r="AA56060"/>
      <c r="AB56060"/>
      <c r="AC56060"/>
    </row>
    <row r="56061" spans="27:29" x14ac:dyDescent="0.25">
      <c r="AA56061"/>
      <c r="AB56061"/>
      <c r="AC56061"/>
    </row>
    <row r="56062" spans="27:29" x14ac:dyDescent="0.25">
      <c r="AA56062"/>
      <c r="AB56062"/>
      <c r="AC56062"/>
    </row>
    <row r="56063" spans="27:29" x14ac:dyDescent="0.25">
      <c r="AA56063"/>
      <c r="AB56063"/>
      <c r="AC56063"/>
    </row>
    <row r="56064" spans="27:29" x14ac:dyDescent="0.25">
      <c r="AA56064"/>
      <c r="AB56064"/>
      <c r="AC56064"/>
    </row>
    <row r="56065" spans="27:29" x14ac:dyDescent="0.25">
      <c r="AA56065"/>
      <c r="AB56065"/>
      <c r="AC56065"/>
    </row>
    <row r="56066" spans="27:29" x14ac:dyDescent="0.25">
      <c r="AA56066"/>
      <c r="AB56066"/>
      <c r="AC56066"/>
    </row>
    <row r="56067" spans="27:29" x14ac:dyDescent="0.25">
      <c r="AA56067"/>
      <c r="AB56067"/>
      <c r="AC56067"/>
    </row>
    <row r="56068" spans="27:29" x14ac:dyDescent="0.25">
      <c r="AA56068"/>
      <c r="AB56068"/>
      <c r="AC56068"/>
    </row>
    <row r="56069" spans="27:29" x14ac:dyDescent="0.25">
      <c r="AA56069"/>
      <c r="AB56069"/>
      <c r="AC56069"/>
    </row>
    <row r="56070" spans="27:29" x14ac:dyDescent="0.25">
      <c r="AA56070"/>
      <c r="AB56070"/>
      <c r="AC56070"/>
    </row>
    <row r="56071" spans="27:29" x14ac:dyDescent="0.25">
      <c r="AA56071"/>
      <c r="AB56071"/>
      <c r="AC56071"/>
    </row>
    <row r="56072" spans="27:29" x14ac:dyDescent="0.25">
      <c r="AA56072"/>
      <c r="AB56072"/>
      <c r="AC56072"/>
    </row>
    <row r="56073" spans="27:29" x14ac:dyDescent="0.25">
      <c r="AA56073"/>
      <c r="AB56073"/>
      <c r="AC56073"/>
    </row>
    <row r="56074" spans="27:29" x14ac:dyDescent="0.25">
      <c r="AA56074"/>
      <c r="AB56074"/>
      <c r="AC56074"/>
    </row>
    <row r="56075" spans="27:29" x14ac:dyDescent="0.25">
      <c r="AA56075"/>
      <c r="AB56075"/>
      <c r="AC56075"/>
    </row>
    <row r="56076" spans="27:29" x14ac:dyDescent="0.25">
      <c r="AA56076"/>
      <c r="AB56076"/>
      <c r="AC56076"/>
    </row>
    <row r="56077" spans="27:29" x14ac:dyDescent="0.25">
      <c r="AA56077"/>
      <c r="AB56077"/>
      <c r="AC56077"/>
    </row>
    <row r="56078" spans="27:29" x14ac:dyDescent="0.25">
      <c r="AA56078"/>
      <c r="AB56078"/>
      <c r="AC56078"/>
    </row>
    <row r="56079" spans="27:29" x14ac:dyDescent="0.25">
      <c r="AA56079"/>
      <c r="AB56079"/>
      <c r="AC56079"/>
    </row>
    <row r="56080" spans="27:29" x14ac:dyDescent="0.25">
      <c r="AA56080"/>
      <c r="AB56080"/>
      <c r="AC56080"/>
    </row>
    <row r="56081" spans="27:29" x14ac:dyDescent="0.25">
      <c r="AA56081"/>
      <c r="AB56081"/>
      <c r="AC56081"/>
    </row>
    <row r="56082" spans="27:29" x14ac:dyDescent="0.25">
      <c r="AA56082"/>
      <c r="AB56082"/>
      <c r="AC56082"/>
    </row>
    <row r="56083" spans="27:29" x14ac:dyDescent="0.25">
      <c r="AA56083"/>
      <c r="AB56083"/>
      <c r="AC56083"/>
    </row>
    <row r="56084" spans="27:29" x14ac:dyDescent="0.25">
      <c r="AA56084"/>
      <c r="AB56084"/>
      <c r="AC56084"/>
    </row>
    <row r="56085" spans="27:29" x14ac:dyDescent="0.25">
      <c r="AA56085"/>
      <c r="AB56085"/>
      <c r="AC56085"/>
    </row>
    <row r="56086" spans="27:29" x14ac:dyDescent="0.25">
      <c r="AA56086"/>
      <c r="AB56086"/>
      <c r="AC56086"/>
    </row>
    <row r="56087" spans="27:29" x14ac:dyDescent="0.25">
      <c r="AA56087"/>
      <c r="AB56087"/>
      <c r="AC56087"/>
    </row>
    <row r="56088" spans="27:29" x14ac:dyDescent="0.25">
      <c r="AA56088"/>
      <c r="AB56088"/>
      <c r="AC56088"/>
    </row>
    <row r="56089" spans="27:29" x14ac:dyDescent="0.25">
      <c r="AA56089"/>
      <c r="AB56089"/>
      <c r="AC56089"/>
    </row>
    <row r="56090" spans="27:29" x14ac:dyDescent="0.25">
      <c r="AA56090"/>
      <c r="AB56090"/>
      <c r="AC56090"/>
    </row>
    <row r="56091" spans="27:29" x14ac:dyDescent="0.25">
      <c r="AA56091"/>
      <c r="AB56091"/>
      <c r="AC56091"/>
    </row>
    <row r="56092" spans="27:29" x14ac:dyDescent="0.25">
      <c r="AA56092"/>
      <c r="AB56092"/>
      <c r="AC56092"/>
    </row>
    <row r="56093" spans="27:29" x14ac:dyDescent="0.25">
      <c r="AA56093"/>
      <c r="AB56093"/>
      <c r="AC56093"/>
    </row>
    <row r="56094" spans="27:29" x14ac:dyDescent="0.25">
      <c r="AA56094"/>
      <c r="AB56094"/>
      <c r="AC56094"/>
    </row>
    <row r="56095" spans="27:29" x14ac:dyDescent="0.25">
      <c r="AA56095"/>
      <c r="AB56095"/>
      <c r="AC56095"/>
    </row>
    <row r="56096" spans="27:29" x14ac:dyDescent="0.25">
      <c r="AA56096"/>
      <c r="AB56096"/>
      <c r="AC56096"/>
    </row>
    <row r="56097" spans="27:29" x14ac:dyDescent="0.25">
      <c r="AA56097"/>
      <c r="AB56097"/>
      <c r="AC56097"/>
    </row>
    <row r="56098" spans="27:29" x14ac:dyDescent="0.25">
      <c r="AA56098"/>
      <c r="AB56098"/>
      <c r="AC56098"/>
    </row>
    <row r="56099" spans="27:29" x14ac:dyDescent="0.25">
      <c r="AA56099"/>
      <c r="AB56099"/>
      <c r="AC56099"/>
    </row>
    <row r="56100" spans="27:29" x14ac:dyDescent="0.25">
      <c r="AA56100"/>
      <c r="AB56100"/>
      <c r="AC56100"/>
    </row>
    <row r="56101" spans="27:29" x14ac:dyDescent="0.25">
      <c r="AA56101"/>
      <c r="AB56101"/>
      <c r="AC56101"/>
    </row>
    <row r="56102" spans="27:29" x14ac:dyDescent="0.25">
      <c r="AA56102"/>
      <c r="AB56102"/>
      <c r="AC56102"/>
    </row>
    <row r="56103" spans="27:29" x14ac:dyDescent="0.25">
      <c r="AA56103"/>
      <c r="AB56103"/>
      <c r="AC56103"/>
    </row>
    <row r="56104" spans="27:29" x14ac:dyDescent="0.25">
      <c r="AA56104"/>
      <c r="AB56104"/>
      <c r="AC56104"/>
    </row>
    <row r="56105" spans="27:29" x14ac:dyDescent="0.25">
      <c r="AA56105"/>
      <c r="AB56105"/>
      <c r="AC56105"/>
    </row>
    <row r="56106" spans="27:29" x14ac:dyDescent="0.25">
      <c r="AA56106"/>
      <c r="AB56106"/>
      <c r="AC56106"/>
    </row>
    <row r="56107" spans="27:29" x14ac:dyDescent="0.25">
      <c r="AA56107"/>
      <c r="AB56107"/>
      <c r="AC56107"/>
    </row>
    <row r="56108" spans="27:29" x14ac:dyDescent="0.25">
      <c r="AA56108"/>
      <c r="AB56108"/>
      <c r="AC56108"/>
    </row>
    <row r="56109" spans="27:29" x14ac:dyDescent="0.25">
      <c r="AA56109"/>
      <c r="AB56109"/>
      <c r="AC56109"/>
    </row>
    <row r="56110" spans="27:29" x14ac:dyDescent="0.25">
      <c r="AA56110"/>
      <c r="AB56110"/>
      <c r="AC56110"/>
    </row>
    <row r="56111" spans="27:29" x14ac:dyDescent="0.25">
      <c r="AA56111"/>
      <c r="AB56111"/>
      <c r="AC56111"/>
    </row>
    <row r="56112" spans="27:29" x14ac:dyDescent="0.25">
      <c r="AA56112"/>
      <c r="AB56112"/>
      <c r="AC56112"/>
    </row>
    <row r="56113" spans="27:29" x14ac:dyDescent="0.25">
      <c r="AA56113"/>
      <c r="AB56113"/>
      <c r="AC56113"/>
    </row>
    <row r="56114" spans="27:29" x14ac:dyDescent="0.25">
      <c r="AA56114"/>
      <c r="AB56114"/>
      <c r="AC56114"/>
    </row>
    <row r="56115" spans="27:29" x14ac:dyDescent="0.25">
      <c r="AA56115"/>
      <c r="AB56115"/>
      <c r="AC56115"/>
    </row>
    <row r="56116" spans="27:29" x14ac:dyDescent="0.25">
      <c r="AA56116"/>
      <c r="AB56116"/>
      <c r="AC56116"/>
    </row>
    <row r="56117" spans="27:29" x14ac:dyDescent="0.25">
      <c r="AA56117"/>
      <c r="AB56117"/>
      <c r="AC56117"/>
    </row>
    <row r="56118" spans="27:29" x14ac:dyDescent="0.25">
      <c r="AA56118"/>
      <c r="AB56118"/>
      <c r="AC56118"/>
    </row>
    <row r="56119" spans="27:29" x14ac:dyDescent="0.25">
      <c r="AA56119"/>
      <c r="AB56119"/>
      <c r="AC56119"/>
    </row>
    <row r="56120" spans="27:29" x14ac:dyDescent="0.25">
      <c r="AA56120"/>
      <c r="AB56120"/>
      <c r="AC56120"/>
    </row>
    <row r="56121" spans="27:29" x14ac:dyDescent="0.25">
      <c r="AA56121"/>
      <c r="AB56121"/>
      <c r="AC56121"/>
    </row>
    <row r="56122" spans="27:29" x14ac:dyDescent="0.25">
      <c r="AA56122"/>
      <c r="AB56122"/>
      <c r="AC56122"/>
    </row>
    <row r="56123" spans="27:29" x14ac:dyDescent="0.25">
      <c r="AA56123"/>
      <c r="AB56123"/>
      <c r="AC56123"/>
    </row>
    <row r="56124" spans="27:29" x14ac:dyDescent="0.25">
      <c r="AA56124"/>
      <c r="AB56124"/>
      <c r="AC56124"/>
    </row>
    <row r="56125" spans="27:29" x14ac:dyDescent="0.25">
      <c r="AA56125"/>
      <c r="AB56125"/>
      <c r="AC56125"/>
    </row>
    <row r="56126" spans="27:29" x14ac:dyDescent="0.25">
      <c r="AA56126"/>
      <c r="AB56126"/>
      <c r="AC56126"/>
    </row>
    <row r="56127" spans="27:29" x14ac:dyDescent="0.25">
      <c r="AA56127"/>
      <c r="AB56127"/>
      <c r="AC56127"/>
    </row>
    <row r="56128" spans="27:29" x14ac:dyDescent="0.25">
      <c r="AA56128"/>
      <c r="AB56128"/>
      <c r="AC56128"/>
    </row>
    <row r="56129" spans="27:29" x14ac:dyDescent="0.25">
      <c r="AA56129"/>
      <c r="AB56129"/>
      <c r="AC56129"/>
    </row>
    <row r="56130" spans="27:29" x14ac:dyDescent="0.25">
      <c r="AA56130"/>
      <c r="AB56130"/>
      <c r="AC56130"/>
    </row>
    <row r="56131" spans="27:29" x14ac:dyDescent="0.25">
      <c r="AA56131"/>
      <c r="AB56131"/>
      <c r="AC56131"/>
    </row>
    <row r="56132" spans="27:29" x14ac:dyDescent="0.25">
      <c r="AA56132"/>
      <c r="AB56132"/>
      <c r="AC56132"/>
    </row>
    <row r="56133" spans="27:29" x14ac:dyDescent="0.25">
      <c r="AA56133"/>
      <c r="AB56133"/>
      <c r="AC56133"/>
    </row>
    <row r="56134" spans="27:29" x14ac:dyDescent="0.25">
      <c r="AA56134"/>
      <c r="AB56134"/>
      <c r="AC56134"/>
    </row>
    <row r="56135" spans="27:29" x14ac:dyDescent="0.25">
      <c r="AA56135"/>
      <c r="AB56135"/>
      <c r="AC56135"/>
    </row>
    <row r="56136" spans="27:29" x14ac:dyDescent="0.25">
      <c r="AA56136"/>
      <c r="AB56136"/>
      <c r="AC56136"/>
    </row>
    <row r="56137" spans="27:29" x14ac:dyDescent="0.25">
      <c r="AA56137"/>
      <c r="AB56137"/>
      <c r="AC56137"/>
    </row>
    <row r="56138" spans="27:29" x14ac:dyDescent="0.25">
      <c r="AA56138"/>
      <c r="AB56138"/>
      <c r="AC56138"/>
    </row>
    <row r="56139" spans="27:29" x14ac:dyDescent="0.25">
      <c r="AA56139"/>
      <c r="AB56139"/>
      <c r="AC56139"/>
    </row>
    <row r="56140" spans="27:29" x14ac:dyDescent="0.25">
      <c r="AA56140"/>
      <c r="AB56140"/>
      <c r="AC56140"/>
    </row>
    <row r="56141" spans="27:29" x14ac:dyDescent="0.25">
      <c r="AA56141"/>
      <c r="AB56141"/>
      <c r="AC56141"/>
    </row>
    <row r="56142" spans="27:29" x14ac:dyDescent="0.25">
      <c r="AA56142"/>
      <c r="AB56142"/>
      <c r="AC56142"/>
    </row>
    <row r="56143" spans="27:29" x14ac:dyDescent="0.25">
      <c r="AA56143"/>
      <c r="AB56143"/>
      <c r="AC56143"/>
    </row>
    <row r="56144" spans="27:29" x14ac:dyDescent="0.25">
      <c r="AA56144"/>
      <c r="AB56144"/>
      <c r="AC56144"/>
    </row>
    <row r="56145" spans="27:29" x14ac:dyDescent="0.25">
      <c r="AA56145"/>
      <c r="AB56145"/>
      <c r="AC56145"/>
    </row>
    <row r="56146" spans="27:29" x14ac:dyDescent="0.25">
      <c r="AA56146"/>
      <c r="AB56146"/>
      <c r="AC56146"/>
    </row>
    <row r="56147" spans="27:29" x14ac:dyDescent="0.25">
      <c r="AA56147"/>
      <c r="AB56147"/>
      <c r="AC56147"/>
    </row>
    <row r="56148" spans="27:29" x14ac:dyDescent="0.25">
      <c r="AA56148"/>
      <c r="AB56148"/>
      <c r="AC56148"/>
    </row>
    <row r="56149" spans="27:29" x14ac:dyDescent="0.25">
      <c r="AA56149"/>
      <c r="AB56149"/>
      <c r="AC56149"/>
    </row>
    <row r="56150" spans="27:29" x14ac:dyDescent="0.25">
      <c r="AA56150"/>
      <c r="AB56150"/>
      <c r="AC56150"/>
    </row>
    <row r="56151" spans="27:29" x14ac:dyDescent="0.25">
      <c r="AA56151"/>
      <c r="AB56151"/>
      <c r="AC56151"/>
    </row>
    <row r="56152" spans="27:29" x14ac:dyDescent="0.25">
      <c r="AA56152"/>
      <c r="AB56152"/>
      <c r="AC56152"/>
    </row>
    <row r="56153" spans="27:29" x14ac:dyDescent="0.25">
      <c r="AA56153"/>
      <c r="AB56153"/>
      <c r="AC56153"/>
    </row>
    <row r="56154" spans="27:29" x14ac:dyDescent="0.25">
      <c r="AA56154"/>
      <c r="AB56154"/>
      <c r="AC56154"/>
    </row>
    <row r="56155" spans="27:29" x14ac:dyDescent="0.25">
      <c r="AA56155"/>
      <c r="AB56155"/>
      <c r="AC56155"/>
    </row>
    <row r="56156" spans="27:29" x14ac:dyDescent="0.25">
      <c r="AA56156"/>
      <c r="AB56156"/>
      <c r="AC56156"/>
    </row>
    <row r="56157" spans="27:29" x14ac:dyDescent="0.25">
      <c r="AA56157"/>
      <c r="AB56157"/>
      <c r="AC56157"/>
    </row>
    <row r="56158" spans="27:29" x14ac:dyDescent="0.25">
      <c r="AA56158"/>
      <c r="AB56158"/>
      <c r="AC56158"/>
    </row>
    <row r="56159" spans="27:29" x14ac:dyDescent="0.25">
      <c r="AA56159"/>
      <c r="AB56159"/>
      <c r="AC56159"/>
    </row>
    <row r="56160" spans="27:29" x14ac:dyDescent="0.25">
      <c r="AA56160"/>
      <c r="AB56160"/>
      <c r="AC56160"/>
    </row>
    <row r="56161" spans="27:29" x14ac:dyDescent="0.25">
      <c r="AA56161"/>
      <c r="AB56161"/>
      <c r="AC56161"/>
    </row>
    <row r="56162" spans="27:29" x14ac:dyDescent="0.25">
      <c r="AA56162"/>
      <c r="AB56162"/>
      <c r="AC56162"/>
    </row>
    <row r="56163" spans="27:29" x14ac:dyDescent="0.25">
      <c r="AA56163"/>
      <c r="AB56163"/>
      <c r="AC56163"/>
    </row>
    <row r="56164" spans="27:29" x14ac:dyDescent="0.25">
      <c r="AA56164"/>
      <c r="AB56164"/>
      <c r="AC56164"/>
    </row>
    <row r="56165" spans="27:29" x14ac:dyDescent="0.25">
      <c r="AA56165"/>
      <c r="AB56165"/>
      <c r="AC56165"/>
    </row>
    <row r="56166" spans="27:29" x14ac:dyDescent="0.25">
      <c r="AA56166"/>
      <c r="AB56166"/>
      <c r="AC56166"/>
    </row>
    <row r="56167" spans="27:29" x14ac:dyDescent="0.25">
      <c r="AA56167"/>
      <c r="AB56167"/>
      <c r="AC56167"/>
    </row>
    <row r="56168" spans="27:29" x14ac:dyDescent="0.25">
      <c r="AA56168"/>
      <c r="AB56168"/>
      <c r="AC56168"/>
    </row>
    <row r="56169" spans="27:29" x14ac:dyDescent="0.25">
      <c r="AA56169"/>
      <c r="AB56169"/>
      <c r="AC56169"/>
    </row>
    <row r="56170" spans="27:29" x14ac:dyDescent="0.25">
      <c r="AA56170"/>
      <c r="AB56170"/>
      <c r="AC56170"/>
    </row>
    <row r="56171" spans="27:29" x14ac:dyDescent="0.25">
      <c r="AA56171"/>
      <c r="AB56171"/>
      <c r="AC56171"/>
    </row>
    <row r="56172" spans="27:29" x14ac:dyDescent="0.25">
      <c r="AA56172"/>
      <c r="AB56172"/>
      <c r="AC56172"/>
    </row>
    <row r="56173" spans="27:29" x14ac:dyDescent="0.25">
      <c r="AA56173"/>
      <c r="AB56173"/>
      <c r="AC56173"/>
    </row>
    <row r="56174" spans="27:29" x14ac:dyDescent="0.25">
      <c r="AA56174"/>
      <c r="AB56174"/>
      <c r="AC56174"/>
    </row>
    <row r="56175" spans="27:29" x14ac:dyDescent="0.25">
      <c r="AA56175"/>
      <c r="AB56175"/>
      <c r="AC56175"/>
    </row>
    <row r="56176" spans="27:29" x14ac:dyDescent="0.25">
      <c r="AA56176"/>
      <c r="AB56176"/>
      <c r="AC56176"/>
    </row>
    <row r="56177" spans="27:29" x14ac:dyDescent="0.25">
      <c r="AA56177"/>
      <c r="AB56177"/>
      <c r="AC56177"/>
    </row>
    <row r="56178" spans="27:29" x14ac:dyDescent="0.25">
      <c r="AA56178"/>
      <c r="AB56178"/>
      <c r="AC56178"/>
    </row>
    <row r="56179" spans="27:29" x14ac:dyDescent="0.25">
      <c r="AA56179"/>
      <c r="AB56179"/>
      <c r="AC56179"/>
    </row>
    <row r="56180" spans="27:29" x14ac:dyDescent="0.25">
      <c r="AA56180"/>
      <c r="AB56180"/>
      <c r="AC56180"/>
    </row>
    <row r="56181" spans="27:29" x14ac:dyDescent="0.25">
      <c r="AA56181"/>
      <c r="AB56181"/>
      <c r="AC56181"/>
    </row>
    <row r="56182" spans="27:29" x14ac:dyDescent="0.25">
      <c r="AA56182"/>
      <c r="AB56182"/>
      <c r="AC56182"/>
    </row>
    <row r="56183" spans="27:29" x14ac:dyDescent="0.25">
      <c r="AA56183"/>
      <c r="AB56183"/>
      <c r="AC56183"/>
    </row>
    <row r="56184" spans="27:29" x14ac:dyDescent="0.25">
      <c r="AA56184"/>
      <c r="AB56184"/>
      <c r="AC56184"/>
    </row>
    <row r="56185" spans="27:29" x14ac:dyDescent="0.25">
      <c r="AA56185"/>
      <c r="AB56185"/>
      <c r="AC56185"/>
    </row>
    <row r="56186" spans="27:29" x14ac:dyDescent="0.25">
      <c r="AA56186"/>
      <c r="AB56186"/>
      <c r="AC56186"/>
    </row>
    <row r="56187" spans="27:29" x14ac:dyDescent="0.25">
      <c r="AA56187"/>
      <c r="AB56187"/>
      <c r="AC56187"/>
    </row>
    <row r="56188" spans="27:29" x14ac:dyDescent="0.25">
      <c r="AA56188"/>
      <c r="AB56188"/>
      <c r="AC56188"/>
    </row>
    <row r="56189" spans="27:29" x14ac:dyDescent="0.25">
      <c r="AA56189"/>
      <c r="AB56189"/>
      <c r="AC56189"/>
    </row>
    <row r="56190" spans="27:29" x14ac:dyDescent="0.25">
      <c r="AA56190"/>
      <c r="AB56190"/>
      <c r="AC56190"/>
    </row>
    <row r="56191" spans="27:29" x14ac:dyDescent="0.25">
      <c r="AA56191"/>
      <c r="AB56191"/>
      <c r="AC56191"/>
    </row>
    <row r="56192" spans="27:29" x14ac:dyDescent="0.25">
      <c r="AA56192"/>
      <c r="AB56192"/>
      <c r="AC56192"/>
    </row>
    <row r="56193" spans="27:29" x14ac:dyDescent="0.25">
      <c r="AA56193"/>
      <c r="AB56193"/>
      <c r="AC56193"/>
    </row>
    <row r="56194" spans="27:29" x14ac:dyDescent="0.25">
      <c r="AA56194"/>
      <c r="AB56194"/>
      <c r="AC56194"/>
    </row>
    <row r="56195" spans="27:29" x14ac:dyDescent="0.25">
      <c r="AA56195"/>
      <c r="AB56195"/>
      <c r="AC56195"/>
    </row>
    <row r="56196" spans="27:29" x14ac:dyDescent="0.25">
      <c r="AA56196"/>
      <c r="AB56196"/>
      <c r="AC56196"/>
    </row>
    <row r="56197" spans="27:29" x14ac:dyDescent="0.25">
      <c r="AA56197"/>
      <c r="AB56197"/>
      <c r="AC56197"/>
    </row>
    <row r="56198" spans="27:29" x14ac:dyDescent="0.25">
      <c r="AA56198"/>
      <c r="AB56198"/>
      <c r="AC56198"/>
    </row>
    <row r="56199" spans="27:29" x14ac:dyDescent="0.25">
      <c r="AA56199"/>
      <c r="AB56199"/>
      <c r="AC56199"/>
    </row>
    <row r="56200" spans="27:29" x14ac:dyDescent="0.25">
      <c r="AA56200"/>
      <c r="AB56200"/>
      <c r="AC56200"/>
    </row>
    <row r="56201" spans="27:29" x14ac:dyDescent="0.25">
      <c r="AA56201"/>
      <c r="AB56201"/>
      <c r="AC56201"/>
    </row>
    <row r="56202" spans="27:29" x14ac:dyDescent="0.25">
      <c r="AA56202"/>
      <c r="AB56202"/>
      <c r="AC56202"/>
    </row>
    <row r="56203" spans="27:29" x14ac:dyDescent="0.25">
      <c r="AA56203"/>
      <c r="AB56203"/>
      <c r="AC56203"/>
    </row>
    <row r="56204" spans="27:29" x14ac:dyDescent="0.25">
      <c r="AA56204"/>
      <c r="AB56204"/>
      <c r="AC56204"/>
    </row>
    <row r="56205" spans="27:29" x14ac:dyDescent="0.25">
      <c r="AA56205"/>
      <c r="AB56205"/>
      <c r="AC56205"/>
    </row>
    <row r="56206" spans="27:29" x14ac:dyDescent="0.25">
      <c r="AA56206"/>
      <c r="AB56206"/>
      <c r="AC56206"/>
    </row>
    <row r="56207" spans="27:29" x14ac:dyDescent="0.25">
      <c r="AA56207"/>
      <c r="AB56207"/>
      <c r="AC56207"/>
    </row>
    <row r="56208" spans="27:29" x14ac:dyDescent="0.25">
      <c r="AA56208"/>
      <c r="AB56208"/>
      <c r="AC56208"/>
    </row>
    <row r="56209" spans="27:29" x14ac:dyDescent="0.25">
      <c r="AA56209"/>
      <c r="AB56209"/>
      <c r="AC56209"/>
    </row>
    <row r="56210" spans="27:29" x14ac:dyDescent="0.25">
      <c r="AA56210"/>
      <c r="AB56210"/>
      <c r="AC56210"/>
    </row>
    <row r="56211" spans="27:29" x14ac:dyDescent="0.25">
      <c r="AA56211"/>
      <c r="AB56211"/>
      <c r="AC56211"/>
    </row>
    <row r="56212" spans="27:29" x14ac:dyDescent="0.25">
      <c r="AA56212"/>
      <c r="AB56212"/>
      <c r="AC56212"/>
    </row>
    <row r="56213" spans="27:29" x14ac:dyDescent="0.25">
      <c r="AA56213"/>
      <c r="AB56213"/>
      <c r="AC56213"/>
    </row>
    <row r="56214" spans="27:29" x14ac:dyDescent="0.25">
      <c r="AA56214"/>
      <c r="AB56214"/>
      <c r="AC56214"/>
    </row>
    <row r="56215" spans="27:29" x14ac:dyDescent="0.25">
      <c r="AA56215"/>
      <c r="AB56215"/>
      <c r="AC56215"/>
    </row>
    <row r="56216" spans="27:29" x14ac:dyDescent="0.25">
      <c r="AA56216"/>
      <c r="AB56216"/>
      <c r="AC56216"/>
    </row>
    <row r="56217" spans="27:29" x14ac:dyDescent="0.25">
      <c r="AA56217"/>
      <c r="AB56217"/>
      <c r="AC56217"/>
    </row>
    <row r="56218" spans="27:29" x14ac:dyDescent="0.25">
      <c r="AA56218"/>
      <c r="AB56218"/>
      <c r="AC56218"/>
    </row>
    <row r="56219" spans="27:29" x14ac:dyDescent="0.25">
      <c r="AA56219"/>
      <c r="AB56219"/>
      <c r="AC56219"/>
    </row>
    <row r="56220" spans="27:29" x14ac:dyDescent="0.25">
      <c r="AA56220"/>
      <c r="AB56220"/>
      <c r="AC56220"/>
    </row>
    <row r="56221" spans="27:29" x14ac:dyDescent="0.25">
      <c r="AA56221"/>
      <c r="AB56221"/>
      <c r="AC56221"/>
    </row>
    <row r="56222" spans="27:29" x14ac:dyDescent="0.25">
      <c r="AA56222"/>
      <c r="AB56222"/>
      <c r="AC56222"/>
    </row>
    <row r="56223" spans="27:29" x14ac:dyDescent="0.25">
      <c r="AA56223"/>
      <c r="AB56223"/>
      <c r="AC56223"/>
    </row>
    <row r="56224" spans="27:29" x14ac:dyDescent="0.25">
      <c r="AA56224"/>
      <c r="AB56224"/>
      <c r="AC56224"/>
    </row>
    <row r="56225" spans="27:29" x14ac:dyDescent="0.25">
      <c r="AA56225"/>
      <c r="AB56225"/>
      <c r="AC56225"/>
    </row>
    <row r="56226" spans="27:29" x14ac:dyDescent="0.25">
      <c r="AA56226"/>
      <c r="AB56226"/>
      <c r="AC56226"/>
    </row>
    <row r="56227" spans="27:29" x14ac:dyDescent="0.25">
      <c r="AA56227"/>
      <c r="AB56227"/>
      <c r="AC56227"/>
    </row>
    <row r="56228" spans="27:29" x14ac:dyDescent="0.25">
      <c r="AA56228"/>
      <c r="AB56228"/>
      <c r="AC56228"/>
    </row>
    <row r="56229" spans="27:29" x14ac:dyDescent="0.25">
      <c r="AA56229"/>
      <c r="AB56229"/>
      <c r="AC56229"/>
    </row>
    <row r="56230" spans="27:29" x14ac:dyDescent="0.25">
      <c r="AA56230"/>
      <c r="AB56230"/>
      <c r="AC56230"/>
    </row>
    <row r="56231" spans="27:29" x14ac:dyDescent="0.25">
      <c r="AA56231"/>
      <c r="AB56231"/>
      <c r="AC56231"/>
    </row>
    <row r="56232" spans="27:29" x14ac:dyDescent="0.25">
      <c r="AA56232"/>
      <c r="AB56232"/>
      <c r="AC56232"/>
    </row>
    <row r="56233" spans="27:29" x14ac:dyDescent="0.25">
      <c r="AA56233"/>
      <c r="AB56233"/>
      <c r="AC56233"/>
    </row>
    <row r="56234" spans="27:29" x14ac:dyDescent="0.25">
      <c r="AA56234"/>
      <c r="AB56234"/>
      <c r="AC56234"/>
    </row>
    <row r="56235" spans="27:29" x14ac:dyDescent="0.25">
      <c r="AA56235"/>
      <c r="AB56235"/>
      <c r="AC56235"/>
    </row>
    <row r="56236" spans="27:29" x14ac:dyDescent="0.25">
      <c r="AA56236"/>
      <c r="AB56236"/>
      <c r="AC56236"/>
    </row>
    <row r="56237" spans="27:29" x14ac:dyDescent="0.25">
      <c r="AA56237"/>
      <c r="AB56237"/>
      <c r="AC56237"/>
    </row>
    <row r="56238" spans="27:29" x14ac:dyDescent="0.25">
      <c r="AA56238"/>
      <c r="AB56238"/>
      <c r="AC56238"/>
    </row>
    <row r="56239" spans="27:29" x14ac:dyDescent="0.25">
      <c r="AA56239"/>
      <c r="AB56239"/>
      <c r="AC56239"/>
    </row>
    <row r="56240" spans="27:29" x14ac:dyDescent="0.25">
      <c r="AA56240"/>
      <c r="AB56240"/>
      <c r="AC56240"/>
    </row>
    <row r="56241" spans="27:29" x14ac:dyDescent="0.25">
      <c r="AA56241"/>
      <c r="AB56241"/>
      <c r="AC56241"/>
    </row>
    <row r="56242" spans="27:29" x14ac:dyDescent="0.25">
      <c r="AA56242"/>
      <c r="AB56242"/>
      <c r="AC56242"/>
    </row>
    <row r="56243" spans="27:29" x14ac:dyDescent="0.25">
      <c r="AA56243"/>
      <c r="AB56243"/>
      <c r="AC56243"/>
    </row>
    <row r="56244" spans="27:29" x14ac:dyDescent="0.25">
      <c r="AA56244"/>
      <c r="AB56244"/>
      <c r="AC56244"/>
    </row>
    <row r="56245" spans="27:29" x14ac:dyDescent="0.25">
      <c r="AA56245"/>
      <c r="AB56245"/>
      <c r="AC56245"/>
    </row>
    <row r="56246" spans="27:29" x14ac:dyDescent="0.25">
      <c r="AA56246"/>
      <c r="AB56246"/>
      <c r="AC56246"/>
    </row>
    <row r="56247" spans="27:29" x14ac:dyDescent="0.25">
      <c r="AA56247"/>
      <c r="AB56247"/>
      <c r="AC56247"/>
    </row>
    <row r="56248" spans="27:29" x14ac:dyDescent="0.25">
      <c r="AA56248"/>
      <c r="AB56248"/>
      <c r="AC56248"/>
    </row>
    <row r="56249" spans="27:29" x14ac:dyDescent="0.25">
      <c r="AA56249"/>
      <c r="AB56249"/>
      <c r="AC56249"/>
    </row>
    <row r="56250" spans="27:29" x14ac:dyDescent="0.25">
      <c r="AA56250"/>
      <c r="AB56250"/>
      <c r="AC56250"/>
    </row>
    <row r="56251" spans="27:29" x14ac:dyDescent="0.25">
      <c r="AA56251"/>
      <c r="AB56251"/>
      <c r="AC56251"/>
    </row>
    <row r="56252" spans="27:29" x14ac:dyDescent="0.25">
      <c r="AA56252"/>
      <c r="AB56252"/>
      <c r="AC56252"/>
    </row>
    <row r="56253" spans="27:29" x14ac:dyDescent="0.25">
      <c r="AA56253"/>
      <c r="AB56253"/>
      <c r="AC56253"/>
    </row>
    <row r="56254" spans="27:29" x14ac:dyDescent="0.25">
      <c r="AA56254"/>
      <c r="AB56254"/>
      <c r="AC56254"/>
    </row>
    <row r="56255" spans="27:29" x14ac:dyDescent="0.25">
      <c r="AA56255"/>
      <c r="AB56255"/>
      <c r="AC56255"/>
    </row>
    <row r="56256" spans="27:29" x14ac:dyDescent="0.25">
      <c r="AA56256"/>
      <c r="AB56256"/>
      <c r="AC56256"/>
    </row>
    <row r="56257" spans="27:29" x14ac:dyDescent="0.25">
      <c r="AA56257"/>
      <c r="AB56257"/>
      <c r="AC56257"/>
    </row>
    <row r="56258" spans="27:29" x14ac:dyDescent="0.25">
      <c r="AA56258"/>
      <c r="AB56258"/>
      <c r="AC56258"/>
    </row>
    <row r="56259" spans="27:29" x14ac:dyDescent="0.25">
      <c r="AA56259"/>
      <c r="AB56259"/>
      <c r="AC56259"/>
    </row>
    <row r="56260" spans="27:29" x14ac:dyDescent="0.25">
      <c r="AA56260"/>
      <c r="AB56260"/>
      <c r="AC56260"/>
    </row>
    <row r="56261" spans="27:29" x14ac:dyDescent="0.25">
      <c r="AA56261"/>
      <c r="AB56261"/>
      <c r="AC56261"/>
    </row>
    <row r="56262" spans="27:29" x14ac:dyDescent="0.25">
      <c r="AA56262"/>
      <c r="AB56262"/>
      <c r="AC56262"/>
    </row>
    <row r="56263" spans="27:29" x14ac:dyDescent="0.25">
      <c r="AA56263"/>
      <c r="AB56263"/>
      <c r="AC56263"/>
    </row>
    <row r="56264" spans="27:29" x14ac:dyDescent="0.25">
      <c r="AA56264"/>
      <c r="AB56264"/>
      <c r="AC56264"/>
    </row>
    <row r="56265" spans="27:29" x14ac:dyDescent="0.25">
      <c r="AA56265"/>
      <c r="AB56265"/>
      <c r="AC56265"/>
    </row>
    <row r="56266" spans="27:29" x14ac:dyDescent="0.25">
      <c r="AA56266"/>
      <c r="AB56266"/>
      <c r="AC56266"/>
    </row>
    <row r="56267" spans="27:29" x14ac:dyDescent="0.25">
      <c r="AA56267"/>
      <c r="AB56267"/>
      <c r="AC56267"/>
    </row>
    <row r="56268" spans="27:29" x14ac:dyDescent="0.25">
      <c r="AA56268"/>
      <c r="AB56268"/>
      <c r="AC56268"/>
    </row>
    <row r="56269" spans="27:29" x14ac:dyDescent="0.25">
      <c r="AA56269"/>
      <c r="AB56269"/>
      <c r="AC56269"/>
    </row>
    <row r="56270" spans="27:29" x14ac:dyDescent="0.25">
      <c r="AA56270"/>
      <c r="AB56270"/>
      <c r="AC56270"/>
    </row>
    <row r="56271" spans="27:29" x14ac:dyDescent="0.25">
      <c r="AA56271"/>
      <c r="AB56271"/>
      <c r="AC56271"/>
    </row>
    <row r="56272" spans="27:29" x14ac:dyDescent="0.25">
      <c r="AA56272"/>
      <c r="AB56272"/>
      <c r="AC56272"/>
    </row>
    <row r="56273" spans="27:29" x14ac:dyDescent="0.25">
      <c r="AA56273"/>
      <c r="AB56273"/>
      <c r="AC56273"/>
    </row>
    <row r="56274" spans="27:29" x14ac:dyDescent="0.25">
      <c r="AA56274"/>
      <c r="AB56274"/>
      <c r="AC56274"/>
    </row>
    <row r="56275" spans="27:29" x14ac:dyDescent="0.25">
      <c r="AA56275"/>
      <c r="AB56275"/>
      <c r="AC56275"/>
    </row>
    <row r="56276" spans="27:29" x14ac:dyDescent="0.25">
      <c r="AA56276"/>
      <c r="AB56276"/>
      <c r="AC56276"/>
    </row>
    <row r="56277" spans="27:29" x14ac:dyDescent="0.25">
      <c r="AA56277"/>
      <c r="AB56277"/>
      <c r="AC56277"/>
    </row>
    <row r="56278" spans="27:29" x14ac:dyDescent="0.25">
      <c r="AA56278"/>
      <c r="AB56278"/>
      <c r="AC56278"/>
    </row>
    <row r="56279" spans="27:29" x14ac:dyDescent="0.25">
      <c r="AA56279"/>
      <c r="AB56279"/>
      <c r="AC56279"/>
    </row>
    <row r="56280" spans="27:29" x14ac:dyDescent="0.25">
      <c r="AA56280"/>
      <c r="AB56280"/>
      <c r="AC56280"/>
    </row>
    <row r="56281" spans="27:29" x14ac:dyDescent="0.25">
      <c r="AA56281"/>
      <c r="AB56281"/>
      <c r="AC56281"/>
    </row>
    <row r="56282" spans="27:29" x14ac:dyDescent="0.25">
      <c r="AA56282"/>
      <c r="AB56282"/>
      <c r="AC56282"/>
    </row>
    <row r="56283" spans="27:29" x14ac:dyDescent="0.25">
      <c r="AA56283"/>
      <c r="AB56283"/>
      <c r="AC56283"/>
    </row>
    <row r="56284" spans="27:29" x14ac:dyDescent="0.25">
      <c r="AA56284"/>
      <c r="AB56284"/>
      <c r="AC56284"/>
    </row>
    <row r="56285" spans="27:29" x14ac:dyDescent="0.25">
      <c r="AA56285"/>
      <c r="AB56285"/>
      <c r="AC56285"/>
    </row>
    <row r="56286" spans="27:29" x14ac:dyDescent="0.25">
      <c r="AA56286"/>
      <c r="AB56286"/>
      <c r="AC56286"/>
    </row>
    <row r="56287" spans="27:29" x14ac:dyDescent="0.25">
      <c r="AA56287"/>
      <c r="AB56287"/>
      <c r="AC56287"/>
    </row>
    <row r="56288" spans="27:29" x14ac:dyDescent="0.25">
      <c r="AA56288"/>
      <c r="AB56288"/>
      <c r="AC56288"/>
    </row>
    <row r="56289" spans="27:29" x14ac:dyDescent="0.25">
      <c r="AA56289"/>
      <c r="AB56289"/>
      <c r="AC56289"/>
    </row>
    <row r="56290" spans="27:29" x14ac:dyDescent="0.25">
      <c r="AA56290"/>
      <c r="AB56290"/>
      <c r="AC56290"/>
    </row>
    <row r="56291" spans="27:29" x14ac:dyDescent="0.25">
      <c r="AA56291"/>
      <c r="AB56291"/>
      <c r="AC56291"/>
    </row>
    <row r="56292" spans="27:29" x14ac:dyDescent="0.25">
      <c r="AA56292"/>
      <c r="AB56292"/>
      <c r="AC56292"/>
    </row>
    <row r="56293" spans="27:29" x14ac:dyDescent="0.25">
      <c r="AA56293"/>
      <c r="AB56293"/>
      <c r="AC56293"/>
    </row>
    <row r="56294" spans="27:29" x14ac:dyDescent="0.25">
      <c r="AA56294"/>
      <c r="AB56294"/>
      <c r="AC56294"/>
    </row>
    <row r="56295" spans="27:29" x14ac:dyDescent="0.25">
      <c r="AA56295"/>
      <c r="AB56295"/>
      <c r="AC56295"/>
    </row>
    <row r="56296" spans="27:29" x14ac:dyDescent="0.25">
      <c r="AA56296"/>
      <c r="AB56296"/>
      <c r="AC56296"/>
    </row>
    <row r="56297" spans="27:29" x14ac:dyDescent="0.25">
      <c r="AA56297"/>
      <c r="AB56297"/>
      <c r="AC56297"/>
    </row>
    <row r="56298" spans="27:29" x14ac:dyDescent="0.25">
      <c r="AA56298"/>
      <c r="AB56298"/>
      <c r="AC56298"/>
    </row>
    <row r="56299" spans="27:29" x14ac:dyDescent="0.25">
      <c r="AA56299"/>
      <c r="AB56299"/>
      <c r="AC56299"/>
    </row>
    <row r="56300" spans="27:29" x14ac:dyDescent="0.25">
      <c r="AA56300"/>
      <c r="AB56300"/>
      <c r="AC56300"/>
    </row>
    <row r="56301" spans="27:29" x14ac:dyDescent="0.25">
      <c r="AA56301"/>
      <c r="AB56301"/>
      <c r="AC56301"/>
    </row>
    <row r="56302" spans="27:29" x14ac:dyDescent="0.25">
      <c r="AA56302"/>
      <c r="AB56302"/>
      <c r="AC56302"/>
    </row>
    <row r="56303" spans="27:29" x14ac:dyDescent="0.25">
      <c r="AA56303"/>
      <c r="AB56303"/>
      <c r="AC56303"/>
    </row>
    <row r="56304" spans="27:29" x14ac:dyDescent="0.25">
      <c r="AA56304"/>
      <c r="AB56304"/>
      <c r="AC56304"/>
    </row>
    <row r="56305" spans="27:29" x14ac:dyDescent="0.25">
      <c r="AA56305"/>
      <c r="AB56305"/>
      <c r="AC56305"/>
    </row>
    <row r="56306" spans="27:29" x14ac:dyDescent="0.25">
      <c r="AA56306"/>
      <c r="AB56306"/>
      <c r="AC56306"/>
    </row>
    <row r="56307" spans="27:29" x14ac:dyDescent="0.25">
      <c r="AA56307"/>
      <c r="AB56307"/>
      <c r="AC56307"/>
    </row>
    <row r="56308" spans="27:29" x14ac:dyDescent="0.25">
      <c r="AA56308"/>
      <c r="AB56308"/>
      <c r="AC56308"/>
    </row>
    <row r="56309" spans="27:29" x14ac:dyDescent="0.25">
      <c r="AA56309"/>
      <c r="AB56309"/>
      <c r="AC56309"/>
    </row>
    <row r="56310" spans="27:29" x14ac:dyDescent="0.25">
      <c r="AA56310"/>
      <c r="AB56310"/>
      <c r="AC56310"/>
    </row>
    <row r="56311" spans="27:29" x14ac:dyDescent="0.25">
      <c r="AA56311"/>
      <c r="AB56311"/>
      <c r="AC56311"/>
    </row>
    <row r="56312" spans="27:29" x14ac:dyDescent="0.25">
      <c r="AA56312"/>
      <c r="AB56312"/>
      <c r="AC56312"/>
    </row>
    <row r="56313" spans="27:29" x14ac:dyDescent="0.25">
      <c r="AA56313"/>
      <c r="AB56313"/>
      <c r="AC56313"/>
    </row>
    <row r="56314" spans="27:29" x14ac:dyDescent="0.25">
      <c r="AA56314"/>
      <c r="AB56314"/>
      <c r="AC56314"/>
    </row>
    <row r="56315" spans="27:29" x14ac:dyDescent="0.25">
      <c r="AA56315"/>
      <c r="AB56315"/>
      <c r="AC56315"/>
    </row>
    <row r="56316" spans="27:29" x14ac:dyDescent="0.25">
      <c r="AA56316"/>
      <c r="AB56316"/>
      <c r="AC56316"/>
    </row>
    <row r="56317" spans="27:29" x14ac:dyDescent="0.25">
      <c r="AA56317"/>
      <c r="AB56317"/>
      <c r="AC56317"/>
    </row>
    <row r="56318" spans="27:29" x14ac:dyDescent="0.25">
      <c r="AA56318"/>
      <c r="AB56318"/>
      <c r="AC56318"/>
    </row>
    <row r="56319" spans="27:29" x14ac:dyDescent="0.25">
      <c r="AA56319"/>
      <c r="AB56319"/>
      <c r="AC56319"/>
    </row>
    <row r="56320" spans="27:29" x14ac:dyDescent="0.25">
      <c r="AA56320"/>
      <c r="AB56320"/>
      <c r="AC56320"/>
    </row>
    <row r="56321" spans="27:29" x14ac:dyDescent="0.25">
      <c r="AA56321"/>
      <c r="AB56321"/>
      <c r="AC56321"/>
    </row>
    <row r="56322" spans="27:29" x14ac:dyDescent="0.25">
      <c r="AA56322"/>
      <c r="AB56322"/>
      <c r="AC56322"/>
    </row>
    <row r="56323" spans="27:29" x14ac:dyDescent="0.25">
      <c r="AA56323"/>
      <c r="AB56323"/>
      <c r="AC56323"/>
    </row>
    <row r="56324" spans="27:29" x14ac:dyDescent="0.25">
      <c r="AA56324"/>
      <c r="AB56324"/>
      <c r="AC56324"/>
    </row>
    <row r="56325" spans="27:29" x14ac:dyDescent="0.25">
      <c r="AA56325"/>
      <c r="AB56325"/>
      <c r="AC56325"/>
    </row>
    <row r="56326" spans="27:29" x14ac:dyDescent="0.25">
      <c r="AA56326"/>
      <c r="AB56326"/>
      <c r="AC56326"/>
    </row>
    <row r="56327" spans="27:29" x14ac:dyDescent="0.25">
      <c r="AA56327"/>
      <c r="AB56327"/>
      <c r="AC56327"/>
    </row>
    <row r="56328" spans="27:29" x14ac:dyDescent="0.25">
      <c r="AA56328"/>
      <c r="AB56328"/>
      <c r="AC56328"/>
    </row>
    <row r="56329" spans="27:29" x14ac:dyDescent="0.25">
      <c r="AA56329"/>
      <c r="AB56329"/>
      <c r="AC56329"/>
    </row>
    <row r="56330" spans="27:29" x14ac:dyDescent="0.25">
      <c r="AA56330"/>
      <c r="AB56330"/>
      <c r="AC56330"/>
    </row>
    <row r="56331" spans="27:29" x14ac:dyDescent="0.25">
      <c r="AA56331"/>
      <c r="AB56331"/>
      <c r="AC56331"/>
    </row>
    <row r="56332" spans="27:29" x14ac:dyDescent="0.25">
      <c r="AA56332"/>
      <c r="AB56332"/>
      <c r="AC56332"/>
    </row>
    <row r="56333" spans="27:29" x14ac:dyDescent="0.25">
      <c r="AA56333"/>
      <c r="AB56333"/>
      <c r="AC56333"/>
    </row>
    <row r="56334" spans="27:29" x14ac:dyDescent="0.25">
      <c r="AA56334"/>
      <c r="AB56334"/>
      <c r="AC56334"/>
    </row>
    <row r="56335" spans="27:29" x14ac:dyDescent="0.25">
      <c r="AA56335"/>
      <c r="AB56335"/>
      <c r="AC56335"/>
    </row>
    <row r="56336" spans="27:29" x14ac:dyDescent="0.25">
      <c r="AA56336"/>
      <c r="AB56336"/>
      <c r="AC56336"/>
    </row>
    <row r="56337" spans="27:29" x14ac:dyDescent="0.25">
      <c r="AA56337"/>
      <c r="AB56337"/>
      <c r="AC56337"/>
    </row>
    <row r="56338" spans="27:29" x14ac:dyDescent="0.25">
      <c r="AA56338"/>
      <c r="AB56338"/>
      <c r="AC56338"/>
    </row>
    <row r="56339" spans="27:29" x14ac:dyDescent="0.25">
      <c r="AA56339"/>
      <c r="AB56339"/>
      <c r="AC56339"/>
    </row>
    <row r="56340" spans="27:29" x14ac:dyDescent="0.25">
      <c r="AA56340"/>
      <c r="AB56340"/>
      <c r="AC56340"/>
    </row>
    <row r="56341" spans="27:29" x14ac:dyDescent="0.25">
      <c r="AA56341"/>
      <c r="AB56341"/>
      <c r="AC56341"/>
    </row>
    <row r="56342" spans="27:29" x14ac:dyDescent="0.25">
      <c r="AA56342"/>
      <c r="AB56342"/>
      <c r="AC56342"/>
    </row>
    <row r="56343" spans="27:29" x14ac:dyDescent="0.25">
      <c r="AA56343"/>
      <c r="AB56343"/>
      <c r="AC56343"/>
    </row>
    <row r="56344" spans="27:29" x14ac:dyDescent="0.25">
      <c r="AA56344"/>
      <c r="AB56344"/>
      <c r="AC56344"/>
    </row>
    <row r="56345" spans="27:29" x14ac:dyDescent="0.25">
      <c r="AA56345"/>
      <c r="AB56345"/>
      <c r="AC56345"/>
    </row>
    <row r="56346" spans="27:29" x14ac:dyDescent="0.25">
      <c r="AA56346"/>
      <c r="AB56346"/>
      <c r="AC56346"/>
    </row>
    <row r="56347" spans="27:29" x14ac:dyDescent="0.25">
      <c r="AA56347"/>
      <c r="AB56347"/>
      <c r="AC56347"/>
    </row>
    <row r="56348" spans="27:29" x14ac:dyDescent="0.25">
      <c r="AA56348"/>
      <c r="AB56348"/>
      <c r="AC56348"/>
    </row>
    <row r="56349" spans="27:29" x14ac:dyDescent="0.25">
      <c r="AA56349"/>
      <c r="AB56349"/>
      <c r="AC56349"/>
    </row>
    <row r="56350" spans="27:29" x14ac:dyDescent="0.25">
      <c r="AA56350"/>
      <c r="AB56350"/>
      <c r="AC56350"/>
    </row>
    <row r="56351" spans="27:29" x14ac:dyDescent="0.25">
      <c r="AA56351"/>
      <c r="AB56351"/>
      <c r="AC56351"/>
    </row>
    <row r="56352" spans="27:29" x14ac:dyDescent="0.25">
      <c r="AA56352"/>
      <c r="AB56352"/>
      <c r="AC56352"/>
    </row>
    <row r="56353" spans="27:29" x14ac:dyDescent="0.25">
      <c r="AA56353"/>
      <c r="AB56353"/>
      <c r="AC56353"/>
    </row>
    <row r="56354" spans="27:29" x14ac:dyDescent="0.25">
      <c r="AA56354"/>
      <c r="AB56354"/>
      <c r="AC56354"/>
    </row>
    <row r="56355" spans="27:29" x14ac:dyDescent="0.25">
      <c r="AA56355"/>
      <c r="AB56355"/>
      <c r="AC56355"/>
    </row>
    <row r="56356" spans="27:29" x14ac:dyDescent="0.25">
      <c r="AA56356"/>
      <c r="AB56356"/>
      <c r="AC56356"/>
    </row>
    <row r="56357" spans="27:29" x14ac:dyDescent="0.25">
      <c r="AA56357"/>
      <c r="AB56357"/>
      <c r="AC56357"/>
    </row>
    <row r="56358" spans="27:29" x14ac:dyDescent="0.25">
      <c r="AA56358"/>
      <c r="AB56358"/>
      <c r="AC56358"/>
    </row>
    <row r="56359" spans="27:29" x14ac:dyDescent="0.25">
      <c r="AA56359"/>
      <c r="AB56359"/>
      <c r="AC56359"/>
    </row>
    <row r="56360" spans="27:29" x14ac:dyDescent="0.25">
      <c r="AA56360"/>
      <c r="AB56360"/>
      <c r="AC56360"/>
    </row>
    <row r="56361" spans="27:29" x14ac:dyDescent="0.25">
      <c r="AA56361"/>
      <c r="AB56361"/>
      <c r="AC56361"/>
    </row>
    <row r="56362" spans="27:29" x14ac:dyDescent="0.25">
      <c r="AA56362"/>
      <c r="AB56362"/>
      <c r="AC56362"/>
    </row>
    <row r="56363" spans="27:29" x14ac:dyDescent="0.25">
      <c r="AA56363"/>
      <c r="AB56363"/>
      <c r="AC56363"/>
    </row>
    <row r="56364" spans="27:29" x14ac:dyDescent="0.25">
      <c r="AA56364"/>
      <c r="AB56364"/>
      <c r="AC56364"/>
    </row>
    <row r="56365" spans="27:29" x14ac:dyDescent="0.25">
      <c r="AA56365"/>
      <c r="AB56365"/>
      <c r="AC56365"/>
    </row>
    <row r="56366" spans="27:29" x14ac:dyDescent="0.25">
      <c r="AA56366"/>
      <c r="AB56366"/>
      <c r="AC56366"/>
    </row>
    <row r="56367" spans="27:29" x14ac:dyDescent="0.25">
      <c r="AA56367"/>
      <c r="AB56367"/>
      <c r="AC56367"/>
    </row>
    <row r="56368" spans="27:29" x14ac:dyDescent="0.25">
      <c r="AA56368"/>
      <c r="AB56368"/>
      <c r="AC56368"/>
    </row>
    <row r="56369" spans="27:29" x14ac:dyDescent="0.25">
      <c r="AA56369"/>
      <c r="AB56369"/>
      <c r="AC56369"/>
    </row>
    <row r="56370" spans="27:29" x14ac:dyDescent="0.25">
      <c r="AA56370"/>
      <c r="AB56370"/>
      <c r="AC56370"/>
    </row>
    <row r="56371" spans="27:29" x14ac:dyDescent="0.25">
      <c r="AA56371"/>
      <c r="AB56371"/>
      <c r="AC56371"/>
    </row>
    <row r="56372" spans="27:29" x14ac:dyDescent="0.25">
      <c r="AA56372"/>
      <c r="AB56372"/>
      <c r="AC56372"/>
    </row>
    <row r="56373" spans="27:29" x14ac:dyDescent="0.25">
      <c r="AA56373"/>
      <c r="AB56373"/>
      <c r="AC56373"/>
    </row>
    <row r="56374" spans="27:29" x14ac:dyDescent="0.25">
      <c r="AA56374"/>
      <c r="AB56374"/>
      <c r="AC56374"/>
    </row>
    <row r="56375" spans="27:29" x14ac:dyDescent="0.25">
      <c r="AA56375"/>
      <c r="AB56375"/>
      <c r="AC56375"/>
    </row>
    <row r="56376" spans="27:29" x14ac:dyDescent="0.25">
      <c r="AA56376"/>
      <c r="AB56376"/>
      <c r="AC56376"/>
    </row>
    <row r="56377" spans="27:29" x14ac:dyDescent="0.25">
      <c r="AA56377"/>
      <c r="AB56377"/>
      <c r="AC56377"/>
    </row>
    <row r="56378" spans="27:29" x14ac:dyDescent="0.25">
      <c r="AA56378"/>
      <c r="AB56378"/>
      <c r="AC56378"/>
    </row>
    <row r="56379" spans="27:29" x14ac:dyDescent="0.25">
      <c r="AA56379"/>
      <c r="AB56379"/>
      <c r="AC56379"/>
    </row>
    <row r="56380" spans="27:29" x14ac:dyDescent="0.25">
      <c r="AA56380"/>
      <c r="AB56380"/>
      <c r="AC56380"/>
    </row>
    <row r="56381" spans="27:29" x14ac:dyDescent="0.25">
      <c r="AA56381"/>
      <c r="AB56381"/>
      <c r="AC56381"/>
    </row>
    <row r="56382" spans="27:29" x14ac:dyDescent="0.25">
      <c r="AA56382"/>
      <c r="AB56382"/>
      <c r="AC56382"/>
    </row>
    <row r="56383" spans="27:29" x14ac:dyDescent="0.25">
      <c r="AA56383"/>
      <c r="AB56383"/>
      <c r="AC56383"/>
    </row>
    <row r="56384" spans="27:29" x14ac:dyDescent="0.25">
      <c r="AA56384"/>
      <c r="AB56384"/>
      <c r="AC56384"/>
    </row>
    <row r="56385" spans="27:29" x14ac:dyDescent="0.25">
      <c r="AA56385"/>
      <c r="AB56385"/>
      <c r="AC56385"/>
    </row>
    <row r="56386" spans="27:29" x14ac:dyDescent="0.25">
      <c r="AA56386"/>
      <c r="AB56386"/>
      <c r="AC56386"/>
    </row>
    <row r="56387" spans="27:29" x14ac:dyDescent="0.25">
      <c r="AA56387"/>
      <c r="AB56387"/>
      <c r="AC56387"/>
    </row>
    <row r="56388" spans="27:29" x14ac:dyDescent="0.25">
      <c r="AA56388"/>
      <c r="AB56388"/>
      <c r="AC56388"/>
    </row>
    <row r="56389" spans="27:29" x14ac:dyDescent="0.25">
      <c r="AA56389"/>
      <c r="AB56389"/>
      <c r="AC56389"/>
    </row>
    <row r="56390" spans="27:29" x14ac:dyDescent="0.25">
      <c r="AA56390"/>
      <c r="AB56390"/>
      <c r="AC56390"/>
    </row>
    <row r="56391" spans="27:29" x14ac:dyDescent="0.25">
      <c r="AA56391"/>
      <c r="AB56391"/>
      <c r="AC56391"/>
    </row>
    <row r="56392" spans="27:29" x14ac:dyDescent="0.25">
      <c r="AA56392"/>
      <c r="AB56392"/>
      <c r="AC56392"/>
    </row>
    <row r="56393" spans="27:29" x14ac:dyDescent="0.25">
      <c r="AA56393"/>
      <c r="AB56393"/>
      <c r="AC56393"/>
    </row>
    <row r="56394" spans="27:29" x14ac:dyDescent="0.25">
      <c r="AA56394"/>
      <c r="AB56394"/>
      <c r="AC56394"/>
    </row>
    <row r="56395" spans="27:29" x14ac:dyDescent="0.25">
      <c r="AA56395"/>
      <c r="AB56395"/>
      <c r="AC56395"/>
    </row>
    <row r="56396" spans="27:29" x14ac:dyDescent="0.25">
      <c r="AA56396"/>
      <c r="AB56396"/>
      <c r="AC56396"/>
    </row>
    <row r="56397" spans="27:29" x14ac:dyDescent="0.25">
      <c r="AA56397"/>
      <c r="AB56397"/>
      <c r="AC56397"/>
    </row>
    <row r="56398" spans="27:29" x14ac:dyDescent="0.25">
      <c r="AA56398"/>
      <c r="AB56398"/>
      <c r="AC56398"/>
    </row>
    <row r="56399" spans="27:29" x14ac:dyDescent="0.25">
      <c r="AA56399"/>
      <c r="AB56399"/>
      <c r="AC56399"/>
    </row>
    <row r="56400" spans="27:29" x14ac:dyDescent="0.25">
      <c r="AA56400"/>
      <c r="AB56400"/>
      <c r="AC56400"/>
    </row>
    <row r="56401" spans="27:29" x14ac:dyDescent="0.25">
      <c r="AA56401"/>
      <c r="AB56401"/>
      <c r="AC56401"/>
    </row>
    <row r="56402" spans="27:29" x14ac:dyDescent="0.25">
      <c r="AA56402"/>
      <c r="AB56402"/>
      <c r="AC56402"/>
    </row>
    <row r="56403" spans="27:29" x14ac:dyDescent="0.25">
      <c r="AA56403"/>
      <c r="AB56403"/>
      <c r="AC56403"/>
    </row>
    <row r="56404" spans="27:29" x14ac:dyDescent="0.25">
      <c r="AA56404"/>
      <c r="AB56404"/>
      <c r="AC56404"/>
    </row>
    <row r="56405" spans="27:29" x14ac:dyDescent="0.25">
      <c r="AA56405"/>
      <c r="AB56405"/>
      <c r="AC56405"/>
    </row>
    <row r="56406" spans="27:29" x14ac:dyDescent="0.25">
      <c r="AA56406"/>
      <c r="AB56406"/>
      <c r="AC56406"/>
    </row>
    <row r="56407" spans="27:29" x14ac:dyDescent="0.25">
      <c r="AA56407"/>
      <c r="AB56407"/>
      <c r="AC56407"/>
    </row>
    <row r="56408" spans="27:29" x14ac:dyDescent="0.25">
      <c r="AA56408"/>
      <c r="AB56408"/>
      <c r="AC56408"/>
    </row>
    <row r="56409" spans="27:29" x14ac:dyDescent="0.25">
      <c r="AA56409"/>
      <c r="AB56409"/>
      <c r="AC56409"/>
    </row>
    <row r="56410" spans="27:29" x14ac:dyDescent="0.25">
      <c r="AA56410"/>
      <c r="AB56410"/>
      <c r="AC56410"/>
    </row>
    <row r="56411" spans="27:29" x14ac:dyDescent="0.25">
      <c r="AA56411"/>
      <c r="AB56411"/>
      <c r="AC56411"/>
    </row>
    <row r="56412" spans="27:29" x14ac:dyDescent="0.25">
      <c r="AA56412"/>
      <c r="AB56412"/>
      <c r="AC56412"/>
    </row>
    <row r="56413" spans="27:29" x14ac:dyDescent="0.25">
      <c r="AA56413"/>
      <c r="AB56413"/>
      <c r="AC56413"/>
    </row>
    <row r="56414" spans="27:29" x14ac:dyDescent="0.25">
      <c r="AA56414"/>
      <c r="AB56414"/>
      <c r="AC56414"/>
    </row>
    <row r="56415" spans="27:29" x14ac:dyDescent="0.25">
      <c r="AA56415"/>
      <c r="AB56415"/>
      <c r="AC56415"/>
    </row>
    <row r="56416" spans="27:29" x14ac:dyDescent="0.25">
      <c r="AA56416"/>
      <c r="AB56416"/>
      <c r="AC56416"/>
    </row>
    <row r="56417" spans="27:29" x14ac:dyDescent="0.25">
      <c r="AA56417"/>
      <c r="AB56417"/>
      <c r="AC56417"/>
    </row>
    <row r="56418" spans="27:29" x14ac:dyDescent="0.25">
      <c r="AA56418"/>
      <c r="AB56418"/>
      <c r="AC56418"/>
    </row>
    <row r="56419" spans="27:29" x14ac:dyDescent="0.25">
      <c r="AA56419"/>
      <c r="AB56419"/>
      <c r="AC56419"/>
    </row>
    <row r="56420" spans="27:29" x14ac:dyDescent="0.25">
      <c r="AA56420"/>
      <c r="AB56420"/>
      <c r="AC56420"/>
    </row>
    <row r="56421" spans="27:29" x14ac:dyDescent="0.25">
      <c r="AA56421"/>
      <c r="AB56421"/>
      <c r="AC56421"/>
    </row>
    <row r="56422" spans="27:29" x14ac:dyDescent="0.25">
      <c r="AA56422"/>
      <c r="AB56422"/>
      <c r="AC56422"/>
    </row>
    <row r="56423" spans="27:29" x14ac:dyDescent="0.25">
      <c r="AA56423"/>
      <c r="AB56423"/>
      <c r="AC56423"/>
    </row>
    <row r="56424" spans="27:29" x14ac:dyDescent="0.25">
      <c r="AA56424"/>
      <c r="AB56424"/>
      <c r="AC56424"/>
    </row>
    <row r="56425" spans="27:29" x14ac:dyDescent="0.25">
      <c r="AA56425"/>
      <c r="AB56425"/>
      <c r="AC56425"/>
    </row>
    <row r="56426" spans="27:29" x14ac:dyDescent="0.25">
      <c r="AA56426"/>
      <c r="AB56426"/>
      <c r="AC56426"/>
    </row>
    <row r="56427" spans="27:29" x14ac:dyDescent="0.25">
      <c r="AA56427"/>
      <c r="AB56427"/>
      <c r="AC56427"/>
    </row>
    <row r="56428" spans="27:29" x14ac:dyDescent="0.25">
      <c r="AA56428"/>
      <c r="AB56428"/>
      <c r="AC56428"/>
    </row>
    <row r="56429" spans="27:29" x14ac:dyDescent="0.25">
      <c r="AA56429"/>
      <c r="AB56429"/>
      <c r="AC56429"/>
    </row>
    <row r="56430" spans="27:29" x14ac:dyDescent="0.25">
      <c r="AA56430"/>
      <c r="AB56430"/>
      <c r="AC56430"/>
    </row>
    <row r="56431" spans="27:29" x14ac:dyDescent="0.25">
      <c r="AA56431"/>
      <c r="AB56431"/>
      <c r="AC56431"/>
    </row>
    <row r="56432" spans="27:29" x14ac:dyDescent="0.25">
      <c r="AA56432"/>
      <c r="AB56432"/>
      <c r="AC56432"/>
    </row>
    <row r="56433" spans="27:29" x14ac:dyDescent="0.25">
      <c r="AA56433"/>
      <c r="AB56433"/>
      <c r="AC56433"/>
    </row>
    <row r="56434" spans="27:29" x14ac:dyDescent="0.25">
      <c r="AA56434"/>
      <c r="AB56434"/>
      <c r="AC56434"/>
    </row>
    <row r="56435" spans="27:29" x14ac:dyDescent="0.25">
      <c r="AA56435"/>
      <c r="AB56435"/>
      <c r="AC56435"/>
    </row>
    <row r="56436" spans="27:29" x14ac:dyDescent="0.25">
      <c r="AA56436"/>
      <c r="AB56436"/>
      <c r="AC56436"/>
    </row>
    <row r="56437" spans="27:29" x14ac:dyDescent="0.25">
      <c r="AA56437"/>
      <c r="AB56437"/>
      <c r="AC56437"/>
    </row>
    <row r="56438" spans="27:29" x14ac:dyDescent="0.25">
      <c r="AA56438"/>
      <c r="AB56438"/>
      <c r="AC56438"/>
    </row>
    <row r="56439" spans="27:29" x14ac:dyDescent="0.25">
      <c r="AA56439"/>
      <c r="AB56439"/>
      <c r="AC56439"/>
    </row>
    <row r="56440" spans="27:29" x14ac:dyDescent="0.25">
      <c r="AA56440"/>
      <c r="AB56440"/>
      <c r="AC56440"/>
    </row>
    <row r="56441" spans="27:29" x14ac:dyDescent="0.25">
      <c r="AA56441"/>
      <c r="AB56441"/>
      <c r="AC56441"/>
    </row>
    <row r="56442" spans="27:29" x14ac:dyDescent="0.25">
      <c r="AA56442"/>
      <c r="AB56442"/>
      <c r="AC56442"/>
    </row>
    <row r="56443" spans="27:29" x14ac:dyDescent="0.25">
      <c r="AA56443"/>
      <c r="AB56443"/>
      <c r="AC56443"/>
    </row>
    <row r="56444" spans="27:29" x14ac:dyDescent="0.25">
      <c r="AA56444"/>
      <c r="AB56444"/>
      <c r="AC56444"/>
    </row>
    <row r="56445" spans="27:29" x14ac:dyDescent="0.25">
      <c r="AA56445"/>
      <c r="AB56445"/>
      <c r="AC56445"/>
    </row>
    <row r="56446" spans="27:29" x14ac:dyDescent="0.25">
      <c r="AA56446"/>
      <c r="AB56446"/>
      <c r="AC56446"/>
    </row>
    <row r="56447" spans="27:29" x14ac:dyDescent="0.25">
      <c r="AA56447"/>
      <c r="AB56447"/>
      <c r="AC56447"/>
    </row>
    <row r="56448" spans="27:29" x14ac:dyDescent="0.25">
      <c r="AA56448"/>
      <c r="AB56448"/>
      <c r="AC56448"/>
    </row>
    <row r="56449" spans="27:29" x14ac:dyDescent="0.25">
      <c r="AA56449"/>
      <c r="AB56449"/>
      <c r="AC56449"/>
    </row>
    <row r="56450" spans="27:29" x14ac:dyDescent="0.25">
      <c r="AA56450"/>
      <c r="AB56450"/>
      <c r="AC56450"/>
    </row>
    <row r="56451" spans="27:29" x14ac:dyDescent="0.25">
      <c r="AA56451"/>
      <c r="AB56451"/>
      <c r="AC56451"/>
    </row>
    <row r="56452" spans="27:29" x14ac:dyDescent="0.25">
      <c r="AA56452"/>
      <c r="AB56452"/>
      <c r="AC56452"/>
    </row>
    <row r="56453" spans="27:29" x14ac:dyDescent="0.25">
      <c r="AA56453"/>
      <c r="AB56453"/>
      <c r="AC56453"/>
    </row>
    <row r="56454" spans="27:29" x14ac:dyDescent="0.25">
      <c r="AA56454"/>
      <c r="AB56454"/>
      <c r="AC56454"/>
    </row>
    <row r="56455" spans="27:29" x14ac:dyDescent="0.25">
      <c r="AA56455"/>
      <c r="AB56455"/>
      <c r="AC56455"/>
    </row>
    <row r="56456" spans="27:29" x14ac:dyDescent="0.25">
      <c r="AA56456"/>
      <c r="AB56456"/>
      <c r="AC56456"/>
    </row>
    <row r="56457" spans="27:29" x14ac:dyDescent="0.25">
      <c r="AA56457"/>
      <c r="AB56457"/>
      <c r="AC56457"/>
    </row>
    <row r="56458" spans="27:29" x14ac:dyDescent="0.25">
      <c r="AA56458"/>
      <c r="AB56458"/>
      <c r="AC56458"/>
    </row>
    <row r="56459" spans="27:29" x14ac:dyDescent="0.25">
      <c r="AA56459"/>
      <c r="AB56459"/>
      <c r="AC56459"/>
    </row>
    <row r="56460" spans="27:29" x14ac:dyDescent="0.25">
      <c r="AA56460"/>
      <c r="AB56460"/>
      <c r="AC56460"/>
    </row>
    <row r="56461" spans="27:29" x14ac:dyDescent="0.25">
      <c r="AA56461"/>
      <c r="AB56461"/>
      <c r="AC56461"/>
    </row>
    <row r="56462" spans="27:29" x14ac:dyDescent="0.25">
      <c r="AA56462"/>
      <c r="AB56462"/>
      <c r="AC56462"/>
    </row>
    <row r="56463" spans="27:29" x14ac:dyDescent="0.25">
      <c r="AA56463"/>
      <c r="AB56463"/>
      <c r="AC56463"/>
    </row>
    <row r="56464" spans="27:29" x14ac:dyDescent="0.25">
      <c r="AA56464"/>
      <c r="AB56464"/>
      <c r="AC56464"/>
    </row>
    <row r="56465" spans="27:29" x14ac:dyDescent="0.25">
      <c r="AA56465"/>
      <c r="AB56465"/>
      <c r="AC56465"/>
    </row>
    <row r="56466" spans="27:29" x14ac:dyDescent="0.25">
      <c r="AA56466"/>
      <c r="AB56466"/>
      <c r="AC56466"/>
    </row>
    <row r="56467" spans="27:29" x14ac:dyDescent="0.25">
      <c r="AA56467"/>
      <c r="AB56467"/>
      <c r="AC56467"/>
    </row>
    <row r="56468" spans="27:29" x14ac:dyDescent="0.25">
      <c r="AA56468"/>
      <c r="AB56468"/>
      <c r="AC56468"/>
    </row>
    <row r="56469" spans="27:29" x14ac:dyDescent="0.25">
      <c r="AA56469"/>
      <c r="AB56469"/>
      <c r="AC56469"/>
    </row>
    <row r="56470" spans="27:29" x14ac:dyDescent="0.25">
      <c r="AA56470"/>
      <c r="AB56470"/>
      <c r="AC56470"/>
    </row>
    <row r="56471" spans="27:29" x14ac:dyDescent="0.25">
      <c r="AA56471"/>
      <c r="AB56471"/>
      <c r="AC56471"/>
    </row>
    <row r="56472" spans="27:29" x14ac:dyDescent="0.25">
      <c r="AA56472"/>
      <c r="AB56472"/>
      <c r="AC56472"/>
    </row>
    <row r="56473" spans="27:29" x14ac:dyDescent="0.25">
      <c r="AA56473"/>
      <c r="AB56473"/>
      <c r="AC56473"/>
    </row>
    <row r="56474" spans="27:29" x14ac:dyDescent="0.25">
      <c r="AA56474"/>
      <c r="AB56474"/>
      <c r="AC56474"/>
    </row>
    <row r="56475" spans="27:29" x14ac:dyDescent="0.25">
      <c r="AA56475"/>
      <c r="AB56475"/>
      <c r="AC56475"/>
    </row>
    <row r="56476" spans="27:29" x14ac:dyDescent="0.25">
      <c r="AA56476"/>
      <c r="AB56476"/>
      <c r="AC56476"/>
    </row>
    <row r="56477" spans="27:29" x14ac:dyDescent="0.25">
      <c r="AA56477"/>
      <c r="AB56477"/>
      <c r="AC56477"/>
    </row>
    <row r="56478" spans="27:29" x14ac:dyDescent="0.25">
      <c r="AA56478"/>
      <c r="AB56478"/>
      <c r="AC56478"/>
    </row>
    <row r="56479" spans="27:29" x14ac:dyDescent="0.25">
      <c r="AA56479"/>
      <c r="AB56479"/>
      <c r="AC56479"/>
    </row>
    <row r="56480" spans="27:29" x14ac:dyDescent="0.25">
      <c r="AA56480"/>
      <c r="AB56480"/>
      <c r="AC56480"/>
    </row>
    <row r="56481" spans="27:29" x14ac:dyDescent="0.25">
      <c r="AA56481"/>
      <c r="AB56481"/>
      <c r="AC56481"/>
    </row>
    <row r="56482" spans="27:29" x14ac:dyDescent="0.25">
      <c r="AA56482"/>
      <c r="AB56482"/>
      <c r="AC56482"/>
    </row>
    <row r="56483" spans="27:29" x14ac:dyDescent="0.25">
      <c r="AA56483"/>
      <c r="AB56483"/>
      <c r="AC56483"/>
    </row>
    <row r="56484" spans="27:29" x14ac:dyDescent="0.25">
      <c r="AA56484"/>
      <c r="AB56484"/>
      <c r="AC56484"/>
    </row>
    <row r="56485" spans="27:29" x14ac:dyDescent="0.25">
      <c r="AA56485"/>
      <c r="AB56485"/>
      <c r="AC56485"/>
    </row>
    <row r="56486" spans="27:29" x14ac:dyDescent="0.25">
      <c r="AA56486"/>
      <c r="AB56486"/>
      <c r="AC56486"/>
    </row>
    <row r="56487" spans="27:29" x14ac:dyDescent="0.25">
      <c r="AA56487"/>
      <c r="AB56487"/>
      <c r="AC56487"/>
    </row>
    <row r="56488" spans="27:29" x14ac:dyDescent="0.25">
      <c r="AA56488"/>
      <c r="AB56488"/>
      <c r="AC56488"/>
    </row>
    <row r="56489" spans="27:29" x14ac:dyDescent="0.25">
      <c r="AA56489"/>
      <c r="AB56489"/>
      <c r="AC56489"/>
    </row>
    <row r="56490" spans="27:29" x14ac:dyDescent="0.25">
      <c r="AA56490"/>
      <c r="AB56490"/>
      <c r="AC56490"/>
    </row>
    <row r="56491" spans="27:29" x14ac:dyDescent="0.25">
      <c r="AA56491"/>
      <c r="AB56491"/>
      <c r="AC56491"/>
    </row>
    <row r="56492" spans="27:29" x14ac:dyDescent="0.25">
      <c r="AA56492"/>
      <c r="AB56492"/>
      <c r="AC56492"/>
    </row>
    <row r="56493" spans="27:29" x14ac:dyDescent="0.25">
      <c r="AA56493"/>
      <c r="AB56493"/>
      <c r="AC56493"/>
    </row>
    <row r="56494" spans="27:29" x14ac:dyDescent="0.25">
      <c r="AA56494"/>
      <c r="AB56494"/>
      <c r="AC56494"/>
    </row>
    <row r="56495" spans="27:29" x14ac:dyDescent="0.25">
      <c r="AA56495"/>
      <c r="AB56495"/>
      <c r="AC56495"/>
    </row>
    <row r="56496" spans="27:29" x14ac:dyDescent="0.25">
      <c r="AA56496"/>
      <c r="AB56496"/>
      <c r="AC56496"/>
    </row>
    <row r="56497" spans="27:29" x14ac:dyDescent="0.25">
      <c r="AA56497"/>
      <c r="AB56497"/>
      <c r="AC56497"/>
    </row>
    <row r="56498" spans="27:29" x14ac:dyDescent="0.25">
      <c r="AA56498"/>
      <c r="AB56498"/>
      <c r="AC56498"/>
    </row>
    <row r="56499" spans="27:29" x14ac:dyDescent="0.25">
      <c r="AA56499"/>
      <c r="AB56499"/>
      <c r="AC56499"/>
    </row>
    <row r="56500" spans="27:29" x14ac:dyDescent="0.25">
      <c r="AA56500"/>
      <c r="AB56500"/>
      <c r="AC56500"/>
    </row>
    <row r="56501" spans="27:29" x14ac:dyDescent="0.25">
      <c r="AA56501"/>
      <c r="AB56501"/>
      <c r="AC56501"/>
    </row>
    <row r="56502" spans="27:29" x14ac:dyDescent="0.25">
      <c r="AA56502"/>
      <c r="AB56502"/>
      <c r="AC56502"/>
    </row>
    <row r="56503" spans="27:29" x14ac:dyDescent="0.25">
      <c r="AA56503"/>
      <c r="AB56503"/>
      <c r="AC56503"/>
    </row>
    <row r="56504" spans="27:29" x14ac:dyDescent="0.25">
      <c r="AA56504"/>
      <c r="AB56504"/>
      <c r="AC56504"/>
    </row>
    <row r="56505" spans="27:29" x14ac:dyDescent="0.25">
      <c r="AA56505"/>
      <c r="AB56505"/>
      <c r="AC56505"/>
    </row>
    <row r="56506" spans="27:29" x14ac:dyDescent="0.25">
      <c r="AA56506"/>
      <c r="AB56506"/>
      <c r="AC56506"/>
    </row>
    <row r="56507" spans="27:29" x14ac:dyDescent="0.25">
      <c r="AA56507"/>
      <c r="AB56507"/>
      <c r="AC56507"/>
    </row>
    <row r="56508" spans="27:29" x14ac:dyDescent="0.25">
      <c r="AA56508"/>
      <c r="AB56508"/>
      <c r="AC56508"/>
    </row>
    <row r="56509" spans="27:29" x14ac:dyDescent="0.25">
      <c r="AA56509"/>
      <c r="AB56509"/>
      <c r="AC56509"/>
    </row>
    <row r="56510" spans="27:29" x14ac:dyDescent="0.25">
      <c r="AA56510"/>
      <c r="AB56510"/>
      <c r="AC56510"/>
    </row>
    <row r="56511" spans="27:29" x14ac:dyDescent="0.25">
      <c r="AA56511"/>
      <c r="AB56511"/>
      <c r="AC56511"/>
    </row>
    <row r="56512" spans="27:29" x14ac:dyDescent="0.25">
      <c r="AA56512"/>
      <c r="AB56512"/>
      <c r="AC56512"/>
    </row>
    <row r="56513" spans="27:29" x14ac:dyDescent="0.25">
      <c r="AA56513"/>
      <c r="AB56513"/>
      <c r="AC56513"/>
    </row>
    <row r="56514" spans="27:29" x14ac:dyDescent="0.25">
      <c r="AA56514"/>
      <c r="AB56514"/>
      <c r="AC56514"/>
    </row>
    <row r="56515" spans="27:29" x14ac:dyDescent="0.25">
      <c r="AA56515"/>
      <c r="AB56515"/>
      <c r="AC56515"/>
    </row>
    <row r="56516" spans="27:29" x14ac:dyDescent="0.25">
      <c r="AA56516"/>
      <c r="AB56516"/>
      <c r="AC56516"/>
    </row>
    <row r="56517" spans="27:29" x14ac:dyDescent="0.25">
      <c r="AA56517"/>
      <c r="AB56517"/>
      <c r="AC56517"/>
    </row>
    <row r="56518" spans="27:29" x14ac:dyDescent="0.25">
      <c r="AA56518"/>
      <c r="AB56518"/>
      <c r="AC56518"/>
    </row>
    <row r="56519" spans="27:29" x14ac:dyDescent="0.25">
      <c r="AA56519"/>
      <c r="AB56519"/>
      <c r="AC56519"/>
    </row>
    <row r="56520" spans="27:29" x14ac:dyDescent="0.25">
      <c r="AA56520"/>
      <c r="AB56520"/>
      <c r="AC56520"/>
    </row>
    <row r="56521" spans="27:29" x14ac:dyDescent="0.25">
      <c r="AA56521"/>
      <c r="AB56521"/>
      <c r="AC56521"/>
    </row>
    <row r="56522" spans="27:29" x14ac:dyDescent="0.25">
      <c r="AA56522"/>
      <c r="AB56522"/>
      <c r="AC56522"/>
    </row>
    <row r="56523" spans="27:29" x14ac:dyDescent="0.25">
      <c r="AA56523"/>
      <c r="AB56523"/>
      <c r="AC56523"/>
    </row>
    <row r="56524" spans="27:29" x14ac:dyDescent="0.25">
      <c r="AA56524"/>
      <c r="AB56524"/>
      <c r="AC56524"/>
    </row>
    <row r="56525" spans="27:29" x14ac:dyDescent="0.25">
      <c r="AA56525"/>
      <c r="AB56525"/>
      <c r="AC56525"/>
    </row>
    <row r="56526" spans="27:29" x14ac:dyDescent="0.25">
      <c r="AA56526"/>
      <c r="AB56526"/>
      <c r="AC56526"/>
    </row>
    <row r="56527" spans="27:29" x14ac:dyDescent="0.25">
      <c r="AA56527"/>
      <c r="AB56527"/>
      <c r="AC56527"/>
    </row>
    <row r="56528" spans="27:29" x14ac:dyDescent="0.25">
      <c r="AA56528"/>
      <c r="AB56528"/>
      <c r="AC56528"/>
    </row>
    <row r="56529" spans="27:29" x14ac:dyDescent="0.25">
      <c r="AA56529"/>
      <c r="AB56529"/>
      <c r="AC56529"/>
    </row>
    <row r="56530" spans="27:29" x14ac:dyDescent="0.25">
      <c r="AA56530"/>
      <c r="AB56530"/>
      <c r="AC56530"/>
    </row>
    <row r="56531" spans="27:29" x14ac:dyDescent="0.25">
      <c r="AA56531"/>
      <c r="AB56531"/>
      <c r="AC56531"/>
    </row>
    <row r="56532" spans="27:29" x14ac:dyDescent="0.25">
      <c r="AA56532"/>
      <c r="AB56532"/>
      <c r="AC56532"/>
    </row>
    <row r="56533" spans="27:29" x14ac:dyDescent="0.25">
      <c r="AA56533"/>
      <c r="AB56533"/>
      <c r="AC56533"/>
    </row>
    <row r="56534" spans="27:29" x14ac:dyDescent="0.25">
      <c r="AA56534"/>
      <c r="AB56534"/>
      <c r="AC56534"/>
    </row>
    <row r="56535" spans="27:29" x14ac:dyDescent="0.25">
      <c r="AA56535"/>
      <c r="AB56535"/>
      <c r="AC56535"/>
    </row>
    <row r="56536" spans="27:29" x14ac:dyDescent="0.25">
      <c r="AA56536"/>
      <c r="AB56536"/>
      <c r="AC56536"/>
    </row>
    <row r="56537" spans="27:29" x14ac:dyDescent="0.25">
      <c r="AA56537"/>
      <c r="AB56537"/>
      <c r="AC56537"/>
    </row>
    <row r="56538" spans="27:29" x14ac:dyDescent="0.25">
      <c r="AA56538"/>
      <c r="AB56538"/>
      <c r="AC56538"/>
    </row>
    <row r="56539" spans="27:29" x14ac:dyDescent="0.25">
      <c r="AA56539"/>
      <c r="AB56539"/>
      <c r="AC56539"/>
    </row>
    <row r="56540" spans="27:29" x14ac:dyDescent="0.25">
      <c r="AA56540"/>
      <c r="AB56540"/>
      <c r="AC56540"/>
    </row>
    <row r="56541" spans="27:29" x14ac:dyDescent="0.25">
      <c r="AA56541"/>
      <c r="AB56541"/>
      <c r="AC56541"/>
    </row>
    <row r="56542" spans="27:29" x14ac:dyDescent="0.25">
      <c r="AA56542"/>
      <c r="AB56542"/>
      <c r="AC56542"/>
    </row>
    <row r="56543" spans="27:29" x14ac:dyDescent="0.25">
      <c r="AA56543"/>
      <c r="AB56543"/>
      <c r="AC56543"/>
    </row>
    <row r="56544" spans="27:29" x14ac:dyDescent="0.25">
      <c r="AA56544"/>
      <c r="AB56544"/>
      <c r="AC56544"/>
    </row>
    <row r="56545" spans="27:29" x14ac:dyDescent="0.25">
      <c r="AA56545"/>
      <c r="AB56545"/>
      <c r="AC56545"/>
    </row>
    <row r="56546" spans="27:29" x14ac:dyDescent="0.25">
      <c r="AA56546"/>
      <c r="AB56546"/>
      <c r="AC56546"/>
    </row>
    <row r="56547" spans="27:29" x14ac:dyDescent="0.25">
      <c r="AA56547"/>
      <c r="AB56547"/>
      <c r="AC56547"/>
    </row>
    <row r="56548" spans="27:29" x14ac:dyDescent="0.25">
      <c r="AA56548"/>
      <c r="AB56548"/>
      <c r="AC56548"/>
    </row>
    <row r="56549" spans="27:29" x14ac:dyDescent="0.25">
      <c r="AA56549"/>
      <c r="AB56549"/>
      <c r="AC56549"/>
    </row>
    <row r="56550" spans="27:29" x14ac:dyDescent="0.25">
      <c r="AA56550"/>
      <c r="AB56550"/>
      <c r="AC56550"/>
    </row>
    <row r="56551" spans="27:29" x14ac:dyDescent="0.25">
      <c r="AA56551"/>
      <c r="AB56551"/>
      <c r="AC56551"/>
    </row>
    <row r="56552" spans="27:29" x14ac:dyDescent="0.25">
      <c r="AA56552"/>
      <c r="AB56552"/>
      <c r="AC56552"/>
    </row>
    <row r="56553" spans="27:29" x14ac:dyDescent="0.25">
      <c r="AA56553"/>
      <c r="AB56553"/>
      <c r="AC56553"/>
    </row>
    <row r="56554" spans="27:29" x14ac:dyDescent="0.25">
      <c r="AA56554"/>
      <c r="AB56554"/>
      <c r="AC56554"/>
    </row>
    <row r="56555" spans="27:29" x14ac:dyDescent="0.25">
      <c r="AA56555"/>
      <c r="AB56555"/>
      <c r="AC56555"/>
    </row>
    <row r="56556" spans="27:29" x14ac:dyDescent="0.25">
      <c r="AA56556"/>
      <c r="AB56556"/>
      <c r="AC56556"/>
    </row>
    <row r="56557" spans="27:29" x14ac:dyDescent="0.25">
      <c r="AA56557"/>
      <c r="AB56557"/>
      <c r="AC56557"/>
    </row>
    <row r="56558" spans="27:29" x14ac:dyDescent="0.25">
      <c r="AA56558"/>
      <c r="AB56558"/>
      <c r="AC56558"/>
    </row>
    <row r="56559" spans="27:29" x14ac:dyDescent="0.25">
      <c r="AA56559"/>
      <c r="AB56559"/>
      <c r="AC56559"/>
    </row>
    <row r="56560" spans="27:29" x14ac:dyDescent="0.25">
      <c r="AA56560"/>
      <c r="AB56560"/>
      <c r="AC56560"/>
    </row>
    <row r="56561" spans="27:29" x14ac:dyDescent="0.25">
      <c r="AA56561"/>
      <c r="AB56561"/>
      <c r="AC56561"/>
    </row>
    <row r="56562" spans="27:29" x14ac:dyDescent="0.25">
      <c r="AA56562"/>
      <c r="AB56562"/>
      <c r="AC56562"/>
    </row>
    <row r="56563" spans="27:29" x14ac:dyDescent="0.25">
      <c r="AA56563"/>
      <c r="AB56563"/>
      <c r="AC56563"/>
    </row>
    <row r="56564" spans="27:29" x14ac:dyDescent="0.25">
      <c r="AA56564"/>
      <c r="AB56564"/>
      <c r="AC56564"/>
    </row>
    <row r="56565" spans="27:29" x14ac:dyDescent="0.25">
      <c r="AA56565"/>
      <c r="AB56565"/>
      <c r="AC56565"/>
    </row>
    <row r="56566" spans="27:29" x14ac:dyDescent="0.25">
      <c r="AA56566"/>
      <c r="AB56566"/>
      <c r="AC56566"/>
    </row>
    <row r="56567" spans="27:29" x14ac:dyDescent="0.25">
      <c r="AA56567"/>
      <c r="AB56567"/>
      <c r="AC56567"/>
    </row>
    <row r="56568" spans="27:29" x14ac:dyDescent="0.25">
      <c r="AA56568"/>
      <c r="AB56568"/>
      <c r="AC56568"/>
    </row>
    <row r="56569" spans="27:29" x14ac:dyDescent="0.25">
      <c r="AA56569"/>
      <c r="AB56569"/>
      <c r="AC56569"/>
    </row>
    <row r="56570" spans="27:29" x14ac:dyDescent="0.25">
      <c r="AA56570"/>
      <c r="AB56570"/>
      <c r="AC56570"/>
    </row>
    <row r="56571" spans="27:29" x14ac:dyDescent="0.25">
      <c r="AA56571"/>
      <c r="AB56571"/>
      <c r="AC56571"/>
    </row>
    <row r="56572" spans="27:29" x14ac:dyDescent="0.25">
      <c r="AA56572"/>
      <c r="AB56572"/>
      <c r="AC56572"/>
    </row>
    <row r="56573" spans="27:29" x14ac:dyDescent="0.25">
      <c r="AA56573"/>
      <c r="AB56573"/>
      <c r="AC56573"/>
    </row>
    <row r="56574" spans="27:29" x14ac:dyDescent="0.25">
      <c r="AA56574"/>
      <c r="AB56574"/>
      <c r="AC56574"/>
    </row>
    <row r="56575" spans="27:29" x14ac:dyDescent="0.25">
      <c r="AA56575"/>
      <c r="AB56575"/>
      <c r="AC56575"/>
    </row>
    <row r="56576" spans="27:29" x14ac:dyDescent="0.25">
      <c r="AA56576"/>
      <c r="AB56576"/>
      <c r="AC56576"/>
    </row>
    <row r="56577" spans="27:29" x14ac:dyDescent="0.25">
      <c r="AA56577"/>
      <c r="AB56577"/>
      <c r="AC56577"/>
    </row>
    <row r="56578" spans="27:29" x14ac:dyDescent="0.25">
      <c r="AA56578"/>
      <c r="AB56578"/>
      <c r="AC56578"/>
    </row>
    <row r="56579" spans="27:29" x14ac:dyDescent="0.25">
      <c r="AA56579"/>
      <c r="AB56579"/>
      <c r="AC56579"/>
    </row>
    <row r="56580" spans="27:29" x14ac:dyDescent="0.25">
      <c r="AA56580"/>
      <c r="AB56580"/>
      <c r="AC56580"/>
    </row>
    <row r="56581" spans="27:29" x14ac:dyDescent="0.25">
      <c r="AA56581"/>
      <c r="AB56581"/>
      <c r="AC56581"/>
    </row>
    <row r="56582" spans="27:29" x14ac:dyDescent="0.25">
      <c r="AA56582"/>
      <c r="AB56582"/>
      <c r="AC56582"/>
    </row>
    <row r="56583" spans="27:29" x14ac:dyDescent="0.25">
      <c r="AA56583"/>
      <c r="AB56583"/>
      <c r="AC56583"/>
    </row>
    <row r="56584" spans="27:29" x14ac:dyDescent="0.25">
      <c r="AA56584"/>
      <c r="AB56584"/>
      <c r="AC56584"/>
    </row>
    <row r="56585" spans="27:29" x14ac:dyDescent="0.25">
      <c r="AA56585"/>
      <c r="AB56585"/>
      <c r="AC56585"/>
    </row>
    <row r="56586" spans="27:29" x14ac:dyDescent="0.25">
      <c r="AA56586"/>
      <c r="AB56586"/>
      <c r="AC56586"/>
    </row>
    <row r="56587" spans="27:29" x14ac:dyDescent="0.25">
      <c r="AA56587"/>
      <c r="AB56587"/>
      <c r="AC56587"/>
    </row>
    <row r="56588" spans="27:29" x14ac:dyDescent="0.25">
      <c r="AA56588"/>
      <c r="AB56588"/>
      <c r="AC56588"/>
    </row>
    <row r="56589" spans="27:29" x14ac:dyDescent="0.25">
      <c r="AA56589"/>
      <c r="AB56589"/>
      <c r="AC56589"/>
    </row>
    <row r="56590" spans="27:29" x14ac:dyDescent="0.25">
      <c r="AA56590"/>
      <c r="AB56590"/>
      <c r="AC56590"/>
    </row>
    <row r="56591" spans="27:29" x14ac:dyDescent="0.25">
      <c r="AA56591"/>
      <c r="AB56591"/>
      <c r="AC56591"/>
    </row>
    <row r="56592" spans="27:29" x14ac:dyDescent="0.25">
      <c r="AA56592"/>
      <c r="AB56592"/>
      <c r="AC56592"/>
    </row>
    <row r="56593" spans="27:29" x14ac:dyDescent="0.25">
      <c r="AA56593"/>
      <c r="AB56593"/>
      <c r="AC56593"/>
    </row>
    <row r="56594" spans="27:29" x14ac:dyDescent="0.25">
      <c r="AA56594"/>
      <c r="AB56594"/>
      <c r="AC56594"/>
    </row>
    <row r="56595" spans="27:29" x14ac:dyDescent="0.25">
      <c r="AA56595"/>
      <c r="AB56595"/>
      <c r="AC56595"/>
    </row>
    <row r="56596" spans="27:29" x14ac:dyDescent="0.25">
      <c r="AA56596"/>
      <c r="AB56596"/>
      <c r="AC56596"/>
    </row>
    <row r="56597" spans="27:29" x14ac:dyDescent="0.25">
      <c r="AA56597"/>
      <c r="AB56597"/>
      <c r="AC56597"/>
    </row>
    <row r="56598" spans="27:29" x14ac:dyDescent="0.25">
      <c r="AA56598"/>
      <c r="AB56598"/>
      <c r="AC56598"/>
    </row>
    <row r="56599" spans="27:29" x14ac:dyDescent="0.25">
      <c r="AA56599"/>
      <c r="AB56599"/>
      <c r="AC56599"/>
    </row>
    <row r="56600" spans="27:29" x14ac:dyDescent="0.25">
      <c r="AA56600"/>
      <c r="AB56600"/>
      <c r="AC56600"/>
    </row>
    <row r="56601" spans="27:29" x14ac:dyDescent="0.25">
      <c r="AA56601"/>
      <c r="AB56601"/>
      <c r="AC56601"/>
    </row>
    <row r="56602" spans="27:29" x14ac:dyDescent="0.25">
      <c r="AA56602"/>
      <c r="AB56602"/>
      <c r="AC56602"/>
    </row>
    <row r="56603" spans="27:29" x14ac:dyDescent="0.25">
      <c r="AA56603"/>
      <c r="AB56603"/>
      <c r="AC56603"/>
    </row>
    <row r="56604" spans="27:29" x14ac:dyDescent="0.25">
      <c r="AA56604"/>
      <c r="AB56604"/>
      <c r="AC56604"/>
    </row>
    <row r="56605" spans="27:29" x14ac:dyDescent="0.25">
      <c r="AA56605"/>
      <c r="AB56605"/>
      <c r="AC56605"/>
    </row>
    <row r="56606" spans="27:29" x14ac:dyDescent="0.25">
      <c r="AA56606"/>
      <c r="AB56606"/>
      <c r="AC56606"/>
    </row>
    <row r="56607" spans="27:29" x14ac:dyDescent="0.25">
      <c r="AA56607"/>
      <c r="AB56607"/>
      <c r="AC56607"/>
    </row>
    <row r="56608" spans="27:29" x14ac:dyDescent="0.25">
      <c r="AA56608"/>
      <c r="AB56608"/>
      <c r="AC56608"/>
    </row>
    <row r="56609" spans="27:29" x14ac:dyDescent="0.25">
      <c r="AA56609"/>
      <c r="AB56609"/>
      <c r="AC56609"/>
    </row>
    <row r="56610" spans="27:29" x14ac:dyDescent="0.25">
      <c r="AA56610"/>
      <c r="AB56610"/>
      <c r="AC56610"/>
    </row>
    <row r="56611" spans="27:29" x14ac:dyDescent="0.25">
      <c r="AA56611"/>
      <c r="AB56611"/>
      <c r="AC56611"/>
    </row>
    <row r="56612" spans="27:29" x14ac:dyDescent="0.25">
      <c r="AA56612"/>
      <c r="AB56612"/>
      <c r="AC56612"/>
    </row>
    <row r="56613" spans="27:29" x14ac:dyDescent="0.25">
      <c r="AA56613"/>
      <c r="AB56613"/>
      <c r="AC56613"/>
    </row>
    <row r="56614" spans="27:29" x14ac:dyDescent="0.25">
      <c r="AA56614"/>
      <c r="AB56614"/>
      <c r="AC56614"/>
    </row>
    <row r="56615" spans="27:29" x14ac:dyDescent="0.25">
      <c r="AA56615"/>
      <c r="AB56615"/>
      <c r="AC56615"/>
    </row>
    <row r="56616" spans="27:29" x14ac:dyDescent="0.25">
      <c r="AA56616"/>
      <c r="AB56616"/>
      <c r="AC56616"/>
    </row>
    <row r="56617" spans="27:29" x14ac:dyDescent="0.25">
      <c r="AA56617"/>
      <c r="AB56617"/>
      <c r="AC56617"/>
    </row>
    <row r="56618" spans="27:29" x14ac:dyDescent="0.25">
      <c r="AA56618"/>
      <c r="AB56618"/>
      <c r="AC56618"/>
    </row>
    <row r="56619" spans="27:29" x14ac:dyDescent="0.25">
      <c r="AA56619"/>
      <c r="AB56619"/>
      <c r="AC56619"/>
    </row>
    <row r="56620" spans="27:29" x14ac:dyDescent="0.25">
      <c r="AA56620"/>
      <c r="AB56620"/>
      <c r="AC56620"/>
    </row>
    <row r="56621" spans="27:29" x14ac:dyDescent="0.25">
      <c r="AA56621"/>
      <c r="AB56621"/>
      <c r="AC56621"/>
    </row>
    <row r="56622" spans="27:29" x14ac:dyDescent="0.25">
      <c r="AA56622"/>
      <c r="AB56622"/>
      <c r="AC56622"/>
    </row>
    <row r="56623" spans="27:29" x14ac:dyDescent="0.25">
      <c r="AA56623"/>
      <c r="AB56623"/>
      <c r="AC56623"/>
    </row>
    <row r="56624" spans="27:29" x14ac:dyDescent="0.25">
      <c r="AA56624"/>
      <c r="AB56624"/>
      <c r="AC56624"/>
    </row>
    <row r="56625" spans="27:29" x14ac:dyDescent="0.25">
      <c r="AA56625"/>
      <c r="AB56625"/>
      <c r="AC56625"/>
    </row>
    <row r="56626" spans="27:29" x14ac:dyDescent="0.25">
      <c r="AA56626"/>
      <c r="AB56626"/>
      <c r="AC56626"/>
    </row>
    <row r="56627" spans="27:29" x14ac:dyDescent="0.25">
      <c r="AA56627"/>
      <c r="AB56627"/>
      <c r="AC56627"/>
    </row>
    <row r="56628" spans="27:29" x14ac:dyDescent="0.25">
      <c r="AA56628"/>
      <c r="AB56628"/>
      <c r="AC56628"/>
    </row>
    <row r="56629" spans="27:29" x14ac:dyDescent="0.25">
      <c r="AA56629"/>
      <c r="AB56629"/>
      <c r="AC56629"/>
    </row>
    <row r="56630" spans="27:29" x14ac:dyDescent="0.25">
      <c r="AA56630"/>
      <c r="AB56630"/>
      <c r="AC56630"/>
    </row>
    <row r="56631" spans="27:29" x14ac:dyDescent="0.25">
      <c r="AA56631"/>
      <c r="AB56631"/>
      <c r="AC56631"/>
    </row>
    <row r="56632" spans="27:29" x14ac:dyDescent="0.25">
      <c r="AA56632"/>
      <c r="AB56632"/>
      <c r="AC56632"/>
    </row>
    <row r="56633" spans="27:29" x14ac:dyDescent="0.25">
      <c r="AA56633"/>
      <c r="AB56633"/>
      <c r="AC56633"/>
    </row>
    <row r="56634" spans="27:29" x14ac:dyDescent="0.25">
      <c r="AA56634"/>
      <c r="AB56634"/>
      <c r="AC56634"/>
    </row>
    <row r="56635" spans="27:29" x14ac:dyDescent="0.25">
      <c r="AA56635"/>
      <c r="AB56635"/>
      <c r="AC56635"/>
    </row>
    <row r="56636" spans="27:29" x14ac:dyDescent="0.25">
      <c r="AA56636"/>
      <c r="AB56636"/>
      <c r="AC56636"/>
    </row>
    <row r="56637" spans="27:29" x14ac:dyDescent="0.25">
      <c r="AA56637"/>
      <c r="AB56637"/>
      <c r="AC56637"/>
    </row>
    <row r="56638" spans="27:29" x14ac:dyDescent="0.25">
      <c r="AA56638"/>
      <c r="AB56638"/>
      <c r="AC56638"/>
    </row>
    <row r="56639" spans="27:29" x14ac:dyDescent="0.25">
      <c r="AA56639"/>
      <c r="AB56639"/>
      <c r="AC56639"/>
    </row>
    <row r="56640" spans="27:29" x14ac:dyDescent="0.25">
      <c r="AA56640"/>
      <c r="AB56640"/>
      <c r="AC56640"/>
    </row>
    <row r="56641" spans="27:29" x14ac:dyDescent="0.25">
      <c r="AA56641"/>
      <c r="AB56641"/>
      <c r="AC56641"/>
    </row>
    <row r="56642" spans="27:29" x14ac:dyDescent="0.25">
      <c r="AA56642"/>
      <c r="AB56642"/>
      <c r="AC56642"/>
    </row>
    <row r="56643" spans="27:29" x14ac:dyDescent="0.25">
      <c r="AA56643"/>
      <c r="AB56643"/>
      <c r="AC56643"/>
    </row>
    <row r="56644" spans="27:29" x14ac:dyDescent="0.25">
      <c r="AA56644"/>
      <c r="AB56644"/>
      <c r="AC56644"/>
    </row>
    <row r="56645" spans="27:29" x14ac:dyDescent="0.25">
      <c r="AA56645"/>
      <c r="AB56645"/>
      <c r="AC56645"/>
    </row>
    <row r="56646" spans="27:29" x14ac:dyDescent="0.25">
      <c r="AA56646"/>
      <c r="AB56646"/>
      <c r="AC56646"/>
    </row>
    <row r="56647" spans="27:29" x14ac:dyDescent="0.25">
      <c r="AA56647"/>
      <c r="AB56647"/>
      <c r="AC56647"/>
    </row>
    <row r="56648" spans="27:29" x14ac:dyDescent="0.25">
      <c r="AA56648"/>
      <c r="AB56648"/>
      <c r="AC56648"/>
    </row>
    <row r="56649" spans="27:29" x14ac:dyDescent="0.25">
      <c r="AA56649"/>
      <c r="AB56649"/>
      <c r="AC56649"/>
    </row>
    <row r="56650" spans="27:29" x14ac:dyDescent="0.25">
      <c r="AA56650"/>
      <c r="AB56650"/>
      <c r="AC56650"/>
    </row>
    <row r="56651" spans="27:29" x14ac:dyDescent="0.25">
      <c r="AA56651"/>
      <c r="AB56651"/>
      <c r="AC56651"/>
    </row>
    <row r="56652" spans="27:29" x14ac:dyDescent="0.25">
      <c r="AA56652"/>
      <c r="AB56652"/>
      <c r="AC56652"/>
    </row>
    <row r="56653" spans="27:29" x14ac:dyDescent="0.25">
      <c r="AA56653"/>
      <c r="AB56653"/>
      <c r="AC56653"/>
    </row>
    <row r="56654" spans="27:29" x14ac:dyDescent="0.25">
      <c r="AA56654"/>
      <c r="AB56654"/>
      <c r="AC56654"/>
    </row>
    <row r="56655" spans="27:29" x14ac:dyDescent="0.25">
      <c r="AA56655"/>
      <c r="AB56655"/>
      <c r="AC56655"/>
    </row>
    <row r="56656" spans="27:29" x14ac:dyDescent="0.25">
      <c r="AA56656"/>
      <c r="AB56656"/>
      <c r="AC56656"/>
    </row>
    <row r="56657" spans="27:29" x14ac:dyDescent="0.25">
      <c r="AA56657"/>
      <c r="AB56657"/>
      <c r="AC56657"/>
    </row>
    <row r="56658" spans="27:29" x14ac:dyDescent="0.25">
      <c r="AA56658"/>
      <c r="AB56658"/>
      <c r="AC56658"/>
    </row>
    <row r="56659" spans="27:29" x14ac:dyDescent="0.25">
      <c r="AA56659"/>
      <c r="AB56659"/>
      <c r="AC56659"/>
    </row>
    <row r="56660" spans="27:29" x14ac:dyDescent="0.25">
      <c r="AA56660"/>
      <c r="AB56660"/>
      <c r="AC56660"/>
    </row>
    <row r="56661" spans="27:29" x14ac:dyDescent="0.25">
      <c r="AA56661"/>
      <c r="AB56661"/>
      <c r="AC56661"/>
    </row>
    <row r="56662" spans="27:29" x14ac:dyDescent="0.25">
      <c r="AA56662"/>
      <c r="AB56662"/>
      <c r="AC56662"/>
    </row>
    <row r="56663" spans="27:29" x14ac:dyDescent="0.25">
      <c r="AA56663"/>
      <c r="AB56663"/>
      <c r="AC56663"/>
    </row>
    <row r="56664" spans="27:29" x14ac:dyDescent="0.25">
      <c r="AA56664"/>
      <c r="AB56664"/>
      <c r="AC56664"/>
    </row>
    <row r="56665" spans="27:29" x14ac:dyDescent="0.25">
      <c r="AA56665"/>
      <c r="AB56665"/>
      <c r="AC56665"/>
    </row>
    <row r="56666" spans="27:29" x14ac:dyDescent="0.25">
      <c r="AA56666"/>
      <c r="AB56666"/>
      <c r="AC56666"/>
    </row>
    <row r="56667" spans="27:29" x14ac:dyDescent="0.25">
      <c r="AA56667"/>
      <c r="AB56667"/>
      <c r="AC56667"/>
    </row>
    <row r="56668" spans="27:29" x14ac:dyDescent="0.25">
      <c r="AA56668"/>
      <c r="AB56668"/>
      <c r="AC56668"/>
    </row>
    <row r="56669" spans="27:29" x14ac:dyDescent="0.25">
      <c r="AA56669"/>
      <c r="AB56669"/>
      <c r="AC56669"/>
    </row>
    <row r="56670" spans="27:29" x14ac:dyDescent="0.25">
      <c r="AA56670"/>
      <c r="AB56670"/>
      <c r="AC56670"/>
    </row>
    <row r="56671" spans="27:29" x14ac:dyDescent="0.25">
      <c r="AA56671"/>
      <c r="AB56671"/>
      <c r="AC56671"/>
    </row>
    <row r="56672" spans="27:29" x14ac:dyDescent="0.25">
      <c r="AA56672"/>
      <c r="AB56672"/>
      <c r="AC56672"/>
    </row>
    <row r="56673" spans="27:29" x14ac:dyDescent="0.25">
      <c r="AA56673"/>
      <c r="AB56673"/>
      <c r="AC56673"/>
    </row>
    <row r="56674" spans="27:29" x14ac:dyDescent="0.25">
      <c r="AA56674"/>
      <c r="AB56674"/>
      <c r="AC56674"/>
    </row>
    <row r="56675" spans="27:29" x14ac:dyDescent="0.25">
      <c r="AA56675"/>
      <c r="AB56675"/>
      <c r="AC56675"/>
    </row>
    <row r="56676" spans="27:29" x14ac:dyDescent="0.25">
      <c r="AA56676"/>
      <c r="AB56676"/>
      <c r="AC56676"/>
    </row>
    <row r="56677" spans="27:29" x14ac:dyDescent="0.25">
      <c r="AA56677"/>
      <c r="AB56677"/>
      <c r="AC56677"/>
    </row>
    <row r="56678" spans="27:29" x14ac:dyDescent="0.25">
      <c r="AA56678"/>
      <c r="AB56678"/>
      <c r="AC56678"/>
    </row>
    <row r="56679" spans="27:29" x14ac:dyDescent="0.25">
      <c r="AA56679"/>
      <c r="AB56679"/>
      <c r="AC56679"/>
    </row>
    <row r="56680" spans="27:29" x14ac:dyDescent="0.25">
      <c r="AA56680"/>
      <c r="AB56680"/>
      <c r="AC56680"/>
    </row>
    <row r="56681" spans="27:29" x14ac:dyDescent="0.25">
      <c r="AA56681"/>
      <c r="AB56681"/>
      <c r="AC56681"/>
    </row>
    <row r="56682" spans="27:29" x14ac:dyDescent="0.25">
      <c r="AA56682"/>
      <c r="AB56682"/>
      <c r="AC56682"/>
    </row>
    <row r="56683" spans="27:29" x14ac:dyDescent="0.25">
      <c r="AA56683"/>
      <c r="AB56683"/>
      <c r="AC56683"/>
    </row>
    <row r="56684" spans="27:29" x14ac:dyDescent="0.25">
      <c r="AA56684"/>
      <c r="AB56684"/>
      <c r="AC56684"/>
    </row>
    <row r="56685" spans="27:29" x14ac:dyDescent="0.25">
      <c r="AA56685"/>
      <c r="AB56685"/>
      <c r="AC56685"/>
    </row>
    <row r="56686" spans="27:29" x14ac:dyDescent="0.25">
      <c r="AA56686"/>
      <c r="AB56686"/>
      <c r="AC56686"/>
    </row>
    <row r="56687" spans="27:29" x14ac:dyDescent="0.25">
      <c r="AA56687"/>
      <c r="AB56687"/>
      <c r="AC56687"/>
    </row>
    <row r="56688" spans="27:29" x14ac:dyDescent="0.25">
      <c r="AA56688"/>
      <c r="AB56688"/>
      <c r="AC56688"/>
    </row>
    <row r="56689" spans="27:29" x14ac:dyDescent="0.25">
      <c r="AA56689"/>
      <c r="AB56689"/>
      <c r="AC56689"/>
    </row>
    <row r="56690" spans="27:29" x14ac:dyDescent="0.25">
      <c r="AA56690"/>
      <c r="AB56690"/>
      <c r="AC56690"/>
    </row>
    <row r="56691" spans="27:29" x14ac:dyDescent="0.25">
      <c r="AA56691"/>
      <c r="AB56691"/>
      <c r="AC56691"/>
    </row>
    <row r="56692" spans="27:29" x14ac:dyDescent="0.25">
      <c r="AA56692"/>
      <c r="AB56692"/>
      <c r="AC56692"/>
    </row>
    <row r="56693" spans="27:29" x14ac:dyDescent="0.25">
      <c r="AA56693"/>
      <c r="AB56693"/>
      <c r="AC56693"/>
    </row>
    <row r="56694" spans="27:29" x14ac:dyDescent="0.25">
      <c r="AA56694"/>
      <c r="AB56694"/>
      <c r="AC56694"/>
    </row>
    <row r="56695" spans="27:29" x14ac:dyDescent="0.25">
      <c r="AA56695"/>
      <c r="AB56695"/>
      <c r="AC56695"/>
    </row>
    <row r="56696" spans="27:29" x14ac:dyDescent="0.25">
      <c r="AA56696"/>
      <c r="AB56696"/>
      <c r="AC56696"/>
    </row>
    <row r="56697" spans="27:29" x14ac:dyDescent="0.25">
      <c r="AA56697"/>
      <c r="AB56697"/>
      <c r="AC56697"/>
    </row>
    <row r="56698" spans="27:29" x14ac:dyDescent="0.25">
      <c r="AA56698"/>
      <c r="AB56698"/>
      <c r="AC56698"/>
    </row>
    <row r="56699" spans="27:29" x14ac:dyDescent="0.25">
      <c r="AA56699"/>
      <c r="AB56699"/>
      <c r="AC56699"/>
    </row>
    <row r="56700" spans="27:29" x14ac:dyDescent="0.25">
      <c r="AA56700"/>
      <c r="AB56700"/>
      <c r="AC56700"/>
    </row>
    <row r="56701" spans="27:29" x14ac:dyDescent="0.25">
      <c r="AA56701"/>
      <c r="AB56701"/>
      <c r="AC56701"/>
    </row>
    <row r="56702" spans="27:29" x14ac:dyDescent="0.25">
      <c r="AA56702"/>
      <c r="AB56702"/>
      <c r="AC56702"/>
    </row>
    <row r="56703" spans="27:29" x14ac:dyDescent="0.25">
      <c r="AA56703"/>
      <c r="AB56703"/>
      <c r="AC56703"/>
    </row>
    <row r="56704" spans="27:29" x14ac:dyDescent="0.25">
      <c r="AA56704"/>
      <c r="AB56704"/>
      <c r="AC56704"/>
    </row>
    <row r="56705" spans="27:29" x14ac:dyDescent="0.25">
      <c r="AA56705"/>
      <c r="AB56705"/>
      <c r="AC56705"/>
    </row>
    <row r="56706" spans="27:29" x14ac:dyDescent="0.25">
      <c r="AA56706"/>
      <c r="AB56706"/>
      <c r="AC56706"/>
    </row>
    <row r="56707" spans="27:29" x14ac:dyDescent="0.25">
      <c r="AA56707"/>
      <c r="AB56707"/>
      <c r="AC56707"/>
    </row>
    <row r="56708" spans="27:29" x14ac:dyDescent="0.25">
      <c r="AA56708"/>
      <c r="AB56708"/>
      <c r="AC56708"/>
    </row>
    <row r="56709" spans="27:29" x14ac:dyDescent="0.25">
      <c r="AA56709"/>
      <c r="AB56709"/>
      <c r="AC56709"/>
    </row>
    <row r="56710" spans="27:29" x14ac:dyDescent="0.25">
      <c r="AA56710"/>
      <c r="AB56710"/>
      <c r="AC56710"/>
    </row>
    <row r="56711" spans="27:29" x14ac:dyDescent="0.25">
      <c r="AA56711"/>
      <c r="AB56711"/>
      <c r="AC56711"/>
    </row>
    <row r="56712" spans="27:29" x14ac:dyDescent="0.25">
      <c r="AA56712"/>
      <c r="AB56712"/>
      <c r="AC56712"/>
    </row>
    <row r="56713" spans="27:29" x14ac:dyDescent="0.25">
      <c r="AA56713"/>
      <c r="AB56713"/>
      <c r="AC56713"/>
    </row>
    <row r="56714" spans="27:29" x14ac:dyDescent="0.25">
      <c r="AA56714"/>
      <c r="AB56714"/>
      <c r="AC56714"/>
    </row>
    <row r="56715" spans="27:29" x14ac:dyDescent="0.25">
      <c r="AA56715"/>
      <c r="AB56715"/>
      <c r="AC56715"/>
    </row>
    <row r="56716" spans="27:29" x14ac:dyDescent="0.25">
      <c r="AA56716"/>
      <c r="AB56716"/>
      <c r="AC56716"/>
    </row>
    <row r="56717" spans="27:29" x14ac:dyDescent="0.25">
      <c r="AA56717"/>
      <c r="AB56717"/>
      <c r="AC56717"/>
    </row>
    <row r="56718" spans="27:29" x14ac:dyDescent="0.25">
      <c r="AA56718"/>
      <c r="AB56718"/>
      <c r="AC56718"/>
    </row>
    <row r="56719" spans="27:29" x14ac:dyDescent="0.25">
      <c r="AA56719"/>
      <c r="AB56719"/>
      <c r="AC56719"/>
    </row>
    <row r="56720" spans="27:29" x14ac:dyDescent="0.25">
      <c r="AA56720"/>
      <c r="AB56720"/>
      <c r="AC56720"/>
    </row>
    <row r="56721" spans="27:29" x14ac:dyDescent="0.25">
      <c r="AA56721"/>
      <c r="AB56721"/>
      <c r="AC56721"/>
    </row>
    <row r="56722" spans="27:29" x14ac:dyDescent="0.25">
      <c r="AA56722"/>
      <c r="AB56722"/>
      <c r="AC56722"/>
    </row>
    <row r="56723" spans="27:29" x14ac:dyDescent="0.25">
      <c r="AA56723"/>
      <c r="AB56723"/>
      <c r="AC56723"/>
    </row>
    <row r="56724" spans="27:29" x14ac:dyDescent="0.25">
      <c r="AA56724"/>
      <c r="AB56724"/>
      <c r="AC56724"/>
    </row>
    <row r="56725" spans="27:29" x14ac:dyDescent="0.25">
      <c r="AA56725"/>
      <c r="AB56725"/>
      <c r="AC56725"/>
    </row>
    <row r="56726" spans="27:29" x14ac:dyDescent="0.25">
      <c r="AA56726"/>
      <c r="AB56726"/>
      <c r="AC56726"/>
    </row>
    <row r="56727" spans="27:29" x14ac:dyDescent="0.25">
      <c r="AA56727"/>
      <c r="AB56727"/>
      <c r="AC56727"/>
    </row>
    <row r="56728" spans="27:29" x14ac:dyDescent="0.25">
      <c r="AA56728"/>
      <c r="AB56728"/>
      <c r="AC56728"/>
    </row>
    <row r="56729" spans="27:29" x14ac:dyDescent="0.25">
      <c r="AA56729"/>
      <c r="AB56729"/>
      <c r="AC56729"/>
    </row>
    <row r="56730" spans="27:29" x14ac:dyDescent="0.25">
      <c r="AA56730"/>
      <c r="AB56730"/>
      <c r="AC56730"/>
    </row>
    <row r="56731" spans="27:29" x14ac:dyDescent="0.25">
      <c r="AA56731"/>
      <c r="AB56731"/>
      <c r="AC56731"/>
    </row>
    <row r="56732" spans="27:29" x14ac:dyDescent="0.25">
      <c r="AA56732"/>
      <c r="AB56732"/>
      <c r="AC56732"/>
    </row>
    <row r="56733" spans="27:29" x14ac:dyDescent="0.25">
      <c r="AA56733"/>
      <c r="AB56733"/>
      <c r="AC56733"/>
    </row>
    <row r="56734" spans="27:29" x14ac:dyDescent="0.25">
      <c r="AA56734"/>
      <c r="AB56734"/>
      <c r="AC56734"/>
    </row>
    <row r="56735" spans="27:29" x14ac:dyDescent="0.25">
      <c r="AA56735"/>
      <c r="AB56735"/>
      <c r="AC56735"/>
    </row>
    <row r="56736" spans="27:29" x14ac:dyDescent="0.25">
      <c r="AA56736"/>
      <c r="AB56736"/>
      <c r="AC56736"/>
    </row>
    <row r="56737" spans="27:29" x14ac:dyDescent="0.25">
      <c r="AA56737"/>
      <c r="AB56737"/>
      <c r="AC56737"/>
    </row>
    <row r="56738" spans="27:29" x14ac:dyDescent="0.25">
      <c r="AA56738"/>
      <c r="AB56738"/>
      <c r="AC56738"/>
    </row>
    <row r="56739" spans="27:29" x14ac:dyDescent="0.25">
      <c r="AA56739"/>
      <c r="AB56739"/>
      <c r="AC56739"/>
    </row>
    <row r="56740" spans="27:29" x14ac:dyDescent="0.25">
      <c r="AA56740"/>
      <c r="AB56740"/>
      <c r="AC56740"/>
    </row>
    <row r="56741" spans="27:29" x14ac:dyDescent="0.25">
      <c r="AA56741"/>
      <c r="AB56741"/>
      <c r="AC56741"/>
    </row>
    <row r="56742" spans="27:29" x14ac:dyDescent="0.25">
      <c r="AA56742"/>
      <c r="AB56742"/>
      <c r="AC56742"/>
    </row>
    <row r="56743" spans="27:29" x14ac:dyDescent="0.25">
      <c r="AA56743"/>
      <c r="AB56743"/>
      <c r="AC56743"/>
    </row>
    <row r="56744" spans="27:29" x14ac:dyDescent="0.25">
      <c r="AA56744"/>
      <c r="AB56744"/>
      <c r="AC56744"/>
    </row>
    <row r="56745" spans="27:29" x14ac:dyDescent="0.25">
      <c r="AA56745"/>
      <c r="AB56745"/>
      <c r="AC56745"/>
    </row>
    <row r="56746" spans="27:29" x14ac:dyDescent="0.25">
      <c r="AA56746"/>
      <c r="AB56746"/>
      <c r="AC56746"/>
    </row>
    <row r="56747" spans="27:29" x14ac:dyDescent="0.25">
      <c r="AA56747"/>
      <c r="AB56747"/>
      <c r="AC56747"/>
    </row>
    <row r="56748" spans="27:29" x14ac:dyDescent="0.25">
      <c r="AA56748"/>
      <c r="AB56748"/>
      <c r="AC56748"/>
    </row>
    <row r="56749" spans="27:29" x14ac:dyDescent="0.25">
      <c r="AA56749"/>
      <c r="AB56749"/>
      <c r="AC56749"/>
    </row>
    <row r="56750" spans="27:29" x14ac:dyDescent="0.25">
      <c r="AA56750"/>
      <c r="AB56750"/>
      <c r="AC56750"/>
    </row>
    <row r="56751" spans="27:29" x14ac:dyDescent="0.25">
      <c r="AA56751"/>
      <c r="AB56751"/>
      <c r="AC56751"/>
    </row>
    <row r="56752" spans="27:29" x14ac:dyDescent="0.25">
      <c r="AA56752"/>
      <c r="AB56752"/>
      <c r="AC56752"/>
    </row>
    <row r="56753" spans="27:29" x14ac:dyDescent="0.25">
      <c r="AA56753"/>
      <c r="AB56753"/>
      <c r="AC56753"/>
    </row>
    <row r="56754" spans="27:29" x14ac:dyDescent="0.25">
      <c r="AA56754"/>
      <c r="AB56754"/>
      <c r="AC56754"/>
    </row>
    <row r="56755" spans="27:29" x14ac:dyDescent="0.25">
      <c r="AA56755"/>
      <c r="AB56755"/>
      <c r="AC56755"/>
    </row>
    <row r="56756" spans="27:29" x14ac:dyDescent="0.25">
      <c r="AA56756"/>
      <c r="AB56756"/>
      <c r="AC56756"/>
    </row>
    <row r="56757" spans="27:29" x14ac:dyDescent="0.25">
      <c r="AA56757"/>
      <c r="AB56757"/>
      <c r="AC56757"/>
    </row>
    <row r="56758" spans="27:29" x14ac:dyDescent="0.25">
      <c r="AA56758"/>
      <c r="AB56758"/>
      <c r="AC56758"/>
    </row>
    <row r="56759" spans="27:29" x14ac:dyDescent="0.25">
      <c r="AA56759"/>
      <c r="AB56759"/>
      <c r="AC56759"/>
    </row>
    <row r="56760" spans="27:29" x14ac:dyDescent="0.25">
      <c r="AA56760"/>
      <c r="AB56760"/>
      <c r="AC56760"/>
    </row>
    <row r="56761" spans="27:29" x14ac:dyDescent="0.25">
      <c r="AA56761"/>
      <c r="AB56761"/>
      <c r="AC56761"/>
    </row>
    <row r="56762" spans="27:29" x14ac:dyDescent="0.25">
      <c r="AA56762"/>
      <c r="AB56762"/>
      <c r="AC56762"/>
    </row>
    <row r="56763" spans="27:29" x14ac:dyDescent="0.25">
      <c r="AA56763"/>
      <c r="AB56763"/>
      <c r="AC56763"/>
    </row>
    <row r="56764" spans="27:29" x14ac:dyDescent="0.25">
      <c r="AA56764"/>
      <c r="AB56764"/>
      <c r="AC56764"/>
    </row>
    <row r="56765" spans="27:29" x14ac:dyDescent="0.25">
      <c r="AA56765"/>
      <c r="AB56765"/>
      <c r="AC56765"/>
    </row>
    <row r="56766" spans="27:29" x14ac:dyDescent="0.25">
      <c r="AA56766"/>
      <c r="AB56766"/>
      <c r="AC56766"/>
    </row>
    <row r="56767" spans="27:29" x14ac:dyDescent="0.25">
      <c r="AA56767"/>
      <c r="AB56767"/>
      <c r="AC56767"/>
    </row>
    <row r="56768" spans="27:29" x14ac:dyDescent="0.25">
      <c r="AA56768"/>
      <c r="AB56768"/>
      <c r="AC56768"/>
    </row>
    <row r="56769" spans="27:29" x14ac:dyDescent="0.25">
      <c r="AA56769"/>
      <c r="AB56769"/>
      <c r="AC56769"/>
    </row>
    <row r="56770" spans="27:29" x14ac:dyDescent="0.25">
      <c r="AA56770"/>
      <c r="AB56770"/>
      <c r="AC56770"/>
    </row>
    <row r="56771" spans="27:29" x14ac:dyDescent="0.25">
      <c r="AA56771"/>
      <c r="AB56771"/>
      <c r="AC56771"/>
    </row>
    <row r="56772" spans="27:29" x14ac:dyDescent="0.25">
      <c r="AA56772"/>
      <c r="AB56772"/>
      <c r="AC56772"/>
    </row>
    <row r="56773" spans="27:29" x14ac:dyDescent="0.25">
      <c r="AA56773"/>
      <c r="AB56773"/>
      <c r="AC56773"/>
    </row>
    <row r="56774" spans="27:29" x14ac:dyDescent="0.25">
      <c r="AA56774"/>
      <c r="AB56774"/>
      <c r="AC56774"/>
    </row>
    <row r="56775" spans="27:29" x14ac:dyDescent="0.25">
      <c r="AA56775"/>
      <c r="AB56775"/>
      <c r="AC56775"/>
    </row>
    <row r="56776" spans="27:29" x14ac:dyDescent="0.25">
      <c r="AA56776"/>
      <c r="AB56776"/>
      <c r="AC56776"/>
    </row>
    <row r="56777" spans="27:29" x14ac:dyDescent="0.25">
      <c r="AA56777"/>
      <c r="AB56777"/>
      <c r="AC56777"/>
    </row>
    <row r="56778" spans="27:29" x14ac:dyDescent="0.25">
      <c r="AA56778"/>
      <c r="AB56778"/>
      <c r="AC56778"/>
    </row>
    <row r="56779" spans="27:29" x14ac:dyDescent="0.25">
      <c r="AA56779"/>
      <c r="AB56779"/>
      <c r="AC56779"/>
    </row>
    <row r="56780" spans="27:29" x14ac:dyDescent="0.25">
      <c r="AA56780"/>
      <c r="AB56780"/>
      <c r="AC56780"/>
    </row>
    <row r="56781" spans="27:29" x14ac:dyDescent="0.25">
      <c r="AA56781"/>
      <c r="AB56781"/>
      <c r="AC56781"/>
    </row>
    <row r="56782" spans="27:29" x14ac:dyDescent="0.25">
      <c r="AA56782"/>
      <c r="AB56782"/>
      <c r="AC56782"/>
    </row>
    <row r="56783" spans="27:29" x14ac:dyDescent="0.25">
      <c r="AA56783"/>
      <c r="AB56783"/>
      <c r="AC56783"/>
    </row>
    <row r="56784" spans="27:29" x14ac:dyDescent="0.25">
      <c r="AA56784"/>
      <c r="AB56784"/>
      <c r="AC56784"/>
    </row>
    <row r="56785" spans="27:29" x14ac:dyDescent="0.25">
      <c r="AA56785"/>
      <c r="AB56785"/>
      <c r="AC56785"/>
    </row>
    <row r="56786" spans="27:29" x14ac:dyDescent="0.25">
      <c r="AA56786"/>
      <c r="AB56786"/>
      <c r="AC56786"/>
    </row>
    <row r="56787" spans="27:29" x14ac:dyDescent="0.25">
      <c r="AA56787"/>
      <c r="AB56787"/>
      <c r="AC56787"/>
    </row>
    <row r="56788" spans="27:29" x14ac:dyDescent="0.25">
      <c r="AA56788"/>
      <c r="AB56788"/>
      <c r="AC56788"/>
    </row>
    <row r="56789" spans="27:29" x14ac:dyDescent="0.25">
      <c r="AA56789"/>
      <c r="AB56789"/>
      <c r="AC56789"/>
    </row>
    <row r="56790" spans="27:29" x14ac:dyDescent="0.25">
      <c r="AA56790"/>
      <c r="AB56790"/>
      <c r="AC56790"/>
    </row>
    <row r="56791" spans="27:29" x14ac:dyDescent="0.25">
      <c r="AA56791"/>
      <c r="AB56791"/>
      <c r="AC56791"/>
    </row>
    <row r="56792" spans="27:29" x14ac:dyDescent="0.25">
      <c r="AA56792"/>
      <c r="AB56792"/>
      <c r="AC56792"/>
    </row>
    <row r="56793" spans="27:29" x14ac:dyDescent="0.25">
      <c r="AA56793"/>
      <c r="AB56793"/>
      <c r="AC56793"/>
    </row>
    <row r="56794" spans="27:29" x14ac:dyDescent="0.25">
      <c r="AA56794"/>
      <c r="AB56794"/>
      <c r="AC56794"/>
    </row>
    <row r="56795" spans="27:29" x14ac:dyDescent="0.25">
      <c r="AA56795"/>
      <c r="AB56795"/>
      <c r="AC56795"/>
    </row>
    <row r="56796" spans="27:29" x14ac:dyDescent="0.25">
      <c r="AA56796"/>
      <c r="AB56796"/>
      <c r="AC56796"/>
    </row>
    <row r="56797" spans="27:29" x14ac:dyDescent="0.25">
      <c r="AA56797"/>
      <c r="AB56797"/>
      <c r="AC56797"/>
    </row>
    <row r="56798" spans="27:29" x14ac:dyDescent="0.25">
      <c r="AA56798"/>
      <c r="AB56798"/>
      <c r="AC56798"/>
    </row>
    <row r="56799" spans="27:29" x14ac:dyDescent="0.25">
      <c r="AA56799"/>
      <c r="AB56799"/>
      <c r="AC56799"/>
    </row>
    <row r="56800" spans="27:29" x14ac:dyDescent="0.25">
      <c r="AA56800"/>
      <c r="AB56800"/>
      <c r="AC56800"/>
    </row>
    <row r="56801" spans="27:29" x14ac:dyDescent="0.25">
      <c r="AA56801"/>
      <c r="AB56801"/>
      <c r="AC56801"/>
    </row>
    <row r="56802" spans="27:29" x14ac:dyDescent="0.25">
      <c r="AA56802"/>
      <c r="AB56802"/>
      <c r="AC56802"/>
    </row>
    <row r="56803" spans="27:29" x14ac:dyDescent="0.25">
      <c r="AA56803"/>
      <c r="AB56803"/>
      <c r="AC56803"/>
    </row>
    <row r="56804" spans="27:29" x14ac:dyDescent="0.25">
      <c r="AA56804"/>
      <c r="AB56804"/>
      <c r="AC56804"/>
    </row>
    <row r="56805" spans="27:29" x14ac:dyDescent="0.25">
      <c r="AA56805"/>
      <c r="AB56805"/>
      <c r="AC56805"/>
    </row>
    <row r="56806" spans="27:29" x14ac:dyDescent="0.25">
      <c r="AA56806"/>
      <c r="AB56806"/>
      <c r="AC56806"/>
    </row>
    <row r="56807" spans="27:29" x14ac:dyDescent="0.25">
      <c r="AA56807"/>
      <c r="AB56807"/>
      <c r="AC56807"/>
    </row>
    <row r="56808" spans="27:29" x14ac:dyDescent="0.25">
      <c r="AA56808"/>
      <c r="AB56808"/>
      <c r="AC56808"/>
    </row>
    <row r="56809" spans="27:29" x14ac:dyDescent="0.25">
      <c r="AA56809"/>
      <c r="AB56809"/>
      <c r="AC56809"/>
    </row>
    <row r="56810" spans="27:29" x14ac:dyDescent="0.25">
      <c r="AA56810"/>
      <c r="AB56810"/>
      <c r="AC56810"/>
    </row>
    <row r="56811" spans="27:29" x14ac:dyDescent="0.25">
      <c r="AA56811"/>
      <c r="AB56811"/>
      <c r="AC56811"/>
    </row>
    <row r="56812" spans="27:29" x14ac:dyDescent="0.25">
      <c r="AA56812"/>
      <c r="AB56812"/>
      <c r="AC56812"/>
    </row>
    <row r="56813" spans="27:29" x14ac:dyDescent="0.25">
      <c r="AA56813"/>
      <c r="AB56813"/>
      <c r="AC56813"/>
    </row>
    <row r="56814" spans="27:29" x14ac:dyDescent="0.25">
      <c r="AA56814"/>
      <c r="AB56814"/>
      <c r="AC56814"/>
    </row>
    <row r="56815" spans="27:29" x14ac:dyDescent="0.25">
      <c r="AA56815"/>
      <c r="AB56815"/>
      <c r="AC56815"/>
    </row>
    <row r="56816" spans="27:29" x14ac:dyDescent="0.25">
      <c r="AA56816"/>
      <c r="AB56816"/>
      <c r="AC56816"/>
    </row>
    <row r="56817" spans="27:29" x14ac:dyDescent="0.25">
      <c r="AA56817"/>
      <c r="AB56817"/>
      <c r="AC56817"/>
    </row>
    <row r="56818" spans="27:29" x14ac:dyDescent="0.25">
      <c r="AA56818"/>
      <c r="AB56818"/>
      <c r="AC56818"/>
    </row>
    <row r="56819" spans="27:29" x14ac:dyDescent="0.25">
      <c r="AA56819"/>
      <c r="AB56819"/>
      <c r="AC56819"/>
    </row>
    <row r="56820" spans="27:29" x14ac:dyDescent="0.25">
      <c r="AA56820"/>
      <c r="AB56820"/>
      <c r="AC56820"/>
    </row>
    <row r="56821" spans="27:29" x14ac:dyDescent="0.25">
      <c r="AA56821"/>
      <c r="AB56821"/>
      <c r="AC56821"/>
    </row>
    <row r="56822" spans="27:29" x14ac:dyDescent="0.25">
      <c r="AA56822"/>
      <c r="AB56822"/>
      <c r="AC56822"/>
    </row>
    <row r="56823" spans="27:29" x14ac:dyDescent="0.25">
      <c r="AA56823"/>
      <c r="AB56823"/>
      <c r="AC56823"/>
    </row>
    <row r="56824" spans="27:29" x14ac:dyDescent="0.25">
      <c r="AA56824"/>
      <c r="AB56824"/>
      <c r="AC56824"/>
    </row>
    <row r="56825" spans="27:29" x14ac:dyDescent="0.25">
      <c r="AA56825"/>
      <c r="AB56825"/>
      <c r="AC56825"/>
    </row>
    <row r="56826" spans="27:29" x14ac:dyDescent="0.25">
      <c r="AA56826"/>
      <c r="AB56826"/>
      <c r="AC56826"/>
    </row>
    <row r="56827" spans="27:29" x14ac:dyDescent="0.25">
      <c r="AA56827"/>
      <c r="AB56827"/>
      <c r="AC56827"/>
    </row>
    <row r="56828" spans="27:29" x14ac:dyDescent="0.25">
      <c r="AA56828"/>
      <c r="AB56828"/>
      <c r="AC56828"/>
    </row>
    <row r="56829" spans="27:29" x14ac:dyDescent="0.25">
      <c r="AA56829"/>
      <c r="AB56829"/>
      <c r="AC56829"/>
    </row>
    <row r="56830" spans="27:29" x14ac:dyDescent="0.25">
      <c r="AA56830"/>
      <c r="AB56830"/>
      <c r="AC56830"/>
    </row>
    <row r="56831" spans="27:29" x14ac:dyDescent="0.25">
      <c r="AA56831"/>
      <c r="AB56831"/>
      <c r="AC56831"/>
    </row>
    <row r="56832" spans="27:29" x14ac:dyDescent="0.25">
      <c r="AA56832"/>
      <c r="AB56832"/>
      <c r="AC56832"/>
    </row>
    <row r="56833" spans="27:29" x14ac:dyDescent="0.25">
      <c r="AA56833"/>
      <c r="AB56833"/>
      <c r="AC56833"/>
    </row>
    <row r="56834" spans="27:29" x14ac:dyDescent="0.25">
      <c r="AA56834"/>
      <c r="AB56834"/>
      <c r="AC56834"/>
    </row>
    <row r="56835" spans="27:29" x14ac:dyDescent="0.25">
      <c r="AA56835"/>
      <c r="AB56835"/>
      <c r="AC56835"/>
    </row>
    <row r="56836" spans="27:29" x14ac:dyDescent="0.25">
      <c r="AA56836"/>
      <c r="AB56836"/>
      <c r="AC56836"/>
    </row>
    <row r="56837" spans="27:29" x14ac:dyDescent="0.25">
      <c r="AA56837"/>
      <c r="AB56837"/>
      <c r="AC56837"/>
    </row>
    <row r="56838" spans="27:29" x14ac:dyDescent="0.25">
      <c r="AA56838"/>
      <c r="AB56838"/>
      <c r="AC56838"/>
    </row>
    <row r="56839" spans="27:29" x14ac:dyDescent="0.25">
      <c r="AA56839"/>
      <c r="AB56839"/>
      <c r="AC56839"/>
    </row>
    <row r="56840" spans="27:29" x14ac:dyDescent="0.25">
      <c r="AA56840"/>
      <c r="AB56840"/>
      <c r="AC56840"/>
    </row>
    <row r="56841" spans="27:29" x14ac:dyDescent="0.25">
      <c r="AA56841"/>
      <c r="AB56841"/>
      <c r="AC56841"/>
    </row>
    <row r="56842" spans="27:29" x14ac:dyDescent="0.25">
      <c r="AA56842"/>
      <c r="AB56842"/>
      <c r="AC56842"/>
    </row>
    <row r="56843" spans="27:29" x14ac:dyDescent="0.25">
      <c r="AA56843"/>
      <c r="AB56843"/>
      <c r="AC56843"/>
    </row>
    <row r="56844" spans="27:29" x14ac:dyDescent="0.25">
      <c r="AA56844"/>
      <c r="AB56844"/>
      <c r="AC56844"/>
    </row>
    <row r="56845" spans="27:29" x14ac:dyDescent="0.25">
      <c r="AA56845"/>
      <c r="AB56845"/>
      <c r="AC56845"/>
    </row>
    <row r="56846" spans="27:29" x14ac:dyDescent="0.25">
      <c r="AA56846"/>
      <c r="AB56846"/>
      <c r="AC56846"/>
    </row>
    <row r="56847" spans="27:29" x14ac:dyDescent="0.25">
      <c r="AA56847"/>
      <c r="AB56847"/>
      <c r="AC56847"/>
    </row>
    <row r="56848" spans="27:29" x14ac:dyDescent="0.25">
      <c r="AA56848"/>
      <c r="AB56848"/>
      <c r="AC56848"/>
    </row>
    <row r="56849" spans="27:29" x14ac:dyDescent="0.25">
      <c r="AA56849"/>
      <c r="AB56849"/>
      <c r="AC56849"/>
    </row>
    <row r="56850" spans="27:29" x14ac:dyDescent="0.25">
      <c r="AA56850"/>
      <c r="AB56850"/>
      <c r="AC56850"/>
    </row>
    <row r="56851" spans="27:29" x14ac:dyDescent="0.25">
      <c r="AA56851"/>
      <c r="AB56851"/>
      <c r="AC56851"/>
    </row>
    <row r="56852" spans="27:29" x14ac:dyDescent="0.25">
      <c r="AA56852"/>
      <c r="AB56852"/>
      <c r="AC56852"/>
    </row>
    <row r="56853" spans="27:29" x14ac:dyDescent="0.25">
      <c r="AA56853"/>
      <c r="AB56853"/>
      <c r="AC56853"/>
    </row>
    <row r="56854" spans="27:29" x14ac:dyDescent="0.25">
      <c r="AA56854"/>
      <c r="AB56854"/>
      <c r="AC56854"/>
    </row>
    <row r="56855" spans="27:29" x14ac:dyDescent="0.25">
      <c r="AA56855"/>
      <c r="AB56855"/>
      <c r="AC56855"/>
    </row>
    <row r="56856" spans="27:29" x14ac:dyDescent="0.25">
      <c r="AA56856"/>
      <c r="AB56856"/>
      <c r="AC56856"/>
    </row>
    <row r="56857" spans="27:29" x14ac:dyDescent="0.25">
      <c r="AA56857"/>
      <c r="AB56857"/>
      <c r="AC56857"/>
    </row>
    <row r="56858" spans="27:29" x14ac:dyDescent="0.25">
      <c r="AA56858"/>
      <c r="AB56858"/>
      <c r="AC56858"/>
    </row>
    <row r="56859" spans="27:29" x14ac:dyDescent="0.25">
      <c r="AA56859"/>
      <c r="AB56859"/>
      <c r="AC56859"/>
    </row>
    <row r="56860" spans="27:29" x14ac:dyDescent="0.25">
      <c r="AA56860"/>
      <c r="AB56860"/>
      <c r="AC56860"/>
    </row>
    <row r="56861" spans="27:29" x14ac:dyDescent="0.25">
      <c r="AA56861"/>
      <c r="AB56861"/>
      <c r="AC56861"/>
    </row>
    <row r="56862" spans="27:29" x14ac:dyDescent="0.25">
      <c r="AA56862"/>
      <c r="AB56862"/>
      <c r="AC56862"/>
    </row>
    <row r="56863" spans="27:29" x14ac:dyDescent="0.25">
      <c r="AA56863"/>
      <c r="AB56863"/>
      <c r="AC56863"/>
    </row>
    <row r="56864" spans="27:29" x14ac:dyDescent="0.25">
      <c r="AA56864"/>
      <c r="AB56864"/>
      <c r="AC56864"/>
    </row>
    <row r="56865" spans="27:29" x14ac:dyDescent="0.25">
      <c r="AA56865"/>
      <c r="AB56865"/>
      <c r="AC56865"/>
    </row>
    <row r="56866" spans="27:29" x14ac:dyDescent="0.25">
      <c r="AA56866"/>
      <c r="AB56866"/>
      <c r="AC56866"/>
    </row>
    <row r="56867" spans="27:29" x14ac:dyDescent="0.25">
      <c r="AA56867"/>
      <c r="AB56867"/>
      <c r="AC56867"/>
    </row>
    <row r="56868" spans="27:29" x14ac:dyDescent="0.25">
      <c r="AA56868"/>
      <c r="AB56868"/>
      <c r="AC56868"/>
    </row>
    <row r="56869" spans="27:29" x14ac:dyDescent="0.25">
      <c r="AA56869"/>
      <c r="AB56869"/>
      <c r="AC56869"/>
    </row>
    <row r="56870" spans="27:29" x14ac:dyDescent="0.25">
      <c r="AA56870"/>
      <c r="AB56870"/>
      <c r="AC56870"/>
    </row>
    <row r="56871" spans="27:29" x14ac:dyDescent="0.25">
      <c r="AA56871"/>
      <c r="AB56871"/>
      <c r="AC56871"/>
    </row>
    <row r="56872" spans="27:29" x14ac:dyDescent="0.25">
      <c r="AA56872"/>
      <c r="AB56872"/>
      <c r="AC56872"/>
    </row>
    <row r="56873" spans="27:29" x14ac:dyDescent="0.25">
      <c r="AA56873"/>
      <c r="AB56873"/>
      <c r="AC56873"/>
    </row>
    <row r="56874" spans="27:29" x14ac:dyDescent="0.25">
      <c r="AA56874"/>
      <c r="AB56874"/>
      <c r="AC56874"/>
    </row>
    <row r="56875" spans="27:29" x14ac:dyDescent="0.25">
      <c r="AA56875"/>
      <c r="AB56875"/>
      <c r="AC56875"/>
    </row>
    <row r="56876" spans="27:29" x14ac:dyDescent="0.25">
      <c r="AA56876"/>
      <c r="AB56876"/>
      <c r="AC56876"/>
    </row>
    <row r="56877" spans="27:29" x14ac:dyDescent="0.25">
      <c r="AA56877"/>
      <c r="AB56877"/>
      <c r="AC56877"/>
    </row>
    <row r="56878" spans="27:29" x14ac:dyDescent="0.25">
      <c r="AA56878"/>
      <c r="AB56878"/>
      <c r="AC56878"/>
    </row>
    <row r="56879" spans="27:29" x14ac:dyDescent="0.25">
      <c r="AA56879"/>
      <c r="AB56879"/>
      <c r="AC56879"/>
    </row>
    <row r="56880" spans="27:29" x14ac:dyDescent="0.25">
      <c r="AA56880"/>
      <c r="AB56880"/>
      <c r="AC56880"/>
    </row>
    <row r="56881" spans="27:29" x14ac:dyDescent="0.25">
      <c r="AA56881"/>
      <c r="AB56881"/>
      <c r="AC56881"/>
    </row>
    <row r="56882" spans="27:29" x14ac:dyDescent="0.25">
      <c r="AA56882"/>
      <c r="AB56882"/>
      <c r="AC56882"/>
    </row>
    <row r="56883" spans="27:29" x14ac:dyDescent="0.25">
      <c r="AA56883"/>
      <c r="AB56883"/>
      <c r="AC56883"/>
    </row>
    <row r="56884" spans="27:29" x14ac:dyDescent="0.25">
      <c r="AA56884"/>
      <c r="AB56884"/>
      <c r="AC56884"/>
    </row>
    <row r="56885" spans="27:29" x14ac:dyDescent="0.25">
      <c r="AA56885"/>
      <c r="AB56885"/>
      <c r="AC56885"/>
    </row>
    <row r="56886" spans="27:29" x14ac:dyDescent="0.25">
      <c r="AA56886"/>
      <c r="AB56886"/>
      <c r="AC56886"/>
    </row>
    <row r="56887" spans="27:29" x14ac:dyDescent="0.25">
      <c r="AA56887"/>
      <c r="AB56887"/>
      <c r="AC56887"/>
    </row>
    <row r="56888" spans="27:29" x14ac:dyDescent="0.25">
      <c r="AA56888"/>
      <c r="AB56888"/>
      <c r="AC56888"/>
    </row>
    <row r="56889" spans="27:29" x14ac:dyDescent="0.25">
      <c r="AA56889"/>
      <c r="AB56889"/>
      <c r="AC56889"/>
    </row>
    <row r="56890" spans="27:29" x14ac:dyDescent="0.25">
      <c r="AA56890"/>
      <c r="AB56890"/>
      <c r="AC56890"/>
    </row>
    <row r="56891" spans="27:29" x14ac:dyDescent="0.25">
      <c r="AA56891"/>
      <c r="AB56891"/>
      <c r="AC56891"/>
    </row>
    <row r="56892" spans="27:29" x14ac:dyDescent="0.25">
      <c r="AA56892"/>
      <c r="AB56892"/>
      <c r="AC56892"/>
    </row>
    <row r="56893" spans="27:29" x14ac:dyDescent="0.25">
      <c r="AA56893"/>
      <c r="AB56893"/>
      <c r="AC56893"/>
    </row>
    <row r="56894" spans="27:29" x14ac:dyDescent="0.25">
      <c r="AA56894"/>
      <c r="AB56894"/>
      <c r="AC56894"/>
    </row>
    <row r="56895" spans="27:29" x14ac:dyDescent="0.25">
      <c r="AA56895"/>
      <c r="AB56895"/>
      <c r="AC56895"/>
    </row>
    <row r="56896" spans="27:29" x14ac:dyDescent="0.25">
      <c r="AA56896"/>
      <c r="AB56896"/>
      <c r="AC56896"/>
    </row>
    <row r="56897" spans="27:29" x14ac:dyDescent="0.25">
      <c r="AA56897"/>
      <c r="AB56897"/>
      <c r="AC56897"/>
    </row>
    <row r="56898" spans="27:29" x14ac:dyDescent="0.25">
      <c r="AA56898"/>
      <c r="AB56898"/>
      <c r="AC56898"/>
    </row>
    <row r="56899" spans="27:29" x14ac:dyDescent="0.25">
      <c r="AA56899"/>
      <c r="AB56899"/>
      <c r="AC56899"/>
    </row>
    <row r="56900" spans="27:29" x14ac:dyDescent="0.25">
      <c r="AA56900"/>
      <c r="AB56900"/>
      <c r="AC56900"/>
    </row>
    <row r="56901" spans="27:29" x14ac:dyDescent="0.25">
      <c r="AA56901"/>
      <c r="AB56901"/>
      <c r="AC56901"/>
    </row>
    <row r="56902" spans="27:29" x14ac:dyDescent="0.25">
      <c r="AA56902"/>
      <c r="AB56902"/>
      <c r="AC56902"/>
    </row>
    <row r="56903" spans="27:29" x14ac:dyDescent="0.25">
      <c r="AA56903"/>
      <c r="AB56903"/>
      <c r="AC56903"/>
    </row>
    <row r="56904" spans="27:29" x14ac:dyDescent="0.25">
      <c r="AA56904"/>
      <c r="AB56904"/>
      <c r="AC56904"/>
    </row>
    <row r="56905" spans="27:29" x14ac:dyDescent="0.25">
      <c r="AA56905"/>
      <c r="AB56905"/>
      <c r="AC56905"/>
    </row>
    <row r="56906" spans="27:29" x14ac:dyDescent="0.25">
      <c r="AA56906"/>
      <c r="AB56906"/>
      <c r="AC56906"/>
    </row>
    <row r="56907" spans="27:29" x14ac:dyDescent="0.25">
      <c r="AA56907"/>
      <c r="AB56907"/>
      <c r="AC56907"/>
    </row>
    <row r="56908" spans="27:29" x14ac:dyDescent="0.25">
      <c r="AA56908"/>
      <c r="AB56908"/>
      <c r="AC56908"/>
    </row>
    <row r="56909" spans="27:29" x14ac:dyDescent="0.25">
      <c r="AA56909"/>
      <c r="AB56909"/>
      <c r="AC56909"/>
    </row>
    <row r="56910" spans="27:29" x14ac:dyDescent="0.25">
      <c r="AA56910"/>
      <c r="AB56910"/>
      <c r="AC56910"/>
    </row>
    <row r="56911" spans="27:29" x14ac:dyDescent="0.25">
      <c r="AA56911"/>
      <c r="AB56911"/>
      <c r="AC56911"/>
    </row>
    <row r="56912" spans="27:29" x14ac:dyDescent="0.25">
      <c r="AA56912"/>
      <c r="AB56912"/>
      <c r="AC56912"/>
    </row>
    <row r="56913" spans="27:29" x14ac:dyDescent="0.25">
      <c r="AA56913"/>
      <c r="AB56913"/>
      <c r="AC56913"/>
    </row>
    <row r="56914" spans="27:29" x14ac:dyDescent="0.25">
      <c r="AA56914"/>
      <c r="AB56914"/>
      <c r="AC56914"/>
    </row>
    <row r="56915" spans="27:29" x14ac:dyDescent="0.25">
      <c r="AA56915"/>
      <c r="AB56915"/>
      <c r="AC56915"/>
    </row>
    <row r="56916" spans="27:29" x14ac:dyDescent="0.25">
      <c r="AA56916"/>
      <c r="AB56916"/>
      <c r="AC56916"/>
    </row>
    <row r="56917" spans="27:29" x14ac:dyDescent="0.25">
      <c r="AA56917"/>
      <c r="AB56917"/>
      <c r="AC56917"/>
    </row>
    <row r="56918" spans="27:29" x14ac:dyDescent="0.25">
      <c r="AA56918"/>
      <c r="AB56918"/>
      <c r="AC56918"/>
    </row>
    <row r="56919" spans="27:29" x14ac:dyDescent="0.25">
      <c r="AA56919"/>
      <c r="AB56919"/>
      <c r="AC56919"/>
    </row>
    <row r="56920" spans="27:29" x14ac:dyDescent="0.25">
      <c r="AA56920"/>
      <c r="AB56920"/>
      <c r="AC56920"/>
    </row>
    <row r="56921" spans="27:29" x14ac:dyDescent="0.25">
      <c r="AA56921"/>
      <c r="AB56921"/>
      <c r="AC56921"/>
    </row>
    <row r="56922" spans="27:29" x14ac:dyDescent="0.25">
      <c r="AA56922"/>
      <c r="AB56922"/>
      <c r="AC56922"/>
    </row>
    <row r="56923" spans="27:29" x14ac:dyDescent="0.25">
      <c r="AA56923"/>
      <c r="AB56923"/>
      <c r="AC56923"/>
    </row>
    <row r="56924" spans="27:29" x14ac:dyDescent="0.25">
      <c r="AA56924"/>
      <c r="AB56924"/>
      <c r="AC56924"/>
    </row>
    <row r="56925" spans="27:29" x14ac:dyDescent="0.25">
      <c r="AA56925"/>
      <c r="AB56925"/>
      <c r="AC56925"/>
    </row>
    <row r="56926" spans="27:29" x14ac:dyDescent="0.25">
      <c r="AA56926"/>
      <c r="AB56926"/>
      <c r="AC56926"/>
    </row>
    <row r="56927" spans="27:29" x14ac:dyDescent="0.25">
      <c r="AA56927"/>
      <c r="AB56927"/>
      <c r="AC56927"/>
    </row>
    <row r="56928" spans="27:29" x14ac:dyDescent="0.25">
      <c r="AA56928"/>
      <c r="AB56928"/>
      <c r="AC56928"/>
    </row>
    <row r="56929" spans="27:29" x14ac:dyDescent="0.25">
      <c r="AA56929"/>
      <c r="AB56929"/>
      <c r="AC56929"/>
    </row>
    <row r="56930" spans="27:29" x14ac:dyDescent="0.25">
      <c r="AA56930"/>
      <c r="AB56930"/>
      <c r="AC56930"/>
    </row>
    <row r="56931" spans="27:29" x14ac:dyDescent="0.25">
      <c r="AA56931"/>
      <c r="AB56931"/>
      <c r="AC56931"/>
    </row>
    <row r="56932" spans="27:29" x14ac:dyDescent="0.25">
      <c r="AA56932"/>
      <c r="AB56932"/>
      <c r="AC56932"/>
    </row>
    <row r="56933" spans="27:29" x14ac:dyDescent="0.25">
      <c r="AA56933"/>
      <c r="AB56933"/>
      <c r="AC56933"/>
    </row>
    <row r="56934" spans="27:29" x14ac:dyDescent="0.25">
      <c r="AA56934"/>
      <c r="AB56934"/>
      <c r="AC56934"/>
    </row>
    <row r="56935" spans="27:29" x14ac:dyDescent="0.25">
      <c r="AA56935"/>
      <c r="AB56935"/>
      <c r="AC56935"/>
    </row>
    <row r="56936" spans="27:29" x14ac:dyDescent="0.25">
      <c r="AA56936"/>
      <c r="AB56936"/>
      <c r="AC56936"/>
    </row>
    <row r="56937" spans="27:29" x14ac:dyDescent="0.25">
      <c r="AA56937"/>
      <c r="AB56937"/>
      <c r="AC56937"/>
    </row>
    <row r="56938" spans="27:29" x14ac:dyDescent="0.25">
      <c r="AA56938"/>
      <c r="AB56938"/>
      <c r="AC56938"/>
    </row>
    <row r="56939" spans="27:29" x14ac:dyDescent="0.25">
      <c r="AA56939"/>
      <c r="AB56939"/>
      <c r="AC56939"/>
    </row>
    <row r="56940" spans="27:29" x14ac:dyDescent="0.25">
      <c r="AA56940"/>
      <c r="AB56940"/>
      <c r="AC56940"/>
    </row>
    <row r="56941" spans="27:29" x14ac:dyDescent="0.25">
      <c r="AA56941"/>
      <c r="AB56941"/>
      <c r="AC56941"/>
    </row>
    <row r="56942" spans="27:29" x14ac:dyDescent="0.25">
      <c r="AA56942"/>
      <c r="AB56942"/>
      <c r="AC56942"/>
    </row>
    <row r="56943" spans="27:29" x14ac:dyDescent="0.25">
      <c r="AA56943"/>
      <c r="AB56943"/>
      <c r="AC56943"/>
    </row>
    <row r="56944" spans="27:29" x14ac:dyDescent="0.25">
      <c r="AA56944"/>
      <c r="AB56944"/>
      <c r="AC56944"/>
    </row>
    <row r="56945" spans="27:29" x14ac:dyDescent="0.25">
      <c r="AA56945"/>
      <c r="AB56945"/>
      <c r="AC56945"/>
    </row>
    <row r="56946" spans="27:29" x14ac:dyDescent="0.25">
      <c r="AA56946"/>
      <c r="AB56946"/>
      <c r="AC56946"/>
    </row>
    <row r="56947" spans="27:29" x14ac:dyDescent="0.25">
      <c r="AA56947"/>
      <c r="AB56947"/>
      <c r="AC56947"/>
    </row>
    <row r="56948" spans="27:29" x14ac:dyDescent="0.25">
      <c r="AA56948"/>
      <c r="AB56948"/>
      <c r="AC56948"/>
    </row>
    <row r="56949" spans="27:29" x14ac:dyDescent="0.25">
      <c r="AA56949"/>
      <c r="AB56949"/>
      <c r="AC56949"/>
    </row>
    <row r="56950" spans="27:29" x14ac:dyDescent="0.25">
      <c r="AA56950"/>
      <c r="AB56950"/>
      <c r="AC56950"/>
    </row>
    <row r="56951" spans="27:29" x14ac:dyDescent="0.25">
      <c r="AA56951"/>
      <c r="AB56951"/>
      <c r="AC56951"/>
    </row>
    <row r="56952" spans="27:29" x14ac:dyDescent="0.25">
      <c r="AA56952"/>
      <c r="AB56952"/>
      <c r="AC56952"/>
    </row>
    <row r="56953" spans="27:29" x14ac:dyDescent="0.25">
      <c r="AA56953"/>
      <c r="AB56953"/>
      <c r="AC56953"/>
    </row>
    <row r="56954" spans="27:29" x14ac:dyDescent="0.25">
      <c r="AA56954"/>
      <c r="AB56954"/>
      <c r="AC56954"/>
    </row>
    <row r="56955" spans="27:29" x14ac:dyDescent="0.25">
      <c r="AA56955"/>
      <c r="AB56955"/>
      <c r="AC56955"/>
    </row>
    <row r="56956" spans="27:29" x14ac:dyDescent="0.25">
      <c r="AA56956"/>
      <c r="AB56956"/>
      <c r="AC56956"/>
    </row>
    <row r="56957" spans="27:29" x14ac:dyDescent="0.25">
      <c r="AA56957"/>
      <c r="AB56957"/>
      <c r="AC56957"/>
    </row>
    <row r="56958" spans="27:29" x14ac:dyDescent="0.25">
      <c r="AA56958"/>
      <c r="AB56958"/>
      <c r="AC56958"/>
    </row>
    <row r="56959" spans="27:29" x14ac:dyDescent="0.25">
      <c r="AA56959"/>
      <c r="AB56959"/>
      <c r="AC56959"/>
    </row>
    <row r="56960" spans="27:29" x14ac:dyDescent="0.25">
      <c r="AA56960"/>
      <c r="AB56960"/>
      <c r="AC56960"/>
    </row>
    <row r="56961" spans="27:29" x14ac:dyDescent="0.25">
      <c r="AA56961"/>
      <c r="AB56961"/>
      <c r="AC56961"/>
    </row>
    <row r="56962" spans="27:29" x14ac:dyDescent="0.25">
      <c r="AA56962"/>
      <c r="AB56962"/>
      <c r="AC56962"/>
    </row>
    <row r="56963" spans="27:29" x14ac:dyDescent="0.25">
      <c r="AA56963"/>
      <c r="AB56963"/>
      <c r="AC56963"/>
    </row>
    <row r="56964" spans="27:29" x14ac:dyDescent="0.25">
      <c r="AA56964"/>
      <c r="AB56964"/>
      <c r="AC56964"/>
    </row>
    <row r="56965" spans="27:29" x14ac:dyDescent="0.25">
      <c r="AA56965"/>
      <c r="AB56965"/>
      <c r="AC56965"/>
    </row>
    <row r="56966" spans="27:29" x14ac:dyDescent="0.25">
      <c r="AA56966"/>
      <c r="AB56966"/>
      <c r="AC56966"/>
    </row>
    <row r="56967" spans="27:29" x14ac:dyDescent="0.25">
      <c r="AA56967"/>
      <c r="AB56967"/>
      <c r="AC56967"/>
    </row>
    <row r="56968" spans="27:29" x14ac:dyDescent="0.25">
      <c r="AA56968"/>
      <c r="AB56968"/>
      <c r="AC56968"/>
    </row>
    <row r="56969" spans="27:29" x14ac:dyDescent="0.25">
      <c r="AA56969"/>
      <c r="AB56969"/>
      <c r="AC56969"/>
    </row>
    <row r="56970" spans="27:29" x14ac:dyDescent="0.25">
      <c r="AA56970"/>
      <c r="AB56970"/>
      <c r="AC56970"/>
    </row>
    <row r="56971" spans="27:29" x14ac:dyDescent="0.25">
      <c r="AA56971"/>
      <c r="AB56971"/>
      <c r="AC56971"/>
    </row>
    <row r="56972" spans="27:29" x14ac:dyDescent="0.25">
      <c r="AA56972"/>
      <c r="AB56972"/>
      <c r="AC56972"/>
    </row>
    <row r="56973" spans="27:29" x14ac:dyDescent="0.25">
      <c r="AA56973"/>
      <c r="AB56973"/>
      <c r="AC56973"/>
    </row>
    <row r="56974" spans="27:29" x14ac:dyDescent="0.25">
      <c r="AA56974"/>
      <c r="AB56974"/>
      <c r="AC56974"/>
    </row>
    <row r="56975" spans="27:29" x14ac:dyDescent="0.25">
      <c r="AA56975"/>
      <c r="AB56975"/>
      <c r="AC56975"/>
    </row>
    <row r="56976" spans="27:29" x14ac:dyDescent="0.25">
      <c r="AA56976"/>
      <c r="AB56976"/>
      <c r="AC56976"/>
    </row>
    <row r="56977" spans="27:29" x14ac:dyDescent="0.25">
      <c r="AA56977"/>
      <c r="AB56977"/>
      <c r="AC56977"/>
    </row>
    <row r="56978" spans="27:29" x14ac:dyDescent="0.25">
      <c r="AA56978"/>
      <c r="AB56978"/>
      <c r="AC56978"/>
    </row>
    <row r="56979" spans="27:29" x14ac:dyDescent="0.25">
      <c r="AA56979"/>
      <c r="AB56979"/>
      <c r="AC56979"/>
    </row>
    <row r="56980" spans="27:29" x14ac:dyDescent="0.25">
      <c r="AA56980"/>
      <c r="AB56980"/>
      <c r="AC56980"/>
    </row>
    <row r="56981" spans="27:29" x14ac:dyDescent="0.25">
      <c r="AA56981"/>
      <c r="AB56981"/>
      <c r="AC56981"/>
    </row>
    <row r="56982" spans="27:29" x14ac:dyDescent="0.25">
      <c r="AA56982"/>
      <c r="AB56982"/>
      <c r="AC56982"/>
    </row>
    <row r="56983" spans="27:29" x14ac:dyDescent="0.25">
      <c r="AA56983"/>
      <c r="AB56983"/>
      <c r="AC56983"/>
    </row>
    <row r="56984" spans="27:29" x14ac:dyDescent="0.25">
      <c r="AA56984"/>
      <c r="AB56984"/>
      <c r="AC56984"/>
    </row>
    <row r="56985" spans="27:29" x14ac:dyDescent="0.25">
      <c r="AA56985"/>
      <c r="AB56985"/>
      <c r="AC56985"/>
    </row>
    <row r="56986" spans="27:29" x14ac:dyDescent="0.25">
      <c r="AA56986"/>
      <c r="AB56986"/>
      <c r="AC56986"/>
    </row>
    <row r="56987" spans="27:29" x14ac:dyDescent="0.25">
      <c r="AA56987"/>
      <c r="AB56987"/>
      <c r="AC56987"/>
    </row>
    <row r="56988" spans="27:29" x14ac:dyDescent="0.25">
      <c r="AA56988"/>
      <c r="AB56988"/>
      <c r="AC56988"/>
    </row>
    <row r="56989" spans="27:29" x14ac:dyDescent="0.25">
      <c r="AA56989"/>
      <c r="AB56989"/>
      <c r="AC56989"/>
    </row>
    <row r="56990" spans="27:29" x14ac:dyDescent="0.25">
      <c r="AA56990"/>
      <c r="AB56990"/>
      <c r="AC56990"/>
    </row>
    <row r="56991" spans="27:29" x14ac:dyDescent="0.25">
      <c r="AA56991"/>
      <c r="AB56991"/>
      <c r="AC56991"/>
    </row>
    <row r="56992" spans="27:29" x14ac:dyDescent="0.25">
      <c r="AA56992"/>
      <c r="AB56992"/>
      <c r="AC56992"/>
    </row>
    <row r="56993" spans="27:29" x14ac:dyDescent="0.25">
      <c r="AA56993"/>
      <c r="AB56993"/>
      <c r="AC56993"/>
    </row>
    <row r="56994" spans="27:29" x14ac:dyDescent="0.25">
      <c r="AA56994"/>
      <c r="AB56994"/>
      <c r="AC56994"/>
    </row>
    <row r="56995" spans="27:29" x14ac:dyDescent="0.25">
      <c r="AA56995"/>
      <c r="AB56995"/>
      <c r="AC56995"/>
    </row>
    <row r="56996" spans="27:29" x14ac:dyDescent="0.25">
      <c r="AA56996"/>
      <c r="AB56996"/>
      <c r="AC56996"/>
    </row>
    <row r="56997" spans="27:29" x14ac:dyDescent="0.25">
      <c r="AA56997"/>
      <c r="AB56997"/>
      <c r="AC56997"/>
    </row>
    <row r="56998" spans="27:29" x14ac:dyDescent="0.25">
      <c r="AA56998"/>
      <c r="AB56998"/>
      <c r="AC56998"/>
    </row>
    <row r="56999" spans="27:29" x14ac:dyDescent="0.25">
      <c r="AA56999"/>
      <c r="AB56999"/>
      <c r="AC56999"/>
    </row>
    <row r="57000" spans="27:29" x14ac:dyDescent="0.25">
      <c r="AA57000"/>
      <c r="AB57000"/>
      <c r="AC57000"/>
    </row>
    <row r="57001" spans="27:29" x14ac:dyDescent="0.25">
      <c r="AA57001"/>
      <c r="AB57001"/>
      <c r="AC57001"/>
    </row>
    <row r="57002" spans="27:29" x14ac:dyDescent="0.25">
      <c r="AA57002"/>
      <c r="AB57002"/>
      <c r="AC57002"/>
    </row>
    <row r="57003" spans="27:29" x14ac:dyDescent="0.25">
      <c r="AA57003"/>
      <c r="AB57003"/>
      <c r="AC57003"/>
    </row>
    <row r="57004" spans="27:29" x14ac:dyDescent="0.25">
      <c r="AA57004"/>
      <c r="AB57004"/>
      <c r="AC57004"/>
    </row>
    <row r="57005" spans="27:29" x14ac:dyDescent="0.25">
      <c r="AA57005"/>
      <c r="AB57005"/>
      <c r="AC57005"/>
    </row>
    <row r="57006" spans="27:29" x14ac:dyDescent="0.25">
      <c r="AA57006"/>
      <c r="AB57006"/>
      <c r="AC57006"/>
    </row>
    <row r="57007" spans="27:29" x14ac:dyDescent="0.25">
      <c r="AA57007"/>
      <c r="AB57007"/>
      <c r="AC57007"/>
    </row>
    <row r="57008" spans="27:29" x14ac:dyDescent="0.25">
      <c r="AA57008"/>
      <c r="AB57008"/>
      <c r="AC57008"/>
    </row>
    <row r="57009" spans="27:29" x14ac:dyDescent="0.25">
      <c r="AA57009"/>
      <c r="AB57009"/>
      <c r="AC57009"/>
    </row>
    <row r="57010" spans="27:29" x14ac:dyDescent="0.25">
      <c r="AA57010"/>
      <c r="AB57010"/>
      <c r="AC57010"/>
    </row>
    <row r="57011" spans="27:29" x14ac:dyDescent="0.25">
      <c r="AA57011"/>
      <c r="AB57011"/>
      <c r="AC57011"/>
    </row>
    <row r="57012" spans="27:29" x14ac:dyDescent="0.25">
      <c r="AA57012"/>
      <c r="AB57012"/>
      <c r="AC57012"/>
    </row>
    <row r="57013" spans="27:29" x14ac:dyDescent="0.25">
      <c r="AA57013"/>
      <c r="AB57013"/>
      <c r="AC57013"/>
    </row>
    <row r="57014" spans="27:29" x14ac:dyDescent="0.25">
      <c r="AA57014"/>
      <c r="AB57014"/>
      <c r="AC57014"/>
    </row>
    <row r="57015" spans="27:29" x14ac:dyDescent="0.25">
      <c r="AA57015"/>
      <c r="AB57015"/>
      <c r="AC57015"/>
    </row>
    <row r="57016" spans="27:29" x14ac:dyDescent="0.25">
      <c r="AA57016"/>
      <c r="AB57016"/>
      <c r="AC57016"/>
    </row>
    <row r="57017" spans="27:29" x14ac:dyDescent="0.25">
      <c r="AA57017"/>
      <c r="AB57017"/>
      <c r="AC57017"/>
    </row>
    <row r="57018" spans="27:29" x14ac:dyDescent="0.25">
      <c r="AA57018"/>
      <c r="AB57018"/>
      <c r="AC57018"/>
    </row>
    <row r="57019" spans="27:29" x14ac:dyDescent="0.25">
      <c r="AA57019"/>
      <c r="AB57019"/>
      <c r="AC57019"/>
    </row>
    <row r="57020" spans="27:29" x14ac:dyDescent="0.25">
      <c r="AA57020"/>
      <c r="AB57020"/>
      <c r="AC57020"/>
    </row>
    <row r="57021" spans="27:29" x14ac:dyDescent="0.25">
      <c r="AA57021"/>
      <c r="AB57021"/>
      <c r="AC57021"/>
    </row>
    <row r="57022" spans="27:29" x14ac:dyDescent="0.25">
      <c r="AA57022"/>
      <c r="AB57022"/>
      <c r="AC57022"/>
    </row>
    <row r="57023" spans="27:29" x14ac:dyDescent="0.25">
      <c r="AA57023"/>
      <c r="AB57023"/>
      <c r="AC57023"/>
    </row>
    <row r="57024" spans="27:29" x14ac:dyDescent="0.25">
      <c r="AA57024"/>
      <c r="AB57024"/>
      <c r="AC57024"/>
    </row>
    <row r="57025" spans="27:29" x14ac:dyDescent="0.25">
      <c r="AA57025"/>
      <c r="AB57025"/>
      <c r="AC57025"/>
    </row>
    <row r="57026" spans="27:29" x14ac:dyDescent="0.25">
      <c r="AA57026"/>
      <c r="AB57026"/>
      <c r="AC57026"/>
    </row>
    <row r="57027" spans="27:29" x14ac:dyDescent="0.25">
      <c r="AA57027"/>
      <c r="AB57027"/>
      <c r="AC57027"/>
    </row>
    <row r="57028" spans="27:29" x14ac:dyDescent="0.25">
      <c r="AA57028"/>
      <c r="AB57028"/>
      <c r="AC57028"/>
    </row>
    <row r="57029" spans="27:29" x14ac:dyDescent="0.25">
      <c r="AA57029"/>
      <c r="AB57029"/>
      <c r="AC57029"/>
    </row>
    <row r="57030" spans="27:29" x14ac:dyDescent="0.25">
      <c r="AA57030"/>
      <c r="AB57030"/>
      <c r="AC57030"/>
    </row>
    <row r="57031" spans="27:29" x14ac:dyDescent="0.25">
      <c r="AA57031"/>
      <c r="AB57031"/>
      <c r="AC57031"/>
    </row>
    <row r="57032" spans="27:29" x14ac:dyDescent="0.25">
      <c r="AA57032"/>
      <c r="AB57032"/>
      <c r="AC57032"/>
    </row>
    <row r="57033" spans="27:29" x14ac:dyDescent="0.25">
      <c r="AA57033"/>
      <c r="AB57033"/>
      <c r="AC57033"/>
    </row>
    <row r="57034" spans="27:29" x14ac:dyDescent="0.25">
      <c r="AA57034"/>
      <c r="AB57034"/>
      <c r="AC57034"/>
    </row>
    <row r="57035" spans="27:29" x14ac:dyDescent="0.25">
      <c r="AA57035"/>
      <c r="AB57035"/>
      <c r="AC57035"/>
    </row>
    <row r="57036" spans="27:29" x14ac:dyDescent="0.25">
      <c r="AA57036"/>
      <c r="AB57036"/>
      <c r="AC57036"/>
    </row>
    <row r="57037" spans="27:29" x14ac:dyDescent="0.25">
      <c r="AA57037"/>
      <c r="AB57037"/>
      <c r="AC57037"/>
    </row>
    <row r="57038" spans="27:29" x14ac:dyDescent="0.25">
      <c r="AA57038"/>
      <c r="AB57038"/>
      <c r="AC57038"/>
    </row>
    <row r="57039" spans="27:29" x14ac:dyDescent="0.25">
      <c r="AA57039"/>
      <c r="AB57039"/>
      <c r="AC57039"/>
    </row>
    <row r="57040" spans="27:29" x14ac:dyDescent="0.25">
      <c r="AA57040"/>
      <c r="AB57040"/>
      <c r="AC57040"/>
    </row>
    <row r="57041" spans="27:29" x14ac:dyDescent="0.25">
      <c r="AA57041"/>
      <c r="AB57041"/>
      <c r="AC57041"/>
    </row>
    <row r="57042" spans="27:29" x14ac:dyDescent="0.25">
      <c r="AA57042"/>
      <c r="AB57042"/>
      <c r="AC57042"/>
    </row>
    <row r="57043" spans="27:29" x14ac:dyDescent="0.25">
      <c r="AA57043"/>
      <c r="AB57043"/>
      <c r="AC57043"/>
    </row>
    <row r="57044" spans="27:29" x14ac:dyDescent="0.25">
      <c r="AA57044"/>
      <c r="AB57044"/>
      <c r="AC57044"/>
    </row>
    <row r="57045" spans="27:29" x14ac:dyDescent="0.25">
      <c r="AA57045"/>
      <c r="AB57045"/>
      <c r="AC57045"/>
    </row>
    <row r="57046" spans="27:29" x14ac:dyDescent="0.25">
      <c r="AA57046"/>
      <c r="AB57046"/>
      <c r="AC57046"/>
    </row>
    <row r="57047" spans="27:29" x14ac:dyDescent="0.25">
      <c r="AA57047"/>
      <c r="AB57047"/>
      <c r="AC57047"/>
    </row>
    <row r="57048" spans="27:29" x14ac:dyDescent="0.25">
      <c r="AA57048"/>
      <c r="AB57048"/>
      <c r="AC57048"/>
    </row>
    <row r="57049" spans="27:29" x14ac:dyDescent="0.25">
      <c r="AA57049"/>
      <c r="AB57049"/>
      <c r="AC57049"/>
    </row>
    <row r="57050" spans="27:29" x14ac:dyDescent="0.25">
      <c r="AA57050"/>
      <c r="AB57050"/>
      <c r="AC57050"/>
    </row>
    <row r="57051" spans="27:29" x14ac:dyDescent="0.25">
      <c r="AA57051"/>
      <c r="AB57051"/>
      <c r="AC57051"/>
    </row>
    <row r="57052" spans="27:29" x14ac:dyDescent="0.25">
      <c r="AA57052"/>
      <c r="AB57052"/>
      <c r="AC57052"/>
    </row>
    <row r="57053" spans="27:29" x14ac:dyDescent="0.25">
      <c r="AA57053"/>
      <c r="AB57053"/>
      <c r="AC57053"/>
    </row>
    <row r="57054" spans="27:29" x14ac:dyDescent="0.25">
      <c r="AA57054"/>
      <c r="AB57054"/>
      <c r="AC57054"/>
    </row>
    <row r="57055" spans="27:29" x14ac:dyDescent="0.25">
      <c r="AA57055"/>
      <c r="AB57055"/>
      <c r="AC57055"/>
    </row>
    <row r="57056" spans="27:29" x14ac:dyDescent="0.25">
      <c r="AA57056"/>
      <c r="AB57056"/>
      <c r="AC57056"/>
    </row>
    <row r="57057" spans="27:29" x14ac:dyDescent="0.25">
      <c r="AA57057"/>
      <c r="AB57057"/>
      <c r="AC57057"/>
    </row>
    <row r="57058" spans="27:29" x14ac:dyDescent="0.25">
      <c r="AA57058"/>
      <c r="AB57058"/>
      <c r="AC57058"/>
    </row>
    <row r="57059" spans="27:29" x14ac:dyDescent="0.25">
      <c r="AA57059"/>
      <c r="AB57059"/>
      <c r="AC57059"/>
    </row>
    <row r="57060" spans="27:29" x14ac:dyDescent="0.25">
      <c r="AA57060"/>
      <c r="AB57060"/>
      <c r="AC57060"/>
    </row>
    <row r="57061" spans="27:29" x14ac:dyDescent="0.25">
      <c r="AA57061"/>
      <c r="AB57061"/>
      <c r="AC57061"/>
    </row>
    <row r="57062" spans="27:29" x14ac:dyDescent="0.25">
      <c r="AA57062"/>
      <c r="AB57062"/>
      <c r="AC57062"/>
    </row>
    <row r="57063" spans="27:29" x14ac:dyDescent="0.25">
      <c r="AA57063"/>
      <c r="AB57063"/>
      <c r="AC57063"/>
    </row>
    <row r="57064" spans="27:29" x14ac:dyDescent="0.25">
      <c r="AA57064"/>
      <c r="AB57064"/>
      <c r="AC57064"/>
    </row>
    <row r="57065" spans="27:29" x14ac:dyDescent="0.25">
      <c r="AA57065"/>
      <c r="AB57065"/>
      <c r="AC57065"/>
    </row>
    <row r="57066" spans="27:29" x14ac:dyDescent="0.25">
      <c r="AA57066"/>
      <c r="AB57066"/>
      <c r="AC57066"/>
    </row>
    <row r="57067" spans="27:29" x14ac:dyDescent="0.25">
      <c r="AA57067"/>
      <c r="AB57067"/>
      <c r="AC57067"/>
    </row>
    <row r="57068" spans="27:29" x14ac:dyDescent="0.25">
      <c r="AA57068"/>
      <c r="AB57068"/>
      <c r="AC57068"/>
    </row>
    <row r="57069" spans="27:29" x14ac:dyDescent="0.25">
      <c r="AA57069"/>
      <c r="AB57069"/>
      <c r="AC57069"/>
    </row>
    <row r="57070" spans="27:29" x14ac:dyDescent="0.25">
      <c r="AA57070"/>
      <c r="AB57070"/>
      <c r="AC57070"/>
    </row>
    <row r="57071" spans="27:29" x14ac:dyDescent="0.25">
      <c r="AA57071"/>
      <c r="AB57071"/>
      <c r="AC57071"/>
    </row>
    <row r="57072" spans="27:29" x14ac:dyDescent="0.25">
      <c r="AA57072"/>
      <c r="AB57072"/>
      <c r="AC57072"/>
    </row>
    <row r="57073" spans="27:29" x14ac:dyDescent="0.25">
      <c r="AA57073"/>
      <c r="AB57073"/>
      <c r="AC57073"/>
    </row>
    <row r="57074" spans="27:29" x14ac:dyDescent="0.25">
      <c r="AA57074"/>
      <c r="AB57074"/>
      <c r="AC57074"/>
    </row>
    <row r="57075" spans="27:29" x14ac:dyDescent="0.25">
      <c r="AA57075"/>
      <c r="AB57075"/>
      <c r="AC57075"/>
    </row>
    <row r="57076" spans="27:29" x14ac:dyDescent="0.25">
      <c r="AA57076"/>
      <c r="AB57076"/>
      <c r="AC57076"/>
    </row>
    <row r="57077" spans="27:29" x14ac:dyDescent="0.25">
      <c r="AA57077"/>
      <c r="AB57077"/>
      <c r="AC57077"/>
    </row>
    <row r="57078" spans="27:29" x14ac:dyDescent="0.25">
      <c r="AA57078"/>
      <c r="AB57078"/>
      <c r="AC57078"/>
    </row>
    <row r="57079" spans="27:29" x14ac:dyDescent="0.25">
      <c r="AA57079"/>
      <c r="AB57079"/>
      <c r="AC57079"/>
    </row>
    <row r="57080" spans="27:29" x14ac:dyDescent="0.25">
      <c r="AA57080"/>
      <c r="AB57080"/>
      <c r="AC57080"/>
    </row>
    <row r="57081" spans="27:29" x14ac:dyDescent="0.25">
      <c r="AA57081"/>
      <c r="AB57081"/>
      <c r="AC57081"/>
    </row>
    <row r="57082" spans="27:29" x14ac:dyDescent="0.25">
      <c r="AA57082"/>
      <c r="AB57082"/>
      <c r="AC57082"/>
    </row>
    <row r="57083" spans="27:29" x14ac:dyDescent="0.25">
      <c r="AA57083"/>
      <c r="AB57083"/>
      <c r="AC57083"/>
    </row>
    <row r="57084" spans="27:29" x14ac:dyDescent="0.25">
      <c r="AA57084"/>
      <c r="AB57084"/>
      <c r="AC57084"/>
    </row>
    <row r="57085" spans="27:29" x14ac:dyDescent="0.25">
      <c r="AA57085"/>
      <c r="AB57085"/>
      <c r="AC57085"/>
    </row>
    <row r="57086" spans="27:29" x14ac:dyDescent="0.25">
      <c r="AA57086"/>
      <c r="AB57086"/>
      <c r="AC57086"/>
    </row>
    <row r="57087" spans="27:29" x14ac:dyDescent="0.25">
      <c r="AA57087"/>
      <c r="AB57087"/>
      <c r="AC57087"/>
    </row>
    <row r="57088" spans="27:29" x14ac:dyDescent="0.25">
      <c r="AA57088"/>
      <c r="AB57088"/>
      <c r="AC57088"/>
    </row>
    <row r="57089" spans="27:29" x14ac:dyDescent="0.25">
      <c r="AA57089"/>
      <c r="AB57089"/>
      <c r="AC57089"/>
    </row>
    <row r="57090" spans="27:29" x14ac:dyDescent="0.25">
      <c r="AA57090"/>
      <c r="AB57090"/>
      <c r="AC57090"/>
    </row>
    <row r="57091" spans="27:29" x14ac:dyDescent="0.25">
      <c r="AA57091"/>
      <c r="AB57091"/>
      <c r="AC57091"/>
    </row>
    <row r="57092" spans="27:29" x14ac:dyDescent="0.25">
      <c r="AA57092"/>
      <c r="AB57092"/>
      <c r="AC57092"/>
    </row>
    <row r="57093" spans="27:29" x14ac:dyDescent="0.25">
      <c r="AA57093"/>
      <c r="AB57093"/>
      <c r="AC57093"/>
    </row>
    <row r="57094" spans="27:29" x14ac:dyDescent="0.25">
      <c r="AA57094"/>
      <c r="AB57094"/>
      <c r="AC57094"/>
    </row>
    <row r="57095" spans="27:29" x14ac:dyDescent="0.25">
      <c r="AA57095"/>
      <c r="AB57095"/>
      <c r="AC57095"/>
    </row>
    <row r="57096" spans="27:29" x14ac:dyDescent="0.25">
      <c r="AA57096"/>
      <c r="AB57096"/>
      <c r="AC57096"/>
    </row>
    <row r="57097" spans="27:29" x14ac:dyDescent="0.25">
      <c r="AA57097"/>
      <c r="AB57097"/>
      <c r="AC57097"/>
    </row>
    <row r="57098" spans="27:29" x14ac:dyDescent="0.25">
      <c r="AA57098"/>
      <c r="AB57098"/>
      <c r="AC57098"/>
    </row>
    <row r="57099" spans="27:29" x14ac:dyDescent="0.25">
      <c r="AA57099"/>
      <c r="AB57099"/>
      <c r="AC57099"/>
    </row>
    <row r="57100" spans="27:29" x14ac:dyDescent="0.25">
      <c r="AA57100"/>
      <c r="AB57100"/>
      <c r="AC57100"/>
    </row>
    <row r="57101" spans="27:29" x14ac:dyDescent="0.25">
      <c r="AA57101"/>
      <c r="AB57101"/>
      <c r="AC57101"/>
    </row>
    <row r="57102" spans="27:29" x14ac:dyDescent="0.25">
      <c r="AA57102"/>
      <c r="AB57102"/>
      <c r="AC57102"/>
    </row>
    <row r="57103" spans="27:29" x14ac:dyDescent="0.25">
      <c r="AA57103"/>
      <c r="AB57103"/>
      <c r="AC57103"/>
    </row>
    <row r="57104" spans="27:29" x14ac:dyDescent="0.25">
      <c r="AA57104"/>
      <c r="AB57104"/>
      <c r="AC57104"/>
    </row>
    <row r="57105" spans="27:29" x14ac:dyDescent="0.25">
      <c r="AA57105"/>
      <c r="AB57105"/>
      <c r="AC57105"/>
    </row>
    <row r="57106" spans="27:29" x14ac:dyDescent="0.25">
      <c r="AA57106"/>
      <c r="AB57106"/>
      <c r="AC57106"/>
    </row>
    <row r="57107" spans="27:29" x14ac:dyDescent="0.25">
      <c r="AA57107"/>
      <c r="AB57107"/>
      <c r="AC57107"/>
    </row>
    <row r="57108" spans="27:29" x14ac:dyDescent="0.25">
      <c r="AA57108"/>
      <c r="AB57108"/>
      <c r="AC57108"/>
    </row>
    <row r="57109" spans="27:29" x14ac:dyDescent="0.25">
      <c r="AA57109"/>
      <c r="AB57109"/>
      <c r="AC57109"/>
    </row>
    <row r="57110" spans="27:29" x14ac:dyDescent="0.25">
      <c r="AA57110"/>
      <c r="AB57110"/>
      <c r="AC57110"/>
    </row>
    <row r="57111" spans="27:29" x14ac:dyDescent="0.25">
      <c r="AA57111"/>
      <c r="AB57111"/>
      <c r="AC57111"/>
    </row>
    <row r="57112" spans="27:29" x14ac:dyDescent="0.25">
      <c r="AA57112"/>
      <c r="AB57112"/>
      <c r="AC57112"/>
    </row>
    <row r="57113" spans="27:29" x14ac:dyDescent="0.25">
      <c r="AA57113"/>
      <c r="AB57113"/>
      <c r="AC57113"/>
    </row>
    <row r="57114" spans="27:29" x14ac:dyDescent="0.25">
      <c r="AA57114"/>
      <c r="AB57114"/>
      <c r="AC57114"/>
    </row>
    <row r="57115" spans="27:29" x14ac:dyDescent="0.25">
      <c r="AA57115"/>
      <c r="AB57115"/>
      <c r="AC57115"/>
    </row>
    <row r="57116" spans="27:29" x14ac:dyDescent="0.25">
      <c r="AA57116"/>
      <c r="AB57116"/>
      <c r="AC57116"/>
    </row>
    <row r="57117" spans="27:29" x14ac:dyDescent="0.25">
      <c r="AA57117"/>
      <c r="AB57117"/>
      <c r="AC57117"/>
    </row>
    <row r="57118" spans="27:29" x14ac:dyDescent="0.25">
      <c r="AA57118"/>
      <c r="AB57118"/>
      <c r="AC57118"/>
    </row>
    <row r="57119" spans="27:29" x14ac:dyDescent="0.25">
      <c r="AA57119"/>
      <c r="AB57119"/>
      <c r="AC57119"/>
    </row>
    <row r="57120" spans="27:29" x14ac:dyDescent="0.25">
      <c r="AA57120"/>
      <c r="AB57120"/>
      <c r="AC57120"/>
    </row>
    <row r="57121" spans="27:29" x14ac:dyDescent="0.25">
      <c r="AA57121"/>
      <c r="AB57121"/>
      <c r="AC57121"/>
    </row>
    <row r="57122" spans="27:29" x14ac:dyDescent="0.25">
      <c r="AA57122"/>
      <c r="AB57122"/>
      <c r="AC57122"/>
    </row>
    <row r="57123" spans="27:29" x14ac:dyDescent="0.25">
      <c r="AA57123"/>
      <c r="AB57123"/>
      <c r="AC57123"/>
    </row>
    <row r="57124" spans="27:29" x14ac:dyDescent="0.25">
      <c r="AA57124"/>
      <c r="AB57124"/>
      <c r="AC57124"/>
    </row>
    <row r="57125" spans="27:29" x14ac:dyDescent="0.25">
      <c r="AA57125"/>
      <c r="AB57125"/>
      <c r="AC57125"/>
    </row>
    <row r="57126" spans="27:29" x14ac:dyDescent="0.25">
      <c r="AA57126"/>
      <c r="AB57126"/>
      <c r="AC57126"/>
    </row>
    <row r="57127" spans="27:29" x14ac:dyDescent="0.25">
      <c r="AA57127"/>
      <c r="AB57127"/>
      <c r="AC57127"/>
    </row>
    <row r="57128" spans="27:29" x14ac:dyDescent="0.25">
      <c r="AA57128"/>
      <c r="AB57128"/>
      <c r="AC57128"/>
    </row>
    <row r="57129" spans="27:29" x14ac:dyDescent="0.25">
      <c r="AA57129"/>
      <c r="AB57129"/>
      <c r="AC57129"/>
    </row>
    <row r="57130" spans="27:29" x14ac:dyDescent="0.25">
      <c r="AA57130"/>
      <c r="AB57130"/>
      <c r="AC57130"/>
    </row>
    <row r="57131" spans="27:29" x14ac:dyDescent="0.25">
      <c r="AA57131"/>
      <c r="AB57131"/>
      <c r="AC57131"/>
    </row>
    <row r="57132" spans="27:29" x14ac:dyDescent="0.25">
      <c r="AA57132"/>
      <c r="AB57132"/>
      <c r="AC57132"/>
    </row>
    <row r="57133" spans="27:29" x14ac:dyDescent="0.25">
      <c r="AA57133"/>
      <c r="AB57133"/>
      <c r="AC57133"/>
    </row>
    <row r="57134" spans="27:29" x14ac:dyDescent="0.25">
      <c r="AA57134"/>
      <c r="AB57134"/>
      <c r="AC57134"/>
    </row>
    <row r="57135" spans="27:29" x14ac:dyDescent="0.25">
      <c r="AA57135"/>
      <c r="AB57135"/>
      <c r="AC57135"/>
    </row>
    <row r="57136" spans="27:29" x14ac:dyDescent="0.25">
      <c r="AA57136"/>
      <c r="AB57136"/>
      <c r="AC57136"/>
    </row>
    <row r="57137" spans="27:29" x14ac:dyDescent="0.25">
      <c r="AA57137"/>
      <c r="AB57137"/>
      <c r="AC57137"/>
    </row>
    <row r="57138" spans="27:29" x14ac:dyDescent="0.25">
      <c r="AA57138"/>
      <c r="AB57138"/>
      <c r="AC57138"/>
    </row>
    <row r="57139" spans="27:29" x14ac:dyDescent="0.25">
      <c r="AA57139"/>
      <c r="AB57139"/>
      <c r="AC57139"/>
    </row>
    <row r="57140" spans="27:29" x14ac:dyDescent="0.25">
      <c r="AA57140"/>
      <c r="AB57140"/>
      <c r="AC57140"/>
    </row>
    <row r="57141" spans="27:29" x14ac:dyDescent="0.25">
      <c r="AA57141"/>
      <c r="AB57141"/>
      <c r="AC57141"/>
    </row>
    <row r="57142" spans="27:29" x14ac:dyDescent="0.25">
      <c r="AA57142"/>
      <c r="AB57142"/>
      <c r="AC57142"/>
    </row>
    <row r="57143" spans="27:29" x14ac:dyDescent="0.25">
      <c r="AA57143"/>
      <c r="AB57143"/>
      <c r="AC57143"/>
    </row>
    <row r="57144" spans="27:29" x14ac:dyDescent="0.25">
      <c r="AA57144"/>
      <c r="AB57144"/>
      <c r="AC57144"/>
    </row>
    <row r="57145" spans="27:29" x14ac:dyDescent="0.25">
      <c r="AA57145"/>
      <c r="AB57145"/>
      <c r="AC57145"/>
    </row>
    <row r="57146" spans="27:29" x14ac:dyDescent="0.25">
      <c r="AA57146"/>
      <c r="AB57146"/>
      <c r="AC57146"/>
    </row>
    <row r="57147" spans="27:29" x14ac:dyDescent="0.25">
      <c r="AA57147"/>
      <c r="AB57147"/>
      <c r="AC57147"/>
    </row>
    <row r="57148" spans="27:29" x14ac:dyDescent="0.25">
      <c r="AA57148"/>
      <c r="AB57148"/>
      <c r="AC57148"/>
    </row>
    <row r="57149" spans="27:29" x14ac:dyDescent="0.25">
      <c r="AA57149"/>
      <c r="AB57149"/>
      <c r="AC57149"/>
    </row>
    <row r="57150" spans="27:29" x14ac:dyDescent="0.25">
      <c r="AA57150"/>
      <c r="AB57150"/>
      <c r="AC57150"/>
    </row>
    <row r="57151" spans="27:29" x14ac:dyDescent="0.25">
      <c r="AA57151"/>
      <c r="AB57151"/>
      <c r="AC57151"/>
    </row>
    <row r="57152" spans="27:29" x14ac:dyDescent="0.25">
      <c r="AA57152"/>
      <c r="AB57152"/>
      <c r="AC57152"/>
    </row>
    <row r="57153" spans="27:29" x14ac:dyDescent="0.25">
      <c r="AA57153"/>
      <c r="AB57153"/>
      <c r="AC57153"/>
    </row>
    <row r="57154" spans="27:29" x14ac:dyDescent="0.25">
      <c r="AA57154"/>
      <c r="AB57154"/>
      <c r="AC57154"/>
    </row>
    <row r="57155" spans="27:29" x14ac:dyDescent="0.25">
      <c r="AA57155"/>
      <c r="AB57155"/>
      <c r="AC57155"/>
    </row>
    <row r="57156" spans="27:29" x14ac:dyDescent="0.25">
      <c r="AA57156"/>
      <c r="AB57156"/>
      <c r="AC57156"/>
    </row>
    <row r="57157" spans="27:29" x14ac:dyDescent="0.25">
      <c r="AA57157"/>
      <c r="AB57157"/>
      <c r="AC57157"/>
    </row>
    <row r="57158" spans="27:29" x14ac:dyDescent="0.25">
      <c r="AA57158"/>
      <c r="AB57158"/>
      <c r="AC57158"/>
    </row>
    <row r="57159" spans="27:29" x14ac:dyDescent="0.25">
      <c r="AA57159"/>
      <c r="AB57159"/>
      <c r="AC57159"/>
    </row>
    <row r="57160" spans="27:29" x14ac:dyDescent="0.25">
      <c r="AA57160"/>
      <c r="AB57160"/>
      <c r="AC57160"/>
    </row>
    <row r="57161" spans="27:29" x14ac:dyDescent="0.25">
      <c r="AA57161"/>
      <c r="AB57161"/>
      <c r="AC57161"/>
    </row>
    <row r="57162" spans="27:29" x14ac:dyDescent="0.25">
      <c r="AA57162"/>
      <c r="AB57162"/>
      <c r="AC57162"/>
    </row>
    <row r="57163" spans="27:29" x14ac:dyDescent="0.25">
      <c r="AA57163"/>
      <c r="AB57163"/>
      <c r="AC57163"/>
    </row>
    <row r="57164" spans="27:29" x14ac:dyDescent="0.25">
      <c r="AA57164"/>
      <c r="AB57164"/>
      <c r="AC57164"/>
    </row>
    <row r="57165" spans="27:29" x14ac:dyDescent="0.25">
      <c r="AA57165"/>
      <c r="AB57165"/>
      <c r="AC57165"/>
    </row>
    <row r="57166" spans="27:29" x14ac:dyDescent="0.25">
      <c r="AA57166"/>
      <c r="AB57166"/>
      <c r="AC57166"/>
    </row>
    <row r="57167" spans="27:29" x14ac:dyDescent="0.25">
      <c r="AA57167"/>
      <c r="AB57167"/>
      <c r="AC57167"/>
    </row>
    <row r="57168" spans="27:29" x14ac:dyDescent="0.25">
      <c r="AA57168"/>
      <c r="AB57168"/>
      <c r="AC57168"/>
    </row>
    <row r="57169" spans="27:29" x14ac:dyDescent="0.25">
      <c r="AA57169"/>
      <c r="AB57169"/>
      <c r="AC57169"/>
    </row>
    <row r="57170" spans="27:29" x14ac:dyDescent="0.25">
      <c r="AA57170"/>
      <c r="AB57170"/>
      <c r="AC57170"/>
    </row>
    <row r="57171" spans="27:29" x14ac:dyDescent="0.25">
      <c r="AA57171"/>
      <c r="AB57171"/>
      <c r="AC57171"/>
    </row>
    <row r="57172" spans="27:29" x14ac:dyDescent="0.25">
      <c r="AA57172"/>
      <c r="AB57172"/>
      <c r="AC57172"/>
    </row>
    <row r="57173" spans="27:29" x14ac:dyDescent="0.25">
      <c r="AA57173"/>
      <c r="AB57173"/>
      <c r="AC57173"/>
    </row>
    <row r="57174" spans="27:29" x14ac:dyDescent="0.25">
      <c r="AA57174"/>
      <c r="AB57174"/>
      <c r="AC57174"/>
    </row>
    <row r="57175" spans="27:29" x14ac:dyDescent="0.25">
      <c r="AA57175"/>
      <c r="AB57175"/>
      <c r="AC57175"/>
    </row>
    <row r="57176" spans="27:29" x14ac:dyDescent="0.25">
      <c r="AA57176"/>
      <c r="AB57176"/>
      <c r="AC57176"/>
    </row>
    <row r="57177" spans="27:29" x14ac:dyDescent="0.25">
      <c r="AA57177"/>
      <c r="AB57177"/>
      <c r="AC57177"/>
    </row>
    <row r="57178" spans="27:29" x14ac:dyDescent="0.25">
      <c r="AA57178"/>
      <c r="AB57178"/>
      <c r="AC57178"/>
    </row>
    <row r="57179" spans="27:29" x14ac:dyDescent="0.25">
      <c r="AA57179"/>
      <c r="AB57179"/>
      <c r="AC57179"/>
    </row>
    <row r="57180" spans="27:29" x14ac:dyDescent="0.25">
      <c r="AA57180"/>
      <c r="AB57180"/>
      <c r="AC57180"/>
    </row>
    <row r="57181" spans="27:29" x14ac:dyDescent="0.25">
      <c r="AA57181"/>
      <c r="AB57181"/>
      <c r="AC57181"/>
    </row>
    <row r="57182" spans="27:29" x14ac:dyDescent="0.25">
      <c r="AA57182"/>
      <c r="AB57182"/>
      <c r="AC57182"/>
    </row>
    <row r="57183" spans="27:29" x14ac:dyDescent="0.25">
      <c r="AA57183"/>
      <c r="AB57183"/>
      <c r="AC57183"/>
    </row>
    <row r="57184" spans="27:29" x14ac:dyDescent="0.25">
      <c r="AA57184"/>
      <c r="AB57184"/>
      <c r="AC57184"/>
    </row>
    <row r="57185" spans="27:29" x14ac:dyDescent="0.25">
      <c r="AA57185"/>
      <c r="AB57185"/>
      <c r="AC57185"/>
    </row>
    <row r="57186" spans="27:29" x14ac:dyDescent="0.25">
      <c r="AA57186"/>
      <c r="AB57186"/>
      <c r="AC57186"/>
    </row>
    <row r="57187" spans="27:29" x14ac:dyDescent="0.25">
      <c r="AA57187"/>
      <c r="AB57187"/>
      <c r="AC57187"/>
    </row>
    <row r="57188" spans="27:29" x14ac:dyDescent="0.25">
      <c r="AA57188"/>
      <c r="AB57188"/>
      <c r="AC57188"/>
    </row>
    <row r="57189" spans="27:29" x14ac:dyDescent="0.25">
      <c r="AA57189"/>
      <c r="AB57189"/>
      <c r="AC57189"/>
    </row>
    <row r="57190" spans="27:29" x14ac:dyDescent="0.25">
      <c r="AA57190"/>
      <c r="AB57190"/>
      <c r="AC57190"/>
    </row>
    <row r="57191" spans="27:29" x14ac:dyDescent="0.25">
      <c r="AA57191"/>
      <c r="AB57191"/>
      <c r="AC57191"/>
    </row>
    <row r="57192" spans="27:29" x14ac:dyDescent="0.25">
      <c r="AA57192"/>
      <c r="AB57192"/>
      <c r="AC57192"/>
    </row>
    <row r="57193" spans="27:29" x14ac:dyDescent="0.25">
      <c r="AA57193"/>
      <c r="AB57193"/>
      <c r="AC57193"/>
    </row>
    <row r="57194" spans="27:29" x14ac:dyDescent="0.25">
      <c r="AA57194"/>
      <c r="AB57194"/>
      <c r="AC57194"/>
    </row>
    <row r="57195" spans="27:29" x14ac:dyDescent="0.25">
      <c r="AA57195"/>
      <c r="AB57195"/>
      <c r="AC57195"/>
    </row>
    <row r="57196" spans="27:29" x14ac:dyDescent="0.25">
      <c r="AA57196"/>
      <c r="AB57196"/>
      <c r="AC57196"/>
    </row>
    <row r="57197" spans="27:29" x14ac:dyDescent="0.25">
      <c r="AA57197"/>
      <c r="AB57197"/>
      <c r="AC57197"/>
    </row>
    <row r="57198" spans="27:29" x14ac:dyDescent="0.25">
      <c r="AA57198"/>
      <c r="AB57198"/>
      <c r="AC57198"/>
    </row>
    <row r="57199" spans="27:29" x14ac:dyDescent="0.25">
      <c r="AA57199"/>
      <c r="AB57199"/>
      <c r="AC57199"/>
    </row>
    <row r="57200" spans="27:29" x14ac:dyDescent="0.25">
      <c r="AA57200"/>
      <c r="AB57200"/>
      <c r="AC57200"/>
    </row>
    <row r="57201" spans="27:29" x14ac:dyDescent="0.25">
      <c r="AA57201"/>
      <c r="AB57201"/>
      <c r="AC57201"/>
    </row>
    <row r="57202" spans="27:29" x14ac:dyDescent="0.25">
      <c r="AA57202"/>
      <c r="AB57202"/>
      <c r="AC57202"/>
    </row>
    <row r="57203" spans="27:29" x14ac:dyDescent="0.25">
      <c r="AA57203"/>
      <c r="AB57203"/>
      <c r="AC57203"/>
    </row>
    <row r="57204" spans="27:29" x14ac:dyDescent="0.25">
      <c r="AA57204"/>
      <c r="AB57204"/>
      <c r="AC57204"/>
    </row>
    <row r="57205" spans="27:29" x14ac:dyDescent="0.25">
      <c r="AA57205"/>
      <c r="AB57205"/>
      <c r="AC57205"/>
    </row>
    <row r="57206" spans="27:29" x14ac:dyDescent="0.25">
      <c r="AA57206"/>
      <c r="AB57206"/>
      <c r="AC57206"/>
    </row>
    <row r="57207" spans="27:29" x14ac:dyDescent="0.25">
      <c r="AA57207"/>
      <c r="AB57207"/>
      <c r="AC57207"/>
    </row>
    <row r="57208" spans="27:29" x14ac:dyDescent="0.25">
      <c r="AA57208"/>
      <c r="AB57208"/>
      <c r="AC57208"/>
    </row>
    <row r="57209" spans="27:29" x14ac:dyDescent="0.25">
      <c r="AA57209"/>
      <c r="AB57209"/>
      <c r="AC57209"/>
    </row>
    <row r="57210" spans="27:29" x14ac:dyDescent="0.25">
      <c r="AA57210"/>
      <c r="AB57210"/>
      <c r="AC57210"/>
    </row>
    <row r="57211" spans="27:29" x14ac:dyDescent="0.25">
      <c r="AA57211"/>
      <c r="AB57211"/>
      <c r="AC57211"/>
    </row>
    <row r="57212" spans="27:29" x14ac:dyDescent="0.25">
      <c r="AA57212"/>
      <c r="AB57212"/>
      <c r="AC57212"/>
    </row>
    <row r="57213" spans="27:29" x14ac:dyDescent="0.25">
      <c r="AA57213"/>
      <c r="AB57213"/>
      <c r="AC57213"/>
    </row>
    <row r="57214" spans="27:29" x14ac:dyDescent="0.25">
      <c r="AA57214"/>
      <c r="AB57214"/>
      <c r="AC57214"/>
    </row>
    <row r="57215" spans="27:29" x14ac:dyDescent="0.25">
      <c r="AA57215"/>
      <c r="AB57215"/>
      <c r="AC57215"/>
    </row>
    <row r="57216" spans="27:29" x14ac:dyDescent="0.25">
      <c r="AA57216"/>
      <c r="AB57216"/>
      <c r="AC57216"/>
    </row>
    <row r="57217" spans="27:29" x14ac:dyDescent="0.25">
      <c r="AA57217"/>
      <c r="AB57217"/>
      <c r="AC57217"/>
    </row>
    <row r="57218" spans="27:29" x14ac:dyDescent="0.25">
      <c r="AA57218"/>
      <c r="AB57218"/>
      <c r="AC57218"/>
    </row>
    <row r="57219" spans="27:29" x14ac:dyDescent="0.25">
      <c r="AA57219"/>
      <c r="AB57219"/>
      <c r="AC57219"/>
    </row>
    <row r="57220" spans="27:29" x14ac:dyDescent="0.25">
      <c r="AA57220"/>
      <c r="AB57220"/>
      <c r="AC57220"/>
    </row>
    <row r="57221" spans="27:29" x14ac:dyDescent="0.25">
      <c r="AA57221"/>
      <c r="AB57221"/>
      <c r="AC57221"/>
    </row>
    <row r="57222" spans="27:29" x14ac:dyDescent="0.25">
      <c r="AA57222"/>
      <c r="AB57222"/>
      <c r="AC57222"/>
    </row>
    <row r="57223" spans="27:29" x14ac:dyDescent="0.25">
      <c r="AA57223"/>
      <c r="AB57223"/>
      <c r="AC57223"/>
    </row>
    <row r="57224" spans="27:29" x14ac:dyDescent="0.25">
      <c r="AA57224"/>
      <c r="AB57224"/>
      <c r="AC57224"/>
    </row>
    <row r="57225" spans="27:29" x14ac:dyDescent="0.25">
      <c r="AA57225"/>
      <c r="AB57225"/>
      <c r="AC57225"/>
    </row>
    <row r="57226" spans="27:29" x14ac:dyDescent="0.25">
      <c r="AA57226"/>
      <c r="AB57226"/>
      <c r="AC57226"/>
    </row>
    <row r="57227" spans="27:29" x14ac:dyDescent="0.25">
      <c r="AA57227"/>
      <c r="AB57227"/>
      <c r="AC57227"/>
    </row>
    <row r="57228" spans="27:29" x14ac:dyDescent="0.25">
      <c r="AA57228"/>
      <c r="AB57228"/>
      <c r="AC57228"/>
    </row>
    <row r="57229" spans="27:29" x14ac:dyDescent="0.25">
      <c r="AA57229"/>
      <c r="AB57229"/>
      <c r="AC57229"/>
    </row>
    <row r="57230" spans="27:29" x14ac:dyDescent="0.25">
      <c r="AA57230"/>
      <c r="AB57230"/>
      <c r="AC57230"/>
    </row>
    <row r="57231" spans="27:29" x14ac:dyDescent="0.25">
      <c r="AA57231"/>
      <c r="AB57231"/>
      <c r="AC57231"/>
    </row>
    <row r="57232" spans="27:29" x14ac:dyDescent="0.25">
      <c r="AA57232"/>
      <c r="AB57232"/>
      <c r="AC57232"/>
    </row>
    <row r="57233" spans="27:29" x14ac:dyDescent="0.25">
      <c r="AA57233"/>
      <c r="AB57233"/>
      <c r="AC57233"/>
    </row>
    <row r="57234" spans="27:29" x14ac:dyDescent="0.25">
      <c r="AA57234"/>
      <c r="AB57234"/>
      <c r="AC57234"/>
    </row>
    <row r="57235" spans="27:29" x14ac:dyDescent="0.25">
      <c r="AA57235"/>
      <c r="AB57235"/>
      <c r="AC57235"/>
    </row>
    <row r="57236" spans="27:29" x14ac:dyDescent="0.25">
      <c r="AA57236"/>
      <c r="AB57236"/>
      <c r="AC57236"/>
    </row>
    <row r="57237" spans="27:29" x14ac:dyDescent="0.25">
      <c r="AA57237"/>
      <c r="AB57237"/>
      <c r="AC57237"/>
    </row>
    <row r="57238" spans="27:29" x14ac:dyDescent="0.25">
      <c r="AA57238"/>
      <c r="AB57238"/>
      <c r="AC57238"/>
    </row>
    <row r="57239" spans="27:29" x14ac:dyDescent="0.25">
      <c r="AA57239"/>
      <c r="AB57239"/>
      <c r="AC57239"/>
    </row>
    <row r="57240" spans="27:29" x14ac:dyDescent="0.25">
      <c r="AA57240"/>
      <c r="AB57240"/>
      <c r="AC57240"/>
    </row>
    <row r="57241" spans="27:29" x14ac:dyDescent="0.25">
      <c r="AA57241"/>
      <c r="AB57241"/>
      <c r="AC57241"/>
    </row>
    <row r="57242" spans="27:29" x14ac:dyDescent="0.25">
      <c r="AA57242"/>
      <c r="AB57242"/>
      <c r="AC57242"/>
    </row>
    <row r="57243" spans="27:29" x14ac:dyDescent="0.25">
      <c r="AA57243"/>
      <c r="AB57243"/>
      <c r="AC57243"/>
    </row>
    <row r="57244" spans="27:29" x14ac:dyDescent="0.25">
      <c r="AA57244"/>
      <c r="AB57244"/>
      <c r="AC57244"/>
    </row>
    <row r="57245" spans="27:29" x14ac:dyDescent="0.25">
      <c r="AA57245"/>
      <c r="AB57245"/>
      <c r="AC57245"/>
    </row>
    <row r="57246" spans="27:29" x14ac:dyDescent="0.25">
      <c r="AA57246"/>
      <c r="AB57246"/>
      <c r="AC57246"/>
    </row>
    <row r="57247" spans="27:29" x14ac:dyDescent="0.25">
      <c r="AA57247"/>
      <c r="AB57247"/>
      <c r="AC57247"/>
    </row>
    <row r="57248" spans="27:29" x14ac:dyDescent="0.25">
      <c r="AA57248"/>
      <c r="AB57248"/>
      <c r="AC57248"/>
    </row>
    <row r="57249" spans="27:29" x14ac:dyDescent="0.25">
      <c r="AA57249"/>
      <c r="AB57249"/>
      <c r="AC57249"/>
    </row>
    <row r="57250" spans="27:29" x14ac:dyDescent="0.25">
      <c r="AA57250"/>
      <c r="AB57250"/>
      <c r="AC57250"/>
    </row>
    <row r="57251" spans="27:29" x14ac:dyDescent="0.25">
      <c r="AA57251"/>
      <c r="AB57251"/>
      <c r="AC57251"/>
    </row>
    <row r="57252" spans="27:29" x14ac:dyDescent="0.25">
      <c r="AA57252"/>
      <c r="AB57252"/>
      <c r="AC57252"/>
    </row>
    <row r="57253" spans="27:29" x14ac:dyDescent="0.25">
      <c r="AA57253"/>
      <c r="AB57253"/>
      <c r="AC57253"/>
    </row>
    <row r="57254" spans="27:29" x14ac:dyDescent="0.25">
      <c r="AA57254"/>
      <c r="AB57254"/>
      <c r="AC57254"/>
    </row>
    <row r="57255" spans="27:29" x14ac:dyDescent="0.25">
      <c r="AA57255"/>
      <c r="AB57255"/>
      <c r="AC57255"/>
    </row>
    <row r="57256" spans="27:29" x14ac:dyDescent="0.25">
      <c r="AA57256"/>
      <c r="AB57256"/>
      <c r="AC57256"/>
    </row>
    <row r="57257" spans="27:29" x14ac:dyDescent="0.25">
      <c r="AA57257"/>
      <c r="AB57257"/>
      <c r="AC57257"/>
    </row>
    <row r="57258" spans="27:29" x14ac:dyDescent="0.25">
      <c r="AA57258"/>
      <c r="AB57258"/>
      <c r="AC57258"/>
    </row>
    <row r="57259" spans="27:29" x14ac:dyDescent="0.25">
      <c r="AA57259"/>
      <c r="AB57259"/>
      <c r="AC57259"/>
    </row>
    <row r="57260" spans="27:29" x14ac:dyDescent="0.25">
      <c r="AA57260"/>
      <c r="AB57260"/>
      <c r="AC57260"/>
    </row>
    <row r="57261" spans="27:29" x14ac:dyDescent="0.25">
      <c r="AA57261"/>
      <c r="AB57261"/>
      <c r="AC57261"/>
    </row>
    <row r="57262" spans="27:29" x14ac:dyDescent="0.25">
      <c r="AA57262"/>
      <c r="AB57262"/>
      <c r="AC57262"/>
    </row>
    <row r="57263" spans="27:29" x14ac:dyDescent="0.25">
      <c r="AA57263"/>
      <c r="AB57263"/>
      <c r="AC57263"/>
    </row>
    <row r="57264" spans="27:29" x14ac:dyDescent="0.25">
      <c r="AA57264"/>
      <c r="AB57264"/>
      <c r="AC57264"/>
    </row>
    <row r="57265" spans="27:29" x14ac:dyDescent="0.25">
      <c r="AA57265"/>
      <c r="AB57265"/>
      <c r="AC57265"/>
    </row>
    <row r="57266" spans="27:29" x14ac:dyDescent="0.25">
      <c r="AA57266"/>
      <c r="AB57266"/>
      <c r="AC57266"/>
    </row>
    <row r="57267" spans="27:29" x14ac:dyDescent="0.25">
      <c r="AA57267"/>
      <c r="AB57267"/>
      <c r="AC57267"/>
    </row>
    <row r="57268" spans="27:29" x14ac:dyDescent="0.25">
      <c r="AA57268"/>
      <c r="AB57268"/>
      <c r="AC57268"/>
    </row>
    <row r="57269" spans="27:29" x14ac:dyDescent="0.25">
      <c r="AA57269"/>
      <c r="AB57269"/>
      <c r="AC57269"/>
    </row>
    <row r="57270" spans="27:29" x14ac:dyDescent="0.25">
      <c r="AA57270"/>
      <c r="AB57270"/>
      <c r="AC57270"/>
    </row>
    <row r="57271" spans="27:29" x14ac:dyDescent="0.25">
      <c r="AA57271"/>
      <c r="AB57271"/>
      <c r="AC57271"/>
    </row>
    <row r="57272" spans="27:29" x14ac:dyDescent="0.25">
      <c r="AA57272"/>
      <c r="AB57272"/>
      <c r="AC57272"/>
    </row>
    <row r="57273" spans="27:29" x14ac:dyDescent="0.25">
      <c r="AA57273"/>
      <c r="AB57273"/>
      <c r="AC57273"/>
    </row>
    <row r="57274" spans="27:29" x14ac:dyDescent="0.25">
      <c r="AA57274"/>
      <c r="AB57274"/>
      <c r="AC57274"/>
    </row>
    <row r="57275" spans="27:29" x14ac:dyDescent="0.25">
      <c r="AA57275"/>
      <c r="AB57275"/>
      <c r="AC57275"/>
    </row>
    <row r="57276" spans="27:29" x14ac:dyDescent="0.25">
      <c r="AA57276"/>
      <c r="AB57276"/>
      <c r="AC57276"/>
    </row>
    <row r="57277" spans="27:29" x14ac:dyDescent="0.25">
      <c r="AA57277"/>
      <c r="AB57277"/>
      <c r="AC57277"/>
    </row>
    <row r="57278" spans="27:29" x14ac:dyDescent="0.25">
      <c r="AA57278"/>
      <c r="AB57278"/>
      <c r="AC57278"/>
    </row>
    <row r="57279" spans="27:29" x14ac:dyDescent="0.25">
      <c r="AA57279"/>
      <c r="AB57279"/>
      <c r="AC57279"/>
    </row>
    <row r="57280" spans="27:29" x14ac:dyDescent="0.25">
      <c r="AA57280"/>
      <c r="AB57280"/>
      <c r="AC57280"/>
    </row>
    <row r="57281" spans="27:29" x14ac:dyDescent="0.25">
      <c r="AA57281"/>
      <c r="AB57281"/>
      <c r="AC57281"/>
    </row>
    <row r="57282" spans="27:29" x14ac:dyDescent="0.25">
      <c r="AA57282"/>
      <c r="AB57282"/>
      <c r="AC57282"/>
    </row>
    <row r="57283" spans="27:29" x14ac:dyDescent="0.25">
      <c r="AA57283"/>
      <c r="AB57283"/>
      <c r="AC57283"/>
    </row>
    <row r="57284" spans="27:29" x14ac:dyDescent="0.25">
      <c r="AA57284"/>
      <c r="AB57284"/>
      <c r="AC57284"/>
    </row>
    <row r="57285" spans="27:29" x14ac:dyDescent="0.25">
      <c r="AA57285"/>
      <c r="AB57285"/>
      <c r="AC57285"/>
    </row>
    <row r="57286" spans="27:29" x14ac:dyDescent="0.25">
      <c r="AA57286"/>
      <c r="AB57286"/>
      <c r="AC57286"/>
    </row>
    <row r="57287" spans="27:29" x14ac:dyDescent="0.25">
      <c r="AA57287"/>
      <c r="AB57287"/>
      <c r="AC57287"/>
    </row>
    <row r="57288" spans="27:29" x14ac:dyDescent="0.25">
      <c r="AA57288"/>
      <c r="AB57288"/>
      <c r="AC57288"/>
    </row>
    <row r="57289" spans="27:29" x14ac:dyDescent="0.25">
      <c r="AA57289"/>
      <c r="AB57289"/>
      <c r="AC57289"/>
    </row>
    <row r="57290" spans="27:29" x14ac:dyDescent="0.25">
      <c r="AA57290"/>
      <c r="AB57290"/>
      <c r="AC57290"/>
    </row>
    <row r="57291" spans="27:29" x14ac:dyDescent="0.25">
      <c r="AA57291"/>
      <c r="AB57291"/>
      <c r="AC57291"/>
    </row>
    <row r="57292" spans="27:29" x14ac:dyDescent="0.25">
      <c r="AA57292"/>
      <c r="AB57292"/>
      <c r="AC57292"/>
    </row>
    <row r="57293" spans="27:29" x14ac:dyDescent="0.25">
      <c r="AA57293"/>
      <c r="AB57293"/>
      <c r="AC57293"/>
    </row>
    <row r="57294" spans="27:29" x14ac:dyDescent="0.25">
      <c r="AA57294"/>
      <c r="AB57294"/>
      <c r="AC57294"/>
    </row>
    <row r="57295" spans="27:29" x14ac:dyDescent="0.25">
      <c r="AA57295"/>
      <c r="AB57295"/>
      <c r="AC57295"/>
    </row>
    <row r="57296" spans="27:29" x14ac:dyDescent="0.25">
      <c r="AA57296"/>
      <c r="AB57296"/>
      <c r="AC57296"/>
    </row>
    <row r="57297" spans="27:29" x14ac:dyDescent="0.25">
      <c r="AA57297"/>
      <c r="AB57297"/>
      <c r="AC57297"/>
    </row>
    <row r="57298" spans="27:29" x14ac:dyDescent="0.25">
      <c r="AA57298"/>
      <c r="AB57298"/>
      <c r="AC57298"/>
    </row>
    <row r="57299" spans="27:29" x14ac:dyDescent="0.25">
      <c r="AA57299"/>
      <c r="AB57299"/>
      <c r="AC57299"/>
    </row>
    <row r="57300" spans="27:29" x14ac:dyDescent="0.25">
      <c r="AA57300"/>
      <c r="AB57300"/>
      <c r="AC57300"/>
    </row>
    <row r="57301" spans="27:29" x14ac:dyDescent="0.25">
      <c r="AA57301"/>
      <c r="AB57301"/>
      <c r="AC57301"/>
    </row>
    <row r="57302" spans="27:29" x14ac:dyDescent="0.25">
      <c r="AA57302"/>
      <c r="AB57302"/>
      <c r="AC57302"/>
    </row>
    <row r="57303" spans="27:29" x14ac:dyDescent="0.25">
      <c r="AA57303"/>
      <c r="AB57303"/>
      <c r="AC57303"/>
    </row>
    <row r="57304" spans="27:29" x14ac:dyDescent="0.25">
      <c r="AA57304"/>
      <c r="AB57304"/>
      <c r="AC57304"/>
    </row>
    <row r="57305" spans="27:29" x14ac:dyDescent="0.25">
      <c r="AA57305"/>
      <c r="AB57305"/>
      <c r="AC57305"/>
    </row>
    <row r="57306" spans="27:29" x14ac:dyDescent="0.25">
      <c r="AA57306"/>
      <c r="AB57306"/>
      <c r="AC57306"/>
    </row>
    <row r="57307" spans="27:29" x14ac:dyDescent="0.25">
      <c r="AA57307"/>
      <c r="AB57307"/>
      <c r="AC57307"/>
    </row>
    <row r="57308" spans="27:29" x14ac:dyDescent="0.25">
      <c r="AA57308"/>
      <c r="AB57308"/>
      <c r="AC57308"/>
    </row>
    <row r="57309" spans="27:29" x14ac:dyDescent="0.25">
      <c r="AA57309"/>
      <c r="AB57309"/>
      <c r="AC57309"/>
    </row>
    <row r="57310" spans="27:29" x14ac:dyDescent="0.25">
      <c r="AA57310"/>
      <c r="AB57310"/>
      <c r="AC57310"/>
    </row>
    <row r="57311" spans="27:29" x14ac:dyDescent="0.25">
      <c r="AA57311"/>
      <c r="AB57311"/>
      <c r="AC57311"/>
    </row>
    <row r="57312" spans="27:29" x14ac:dyDescent="0.25">
      <c r="AA57312"/>
      <c r="AB57312"/>
      <c r="AC57312"/>
    </row>
    <row r="57313" spans="27:29" x14ac:dyDescent="0.25">
      <c r="AA57313"/>
      <c r="AB57313"/>
      <c r="AC57313"/>
    </row>
    <row r="57314" spans="27:29" x14ac:dyDescent="0.25">
      <c r="AA57314"/>
      <c r="AB57314"/>
      <c r="AC57314"/>
    </row>
    <row r="57315" spans="27:29" x14ac:dyDescent="0.25">
      <c r="AA57315"/>
      <c r="AB57315"/>
      <c r="AC57315"/>
    </row>
    <row r="57316" spans="27:29" x14ac:dyDescent="0.25">
      <c r="AA57316"/>
      <c r="AB57316"/>
      <c r="AC57316"/>
    </row>
    <row r="57317" spans="27:29" x14ac:dyDescent="0.25">
      <c r="AA57317"/>
      <c r="AB57317"/>
      <c r="AC57317"/>
    </row>
    <row r="57318" spans="27:29" x14ac:dyDescent="0.25">
      <c r="AA57318"/>
      <c r="AB57318"/>
      <c r="AC57318"/>
    </row>
    <row r="57319" spans="27:29" x14ac:dyDescent="0.25">
      <c r="AA57319"/>
      <c r="AB57319"/>
      <c r="AC57319"/>
    </row>
    <row r="57320" spans="27:29" x14ac:dyDescent="0.25">
      <c r="AA57320"/>
      <c r="AB57320"/>
      <c r="AC57320"/>
    </row>
    <row r="57321" spans="27:29" x14ac:dyDescent="0.25">
      <c r="AA57321"/>
      <c r="AB57321"/>
      <c r="AC57321"/>
    </row>
    <row r="57322" spans="27:29" x14ac:dyDescent="0.25">
      <c r="AA57322"/>
      <c r="AB57322"/>
      <c r="AC57322"/>
    </row>
    <row r="57323" spans="27:29" x14ac:dyDescent="0.25">
      <c r="AA57323"/>
      <c r="AB57323"/>
      <c r="AC57323"/>
    </row>
    <row r="57324" spans="27:29" x14ac:dyDescent="0.25">
      <c r="AA57324"/>
      <c r="AB57324"/>
      <c r="AC57324"/>
    </row>
    <row r="57325" spans="27:29" x14ac:dyDescent="0.25">
      <c r="AA57325"/>
      <c r="AB57325"/>
      <c r="AC57325"/>
    </row>
    <row r="57326" spans="27:29" x14ac:dyDescent="0.25">
      <c r="AA57326"/>
      <c r="AB57326"/>
      <c r="AC57326"/>
    </row>
    <row r="57327" spans="27:29" x14ac:dyDescent="0.25">
      <c r="AA57327"/>
      <c r="AB57327"/>
      <c r="AC57327"/>
    </row>
    <row r="57328" spans="27:29" x14ac:dyDescent="0.25">
      <c r="AA57328"/>
      <c r="AB57328"/>
      <c r="AC57328"/>
    </row>
    <row r="57329" spans="27:29" x14ac:dyDescent="0.25">
      <c r="AA57329"/>
      <c r="AB57329"/>
      <c r="AC57329"/>
    </row>
    <row r="57330" spans="27:29" x14ac:dyDescent="0.25">
      <c r="AA57330"/>
      <c r="AB57330"/>
      <c r="AC57330"/>
    </row>
    <row r="57331" spans="27:29" x14ac:dyDescent="0.25">
      <c r="AA57331"/>
      <c r="AB57331"/>
      <c r="AC57331"/>
    </row>
    <row r="57332" spans="27:29" x14ac:dyDescent="0.25">
      <c r="AA57332"/>
      <c r="AB57332"/>
      <c r="AC57332"/>
    </row>
    <row r="57333" spans="27:29" x14ac:dyDescent="0.25">
      <c r="AA57333"/>
      <c r="AB57333"/>
      <c r="AC57333"/>
    </row>
    <row r="57334" spans="27:29" x14ac:dyDescent="0.25">
      <c r="AA57334"/>
      <c r="AB57334"/>
      <c r="AC57334"/>
    </row>
    <row r="57335" spans="27:29" x14ac:dyDescent="0.25">
      <c r="AA57335"/>
      <c r="AB57335"/>
      <c r="AC57335"/>
    </row>
    <row r="57336" spans="27:29" x14ac:dyDescent="0.25">
      <c r="AA57336"/>
      <c r="AB57336"/>
      <c r="AC57336"/>
    </row>
    <row r="57337" spans="27:29" x14ac:dyDescent="0.25">
      <c r="AA57337"/>
      <c r="AB57337"/>
      <c r="AC57337"/>
    </row>
    <row r="57338" spans="27:29" x14ac:dyDescent="0.25">
      <c r="AA57338"/>
      <c r="AB57338"/>
      <c r="AC57338"/>
    </row>
    <row r="57339" spans="27:29" x14ac:dyDescent="0.25">
      <c r="AA57339"/>
      <c r="AB57339"/>
      <c r="AC57339"/>
    </row>
    <row r="57340" spans="27:29" x14ac:dyDescent="0.25">
      <c r="AA57340"/>
      <c r="AB57340"/>
      <c r="AC57340"/>
    </row>
    <row r="57341" spans="27:29" x14ac:dyDescent="0.25">
      <c r="AA57341"/>
      <c r="AB57341"/>
      <c r="AC57341"/>
    </row>
    <row r="57342" spans="27:29" x14ac:dyDescent="0.25">
      <c r="AA57342"/>
      <c r="AB57342"/>
      <c r="AC57342"/>
    </row>
    <row r="57343" spans="27:29" x14ac:dyDescent="0.25">
      <c r="AA57343"/>
      <c r="AB57343"/>
      <c r="AC57343"/>
    </row>
    <row r="57344" spans="27:29" x14ac:dyDescent="0.25">
      <c r="AA57344"/>
      <c r="AB57344"/>
      <c r="AC57344"/>
    </row>
    <row r="57345" spans="27:29" x14ac:dyDescent="0.25">
      <c r="AA57345"/>
      <c r="AB57345"/>
      <c r="AC57345"/>
    </row>
    <row r="57346" spans="27:29" x14ac:dyDescent="0.25">
      <c r="AA57346"/>
      <c r="AB57346"/>
      <c r="AC57346"/>
    </row>
    <row r="57347" spans="27:29" x14ac:dyDescent="0.25">
      <c r="AA57347"/>
      <c r="AB57347"/>
      <c r="AC57347"/>
    </row>
    <row r="57348" spans="27:29" x14ac:dyDescent="0.25">
      <c r="AA57348"/>
      <c r="AB57348"/>
      <c r="AC57348"/>
    </row>
    <row r="57349" spans="27:29" x14ac:dyDescent="0.25">
      <c r="AA57349"/>
      <c r="AB57349"/>
      <c r="AC57349"/>
    </row>
    <row r="57350" spans="27:29" x14ac:dyDescent="0.25">
      <c r="AA57350"/>
      <c r="AB57350"/>
      <c r="AC57350"/>
    </row>
    <row r="57351" spans="27:29" x14ac:dyDescent="0.25">
      <c r="AA57351"/>
      <c r="AB57351"/>
      <c r="AC57351"/>
    </row>
    <row r="57352" spans="27:29" x14ac:dyDescent="0.25">
      <c r="AA57352"/>
      <c r="AB57352"/>
      <c r="AC57352"/>
    </row>
    <row r="57353" spans="27:29" x14ac:dyDescent="0.25">
      <c r="AA57353"/>
      <c r="AB57353"/>
      <c r="AC57353"/>
    </row>
    <row r="57354" spans="27:29" x14ac:dyDescent="0.25">
      <c r="AA57354"/>
      <c r="AB57354"/>
      <c r="AC57354"/>
    </row>
    <row r="57355" spans="27:29" x14ac:dyDescent="0.25">
      <c r="AA57355"/>
      <c r="AB57355"/>
      <c r="AC57355"/>
    </row>
    <row r="57356" spans="27:29" x14ac:dyDescent="0.25">
      <c r="AA57356"/>
      <c r="AB57356"/>
      <c r="AC57356"/>
    </row>
    <row r="57357" spans="27:29" x14ac:dyDescent="0.25">
      <c r="AA57357"/>
      <c r="AB57357"/>
      <c r="AC57357"/>
    </row>
    <row r="57358" spans="27:29" x14ac:dyDescent="0.25">
      <c r="AA57358"/>
      <c r="AB57358"/>
      <c r="AC57358"/>
    </row>
    <row r="57359" spans="27:29" x14ac:dyDescent="0.25">
      <c r="AA57359"/>
      <c r="AB57359"/>
      <c r="AC57359"/>
    </row>
    <row r="57360" spans="27:29" x14ac:dyDescent="0.25">
      <c r="AA57360"/>
      <c r="AB57360"/>
      <c r="AC57360"/>
    </row>
    <row r="57361" spans="27:29" x14ac:dyDescent="0.25">
      <c r="AA57361"/>
      <c r="AB57361"/>
      <c r="AC57361"/>
    </row>
    <row r="57362" spans="27:29" x14ac:dyDescent="0.25">
      <c r="AA57362"/>
      <c r="AB57362"/>
      <c r="AC57362"/>
    </row>
    <row r="57363" spans="27:29" x14ac:dyDescent="0.25">
      <c r="AA57363"/>
      <c r="AB57363"/>
      <c r="AC57363"/>
    </row>
    <row r="57364" spans="27:29" x14ac:dyDescent="0.25">
      <c r="AA57364"/>
      <c r="AB57364"/>
      <c r="AC57364"/>
    </row>
    <row r="57365" spans="27:29" x14ac:dyDescent="0.25">
      <c r="AA57365"/>
      <c r="AB57365"/>
      <c r="AC57365"/>
    </row>
    <row r="57366" spans="27:29" x14ac:dyDescent="0.25">
      <c r="AA57366"/>
      <c r="AB57366"/>
      <c r="AC57366"/>
    </row>
    <row r="57367" spans="27:29" x14ac:dyDescent="0.25">
      <c r="AA57367"/>
      <c r="AB57367"/>
      <c r="AC57367"/>
    </row>
    <row r="57368" spans="27:29" x14ac:dyDescent="0.25">
      <c r="AA57368"/>
      <c r="AB57368"/>
      <c r="AC57368"/>
    </row>
    <row r="57369" spans="27:29" x14ac:dyDescent="0.25">
      <c r="AA57369"/>
      <c r="AB57369"/>
      <c r="AC57369"/>
    </row>
    <row r="57370" spans="27:29" x14ac:dyDescent="0.25">
      <c r="AA57370"/>
      <c r="AB57370"/>
      <c r="AC57370"/>
    </row>
    <row r="57371" spans="27:29" x14ac:dyDescent="0.25">
      <c r="AA57371"/>
      <c r="AB57371"/>
      <c r="AC57371"/>
    </row>
    <row r="57372" spans="27:29" x14ac:dyDescent="0.25">
      <c r="AA57372"/>
      <c r="AB57372"/>
      <c r="AC57372"/>
    </row>
    <row r="57373" spans="27:29" x14ac:dyDescent="0.25">
      <c r="AA57373"/>
      <c r="AB57373"/>
      <c r="AC57373"/>
    </row>
    <row r="57374" spans="27:29" x14ac:dyDescent="0.25">
      <c r="AA57374"/>
      <c r="AB57374"/>
      <c r="AC57374"/>
    </row>
    <row r="57375" spans="27:29" x14ac:dyDescent="0.25">
      <c r="AA57375"/>
      <c r="AB57375"/>
      <c r="AC57375"/>
    </row>
    <row r="57376" spans="27:29" x14ac:dyDescent="0.25">
      <c r="AA57376"/>
      <c r="AB57376"/>
      <c r="AC57376"/>
    </row>
    <row r="57377" spans="27:29" x14ac:dyDescent="0.25">
      <c r="AA57377"/>
      <c r="AB57377"/>
      <c r="AC57377"/>
    </row>
    <row r="57378" spans="27:29" x14ac:dyDescent="0.25">
      <c r="AA57378"/>
      <c r="AB57378"/>
      <c r="AC57378"/>
    </row>
    <row r="57379" spans="27:29" x14ac:dyDescent="0.25">
      <c r="AA57379"/>
      <c r="AB57379"/>
      <c r="AC57379"/>
    </row>
    <row r="57380" spans="27:29" x14ac:dyDescent="0.25">
      <c r="AA57380"/>
      <c r="AB57380"/>
      <c r="AC57380"/>
    </row>
    <row r="57381" spans="27:29" x14ac:dyDescent="0.25">
      <c r="AA57381"/>
      <c r="AB57381"/>
      <c r="AC57381"/>
    </row>
    <row r="57382" spans="27:29" x14ac:dyDescent="0.25">
      <c r="AA57382"/>
      <c r="AB57382"/>
      <c r="AC57382"/>
    </row>
    <row r="57383" spans="27:29" x14ac:dyDescent="0.25">
      <c r="AA57383"/>
      <c r="AB57383"/>
      <c r="AC57383"/>
    </row>
    <row r="57384" spans="27:29" x14ac:dyDescent="0.25">
      <c r="AA57384"/>
      <c r="AB57384"/>
      <c r="AC57384"/>
    </row>
    <row r="57385" spans="27:29" x14ac:dyDescent="0.25">
      <c r="AA57385"/>
      <c r="AB57385"/>
      <c r="AC57385"/>
    </row>
    <row r="57386" spans="27:29" x14ac:dyDescent="0.25">
      <c r="AA57386"/>
      <c r="AB57386"/>
      <c r="AC57386"/>
    </row>
    <row r="57387" spans="27:29" x14ac:dyDescent="0.25">
      <c r="AA57387"/>
      <c r="AB57387"/>
      <c r="AC57387"/>
    </row>
    <row r="57388" spans="27:29" x14ac:dyDescent="0.25">
      <c r="AA57388"/>
      <c r="AB57388"/>
      <c r="AC57388"/>
    </row>
    <row r="57389" spans="27:29" x14ac:dyDescent="0.25">
      <c r="AA57389"/>
      <c r="AB57389"/>
      <c r="AC57389"/>
    </row>
    <row r="57390" spans="27:29" x14ac:dyDescent="0.25">
      <c r="AA57390"/>
      <c r="AB57390"/>
      <c r="AC57390"/>
    </row>
    <row r="57391" spans="27:29" x14ac:dyDescent="0.25">
      <c r="AA57391"/>
      <c r="AB57391"/>
      <c r="AC57391"/>
    </row>
    <row r="57392" spans="27:29" x14ac:dyDescent="0.25">
      <c r="AA57392"/>
      <c r="AB57392"/>
      <c r="AC57392"/>
    </row>
    <row r="57393" spans="27:29" x14ac:dyDescent="0.25">
      <c r="AA57393"/>
      <c r="AB57393"/>
      <c r="AC57393"/>
    </row>
    <row r="57394" spans="27:29" x14ac:dyDescent="0.25">
      <c r="AA57394"/>
      <c r="AB57394"/>
      <c r="AC57394"/>
    </row>
    <row r="57395" spans="27:29" x14ac:dyDescent="0.25">
      <c r="AA57395"/>
      <c r="AB57395"/>
      <c r="AC57395"/>
    </row>
    <row r="57396" spans="27:29" x14ac:dyDescent="0.25">
      <c r="AA57396"/>
      <c r="AB57396"/>
      <c r="AC57396"/>
    </row>
    <row r="57397" spans="27:29" x14ac:dyDescent="0.25">
      <c r="AA57397"/>
      <c r="AB57397"/>
      <c r="AC57397"/>
    </row>
    <row r="57398" spans="27:29" x14ac:dyDescent="0.25">
      <c r="AA57398"/>
      <c r="AB57398"/>
      <c r="AC57398"/>
    </row>
    <row r="57399" spans="27:29" x14ac:dyDescent="0.25">
      <c r="AA57399"/>
      <c r="AB57399"/>
      <c r="AC57399"/>
    </row>
    <row r="57400" spans="27:29" x14ac:dyDescent="0.25">
      <c r="AA57400"/>
      <c r="AB57400"/>
      <c r="AC57400"/>
    </row>
    <row r="57401" spans="27:29" x14ac:dyDescent="0.25">
      <c r="AA57401"/>
      <c r="AB57401"/>
      <c r="AC57401"/>
    </row>
    <row r="57402" spans="27:29" x14ac:dyDescent="0.25">
      <c r="AA57402"/>
      <c r="AB57402"/>
      <c r="AC57402"/>
    </row>
    <row r="57403" spans="27:29" x14ac:dyDescent="0.25">
      <c r="AA57403"/>
      <c r="AB57403"/>
      <c r="AC57403"/>
    </row>
    <row r="57404" spans="27:29" x14ac:dyDescent="0.25">
      <c r="AA57404"/>
      <c r="AB57404"/>
      <c r="AC57404"/>
    </row>
    <row r="57405" spans="27:29" x14ac:dyDescent="0.25">
      <c r="AA57405"/>
      <c r="AB57405"/>
      <c r="AC57405"/>
    </row>
    <row r="57406" spans="27:29" x14ac:dyDescent="0.25">
      <c r="AA57406"/>
      <c r="AB57406"/>
      <c r="AC57406"/>
    </row>
    <row r="57407" spans="27:29" x14ac:dyDescent="0.25">
      <c r="AA57407"/>
      <c r="AB57407"/>
      <c r="AC57407"/>
    </row>
    <row r="57408" spans="27:29" x14ac:dyDescent="0.25">
      <c r="AA57408"/>
      <c r="AB57408"/>
      <c r="AC57408"/>
    </row>
    <row r="57409" spans="27:29" x14ac:dyDescent="0.25">
      <c r="AA57409"/>
      <c r="AB57409"/>
      <c r="AC57409"/>
    </row>
    <row r="57410" spans="27:29" x14ac:dyDescent="0.25">
      <c r="AA57410"/>
      <c r="AB57410"/>
      <c r="AC57410"/>
    </row>
    <row r="57411" spans="27:29" x14ac:dyDescent="0.25">
      <c r="AA57411"/>
      <c r="AB57411"/>
      <c r="AC57411"/>
    </row>
    <row r="57412" spans="27:29" x14ac:dyDescent="0.25">
      <c r="AA57412"/>
      <c r="AB57412"/>
      <c r="AC57412"/>
    </row>
    <row r="57413" spans="27:29" x14ac:dyDescent="0.25">
      <c r="AA57413"/>
      <c r="AB57413"/>
      <c r="AC57413"/>
    </row>
    <row r="57414" spans="27:29" x14ac:dyDescent="0.25">
      <c r="AA57414"/>
      <c r="AB57414"/>
      <c r="AC57414"/>
    </row>
    <row r="57415" spans="27:29" x14ac:dyDescent="0.25">
      <c r="AA57415"/>
      <c r="AB57415"/>
      <c r="AC57415"/>
    </row>
    <row r="57416" spans="27:29" x14ac:dyDescent="0.25">
      <c r="AA57416"/>
      <c r="AB57416"/>
      <c r="AC57416"/>
    </row>
    <row r="57417" spans="27:29" x14ac:dyDescent="0.25">
      <c r="AA57417"/>
      <c r="AB57417"/>
      <c r="AC57417"/>
    </row>
    <row r="57418" spans="27:29" x14ac:dyDescent="0.25">
      <c r="AA57418"/>
      <c r="AB57418"/>
      <c r="AC57418"/>
    </row>
    <row r="57419" spans="27:29" x14ac:dyDescent="0.25">
      <c r="AA57419"/>
      <c r="AB57419"/>
      <c r="AC57419"/>
    </row>
    <row r="57420" spans="27:29" x14ac:dyDescent="0.25">
      <c r="AA57420"/>
      <c r="AB57420"/>
      <c r="AC57420"/>
    </row>
    <row r="57421" spans="27:29" x14ac:dyDescent="0.25">
      <c r="AA57421"/>
      <c r="AB57421"/>
      <c r="AC57421"/>
    </row>
    <row r="57422" spans="27:29" x14ac:dyDescent="0.25">
      <c r="AA57422"/>
      <c r="AB57422"/>
      <c r="AC57422"/>
    </row>
    <row r="57423" spans="27:29" x14ac:dyDescent="0.25">
      <c r="AA57423"/>
      <c r="AB57423"/>
      <c r="AC57423"/>
    </row>
    <row r="57424" spans="27:29" x14ac:dyDescent="0.25">
      <c r="AA57424"/>
      <c r="AB57424"/>
      <c r="AC57424"/>
    </row>
    <row r="57425" spans="27:29" x14ac:dyDescent="0.25">
      <c r="AA57425"/>
      <c r="AB57425"/>
      <c r="AC57425"/>
    </row>
    <row r="57426" spans="27:29" x14ac:dyDescent="0.25">
      <c r="AA57426"/>
      <c r="AB57426"/>
      <c r="AC57426"/>
    </row>
    <row r="57427" spans="27:29" x14ac:dyDescent="0.25">
      <c r="AA57427"/>
      <c r="AB57427"/>
      <c r="AC57427"/>
    </row>
    <row r="57428" spans="27:29" x14ac:dyDescent="0.25">
      <c r="AA57428"/>
      <c r="AB57428"/>
      <c r="AC57428"/>
    </row>
    <row r="57429" spans="27:29" x14ac:dyDescent="0.25">
      <c r="AA57429"/>
      <c r="AB57429"/>
      <c r="AC57429"/>
    </row>
    <row r="57430" spans="27:29" x14ac:dyDescent="0.25">
      <c r="AA57430"/>
      <c r="AB57430"/>
      <c r="AC57430"/>
    </row>
    <row r="57431" spans="27:29" x14ac:dyDescent="0.25">
      <c r="AA57431"/>
      <c r="AB57431"/>
      <c r="AC57431"/>
    </row>
    <row r="57432" spans="27:29" x14ac:dyDescent="0.25">
      <c r="AA57432"/>
      <c r="AB57432"/>
      <c r="AC57432"/>
    </row>
    <row r="57433" spans="27:29" x14ac:dyDescent="0.25">
      <c r="AA57433"/>
      <c r="AB57433"/>
      <c r="AC57433"/>
    </row>
    <row r="57434" spans="27:29" x14ac:dyDescent="0.25">
      <c r="AA57434"/>
      <c r="AB57434"/>
      <c r="AC57434"/>
    </row>
    <row r="57435" spans="27:29" x14ac:dyDescent="0.25">
      <c r="AA57435"/>
      <c r="AB57435"/>
      <c r="AC57435"/>
    </row>
    <row r="57436" spans="27:29" x14ac:dyDescent="0.25">
      <c r="AA57436"/>
      <c r="AB57436"/>
      <c r="AC57436"/>
    </row>
    <row r="57437" spans="27:29" x14ac:dyDescent="0.25">
      <c r="AA57437"/>
      <c r="AB57437"/>
      <c r="AC57437"/>
    </row>
    <row r="57438" spans="27:29" x14ac:dyDescent="0.25">
      <c r="AA57438"/>
      <c r="AB57438"/>
      <c r="AC57438"/>
    </row>
    <row r="57439" spans="27:29" x14ac:dyDescent="0.25">
      <c r="AA57439"/>
      <c r="AB57439"/>
      <c r="AC57439"/>
    </row>
    <row r="57440" spans="27:29" x14ac:dyDescent="0.25">
      <c r="AA57440"/>
      <c r="AB57440"/>
      <c r="AC57440"/>
    </row>
    <row r="57441" spans="27:29" x14ac:dyDescent="0.25">
      <c r="AA57441"/>
      <c r="AB57441"/>
      <c r="AC57441"/>
    </row>
    <row r="57442" spans="27:29" x14ac:dyDescent="0.25">
      <c r="AA57442"/>
      <c r="AB57442"/>
      <c r="AC57442"/>
    </row>
    <row r="57443" spans="27:29" x14ac:dyDescent="0.25">
      <c r="AA57443"/>
      <c r="AB57443"/>
      <c r="AC57443"/>
    </row>
    <row r="57444" spans="27:29" x14ac:dyDescent="0.25">
      <c r="AA57444"/>
      <c r="AB57444"/>
      <c r="AC57444"/>
    </row>
    <row r="57445" spans="27:29" x14ac:dyDescent="0.25">
      <c r="AA57445"/>
      <c r="AB57445"/>
      <c r="AC57445"/>
    </row>
    <row r="57446" spans="27:29" x14ac:dyDescent="0.25">
      <c r="AA57446"/>
      <c r="AB57446"/>
      <c r="AC57446"/>
    </row>
    <row r="57447" spans="27:29" x14ac:dyDescent="0.25">
      <c r="AA57447"/>
      <c r="AB57447"/>
      <c r="AC57447"/>
    </row>
    <row r="57448" spans="27:29" x14ac:dyDescent="0.25">
      <c r="AA57448"/>
      <c r="AB57448"/>
      <c r="AC57448"/>
    </row>
    <row r="57449" spans="27:29" x14ac:dyDescent="0.25">
      <c r="AA57449"/>
      <c r="AB57449"/>
      <c r="AC57449"/>
    </row>
    <row r="57450" spans="27:29" x14ac:dyDescent="0.25">
      <c r="AA57450"/>
      <c r="AB57450"/>
      <c r="AC57450"/>
    </row>
    <row r="57451" spans="27:29" x14ac:dyDescent="0.25">
      <c r="AA57451"/>
      <c r="AB57451"/>
      <c r="AC57451"/>
    </row>
    <row r="57452" spans="27:29" x14ac:dyDescent="0.25">
      <c r="AA57452"/>
      <c r="AB57452"/>
      <c r="AC57452"/>
    </row>
    <row r="57453" spans="27:29" x14ac:dyDescent="0.25">
      <c r="AA57453"/>
      <c r="AB57453"/>
      <c r="AC57453"/>
    </row>
    <row r="57454" spans="27:29" x14ac:dyDescent="0.25">
      <c r="AA57454"/>
      <c r="AB57454"/>
      <c r="AC57454"/>
    </row>
    <row r="57455" spans="27:29" x14ac:dyDescent="0.25">
      <c r="AA57455"/>
      <c r="AB57455"/>
      <c r="AC57455"/>
    </row>
    <row r="57456" spans="27:29" x14ac:dyDescent="0.25">
      <c r="AA57456"/>
      <c r="AB57456"/>
      <c r="AC57456"/>
    </row>
    <row r="57457" spans="27:29" x14ac:dyDescent="0.25">
      <c r="AA57457"/>
      <c r="AB57457"/>
      <c r="AC57457"/>
    </row>
    <row r="57458" spans="27:29" x14ac:dyDescent="0.25">
      <c r="AA57458"/>
      <c r="AB57458"/>
      <c r="AC57458"/>
    </row>
    <row r="57459" spans="27:29" x14ac:dyDescent="0.25">
      <c r="AA57459"/>
      <c r="AB57459"/>
      <c r="AC57459"/>
    </row>
    <row r="57460" spans="27:29" x14ac:dyDescent="0.25">
      <c r="AA57460"/>
      <c r="AB57460"/>
      <c r="AC57460"/>
    </row>
    <row r="57461" spans="27:29" x14ac:dyDescent="0.25">
      <c r="AA57461"/>
      <c r="AB57461"/>
      <c r="AC57461"/>
    </row>
    <row r="57462" spans="27:29" x14ac:dyDescent="0.25">
      <c r="AA57462"/>
      <c r="AB57462"/>
      <c r="AC57462"/>
    </row>
    <row r="57463" spans="27:29" x14ac:dyDescent="0.25">
      <c r="AA57463"/>
      <c r="AB57463"/>
      <c r="AC57463"/>
    </row>
    <row r="57464" spans="27:29" x14ac:dyDescent="0.25">
      <c r="AA57464"/>
      <c r="AB57464"/>
      <c r="AC57464"/>
    </row>
    <row r="57465" spans="27:29" x14ac:dyDescent="0.25">
      <c r="AA57465"/>
      <c r="AB57465"/>
      <c r="AC57465"/>
    </row>
    <row r="57466" spans="27:29" x14ac:dyDescent="0.25">
      <c r="AA57466"/>
      <c r="AB57466"/>
      <c r="AC57466"/>
    </row>
    <row r="57467" spans="27:29" x14ac:dyDescent="0.25">
      <c r="AA57467"/>
      <c r="AB57467"/>
      <c r="AC57467"/>
    </row>
    <row r="57468" spans="27:29" x14ac:dyDescent="0.25">
      <c r="AA57468"/>
      <c r="AB57468"/>
      <c r="AC57468"/>
    </row>
    <row r="57469" spans="27:29" x14ac:dyDescent="0.25">
      <c r="AA57469"/>
      <c r="AB57469"/>
      <c r="AC57469"/>
    </row>
    <row r="57470" spans="27:29" x14ac:dyDescent="0.25">
      <c r="AA57470"/>
      <c r="AB57470"/>
      <c r="AC57470"/>
    </row>
    <row r="57471" spans="27:29" x14ac:dyDescent="0.25">
      <c r="AA57471"/>
      <c r="AB57471"/>
      <c r="AC57471"/>
    </row>
    <row r="57472" spans="27:29" x14ac:dyDescent="0.25">
      <c r="AA57472"/>
      <c r="AB57472"/>
      <c r="AC57472"/>
    </row>
    <row r="57473" spans="27:29" x14ac:dyDescent="0.25">
      <c r="AA57473"/>
      <c r="AB57473"/>
      <c r="AC57473"/>
    </row>
    <row r="57474" spans="27:29" x14ac:dyDescent="0.25">
      <c r="AA57474"/>
      <c r="AB57474"/>
      <c r="AC57474"/>
    </row>
    <row r="57475" spans="27:29" x14ac:dyDescent="0.25">
      <c r="AA57475"/>
      <c r="AB57475"/>
      <c r="AC57475"/>
    </row>
    <row r="57476" spans="27:29" x14ac:dyDescent="0.25">
      <c r="AA57476"/>
      <c r="AB57476"/>
      <c r="AC57476"/>
    </row>
    <row r="57477" spans="27:29" x14ac:dyDescent="0.25">
      <c r="AA57477"/>
      <c r="AB57477"/>
      <c r="AC57477"/>
    </row>
    <row r="57478" spans="27:29" x14ac:dyDescent="0.25">
      <c r="AA57478"/>
      <c r="AB57478"/>
      <c r="AC57478"/>
    </row>
    <row r="57479" spans="27:29" x14ac:dyDescent="0.25">
      <c r="AA57479"/>
      <c r="AB57479"/>
      <c r="AC57479"/>
    </row>
    <row r="57480" spans="27:29" x14ac:dyDescent="0.25">
      <c r="AA57480"/>
      <c r="AB57480"/>
      <c r="AC57480"/>
    </row>
    <row r="57481" spans="27:29" x14ac:dyDescent="0.25">
      <c r="AA57481"/>
      <c r="AB57481"/>
      <c r="AC57481"/>
    </row>
    <row r="57482" spans="27:29" x14ac:dyDescent="0.25">
      <c r="AA57482"/>
      <c r="AB57482"/>
      <c r="AC57482"/>
    </row>
    <row r="57483" spans="27:29" x14ac:dyDescent="0.25">
      <c r="AA57483"/>
      <c r="AB57483"/>
      <c r="AC57483"/>
    </row>
    <row r="57484" spans="27:29" x14ac:dyDescent="0.25">
      <c r="AA57484"/>
      <c r="AB57484"/>
      <c r="AC57484"/>
    </row>
    <row r="57485" spans="27:29" x14ac:dyDescent="0.25">
      <c r="AA57485"/>
      <c r="AB57485"/>
      <c r="AC57485"/>
    </row>
    <row r="57486" spans="27:29" x14ac:dyDescent="0.25">
      <c r="AA57486"/>
      <c r="AB57486"/>
      <c r="AC57486"/>
    </row>
    <row r="57487" spans="27:29" x14ac:dyDescent="0.25">
      <c r="AA57487"/>
      <c r="AB57487"/>
      <c r="AC57487"/>
    </row>
    <row r="57488" spans="27:29" x14ac:dyDescent="0.25">
      <c r="AA57488"/>
      <c r="AB57488"/>
      <c r="AC57488"/>
    </row>
    <row r="57489" spans="27:29" x14ac:dyDescent="0.25">
      <c r="AA57489"/>
      <c r="AB57489"/>
      <c r="AC57489"/>
    </row>
    <row r="57490" spans="27:29" x14ac:dyDescent="0.25">
      <c r="AA57490"/>
      <c r="AB57490"/>
      <c r="AC57490"/>
    </row>
    <row r="57491" spans="27:29" x14ac:dyDescent="0.25">
      <c r="AA57491"/>
      <c r="AB57491"/>
      <c r="AC57491"/>
    </row>
    <row r="57492" spans="27:29" x14ac:dyDescent="0.25">
      <c r="AA57492"/>
      <c r="AB57492"/>
      <c r="AC57492"/>
    </row>
    <row r="57493" spans="27:29" x14ac:dyDescent="0.25">
      <c r="AA57493"/>
      <c r="AB57493"/>
      <c r="AC57493"/>
    </row>
    <row r="57494" spans="27:29" x14ac:dyDescent="0.25">
      <c r="AA57494"/>
      <c r="AB57494"/>
      <c r="AC57494"/>
    </row>
    <row r="57495" spans="27:29" x14ac:dyDescent="0.25">
      <c r="AA57495"/>
      <c r="AB57495"/>
      <c r="AC57495"/>
    </row>
    <row r="57496" spans="27:29" x14ac:dyDescent="0.25">
      <c r="AA57496"/>
      <c r="AB57496"/>
      <c r="AC57496"/>
    </row>
    <row r="57497" spans="27:29" x14ac:dyDescent="0.25">
      <c r="AA57497"/>
      <c r="AB57497"/>
      <c r="AC57497"/>
    </row>
    <row r="57498" spans="27:29" x14ac:dyDescent="0.25">
      <c r="AA57498"/>
      <c r="AB57498"/>
      <c r="AC57498"/>
    </row>
    <row r="57499" spans="27:29" x14ac:dyDescent="0.25">
      <c r="AA57499"/>
      <c r="AB57499"/>
      <c r="AC57499"/>
    </row>
    <row r="57500" spans="27:29" x14ac:dyDescent="0.25">
      <c r="AA57500"/>
      <c r="AB57500"/>
      <c r="AC57500"/>
    </row>
    <row r="57501" spans="27:29" x14ac:dyDescent="0.25">
      <c r="AA57501"/>
      <c r="AB57501"/>
      <c r="AC57501"/>
    </row>
    <row r="57502" spans="27:29" x14ac:dyDescent="0.25">
      <c r="AA57502"/>
      <c r="AB57502"/>
      <c r="AC57502"/>
    </row>
    <row r="57503" spans="27:29" x14ac:dyDescent="0.25">
      <c r="AA57503"/>
      <c r="AB57503"/>
      <c r="AC57503"/>
    </row>
    <row r="57504" spans="27:29" x14ac:dyDescent="0.25">
      <c r="AA57504"/>
      <c r="AB57504"/>
      <c r="AC57504"/>
    </row>
    <row r="57505" spans="27:29" x14ac:dyDescent="0.25">
      <c r="AA57505"/>
      <c r="AB57505"/>
      <c r="AC57505"/>
    </row>
    <row r="57506" spans="27:29" x14ac:dyDescent="0.25">
      <c r="AA57506"/>
      <c r="AB57506"/>
      <c r="AC57506"/>
    </row>
    <row r="57507" spans="27:29" x14ac:dyDescent="0.25">
      <c r="AA57507"/>
      <c r="AB57507"/>
      <c r="AC57507"/>
    </row>
    <row r="57508" spans="27:29" x14ac:dyDescent="0.25">
      <c r="AA57508"/>
      <c r="AB57508"/>
      <c r="AC57508"/>
    </row>
    <row r="57509" spans="27:29" x14ac:dyDescent="0.25">
      <c r="AA57509"/>
      <c r="AB57509"/>
      <c r="AC57509"/>
    </row>
    <row r="57510" spans="27:29" x14ac:dyDescent="0.25">
      <c r="AA57510"/>
      <c r="AB57510"/>
      <c r="AC57510"/>
    </row>
    <row r="57511" spans="27:29" x14ac:dyDescent="0.25">
      <c r="AA57511"/>
      <c r="AB57511"/>
      <c r="AC57511"/>
    </row>
    <row r="57512" spans="27:29" x14ac:dyDescent="0.25">
      <c r="AA57512"/>
      <c r="AB57512"/>
      <c r="AC57512"/>
    </row>
    <row r="57513" spans="27:29" x14ac:dyDescent="0.25">
      <c r="AA57513"/>
      <c r="AB57513"/>
      <c r="AC57513"/>
    </row>
    <row r="57514" spans="27:29" x14ac:dyDescent="0.25">
      <c r="AA57514"/>
      <c r="AB57514"/>
      <c r="AC57514"/>
    </row>
    <row r="57515" spans="27:29" x14ac:dyDescent="0.25">
      <c r="AA57515"/>
      <c r="AB57515"/>
      <c r="AC57515"/>
    </row>
    <row r="57516" spans="27:29" x14ac:dyDescent="0.25">
      <c r="AA57516"/>
      <c r="AB57516"/>
      <c r="AC57516"/>
    </row>
    <row r="57517" spans="27:29" x14ac:dyDescent="0.25">
      <c r="AA57517"/>
      <c r="AB57517"/>
      <c r="AC57517"/>
    </row>
    <row r="57518" spans="27:29" x14ac:dyDescent="0.25">
      <c r="AA57518"/>
      <c r="AB57518"/>
      <c r="AC57518"/>
    </row>
    <row r="57519" spans="27:29" x14ac:dyDescent="0.25">
      <c r="AA57519"/>
      <c r="AB57519"/>
      <c r="AC57519"/>
    </row>
    <row r="57520" spans="27:29" x14ac:dyDescent="0.25">
      <c r="AA57520"/>
      <c r="AB57520"/>
      <c r="AC57520"/>
    </row>
    <row r="57521" spans="27:29" x14ac:dyDescent="0.25">
      <c r="AA57521"/>
      <c r="AB57521"/>
      <c r="AC57521"/>
    </row>
    <row r="57522" spans="27:29" x14ac:dyDescent="0.25">
      <c r="AA57522"/>
      <c r="AB57522"/>
      <c r="AC57522"/>
    </row>
    <row r="57523" spans="27:29" x14ac:dyDescent="0.25">
      <c r="AA57523"/>
      <c r="AB57523"/>
      <c r="AC57523"/>
    </row>
    <row r="57524" spans="27:29" x14ac:dyDescent="0.25">
      <c r="AA57524"/>
      <c r="AB57524"/>
      <c r="AC57524"/>
    </row>
    <row r="57525" spans="27:29" x14ac:dyDescent="0.25">
      <c r="AA57525"/>
      <c r="AB57525"/>
      <c r="AC57525"/>
    </row>
    <row r="57526" spans="27:29" x14ac:dyDescent="0.25">
      <c r="AA57526"/>
      <c r="AB57526"/>
      <c r="AC57526"/>
    </row>
    <row r="57527" spans="27:29" x14ac:dyDescent="0.25">
      <c r="AA57527"/>
      <c r="AB57527"/>
      <c r="AC57527"/>
    </row>
    <row r="57528" spans="27:29" x14ac:dyDescent="0.25">
      <c r="AA57528"/>
      <c r="AB57528"/>
      <c r="AC57528"/>
    </row>
    <row r="57529" spans="27:29" x14ac:dyDescent="0.25">
      <c r="AA57529"/>
      <c r="AB57529"/>
      <c r="AC57529"/>
    </row>
    <row r="57530" spans="27:29" x14ac:dyDescent="0.25">
      <c r="AA57530"/>
      <c r="AB57530"/>
      <c r="AC57530"/>
    </row>
    <row r="57531" spans="27:29" x14ac:dyDescent="0.25">
      <c r="AA57531"/>
      <c r="AB57531"/>
      <c r="AC57531"/>
    </row>
    <row r="57532" spans="27:29" x14ac:dyDescent="0.25">
      <c r="AA57532"/>
      <c r="AB57532"/>
      <c r="AC57532"/>
    </row>
    <row r="57533" spans="27:29" x14ac:dyDescent="0.25">
      <c r="AA57533"/>
      <c r="AB57533"/>
      <c r="AC57533"/>
    </row>
    <row r="57534" spans="27:29" x14ac:dyDescent="0.25">
      <c r="AA57534"/>
      <c r="AB57534"/>
      <c r="AC57534"/>
    </row>
    <row r="57535" spans="27:29" x14ac:dyDescent="0.25">
      <c r="AA57535"/>
      <c r="AB57535"/>
      <c r="AC57535"/>
    </row>
    <row r="57536" spans="27:29" x14ac:dyDescent="0.25">
      <c r="AA57536"/>
      <c r="AB57536"/>
      <c r="AC57536"/>
    </row>
    <row r="57537" spans="27:29" x14ac:dyDescent="0.25">
      <c r="AA57537"/>
      <c r="AB57537"/>
      <c r="AC57537"/>
    </row>
    <row r="57538" spans="27:29" x14ac:dyDescent="0.25">
      <c r="AA57538"/>
      <c r="AB57538"/>
      <c r="AC57538"/>
    </row>
    <row r="57539" spans="27:29" x14ac:dyDescent="0.25">
      <c r="AA57539"/>
      <c r="AB57539"/>
      <c r="AC57539"/>
    </row>
    <row r="57540" spans="27:29" x14ac:dyDescent="0.25">
      <c r="AA57540"/>
      <c r="AB57540"/>
      <c r="AC57540"/>
    </row>
    <row r="57541" spans="27:29" x14ac:dyDescent="0.25">
      <c r="AA57541"/>
      <c r="AB57541"/>
      <c r="AC57541"/>
    </row>
    <row r="57542" spans="27:29" x14ac:dyDescent="0.25">
      <c r="AA57542"/>
      <c r="AB57542"/>
      <c r="AC57542"/>
    </row>
    <row r="57543" spans="27:29" x14ac:dyDescent="0.25">
      <c r="AA57543"/>
      <c r="AB57543"/>
      <c r="AC57543"/>
    </row>
    <row r="57544" spans="27:29" x14ac:dyDescent="0.25">
      <c r="AA57544"/>
      <c r="AB57544"/>
      <c r="AC57544"/>
    </row>
    <row r="57545" spans="27:29" x14ac:dyDescent="0.25">
      <c r="AA57545"/>
      <c r="AB57545"/>
      <c r="AC57545"/>
    </row>
    <row r="57546" spans="27:29" x14ac:dyDescent="0.25">
      <c r="AA57546"/>
      <c r="AB57546"/>
      <c r="AC57546"/>
    </row>
    <row r="57547" spans="27:29" x14ac:dyDescent="0.25">
      <c r="AA57547"/>
      <c r="AB57547"/>
      <c r="AC57547"/>
    </row>
    <row r="57548" spans="27:29" x14ac:dyDescent="0.25">
      <c r="AA57548"/>
      <c r="AB57548"/>
      <c r="AC57548"/>
    </row>
    <row r="57549" spans="27:29" x14ac:dyDescent="0.25">
      <c r="AA57549"/>
      <c r="AB57549"/>
      <c r="AC57549"/>
    </row>
    <row r="57550" spans="27:29" x14ac:dyDescent="0.25">
      <c r="AA57550"/>
      <c r="AB57550"/>
      <c r="AC57550"/>
    </row>
    <row r="57551" spans="27:29" x14ac:dyDescent="0.25">
      <c r="AA57551"/>
      <c r="AB57551"/>
      <c r="AC57551"/>
    </row>
    <row r="57552" spans="27:29" x14ac:dyDescent="0.25">
      <c r="AA57552"/>
      <c r="AB57552"/>
      <c r="AC57552"/>
    </row>
    <row r="57553" spans="27:29" x14ac:dyDescent="0.25">
      <c r="AA57553"/>
      <c r="AB57553"/>
      <c r="AC57553"/>
    </row>
    <row r="57554" spans="27:29" x14ac:dyDescent="0.25">
      <c r="AA57554"/>
      <c r="AB57554"/>
      <c r="AC57554"/>
    </row>
    <row r="57555" spans="27:29" x14ac:dyDescent="0.25">
      <c r="AA57555"/>
      <c r="AB57555"/>
      <c r="AC57555"/>
    </row>
    <row r="57556" spans="27:29" x14ac:dyDescent="0.25">
      <c r="AA57556"/>
      <c r="AB57556"/>
      <c r="AC57556"/>
    </row>
    <row r="57557" spans="27:29" x14ac:dyDescent="0.25">
      <c r="AA57557"/>
      <c r="AB57557"/>
      <c r="AC57557"/>
    </row>
    <row r="57558" spans="27:29" x14ac:dyDescent="0.25">
      <c r="AA57558"/>
      <c r="AB57558"/>
      <c r="AC57558"/>
    </row>
    <row r="57559" spans="27:29" x14ac:dyDescent="0.25">
      <c r="AA57559"/>
      <c r="AB57559"/>
      <c r="AC57559"/>
    </row>
    <row r="57560" spans="27:29" x14ac:dyDescent="0.25">
      <c r="AA57560"/>
      <c r="AB57560"/>
      <c r="AC57560"/>
    </row>
    <row r="57561" spans="27:29" x14ac:dyDescent="0.25">
      <c r="AA57561"/>
      <c r="AB57561"/>
      <c r="AC57561"/>
    </row>
    <row r="57562" spans="27:29" x14ac:dyDescent="0.25">
      <c r="AA57562"/>
      <c r="AB57562"/>
      <c r="AC57562"/>
    </row>
    <row r="57563" spans="27:29" x14ac:dyDescent="0.25">
      <c r="AA57563"/>
      <c r="AB57563"/>
      <c r="AC57563"/>
    </row>
    <row r="57564" spans="27:29" x14ac:dyDescent="0.25">
      <c r="AA57564"/>
      <c r="AB57564"/>
      <c r="AC57564"/>
    </row>
    <row r="57565" spans="27:29" x14ac:dyDescent="0.25">
      <c r="AA57565"/>
      <c r="AB57565"/>
      <c r="AC57565"/>
    </row>
    <row r="57566" spans="27:29" x14ac:dyDescent="0.25">
      <c r="AA57566"/>
      <c r="AB57566"/>
      <c r="AC57566"/>
    </row>
    <row r="57567" spans="27:29" x14ac:dyDescent="0.25">
      <c r="AA57567"/>
      <c r="AB57567"/>
      <c r="AC57567"/>
    </row>
    <row r="57568" spans="27:29" x14ac:dyDescent="0.25">
      <c r="AA57568"/>
      <c r="AB57568"/>
      <c r="AC57568"/>
    </row>
    <row r="57569" spans="27:29" x14ac:dyDescent="0.25">
      <c r="AA57569"/>
      <c r="AB57569"/>
      <c r="AC57569"/>
    </row>
    <row r="57570" spans="27:29" x14ac:dyDescent="0.25">
      <c r="AA57570"/>
      <c r="AB57570"/>
      <c r="AC57570"/>
    </row>
    <row r="57571" spans="27:29" x14ac:dyDescent="0.25">
      <c r="AA57571"/>
      <c r="AB57571"/>
      <c r="AC57571"/>
    </row>
    <row r="57572" spans="27:29" x14ac:dyDescent="0.25">
      <c r="AA57572"/>
      <c r="AB57572"/>
      <c r="AC57572"/>
    </row>
    <row r="57573" spans="27:29" x14ac:dyDescent="0.25">
      <c r="AA57573"/>
      <c r="AB57573"/>
      <c r="AC57573"/>
    </row>
    <row r="57574" spans="27:29" x14ac:dyDescent="0.25">
      <c r="AA57574"/>
      <c r="AB57574"/>
      <c r="AC57574"/>
    </row>
    <row r="57575" spans="27:29" x14ac:dyDescent="0.25">
      <c r="AA57575"/>
      <c r="AB57575"/>
      <c r="AC57575"/>
    </row>
    <row r="57576" spans="27:29" x14ac:dyDescent="0.25">
      <c r="AA57576"/>
      <c r="AB57576"/>
      <c r="AC57576"/>
    </row>
    <row r="57577" spans="27:29" x14ac:dyDescent="0.25">
      <c r="AA57577"/>
      <c r="AB57577"/>
      <c r="AC57577"/>
    </row>
    <row r="57578" spans="27:29" x14ac:dyDescent="0.25">
      <c r="AA57578"/>
      <c r="AB57578"/>
      <c r="AC57578"/>
    </row>
    <row r="57579" spans="27:29" x14ac:dyDescent="0.25">
      <c r="AA57579"/>
      <c r="AB57579"/>
      <c r="AC57579"/>
    </row>
    <row r="57580" spans="27:29" x14ac:dyDescent="0.25">
      <c r="AA57580"/>
      <c r="AB57580"/>
      <c r="AC57580"/>
    </row>
    <row r="57581" spans="27:29" x14ac:dyDescent="0.25">
      <c r="AA57581"/>
      <c r="AB57581"/>
      <c r="AC57581"/>
    </row>
    <row r="57582" spans="27:29" x14ac:dyDescent="0.25">
      <c r="AA57582"/>
      <c r="AB57582"/>
      <c r="AC57582"/>
    </row>
    <row r="57583" spans="27:29" x14ac:dyDescent="0.25">
      <c r="AA57583"/>
      <c r="AB57583"/>
      <c r="AC57583"/>
    </row>
    <row r="57584" spans="27:29" x14ac:dyDescent="0.25">
      <c r="AA57584"/>
      <c r="AB57584"/>
      <c r="AC57584"/>
    </row>
    <row r="57585" spans="27:29" x14ac:dyDescent="0.25">
      <c r="AA57585"/>
      <c r="AB57585"/>
      <c r="AC57585"/>
    </row>
    <row r="57586" spans="27:29" x14ac:dyDescent="0.25">
      <c r="AA57586"/>
      <c r="AB57586"/>
      <c r="AC57586"/>
    </row>
    <row r="57587" spans="27:29" x14ac:dyDescent="0.25">
      <c r="AA57587"/>
      <c r="AB57587"/>
      <c r="AC57587"/>
    </row>
    <row r="57588" spans="27:29" x14ac:dyDescent="0.25">
      <c r="AA57588"/>
      <c r="AB57588"/>
      <c r="AC57588"/>
    </row>
    <row r="57589" spans="27:29" x14ac:dyDescent="0.25">
      <c r="AA57589"/>
      <c r="AB57589"/>
      <c r="AC57589"/>
    </row>
    <row r="57590" spans="27:29" x14ac:dyDescent="0.25">
      <c r="AA57590"/>
      <c r="AB57590"/>
      <c r="AC57590"/>
    </row>
    <row r="57591" spans="27:29" x14ac:dyDescent="0.25">
      <c r="AA57591"/>
      <c r="AB57591"/>
      <c r="AC57591"/>
    </row>
    <row r="57592" spans="27:29" x14ac:dyDescent="0.25">
      <c r="AA57592"/>
      <c r="AB57592"/>
      <c r="AC57592"/>
    </row>
    <row r="57593" spans="27:29" x14ac:dyDescent="0.25">
      <c r="AA57593"/>
      <c r="AB57593"/>
      <c r="AC57593"/>
    </row>
    <row r="57594" spans="27:29" x14ac:dyDescent="0.25">
      <c r="AA57594"/>
      <c r="AB57594"/>
      <c r="AC57594"/>
    </row>
    <row r="57595" spans="27:29" x14ac:dyDescent="0.25">
      <c r="AA57595"/>
      <c r="AB57595"/>
      <c r="AC57595"/>
    </row>
    <row r="57596" spans="27:29" x14ac:dyDescent="0.25">
      <c r="AA57596"/>
      <c r="AB57596"/>
      <c r="AC57596"/>
    </row>
    <row r="57597" spans="27:29" x14ac:dyDescent="0.25">
      <c r="AA57597"/>
      <c r="AB57597"/>
      <c r="AC57597"/>
    </row>
    <row r="57598" spans="27:29" x14ac:dyDescent="0.25">
      <c r="AA57598"/>
      <c r="AB57598"/>
      <c r="AC57598"/>
    </row>
    <row r="57599" spans="27:29" x14ac:dyDescent="0.25">
      <c r="AA57599"/>
      <c r="AB57599"/>
      <c r="AC57599"/>
    </row>
    <row r="57600" spans="27:29" x14ac:dyDescent="0.25">
      <c r="AA57600"/>
      <c r="AB57600"/>
      <c r="AC57600"/>
    </row>
    <row r="57601" spans="27:29" x14ac:dyDescent="0.25">
      <c r="AA57601"/>
      <c r="AB57601"/>
      <c r="AC57601"/>
    </row>
    <row r="57602" spans="27:29" x14ac:dyDescent="0.25">
      <c r="AA57602"/>
      <c r="AB57602"/>
      <c r="AC57602"/>
    </row>
    <row r="57603" spans="27:29" x14ac:dyDescent="0.25">
      <c r="AA57603"/>
      <c r="AB57603"/>
      <c r="AC57603"/>
    </row>
    <row r="57604" spans="27:29" x14ac:dyDescent="0.25">
      <c r="AA57604"/>
      <c r="AB57604"/>
      <c r="AC57604"/>
    </row>
    <row r="57605" spans="27:29" x14ac:dyDescent="0.25">
      <c r="AA57605"/>
      <c r="AB57605"/>
      <c r="AC57605"/>
    </row>
    <row r="57606" spans="27:29" x14ac:dyDescent="0.25">
      <c r="AA57606"/>
      <c r="AB57606"/>
      <c r="AC57606"/>
    </row>
    <row r="57607" spans="27:29" x14ac:dyDescent="0.25">
      <c r="AA57607"/>
      <c r="AB57607"/>
      <c r="AC57607"/>
    </row>
    <row r="57608" spans="27:29" x14ac:dyDescent="0.25">
      <c r="AA57608"/>
      <c r="AB57608"/>
      <c r="AC57608"/>
    </row>
    <row r="57609" spans="27:29" x14ac:dyDescent="0.25">
      <c r="AA57609"/>
      <c r="AB57609"/>
      <c r="AC57609"/>
    </row>
    <row r="57610" spans="27:29" x14ac:dyDescent="0.25">
      <c r="AA57610"/>
      <c r="AB57610"/>
      <c r="AC57610"/>
    </row>
    <row r="57611" spans="27:29" x14ac:dyDescent="0.25">
      <c r="AA57611"/>
      <c r="AB57611"/>
      <c r="AC57611"/>
    </row>
    <row r="57612" spans="27:29" x14ac:dyDescent="0.25">
      <c r="AA57612"/>
      <c r="AB57612"/>
      <c r="AC57612"/>
    </row>
    <row r="57613" spans="27:29" x14ac:dyDescent="0.25">
      <c r="AA57613"/>
      <c r="AB57613"/>
      <c r="AC57613"/>
    </row>
    <row r="57614" spans="27:29" x14ac:dyDescent="0.25">
      <c r="AA57614"/>
      <c r="AB57614"/>
      <c r="AC57614"/>
    </row>
    <row r="57615" spans="27:29" x14ac:dyDescent="0.25">
      <c r="AA57615"/>
      <c r="AB57615"/>
      <c r="AC57615"/>
    </row>
    <row r="57616" spans="27:29" x14ac:dyDescent="0.25">
      <c r="AA57616"/>
      <c r="AB57616"/>
      <c r="AC57616"/>
    </row>
    <row r="57617" spans="27:29" x14ac:dyDescent="0.25">
      <c r="AA57617"/>
      <c r="AB57617"/>
      <c r="AC57617"/>
    </row>
    <row r="57618" spans="27:29" x14ac:dyDescent="0.25">
      <c r="AA57618"/>
      <c r="AB57618"/>
      <c r="AC57618"/>
    </row>
    <row r="57619" spans="27:29" x14ac:dyDescent="0.25">
      <c r="AA57619"/>
      <c r="AB57619"/>
      <c r="AC57619"/>
    </row>
    <row r="57620" spans="27:29" x14ac:dyDescent="0.25">
      <c r="AA57620"/>
      <c r="AB57620"/>
      <c r="AC57620"/>
    </row>
    <row r="57621" spans="27:29" x14ac:dyDescent="0.25">
      <c r="AA57621"/>
      <c r="AB57621"/>
      <c r="AC57621"/>
    </row>
    <row r="57622" spans="27:29" x14ac:dyDescent="0.25">
      <c r="AA57622"/>
      <c r="AB57622"/>
      <c r="AC57622"/>
    </row>
    <row r="57623" spans="27:29" x14ac:dyDescent="0.25">
      <c r="AA57623"/>
      <c r="AB57623"/>
      <c r="AC57623"/>
    </row>
    <row r="57624" spans="27:29" x14ac:dyDescent="0.25">
      <c r="AA57624"/>
      <c r="AB57624"/>
      <c r="AC57624"/>
    </row>
    <row r="57625" spans="27:29" x14ac:dyDescent="0.25">
      <c r="AA57625"/>
      <c r="AB57625"/>
      <c r="AC57625"/>
    </row>
    <row r="57626" spans="27:29" x14ac:dyDescent="0.25">
      <c r="AA57626"/>
      <c r="AB57626"/>
      <c r="AC57626"/>
    </row>
    <row r="57627" spans="27:29" x14ac:dyDescent="0.25">
      <c r="AA57627"/>
      <c r="AB57627"/>
      <c r="AC57627"/>
    </row>
    <row r="57628" spans="27:29" x14ac:dyDescent="0.25">
      <c r="AA57628"/>
      <c r="AB57628"/>
      <c r="AC57628"/>
    </row>
    <row r="57629" spans="27:29" x14ac:dyDescent="0.25">
      <c r="AA57629"/>
      <c r="AB57629"/>
      <c r="AC57629"/>
    </row>
    <row r="57630" spans="27:29" x14ac:dyDescent="0.25">
      <c r="AA57630"/>
      <c r="AB57630"/>
      <c r="AC57630"/>
    </row>
    <row r="57631" spans="27:29" x14ac:dyDescent="0.25">
      <c r="AA57631"/>
      <c r="AB57631"/>
      <c r="AC57631"/>
    </row>
    <row r="57632" spans="27:29" x14ac:dyDescent="0.25">
      <c r="AA57632"/>
      <c r="AB57632"/>
      <c r="AC57632"/>
    </row>
    <row r="57633" spans="27:29" x14ac:dyDescent="0.25">
      <c r="AA57633"/>
      <c r="AB57633"/>
      <c r="AC57633"/>
    </row>
    <row r="57634" spans="27:29" x14ac:dyDescent="0.25">
      <c r="AA57634"/>
      <c r="AB57634"/>
      <c r="AC57634"/>
    </row>
    <row r="57635" spans="27:29" x14ac:dyDescent="0.25">
      <c r="AA57635"/>
      <c r="AB57635"/>
      <c r="AC57635"/>
    </row>
    <row r="57636" spans="27:29" x14ac:dyDescent="0.25">
      <c r="AA57636"/>
      <c r="AB57636"/>
      <c r="AC57636"/>
    </row>
    <row r="57637" spans="27:29" x14ac:dyDescent="0.25">
      <c r="AA57637"/>
      <c r="AB57637"/>
      <c r="AC57637"/>
    </row>
    <row r="57638" spans="27:29" x14ac:dyDescent="0.25">
      <c r="AA57638"/>
      <c r="AB57638"/>
      <c r="AC57638"/>
    </row>
    <row r="57639" spans="27:29" x14ac:dyDescent="0.25">
      <c r="AA57639"/>
      <c r="AB57639"/>
      <c r="AC57639"/>
    </row>
    <row r="57640" spans="27:29" x14ac:dyDescent="0.25">
      <c r="AA57640"/>
      <c r="AB57640"/>
      <c r="AC57640"/>
    </row>
    <row r="57641" spans="27:29" x14ac:dyDescent="0.25">
      <c r="AA57641"/>
      <c r="AB57641"/>
      <c r="AC57641"/>
    </row>
    <row r="57642" spans="27:29" x14ac:dyDescent="0.25">
      <c r="AA57642"/>
      <c r="AB57642"/>
      <c r="AC57642"/>
    </row>
    <row r="57643" spans="27:29" x14ac:dyDescent="0.25">
      <c r="AA57643"/>
      <c r="AB57643"/>
      <c r="AC57643"/>
    </row>
    <row r="57644" spans="27:29" x14ac:dyDescent="0.25">
      <c r="AA57644"/>
      <c r="AB57644"/>
      <c r="AC57644"/>
    </row>
    <row r="57645" spans="27:29" x14ac:dyDescent="0.25">
      <c r="AA57645"/>
      <c r="AB57645"/>
      <c r="AC57645"/>
    </row>
    <row r="57646" spans="27:29" x14ac:dyDescent="0.25">
      <c r="AA57646"/>
      <c r="AB57646"/>
      <c r="AC57646"/>
    </row>
    <row r="57647" spans="27:29" x14ac:dyDescent="0.25">
      <c r="AA57647"/>
      <c r="AB57647"/>
      <c r="AC57647"/>
    </row>
    <row r="57648" spans="27:29" x14ac:dyDescent="0.25">
      <c r="AA57648"/>
      <c r="AB57648"/>
      <c r="AC57648"/>
    </row>
    <row r="57649" spans="27:29" x14ac:dyDescent="0.25">
      <c r="AA57649"/>
      <c r="AB57649"/>
      <c r="AC57649"/>
    </row>
    <row r="57650" spans="27:29" x14ac:dyDescent="0.25">
      <c r="AA57650"/>
      <c r="AB57650"/>
      <c r="AC57650"/>
    </row>
    <row r="57651" spans="27:29" x14ac:dyDescent="0.25">
      <c r="AA57651"/>
      <c r="AB57651"/>
      <c r="AC57651"/>
    </row>
    <row r="57652" spans="27:29" x14ac:dyDescent="0.25">
      <c r="AA57652"/>
      <c r="AB57652"/>
      <c r="AC57652"/>
    </row>
    <row r="57653" spans="27:29" x14ac:dyDescent="0.25">
      <c r="AA57653"/>
      <c r="AB57653"/>
      <c r="AC57653"/>
    </row>
    <row r="57654" spans="27:29" x14ac:dyDescent="0.25">
      <c r="AA57654"/>
      <c r="AB57654"/>
      <c r="AC57654"/>
    </row>
    <row r="57655" spans="27:29" x14ac:dyDescent="0.25">
      <c r="AA57655"/>
      <c r="AB57655"/>
      <c r="AC57655"/>
    </row>
    <row r="57656" spans="27:29" x14ac:dyDescent="0.25">
      <c r="AA57656"/>
      <c r="AB57656"/>
      <c r="AC57656"/>
    </row>
    <row r="57657" spans="27:29" x14ac:dyDescent="0.25">
      <c r="AA57657"/>
      <c r="AB57657"/>
      <c r="AC57657"/>
    </row>
    <row r="57658" spans="27:29" x14ac:dyDescent="0.25">
      <c r="AA57658"/>
      <c r="AB57658"/>
      <c r="AC57658"/>
    </row>
    <row r="57659" spans="27:29" x14ac:dyDescent="0.25">
      <c r="AA57659"/>
      <c r="AB57659"/>
      <c r="AC57659"/>
    </row>
    <row r="57660" spans="27:29" x14ac:dyDescent="0.25">
      <c r="AA57660"/>
      <c r="AB57660"/>
      <c r="AC57660"/>
    </row>
    <row r="57661" spans="27:29" x14ac:dyDescent="0.25">
      <c r="AA57661"/>
      <c r="AB57661"/>
      <c r="AC57661"/>
    </row>
    <row r="57662" spans="27:29" x14ac:dyDescent="0.25">
      <c r="AA57662"/>
      <c r="AB57662"/>
      <c r="AC57662"/>
    </row>
    <row r="57663" spans="27:29" x14ac:dyDescent="0.25">
      <c r="AA57663"/>
      <c r="AB57663"/>
      <c r="AC57663"/>
    </row>
    <row r="57664" spans="27:29" x14ac:dyDescent="0.25">
      <c r="AA57664"/>
      <c r="AB57664"/>
      <c r="AC57664"/>
    </row>
    <row r="57665" spans="27:29" x14ac:dyDescent="0.25">
      <c r="AA57665"/>
      <c r="AB57665"/>
      <c r="AC57665"/>
    </row>
    <row r="57666" spans="27:29" x14ac:dyDescent="0.25">
      <c r="AA57666"/>
      <c r="AB57666"/>
      <c r="AC57666"/>
    </row>
    <row r="57667" spans="27:29" x14ac:dyDescent="0.25">
      <c r="AA57667"/>
      <c r="AB57667"/>
      <c r="AC57667"/>
    </row>
    <row r="57668" spans="27:29" x14ac:dyDescent="0.25">
      <c r="AA57668"/>
      <c r="AB57668"/>
      <c r="AC57668"/>
    </row>
    <row r="57669" spans="27:29" x14ac:dyDescent="0.25">
      <c r="AA57669"/>
      <c r="AB57669"/>
      <c r="AC57669"/>
    </row>
    <row r="57670" spans="27:29" x14ac:dyDescent="0.25">
      <c r="AA57670"/>
      <c r="AB57670"/>
      <c r="AC57670"/>
    </row>
    <row r="57671" spans="27:29" x14ac:dyDescent="0.25">
      <c r="AA57671"/>
      <c r="AB57671"/>
      <c r="AC57671"/>
    </row>
    <row r="57672" spans="27:29" x14ac:dyDescent="0.25">
      <c r="AA57672"/>
      <c r="AB57672"/>
      <c r="AC57672"/>
    </row>
    <row r="57673" spans="27:29" x14ac:dyDescent="0.25">
      <c r="AA57673"/>
      <c r="AB57673"/>
      <c r="AC57673"/>
    </row>
    <row r="57674" spans="27:29" x14ac:dyDescent="0.25">
      <c r="AA57674"/>
      <c r="AB57674"/>
      <c r="AC57674"/>
    </row>
    <row r="57675" spans="27:29" x14ac:dyDescent="0.25">
      <c r="AA57675"/>
      <c r="AB57675"/>
      <c r="AC57675"/>
    </row>
    <row r="57676" spans="27:29" x14ac:dyDescent="0.25">
      <c r="AA57676"/>
      <c r="AB57676"/>
      <c r="AC57676"/>
    </row>
    <row r="57677" spans="27:29" x14ac:dyDescent="0.25">
      <c r="AA57677"/>
      <c r="AB57677"/>
      <c r="AC57677"/>
    </row>
    <row r="57678" spans="27:29" x14ac:dyDescent="0.25">
      <c r="AA57678"/>
      <c r="AB57678"/>
      <c r="AC57678"/>
    </row>
    <row r="57679" spans="27:29" x14ac:dyDescent="0.25">
      <c r="AA57679"/>
      <c r="AB57679"/>
      <c r="AC57679"/>
    </row>
    <row r="57680" spans="27:29" x14ac:dyDescent="0.25">
      <c r="AA57680"/>
      <c r="AB57680"/>
      <c r="AC57680"/>
    </row>
    <row r="57681" spans="27:29" x14ac:dyDescent="0.25">
      <c r="AA57681"/>
      <c r="AB57681"/>
      <c r="AC57681"/>
    </row>
    <row r="57682" spans="27:29" x14ac:dyDescent="0.25">
      <c r="AA57682"/>
      <c r="AB57682"/>
      <c r="AC57682"/>
    </row>
    <row r="57683" spans="27:29" x14ac:dyDescent="0.25">
      <c r="AA57683"/>
      <c r="AB57683"/>
      <c r="AC57683"/>
    </row>
    <row r="57684" spans="27:29" x14ac:dyDescent="0.25">
      <c r="AA57684"/>
      <c r="AB57684"/>
      <c r="AC57684"/>
    </row>
    <row r="57685" spans="27:29" x14ac:dyDescent="0.25">
      <c r="AA57685"/>
      <c r="AB57685"/>
      <c r="AC57685"/>
    </row>
    <row r="57686" spans="27:29" x14ac:dyDescent="0.25">
      <c r="AA57686"/>
      <c r="AB57686"/>
      <c r="AC57686"/>
    </row>
    <row r="57687" spans="27:29" x14ac:dyDescent="0.25">
      <c r="AA57687"/>
      <c r="AB57687"/>
      <c r="AC57687"/>
    </row>
    <row r="57688" spans="27:29" x14ac:dyDescent="0.25">
      <c r="AA57688"/>
      <c r="AB57688"/>
      <c r="AC57688"/>
    </row>
    <row r="57689" spans="27:29" x14ac:dyDescent="0.25">
      <c r="AA57689"/>
      <c r="AB57689"/>
      <c r="AC57689"/>
    </row>
    <row r="57690" spans="27:29" x14ac:dyDescent="0.25">
      <c r="AA57690"/>
      <c r="AB57690"/>
      <c r="AC57690"/>
    </row>
    <row r="57691" spans="27:29" x14ac:dyDescent="0.25">
      <c r="AA57691"/>
      <c r="AB57691"/>
      <c r="AC57691"/>
    </row>
    <row r="57692" spans="27:29" x14ac:dyDescent="0.25">
      <c r="AA57692"/>
      <c r="AB57692"/>
      <c r="AC57692"/>
    </row>
    <row r="57693" spans="27:29" x14ac:dyDescent="0.25">
      <c r="AA57693"/>
      <c r="AB57693"/>
      <c r="AC57693"/>
    </row>
    <row r="57694" spans="27:29" x14ac:dyDescent="0.25">
      <c r="AA57694"/>
      <c r="AB57694"/>
      <c r="AC57694"/>
    </row>
    <row r="57695" spans="27:29" x14ac:dyDescent="0.25">
      <c r="AA57695"/>
      <c r="AB57695"/>
      <c r="AC57695"/>
    </row>
    <row r="57696" spans="27:29" x14ac:dyDescent="0.25">
      <c r="AA57696"/>
      <c r="AB57696"/>
      <c r="AC57696"/>
    </row>
    <row r="57697" spans="27:29" x14ac:dyDescent="0.25">
      <c r="AA57697"/>
      <c r="AB57697"/>
      <c r="AC57697"/>
    </row>
    <row r="57698" spans="27:29" x14ac:dyDescent="0.25">
      <c r="AA57698"/>
      <c r="AB57698"/>
      <c r="AC57698"/>
    </row>
    <row r="57699" spans="27:29" x14ac:dyDescent="0.25">
      <c r="AA57699"/>
      <c r="AB57699"/>
      <c r="AC57699"/>
    </row>
    <row r="57700" spans="27:29" x14ac:dyDescent="0.25">
      <c r="AA57700"/>
      <c r="AB57700"/>
      <c r="AC57700"/>
    </row>
    <row r="57701" spans="27:29" x14ac:dyDescent="0.25">
      <c r="AA57701"/>
      <c r="AB57701"/>
      <c r="AC57701"/>
    </row>
    <row r="57702" spans="27:29" x14ac:dyDescent="0.25">
      <c r="AA57702"/>
      <c r="AB57702"/>
      <c r="AC57702"/>
    </row>
    <row r="57703" spans="27:29" x14ac:dyDescent="0.25">
      <c r="AA57703"/>
      <c r="AB57703"/>
      <c r="AC57703"/>
    </row>
    <row r="57704" spans="27:29" x14ac:dyDescent="0.25">
      <c r="AA57704"/>
      <c r="AB57704"/>
      <c r="AC57704"/>
    </row>
    <row r="57705" spans="27:29" x14ac:dyDescent="0.25">
      <c r="AA57705"/>
      <c r="AB57705"/>
      <c r="AC57705"/>
    </row>
    <row r="57706" spans="27:29" x14ac:dyDescent="0.25">
      <c r="AA57706"/>
      <c r="AB57706"/>
      <c r="AC57706"/>
    </row>
    <row r="57707" spans="27:29" x14ac:dyDescent="0.25">
      <c r="AA57707"/>
      <c r="AB57707"/>
      <c r="AC57707"/>
    </row>
    <row r="57708" spans="27:29" x14ac:dyDescent="0.25">
      <c r="AA57708"/>
      <c r="AB57708"/>
      <c r="AC57708"/>
    </row>
    <row r="57709" spans="27:29" x14ac:dyDescent="0.25">
      <c r="AA57709"/>
      <c r="AB57709"/>
      <c r="AC57709"/>
    </row>
    <row r="57710" spans="27:29" x14ac:dyDescent="0.25">
      <c r="AA57710"/>
      <c r="AB57710"/>
      <c r="AC57710"/>
    </row>
    <row r="57711" spans="27:29" x14ac:dyDescent="0.25">
      <c r="AA57711"/>
      <c r="AB57711"/>
      <c r="AC57711"/>
    </row>
    <row r="57712" spans="27:29" x14ac:dyDescent="0.25">
      <c r="AA57712"/>
      <c r="AB57712"/>
      <c r="AC57712"/>
    </row>
    <row r="57713" spans="27:29" x14ac:dyDescent="0.25">
      <c r="AA57713"/>
      <c r="AB57713"/>
      <c r="AC57713"/>
    </row>
    <row r="57714" spans="27:29" x14ac:dyDescent="0.25">
      <c r="AA57714"/>
      <c r="AB57714"/>
      <c r="AC57714"/>
    </row>
    <row r="57715" spans="27:29" x14ac:dyDescent="0.25">
      <c r="AA57715"/>
      <c r="AB57715"/>
      <c r="AC57715"/>
    </row>
    <row r="57716" spans="27:29" x14ac:dyDescent="0.25">
      <c r="AA57716"/>
      <c r="AB57716"/>
      <c r="AC57716"/>
    </row>
    <row r="57717" spans="27:29" x14ac:dyDescent="0.25">
      <c r="AA57717"/>
      <c r="AB57717"/>
      <c r="AC57717"/>
    </row>
    <row r="57718" spans="27:29" x14ac:dyDescent="0.25">
      <c r="AA57718"/>
      <c r="AB57718"/>
      <c r="AC57718"/>
    </row>
    <row r="57719" spans="27:29" x14ac:dyDescent="0.25">
      <c r="AA57719"/>
      <c r="AB57719"/>
      <c r="AC57719"/>
    </row>
    <row r="57720" spans="27:29" x14ac:dyDescent="0.25">
      <c r="AA57720"/>
      <c r="AB57720"/>
      <c r="AC57720"/>
    </row>
    <row r="57721" spans="27:29" x14ac:dyDescent="0.25">
      <c r="AA57721"/>
      <c r="AB57721"/>
      <c r="AC57721"/>
    </row>
    <row r="57722" spans="27:29" x14ac:dyDescent="0.25">
      <c r="AA57722"/>
      <c r="AB57722"/>
      <c r="AC57722"/>
    </row>
    <row r="57723" spans="27:29" x14ac:dyDescent="0.25">
      <c r="AA57723"/>
      <c r="AB57723"/>
      <c r="AC57723"/>
    </row>
    <row r="57724" spans="27:29" x14ac:dyDescent="0.25">
      <c r="AA57724"/>
      <c r="AB57724"/>
      <c r="AC57724"/>
    </row>
    <row r="57725" spans="27:29" x14ac:dyDescent="0.25">
      <c r="AA57725"/>
      <c r="AB57725"/>
      <c r="AC57725"/>
    </row>
    <row r="57726" spans="27:29" x14ac:dyDescent="0.25">
      <c r="AA57726"/>
      <c r="AB57726"/>
      <c r="AC57726"/>
    </row>
    <row r="57727" spans="27:29" x14ac:dyDescent="0.25">
      <c r="AA57727"/>
      <c r="AB57727"/>
      <c r="AC57727"/>
    </row>
    <row r="57728" spans="27:29" x14ac:dyDescent="0.25">
      <c r="AA57728"/>
      <c r="AB57728"/>
      <c r="AC57728"/>
    </row>
    <row r="57729" spans="27:29" x14ac:dyDescent="0.25">
      <c r="AA57729"/>
      <c r="AB57729"/>
      <c r="AC57729"/>
    </row>
    <row r="57730" spans="27:29" x14ac:dyDescent="0.25">
      <c r="AA57730"/>
      <c r="AB57730"/>
      <c r="AC57730"/>
    </row>
    <row r="57731" spans="27:29" x14ac:dyDescent="0.25">
      <c r="AA57731"/>
      <c r="AB57731"/>
      <c r="AC57731"/>
    </row>
    <row r="57732" spans="27:29" x14ac:dyDescent="0.25">
      <c r="AA57732"/>
      <c r="AB57732"/>
      <c r="AC57732"/>
    </row>
    <row r="57733" spans="27:29" x14ac:dyDescent="0.25">
      <c r="AA57733"/>
      <c r="AB57733"/>
      <c r="AC57733"/>
    </row>
    <row r="57734" spans="27:29" x14ac:dyDescent="0.25">
      <c r="AA57734"/>
      <c r="AB57734"/>
      <c r="AC57734"/>
    </row>
    <row r="57735" spans="27:29" x14ac:dyDescent="0.25">
      <c r="AA57735"/>
      <c r="AB57735"/>
      <c r="AC57735"/>
    </row>
    <row r="57736" spans="27:29" x14ac:dyDescent="0.25">
      <c r="AA57736"/>
      <c r="AB57736"/>
      <c r="AC57736"/>
    </row>
    <row r="57737" spans="27:29" x14ac:dyDescent="0.25">
      <c r="AA57737"/>
      <c r="AB57737"/>
      <c r="AC57737"/>
    </row>
    <row r="57738" spans="27:29" x14ac:dyDescent="0.25">
      <c r="AA57738"/>
      <c r="AB57738"/>
      <c r="AC57738"/>
    </row>
    <row r="57739" spans="27:29" x14ac:dyDescent="0.25">
      <c r="AA57739"/>
      <c r="AB57739"/>
      <c r="AC57739"/>
    </row>
    <row r="57740" spans="27:29" x14ac:dyDescent="0.25">
      <c r="AA57740"/>
      <c r="AB57740"/>
      <c r="AC57740"/>
    </row>
    <row r="57741" spans="27:29" x14ac:dyDescent="0.25">
      <c r="AA57741"/>
      <c r="AB57741"/>
      <c r="AC57741"/>
    </row>
    <row r="57742" spans="27:29" x14ac:dyDescent="0.25">
      <c r="AA57742"/>
      <c r="AB57742"/>
      <c r="AC57742"/>
    </row>
    <row r="57743" spans="27:29" x14ac:dyDescent="0.25">
      <c r="AA57743"/>
      <c r="AB57743"/>
      <c r="AC57743"/>
    </row>
    <row r="57744" spans="27:29" x14ac:dyDescent="0.25">
      <c r="AA57744"/>
      <c r="AB57744"/>
      <c r="AC57744"/>
    </row>
    <row r="57745" spans="27:29" x14ac:dyDescent="0.25">
      <c r="AA57745"/>
      <c r="AB57745"/>
      <c r="AC57745"/>
    </row>
    <row r="57746" spans="27:29" x14ac:dyDescent="0.25">
      <c r="AA57746"/>
      <c r="AB57746"/>
      <c r="AC57746"/>
    </row>
    <row r="57747" spans="27:29" x14ac:dyDescent="0.25">
      <c r="AA57747"/>
      <c r="AB57747"/>
      <c r="AC57747"/>
    </row>
    <row r="57748" spans="27:29" x14ac:dyDescent="0.25">
      <c r="AA57748"/>
      <c r="AB57748"/>
      <c r="AC57748"/>
    </row>
    <row r="57749" spans="27:29" x14ac:dyDescent="0.25">
      <c r="AA57749"/>
      <c r="AB57749"/>
      <c r="AC57749"/>
    </row>
    <row r="57750" spans="27:29" x14ac:dyDescent="0.25">
      <c r="AA57750"/>
      <c r="AB57750"/>
      <c r="AC57750"/>
    </row>
    <row r="57751" spans="27:29" x14ac:dyDescent="0.25">
      <c r="AA57751"/>
      <c r="AB57751"/>
      <c r="AC57751"/>
    </row>
    <row r="57752" spans="27:29" x14ac:dyDescent="0.25">
      <c r="AA57752"/>
      <c r="AB57752"/>
      <c r="AC57752"/>
    </row>
    <row r="57753" spans="27:29" x14ac:dyDescent="0.25">
      <c r="AA57753"/>
      <c r="AB57753"/>
      <c r="AC57753"/>
    </row>
    <row r="57754" spans="27:29" x14ac:dyDescent="0.25">
      <c r="AA57754"/>
      <c r="AB57754"/>
      <c r="AC57754"/>
    </row>
    <row r="57755" spans="27:29" x14ac:dyDescent="0.25">
      <c r="AA57755"/>
      <c r="AB57755"/>
      <c r="AC57755"/>
    </row>
    <row r="57756" spans="27:29" x14ac:dyDescent="0.25">
      <c r="AA57756"/>
      <c r="AB57756"/>
      <c r="AC57756"/>
    </row>
    <row r="57757" spans="27:29" x14ac:dyDescent="0.25">
      <c r="AA57757"/>
      <c r="AB57757"/>
      <c r="AC57757"/>
    </row>
    <row r="57758" spans="27:29" x14ac:dyDescent="0.25">
      <c r="AA57758"/>
      <c r="AB57758"/>
      <c r="AC57758"/>
    </row>
    <row r="57759" spans="27:29" x14ac:dyDescent="0.25">
      <c r="AA57759"/>
      <c r="AB57759"/>
      <c r="AC57759"/>
    </row>
    <row r="57760" spans="27:29" x14ac:dyDescent="0.25">
      <c r="AA57760"/>
      <c r="AB57760"/>
      <c r="AC57760"/>
    </row>
    <row r="57761" spans="27:29" x14ac:dyDescent="0.25">
      <c r="AA57761"/>
      <c r="AB57761"/>
      <c r="AC57761"/>
    </row>
    <row r="57762" spans="27:29" x14ac:dyDescent="0.25">
      <c r="AA57762"/>
      <c r="AB57762"/>
      <c r="AC57762"/>
    </row>
    <row r="57763" spans="27:29" x14ac:dyDescent="0.25">
      <c r="AA57763"/>
      <c r="AB57763"/>
      <c r="AC57763"/>
    </row>
    <row r="57764" spans="27:29" x14ac:dyDescent="0.25">
      <c r="AA57764"/>
      <c r="AB57764"/>
      <c r="AC57764"/>
    </row>
    <row r="57765" spans="27:29" x14ac:dyDescent="0.25">
      <c r="AA57765"/>
      <c r="AB57765"/>
      <c r="AC57765"/>
    </row>
    <row r="57766" spans="27:29" x14ac:dyDescent="0.25">
      <c r="AA57766"/>
      <c r="AB57766"/>
      <c r="AC57766"/>
    </row>
    <row r="57767" spans="27:29" x14ac:dyDescent="0.25">
      <c r="AA57767"/>
      <c r="AB57767"/>
      <c r="AC57767"/>
    </row>
    <row r="57768" spans="27:29" x14ac:dyDescent="0.25">
      <c r="AA57768"/>
      <c r="AB57768"/>
      <c r="AC57768"/>
    </row>
    <row r="57769" spans="27:29" x14ac:dyDescent="0.25">
      <c r="AA57769"/>
      <c r="AB57769"/>
      <c r="AC57769"/>
    </row>
    <row r="57770" spans="27:29" x14ac:dyDescent="0.25">
      <c r="AA57770"/>
      <c r="AB57770"/>
      <c r="AC57770"/>
    </row>
    <row r="57771" spans="27:29" x14ac:dyDescent="0.25">
      <c r="AA57771"/>
      <c r="AB57771"/>
      <c r="AC57771"/>
    </row>
    <row r="57772" spans="27:29" x14ac:dyDescent="0.25">
      <c r="AA57772"/>
      <c r="AB57772"/>
      <c r="AC57772"/>
    </row>
    <row r="57773" spans="27:29" x14ac:dyDescent="0.25">
      <c r="AA57773"/>
      <c r="AB57773"/>
      <c r="AC57773"/>
    </row>
    <row r="57774" spans="27:29" x14ac:dyDescent="0.25">
      <c r="AA57774"/>
      <c r="AB57774"/>
      <c r="AC57774"/>
    </row>
    <row r="57775" spans="27:29" x14ac:dyDescent="0.25">
      <c r="AA57775"/>
      <c r="AB57775"/>
      <c r="AC57775"/>
    </row>
    <row r="57776" spans="27:29" x14ac:dyDescent="0.25">
      <c r="AA57776"/>
      <c r="AB57776"/>
      <c r="AC57776"/>
    </row>
    <row r="57777" spans="27:29" x14ac:dyDescent="0.25">
      <c r="AA57777"/>
      <c r="AB57777"/>
      <c r="AC57777"/>
    </row>
    <row r="57778" spans="27:29" x14ac:dyDescent="0.25">
      <c r="AA57778"/>
      <c r="AB57778"/>
      <c r="AC57778"/>
    </row>
    <row r="57779" spans="27:29" x14ac:dyDescent="0.25">
      <c r="AA57779"/>
      <c r="AB57779"/>
      <c r="AC57779"/>
    </row>
    <row r="57780" spans="27:29" x14ac:dyDescent="0.25">
      <c r="AA57780"/>
      <c r="AB57780"/>
      <c r="AC57780"/>
    </row>
    <row r="57781" spans="27:29" x14ac:dyDescent="0.25">
      <c r="AA57781"/>
      <c r="AB57781"/>
      <c r="AC57781"/>
    </row>
    <row r="57782" spans="27:29" x14ac:dyDescent="0.25">
      <c r="AA57782"/>
      <c r="AB57782"/>
      <c r="AC57782"/>
    </row>
    <row r="57783" spans="27:29" x14ac:dyDescent="0.25">
      <c r="AA57783"/>
      <c r="AB57783"/>
      <c r="AC57783"/>
    </row>
    <row r="57784" spans="27:29" x14ac:dyDescent="0.25">
      <c r="AA57784"/>
      <c r="AB57784"/>
      <c r="AC57784"/>
    </row>
    <row r="57785" spans="27:29" x14ac:dyDescent="0.25">
      <c r="AA57785"/>
      <c r="AB57785"/>
      <c r="AC57785"/>
    </row>
    <row r="57786" spans="27:29" x14ac:dyDescent="0.25">
      <c r="AA57786"/>
      <c r="AB57786"/>
      <c r="AC57786"/>
    </row>
    <row r="57787" spans="27:29" x14ac:dyDescent="0.25">
      <c r="AA57787"/>
      <c r="AB57787"/>
      <c r="AC57787"/>
    </row>
    <row r="57788" spans="27:29" x14ac:dyDescent="0.25">
      <c r="AA57788"/>
      <c r="AB57788"/>
      <c r="AC57788"/>
    </row>
    <row r="57789" spans="27:29" x14ac:dyDescent="0.25">
      <c r="AA57789"/>
      <c r="AB57789"/>
      <c r="AC57789"/>
    </row>
    <row r="57790" spans="27:29" x14ac:dyDescent="0.25">
      <c r="AA57790"/>
      <c r="AB57790"/>
      <c r="AC57790"/>
    </row>
    <row r="57791" spans="27:29" x14ac:dyDescent="0.25">
      <c r="AA57791"/>
      <c r="AB57791"/>
      <c r="AC57791"/>
    </row>
    <row r="57792" spans="27:29" x14ac:dyDescent="0.25">
      <c r="AA57792"/>
      <c r="AB57792"/>
      <c r="AC57792"/>
    </row>
    <row r="57793" spans="27:29" x14ac:dyDescent="0.25">
      <c r="AA57793"/>
      <c r="AB57793"/>
      <c r="AC57793"/>
    </row>
    <row r="57794" spans="27:29" x14ac:dyDescent="0.25">
      <c r="AA57794"/>
      <c r="AB57794"/>
      <c r="AC57794"/>
    </row>
    <row r="57795" spans="27:29" x14ac:dyDescent="0.25">
      <c r="AA57795"/>
      <c r="AB57795"/>
      <c r="AC57795"/>
    </row>
    <row r="57796" spans="27:29" x14ac:dyDescent="0.25">
      <c r="AA57796"/>
      <c r="AB57796"/>
      <c r="AC57796"/>
    </row>
    <row r="57797" spans="27:29" x14ac:dyDescent="0.25">
      <c r="AA57797"/>
      <c r="AB57797"/>
      <c r="AC57797"/>
    </row>
    <row r="57798" spans="27:29" x14ac:dyDescent="0.25">
      <c r="AA57798"/>
      <c r="AB57798"/>
      <c r="AC57798"/>
    </row>
    <row r="57799" spans="27:29" x14ac:dyDescent="0.25">
      <c r="AA57799"/>
      <c r="AB57799"/>
      <c r="AC57799"/>
    </row>
    <row r="57800" spans="27:29" x14ac:dyDescent="0.25">
      <c r="AA57800"/>
      <c r="AB57800"/>
      <c r="AC57800"/>
    </row>
    <row r="57801" spans="27:29" x14ac:dyDescent="0.25">
      <c r="AA57801"/>
      <c r="AB57801"/>
      <c r="AC57801"/>
    </row>
    <row r="57802" spans="27:29" x14ac:dyDescent="0.25">
      <c r="AA57802"/>
      <c r="AB57802"/>
      <c r="AC57802"/>
    </row>
    <row r="57803" spans="27:29" x14ac:dyDescent="0.25">
      <c r="AA57803"/>
      <c r="AB57803"/>
      <c r="AC57803"/>
    </row>
    <row r="57804" spans="27:29" x14ac:dyDescent="0.25">
      <c r="AA57804"/>
      <c r="AB57804"/>
      <c r="AC57804"/>
    </row>
    <row r="57805" spans="27:29" x14ac:dyDescent="0.25">
      <c r="AA57805"/>
      <c r="AB57805"/>
      <c r="AC57805"/>
    </row>
    <row r="57806" spans="27:29" x14ac:dyDescent="0.25">
      <c r="AA57806"/>
      <c r="AB57806"/>
      <c r="AC57806"/>
    </row>
    <row r="57807" spans="27:29" x14ac:dyDescent="0.25">
      <c r="AA57807"/>
      <c r="AB57807"/>
      <c r="AC57807"/>
    </row>
    <row r="57808" spans="27:29" x14ac:dyDescent="0.25">
      <c r="AA57808"/>
      <c r="AB57808"/>
      <c r="AC57808"/>
    </row>
    <row r="57809" spans="27:29" x14ac:dyDescent="0.25">
      <c r="AA57809"/>
      <c r="AB57809"/>
      <c r="AC57809"/>
    </row>
    <row r="57810" spans="27:29" x14ac:dyDescent="0.25">
      <c r="AA57810"/>
      <c r="AB57810"/>
      <c r="AC57810"/>
    </row>
    <row r="57811" spans="27:29" x14ac:dyDescent="0.25">
      <c r="AA57811"/>
      <c r="AB57811"/>
      <c r="AC57811"/>
    </row>
    <row r="57812" spans="27:29" x14ac:dyDescent="0.25">
      <c r="AA57812"/>
      <c r="AB57812"/>
      <c r="AC57812"/>
    </row>
    <row r="57813" spans="27:29" x14ac:dyDescent="0.25">
      <c r="AA57813"/>
      <c r="AB57813"/>
      <c r="AC57813"/>
    </row>
    <row r="57814" spans="27:29" x14ac:dyDescent="0.25">
      <c r="AA57814"/>
      <c r="AB57814"/>
      <c r="AC57814"/>
    </row>
    <row r="57815" spans="27:29" x14ac:dyDescent="0.25">
      <c r="AA57815"/>
      <c r="AB57815"/>
      <c r="AC57815"/>
    </row>
    <row r="57816" spans="27:29" x14ac:dyDescent="0.25">
      <c r="AA57816"/>
      <c r="AB57816"/>
      <c r="AC57816"/>
    </row>
    <row r="57817" spans="27:29" x14ac:dyDescent="0.25">
      <c r="AA57817"/>
      <c r="AB57817"/>
      <c r="AC57817"/>
    </row>
    <row r="57818" spans="27:29" x14ac:dyDescent="0.25">
      <c r="AA57818"/>
      <c r="AB57818"/>
      <c r="AC57818"/>
    </row>
    <row r="57819" spans="27:29" x14ac:dyDescent="0.25">
      <c r="AA57819"/>
      <c r="AB57819"/>
      <c r="AC57819"/>
    </row>
    <row r="57820" spans="27:29" x14ac:dyDescent="0.25">
      <c r="AA57820"/>
      <c r="AB57820"/>
      <c r="AC57820"/>
    </row>
    <row r="57821" spans="27:29" x14ac:dyDescent="0.25">
      <c r="AA57821"/>
      <c r="AB57821"/>
      <c r="AC57821"/>
    </row>
    <row r="57822" spans="27:29" x14ac:dyDescent="0.25">
      <c r="AA57822"/>
      <c r="AB57822"/>
      <c r="AC57822"/>
    </row>
    <row r="57823" spans="27:29" x14ac:dyDescent="0.25">
      <c r="AA57823"/>
      <c r="AB57823"/>
      <c r="AC57823"/>
    </row>
    <row r="57824" spans="27:29" x14ac:dyDescent="0.25">
      <c r="AA57824"/>
      <c r="AB57824"/>
      <c r="AC57824"/>
    </row>
    <row r="57825" spans="27:29" x14ac:dyDescent="0.25">
      <c r="AA57825"/>
      <c r="AB57825"/>
      <c r="AC57825"/>
    </row>
    <row r="57826" spans="27:29" x14ac:dyDescent="0.25">
      <c r="AA57826"/>
      <c r="AB57826"/>
      <c r="AC57826"/>
    </row>
    <row r="57827" spans="27:29" x14ac:dyDescent="0.25">
      <c r="AA57827"/>
      <c r="AB57827"/>
      <c r="AC57827"/>
    </row>
    <row r="57828" spans="27:29" x14ac:dyDescent="0.25">
      <c r="AA57828"/>
      <c r="AB57828"/>
      <c r="AC57828"/>
    </row>
    <row r="57829" spans="27:29" x14ac:dyDescent="0.25">
      <c r="AA57829"/>
      <c r="AB57829"/>
      <c r="AC57829"/>
    </row>
    <row r="57830" spans="27:29" x14ac:dyDescent="0.25">
      <c r="AA57830"/>
      <c r="AB57830"/>
      <c r="AC57830"/>
    </row>
    <row r="57831" spans="27:29" x14ac:dyDescent="0.25">
      <c r="AA57831"/>
      <c r="AB57831"/>
      <c r="AC57831"/>
    </row>
    <row r="57832" spans="27:29" x14ac:dyDescent="0.25">
      <c r="AA57832"/>
      <c r="AB57832"/>
      <c r="AC57832"/>
    </row>
    <row r="57833" spans="27:29" x14ac:dyDescent="0.25">
      <c r="AA57833"/>
      <c r="AB57833"/>
      <c r="AC57833"/>
    </row>
    <row r="57834" spans="27:29" x14ac:dyDescent="0.25">
      <c r="AA57834"/>
      <c r="AB57834"/>
      <c r="AC57834"/>
    </row>
    <row r="57835" spans="27:29" x14ac:dyDescent="0.25">
      <c r="AA57835"/>
      <c r="AB57835"/>
      <c r="AC57835"/>
    </row>
    <row r="57836" spans="27:29" x14ac:dyDescent="0.25">
      <c r="AA57836"/>
      <c r="AB57836"/>
      <c r="AC57836"/>
    </row>
    <row r="57837" spans="27:29" x14ac:dyDescent="0.25">
      <c r="AA57837"/>
      <c r="AB57837"/>
      <c r="AC57837"/>
    </row>
    <row r="57838" spans="27:29" x14ac:dyDescent="0.25">
      <c r="AA57838"/>
      <c r="AB57838"/>
      <c r="AC57838"/>
    </row>
    <row r="57839" spans="27:29" x14ac:dyDescent="0.25">
      <c r="AA57839"/>
      <c r="AB57839"/>
      <c r="AC57839"/>
    </row>
    <row r="57840" spans="27:29" x14ac:dyDescent="0.25">
      <c r="AA57840"/>
      <c r="AB57840"/>
      <c r="AC57840"/>
    </row>
    <row r="57841" spans="27:29" x14ac:dyDescent="0.25">
      <c r="AA57841"/>
      <c r="AB57841"/>
      <c r="AC57841"/>
    </row>
    <row r="57842" spans="27:29" x14ac:dyDescent="0.25">
      <c r="AA57842"/>
      <c r="AB57842"/>
      <c r="AC57842"/>
    </row>
    <row r="57843" spans="27:29" x14ac:dyDescent="0.25">
      <c r="AA57843"/>
      <c r="AB57843"/>
      <c r="AC57843"/>
    </row>
    <row r="57844" spans="27:29" x14ac:dyDescent="0.25">
      <c r="AA57844"/>
      <c r="AB57844"/>
      <c r="AC57844"/>
    </row>
    <row r="57845" spans="27:29" x14ac:dyDescent="0.25">
      <c r="AA57845"/>
      <c r="AB57845"/>
      <c r="AC57845"/>
    </row>
    <row r="57846" spans="27:29" x14ac:dyDescent="0.25">
      <c r="AA57846"/>
      <c r="AB57846"/>
      <c r="AC57846"/>
    </row>
    <row r="57847" spans="27:29" x14ac:dyDescent="0.25">
      <c r="AA57847"/>
      <c r="AB57847"/>
      <c r="AC57847"/>
    </row>
    <row r="57848" spans="27:29" x14ac:dyDescent="0.25">
      <c r="AA57848"/>
      <c r="AB57848"/>
      <c r="AC57848"/>
    </row>
    <row r="57849" spans="27:29" x14ac:dyDescent="0.25">
      <c r="AA57849"/>
      <c r="AB57849"/>
      <c r="AC57849"/>
    </row>
    <row r="57850" spans="27:29" x14ac:dyDescent="0.25">
      <c r="AA57850"/>
      <c r="AB57850"/>
      <c r="AC57850"/>
    </row>
    <row r="57851" spans="27:29" x14ac:dyDescent="0.25">
      <c r="AA57851"/>
      <c r="AB57851"/>
      <c r="AC57851"/>
    </row>
    <row r="57852" spans="27:29" x14ac:dyDescent="0.25">
      <c r="AA57852"/>
      <c r="AB57852"/>
      <c r="AC57852"/>
    </row>
    <row r="57853" spans="27:29" x14ac:dyDescent="0.25">
      <c r="AA57853"/>
      <c r="AB57853"/>
      <c r="AC57853"/>
    </row>
    <row r="57854" spans="27:29" x14ac:dyDescent="0.25">
      <c r="AA57854"/>
      <c r="AB57854"/>
      <c r="AC57854"/>
    </row>
    <row r="57855" spans="27:29" x14ac:dyDescent="0.25">
      <c r="AA57855"/>
      <c r="AB57855"/>
      <c r="AC57855"/>
    </row>
    <row r="57856" spans="27:29" x14ac:dyDescent="0.25">
      <c r="AA57856"/>
      <c r="AB57856"/>
      <c r="AC57856"/>
    </row>
    <row r="57857" spans="27:29" x14ac:dyDescent="0.25">
      <c r="AA57857"/>
      <c r="AB57857"/>
      <c r="AC57857"/>
    </row>
    <row r="57858" spans="27:29" x14ac:dyDescent="0.25">
      <c r="AA57858"/>
      <c r="AB57858"/>
      <c r="AC57858"/>
    </row>
    <row r="57859" spans="27:29" x14ac:dyDescent="0.25">
      <c r="AA57859"/>
      <c r="AB57859"/>
      <c r="AC57859"/>
    </row>
    <row r="57860" spans="27:29" x14ac:dyDescent="0.25">
      <c r="AA57860"/>
      <c r="AB57860"/>
      <c r="AC57860"/>
    </row>
    <row r="57861" spans="27:29" x14ac:dyDescent="0.25">
      <c r="AA57861"/>
      <c r="AB57861"/>
      <c r="AC57861"/>
    </row>
    <row r="57862" spans="27:29" x14ac:dyDescent="0.25">
      <c r="AA57862"/>
      <c r="AB57862"/>
      <c r="AC57862"/>
    </row>
    <row r="57863" spans="27:29" x14ac:dyDescent="0.25">
      <c r="AA57863"/>
      <c r="AB57863"/>
      <c r="AC57863"/>
    </row>
    <row r="57864" spans="27:29" x14ac:dyDescent="0.25">
      <c r="AA57864"/>
      <c r="AB57864"/>
      <c r="AC57864"/>
    </row>
    <row r="57865" spans="27:29" x14ac:dyDescent="0.25">
      <c r="AA57865"/>
      <c r="AB57865"/>
      <c r="AC57865"/>
    </row>
    <row r="57866" spans="27:29" x14ac:dyDescent="0.25">
      <c r="AA57866"/>
      <c r="AB57866"/>
      <c r="AC57866"/>
    </row>
    <row r="57867" spans="27:29" x14ac:dyDescent="0.25">
      <c r="AA57867"/>
      <c r="AB57867"/>
      <c r="AC57867"/>
    </row>
    <row r="57868" spans="27:29" x14ac:dyDescent="0.25">
      <c r="AA57868"/>
      <c r="AB57868"/>
      <c r="AC57868"/>
    </row>
    <row r="57869" spans="27:29" x14ac:dyDescent="0.25">
      <c r="AA57869"/>
      <c r="AB57869"/>
      <c r="AC57869"/>
    </row>
    <row r="57870" spans="27:29" x14ac:dyDescent="0.25">
      <c r="AA57870"/>
      <c r="AB57870"/>
      <c r="AC57870"/>
    </row>
    <row r="57871" spans="27:29" x14ac:dyDescent="0.25">
      <c r="AA57871"/>
      <c r="AB57871"/>
      <c r="AC57871"/>
    </row>
    <row r="57872" spans="27:29" x14ac:dyDescent="0.25">
      <c r="AA57872"/>
      <c r="AB57872"/>
      <c r="AC57872"/>
    </row>
    <row r="57873" spans="27:29" x14ac:dyDescent="0.25">
      <c r="AA57873"/>
      <c r="AB57873"/>
      <c r="AC57873"/>
    </row>
    <row r="57874" spans="27:29" x14ac:dyDescent="0.25">
      <c r="AA57874"/>
      <c r="AB57874"/>
      <c r="AC57874"/>
    </row>
    <row r="57875" spans="27:29" x14ac:dyDescent="0.25">
      <c r="AA57875"/>
      <c r="AB57875"/>
      <c r="AC57875"/>
    </row>
    <row r="57876" spans="27:29" x14ac:dyDescent="0.25">
      <c r="AA57876"/>
      <c r="AB57876"/>
      <c r="AC57876"/>
    </row>
    <row r="57877" spans="27:29" x14ac:dyDescent="0.25">
      <c r="AA57877"/>
      <c r="AB57877"/>
      <c r="AC57877"/>
    </row>
    <row r="57878" spans="27:29" x14ac:dyDescent="0.25">
      <c r="AA57878"/>
      <c r="AB57878"/>
      <c r="AC57878"/>
    </row>
    <row r="57879" spans="27:29" x14ac:dyDescent="0.25">
      <c r="AA57879"/>
      <c r="AB57879"/>
      <c r="AC57879"/>
    </row>
    <row r="57880" spans="27:29" x14ac:dyDescent="0.25">
      <c r="AA57880"/>
      <c r="AB57880"/>
      <c r="AC57880"/>
    </row>
    <row r="57881" spans="27:29" x14ac:dyDescent="0.25">
      <c r="AA57881"/>
      <c r="AB57881"/>
      <c r="AC57881"/>
    </row>
    <row r="57882" spans="27:29" x14ac:dyDescent="0.25">
      <c r="AA57882"/>
      <c r="AB57882"/>
      <c r="AC57882"/>
    </row>
    <row r="57883" spans="27:29" x14ac:dyDescent="0.25">
      <c r="AA57883"/>
      <c r="AB57883"/>
      <c r="AC57883"/>
    </row>
    <row r="57884" spans="27:29" x14ac:dyDescent="0.25">
      <c r="AA57884"/>
      <c r="AB57884"/>
      <c r="AC57884"/>
    </row>
    <row r="57885" spans="27:29" x14ac:dyDescent="0.25">
      <c r="AA57885"/>
      <c r="AB57885"/>
      <c r="AC57885"/>
    </row>
    <row r="57886" spans="27:29" x14ac:dyDescent="0.25">
      <c r="AA57886"/>
      <c r="AB57886"/>
      <c r="AC57886"/>
    </row>
    <row r="57887" spans="27:29" x14ac:dyDescent="0.25">
      <c r="AA57887"/>
      <c r="AB57887"/>
      <c r="AC57887"/>
    </row>
    <row r="57888" spans="27:29" x14ac:dyDescent="0.25">
      <c r="AA57888"/>
      <c r="AB57888"/>
      <c r="AC57888"/>
    </row>
    <row r="57889" spans="27:29" x14ac:dyDescent="0.25">
      <c r="AA57889"/>
      <c r="AB57889"/>
      <c r="AC57889"/>
    </row>
    <row r="57890" spans="27:29" x14ac:dyDescent="0.25">
      <c r="AA57890"/>
      <c r="AB57890"/>
      <c r="AC57890"/>
    </row>
    <row r="57891" spans="27:29" x14ac:dyDescent="0.25">
      <c r="AA57891"/>
      <c r="AB57891"/>
      <c r="AC57891"/>
    </row>
    <row r="57892" spans="27:29" x14ac:dyDescent="0.25">
      <c r="AA57892"/>
      <c r="AB57892"/>
      <c r="AC57892"/>
    </row>
    <row r="57893" spans="27:29" x14ac:dyDescent="0.25">
      <c r="AA57893"/>
      <c r="AB57893"/>
      <c r="AC57893"/>
    </row>
    <row r="57894" spans="27:29" x14ac:dyDescent="0.25">
      <c r="AA57894"/>
      <c r="AB57894"/>
      <c r="AC57894"/>
    </row>
    <row r="57895" spans="27:29" x14ac:dyDescent="0.25">
      <c r="AA57895"/>
      <c r="AB57895"/>
      <c r="AC57895"/>
    </row>
    <row r="57896" spans="27:29" x14ac:dyDescent="0.25">
      <c r="AA57896"/>
      <c r="AB57896"/>
      <c r="AC57896"/>
    </row>
    <row r="57897" spans="27:29" x14ac:dyDescent="0.25">
      <c r="AA57897"/>
      <c r="AB57897"/>
      <c r="AC57897"/>
    </row>
    <row r="57898" spans="27:29" x14ac:dyDescent="0.25">
      <c r="AA57898"/>
      <c r="AB57898"/>
      <c r="AC57898"/>
    </row>
    <row r="57899" spans="27:29" x14ac:dyDescent="0.25">
      <c r="AA57899"/>
      <c r="AB57899"/>
      <c r="AC57899"/>
    </row>
    <row r="57900" spans="27:29" x14ac:dyDescent="0.25">
      <c r="AA57900"/>
      <c r="AB57900"/>
      <c r="AC57900"/>
    </row>
    <row r="57901" spans="27:29" x14ac:dyDescent="0.25">
      <c r="AA57901"/>
      <c r="AB57901"/>
      <c r="AC57901"/>
    </row>
    <row r="57902" spans="27:29" x14ac:dyDescent="0.25">
      <c r="AA57902"/>
      <c r="AB57902"/>
      <c r="AC57902"/>
    </row>
    <row r="57903" spans="27:29" x14ac:dyDescent="0.25">
      <c r="AA57903"/>
      <c r="AB57903"/>
      <c r="AC57903"/>
    </row>
    <row r="57904" spans="27:29" x14ac:dyDescent="0.25">
      <c r="AA57904"/>
      <c r="AB57904"/>
      <c r="AC57904"/>
    </row>
    <row r="57905" spans="27:29" x14ac:dyDescent="0.25">
      <c r="AA57905"/>
      <c r="AB57905"/>
      <c r="AC57905"/>
    </row>
    <row r="57906" spans="27:29" x14ac:dyDescent="0.25">
      <c r="AA57906"/>
      <c r="AB57906"/>
      <c r="AC57906"/>
    </row>
    <row r="57907" spans="27:29" x14ac:dyDescent="0.25">
      <c r="AA57907"/>
      <c r="AB57907"/>
      <c r="AC57907"/>
    </row>
    <row r="57908" spans="27:29" x14ac:dyDescent="0.25">
      <c r="AA57908"/>
      <c r="AB57908"/>
      <c r="AC57908"/>
    </row>
    <row r="57909" spans="27:29" x14ac:dyDescent="0.25">
      <c r="AA57909"/>
      <c r="AB57909"/>
      <c r="AC57909"/>
    </row>
    <row r="57910" spans="27:29" x14ac:dyDescent="0.25">
      <c r="AA57910"/>
      <c r="AB57910"/>
      <c r="AC57910"/>
    </row>
    <row r="57911" spans="27:29" x14ac:dyDescent="0.25">
      <c r="AA57911"/>
      <c r="AB57911"/>
      <c r="AC57911"/>
    </row>
    <row r="57912" spans="27:29" x14ac:dyDescent="0.25">
      <c r="AA57912"/>
      <c r="AB57912"/>
      <c r="AC57912"/>
    </row>
    <row r="57913" spans="27:29" x14ac:dyDescent="0.25">
      <c r="AA57913"/>
      <c r="AB57913"/>
      <c r="AC57913"/>
    </row>
    <row r="57914" spans="27:29" x14ac:dyDescent="0.25">
      <c r="AA57914"/>
      <c r="AB57914"/>
      <c r="AC57914"/>
    </row>
    <row r="57915" spans="27:29" x14ac:dyDescent="0.25">
      <c r="AA57915"/>
      <c r="AB57915"/>
      <c r="AC57915"/>
    </row>
    <row r="57916" spans="27:29" x14ac:dyDescent="0.25">
      <c r="AA57916"/>
      <c r="AB57916"/>
      <c r="AC57916"/>
    </row>
    <row r="57917" spans="27:29" x14ac:dyDescent="0.25">
      <c r="AA57917"/>
      <c r="AB57917"/>
      <c r="AC57917"/>
    </row>
    <row r="57918" spans="27:29" x14ac:dyDescent="0.25">
      <c r="AA57918"/>
      <c r="AB57918"/>
      <c r="AC57918"/>
    </row>
    <row r="57919" spans="27:29" x14ac:dyDescent="0.25">
      <c r="AA57919"/>
      <c r="AB57919"/>
      <c r="AC57919"/>
    </row>
    <row r="57920" spans="27:29" x14ac:dyDescent="0.25">
      <c r="AA57920"/>
      <c r="AB57920"/>
      <c r="AC57920"/>
    </row>
    <row r="57921" spans="27:29" x14ac:dyDescent="0.25">
      <c r="AA57921"/>
      <c r="AB57921"/>
      <c r="AC57921"/>
    </row>
    <row r="57922" spans="27:29" x14ac:dyDescent="0.25">
      <c r="AA57922"/>
      <c r="AB57922"/>
      <c r="AC57922"/>
    </row>
    <row r="57923" spans="27:29" x14ac:dyDescent="0.25">
      <c r="AA57923"/>
      <c r="AB57923"/>
      <c r="AC57923"/>
    </row>
    <row r="57924" spans="27:29" x14ac:dyDescent="0.25">
      <c r="AA57924"/>
      <c r="AB57924"/>
      <c r="AC57924"/>
    </row>
    <row r="57925" spans="27:29" x14ac:dyDescent="0.25">
      <c r="AA57925"/>
      <c r="AB57925"/>
      <c r="AC57925"/>
    </row>
    <row r="57926" spans="27:29" x14ac:dyDescent="0.25">
      <c r="AA57926"/>
      <c r="AB57926"/>
      <c r="AC57926"/>
    </row>
    <row r="57927" spans="27:29" x14ac:dyDescent="0.25">
      <c r="AA57927"/>
      <c r="AB57927"/>
      <c r="AC57927"/>
    </row>
    <row r="57928" spans="27:29" x14ac:dyDescent="0.25">
      <c r="AA57928"/>
      <c r="AB57928"/>
      <c r="AC57928"/>
    </row>
    <row r="57929" spans="27:29" x14ac:dyDescent="0.25">
      <c r="AA57929"/>
      <c r="AB57929"/>
      <c r="AC57929"/>
    </row>
    <row r="57930" spans="27:29" x14ac:dyDescent="0.25">
      <c r="AA57930"/>
      <c r="AB57930"/>
      <c r="AC57930"/>
    </row>
    <row r="57931" spans="27:29" x14ac:dyDescent="0.25">
      <c r="AA57931"/>
      <c r="AB57931"/>
      <c r="AC57931"/>
    </row>
    <row r="57932" spans="27:29" x14ac:dyDescent="0.25">
      <c r="AA57932"/>
      <c r="AB57932"/>
      <c r="AC57932"/>
    </row>
    <row r="57933" spans="27:29" x14ac:dyDescent="0.25">
      <c r="AA57933"/>
      <c r="AB57933"/>
      <c r="AC57933"/>
    </row>
    <row r="57934" spans="27:29" x14ac:dyDescent="0.25">
      <c r="AA57934"/>
      <c r="AB57934"/>
      <c r="AC57934"/>
    </row>
    <row r="57935" spans="27:29" x14ac:dyDescent="0.25">
      <c r="AA57935"/>
      <c r="AB57935"/>
      <c r="AC57935"/>
    </row>
    <row r="57936" spans="27:29" x14ac:dyDescent="0.25">
      <c r="AA57936"/>
      <c r="AB57936"/>
      <c r="AC57936"/>
    </row>
    <row r="57937" spans="27:29" x14ac:dyDescent="0.25">
      <c r="AA57937"/>
      <c r="AB57937"/>
      <c r="AC57937"/>
    </row>
    <row r="57938" spans="27:29" x14ac:dyDescent="0.25">
      <c r="AA57938"/>
      <c r="AB57938"/>
      <c r="AC57938"/>
    </row>
    <row r="57939" spans="27:29" x14ac:dyDescent="0.25">
      <c r="AA57939"/>
      <c r="AB57939"/>
      <c r="AC57939"/>
    </row>
    <row r="57940" spans="27:29" x14ac:dyDescent="0.25">
      <c r="AA57940"/>
      <c r="AB57940"/>
      <c r="AC57940"/>
    </row>
    <row r="57941" spans="27:29" x14ac:dyDescent="0.25">
      <c r="AA57941"/>
      <c r="AB57941"/>
      <c r="AC57941"/>
    </row>
    <row r="57942" spans="27:29" x14ac:dyDescent="0.25">
      <c r="AA57942"/>
      <c r="AB57942"/>
      <c r="AC57942"/>
    </row>
    <row r="57943" spans="27:29" x14ac:dyDescent="0.25">
      <c r="AA57943"/>
      <c r="AB57943"/>
      <c r="AC57943"/>
    </row>
    <row r="57944" spans="27:29" x14ac:dyDescent="0.25">
      <c r="AA57944"/>
      <c r="AB57944"/>
      <c r="AC57944"/>
    </row>
    <row r="57945" spans="27:29" x14ac:dyDescent="0.25">
      <c r="AA57945"/>
      <c r="AB57945"/>
      <c r="AC57945"/>
    </row>
    <row r="57946" spans="27:29" x14ac:dyDescent="0.25">
      <c r="AA57946"/>
      <c r="AB57946"/>
      <c r="AC57946"/>
    </row>
    <row r="57947" spans="27:29" x14ac:dyDescent="0.25">
      <c r="AA57947"/>
      <c r="AB57947"/>
      <c r="AC57947"/>
    </row>
    <row r="57948" spans="27:29" x14ac:dyDescent="0.25">
      <c r="AA57948"/>
      <c r="AB57948"/>
      <c r="AC57948"/>
    </row>
    <row r="57949" spans="27:29" x14ac:dyDescent="0.25">
      <c r="AA57949"/>
      <c r="AB57949"/>
      <c r="AC57949"/>
    </row>
    <row r="57950" spans="27:29" x14ac:dyDescent="0.25">
      <c r="AA57950"/>
      <c r="AB57950"/>
      <c r="AC57950"/>
    </row>
    <row r="57951" spans="27:29" x14ac:dyDescent="0.25">
      <c r="AA57951"/>
      <c r="AB57951"/>
      <c r="AC57951"/>
    </row>
    <row r="57952" spans="27:29" x14ac:dyDescent="0.25">
      <c r="AA57952"/>
      <c r="AB57952"/>
      <c r="AC57952"/>
    </row>
    <row r="57953" spans="27:29" x14ac:dyDescent="0.25">
      <c r="AA57953"/>
      <c r="AB57953"/>
      <c r="AC57953"/>
    </row>
    <row r="57954" spans="27:29" x14ac:dyDescent="0.25">
      <c r="AA57954"/>
      <c r="AB57954"/>
      <c r="AC57954"/>
    </row>
    <row r="57955" spans="27:29" x14ac:dyDescent="0.25">
      <c r="AA57955"/>
      <c r="AB57955"/>
      <c r="AC57955"/>
    </row>
    <row r="57956" spans="27:29" x14ac:dyDescent="0.25">
      <c r="AA57956"/>
      <c r="AB57956"/>
      <c r="AC57956"/>
    </row>
    <row r="57957" spans="27:29" x14ac:dyDescent="0.25">
      <c r="AA57957"/>
      <c r="AB57957"/>
      <c r="AC57957"/>
    </row>
    <row r="57958" spans="27:29" x14ac:dyDescent="0.25">
      <c r="AA57958"/>
      <c r="AB57958"/>
      <c r="AC57958"/>
    </row>
    <row r="57959" spans="27:29" x14ac:dyDescent="0.25">
      <c r="AA57959"/>
      <c r="AB57959"/>
      <c r="AC57959"/>
    </row>
    <row r="57960" spans="27:29" x14ac:dyDescent="0.25">
      <c r="AA57960"/>
      <c r="AB57960"/>
      <c r="AC57960"/>
    </row>
    <row r="57961" spans="27:29" x14ac:dyDescent="0.25">
      <c r="AA57961"/>
      <c r="AB57961"/>
      <c r="AC57961"/>
    </row>
    <row r="57962" spans="27:29" x14ac:dyDescent="0.25">
      <c r="AA57962"/>
      <c r="AB57962"/>
      <c r="AC57962"/>
    </row>
    <row r="57963" spans="27:29" x14ac:dyDescent="0.25">
      <c r="AA57963"/>
      <c r="AB57963"/>
      <c r="AC57963"/>
    </row>
    <row r="57964" spans="27:29" x14ac:dyDescent="0.25">
      <c r="AA57964"/>
      <c r="AB57964"/>
      <c r="AC57964"/>
    </row>
    <row r="57965" spans="27:29" x14ac:dyDescent="0.25">
      <c r="AA57965"/>
      <c r="AB57965"/>
      <c r="AC57965"/>
    </row>
    <row r="57966" spans="27:29" x14ac:dyDescent="0.25">
      <c r="AA57966"/>
      <c r="AB57966"/>
      <c r="AC57966"/>
    </row>
    <row r="57967" spans="27:29" x14ac:dyDescent="0.25">
      <c r="AA57967"/>
      <c r="AB57967"/>
      <c r="AC57967"/>
    </row>
    <row r="57968" spans="27:29" x14ac:dyDescent="0.25">
      <c r="AA57968"/>
      <c r="AB57968"/>
      <c r="AC57968"/>
    </row>
    <row r="57969" spans="27:29" x14ac:dyDescent="0.25">
      <c r="AA57969"/>
      <c r="AB57969"/>
      <c r="AC57969"/>
    </row>
    <row r="57970" spans="27:29" x14ac:dyDescent="0.25">
      <c r="AA57970"/>
      <c r="AB57970"/>
      <c r="AC57970"/>
    </row>
    <row r="57971" spans="27:29" x14ac:dyDescent="0.25">
      <c r="AA57971"/>
      <c r="AB57971"/>
      <c r="AC57971"/>
    </row>
    <row r="57972" spans="27:29" x14ac:dyDescent="0.25">
      <c r="AA57972"/>
      <c r="AB57972"/>
      <c r="AC57972"/>
    </row>
    <row r="57973" spans="27:29" x14ac:dyDescent="0.25">
      <c r="AA57973"/>
      <c r="AB57973"/>
      <c r="AC57973"/>
    </row>
    <row r="57974" spans="27:29" x14ac:dyDescent="0.25">
      <c r="AA57974"/>
      <c r="AB57974"/>
      <c r="AC57974"/>
    </row>
    <row r="57975" spans="27:29" x14ac:dyDescent="0.25">
      <c r="AA57975"/>
      <c r="AB57975"/>
      <c r="AC57975"/>
    </row>
    <row r="57976" spans="27:29" x14ac:dyDescent="0.25">
      <c r="AA57976"/>
      <c r="AB57976"/>
      <c r="AC57976"/>
    </row>
    <row r="57977" spans="27:29" x14ac:dyDescent="0.25">
      <c r="AA57977"/>
      <c r="AB57977"/>
      <c r="AC57977"/>
    </row>
    <row r="57978" spans="27:29" x14ac:dyDescent="0.25">
      <c r="AA57978"/>
      <c r="AB57978"/>
      <c r="AC57978"/>
    </row>
    <row r="57979" spans="27:29" x14ac:dyDescent="0.25">
      <c r="AA57979"/>
      <c r="AB57979"/>
      <c r="AC57979"/>
    </row>
    <row r="57980" spans="27:29" x14ac:dyDescent="0.25">
      <c r="AA57980"/>
      <c r="AB57980"/>
      <c r="AC57980"/>
    </row>
    <row r="57981" spans="27:29" x14ac:dyDescent="0.25">
      <c r="AA57981"/>
      <c r="AB57981"/>
      <c r="AC57981"/>
    </row>
    <row r="57982" spans="27:29" x14ac:dyDescent="0.25">
      <c r="AA57982"/>
      <c r="AB57982"/>
      <c r="AC57982"/>
    </row>
    <row r="57983" spans="27:29" x14ac:dyDescent="0.25">
      <c r="AA57983"/>
      <c r="AB57983"/>
      <c r="AC57983"/>
    </row>
    <row r="57984" spans="27:29" x14ac:dyDescent="0.25">
      <c r="AA57984"/>
      <c r="AB57984"/>
      <c r="AC57984"/>
    </row>
    <row r="57985" spans="27:29" x14ac:dyDescent="0.25">
      <c r="AA57985"/>
      <c r="AB57985"/>
      <c r="AC57985"/>
    </row>
    <row r="57986" spans="27:29" x14ac:dyDescent="0.25">
      <c r="AA57986"/>
      <c r="AB57986"/>
      <c r="AC57986"/>
    </row>
    <row r="57987" spans="27:29" x14ac:dyDescent="0.25">
      <c r="AA57987"/>
      <c r="AB57987"/>
      <c r="AC57987"/>
    </row>
    <row r="57988" spans="27:29" x14ac:dyDescent="0.25">
      <c r="AA57988"/>
      <c r="AB57988"/>
      <c r="AC57988"/>
    </row>
    <row r="57989" spans="27:29" x14ac:dyDescent="0.25">
      <c r="AA57989"/>
      <c r="AB57989"/>
      <c r="AC57989"/>
    </row>
    <row r="57990" spans="27:29" x14ac:dyDescent="0.25">
      <c r="AA57990"/>
      <c r="AB57990"/>
      <c r="AC57990"/>
    </row>
    <row r="57991" spans="27:29" x14ac:dyDescent="0.25">
      <c r="AA57991"/>
      <c r="AB57991"/>
      <c r="AC57991"/>
    </row>
    <row r="57992" spans="27:29" x14ac:dyDescent="0.25">
      <c r="AA57992"/>
      <c r="AB57992"/>
      <c r="AC57992"/>
    </row>
    <row r="57993" spans="27:29" x14ac:dyDescent="0.25">
      <c r="AA57993"/>
      <c r="AB57993"/>
      <c r="AC57993"/>
    </row>
    <row r="57994" spans="27:29" x14ac:dyDescent="0.25">
      <c r="AA57994"/>
      <c r="AB57994"/>
      <c r="AC57994"/>
    </row>
    <row r="57995" spans="27:29" x14ac:dyDescent="0.25">
      <c r="AA57995"/>
      <c r="AB57995"/>
      <c r="AC57995"/>
    </row>
    <row r="57996" spans="27:29" x14ac:dyDescent="0.25">
      <c r="AA57996"/>
      <c r="AB57996"/>
      <c r="AC57996"/>
    </row>
    <row r="57997" spans="27:29" x14ac:dyDescent="0.25">
      <c r="AA57997"/>
      <c r="AB57997"/>
      <c r="AC57997"/>
    </row>
    <row r="57998" spans="27:29" x14ac:dyDescent="0.25">
      <c r="AA57998"/>
      <c r="AB57998"/>
      <c r="AC57998"/>
    </row>
    <row r="57999" spans="27:29" x14ac:dyDescent="0.25">
      <c r="AA57999"/>
      <c r="AB57999"/>
      <c r="AC57999"/>
    </row>
    <row r="58000" spans="27:29" x14ac:dyDescent="0.25">
      <c r="AA58000"/>
      <c r="AB58000"/>
      <c r="AC58000"/>
    </row>
    <row r="58001" spans="27:29" x14ac:dyDescent="0.25">
      <c r="AA58001"/>
      <c r="AB58001"/>
      <c r="AC58001"/>
    </row>
    <row r="58002" spans="27:29" x14ac:dyDescent="0.25">
      <c r="AA58002"/>
      <c r="AB58002"/>
      <c r="AC58002"/>
    </row>
    <row r="58003" spans="27:29" x14ac:dyDescent="0.25">
      <c r="AA58003"/>
      <c r="AB58003"/>
      <c r="AC58003"/>
    </row>
    <row r="58004" spans="27:29" x14ac:dyDescent="0.25">
      <c r="AA58004"/>
      <c r="AB58004"/>
      <c r="AC58004"/>
    </row>
    <row r="58005" spans="27:29" x14ac:dyDescent="0.25">
      <c r="AA58005"/>
      <c r="AB58005"/>
      <c r="AC58005"/>
    </row>
    <row r="58006" spans="27:29" x14ac:dyDescent="0.25">
      <c r="AA58006"/>
      <c r="AB58006"/>
      <c r="AC58006"/>
    </row>
    <row r="58007" spans="27:29" x14ac:dyDescent="0.25">
      <c r="AA58007"/>
      <c r="AB58007"/>
      <c r="AC58007"/>
    </row>
    <row r="58008" spans="27:29" x14ac:dyDescent="0.25">
      <c r="AA58008"/>
      <c r="AB58008"/>
      <c r="AC58008"/>
    </row>
    <row r="58009" spans="27:29" x14ac:dyDescent="0.25">
      <c r="AA58009"/>
      <c r="AB58009"/>
      <c r="AC58009"/>
    </row>
    <row r="58010" spans="27:29" x14ac:dyDescent="0.25">
      <c r="AA58010"/>
      <c r="AB58010"/>
      <c r="AC58010"/>
    </row>
    <row r="58011" spans="27:29" x14ac:dyDescent="0.25">
      <c r="AA58011"/>
      <c r="AB58011"/>
      <c r="AC58011"/>
    </row>
    <row r="58012" spans="27:29" x14ac:dyDescent="0.25">
      <c r="AA58012"/>
      <c r="AB58012"/>
      <c r="AC58012"/>
    </row>
    <row r="58013" spans="27:29" x14ac:dyDescent="0.25">
      <c r="AA58013"/>
      <c r="AB58013"/>
      <c r="AC58013"/>
    </row>
    <row r="58014" spans="27:29" x14ac:dyDescent="0.25">
      <c r="AA58014"/>
      <c r="AB58014"/>
      <c r="AC58014"/>
    </row>
    <row r="58015" spans="27:29" x14ac:dyDescent="0.25">
      <c r="AA58015"/>
      <c r="AB58015"/>
      <c r="AC58015"/>
    </row>
    <row r="58016" spans="27:29" x14ac:dyDescent="0.25">
      <c r="AA58016"/>
      <c r="AB58016"/>
      <c r="AC58016"/>
    </row>
    <row r="58017" spans="27:29" x14ac:dyDescent="0.25">
      <c r="AA58017"/>
      <c r="AB58017"/>
      <c r="AC58017"/>
    </row>
    <row r="58018" spans="27:29" x14ac:dyDescent="0.25">
      <c r="AA58018"/>
      <c r="AB58018"/>
      <c r="AC58018"/>
    </row>
    <row r="58019" spans="27:29" x14ac:dyDescent="0.25">
      <c r="AA58019"/>
      <c r="AB58019"/>
      <c r="AC58019"/>
    </row>
    <row r="58020" spans="27:29" x14ac:dyDescent="0.25">
      <c r="AA58020"/>
      <c r="AB58020"/>
      <c r="AC58020"/>
    </row>
    <row r="58021" spans="27:29" x14ac:dyDescent="0.25">
      <c r="AA58021"/>
      <c r="AB58021"/>
      <c r="AC58021"/>
    </row>
    <row r="58022" spans="27:29" x14ac:dyDescent="0.25">
      <c r="AA58022"/>
      <c r="AB58022"/>
      <c r="AC58022"/>
    </row>
    <row r="58023" spans="27:29" x14ac:dyDescent="0.25">
      <c r="AA58023"/>
      <c r="AB58023"/>
      <c r="AC58023"/>
    </row>
    <row r="58024" spans="27:29" x14ac:dyDescent="0.25">
      <c r="AA58024"/>
      <c r="AB58024"/>
      <c r="AC58024"/>
    </row>
    <row r="58025" spans="27:29" x14ac:dyDescent="0.25">
      <c r="AA58025"/>
      <c r="AB58025"/>
      <c r="AC58025"/>
    </row>
    <row r="58026" spans="27:29" x14ac:dyDescent="0.25">
      <c r="AA58026"/>
      <c r="AB58026"/>
      <c r="AC58026"/>
    </row>
    <row r="58027" spans="27:29" x14ac:dyDescent="0.25">
      <c r="AA58027"/>
      <c r="AB58027"/>
      <c r="AC58027"/>
    </row>
    <row r="58028" spans="27:29" x14ac:dyDescent="0.25">
      <c r="AA58028"/>
      <c r="AB58028"/>
      <c r="AC58028"/>
    </row>
    <row r="58029" spans="27:29" x14ac:dyDescent="0.25">
      <c r="AA58029"/>
      <c r="AB58029"/>
      <c r="AC58029"/>
    </row>
    <row r="58030" spans="27:29" x14ac:dyDescent="0.25">
      <c r="AA58030"/>
      <c r="AB58030"/>
      <c r="AC58030"/>
    </row>
    <row r="58031" spans="27:29" x14ac:dyDescent="0.25">
      <c r="AA58031"/>
      <c r="AB58031"/>
      <c r="AC58031"/>
    </row>
    <row r="58032" spans="27:29" x14ac:dyDescent="0.25">
      <c r="AA58032"/>
      <c r="AB58032"/>
      <c r="AC58032"/>
    </row>
    <row r="58033" spans="27:29" x14ac:dyDescent="0.25">
      <c r="AA58033"/>
      <c r="AB58033"/>
      <c r="AC58033"/>
    </row>
    <row r="58034" spans="27:29" x14ac:dyDescent="0.25">
      <c r="AA58034"/>
      <c r="AB58034"/>
      <c r="AC58034"/>
    </row>
    <row r="58035" spans="27:29" x14ac:dyDescent="0.25">
      <c r="AA58035"/>
      <c r="AB58035"/>
      <c r="AC58035"/>
    </row>
    <row r="58036" spans="27:29" x14ac:dyDescent="0.25">
      <c r="AA58036"/>
      <c r="AB58036"/>
      <c r="AC58036"/>
    </row>
    <row r="58037" spans="27:29" x14ac:dyDescent="0.25">
      <c r="AA58037"/>
      <c r="AB58037"/>
      <c r="AC58037"/>
    </row>
    <row r="58038" spans="27:29" x14ac:dyDescent="0.25">
      <c r="AA58038"/>
      <c r="AB58038"/>
      <c r="AC58038"/>
    </row>
    <row r="58039" spans="27:29" x14ac:dyDescent="0.25">
      <c r="AA58039"/>
      <c r="AB58039"/>
      <c r="AC58039"/>
    </row>
    <row r="58040" spans="27:29" x14ac:dyDescent="0.25">
      <c r="AA58040"/>
      <c r="AB58040"/>
      <c r="AC58040"/>
    </row>
    <row r="58041" spans="27:29" x14ac:dyDescent="0.25">
      <c r="AA58041"/>
      <c r="AB58041"/>
      <c r="AC58041"/>
    </row>
    <row r="58042" spans="27:29" x14ac:dyDescent="0.25">
      <c r="AA58042"/>
      <c r="AB58042"/>
      <c r="AC58042"/>
    </row>
    <row r="58043" spans="27:29" x14ac:dyDescent="0.25">
      <c r="AA58043"/>
      <c r="AB58043"/>
      <c r="AC58043"/>
    </row>
    <row r="58044" spans="27:29" x14ac:dyDescent="0.25">
      <c r="AA58044"/>
      <c r="AB58044"/>
      <c r="AC58044"/>
    </row>
    <row r="58045" spans="27:29" x14ac:dyDescent="0.25">
      <c r="AA58045"/>
      <c r="AB58045"/>
      <c r="AC58045"/>
    </row>
    <row r="58046" spans="27:29" x14ac:dyDescent="0.25">
      <c r="AA58046"/>
      <c r="AB58046"/>
      <c r="AC58046"/>
    </row>
    <row r="58047" spans="27:29" x14ac:dyDescent="0.25">
      <c r="AA58047"/>
      <c r="AB58047"/>
      <c r="AC58047"/>
    </row>
    <row r="58048" spans="27:29" x14ac:dyDescent="0.25">
      <c r="AA58048"/>
      <c r="AB58048"/>
      <c r="AC58048"/>
    </row>
    <row r="58049" spans="27:29" x14ac:dyDescent="0.25">
      <c r="AA58049"/>
      <c r="AB58049"/>
      <c r="AC58049"/>
    </row>
    <row r="58050" spans="27:29" x14ac:dyDescent="0.25">
      <c r="AA58050"/>
      <c r="AB58050"/>
      <c r="AC58050"/>
    </row>
    <row r="58051" spans="27:29" x14ac:dyDescent="0.25">
      <c r="AA58051"/>
      <c r="AB58051"/>
      <c r="AC58051"/>
    </row>
    <row r="58052" spans="27:29" x14ac:dyDescent="0.25">
      <c r="AA58052"/>
      <c r="AB58052"/>
      <c r="AC58052"/>
    </row>
    <row r="58053" spans="27:29" x14ac:dyDescent="0.25">
      <c r="AA58053"/>
      <c r="AB58053"/>
      <c r="AC58053"/>
    </row>
    <row r="58054" spans="27:29" x14ac:dyDescent="0.25">
      <c r="AA58054"/>
      <c r="AB58054"/>
      <c r="AC58054"/>
    </row>
    <row r="58055" spans="27:29" x14ac:dyDescent="0.25">
      <c r="AA58055"/>
      <c r="AB58055"/>
      <c r="AC58055"/>
    </row>
    <row r="58056" spans="27:29" x14ac:dyDescent="0.25">
      <c r="AA58056"/>
      <c r="AB58056"/>
      <c r="AC58056"/>
    </row>
    <row r="58057" spans="27:29" x14ac:dyDescent="0.25">
      <c r="AA58057"/>
      <c r="AB58057"/>
      <c r="AC58057"/>
    </row>
    <row r="58058" spans="27:29" x14ac:dyDescent="0.25">
      <c r="AA58058"/>
      <c r="AB58058"/>
      <c r="AC58058"/>
    </row>
    <row r="58059" spans="27:29" x14ac:dyDescent="0.25">
      <c r="AA58059"/>
      <c r="AB58059"/>
      <c r="AC58059"/>
    </row>
    <row r="58060" spans="27:29" x14ac:dyDescent="0.25">
      <c r="AA58060"/>
      <c r="AB58060"/>
      <c r="AC58060"/>
    </row>
    <row r="58061" spans="27:29" x14ac:dyDescent="0.25">
      <c r="AA58061"/>
      <c r="AB58061"/>
      <c r="AC58061"/>
    </row>
    <row r="58062" spans="27:29" x14ac:dyDescent="0.25">
      <c r="AA58062"/>
      <c r="AB58062"/>
      <c r="AC58062"/>
    </row>
    <row r="58063" spans="27:29" x14ac:dyDescent="0.25">
      <c r="AA58063"/>
      <c r="AB58063"/>
      <c r="AC58063"/>
    </row>
    <row r="58064" spans="27:29" x14ac:dyDescent="0.25">
      <c r="AA58064"/>
      <c r="AB58064"/>
      <c r="AC58064"/>
    </row>
    <row r="58065" spans="27:29" x14ac:dyDescent="0.25">
      <c r="AA58065"/>
      <c r="AB58065"/>
      <c r="AC58065"/>
    </row>
    <row r="58066" spans="27:29" x14ac:dyDescent="0.25">
      <c r="AA58066"/>
      <c r="AB58066"/>
      <c r="AC58066"/>
    </row>
    <row r="58067" spans="27:29" x14ac:dyDescent="0.25">
      <c r="AA58067"/>
      <c r="AB58067"/>
      <c r="AC58067"/>
    </row>
    <row r="58068" spans="27:29" x14ac:dyDescent="0.25">
      <c r="AA58068"/>
      <c r="AB58068"/>
      <c r="AC58068"/>
    </row>
    <row r="58069" spans="27:29" x14ac:dyDescent="0.25">
      <c r="AA58069"/>
      <c r="AB58069"/>
      <c r="AC58069"/>
    </row>
    <row r="58070" spans="27:29" x14ac:dyDescent="0.25">
      <c r="AA58070"/>
      <c r="AB58070"/>
      <c r="AC58070"/>
    </row>
    <row r="58071" spans="27:29" x14ac:dyDescent="0.25">
      <c r="AA58071"/>
      <c r="AB58071"/>
      <c r="AC58071"/>
    </row>
    <row r="58072" spans="27:29" x14ac:dyDescent="0.25">
      <c r="AA58072"/>
      <c r="AB58072"/>
      <c r="AC58072"/>
    </row>
    <row r="58073" spans="27:29" x14ac:dyDescent="0.25">
      <c r="AA58073"/>
      <c r="AB58073"/>
      <c r="AC58073"/>
    </row>
    <row r="58074" spans="27:29" x14ac:dyDescent="0.25">
      <c r="AA58074"/>
      <c r="AB58074"/>
      <c r="AC58074"/>
    </row>
    <row r="58075" spans="27:29" x14ac:dyDescent="0.25">
      <c r="AA58075"/>
      <c r="AB58075"/>
      <c r="AC58075"/>
    </row>
    <row r="58076" spans="27:29" x14ac:dyDescent="0.25">
      <c r="AA58076"/>
      <c r="AB58076"/>
      <c r="AC58076"/>
    </row>
    <row r="58077" spans="27:29" x14ac:dyDescent="0.25">
      <c r="AA58077"/>
      <c r="AB58077"/>
      <c r="AC58077"/>
    </row>
    <row r="58078" spans="27:29" x14ac:dyDescent="0.25">
      <c r="AA58078"/>
      <c r="AB58078"/>
      <c r="AC58078"/>
    </row>
    <row r="58079" spans="27:29" x14ac:dyDescent="0.25">
      <c r="AA58079"/>
      <c r="AB58079"/>
      <c r="AC58079"/>
    </row>
    <row r="58080" spans="27:29" x14ac:dyDescent="0.25">
      <c r="AA58080"/>
      <c r="AB58080"/>
      <c r="AC58080"/>
    </row>
    <row r="58081" spans="27:29" x14ac:dyDescent="0.25">
      <c r="AA58081"/>
      <c r="AB58081"/>
      <c r="AC58081"/>
    </row>
    <row r="58082" spans="27:29" x14ac:dyDescent="0.25">
      <c r="AA58082"/>
      <c r="AB58082"/>
      <c r="AC58082"/>
    </row>
    <row r="58083" spans="27:29" x14ac:dyDescent="0.25">
      <c r="AA58083"/>
      <c r="AB58083"/>
      <c r="AC58083"/>
    </row>
    <row r="58084" spans="27:29" x14ac:dyDescent="0.25">
      <c r="AA58084"/>
      <c r="AB58084"/>
      <c r="AC58084"/>
    </row>
    <row r="58085" spans="27:29" x14ac:dyDescent="0.25">
      <c r="AA58085"/>
      <c r="AB58085"/>
      <c r="AC58085"/>
    </row>
    <row r="58086" spans="27:29" x14ac:dyDescent="0.25">
      <c r="AA58086"/>
      <c r="AB58086"/>
      <c r="AC58086"/>
    </row>
    <row r="58087" spans="27:29" x14ac:dyDescent="0.25">
      <c r="AA58087"/>
      <c r="AB58087"/>
      <c r="AC58087"/>
    </row>
    <row r="58088" spans="27:29" x14ac:dyDescent="0.25">
      <c r="AA58088"/>
      <c r="AB58088"/>
      <c r="AC58088"/>
    </row>
    <row r="58089" spans="27:29" x14ac:dyDescent="0.25">
      <c r="AA58089"/>
      <c r="AB58089"/>
      <c r="AC58089"/>
    </row>
    <row r="58090" spans="27:29" x14ac:dyDescent="0.25">
      <c r="AA58090"/>
      <c r="AB58090"/>
      <c r="AC58090"/>
    </row>
    <row r="58091" spans="27:29" x14ac:dyDescent="0.25">
      <c r="AA58091"/>
      <c r="AB58091"/>
      <c r="AC58091"/>
    </row>
    <row r="58092" spans="27:29" x14ac:dyDescent="0.25">
      <c r="AA58092"/>
      <c r="AB58092"/>
      <c r="AC58092"/>
    </row>
    <row r="58093" spans="27:29" x14ac:dyDescent="0.25">
      <c r="AA58093"/>
      <c r="AB58093"/>
      <c r="AC58093"/>
    </row>
    <row r="58094" spans="27:29" x14ac:dyDescent="0.25">
      <c r="AA58094"/>
      <c r="AB58094"/>
      <c r="AC58094"/>
    </row>
    <row r="58095" spans="27:29" x14ac:dyDescent="0.25">
      <c r="AA58095"/>
      <c r="AB58095"/>
      <c r="AC58095"/>
    </row>
    <row r="58096" spans="27:29" x14ac:dyDescent="0.25">
      <c r="AA58096"/>
      <c r="AB58096"/>
      <c r="AC58096"/>
    </row>
    <row r="58097" spans="27:29" x14ac:dyDescent="0.25">
      <c r="AA58097"/>
      <c r="AB58097"/>
      <c r="AC58097"/>
    </row>
    <row r="58098" spans="27:29" x14ac:dyDescent="0.25">
      <c r="AA58098"/>
      <c r="AB58098"/>
      <c r="AC58098"/>
    </row>
    <row r="58099" spans="27:29" x14ac:dyDescent="0.25">
      <c r="AA58099"/>
      <c r="AB58099"/>
      <c r="AC58099"/>
    </row>
    <row r="58100" spans="27:29" x14ac:dyDescent="0.25">
      <c r="AA58100"/>
      <c r="AB58100"/>
      <c r="AC58100"/>
    </row>
    <row r="58101" spans="27:29" x14ac:dyDescent="0.25">
      <c r="AA58101"/>
      <c r="AB58101"/>
      <c r="AC58101"/>
    </row>
    <row r="58102" spans="27:29" x14ac:dyDescent="0.25">
      <c r="AA58102"/>
      <c r="AB58102"/>
      <c r="AC58102"/>
    </row>
    <row r="58103" spans="27:29" x14ac:dyDescent="0.25">
      <c r="AA58103"/>
      <c r="AB58103"/>
      <c r="AC58103"/>
    </row>
    <row r="58104" spans="27:29" x14ac:dyDescent="0.25">
      <c r="AA58104"/>
      <c r="AB58104"/>
      <c r="AC58104"/>
    </row>
    <row r="58105" spans="27:29" x14ac:dyDescent="0.25">
      <c r="AA58105"/>
      <c r="AB58105"/>
      <c r="AC58105"/>
    </row>
    <row r="58106" spans="27:29" x14ac:dyDescent="0.25">
      <c r="AA58106"/>
      <c r="AB58106"/>
      <c r="AC58106"/>
    </row>
    <row r="58107" spans="27:29" x14ac:dyDescent="0.25">
      <c r="AA58107"/>
      <c r="AB58107"/>
      <c r="AC58107"/>
    </row>
    <row r="58108" spans="27:29" x14ac:dyDescent="0.25">
      <c r="AA58108"/>
      <c r="AB58108"/>
      <c r="AC58108"/>
    </row>
    <row r="58109" spans="27:29" x14ac:dyDescent="0.25">
      <c r="AA58109"/>
      <c r="AB58109"/>
      <c r="AC58109"/>
    </row>
    <row r="58110" spans="27:29" x14ac:dyDescent="0.25">
      <c r="AA58110"/>
      <c r="AB58110"/>
      <c r="AC58110"/>
    </row>
    <row r="58111" spans="27:29" x14ac:dyDescent="0.25">
      <c r="AA58111"/>
      <c r="AB58111"/>
      <c r="AC58111"/>
    </row>
    <row r="58112" spans="27:29" x14ac:dyDescent="0.25">
      <c r="AA58112"/>
      <c r="AB58112"/>
      <c r="AC58112"/>
    </row>
    <row r="58113" spans="27:29" x14ac:dyDescent="0.25">
      <c r="AA58113"/>
      <c r="AB58113"/>
      <c r="AC58113"/>
    </row>
    <row r="58114" spans="27:29" x14ac:dyDescent="0.25">
      <c r="AA58114"/>
      <c r="AB58114"/>
      <c r="AC58114"/>
    </row>
    <row r="58115" spans="27:29" x14ac:dyDescent="0.25">
      <c r="AA58115"/>
      <c r="AB58115"/>
      <c r="AC58115"/>
    </row>
    <row r="58116" spans="27:29" x14ac:dyDescent="0.25">
      <c r="AA58116"/>
      <c r="AB58116"/>
      <c r="AC58116"/>
    </row>
    <row r="58117" spans="27:29" x14ac:dyDescent="0.25">
      <c r="AA58117"/>
      <c r="AB58117"/>
      <c r="AC58117"/>
    </row>
    <row r="58118" spans="27:29" x14ac:dyDescent="0.25">
      <c r="AA58118"/>
      <c r="AB58118"/>
      <c r="AC58118"/>
    </row>
    <row r="58119" spans="27:29" x14ac:dyDescent="0.25">
      <c r="AA58119"/>
      <c r="AB58119"/>
      <c r="AC58119"/>
    </row>
    <row r="58120" spans="27:29" x14ac:dyDescent="0.25">
      <c r="AA58120"/>
      <c r="AB58120"/>
      <c r="AC58120"/>
    </row>
    <row r="58121" spans="27:29" x14ac:dyDescent="0.25">
      <c r="AA58121"/>
      <c r="AB58121"/>
      <c r="AC58121"/>
    </row>
    <row r="58122" spans="27:29" x14ac:dyDescent="0.25">
      <c r="AA58122"/>
      <c r="AB58122"/>
      <c r="AC58122"/>
    </row>
    <row r="58123" spans="27:29" x14ac:dyDescent="0.25">
      <c r="AA58123"/>
      <c r="AB58123"/>
      <c r="AC58123"/>
    </row>
    <row r="58124" spans="27:29" x14ac:dyDescent="0.25">
      <c r="AA58124"/>
      <c r="AB58124"/>
      <c r="AC58124"/>
    </row>
    <row r="58125" spans="27:29" x14ac:dyDescent="0.25">
      <c r="AA58125"/>
      <c r="AB58125"/>
      <c r="AC58125"/>
    </row>
    <row r="58126" spans="27:29" x14ac:dyDescent="0.25">
      <c r="AA58126"/>
      <c r="AB58126"/>
      <c r="AC58126"/>
    </row>
    <row r="58127" spans="27:29" x14ac:dyDescent="0.25">
      <c r="AA58127"/>
      <c r="AB58127"/>
      <c r="AC58127"/>
    </row>
    <row r="58128" spans="27:29" x14ac:dyDescent="0.25">
      <c r="AA58128"/>
      <c r="AB58128"/>
      <c r="AC58128"/>
    </row>
    <row r="58129" spans="27:29" x14ac:dyDescent="0.25">
      <c r="AA58129"/>
      <c r="AB58129"/>
      <c r="AC58129"/>
    </row>
    <row r="58130" spans="27:29" x14ac:dyDescent="0.25">
      <c r="AA58130"/>
      <c r="AB58130"/>
      <c r="AC58130"/>
    </row>
    <row r="58131" spans="27:29" x14ac:dyDescent="0.25">
      <c r="AA58131"/>
      <c r="AB58131"/>
      <c r="AC58131"/>
    </row>
    <row r="58132" spans="27:29" x14ac:dyDescent="0.25">
      <c r="AA58132"/>
      <c r="AB58132"/>
      <c r="AC58132"/>
    </row>
    <row r="58133" spans="27:29" x14ac:dyDescent="0.25">
      <c r="AA58133"/>
      <c r="AB58133"/>
      <c r="AC58133"/>
    </row>
    <row r="58134" spans="27:29" x14ac:dyDescent="0.25">
      <c r="AA58134"/>
      <c r="AB58134"/>
      <c r="AC58134"/>
    </row>
    <row r="58135" spans="27:29" x14ac:dyDescent="0.25">
      <c r="AA58135"/>
      <c r="AB58135"/>
      <c r="AC58135"/>
    </row>
    <row r="58136" spans="27:29" x14ac:dyDescent="0.25">
      <c r="AA58136"/>
      <c r="AB58136"/>
      <c r="AC58136"/>
    </row>
    <row r="58137" spans="27:29" x14ac:dyDescent="0.25">
      <c r="AA58137"/>
      <c r="AB58137"/>
      <c r="AC58137"/>
    </row>
    <row r="58138" spans="27:29" x14ac:dyDescent="0.25">
      <c r="AA58138"/>
      <c r="AB58138"/>
      <c r="AC58138"/>
    </row>
    <row r="58139" spans="27:29" x14ac:dyDescent="0.25">
      <c r="AA58139"/>
      <c r="AB58139"/>
      <c r="AC58139"/>
    </row>
    <row r="58140" spans="27:29" x14ac:dyDescent="0.25">
      <c r="AA58140"/>
      <c r="AB58140"/>
      <c r="AC58140"/>
    </row>
    <row r="58141" spans="27:29" x14ac:dyDescent="0.25">
      <c r="AA58141"/>
      <c r="AB58141"/>
      <c r="AC58141"/>
    </row>
    <row r="58142" spans="27:29" x14ac:dyDescent="0.25">
      <c r="AA58142"/>
      <c r="AB58142"/>
      <c r="AC58142"/>
    </row>
    <row r="58143" spans="27:29" x14ac:dyDescent="0.25">
      <c r="AA58143"/>
      <c r="AB58143"/>
      <c r="AC58143"/>
    </row>
    <row r="58144" spans="27:29" x14ac:dyDescent="0.25">
      <c r="AA58144"/>
      <c r="AB58144"/>
      <c r="AC58144"/>
    </row>
    <row r="58145" spans="27:29" x14ac:dyDescent="0.25">
      <c r="AA58145"/>
      <c r="AB58145"/>
      <c r="AC58145"/>
    </row>
    <row r="58146" spans="27:29" x14ac:dyDescent="0.25">
      <c r="AA58146"/>
      <c r="AB58146"/>
      <c r="AC58146"/>
    </row>
    <row r="58147" spans="27:29" x14ac:dyDescent="0.25">
      <c r="AA58147"/>
      <c r="AB58147"/>
      <c r="AC58147"/>
    </row>
    <row r="58148" spans="27:29" x14ac:dyDescent="0.25">
      <c r="AA58148"/>
      <c r="AB58148"/>
      <c r="AC58148"/>
    </row>
    <row r="58149" spans="27:29" x14ac:dyDescent="0.25">
      <c r="AA58149"/>
      <c r="AB58149"/>
      <c r="AC58149"/>
    </row>
    <row r="58150" spans="27:29" x14ac:dyDescent="0.25">
      <c r="AA58150"/>
      <c r="AB58150"/>
      <c r="AC58150"/>
    </row>
    <row r="58151" spans="27:29" x14ac:dyDescent="0.25">
      <c r="AA58151"/>
      <c r="AB58151"/>
      <c r="AC58151"/>
    </row>
    <row r="58152" spans="27:29" x14ac:dyDescent="0.25">
      <c r="AA58152"/>
      <c r="AB58152"/>
      <c r="AC58152"/>
    </row>
    <row r="58153" spans="27:29" x14ac:dyDescent="0.25">
      <c r="AA58153"/>
      <c r="AB58153"/>
      <c r="AC58153"/>
    </row>
    <row r="58154" spans="27:29" x14ac:dyDescent="0.25">
      <c r="AA58154"/>
      <c r="AB58154"/>
      <c r="AC58154"/>
    </row>
    <row r="58155" spans="27:29" x14ac:dyDescent="0.25">
      <c r="AA58155"/>
      <c r="AB58155"/>
      <c r="AC58155"/>
    </row>
    <row r="58156" spans="27:29" x14ac:dyDescent="0.25">
      <c r="AA58156"/>
      <c r="AB58156"/>
      <c r="AC58156"/>
    </row>
    <row r="58157" spans="27:29" x14ac:dyDescent="0.25">
      <c r="AA58157"/>
      <c r="AB58157"/>
      <c r="AC58157"/>
    </row>
    <row r="58158" spans="27:29" x14ac:dyDescent="0.25">
      <c r="AA58158"/>
      <c r="AB58158"/>
      <c r="AC58158"/>
    </row>
    <row r="58159" spans="27:29" x14ac:dyDescent="0.25">
      <c r="AA58159"/>
      <c r="AB58159"/>
      <c r="AC58159"/>
    </row>
    <row r="58160" spans="27:29" x14ac:dyDescent="0.25">
      <c r="AA58160"/>
      <c r="AB58160"/>
      <c r="AC58160"/>
    </row>
    <row r="58161" spans="27:29" x14ac:dyDescent="0.25">
      <c r="AA58161"/>
      <c r="AB58161"/>
      <c r="AC58161"/>
    </row>
    <row r="58162" spans="27:29" x14ac:dyDescent="0.25">
      <c r="AA58162"/>
      <c r="AB58162"/>
      <c r="AC58162"/>
    </row>
    <row r="58163" spans="27:29" x14ac:dyDescent="0.25">
      <c r="AA58163"/>
      <c r="AB58163"/>
      <c r="AC58163"/>
    </row>
    <row r="58164" spans="27:29" x14ac:dyDescent="0.25">
      <c r="AA58164"/>
      <c r="AB58164"/>
      <c r="AC58164"/>
    </row>
    <row r="58165" spans="27:29" x14ac:dyDescent="0.25">
      <c r="AA58165"/>
      <c r="AB58165"/>
      <c r="AC58165"/>
    </row>
    <row r="58166" spans="27:29" x14ac:dyDescent="0.25">
      <c r="AA58166"/>
      <c r="AB58166"/>
      <c r="AC58166"/>
    </row>
    <row r="58167" spans="27:29" x14ac:dyDescent="0.25">
      <c r="AA58167"/>
      <c r="AB58167"/>
      <c r="AC58167"/>
    </row>
    <row r="58168" spans="27:29" x14ac:dyDescent="0.25">
      <c r="AA58168"/>
      <c r="AB58168"/>
      <c r="AC58168"/>
    </row>
    <row r="58169" spans="27:29" x14ac:dyDescent="0.25">
      <c r="AA58169"/>
      <c r="AB58169"/>
      <c r="AC58169"/>
    </row>
    <row r="58170" spans="27:29" x14ac:dyDescent="0.25">
      <c r="AA58170"/>
      <c r="AB58170"/>
      <c r="AC58170"/>
    </row>
    <row r="58171" spans="27:29" x14ac:dyDescent="0.25">
      <c r="AA58171"/>
      <c r="AB58171"/>
      <c r="AC58171"/>
    </row>
    <row r="58172" spans="27:29" x14ac:dyDescent="0.25">
      <c r="AA58172"/>
      <c r="AB58172"/>
      <c r="AC58172"/>
    </row>
    <row r="58173" spans="27:29" x14ac:dyDescent="0.25">
      <c r="AA58173"/>
      <c r="AB58173"/>
      <c r="AC58173"/>
    </row>
    <row r="58174" spans="27:29" x14ac:dyDescent="0.25">
      <c r="AA58174"/>
      <c r="AB58174"/>
      <c r="AC58174"/>
    </row>
    <row r="58175" spans="27:29" x14ac:dyDescent="0.25">
      <c r="AA58175"/>
      <c r="AB58175"/>
      <c r="AC58175"/>
    </row>
    <row r="58176" spans="27:29" x14ac:dyDescent="0.25">
      <c r="AA58176"/>
      <c r="AB58176"/>
      <c r="AC58176"/>
    </row>
    <row r="58177" spans="27:29" x14ac:dyDescent="0.25">
      <c r="AA58177"/>
      <c r="AB58177"/>
      <c r="AC58177"/>
    </row>
    <row r="58178" spans="27:29" x14ac:dyDescent="0.25">
      <c r="AA58178"/>
      <c r="AB58178"/>
      <c r="AC58178"/>
    </row>
    <row r="58179" spans="27:29" x14ac:dyDescent="0.25">
      <c r="AA58179"/>
      <c r="AB58179"/>
      <c r="AC58179"/>
    </row>
    <row r="58180" spans="27:29" x14ac:dyDescent="0.25">
      <c r="AA58180"/>
      <c r="AB58180"/>
      <c r="AC58180"/>
    </row>
    <row r="58181" spans="27:29" x14ac:dyDescent="0.25">
      <c r="AA58181"/>
      <c r="AB58181"/>
      <c r="AC58181"/>
    </row>
    <row r="58182" spans="27:29" x14ac:dyDescent="0.25">
      <c r="AA58182"/>
      <c r="AB58182"/>
      <c r="AC58182"/>
    </row>
    <row r="58183" spans="27:29" x14ac:dyDescent="0.25">
      <c r="AA58183"/>
      <c r="AB58183"/>
      <c r="AC58183"/>
    </row>
    <row r="58184" spans="27:29" x14ac:dyDescent="0.25">
      <c r="AA58184"/>
      <c r="AB58184"/>
      <c r="AC58184"/>
    </row>
    <row r="58185" spans="27:29" x14ac:dyDescent="0.25">
      <c r="AA58185"/>
      <c r="AB58185"/>
      <c r="AC58185"/>
    </row>
    <row r="58186" spans="27:29" x14ac:dyDescent="0.25">
      <c r="AA58186"/>
      <c r="AB58186"/>
      <c r="AC58186"/>
    </row>
    <row r="58187" spans="27:29" x14ac:dyDescent="0.25">
      <c r="AA58187"/>
      <c r="AB58187"/>
      <c r="AC58187"/>
    </row>
    <row r="58188" spans="27:29" x14ac:dyDescent="0.25">
      <c r="AA58188"/>
      <c r="AB58188"/>
      <c r="AC58188"/>
    </row>
    <row r="58189" spans="27:29" x14ac:dyDescent="0.25">
      <c r="AA58189"/>
      <c r="AB58189"/>
      <c r="AC58189"/>
    </row>
    <row r="58190" spans="27:29" x14ac:dyDescent="0.25">
      <c r="AA58190"/>
      <c r="AB58190"/>
      <c r="AC58190"/>
    </row>
    <row r="58191" spans="27:29" x14ac:dyDescent="0.25">
      <c r="AA58191"/>
      <c r="AB58191"/>
      <c r="AC58191"/>
    </row>
    <row r="58192" spans="27:29" x14ac:dyDescent="0.25">
      <c r="AA58192"/>
      <c r="AB58192"/>
      <c r="AC58192"/>
    </row>
    <row r="58193" spans="27:29" x14ac:dyDescent="0.25">
      <c r="AA58193"/>
      <c r="AB58193"/>
      <c r="AC58193"/>
    </row>
    <row r="58194" spans="27:29" x14ac:dyDescent="0.25">
      <c r="AA58194"/>
      <c r="AB58194"/>
      <c r="AC58194"/>
    </row>
    <row r="58195" spans="27:29" x14ac:dyDescent="0.25">
      <c r="AA58195"/>
      <c r="AB58195"/>
      <c r="AC58195"/>
    </row>
    <row r="58196" spans="27:29" x14ac:dyDescent="0.25">
      <c r="AA58196"/>
      <c r="AB58196"/>
      <c r="AC58196"/>
    </row>
    <row r="58197" spans="27:29" x14ac:dyDescent="0.25">
      <c r="AA58197"/>
      <c r="AB58197"/>
      <c r="AC58197"/>
    </row>
    <row r="58198" spans="27:29" x14ac:dyDescent="0.25">
      <c r="AA58198"/>
      <c r="AB58198"/>
      <c r="AC58198"/>
    </row>
    <row r="58199" spans="27:29" x14ac:dyDescent="0.25">
      <c r="AA58199"/>
      <c r="AB58199"/>
      <c r="AC58199"/>
    </row>
    <row r="58200" spans="27:29" x14ac:dyDescent="0.25">
      <c r="AA58200"/>
      <c r="AB58200"/>
      <c r="AC58200"/>
    </row>
    <row r="58201" spans="27:29" x14ac:dyDescent="0.25">
      <c r="AA58201"/>
      <c r="AB58201"/>
      <c r="AC58201"/>
    </row>
    <row r="58202" spans="27:29" x14ac:dyDescent="0.25">
      <c r="AA58202"/>
      <c r="AB58202"/>
      <c r="AC58202"/>
    </row>
    <row r="58203" spans="27:29" x14ac:dyDescent="0.25">
      <c r="AA58203"/>
      <c r="AB58203"/>
      <c r="AC58203"/>
    </row>
    <row r="58204" spans="27:29" x14ac:dyDescent="0.25">
      <c r="AA58204"/>
      <c r="AB58204"/>
      <c r="AC58204"/>
    </row>
    <row r="58205" spans="27:29" x14ac:dyDescent="0.25">
      <c r="AA58205"/>
      <c r="AB58205"/>
      <c r="AC58205"/>
    </row>
    <row r="58206" spans="27:29" x14ac:dyDescent="0.25">
      <c r="AA58206"/>
      <c r="AB58206"/>
      <c r="AC58206"/>
    </row>
    <row r="58207" spans="27:29" x14ac:dyDescent="0.25">
      <c r="AA58207"/>
      <c r="AB58207"/>
      <c r="AC58207"/>
    </row>
    <row r="58208" spans="27:29" x14ac:dyDescent="0.25">
      <c r="AA58208"/>
      <c r="AB58208"/>
      <c r="AC58208"/>
    </row>
    <row r="58209" spans="27:29" x14ac:dyDescent="0.25">
      <c r="AA58209"/>
      <c r="AB58209"/>
      <c r="AC58209"/>
    </row>
    <row r="58210" spans="27:29" x14ac:dyDescent="0.25">
      <c r="AA58210"/>
      <c r="AB58210"/>
      <c r="AC58210"/>
    </row>
    <row r="58211" spans="27:29" x14ac:dyDescent="0.25">
      <c r="AA58211"/>
      <c r="AB58211"/>
      <c r="AC58211"/>
    </row>
    <row r="58212" spans="27:29" x14ac:dyDescent="0.25">
      <c r="AA58212"/>
      <c r="AB58212"/>
      <c r="AC58212"/>
    </row>
    <row r="58213" spans="27:29" x14ac:dyDescent="0.25">
      <c r="AA58213"/>
      <c r="AB58213"/>
      <c r="AC58213"/>
    </row>
    <row r="58214" spans="27:29" x14ac:dyDescent="0.25">
      <c r="AA58214"/>
      <c r="AB58214"/>
      <c r="AC58214"/>
    </row>
    <row r="58215" spans="27:29" x14ac:dyDescent="0.25">
      <c r="AA58215"/>
      <c r="AB58215"/>
      <c r="AC58215"/>
    </row>
    <row r="58216" spans="27:29" x14ac:dyDescent="0.25">
      <c r="AA58216"/>
      <c r="AB58216"/>
      <c r="AC58216"/>
    </row>
    <row r="58217" spans="27:29" x14ac:dyDescent="0.25">
      <c r="AA58217"/>
      <c r="AB58217"/>
      <c r="AC58217"/>
    </row>
    <row r="58218" spans="27:29" x14ac:dyDescent="0.25">
      <c r="AA58218"/>
      <c r="AB58218"/>
      <c r="AC58218"/>
    </row>
    <row r="58219" spans="27:29" x14ac:dyDescent="0.25">
      <c r="AA58219"/>
      <c r="AB58219"/>
      <c r="AC58219"/>
    </row>
    <row r="58220" spans="27:29" x14ac:dyDescent="0.25">
      <c r="AA58220"/>
      <c r="AB58220"/>
      <c r="AC58220"/>
    </row>
    <row r="58221" spans="27:29" x14ac:dyDescent="0.25">
      <c r="AA58221"/>
      <c r="AB58221"/>
      <c r="AC58221"/>
    </row>
    <row r="58222" spans="27:29" x14ac:dyDescent="0.25">
      <c r="AA58222"/>
      <c r="AB58222"/>
      <c r="AC58222"/>
    </row>
    <row r="58223" spans="27:29" x14ac:dyDescent="0.25">
      <c r="AA58223"/>
      <c r="AB58223"/>
      <c r="AC58223"/>
    </row>
    <row r="58224" spans="27:29" x14ac:dyDescent="0.25">
      <c r="AA58224"/>
      <c r="AB58224"/>
      <c r="AC58224"/>
    </row>
    <row r="58225" spans="27:29" x14ac:dyDescent="0.25">
      <c r="AA58225"/>
      <c r="AB58225"/>
      <c r="AC58225"/>
    </row>
    <row r="58226" spans="27:29" x14ac:dyDescent="0.25">
      <c r="AA58226"/>
      <c r="AB58226"/>
      <c r="AC58226"/>
    </row>
    <row r="58227" spans="27:29" x14ac:dyDescent="0.25">
      <c r="AA58227"/>
      <c r="AB58227"/>
      <c r="AC58227"/>
    </row>
    <row r="58228" spans="27:29" x14ac:dyDescent="0.25">
      <c r="AA58228"/>
      <c r="AB58228"/>
      <c r="AC58228"/>
    </row>
    <row r="58229" spans="27:29" x14ac:dyDescent="0.25">
      <c r="AA58229"/>
      <c r="AB58229"/>
      <c r="AC58229"/>
    </row>
    <row r="58230" spans="27:29" x14ac:dyDescent="0.25">
      <c r="AA58230"/>
      <c r="AB58230"/>
      <c r="AC58230"/>
    </row>
    <row r="58231" spans="27:29" x14ac:dyDescent="0.25">
      <c r="AA58231"/>
      <c r="AB58231"/>
      <c r="AC58231"/>
    </row>
    <row r="58232" spans="27:29" x14ac:dyDescent="0.25">
      <c r="AA58232"/>
      <c r="AB58232"/>
      <c r="AC58232"/>
    </row>
    <row r="58233" spans="27:29" x14ac:dyDescent="0.25">
      <c r="AA58233"/>
      <c r="AB58233"/>
      <c r="AC58233"/>
    </row>
    <row r="58234" spans="27:29" x14ac:dyDescent="0.25">
      <c r="AA58234"/>
      <c r="AB58234"/>
      <c r="AC58234"/>
    </row>
    <row r="58235" spans="27:29" x14ac:dyDescent="0.25">
      <c r="AA58235"/>
      <c r="AB58235"/>
      <c r="AC58235"/>
    </row>
    <row r="58236" spans="27:29" x14ac:dyDescent="0.25">
      <c r="AA58236"/>
      <c r="AB58236"/>
      <c r="AC58236"/>
    </row>
    <row r="58237" spans="27:29" x14ac:dyDescent="0.25">
      <c r="AA58237"/>
      <c r="AB58237"/>
      <c r="AC58237"/>
    </row>
    <row r="58238" spans="27:29" x14ac:dyDescent="0.25">
      <c r="AA58238"/>
      <c r="AB58238"/>
      <c r="AC58238"/>
    </row>
    <row r="58239" spans="27:29" x14ac:dyDescent="0.25">
      <c r="AA58239"/>
      <c r="AB58239"/>
      <c r="AC58239"/>
    </row>
    <row r="58240" spans="27:29" x14ac:dyDescent="0.25">
      <c r="AA58240"/>
      <c r="AB58240"/>
      <c r="AC58240"/>
    </row>
    <row r="58241" spans="27:29" x14ac:dyDescent="0.25">
      <c r="AA58241"/>
      <c r="AB58241"/>
      <c r="AC58241"/>
    </row>
    <row r="58242" spans="27:29" x14ac:dyDescent="0.25">
      <c r="AA58242"/>
      <c r="AB58242"/>
      <c r="AC58242"/>
    </row>
    <row r="58243" spans="27:29" x14ac:dyDescent="0.25">
      <c r="AA58243"/>
      <c r="AB58243"/>
      <c r="AC58243"/>
    </row>
    <row r="58244" spans="27:29" x14ac:dyDescent="0.25">
      <c r="AA58244"/>
      <c r="AB58244"/>
      <c r="AC58244"/>
    </row>
    <row r="58245" spans="27:29" x14ac:dyDescent="0.25">
      <c r="AA58245"/>
      <c r="AB58245"/>
      <c r="AC58245"/>
    </row>
    <row r="58246" spans="27:29" x14ac:dyDescent="0.25">
      <c r="AA58246"/>
      <c r="AB58246"/>
      <c r="AC58246"/>
    </row>
    <row r="58247" spans="27:29" x14ac:dyDescent="0.25">
      <c r="AA58247"/>
      <c r="AB58247"/>
      <c r="AC58247"/>
    </row>
    <row r="58248" spans="27:29" x14ac:dyDescent="0.25">
      <c r="AA58248"/>
      <c r="AB58248"/>
      <c r="AC58248"/>
    </row>
    <row r="58249" spans="27:29" x14ac:dyDescent="0.25">
      <c r="AA58249"/>
      <c r="AB58249"/>
      <c r="AC58249"/>
    </row>
    <row r="58250" spans="27:29" x14ac:dyDescent="0.25">
      <c r="AA58250"/>
      <c r="AB58250"/>
      <c r="AC58250"/>
    </row>
    <row r="58251" spans="27:29" x14ac:dyDescent="0.25">
      <c r="AA58251"/>
      <c r="AB58251"/>
      <c r="AC58251"/>
    </row>
    <row r="58252" spans="27:29" x14ac:dyDescent="0.25">
      <c r="AA58252"/>
      <c r="AB58252"/>
      <c r="AC58252"/>
    </row>
    <row r="58253" spans="27:29" x14ac:dyDescent="0.25">
      <c r="AA58253"/>
      <c r="AB58253"/>
      <c r="AC58253"/>
    </row>
    <row r="58254" spans="27:29" x14ac:dyDescent="0.25">
      <c r="AA58254"/>
      <c r="AB58254"/>
      <c r="AC58254"/>
    </row>
    <row r="58255" spans="27:29" x14ac:dyDescent="0.25">
      <c r="AA58255"/>
      <c r="AB58255"/>
      <c r="AC58255"/>
    </row>
    <row r="58256" spans="27:29" x14ac:dyDescent="0.25">
      <c r="AA58256"/>
      <c r="AB58256"/>
      <c r="AC58256"/>
    </row>
    <row r="58257" spans="27:29" x14ac:dyDescent="0.25">
      <c r="AA58257"/>
      <c r="AB58257"/>
      <c r="AC58257"/>
    </row>
    <row r="58258" spans="27:29" x14ac:dyDescent="0.25">
      <c r="AA58258"/>
      <c r="AB58258"/>
      <c r="AC58258"/>
    </row>
    <row r="58259" spans="27:29" x14ac:dyDescent="0.25">
      <c r="AA58259"/>
      <c r="AB58259"/>
      <c r="AC58259"/>
    </row>
    <row r="58260" spans="27:29" x14ac:dyDescent="0.25">
      <c r="AA58260"/>
      <c r="AB58260"/>
      <c r="AC58260"/>
    </row>
    <row r="58261" spans="27:29" x14ac:dyDescent="0.25">
      <c r="AA58261"/>
      <c r="AB58261"/>
      <c r="AC58261"/>
    </row>
    <row r="58262" spans="27:29" x14ac:dyDescent="0.25">
      <c r="AA58262"/>
      <c r="AB58262"/>
      <c r="AC58262"/>
    </row>
    <row r="58263" spans="27:29" x14ac:dyDescent="0.25">
      <c r="AA58263"/>
      <c r="AB58263"/>
      <c r="AC58263"/>
    </row>
    <row r="58264" spans="27:29" x14ac:dyDescent="0.25">
      <c r="AA58264"/>
      <c r="AB58264"/>
      <c r="AC58264"/>
    </row>
    <row r="58265" spans="27:29" x14ac:dyDescent="0.25">
      <c r="AA58265"/>
      <c r="AB58265"/>
      <c r="AC58265"/>
    </row>
    <row r="58266" spans="27:29" x14ac:dyDescent="0.25">
      <c r="AA58266"/>
      <c r="AB58266"/>
      <c r="AC58266"/>
    </row>
    <row r="58267" spans="27:29" x14ac:dyDescent="0.25">
      <c r="AA58267"/>
      <c r="AB58267"/>
      <c r="AC58267"/>
    </row>
    <row r="58268" spans="27:29" x14ac:dyDescent="0.25">
      <c r="AA58268"/>
      <c r="AB58268"/>
      <c r="AC58268"/>
    </row>
    <row r="58269" spans="27:29" x14ac:dyDescent="0.25">
      <c r="AA58269"/>
      <c r="AB58269"/>
      <c r="AC58269"/>
    </row>
    <row r="58270" spans="27:29" x14ac:dyDescent="0.25">
      <c r="AA58270"/>
      <c r="AB58270"/>
      <c r="AC58270"/>
    </row>
    <row r="58271" spans="27:29" x14ac:dyDescent="0.25">
      <c r="AA58271"/>
      <c r="AB58271"/>
      <c r="AC58271"/>
    </row>
    <row r="58272" spans="27:29" x14ac:dyDescent="0.25">
      <c r="AA58272"/>
      <c r="AB58272"/>
      <c r="AC58272"/>
    </row>
    <row r="58273" spans="27:29" x14ac:dyDescent="0.25">
      <c r="AA58273"/>
      <c r="AB58273"/>
      <c r="AC58273"/>
    </row>
    <row r="58274" spans="27:29" x14ac:dyDescent="0.25">
      <c r="AA58274"/>
      <c r="AB58274"/>
      <c r="AC58274"/>
    </row>
    <row r="58275" spans="27:29" x14ac:dyDescent="0.25">
      <c r="AA58275"/>
      <c r="AB58275"/>
      <c r="AC58275"/>
    </row>
    <row r="58276" spans="27:29" x14ac:dyDescent="0.25">
      <c r="AA58276"/>
      <c r="AB58276"/>
      <c r="AC58276"/>
    </row>
    <row r="58277" spans="27:29" x14ac:dyDescent="0.25">
      <c r="AA58277"/>
      <c r="AB58277"/>
      <c r="AC58277"/>
    </row>
    <row r="58278" spans="27:29" x14ac:dyDescent="0.25">
      <c r="AA58278"/>
      <c r="AB58278"/>
      <c r="AC58278"/>
    </row>
    <row r="58279" spans="27:29" x14ac:dyDescent="0.25">
      <c r="AA58279"/>
      <c r="AB58279"/>
      <c r="AC58279"/>
    </row>
    <row r="58280" spans="27:29" x14ac:dyDescent="0.25">
      <c r="AA58280"/>
      <c r="AB58280"/>
      <c r="AC58280"/>
    </row>
    <row r="58281" spans="27:29" x14ac:dyDescent="0.25">
      <c r="AA58281"/>
      <c r="AB58281"/>
      <c r="AC58281"/>
    </row>
    <row r="58282" spans="27:29" x14ac:dyDescent="0.25">
      <c r="AA58282"/>
      <c r="AB58282"/>
      <c r="AC58282"/>
    </row>
    <row r="58283" spans="27:29" x14ac:dyDescent="0.25">
      <c r="AA58283"/>
      <c r="AB58283"/>
      <c r="AC58283"/>
    </row>
    <row r="58284" spans="27:29" x14ac:dyDescent="0.25">
      <c r="AA58284"/>
      <c r="AB58284"/>
      <c r="AC58284"/>
    </row>
    <row r="58285" spans="27:29" x14ac:dyDescent="0.25">
      <c r="AA58285"/>
      <c r="AB58285"/>
      <c r="AC58285"/>
    </row>
    <row r="58286" spans="27:29" x14ac:dyDescent="0.25">
      <c r="AA58286"/>
      <c r="AB58286"/>
      <c r="AC58286"/>
    </row>
    <row r="58287" spans="27:29" x14ac:dyDescent="0.25">
      <c r="AA58287"/>
      <c r="AB58287"/>
      <c r="AC58287"/>
    </row>
    <row r="58288" spans="27:29" x14ac:dyDescent="0.25">
      <c r="AA58288"/>
      <c r="AB58288"/>
      <c r="AC58288"/>
    </row>
    <row r="58289" spans="27:29" x14ac:dyDescent="0.25">
      <c r="AA58289"/>
      <c r="AB58289"/>
      <c r="AC58289"/>
    </row>
    <row r="58290" spans="27:29" x14ac:dyDescent="0.25">
      <c r="AA58290"/>
      <c r="AB58290"/>
      <c r="AC58290"/>
    </row>
    <row r="58291" spans="27:29" x14ac:dyDescent="0.25">
      <c r="AA58291"/>
      <c r="AB58291"/>
      <c r="AC58291"/>
    </row>
    <row r="58292" spans="27:29" x14ac:dyDescent="0.25">
      <c r="AA58292"/>
      <c r="AB58292"/>
      <c r="AC58292"/>
    </row>
    <row r="58293" spans="27:29" x14ac:dyDescent="0.25">
      <c r="AA58293"/>
      <c r="AB58293"/>
      <c r="AC58293"/>
    </row>
    <row r="58294" spans="27:29" x14ac:dyDescent="0.25">
      <c r="AA58294"/>
      <c r="AB58294"/>
      <c r="AC58294"/>
    </row>
    <row r="58295" spans="27:29" x14ac:dyDescent="0.25">
      <c r="AA58295"/>
      <c r="AB58295"/>
      <c r="AC58295"/>
    </row>
    <row r="58296" spans="27:29" x14ac:dyDescent="0.25">
      <c r="AA58296"/>
      <c r="AB58296"/>
      <c r="AC58296"/>
    </row>
    <row r="58297" spans="27:29" x14ac:dyDescent="0.25">
      <c r="AA58297"/>
      <c r="AB58297"/>
      <c r="AC58297"/>
    </row>
    <row r="58298" spans="27:29" x14ac:dyDescent="0.25">
      <c r="AA58298"/>
      <c r="AB58298"/>
      <c r="AC58298"/>
    </row>
    <row r="58299" spans="27:29" x14ac:dyDescent="0.25">
      <c r="AA58299"/>
      <c r="AB58299"/>
      <c r="AC58299"/>
    </row>
    <row r="58300" spans="27:29" x14ac:dyDescent="0.25">
      <c r="AA58300"/>
      <c r="AB58300"/>
      <c r="AC58300"/>
    </row>
    <row r="58301" spans="27:29" x14ac:dyDescent="0.25">
      <c r="AA58301"/>
      <c r="AB58301"/>
      <c r="AC58301"/>
    </row>
    <row r="58302" spans="27:29" x14ac:dyDescent="0.25">
      <c r="AA58302"/>
      <c r="AB58302"/>
      <c r="AC58302"/>
    </row>
    <row r="58303" spans="27:29" x14ac:dyDescent="0.25">
      <c r="AA58303"/>
      <c r="AB58303"/>
      <c r="AC58303"/>
    </row>
    <row r="58304" spans="27:29" x14ac:dyDescent="0.25">
      <c r="AA58304"/>
      <c r="AB58304"/>
      <c r="AC58304"/>
    </row>
    <row r="58305" spans="27:29" x14ac:dyDescent="0.25">
      <c r="AA58305"/>
      <c r="AB58305"/>
      <c r="AC58305"/>
    </row>
    <row r="58306" spans="27:29" x14ac:dyDescent="0.25">
      <c r="AA58306"/>
      <c r="AB58306"/>
      <c r="AC58306"/>
    </row>
    <row r="58307" spans="27:29" x14ac:dyDescent="0.25">
      <c r="AA58307"/>
      <c r="AB58307"/>
      <c r="AC58307"/>
    </row>
    <row r="58308" spans="27:29" x14ac:dyDescent="0.25">
      <c r="AA58308"/>
      <c r="AB58308"/>
      <c r="AC58308"/>
    </row>
    <row r="58309" spans="27:29" x14ac:dyDescent="0.25">
      <c r="AA58309"/>
      <c r="AB58309"/>
      <c r="AC58309"/>
    </row>
    <row r="58310" spans="27:29" x14ac:dyDescent="0.25">
      <c r="AA58310"/>
      <c r="AB58310"/>
      <c r="AC58310"/>
    </row>
    <row r="58311" spans="27:29" x14ac:dyDescent="0.25">
      <c r="AA58311"/>
      <c r="AB58311"/>
      <c r="AC58311"/>
    </row>
    <row r="58312" spans="27:29" x14ac:dyDescent="0.25">
      <c r="AA58312"/>
      <c r="AB58312"/>
      <c r="AC58312"/>
    </row>
    <row r="58313" spans="27:29" x14ac:dyDescent="0.25">
      <c r="AA58313"/>
      <c r="AB58313"/>
      <c r="AC58313"/>
    </row>
    <row r="58314" spans="27:29" x14ac:dyDescent="0.25">
      <c r="AA58314"/>
      <c r="AB58314"/>
      <c r="AC58314"/>
    </row>
    <row r="58315" spans="27:29" x14ac:dyDescent="0.25">
      <c r="AA58315"/>
      <c r="AB58315"/>
      <c r="AC58315"/>
    </row>
    <row r="58316" spans="27:29" x14ac:dyDescent="0.25">
      <c r="AA58316"/>
      <c r="AB58316"/>
      <c r="AC58316"/>
    </row>
    <row r="58317" spans="27:29" x14ac:dyDescent="0.25">
      <c r="AA58317"/>
      <c r="AB58317"/>
      <c r="AC58317"/>
    </row>
    <row r="58318" spans="27:29" x14ac:dyDescent="0.25">
      <c r="AA58318"/>
      <c r="AB58318"/>
      <c r="AC58318"/>
    </row>
    <row r="58319" spans="27:29" x14ac:dyDescent="0.25">
      <c r="AA58319"/>
      <c r="AB58319"/>
      <c r="AC58319"/>
    </row>
    <row r="58320" spans="27:29" x14ac:dyDescent="0.25">
      <c r="AA58320"/>
      <c r="AB58320"/>
      <c r="AC58320"/>
    </row>
    <row r="58321" spans="27:29" x14ac:dyDescent="0.25">
      <c r="AA58321"/>
      <c r="AB58321"/>
      <c r="AC58321"/>
    </row>
    <row r="58322" spans="27:29" x14ac:dyDescent="0.25">
      <c r="AA58322"/>
      <c r="AB58322"/>
      <c r="AC58322"/>
    </row>
    <row r="58323" spans="27:29" x14ac:dyDescent="0.25">
      <c r="AA58323"/>
      <c r="AB58323"/>
      <c r="AC58323"/>
    </row>
    <row r="58324" spans="27:29" x14ac:dyDescent="0.25">
      <c r="AA58324"/>
      <c r="AB58324"/>
      <c r="AC58324"/>
    </row>
    <row r="58325" spans="27:29" x14ac:dyDescent="0.25">
      <c r="AA58325"/>
      <c r="AB58325"/>
      <c r="AC58325"/>
    </row>
    <row r="58326" spans="27:29" x14ac:dyDescent="0.25">
      <c r="AA58326"/>
      <c r="AB58326"/>
      <c r="AC58326"/>
    </row>
    <row r="58327" spans="27:29" x14ac:dyDescent="0.25">
      <c r="AA58327"/>
      <c r="AB58327"/>
      <c r="AC58327"/>
    </row>
    <row r="58328" spans="27:29" x14ac:dyDescent="0.25">
      <c r="AA58328"/>
      <c r="AB58328"/>
      <c r="AC58328"/>
    </row>
    <row r="58329" spans="27:29" x14ac:dyDescent="0.25">
      <c r="AA58329"/>
      <c r="AB58329"/>
      <c r="AC58329"/>
    </row>
    <row r="58330" spans="27:29" x14ac:dyDescent="0.25">
      <c r="AA58330"/>
      <c r="AB58330"/>
      <c r="AC58330"/>
    </row>
    <row r="58331" spans="27:29" x14ac:dyDescent="0.25">
      <c r="AA58331"/>
      <c r="AB58331"/>
      <c r="AC58331"/>
    </row>
    <row r="58332" spans="27:29" x14ac:dyDescent="0.25">
      <c r="AA58332"/>
      <c r="AB58332"/>
      <c r="AC58332"/>
    </row>
    <row r="58333" spans="27:29" x14ac:dyDescent="0.25">
      <c r="AA58333"/>
      <c r="AB58333"/>
      <c r="AC58333"/>
    </row>
    <row r="58334" spans="27:29" x14ac:dyDescent="0.25">
      <c r="AA58334"/>
      <c r="AB58334"/>
      <c r="AC58334"/>
    </row>
    <row r="58335" spans="27:29" x14ac:dyDescent="0.25">
      <c r="AA58335"/>
      <c r="AB58335"/>
      <c r="AC58335"/>
    </row>
    <row r="58336" spans="27:29" x14ac:dyDescent="0.25">
      <c r="AA58336"/>
      <c r="AB58336"/>
      <c r="AC58336"/>
    </row>
    <row r="58337" spans="27:29" x14ac:dyDescent="0.25">
      <c r="AA58337"/>
      <c r="AB58337"/>
      <c r="AC58337"/>
    </row>
    <row r="58338" spans="27:29" x14ac:dyDescent="0.25">
      <c r="AA58338"/>
      <c r="AB58338"/>
      <c r="AC58338"/>
    </row>
    <row r="58339" spans="27:29" x14ac:dyDescent="0.25">
      <c r="AA58339"/>
      <c r="AB58339"/>
      <c r="AC58339"/>
    </row>
    <row r="58340" spans="27:29" x14ac:dyDescent="0.25">
      <c r="AA58340"/>
      <c r="AB58340"/>
      <c r="AC58340"/>
    </row>
    <row r="58341" spans="27:29" x14ac:dyDescent="0.25">
      <c r="AA58341"/>
      <c r="AB58341"/>
      <c r="AC58341"/>
    </row>
    <row r="58342" spans="27:29" x14ac:dyDescent="0.25">
      <c r="AA58342"/>
      <c r="AB58342"/>
      <c r="AC58342"/>
    </row>
    <row r="58343" spans="27:29" x14ac:dyDescent="0.25">
      <c r="AA58343"/>
      <c r="AB58343"/>
      <c r="AC58343"/>
    </row>
    <row r="58344" spans="27:29" x14ac:dyDescent="0.25">
      <c r="AA58344"/>
      <c r="AB58344"/>
      <c r="AC58344"/>
    </row>
    <row r="58345" spans="27:29" x14ac:dyDescent="0.25">
      <c r="AA58345"/>
      <c r="AB58345"/>
      <c r="AC58345"/>
    </row>
    <row r="58346" spans="27:29" x14ac:dyDescent="0.25">
      <c r="AA58346"/>
      <c r="AB58346"/>
      <c r="AC58346"/>
    </row>
    <row r="58347" spans="27:29" x14ac:dyDescent="0.25">
      <c r="AA58347"/>
      <c r="AB58347"/>
      <c r="AC58347"/>
    </row>
    <row r="58348" spans="27:29" x14ac:dyDescent="0.25">
      <c r="AA58348"/>
      <c r="AB58348"/>
      <c r="AC58348"/>
    </row>
    <row r="58349" spans="27:29" x14ac:dyDescent="0.25">
      <c r="AA58349"/>
      <c r="AB58349"/>
      <c r="AC58349"/>
    </row>
    <row r="58350" spans="27:29" x14ac:dyDescent="0.25">
      <c r="AA58350"/>
      <c r="AB58350"/>
      <c r="AC58350"/>
    </row>
    <row r="58351" spans="27:29" x14ac:dyDescent="0.25">
      <c r="AA58351"/>
      <c r="AB58351"/>
      <c r="AC58351"/>
    </row>
    <row r="58352" spans="27:29" x14ac:dyDescent="0.25">
      <c r="AA58352"/>
      <c r="AB58352"/>
      <c r="AC58352"/>
    </row>
    <row r="58353" spans="27:29" x14ac:dyDescent="0.25">
      <c r="AA58353"/>
      <c r="AB58353"/>
      <c r="AC58353"/>
    </row>
    <row r="58354" spans="27:29" x14ac:dyDescent="0.25">
      <c r="AA58354"/>
      <c r="AB58354"/>
      <c r="AC58354"/>
    </row>
    <row r="58355" spans="27:29" x14ac:dyDescent="0.25">
      <c r="AA58355"/>
      <c r="AB58355"/>
      <c r="AC58355"/>
    </row>
    <row r="58356" spans="27:29" x14ac:dyDescent="0.25">
      <c r="AA58356"/>
      <c r="AB58356"/>
      <c r="AC58356"/>
    </row>
    <row r="58357" spans="27:29" x14ac:dyDescent="0.25">
      <c r="AA58357"/>
      <c r="AB58357"/>
      <c r="AC58357"/>
    </row>
    <row r="58358" spans="27:29" x14ac:dyDescent="0.25">
      <c r="AA58358"/>
      <c r="AB58358"/>
      <c r="AC58358"/>
    </row>
    <row r="58359" spans="27:29" x14ac:dyDescent="0.25">
      <c r="AA58359"/>
      <c r="AB58359"/>
      <c r="AC58359"/>
    </row>
    <row r="58360" spans="27:29" x14ac:dyDescent="0.25">
      <c r="AA58360"/>
      <c r="AB58360"/>
      <c r="AC58360"/>
    </row>
    <row r="58361" spans="27:29" x14ac:dyDescent="0.25">
      <c r="AA58361"/>
      <c r="AB58361"/>
      <c r="AC58361"/>
    </row>
    <row r="58362" spans="27:29" x14ac:dyDescent="0.25">
      <c r="AA58362"/>
      <c r="AB58362"/>
      <c r="AC58362"/>
    </row>
    <row r="58363" spans="27:29" x14ac:dyDescent="0.25">
      <c r="AA58363"/>
      <c r="AB58363"/>
      <c r="AC58363"/>
    </row>
    <row r="58364" spans="27:29" x14ac:dyDescent="0.25">
      <c r="AA58364"/>
      <c r="AB58364"/>
      <c r="AC58364"/>
    </row>
    <row r="58365" spans="27:29" x14ac:dyDescent="0.25">
      <c r="AA58365"/>
      <c r="AB58365"/>
      <c r="AC58365"/>
    </row>
    <row r="58366" spans="27:29" x14ac:dyDescent="0.25">
      <c r="AA58366"/>
      <c r="AB58366"/>
      <c r="AC58366"/>
    </row>
    <row r="58367" spans="27:29" x14ac:dyDescent="0.25">
      <c r="AA58367"/>
      <c r="AB58367"/>
      <c r="AC58367"/>
    </row>
    <row r="58368" spans="27:29" x14ac:dyDescent="0.25">
      <c r="AA58368"/>
      <c r="AB58368"/>
      <c r="AC58368"/>
    </row>
    <row r="58369" spans="27:29" x14ac:dyDescent="0.25">
      <c r="AA58369"/>
      <c r="AB58369"/>
      <c r="AC58369"/>
    </row>
    <row r="58370" spans="27:29" x14ac:dyDescent="0.25">
      <c r="AA58370"/>
      <c r="AB58370"/>
      <c r="AC58370"/>
    </row>
    <row r="58371" spans="27:29" x14ac:dyDescent="0.25">
      <c r="AA58371"/>
      <c r="AB58371"/>
      <c r="AC58371"/>
    </row>
    <row r="58372" spans="27:29" x14ac:dyDescent="0.25">
      <c r="AA58372"/>
      <c r="AB58372"/>
      <c r="AC58372"/>
    </row>
    <row r="58373" spans="27:29" x14ac:dyDescent="0.25">
      <c r="AA58373"/>
      <c r="AB58373"/>
      <c r="AC58373"/>
    </row>
    <row r="58374" spans="27:29" x14ac:dyDescent="0.25">
      <c r="AA58374"/>
      <c r="AB58374"/>
      <c r="AC58374"/>
    </row>
    <row r="58375" spans="27:29" x14ac:dyDescent="0.25">
      <c r="AA58375"/>
      <c r="AB58375"/>
      <c r="AC58375"/>
    </row>
    <row r="58376" spans="27:29" x14ac:dyDescent="0.25">
      <c r="AA58376"/>
      <c r="AB58376"/>
      <c r="AC58376"/>
    </row>
    <row r="58377" spans="27:29" x14ac:dyDescent="0.25">
      <c r="AA58377"/>
      <c r="AB58377"/>
      <c r="AC58377"/>
    </row>
    <row r="58378" spans="27:29" x14ac:dyDescent="0.25">
      <c r="AA58378"/>
      <c r="AB58378"/>
      <c r="AC58378"/>
    </row>
    <row r="58379" spans="27:29" x14ac:dyDescent="0.25">
      <c r="AA58379"/>
      <c r="AB58379"/>
      <c r="AC58379"/>
    </row>
    <row r="58380" spans="27:29" x14ac:dyDescent="0.25">
      <c r="AA58380"/>
      <c r="AB58380"/>
      <c r="AC58380"/>
    </row>
    <row r="58381" spans="27:29" x14ac:dyDescent="0.25">
      <c r="AA58381"/>
      <c r="AB58381"/>
      <c r="AC58381"/>
    </row>
    <row r="58382" spans="27:29" x14ac:dyDescent="0.25">
      <c r="AA58382"/>
      <c r="AB58382"/>
      <c r="AC58382"/>
    </row>
    <row r="58383" spans="27:29" x14ac:dyDescent="0.25">
      <c r="AA58383"/>
      <c r="AB58383"/>
      <c r="AC58383"/>
    </row>
    <row r="58384" spans="27:29" x14ac:dyDescent="0.25">
      <c r="AA58384"/>
      <c r="AB58384"/>
      <c r="AC58384"/>
    </row>
    <row r="58385" spans="27:29" x14ac:dyDescent="0.25">
      <c r="AA58385"/>
      <c r="AB58385"/>
      <c r="AC58385"/>
    </row>
    <row r="58386" spans="27:29" x14ac:dyDescent="0.25">
      <c r="AA58386"/>
      <c r="AB58386"/>
      <c r="AC58386"/>
    </row>
    <row r="58387" spans="27:29" x14ac:dyDescent="0.25">
      <c r="AA58387"/>
      <c r="AB58387"/>
      <c r="AC58387"/>
    </row>
    <row r="58388" spans="27:29" x14ac:dyDescent="0.25">
      <c r="AA58388"/>
      <c r="AB58388"/>
      <c r="AC58388"/>
    </row>
    <row r="58389" spans="27:29" x14ac:dyDescent="0.25">
      <c r="AA58389"/>
      <c r="AB58389"/>
      <c r="AC58389"/>
    </row>
    <row r="58390" spans="27:29" x14ac:dyDescent="0.25">
      <c r="AA58390"/>
      <c r="AB58390"/>
      <c r="AC58390"/>
    </row>
    <row r="58391" spans="27:29" x14ac:dyDescent="0.25">
      <c r="AA58391"/>
      <c r="AB58391"/>
      <c r="AC58391"/>
    </row>
    <row r="58392" spans="27:29" x14ac:dyDescent="0.25">
      <c r="AA58392"/>
      <c r="AB58392"/>
      <c r="AC58392"/>
    </row>
    <row r="58393" spans="27:29" x14ac:dyDescent="0.25">
      <c r="AA58393"/>
      <c r="AB58393"/>
      <c r="AC58393"/>
    </row>
    <row r="58394" spans="27:29" x14ac:dyDescent="0.25">
      <c r="AA58394"/>
      <c r="AB58394"/>
      <c r="AC58394"/>
    </row>
    <row r="58395" spans="27:29" x14ac:dyDescent="0.25">
      <c r="AA58395"/>
      <c r="AB58395"/>
      <c r="AC58395"/>
    </row>
    <row r="58396" spans="27:29" x14ac:dyDescent="0.25">
      <c r="AA58396"/>
      <c r="AB58396"/>
      <c r="AC58396"/>
    </row>
    <row r="58397" spans="27:29" x14ac:dyDescent="0.25">
      <c r="AA58397"/>
      <c r="AB58397"/>
      <c r="AC58397"/>
    </row>
    <row r="58398" spans="27:29" x14ac:dyDescent="0.25">
      <c r="AA58398"/>
      <c r="AB58398"/>
      <c r="AC58398"/>
    </row>
    <row r="58399" spans="27:29" x14ac:dyDescent="0.25">
      <c r="AA58399"/>
      <c r="AB58399"/>
      <c r="AC58399"/>
    </row>
    <row r="58400" spans="27:29" x14ac:dyDescent="0.25">
      <c r="AA58400"/>
      <c r="AB58400"/>
      <c r="AC58400"/>
    </row>
    <row r="58401" spans="27:29" x14ac:dyDescent="0.25">
      <c r="AA58401"/>
      <c r="AB58401"/>
      <c r="AC58401"/>
    </row>
    <row r="58402" spans="27:29" x14ac:dyDescent="0.25">
      <c r="AA58402"/>
      <c r="AB58402"/>
      <c r="AC58402"/>
    </row>
    <row r="58403" spans="27:29" x14ac:dyDescent="0.25">
      <c r="AA58403"/>
      <c r="AB58403"/>
      <c r="AC58403"/>
    </row>
    <row r="58404" spans="27:29" x14ac:dyDescent="0.25">
      <c r="AA58404"/>
      <c r="AB58404"/>
      <c r="AC58404"/>
    </row>
    <row r="58405" spans="27:29" x14ac:dyDescent="0.25">
      <c r="AA58405"/>
      <c r="AB58405"/>
      <c r="AC58405"/>
    </row>
    <row r="58406" spans="27:29" x14ac:dyDescent="0.25">
      <c r="AA58406"/>
      <c r="AB58406"/>
      <c r="AC58406"/>
    </row>
    <row r="58407" spans="27:29" x14ac:dyDescent="0.25">
      <c r="AA58407"/>
      <c r="AB58407"/>
      <c r="AC58407"/>
    </row>
    <row r="58408" spans="27:29" x14ac:dyDescent="0.25">
      <c r="AA58408"/>
      <c r="AB58408"/>
      <c r="AC58408"/>
    </row>
    <row r="58409" spans="27:29" x14ac:dyDescent="0.25">
      <c r="AA58409"/>
      <c r="AB58409"/>
      <c r="AC58409"/>
    </row>
    <row r="58410" spans="27:29" x14ac:dyDescent="0.25">
      <c r="AA58410"/>
      <c r="AB58410"/>
      <c r="AC58410"/>
    </row>
    <row r="58411" spans="27:29" x14ac:dyDescent="0.25">
      <c r="AA58411"/>
      <c r="AB58411"/>
      <c r="AC58411"/>
    </row>
    <row r="58412" spans="27:29" x14ac:dyDescent="0.25">
      <c r="AA58412"/>
      <c r="AB58412"/>
      <c r="AC58412"/>
    </row>
    <row r="58413" spans="27:29" x14ac:dyDescent="0.25">
      <c r="AA58413"/>
      <c r="AB58413"/>
      <c r="AC58413"/>
    </row>
    <row r="58414" spans="27:29" x14ac:dyDescent="0.25">
      <c r="AA58414"/>
      <c r="AB58414"/>
      <c r="AC58414"/>
    </row>
    <row r="58415" spans="27:29" x14ac:dyDescent="0.25">
      <c r="AA58415"/>
      <c r="AB58415"/>
      <c r="AC58415"/>
    </row>
    <row r="58416" spans="27:29" x14ac:dyDescent="0.25">
      <c r="AA58416"/>
      <c r="AB58416"/>
      <c r="AC58416"/>
    </row>
    <row r="58417" spans="27:29" x14ac:dyDescent="0.25">
      <c r="AA58417"/>
      <c r="AB58417"/>
      <c r="AC58417"/>
    </row>
    <row r="58418" spans="27:29" x14ac:dyDescent="0.25">
      <c r="AA58418"/>
      <c r="AB58418"/>
      <c r="AC58418"/>
    </row>
    <row r="58419" spans="27:29" x14ac:dyDescent="0.25">
      <c r="AA58419"/>
      <c r="AB58419"/>
      <c r="AC58419"/>
    </row>
    <row r="58420" spans="27:29" x14ac:dyDescent="0.25">
      <c r="AA58420"/>
      <c r="AB58420"/>
      <c r="AC58420"/>
    </row>
    <row r="58421" spans="27:29" x14ac:dyDescent="0.25">
      <c r="AA58421"/>
      <c r="AB58421"/>
      <c r="AC58421"/>
    </row>
    <row r="58422" spans="27:29" x14ac:dyDescent="0.25">
      <c r="AA58422"/>
      <c r="AB58422"/>
      <c r="AC58422"/>
    </row>
    <row r="58423" spans="27:29" x14ac:dyDescent="0.25">
      <c r="AA58423"/>
      <c r="AB58423"/>
      <c r="AC58423"/>
    </row>
    <row r="58424" spans="27:29" x14ac:dyDescent="0.25">
      <c r="AA58424"/>
      <c r="AB58424"/>
      <c r="AC58424"/>
    </row>
    <row r="58425" spans="27:29" x14ac:dyDescent="0.25">
      <c r="AA58425"/>
      <c r="AB58425"/>
      <c r="AC58425"/>
    </row>
    <row r="58426" spans="27:29" x14ac:dyDescent="0.25">
      <c r="AA58426"/>
      <c r="AB58426"/>
      <c r="AC58426"/>
    </row>
    <row r="58427" spans="27:29" x14ac:dyDescent="0.25">
      <c r="AA58427"/>
      <c r="AB58427"/>
      <c r="AC58427"/>
    </row>
    <row r="58428" spans="27:29" x14ac:dyDescent="0.25">
      <c r="AA58428"/>
      <c r="AB58428"/>
      <c r="AC58428"/>
    </row>
    <row r="58429" spans="27:29" x14ac:dyDescent="0.25">
      <c r="AA58429"/>
      <c r="AB58429"/>
      <c r="AC58429"/>
    </row>
    <row r="58430" spans="27:29" x14ac:dyDescent="0.25">
      <c r="AA58430"/>
      <c r="AB58430"/>
      <c r="AC58430"/>
    </row>
    <row r="58431" spans="27:29" x14ac:dyDescent="0.25">
      <c r="AA58431"/>
      <c r="AB58431"/>
      <c r="AC58431"/>
    </row>
    <row r="58432" spans="27:29" x14ac:dyDescent="0.25">
      <c r="AA58432"/>
      <c r="AB58432"/>
      <c r="AC58432"/>
    </row>
    <row r="58433" spans="27:29" x14ac:dyDescent="0.25">
      <c r="AA58433"/>
      <c r="AB58433"/>
      <c r="AC58433"/>
    </row>
    <row r="58434" spans="27:29" x14ac:dyDescent="0.25">
      <c r="AA58434"/>
      <c r="AB58434"/>
      <c r="AC58434"/>
    </row>
    <row r="58435" spans="27:29" x14ac:dyDescent="0.25">
      <c r="AA58435"/>
      <c r="AB58435"/>
      <c r="AC58435"/>
    </row>
    <row r="58436" spans="27:29" x14ac:dyDescent="0.25">
      <c r="AA58436"/>
      <c r="AB58436"/>
      <c r="AC58436"/>
    </row>
    <row r="58437" spans="27:29" x14ac:dyDescent="0.25">
      <c r="AA58437"/>
      <c r="AB58437"/>
      <c r="AC58437"/>
    </row>
    <row r="58438" spans="27:29" x14ac:dyDescent="0.25">
      <c r="AA58438"/>
      <c r="AB58438"/>
      <c r="AC58438"/>
    </row>
    <row r="58439" spans="27:29" x14ac:dyDescent="0.25">
      <c r="AA58439"/>
      <c r="AB58439"/>
      <c r="AC58439"/>
    </row>
    <row r="58440" spans="27:29" x14ac:dyDescent="0.25">
      <c r="AA58440"/>
      <c r="AB58440"/>
      <c r="AC58440"/>
    </row>
    <row r="58441" spans="27:29" x14ac:dyDescent="0.25">
      <c r="AA58441"/>
      <c r="AB58441"/>
      <c r="AC58441"/>
    </row>
    <row r="58442" spans="27:29" x14ac:dyDescent="0.25">
      <c r="AA58442"/>
      <c r="AB58442"/>
      <c r="AC58442"/>
    </row>
    <row r="58443" spans="27:29" x14ac:dyDescent="0.25">
      <c r="AA58443"/>
      <c r="AB58443"/>
      <c r="AC58443"/>
    </row>
    <row r="58444" spans="27:29" x14ac:dyDescent="0.25">
      <c r="AA58444"/>
      <c r="AB58444"/>
      <c r="AC58444"/>
    </row>
    <row r="58445" spans="27:29" x14ac:dyDescent="0.25">
      <c r="AA58445"/>
      <c r="AB58445"/>
      <c r="AC58445"/>
    </row>
    <row r="58446" spans="27:29" x14ac:dyDescent="0.25">
      <c r="AA58446"/>
      <c r="AB58446"/>
      <c r="AC58446"/>
    </row>
    <row r="58447" spans="27:29" x14ac:dyDescent="0.25">
      <c r="AA58447"/>
      <c r="AB58447"/>
      <c r="AC58447"/>
    </row>
    <row r="58448" spans="27:29" x14ac:dyDescent="0.25">
      <c r="AA58448"/>
      <c r="AB58448"/>
      <c r="AC58448"/>
    </row>
    <row r="58449" spans="27:29" x14ac:dyDescent="0.25">
      <c r="AA58449"/>
      <c r="AB58449"/>
      <c r="AC58449"/>
    </row>
    <row r="58450" spans="27:29" x14ac:dyDescent="0.25">
      <c r="AA58450"/>
      <c r="AB58450"/>
      <c r="AC58450"/>
    </row>
    <row r="58451" spans="27:29" x14ac:dyDescent="0.25">
      <c r="AA58451"/>
      <c r="AB58451"/>
      <c r="AC58451"/>
    </row>
    <row r="58452" spans="27:29" x14ac:dyDescent="0.25">
      <c r="AA58452"/>
      <c r="AB58452"/>
      <c r="AC58452"/>
    </row>
    <row r="58453" spans="27:29" x14ac:dyDescent="0.25">
      <c r="AA58453"/>
      <c r="AB58453"/>
      <c r="AC58453"/>
    </row>
    <row r="58454" spans="27:29" x14ac:dyDescent="0.25">
      <c r="AA58454"/>
      <c r="AB58454"/>
      <c r="AC58454"/>
    </row>
    <row r="58455" spans="27:29" x14ac:dyDescent="0.25">
      <c r="AA58455"/>
      <c r="AB58455"/>
      <c r="AC58455"/>
    </row>
    <row r="58456" spans="27:29" x14ac:dyDescent="0.25">
      <c r="AA58456"/>
      <c r="AB58456"/>
      <c r="AC58456"/>
    </row>
    <row r="58457" spans="27:29" x14ac:dyDescent="0.25">
      <c r="AA58457"/>
      <c r="AB58457"/>
      <c r="AC58457"/>
    </row>
    <row r="58458" spans="27:29" x14ac:dyDescent="0.25">
      <c r="AA58458"/>
      <c r="AB58458"/>
      <c r="AC58458"/>
    </row>
    <row r="58459" spans="27:29" x14ac:dyDescent="0.25">
      <c r="AA58459"/>
      <c r="AB58459"/>
      <c r="AC58459"/>
    </row>
    <row r="58460" spans="27:29" x14ac:dyDescent="0.25">
      <c r="AA58460"/>
      <c r="AB58460"/>
      <c r="AC58460"/>
    </row>
    <row r="58461" spans="27:29" x14ac:dyDescent="0.25">
      <c r="AA58461"/>
      <c r="AB58461"/>
      <c r="AC58461"/>
    </row>
    <row r="58462" spans="27:29" x14ac:dyDescent="0.25">
      <c r="AA58462"/>
      <c r="AB58462"/>
      <c r="AC58462"/>
    </row>
    <row r="58463" spans="27:29" x14ac:dyDescent="0.25">
      <c r="AA58463"/>
      <c r="AB58463"/>
      <c r="AC58463"/>
    </row>
    <row r="58464" spans="27:29" x14ac:dyDescent="0.25">
      <c r="AA58464"/>
      <c r="AB58464"/>
      <c r="AC58464"/>
    </row>
    <row r="58465" spans="27:29" x14ac:dyDescent="0.25">
      <c r="AA58465"/>
      <c r="AB58465"/>
      <c r="AC58465"/>
    </row>
    <row r="58466" spans="27:29" x14ac:dyDescent="0.25">
      <c r="AA58466"/>
      <c r="AB58466"/>
      <c r="AC58466"/>
    </row>
    <row r="58467" spans="27:29" x14ac:dyDescent="0.25">
      <c r="AA58467"/>
      <c r="AB58467"/>
      <c r="AC58467"/>
    </row>
    <row r="58468" spans="27:29" x14ac:dyDescent="0.25">
      <c r="AA58468"/>
      <c r="AB58468"/>
      <c r="AC58468"/>
    </row>
    <row r="58469" spans="27:29" x14ac:dyDescent="0.25">
      <c r="AA58469"/>
      <c r="AB58469"/>
      <c r="AC58469"/>
    </row>
    <row r="58470" spans="27:29" x14ac:dyDescent="0.25">
      <c r="AA58470"/>
      <c r="AB58470"/>
      <c r="AC58470"/>
    </row>
    <row r="58471" spans="27:29" x14ac:dyDescent="0.25">
      <c r="AA58471"/>
      <c r="AB58471"/>
      <c r="AC58471"/>
    </row>
    <row r="58472" spans="27:29" x14ac:dyDescent="0.25">
      <c r="AA58472"/>
      <c r="AB58472"/>
      <c r="AC58472"/>
    </row>
    <row r="58473" spans="27:29" x14ac:dyDescent="0.25">
      <c r="AA58473"/>
      <c r="AB58473"/>
      <c r="AC58473"/>
    </row>
    <row r="58474" spans="27:29" x14ac:dyDescent="0.25">
      <c r="AA58474"/>
      <c r="AB58474"/>
      <c r="AC58474"/>
    </row>
    <row r="58475" spans="27:29" x14ac:dyDescent="0.25">
      <c r="AA58475"/>
      <c r="AB58475"/>
      <c r="AC58475"/>
    </row>
    <row r="58476" spans="27:29" x14ac:dyDescent="0.25">
      <c r="AA58476"/>
      <c r="AB58476"/>
      <c r="AC58476"/>
    </row>
    <row r="58477" spans="27:29" x14ac:dyDescent="0.25">
      <c r="AA58477"/>
      <c r="AB58477"/>
      <c r="AC58477"/>
    </row>
    <row r="58478" spans="27:29" x14ac:dyDescent="0.25">
      <c r="AA58478"/>
      <c r="AB58478"/>
      <c r="AC58478"/>
    </row>
    <row r="58479" spans="27:29" x14ac:dyDescent="0.25">
      <c r="AA58479"/>
      <c r="AB58479"/>
      <c r="AC58479"/>
    </row>
    <row r="58480" spans="27:29" x14ac:dyDescent="0.25">
      <c r="AA58480"/>
      <c r="AB58480"/>
      <c r="AC58480"/>
    </row>
    <row r="58481" spans="27:29" x14ac:dyDescent="0.25">
      <c r="AA58481"/>
      <c r="AB58481"/>
      <c r="AC58481"/>
    </row>
    <row r="58482" spans="27:29" x14ac:dyDescent="0.25">
      <c r="AA58482"/>
      <c r="AB58482"/>
      <c r="AC58482"/>
    </row>
    <row r="58483" spans="27:29" x14ac:dyDescent="0.25">
      <c r="AA58483"/>
      <c r="AB58483"/>
      <c r="AC58483"/>
    </row>
    <row r="58484" spans="27:29" x14ac:dyDescent="0.25">
      <c r="AA58484"/>
      <c r="AB58484"/>
      <c r="AC58484"/>
    </row>
    <row r="58485" spans="27:29" x14ac:dyDescent="0.25">
      <c r="AA58485"/>
      <c r="AB58485"/>
      <c r="AC58485"/>
    </row>
    <row r="58486" spans="27:29" x14ac:dyDescent="0.25">
      <c r="AA58486"/>
      <c r="AB58486"/>
      <c r="AC58486"/>
    </row>
    <row r="58487" spans="27:29" x14ac:dyDescent="0.25">
      <c r="AA58487"/>
      <c r="AB58487"/>
      <c r="AC58487"/>
    </row>
    <row r="58488" spans="27:29" x14ac:dyDescent="0.25">
      <c r="AA58488"/>
      <c r="AB58488"/>
      <c r="AC58488"/>
    </row>
    <row r="58489" spans="27:29" x14ac:dyDescent="0.25">
      <c r="AA58489"/>
      <c r="AB58489"/>
      <c r="AC58489"/>
    </row>
    <row r="58490" spans="27:29" x14ac:dyDescent="0.25">
      <c r="AA58490"/>
      <c r="AB58490"/>
      <c r="AC58490"/>
    </row>
    <row r="58491" spans="27:29" x14ac:dyDescent="0.25">
      <c r="AA58491"/>
      <c r="AB58491"/>
      <c r="AC58491"/>
    </row>
    <row r="58492" spans="27:29" x14ac:dyDescent="0.25">
      <c r="AA58492"/>
      <c r="AB58492"/>
      <c r="AC58492"/>
    </row>
    <row r="58493" spans="27:29" x14ac:dyDescent="0.25">
      <c r="AA58493"/>
      <c r="AB58493"/>
      <c r="AC58493"/>
    </row>
    <row r="58494" spans="27:29" x14ac:dyDescent="0.25">
      <c r="AA58494"/>
      <c r="AB58494"/>
      <c r="AC58494"/>
    </row>
    <row r="58495" spans="27:29" x14ac:dyDescent="0.25">
      <c r="AA58495"/>
      <c r="AB58495"/>
      <c r="AC58495"/>
    </row>
    <row r="58496" spans="27:29" x14ac:dyDescent="0.25">
      <c r="AA58496"/>
      <c r="AB58496"/>
      <c r="AC58496"/>
    </row>
    <row r="58497" spans="27:29" x14ac:dyDescent="0.25">
      <c r="AA58497"/>
      <c r="AB58497"/>
      <c r="AC58497"/>
    </row>
    <row r="58498" spans="27:29" x14ac:dyDescent="0.25">
      <c r="AA58498"/>
      <c r="AB58498"/>
      <c r="AC58498"/>
    </row>
    <row r="58499" spans="27:29" x14ac:dyDescent="0.25">
      <c r="AA58499"/>
      <c r="AB58499"/>
      <c r="AC58499"/>
    </row>
    <row r="58500" spans="27:29" x14ac:dyDescent="0.25">
      <c r="AA58500"/>
      <c r="AB58500"/>
      <c r="AC58500"/>
    </row>
    <row r="58501" spans="27:29" x14ac:dyDescent="0.25">
      <c r="AA58501"/>
      <c r="AB58501"/>
      <c r="AC58501"/>
    </row>
    <row r="58502" spans="27:29" x14ac:dyDescent="0.25">
      <c r="AA58502"/>
      <c r="AB58502"/>
      <c r="AC58502"/>
    </row>
    <row r="58503" spans="27:29" x14ac:dyDescent="0.25">
      <c r="AA58503"/>
      <c r="AB58503"/>
      <c r="AC58503"/>
    </row>
    <row r="58504" spans="27:29" x14ac:dyDescent="0.25">
      <c r="AA58504"/>
      <c r="AB58504"/>
      <c r="AC58504"/>
    </row>
    <row r="58505" spans="27:29" x14ac:dyDescent="0.25">
      <c r="AA58505"/>
      <c r="AB58505"/>
      <c r="AC58505"/>
    </row>
    <row r="58506" spans="27:29" x14ac:dyDescent="0.25">
      <c r="AA58506"/>
      <c r="AB58506"/>
      <c r="AC58506"/>
    </row>
    <row r="58507" spans="27:29" x14ac:dyDescent="0.25">
      <c r="AA58507"/>
      <c r="AB58507"/>
      <c r="AC58507"/>
    </row>
    <row r="58508" spans="27:29" x14ac:dyDescent="0.25">
      <c r="AA58508"/>
      <c r="AB58508"/>
      <c r="AC58508"/>
    </row>
    <row r="58509" spans="27:29" x14ac:dyDescent="0.25">
      <c r="AA58509"/>
      <c r="AB58509"/>
      <c r="AC58509"/>
    </row>
    <row r="58510" spans="27:29" x14ac:dyDescent="0.25">
      <c r="AA58510"/>
      <c r="AB58510"/>
      <c r="AC58510"/>
    </row>
    <row r="58511" spans="27:29" x14ac:dyDescent="0.25">
      <c r="AA58511"/>
      <c r="AB58511"/>
      <c r="AC58511"/>
    </row>
    <row r="58512" spans="27:29" x14ac:dyDescent="0.25">
      <c r="AA58512"/>
      <c r="AB58512"/>
      <c r="AC58512"/>
    </row>
    <row r="58513" spans="27:29" x14ac:dyDescent="0.25">
      <c r="AA58513"/>
      <c r="AB58513"/>
      <c r="AC58513"/>
    </row>
    <row r="58514" spans="27:29" x14ac:dyDescent="0.25">
      <c r="AA58514"/>
      <c r="AB58514"/>
      <c r="AC58514"/>
    </row>
    <row r="58515" spans="27:29" x14ac:dyDescent="0.25">
      <c r="AA58515"/>
      <c r="AB58515"/>
      <c r="AC58515"/>
    </row>
    <row r="58516" spans="27:29" x14ac:dyDescent="0.25">
      <c r="AA58516"/>
      <c r="AB58516"/>
      <c r="AC58516"/>
    </row>
    <row r="58517" spans="27:29" x14ac:dyDescent="0.25">
      <c r="AA58517"/>
      <c r="AB58517"/>
      <c r="AC58517"/>
    </row>
    <row r="58518" spans="27:29" x14ac:dyDescent="0.25">
      <c r="AA58518"/>
      <c r="AB58518"/>
      <c r="AC58518"/>
    </row>
    <row r="58519" spans="27:29" x14ac:dyDescent="0.25">
      <c r="AA58519"/>
      <c r="AB58519"/>
      <c r="AC58519"/>
    </row>
    <row r="58520" spans="27:29" x14ac:dyDescent="0.25">
      <c r="AA58520"/>
      <c r="AB58520"/>
      <c r="AC58520"/>
    </row>
    <row r="58521" spans="27:29" x14ac:dyDescent="0.25">
      <c r="AA58521"/>
      <c r="AB58521"/>
      <c r="AC58521"/>
    </row>
    <row r="58522" spans="27:29" x14ac:dyDescent="0.25">
      <c r="AA58522"/>
      <c r="AB58522"/>
      <c r="AC58522"/>
    </row>
    <row r="58523" spans="27:29" x14ac:dyDescent="0.25">
      <c r="AA58523"/>
      <c r="AB58523"/>
      <c r="AC58523"/>
    </row>
    <row r="58524" spans="27:29" x14ac:dyDescent="0.25">
      <c r="AA58524"/>
      <c r="AB58524"/>
      <c r="AC58524"/>
    </row>
    <row r="58525" spans="27:29" x14ac:dyDescent="0.25">
      <c r="AA58525"/>
      <c r="AB58525"/>
      <c r="AC58525"/>
    </row>
    <row r="58526" spans="27:29" x14ac:dyDescent="0.25">
      <c r="AA58526"/>
      <c r="AB58526"/>
      <c r="AC58526"/>
    </row>
    <row r="58527" spans="27:29" x14ac:dyDescent="0.25">
      <c r="AA58527"/>
      <c r="AB58527"/>
      <c r="AC58527"/>
    </row>
    <row r="58528" spans="27:29" x14ac:dyDescent="0.25">
      <c r="AA58528"/>
      <c r="AB58528"/>
      <c r="AC58528"/>
    </row>
    <row r="58529" spans="27:29" x14ac:dyDescent="0.25">
      <c r="AA58529"/>
      <c r="AB58529"/>
      <c r="AC58529"/>
    </row>
    <row r="58530" spans="27:29" x14ac:dyDescent="0.25">
      <c r="AA58530"/>
      <c r="AB58530"/>
      <c r="AC58530"/>
    </row>
    <row r="58531" spans="27:29" x14ac:dyDescent="0.25">
      <c r="AA58531"/>
      <c r="AB58531"/>
      <c r="AC58531"/>
    </row>
    <row r="58532" spans="27:29" x14ac:dyDescent="0.25">
      <c r="AA58532"/>
      <c r="AB58532"/>
      <c r="AC58532"/>
    </row>
    <row r="58533" spans="27:29" x14ac:dyDescent="0.25">
      <c r="AA58533"/>
      <c r="AB58533"/>
      <c r="AC58533"/>
    </row>
    <row r="58534" spans="27:29" x14ac:dyDescent="0.25">
      <c r="AA58534"/>
      <c r="AB58534"/>
      <c r="AC58534"/>
    </row>
    <row r="58535" spans="27:29" x14ac:dyDescent="0.25">
      <c r="AA58535"/>
      <c r="AB58535"/>
      <c r="AC58535"/>
    </row>
    <row r="58536" spans="27:29" x14ac:dyDescent="0.25">
      <c r="AA58536"/>
      <c r="AB58536"/>
      <c r="AC58536"/>
    </row>
    <row r="58537" spans="27:29" x14ac:dyDescent="0.25">
      <c r="AA58537"/>
      <c r="AB58537"/>
      <c r="AC58537"/>
    </row>
    <row r="58538" spans="27:29" x14ac:dyDescent="0.25">
      <c r="AA58538"/>
      <c r="AB58538"/>
      <c r="AC58538"/>
    </row>
    <row r="58539" spans="27:29" x14ac:dyDescent="0.25">
      <c r="AA58539"/>
      <c r="AB58539"/>
      <c r="AC58539"/>
    </row>
    <row r="58540" spans="27:29" x14ac:dyDescent="0.25">
      <c r="AA58540"/>
      <c r="AB58540"/>
      <c r="AC58540"/>
    </row>
    <row r="58541" spans="27:29" x14ac:dyDescent="0.25">
      <c r="AA58541"/>
      <c r="AB58541"/>
      <c r="AC58541"/>
    </row>
    <row r="58542" spans="27:29" x14ac:dyDescent="0.25">
      <c r="AA58542"/>
      <c r="AB58542"/>
      <c r="AC58542"/>
    </row>
    <row r="58543" spans="27:29" x14ac:dyDescent="0.25">
      <c r="AA58543"/>
      <c r="AB58543"/>
      <c r="AC58543"/>
    </row>
    <row r="58544" spans="27:29" x14ac:dyDescent="0.25">
      <c r="AA58544"/>
      <c r="AB58544"/>
      <c r="AC58544"/>
    </row>
    <row r="58545" spans="27:29" x14ac:dyDescent="0.25">
      <c r="AA58545"/>
      <c r="AB58545"/>
      <c r="AC58545"/>
    </row>
    <row r="58546" spans="27:29" x14ac:dyDescent="0.25">
      <c r="AA58546"/>
      <c r="AB58546"/>
      <c r="AC58546"/>
    </row>
    <row r="58547" spans="27:29" x14ac:dyDescent="0.25">
      <c r="AA58547"/>
      <c r="AB58547"/>
      <c r="AC58547"/>
    </row>
    <row r="58548" spans="27:29" x14ac:dyDescent="0.25">
      <c r="AA58548"/>
      <c r="AB58548"/>
      <c r="AC58548"/>
    </row>
    <row r="58549" spans="27:29" x14ac:dyDescent="0.25">
      <c r="AA58549"/>
      <c r="AB58549"/>
      <c r="AC58549"/>
    </row>
    <row r="58550" spans="27:29" x14ac:dyDescent="0.25">
      <c r="AA58550"/>
      <c r="AB58550"/>
      <c r="AC58550"/>
    </row>
    <row r="58551" spans="27:29" x14ac:dyDescent="0.25">
      <c r="AA58551"/>
      <c r="AB58551"/>
      <c r="AC58551"/>
    </row>
    <row r="58552" spans="27:29" x14ac:dyDescent="0.25">
      <c r="AA58552"/>
      <c r="AB58552"/>
      <c r="AC58552"/>
    </row>
    <row r="58553" spans="27:29" x14ac:dyDescent="0.25">
      <c r="AA58553"/>
      <c r="AB58553"/>
      <c r="AC58553"/>
    </row>
    <row r="58554" spans="27:29" x14ac:dyDescent="0.25">
      <c r="AA58554"/>
      <c r="AB58554"/>
      <c r="AC58554"/>
    </row>
    <row r="58555" spans="27:29" x14ac:dyDescent="0.25">
      <c r="AA58555"/>
      <c r="AB58555"/>
      <c r="AC58555"/>
    </row>
    <row r="58556" spans="27:29" x14ac:dyDescent="0.25">
      <c r="AA58556"/>
      <c r="AB58556"/>
      <c r="AC58556"/>
    </row>
    <row r="58557" spans="27:29" x14ac:dyDescent="0.25">
      <c r="AA58557"/>
      <c r="AB58557"/>
      <c r="AC58557"/>
    </row>
    <row r="58558" spans="27:29" x14ac:dyDescent="0.25">
      <c r="AA58558"/>
      <c r="AB58558"/>
      <c r="AC58558"/>
    </row>
    <row r="58559" spans="27:29" x14ac:dyDescent="0.25">
      <c r="AA58559"/>
      <c r="AB58559"/>
      <c r="AC58559"/>
    </row>
    <row r="58560" spans="27:29" x14ac:dyDescent="0.25">
      <c r="AA58560"/>
      <c r="AB58560"/>
      <c r="AC58560"/>
    </row>
    <row r="58561" spans="27:29" x14ac:dyDescent="0.25">
      <c r="AA58561"/>
      <c r="AB58561"/>
      <c r="AC58561"/>
    </row>
    <row r="58562" spans="27:29" x14ac:dyDescent="0.25">
      <c r="AA58562"/>
      <c r="AB58562"/>
      <c r="AC58562"/>
    </row>
    <row r="58563" spans="27:29" x14ac:dyDescent="0.25">
      <c r="AA58563"/>
      <c r="AB58563"/>
      <c r="AC58563"/>
    </row>
    <row r="58564" spans="27:29" x14ac:dyDescent="0.25">
      <c r="AA58564"/>
      <c r="AB58564"/>
      <c r="AC58564"/>
    </row>
    <row r="58565" spans="27:29" x14ac:dyDescent="0.25">
      <c r="AA58565"/>
      <c r="AB58565"/>
      <c r="AC58565"/>
    </row>
    <row r="58566" spans="27:29" x14ac:dyDescent="0.25">
      <c r="AA58566"/>
      <c r="AB58566"/>
      <c r="AC58566"/>
    </row>
    <row r="58567" spans="27:29" x14ac:dyDescent="0.25">
      <c r="AA58567"/>
      <c r="AB58567"/>
      <c r="AC58567"/>
    </row>
    <row r="58568" spans="27:29" x14ac:dyDescent="0.25">
      <c r="AA58568"/>
      <c r="AB58568"/>
      <c r="AC58568"/>
    </row>
    <row r="58569" spans="27:29" x14ac:dyDescent="0.25">
      <c r="AA58569"/>
      <c r="AB58569"/>
      <c r="AC58569"/>
    </row>
    <row r="58570" spans="27:29" x14ac:dyDescent="0.25">
      <c r="AA58570"/>
      <c r="AB58570"/>
      <c r="AC58570"/>
    </row>
    <row r="58571" spans="27:29" x14ac:dyDescent="0.25">
      <c r="AA58571"/>
      <c r="AB58571"/>
      <c r="AC58571"/>
    </row>
    <row r="58572" spans="27:29" x14ac:dyDescent="0.25">
      <c r="AA58572"/>
      <c r="AB58572"/>
      <c r="AC58572"/>
    </row>
    <row r="58573" spans="27:29" x14ac:dyDescent="0.25">
      <c r="AA58573"/>
      <c r="AB58573"/>
      <c r="AC58573"/>
    </row>
    <row r="58574" spans="27:29" x14ac:dyDescent="0.25">
      <c r="AA58574"/>
      <c r="AB58574"/>
      <c r="AC58574"/>
    </row>
    <row r="58575" spans="27:29" x14ac:dyDescent="0.25">
      <c r="AA58575"/>
      <c r="AB58575"/>
      <c r="AC58575"/>
    </row>
    <row r="58576" spans="27:29" x14ac:dyDescent="0.25">
      <c r="AA58576"/>
      <c r="AB58576"/>
      <c r="AC58576"/>
    </row>
    <row r="58577" spans="27:29" x14ac:dyDescent="0.25">
      <c r="AA58577"/>
      <c r="AB58577"/>
      <c r="AC58577"/>
    </row>
    <row r="58578" spans="27:29" x14ac:dyDescent="0.25">
      <c r="AA58578"/>
      <c r="AB58578"/>
      <c r="AC58578"/>
    </row>
    <row r="58579" spans="27:29" x14ac:dyDescent="0.25">
      <c r="AA58579"/>
      <c r="AB58579"/>
      <c r="AC58579"/>
    </row>
    <row r="58580" spans="27:29" x14ac:dyDescent="0.25">
      <c r="AA58580"/>
      <c r="AB58580"/>
      <c r="AC58580"/>
    </row>
    <row r="58581" spans="27:29" x14ac:dyDescent="0.25">
      <c r="AA58581"/>
      <c r="AB58581"/>
      <c r="AC58581"/>
    </row>
    <row r="58582" spans="27:29" x14ac:dyDescent="0.25">
      <c r="AA58582"/>
      <c r="AB58582"/>
      <c r="AC58582"/>
    </row>
    <row r="58583" spans="27:29" x14ac:dyDescent="0.25">
      <c r="AA58583"/>
      <c r="AB58583"/>
      <c r="AC58583"/>
    </row>
    <row r="58584" spans="27:29" x14ac:dyDescent="0.25">
      <c r="AA58584"/>
      <c r="AB58584"/>
      <c r="AC58584"/>
    </row>
    <row r="58585" spans="27:29" x14ac:dyDescent="0.25">
      <c r="AA58585"/>
      <c r="AB58585"/>
      <c r="AC58585"/>
    </row>
    <row r="58586" spans="27:29" x14ac:dyDescent="0.25">
      <c r="AA58586"/>
      <c r="AB58586"/>
      <c r="AC58586"/>
    </row>
    <row r="58587" spans="27:29" x14ac:dyDescent="0.25">
      <c r="AA58587"/>
      <c r="AB58587"/>
      <c r="AC58587"/>
    </row>
    <row r="58588" spans="27:29" x14ac:dyDescent="0.25">
      <c r="AA58588"/>
      <c r="AB58588"/>
      <c r="AC58588"/>
    </row>
    <row r="58589" spans="27:29" x14ac:dyDescent="0.25">
      <c r="AA58589"/>
      <c r="AB58589"/>
      <c r="AC58589"/>
    </row>
    <row r="58590" spans="27:29" x14ac:dyDescent="0.25">
      <c r="AA58590"/>
      <c r="AB58590"/>
      <c r="AC58590"/>
    </row>
    <row r="58591" spans="27:29" x14ac:dyDescent="0.25">
      <c r="AA58591"/>
      <c r="AB58591"/>
      <c r="AC58591"/>
    </row>
    <row r="58592" spans="27:29" x14ac:dyDescent="0.25">
      <c r="AA58592"/>
      <c r="AB58592"/>
      <c r="AC58592"/>
    </row>
    <row r="58593" spans="27:29" x14ac:dyDescent="0.25">
      <c r="AA58593"/>
      <c r="AB58593"/>
      <c r="AC58593"/>
    </row>
    <row r="58594" spans="27:29" x14ac:dyDescent="0.25">
      <c r="AA58594"/>
      <c r="AB58594"/>
      <c r="AC58594"/>
    </row>
    <row r="58595" spans="27:29" x14ac:dyDescent="0.25">
      <c r="AA58595"/>
      <c r="AB58595"/>
      <c r="AC58595"/>
    </row>
    <row r="58596" spans="27:29" x14ac:dyDescent="0.25">
      <c r="AA58596"/>
      <c r="AB58596"/>
      <c r="AC58596"/>
    </row>
    <row r="58597" spans="27:29" x14ac:dyDescent="0.25">
      <c r="AA58597"/>
      <c r="AB58597"/>
      <c r="AC58597"/>
    </row>
    <row r="58598" spans="27:29" x14ac:dyDescent="0.25">
      <c r="AA58598"/>
      <c r="AB58598"/>
      <c r="AC58598"/>
    </row>
    <row r="58599" spans="27:29" x14ac:dyDescent="0.25">
      <c r="AA58599"/>
      <c r="AB58599"/>
      <c r="AC58599"/>
    </row>
    <row r="58600" spans="27:29" x14ac:dyDescent="0.25">
      <c r="AA58600"/>
      <c r="AB58600"/>
      <c r="AC58600"/>
    </row>
    <row r="58601" spans="27:29" x14ac:dyDescent="0.25">
      <c r="AA58601"/>
      <c r="AB58601"/>
      <c r="AC58601"/>
    </row>
    <row r="58602" spans="27:29" x14ac:dyDescent="0.25">
      <c r="AA58602"/>
      <c r="AB58602"/>
      <c r="AC58602"/>
    </row>
    <row r="58603" spans="27:29" x14ac:dyDescent="0.25">
      <c r="AA58603"/>
      <c r="AB58603"/>
      <c r="AC58603"/>
    </row>
    <row r="58604" spans="27:29" x14ac:dyDescent="0.25">
      <c r="AA58604"/>
      <c r="AB58604"/>
      <c r="AC58604"/>
    </row>
    <row r="58605" spans="27:29" x14ac:dyDescent="0.25">
      <c r="AA58605"/>
      <c r="AB58605"/>
      <c r="AC58605"/>
    </row>
    <row r="58606" spans="27:29" x14ac:dyDescent="0.25">
      <c r="AA58606"/>
      <c r="AB58606"/>
      <c r="AC58606"/>
    </row>
    <row r="58607" spans="27:29" x14ac:dyDescent="0.25">
      <c r="AA58607"/>
      <c r="AB58607"/>
      <c r="AC58607"/>
    </row>
    <row r="58608" spans="27:29" x14ac:dyDescent="0.25">
      <c r="AA58608"/>
      <c r="AB58608"/>
      <c r="AC58608"/>
    </row>
    <row r="58609" spans="27:29" x14ac:dyDescent="0.25">
      <c r="AA58609"/>
      <c r="AB58609"/>
      <c r="AC58609"/>
    </row>
    <row r="58610" spans="27:29" x14ac:dyDescent="0.25">
      <c r="AA58610"/>
      <c r="AB58610"/>
      <c r="AC58610"/>
    </row>
    <row r="58611" spans="27:29" x14ac:dyDescent="0.25">
      <c r="AA58611"/>
      <c r="AB58611"/>
      <c r="AC58611"/>
    </row>
    <row r="58612" spans="27:29" x14ac:dyDescent="0.25">
      <c r="AA58612"/>
      <c r="AB58612"/>
      <c r="AC58612"/>
    </row>
    <row r="58613" spans="27:29" x14ac:dyDescent="0.25">
      <c r="AA58613"/>
      <c r="AB58613"/>
      <c r="AC58613"/>
    </row>
    <row r="58614" spans="27:29" x14ac:dyDescent="0.25">
      <c r="AA58614"/>
      <c r="AB58614"/>
      <c r="AC58614"/>
    </row>
    <row r="58615" spans="27:29" x14ac:dyDescent="0.25">
      <c r="AA58615"/>
      <c r="AB58615"/>
      <c r="AC58615"/>
    </row>
    <row r="58616" spans="27:29" x14ac:dyDescent="0.25">
      <c r="AA58616"/>
      <c r="AB58616"/>
      <c r="AC58616"/>
    </row>
    <row r="58617" spans="27:29" x14ac:dyDescent="0.25">
      <c r="AA58617"/>
      <c r="AB58617"/>
      <c r="AC58617"/>
    </row>
    <row r="58618" spans="27:29" x14ac:dyDescent="0.25">
      <c r="AA58618"/>
      <c r="AB58618"/>
      <c r="AC58618"/>
    </row>
    <row r="58619" spans="27:29" x14ac:dyDescent="0.25">
      <c r="AA58619"/>
      <c r="AB58619"/>
      <c r="AC58619"/>
    </row>
    <row r="58620" spans="27:29" x14ac:dyDescent="0.25">
      <c r="AA58620"/>
      <c r="AB58620"/>
      <c r="AC58620"/>
    </row>
    <row r="58621" spans="27:29" x14ac:dyDescent="0.25">
      <c r="AA58621"/>
      <c r="AB58621"/>
      <c r="AC58621"/>
    </row>
    <row r="58622" spans="27:29" x14ac:dyDescent="0.25">
      <c r="AA58622"/>
      <c r="AB58622"/>
      <c r="AC58622"/>
    </row>
    <row r="58623" spans="27:29" x14ac:dyDescent="0.25">
      <c r="AA58623"/>
      <c r="AB58623"/>
      <c r="AC58623"/>
    </row>
    <row r="58624" spans="27:29" x14ac:dyDescent="0.25">
      <c r="AA58624"/>
      <c r="AB58624"/>
      <c r="AC58624"/>
    </row>
    <row r="58625" spans="27:29" x14ac:dyDescent="0.25">
      <c r="AA58625"/>
      <c r="AB58625"/>
      <c r="AC58625"/>
    </row>
    <row r="58626" spans="27:29" x14ac:dyDescent="0.25">
      <c r="AA58626"/>
      <c r="AB58626"/>
      <c r="AC58626"/>
    </row>
    <row r="58627" spans="27:29" x14ac:dyDescent="0.25">
      <c r="AA58627"/>
      <c r="AB58627"/>
      <c r="AC58627"/>
    </row>
    <row r="58628" spans="27:29" x14ac:dyDescent="0.25">
      <c r="AA58628"/>
      <c r="AB58628"/>
      <c r="AC58628"/>
    </row>
    <row r="58629" spans="27:29" x14ac:dyDescent="0.25">
      <c r="AA58629"/>
      <c r="AB58629"/>
      <c r="AC58629"/>
    </row>
    <row r="58630" spans="27:29" x14ac:dyDescent="0.25">
      <c r="AA58630"/>
      <c r="AB58630"/>
      <c r="AC58630"/>
    </row>
    <row r="58631" spans="27:29" x14ac:dyDescent="0.25">
      <c r="AA58631"/>
      <c r="AB58631"/>
      <c r="AC58631"/>
    </row>
    <row r="58632" spans="27:29" x14ac:dyDescent="0.25">
      <c r="AA58632"/>
      <c r="AB58632"/>
      <c r="AC58632"/>
    </row>
    <row r="58633" spans="27:29" x14ac:dyDescent="0.25">
      <c r="AA58633"/>
      <c r="AB58633"/>
      <c r="AC58633"/>
    </row>
    <row r="58634" spans="27:29" x14ac:dyDescent="0.25">
      <c r="AA58634"/>
      <c r="AB58634"/>
      <c r="AC58634"/>
    </row>
    <row r="58635" spans="27:29" x14ac:dyDescent="0.25">
      <c r="AA58635"/>
      <c r="AB58635"/>
      <c r="AC58635"/>
    </row>
    <row r="58636" spans="27:29" x14ac:dyDescent="0.25">
      <c r="AA58636"/>
      <c r="AB58636"/>
      <c r="AC58636"/>
    </row>
    <row r="58637" spans="27:29" x14ac:dyDescent="0.25">
      <c r="AA58637"/>
      <c r="AB58637"/>
      <c r="AC58637"/>
    </row>
    <row r="58638" spans="27:29" x14ac:dyDescent="0.25">
      <c r="AA58638"/>
      <c r="AB58638"/>
      <c r="AC58638"/>
    </row>
    <row r="58639" spans="27:29" x14ac:dyDescent="0.25">
      <c r="AA58639"/>
      <c r="AB58639"/>
      <c r="AC58639"/>
    </row>
    <row r="58640" spans="27:29" x14ac:dyDescent="0.25">
      <c r="AA58640"/>
      <c r="AB58640"/>
      <c r="AC58640"/>
    </row>
    <row r="58641" spans="27:29" x14ac:dyDescent="0.25">
      <c r="AA58641"/>
      <c r="AB58641"/>
      <c r="AC58641"/>
    </row>
    <row r="58642" spans="27:29" x14ac:dyDescent="0.25">
      <c r="AA58642"/>
      <c r="AB58642"/>
      <c r="AC58642"/>
    </row>
    <row r="58643" spans="27:29" x14ac:dyDescent="0.25">
      <c r="AA58643"/>
      <c r="AB58643"/>
      <c r="AC58643"/>
    </row>
    <row r="58644" spans="27:29" x14ac:dyDescent="0.25">
      <c r="AA58644"/>
      <c r="AB58644"/>
      <c r="AC58644"/>
    </row>
    <row r="58645" spans="27:29" x14ac:dyDescent="0.25">
      <c r="AA58645"/>
      <c r="AB58645"/>
      <c r="AC58645"/>
    </row>
    <row r="58646" spans="27:29" x14ac:dyDescent="0.25">
      <c r="AA58646"/>
      <c r="AB58646"/>
      <c r="AC58646"/>
    </row>
    <row r="58647" spans="27:29" x14ac:dyDescent="0.25">
      <c r="AA58647"/>
      <c r="AB58647"/>
      <c r="AC58647"/>
    </row>
    <row r="58648" spans="27:29" x14ac:dyDescent="0.25">
      <c r="AA58648"/>
      <c r="AB58648"/>
      <c r="AC58648"/>
    </row>
    <row r="58649" spans="27:29" x14ac:dyDescent="0.25">
      <c r="AA58649"/>
      <c r="AB58649"/>
      <c r="AC58649"/>
    </row>
    <row r="58650" spans="27:29" x14ac:dyDescent="0.25">
      <c r="AA58650"/>
      <c r="AB58650"/>
      <c r="AC58650"/>
    </row>
    <row r="58651" spans="27:29" x14ac:dyDescent="0.25">
      <c r="AA58651"/>
      <c r="AB58651"/>
      <c r="AC58651"/>
    </row>
    <row r="58652" spans="27:29" x14ac:dyDescent="0.25">
      <c r="AA58652"/>
      <c r="AB58652"/>
      <c r="AC58652"/>
    </row>
    <row r="58653" spans="27:29" x14ac:dyDescent="0.25">
      <c r="AA58653"/>
      <c r="AB58653"/>
      <c r="AC58653"/>
    </row>
    <row r="58654" spans="27:29" x14ac:dyDescent="0.25">
      <c r="AA58654"/>
      <c r="AB58654"/>
      <c r="AC58654"/>
    </row>
    <row r="58655" spans="27:29" x14ac:dyDescent="0.25">
      <c r="AA58655"/>
      <c r="AB58655"/>
      <c r="AC58655"/>
    </row>
    <row r="58656" spans="27:29" x14ac:dyDescent="0.25">
      <c r="AA58656"/>
      <c r="AB58656"/>
      <c r="AC58656"/>
    </row>
    <row r="58657" spans="27:29" x14ac:dyDescent="0.25">
      <c r="AA58657"/>
      <c r="AB58657"/>
      <c r="AC58657"/>
    </row>
    <row r="58658" spans="27:29" x14ac:dyDescent="0.25">
      <c r="AA58658"/>
      <c r="AB58658"/>
      <c r="AC58658"/>
    </row>
    <row r="58659" spans="27:29" x14ac:dyDescent="0.25">
      <c r="AA58659"/>
      <c r="AB58659"/>
      <c r="AC58659"/>
    </row>
    <row r="58660" spans="27:29" x14ac:dyDescent="0.25">
      <c r="AA58660"/>
      <c r="AB58660"/>
      <c r="AC58660"/>
    </row>
    <row r="58661" spans="27:29" x14ac:dyDescent="0.25">
      <c r="AA58661"/>
      <c r="AB58661"/>
      <c r="AC58661"/>
    </row>
    <row r="58662" spans="27:29" x14ac:dyDescent="0.25">
      <c r="AA58662"/>
      <c r="AB58662"/>
      <c r="AC58662"/>
    </row>
    <row r="58663" spans="27:29" x14ac:dyDescent="0.25">
      <c r="AA58663"/>
      <c r="AB58663"/>
      <c r="AC58663"/>
    </row>
    <row r="58664" spans="27:29" x14ac:dyDescent="0.25">
      <c r="AA58664"/>
      <c r="AB58664"/>
      <c r="AC58664"/>
    </row>
    <row r="58665" spans="27:29" x14ac:dyDescent="0.25">
      <c r="AA58665"/>
      <c r="AB58665"/>
      <c r="AC58665"/>
    </row>
    <row r="58666" spans="27:29" x14ac:dyDescent="0.25">
      <c r="AA58666"/>
      <c r="AB58666"/>
      <c r="AC58666"/>
    </row>
    <row r="58667" spans="27:29" x14ac:dyDescent="0.25">
      <c r="AA58667"/>
      <c r="AB58667"/>
      <c r="AC58667"/>
    </row>
    <row r="58668" spans="27:29" x14ac:dyDescent="0.25">
      <c r="AA58668"/>
      <c r="AB58668"/>
      <c r="AC58668"/>
    </row>
    <row r="58669" spans="27:29" x14ac:dyDescent="0.25">
      <c r="AA58669"/>
      <c r="AB58669"/>
      <c r="AC58669"/>
    </row>
    <row r="58670" spans="27:29" x14ac:dyDescent="0.25">
      <c r="AA58670"/>
      <c r="AB58670"/>
      <c r="AC58670"/>
    </row>
    <row r="58671" spans="27:29" x14ac:dyDescent="0.25">
      <c r="AA58671"/>
      <c r="AB58671"/>
      <c r="AC58671"/>
    </row>
    <row r="58672" spans="27:29" x14ac:dyDescent="0.25">
      <c r="AA58672"/>
      <c r="AB58672"/>
      <c r="AC58672"/>
    </row>
    <row r="58673" spans="27:29" x14ac:dyDescent="0.25">
      <c r="AA58673"/>
      <c r="AB58673"/>
      <c r="AC58673"/>
    </row>
    <row r="58674" spans="27:29" x14ac:dyDescent="0.25">
      <c r="AA58674"/>
      <c r="AB58674"/>
      <c r="AC58674"/>
    </row>
    <row r="58675" spans="27:29" x14ac:dyDescent="0.25">
      <c r="AA58675"/>
      <c r="AB58675"/>
      <c r="AC58675"/>
    </row>
    <row r="58676" spans="27:29" x14ac:dyDescent="0.25">
      <c r="AA58676"/>
      <c r="AB58676"/>
      <c r="AC58676"/>
    </row>
    <row r="58677" spans="27:29" x14ac:dyDescent="0.25">
      <c r="AA58677"/>
      <c r="AB58677"/>
      <c r="AC58677"/>
    </row>
    <row r="58678" spans="27:29" x14ac:dyDescent="0.25">
      <c r="AA58678"/>
      <c r="AB58678"/>
      <c r="AC58678"/>
    </row>
    <row r="58679" spans="27:29" x14ac:dyDescent="0.25">
      <c r="AA58679"/>
      <c r="AB58679"/>
      <c r="AC58679"/>
    </row>
    <row r="58680" spans="27:29" x14ac:dyDescent="0.25">
      <c r="AA58680"/>
      <c r="AB58680"/>
      <c r="AC58680"/>
    </row>
    <row r="58681" spans="27:29" x14ac:dyDescent="0.25">
      <c r="AA58681"/>
      <c r="AB58681"/>
      <c r="AC58681"/>
    </row>
    <row r="58682" spans="27:29" x14ac:dyDescent="0.25">
      <c r="AA58682"/>
      <c r="AB58682"/>
      <c r="AC58682"/>
    </row>
    <row r="58683" spans="27:29" x14ac:dyDescent="0.25">
      <c r="AA58683"/>
      <c r="AB58683"/>
      <c r="AC58683"/>
    </row>
    <row r="58684" spans="27:29" x14ac:dyDescent="0.25">
      <c r="AA58684"/>
      <c r="AB58684"/>
      <c r="AC58684"/>
    </row>
    <row r="58685" spans="27:29" x14ac:dyDescent="0.25">
      <c r="AA58685"/>
      <c r="AB58685"/>
      <c r="AC58685"/>
    </row>
    <row r="58686" spans="27:29" x14ac:dyDescent="0.25">
      <c r="AA58686"/>
      <c r="AB58686"/>
      <c r="AC58686"/>
    </row>
    <row r="58687" spans="27:29" x14ac:dyDescent="0.25">
      <c r="AA58687"/>
      <c r="AB58687"/>
      <c r="AC58687"/>
    </row>
    <row r="58688" spans="27:29" x14ac:dyDescent="0.25">
      <c r="AA58688"/>
      <c r="AB58688"/>
      <c r="AC58688"/>
    </row>
    <row r="58689" spans="27:29" x14ac:dyDescent="0.25">
      <c r="AA58689"/>
      <c r="AB58689"/>
      <c r="AC58689"/>
    </row>
    <row r="58690" spans="27:29" x14ac:dyDescent="0.25">
      <c r="AA58690"/>
      <c r="AB58690"/>
      <c r="AC58690"/>
    </row>
    <row r="58691" spans="27:29" x14ac:dyDescent="0.25">
      <c r="AA58691"/>
      <c r="AB58691"/>
      <c r="AC58691"/>
    </row>
    <row r="58692" spans="27:29" x14ac:dyDescent="0.25">
      <c r="AA58692"/>
      <c r="AB58692"/>
      <c r="AC58692"/>
    </row>
    <row r="58693" spans="27:29" x14ac:dyDescent="0.25">
      <c r="AA58693"/>
      <c r="AB58693"/>
      <c r="AC58693"/>
    </row>
    <row r="58694" spans="27:29" x14ac:dyDescent="0.25">
      <c r="AA58694"/>
      <c r="AB58694"/>
      <c r="AC58694"/>
    </row>
    <row r="58695" spans="27:29" x14ac:dyDescent="0.25">
      <c r="AA58695"/>
      <c r="AB58695"/>
      <c r="AC58695"/>
    </row>
    <row r="58696" spans="27:29" x14ac:dyDescent="0.25">
      <c r="AA58696"/>
      <c r="AB58696"/>
      <c r="AC58696"/>
    </row>
    <row r="58697" spans="27:29" x14ac:dyDescent="0.25">
      <c r="AA58697"/>
      <c r="AB58697"/>
      <c r="AC58697"/>
    </row>
    <row r="58698" spans="27:29" x14ac:dyDescent="0.25">
      <c r="AA58698"/>
      <c r="AB58698"/>
      <c r="AC58698"/>
    </row>
    <row r="58699" spans="27:29" x14ac:dyDescent="0.25">
      <c r="AA58699"/>
      <c r="AB58699"/>
      <c r="AC58699"/>
    </row>
    <row r="58700" spans="27:29" x14ac:dyDescent="0.25">
      <c r="AA58700"/>
      <c r="AB58700"/>
      <c r="AC58700"/>
    </row>
    <row r="58701" spans="27:29" x14ac:dyDescent="0.25">
      <c r="AA58701"/>
      <c r="AB58701"/>
      <c r="AC58701"/>
    </row>
    <row r="58702" spans="27:29" x14ac:dyDescent="0.25">
      <c r="AA58702"/>
      <c r="AB58702"/>
      <c r="AC58702"/>
    </row>
    <row r="58703" spans="27:29" x14ac:dyDescent="0.25">
      <c r="AA58703"/>
      <c r="AB58703"/>
      <c r="AC58703"/>
    </row>
    <row r="58704" spans="27:29" x14ac:dyDescent="0.25">
      <c r="AA58704"/>
      <c r="AB58704"/>
      <c r="AC58704"/>
    </row>
    <row r="58705" spans="27:29" x14ac:dyDescent="0.25">
      <c r="AA58705"/>
      <c r="AB58705"/>
      <c r="AC58705"/>
    </row>
    <row r="58706" spans="27:29" x14ac:dyDescent="0.25">
      <c r="AA58706"/>
      <c r="AB58706"/>
      <c r="AC58706"/>
    </row>
    <row r="58707" spans="27:29" x14ac:dyDescent="0.25">
      <c r="AA58707"/>
      <c r="AB58707"/>
      <c r="AC58707"/>
    </row>
    <row r="58708" spans="27:29" x14ac:dyDescent="0.25">
      <c r="AA58708"/>
      <c r="AB58708"/>
      <c r="AC58708"/>
    </row>
    <row r="58709" spans="27:29" x14ac:dyDescent="0.25">
      <c r="AA58709"/>
      <c r="AB58709"/>
      <c r="AC58709"/>
    </row>
    <row r="58710" spans="27:29" x14ac:dyDescent="0.25">
      <c r="AA58710"/>
      <c r="AB58710"/>
      <c r="AC58710"/>
    </row>
    <row r="58711" spans="27:29" x14ac:dyDescent="0.25">
      <c r="AA58711"/>
      <c r="AB58711"/>
      <c r="AC58711"/>
    </row>
    <row r="58712" spans="27:29" x14ac:dyDescent="0.25">
      <c r="AA58712"/>
      <c r="AB58712"/>
      <c r="AC58712"/>
    </row>
    <row r="58713" spans="27:29" x14ac:dyDescent="0.25">
      <c r="AA58713"/>
      <c r="AB58713"/>
      <c r="AC58713"/>
    </row>
    <row r="58714" spans="27:29" x14ac:dyDescent="0.25">
      <c r="AA58714"/>
      <c r="AB58714"/>
      <c r="AC58714"/>
    </row>
    <row r="58715" spans="27:29" x14ac:dyDescent="0.25">
      <c r="AA58715"/>
      <c r="AB58715"/>
      <c r="AC58715"/>
    </row>
    <row r="58716" spans="27:29" x14ac:dyDescent="0.25">
      <c r="AA58716"/>
      <c r="AB58716"/>
      <c r="AC58716"/>
    </row>
    <row r="58717" spans="27:29" x14ac:dyDescent="0.25">
      <c r="AA58717"/>
      <c r="AB58717"/>
      <c r="AC58717"/>
    </row>
    <row r="58718" spans="27:29" x14ac:dyDescent="0.25">
      <c r="AA58718"/>
      <c r="AB58718"/>
      <c r="AC58718"/>
    </row>
    <row r="58719" spans="27:29" x14ac:dyDescent="0.25">
      <c r="AA58719"/>
      <c r="AB58719"/>
      <c r="AC58719"/>
    </row>
    <row r="58720" spans="27:29" x14ac:dyDescent="0.25">
      <c r="AA58720"/>
      <c r="AB58720"/>
      <c r="AC58720"/>
    </row>
    <row r="58721" spans="27:29" x14ac:dyDescent="0.25">
      <c r="AA58721"/>
      <c r="AB58721"/>
      <c r="AC58721"/>
    </row>
    <row r="58722" spans="27:29" x14ac:dyDescent="0.25">
      <c r="AA58722"/>
      <c r="AB58722"/>
      <c r="AC58722"/>
    </row>
    <row r="58723" spans="27:29" x14ac:dyDescent="0.25">
      <c r="AA58723"/>
      <c r="AB58723"/>
      <c r="AC58723"/>
    </row>
    <row r="58724" spans="27:29" x14ac:dyDescent="0.25">
      <c r="AA58724"/>
      <c r="AB58724"/>
      <c r="AC58724"/>
    </row>
    <row r="58725" spans="27:29" x14ac:dyDescent="0.25">
      <c r="AA58725"/>
      <c r="AB58725"/>
      <c r="AC58725"/>
    </row>
    <row r="58726" spans="27:29" x14ac:dyDescent="0.25">
      <c r="AA58726"/>
      <c r="AB58726"/>
      <c r="AC58726"/>
    </row>
    <row r="58727" spans="27:29" x14ac:dyDescent="0.25">
      <c r="AA58727"/>
      <c r="AB58727"/>
      <c r="AC58727"/>
    </row>
    <row r="58728" spans="27:29" x14ac:dyDescent="0.25">
      <c r="AA58728"/>
      <c r="AB58728"/>
      <c r="AC58728"/>
    </row>
    <row r="58729" spans="27:29" x14ac:dyDescent="0.25">
      <c r="AA58729"/>
      <c r="AB58729"/>
      <c r="AC58729"/>
    </row>
    <row r="58730" spans="27:29" x14ac:dyDescent="0.25">
      <c r="AA58730"/>
      <c r="AB58730"/>
      <c r="AC58730"/>
    </row>
    <row r="58731" spans="27:29" x14ac:dyDescent="0.25">
      <c r="AA58731"/>
      <c r="AB58731"/>
      <c r="AC58731"/>
    </row>
    <row r="58732" spans="27:29" x14ac:dyDescent="0.25">
      <c r="AA58732"/>
      <c r="AB58732"/>
      <c r="AC58732"/>
    </row>
    <row r="58733" spans="27:29" x14ac:dyDescent="0.25">
      <c r="AA58733"/>
      <c r="AB58733"/>
      <c r="AC58733"/>
    </row>
    <row r="58734" spans="27:29" x14ac:dyDescent="0.25">
      <c r="AA58734"/>
      <c r="AB58734"/>
      <c r="AC58734"/>
    </row>
    <row r="58735" spans="27:29" x14ac:dyDescent="0.25">
      <c r="AA58735"/>
      <c r="AB58735"/>
      <c r="AC58735"/>
    </row>
    <row r="58736" spans="27:29" x14ac:dyDescent="0.25">
      <c r="AA58736"/>
      <c r="AB58736"/>
      <c r="AC58736"/>
    </row>
    <row r="58737" spans="27:29" x14ac:dyDescent="0.25">
      <c r="AA58737"/>
      <c r="AB58737"/>
      <c r="AC58737"/>
    </row>
    <row r="58738" spans="27:29" x14ac:dyDescent="0.25">
      <c r="AA58738"/>
      <c r="AB58738"/>
      <c r="AC58738"/>
    </row>
    <row r="58739" spans="27:29" x14ac:dyDescent="0.25">
      <c r="AA58739"/>
      <c r="AB58739"/>
      <c r="AC58739"/>
    </row>
    <row r="58740" spans="27:29" x14ac:dyDescent="0.25">
      <c r="AA58740"/>
      <c r="AB58740"/>
      <c r="AC58740"/>
    </row>
    <row r="58741" spans="27:29" x14ac:dyDescent="0.25">
      <c r="AA58741"/>
      <c r="AB58741"/>
      <c r="AC58741"/>
    </row>
    <row r="58742" spans="27:29" x14ac:dyDescent="0.25">
      <c r="AA58742"/>
      <c r="AB58742"/>
      <c r="AC58742"/>
    </row>
    <row r="58743" spans="27:29" x14ac:dyDescent="0.25">
      <c r="AA58743"/>
      <c r="AB58743"/>
      <c r="AC58743"/>
    </row>
    <row r="58744" spans="27:29" x14ac:dyDescent="0.25">
      <c r="AA58744"/>
      <c r="AB58744"/>
      <c r="AC58744"/>
    </row>
    <row r="58745" spans="27:29" x14ac:dyDescent="0.25">
      <c r="AA58745"/>
      <c r="AB58745"/>
      <c r="AC58745"/>
    </row>
    <row r="58746" spans="27:29" x14ac:dyDescent="0.25">
      <c r="AA58746"/>
      <c r="AB58746"/>
      <c r="AC58746"/>
    </row>
    <row r="58747" spans="27:29" x14ac:dyDescent="0.25">
      <c r="AA58747"/>
      <c r="AB58747"/>
      <c r="AC58747"/>
    </row>
    <row r="58748" spans="27:29" x14ac:dyDescent="0.25">
      <c r="AA58748"/>
      <c r="AB58748"/>
      <c r="AC58748"/>
    </row>
    <row r="58749" spans="27:29" x14ac:dyDescent="0.25">
      <c r="AA58749"/>
      <c r="AB58749"/>
      <c r="AC58749"/>
    </row>
    <row r="58750" spans="27:29" x14ac:dyDescent="0.25">
      <c r="AA58750"/>
      <c r="AB58750"/>
      <c r="AC58750"/>
    </row>
    <row r="58751" spans="27:29" x14ac:dyDescent="0.25">
      <c r="AA58751"/>
      <c r="AB58751"/>
      <c r="AC58751"/>
    </row>
    <row r="58752" spans="27:29" x14ac:dyDescent="0.25">
      <c r="AA58752"/>
      <c r="AB58752"/>
      <c r="AC58752"/>
    </row>
    <row r="58753" spans="27:29" x14ac:dyDescent="0.25">
      <c r="AA58753"/>
      <c r="AB58753"/>
      <c r="AC58753"/>
    </row>
    <row r="58754" spans="27:29" x14ac:dyDescent="0.25">
      <c r="AA58754"/>
      <c r="AB58754"/>
      <c r="AC58754"/>
    </row>
    <row r="58755" spans="27:29" x14ac:dyDescent="0.25">
      <c r="AA58755"/>
      <c r="AB58755"/>
      <c r="AC58755"/>
    </row>
    <row r="58756" spans="27:29" x14ac:dyDescent="0.25">
      <c r="AA58756"/>
      <c r="AB58756"/>
      <c r="AC58756"/>
    </row>
    <row r="58757" spans="27:29" x14ac:dyDescent="0.25">
      <c r="AA58757"/>
      <c r="AB58757"/>
      <c r="AC58757"/>
    </row>
    <row r="58758" spans="27:29" x14ac:dyDescent="0.25">
      <c r="AA58758"/>
      <c r="AB58758"/>
      <c r="AC58758"/>
    </row>
    <row r="58759" spans="27:29" x14ac:dyDescent="0.25">
      <c r="AA58759"/>
      <c r="AB58759"/>
      <c r="AC58759"/>
    </row>
    <row r="58760" spans="27:29" x14ac:dyDescent="0.25">
      <c r="AA58760"/>
      <c r="AB58760"/>
      <c r="AC58760"/>
    </row>
    <row r="58761" spans="27:29" x14ac:dyDescent="0.25">
      <c r="AA58761"/>
      <c r="AB58761"/>
      <c r="AC58761"/>
    </row>
    <row r="58762" spans="27:29" x14ac:dyDescent="0.25">
      <c r="AA58762"/>
      <c r="AB58762"/>
      <c r="AC58762"/>
    </row>
    <row r="58763" spans="27:29" x14ac:dyDescent="0.25">
      <c r="AA58763"/>
      <c r="AB58763"/>
      <c r="AC58763"/>
    </row>
    <row r="58764" spans="27:29" x14ac:dyDescent="0.25">
      <c r="AA58764"/>
      <c r="AB58764"/>
      <c r="AC58764"/>
    </row>
    <row r="58765" spans="27:29" x14ac:dyDescent="0.25">
      <c r="AA58765"/>
      <c r="AB58765"/>
      <c r="AC58765"/>
    </row>
    <row r="58766" spans="27:29" x14ac:dyDescent="0.25">
      <c r="AA58766"/>
      <c r="AB58766"/>
      <c r="AC58766"/>
    </row>
    <row r="58767" spans="27:29" x14ac:dyDescent="0.25">
      <c r="AA58767"/>
      <c r="AB58767"/>
      <c r="AC58767"/>
    </row>
    <row r="58768" spans="27:29" x14ac:dyDescent="0.25">
      <c r="AA58768"/>
      <c r="AB58768"/>
      <c r="AC58768"/>
    </row>
    <row r="58769" spans="27:29" x14ac:dyDescent="0.25">
      <c r="AA58769"/>
      <c r="AB58769"/>
      <c r="AC58769"/>
    </row>
    <row r="58770" spans="27:29" x14ac:dyDescent="0.25">
      <c r="AA58770"/>
      <c r="AB58770"/>
      <c r="AC58770"/>
    </row>
    <row r="58771" spans="27:29" x14ac:dyDescent="0.25">
      <c r="AA58771"/>
      <c r="AB58771"/>
      <c r="AC58771"/>
    </row>
    <row r="58772" spans="27:29" x14ac:dyDescent="0.25">
      <c r="AA58772"/>
      <c r="AB58772"/>
      <c r="AC58772"/>
    </row>
    <row r="58773" spans="27:29" x14ac:dyDescent="0.25">
      <c r="AA58773"/>
      <c r="AB58773"/>
      <c r="AC58773"/>
    </row>
    <row r="58774" spans="27:29" x14ac:dyDescent="0.25">
      <c r="AA58774"/>
      <c r="AB58774"/>
      <c r="AC58774"/>
    </row>
    <row r="58775" spans="27:29" x14ac:dyDescent="0.25">
      <c r="AA58775"/>
      <c r="AB58775"/>
      <c r="AC58775"/>
    </row>
    <row r="58776" spans="27:29" x14ac:dyDescent="0.25">
      <c r="AA58776"/>
      <c r="AB58776"/>
      <c r="AC58776"/>
    </row>
    <row r="58777" spans="27:29" x14ac:dyDescent="0.25">
      <c r="AA58777"/>
      <c r="AB58777"/>
      <c r="AC58777"/>
    </row>
    <row r="58778" spans="27:29" x14ac:dyDescent="0.25">
      <c r="AA58778"/>
      <c r="AB58778"/>
      <c r="AC58778"/>
    </row>
    <row r="58779" spans="27:29" x14ac:dyDescent="0.25">
      <c r="AA58779"/>
      <c r="AB58779"/>
      <c r="AC58779"/>
    </row>
    <row r="58780" spans="27:29" x14ac:dyDescent="0.25">
      <c r="AA58780"/>
      <c r="AB58780"/>
      <c r="AC58780"/>
    </row>
    <row r="58781" spans="27:29" x14ac:dyDescent="0.25">
      <c r="AA58781"/>
      <c r="AB58781"/>
      <c r="AC58781"/>
    </row>
    <row r="58782" spans="27:29" x14ac:dyDescent="0.25">
      <c r="AA58782"/>
      <c r="AB58782"/>
      <c r="AC58782"/>
    </row>
    <row r="58783" spans="27:29" x14ac:dyDescent="0.25">
      <c r="AA58783"/>
      <c r="AB58783"/>
      <c r="AC58783"/>
    </row>
    <row r="58784" spans="27:29" x14ac:dyDescent="0.25">
      <c r="AA58784"/>
      <c r="AB58784"/>
      <c r="AC58784"/>
    </row>
    <row r="58785" spans="27:29" x14ac:dyDescent="0.25">
      <c r="AA58785"/>
      <c r="AB58785"/>
      <c r="AC58785"/>
    </row>
    <row r="58786" spans="27:29" x14ac:dyDescent="0.25">
      <c r="AA58786"/>
      <c r="AB58786"/>
      <c r="AC58786"/>
    </row>
    <row r="58787" spans="27:29" x14ac:dyDescent="0.25">
      <c r="AA58787"/>
      <c r="AB58787"/>
      <c r="AC58787"/>
    </row>
    <row r="58788" spans="27:29" x14ac:dyDescent="0.25">
      <c r="AA58788"/>
      <c r="AB58788"/>
      <c r="AC58788"/>
    </row>
    <row r="58789" spans="27:29" x14ac:dyDescent="0.25">
      <c r="AA58789"/>
      <c r="AB58789"/>
      <c r="AC58789"/>
    </row>
    <row r="58790" spans="27:29" x14ac:dyDescent="0.25">
      <c r="AA58790"/>
      <c r="AB58790"/>
      <c r="AC58790"/>
    </row>
    <row r="58791" spans="27:29" x14ac:dyDescent="0.25">
      <c r="AA58791"/>
      <c r="AB58791"/>
      <c r="AC58791"/>
    </row>
    <row r="58792" spans="27:29" x14ac:dyDescent="0.25">
      <c r="AA58792"/>
      <c r="AB58792"/>
      <c r="AC58792"/>
    </row>
    <row r="58793" spans="27:29" x14ac:dyDescent="0.25">
      <c r="AA58793"/>
      <c r="AB58793"/>
      <c r="AC58793"/>
    </row>
    <row r="58794" spans="27:29" x14ac:dyDescent="0.25">
      <c r="AA58794"/>
      <c r="AB58794"/>
      <c r="AC58794"/>
    </row>
    <row r="58795" spans="27:29" x14ac:dyDescent="0.25">
      <c r="AA58795"/>
      <c r="AB58795"/>
      <c r="AC58795"/>
    </row>
    <row r="58796" spans="27:29" x14ac:dyDescent="0.25">
      <c r="AA58796"/>
      <c r="AB58796"/>
      <c r="AC58796"/>
    </row>
    <row r="58797" spans="27:29" x14ac:dyDescent="0.25">
      <c r="AA58797"/>
      <c r="AB58797"/>
      <c r="AC58797"/>
    </row>
    <row r="58798" spans="27:29" x14ac:dyDescent="0.25">
      <c r="AA58798"/>
      <c r="AB58798"/>
      <c r="AC58798"/>
    </row>
    <row r="58799" spans="27:29" x14ac:dyDescent="0.25">
      <c r="AA58799"/>
      <c r="AB58799"/>
      <c r="AC58799"/>
    </row>
    <row r="58800" spans="27:29" x14ac:dyDescent="0.25">
      <c r="AA58800"/>
      <c r="AB58800"/>
      <c r="AC58800"/>
    </row>
    <row r="58801" spans="27:29" x14ac:dyDescent="0.25">
      <c r="AA58801"/>
      <c r="AB58801"/>
      <c r="AC58801"/>
    </row>
    <row r="58802" spans="27:29" x14ac:dyDescent="0.25">
      <c r="AA58802"/>
      <c r="AB58802"/>
      <c r="AC58802"/>
    </row>
    <row r="58803" spans="27:29" x14ac:dyDescent="0.25">
      <c r="AA58803"/>
      <c r="AB58803"/>
      <c r="AC58803"/>
    </row>
    <row r="58804" spans="27:29" x14ac:dyDescent="0.25">
      <c r="AA58804"/>
      <c r="AB58804"/>
      <c r="AC58804"/>
    </row>
    <row r="58805" spans="27:29" x14ac:dyDescent="0.25">
      <c r="AA58805"/>
      <c r="AB58805"/>
      <c r="AC58805"/>
    </row>
    <row r="58806" spans="27:29" x14ac:dyDescent="0.25">
      <c r="AA58806"/>
      <c r="AB58806"/>
      <c r="AC58806"/>
    </row>
    <row r="58807" spans="27:29" x14ac:dyDescent="0.25">
      <c r="AA58807"/>
      <c r="AB58807"/>
      <c r="AC58807"/>
    </row>
    <row r="58808" spans="27:29" x14ac:dyDescent="0.25">
      <c r="AA58808"/>
      <c r="AB58808"/>
      <c r="AC58808"/>
    </row>
    <row r="58809" spans="27:29" x14ac:dyDescent="0.25">
      <c r="AA58809"/>
      <c r="AB58809"/>
      <c r="AC58809"/>
    </row>
    <row r="58810" spans="27:29" x14ac:dyDescent="0.25">
      <c r="AA58810"/>
      <c r="AB58810"/>
      <c r="AC58810"/>
    </row>
    <row r="58811" spans="27:29" x14ac:dyDescent="0.25">
      <c r="AA58811"/>
      <c r="AB58811"/>
      <c r="AC58811"/>
    </row>
    <row r="58812" spans="27:29" x14ac:dyDescent="0.25">
      <c r="AA58812"/>
      <c r="AB58812"/>
      <c r="AC58812"/>
    </row>
    <row r="58813" spans="27:29" x14ac:dyDescent="0.25">
      <c r="AA58813"/>
      <c r="AB58813"/>
      <c r="AC58813"/>
    </row>
    <row r="58814" spans="27:29" x14ac:dyDescent="0.25">
      <c r="AA58814"/>
      <c r="AB58814"/>
      <c r="AC58814"/>
    </row>
    <row r="58815" spans="27:29" x14ac:dyDescent="0.25">
      <c r="AA58815"/>
      <c r="AB58815"/>
      <c r="AC58815"/>
    </row>
    <row r="58816" spans="27:29" x14ac:dyDescent="0.25">
      <c r="AA58816"/>
      <c r="AB58816"/>
      <c r="AC58816"/>
    </row>
    <row r="58817" spans="27:29" x14ac:dyDescent="0.25">
      <c r="AA58817"/>
      <c r="AB58817"/>
      <c r="AC58817"/>
    </row>
    <row r="58818" spans="27:29" x14ac:dyDescent="0.25">
      <c r="AA58818"/>
      <c r="AB58818"/>
      <c r="AC58818"/>
    </row>
    <row r="58819" spans="27:29" x14ac:dyDescent="0.25">
      <c r="AA58819"/>
      <c r="AB58819"/>
      <c r="AC58819"/>
    </row>
    <row r="58820" spans="27:29" x14ac:dyDescent="0.25">
      <c r="AA58820"/>
      <c r="AB58820"/>
      <c r="AC58820"/>
    </row>
    <row r="58821" spans="27:29" x14ac:dyDescent="0.25">
      <c r="AA58821"/>
      <c r="AB58821"/>
      <c r="AC58821"/>
    </row>
    <row r="58822" spans="27:29" x14ac:dyDescent="0.25">
      <c r="AA58822"/>
      <c r="AB58822"/>
      <c r="AC58822"/>
    </row>
    <row r="58823" spans="27:29" x14ac:dyDescent="0.25">
      <c r="AA58823"/>
      <c r="AB58823"/>
      <c r="AC58823"/>
    </row>
    <row r="58824" spans="27:29" x14ac:dyDescent="0.25">
      <c r="AA58824"/>
      <c r="AB58824"/>
      <c r="AC58824"/>
    </row>
    <row r="58825" spans="27:29" x14ac:dyDescent="0.25">
      <c r="AA58825"/>
      <c r="AB58825"/>
      <c r="AC58825"/>
    </row>
    <row r="58826" spans="27:29" x14ac:dyDescent="0.25">
      <c r="AA58826"/>
      <c r="AB58826"/>
      <c r="AC58826"/>
    </row>
    <row r="58827" spans="27:29" x14ac:dyDescent="0.25">
      <c r="AA58827"/>
      <c r="AB58827"/>
      <c r="AC58827"/>
    </row>
    <row r="58828" spans="27:29" x14ac:dyDescent="0.25">
      <c r="AA58828"/>
      <c r="AB58828"/>
      <c r="AC58828"/>
    </row>
    <row r="58829" spans="27:29" x14ac:dyDescent="0.25">
      <c r="AA58829"/>
      <c r="AB58829"/>
      <c r="AC58829"/>
    </row>
    <row r="58830" spans="27:29" x14ac:dyDescent="0.25">
      <c r="AA58830"/>
      <c r="AB58830"/>
      <c r="AC58830"/>
    </row>
    <row r="58831" spans="27:29" x14ac:dyDescent="0.25">
      <c r="AA58831"/>
      <c r="AB58831"/>
      <c r="AC58831"/>
    </row>
    <row r="58832" spans="27:29" x14ac:dyDescent="0.25">
      <c r="AA58832"/>
      <c r="AB58832"/>
      <c r="AC58832"/>
    </row>
    <row r="58833" spans="27:29" x14ac:dyDescent="0.25">
      <c r="AA58833"/>
      <c r="AB58833"/>
      <c r="AC58833"/>
    </row>
    <row r="58834" spans="27:29" x14ac:dyDescent="0.25">
      <c r="AA58834"/>
      <c r="AB58834"/>
      <c r="AC58834"/>
    </row>
    <row r="58835" spans="27:29" x14ac:dyDescent="0.25">
      <c r="AA58835"/>
      <c r="AB58835"/>
      <c r="AC58835"/>
    </row>
    <row r="58836" spans="27:29" x14ac:dyDescent="0.25">
      <c r="AA58836"/>
      <c r="AB58836"/>
      <c r="AC58836"/>
    </row>
    <row r="58837" spans="27:29" x14ac:dyDescent="0.25">
      <c r="AA58837"/>
      <c r="AB58837"/>
      <c r="AC58837"/>
    </row>
    <row r="58838" spans="27:29" x14ac:dyDescent="0.25">
      <c r="AA58838"/>
      <c r="AB58838"/>
      <c r="AC58838"/>
    </row>
    <row r="58839" spans="27:29" x14ac:dyDescent="0.25">
      <c r="AA58839"/>
      <c r="AB58839"/>
      <c r="AC58839"/>
    </row>
    <row r="58840" spans="27:29" x14ac:dyDescent="0.25">
      <c r="AA58840"/>
      <c r="AB58840"/>
      <c r="AC58840"/>
    </row>
    <row r="58841" spans="27:29" x14ac:dyDescent="0.25">
      <c r="AA58841"/>
      <c r="AB58841"/>
      <c r="AC58841"/>
    </row>
    <row r="58842" spans="27:29" x14ac:dyDescent="0.25">
      <c r="AA58842"/>
      <c r="AB58842"/>
      <c r="AC58842"/>
    </row>
    <row r="58843" spans="27:29" x14ac:dyDescent="0.25">
      <c r="AA58843"/>
      <c r="AB58843"/>
      <c r="AC58843"/>
    </row>
    <row r="58844" spans="27:29" x14ac:dyDescent="0.25">
      <c r="AA58844"/>
      <c r="AB58844"/>
      <c r="AC58844"/>
    </row>
    <row r="58845" spans="27:29" x14ac:dyDescent="0.25">
      <c r="AA58845"/>
      <c r="AB58845"/>
      <c r="AC58845"/>
    </row>
    <row r="58846" spans="27:29" x14ac:dyDescent="0.25">
      <c r="AA58846"/>
      <c r="AB58846"/>
      <c r="AC58846"/>
    </row>
    <row r="58847" spans="27:29" x14ac:dyDescent="0.25">
      <c r="AA58847"/>
      <c r="AB58847"/>
      <c r="AC58847"/>
    </row>
    <row r="58848" spans="27:29" x14ac:dyDescent="0.25">
      <c r="AA58848"/>
      <c r="AB58848"/>
      <c r="AC58848"/>
    </row>
    <row r="58849" spans="27:29" x14ac:dyDescent="0.25">
      <c r="AA58849"/>
      <c r="AB58849"/>
      <c r="AC58849"/>
    </row>
    <row r="58850" spans="27:29" x14ac:dyDescent="0.25">
      <c r="AA58850"/>
      <c r="AB58850"/>
      <c r="AC58850"/>
    </row>
    <row r="58851" spans="27:29" x14ac:dyDescent="0.25">
      <c r="AA58851"/>
      <c r="AB58851"/>
      <c r="AC58851"/>
    </row>
    <row r="58852" spans="27:29" x14ac:dyDescent="0.25">
      <c r="AA58852"/>
      <c r="AB58852"/>
      <c r="AC58852"/>
    </row>
    <row r="58853" spans="27:29" x14ac:dyDescent="0.25">
      <c r="AA58853"/>
      <c r="AB58853"/>
      <c r="AC58853"/>
    </row>
    <row r="58854" spans="27:29" x14ac:dyDescent="0.25">
      <c r="AA58854"/>
      <c r="AB58854"/>
      <c r="AC58854"/>
    </row>
    <row r="58855" spans="27:29" x14ac:dyDescent="0.25">
      <c r="AA58855"/>
      <c r="AB58855"/>
      <c r="AC58855"/>
    </row>
    <row r="58856" spans="27:29" x14ac:dyDescent="0.25">
      <c r="AA58856"/>
      <c r="AB58856"/>
      <c r="AC58856"/>
    </row>
    <row r="58857" spans="27:29" x14ac:dyDescent="0.25">
      <c r="AA58857"/>
      <c r="AB58857"/>
      <c r="AC58857"/>
    </row>
    <row r="58858" spans="27:29" x14ac:dyDescent="0.25">
      <c r="AA58858"/>
      <c r="AB58858"/>
      <c r="AC58858"/>
    </row>
    <row r="58859" spans="27:29" x14ac:dyDescent="0.25">
      <c r="AA58859"/>
      <c r="AB58859"/>
      <c r="AC58859"/>
    </row>
    <row r="58860" spans="27:29" x14ac:dyDescent="0.25">
      <c r="AA58860"/>
      <c r="AB58860"/>
      <c r="AC58860"/>
    </row>
    <row r="58861" spans="27:29" x14ac:dyDescent="0.25">
      <c r="AA58861"/>
      <c r="AB58861"/>
      <c r="AC58861"/>
    </row>
    <row r="58862" spans="27:29" x14ac:dyDescent="0.25">
      <c r="AA58862"/>
      <c r="AB58862"/>
      <c r="AC58862"/>
    </row>
    <row r="58863" spans="27:29" x14ac:dyDescent="0.25">
      <c r="AA58863"/>
      <c r="AB58863"/>
      <c r="AC58863"/>
    </row>
    <row r="58864" spans="27:29" x14ac:dyDescent="0.25">
      <c r="AA58864"/>
      <c r="AB58864"/>
      <c r="AC58864"/>
    </row>
    <row r="58865" spans="27:29" x14ac:dyDescent="0.25">
      <c r="AA58865"/>
      <c r="AB58865"/>
      <c r="AC58865"/>
    </row>
    <row r="58866" spans="27:29" x14ac:dyDescent="0.25">
      <c r="AA58866"/>
      <c r="AB58866"/>
      <c r="AC58866"/>
    </row>
    <row r="58867" spans="27:29" x14ac:dyDescent="0.25">
      <c r="AA58867"/>
      <c r="AB58867"/>
      <c r="AC58867"/>
    </row>
    <row r="58868" spans="27:29" x14ac:dyDescent="0.25">
      <c r="AA58868"/>
      <c r="AB58868"/>
      <c r="AC58868"/>
    </row>
    <row r="58869" spans="27:29" x14ac:dyDescent="0.25">
      <c r="AA58869"/>
      <c r="AB58869"/>
      <c r="AC58869"/>
    </row>
    <row r="58870" spans="27:29" x14ac:dyDescent="0.25">
      <c r="AA58870"/>
      <c r="AB58870"/>
      <c r="AC58870"/>
    </row>
    <row r="58871" spans="27:29" x14ac:dyDescent="0.25">
      <c r="AA58871"/>
      <c r="AB58871"/>
      <c r="AC58871"/>
    </row>
    <row r="58872" spans="27:29" x14ac:dyDescent="0.25">
      <c r="AA58872"/>
      <c r="AB58872"/>
      <c r="AC58872"/>
    </row>
    <row r="58873" spans="27:29" x14ac:dyDescent="0.25">
      <c r="AA58873"/>
      <c r="AB58873"/>
      <c r="AC58873"/>
    </row>
    <row r="58874" spans="27:29" x14ac:dyDescent="0.25">
      <c r="AA58874"/>
      <c r="AB58874"/>
      <c r="AC58874"/>
    </row>
    <row r="58875" spans="27:29" x14ac:dyDescent="0.25">
      <c r="AA58875"/>
      <c r="AB58875"/>
      <c r="AC58875"/>
    </row>
    <row r="58876" spans="27:29" x14ac:dyDescent="0.25">
      <c r="AA58876"/>
      <c r="AB58876"/>
      <c r="AC58876"/>
    </row>
    <row r="58877" spans="27:29" x14ac:dyDescent="0.25">
      <c r="AA58877"/>
      <c r="AB58877"/>
      <c r="AC58877"/>
    </row>
    <row r="58878" spans="27:29" x14ac:dyDescent="0.25">
      <c r="AA58878"/>
      <c r="AB58878"/>
      <c r="AC58878"/>
    </row>
    <row r="58879" spans="27:29" x14ac:dyDescent="0.25">
      <c r="AA58879"/>
      <c r="AB58879"/>
      <c r="AC58879"/>
    </row>
    <row r="58880" spans="27:29" x14ac:dyDescent="0.25">
      <c r="AA58880"/>
      <c r="AB58880"/>
      <c r="AC58880"/>
    </row>
    <row r="58881" spans="27:29" x14ac:dyDescent="0.25">
      <c r="AA58881"/>
      <c r="AB58881"/>
      <c r="AC58881"/>
    </row>
    <row r="58882" spans="27:29" x14ac:dyDescent="0.25">
      <c r="AA58882"/>
      <c r="AB58882"/>
      <c r="AC58882"/>
    </row>
    <row r="58883" spans="27:29" x14ac:dyDescent="0.25">
      <c r="AA58883"/>
      <c r="AB58883"/>
      <c r="AC58883"/>
    </row>
    <row r="58884" spans="27:29" x14ac:dyDescent="0.25">
      <c r="AA58884"/>
      <c r="AB58884"/>
      <c r="AC58884"/>
    </row>
    <row r="58885" spans="27:29" x14ac:dyDescent="0.25">
      <c r="AA58885"/>
      <c r="AB58885"/>
      <c r="AC58885"/>
    </row>
    <row r="58886" spans="27:29" x14ac:dyDescent="0.25">
      <c r="AA58886"/>
      <c r="AB58886"/>
      <c r="AC58886"/>
    </row>
    <row r="58887" spans="27:29" x14ac:dyDescent="0.25">
      <c r="AA58887"/>
      <c r="AB58887"/>
      <c r="AC58887"/>
    </row>
    <row r="58888" spans="27:29" x14ac:dyDescent="0.25">
      <c r="AA58888"/>
      <c r="AB58888"/>
      <c r="AC58888"/>
    </row>
    <row r="58889" spans="27:29" x14ac:dyDescent="0.25">
      <c r="AA58889"/>
      <c r="AB58889"/>
      <c r="AC58889"/>
    </row>
    <row r="58890" spans="27:29" x14ac:dyDescent="0.25">
      <c r="AA58890"/>
      <c r="AB58890"/>
      <c r="AC58890"/>
    </row>
    <row r="58891" spans="27:29" x14ac:dyDescent="0.25">
      <c r="AA58891"/>
      <c r="AB58891"/>
      <c r="AC58891"/>
    </row>
    <row r="58892" spans="27:29" x14ac:dyDescent="0.25">
      <c r="AA58892"/>
      <c r="AB58892"/>
      <c r="AC58892"/>
    </row>
    <row r="58893" spans="27:29" x14ac:dyDescent="0.25">
      <c r="AA58893"/>
      <c r="AB58893"/>
      <c r="AC58893"/>
    </row>
    <row r="58894" spans="27:29" x14ac:dyDescent="0.25">
      <c r="AA58894"/>
      <c r="AB58894"/>
      <c r="AC58894"/>
    </row>
    <row r="58895" spans="27:29" x14ac:dyDescent="0.25">
      <c r="AA58895"/>
      <c r="AB58895"/>
      <c r="AC58895"/>
    </row>
    <row r="58896" spans="27:29" x14ac:dyDescent="0.25">
      <c r="AA58896"/>
      <c r="AB58896"/>
      <c r="AC58896"/>
    </row>
    <row r="58897" spans="27:29" x14ac:dyDescent="0.25">
      <c r="AA58897"/>
      <c r="AB58897"/>
      <c r="AC58897"/>
    </row>
    <row r="58898" spans="27:29" x14ac:dyDescent="0.25">
      <c r="AA58898"/>
      <c r="AB58898"/>
      <c r="AC58898"/>
    </row>
    <row r="58899" spans="27:29" x14ac:dyDescent="0.25">
      <c r="AA58899"/>
      <c r="AB58899"/>
      <c r="AC58899"/>
    </row>
    <row r="58900" spans="27:29" x14ac:dyDescent="0.25">
      <c r="AA58900"/>
      <c r="AB58900"/>
      <c r="AC58900"/>
    </row>
    <row r="58901" spans="27:29" x14ac:dyDescent="0.25">
      <c r="AA58901"/>
      <c r="AB58901"/>
      <c r="AC58901"/>
    </row>
    <row r="58902" spans="27:29" x14ac:dyDescent="0.25">
      <c r="AA58902"/>
      <c r="AB58902"/>
      <c r="AC58902"/>
    </row>
    <row r="58903" spans="27:29" x14ac:dyDescent="0.25">
      <c r="AA58903"/>
      <c r="AB58903"/>
      <c r="AC58903"/>
    </row>
    <row r="58904" spans="27:29" x14ac:dyDescent="0.25">
      <c r="AA58904"/>
      <c r="AB58904"/>
      <c r="AC58904"/>
    </row>
    <row r="58905" spans="27:29" x14ac:dyDescent="0.25">
      <c r="AA58905"/>
      <c r="AB58905"/>
      <c r="AC58905"/>
    </row>
    <row r="58906" spans="27:29" x14ac:dyDescent="0.25">
      <c r="AA58906"/>
      <c r="AB58906"/>
      <c r="AC58906"/>
    </row>
    <row r="58907" spans="27:29" x14ac:dyDescent="0.25">
      <c r="AA58907"/>
      <c r="AB58907"/>
      <c r="AC58907"/>
    </row>
    <row r="58908" spans="27:29" x14ac:dyDescent="0.25">
      <c r="AA58908"/>
      <c r="AB58908"/>
      <c r="AC58908"/>
    </row>
    <row r="58909" spans="27:29" x14ac:dyDescent="0.25">
      <c r="AA58909"/>
      <c r="AB58909"/>
      <c r="AC58909"/>
    </row>
    <row r="58910" spans="27:29" x14ac:dyDescent="0.25">
      <c r="AA58910"/>
      <c r="AB58910"/>
      <c r="AC58910"/>
    </row>
    <row r="58911" spans="27:29" x14ac:dyDescent="0.25">
      <c r="AA58911"/>
      <c r="AB58911"/>
      <c r="AC58911"/>
    </row>
    <row r="58912" spans="27:29" x14ac:dyDescent="0.25">
      <c r="AA58912"/>
      <c r="AB58912"/>
      <c r="AC58912"/>
    </row>
    <row r="58913" spans="27:29" x14ac:dyDescent="0.25">
      <c r="AA58913"/>
      <c r="AB58913"/>
      <c r="AC58913"/>
    </row>
    <row r="58914" spans="27:29" x14ac:dyDescent="0.25">
      <c r="AA58914"/>
      <c r="AB58914"/>
      <c r="AC58914"/>
    </row>
    <row r="58915" spans="27:29" x14ac:dyDescent="0.25">
      <c r="AA58915"/>
      <c r="AB58915"/>
      <c r="AC58915"/>
    </row>
    <row r="58916" spans="27:29" x14ac:dyDescent="0.25">
      <c r="AA58916"/>
      <c r="AB58916"/>
      <c r="AC58916"/>
    </row>
    <row r="58917" spans="27:29" x14ac:dyDescent="0.25">
      <c r="AA58917"/>
      <c r="AB58917"/>
      <c r="AC58917"/>
    </row>
    <row r="58918" spans="27:29" x14ac:dyDescent="0.25">
      <c r="AA58918"/>
      <c r="AB58918"/>
      <c r="AC58918"/>
    </row>
    <row r="58919" spans="27:29" x14ac:dyDescent="0.25">
      <c r="AA58919"/>
      <c r="AB58919"/>
      <c r="AC58919"/>
    </row>
    <row r="58920" spans="27:29" x14ac:dyDescent="0.25">
      <c r="AA58920"/>
      <c r="AB58920"/>
      <c r="AC58920"/>
    </row>
    <row r="58921" spans="27:29" x14ac:dyDescent="0.25">
      <c r="AA58921"/>
      <c r="AB58921"/>
      <c r="AC58921"/>
    </row>
    <row r="58922" spans="27:29" x14ac:dyDescent="0.25">
      <c r="AA58922"/>
      <c r="AB58922"/>
      <c r="AC58922"/>
    </row>
    <row r="58923" spans="27:29" x14ac:dyDescent="0.25">
      <c r="AA58923"/>
      <c r="AB58923"/>
      <c r="AC58923"/>
    </row>
    <row r="58924" spans="27:29" x14ac:dyDescent="0.25">
      <c r="AA58924"/>
      <c r="AB58924"/>
      <c r="AC58924"/>
    </row>
    <row r="58925" spans="27:29" x14ac:dyDescent="0.25">
      <c r="AA58925"/>
      <c r="AB58925"/>
      <c r="AC58925"/>
    </row>
    <row r="58926" spans="27:29" x14ac:dyDescent="0.25">
      <c r="AA58926"/>
      <c r="AB58926"/>
      <c r="AC58926"/>
    </row>
    <row r="58927" spans="27:29" x14ac:dyDescent="0.25">
      <c r="AA58927"/>
      <c r="AB58927"/>
      <c r="AC58927"/>
    </row>
    <row r="58928" spans="27:29" x14ac:dyDescent="0.25">
      <c r="AA58928"/>
      <c r="AB58928"/>
      <c r="AC58928"/>
    </row>
    <row r="58929" spans="27:29" x14ac:dyDescent="0.25">
      <c r="AA58929"/>
      <c r="AB58929"/>
      <c r="AC58929"/>
    </row>
    <row r="58930" spans="27:29" x14ac:dyDescent="0.25">
      <c r="AA58930"/>
      <c r="AB58930"/>
      <c r="AC58930"/>
    </row>
    <row r="58931" spans="27:29" x14ac:dyDescent="0.25">
      <c r="AA58931"/>
      <c r="AB58931"/>
      <c r="AC58931"/>
    </row>
    <row r="58932" spans="27:29" x14ac:dyDescent="0.25">
      <c r="AA58932"/>
      <c r="AB58932"/>
      <c r="AC58932"/>
    </row>
    <row r="58933" spans="27:29" x14ac:dyDescent="0.25">
      <c r="AA58933"/>
      <c r="AB58933"/>
      <c r="AC58933"/>
    </row>
    <row r="58934" spans="27:29" x14ac:dyDescent="0.25">
      <c r="AA58934"/>
      <c r="AB58934"/>
      <c r="AC58934"/>
    </row>
    <row r="58935" spans="27:29" x14ac:dyDescent="0.25">
      <c r="AA58935"/>
      <c r="AB58935"/>
      <c r="AC58935"/>
    </row>
    <row r="58936" spans="27:29" x14ac:dyDescent="0.25">
      <c r="AA58936"/>
      <c r="AB58936"/>
      <c r="AC58936"/>
    </row>
    <row r="58937" spans="27:29" x14ac:dyDescent="0.25">
      <c r="AA58937"/>
      <c r="AB58937"/>
      <c r="AC58937"/>
    </row>
    <row r="58938" spans="27:29" x14ac:dyDescent="0.25">
      <c r="AA58938"/>
      <c r="AB58938"/>
      <c r="AC58938"/>
    </row>
    <row r="58939" spans="27:29" x14ac:dyDescent="0.25">
      <c r="AA58939"/>
      <c r="AB58939"/>
      <c r="AC58939"/>
    </row>
    <row r="58940" spans="27:29" x14ac:dyDescent="0.25">
      <c r="AA58940"/>
      <c r="AB58940"/>
      <c r="AC58940"/>
    </row>
    <row r="58941" spans="27:29" x14ac:dyDescent="0.25">
      <c r="AA58941"/>
      <c r="AB58941"/>
      <c r="AC58941"/>
    </row>
    <row r="58942" spans="27:29" x14ac:dyDescent="0.25">
      <c r="AA58942"/>
      <c r="AB58942"/>
      <c r="AC58942"/>
    </row>
    <row r="58943" spans="27:29" x14ac:dyDescent="0.25">
      <c r="AA58943"/>
      <c r="AB58943"/>
      <c r="AC58943"/>
    </row>
    <row r="58944" spans="27:29" x14ac:dyDescent="0.25">
      <c r="AA58944"/>
      <c r="AB58944"/>
      <c r="AC58944"/>
    </row>
    <row r="58945" spans="27:29" x14ac:dyDescent="0.25">
      <c r="AA58945"/>
      <c r="AB58945"/>
      <c r="AC58945"/>
    </row>
    <row r="58946" spans="27:29" x14ac:dyDescent="0.25">
      <c r="AA58946"/>
      <c r="AB58946"/>
      <c r="AC58946"/>
    </row>
    <row r="58947" spans="27:29" x14ac:dyDescent="0.25">
      <c r="AA58947"/>
      <c r="AB58947"/>
      <c r="AC58947"/>
    </row>
    <row r="58948" spans="27:29" x14ac:dyDescent="0.25">
      <c r="AA58948"/>
      <c r="AB58948"/>
      <c r="AC58948"/>
    </row>
    <row r="58949" spans="27:29" x14ac:dyDescent="0.25">
      <c r="AA58949"/>
      <c r="AB58949"/>
      <c r="AC58949"/>
    </row>
    <row r="58950" spans="27:29" x14ac:dyDescent="0.25">
      <c r="AA58950"/>
      <c r="AB58950"/>
      <c r="AC58950"/>
    </row>
    <row r="58951" spans="27:29" x14ac:dyDescent="0.25">
      <c r="AA58951"/>
      <c r="AB58951"/>
      <c r="AC58951"/>
    </row>
    <row r="58952" spans="27:29" x14ac:dyDescent="0.25">
      <c r="AA58952"/>
      <c r="AB58952"/>
      <c r="AC58952"/>
    </row>
    <row r="58953" spans="27:29" x14ac:dyDescent="0.25">
      <c r="AA58953"/>
      <c r="AB58953"/>
      <c r="AC58953"/>
    </row>
    <row r="58954" spans="27:29" x14ac:dyDescent="0.25">
      <c r="AA58954"/>
      <c r="AB58954"/>
      <c r="AC58954"/>
    </row>
    <row r="58955" spans="27:29" x14ac:dyDescent="0.25">
      <c r="AA58955"/>
      <c r="AB58955"/>
      <c r="AC58955"/>
    </row>
    <row r="58956" spans="27:29" x14ac:dyDescent="0.25">
      <c r="AA58956"/>
      <c r="AB58956"/>
      <c r="AC58956"/>
    </row>
    <row r="58957" spans="27:29" x14ac:dyDescent="0.25">
      <c r="AA58957"/>
      <c r="AB58957"/>
      <c r="AC58957"/>
    </row>
    <row r="58958" spans="27:29" x14ac:dyDescent="0.25">
      <c r="AA58958"/>
      <c r="AB58958"/>
      <c r="AC58958"/>
    </row>
    <row r="58959" spans="27:29" x14ac:dyDescent="0.25">
      <c r="AA58959"/>
      <c r="AB58959"/>
      <c r="AC58959"/>
    </row>
    <row r="58960" spans="27:29" x14ac:dyDescent="0.25">
      <c r="AA58960"/>
      <c r="AB58960"/>
      <c r="AC58960"/>
    </row>
    <row r="58961" spans="27:29" x14ac:dyDescent="0.25">
      <c r="AA58961"/>
      <c r="AB58961"/>
      <c r="AC58961"/>
    </row>
    <row r="58962" spans="27:29" x14ac:dyDescent="0.25">
      <c r="AA58962"/>
      <c r="AB58962"/>
      <c r="AC58962"/>
    </row>
    <row r="58963" spans="27:29" x14ac:dyDescent="0.25">
      <c r="AA58963"/>
      <c r="AB58963"/>
      <c r="AC58963"/>
    </row>
    <row r="58964" spans="27:29" x14ac:dyDescent="0.25">
      <c r="AA58964"/>
      <c r="AB58964"/>
      <c r="AC58964"/>
    </row>
    <row r="58965" spans="27:29" x14ac:dyDescent="0.25">
      <c r="AA58965"/>
      <c r="AB58965"/>
      <c r="AC58965"/>
    </row>
    <row r="58966" spans="27:29" x14ac:dyDescent="0.25">
      <c r="AA58966"/>
      <c r="AB58966"/>
      <c r="AC58966"/>
    </row>
    <row r="58967" spans="27:29" x14ac:dyDescent="0.25">
      <c r="AA58967"/>
      <c r="AB58967"/>
      <c r="AC58967"/>
    </row>
    <row r="58968" spans="27:29" x14ac:dyDescent="0.25">
      <c r="AA58968"/>
      <c r="AB58968"/>
      <c r="AC58968"/>
    </row>
    <row r="58969" spans="27:29" x14ac:dyDescent="0.25">
      <c r="AA58969"/>
      <c r="AB58969"/>
      <c r="AC58969"/>
    </row>
    <row r="58970" spans="27:29" x14ac:dyDescent="0.25">
      <c r="AA58970"/>
      <c r="AB58970"/>
      <c r="AC58970"/>
    </row>
    <row r="58971" spans="27:29" x14ac:dyDescent="0.25">
      <c r="AA58971"/>
      <c r="AB58971"/>
      <c r="AC58971"/>
    </row>
    <row r="58972" spans="27:29" x14ac:dyDescent="0.25">
      <c r="AA58972"/>
      <c r="AB58972"/>
      <c r="AC58972"/>
    </row>
    <row r="58973" spans="27:29" x14ac:dyDescent="0.25">
      <c r="AA58973"/>
      <c r="AB58973"/>
      <c r="AC58973"/>
    </row>
    <row r="58974" spans="27:29" x14ac:dyDescent="0.25">
      <c r="AA58974"/>
      <c r="AB58974"/>
      <c r="AC58974"/>
    </row>
    <row r="58975" spans="27:29" x14ac:dyDescent="0.25">
      <c r="AA58975"/>
      <c r="AB58975"/>
      <c r="AC58975"/>
    </row>
    <row r="58976" spans="27:29" x14ac:dyDescent="0.25">
      <c r="AA58976"/>
      <c r="AB58976"/>
      <c r="AC58976"/>
    </row>
    <row r="58977" spans="27:29" x14ac:dyDescent="0.25">
      <c r="AA58977"/>
      <c r="AB58977"/>
      <c r="AC58977"/>
    </row>
    <row r="58978" spans="27:29" x14ac:dyDescent="0.25">
      <c r="AA58978"/>
      <c r="AB58978"/>
      <c r="AC58978"/>
    </row>
    <row r="58979" spans="27:29" x14ac:dyDescent="0.25">
      <c r="AA58979"/>
      <c r="AB58979"/>
      <c r="AC58979"/>
    </row>
    <row r="58980" spans="27:29" x14ac:dyDescent="0.25">
      <c r="AA58980"/>
      <c r="AB58980"/>
      <c r="AC58980"/>
    </row>
    <row r="58981" spans="27:29" x14ac:dyDescent="0.25">
      <c r="AA58981"/>
      <c r="AB58981"/>
      <c r="AC58981"/>
    </row>
    <row r="58982" spans="27:29" x14ac:dyDescent="0.25">
      <c r="AA58982"/>
      <c r="AB58982"/>
      <c r="AC58982"/>
    </row>
    <row r="58983" spans="27:29" x14ac:dyDescent="0.25">
      <c r="AA58983"/>
      <c r="AB58983"/>
      <c r="AC58983"/>
    </row>
    <row r="58984" spans="27:29" x14ac:dyDescent="0.25">
      <c r="AA58984"/>
      <c r="AB58984"/>
      <c r="AC58984"/>
    </row>
    <row r="58985" spans="27:29" x14ac:dyDescent="0.25">
      <c r="AA58985"/>
      <c r="AB58985"/>
      <c r="AC58985"/>
    </row>
    <row r="58986" spans="27:29" x14ac:dyDescent="0.25">
      <c r="AA58986"/>
      <c r="AB58986"/>
      <c r="AC58986"/>
    </row>
    <row r="58987" spans="27:29" x14ac:dyDescent="0.25">
      <c r="AA58987"/>
      <c r="AB58987"/>
      <c r="AC58987"/>
    </row>
    <row r="58988" spans="27:29" x14ac:dyDescent="0.25">
      <c r="AA58988"/>
      <c r="AB58988"/>
      <c r="AC58988"/>
    </row>
    <row r="58989" spans="27:29" x14ac:dyDescent="0.25">
      <c r="AA58989"/>
      <c r="AB58989"/>
      <c r="AC58989"/>
    </row>
    <row r="58990" spans="27:29" x14ac:dyDescent="0.25">
      <c r="AA58990"/>
      <c r="AB58990"/>
      <c r="AC58990"/>
    </row>
    <row r="58991" spans="27:29" x14ac:dyDescent="0.25">
      <c r="AA58991"/>
      <c r="AB58991"/>
      <c r="AC58991"/>
    </row>
    <row r="58992" spans="27:29" x14ac:dyDescent="0.25">
      <c r="AA58992"/>
      <c r="AB58992"/>
      <c r="AC58992"/>
    </row>
    <row r="58993" spans="27:29" x14ac:dyDescent="0.25">
      <c r="AA58993"/>
      <c r="AB58993"/>
      <c r="AC58993"/>
    </row>
    <row r="58994" spans="27:29" x14ac:dyDescent="0.25">
      <c r="AA58994"/>
      <c r="AB58994"/>
      <c r="AC58994"/>
    </row>
    <row r="58995" spans="27:29" x14ac:dyDescent="0.25">
      <c r="AA58995"/>
      <c r="AB58995"/>
      <c r="AC58995"/>
    </row>
    <row r="58996" spans="27:29" x14ac:dyDescent="0.25">
      <c r="AA58996"/>
      <c r="AB58996"/>
      <c r="AC58996"/>
    </row>
    <row r="58997" spans="27:29" x14ac:dyDescent="0.25">
      <c r="AA58997"/>
      <c r="AB58997"/>
      <c r="AC58997"/>
    </row>
    <row r="58998" spans="27:29" x14ac:dyDescent="0.25">
      <c r="AA58998"/>
      <c r="AB58998"/>
      <c r="AC58998"/>
    </row>
    <row r="58999" spans="27:29" x14ac:dyDescent="0.25">
      <c r="AA58999"/>
      <c r="AB58999"/>
      <c r="AC58999"/>
    </row>
    <row r="59000" spans="27:29" x14ac:dyDescent="0.25">
      <c r="AA59000"/>
      <c r="AB59000"/>
      <c r="AC59000"/>
    </row>
    <row r="59001" spans="27:29" x14ac:dyDescent="0.25">
      <c r="AA59001"/>
      <c r="AB59001"/>
      <c r="AC59001"/>
    </row>
    <row r="59002" spans="27:29" x14ac:dyDescent="0.25">
      <c r="AA59002"/>
      <c r="AB59002"/>
      <c r="AC59002"/>
    </row>
    <row r="59003" spans="27:29" x14ac:dyDescent="0.25">
      <c r="AA59003"/>
      <c r="AB59003"/>
      <c r="AC59003"/>
    </row>
    <row r="59004" spans="27:29" x14ac:dyDescent="0.25">
      <c r="AA59004"/>
      <c r="AB59004"/>
      <c r="AC59004"/>
    </row>
    <row r="59005" spans="27:29" x14ac:dyDescent="0.25">
      <c r="AA59005"/>
      <c r="AB59005"/>
      <c r="AC59005"/>
    </row>
    <row r="59006" spans="27:29" x14ac:dyDescent="0.25">
      <c r="AA59006"/>
      <c r="AB59006"/>
      <c r="AC59006"/>
    </row>
    <row r="59007" spans="27:29" x14ac:dyDescent="0.25">
      <c r="AA59007"/>
      <c r="AB59007"/>
      <c r="AC59007"/>
    </row>
    <row r="59008" spans="27:29" x14ac:dyDescent="0.25">
      <c r="AA59008"/>
      <c r="AB59008"/>
      <c r="AC59008"/>
    </row>
    <row r="59009" spans="27:29" x14ac:dyDescent="0.25">
      <c r="AA59009"/>
      <c r="AB59009"/>
      <c r="AC59009"/>
    </row>
    <row r="59010" spans="27:29" x14ac:dyDescent="0.25">
      <c r="AA59010"/>
      <c r="AB59010"/>
      <c r="AC59010"/>
    </row>
    <row r="59011" spans="27:29" x14ac:dyDescent="0.25">
      <c r="AA59011"/>
      <c r="AB59011"/>
      <c r="AC59011"/>
    </row>
    <row r="59012" spans="27:29" x14ac:dyDescent="0.25">
      <c r="AA59012"/>
      <c r="AB59012"/>
      <c r="AC59012"/>
    </row>
    <row r="59013" spans="27:29" x14ac:dyDescent="0.25">
      <c r="AA59013"/>
      <c r="AB59013"/>
      <c r="AC59013"/>
    </row>
    <row r="59014" spans="27:29" x14ac:dyDescent="0.25">
      <c r="AA59014"/>
      <c r="AB59014"/>
      <c r="AC59014"/>
    </row>
    <row r="59015" spans="27:29" x14ac:dyDescent="0.25">
      <c r="AA59015"/>
      <c r="AB59015"/>
      <c r="AC59015"/>
    </row>
    <row r="59016" spans="27:29" x14ac:dyDescent="0.25">
      <c r="AA59016"/>
      <c r="AB59016"/>
      <c r="AC59016"/>
    </row>
    <row r="59017" spans="27:29" x14ac:dyDescent="0.25">
      <c r="AA59017"/>
      <c r="AB59017"/>
      <c r="AC59017"/>
    </row>
    <row r="59018" spans="27:29" x14ac:dyDescent="0.25">
      <c r="AA59018"/>
      <c r="AB59018"/>
      <c r="AC59018"/>
    </row>
    <row r="59019" spans="27:29" x14ac:dyDescent="0.25">
      <c r="AA59019"/>
      <c r="AB59019"/>
      <c r="AC59019"/>
    </row>
    <row r="59020" spans="27:29" x14ac:dyDescent="0.25">
      <c r="AA59020"/>
      <c r="AB59020"/>
      <c r="AC59020"/>
    </row>
    <row r="59021" spans="27:29" x14ac:dyDescent="0.25">
      <c r="AA59021"/>
      <c r="AB59021"/>
      <c r="AC59021"/>
    </row>
    <row r="59022" spans="27:29" x14ac:dyDescent="0.25">
      <c r="AA59022"/>
      <c r="AB59022"/>
      <c r="AC59022"/>
    </row>
    <row r="59023" spans="27:29" x14ac:dyDescent="0.25">
      <c r="AA59023"/>
      <c r="AB59023"/>
      <c r="AC59023"/>
    </row>
    <row r="59024" spans="27:29" x14ac:dyDescent="0.25">
      <c r="AA59024"/>
      <c r="AB59024"/>
      <c r="AC59024"/>
    </row>
    <row r="59025" spans="27:29" x14ac:dyDescent="0.25">
      <c r="AA59025"/>
      <c r="AB59025"/>
      <c r="AC59025"/>
    </row>
    <row r="59026" spans="27:29" x14ac:dyDescent="0.25">
      <c r="AA59026"/>
      <c r="AB59026"/>
      <c r="AC59026"/>
    </row>
    <row r="59027" spans="27:29" x14ac:dyDescent="0.25">
      <c r="AA59027"/>
      <c r="AB59027"/>
      <c r="AC59027"/>
    </row>
    <row r="59028" spans="27:29" x14ac:dyDescent="0.25">
      <c r="AA59028"/>
      <c r="AB59028"/>
      <c r="AC59028"/>
    </row>
    <row r="59029" spans="27:29" x14ac:dyDescent="0.25">
      <c r="AA59029"/>
      <c r="AB59029"/>
      <c r="AC59029"/>
    </row>
    <row r="59030" spans="27:29" x14ac:dyDescent="0.25">
      <c r="AA59030"/>
      <c r="AB59030"/>
      <c r="AC59030"/>
    </row>
    <row r="59031" spans="27:29" x14ac:dyDescent="0.25">
      <c r="AA59031"/>
      <c r="AB59031"/>
      <c r="AC59031"/>
    </row>
    <row r="59032" spans="27:29" x14ac:dyDescent="0.25">
      <c r="AA59032"/>
      <c r="AB59032"/>
      <c r="AC59032"/>
    </row>
    <row r="59033" spans="27:29" x14ac:dyDescent="0.25">
      <c r="AA59033"/>
      <c r="AB59033"/>
      <c r="AC59033"/>
    </row>
    <row r="59034" spans="27:29" x14ac:dyDescent="0.25">
      <c r="AA59034"/>
      <c r="AB59034"/>
      <c r="AC59034"/>
    </row>
    <row r="59035" spans="27:29" x14ac:dyDescent="0.25">
      <c r="AA59035"/>
      <c r="AB59035"/>
      <c r="AC59035"/>
    </row>
    <row r="59036" spans="27:29" x14ac:dyDescent="0.25">
      <c r="AA59036"/>
      <c r="AB59036"/>
      <c r="AC59036"/>
    </row>
    <row r="59037" spans="27:29" x14ac:dyDescent="0.25">
      <c r="AA59037"/>
      <c r="AB59037"/>
      <c r="AC59037"/>
    </row>
    <row r="59038" spans="27:29" x14ac:dyDescent="0.25">
      <c r="AA59038"/>
      <c r="AB59038"/>
      <c r="AC59038"/>
    </row>
    <row r="59039" spans="27:29" x14ac:dyDescent="0.25">
      <c r="AA59039"/>
      <c r="AB59039"/>
      <c r="AC59039"/>
    </row>
    <row r="59040" spans="27:29" x14ac:dyDescent="0.25">
      <c r="AA59040"/>
      <c r="AB59040"/>
      <c r="AC59040"/>
    </row>
    <row r="59041" spans="27:29" x14ac:dyDescent="0.25">
      <c r="AA59041"/>
      <c r="AB59041"/>
      <c r="AC59041"/>
    </row>
    <row r="59042" spans="27:29" x14ac:dyDescent="0.25">
      <c r="AA59042"/>
      <c r="AB59042"/>
      <c r="AC59042"/>
    </row>
    <row r="59043" spans="27:29" x14ac:dyDescent="0.25">
      <c r="AA59043"/>
      <c r="AB59043"/>
      <c r="AC59043"/>
    </row>
    <row r="59044" spans="27:29" x14ac:dyDescent="0.25">
      <c r="AA59044"/>
      <c r="AB59044"/>
      <c r="AC59044"/>
    </row>
    <row r="59045" spans="27:29" x14ac:dyDescent="0.25">
      <c r="AA59045"/>
      <c r="AB59045"/>
      <c r="AC59045"/>
    </row>
    <row r="59046" spans="27:29" x14ac:dyDescent="0.25">
      <c r="AA59046"/>
      <c r="AB59046"/>
      <c r="AC59046"/>
    </row>
    <row r="59047" spans="27:29" x14ac:dyDescent="0.25">
      <c r="AA59047"/>
      <c r="AB59047"/>
      <c r="AC59047"/>
    </row>
    <row r="59048" spans="27:29" x14ac:dyDescent="0.25">
      <c r="AA59048"/>
      <c r="AB59048"/>
      <c r="AC59048"/>
    </row>
    <row r="59049" spans="27:29" x14ac:dyDescent="0.25">
      <c r="AA59049"/>
      <c r="AB59049"/>
      <c r="AC59049"/>
    </row>
    <row r="59050" spans="27:29" x14ac:dyDescent="0.25">
      <c r="AA59050"/>
      <c r="AB59050"/>
      <c r="AC59050"/>
    </row>
    <row r="59051" spans="27:29" x14ac:dyDescent="0.25">
      <c r="AA59051"/>
      <c r="AB59051"/>
      <c r="AC59051"/>
    </row>
    <row r="59052" spans="27:29" x14ac:dyDescent="0.25">
      <c r="AA59052"/>
      <c r="AB59052"/>
      <c r="AC59052"/>
    </row>
    <row r="59053" spans="27:29" x14ac:dyDescent="0.25">
      <c r="AA59053"/>
      <c r="AB59053"/>
      <c r="AC59053"/>
    </row>
    <row r="59054" spans="27:29" x14ac:dyDescent="0.25">
      <c r="AA59054"/>
      <c r="AB59054"/>
      <c r="AC59054"/>
    </row>
    <row r="59055" spans="27:29" x14ac:dyDescent="0.25">
      <c r="AA59055"/>
      <c r="AB59055"/>
      <c r="AC59055"/>
    </row>
    <row r="59056" spans="27:29" x14ac:dyDescent="0.25">
      <c r="AA59056"/>
      <c r="AB59056"/>
      <c r="AC59056"/>
    </row>
    <row r="59057" spans="27:29" x14ac:dyDescent="0.25">
      <c r="AA59057"/>
      <c r="AB59057"/>
      <c r="AC59057"/>
    </row>
    <row r="59058" spans="27:29" x14ac:dyDescent="0.25">
      <c r="AA59058"/>
      <c r="AB59058"/>
      <c r="AC59058"/>
    </row>
    <row r="59059" spans="27:29" x14ac:dyDescent="0.25">
      <c r="AA59059"/>
      <c r="AB59059"/>
      <c r="AC59059"/>
    </row>
    <row r="59060" spans="27:29" x14ac:dyDescent="0.25">
      <c r="AA59060"/>
      <c r="AB59060"/>
      <c r="AC59060"/>
    </row>
    <row r="59061" spans="27:29" x14ac:dyDescent="0.25">
      <c r="AA59061"/>
      <c r="AB59061"/>
      <c r="AC59061"/>
    </row>
    <row r="59062" spans="27:29" x14ac:dyDescent="0.25">
      <c r="AA59062"/>
      <c r="AB59062"/>
      <c r="AC59062"/>
    </row>
    <row r="59063" spans="27:29" x14ac:dyDescent="0.25">
      <c r="AA59063"/>
      <c r="AB59063"/>
      <c r="AC59063"/>
    </row>
    <row r="59064" spans="27:29" x14ac:dyDescent="0.25">
      <c r="AA59064"/>
      <c r="AB59064"/>
      <c r="AC59064"/>
    </row>
    <row r="59065" spans="27:29" x14ac:dyDescent="0.25">
      <c r="AA59065"/>
      <c r="AB59065"/>
      <c r="AC59065"/>
    </row>
    <row r="59066" spans="27:29" x14ac:dyDescent="0.25">
      <c r="AA59066"/>
      <c r="AB59066"/>
      <c r="AC59066"/>
    </row>
    <row r="59067" spans="27:29" x14ac:dyDescent="0.25">
      <c r="AA59067"/>
      <c r="AB59067"/>
      <c r="AC59067"/>
    </row>
    <row r="59068" spans="27:29" x14ac:dyDescent="0.25">
      <c r="AA59068"/>
      <c r="AB59068"/>
      <c r="AC59068"/>
    </row>
    <row r="59069" spans="27:29" x14ac:dyDescent="0.25">
      <c r="AA59069"/>
      <c r="AB59069"/>
      <c r="AC59069"/>
    </row>
    <row r="59070" spans="27:29" x14ac:dyDescent="0.25">
      <c r="AA59070"/>
      <c r="AB59070"/>
      <c r="AC59070"/>
    </row>
    <row r="59071" spans="27:29" x14ac:dyDescent="0.25">
      <c r="AA59071"/>
      <c r="AB59071"/>
      <c r="AC59071"/>
    </row>
    <row r="59072" spans="27:29" x14ac:dyDescent="0.25">
      <c r="AA59072"/>
      <c r="AB59072"/>
      <c r="AC59072"/>
    </row>
    <row r="59073" spans="27:29" x14ac:dyDescent="0.25">
      <c r="AA59073"/>
      <c r="AB59073"/>
      <c r="AC59073"/>
    </row>
    <row r="59074" spans="27:29" x14ac:dyDescent="0.25">
      <c r="AA59074"/>
      <c r="AB59074"/>
      <c r="AC59074"/>
    </row>
    <row r="59075" spans="27:29" x14ac:dyDescent="0.25">
      <c r="AA59075"/>
      <c r="AB59075"/>
      <c r="AC59075"/>
    </row>
    <row r="59076" spans="27:29" x14ac:dyDescent="0.25">
      <c r="AA59076"/>
      <c r="AB59076"/>
      <c r="AC59076"/>
    </row>
    <row r="59077" spans="27:29" x14ac:dyDescent="0.25">
      <c r="AA59077"/>
      <c r="AB59077"/>
      <c r="AC59077"/>
    </row>
    <row r="59078" spans="27:29" x14ac:dyDescent="0.25">
      <c r="AA59078"/>
      <c r="AB59078"/>
      <c r="AC59078"/>
    </row>
    <row r="59079" spans="27:29" x14ac:dyDescent="0.25">
      <c r="AA59079"/>
      <c r="AB59079"/>
      <c r="AC59079"/>
    </row>
    <row r="59080" spans="27:29" x14ac:dyDescent="0.25">
      <c r="AA59080"/>
      <c r="AB59080"/>
      <c r="AC59080"/>
    </row>
    <row r="59081" spans="27:29" x14ac:dyDescent="0.25">
      <c r="AA59081"/>
      <c r="AB59081"/>
      <c r="AC59081"/>
    </row>
    <row r="59082" spans="27:29" x14ac:dyDescent="0.25">
      <c r="AA59082"/>
      <c r="AB59082"/>
      <c r="AC59082"/>
    </row>
    <row r="59083" spans="27:29" x14ac:dyDescent="0.25">
      <c r="AA59083"/>
      <c r="AB59083"/>
      <c r="AC59083"/>
    </row>
    <row r="59084" spans="27:29" x14ac:dyDescent="0.25">
      <c r="AA59084"/>
      <c r="AB59084"/>
      <c r="AC59084"/>
    </row>
    <row r="59085" spans="27:29" x14ac:dyDescent="0.25">
      <c r="AA59085"/>
      <c r="AB59085"/>
      <c r="AC59085"/>
    </row>
    <row r="59086" spans="27:29" x14ac:dyDescent="0.25">
      <c r="AA59086"/>
      <c r="AB59086"/>
      <c r="AC59086"/>
    </row>
    <row r="59087" spans="27:29" x14ac:dyDescent="0.25">
      <c r="AA59087"/>
      <c r="AB59087"/>
      <c r="AC59087"/>
    </row>
    <row r="59088" spans="27:29" x14ac:dyDescent="0.25">
      <c r="AA59088"/>
      <c r="AB59088"/>
      <c r="AC59088"/>
    </row>
    <row r="59089" spans="27:29" x14ac:dyDescent="0.25">
      <c r="AA59089"/>
      <c r="AB59089"/>
      <c r="AC59089"/>
    </row>
    <row r="59090" spans="27:29" x14ac:dyDescent="0.25">
      <c r="AA59090"/>
      <c r="AB59090"/>
      <c r="AC59090"/>
    </row>
    <row r="59091" spans="27:29" x14ac:dyDescent="0.25">
      <c r="AA59091"/>
      <c r="AB59091"/>
      <c r="AC59091"/>
    </row>
    <row r="59092" spans="27:29" x14ac:dyDescent="0.25">
      <c r="AA59092"/>
      <c r="AB59092"/>
      <c r="AC59092"/>
    </row>
    <row r="59093" spans="27:29" x14ac:dyDescent="0.25">
      <c r="AA59093"/>
      <c r="AB59093"/>
      <c r="AC59093"/>
    </row>
    <row r="59094" spans="27:29" x14ac:dyDescent="0.25">
      <c r="AA59094"/>
      <c r="AB59094"/>
      <c r="AC59094"/>
    </row>
    <row r="59095" spans="27:29" x14ac:dyDescent="0.25">
      <c r="AA59095"/>
      <c r="AB59095"/>
      <c r="AC59095"/>
    </row>
    <row r="59096" spans="27:29" x14ac:dyDescent="0.25">
      <c r="AA59096"/>
      <c r="AB59096"/>
      <c r="AC59096"/>
    </row>
    <row r="59097" spans="27:29" x14ac:dyDescent="0.25">
      <c r="AA59097"/>
      <c r="AB59097"/>
      <c r="AC59097"/>
    </row>
    <row r="59098" spans="27:29" x14ac:dyDescent="0.25">
      <c r="AA59098"/>
      <c r="AB59098"/>
      <c r="AC59098"/>
    </row>
    <row r="59099" spans="27:29" x14ac:dyDescent="0.25">
      <c r="AA59099"/>
      <c r="AB59099"/>
      <c r="AC59099"/>
    </row>
    <row r="59100" spans="27:29" x14ac:dyDescent="0.25">
      <c r="AA59100"/>
      <c r="AB59100"/>
      <c r="AC59100"/>
    </row>
    <row r="59101" spans="27:29" x14ac:dyDescent="0.25">
      <c r="AA59101"/>
      <c r="AB59101"/>
      <c r="AC59101"/>
    </row>
    <row r="59102" spans="27:29" x14ac:dyDescent="0.25">
      <c r="AA59102"/>
      <c r="AB59102"/>
      <c r="AC59102"/>
    </row>
    <row r="59103" spans="27:29" x14ac:dyDescent="0.25">
      <c r="AA59103"/>
      <c r="AB59103"/>
      <c r="AC59103"/>
    </row>
    <row r="59104" spans="27:29" x14ac:dyDescent="0.25">
      <c r="AA59104"/>
      <c r="AB59104"/>
      <c r="AC59104"/>
    </row>
    <row r="59105" spans="27:29" x14ac:dyDescent="0.25">
      <c r="AA59105"/>
      <c r="AB59105"/>
      <c r="AC59105"/>
    </row>
    <row r="59106" spans="27:29" x14ac:dyDescent="0.25">
      <c r="AA59106"/>
      <c r="AB59106"/>
      <c r="AC59106"/>
    </row>
    <row r="59107" spans="27:29" x14ac:dyDescent="0.25">
      <c r="AA59107"/>
      <c r="AB59107"/>
      <c r="AC59107"/>
    </row>
    <row r="59108" spans="27:29" x14ac:dyDescent="0.25">
      <c r="AA59108"/>
      <c r="AB59108"/>
      <c r="AC59108"/>
    </row>
    <row r="59109" spans="27:29" x14ac:dyDescent="0.25">
      <c r="AA59109"/>
      <c r="AB59109"/>
      <c r="AC59109"/>
    </row>
    <row r="59110" spans="27:29" x14ac:dyDescent="0.25">
      <c r="AA59110"/>
      <c r="AB59110"/>
      <c r="AC59110"/>
    </row>
    <row r="59111" spans="27:29" x14ac:dyDescent="0.25">
      <c r="AA59111"/>
      <c r="AB59111"/>
      <c r="AC59111"/>
    </row>
    <row r="59112" spans="27:29" x14ac:dyDescent="0.25">
      <c r="AA59112"/>
      <c r="AB59112"/>
      <c r="AC59112"/>
    </row>
    <row r="59113" spans="27:29" x14ac:dyDescent="0.25">
      <c r="AA59113"/>
      <c r="AB59113"/>
      <c r="AC59113"/>
    </row>
    <row r="59114" spans="27:29" x14ac:dyDescent="0.25">
      <c r="AA59114"/>
      <c r="AB59114"/>
      <c r="AC59114"/>
    </row>
    <row r="59115" spans="27:29" x14ac:dyDescent="0.25">
      <c r="AA59115"/>
      <c r="AB59115"/>
      <c r="AC59115"/>
    </row>
    <row r="59116" spans="27:29" x14ac:dyDescent="0.25">
      <c r="AA59116"/>
      <c r="AB59116"/>
      <c r="AC59116"/>
    </row>
    <row r="59117" spans="27:29" x14ac:dyDescent="0.25">
      <c r="AA59117"/>
      <c r="AB59117"/>
      <c r="AC59117"/>
    </row>
    <row r="59118" spans="27:29" x14ac:dyDescent="0.25">
      <c r="AA59118"/>
      <c r="AB59118"/>
      <c r="AC59118"/>
    </row>
    <row r="59119" spans="27:29" x14ac:dyDescent="0.25">
      <c r="AA59119"/>
      <c r="AB59119"/>
      <c r="AC59119"/>
    </row>
    <row r="59120" spans="27:29" x14ac:dyDescent="0.25">
      <c r="AA59120"/>
      <c r="AB59120"/>
      <c r="AC59120"/>
    </row>
    <row r="59121" spans="27:29" x14ac:dyDescent="0.25">
      <c r="AA59121"/>
      <c r="AB59121"/>
      <c r="AC59121"/>
    </row>
    <row r="59122" spans="27:29" x14ac:dyDescent="0.25">
      <c r="AA59122"/>
      <c r="AB59122"/>
      <c r="AC59122"/>
    </row>
    <row r="59123" spans="27:29" x14ac:dyDescent="0.25">
      <c r="AA59123"/>
      <c r="AB59123"/>
      <c r="AC59123"/>
    </row>
    <row r="59124" spans="27:29" x14ac:dyDescent="0.25">
      <c r="AA59124"/>
      <c r="AB59124"/>
      <c r="AC59124"/>
    </row>
    <row r="59125" spans="27:29" x14ac:dyDescent="0.25">
      <c r="AA59125"/>
      <c r="AB59125"/>
      <c r="AC59125"/>
    </row>
    <row r="59126" spans="27:29" x14ac:dyDescent="0.25">
      <c r="AA59126"/>
      <c r="AB59126"/>
      <c r="AC59126"/>
    </row>
    <row r="59127" spans="27:29" x14ac:dyDescent="0.25">
      <c r="AA59127"/>
      <c r="AB59127"/>
      <c r="AC59127"/>
    </row>
    <row r="59128" spans="27:29" x14ac:dyDescent="0.25">
      <c r="AA59128"/>
      <c r="AB59128"/>
      <c r="AC59128"/>
    </row>
    <row r="59129" spans="27:29" x14ac:dyDescent="0.25">
      <c r="AA59129"/>
      <c r="AB59129"/>
      <c r="AC59129"/>
    </row>
    <row r="59130" spans="27:29" x14ac:dyDescent="0.25">
      <c r="AA59130"/>
      <c r="AB59130"/>
      <c r="AC59130"/>
    </row>
    <row r="59131" spans="27:29" x14ac:dyDescent="0.25">
      <c r="AA59131"/>
      <c r="AB59131"/>
      <c r="AC59131"/>
    </row>
    <row r="59132" spans="27:29" x14ac:dyDescent="0.25">
      <c r="AA59132"/>
      <c r="AB59132"/>
      <c r="AC59132"/>
    </row>
    <row r="59133" spans="27:29" x14ac:dyDescent="0.25">
      <c r="AA59133"/>
      <c r="AB59133"/>
      <c r="AC59133"/>
    </row>
    <row r="59134" spans="27:29" x14ac:dyDescent="0.25">
      <c r="AA59134"/>
      <c r="AB59134"/>
      <c r="AC59134"/>
    </row>
    <row r="59135" spans="27:29" x14ac:dyDescent="0.25">
      <c r="AA59135"/>
      <c r="AB59135"/>
      <c r="AC59135"/>
    </row>
    <row r="59136" spans="27:29" x14ac:dyDescent="0.25">
      <c r="AA59136"/>
      <c r="AB59136"/>
      <c r="AC59136"/>
    </row>
    <row r="59137" spans="27:29" x14ac:dyDescent="0.25">
      <c r="AA59137"/>
      <c r="AB59137"/>
      <c r="AC59137"/>
    </row>
    <row r="59138" spans="27:29" x14ac:dyDescent="0.25">
      <c r="AA59138"/>
      <c r="AB59138"/>
      <c r="AC59138"/>
    </row>
    <row r="59139" spans="27:29" x14ac:dyDescent="0.25">
      <c r="AA59139"/>
      <c r="AB59139"/>
      <c r="AC59139"/>
    </row>
    <row r="59140" spans="27:29" x14ac:dyDescent="0.25">
      <c r="AA59140"/>
      <c r="AB59140"/>
      <c r="AC59140"/>
    </row>
    <row r="59141" spans="27:29" x14ac:dyDescent="0.25">
      <c r="AA59141"/>
      <c r="AB59141"/>
      <c r="AC59141"/>
    </row>
    <row r="59142" spans="27:29" x14ac:dyDescent="0.25">
      <c r="AA59142"/>
      <c r="AB59142"/>
      <c r="AC59142"/>
    </row>
    <row r="59143" spans="27:29" x14ac:dyDescent="0.25">
      <c r="AA59143"/>
      <c r="AB59143"/>
      <c r="AC59143"/>
    </row>
    <row r="59144" spans="27:29" x14ac:dyDescent="0.25">
      <c r="AA59144"/>
      <c r="AB59144"/>
      <c r="AC59144"/>
    </row>
    <row r="59145" spans="27:29" x14ac:dyDescent="0.25">
      <c r="AA59145"/>
      <c r="AB59145"/>
      <c r="AC59145"/>
    </row>
    <row r="59146" spans="27:29" x14ac:dyDescent="0.25">
      <c r="AA59146"/>
      <c r="AB59146"/>
      <c r="AC59146"/>
    </row>
    <row r="59147" spans="27:29" x14ac:dyDescent="0.25">
      <c r="AA59147"/>
      <c r="AB59147"/>
      <c r="AC59147"/>
    </row>
    <row r="59148" spans="27:29" x14ac:dyDescent="0.25">
      <c r="AA59148"/>
      <c r="AB59148"/>
      <c r="AC59148"/>
    </row>
    <row r="59149" spans="27:29" x14ac:dyDescent="0.25">
      <c r="AA59149"/>
      <c r="AB59149"/>
      <c r="AC59149"/>
    </row>
    <row r="59150" spans="27:29" x14ac:dyDescent="0.25">
      <c r="AA59150"/>
      <c r="AB59150"/>
      <c r="AC59150"/>
    </row>
    <row r="59151" spans="27:29" x14ac:dyDescent="0.25">
      <c r="AA59151"/>
      <c r="AB59151"/>
      <c r="AC59151"/>
    </row>
    <row r="59152" spans="27:29" x14ac:dyDescent="0.25">
      <c r="AA59152"/>
      <c r="AB59152"/>
      <c r="AC59152"/>
    </row>
    <row r="59153" spans="27:29" x14ac:dyDescent="0.25">
      <c r="AA59153"/>
      <c r="AB59153"/>
      <c r="AC59153"/>
    </row>
    <row r="59154" spans="27:29" x14ac:dyDescent="0.25">
      <c r="AA59154"/>
      <c r="AB59154"/>
      <c r="AC59154"/>
    </row>
    <row r="59155" spans="27:29" x14ac:dyDescent="0.25">
      <c r="AA59155"/>
      <c r="AB59155"/>
      <c r="AC59155"/>
    </row>
    <row r="59156" spans="27:29" x14ac:dyDescent="0.25">
      <c r="AA59156"/>
      <c r="AB59156"/>
      <c r="AC59156"/>
    </row>
    <row r="59157" spans="27:29" x14ac:dyDescent="0.25">
      <c r="AA59157"/>
      <c r="AB59157"/>
      <c r="AC59157"/>
    </row>
    <row r="59158" spans="27:29" x14ac:dyDescent="0.25">
      <c r="AA59158"/>
      <c r="AB59158"/>
      <c r="AC59158"/>
    </row>
    <row r="59159" spans="27:29" x14ac:dyDescent="0.25">
      <c r="AA59159"/>
      <c r="AB59159"/>
      <c r="AC59159"/>
    </row>
    <row r="59160" spans="27:29" x14ac:dyDescent="0.25">
      <c r="AA59160"/>
      <c r="AB59160"/>
      <c r="AC59160"/>
    </row>
    <row r="59161" spans="27:29" x14ac:dyDescent="0.25">
      <c r="AA59161"/>
      <c r="AB59161"/>
      <c r="AC59161"/>
    </row>
    <row r="59162" spans="27:29" x14ac:dyDescent="0.25">
      <c r="AA59162"/>
      <c r="AB59162"/>
      <c r="AC59162"/>
    </row>
    <row r="59163" spans="27:29" x14ac:dyDescent="0.25">
      <c r="AA59163"/>
      <c r="AB59163"/>
      <c r="AC59163"/>
    </row>
    <row r="59164" spans="27:29" x14ac:dyDescent="0.25">
      <c r="AA59164"/>
      <c r="AB59164"/>
      <c r="AC59164"/>
    </row>
    <row r="59165" spans="27:29" x14ac:dyDescent="0.25">
      <c r="AA59165"/>
      <c r="AB59165"/>
      <c r="AC59165"/>
    </row>
    <row r="59166" spans="27:29" x14ac:dyDescent="0.25">
      <c r="AA59166"/>
      <c r="AB59166"/>
      <c r="AC59166"/>
    </row>
    <row r="59167" spans="27:29" x14ac:dyDescent="0.25">
      <c r="AA59167"/>
      <c r="AB59167"/>
      <c r="AC59167"/>
    </row>
    <row r="59168" spans="27:29" x14ac:dyDescent="0.25">
      <c r="AA59168"/>
      <c r="AB59168"/>
      <c r="AC59168"/>
    </row>
    <row r="59169" spans="27:29" x14ac:dyDescent="0.25">
      <c r="AA59169"/>
      <c r="AB59169"/>
      <c r="AC59169"/>
    </row>
    <row r="59170" spans="27:29" x14ac:dyDescent="0.25">
      <c r="AA59170"/>
      <c r="AB59170"/>
      <c r="AC59170"/>
    </row>
    <row r="59171" spans="27:29" x14ac:dyDescent="0.25">
      <c r="AA59171"/>
      <c r="AB59171"/>
      <c r="AC59171"/>
    </row>
    <row r="59172" spans="27:29" x14ac:dyDescent="0.25">
      <c r="AA59172"/>
      <c r="AB59172"/>
      <c r="AC59172"/>
    </row>
    <row r="59173" spans="27:29" x14ac:dyDescent="0.25">
      <c r="AA59173"/>
      <c r="AB59173"/>
      <c r="AC59173"/>
    </row>
    <row r="59174" spans="27:29" x14ac:dyDescent="0.25">
      <c r="AA59174"/>
      <c r="AB59174"/>
      <c r="AC59174"/>
    </row>
    <row r="59175" spans="27:29" x14ac:dyDescent="0.25">
      <c r="AA59175"/>
      <c r="AB59175"/>
      <c r="AC59175"/>
    </row>
    <row r="59176" spans="27:29" x14ac:dyDescent="0.25">
      <c r="AA59176"/>
      <c r="AB59176"/>
      <c r="AC59176"/>
    </row>
    <row r="59177" spans="27:29" x14ac:dyDescent="0.25">
      <c r="AA59177"/>
      <c r="AB59177"/>
      <c r="AC59177"/>
    </row>
    <row r="59178" spans="27:29" x14ac:dyDescent="0.25">
      <c r="AA59178"/>
      <c r="AB59178"/>
      <c r="AC59178"/>
    </row>
    <row r="59179" spans="27:29" x14ac:dyDescent="0.25">
      <c r="AA59179"/>
      <c r="AB59179"/>
      <c r="AC59179"/>
    </row>
    <row r="59180" spans="27:29" x14ac:dyDescent="0.25">
      <c r="AA59180"/>
      <c r="AB59180"/>
      <c r="AC59180"/>
    </row>
    <row r="59181" spans="27:29" x14ac:dyDescent="0.25">
      <c r="AA59181"/>
      <c r="AB59181"/>
      <c r="AC59181"/>
    </row>
    <row r="59182" spans="27:29" x14ac:dyDescent="0.25">
      <c r="AA59182"/>
      <c r="AB59182"/>
      <c r="AC59182"/>
    </row>
    <row r="59183" spans="27:29" x14ac:dyDescent="0.25">
      <c r="AA59183"/>
      <c r="AB59183"/>
      <c r="AC59183"/>
    </row>
    <row r="59184" spans="27:29" x14ac:dyDescent="0.25">
      <c r="AA59184"/>
      <c r="AB59184"/>
      <c r="AC59184"/>
    </row>
    <row r="59185" spans="27:29" x14ac:dyDescent="0.25">
      <c r="AA59185"/>
      <c r="AB59185"/>
      <c r="AC59185"/>
    </row>
    <row r="59186" spans="27:29" x14ac:dyDescent="0.25">
      <c r="AA59186"/>
      <c r="AB59186"/>
      <c r="AC59186"/>
    </row>
    <row r="59187" spans="27:29" x14ac:dyDescent="0.25">
      <c r="AA59187"/>
      <c r="AB59187"/>
      <c r="AC59187"/>
    </row>
    <row r="59188" spans="27:29" x14ac:dyDescent="0.25">
      <c r="AA59188"/>
      <c r="AB59188"/>
      <c r="AC59188"/>
    </row>
    <row r="59189" spans="27:29" x14ac:dyDescent="0.25">
      <c r="AA59189"/>
      <c r="AB59189"/>
      <c r="AC59189"/>
    </row>
    <row r="59190" spans="27:29" x14ac:dyDescent="0.25">
      <c r="AA59190"/>
      <c r="AB59190"/>
      <c r="AC59190"/>
    </row>
    <row r="59191" spans="27:29" x14ac:dyDescent="0.25">
      <c r="AA59191"/>
      <c r="AB59191"/>
      <c r="AC59191"/>
    </row>
    <row r="59192" spans="27:29" x14ac:dyDescent="0.25">
      <c r="AA59192"/>
      <c r="AB59192"/>
      <c r="AC59192"/>
    </row>
    <row r="59193" spans="27:29" x14ac:dyDescent="0.25">
      <c r="AA59193"/>
      <c r="AB59193"/>
      <c r="AC59193"/>
    </row>
    <row r="59194" spans="27:29" x14ac:dyDescent="0.25">
      <c r="AA59194"/>
      <c r="AB59194"/>
      <c r="AC59194"/>
    </row>
    <row r="59195" spans="27:29" x14ac:dyDescent="0.25">
      <c r="AA59195"/>
      <c r="AB59195"/>
      <c r="AC59195"/>
    </row>
    <row r="59196" spans="27:29" x14ac:dyDescent="0.25">
      <c r="AA59196"/>
      <c r="AB59196"/>
      <c r="AC59196"/>
    </row>
    <row r="59197" spans="27:29" x14ac:dyDescent="0.25">
      <c r="AA59197"/>
      <c r="AB59197"/>
      <c r="AC59197"/>
    </row>
    <row r="59198" spans="27:29" x14ac:dyDescent="0.25">
      <c r="AA59198"/>
      <c r="AB59198"/>
      <c r="AC59198"/>
    </row>
    <row r="59199" spans="27:29" x14ac:dyDescent="0.25">
      <c r="AA59199"/>
      <c r="AB59199"/>
      <c r="AC59199"/>
    </row>
    <row r="59200" spans="27:29" x14ac:dyDescent="0.25">
      <c r="AA59200"/>
      <c r="AB59200"/>
      <c r="AC59200"/>
    </row>
    <row r="59201" spans="27:29" x14ac:dyDescent="0.25">
      <c r="AA59201"/>
      <c r="AB59201"/>
      <c r="AC59201"/>
    </row>
    <row r="59202" spans="27:29" x14ac:dyDescent="0.25">
      <c r="AA59202"/>
      <c r="AB59202"/>
      <c r="AC59202"/>
    </row>
    <row r="59203" spans="27:29" x14ac:dyDescent="0.25">
      <c r="AA59203"/>
      <c r="AB59203"/>
      <c r="AC59203"/>
    </row>
    <row r="59204" spans="27:29" x14ac:dyDescent="0.25">
      <c r="AA59204"/>
      <c r="AB59204"/>
      <c r="AC59204"/>
    </row>
    <row r="59205" spans="27:29" x14ac:dyDescent="0.25">
      <c r="AA59205"/>
      <c r="AB59205"/>
      <c r="AC59205"/>
    </row>
    <row r="59206" spans="27:29" x14ac:dyDescent="0.25">
      <c r="AA59206"/>
      <c r="AB59206"/>
      <c r="AC59206"/>
    </row>
    <row r="59207" spans="27:29" x14ac:dyDescent="0.25">
      <c r="AA59207"/>
      <c r="AB59207"/>
      <c r="AC59207"/>
    </row>
    <row r="59208" spans="27:29" x14ac:dyDescent="0.25">
      <c r="AA59208"/>
      <c r="AB59208"/>
      <c r="AC59208"/>
    </row>
    <row r="59209" spans="27:29" x14ac:dyDescent="0.25">
      <c r="AA59209"/>
      <c r="AB59209"/>
      <c r="AC59209"/>
    </row>
    <row r="59210" spans="27:29" x14ac:dyDescent="0.25">
      <c r="AA59210"/>
      <c r="AB59210"/>
      <c r="AC59210"/>
    </row>
    <row r="59211" spans="27:29" x14ac:dyDescent="0.25">
      <c r="AA59211"/>
      <c r="AB59211"/>
      <c r="AC59211"/>
    </row>
    <row r="59212" spans="27:29" x14ac:dyDescent="0.25">
      <c r="AA59212"/>
      <c r="AB59212"/>
      <c r="AC59212"/>
    </row>
    <row r="59213" spans="27:29" x14ac:dyDescent="0.25">
      <c r="AA59213"/>
      <c r="AB59213"/>
      <c r="AC59213"/>
    </row>
    <row r="59214" spans="27:29" x14ac:dyDescent="0.25">
      <c r="AA59214"/>
      <c r="AB59214"/>
      <c r="AC59214"/>
    </row>
    <row r="59215" spans="27:29" x14ac:dyDescent="0.25">
      <c r="AA59215"/>
      <c r="AB59215"/>
      <c r="AC59215"/>
    </row>
    <row r="59216" spans="27:29" x14ac:dyDescent="0.25">
      <c r="AA59216"/>
      <c r="AB59216"/>
      <c r="AC59216"/>
    </row>
    <row r="59217" spans="27:29" x14ac:dyDescent="0.25">
      <c r="AA59217"/>
      <c r="AB59217"/>
      <c r="AC59217"/>
    </row>
    <row r="59218" spans="27:29" x14ac:dyDescent="0.25">
      <c r="AA59218"/>
      <c r="AB59218"/>
      <c r="AC59218"/>
    </row>
    <row r="59219" spans="27:29" x14ac:dyDescent="0.25">
      <c r="AA59219"/>
      <c r="AB59219"/>
      <c r="AC59219"/>
    </row>
    <row r="59220" spans="27:29" x14ac:dyDescent="0.25">
      <c r="AA59220"/>
      <c r="AB59220"/>
      <c r="AC59220"/>
    </row>
    <row r="59221" spans="27:29" x14ac:dyDescent="0.25">
      <c r="AA59221"/>
      <c r="AB59221"/>
      <c r="AC59221"/>
    </row>
    <row r="59222" spans="27:29" x14ac:dyDescent="0.25">
      <c r="AA59222"/>
      <c r="AB59222"/>
      <c r="AC59222"/>
    </row>
    <row r="59223" spans="27:29" x14ac:dyDescent="0.25">
      <c r="AA59223"/>
      <c r="AB59223"/>
      <c r="AC59223"/>
    </row>
    <row r="59224" spans="27:29" x14ac:dyDescent="0.25">
      <c r="AA59224"/>
      <c r="AB59224"/>
      <c r="AC59224"/>
    </row>
    <row r="59225" spans="27:29" x14ac:dyDescent="0.25">
      <c r="AA59225"/>
      <c r="AB59225"/>
      <c r="AC59225"/>
    </row>
    <row r="59226" spans="27:29" x14ac:dyDescent="0.25">
      <c r="AA59226"/>
      <c r="AB59226"/>
      <c r="AC59226"/>
    </row>
    <row r="59227" spans="27:29" x14ac:dyDescent="0.25">
      <c r="AA59227"/>
      <c r="AB59227"/>
      <c r="AC59227"/>
    </row>
    <row r="59228" spans="27:29" x14ac:dyDescent="0.25">
      <c r="AA59228"/>
      <c r="AB59228"/>
      <c r="AC59228"/>
    </row>
    <row r="59229" spans="27:29" x14ac:dyDescent="0.25">
      <c r="AA59229"/>
      <c r="AB59229"/>
      <c r="AC59229"/>
    </row>
    <row r="59230" spans="27:29" x14ac:dyDescent="0.25">
      <c r="AA59230"/>
      <c r="AB59230"/>
      <c r="AC59230"/>
    </row>
    <row r="59231" spans="27:29" x14ac:dyDescent="0.25">
      <c r="AA59231"/>
      <c r="AB59231"/>
      <c r="AC59231"/>
    </row>
    <row r="59232" spans="27:29" x14ac:dyDescent="0.25">
      <c r="AA59232"/>
      <c r="AB59232"/>
      <c r="AC59232"/>
    </row>
    <row r="59233" spans="27:29" x14ac:dyDescent="0.25">
      <c r="AA59233"/>
      <c r="AB59233"/>
      <c r="AC59233"/>
    </row>
    <row r="59234" spans="27:29" x14ac:dyDescent="0.25">
      <c r="AA59234"/>
      <c r="AB59234"/>
      <c r="AC59234"/>
    </row>
    <row r="59235" spans="27:29" x14ac:dyDescent="0.25">
      <c r="AA59235"/>
      <c r="AB59235"/>
      <c r="AC59235"/>
    </row>
    <row r="59236" spans="27:29" x14ac:dyDescent="0.25">
      <c r="AA59236"/>
      <c r="AB59236"/>
      <c r="AC59236"/>
    </row>
    <row r="59237" spans="27:29" x14ac:dyDescent="0.25">
      <c r="AA59237"/>
      <c r="AB59237"/>
      <c r="AC59237"/>
    </row>
    <row r="59238" spans="27:29" x14ac:dyDescent="0.25">
      <c r="AA59238"/>
      <c r="AB59238"/>
      <c r="AC59238"/>
    </row>
    <row r="59239" spans="27:29" x14ac:dyDescent="0.25">
      <c r="AA59239"/>
      <c r="AB59239"/>
      <c r="AC59239"/>
    </row>
    <row r="59240" spans="27:29" x14ac:dyDescent="0.25">
      <c r="AA59240"/>
      <c r="AB59240"/>
      <c r="AC59240"/>
    </row>
    <row r="59241" spans="27:29" x14ac:dyDescent="0.25">
      <c r="AA59241"/>
      <c r="AB59241"/>
      <c r="AC59241"/>
    </row>
    <row r="59242" spans="27:29" x14ac:dyDescent="0.25">
      <c r="AA59242"/>
      <c r="AB59242"/>
      <c r="AC59242"/>
    </row>
    <row r="59243" spans="27:29" x14ac:dyDescent="0.25">
      <c r="AA59243"/>
      <c r="AB59243"/>
      <c r="AC59243"/>
    </row>
    <row r="59244" spans="27:29" x14ac:dyDescent="0.25">
      <c r="AA59244"/>
      <c r="AB59244"/>
      <c r="AC59244"/>
    </row>
    <row r="59245" spans="27:29" x14ac:dyDescent="0.25">
      <c r="AA59245"/>
      <c r="AB59245"/>
      <c r="AC59245"/>
    </row>
    <row r="59246" spans="27:29" x14ac:dyDescent="0.25">
      <c r="AA59246"/>
      <c r="AB59246"/>
      <c r="AC59246"/>
    </row>
    <row r="59247" spans="27:29" x14ac:dyDescent="0.25">
      <c r="AA59247"/>
      <c r="AB59247"/>
      <c r="AC59247"/>
    </row>
    <row r="59248" spans="27:29" x14ac:dyDescent="0.25">
      <c r="AA59248"/>
      <c r="AB59248"/>
      <c r="AC59248"/>
    </row>
    <row r="59249" spans="27:29" x14ac:dyDescent="0.25">
      <c r="AA59249"/>
      <c r="AB59249"/>
      <c r="AC59249"/>
    </row>
    <row r="59250" spans="27:29" x14ac:dyDescent="0.25">
      <c r="AA59250"/>
      <c r="AB59250"/>
      <c r="AC59250"/>
    </row>
    <row r="59251" spans="27:29" x14ac:dyDescent="0.25">
      <c r="AA59251"/>
      <c r="AB59251"/>
      <c r="AC59251"/>
    </row>
    <row r="59252" spans="27:29" x14ac:dyDescent="0.25">
      <c r="AA59252"/>
      <c r="AB59252"/>
      <c r="AC59252"/>
    </row>
    <row r="59253" spans="27:29" x14ac:dyDescent="0.25">
      <c r="AA59253"/>
      <c r="AB59253"/>
      <c r="AC59253"/>
    </row>
    <row r="59254" spans="27:29" x14ac:dyDescent="0.25">
      <c r="AA59254"/>
      <c r="AB59254"/>
      <c r="AC59254"/>
    </row>
    <row r="59255" spans="27:29" x14ac:dyDescent="0.25">
      <c r="AA59255"/>
      <c r="AB59255"/>
      <c r="AC59255"/>
    </row>
    <row r="59256" spans="27:29" x14ac:dyDescent="0.25">
      <c r="AA59256"/>
      <c r="AB59256"/>
      <c r="AC59256"/>
    </row>
    <row r="59257" spans="27:29" x14ac:dyDescent="0.25">
      <c r="AA59257"/>
      <c r="AB59257"/>
      <c r="AC59257"/>
    </row>
    <row r="59258" spans="27:29" x14ac:dyDescent="0.25">
      <c r="AA59258"/>
      <c r="AB59258"/>
      <c r="AC59258"/>
    </row>
    <row r="59259" spans="27:29" x14ac:dyDescent="0.25">
      <c r="AA59259"/>
      <c r="AB59259"/>
      <c r="AC59259"/>
    </row>
    <row r="59260" spans="27:29" x14ac:dyDescent="0.25">
      <c r="AA59260"/>
      <c r="AB59260"/>
      <c r="AC59260"/>
    </row>
    <row r="59261" spans="27:29" x14ac:dyDescent="0.25">
      <c r="AA59261"/>
      <c r="AB59261"/>
      <c r="AC59261"/>
    </row>
    <row r="59262" spans="27:29" x14ac:dyDescent="0.25">
      <c r="AA59262"/>
      <c r="AB59262"/>
      <c r="AC59262"/>
    </row>
    <row r="59263" spans="27:29" x14ac:dyDescent="0.25">
      <c r="AA59263"/>
      <c r="AB59263"/>
      <c r="AC59263"/>
    </row>
    <row r="59264" spans="27:29" x14ac:dyDescent="0.25">
      <c r="AA59264"/>
      <c r="AB59264"/>
      <c r="AC59264"/>
    </row>
    <row r="59265" spans="27:29" x14ac:dyDescent="0.25">
      <c r="AA59265"/>
      <c r="AB59265"/>
      <c r="AC59265"/>
    </row>
    <row r="59266" spans="27:29" x14ac:dyDescent="0.25">
      <c r="AA59266"/>
      <c r="AB59266"/>
      <c r="AC59266"/>
    </row>
    <row r="59267" spans="27:29" x14ac:dyDescent="0.25">
      <c r="AA59267"/>
      <c r="AB59267"/>
      <c r="AC59267"/>
    </row>
    <row r="59268" spans="27:29" x14ac:dyDescent="0.25">
      <c r="AA59268"/>
      <c r="AB59268"/>
      <c r="AC59268"/>
    </row>
    <row r="59269" spans="27:29" x14ac:dyDescent="0.25">
      <c r="AA59269"/>
      <c r="AB59269"/>
      <c r="AC59269"/>
    </row>
    <row r="59270" spans="27:29" x14ac:dyDescent="0.25">
      <c r="AA59270"/>
      <c r="AB59270"/>
      <c r="AC59270"/>
    </row>
    <row r="59271" spans="27:29" x14ac:dyDescent="0.25">
      <c r="AA59271"/>
      <c r="AB59271"/>
      <c r="AC59271"/>
    </row>
    <row r="59272" spans="27:29" x14ac:dyDescent="0.25">
      <c r="AA59272"/>
      <c r="AB59272"/>
      <c r="AC59272"/>
    </row>
    <row r="59273" spans="27:29" x14ac:dyDescent="0.25">
      <c r="AA59273"/>
      <c r="AB59273"/>
      <c r="AC59273"/>
    </row>
    <row r="59274" spans="27:29" x14ac:dyDescent="0.25">
      <c r="AA59274"/>
      <c r="AB59274"/>
      <c r="AC59274"/>
    </row>
    <row r="59275" spans="27:29" x14ac:dyDescent="0.25">
      <c r="AA59275"/>
      <c r="AB59275"/>
      <c r="AC59275"/>
    </row>
    <row r="59276" spans="27:29" x14ac:dyDescent="0.25">
      <c r="AA59276"/>
      <c r="AB59276"/>
      <c r="AC59276"/>
    </row>
    <row r="59277" spans="27:29" x14ac:dyDescent="0.25">
      <c r="AA59277"/>
      <c r="AB59277"/>
      <c r="AC59277"/>
    </row>
    <row r="59278" spans="27:29" x14ac:dyDescent="0.25">
      <c r="AA59278"/>
      <c r="AB59278"/>
      <c r="AC59278"/>
    </row>
    <row r="59279" spans="27:29" x14ac:dyDescent="0.25">
      <c r="AA59279"/>
      <c r="AB59279"/>
      <c r="AC59279"/>
    </row>
    <row r="59280" spans="27:29" x14ac:dyDescent="0.25">
      <c r="AA59280"/>
      <c r="AB59280"/>
      <c r="AC59280"/>
    </row>
    <row r="59281" spans="27:29" x14ac:dyDescent="0.25">
      <c r="AA59281"/>
      <c r="AB59281"/>
      <c r="AC59281"/>
    </row>
    <row r="59282" spans="27:29" x14ac:dyDescent="0.25">
      <c r="AA59282"/>
      <c r="AB59282"/>
      <c r="AC59282"/>
    </row>
    <row r="59283" spans="27:29" x14ac:dyDescent="0.25">
      <c r="AA59283"/>
      <c r="AB59283"/>
      <c r="AC59283"/>
    </row>
    <row r="59284" spans="27:29" x14ac:dyDescent="0.25">
      <c r="AA59284"/>
      <c r="AB59284"/>
      <c r="AC59284"/>
    </row>
    <row r="59285" spans="27:29" x14ac:dyDescent="0.25">
      <c r="AA59285"/>
      <c r="AB59285"/>
      <c r="AC59285"/>
    </row>
    <row r="59286" spans="27:29" x14ac:dyDescent="0.25">
      <c r="AA59286"/>
      <c r="AB59286"/>
      <c r="AC59286"/>
    </row>
    <row r="59287" spans="27:29" x14ac:dyDescent="0.25">
      <c r="AA59287"/>
      <c r="AB59287"/>
      <c r="AC59287"/>
    </row>
    <row r="59288" spans="27:29" x14ac:dyDescent="0.25">
      <c r="AA59288"/>
      <c r="AB59288"/>
      <c r="AC59288"/>
    </row>
    <row r="59289" spans="27:29" x14ac:dyDescent="0.25">
      <c r="AA59289"/>
      <c r="AB59289"/>
      <c r="AC59289"/>
    </row>
    <row r="59290" spans="27:29" x14ac:dyDescent="0.25">
      <c r="AA59290"/>
      <c r="AB59290"/>
      <c r="AC59290"/>
    </row>
    <row r="59291" spans="27:29" x14ac:dyDescent="0.25">
      <c r="AA59291"/>
      <c r="AB59291"/>
      <c r="AC59291"/>
    </row>
    <row r="59292" spans="27:29" x14ac:dyDescent="0.25">
      <c r="AA59292"/>
      <c r="AB59292"/>
      <c r="AC59292"/>
    </row>
    <row r="59293" spans="27:29" x14ac:dyDescent="0.25">
      <c r="AA59293"/>
      <c r="AB59293"/>
      <c r="AC59293"/>
    </row>
    <row r="59294" spans="27:29" x14ac:dyDescent="0.25">
      <c r="AA59294"/>
      <c r="AB59294"/>
      <c r="AC59294"/>
    </row>
    <row r="59295" spans="27:29" x14ac:dyDescent="0.25">
      <c r="AA59295"/>
      <c r="AB59295"/>
      <c r="AC59295"/>
    </row>
    <row r="59296" spans="27:29" x14ac:dyDescent="0.25">
      <c r="AA59296"/>
      <c r="AB59296"/>
      <c r="AC59296"/>
    </row>
    <row r="59297" spans="27:29" x14ac:dyDescent="0.25">
      <c r="AA59297"/>
      <c r="AB59297"/>
      <c r="AC59297"/>
    </row>
    <row r="59298" spans="27:29" x14ac:dyDescent="0.25">
      <c r="AA59298"/>
      <c r="AB59298"/>
      <c r="AC59298"/>
    </row>
    <row r="59299" spans="27:29" x14ac:dyDescent="0.25">
      <c r="AA59299"/>
      <c r="AB59299"/>
      <c r="AC59299"/>
    </row>
    <row r="59300" spans="27:29" x14ac:dyDescent="0.25">
      <c r="AA59300"/>
      <c r="AB59300"/>
      <c r="AC59300"/>
    </row>
    <row r="59301" spans="27:29" x14ac:dyDescent="0.25">
      <c r="AA59301"/>
      <c r="AB59301"/>
      <c r="AC59301"/>
    </row>
    <row r="59302" spans="27:29" x14ac:dyDescent="0.25">
      <c r="AA59302"/>
      <c r="AB59302"/>
      <c r="AC59302"/>
    </row>
    <row r="59303" spans="27:29" x14ac:dyDescent="0.25">
      <c r="AA59303"/>
      <c r="AB59303"/>
      <c r="AC59303"/>
    </row>
    <row r="59304" spans="27:29" x14ac:dyDescent="0.25">
      <c r="AA59304"/>
      <c r="AB59304"/>
      <c r="AC59304"/>
    </row>
    <row r="59305" spans="27:29" x14ac:dyDescent="0.25">
      <c r="AA59305"/>
      <c r="AB59305"/>
      <c r="AC59305"/>
    </row>
    <row r="59306" spans="27:29" x14ac:dyDescent="0.25">
      <c r="AA59306"/>
      <c r="AB59306"/>
      <c r="AC59306"/>
    </row>
    <row r="59307" spans="27:29" x14ac:dyDescent="0.25">
      <c r="AA59307"/>
      <c r="AB59307"/>
      <c r="AC59307"/>
    </row>
    <row r="59308" spans="27:29" x14ac:dyDescent="0.25">
      <c r="AA59308"/>
      <c r="AB59308"/>
      <c r="AC59308"/>
    </row>
    <row r="59309" spans="27:29" x14ac:dyDescent="0.25">
      <c r="AA59309"/>
      <c r="AB59309"/>
      <c r="AC59309"/>
    </row>
    <row r="59310" spans="27:29" x14ac:dyDescent="0.25">
      <c r="AA59310"/>
      <c r="AB59310"/>
      <c r="AC59310"/>
    </row>
    <row r="59311" spans="27:29" x14ac:dyDescent="0.25">
      <c r="AA59311"/>
      <c r="AB59311"/>
      <c r="AC59311"/>
    </row>
    <row r="59312" spans="27:29" x14ac:dyDescent="0.25">
      <c r="AA59312"/>
      <c r="AB59312"/>
      <c r="AC59312"/>
    </row>
    <row r="59313" spans="27:29" x14ac:dyDescent="0.25">
      <c r="AA59313"/>
      <c r="AB59313"/>
      <c r="AC59313"/>
    </row>
    <row r="59314" spans="27:29" x14ac:dyDescent="0.25">
      <c r="AA59314"/>
      <c r="AB59314"/>
      <c r="AC59314"/>
    </row>
    <row r="59315" spans="27:29" x14ac:dyDescent="0.25">
      <c r="AA59315"/>
      <c r="AB59315"/>
      <c r="AC59315"/>
    </row>
    <row r="59316" spans="27:29" x14ac:dyDescent="0.25">
      <c r="AA59316"/>
      <c r="AB59316"/>
      <c r="AC59316"/>
    </row>
    <row r="59317" spans="27:29" x14ac:dyDescent="0.25">
      <c r="AA59317"/>
      <c r="AB59317"/>
      <c r="AC59317"/>
    </row>
    <row r="59318" spans="27:29" x14ac:dyDescent="0.25">
      <c r="AA59318"/>
      <c r="AB59318"/>
      <c r="AC59318"/>
    </row>
    <row r="59319" spans="27:29" x14ac:dyDescent="0.25">
      <c r="AA59319"/>
      <c r="AB59319"/>
      <c r="AC59319"/>
    </row>
    <row r="59320" spans="27:29" x14ac:dyDescent="0.25">
      <c r="AA59320"/>
      <c r="AB59320"/>
      <c r="AC59320"/>
    </row>
    <row r="59321" spans="27:29" x14ac:dyDescent="0.25">
      <c r="AA59321"/>
      <c r="AB59321"/>
      <c r="AC59321"/>
    </row>
    <row r="59322" spans="27:29" x14ac:dyDescent="0.25">
      <c r="AA59322"/>
      <c r="AB59322"/>
      <c r="AC59322"/>
    </row>
    <row r="59323" spans="27:29" x14ac:dyDescent="0.25">
      <c r="AA59323"/>
      <c r="AB59323"/>
      <c r="AC59323"/>
    </row>
    <row r="59324" spans="27:29" x14ac:dyDescent="0.25">
      <c r="AA59324"/>
      <c r="AB59324"/>
      <c r="AC59324"/>
    </row>
    <row r="59325" spans="27:29" x14ac:dyDescent="0.25">
      <c r="AA59325"/>
      <c r="AB59325"/>
      <c r="AC59325"/>
    </row>
    <row r="59326" spans="27:29" x14ac:dyDescent="0.25">
      <c r="AA59326"/>
      <c r="AB59326"/>
      <c r="AC59326"/>
    </row>
    <row r="59327" spans="27:29" x14ac:dyDescent="0.25">
      <c r="AA59327"/>
      <c r="AB59327"/>
      <c r="AC59327"/>
    </row>
    <row r="59328" spans="27:29" x14ac:dyDescent="0.25">
      <c r="AA59328"/>
      <c r="AB59328"/>
      <c r="AC59328"/>
    </row>
    <row r="59329" spans="27:29" x14ac:dyDescent="0.25">
      <c r="AA59329"/>
      <c r="AB59329"/>
      <c r="AC59329"/>
    </row>
    <row r="59330" spans="27:29" x14ac:dyDescent="0.25">
      <c r="AA59330"/>
      <c r="AB59330"/>
      <c r="AC59330"/>
    </row>
    <row r="59331" spans="27:29" x14ac:dyDescent="0.25">
      <c r="AA59331"/>
      <c r="AB59331"/>
      <c r="AC59331"/>
    </row>
    <row r="59332" spans="27:29" x14ac:dyDescent="0.25">
      <c r="AA59332"/>
      <c r="AB59332"/>
      <c r="AC59332"/>
    </row>
    <row r="59333" spans="27:29" x14ac:dyDescent="0.25">
      <c r="AA59333"/>
      <c r="AB59333"/>
      <c r="AC59333"/>
    </row>
    <row r="59334" spans="27:29" x14ac:dyDescent="0.25">
      <c r="AA59334"/>
      <c r="AB59334"/>
      <c r="AC59334"/>
    </row>
    <row r="59335" spans="27:29" x14ac:dyDescent="0.25">
      <c r="AA59335"/>
      <c r="AB59335"/>
      <c r="AC59335"/>
    </row>
    <row r="59336" spans="27:29" x14ac:dyDescent="0.25">
      <c r="AA59336"/>
      <c r="AB59336"/>
      <c r="AC59336"/>
    </row>
    <row r="59337" spans="27:29" x14ac:dyDescent="0.25">
      <c r="AA59337"/>
      <c r="AB59337"/>
      <c r="AC59337"/>
    </row>
    <row r="59338" spans="27:29" x14ac:dyDescent="0.25">
      <c r="AA59338"/>
      <c r="AB59338"/>
      <c r="AC59338"/>
    </row>
    <row r="59339" spans="27:29" x14ac:dyDescent="0.25">
      <c r="AA59339"/>
      <c r="AB59339"/>
      <c r="AC59339"/>
    </row>
    <row r="59340" spans="27:29" x14ac:dyDescent="0.25">
      <c r="AA59340"/>
      <c r="AB59340"/>
      <c r="AC59340"/>
    </row>
    <row r="59341" spans="27:29" x14ac:dyDescent="0.25">
      <c r="AA59341"/>
      <c r="AB59341"/>
      <c r="AC59341"/>
    </row>
    <row r="59342" spans="27:29" x14ac:dyDescent="0.25">
      <c r="AA59342"/>
      <c r="AB59342"/>
      <c r="AC59342"/>
    </row>
    <row r="59343" spans="27:29" x14ac:dyDescent="0.25">
      <c r="AA59343"/>
      <c r="AB59343"/>
      <c r="AC59343"/>
    </row>
    <row r="59344" spans="27:29" x14ac:dyDescent="0.25">
      <c r="AA59344"/>
      <c r="AB59344"/>
      <c r="AC59344"/>
    </row>
    <row r="59345" spans="27:29" x14ac:dyDescent="0.25">
      <c r="AA59345"/>
      <c r="AB59345"/>
      <c r="AC59345"/>
    </row>
    <row r="59346" spans="27:29" x14ac:dyDescent="0.25">
      <c r="AA59346"/>
      <c r="AB59346"/>
      <c r="AC59346"/>
    </row>
    <row r="59347" spans="27:29" x14ac:dyDescent="0.25">
      <c r="AA59347"/>
      <c r="AB59347"/>
      <c r="AC59347"/>
    </row>
    <row r="59348" spans="27:29" x14ac:dyDescent="0.25">
      <c r="AA59348"/>
      <c r="AB59348"/>
      <c r="AC59348"/>
    </row>
    <row r="59349" spans="27:29" x14ac:dyDescent="0.25">
      <c r="AA59349"/>
      <c r="AB59349"/>
      <c r="AC59349"/>
    </row>
    <row r="59350" spans="27:29" x14ac:dyDescent="0.25">
      <c r="AA59350"/>
      <c r="AB59350"/>
      <c r="AC59350"/>
    </row>
    <row r="59351" spans="27:29" x14ac:dyDescent="0.25">
      <c r="AA59351"/>
      <c r="AB59351"/>
      <c r="AC59351"/>
    </row>
    <row r="59352" spans="27:29" x14ac:dyDescent="0.25">
      <c r="AA59352"/>
      <c r="AB59352"/>
      <c r="AC59352"/>
    </row>
    <row r="59353" spans="27:29" x14ac:dyDescent="0.25">
      <c r="AA59353"/>
      <c r="AB59353"/>
      <c r="AC59353"/>
    </row>
    <row r="59354" spans="27:29" x14ac:dyDescent="0.25">
      <c r="AA59354"/>
      <c r="AB59354"/>
      <c r="AC59354"/>
    </row>
    <row r="59355" spans="27:29" x14ac:dyDescent="0.25">
      <c r="AA59355"/>
      <c r="AB59355"/>
      <c r="AC59355"/>
    </row>
    <row r="59356" spans="27:29" x14ac:dyDescent="0.25">
      <c r="AA59356"/>
      <c r="AB59356"/>
      <c r="AC59356"/>
    </row>
    <row r="59357" spans="27:29" x14ac:dyDescent="0.25">
      <c r="AA59357"/>
      <c r="AB59357"/>
      <c r="AC59357"/>
    </row>
    <row r="59358" spans="27:29" x14ac:dyDescent="0.25">
      <c r="AA59358"/>
      <c r="AB59358"/>
      <c r="AC59358"/>
    </row>
    <row r="59359" spans="27:29" x14ac:dyDescent="0.25">
      <c r="AA59359"/>
      <c r="AB59359"/>
      <c r="AC59359"/>
    </row>
    <row r="59360" spans="27:29" x14ac:dyDescent="0.25">
      <c r="AA59360"/>
      <c r="AB59360"/>
      <c r="AC59360"/>
    </row>
    <row r="59361" spans="27:29" x14ac:dyDescent="0.25">
      <c r="AA59361"/>
      <c r="AB59361"/>
      <c r="AC59361"/>
    </row>
    <row r="59362" spans="27:29" x14ac:dyDescent="0.25">
      <c r="AA59362"/>
      <c r="AB59362"/>
      <c r="AC59362"/>
    </row>
    <row r="59363" spans="27:29" x14ac:dyDescent="0.25">
      <c r="AA59363"/>
      <c r="AB59363"/>
      <c r="AC59363"/>
    </row>
    <row r="59364" spans="27:29" x14ac:dyDescent="0.25">
      <c r="AA59364"/>
      <c r="AB59364"/>
      <c r="AC59364"/>
    </row>
    <row r="59365" spans="27:29" x14ac:dyDescent="0.25">
      <c r="AA59365"/>
      <c r="AB59365"/>
      <c r="AC59365"/>
    </row>
    <row r="59366" spans="27:29" x14ac:dyDescent="0.25">
      <c r="AA59366"/>
      <c r="AB59366"/>
      <c r="AC59366"/>
    </row>
    <row r="59367" spans="27:29" x14ac:dyDescent="0.25">
      <c r="AA59367"/>
      <c r="AB59367"/>
      <c r="AC59367"/>
    </row>
    <row r="59368" spans="27:29" x14ac:dyDescent="0.25">
      <c r="AA59368"/>
      <c r="AB59368"/>
      <c r="AC59368"/>
    </row>
    <row r="59369" spans="27:29" x14ac:dyDescent="0.25">
      <c r="AA59369"/>
      <c r="AB59369"/>
      <c r="AC59369"/>
    </row>
    <row r="59370" spans="27:29" x14ac:dyDescent="0.25">
      <c r="AA59370"/>
      <c r="AB59370"/>
      <c r="AC59370"/>
    </row>
    <row r="59371" spans="27:29" x14ac:dyDescent="0.25">
      <c r="AA59371"/>
      <c r="AB59371"/>
      <c r="AC59371"/>
    </row>
    <row r="59372" spans="27:29" x14ac:dyDescent="0.25">
      <c r="AA59372"/>
      <c r="AB59372"/>
      <c r="AC59372"/>
    </row>
    <row r="59373" spans="27:29" x14ac:dyDescent="0.25">
      <c r="AA59373"/>
      <c r="AB59373"/>
      <c r="AC59373"/>
    </row>
    <row r="59374" spans="27:29" x14ac:dyDescent="0.25">
      <c r="AA59374"/>
      <c r="AB59374"/>
      <c r="AC59374"/>
    </row>
    <row r="59375" spans="27:29" x14ac:dyDescent="0.25">
      <c r="AA59375"/>
      <c r="AB59375"/>
      <c r="AC59375"/>
    </row>
    <row r="59376" spans="27:29" x14ac:dyDescent="0.25">
      <c r="AA59376"/>
      <c r="AB59376"/>
      <c r="AC59376"/>
    </row>
    <row r="59377" spans="27:29" x14ac:dyDescent="0.25">
      <c r="AA59377"/>
      <c r="AB59377"/>
      <c r="AC59377"/>
    </row>
    <row r="59378" spans="27:29" x14ac:dyDescent="0.25">
      <c r="AA59378"/>
      <c r="AB59378"/>
      <c r="AC59378"/>
    </row>
    <row r="59379" spans="27:29" x14ac:dyDescent="0.25">
      <c r="AA59379"/>
      <c r="AB59379"/>
      <c r="AC59379"/>
    </row>
    <row r="59380" spans="27:29" x14ac:dyDescent="0.25">
      <c r="AA59380"/>
      <c r="AB59380"/>
      <c r="AC59380"/>
    </row>
    <row r="59381" spans="27:29" x14ac:dyDescent="0.25">
      <c r="AA59381"/>
      <c r="AB59381"/>
      <c r="AC59381"/>
    </row>
    <row r="59382" spans="27:29" x14ac:dyDescent="0.25">
      <c r="AA59382"/>
      <c r="AB59382"/>
      <c r="AC59382"/>
    </row>
    <row r="59383" spans="27:29" x14ac:dyDescent="0.25">
      <c r="AA59383"/>
      <c r="AB59383"/>
      <c r="AC59383"/>
    </row>
    <row r="59384" spans="27:29" x14ac:dyDescent="0.25">
      <c r="AA59384"/>
      <c r="AB59384"/>
      <c r="AC59384"/>
    </row>
    <row r="59385" spans="27:29" x14ac:dyDescent="0.25">
      <c r="AA59385"/>
      <c r="AB59385"/>
      <c r="AC59385"/>
    </row>
    <row r="59386" spans="27:29" x14ac:dyDescent="0.25">
      <c r="AA59386"/>
      <c r="AB59386"/>
      <c r="AC59386"/>
    </row>
    <row r="59387" spans="27:29" x14ac:dyDescent="0.25">
      <c r="AA59387"/>
      <c r="AB59387"/>
      <c r="AC59387"/>
    </row>
    <row r="59388" spans="27:29" x14ac:dyDescent="0.25">
      <c r="AA59388"/>
      <c r="AB59388"/>
      <c r="AC59388"/>
    </row>
    <row r="59389" spans="27:29" x14ac:dyDescent="0.25">
      <c r="AA59389"/>
      <c r="AB59389"/>
      <c r="AC59389"/>
    </row>
    <row r="59390" spans="27:29" x14ac:dyDescent="0.25">
      <c r="AA59390"/>
      <c r="AB59390"/>
      <c r="AC59390"/>
    </row>
    <row r="59391" spans="27:29" x14ac:dyDescent="0.25">
      <c r="AA59391"/>
      <c r="AB59391"/>
      <c r="AC59391"/>
    </row>
    <row r="59392" spans="27:29" x14ac:dyDescent="0.25">
      <c r="AA59392"/>
      <c r="AB59392"/>
      <c r="AC59392"/>
    </row>
    <row r="59393" spans="27:29" x14ac:dyDescent="0.25">
      <c r="AA59393"/>
      <c r="AB59393"/>
      <c r="AC59393"/>
    </row>
    <row r="59394" spans="27:29" x14ac:dyDescent="0.25">
      <c r="AA59394"/>
      <c r="AB59394"/>
      <c r="AC59394"/>
    </row>
    <row r="59395" spans="27:29" x14ac:dyDescent="0.25">
      <c r="AA59395"/>
      <c r="AB59395"/>
      <c r="AC59395"/>
    </row>
    <row r="59396" spans="27:29" x14ac:dyDescent="0.25">
      <c r="AA59396"/>
      <c r="AB59396"/>
      <c r="AC59396"/>
    </row>
    <row r="59397" spans="27:29" x14ac:dyDescent="0.25">
      <c r="AA59397"/>
      <c r="AB59397"/>
      <c r="AC59397"/>
    </row>
    <row r="59398" spans="27:29" x14ac:dyDescent="0.25">
      <c r="AA59398"/>
      <c r="AB59398"/>
      <c r="AC59398"/>
    </row>
    <row r="59399" spans="27:29" x14ac:dyDescent="0.25">
      <c r="AA59399"/>
      <c r="AB59399"/>
      <c r="AC59399"/>
    </row>
    <row r="59400" spans="27:29" x14ac:dyDescent="0.25">
      <c r="AA59400"/>
      <c r="AB59400"/>
      <c r="AC59400"/>
    </row>
    <row r="59401" spans="27:29" x14ac:dyDescent="0.25">
      <c r="AA59401"/>
      <c r="AB59401"/>
      <c r="AC59401"/>
    </row>
    <row r="59402" spans="27:29" x14ac:dyDescent="0.25">
      <c r="AA59402"/>
      <c r="AB59402"/>
      <c r="AC59402"/>
    </row>
    <row r="59403" spans="27:29" x14ac:dyDescent="0.25">
      <c r="AA59403"/>
      <c r="AB59403"/>
      <c r="AC59403"/>
    </row>
    <row r="59404" spans="27:29" x14ac:dyDescent="0.25">
      <c r="AA59404"/>
      <c r="AB59404"/>
      <c r="AC59404"/>
    </row>
    <row r="59405" spans="27:29" x14ac:dyDescent="0.25">
      <c r="AA59405"/>
      <c r="AB59405"/>
      <c r="AC59405"/>
    </row>
    <row r="59406" spans="27:29" x14ac:dyDescent="0.25">
      <c r="AA59406"/>
      <c r="AB59406"/>
      <c r="AC59406"/>
    </row>
    <row r="59407" spans="27:29" x14ac:dyDescent="0.25">
      <c r="AA59407"/>
      <c r="AB59407"/>
      <c r="AC59407"/>
    </row>
    <row r="59408" spans="27:29" x14ac:dyDescent="0.25">
      <c r="AA59408"/>
      <c r="AB59408"/>
      <c r="AC59408"/>
    </row>
    <row r="59409" spans="27:29" x14ac:dyDescent="0.25">
      <c r="AA59409"/>
      <c r="AB59409"/>
      <c r="AC59409"/>
    </row>
    <row r="59410" spans="27:29" x14ac:dyDescent="0.25">
      <c r="AA59410"/>
      <c r="AB59410"/>
      <c r="AC59410"/>
    </row>
    <row r="59411" spans="27:29" x14ac:dyDescent="0.25">
      <c r="AA59411"/>
      <c r="AB59411"/>
      <c r="AC59411"/>
    </row>
    <row r="59412" spans="27:29" x14ac:dyDescent="0.25">
      <c r="AA59412"/>
      <c r="AB59412"/>
      <c r="AC59412"/>
    </row>
    <row r="59413" spans="27:29" x14ac:dyDescent="0.25">
      <c r="AA59413"/>
      <c r="AB59413"/>
      <c r="AC59413"/>
    </row>
    <row r="59414" spans="27:29" x14ac:dyDescent="0.25">
      <c r="AA59414"/>
      <c r="AB59414"/>
      <c r="AC59414"/>
    </row>
    <row r="59415" spans="27:29" x14ac:dyDescent="0.25">
      <c r="AA59415"/>
      <c r="AB59415"/>
      <c r="AC59415"/>
    </row>
    <row r="59416" spans="27:29" x14ac:dyDescent="0.25">
      <c r="AA59416"/>
      <c r="AB59416"/>
      <c r="AC59416"/>
    </row>
    <row r="59417" spans="27:29" x14ac:dyDescent="0.25">
      <c r="AA59417"/>
      <c r="AB59417"/>
      <c r="AC59417"/>
    </row>
    <row r="59418" spans="27:29" x14ac:dyDescent="0.25">
      <c r="AA59418"/>
      <c r="AB59418"/>
      <c r="AC59418"/>
    </row>
    <row r="59419" spans="27:29" x14ac:dyDescent="0.25">
      <c r="AA59419"/>
      <c r="AB59419"/>
      <c r="AC59419"/>
    </row>
    <row r="59420" spans="27:29" x14ac:dyDescent="0.25">
      <c r="AA59420"/>
      <c r="AB59420"/>
      <c r="AC59420"/>
    </row>
    <row r="59421" spans="27:29" x14ac:dyDescent="0.25">
      <c r="AA59421"/>
      <c r="AB59421"/>
      <c r="AC59421"/>
    </row>
    <row r="59422" spans="27:29" x14ac:dyDescent="0.25">
      <c r="AA59422"/>
      <c r="AB59422"/>
      <c r="AC59422"/>
    </row>
    <row r="59423" spans="27:29" x14ac:dyDescent="0.25">
      <c r="AA59423"/>
      <c r="AB59423"/>
      <c r="AC59423"/>
    </row>
    <row r="59424" spans="27:29" x14ac:dyDescent="0.25">
      <c r="AA59424"/>
      <c r="AB59424"/>
      <c r="AC59424"/>
    </row>
    <row r="59425" spans="27:29" x14ac:dyDescent="0.25">
      <c r="AA59425"/>
      <c r="AB59425"/>
      <c r="AC59425"/>
    </row>
    <row r="59426" spans="27:29" x14ac:dyDescent="0.25">
      <c r="AA59426"/>
      <c r="AB59426"/>
      <c r="AC59426"/>
    </row>
    <row r="59427" spans="27:29" x14ac:dyDescent="0.25">
      <c r="AA59427"/>
      <c r="AB59427"/>
      <c r="AC59427"/>
    </row>
    <row r="59428" spans="27:29" x14ac:dyDescent="0.25">
      <c r="AA59428"/>
      <c r="AB59428"/>
      <c r="AC59428"/>
    </row>
    <row r="59429" spans="27:29" x14ac:dyDescent="0.25">
      <c r="AA59429"/>
      <c r="AB59429"/>
      <c r="AC59429"/>
    </row>
    <row r="59430" spans="27:29" x14ac:dyDescent="0.25">
      <c r="AA59430"/>
      <c r="AB59430"/>
      <c r="AC59430"/>
    </row>
    <row r="59431" spans="27:29" x14ac:dyDescent="0.25">
      <c r="AA59431"/>
      <c r="AB59431"/>
      <c r="AC59431"/>
    </row>
    <row r="59432" spans="27:29" x14ac:dyDescent="0.25">
      <c r="AA59432"/>
      <c r="AB59432"/>
      <c r="AC59432"/>
    </row>
    <row r="59433" spans="27:29" x14ac:dyDescent="0.25">
      <c r="AA59433"/>
      <c r="AB59433"/>
      <c r="AC59433"/>
    </row>
    <row r="59434" spans="27:29" x14ac:dyDescent="0.25">
      <c r="AA59434"/>
      <c r="AB59434"/>
      <c r="AC59434"/>
    </row>
    <row r="59435" spans="27:29" x14ac:dyDescent="0.25">
      <c r="AA59435"/>
      <c r="AB59435"/>
      <c r="AC59435"/>
    </row>
    <row r="59436" spans="27:29" x14ac:dyDescent="0.25">
      <c r="AA59436"/>
      <c r="AB59436"/>
      <c r="AC59436"/>
    </row>
    <row r="59437" spans="27:29" x14ac:dyDescent="0.25">
      <c r="AA59437"/>
      <c r="AB59437"/>
      <c r="AC59437"/>
    </row>
    <row r="59438" spans="27:29" x14ac:dyDescent="0.25">
      <c r="AA59438"/>
      <c r="AB59438"/>
      <c r="AC59438"/>
    </row>
    <row r="59439" spans="27:29" x14ac:dyDescent="0.25">
      <c r="AA59439"/>
      <c r="AB59439"/>
      <c r="AC59439"/>
    </row>
    <row r="59440" spans="27:29" x14ac:dyDescent="0.25">
      <c r="AA59440"/>
      <c r="AB59440"/>
      <c r="AC59440"/>
    </row>
    <row r="59441" spans="27:29" x14ac:dyDescent="0.25">
      <c r="AA59441"/>
      <c r="AB59441"/>
      <c r="AC59441"/>
    </row>
    <row r="59442" spans="27:29" x14ac:dyDescent="0.25">
      <c r="AA59442"/>
      <c r="AB59442"/>
      <c r="AC59442"/>
    </row>
    <row r="59443" spans="27:29" x14ac:dyDescent="0.25">
      <c r="AA59443"/>
      <c r="AB59443"/>
      <c r="AC59443"/>
    </row>
    <row r="59444" spans="27:29" x14ac:dyDescent="0.25">
      <c r="AA59444"/>
      <c r="AB59444"/>
      <c r="AC59444"/>
    </row>
    <row r="59445" spans="27:29" x14ac:dyDescent="0.25">
      <c r="AA59445"/>
      <c r="AB59445"/>
      <c r="AC59445"/>
    </row>
    <row r="59446" spans="27:29" x14ac:dyDescent="0.25">
      <c r="AA59446"/>
      <c r="AB59446"/>
      <c r="AC59446"/>
    </row>
    <row r="59447" spans="27:29" x14ac:dyDescent="0.25">
      <c r="AA59447"/>
      <c r="AB59447"/>
      <c r="AC59447"/>
    </row>
    <row r="59448" spans="27:29" x14ac:dyDescent="0.25">
      <c r="AA59448"/>
      <c r="AB59448"/>
      <c r="AC59448"/>
    </row>
    <row r="59449" spans="27:29" x14ac:dyDescent="0.25">
      <c r="AA59449"/>
      <c r="AB59449"/>
      <c r="AC59449"/>
    </row>
    <row r="59450" spans="27:29" x14ac:dyDescent="0.25">
      <c r="AA59450"/>
      <c r="AB59450"/>
      <c r="AC59450"/>
    </row>
    <row r="59451" spans="27:29" x14ac:dyDescent="0.25">
      <c r="AA59451"/>
      <c r="AB59451"/>
      <c r="AC59451"/>
    </row>
    <row r="59452" spans="27:29" x14ac:dyDescent="0.25">
      <c r="AA59452"/>
      <c r="AB59452"/>
      <c r="AC59452"/>
    </row>
    <row r="59453" spans="27:29" x14ac:dyDescent="0.25">
      <c r="AA59453"/>
      <c r="AB59453"/>
      <c r="AC59453"/>
    </row>
    <row r="59454" spans="27:29" x14ac:dyDescent="0.25">
      <c r="AA59454"/>
      <c r="AB59454"/>
      <c r="AC59454"/>
    </row>
    <row r="59455" spans="27:29" x14ac:dyDescent="0.25">
      <c r="AA59455"/>
      <c r="AB59455"/>
      <c r="AC59455"/>
    </row>
    <row r="59456" spans="27:29" x14ac:dyDescent="0.25">
      <c r="AA59456"/>
      <c r="AB59456"/>
      <c r="AC59456"/>
    </row>
    <row r="59457" spans="27:29" x14ac:dyDescent="0.25">
      <c r="AA59457"/>
      <c r="AB59457"/>
      <c r="AC59457"/>
    </row>
    <row r="59458" spans="27:29" x14ac:dyDescent="0.25">
      <c r="AA59458"/>
      <c r="AB59458"/>
      <c r="AC59458"/>
    </row>
    <row r="59459" spans="27:29" x14ac:dyDescent="0.25">
      <c r="AA59459"/>
      <c r="AB59459"/>
      <c r="AC59459"/>
    </row>
    <row r="59460" spans="27:29" x14ac:dyDescent="0.25">
      <c r="AA59460"/>
      <c r="AB59460"/>
      <c r="AC59460"/>
    </row>
    <row r="59461" spans="27:29" x14ac:dyDescent="0.25">
      <c r="AA59461"/>
      <c r="AB59461"/>
      <c r="AC59461"/>
    </row>
    <row r="59462" spans="27:29" x14ac:dyDescent="0.25">
      <c r="AA59462"/>
      <c r="AB59462"/>
      <c r="AC59462"/>
    </row>
    <row r="59463" spans="27:29" x14ac:dyDescent="0.25">
      <c r="AA59463"/>
      <c r="AB59463"/>
      <c r="AC59463"/>
    </row>
    <row r="59464" spans="27:29" x14ac:dyDescent="0.25">
      <c r="AA59464"/>
      <c r="AB59464"/>
      <c r="AC59464"/>
    </row>
    <row r="59465" spans="27:29" x14ac:dyDescent="0.25">
      <c r="AA59465"/>
      <c r="AB59465"/>
      <c r="AC59465"/>
    </row>
    <row r="59466" spans="27:29" x14ac:dyDescent="0.25">
      <c r="AA59466"/>
      <c r="AB59466"/>
      <c r="AC59466"/>
    </row>
    <row r="59467" spans="27:29" x14ac:dyDescent="0.25">
      <c r="AA59467"/>
      <c r="AB59467"/>
      <c r="AC59467"/>
    </row>
    <row r="59468" spans="27:29" x14ac:dyDescent="0.25">
      <c r="AA59468"/>
      <c r="AB59468"/>
      <c r="AC59468"/>
    </row>
    <row r="59469" spans="27:29" x14ac:dyDescent="0.25">
      <c r="AA59469"/>
      <c r="AB59469"/>
      <c r="AC59469"/>
    </row>
    <row r="59470" spans="27:29" x14ac:dyDescent="0.25">
      <c r="AA59470"/>
      <c r="AB59470"/>
      <c r="AC59470"/>
    </row>
    <row r="59471" spans="27:29" x14ac:dyDescent="0.25">
      <c r="AA59471"/>
      <c r="AB59471"/>
      <c r="AC59471"/>
    </row>
    <row r="59472" spans="27:29" x14ac:dyDescent="0.25">
      <c r="AA59472"/>
      <c r="AB59472"/>
      <c r="AC59472"/>
    </row>
    <row r="59473" spans="27:29" x14ac:dyDescent="0.25">
      <c r="AA59473"/>
      <c r="AB59473"/>
      <c r="AC59473"/>
    </row>
    <row r="59474" spans="27:29" x14ac:dyDescent="0.25">
      <c r="AA59474"/>
      <c r="AB59474"/>
      <c r="AC59474"/>
    </row>
    <row r="59475" spans="27:29" x14ac:dyDescent="0.25">
      <c r="AA59475"/>
      <c r="AB59475"/>
      <c r="AC59475"/>
    </row>
    <row r="59476" spans="27:29" x14ac:dyDescent="0.25">
      <c r="AA59476"/>
      <c r="AB59476"/>
      <c r="AC59476"/>
    </row>
    <row r="59477" spans="27:29" x14ac:dyDescent="0.25">
      <c r="AA59477"/>
      <c r="AB59477"/>
      <c r="AC59477"/>
    </row>
    <row r="59478" spans="27:29" x14ac:dyDescent="0.25">
      <c r="AA59478"/>
      <c r="AB59478"/>
      <c r="AC59478"/>
    </row>
    <row r="59479" spans="27:29" x14ac:dyDescent="0.25">
      <c r="AA59479"/>
      <c r="AB59479"/>
      <c r="AC59479"/>
    </row>
    <row r="59480" spans="27:29" x14ac:dyDescent="0.25">
      <c r="AA59480"/>
      <c r="AB59480"/>
      <c r="AC59480"/>
    </row>
    <row r="59481" spans="27:29" x14ac:dyDescent="0.25">
      <c r="AA59481"/>
      <c r="AB59481"/>
      <c r="AC59481"/>
    </row>
    <row r="59482" spans="27:29" x14ac:dyDescent="0.25">
      <c r="AA59482"/>
      <c r="AB59482"/>
      <c r="AC59482"/>
    </row>
    <row r="59483" spans="27:29" x14ac:dyDescent="0.25">
      <c r="AA59483"/>
      <c r="AB59483"/>
      <c r="AC59483"/>
    </row>
    <row r="59484" spans="27:29" x14ac:dyDescent="0.25">
      <c r="AA59484"/>
      <c r="AB59484"/>
      <c r="AC59484"/>
    </row>
    <row r="59485" spans="27:29" x14ac:dyDescent="0.25">
      <c r="AA59485"/>
      <c r="AB59485"/>
      <c r="AC59485"/>
    </row>
    <row r="59486" spans="27:29" x14ac:dyDescent="0.25">
      <c r="AA59486"/>
      <c r="AB59486"/>
      <c r="AC59486"/>
    </row>
    <row r="59487" spans="27:29" x14ac:dyDescent="0.25">
      <c r="AA59487"/>
      <c r="AB59487"/>
      <c r="AC59487"/>
    </row>
    <row r="59488" spans="27:29" x14ac:dyDescent="0.25">
      <c r="AA59488"/>
      <c r="AB59488"/>
      <c r="AC59488"/>
    </row>
    <row r="59489" spans="27:29" x14ac:dyDescent="0.25">
      <c r="AA59489"/>
      <c r="AB59489"/>
      <c r="AC59489"/>
    </row>
    <row r="59490" spans="27:29" x14ac:dyDescent="0.25">
      <c r="AA59490"/>
      <c r="AB59490"/>
      <c r="AC59490"/>
    </row>
    <row r="59491" spans="27:29" x14ac:dyDescent="0.25">
      <c r="AA59491"/>
      <c r="AB59491"/>
      <c r="AC59491"/>
    </row>
    <row r="59492" spans="27:29" x14ac:dyDescent="0.25">
      <c r="AA59492"/>
      <c r="AB59492"/>
      <c r="AC59492"/>
    </row>
    <row r="59493" spans="27:29" x14ac:dyDescent="0.25">
      <c r="AA59493"/>
      <c r="AB59493"/>
      <c r="AC59493"/>
    </row>
    <row r="59494" spans="27:29" x14ac:dyDescent="0.25">
      <c r="AA59494"/>
      <c r="AB59494"/>
      <c r="AC59494"/>
    </row>
    <row r="59495" spans="27:29" x14ac:dyDescent="0.25">
      <c r="AA59495"/>
      <c r="AB59495"/>
      <c r="AC59495"/>
    </row>
    <row r="59496" spans="27:29" x14ac:dyDescent="0.25">
      <c r="AA59496"/>
      <c r="AB59496"/>
      <c r="AC59496"/>
    </row>
    <row r="59497" spans="27:29" x14ac:dyDescent="0.25">
      <c r="AA59497"/>
      <c r="AB59497"/>
      <c r="AC59497"/>
    </row>
    <row r="59498" spans="27:29" x14ac:dyDescent="0.25">
      <c r="AA59498"/>
      <c r="AB59498"/>
      <c r="AC59498"/>
    </row>
    <row r="59499" spans="27:29" x14ac:dyDescent="0.25">
      <c r="AA59499"/>
      <c r="AB59499"/>
      <c r="AC59499"/>
    </row>
    <row r="59500" spans="27:29" x14ac:dyDescent="0.25">
      <c r="AA59500"/>
      <c r="AB59500"/>
      <c r="AC59500"/>
    </row>
    <row r="59501" spans="27:29" x14ac:dyDescent="0.25">
      <c r="AA59501"/>
      <c r="AB59501"/>
      <c r="AC59501"/>
    </row>
    <row r="59502" spans="27:29" x14ac:dyDescent="0.25">
      <c r="AA59502"/>
      <c r="AB59502"/>
      <c r="AC59502"/>
    </row>
    <row r="59503" spans="27:29" x14ac:dyDescent="0.25">
      <c r="AA59503"/>
      <c r="AB59503"/>
      <c r="AC59503"/>
    </row>
    <row r="59504" spans="27:29" x14ac:dyDescent="0.25">
      <c r="AA59504"/>
      <c r="AB59504"/>
      <c r="AC59504"/>
    </row>
    <row r="59505" spans="27:29" x14ac:dyDescent="0.25">
      <c r="AA59505"/>
      <c r="AB59505"/>
      <c r="AC59505"/>
    </row>
    <row r="59506" spans="27:29" x14ac:dyDescent="0.25">
      <c r="AA59506"/>
      <c r="AB59506"/>
      <c r="AC59506"/>
    </row>
    <row r="59507" spans="27:29" x14ac:dyDescent="0.25">
      <c r="AA59507"/>
      <c r="AB59507"/>
      <c r="AC59507"/>
    </row>
    <row r="59508" spans="27:29" x14ac:dyDescent="0.25">
      <c r="AA59508"/>
      <c r="AB59508"/>
      <c r="AC59508"/>
    </row>
    <row r="59509" spans="27:29" x14ac:dyDescent="0.25">
      <c r="AA59509"/>
      <c r="AB59509"/>
      <c r="AC59509"/>
    </row>
    <row r="59510" spans="27:29" x14ac:dyDescent="0.25">
      <c r="AA59510"/>
      <c r="AB59510"/>
      <c r="AC59510"/>
    </row>
    <row r="59511" spans="27:29" x14ac:dyDescent="0.25">
      <c r="AA59511"/>
      <c r="AB59511"/>
      <c r="AC59511"/>
    </row>
    <row r="59512" spans="27:29" x14ac:dyDescent="0.25">
      <c r="AA59512"/>
      <c r="AB59512"/>
      <c r="AC59512"/>
    </row>
    <row r="59513" spans="27:29" x14ac:dyDescent="0.25">
      <c r="AA59513"/>
      <c r="AB59513"/>
      <c r="AC59513"/>
    </row>
    <row r="59514" spans="27:29" x14ac:dyDescent="0.25">
      <c r="AA59514"/>
      <c r="AB59514"/>
      <c r="AC59514"/>
    </row>
    <row r="59515" spans="27:29" x14ac:dyDescent="0.25">
      <c r="AA59515"/>
      <c r="AB59515"/>
      <c r="AC59515"/>
    </row>
    <row r="59516" spans="27:29" x14ac:dyDescent="0.25">
      <c r="AA59516"/>
      <c r="AB59516"/>
      <c r="AC59516"/>
    </row>
    <row r="59517" spans="27:29" x14ac:dyDescent="0.25">
      <c r="AA59517"/>
      <c r="AB59517"/>
      <c r="AC59517"/>
    </row>
    <row r="59518" spans="27:29" x14ac:dyDescent="0.25">
      <c r="AA59518"/>
      <c r="AB59518"/>
      <c r="AC59518"/>
    </row>
    <row r="59519" spans="27:29" x14ac:dyDescent="0.25">
      <c r="AA59519"/>
      <c r="AB59519"/>
      <c r="AC59519"/>
    </row>
    <row r="59520" spans="27:29" x14ac:dyDescent="0.25">
      <c r="AA59520"/>
      <c r="AB59520"/>
      <c r="AC59520"/>
    </row>
    <row r="59521" spans="27:29" x14ac:dyDescent="0.25">
      <c r="AA59521"/>
      <c r="AB59521"/>
      <c r="AC59521"/>
    </row>
    <row r="59522" spans="27:29" x14ac:dyDescent="0.25">
      <c r="AA59522"/>
      <c r="AB59522"/>
      <c r="AC59522"/>
    </row>
    <row r="59523" spans="27:29" x14ac:dyDescent="0.25">
      <c r="AA59523"/>
      <c r="AB59523"/>
      <c r="AC59523"/>
    </row>
    <row r="59524" spans="27:29" x14ac:dyDescent="0.25">
      <c r="AA59524"/>
      <c r="AB59524"/>
      <c r="AC59524"/>
    </row>
    <row r="59525" spans="27:29" x14ac:dyDescent="0.25">
      <c r="AA59525"/>
      <c r="AB59525"/>
      <c r="AC59525"/>
    </row>
    <row r="59526" spans="27:29" x14ac:dyDescent="0.25">
      <c r="AA59526"/>
      <c r="AB59526"/>
      <c r="AC59526"/>
    </row>
    <row r="59527" spans="27:29" x14ac:dyDescent="0.25">
      <c r="AA59527"/>
      <c r="AB59527"/>
      <c r="AC59527"/>
    </row>
    <row r="59528" spans="27:29" x14ac:dyDescent="0.25">
      <c r="AA59528"/>
      <c r="AB59528"/>
      <c r="AC59528"/>
    </row>
    <row r="59529" spans="27:29" x14ac:dyDescent="0.25">
      <c r="AA59529"/>
      <c r="AB59529"/>
      <c r="AC59529"/>
    </row>
    <row r="59530" spans="27:29" x14ac:dyDescent="0.25">
      <c r="AA59530"/>
      <c r="AB59530"/>
      <c r="AC59530"/>
    </row>
    <row r="59531" spans="27:29" x14ac:dyDescent="0.25">
      <c r="AA59531"/>
      <c r="AB59531"/>
      <c r="AC59531"/>
    </row>
    <row r="59532" spans="27:29" x14ac:dyDescent="0.25">
      <c r="AA59532"/>
      <c r="AB59532"/>
      <c r="AC59532"/>
    </row>
    <row r="59533" spans="27:29" x14ac:dyDescent="0.25">
      <c r="AA59533"/>
      <c r="AB59533"/>
      <c r="AC59533"/>
    </row>
    <row r="59534" spans="27:29" x14ac:dyDescent="0.25">
      <c r="AA59534"/>
      <c r="AB59534"/>
      <c r="AC59534"/>
    </row>
    <row r="59535" spans="27:29" x14ac:dyDescent="0.25">
      <c r="AA59535"/>
      <c r="AB59535"/>
      <c r="AC59535"/>
    </row>
    <row r="59536" spans="27:29" x14ac:dyDescent="0.25">
      <c r="AA59536"/>
      <c r="AB59536"/>
      <c r="AC59536"/>
    </row>
    <row r="59537" spans="27:29" x14ac:dyDescent="0.25">
      <c r="AA59537"/>
      <c r="AB59537"/>
      <c r="AC59537"/>
    </row>
    <row r="59538" spans="27:29" x14ac:dyDescent="0.25">
      <c r="AA59538"/>
      <c r="AB59538"/>
      <c r="AC59538"/>
    </row>
    <row r="59539" spans="27:29" x14ac:dyDescent="0.25">
      <c r="AA59539"/>
      <c r="AB59539"/>
      <c r="AC59539"/>
    </row>
    <row r="59540" spans="27:29" x14ac:dyDescent="0.25">
      <c r="AA59540"/>
      <c r="AB59540"/>
      <c r="AC59540"/>
    </row>
    <row r="59541" spans="27:29" x14ac:dyDescent="0.25">
      <c r="AA59541"/>
      <c r="AB59541"/>
      <c r="AC59541"/>
    </row>
    <row r="59542" spans="27:29" x14ac:dyDescent="0.25">
      <c r="AA59542"/>
      <c r="AB59542"/>
      <c r="AC59542"/>
    </row>
    <row r="59543" spans="27:29" x14ac:dyDescent="0.25">
      <c r="AA59543"/>
      <c r="AB59543"/>
      <c r="AC59543"/>
    </row>
    <row r="59544" spans="27:29" x14ac:dyDescent="0.25">
      <c r="AA59544"/>
      <c r="AB59544"/>
      <c r="AC59544"/>
    </row>
    <row r="59545" spans="27:29" x14ac:dyDescent="0.25">
      <c r="AA59545"/>
      <c r="AB59545"/>
      <c r="AC59545"/>
    </row>
    <row r="59546" spans="27:29" x14ac:dyDescent="0.25">
      <c r="AA59546"/>
      <c r="AB59546"/>
      <c r="AC59546"/>
    </row>
    <row r="59547" spans="27:29" x14ac:dyDescent="0.25">
      <c r="AA59547"/>
      <c r="AB59547"/>
      <c r="AC59547"/>
    </row>
    <row r="59548" spans="27:29" x14ac:dyDescent="0.25">
      <c r="AA59548"/>
      <c r="AB59548"/>
      <c r="AC59548"/>
    </row>
    <row r="59549" spans="27:29" x14ac:dyDescent="0.25">
      <c r="AA59549"/>
      <c r="AB59549"/>
      <c r="AC59549"/>
    </row>
    <row r="59550" spans="27:29" x14ac:dyDescent="0.25">
      <c r="AA59550"/>
      <c r="AB59550"/>
      <c r="AC59550"/>
    </row>
    <row r="59551" spans="27:29" x14ac:dyDescent="0.25">
      <c r="AA59551"/>
      <c r="AB59551"/>
      <c r="AC59551"/>
    </row>
    <row r="59552" spans="27:29" x14ac:dyDescent="0.25">
      <c r="AA59552"/>
      <c r="AB59552"/>
      <c r="AC59552"/>
    </row>
    <row r="59553" spans="27:29" x14ac:dyDescent="0.25">
      <c r="AA59553"/>
      <c r="AB59553"/>
      <c r="AC59553"/>
    </row>
    <row r="59554" spans="27:29" x14ac:dyDescent="0.25">
      <c r="AA59554"/>
      <c r="AB59554"/>
      <c r="AC59554"/>
    </row>
    <row r="59555" spans="27:29" x14ac:dyDescent="0.25">
      <c r="AA59555"/>
      <c r="AB59555"/>
      <c r="AC59555"/>
    </row>
    <row r="59556" spans="27:29" x14ac:dyDescent="0.25">
      <c r="AA59556"/>
      <c r="AB59556"/>
      <c r="AC59556"/>
    </row>
    <row r="59557" spans="27:29" x14ac:dyDescent="0.25">
      <c r="AA59557"/>
      <c r="AB59557"/>
      <c r="AC59557"/>
    </row>
    <row r="59558" spans="27:29" x14ac:dyDescent="0.25">
      <c r="AA59558"/>
      <c r="AB59558"/>
      <c r="AC59558"/>
    </row>
    <row r="59559" spans="27:29" x14ac:dyDescent="0.25">
      <c r="AA59559"/>
      <c r="AB59559"/>
      <c r="AC59559"/>
    </row>
    <row r="59560" spans="27:29" x14ac:dyDescent="0.25">
      <c r="AA59560"/>
      <c r="AB59560"/>
      <c r="AC59560"/>
    </row>
    <row r="59561" spans="27:29" x14ac:dyDescent="0.25">
      <c r="AA59561"/>
      <c r="AB59561"/>
      <c r="AC59561"/>
    </row>
    <row r="59562" spans="27:29" x14ac:dyDescent="0.25">
      <c r="AA59562"/>
      <c r="AB59562"/>
      <c r="AC59562"/>
    </row>
    <row r="59563" spans="27:29" x14ac:dyDescent="0.25">
      <c r="AA59563"/>
      <c r="AB59563"/>
      <c r="AC59563"/>
    </row>
    <row r="59564" spans="27:29" x14ac:dyDescent="0.25">
      <c r="AA59564"/>
      <c r="AB59564"/>
      <c r="AC59564"/>
    </row>
    <row r="59565" spans="27:29" x14ac:dyDescent="0.25">
      <c r="AA59565"/>
      <c r="AB59565"/>
      <c r="AC59565"/>
    </row>
    <row r="59566" spans="27:29" x14ac:dyDescent="0.25">
      <c r="AA59566"/>
      <c r="AB59566"/>
      <c r="AC59566"/>
    </row>
    <row r="59567" spans="27:29" x14ac:dyDescent="0.25">
      <c r="AA59567"/>
      <c r="AB59567"/>
      <c r="AC59567"/>
    </row>
    <row r="59568" spans="27:29" x14ac:dyDescent="0.25">
      <c r="AA59568"/>
      <c r="AB59568"/>
      <c r="AC59568"/>
    </row>
    <row r="59569" spans="27:29" x14ac:dyDescent="0.25">
      <c r="AA59569"/>
      <c r="AB59569"/>
      <c r="AC59569"/>
    </row>
    <row r="59570" spans="27:29" x14ac:dyDescent="0.25">
      <c r="AA59570"/>
      <c r="AB59570"/>
      <c r="AC59570"/>
    </row>
    <row r="59571" spans="27:29" x14ac:dyDescent="0.25">
      <c r="AA59571"/>
      <c r="AB59571"/>
      <c r="AC59571"/>
    </row>
    <row r="59572" spans="27:29" x14ac:dyDescent="0.25">
      <c r="AA59572"/>
      <c r="AB59572"/>
      <c r="AC59572"/>
    </row>
    <row r="59573" spans="27:29" x14ac:dyDescent="0.25">
      <c r="AA59573"/>
      <c r="AB59573"/>
      <c r="AC59573"/>
    </row>
    <row r="59574" spans="27:29" x14ac:dyDescent="0.25">
      <c r="AA59574"/>
      <c r="AB59574"/>
      <c r="AC59574"/>
    </row>
    <row r="59575" spans="27:29" x14ac:dyDescent="0.25">
      <c r="AA59575"/>
      <c r="AB59575"/>
      <c r="AC59575"/>
    </row>
    <row r="59576" spans="27:29" x14ac:dyDescent="0.25">
      <c r="AA59576"/>
      <c r="AB59576"/>
      <c r="AC59576"/>
    </row>
    <row r="59577" spans="27:29" x14ac:dyDescent="0.25">
      <c r="AA59577"/>
      <c r="AB59577"/>
      <c r="AC59577"/>
    </row>
    <row r="59578" spans="27:29" x14ac:dyDescent="0.25">
      <c r="AA59578"/>
      <c r="AB59578"/>
      <c r="AC59578"/>
    </row>
    <row r="59579" spans="27:29" x14ac:dyDescent="0.25">
      <c r="AA59579"/>
      <c r="AB59579"/>
      <c r="AC59579"/>
    </row>
    <row r="59580" spans="27:29" x14ac:dyDescent="0.25">
      <c r="AA59580"/>
      <c r="AB59580"/>
      <c r="AC59580"/>
    </row>
    <row r="59581" spans="27:29" x14ac:dyDescent="0.25">
      <c r="AA59581"/>
      <c r="AB59581"/>
      <c r="AC59581"/>
    </row>
    <row r="59582" spans="27:29" x14ac:dyDescent="0.25">
      <c r="AA59582"/>
      <c r="AB59582"/>
      <c r="AC59582"/>
    </row>
    <row r="59583" spans="27:29" x14ac:dyDescent="0.25">
      <c r="AA59583"/>
      <c r="AB59583"/>
      <c r="AC59583"/>
    </row>
    <row r="59584" spans="27:29" x14ac:dyDescent="0.25">
      <c r="AA59584"/>
      <c r="AB59584"/>
      <c r="AC59584"/>
    </row>
    <row r="59585" spans="27:29" x14ac:dyDescent="0.25">
      <c r="AA59585"/>
      <c r="AB59585"/>
      <c r="AC59585"/>
    </row>
    <row r="59586" spans="27:29" x14ac:dyDescent="0.25">
      <c r="AA59586"/>
      <c r="AB59586"/>
      <c r="AC59586"/>
    </row>
    <row r="59587" spans="27:29" x14ac:dyDescent="0.25">
      <c r="AA59587"/>
      <c r="AB59587"/>
      <c r="AC59587"/>
    </row>
    <row r="59588" spans="27:29" x14ac:dyDescent="0.25">
      <c r="AA59588"/>
      <c r="AB59588"/>
      <c r="AC59588"/>
    </row>
    <row r="59589" spans="27:29" x14ac:dyDescent="0.25">
      <c r="AA59589"/>
      <c r="AB59589"/>
      <c r="AC59589"/>
    </row>
    <row r="59590" spans="27:29" x14ac:dyDescent="0.25">
      <c r="AA59590"/>
      <c r="AB59590"/>
      <c r="AC59590"/>
    </row>
    <row r="59591" spans="27:29" x14ac:dyDescent="0.25">
      <c r="AA59591"/>
      <c r="AB59591"/>
      <c r="AC59591"/>
    </row>
    <row r="59592" spans="27:29" x14ac:dyDescent="0.25">
      <c r="AA59592"/>
      <c r="AB59592"/>
      <c r="AC59592"/>
    </row>
    <row r="59593" spans="27:29" x14ac:dyDescent="0.25">
      <c r="AA59593"/>
      <c r="AB59593"/>
      <c r="AC59593"/>
    </row>
    <row r="59594" spans="27:29" x14ac:dyDescent="0.25">
      <c r="AA59594"/>
      <c r="AB59594"/>
      <c r="AC59594"/>
    </row>
    <row r="59595" spans="27:29" x14ac:dyDescent="0.25">
      <c r="AA59595"/>
      <c r="AB59595"/>
      <c r="AC59595"/>
    </row>
    <row r="59596" spans="27:29" x14ac:dyDescent="0.25">
      <c r="AA59596"/>
      <c r="AB59596"/>
      <c r="AC59596"/>
    </row>
    <row r="59597" spans="27:29" x14ac:dyDescent="0.25">
      <c r="AA59597"/>
      <c r="AB59597"/>
      <c r="AC59597"/>
    </row>
    <row r="59598" spans="27:29" x14ac:dyDescent="0.25">
      <c r="AA59598"/>
      <c r="AB59598"/>
      <c r="AC59598"/>
    </row>
    <row r="59599" spans="27:29" x14ac:dyDescent="0.25">
      <c r="AA59599"/>
      <c r="AB59599"/>
      <c r="AC59599"/>
    </row>
    <row r="59600" spans="27:29" x14ac:dyDescent="0.25">
      <c r="AA59600"/>
      <c r="AB59600"/>
      <c r="AC59600"/>
    </row>
    <row r="59601" spans="27:29" x14ac:dyDescent="0.25">
      <c r="AA59601"/>
      <c r="AB59601"/>
      <c r="AC59601"/>
    </row>
    <row r="59602" spans="27:29" x14ac:dyDescent="0.25">
      <c r="AA59602"/>
      <c r="AB59602"/>
      <c r="AC59602"/>
    </row>
    <row r="59603" spans="27:29" x14ac:dyDescent="0.25">
      <c r="AA59603"/>
      <c r="AB59603"/>
      <c r="AC59603"/>
    </row>
    <row r="59604" spans="27:29" x14ac:dyDescent="0.25">
      <c r="AA59604"/>
      <c r="AB59604"/>
      <c r="AC59604"/>
    </row>
    <row r="59605" spans="27:29" x14ac:dyDescent="0.25">
      <c r="AA59605"/>
      <c r="AB59605"/>
      <c r="AC59605"/>
    </row>
    <row r="59606" spans="27:29" x14ac:dyDescent="0.25">
      <c r="AA59606"/>
      <c r="AB59606"/>
      <c r="AC59606"/>
    </row>
    <row r="59607" spans="27:29" x14ac:dyDescent="0.25">
      <c r="AA59607"/>
      <c r="AB59607"/>
      <c r="AC59607"/>
    </row>
    <row r="59608" spans="27:29" x14ac:dyDescent="0.25">
      <c r="AA59608"/>
      <c r="AB59608"/>
      <c r="AC59608"/>
    </row>
    <row r="59609" spans="27:29" x14ac:dyDescent="0.25">
      <c r="AA59609"/>
      <c r="AB59609"/>
      <c r="AC59609"/>
    </row>
    <row r="59610" spans="27:29" x14ac:dyDescent="0.25">
      <c r="AA59610"/>
      <c r="AB59610"/>
      <c r="AC59610"/>
    </row>
    <row r="59611" spans="27:29" x14ac:dyDescent="0.25">
      <c r="AA59611"/>
      <c r="AB59611"/>
      <c r="AC59611"/>
    </row>
    <row r="59612" spans="27:29" x14ac:dyDescent="0.25">
      <c r="AA59612"/>
      <c r="AB59612"/>
      <c r="AC59612"/>
    </row>
    <row r="59613" spans="27:29" x14ac:dyDescent="0.25">
      <c r="AA59613"/>
      <c r="AB59613"/>
      <c r="AC59613"/>
    </row>
    <row r="59614" spans="27:29" x14ac:dyDescent="0.25">
      <c r="AA59614"/>
      <c r="AB59614"/>
      <c r="AC59614"/>
    </row>
    <row r="59615" spans="27:29" x14ac:dyDescent="0.25">
      <c r="AA59615"/>
      <c r="AB59615"/>
      <c r="AC59615"/>
    </row>
    <row r="59616" spans="27:29" x14ac:dyDescent="0.25">
      <c r="AA59616"/>
      <c r="AB59616"/>
      <c r="AC59616"/>
    </row>
    <row r="59617" spans="27:29" x14ac:dyDescent="0.25">
      <c r="AA59617"/>
      <c r="AB59617"/>
      <c r="AC59617"/>
    </row>
    <row r="59618" spans="27:29" x14ac:dyDescent="0.25">
      <c r="AA59618"/>
      <c r="AB59618"/>
      <c r="AC59618"/>
    </row>
    <row r="59619" spans="27:29" x14ac:dyDescent="0.25">
      <c r="AA59619"/>
      <c r="AB59619"/>
      <c r="AC59619"/>
    </row>
    <row r="59620" spans="27:29" x14ac:dyDescent="0.25">
      <c r="AA59620"/>
      <c r="AB59620"/>
      <c r="AC59620"/>
    </row>
    <row r="59621" spans="27:29" x14ac:dyDescent="0.25">
      <c r="AA59621"/>
      <c r="AB59621"/>
      <c r="AC59621"/>
    </row>
    <row r="59622" spans="27:29" x14ac:dyDescent="0.25">
      <c r="AA59622"/>
      <c r="AB59622"/>
      <c r="AC59622"/>
    </row>
    <row r="59623" spans="27:29" x14ac:dyDescent="0.25">
      <c r="AA59623"/>
      <c r="AB59623"/>
      <c r="AC59623"/>
    </row>
    <row r="59624" spans="27:29" x14ac:dyDescent="0.25">
      <c r="AA59624"/>
      <c r="AB59624"/>
      <c r="AC59624"/>
    </row>
    <row r="59625" spans="27:29" x14ac:dyDescent="0.25">
      <c r="AA59625"/>
      <c r="AB59625"/>
      <c r="AC59625"/>
    </row>
    <row r="59626" spans="27:29" x14ac:dyDescent="0.25">
      <c r="AA59626"/>
      <c r="AB59626"/>
      <c r="AC59626"/>
    </row>
    <row r="59627" spans="27:29" x14ac:dyDescent="0.25">
      <c r="AA59627"/>
      <c r="AB59627"/>
      <c r="AC59627"/>
    </row>
    <row r="59628" spans="27:29" x14ac:dyDescent="0.25">
      <c r="AA59628"/>
      <c r="AB59628"/>
      <c r="AC59628"/>
    </row>
    <row r="59629" spans="27:29" x14ac:dyDescent="0.25">
      <c r="AA59629"/>
      <c r="AB59629"/>
      <c r="AC59629"/>
    </row>
    <row r="59630" spans="27:29" x14ac:dyDescent="0.25">
      <c r="AA59630"/>
      <c r="AB59630"/>
      <c r="AC59630"/>
    </row>
    <row r="59631" spans="27:29" x14ac:dyDescent="0.25">
      <c r="AA59631"/>
      <c r="AB59631"/>
      <c r="AC59631"/>
    </row>
    <row r="59632" spans="27:29" x14ac:dyDescent="0.25">
      <c r="AA59632"/>
      <c r="AB59632"/>
      <c r="AC59632"/>
    </row>
    <row r="59633" spans="27:29" x14ac:dyDescent="0.25">
      <c r="AA59633"/>
      <c r="AB59633"/>
      <c r="AC59633"/>
    </row>
    <row r="59634" spans="27:29" x14ac:dyDescent="0.25">
      <c r="AA59634"/>
      <c r="AB59634"/>
      <c r="AC59634"/>
    </row>
    <row r="59635" spans="27:29" x14ac:dyDescent="0.25">
      <c r="AA59635"/>
      <c r="AB59635"/>
      <c r="AC59635"/>
    </row>
    <row r="59636" spans="27:29" x14ac:dyDescent="0.25">
      <c r="AA59636"/>
      <c r="AB59636"/>
      <c r="AC59636"/>
    </row>
    <row r="59637" spans="27:29" x14ac:dyDescent="0.25">
      <c r="AA59637"/>
      <c r="AB59637"/>
      <c r="AC59637"/>
    </row>
    <row r="59638" spans="27:29" x14ac:dyDescent="0.25">
      <c r="AA59638"/>
      <c r="AB59638"/>
      <c r="AC59638"/>
    </row>
    <row r="59639" spans="27:29" x14ac:dyDescent="0.25">
      <c r="AA59639"/>
      <c r="AB59639"/>
      <c r="AC59639"/>
    </row>
    <row r="59640" spans="27:29" x14ac:dyDescent="0.25">
      <c r="AA59640"/>
      <c r="AB59640"/>
      <c r="AC59640"/>
    </row>
    <row r="59641" spans="27:29" x14ac:dyDescent="0.25">
      <c r="AA59641"/>
      <c r="AB59641"/>
      <c r="AC59641"/>
    </row>
    <row r="59642" spans="27:29" x14ac:dyDescent="0.25">
      <c r="AA59642"/>
      <c r="AB59642"/>
      <c r="AC59642"/>
    </row>
    <row r="59643" spans="27:29" x14ac:dyDescent="0.25">
      <c r="AA59643"/>
      <c r="AB59643"/>
      <c r="AC59643"/>
    </row>
    <row r="59644" spans="27:29" x14ac:dyDescent="0.25">
      <c r="AA59644"/>
      <c r="AB59644"/>
      <c r="AC59644"/>
    </row>
    <row r="59645" spans="27:29" x14ac:dyDescent="0.25">
      <c r="AA59645"/>
      <c r="AB59645"/>
      <c r="AC59645"/>
    </row>
    <row r="59646" spans="27:29" x14ac:dyDescent="0.25">
      <c r="AA59646"/>
      <c r="AB59646"/>
      <c r="AC59646"/>
    </row>
    <row r="59647" spans="27:29" x14ac:dyDescent="0.25">
      <c r="AA59647"/>
      <c r="AB59647"/>
      <c r="AC59647"/>
    </row>
    <row r="59648" spans="27:29" x14ac:dyDescent="0.25">
      <c r="AA59648"/>
      <c r="AB59648"/>
      <c r="AC59648"/>
    </row>
    <row r="59649" spans="27:29" x14ac:dyDescent="0.25">
      <c r="AA59649"/>
      <c r="AB59649"/>
      <c r="AC59649"/>
    </row>
    <row r="59650" spans="27:29" x14ac:dyDescent="0.25">
      <c r="AA59650"/>
      <c r="AB59650"/>
      <c r="AC59650"/>
    </row>
    <row r="59651" spans="27:29" x14ac:dyDescent="0.25">
      <c r="AA59651"/>
      <c r="AB59651"/>
      <c r="AC59651"/>
    </row>
    <row r="59652" spans="27:29" x14ac:dyDescent="0.25">
      <c r="AA59652"/>
      <c r="AB59652"/>
      <c r="AC59652"/>
    </row>
    <row r="59653" spans="27:29" x14ac:dyDescent="0.25">
      <c r="AA59653"/>
      <c r="AB59653"/>
      <c r="AC59653"/>
    </row>
    <row r="59654" spans="27:29" x14ac:dyDescent="0.25">
      <c r="AA59654"/>
      <c r="AB59654"/>
      <c r="AC59654"/>
    </row>
    <row r="59655" spans="27:29" x14ac:dyDescent="0.25">
      <c r="AA59655"/>
      <c r="AB59655"/>
      <c r="AC59655"/>
    </row>
    <row r="59656" spans="27:29" x14ac:dyDescent="0.25">
      <c r="AA59656"/>
      <c r="AB59656"/>
      <c r="AC59656"/>
    </row>
    <row r="59657" spans="27:29" x14ac:dyDescent="0.25">
      <c r="AA59657"/>
      <c r="AB59657"/>
      <c r="AC59657"/>
    </row>
    <row r="59658" spans="27:29" x14ac:dyDescent="0.25">
      <c r="AA59658"/>
      <c r="AB59658"/>
      <c r="AC59658"/>
    </row>
    <row r="59659" spans="27:29" x14ac:dyDescent="0.25">
      <c r="AA59659"/>
      <c r="AB59659"/>
      <c r="AC59659"/>
    </row>
    <row r="59660" spans="27:29" x14ac:dyDescent="0.25">
      <c r="AA59660"/>
      <c r="AB59660"/>
      <c r="AC59660"/>
    </row>
    <row r="59661" spans="27:29" x14ac:dyDescent="0.25">
      <c r="AA59661"/>
      <c r="AB59661"/>
      <c r="AC59661"/>
    </row>
    <row r="59662" spans="27:29" x14ac:dyDescent="0.25">
      <c r="AA59662"/>
      <c r="AB59662"/>
      <c r="AC59662"/>
    </row>
    <row r="59663" spans="27:29" x14ac:dyDescent="0.25">
      <c r="AA59663"/>
      <c r="AB59663"/>
      <c r="AC59663"/>
    </row>
    <row r="59664" spans="27:29" x14ac:dyDescent="0.25">
      <c r="AA59664"/>
      <c r="AB59664"/>
      <c r="AC59664"/>
    </row>
    <row r="59665" spans="27:29" x14ac:dyDescent="0.25">
      <c r="AA59665"/>
      <c r="AB59665"/>
      <c r="AC59665"/>
    </row>
    <row r="59666" spans="27:29" x14ac:dyDescent="0.25">
      <c r="AA59666"/>
      <c r="AB59666"/>
      <c r="AC59666"/>
    </row>
    <row r="59667" spans="27:29" x14ac:dyDescent="0.25">
      <c r="AA59667"/>
      <c r="AB59667"/>
      <c r="AC59667"/>
    </row>
    <row r="59668" spans="27:29" x14ac:dyDescent="0.25">
      <c r="AA59668"/>
      <c r="AB59668"/>
      <c r="AC59668"/>
    </row>
    <row r="59669" spans="27:29" x14ac:dyDescent="0.25">
      <c r="AA59669"/>
      <c r="AB59669"/>
      <c r="AC59669"/>
    </row>
    <row r="59670" spans="27:29" x14ac:dyDescent="0.25">
      <c r="AA59670"/>
      <c r="AB59670"/>
      <c r="AC59670"/>
    </row>
    <row r="59671" spans="27:29" x14ac:dyDescent="0.25">
      <c r="AA59671"/>
      <c r="AB59671"/>
      <c r="AC59671"/>
    </row>
    <row r="59672" spans="27:29" x14ac:dyDescent="0.25">
      <c r="AA59672"/>
      <c r="AB59672"/>
      <c r="AC59672"/>
    </row>
    <row r="59673" spans="27:29" x14ac:dyDescent="0.25">
      <c r="AA59673"/>
      <c r="AB59673"/>
      <c r="AC59673"/>
    </row>
    <row r="59674" spans="27:29" x14ac:dyDescent="0.25">
      <c r="AA59674"/>
      <c r="AB59674"/>
      <c r="AC59674"/>
    </row>
    <row r="59675" spans="27:29" x14ac:dyDescent="0.25">
      <c r="AA59675"/>
      <c r="AB59675"/>
      <c r="AC59675"/>
    </row>
    <row r="59676" spans="27:29" x14ac:dyDescent="0.25">
      <c r="AA59676"/>
      <c r="AB59676"/>
      <c r="AC59676"/>
    </row>
    <row r="59677" spans="27:29" x14ac:dyDescent="0.25">
      <c r="AA59677"/>
      <c r="AB59677"/>
      <c r="AC59677"/>
    </row>
    <row r="59678" spans="27:29" x14ac:dyDescent="0.25">
      <c r="AA59678"/>
      <c r="AB59678"/>
      <c r="AC59678"/>
    </row>
    <row r="59679" spans="27:29" x14ac:dyDescent="0.25">
      <c r="AA59679"/>
      <c r="AB59679"/>
      <c r="AC59679"/>
    </row>
    <row r="59680" spans="27:29" x14ac:dyDescent="0.25">
      <c r="AA59680"/>
      <c r="AB59680"/>
      <c r="AC59680"/>
    </row>
    <row r="59681" spans="27:29" x14ac:dyDescent="0.25">
      <c r="AA59681"/>
      <c r="AB59681"/>
      <c r="AC59681"/>
    </row>
    <row r="59682" spans="27:29" x14ac:dyDescent="0.25">
      <c r="AA59682"/>
      <c r="AB59682"/>
      <c r="AC59682"/>
    </row>
    <row r="59683" spans="27:29" x14ac:dyDescent="0.25">
      <c r="AA59683"/>
      <c r="AB59683"/>
      <c r="AC59683"/>
    </row>
    <row r="59684" spans="27:29" x14ac:dyDescent="0.25">
      <c r="AA59684"/>
      <c r="AB59684"/>
      <c r="AC59684"/>
    </row>
    <row r="59685" spans="27:29" x14ac:dyDescent="0.25">
      <c r="AA59685"/>
      <c r="AB59685"/>
      <c r="AC59685"/>
    </row>
    <row r="59686" spans="27:29" x14ac:dyDescent="0.25">
      <c r="AA59686"/>
      <c r="AB59686"/>
      <c r="AC59686"/>
    </row>
    <row r="59687" spans="27:29" x14ac:dyDescent="0.25">
      <c r="AA59687"/>
      <c r="AB59687"/>
      <c r="AC59687"/>
    </row>
    <row r="59688" spans="27:29" x14ac:dyDescent="0.25">
      <c r="AA59688"/>
      <c r="AB59688"/>
      <c r="AC59688"/>
    </row>
    <row r="59689" spans="27:29" x14ac:dyDescent="0.25">
      <c r="AA59689"/>
      <c r="AB59689"/>
      <c r="AC59689"/>
    </row>
    <row r="59690" spans="27:29" x14ac:dyDescent="0.25">
      <c r="AA59690"/>
      <c r="AB59690"/>
      <c r="AC59690"/>
    </row>
    <row r="59691" spans="27:29" x14ac:dyDescent="0.25">
      <c r="AA59691"/>
      <c r="AB59691"/>
      <c r="AC59691"/>
    </row>
    <row r="59692" spans="27:29" x14ac:dyDescent="0.25">
      <c r="AA59692"/>
      <c r="AB59692"/>
      <c r="AC59692"/>
    </row>
    <row r="59693" spans="27:29" x14ac:dyDescent="0.25">
      <c r="AA59693"/>
      <c r="AB59693"/>
      <c r="AC59693"/>
    </row>
    <row r="59694" spans="27:29" x14ac:dyDescent="0.25">
      <c r="AA59694"/>
      <c r="AB59694"/>
      <c r="AC59694"/>
    </row>
    <row r="59695" spans="27:29" x14ac:dyDescent="0.25">
      <c r="AA59695"/>
      <c r="AB59695"/>
      <c r="AC59695"/>
    </row>
    <row r="59696" spans="27:29" x14ac:dyDescent="0.25">
      <c r="AA59696"/>
      <c r="AB59696"/>
      <c r="AC59696"/>
    </row>
    <row r="59697" spans="27:29" x14ac:dyDescent="0.25">
      <c r="AA59697"/>
      <c r="AB59697"/>
      <c r="AC59697"/>
    </row>
    <row r="59698" spans="27:29" x14ac:dyDescent="0.25">
      <c r="AA59698"/>
      <c r="AB59698"/>
      <c r="AC59698"/>
    </row>
    <row r="59699" spans="27:29" x14ac:dyDescent="0.25">
      <c r="AA59699"/>
      <c r="AB59699"/>
      <c r="AC59699"/>
    </row>
    <row r="59700" spans="27:29" x14ac:dyDescent="0.25">
      <c r="AA59700"/>
      <c r="AB59700"/>
      <c r="AC59700"/>
    </row>
    <row r="59701" spans="27:29" x14ac:dyDescent="0.25">
      <c r="AA59701"/>
      <c r="AB59701"/>
      <c r="AC59701"/>
    </row>
    <row r="59702" spans="27:29" x14ac:dyDescent="0.25">
      <c r="AA59702"/>
      <c r="AB59702"/>
      <c r="AC59702"/>
    </row>
    <row r="59703" spans="27:29" x14ac:dyDescent="0.25">
      <c r="AA59703"/>
      <c r="AB59703"/>
      <c r="AC59703"/>
    </row>
    <row r="59704" spans="27:29" x14ac:dyDescent="0.25">
      <c r="AA59704"/>
      <c r="AB59704"/>
      <c r="AC59704"/>
    </row>
    <row r="59705" spans="27:29" x14ac:dyDescent="0.25">
      <c r="AA59705"/>
      <c r="AB59705"/>
      <c r="AC59705"/>
    </row>
    <row r="59706" spans="27:29" x14ac:dyDescent="0.25">
      <c r="AA59706"/>
      <c r="AB59706"/>
      <c r="AC59706"/>
    </row>
    <row r="59707" spans="27:29" x14ac:dyDescent="0.25">
      <c r="AA59707"/>
      <c r="AB59707"/>
      <c r="AC59707"/>
    </row>
    <row r="59708" spans="27:29" x14ac:dyDescent="0.25">
      <c r="AA59708"/>
      <c r="AB59708"/>
      <c r="AC59708"/>
    </row>
    <row r="59709" spans="27:29" x14ac:dyDescent="0.25">
      <c r="AA59709"/>
      <c r="AB59709"/>
      <c r="AC59709"/>
    </row>
    <row r="59710" spans="27:29" x14ac:dyDescent="0.25">
      <c r="AA59710"/>
      <c r="AB59710"/>
      <c r="AC59710"/>
    </row>
    <row r="59711" spans="27:29" x14ac:dyDescent="0.25">
      <c r="AA59711"/>
      <c r="AB59711"/>
      <c r="AC59711"/>
    </row>
    <row r="59712" spans="27:29" x14ac:dyDescent="0.25">
      <c r="AA59712"/>
      <c r="AB59712"/>
      <c r="AC59712"/>
    </row>
    <row r="59713" spans="27:29" x14ac:dyDescent="0.25">
      <c r="AA59713"/>
      <c r="AB59713"/>
      <c r="AC59713"/>
    </row>
    <row r="59714" spans="27:29" x14ac:dyDescent="0.25">
      <c r="AA59714"/>
      <c r="AB59714"/>
      <c r="AC59714"/>
    </row>
    <row r="59715" spans="27:29" x14ac:dyDescent="0.25">
      <c r="AA59715"/>
      <c r="AB59715"/>
      <c r="AC59715"/>
    </row>
    <row r="59716" spans="27:29" x14ac:dyDescent="0.25">
      <c r="AA59716"/>
      <c r="AB59716"/>
      <c r="AC59716"/>
    </row>
    <row r="59717" spans="27:29" x14ac:dyDescent="0.25">
      <c r="AA59717"/>
      <c r="AB59717"/>
      <c r="AC59717"/>
    </row>
    <row r="59718" spans="27:29" x14ac:dyDescent="0.25">
      <c r="AA59718"/>
      <c r="AB59718"/>
      <c r="AC59718"/>
    </row>
    <row r="59719" spans="27:29" x14ac:dyDescent="0.25">
      <c r="AA59719"/>
      <c r="AB59719"/>
      <c r="AC59719"/>
    </row>
    <row r="59720" spans="27:29" x14ac:dyDescent="0.25">
      <c r="AA59720"/>
      <c r="AB59720"/>
      <c r="AC59720"/>
    </row>
    <row r="59721" spans="27:29" x14ac:dyDescent="0.25">
      <c r="AA59721"/>
      <c r="AB59721"/>
      <c r="AC59721"/>
    </row>
    <row r="59722" spans="27:29" x14ac:dyDescent="0.25">
      <c r="AA59722"/>
      <c r="AB59722"/>
      <c r="AC59722"/>
    </row>
    <row r="59723" spans="27:29" x14ac:dyDescent="0.25">
      <c r="AA59723"/>
      <c r="AB59723"/>
      <c r="AC59723"/>
    </row>
    <row r="59724" spans="27:29" x14ac:dyDescent="0.25">
      <c r="AA59724"/>
      <c r="AB59724"/>
      <c r="AC59724"/>
    </row>
    <row r="59725" spans="27:29" x14ac:dyDescent="0.25">
      <c r="AA59725"/>
      <c r="AB59725"/>
      <c r="AC59725"/>
    </row>
    <row r="59726" spans="27:29" x14ac:dyDescent="0.25">
      <c r="AA59726"/>
      <c r="AB59726"/>
      <c r="AC59726"/>
    </row>
    <row r="59727" spans="27:29" x14ac:dyDescent="0.25">
      <c r="AA59727"/>
      <c r="AB59727"/>
      <c r="AC59727"/>
    </row>
    <row r="59728" spans="27:29" x14ac:dyDescent="0.25">
      <c r="AA59728"/>
      <c r="AB59728"/>
      <c r="AC59728"/>
    </row>
    <row r="59729" spans="27:29" x14ac:dyDescent="0.25">
      <c r="AA59729"/>
      <c r="AB59729"/>
      <c r="AC59729"/>
    </row>
    <row r="59730" spans="27:29" x14ac:dyDescent="0.25">
      <c r="AA59730"/>
      <c r="AB59730"/>
      <c r="AC59730"/>
    </row>
    <row r="59731" spans="27:29" x14ac:dyDescent="0.25">
      <c r="AA59731"/>
      <c r="AB59731"/>
      <c r="AC59731"/>
    </row>
    <row r="59732" spans="27:29" x14ac:dyDescent="0.25">
      <c r="AA59732"/>
      <c r="AB59732"/>
      <c r="AC59732"/>
    </row>
    <row r="59733" spans="27:29" x14ac:dyDescent="0.25">
      <c r="AA59733"/>
      <c r="AB59733"/>
      <c r="AC59733"/>
    </row>
    <row r="59734" spans="27:29" x14ac:dyDescent="0.25">
      <c r="AA59734"/>
      <c r="AB59734"/>
      <c r="AC59734"/>
    </row>
    <row r="59735" spans="27:29" x14ac:dyDescent="0.25">
      <c r="AA59735"/>
      <c r="AB59735"/>
      <c r="AC59735"/>
    </row>
    <row r="59736" spans="27:29" x14ac:dyDescent="0.25">
      <c r="AA59736"/>
      <c r="AB59736"/>
      <c r="AC59736"/>
    </row>
    <row r="59737" spans="27:29" x14ac:dyDescent="0.25">
      <c r="AA59737"/>
      <c r="AB59737"/>
      <c r="AC59737"/>
    </row>
    <row r="59738" spans="27:29" x14ac:dyDescent="0.25">
      <c r="AA59738"/>
      <c r="AB59738"/>
      <c r="AC59738"/>
    </row>
    <row r="59739" spans="27:29" x14ac:dyDescent="0.25">
      <c r="AA59739"/>
      <c r="AB59739"/>
      <c r="AC59739"/>
    </row>
    <row r="59740" spans="27:29" x14ac:dyDescent="0.25">
      <c r="AA59740"/>
      <c r="AB59740"/>
      <c r="AC59740"/>
    </row>
    <row r="59741" spans="27:29" x14ac:dyDescent="0.25">
      <c r="AA59741"/>
      <c r="AB59741"/>
      <c r="AC59741"/>
    </row>
    <row r="59742" spans="27:29" x14ac:dyDescent="0.25">
      <c r="AA59742"/>
      <c r="AB59742"/>
      <c r="AC59742"/>
    </row>
    <row r="59743" spans="27:29" x14ac:dyDescent="0.25">
      <c r="AA59743"/>
      <c r="AB59743"/>
      <c r="AC59743"/>
    </row>
    <row r="59744" spans="27:29" x14ac:dyDescent="0.25">
      <c r="AA59744"/>
      <c r="AB59744"/>
      <c r="AC59744"/>
    </row>
    <row r="59745" spans="27:29" x14ac:dyDescent="0.25">
      <c r="AA59745"/>
      <c r="AB59745"/>
      <c r="AC59745"/>
    </row>
    <row r="59746" spans="27:29" x14ac:dyDescent="0.25">
      <c r="AA59746"/>
      <c r="AB59746"/>
      <c r="AC59746"/>
    </row>
    <row r="59747" spans="27:29" x14ac:dyDescent="0.25">
      <c r="AA59747"/>
      <c r="AB59747"/>
      <c r="AC59747"/>
    </row>
    <row r="59748" spans="27:29" x14ac:dyDescent="0.25">
      <c r="AA59748"/>
      <c r="AB59748"/>
      <c r="AC59748"/>
    </row>
    <row r="59749" spans="27:29" x14ac:dyDescent="0.25">
      <c r="AA59749"/>
      <c r="AB59749"/>
      <c r="AC59749"/>
    </row>
    <row r="59750" spans="27:29" x14ac:dyDescent="0.25">
      <c r="AA59750"/>
      <c r="AB59750"/>
      <c r="AC59750"/>
    </row>
    <row r="59751" spans="27:29" x14ac:dyDescent="0.25">
      <c r="AA59751"/>
      <c r="AB59751"/>
      <c r="AC59751"/>
    </row>
    <row r="59752" spans="27:29" x14ac:dyDescent="0.25">
      <c r="AA59752"/>
      <c r="AB59752"/>
      <c r="AC59752"/>
    </row>
    <row r="59753" spans="27:29" x14ac:dyDescent="0.25">
      <c r="AA59753"/>
      <c r="AB59753"/>
      <c r="AC59753"/>
    </row>
    <row r="59754" spans="27:29" x14ac:dyDescent="0.25">
      <c r="AA59754"/>
      <c r="AB59754"/>
      <c r="AC59754"/>
    </row>
    <row r="59755" spans="27:29" x14ac:dyDescent="0.25">
      <c r="AA59755"/>
      <c r="AB59755"/>
      <c r="AC59755"/>
    </row>
    <row r="59756" spans="27:29" x14ac:dyDescent="0.25">
      <c r="AA59756"/>
      <c r="AB59756"/>
      <c r="AC59756"/>
    </row>
    <row r="59757" spans="27:29" x14ac:dyDescent="0.25">
      <c r="AA59757"/>
      <c r="AB59757"/>
      <c r="AC59757"/>
    </row>
    <row r="59758" spans="27:29" x14ac:dyDescent="0.25">
      <c r="AA59758"/>
      <c r="AB59758"/>
      <c r="AC59758"/>
    </row>
    <row r="59759" spans="27:29" x14ac:dyDescent="0.25">
      <c r="AA59759"/>
      <c r="AB59759"/>
      <c r="AC59759"/>
    </row>
    <row r="59760" spans="27:29" x14ac:dyDescent="0.25">
      <c r="AA59760"/>
      <c r="AB59760"/>
      <c r="AC59760"/>
    </row>
    <row r="59761" spans="27:29" x14ac:dyDescent="0.25">
      <c r="AA59761"/>
      <c r="AB59761"/>
      <c r="AC59761"/>
    </row>
    <row r="59762" spans="27:29" x14ac:dyDescent="0.25">
      <c r="AA59762"/>
      <c r="AB59762"/>
      <c r="AC59762"/>
    </row>
    <row r="59763" spans="27:29" x14ac:dyDescent="0.25">
      <c r="AA59763"/>
      <c r="AB59763"/>
      <c r="AC59763"/>
    </row>
    <row r="59764" spans="27:29" x14ac:dyDescent="0.25">
      <c r="AA59764"/>
      <c r="AB59764"/>
      <c r="AC59764"/>
    </row>
    <row r="59765" spans="27:29" x14ac:dyDescent="0.25">
      <c r="AA59765"/>
      <c r="AB59765"/>
      <c r="AC59765"/>
    </row>
    <row r="59766" spans="27:29" x14ac:dyDescent="0.25">
      <c r="AA59766"/>
      <c r="AB59766"/>
      <c r="AC59766"/>
    </row>
    <row r="59767" spans="27:29" x14ac:dyDescent="0.25">
      <c r="AA59767"/>
      <c r="AB59767"/>
      <c r="AC59767"/>
    </row>
    <row r="59768" spans="27:29" x14ac:dyDescent="0.25">
      <c r="AA59768"/>
      <c r="AB59768"/>
      <c r="AC59768"/>
    </row>
    <row r="59769" spans="27:29" x14ac:dyDescent="0.25">
      <c r="AA59769"/>
      <c r="AB59769"/>
      <c r="AC59769"/>
    </row>
    <row r="59770" spans="27:29" x14ac:dyDescent="0.25">
      <c r="AA59770"/>
      <c r="AB59770"/>
      <c r="AC59770"/>
    </row>
    <row r="59771" spans="27:29" x14ac:dyDescent="0.25">
      <c r="AA59771"/>
      <c r="AB59771"/>
      <c r="AC59771"/>
    </row>
    <row r="59772" spans="27:29" x14ac:dyDescent="0.25">
      <c r="AA59772"/>
      <c r="AB59772"/>
      <c r="AC59772"/>
    </row>
    <row r="59773" spans="27:29" x14ac:dyDescent="0.25">
      <c r="AA59773"/>
      <c r="AB59773"/>
      <c r="AC59773"/>
    </row>
    <row r="59774" spans="27:29" x14ac:dyDescent="0.25">
      <c r="AA59774"/>
      <c r="AB59774"/>
      <c r="AC59774"/>
    </row>
    <row r="59775" spans="27:29" x14ac:dyDescent="0.25">
      <c r="AA59775"/>
      <c r="AB59775"/>
      <c r="AC59775"/>
    </row>
    <row r="59776" spans="27:29" x14ac:dyDescent="0.25">
      <c r="AA59776"/>
      <c r="AB59776"/>
      <c r="AC59776"/>
    </row>
    <row r="59777" spans="27:29" x14ac:dyDescent="0.25">
      <c r="AA59777"/>
      <c r="AB59777"/>
      <c r="AC59777"/>
    </row>
    <row r="59778" spans="27:29" x14ac:dyDescent="0.25">
      <c r="AA59778"/>
      <c r="AB59778"/>
      <c r="AC59778"/>
    </row>
    <row r="59779" spans="27:29" x14ac:dyDescent="0.25">
      <c r="AA59779"/>
      <c r="AB59779"/>
      <c r="AC59779"/>
    </row>
    <row r="59780" spans="27:29" x14ac:dyDescent="0.25">
      <c r="AA59780"/>
      <c r="AB59780"/>
      <c r="AC59780"/>
    </row>
    <row r="59781" spans="27:29" x14ac:dyDescent="0.25">
      <c r="AA59781"/>
      <c r="AB59781"/>
      <c r="AC59781"/>
    </row>
    <row r="59782" spans="27:29" x14ac:dyDescent="0.25">
      <c r="AA59782"/>
      <c r="AB59782"/>
      <c r="AC59782"/>
    </row>
    <row r="59783" spans="27:29" x14ac:dyDescent="0.25">
      <c r="AA59783"/>
      <c r="AB59783"/>
      <c r="AC59783"/>
    </row>
    <row r="59784" spans="27:29" x14ac:dyDescent="0.25">
      <c r="AA59784"/>
      <c r="AB59784"/>
      <c r="AC59784"/>
    </row>
    <row r="59785" spans="27:29" x14ac:dyDescent="0.25">
      <c r="AA59785"/>
      <c r="AB59785"/>
      <c r="AC59785"/>
    </row>
    <row r="59786" spans="27:29" x14ac:dyDescent="0.25">
      <c r="AA59786"/>
      <c r="AB59786"/>
      <c r="AC59786"/>
    </row>
    <row r="59787" spans="27:29" x14ac:dyDescent="0.25">
      <c r="AA59787"/>
      <c r="AB59787"/>
      <c r="AC59787"/>
    </row>
    <row r="59788" spans="27:29" x14ac:dyDescent="0.25">
      <c r="AA59788"/>
      <c r="AB59788"/>
      <c r="AC59788"/>
    </row>
    <row r="59789" spans="27:29" x14ac:dyDescent="0.25">
      <c r="AA59789"/>
      <c r="AB59789"/>
      <c r="AC59789"/>
    </row>
    <row r="59790" spans="27:29" x14ac:dyDescent="0.25">
      <c r="AA59790"/>
      <c r="AB59790"/>
      <c r="AC59790"/>
    </row>
    <row r="59791" spans="27:29" x14ac:dyDescent="0.25">
      <c r="AA59791"/>
      <c r="AB59791"/>
      <c r="AC59791"/>
    </row>
    <row r="59792" spans="27:29" x14ac:dyDescent="0.25">
      <c r="AA59792"/>
      <c r="AB59792"/>
      <c r="AC59792"/>
    </row>
    <row r="59793" spans="27:29" x14ac:dyDescent="0.25">
      <c r="AA59793"/>
      <c r="AB59793"/>
      <c r="AC59793"/>
    </row>
    <row r="59794" spans="27:29" x14ac:dyDescent="0.25">
      <c r="AA59794"/>
      <c r="AB59794"/>
      <c r="AC59794"/>
    </row>
    <row r="59795" spans="27:29" x14ac:dyDescent="0.25">
      <c r="AA59795"/>
      <c r="AB59795"/>
      <c r="AC59795"/>
    </row>
    <row r="59796" spans="27:29" x14ac:dyDescent="0.25">
      <c r="AA59796"/>
      <c r="AB59796"/>
      <c r="AC59796"/>
    </row>
    <row r="59797" spans="27:29" x14ac:dyDescent="0.25">
      <c r="AA59797"/>
      <c r="AB59797"/>
      <c r="AC59797"/>
    </row>
    <row r="59798" spans="27:29" x14ac:dyDescent="0.25">
      <c r="AA59798"/>
      <c r="AB59798"/>
      <c r="AC59798"/>
    </row>
    <row r="59799" spans="27:29" x14ac:dyDescent="0.25">
      <c r="AA59799"/>
      <c r="AB59799"/>
      <c r="AC59799"/>
    </row>
    <row r="59800" spans="27:29" x14ac:dyDescent="0.25">
      <c r="AA59800"/>
      <c r="AB59800"/>
      <c r="AC59800"/>
    </row>
    <row r="59801" spans="27:29" x14ac:dyDescent="0.25">
      <c r="AA59801"/>
      <c r="AB59801"/>
      <c r="AC59801"/>
    </row>
    <row r="59802" spans="27:29" x14ac:dyDescent="0.25">
      <c r="AA59802"/>
      <c r="AB59802"/>
      <c r="AC59802"/>
    </row>
    <row r="59803" spans="27:29" x14ac:dyDescent="0.25">
      <c r="AA59803"/>
      <c r="AB59803"/>
      <c r="AC59803"/>
    </row>
    <row r="59804" spans="27:29" x14ac:dyDescent="0.25">
      <c r="AA59804"/>
      <c r="AB59804"/>
      <c r="AC59804"/>
    </row>
    <row r="59805" spans="27:29" x14ac:dyDescent="0.25">
      <c r="AA59805"/>
      <c r="AB59805"/>
      <c r="AC59805"/>
    </row>
    <row r="59806" spans="27:29" x14ac:dyDescent="0.25">
      <c r="AA59806"/>
      <c r="AB59806"/>
      <c r="AC59806"/>
    </row>
    <row r="59807" spans="27:29" x14ac:dyDescent="0.25">
      <c r="AA59807"/>
      <c r="AB59807"/>
      <c r="AC59807"/>
    </row>
    <row r="59808" spans="27:29" x14ac:dyDescent="0.25">
      <c r="AA59808"/>
      <c r="AB59808"/>
      <c r="AC59808"/>
    </row>
    <row r="59809" spans="27:29" x14ac:dyDescent="0.25">
      <c r="AA59809"/>
      <c r="AB59809"/>
      <c r="AC59809"/>
    </row>
    <row r="59810" spans="27:29" x14ac:dyDescent="0.25">
      <c r="AA59810"/>
      <c r="AB59810"/>
      <c r="AC59810"/>
    </row>
    <row r="59811" spans="27:29" x14ac:dyDescent="0.25">
      <c r="AA59811"/>
      <c r="AB59811"/>
      <c r="AC59811"/>
    </row>
    <row r="59812" spans="27:29" x14ac:dyDescent="0.25">
      <c r="AA59812"/>
      <c r="AB59812"/>
      <c r="AC59812"/>
    </row>
    <row r="59813" spans="27:29" x14ac:dyDescent="0.25">
      <c r="AA59813"/>
      <c r="AB59813"/>
      <c r="AC59813"/>
    </row>
    <row r="59814" spans="27:29" x14ac:dyDescent="0.25">
      <c r="AA59814"/>
      <c r="AB59814"/>
      <c r="AC59814"/>
    </row>
    <row r="59815" spans="27:29" x14ac:dyDescent="0.25">
      <c r="AA59815"/>
      <c r="AB59815"/>
      <c r="AC59815"/>
    </row>
    <row r="59816" spans="27:29" x14ac:dyDescent="0.25">
      <c r="AA59816"/>
      <c r="AB59816"/>
      <c r="AC59816"/>
    </row>
    <row r="59817" spans="27:29" x14ac:dyDescent="0.25">
      <c r="AA59817"/>
      <c r="AB59817"/>
      <c r="AC59817"/>
    </row>
    <row r="59818" spans="27:29" x14ac:dyDescent="0.25">
      <c r="AA59818"/>
      <c r="AB59818"/>
      <c r="AC59818"/>
    </row>
    <row r="59819" spans="27:29" x14ac:dyDescent="0.25">
      <c r="AA59819"/>
      <c r="AB59819"/>
      <c r="AC59819"/>
    </row>
    <row r="59820" spans="27:29" x14ac:dyDescent="0.25">
      <c r="AA59820"/>
      <c r="AB59820"/>
      <c r="AC59820"/>
    </row>
    <row r="59821" spans="27:29" x14ac:dyDescent="0.25">
      <c r="AA59821"/>
      <c r="AB59821"/>
      <c r="AC59821"/>
    </row>
    <row r="59822" spans="27:29" x14ac:dyDescent="0.25">
      <c r="AA59822"/>
      <c r="AB59822"/>
      <c r="AC59822"/>
    </row>
    <row r="59823" spans="27:29" x14ac:dyDescent="0.25">
      <c r="AA59823"/>
      <c r="AB59823"/>
      <c r="AC59823"/>
    </row>
    <row r="59824" spans="27:29" x14ac:dyDescent="0.25">
      <c r="AA59824"/>
      <c r="AB59824"/>
      <c r="AC59824"/>
    </row>
    <row r="59825" spans="27:29" x14ac:dyDescent="0.25">
      <c r="AA59825"/>
      <c r="AB59825"/>
      <c r="AC59825"/>
    </row>
    <row r="59826" spans="27:29" x14ac:dyDescent="0.25">
      <c r="AA59826"/>
      <c r="AB59826"/>
      <c r="AC59826"/>
    </row>
    <row r="59827" spans="27:29" x14ac:dyDescent="0.25">
      <c r="AA59827"/>
      <c r="AB59827"/>
      <c r="AC59827"/>
    </row>
    <row r="59828" spans="27:29" x14ac:dyDescent="0.25">
      <c r="AA59828"/>
      <c r="AB59828"/>
      <c r="AC59828"/>
    </row>
    <row r="59829" spans="27:29" x14ac:dyDescent="0.25">
      <c r="AA59829"/>
      <c r="AB59829"/>
      <c r="AC59829"/>
    </row>
    <row r="59830" spans="27:29" x14ac:dyDescent="0.25">
      <c r="AA59830"/>
      <c r="AB59830"/>
      <c r="AC59830"/>
    </row>
    <row r="59831" spans="27:29" x14ac:dyDescent="0.25">
      <c r="AA59831"/>
      <c r="AB59831"/>
      <c r="AC59831"/>
    </row>
    <row r="59832" spans="27:29" x14ac:dyDescent="0.25">
      <c r="AA59832"/>
      <c r="AB59832"/>
      <c r="AC59832"/>
    </row>
    <row r="59833" spans="27:29" x14ac:dyDescent="0.25">
      <c r="AA59833"/>
      <c r="AB59833"/>
      <c r="AC59833"/>
    </row>
    <row r="59834" spans="27:29" x14ac:dyDescent="0.25">
      <c r="AA59834"/>
      <c r="AB59834"/>
      <c r="AC59834"/>
    </row>
    <row r="59835" spans="27:29" x14ac:dyDescent="0.25">
      <c r="AA59835"/>
      <c r="AB59835"/>
      <c r="AC59835"/>
    </row>
    <row r="59836" spans="27:29" x14ac:dyDescent="0.25">
      <c r="AA59836"/>
      <c r="AB59836"/>
      <c r="AC59836"/>
    </row>
    <row r="59837" spans="27:29" x14ac:dyDescent="0.25">
      <c r="AA59837"/>
      <c r="AB59837"/>
      <c r="AC59837"/>
    </row>
    <row r="59838" spans="27:29" x14ac:dyDescent="0.25">
      <c r="AA59838"/>
      <c r="AB59838"/>
      <c r="AC59838"/>
    </row>
    <row r="59839" spans="27:29" x14ac:dyDescent="0.25">
      <c r="AA59839"/>
      <c r="AB59839"/>
      <c r="AC59839"/>
    </row>
    <row r="59840" spans="27:29" x14ac:dyDescent="0.25">
      <c r="AA59840"/>
      <c r="AB59840"/>
      <c r="AC59840"/>
    </row>
    <row r="59841" spans="27:29" x14ac:dyDescent="0.25">
      <c r="AA59841"/>
      <c r="AB59841"/>
      <c r="AC59841"/>
    </row>
    <row r="59842" spans="27:29" x14ac:dyDescent="0.25">
      <c r="AA59842"/>
      <c r="AB59842"/>
      <c r="AC59842"/>
    </row>
    <row r="59843" spans="27:29" x14ac:dyDescent="0.25">
      <c r="AA59843"/>
      <c r="AB59843"/>
      <c r="AC59843"/>
    </row>
    <row r="59844" spans="27:29" x14ac:dyDescent="0.25">
      <c r="AA59844"/>
      <c r="AB59844"/>
      <c r="AC59844"/>
    </row>
    <row r="59845" spans="27:29" x14ac:dyDescent="0.25">
      <c r="AA59845"/>
      <c r="AB59845"/>
      <c r="AC59845"/>
    </row>
    <row r="59846" spans="27:29" x14ac:dyDescent="0.25">
      <c r="AA59846"/>
      <c r="AB59846"/>
      <c r="AC59846"/>
    </row>
    <row r="59847" spans="27:29" x14ac:dyDescent="0.25">
      <c r="AA59847"/>
      <c r="AB59847"/>
      <c r="AC59847"/>
    </row>
    <row r="59848" spans="27:29" x14ac:dyDescent="0.25">
      <c r="AA59848"/>
      <c r="AB59848"/>
      <c r="AC59848"/>
    </row>
    <row r="59849" spans="27:29" x14ac:dyDescent="0.25">
      <c r="AA59849"/>
      <c r="AB59849"/>
      <c r="AC59849"/>
    </row>
    <row r="59850" spans="27:29" x14ac:dyDescent="0.25">
      <c r="AA59850"/>
      <c r="AB59850"/>
      <c r="AC59850"/>
    </row>
    <row r="59851" spans="27:29" x14ac:dyDescent="0.25">
      <c r="AA59851"/>
      <c r="AB59851"/>
      <c r="AC59851"/>
    </row>
    <row r="59852" spans="27:29" x14ac:dyDescent="0.25">
      <c r="AA59852"/>
      <c r="AB59852"/>
      <c r="AC59852"/>
    </row>
    <row r="59853" spans="27:29" x14ac:dyDescent="0.25">
      <c r="AA59853"/>
      <c r="AB59853"/>
      <c r="AC59853"/>
    </row>
    <row r="59854" spans="27:29" x14ac:dyDescent="0.25">
      <c r="AA59854"/>
      <c r="AB59854"/>
      <c r="AC59854"/>
    </row>
    <row r="59855" spans="27:29" x14ac:dyDescent="0.25">
      <c r="AA59855"/>
      <c r="AB59855"/>
      <c r="AC59855"/>
    </row>
    <row r="59856" spans="27:29" x14ac:dyDescent="0.25">
      <c r="AA59856"/>
      <c r="AB59856"/>
      <c r="AC59856"/>
    </row>
    <row r="59857" spans="27:29" x14ac:dyDescent="0.25">
      <c r="AA59857"/>
      <c r="AB59857"/>
      <c r="AC59857"/>
    </row>
    <row r="59858" spans="27:29" x14ac:dyDescent="0.25">
      <c r="AA59858"/>
      <c r="AB59858"/>
      <c r="AC59858"/>
    </row>
    <row r="59859" spans="27:29" x14ac:dyDescent="0.25">
      <c r="AA59859"/>
      <c r="AB59859"/>
      <c r="AC59859"/>
    </row>
    <row r="59860" spans="27:29" x14ac:dyDescent="0.25">
      <c r="AA59860"/>
      <c r="AB59860"/>
      <c r="AC59860"/>
    </row>
    <row r="59861" spans="27:29" x14ac:dyDescent="0.25">
      <c r="AA59861"/>
      <c r="AB59861"/>
      <c r="AC59861"/>
    </row>
    <row r="59862" spans="27:29" x14ac:dyDescent="0.25">
      <c r="AA59862"/>
      <c r="AB59862"/>
      <c r="AC59862"/>
    </row>
    <row r="59863" spans="27:29" x14ac:dyDescent="0.25">
      <c r="AA59863"/>
      <c r="AB59863"/>
      <c r="AC59863"/>
    </row>
    <row r="59864" spans="27:29" x14ac:dyDescent="0.25">
      <c r="AA59864"/>
      <c r="AB59864"/>
      <c r="AC59864"/>
    </row>
    <row r="59865" spans="27:29" x14ac:dyDescent="0.25">
      <c r="AA59865"/>
      <c r="AB59865"/>
      <c r="AC59865"/>
    </row>
    <row r="59866" spans="27:29" x14ac:dyDescent="0.25">
      <c r="AA59866"/>
      <c r="AB59866"/>
      <c r="AC59866"/>
    </row>
    <row r="59867" spans="27:29" x14ac:dyDescent="0.25">
      <c r="AA59867"/>
      <c r="AB59867"/>
      <c r="AC59867"/>
    </row>
    <row r="59868" spans="27:29" x14ac:dyDescent="0.25">
      <c r="AA59868"/>
      <c r="AB59868"/>
      <c r="AC59868"/>
    </row>
    <row r="59869" spans="27:29" x14ac:dyDescent="0.25">
      <c r="AA59869"/>
      <c r="AB59869"/>
      <c r="AC59869"/>
    </row>
    <row r="59870" spans="27:29" x14ac:dyDescent="0.25">
      <c r="AA59870"/>
      <c r="AB59870"/>
      <c r="AC59870"/>
    </row>
    <row r="59871" spans="27:29" x14ac:dyDescent="0.25">
      <c r="AA59871"/>
      <c r="AB59871"/>
      <c r="AC59871"/>
    </row>
    <row r="59872" spans="27:29" x14ac:dyDescent="0.25">
      <c r="AA59872"/>
      <c r="AB59872"/>
      <c r="AC59872"/>
    </row>
    <row r="59873" spans="27:29" x14ac:dyDescent="0.25">
      <c r="AA59873"/>
      <c r="AB59873"/>
      <c r="AC59873"/>
    </row>
    <row r="59874" spans="27:29" x14ac:dyDescent="0.25">
      <c r="AA59874"/>
      <c r="AB59874"/>
      <c r="AC59874"/>
    </row>
    <row r="59875" spans="27:29" x14ac:dyDescent="0.25">
      <c r="AA59875"/>
      <c r="AB59875"/>
      <c r="AC59875"/>
    </row>
    <row r="59876" spans="27:29" x14ac:dyDescent="0.25">
      <c r="AA59876"/>
      <c r="AB59876"/>
      <c r="AC59876"/>
    </row>
    <row r="59877" spans="27:29" x14ac:dyDescent="0.25">
      <c r="AA59877"/>
      <c r="AB59877"/>
      <c r="AC59877"/>
    </row>
    <row r="59878" spans="27:29" x14ac:dyDescent="0.25">
      <c r="AA59878"/>
      <c r="AB59878"/>
      <c r="AC59878"/>
    </row>
    <row r="59879" spans="27:29" x14ac:dyDescent="0.25">
      <c r="AA59879"/>
      <c r="AB59879"/>
      <c r="AC59879"/>
    </row>
    <row r="59880" spans="27:29" x14ac:dyDescent="0.25">
      <c r="AA59880"/>
      <c r="AB59880"/>
      <c r="AC59880"/>
    </row>
    <row r="59881" spans="27:29" x14ac:dyDescent="0.25">
      <c r="AA59881"/>
      <c r="AB59881"/>
      <c r="AC59881"/>
    </row>
    <row r="59882" spans="27:29" x14ac:dyDescent="0.25">
      <c r="AA59882"/>
      <c r="AB59882"/>
      <c r="AC59882"/>
    </row>
    <row r="59883" spans="27:29" x14ac:dyDescent="0.25">
      <c r="AA59883"/>
      <c r="AB59883"/>
      <c r="AC59883"/>
    </row>
    <row r="59884" spans="27:29" x14ac:dyDescent="0.25">
      <c r="AA59884"/>
      <c r="AB59884"/>
      <c r="AC59884"/>
    </row>
    <row r="59885" spans="27:29" x14ac:dyDescent="0.25">
      <c r="AA59885"/>
      <c r="AB59885"/>
      <c r="AC59885"/>
    </row>
    <row r="59886" spans="27:29" x14ac:dyDescent="0.25">
      <c r="AA59886"/>
      <c r="AB59886"/>
      <c r="AC59886"/>
    </row>
    <row r="59887" spans="27:29" x14ac:dyDescent="0.25">
      <c r="AA59887"/>
      <c r="AB59887"/>
      <c r="AC59887"/>
    </row>
    <row r="59888" spans="27:29" x14ac:dyDescent="0.25">
      <c r="AA59888"/>
      <c r="AB59888"/>
      <c r="AC59888"/>
    </row>
    <row r="59889" spans="27:29" x14ac:dyDescent="0.25">
      <c r="AA59889"/>
      <c r="AB59889"/>
      <c r="AC59889"/>
    </row>
    <row r="59890" spans="27:29" x14ac:dyDescent="0.25">
      <c r="AA59890"/>
      <c r="AB59890"/>
      <c r="AC59890"/>
    </row>
    <row r="59891" spans="27:29" x14ac:dyDescent="0.25">
      <c r="AA59891"/>
      <c r="AB59891"/>
      <c r="AC59891"/>
    </row>
    <row r="59892" spans="27:29" x14ac:dyDescent="0.25">
      <c r="AA59892"/>
      <c r="AB59892"/>
      <c r="AC59892"/>
    </row>
    <row r="59893" spans="27:29" x14ac:dyDescent="0.25">
      <c r="AA59893"/>
      <c r="AB59893"/>
      <c r="AC59893"/>
    </row>
    <row r="59894" spans="27:29" x14ac:dyDescent="0.25">
      <c r="AA59894"/>
      <c r="AB59894"/>
      <c r="AC59894"/>
    </row>
    <row r="59895" spans="27:29" x14ac:dyDescent="0.25">
      <c r="AA59895"/>
      <c r="AB59895"/>
      <c r="AC59895"/>
    </row>
    <row r="59896" spans="27:29" x14ac:dyDescent="0.25">
      <c r="AA59896"/>
      <c r="AB59896"/>
      <c r="AC59896"/>
    </row>
    <row r="59897" spans="27:29" x14ac:dyDescent="0.25">
      <c r="AA59897"/>
      <c r="AB59897"/>
      <c r="AC59897"/>
    </row>
    <row r="59898" spans="27:29" x14ac:dyDescent="0.25">
      <c r="AA59898"/>
      <c r="AB59898"/>
      <c r="AC59898"/>
    </row>
    <row r="59899" spans="27:29" x14ac:dyDescent="0.25">
      <c r="AA59899"/>
      <c r="AB59899"/>
      <c r="AC59899"/>
    </row>
    <row r="59900" spans="27:29" x14ac:dyDescent="0.25">
      <c r="AA59900"/>
      <c r="AB59900"/>
      <c r="AC59900"/>
    </row>
    <row r="59901" spans="27:29" x14ac:dyDescent="0.25">
      <c r="AA59901"/>
      <c r="AB59901"/>
      <c r="AC59901"/>
    </row>
    <row r="59902" spans="27:29" x14ac:dyDescent="0.25">
      <c r="AA59902"/>
      <c r="AB59902"/>
      <c r="AC59902"/>
    </row>
    <row r="59903" spans="27:29" x14ac:dyDescent="0.25">
      <c r="AA59903"/>
      <c r="AB59903"/>
      <c r="AC59903"/>
    </row>
    <row r="59904" spans="27:29" x14ac:dyDescent="0.25">
      <c r="AA59904"/>
      <c r="AB59904"/>
      <c r="AC59904"/>
    </row>
    <row r="59905" spans="27:29" x14ac:dyDescent="0.25">
      <c r="AA59905"/>
      <c r="AB59905"/>
      <c r="AC59905"/>
    </row>
    <row r="59906" spans="27:29" x14ac:dyDescent="0.25">
      <c r="AA59906"/>
      <c r="AB59906"/>
      <c r="AC59906"/>
    </row>
    <row r="59907" spans="27:29" x14ac:dyDescent="0.25">
      <c r="AA59907"/>
      <c r="AB59907"/>
      <c r="AC59907"/>
    </row>
    <row r="59908" spans="27:29" x14ac:dyDescent="0.25">
      <c r="AA59908"/>
      <c r="AB59908"/>
      <c r="AC59908"/>
    </row>
    <row r="59909" spans="27:29" x14ac:dyDescent="0.25">
      <c r="AA59909"/>
      <c r="AB59909"/>
      <c r="AC59909"/>
    </row>
    <row r="59910" spans="27:29" x14ac:dyDescent="0.25">
      <c r="AA59910"/>
      <c r="AB59910"/>
      <c r="AC59910"/>
    </row>
    <row r="59911" spans="27:29" x14ac:dyDescent="0.25">
      <c r="AA59911"/>
      <c r="AB59911"/>
      <c r="AC59911"/>
    </row>
    <row r="59912" spans="27:29" x14ac:dyDescent="0.25">
      <c r="AA59912"/>
      <c r="AB59912"/>
      <c r="AC59912"/>
    </row>
    <row r="59913" spans="27:29" x14ac:dyDescent="0.25">
      <c r="AA59913"/>
      <c r="AB59913"/>
      <c r="AC59913"/>
    </row>
    <row r="59914" spans="27:29" x14ac:dyDescent="0.25">
      <c r="AA59914"/>
      <c r="AB59914"/>
      <c r="AC59914"/>
    </row>
    <row r="59915" spans="27:29" x14ac:dyDescent="0.25">
      <c r="AA59915"/>
      <c r="AB59915"/>
      <c r="AC59915"/>
    </row>
    <row r="59916" spans="27:29" x14ac:dyDescent="0.25">
      <c r="AA59916"/>
      <c r="AB59916"/>
      <c r="AC59916"/>
    </row>
    <row r="59917" spans="27:29" x14ac:dyDescent="0.25">
      <c r="AA59917"/>
      <c r="AB59917"/>
      <c r="AC59917"/>
    </row>
    <row r="59918" spans="27:29" x14ac:dyDescent="0.25">
      <c r="AA59918"/>
      <c r="AB59918"/>
      <c r="AC59918"/>
    </row>
    <row r="59919" spans="27:29" x14ac:dyDescent="0.25">
      <c r="AA59919"/>
      <c r="AB59919"/>
      <c r="AC59919"/>
    </row>
    <row r="59920" spans="27:29" x14ac:dyDescent="0.25">
      <c r="AA59920"/>
      <c r="AB59920"/>
      <c r="AC59920"/>
    </row>
    <row r="59921" spans="27:29" x14ac:dyDescent="0.25">
      <c r="AA59921"/>
      <c r="AB59921"/>
      <c r="AC59921"/>
    </row>
    <row r="59922" spans="27:29" x14ac:dyDescent="0.25">
      <c r="AA59922"/>
      <c r="AB59922"/>
      <c r="AC59922"/>
    </row>
    <row r="59923" spans="27:29" x14ac:dyDescent="0.25">
      <c r="AA59923"/>
      <c r="AB59923"/>
      <c r="AC59923"/>
    </row>
    <row r="59924" spans="27:29" x14ac:dyDescent="0.25">
      <c r="AA59924"/>
      <c r="AB59924"/>
      <c r="AC59924"/>
    </row>
    <row r="59925" spans="27:29" x14ac:dyDescent="0.25">
      <c r="AA59925"/>
      <c r="AB59925"/>
      <c r="AC59925"/>
    </row>
    <row r="59926" spans="27:29" x14ac:dyDescent="0.25">
      <c r="AA59926"/>
      <c r="AB59926"/>
      <c r="AC59926"/>
    </row>
    <row r="59927" spans="27:29" x14ac:dyDescent="0.25">
      <c r="AA59927"/>
      <c r="AB59927"/>
      <c r="AC59927"/>
    </row>
    <row r="59928" spans="27:29" x14ac:dyDescent="0.25">
      <c r="AA59928"/>
      <c r="AB59928"/>
      <c r="AC59928"/>
    </row>
    <row r="59929" spans="27:29" x14ac:dyDescent="0.25">
      <c r="AA59929"/>
      <c r="AB59929"/>
      <c r="AC59929"/>
    </row>
    <row r="59930" spans="27:29" x14ac:dyDescent="0.25">
      <c r="AA59930"/>
      <c r="AB59930"/>
      <c r="AC59930"/>
    </row>
    <row r="59931" spans="27:29" x14ac:dyDescent="0.25">
      <c r="AA59931"/>
      <c r="AB59931"/>
      <c r="AC59931"/>
    </row>
    <row r="59932" spans="27:29" x14ac:dyDescent="0.25">
      <c r="AA59932"/>
      <c r="AB59932"/>
      <c r="AC59932"/>
    </row>
    <row r="59933" spans="27:29" x14ac:dyDescent="0.25">
      <c r="AA59933"/>
      <c r="AB59933"/>
      <c r="AC59933"/>
    </row>
    <row r="59934" spans="27:29" x14ac:dyDescent="0.25">
      <c r="AA59934"/>
      <c r="AB59934"/>
      <c r="AC59934"/>
    </row>
    <row r="59935" spans="27:29" x14ac:dyDescent="0.25">
      <c r="AA59935"/>
      <c r="AB59935"/>
      <c r="AC59935"/>
    </row>
    <row r="59936" spans="27:29" x14ac:dyDescent="0.25">
      <c r="AA59936"/>
      <c r="AB59936"/>
      <c r="AC59936"/>
    </row>
    <row r="59937" spans="27:29" x14ac:dyDescent="0.25">
      <c r="AA59937"/>
      <c r="AB59937"/>
      <c r="AC59937"/>
    </row>
    <row r="59938" spans="27:29" x14ac:dyDescent="0.25">
      <c r="AA59938"/>
      <c r="AB59938"/>
      <c r="AC59938"/>
    </row>
    <row r="59939" spans="27:29" x14ac:dyDescent="0.25">
      <c r="AA59939"/>
      <c r="AB59939"/>
      <c r="AC59939"/>
    </row>
    <row r="59940" spans="27:29" x14ac:dyDescent="0.25">
      <c r="AA59940"/>
      <c r="AB59940"/>
      <c r="AC59940"/>
    </row>
    <row r="59941" spans="27:29" x14ac:dyDescent="0.25">
      <c r="AA59941"/>
      <c r="AB59941"/>
      <c r="AC59941"/>
    </row>
    <row r="59942" spans="27:29" x14ac:dyDescent="0.25">
      <c r="AA59942"/>
      <c r="AB59942"/>
      <c r="AC59942"/>
    </row>
    <row r="59943" spans="27:29" x14ac:dyDescent="0.25">
      <c r="AA59943"/>
      <c r="AB59943"/>
      <c r="AC59943"/>
    </row>
    <row r="59944" spans="27:29" x14ac:dyDescent="0.25">
      <c r="AA59944"/>
      <c r="AB59944"/>
      <c r="AC59944"/>
    </row>
    <row r="59945" spans="27:29" x14ac:dyDescent="0.25">
      <c r="AA59945"/>
      <c r="AB59945"/>
      <c r="AC59945"/>
    </row>
    <row r="59946" spans="27:29" x14ac:dyDescent="0.25">
      <c r="AA59946"/>
      <c r="AB59946"/>
      <c r="AC59946"/>
    </row>
    <row r="59947" spans="27:29" x14ac:dyDescent="0.25">
      <c r="AA59947"/>
      <c r="AB59947"/>
      <c r="AC59947"/>
    </row>
    <row r="59948" spans="27:29" x14ac:dyDescent="0.25">
      <c r="AA59948"/>
      <c r="AB59948"/>
      <c r="AC59948"/>
    </row>
    <row r="59949" spans="27:29" x14ac:dyDescent="0.25">
      <c r="AA59949"/>
      <c r="AB59949"/>
      <c r="AC59949"/>
    </row>
    <row r="59950" spans="27:29" x14ac:dyDescent="0.25">
      <c r="AA59950"/>
      <c r="AB59950"/>
      <c r="AC59950"/>
    </row>
    <row r="59951" spans="27:29" x14ac:dyDescent="0.25">
      <c r="AA59951"/>
      <c r="AB59951"/>
      <c r="AC59951"/>
    </row>
    <row r="59952" spans="27:29" x14ac:dyDescent="0.25">
      <c r="AA59952"/>
      <c r="AB59952"/>
      <c r="AC59952"/>
    </row>
    <row r="59953" spans="27:29" x14ac:dyDescent="0.25">
      <c r="AA59953"/>
      <c r="AB59953"/>
      <c r="AC59953"/>
    </row>
    <row r="59954" spans="27:29" x14ac:dyDescent="0.25">
      <c r="AA59954"/>
      <c r="AB59954"/>
      <c r="AC59954"/>
    </row>
    <row r="59955" spans="27:29" x14ac:dyDescent="0.25">
      <c r="AA59955"/>
      <c r="AB59955"/>
      <c r="AC59955"/>
    </row>
    <row r="59956" spans="27:29" x14ac:dyDescent="0.25">
      <c r="AA59956"/>
      <c r="AB59956"/>
      <c r="AC59956"/>
    </row>
    <row r="59957" spans="27:29" x14ac:dyDescent="0.25">
      <c r="AA59957"/>
      <c r="AB59957"/>
      <c r="AC59957"/>
    </row>
    <row r="59958" spans="27:29" x14ac:dyDescent="0.25">
      <c r="AA59958"/>
      <c r="AB59958"/>
      <c r="AC59958"/>
    </row>
    <row r="59959" spans="27:29" x14ac:dyDescent="0.25">
      <c r="AA59959"/>
      <c r="AB59959"/>
      <c r="AC59959"/>
    </row>
    <row r="59960" spans="27:29" x14ac:dyDescent="0.25">
      <c r="AA59960"/>
      <c r="AB59960"/>
      <c r="AC59960"/>
    </row>
    <row r="59961" spans="27:29" x14ac:dyDescent="0.25">
      <c r="AA59961"/>
      <c r="AB59961"/>
      <c r="AC59961"/>
    </row>
    <row r="59962" spans="27:29" x14ac:dyDescent="0.25">
      <c r="AA59962"/>
      <c r="AB59962"/>
      <c r="AC59962"/>
    </row>
    <row r="59963" spans="27:29" x14ac:dyDescent="0.25">
      <c r="AA59963"/>
      <c r="AB59963"/>
      <c r="AC59963"/>
    </row>
    <row r="59964" spans="27:29" x14ac:dyDescent="0.25">
      <c r="AA59964"/>
      <c r="AB59964"/>
      <c r="AC59964"/>
    </row>
    <row r="59965" spans="27:29" x14ac:dyDescent="0.25">
      <c r="AA59965"/>
      <c r="AB59965"/>
      <c r="AC59965"/>
    </row>
    <row r="59966" spans="27:29" x14ac:dyDescent="0.25">
      <c r="AA59966"/>
      <c r="AB59966"/>
      <c r="AC59966"/>
    </row>
    <row r="59967" spans="27:29" x14ac:dyDescent="0.25">
      <c r="AA59967"/>
      <c r="AB59967"/>
      <c r="AC59967"/>
    </row>
    <row r="59968" spans="27:29" x14ac:dyDescent="0.25">
      <c r="AA59968"/>
      <c r="AB59968"/>
      <c r="AC59968"/>
    </row>
    <row r="59969" spans="27:29" x14ac:dyDescent="0.25">
      <c r="AA59969"/>
      <c r="AB59969"/>
      <c r="AC59969"/>
    </row>
    <row r="59970" spans="27:29" x14ac:dyDescent="0.25">
      <c r="AA59970"/>
      <c r="AB59970"/>
      <c r="AC59970"/>
    </row>
    <row r="59971" spans="27:29" x14ac:dyDescent="0.25">
      <c r="AA59971"/>
      <c r="AB59971"/>
      <c r="AC59971"/>
    </row>
    <row r="59972" spans="27:29" x14ac:dyDescent="0.25">
      <c r="AA59972"/>
      <c r="AB59972"/>
      <c r="AC59972"/>
    </row>
    <row r="59973" spans="27:29" x14ac:dyDescent="0.25">
      <c r="AA59973"/>
      <c r="AB59973"/>
      <c r="AC59973"/>
    </row>
    <row r="59974" spans="27:29" x14ac:dyDescent="0.25">
      <c r="AA59974"/>
      <c r="AB59974"/>
      <c r="AC59974"/>
    </row>
    <row r="59975" spans="27:29" x14ac:dyDescent="0.25">
      <c r="AA59975"/>
      <c r="AB59975"/>
      <c r="AC59975"/>
    </row>
    <row r="59976" spans="27:29" x14ac:dyDescent="0.25">
      <c r="AA59976"/>
      <c r="AB59976"/>
      <c r="AC59976"/>
    </row>
    <row r="59977" spans="27:29" x14ac:dyDescent="0.25">
      <c r="AA59977"/>
      <c r="AB59977"/>
      <c r="AC59977"/>
    </row>
    <row r="59978" spans="27:29" x14ac:dyDescent="0.25">
      <c r="AA59978"/>
      <c r="AB59978"/>
      <c r="AC59978"/>
    </row>
    <row r="59979" spans="27:29" x14ac:dyDescent="0.25">
      <c r="AA59979"/>
      <c r="AB59979"/>
      <c r="AC59979"/>
    </row>
    <row r="59980" spans="27:29" x14ac:dyDescent="0.25">
      <c r="AA59980"/>
      <c r="AB59980"/>
      <c r="AC59980"/>
    </row>
    <row r="59981" spans="27:29" x14ac:dyDescent="0.25">
      <c r="AA59981"/>
      <c r="AB59981"/>
      <c r="AC59981"/>
    </row>
    <row r="59982" spans="27:29" x14ac:dyDescent="0.25">
      <c r="AA59982"/>
      <c r="AB59982"/>
      <c r="AC59982"/>
    </row>
    <row r="59983" spans="27:29" x14ac:dyDescent="0.25">
      <c r="AA59983"/>
      <c r="AB59983"/>
      <c r="AC59983"/>
    </row>
    <row r="59984" spans="27:29" x14ac:dyDescent="0.25">
      <c r="AA59984"/>
      <c r="AB59984"/>
      <c r="AC59984"/>
    </row>
    <row r="59985" spans="27:29" x14ac:dyDescent="0.25">
      <c r="AA59985"/>
      <c r="AB59985"/>
      <c r="AC59985"/>
    </row>
    <row r="59986" spans="27:29" x14ac:dyDescent="0.25">
      <c r="AA59986"/>
      <c r="AB59986"/>
      <c r="AC59986"/>
    </row>
    <row r="59987" spans="27:29" x14ac:dyDescent="0.25">
      <c r="AA59987"/>
      <c r="AB59987"/>
      <c r="AC59987"/>
    </row>
    <row r="59988" spans="27:29" x14ac:dyDescent="0.25">
      <c r="AA59988"/>
      <c r="AB59988"/>
      <c r="AC59988"/>
    </row>
    <row r="59989" spans="27:29" x14ac:dyDescent="0.25">
      <c r="AA59989"/>
      <c r="AB59989"/>
      <c r="AC59989"/>
    </row>
    <row r="59990" spans="27:29" x14ac:dyDescent="0.25">
      <c r="AA59990"/>
      <c r="AB59990"/>
      <c r="AC59990"/>
    </row>
    <row r="59991" spans="27:29" x14ac:dyDescent="0.25">
      <c r="AA59991"/>
      <c r="AB59991"/>
      <c r="AC59991"/>
    </row>
    <row r="59992" spans="27:29" x14ac:dyDescent="0.25">
      <c r="AA59992"/>
      <c r="AB59992"/>
      <c r="AC59992"/>
    </row>
    <row r="59993" spans="27:29" x14ac:dyDescent="0.25">
      <c r="AA59993"/>
      <c r="AB59993"/>
      <c r="AC59993"/>
    </row>
    <row r="59994" spans="27:29" x14ac:dyDescent="0.25">
      <c r="AA59994"/>
      <c r="AB59994"/>
      <c r="AC59994"/>
    </row>
    <row r="59995" spans="27:29" x14ac:dyDescent="0.25">
      <c r="AA59995"/>
      <c r="AB59995"/>
      <c r="AC59995"/>
    </row>
    <row r="59996" spans="27:29" x14ac:dyDescent="0.25">
      <c r="AA59996"/>
      <c r="AB59996"/>
      <c r="AC59996"/>
    </row>
    <row r="59997" spans="27:29" x14ac:dyDescent="0.25">
      <c r="AA59997"/>
      <c r="AB59997"/>
      <c r="AC59997"/>
    </row>
    <row r="59998" spans="27:29" x14ac:dyDescent="0.25">
      <c r="AA59998"/>
      <c r="AB59998"/>
      <c r="AC59998"/>
    </row>
    <row r="59999" spans="27:29" x14ac:dyDescent="0.25">
      <c r="AA59999"/>
      <c r="AB59999"/>
      <c r="AC59999"/>
    </row>
    <row r="60000" spans="27:29" x14ac:dyDescent="0.25">
      <c r="AA60000"/>
      <c r="AB60000"/>
      <c r="AC60000"/>
    </row>
    <row r="60001" spans="27:29" x14ac:dyDescent="0.25">
      <c r="AA60001"/>
      <c r="AB60001"/>
      <c r="AC60001"/>
    </row>
    <row r="60002" spans="27:29" x14ac:dyDescent="0.25">
      <c r="AA60002"/>
      <c r="AB60002"/>
      <c r="AC60002"/>
    </row>
    <row r="60003" spans="27:29" x14ac:dyDescent="0.25">
      <c r="AA60003"/>
      <c r="AB60003"/>
      <c r="AC60003"/>
    </row>
    <row r="60004" spans="27:29" x14ac:dyDescent="0.25">
      <c r="AA60004"/>
      <c r="AB60004"/>
      <c r="AC60004"/>
    </row>
    <row r="60005" spans="27:29" x14ac:dyDescent="0.25">
      <c r="AA60005"/>
      <c r="AB60005"/>
      <c r="AC60005"/>
    </row>
    <row r="60006" spans="27:29" x14ac:dyDescent="0.25">
      <c r="AA60006"/>
      <c r="AB60006"/>
      <c r="AC60006"/>
    </row>
    <row r="60007" spans="27:29" x14ac:dyDescent="0.25">
      <c r="AA60007"/>
      <c r="AB60007"/>
      <c r="AC60007"/>
    </row>
    <row r="60008" spans="27:29" x14ac:dyDescent="0.25">
      <c r="AA60008"/>
      <c r="AB60008"/>
      <c r="AC60008"/>
    </row>
    <row r="60009" spans="27:29" x14ac:dyDescent="0.25">
      <c r="AA60009"/>
      <c r="AB60009"/>
      <c r="AC60009"/>
    </row>
    <row r="60010" spans="27:29" x14ac:dyDescent="0.25">
      <c r="AA60010"/>
      <c r="AB60010"/>
      <c r="AC60010"/>
    </row>
    <row r="60011" spans="27:29" x14ac:dyDescent="0.25">
      <c r="AA60011"/>
      <c r="AB60011"/>
      <c r="AC60011"/>
    </row>
    <row r="60012" spans="27:29" x14ac:dyDescent="0.25">
      <c r="AA60012"/>
      <c r="AB60012"/>
      <c r="AC60012"/>
    </row>
    <row r="60013" spans="27:29" x14ac:dyDescent="0.25">
      <c r="AA60013"/>
      <c r="AB60013"/>
      <c r="AC60013"/>
    </row>
    <row r="60014" spans="27:29" x14ac:dyDescent="0.25">
      <c r="AA60014"/>
      <c r="AB60014"/>
      <c r="AC60014"/>
    </row>
    <row r="60015" spans="27:29" x14ac:dyDescent="0.25">
      <c r="AA60015"/>
      <c r="AB60015"/>
      <c r="AC60015"/>
    </row>
    <row r="60016" spans="27:29" x14ac:dyDescent="0.25">
      <c r="AA60016"/>
      <c r="AB60016"/>
      <c r="AC60016"/>
    </row>
    <row r="60017" spans="27:29" x14ac:dyDescent="0.25">
      <c r="AA60017"/>
      <c r="AB60017"/>
      <c r="AC60017"/>
    </row>
    <row r="60018" spans="27:29" x14ac:dyDescent="0.25">
      <c r="AA60018"/>
      <c r="AB60018"/>
      <c r="AC60018"/>
    </row>
    <row r="60019" spans="27:29" x14ac:dyDescent="0.25">
      <c r="AA60019"/>
      <c r="AB60019"/>
      <c r="AC60019"/>
    </row>
    <row r="60020" spans="27:29" x14ac:dyDescent="0.25">
      <c r="AA60020"/>
      <c r="AB60020"/>
      <c r="AC60020"/>
    </row>
    <row r="60021" spans="27:29" x14ac:dyDescent="0.25">
      <c r="AA60021"/>
      <c r="AB60021"/>
      <c r="AC60021"/>
    </row>
    <row r="60022" spans="27:29" x14ac:dyDescent="0.25">
      <c r="AA60022"/>
      <c r="AB60022"/>
      <c r="AC60022"/>
    </row>
    <row r="60023" spans="27:29" x14ac:dyDescent="0.25">
      <c r="AA60023"/>
      <c r="AB60023"/>
      <c r="AC60023"/>
    </row>
    <row r="60024" spans="27:29" x14ac:dyDescent="0.25">
      <c r="AA60024"/>
      <c r="AB60024"/>
      <c r="AC60024"/>
    </row>
    <row r="60025" spans="27:29" x14ac:dyDescent="0.25">
      <c r="AA60025"/>
      <c r="AB60025"/>
      <c r="AC60025"/>
    </row>
    <row r="60026" spans="27:29" x14ac:dyDescent="0.25">
      <c r="AA60026"/>
      <c r="AB60026"/>
      <c r="AC60026"/>
    </row>
    <row r="60027" spans="27:29" x14ac:dyDescent="0.25">
      <c r="AA60027"/>
      <c r="AB60027"/>
      <c r="AC60027"/>
    </row>
    <row r="60028" spans="27:29" x14ac:dyDescent="0.25">
      <c r="AA60028"/>
      <c r="AB60028"/>
      <c r="AC60028"/>
    </row>
    <row r="60029" spans="27:29" x14ac:dyDescent="0.25">
      <c r="AA60029"/>
      <c r="AB60029"/>
      <c r="AC60029"/>
    </row>
    <row r="60030" spans="27:29" x14ac:dyDescent="0.25">
      <c r="AA60030"/>
      <c r="AB60030"/>
      <c r="AC60030"/>
    </row>
    <row r="60031" spans="27:29" x14ac:dyDescent="0.25">
      <c r="AA60031"/>
      <c r="AB60031"/>
      <c r="AC60031"/>
    </row>
    <row r="60032" spans="27:29" x14ac:dyDescent="0.25">
      <c r="AA60032"/>
      <c r="AB60032"/>
      <c r="AC60032"/>
    </row>
    <row r="60033" spans="27:29" x14ac:dyDescent="0.25">
      <c r="AA60033"/>
      <c r="AB60033"/>
      <c r="AC60033"/>
    </row>
    <row r="60034" spans="27:29" x14ac:dyDescent="0.25">
      <c r="AA60034"/>
      <c r="AB60034"/>
      <c r="AC60034"/>
    </row>
    <row r="60035" spans="27:29" x14ac:dyDescent="0.25">
      <c r="AA60035"/>
      <c r="AB60035"/>
      <c r="AC60035"/>
    </row>
    <row r="60036" spans="27:29" x14ac:dyDescent="0.25">
      <c r="AA60036"/>
      <c r="AB60036"/>
      <c r="AC60036"/>
    </row>
    <row r="60037" spans="27:29" x14ac:dyDescent="0.25">
      <c r="AA60037"/>
      <c r="AB60037"/>
      <c r="AC60037"/>
    </row>
    <row r="60038" spans="27:29" x14ac:dyDescent="0.25">
      <c r="AA60038"/>
      <c r="AB60038"/>
      <c r="AC60038"/>
    </row>
    <row r="60039" spans="27:29" x14ac:dyDescent="0.25">
      <c r="AA60039"/>
      <c r="AB60039"/>
      <c r="AC60039"/>
    </row>
    <row r="60040" spans="27:29" x14ac:dyDescent="0.25">
      <c r="AA60040"/>
      <c r="AB60040"/>
      <c r="AC60040"/>
    </row>
    <row r="60041" spans="27:29" x14ac:dyDescent="0.25">
      <c r="AA60041"/>
      <c r="AB60041"/>
      <c r="AC60041"/>
    </row>
    <row r="60042" spans="27:29" x14ac:dyDescent="0.25">
      <c r="AA60042"/>
      <c r="AB60042"/>
      <c r="AC60042"/>
    </row>
    <row r="60043" spans="27:29" x14ac:dyDescent="0.25">
      <c r="AA60043"/>
      <c r="AB60043"/>
      <c r="AC60043"/>
    </row>
    <row r="60044" spans="27:29" x14ac:dyDescent="0.25">
      <c r="AA60044"/>
      <c r="AB60044"/>
      <c r="AC60044"/>
    </row>
    <row r="60045" spans="27:29" x14ac:dyDescent="0.25">
      <c r="AA60045"/>
      <c r="AB60045"/>
      <c r="AC60045"/>
    </row>
    <row r="60046" spans="27:29" x14ac:dyDescent="0.25">
      <c r="AA60046"/>
      <c r="AB60046"/>
      <c r="AC60046"/>
    </row>
    <row r="60047" spans="27:29" x14ac:dyDescent="0.25">
      <c r="AA60047"/>
      <c r="AB60047"/>
      <c r="AC60047"/>
    </row>
    <row r="60048" spans="27:29" x14ac:dyDescent="0.25">
      <c r="AA60048"/>
      <c r="AB60048"/>
      <c r="AC60048"/>
    </row>
    <row r="60049" spans="27:29" x14ac:dyDescent="0.25">
      <c r="AA60049"/>
      <c r="AB60049"/>
      <c r="AC60049"/>
    </row>
    <row r="60050" spans="27:29" x14ac:dyDescent="0.25">
      <c r="AA60050"/>
      <c r="AB60050"/>
      <c r="AC60050"/>
    </row>
    <row r="60051" spans="27:29" x14ac:dyDescent="0.25">
      <c r="AA60051"/>
      <c r="AB60051"/>
      <c r="AC60051"/>
    </row>
    <row r="60052" spans="27:29" x14ac:dyDescent="0.25">
      <c r="AA60052"/>
      <c r="AB60052"/>
      <c r="AC60052"/>
    </row>
    <row r="60053" spans="27:29" x14ac:dyDescent="0.25">
      <c r="AA60053"/>
      <c r="AB60053"/>
      <c r="AC60053"/>
    </row>
    <row r="60054" spans="27:29" x14ac:dyDescent="0.25">
      <c r="AA60054"/>
      <c r="AB60054"/>
      <c r="AC60054"/>
    </row>
    <row r="60055" spans="27:29" x14ac:dyDescent="0.25">
      <c r="AA60055"/>
      <c r="AB60055"/>
      <c r="AC60055"/>
    </row>
    <row r="60056" spans="27:29" x14ac:dyDescent="0.25">
      <c r="AA60056"/>
      <c r="AB60056"/>
      <c r="AC60056"/>
    </row>
    <row r="60057" spans="27:29" x14ac:dyDescent="0.25">
      <c r="AA60057"/>
      <c r="AB60057"/>
      <c r="AC60057"/>
    </row>
    <row r="60058" spans="27:29" x14ac:dyDescent="0.25">
      <c r="AA60058"/>
      <c r="AB60058"/>
      <c r="AC60058"/>
    </row>
    <row r="60059" spans="27:29" x14ac:dyDescent="0.25">
      <c r="AA60059"/>
      <c r="AB60059"/>
      <c r="AC60059"/>
    </row>
    <row r="60060" spans="27:29" x14ac:dyDescent="0.25">
      <c r="AA60060"/>
      <c r="AB60060"/>
      <c r="AC60060"/>
    </row>
    <row r="60061" spans="27:29" x14ac:dyDescent="0.25">
      <c r="AA60061"/>
      <c r="AB60061"/>
      <c r="AC60061"/>
    </row>
    <row r="60062" spans="27:29" x14ac:dyDescent="0.25">
      <c r="AA60062"/>
      <c r="AB60062"/>
      <c r="AC60062"/>
    </row>
    <row r="60063" spans="27:29" x14ac:dyDescent="0.25">
      <c r="AA60063"/>
      <c r="AB60063"/>
      <c r="AC60063"/>
    </row>
    <row r="60064" spans="27:29" x14ac:dyDescent="0.25">
      <c r="AA60064"/>
      <c r="AB60064"/>
      <c r="AC60064"/>
    </row>
    <row r="60065" spans="27:29" x14ac:dyDescent="0.25">
      <c r="AA60065"/>
      <c r="AB60065"/>
      <c r="AC60065"/>
    </row>
    <row r="60066" spans="27:29" x14ac:dyDescent="0.25">
      <c r="AA60066"/>
      <c r="AB60066"/>
      <c r="AC60066"/>
    </row>
    <row r="60067" spans="27:29" x14ac:dyDescent="0.25">
      <c r="AA60067"/>
      <c r="AB60067"/>
      <c r="AC60067"/>
    </row>
    <row r="60068" spans="27:29" x14ac:dyDescent="0.25">
      <c r="AA60068"/>
      <c r="AB60068"/>
      <c r="AC60068"/>
    </row>
    <row r="60069" spans="27:29" x14ac:dyDescent="0.25">
      <c r="AA60069"/>
      <c r="AB60069"/>
      <c r="AC60069"/>
    </row>
    <row r="60070" spans="27:29" x14ac:dyDescent="0.25">
      <c r="AA60070"/>
      <c r="AB60070"/>
      <c r="AC60070"/>
    </row>
    <row r="60071" spans="27:29" x14ac:dyDescent="0.25">
      <c r="AA60071"/>
      <c r="AB60071"/>
      <c r="AC60071"/>
    </row>
    <row r="60072" spans="27:29" x14ac:dyDescent="0.25">
      <c r="AA60072"/>
      <c r="AB60072"/>
      <c r="AC60072"/>
    </row>
    <row r="60073" spans="27:29" x14ac:dyDescent="0.25">
      <c r="AA60073"/>
      <c r="AB60073"/>
      <c r="AC60073"/>
    </row>
    <row r="60074" spans="27:29" x14ac:dyDescent="0.25">
      <c r="AA60074"/>
      <c r="AB60074"/>
      <c r="AC60074"/>
    </row>
    <row r="60075" spans="27:29" x14ac:dyDescent="0.25">
      <c r="AA60075"/>
      <c r="AB60075"/>
      <c r="AC60075"/>
    </row>
    <row r="60076" spans="27:29" x14ac:dyDescent="0.25">
      <c r="AA60076"/>
      <c r="AB60076"/>
      <c r="AC60076"/>
    </row>
    <row r="60077" spans="27:29" x14ac:dyDescent="0.25">
      <c r="AA60077"/>
      <c r="AB60077"/>
      <c r="AC60077"/>
    </row>
    <row r="60078" spans="27:29" x14ac:dyDescent="0.25">
      <c r="AA60078"/>
      <c r="AB60078"/>
      <c r="AC60078"/>
    </row>
    <row r="60079" spans="27:29" x14ac:dyDescent="0.25">
      <c r="AA60079"/>
      <c r="AB60079"/>
      <c r="AC60079"/>
    </row>
    <row r="60080" spans="27:29" x14ac:dyDescent="0.25">
      <c r="AA60080"/>
      <c r="AB60080"/>
      <c r="AC60080"/>
    </row>
    <row r="60081" spans="27:29" x14ac:dyDescent="0.25">
      <c r="AA60081"/>
      <c r="AB60081"/>
      <c r="AC60081"/>
    </row>
    <row r="60082" spans="27:29" x14ac:dyDescent="0.25">
      <c r="AA60082"/>
      <c r="AB60082"/>
      <c r="AC60082"/>
    </row>
    <row r="60083" spans="27:29" x14ac:dyDescent="0.25">
      <c r="AA60083"/>
      <c r="AB60083"/>
      <c r="AC60083"/>
    </row>
    <row r="60084" spans="27:29" x14ac:dyDescent="0.25">
      <c r="AA60084"/>
      <c r="AB60084"/>
      <c r="AC60084"/>
    </row>
    <row r="60085" spans="27:29" x14ac:dyDescent="0.25">
      <c r="AA60085"/>
      <c r="AB60085"/>
      <c r="AC60085"/>
    </row>
    <row r="60086" spans="27:29" x14ac:dyDescent="0.25">
      <c r="AA60086"/>
      <c r="AB60086"/>
      <c r="AC60086"/>
    </row>
    <row r="60087" spans="27:29" x14ac:dyDescent="0.25">
      <c r="AA60087"/>
      <c r="AB60087"/>
      <c r="AC60087"/>
    </row>
    <row r="60088" spans="27:29" x14ac:dyDescent="0.25">
      <c r="AA60088"/>
      <c r="AB60088"/>
      <c r="AC60088"/>
    </row>
    <row r="60089" spans="27:29" x14ac:dyDescent="0.25">
      <c r="AA60089"/>
      <c r="AB60089"/>
      <c r="AC60089"/>
    </row>
    <row r="60090" spans="27:29" x14ac:dyDescent="0.25">
      <c r="AA60090"/>
      <c r="AB60090"/>
      <c r="AC60090"/>
    </row>
    <row r="60091" spans="27:29" x14ac:dyDescent="0.25">
      <c r="AA60091"/>
      <c r="AB60091"/>
      <c r="AC60091"/>
    </row>
    <row r="60092" spans="27:29" x14ac:dyDescent="0.25">
      <c r="AA60092"/>
      <c r="AB60092"/>
      <c r="AC60092"/>
    </row>
    <row r="60093" spans="27:29" x14ac:dyDescent="0.25">
      <c r="AA60093"/>
      <c r="AB60093"/>
      <c r="AC60093"/>
    </row>
    <row r="60094" spans="27:29" x14ac:dyDescent="0.25">
      <c r="AA60094"/>
      <c r="AB60094"/>
      <c r="AC60094"/>
    </row>
    <row r="60095" spans="27:29" x14ac:dyDescent="0.25">
      <c r="AA60095"/>
      <c r="AB60095"/>
      <c r="AC60095"/>
    </row>
    <row r="60096" spans="27:29" x14ac:dyDescent="0.25">
      <c r="AA60096"/>
      <c r="AB60096"/>
      <c r="AC60096"/>
    </row>
    <row r="60097" spans="27:29" x14ac:dyDescent="0.25">
      <c r="AA60097"/>
      <c r="AB60097"/>
      <c r="AC60097"/>
    </row>
    <row r="60098" spans="27:29" x14ac:dyDescent="0.25">
      <c r="AA60098"/>
      <c r="AB60098"/>
      <c r="AC60098"/>
    </row>
    <row r="60099" spans="27:29" x14ac:dyDescent="0.25">
      <c r="AA60099"/>
      <c r="AB60099"/>
      <c r="AC60099"/>
    </row>
    <row r="60100" spans="27:29" x14ac:dyDescent="0.25">
      <c r="AA60100"/>
      <c r="AB60100"/>
      <c r="AC60100"/>
    </row>
    <row r="60101" spans="27:29" x14ac:dyDescent="0.25">
      <c r="AA60101"/>
      <c r="AB60101"/>
      <c r="AC60101"/>
    </row>
    <row r="60102" spans="27:29" x14ac:dyDescent="0.25">
      <c r="AA60102"/>
      <c r="AB60102"/>
      <c r="AC60102"/>
    </row>
    <row r="60103" spans="27:29" x14ac:dyDescent="0.25">
      <c r="AA60103"/>
      <c r="AB60103"/>
      <c r="AC60103"/>
    </row>
    <row r="60104" spans="27:29" x14ac:dyDescent="0.25">
      <c r="AA60104"/>
      <c r="AB60104"/>
      <c r="AC60104"/>
    </row>
    <row r="60105" spans="27:29" x14ac:dyDescent="0.25">
      <c r="AA60105"/>
      <c r="AB60105"/>
      <c r="AC60105"/>
    </row>
    <row r="60106" spans="27:29" x14ac:dyDescent="0.25">
      <c r="AA60106"/>
      <c r="AB60106"/>
      <c r="AC60106"/>
    </row>
    <row r="60107" spans="27:29" x14ac:dyDescent="0.25">
      <c r="AA60107"/>
      <c r="AB60107"/>
      <c r="AC60107"/>
    </row>
    <row r="60108" spans="27:29" x14ac:dyDescent="0.25">
      <c r="AA60108"/>
      <c r="AB60108"/>
      <c r="AC60108"/>
    </row>
    <row r="60109" spans="27:29" x14ac:dyDescent="0.25">
      <c r="AA60109"/>
      <c r="AB60109"/>
      <c r="AC60109"/>
    </row>
    <row r="60110" spans="27:29" x14ac:dyDescent="0.25">
      <c r="AA60110"/>
      <c r="AB60110"/>
      <c r="AC60110"/>
    </row>
    <row r="60111" spans="27:29" x14ac:dyDescent="0.25">
      <c r="AA60111"/>
      <c r="AB60111"/>
      <c r="AC60111"/>
    </row>
    <row r="60112" spans="27:29" x14ac:dyDescent="0.25">
      <c r="AA60112"/>
      <c r="AB60112"/>
      <c r="AC60112"/>
    </row>
    <row r="60113" spans="27:29" x14ac:dyDescent="0.25">
      <c r="AA60113"/>
      <c r="AB60113"/>
      <c r="AC60113"/>
    </row>
    <row r="60114" spans="27:29" x14ac:dyDescent="0.25">
      <c r="AA60114"/>
      <c r="AB60114"/>
      <c r="AC60114"/>
    </row>
    <row r="60115" spans="27:29" x14ac:dyDescent="0.25">
      <c r="AA60115"/>
      <c r="AB60115"/>
      <c r="AC60115"/>
    </row>
    <row r="60116" spans="27:29" x14ac:dyDescent="0.25">
      <c r="AA60116"/>
      <c r="AB60116"/>
      <c r="AC60116"/>
    </row>
    <row r="60117" spans="27:29" x14ac:dyDescent="0.25">
      <c r="AA60117"/>
      <c r="AB60117"/>
      <c r="AC60117"/>
    </row>
    <row r="60118" spans="27:29" x14ac:dyDescent="0.25">
      <c r="AA60118"/>
      <c r="AB60118"/>
      <c r="AC60118"/>
    </row>
    <row r="60119" spans="27:29" x14ac:dyDescent="0.25">
      <c r="AA60119"/>
      <c r="AB60119"/>
      <c r="AC60119"/>
    </row>
    <row r="60120" spans="27:29" x14ac:dyDescent="0.25">
      <c r="AA60120"/>
      <c r="AB60120"/>
      <c r="AC60120"/>
    </row>
    <row r="60121" spans="27:29" x14ac:dyDescent="0.25">
      <c r="AA60121"/>
      <c r="AB60121"/>
      <c r="AC60121"/>
    </row>
    <row r="60122" spans="27:29" x14ac:dyDescent="0.25">
      <c r="AA60122"/>
      <c r="AB60122"/>
      <c r="AC60122"/>
    </row>
    <row r="60123" spans="27:29" x14ac:dyDescent="0.25">
      <c r="AA60123"/>
      <c r="AB60123"/>
      <c r="AC60123"/>
    </row>
    <row r="60124" spans="27:29" x14ac:dyDescent="0.25">
      <c r="AA60124"/>
      <c r="AB60124"/>
      <c r="AC60124"/>
    </row>
    <row r="60125" spans="27:29" x14ac:dyDescent="0.25">
      <c r="AA60125"/>
      <c r="AB60125"/>
      <c r="AC60125"/>
    </row>
    <row r="60126" spans="27:29" x14ac:dyDescent="0.25">
      <c r="AA60126"/>
      <c r="AB60126"/>
      <c r="AC60126"/>
    </row>
    <row r="60127" spans="27:29" x14ac:dyDescent="0.25">
      <c r="AA60127"/>
      <c r="AB60127"/>
      <c r="AC60127"/>
    </row>
    <row r="60128" spans="27:29" x14ac:dyDescent="0.25">
      <c r="AA60128"/>
      <c r="AB60128"/>
      <c r="AC60128"/>
    </row>
    <row r="60129" spans="27:29" x14ac:dyDescent="0.25">
      <c r="AA60129"/>
      <c r="AB60129"/>
      <c r="AC60129"/>
    </row>
    <row r="60130" spans="27:29" x14ac:dyDescent="0.25">
      <c r="AA60130"/>
      <c r="AB60130"/>
      <c r="AC60130"/>
    </row>
    <row r="60131" spans="27:29" x14ac:dyDescent="0.25">
      <c r="AA60131"/>
      <c r="AB60131"/>
      <c r="AC60131"/>
    </row>
    <row r="60132" spans="27:29" x14ac:dyDescent="0.25">
      <c r="AA60132"/>
      <c r="AB60132"/>
      <c r="AC60132"/>
    </row>
    <row r="60133" spans="27:29" x14ac:dyDescent="0.25">
      <c r="AA60133"/>
      <c r="AB60133"/>
      <c r="AC60133"/>
    </row>
    <row r="60134" spans="27:29" x14ac:dyDescent="0.25">
      <c r="AA60134"/>
      <c r="AB60134"/>
      <c r="AC60134"/>
    </row>
    <row r="60135" spans="27:29" x14ac:dyDescent="0.25">
      <c r="AA60135"/>
      <c r="AB60135"/>
      <c r="AC60135"/>
    </row>
    <row r="60136" spans="27:29" x14ac:dyDescent="0.25">
      <c r="AA60136"/>
      <c r="AB60136"/>
      <c r="AC60136"/>
    </row>
    <row r="60137" spans="27:29" x14ac:dyDescent="0.25">
      <c r="AA60137"/>
      <c r="AB60137"/>
      <c r="AC60137"/>
    </row>
    <row r="60138" spans="27:29" x14ac:dyDescent="0.25">
      <c r="AA60138"/>
      <c r="AB60138"/>
      <c r="AC60138"/>
    </row>
    <row r="60139" spans="27:29" x14ac:dyDescent="0.25">
      <c r="AA60139"/>
      <c r="AB60139"/>
      <c r="AC60139"/>
    </row>
    <row r="60140" spans="27:29" x14ac:dyDescent="0.25">
      <c r="AA60140"/>
      <c r="AB60140"/>
      <c r="AC60140"/>
    </row>
    <row r="60141" spans="27:29" x14ac:dyDescent="0.25">
      <c r="AA60141"/>
      <c r="AB60141"/>
      <c r="AC60141"/>
    </row>
    <row r="60142" spans="27:29" x14ac:dyDescent="0.25">
      <c r="AA60142"/>
      <c r="AB60142"/>
      <c r="AC60142"/>
    </row>
    <row r="60143" spans="27:29" x14ac:dyDescent="0.25">
      <c r="AA60143"/>
      <c r="AB60143"/>
      <c r="AC60143"/>
    </row>
    <row r="60144" spans="27:29" x14ac:dyDescent="0.25">
      <c r="AA60144"/>
      <c r="AB60144"/>
      <c r="AC60144"/>
    </row>
    <row r="60145" spans="27:29" x14ac:dyDescent="0.25">
      <c r="AA60145"/>
      <c r="AB60145"/>
      <c r="AC60145"/>
    </row>
    <row r="60146" spans="27:29" x14ac:dyDescent="0.25">
      <c r="AA60146"/>
      <c r="AB60146"/>
      <c r="AC60146"/>
    </row>
    <row r="60147" spans="27:29" x14ac:dyDescent="0.25">
      <c r="AA60147"/>
      <c r="AB60147"/>
      <c r="AC60147"/>
    </row>
    <row r="60148" spans="27:29" x14ac:dyDescent="0.25">
      <c r="AA60148"/>
      <c r="AB60148"/>
      <c r="AC60148"/>
    </row>
    <row r="60149" spans="27:29" x14ac:dyDescent="0.25">
      <c r="AA60149"/>
      <c r="AB60149"/>
      <c r="AC60149"/>
    </row>
    <row r="60150" spans="27:29" x14ac:dyDescent="0.25">
      <c r="AA60150"/>
      <c r="AB60150"/>
      <c r="AC60150"/>
    </row>
    <row r="60151" spans="27:29" x14ac:dyDescent="0.25">
      <c r="AA60151"/>
      <c r="AB60151"/>
      <c r="AC60151"/>
    </row>
    <row r="60152" spans="27:29" x14ac:dyDescent="0.25">
      <c r="AA60152"/>
      <c r="AB60152"/>
      <c r="AC60152"/>
    </row>
    <row r="60153" spans="27:29" x14ac:dyDescent="0.25">
      <c r="AA60153"/>
      <c r="AB60153"/>
      <c r="AC60153"/>
    </row>
    <row r="60154" spans="27:29" x14ac:dyDescent="0.25">
      <c r="AA60154"/>
      <c r="AB60154"/>
      <c r="AC60154"/>
    </row>
    <row r="60155" spans="27:29" x14ac:dyDescent="0.25">
      <c r="AA60155"/>
      <c r="AB60155"/>
      <c r="AC60155"/>
    </row>
    <row r="60156" spans="27:29" x14ac:dyDescent="0.25">
      <c r="AA60156"/>
      <c r="AB60156"/>
      <c r="AC60156"/>
    </row>
    <row r="60157" spans="27:29" x14ac:dyDescent="0.25">
      <c r="AA60157"/>
      <c r="AB60157"/>
      <c r="AC60157"/>
    </row>
    <row r="60158" spans="27:29" x14ac:dyDescent="0.25">
      <c r="AA60158"/>
      <c r="AB60158"/>
      <c r="AC60158"/>
    </row>
    <row r="60159" spans="27:29" x14ac:dyDescent="0.25">
      <c r="AA60159"/>
      <c r="AB60159"/>
      <c r="AC60159"/>
    </row>
    <row r="60160" spans="27:29" x14ac:dyDescent="0.25">
      <c r="AA60160"/>
      <c r="AB60160"/>
      <c r="AC60160"/>
    </row>
    <row r="60161" spans="27:29" x14ac:dyDescent="0.25">
      <c r="AA60161"/>
      <c r="AB60161"/>
      <c r="AC60161"/>
    </row>
    <row r="60162" spans="27:29" x14ac:dyDescent="0.25">
      <c r="AA60162"/>
      <c r="AB60162"/>
      <c r="AC60162"/>
    </row>
    <row r="60163" spans="27:29" x14ac:dyDescent="0.25">
      <c r="AA60163"/>
      <c r="AB60163"/>
      <c r="AC60163"/>
    </row>
    <row r="60164" spans="27:29" x14ac:dyDescent="0.25">
      <c r="AA60164"/>
      <c r="AB60164"/>
      <c r="AC60164"/>
    </row>
    <row r="60165" spans="27:29" x14ac:dyDescent="0.25">
      <c r="AA60165"/>
      <c r="AB60165"/>
      <c r="AC60165"/>
    </row>
    <row r="60166" spans="27:29" x14ac:dyDescent="0.25">
      <c r="AA60166"/>
      <c r="AB60166"/>
      <c r="AC60166"/>
    </row>
    <row r="60167" spans="27:29" x14ac:dyDescent="0.25">
      <c r="AA60167"/>
      <c r="AB60167"/>
      <c r="AC60167"/>
    </row>
    <row r="60168" spans="27:29" x14ac:dyDescent="0.25">
      <c r="AA60168"/>
      <c r="AB60168"/>
      <c r="AC60168"/>
    </row>
    <row r="60169" spans="27:29" x14ac:dyDescent="0.25">
      <c r="AA60169"/>
      <c r="AB60169"/>
      <c r="AC60169"/>
    </row>
    <row r="60170" spans="27:29" x14ac:dyDescent="0.25">
      <c r="AA60170"/>
      <c r="AB60170"/>
      <c r="AC60170"/>
    </row>
    <row r="60171" spans="27:29" x14ac:dyDescent="0.25">
      <c r="AA60171"/>
      <c r="AB60171"/>
      <c r="AC60171"/>
    </row>
    <row r="60172" spans="27:29" x14ac:dyDescent="0.25">
      <c r="AA60172"/>
      <c r="AB60172"/>
      <c r="AC60172"/>
    </row>
    <row r="60173" spans="27:29" x14ac:dyDescent="0.25">
      <c r="AA60173"/>
      <c r="AB60173"/>
      <c r="AC60173"/>
    </row>
    <row r="60174" spans="27:29" x14ac:dyDescent="0.25">
      <c r="AA60174"/>
      <c r="AB60174"/>
      <c r="AC60174"/>
    </row>
    <row r="60175" spans="27:29" x14ac:dyDescent="0.25">
      <c r="AA60175"/>
      <c r="AB60175"/>
      <c r="AC60175"/>
    </row>
    <row r="60176" spans="27:29" x14ac:dyDescent="0.25">
      <c r="AA60176"/>
      <c r="AB60176"/>
      <c r="AC60176"/>
    </row>
    <row r="60177" spans="27:29" x14ac:dyDescent="0.25">
      <c r="AA60177"/>
      <c r="AB60177"/>
      <c r="AC60177"/>
    </row>
    <row r="60178" spans="27:29" x14ac:dyDescent="0.25">
      <c r="AA60178"/>
      <c r="AB60178"/>
      <c r="AC60178"/>
    </row>
    <row r="60179" spans="27:29" x14ac:dyDescent="0.25">
      <c r="AA60179"/>
      <c r="AB60179"/>
      <c r="AC60179"/>
    </row>
    <row r="60180" spans="27:29" x14ac:dyDescent="0.25">
      <c r="AA60180"/>
      <c r="AB60180"/>
      <c r="AC60180"/>
    </row>
    <row r="60181" spans="27:29" x14ac:dyDescent="0.25">
      <c r="AA60181"/>
      <c r="AB60181"/>
      <c r="AC60181"/>
    </row>
    <row r="60182" spans="27:29" x14ac:dyDescent="0.25">
      <c r="AA60182"/>
      <c r="AB60182"/>
      <c r="AC60182"/>
    </row>
    <row r="60183" spans="27:29" x14ac:dyDescent="0.25">
      <c r="AA60183"/>
      <c r="AB60183"/>
      <c r="AC60183"/>
    </row>
    <row r="60184" spans="27:29" x14ac:dyDescent="0.25">
      <c r="AA60184"/>
      <c r="AB60184"/>
      <c r="AC60184"/>
    </row>
    <row r="60185" spans="27:29" x14ac:dyDescent="0.25">
      <c r="AA60185"/>
      <c r="AB60185"/>
      <c r="AC60185"/>
    </row>
    <row r="60186" spans="27:29" x14ac:dyDescent="0.25">
      <c r="AA60186"/>
      <c r="AB60186"/>
      <c r="AC60186"/>
    </row>
    <row r="60187" spans="27:29" x14ac:dyDescent="0.25">
      <c r="AA60187"/>
      <c r="AB60187"/>
      <c r="AC60187"/>
    </row>
    <row r="60188" spans="27:29" x14ac:dyDescent="0.25">
      <c r="AA60188"/>
      <c r="AB60188"/>
      <c r="AC60188"/>
    </row>
    <row r="60189" spans="27:29" x14ac:dyDescent="0.25">
      <c r="AA60189"/>
      <c r="AB60189"/>
      <c r="AC60189"/>
    </row>
    <row r="60190" spans="27:29" x14ac:dyDescent="0.25">
      <c r="AA60190"/>
      <c r="AB60190"/>
      <c r="AC60190"/>
    </row>
    <row r="60191" spans="27:29" x14ac:dyDescent="0.25">
      <c r="AA60191"/>
      <c r="AB60191"/>
      <c r="AC60191"/>
    </row>
    <row r="60192" spans="27:29" x14ac:dyDescent="0.25">
      <c r="AA60192"/>
      <c r="AB60192"/>
      <c r="AC60192"/>
    </row>
    <row r="60193" spans="27:29" x14ac:dyDescent="0.25">
      <c r="AA60193"/>
      <c r="AB60193"/>
      <c r="AC60193"/>
    </row>
    <row r="60194" spans="27:29" x14ac:dyDescent="0.25">
      <c r="AA60194"/>
      <c r="AB60194"/>
      <c r="AC60194"/>
    </row>
    <row r="60195" spans="27:29" x14ac:dyDescent="0.25">
      <c r="AA60195"/>
      <c r="AB60195"/>
      <c r="AC60195"/>
    </row>
    <row r="60196" spans="27:29" x14ac:dyDescent="0.25">
      <c r="AA60196"/>
      <c r="AB60196"/>
      <c r="AC60196"/>
    </row>
    <row r="60197" spans="27:29" x14ac:dyDescent="0.25">
      <c r="AA60197"/>
      <c r="AB60197"/>
      <c r="AC60197"/>
    </row>
    <row r="60198" spans="27:29" x14ac:dyDescent="0.25">
      <c r="AA60198"/>
      <c r="AB60198"/>
      <c r="AC60198"/>
    </row>
    <row r="60199" spans="27:29" x14ac:dyDescent="0.25">
      <c r="AA60199"/>
      <c r="AB60199"/>
      <c r="AC60199"/>
    </row>
    <row r="60200" spans="27:29" x14ac:dyDescent="0.25">
      <c r="AA60200"/>
      <c r="AB60200"/>
      <c r="AC60200"/>
    </row>
    <row r="60201" spans="27:29" x14ac:dyDescent="0.25">
      <c r="AA60201"/>
      <c r="AB60201"/>
      <c r="AC60201"/>
    </row>
    <row r="60202" spans="27:29" x14ac:dyDescent="0.25">
      <c r="AA60202"/>
      <c r="AB60202"/>
      <c r="AC60202"/>
    </row>
    <row r="60203" spans="27:29" x14ac:dyDescent="0.25">
      <c r="AA60203"/>
      <c r="AB60203"/>
      <c r="AC60203"/>
    </row>
    <row r="60204" spans="27:29" x14ac:dyDescent="0.25">
      <c r="AA60204"/>
      <c r="AB60204"/>
      <c r="AC60204"/>
    </row>
    <row r="60205" spans="27:29" x14ac:dyDescent="0.25">
      <c r="AA60205"/>
      <c r="AB60205"/>
      <c r="AC60205"/>
    </row>
    <row r="60206" spans="27:29" x14ac:dyDescent="0.25">
      <c r="AA60206"/>
      <c r="AB60206"/>
      <c r="AC60206"/>
    </row>
    <row r="60207" spans="27:29" x14ac:dyDescent="0.25">
      <c r="AA60207"/>
      <c r="AB60207"/>
      <c r="AC60207"/>
    </row>
    <row r="60208" spans="27:29" x14ac:dyDescent="0.25">
      <c r="AA60208"/>
      <c r="AB60208"/>
      <c r="AC60208"/>
    </row>
    <row r="60209" spans="27:29" x14ac:dyDescent="0.25">
      <c r="AA60209"/>
      <c r="AB60209"/>
      <c r="AC60209"/>
    </row>
    <row r="60210" spans="27:29" x14ac:dyDescent="0.25">
      <c r="AA60210"/>
      <c r="AB60210"/>
      <c r="AC60210"/>
    </row>
    <row r="60211" spans="27:29" x14ac:dyDescent="0.25">
      <c r="AA60211"/>
      <c r="AB60211"/>
      <c r="AC60211"/>
    </row>
    <row r="60212" spans="27:29" x14ac:dyDescent="0.25">
      <c r="AA60212"/>
      <c r="AB60212"/>
      <c r="AC60212"/>
    </row>
    <row r="60213" spans="27:29" x14ac:dyDescent="0.25">
      <c r="AA60213"/>
      <c r="AB60213"/>
      <c r="AC60213"/>
    </row>
    <row r="60214" spans="27:29" x14ac:dyDescent="0.25">
      <c r="AA60214"/>
      <c r="AB60214"/>
      <c r="AC60214"/>
    </row>
    <row r="60215" spans="27:29" x14ac:dyDescent="0.25">
      <c r="AA60215"/>
      <c r="AB60215"/>
      <c r="AC60215"/>
    </row>
    <row r="60216" spans="27:29" x14ac:dyDescent="0.25">
      <c r="AA60216"/>
      <c r="AB60216"/>
      <c r="AC60216"/>
    </row>
    <row r="60217" spans="27:29" x14ac:dyDescent="0.25">
      <c r="AA60217"/>
      <c r="AB60217"/>
      <c r="AC60217"/>
    </row>
    <row r="60218" spans="27:29" x14ac:dyDescent="0.25">
      <c r="AA60218"/>
      <c r="AB60218"/>
      <c r="AC60218"/>
    </row>
    <row r="60219" spans="27:29" x14ac:dyDescent="0.25">
      <c r="AA60219"/>
      <c r="AB60219"/>
      <c r="AC60219"/>
    </row>
    <row r="60220" spans="27:29" x14ac:dyDescent="0.25">
      <c r="AA60220"/>
      <c r="AB60220"/>
      <c r="AC60220"/>
    </row>
    <row r="60221" spans="27:29" x14ac:dyDescent="0.25">
      <c r="AA60221"/>
      <c r="AB60221"/>
      <c r="AC60221"/>
    </row>
    <row r="60222" spans="27:29" x14ac:dyDescent="0.25">
      <c r="AA60222"/>
      <c r="AB60222"/>
      <c r="AC60222"/>
    </row>
    <row r="60223" spans="27:29" x14ac:dyDescent="0.25">
      <c r="AA60223"/>
      <c r="AB60223"/>
      <c r="AC60223"/>
    </row>
    <row r="60224" spans="27:29" x14ac:dyDescent="0.25">
      <c r="AA60224"/>
      <c r="AB60224"/>
      <c r="AC60224"/>
    </row>
    <row r="60225" spans="27:29" x14ac:dyDescent="0.25">
      <c r="AA60225"/>
      <c r="AB60225"/>
      <c r="AC60225"/>
    </row>
    <row r="60226" spans="27:29" x14ac:dyDescent="0.25">
      <c r="AA60226"/>
      <c r="AB60226"/>
      <c r="AC60226"/>
    </row>
    <row r="60227" spans="27:29" x14ac:dyDescent="0.25">
      <c r="AA60227"/>
      <c r="AB60227"/>
      <c r="AC60227"/>
    </row>
    <row r="60228" spans="27:29" x14ac:dyDescent="0.25">
      <c r="AA60228"/>
      <c r="AB60228"/>
      <c r="AC60228"/>
    </row>
    <row r="60229" spans="27:29" x14ac:dyDescent="0.25">
      <c r="AA60229"/>
      <c r="AB60229"/>
      <c r="AC60229"/>
    </row>
    <row r="60230" spans="27:29" x14ac:dyDescent="0.25">
      <c r="AA60230"/>
      <c r="AB60230"/>
      <c r="AC60230"/>
    </row>
    <row r="60231" spans="27:29" x14ac:dyDescent="0.25">
      <c r="AA60231"/>
      <c r="AB60231"/>
      <c r="AC60231"/>
    </row>
    <row r="60232" spans="27:29" x14ac:dyDescent="0.25">
      <c r="AA60232"/>
      <c r="AB60232"/>
      <c r="AC60232"/>
    </row>
    <row r="60233" spans="27:29" x14ac:dyDescent="0.25">
      <c r="AA60233"/>
      <c r="AB60233"/>
      <c r="AC60233"/>
    </row>
    <row r="60234" spans="27:29" x14ac:dyDescent="0.25">
      <c r="AA60234"/>
      <c r="AB60234"/>
      <c r="AC60234"/>
    </row>
    <row r="60235" spans="27:29" x14ac:dyDescent="0.25">
      <c r="AA60235"/>
      <c r="AB60235"/>
      <c r="AC60235"/>
    </row>
    <row r="60236" spans="27:29" x14ac:dyDescent="0.25">
      <c r="AA60236"/>
      <c r="AB60236"/>
      <c r="AC60236"/>
    </row>
    <row r="60237" spans="27:29" x14ac:dyDescent="0.25">
      <c r="AA60237"/>
      <c r="AB60237"/>
      <c r="AC60237"/>
    </row>
    <row r="60238" spans="27:29" x14ac:dyDescent="0.25">
      <c r="AA60238"/>
      <c r="AB60238"/>
      <c r="AC60238"/>
    </row>
    <row r="60239" spans="27:29" x14ac:dyDescent="0.25">
      <c r="AA60239"/>
      <c r="AB60239"/>
      <c r="AC60239"/>
    </row>
    <row r="60240" spans="27:29" x14ac:dyDescent="0.25">
      <c r="AA60240"/>
      <c r="AB60240"/>
      <c r="AC60240"/>
    </row>
    <row r="60241" spans="27:29" x14ac:dyDescent="0.25">
      <c r="AA60241"/>
      <c r="AB60241"/>
      <c r="AC60241"/>
    </row>
    <row r="60242" spans="27:29" x14ac:dyDescent="0.25">
      <c r="AA60242"/>
      <c r="AB60242"/>
      <c r="AC60242"/>
    </row>
    <row r="60243" spans="27:29" x14ac:dyDescent="0.25">
      <c r="AA60243"/>
      <c r="AB60243"/>
      <c r="AC60243"/>
    </row>
    <row r="60244" spans="27:29" x14ac:dyDescent="0.25">
      <c r="AA60244"/>
      <c r="AB60244"/>
      <c r="AC60244"/>
    </row>
    <row r="60245" spans="27:29" x14ac:dyDescent="0.25">
      <c r="AA60245"/>
      <c r="AB60245"/>
      <c r="AC60245"/>
    </row>
    <row r="60246" spans="27:29" x14ac:dyDescent="0.25">
      <c r="AA60246"/>
      <c r="AB60246"/>
      <c r="AC60246"/>
    </row>
    <row r="60247" spans="27:29" x14ac:dyDescent="0.25">
      <c r="AA60247"/>
      <c r="AB60247"/>
      <c r="AC60247"/>
    </row>
    <row r="60248" spans="27:29" x14ac:dyDescent="0.25">
      <c r="AA60248"/>
      <c r="AB60248"/>
      <c r="AC60248"/>
    </row>
    <row r="60249" spans="27:29" x14ac:dyDescent="0.25">
      <c r="AA60249"/>
      <c r="AB60249"/>
      <c r="AC60249"/>
    </row>
    <row r="60250" spans="27:29" x14ac:dyDescent="0.25">
      <c r="AA60250"/>
      <c r="AB60250"/>
      <c r="AC60250"/>
    </row>
    <row r="60251" spans="27:29" x14ac:dyDescent="0.25">
      <c r="AA60251"/>
      <c r="AB60251"/>
      <c r="AC60251"/>
    </row>
    <row r="60252" spans="27:29" x14ac:dyDescent="0.25">
      <c r="AA60252"/>
      <c r="AB60252"/>
      <c r="AC60252"/>
    </row>
    <row r="60253" spans="27:29" x14ac:dyDescent="0.25">
      <c r="AA60253"/>
      <c r="AB60253"/>
      <c r="AC60253"/>
    </row>
    <row r="60254" spans="27:29" x14ac:dyDescent="0.25">
      <c r="AA60254"/>
      <c r="AB60254"/>
      <c r="AC60254"/>
    </row>
    <row r="60255" spans="27:29" x14ac:dyDescent="0.25">
      <c r="AA60255"/>
      <c r="AB60255"/>
      <c r="AC60255"/>
    </row>
    <row r="60256" spans="27:29" x14ac:dyDescent="0.25">
      <c r="AA60256"/>
      <c r="AB60256"/>
      <c r="AC60256"/>
    </row>
    <row r="60257" spans="27:29" x14ac:dyDescent="0.25">
      <c r="AA60257"/>
      <c r="AB60257"/>
      <c r="AC60257"/>
    </row>
    <row r="60258" spans="27:29" x14ac:dyDescent="0.25">
      <c r="AA60258"/>
      <c r="AB60258"/>
      <c r="AC60258"/>
    </row>
    <row r="60259" spans="27:29" x14ac:dyDescent="0.25">
      <c r="AA60259"/>
      <c r="AB60259"/>
      <c r="AC60259"/>
    </row>
    <row r="60260" spans="27:29" x14ac:dyDescent="0.25">
      <c r="AA60260"/>
      <c r="AB60260"/>
      <c r="AC60260"/>
    </row>
    <row r="60261" spans="27:29" x14ac:dyDescent="0.25">
      <c r="AA60261"/>
      <c r="AB60261"/>
      <c r="AC60261"/>
    </row>
    <row r="60262" spans="27:29" x14ac:dyDescent="0.25">
      <c r="AA60262"/>
      <c r="AB60262"/>
      <c r="AC60262"/>
    </row>
    <row r="60263" spans="27:29" x14ac:dyDescent="0.25">
      <c r="AA60263"/>
      <c r="AB60263"/>
      <c r="AC60263"/>
    </row>
    <row r="60264" spans="27:29" x14ac:dyDescent="0.25">
      <c r="AA60264"/>
      <c r="AB60264"/>
      <c r="AC60264"/>
    </row>
    <row r="60265" spans="27:29" x14ac:dyDescent="0.25">
      <c r="AA60265"/>
      <c r="AB60265"/>
      <c r="AC60265"/>
    </row>
    <row r="60266" spans="27:29" x14ac:dyDescent="0.25">
      <c r="AA60266"/>
      <c r="AB60266"/>
      <c r="AC60266"/>
    </row>
    <row r="60267" spans="27:29" x14ac:dyDescent="0.25">
      <c r="AA60267"/>
      <c r="AB60267"/>
      <c r="AC60267"/>
    </row>
    <row r="60268" spans="27:29" x14ac:dyDescent="0.25">
      <c r="AA60268"/>
      <c r="AB60268"/>
      <c r="AC60268"/>
    </row>
    <row r="60269" spans="27:29" x14ac:dyDescent="0.25">
      <c r="AA60269"/>
      <c r="AB60269"/>
      <c r="AC60269"/>
    </row>
    <row r="60270" spans="27:29" x14ac:dyDescent="0.25">
      <c r="AA60270"/>
      <c r="AB60270"/>
      <c r="AC60270"/>
    </row>
    <row r="60271" spans="27:29" x14ac:dyDescent="0.25">
      <c r="AA60271"/>
      <c r="AB60271"/>
      <c r="AC60271"/>
    </row>
    <row r="60272" spans="27:29" x14ac:dyDescent="0.25">
      <c r="AA60272"/>
      <c r="AB60272"/>
      <c r="AC60272"/>
    </row>
    <row r="60273" spans="27:29" x14ac:dyDescent="0.25">
      <c r="AA60273"/>
      <c r="AB60273"/>
      <c r="AC60273"/>
    </row>
    <row r="60274" spans="27:29" x14ac:dyDescent="0.25">
      <c r="AA60274"/>
      <c r="AB60274"/>
      <c r="AC60274"/>
    </row>
    <row r="60275" spans="27:29" x14ac:dyDescent="0.25">
      <c r="AA60275"/>
      <c r="AB60275"/>
      <c r="AC60275"/>
    </row>
    <row r="60276" spans="27:29" x14ac:dyDescent="0.25">
      <c r="AA60276"/>
      <c r="AB60276"/>
      <c r="AC60276"/>
    </row>
    <row r="60277" spans="27:29" x14ac:dyDescent="0.25">
      <c r="AA60277"/>
      <c r="AB60277"/>
      <c r="AC60277"/>
    </row>
    <row r="60278" spans="27:29" x14ac:dyDescent="0.25">
      <c r="AA60278"/>
      <c r="AB60278"/>
      <c r="AC60278"/>
    </row>
    <row r="60279" spans="27:29" x14ac:dyDescent="0.25">
      <c r="AA60279"/>
      <c r="AB60279"/>
      <c r="AC60279"/>
    </row>
    <row r="60280" spans="27:29" x14ac:dyDescent="0.25">
      <c r="AA60280"/>
      <c r="AB60280"/>
      <c r="AC60280"/>
    </row>
    <row r="60281" spans="27:29" x14ac:dyDescent="0.25">
      <c r="AA60281"/>
      <c r="AB60281"/>
      <c r="AC60281"/>
    </row>
    <row r="60282" spans="27:29" x14ac:dyDescent="0.25">
      <c r="AA60282"/>
      <c r="AB60282"/>
      <c r="AC60282"/>
    </row>
    <row r="60283" spans="27:29" x14ac:dyDescent="0.25">
      <c r="AA60283"/>
      <c r="AB60283"/>
      <c r="AC60283"/>
    </row>
    <row r="60284" spans="27:29" x14ac:dyDescent="0.25">
      <c r="AA60284"/>
      <c r="AB60284"/>
      <c r="AC60284"/>
    </row>
    <row r="60285" spans="27:29" x14ac:dyDescent="0.25">
      <c r="AA60285"/>
      <c r="AB60285"/>
      <c r="AC60285"/>
    </row>
    <row r="60286" spans="27:29" x14ac:dyDescent="0.25">
      <c r="AA60286"/>
      <c r="AB60286"/>
      <c r="AC60286"/>
    </row>
    <row r="60287" spans="27:29" x14ac:dyDescent="0.25">
      <c r="AA60287"/>
      <c r="AB60287"/>
      <c r="AC60287"/>
    </row>
    <row r="60288" spans="27:29" x14ac:dyDescent="0.25">
      <c r="AA60288"/>
      <c r="AB60288"/>
      <c r="AC60288"/>
    </row>
    <row r="60289" spans="27:29" x14ac:dyDescent="0.25">
      <c r="AA60289"/>
      <c r="AB60289"/>
      <c r="AC60289"/>
    </row>
    <row r="60290" spans="27:29" x14ac:dyDescent="0.25">
      <c r="AA60290"/>
      <c r="AB60290"/>
      <c r="AC60290"/>
    </row>
    <row r="60291" spans="27:29" x14ac:dyDescent="0.25">
      <c r="AA60291"/>
      <c r="AB60291"/>
      <c r="AC60291"/>
    </row>
    <row r="60292" spans="27:29" x14ac:dyDescent="0.25">
      <c r="AA60292"/>
      <c r="AB60292"/>
      <c r="AC60292"/>
    </row>
    <row r="60293" spans="27:29" x14ac:dyDescent="0.25">
      <c r="AA60293"/>
      <c r="AB60293"/>
      <c r="AC60293"/>
    </row>
    <row r="60294" spans="27:29" x14ac:dyDescent="0.25">
      <c r="AA60294"/>
      <c r="AB60294"/>
      <c r="AC60294"/>
    </row>
    <row r="60295" spans="27:29" x14ac:dyDescent="0.25">
      <c r="AA60295"/>
      <c r="AB60295"/>
      <c r="AC60295"/>
    </row>
    <row r="60296" spans="27:29" x14ac:dyDescent="0.25">
      <c r="AA60296"/>
      <c r="AB60296"/>
      <c r="AC60296"/>
    </row>
    <row r="60297" spans="27:29" x14ac:dyDescent="0.25">
      <c r="AA60297"/>
      <c r="AB60297"/>
      <c r="AC60297"/>
    </row>
    <row r="60298" spans="27:29" x14ac:dyDescent="0.25">
      <c r="AA60298"/>
      <c r="AB60298"/>
      <c r="AC60298"/>
    </row>
    <row r="60299" spans="27:29" x14ac:dyDescent="0.25">
      <c r="AA60299"/>
      <c r="AB60299"/>
      <c r="AC60299"/>
    </row>
    <row r="60300" spans="27:29" x14ac:dyDescent="0.25">
      <c r="AA60300"/>
      <c r="AB60300"/>
      <c r="AC60300"/>
    </row>
    <row r="60301" spans="27:29" x14ac:dyDescent="0.25">
      <c r="AA60301"/>
      <c r="AB60301"/>
      <c r="AC60301"/>
    </row>
    <row r="60302" spans="27:29" x14ac:dyDescent="0.25">
      <c r="AA60302"/>
      <c r="AB60302"/>
      <c r="AC60302"/>
    </row>
    <row r="60303" spans="27:29" x14ac:dyDescent="0.25">
      <c r="AA60303"/>
      <c r="AB60303"/>
      <c r="AC60303"/>
    </row>
    <row r="60304" spans="27:29" x14ac:dyDescent="0.25">
      <c r="AA60304"/>
      <c r="AB60304"/>
      <c r="AC60304"/>
    </row>
    <row r="60305" spans="27:29" x14ac:dyDescent="0.25">
      <c r="AA60305"/>
      <c r="AB60305"/>
      <c r="AC60305"/>
    </row>
    <row r="60306" spans="27:29" x14ac:dyDescent="0.25">
      <c r="AA60306"/>
      <c r="AB60306"/>
      <c r="AC60306"/>
    </row>
    <row r="60307" spans="27:29" x14ac:dyDescent="0.25">
      <c r="AA60307"/>
      <c r="AB60307"/>
      <c r="AC60307"/>
    </row>
    <row r="60308" spans="27:29" x14ac:dyDescent="0.25">
      <c r="AA60308"/>
      <c r="AB60308"/>
      <c r="AC60308"/>
    </row>
    <row r="60309" spans="27:29" x14ac:dyDescent="0.25">
      <c r="AA60309"/>
      <c r="AB60309"/>
      <c r="AC60309"/>
    </row>
    <row r="60310" spans="27:29" x14ac:dyDescent="0.25">
      <c r="AA60310"/>
      <c r="AB60310"/>
      <c r="AC60310"/>
    </row>
    <row r="60311" spans="27:29" x14ac:dyDescent="0.25">
      <c r="AA60311"/>
      <c r="AB60311"/>
      <c r="AC60311"/>
    </row>
    <row r="60312" spans="27:29" x14ac:dyDescent="0.25">
      <c r="AA60312"/>
      <c r="AB60312"/>
      <c r="AC60312"/>
    </row>
    <row r="60313" spans="27:29" x14ac:dyDescent="0.25">
      <c r="AA60313"/>
      <c r="AB60313"/>
      <c r="AC60313"/>
    </row>
    <row r="60314" spans="27:29" x14ac:dyDescent="0.25">
      <c r="AA60314"/>
      <c r="AB60314"/>
      <c r="AC60314"/>
    </row>
    <row r="60315" spans="27:29" x14ac:dyDescent="0.25">
      <c r="AA60315"/>
      <c r="AB60315"/>
      <c r="AC60315"/>
    </row>
    <row r="60316" spans="27:29" x14ac:dyDescent="0.25">
      <c r="AA60316"/>
      <c r="AB60316"/>
      <c r="AC60316"/>
    </row>
    <row r="60317" spans="27:29" x14ac:dyDescent="0.25">
      <c r="AA60317"/>
      <c r="AB60317"/>
      <c r="AC60317"/>
    </row>
    <row r="60318" spans="27:29" x14ac:dyDescent="0.25">
      <c r="AA60318"/>
      <c r="AB60318"/>
      <c r="AC60318"/>
    </row>
    <row r="60319" spans="27:29" x14ac:dyDescent="0.25">
      <c r="AA60319"/>
      <c r="AB60319"/>
      <c r="AC60319"/>
    </row>
    <row r="60320" spans="27:29" x14ac:dyDescent="0.25">
      <c r="AA60320"/>
      <c r="AB60320"/>
      <c r="AC60320"/>
    </row>
    <row r="60321" spans="27:29" x14ac:dyDescent="0.25">
      <c r="AA60321"/>
      <c r="AB60321"/>
      <c r="AC60321"/>
    </row>
    <row r="60322" spans="27:29" x14ac:dyDescent="0.25">
      <c r="AA60322"/>
      <c r="AB60322"/>
      <c r="AC60322"/>
    </row>
    <row r="60323" spans="27:29" x14ac:dyDescent="0.25">
      <c r="AA60323"/>
      <c r="AB60323"/>
      <c r="AC60323"/>
    </row>
    <row r="60324" spans="27:29" x14ac:dyDescent="0.25">
      <c r="AA60324"/>
      <c r="AB60324"/>
      <c r="AC60324"/>
    </row>
    <row r="60325" spans="27:29" x14ac:dyDescent="0.25">
      <c r="AA60325"/>
      <c r="AB60325"/>
      <c r="AC60325"/>
    </row>
    <row r="60326" spans="27:29" x14ac:dyDescent="0.25">
      <c r="AA60326"/>
      <c r="AB60326"/>
      <c r="AC60326"/>
    </row>
    <row r="60327" spans="27:29" x14ac:dyDescent="0.25">
      <c r="AA60327"/>
      <c r="AB60327"/>
      <c r="AC60327"/>
    </row>
    <row r="60328" spans="27:29" x14ac:dyDescent="0.25">
      <c r="AA60328"/>
      <c r="AB60328"/>
      <c r="AC60328"/>
    </row>
    <row r="60329" spans="27:29" x14ac:dyDescent="0.25">
      <c r="AA60329"/>
      <c r="AB60329"/>
      <c r="AC60329"/>
    </row>
    <row r="60330" spans="27:29" x14ac:dyDescent="0.25">
      <c r="AA60330"/>
      <c r="AB60330"/>
      <c r="AC60330"/>
    </row>
    <row r="60331" spans="27:29" x14ac:dyDescent="0.25">
      <c r="AA60331"/>
      <c r="AB60331"/>
      <c r="AC60331"/>
    </row>
    <row r="60332" spans="27:29" x14ac:dyDescent="0.25">
      <c r="AA60332"/>
      <c r="AB60332"/>
      <c r="AC60332"/>
    </row>
    <row r="60333" spans="27:29" x14ac:dyDescent="0.25">
      <c r="AA60333"/>
      <c r="AB60333"/>
      <c r="AC60333"/>
    </row>
    <row r="60334" spans="27:29" x14ac:dyDescent="0.25">
      <c r="AA60334"/>
      <c r="AB60334"/>
      <c r="AC60334"/>
    </row>
    <row r="60335" spans="27:29" x14ac:dyDescent="0.25">
      <c r="AA60335"/>
      <c r="AB60335"/>
      <c r="AC60335"/>
    </row>
    <row r="60336" spans="27:29" x14ac:dyDescent="0.25">
      <c r="AA60336"/>
      <c r="AB60336"/>
      <c r="AC60336"/>
    </row>
    <row r="60337" spans="27:29" x14ac:dyDescent="0.25">
      <c r="AA60337"/>
      <c r="AB60337"/>
      <c r="AC60337"/>
    </row>
    <row r="60338" spans="27:29" x14ac:dyDescent="0.25">
      <c r="AA60338"/>
      <c r="AB60338"/>
      <c r="AC60338"/>
    </row>
    <row r="60339" spans="27:29" x14ac:dyDescent="0.25">
      <c r="AA60339"/>
      <c r="AB60339"/>
      <c r="AC60339"/>
    </row>
    <row r="60340" spans="27:29" x14ac:dyDescent="0.25">
      <c r="AA60340"/>
      <c r="AB60340"/>
      <c r="AC60340"/>
    </row>
    <row r="60341" spans="27:29" x14ac:dyDescent="0.25">
      <c r="AA60341"/>
      <c r="AB60341"/>
      <c r="AC60341"/>
    </row>
    <row r="60342" spans="27:29" x14ac:dyDescent="0.25">
      <c r="AA60342"/>
      <c r="AB60342"/>
      <c r="AC60342"/>
    </row>
    <row r="60343" spans="27:29" x14ac:dyDescent="0.25">
      <c r="AA60343"/>
      <c r="AB60343"/>
      <c r="AC60343"/>
    </row>
    <row r="60344" spans="27:29" x14ac:dyDescent="0.25">
      <c r="AA60344"/>
      <c r="AB60344"/>
      <c r="AC60344"/>
    </row>
    <row r="60345" spans="27:29" x14ac:dyDescent="0.25">
      <c r="AA60345"/>
      <c r="AB60345"/>
      <c r="AC60345"/>
    </row>
    <row r="60346" spans="27:29" x14ac:dyDescent="0.25">
      <c r="AA60346"/>
      <c r="AB60346"/>
      <c r="AC60346"/>
    </row>
    <row r="60347" spans="27:29" x14ac:dyDescent="0.25">
      <c r="AA60347"/>
      <c r="AB60347"/>
      <c r="AC60347"/>
    </row>
    <row r="60348" spans="27:29" x14ac:dyDescent="0.25">
      <c r="AA60348"/>
      <c r="AB60348"/>
      <c r="AC60348"/>
    </row>
    <row r="60349" spans="27:29" x14ac:dyDescent="0.25">
      <c r="AA60349"/>
      <c r="AB60349"/>
      <c r="AC60349"/>
    </row>
    <row r="60350" spans="27:29" x14ac:dyDescent="0.25">
      <c r="AA60350"/>
      <c r="AB60350"/>
      <c r="AC60350"/>
    </row>
    <row r="60351" spans="27:29" x14ac:dyDescent="0.25">
      <c r="AA60351"/>
      <c r="AB60351"/>
      <c r="AC60351"/>
    </row>
    <row r="60352" spans="27:29" x14ac:dyDescent="0.25">
      <c r="AA60352"/>
      <c r="AB60352"/>
      <c r="AC60352"/>
    </row>
    <row r="60353" spans="27:29" x14ac:dyDescent="0.25">
      <c r="AA60353"/>
      <c r="AB60353"/>
      <c r="AC60353"/>
    </row>
    <row r="60354" spans="27:29" x14ac:dyDescent="0.25">
      <c r="AA60354"/>
      <c r="AB60354"/>
      <c r="AC60354"/>
    </row>
    <row r="60355" spans="27:29" x14ac:dyDescent="0.25">
      <c r="AA60355"/>
      <c r="AB60355"/>
      <c r="AC60355"/>
    </row>
    <row r="60356" spans="27:29" x14ac:dyDescent="0.25">
      <c r="AA60356"/>
      <c r="AB60356"/>
      <c r="AC60356"/>
    </row>
    <row r="60357" spans="27:29" x14ac:dyDescent="0.25">
      <c r="AA60357"/>
      <c r="AB60357"/>
      <c r="AC60357"/>
    </row>
    <row r="60358" spans="27:29" x14ac:dyDescent="0.25">
      <c r="AA60358"/>
      <c r="AB60358"/>
      <c r="AC60358"/>
    </row>
    <row r="60359" spans="27:29" x14ac:dyDescent="0.25">
      <c r="AA60359"/>
      <c r="AB60359"/>
      <c r="AC60359"/>
    </row>
    <row r="60360" spans="27:29" x14ac:dyDescent="0.25">
      <c r="AA60360"/>
      <c r="AB60360"/>
      <c r="AC60360"/>
    </row>
    <row r="60361" spans="27:29" x14ac:dyDescent="0.25">
      <c r="AA60361"/>
      <c r="AB60361"/>
      <c r="AC60361"/>
    </row>
    <row r="60362" spans="27:29" x14ac:dyDescent="0.25">
      <c r="AA60362"/>
      <c r="AB60362"/>
      <c r="AC60362"/>
    </row>
    <row r="60363" spans="27:29" x14ac:dyDescent="0.25">
      <c r="AA60363"/>
      <c r="AB60363"/>
      <c r="AC60363"/>
    </row>
    <row r="60364" spans="27:29" x14ac:dyDescent="0.25">
      <c r="AA60364"/>
      <c r="AB60364"/>
      <c r="AC60364"/>
    </row>
    <row r="60365" spans="27:29" x14ac:dyDescent="0.25">
      <c r="AA60365"/>
      <c r="AB60365"/>
      <c r="AC60365"/>
    </row>
    <row r="60366" spans="27:29" x14ac:dyDescent="0.25">
      <c r="AA60366"/>
      <c r="AB60366"/>
      <c r="AC60366"/>
    </row>
    <row r="60367" spans="27:29" x14ac:dyDescent="0.25">
      <c r="AA60367"/>
      <c r="AB60367"/>
      <c r="AC60367"/>
    </row>
    <row r="60368" spans="27:29" x14ac:dyDescent="0.25">
      <c r="AA60368"/>
      <c r="AB60368"/>
      <c r="AC60368"/>
    </row>
    <row r="60369" spans="27:29" x14ac:dyDescent="0.25">
      <c r="AA60369"/>
      <c r="AB60369"/>
      <c r="AC60369"/>
    </row>
    <row r="60370" spans="27:29" x14ac:dyDescent="0.25">
      <c r="AA60370"/>
      <c r="AB60370"/>
      <c r="AC60370"/>
    </row>
    <row r="60371" spans="27:29" x14ac:dyDescent="0.25">
      <c r="AA60371"/>
      <c r="AB60371"/>
      <c r="AC60371"/>
    </row>
    <row r="60372" spans="27:29" x14ac:dyDescent="0.25">
      <c r="AA60372"/>
      <c r="AB60372"/>
      <c r="AC60372"/>
    </row>
    <row r="60373" spans="27:29" x14ac:dyDescent="0.25">
      <c r="AA60373"/>
      <c r="AB60373"/>
      <c r="AC60373"/>
    </row>
    <row r="60374" spans="27:29" x14ac:dyDescent="0.25">
      <c r="AA60374"/>
      <c r="AB60374"/>
      <c r="AC60374"/>
    </row>
    <row r="60375" spans="27:29" x14ac:dyDescent="0.25">
      <c r="AA60375"/>
      <c r="AB60375"/>
      <c r="AC60375"/>
    </row>
    <row r="60376" spans="27:29" x14ac:dyDescent="0.25">
      <c r="AA60376"/>
      <c r="AB60376"/>
      <c r="AC60376"/>
    </row>
    <row r="60377" spans="27:29" x14ac:dyDescent="0.25">
      <c r="AA60377"/>
      <c r="AB60377"/>
      <c r="AC60377"/>
    </row>
    <row r="60378" spans="27:29" x14ac:dyDescent="0.25">
      <c r="AA60378"/>
      <c r="AB60378"/>
      <c r="AC60378"/>
    </row>
    <row r="60379" spans="27:29" x14ac:dyDescent="0.25">
      <c r="AA60379"/>
      <c r="AB60379"/>
      <c r="AC60379"/>
    </row>
    <row r="60380" spans="27:29" x14ac:dyDescent="0.25">
      <c r="AA60380"/>
      <c r="AB60380"/>
      <c r="AC60380"/>
    </row>
    <row r="60381" spans="27:29" x14ac:dyDescent="0.25">
      <c r="AA60381"/>
      <c r="AB60381"/>
      <c r="AC60381"/>
    </row>
    <row r="60382" spans="27:29" x14ac:dyDescent="0.25">
      <c r="AA60382"/>
      <c r="AB60382"/>
      <c r="AC60382"/>
    </row>
    <row r="60383" spans="27:29" x14ac:dyDescent="0.25">
      <c r="AA60383"/>
      <c r="AB60383"/>
      <c r="AC60383"/>
    </row>
    <row r="60384" spans="27:29" x14ac:dyDescent="0.25">
      <c r="AA60384"/>
      <c r="AB60384"/>
      <c r="AC60384"/>
    </row>
    <row r="60385" spans="27:29" x14ac:dyDescent="0.25">
      <c r="AA60385"/>
      <c r="AB60385"/>
      <c r="AC60385"/>
    </row>
    <row r="60386" spans="27:29" x14ac:dyDescent="0.25">
      <c r="AA60386"/>
      <c r="AB60386"/>
      <c r="AC60386"/>
    </row>
    <row r="60387" spans="27:29" x14ac:dyDescent="0.25">
      <c r="AA60387"/>
      <c r="AB60387"/>
      <c r="AC60387"/>
    </row>
    <row r="60388" spans="27:29" x14ac:dyDescent="0.25">
      <c r="AA60388"/>
      <c r="AB60388"/>
      <c r="AC60388"/>
    </row>
    <row r="60389" spans="27:29" x14ac:dyDescent="0.25">
      <c r="AA60389"/>
      <c r="AB60389"/>
      <c r="AC60389"/>
    </row>
    <row r="60390" spans="27:29" x14ac:dyDescent="0.25">
      <c r="AA60390"/>
      <c r="AB60390"/>
      <c r="AC60390"/>
    </row>
    <row r="60391" spans="27:29" x14ac:dyDescent="0.25">
      <c r="AA60391"/>
      <c r="AB60391"/>
      <c r="AC60391"/>
    </row>
    <row r="60392" spans="27:29" x14ac:dyDescent="0.25">
      <c r="AA60392"/>
      <c r="AB60392"/>
      <c r="AC60392"/>
    </row>
    <row r="60393" spans="27:29" x14ac:dyDescent="0.25">
      <c r="AA60393"/>
      <c r="AB60393"/>
      <c r="AC60393"/>
    </row>
    <row r="60394" spans="27:29" x14ac:dyDescent="0.25">
      <c r="AA60394"/>
      <c r="AB60394"/>
      <c r="AC60394"/>
    </row>
    <row r="60395" spans="27:29" x14ac:dyDescent="0.25">
      <c r="AA60395"/>
      <c r="AB60395"/>
      <c r="AC60395"/>
    </row>
    <row r="60396" spans="27:29" x14ac:dyDescent="0.25">
      <c r="AA60396"/>
      <c r="AB60396"/>
      <c r="AC60396"/>
    </row>
    <row r="60397" spans="27:29" x14ac:dyDescent="0.25">
      <c r="AA60397"/>
      <c r="AB60397"/>
      <c r="AC60397"/>
    </row>
    <row r="60398" spans="27:29" x14ac:dyDescent="0.25">
      <c r="AA60398"/>
      <c r="AB60398"/>
      <c r="AC60398"/>
    </row>
    <row r="60399" spans="27:29" x14ac:dyDescent="0.25">
      <c r="AA60399"/>
      <c r="AB60399"/>
      <c r="AC60399"/>
    </row>
    <row r="60400" spans="27:29" x14ac:dyDescent="0.25">
      <c r="AA60400"/>
      <c r="AB60400"/>
      <c r="AC60400"/>
    </row>
    <row r="60401" spans="27:29" x14ac:dyDescent="0.25">
      <c r="AA60401"/>
      <c r="AB60401"/>
      <c r="AC60401"/>
    </row>
    <row r="60402" spans="27:29" x14ac:dyDescent="0.25">
      <c r="AA60402"/>
      <c r="AB60402"/>
      <c r="AC60402"/>
    </row>
    <row r="60403" spans="27:29" x14ac:dyDescent="0.25">
      <c r="AA60403"/>
      <c r="AB60403"/>
      <c r="AC60403"/>
    </row>
    <row r="60404" spans="27:29" x14ac:dyDescent="0.25">
      <c r="AA60404"/>
      <c r="AB60404"/>
      <c r="AC60404"/>
    </row>
    <row r="60405" spans="27:29" x14ac:dyDescent="0.25">
      <c r="AA60405"/>
      <c r="AB60405"/>
      <c r="AC60405"/>
    </row>
    <row r="60406" spans="27:29" x14ac:dyDescent="0.25">
      <c r="AA60406"/>
      <c r="AB60406"/>
      <c r="AC60406"/>
    </row>
    <row r="60407" spans="27:29" x14ac:dyDescent="0.25">
      <c r="AA60407"/>
      <c r="AB60407"/>
      <c r="AC60407"/>
    </row>
    <row r="60408" spans="27:29" x14ac:dyDescent="0.25">
      <c r="AA60408"/>
      <c r="AB60408"/>
      <c r="AC60408"/>
    </row>
    <row r="60409" spans="27:29" x14ac:dyDescent="0.25">
      <c r="AA60409"/>
      <c r="AB60409"/>
      <c r="AC60409"/>
    </row>
    <row r="60410" spans="27:29" x14ac:dyDescent="0.25">
      <c r="AA60410"/>
      <c r="AB60410"/>
      <c r="AC60410"/>
    </row>
    <row r="60411" spans="27:29" x14ac:dyDescent="0.25">
      <c r="AA60411"/>
      <c r="AB60411"/>
      <c r="AC60411"/>
    </row>
    <row r="60412" spans="27:29" x14ac:dyDescent="0.25">
      <c r="AA60412"/>
      <c r="AB60412"/>
      <c r="AC60412"/>
    </row>
    <row r="60413" spans="27:29" x14ac:dyDescent="0.25">
      <c r="AA60413"/>
      <c r="AB60413"/>
      <c r="AC60413"/>
    </row>
    <row r="60414" spans="27:29" x14ac:dyDescent="0.25">
      <c r="AA60414"/>
      <c r="AB60414"/>
      <c r="AC60414"/>
    </row>
    <row r="60415" spans="27:29" x14ac:dyDescent="0.25">
      <c r="AA60415"/>
      <c r="AB60415"/>
      <c r="AC60415"/>
    </row>
    <row r="60416" spans="27:29" x14ac:dyDescent="0.25">
      <c r="AA60416"/>
      <c r="AB60416"/>
      <c r="AC60416"/>
    </row>
    <row r="60417" spans="27:29" x14ac:dyDescent="0.25">
      <c r="AA60417"/>
      <c r="AB60417"/>
      <c r="AC60417"/>
    </row>
    <row r="60418" spans="27:29" x14ac:dyDescent="0.25">
      <c r="AA60418"/>
      <c r="AB60418"/>
      <c r="AC60418"/>
    </row>
    <row r="60419" spans="27:29" x14ac:dyDescent="0.25">
      <c r="AA60419"/>
      <c r="AB60419"/>
      <c r="AC60419"/>
    </row>
    <row r="60420" spans="27:29" x14ac:dyDescent="0.25">
      <c r="AA60420"/>
      <c r="AB60420"/>
      <c r="AC60420"/>
    </row>
    <row r="60421" spans="27:29" x14ac:dyDescent="0.25">
      <c r="AA60421"/>
      <c r="AB60421"/>
      <c r="AC60421"/>
    </row>
    <row r="60422" spans="27:29" x14ac:dyDescent="0.25">
      <c r="AA60422"/>
      <c r="AB60422"/>
      <c r="AC60422"/>
    </row>
    <row r="60423" spans="27:29" x14ac:dyDescent="0.25">
      <c r="AA60423"/>
      <c r="AB60423"/>
      <c r="AC60423"/>
    </row>
    <row r="60424" spans="27:29" x14ac:dyDescent="0.25">
      <c r="AA60424"/>
      <c r="AB60424"/>
      <c r="AC60424"/>
    </row>
    <row r="60425" spans="27:29" x14ac:dyDescent="0.25">
      <c r="AA60425"/>
      <c r="AB60425"/>
      <c r="AC60425"/>
    </row>
    <row r="60426" spans="27:29" x14ac:dyDescent="0.25">
      <c r="AA60426"/>
      <c r="AB60426"/>
      <c r="AC60426"/>
    </row>
    <row r="60427" spans="27:29" x14ac:dyDescent="0.25">
      <c r="AA60427"/>
      <c r="AB60427"/>
      <c r="AC60427"/>
    </row>
    <row r="60428" spans="27:29" x14ac:dyDescent="0.25">
      <c r="AA60428"/>
      <c r="AB60428"/>
      <c r="AC60428"/>
    </row>
    <row r="60429" spans="27:29" x14ac:dyDescent="0.25">
      <c r="AA60429"/>
      <c r="AB60429"/>
      <c r="AC60429"/>
    </row>
    <row r="60430" spans="27:29" x14ac:dyDescent="0.25">
      <c r="AA60430"/>
      <c r="AB60430"/>
      <c r="AC60430"/>
    </row>
    <row r="60431" spans="27:29" x14ac:dyDescent="0.25">
      <c r="AA60431"/>
      <c r="AB60431"/>
      <c r="AC60431"/>
    </row>
    <row r="60432" spans="27:29" x14ac:dyDescent="0.25">
      <c r="AA60432"/>
      <c r="AB60432"/>
      <c r="AC60432"/>
    </row>
    <row r="60433" spans="27:29" x14ac:dyDescent="0.25">
      <c r="AA60433"/>
      <c r="AB60433"/>
      <c r="AC60433"/>
    </row>
    <row r="60434" spans="27:29" x14ac:dyDescent="0.25">
      <c r="AA60434"/>
      <c r="AB60434"/>
      <c r="AC60434"/>
    </row>
    <row r="60435" spans="27:29" x14ac:dyDescent="0.25">
      <c r="AA60435"/>
      <c r="AB60435"/>
      <c r="AC60435"/>
    </row>
    <row r="60436" spans="27:29" x14ac:dyDescent="0.25">
      <c r="AA60436"/>
      <c r="AB60436"/>
      <c r="AC60436"/>
    </row>
    <row r="60437" spans="27:29" x14ac:dyDescent="0.25">
      <c r="AA60437"/>
      <c r="AB60437"/>
      <c r="AC60437"/>
    </row>
    <row r="60438" spans="27:29" x14ac:dyDescent="0.25">
      <c r="AA60438"/>
      <c r="AB60438"/>
      <c r="AC60438"/>
    </row>
    <row r="60439" spans="27:29" x14ac:dyDescent="0.25">
      <c r="AA60439"/>
      <c r="AB60439"/>
      <c r="AC60439"/>
    </row>
    <row r="60440" spans="27:29" x14ac:dyDescent="0.25">
      <c r="AA60440"/>
      <c r="AB60440"/>
      <c r="AC60440"/>
    </row>
    <row r="60441" spans="27:29" x14ac:dyDescent="0.25">
      <c r="AA60441"/>
      <c r="AB60441"/>
      <c r="AC60441"/>
    </row>
    <row r="60442" spans="27:29" x14ac:dyDescent="0.25">
      <c r="AA60442"/>
      <c r="AB60442"/>
      <c r="AC60442"/>
    </row>
    <row r="60443" spans="27:29" x14ac:dyDescent="0.25">
      <c r="AA60443"/>
      <c r="AB60443"/>
      <c r="AC60443"/>
    </row>
    <row r="60444" spans="27:29" x14ac:dyDescent="0.25">
      <c r="AA60444"/>
      <c r="AB60444"/>
      <c r="AC60444"/>
    </row>
    <row r="60445" spans="27:29" x14ac:dyDescent="0.25">
      <c r="AA60445"/>
      <c r="AB60445"/>
      <c r="AC60445"/>
    </row>
    <row r="60446" spans="27:29" x14ac:dyDescent="0.25">
      <c r="AA60446"/>
      <c r="AB60446"/>
      <c r="AC60446"/>
    </row>
    <row r="60447" spans="27:29" x14ac:dyDescent="0.25">
      <c r="AA60447"/>
      <c r="AB60447"/>
      <c r="AC60447"/>
    </row>
    <row r="60448" spans="27:29" x14ac:dyDescent="0.25">
      <c r="AA60448"/>
      <c r="AB60448"/>
      <c r="AC60448"/>
    </row>
    <row r="60449" spans="27:29" x14ac:dyDescent="0.25">
      <c r="AA60449"/>
      <c r="AB60449"/>
      <c r="AC60449"/>
    </row>
    <row r="60450" spans="27:29" x14ac:dyDescent="0.25">
      <c r="AA60450"/>
      <c r="AB60450"/>
      <c r="AC60450"/>
    </row>
    <row r="60451" spans="27:29" x14ac:dyDescent="0.25">
      <c r="AA60451"/>
      <c r="AB60451"/>
      <c r="AC60451"/>
    </row>
    <row r="60452" spans="27:29" x14ac:dyDescent="0.25">
      <c r="AA60452"/>
      <c r="AB60452"/>
      <c r="AC60452"/>
    </row>
    <row r="60453" spans="27:29" x14ac:dyDescent="0.25">
      <c r="AA60453"/>
      <c r="AB60453"/>
      <c r="AC60453"/>
    </row>
    <row r="60454" spans="27:29" x14ac:dyDescent="0.25">
      <c r="AA60454"/>
      <c r="AB60454"/>
      <c r="AC60454"/>
    </row>
    <row r="60455" spans="27:29" x14ac:dyDescent="0.25">
      <c r="AA60455"/>
      <c r="AB60455"/>
      <c r="AC60455"/>
    </row>
    <row r="60456" spans="27:29" x14ac:dyDescent="0.25">
      <c r="AA60456"/>
      <c r="AB60456"/>
      <c r="AC60456"/>
    </row>
    <row r="60457" spans="27:29" x14ac:dyDescent="0.25">
      <c r="AA60457"/>
      <c r="AB60457"/>
      <c r="AC60457"/>
    </row>
    <row r="60458" spans="27:29" x14ac:dyDescent="0.25">
      <c r="AA60458"/>
      <c r="AB60458"/>
      <c r="AC60458"/>
    </row>
    <row r="60459" spans="27:29" x14ac:dyDescent="0.25">
      <c r="AA60459"/>
      <c r="AB60459"/>
      <c r="AC60459"/>
    </row>
    <row r="60460" spans="27:29" x14ac:dyDescent="0.25">
      <c r="AA60460"/>
      <c r="AB60460"/>
      <c r="AC60460"/>
    </row>
    <row r="60461" spans="27:29" x14ac:dyDescent="0.25">
      <c r="AA60461"/>
      <c r="AB60461"/>
      <c r="AC60461"/>
    </row>
    <row r="60462" spans="27:29" x14ac:dyDescent="0.25">
      <c r="AA60462"/>
      <c r="AB60462"/>
      <c r="AC60462"/>
    </row>
    <row r="60463" spans="27:29" x14ac:dyDescent="0.25">
      <c r="AA60463"/>
      <c r="AB60463"/>
      <c r="AC60463"/>
    </row>
    <row r="60464" spans="27:29" x14ac:dyDescent="0.25">
      <c r="AA60464"/>
      <c r="AB60464"/>
      <c r="AC60464"/>
    </row>
    <row r="60465" spans="27:29" x14ac:dyDescent="0.25">
      <c r="AA60465"/>
      <c r="AB60465"/>
      <c r="AC60465"/>
    </row>
    <row r="60466" spans="27:29" x14ac:dyDescent="0.25">
      <c r="AA60466"/>
      <c r="AB60466"/>
      <c r="AC60466"/>
    </row>
    <row r="60467" spans="27:29" x14ac:dyDescent="0.25">
      <c r="AA60467"/>
      <c r="AB60467"/>
      <c r="AC60467"/>
    </row>
    <row r="60468" spans="27:29" x14ac:dyDescent="0.25">
      <c r="AA60468"/>
      <c r="AB60468"/>
      <c r="AC60468"/>
    </row>
    <row r="60469" spans="27:29" x14ac:dyDescent="0.25">
      <c r="AA60469"/>
      <c r="AB60469"/>
      <c r="AC60469"/>
    </row>
    <row r="60470" spans="27:29" x14ac:dyDescent="0.25">
      <c r="AA60470"/>
      <c r="AB60470"/>
      <c r="AC60470"/>
    </row>
    <row r="60471" spans="27:29" x14ac:dyDescent="0.25">
      <c r="AA60471"/>
      <c r="AB60471"/>
      <c r="AC60471"/>
    </row>
    <row r="60472" spans="27:29" x14ac:dyDescent="0.25">
      <c r="AA60472"/>
      <c r="AB60472"/>
      <c r="AC60472"/>
    </row>
    <row r="60473" spans="27:29" x14ac:dyDescent="0.25">
      <c r="AA60473"/>
      <c r="AB60473"/>
      <c r="AC60473"/>
    </row>
    <row r="60474" spans="27:29" x14ac:dyDescent="0.25">
      <c r="AA60474"/>
      <c r="AB60474"/>
      <c r="AC60474"/>
    </row>
    <row r="60475" spans="27:29" x14ac:dyDescent="0.25">
      <c r="AA60475"/>
      <c r="AB60475"/>
      <c r="AC60475"/>
    </row>
    <row r="60476" spans="27:29" x14ac:dyDescent="0.25">
      <c r="AA60476"/>
      <c r="AB60476"/>
      <c r="AC60476"/>
    </row>
    <row r="60477" spans="27:29" x14ac:dyDescent="0.25">
      <c r="AA60477"/>
      <c r="AB60477"/>
      <c r="AC60477"/>
    </row>
    <row r="60478" spans="27:29" x14ac:dyDescent="0.25">
      <c r="AA60478"/>
      <c r="AB60478"/>
      <c r="AC60478"/>
    </row>
    <row r="60479" spans="27:29" x14ac:dyDescent="0.25">
      <c r="AA60479"/>
      <c r="AB60479"/>
      <c r="AC60479"/>
    </row>
    <row r="60480" spans="27:29" x14ac:dyDescent="0.25">
      <c r="AA60480"/>
      <c r="AB60480"/>
      <c r="AC60480"/>
    </row>
    <row r="60481" spans="27:29" x14ac:dyDescent="0.25">
      <c r="AA60481"/>
      <c r="AB60481"/>
      <c r="AC60481"/>
    </row>
    <row r="60482" spans="27:29" x14ac:dyDescent="0.25">
      <c r="AA60482"/>
      <c r="AB60482"/>
      <c r="AC60482"/>
    </row>
    <row r="60483" spans="27:29" x14ac:dyDescent="0.25">
      <c r="AA60483"/>
      <c r="AB60483"/>
      <c r="AC60483"/>
    </row>
    <row r="60484" spans="27:29" x14ac:dyDescent="0.25">
      <c r="AA60484"/>
      <c r="AB60484"/>
      <c r="AC60484"/>
    </row>
    <row r="60485" spans="27:29" x14ac:dyDescent="0.25">
      <c r="AA60485"/>
      <c r="AB60485"/>
      <c r="AC60485"/>
    </row>
    <row r="60486" spans="27:29" x14ac:dyDescent="0.25">
      <c r="AA60486"/>
      <c r="AB60486"/>
      <c r="AC60486"/>
    </row>
    <row r="60487" spans="27:29" x14ac:dyDescent="0.25">
      <c r="AA60487"/>
      <c r="AB60487"/>
      <c r="AC60487"/>
    </row>
    <row r="60488" spans="27:29" x14ac:dyDescent="0.25">
      <c r="AA60488"/>
      <c r="AB60488"/>
      <c r="AC60488"/>
    </row>
    <row r="60489" spans="27:29" x14ac:dyDescent="0.25">
      <c r="AA60489"/>
      <c r="AB60489"/>
      <c r="AC60489"/>
    </row>
    <row r="60490" spans="27:29" x14ac:dyDescent="0.25">
      <c r="AA60490"/>
      <c r="AB60490"/>
      <c r="AC60490"/>
    </row>
    <row r="60491" spans="27:29" x14ac:dyDescent="0.25">
      <c r="AA60491"/>
      <c r="AB60491"/>
      <c r="AC60491"/>
    </row>
    <row r="60492" spans="27:29" x14ac:dyDescent="0.25">
      <c r="AA60492"/>
      <c r="AB60492"/>
      <c r="AC60492"/>
    </row>
    <row r="60493" spans="27:29" x14ac:dyDescent="0.25">
      <c r="AA60493"/>
      <c r="AB60493"/>
      <c r="AC60493"/>
    </row>
    <row r="60494" spans="27:29" x14ac:dyDescent="0.25">
      <c r="AA60494"/>
      <c r="AB60494"/>
      <c r="AC60494"/>
    </row>
    <row r="60495" spans="27:29" x14ac:dyDescent="0.25">
      <c r="AA60495"/>
      <c r="AB60495"/>
      <c r="AC60495"/>
    </row>
    <row r="60496" spans="27:29" x14ac:dyDescent="0.25">
      <c r="AA60496"/>
      <c r="AB60496"/>
      <c r="AC60496"/>
    </row>
    <row r="60497" spans="27:29" x14ac:dyDescent="0.25">
      <c r="AA60497"/>
      <c r="AB60497"/>
      <c r="AC60497"/>
    </row>
    <row r="60498" spans="27:29" x14ac:dyDescent="0.25">
      <c r="AA60498"/>
      <c r="AB60498"/>
      <c r="AC60498"/>
    </row>
    <row r="60499" spans="27:29" x14ac:dyDescent="0.25">
      <c r="AA60499"/>
      <c r="AB60499"/>
      <c r="AC60499"/>
    </row>
    <row r="60500" spans="27:29" x14ac:dyDescent="0.25">
      <c r="AA60500"/>
      <c r="AB60500"/>
      <c r="AC60500"/>
    </row>
    <row r="60501" spans="27:29" x14ac:dyDescent="0.25">
      <c r="AA60501"/>
      <c r="AB60501"/>
      <c r="AC60501"/>
    </row>
    <row r="60502" spans="27:29" x14ac:dyDescent="0.25">
      <c r="AA60502"/>
      <c r="AB60502"/>
      <c r="AC60502"/>
    </row>
    <row r="60503" spans="27:29" x14ac:dyDescent="0.25">
      <c r="AA60503"/>
      <c r="AB60503"/>
      <c r="AC60503"/>
    </row>
    <row r="60504" spans="27:29" x14ac:dyDescent="0.25">
      <c r="AA60504"/>
      <c r="AB60504"/>
      <c r="AC60504"/>
    </row>
    <row r="60505" spans="27:29" x14ac:dyDescent="0.25">
      <c r="AA60505"/>
      <c r="AB60505"/>
      <c r="AC60505"/>
    </row>
    <row r="60506" spans="27:29" x14ac:dyDescent="0.25">
      <c r="AA60506"/>
      <c r="AB60506"/>
      <c r="AC60506"/>
    </row>
    <row r="60507" spans="27:29" x14ac:dyDescent="0.25">
      <c r="AA60507"/>
      <c r="AB60507"/>
      <c r="AC60507"/>
    </row>
    <row r="60508" spans="27:29" x14ac:dyDescent="0.25">
      <c r="AA60508"/>
      <c r="AB60508"/>
      <c r="AC60508"/>
    </row>
    <row r="60509" spans="27:29" x14ac:dyDescent="0.25">
      <c r="AA60509"/>
      <c r="AB60509"/>
      <c r="AC60509"/>
    </row>
    <row r="60510" spans="27:29" x14ac:dyDescent="0.25">
      <c r="AA60510"/>
      <c r="AB60510"/>
      <c r="AC60510"/>
    </row>
    <row r="60511" spans="27:29" x14ac:dyDescent="0.25">
      <c r="AA60511"/>
      <c r="AB60511"/>
      <c r="AC60511"/>
    </row>
    <row r="60512" spans="27:29" x14ac:dyDescent="0.25">
      <c r="AA60512"/>
      <c r="AB60512"/>
      <c r="AC60512"/>
    </row>
    <row r="60513" spans="27:29" x14ac:dyDescent="0.25">
      <c r="AA60513"/>
      <c r="AB60513"/>
      <c r="AC60513"/>
    </row>
    <row r="60514" spans="27:29" x14ac:dyDescent="0.25">
      <c r="AA60514"/>
      <c r="AB60514"/>
      <c r="AC60514"/>
    </row>
    <row r="60515" spans="27:29" x14ac:dyDescent="0.25">
      <c r="AA60515"/>
      <c r="AB60515"/>
      <c r="AC60515"/>
    </row>
    <row r="60516" spans="27:29" x14ac:dyDescent="0.25">
      <c r="AA60516"/>
      <c r="AB60516"/>
      <c r="AC60516"/>
    </row>
    <row r="60517" spans="27:29" x14ac:dyDescent="0.25">
      <c r="AA60517"/>
      <c r="AB60517"/>
      <c r="AC60517"/>
    </row>
    <row r="60518" spans="27:29" x14ac:dyDescent="0.25">
      <c r="AA60518"/>
      <c r="AB60518"/>
      <c r="AC60518"/>
    </row>
    <row r="60519" spans="27:29" x14ac:dyDescent="0.25">
      <c r="AA60519"/>
      <c r="AB60519"/>
      <c r="AC60519"/>
    </row>
    <row r="60520" spans="27:29" x14ac:dyDescent="0.25">
      <c r="AA60520"/>
      <c r="AB60520"/>
      <c r="AC60520"/>
    </row>
    <row r="60521" spans="27:29" x14ac:dyDescent="0.25">
      <c r="AA60521"/>
      <c r="AB60521"/>
      <c r="AC60521"/>
    </row>
    <row r="60522" spans="27:29" x14ac:dyDescent="0.25">
      <c r="AA60522"/>
      <c r="AB60522"/>
      <c r="AC60522"/>
    </row>
    <row r="60523" spans="27:29" x14ac:dyDescent="0.25">
      <c r="AA60523"/>
      <c r="AB60523"/>
      <c r="AC60523"/>
    </row>
    <row r="60524" spans="27:29" x14ac:dyDescent="0.25">
      <c r="AA60524"/>
      <c r="AB60524"/>
      <c r="AC60524"/>
    </row>
    <row r="60525" spans="27:29" x14ac:dyDescent="0.25">
      <c r="AA60525"/>
      <c r="AB60525"/>
      <c r="AC60525"/>
    </row>
    <row r="60526" spans="27:29" x14ac:dyDescent="0.25">
      <c r="AA60526"/>
      <c r="AB60526"/>
      <c r="AC60526"/>
    </row>
    <row r="60527" spans="27:29" x14ac:dyDescent="0.25">
      <c r="AA60527"/>
      <c r="AB60527"/>
      <c r="AC60527"/>
    </row>
    <row r="60528" spans="27:29" x14ac:dyDescent="0.25">
      <c r="AA60528"/>
      <c r="AB60528"/>
      <c r="AC60528"/>
    </row>
    <row r="60529" spans="27:29" x14ac:dyDescent="0.25">
      <c r="AA60529"/>
      <c r="AB60529"/>
      <c r="AC60529"/>
    </row>
    <row r="60530" spans="27:29" x14ac:dyDescent="0.25">
      <c r="AA60530"/>
      <c r="AB60530"/>
      <c r="AC60530"/>
    </row>
    <row r="60531" spans="27:29" x14ac:dyDescent="0.25">
      <c r="AA60531"/>
      <c r="AB60531"/>
      <c r="AC60531"/>
    </row>
    <row r="60532" spans="27:29" x14ac:dyDescent="0.25">
      <c r="AA60532"/>
      <c r="AB60532"/>
      <c r="AC60532"/>
    </row>
    <row r="60533" spans="27:29" x14ac:dyDescent="0.25">
      <c r="AA60533"/>
      <c r="AB60533"/>
      <c r="AC60533"/>
    </row>
    <row r="60534" spans="27:29" x14ac:dyDescent="0.25">
      <c r="AA60534"/>
      <c r="AB60534"/>
      <c r="AC60534"/>
    </row>
    <row r="60535" spans="27:29" x14ac:dyDescent="0.25">
      <c r="AA60535"/>
      <c r="AB60535"/>
      <c r="AC60535"/>
    </row>
    <row r="60536" spans="27:29" x14ac:dyDescent="0.25">
      <c r="AA60536"/>
      <c r="AB60536"/>
      <c r="AC60536"/>
    </row>
    <row r="60537" spans="27:29" x14ac:dyDescent="0.25">
      <c r="AA60537"/>
      <c r="AB60537"/>
      <c r="AC60537"/>
    </row>
    <row r="60538" spans="27:29" x14ac:dyDescent="0.25">
      <c r="AA60538"/>
      <c r="AB60538"/>
      <c r="AC60538"/>
    </row>
    <row r="60539" spans="27:29" x14ac:dyDescent="0.25">
      <c r="AA60539"/>
      <c r="AB60539"/>
      <c r="AC60539"/>
    </row>
    <row r="60540" spans="27:29" x14ac:dyDescent="0.25">
      <c r="AA60540"/>
      <c r="AB60540"/>
      <c r="AC60540"/>
    </row>
    <row r="60541" spans="27:29" x14ac:dyDescent="0.25">
      <c r="AA60541"/>
      <c r="AB60541"/>
      <c r="AC60541"/>
    </row>
    <row r="60542" spans="27:29" x14ac:dyDescent="0.25">
      <c r="AA60542"/>
      <c r="AB60542"/>
      <c r="AC60542"/>
    </row>
    <row r="60543" spans="27:29" x14ac:dyDescent="0.25">
      <c r="AA60543"/>
      <c r="AB60543"/>
      <c r="AC60543"/>
    </row>
    <row r="60544" spans="27:29" x14ac:dyDescent="0.25">
      <c r="AA60544"/>
      <c r="AB60544"/>
      <c r="AC60544"/>
    </row>
    <row r="60545" spans="27:29" x14ac:dyDescent="0.25">
      <c r="AA60545"/>
      <c r="AB60545"/>
      <c r="AC60545"/>
    </row>
    <row r="60546" spans="27:29" x14ac:dyDescent="0.25">
      <c r="AA60546"/>
      <c r="AB60546"/>
      <c r="AC60546"/>
    </row>
    <row r="60547" spans="27:29" x14ac:dyDescent="0.25">
      <c r="AA60547"/>
      <c r="AB60547"/>
      <c r="AC60547"/>
    </row>
    <row r="60548" spans="27:29" x14ac:dyDescent="0.25">
      <c r="AA60548"/>
      <c r="AB60548"/>
      <c r="AC60548"/>
    </row>
    <row r="60549" spans="27:29" x14ac:dyDescent="0.25">
      <c r="AA60549"/>
      <c r="AB60549"/>
      <c r="AC60549"/>
    </row>
    <row r="60550" spans="27:29" x14ac:dyDescent="0.25">
      <c r="AA60550"/>
      <c r="AB60550"/>
      <c r="AC60550"/>
    </row>
    <row r="60551" spans="27:29" x14ac:dyDescent="0.25">
      <c r="AA60551"/>
      <c r="AB60551"/>
      <c r="AC60551"/>
    </row>
    <row r="60552" spans="27:29" x14ac:dyDescent="0.25">
      <c r="AA60552"/>
      <c r="AB60552"/>
      <c r="AC60552"/>
    </row>
    <row r="60553" spans="27:29" x14ac:dyDescent="0.25">
      <c r="AA60553"/>
      <c r="AB60553"/>
      <c r="AC60553"/>
    </row>
    <row r="60554" spans="27:29" x14ac:dyDescent="0.25">
      <c r="AA60554"/>
      <c r="AB60554"/>
      <c r="AC60554"/>
    </row>
    <row r="60555" spans="27:29" x14ac:dyDescent="0.25">
      <c r="AA60555"/>
      <c r="AB60555"/>
      <c r="AC60555"/>
    </row>
    <row r="60556" spans="27:29" x14ac:dyDescent="0.25">
      <c r="AA60556"/>
      <c r="AB60556"/>
      <c r="AC60556"/>
    </row>
    <row r="60557" spans="27:29" x14ac:dyDescent="0.25">
      <c r="AA60557"/>
      <c r="AB60557"/>
      <c r="AC60557"/>
    </row>
    <row r="60558" spans="27:29" x14ac:dyDescent="0.25">
      <c r="AA60558"/>
      <c r="AB60558"/>
      <c r="AC60558"/>
    </row>
    <row r="60559" spans="27:29" x14ac:dyDescent="0.25">
      <c r="AA60559"/>
      <c r="AB60559"/>
      <c r="AC60559"/>
    </row>
    <row r="60560" spans="27:29" x14ac:dyDescent="0.25">
      <c r="AA60560"/>
      <c r="AB60560"/>
      <c r="AC60560"/>
    </row>
    <row r="60561" spans="27:29" x14ac:dyDescent="0.25">
      <c r="AA60561"/>
      <c r="AB60561"/>
      <c r="AC60561"/>
    </row>
    <row r="60562" spans="27:29" x14ac:dyDescent="0.25">
      <c r="AA60562"/>
      <c r="AB60562"/>
      <c r="AC60562"/>
    </row>
    <row r="60563" spans="27:29" x14ac:dyDescent="0.25">
      <c r="AA60563"/>
      <c r="AB60563"/>
      <c r="AC60563"/>
    </row>
    <row r="60564" spans="27:29" x14ac:dyDescent="0.25">
      <c r="AA60564"/>
      <c r="AB60564"/>
      <c r="AC60564"/>
    </row>
    <row r="60565" spans="27:29" x14ac:dyDescent="0.25">
      <c r="AA60565"/>
      <c r="AB60565"/>
      <c r="AC60565"/>
    </row>
    <row r="60566" spans="27:29" x14ac:dyDescent="0.25">
      <c r="AA60566"/>
      <c r="AB60566"/>
      <c r="AC60566"/>
    </row>
    <row r="60567" spans="27:29" x14ac:dyDescent="0.25">
      <c r="AA60567"/>
      <c r="AB60567"/>
      <c r="AC60567"/>
    </row>
    <row r="60568" spans="27:29" x14ac:dyDescent="0.25">
      <c r="AA60568"/>
      <c r="AB60568"/>
      <c r="AC60568"/>
    </row>
    <row r="60569" spans="27:29" x14ac:dyDescent="0.25">
      <c r="AA60569"/>
      <c r="AB60569"/>
      <c r="AC60569"/>
    </row>
    <row r="60570" spans="27:29" x14ac:dyDescent="0.25">
      <c r="AA60570"/>
      <c r="AB60570"/>
      <c r="AC60570"/>
    </row>
    <row r="60571" spans="27:29" x14ac:dyDescent="0.25">
      <c r="AA60571"/>
      <c r="AB60571"/>
      <c r="AC60571"/>
    </row>
    <row r="60572" spans="27:29" x14ac:dyDescent="0.25">
      <c r="AA60572"/>
      <c r="AB60572"/>
      <c r="AC60572"/>
    </row>
    <row r="60573" spans="27:29" x14ac:dyDescent="0.25">
      <c r="AA60573"/>
      <c r="AB60573"/>
      <c r="AC60573"/>
    </row>
    <row r="60574" spans="27:29" x14ac:dyDescent="0.25">
      <c r="AA60574"/>
      <c r="AB60574"/>
      <c r="AC60574"/>
    </row>
    <row r="60575" spans="27:29" x14ac:dyDescent="0.25">
      <c r="AA60575"/>
      <c r="AB60575"/>
      <c r="AC60575"/>
    </row>
    <row r="60576" spans="27:29" x14ac:dyDescent="0.25">
      <c r="AA60576"/>
      <c r="AB60576"/>
      <c r="AC60576"/>
    </row>
    <row r="60577" spans="27:29" x14ac:dyDescent="0.25">
      <c r="AA60577"/>
      <c r="AB60577"/>
      <c r="AC60577"/>
    </row>
    <row r="60578" spans="27:29" x14ac:dyDescent="0.25">
      <c r="AA60578"/>
      <c r="AB60578"/>
      <c r="AC60578"/>
    </row>
    <row r="60579" spans="27:29" x14ac:dyDescent="0.25">
      <c r="AA60579"/>
      <c r="AB60579"/>
      <c r="AC60579"/>
    </row>
    <row r="60580" spans="27:29" x14ac:dyDescent="0.25">
      <c r="AA60580"/>
      <c r="AB60580"/>
      <c r="AC60580"/>
    </row>
    <row r="60581" spans="27:29" x14ac:dyDescent="0.25">
      <c r="AA60581"/>
      <c r="AB60581"/>
      <c r="AC60581"/>
    </row>
    <row r="60582" spans="27:29" x14ac:dyDescent="0.25">
      <c r="AA60582"/>
      <c r="AB60582"/>
      <c r="AC60582"/>
    </row>
    <row r="60583" spans="27:29" x14ac:dyDescent="0.25">
      <c r="AA60583"/>
      <c r="AB60583"/>
      <c r="AC60583"/>
    </row>
    <row r="60584" spans="27:29" x14ac:dyDescent="0.25">
      <c r="AA60584"/>
      <c r="AB60584"/>
      <c r="AC60584"/>
    </row>
    <row r="60585" spans="27:29" x14ac:dyDescent="0.25">
      <c r="AA60585"/>
      <c r="AB60585"/>
      <c r="AC60585"/>
    </row>
    <row r="60586" spans="27:29" x14ac:dyDescent="0.25">
      <c r="AA60586"/>
      <c r="AB60586"/>
      <c r="AC60586"/>
    </row>
    <row r="60587" spans="27:29" x14ac:dyDescent="0.25">
      <c r="AA60587"/>
      <c r="AB60587"/>
      <c r="AC60587"/>
    </row>
    <row r="60588" spans="27:29" x14ac:dyDescent="0.25">
      <c r="AA60588"/>
      <c r="AB60588"/>
      <c r="AC60588"/>
    </row>
    <row r="60589" spans="27:29" x14ac:dyDescent="0.25">
      <c r="AA60589"/>
      <c r="AB60589"/>
      <c r="AC60589"/>
    </row>
    <row r="60590" spans="27:29" x14ac:dyDescent="0.25">
      <c r="AA60590"/>
      <c r="AB60590"/>
      <c r="AC60590"/>
    </row>
    <row r="60591" spans="27:29" x14ac:dyDescent="0.25">
      <c r="AA60591"/>
      <c r="AB60591"/>
      <c r="AC60591"/>
    </row>
    <row r="60592" spans="27:29" x14ac:dyDescent="0.25">
      <c r="AA60592"/>
      <c r="AB60592"/>
      <c r="AC60592"/>
    </row>
    <row r="60593" spans="27:29" x14ac:dyDescent="0.25">
      <c r="AA60593"/>
      <c r="AB60593"/>
      <c r="AC60593"/>
    </row>
    <row r="60594" spans="27:29" x14ac:dyDescent="0.25">
      <c r="AA60594"/>
      <c r="AB60594"/>
      <c r="AC60594"/>
    </row>
    <row r="60595" spans="27:29" x14ac:dyDescent="0.25">
      <c r="AA60595"/>
      <c r="AB60595"/>
      <c r="AC60595"/>
    </row>
    <row r="60596" spans="27:29" x14ac:dyDescent="0.25">
      <c r="AA60596"/>
      <c r="AB60596"/>
      <c r="AC60596"/>
    </row>
    <row r="60597" spans="27:29" x14ac:dyDescent="0.25">
      <c r="AA60597"/>
      <c r="AB60597"/>
      <c r="AC60597"/>
    </row>
    <row r="60598" spans="27:29" x14ac:dyDescent="0.25">
      <c r="AA60598"/>
      <c r="AB60598"/>
      <c r="AC60598"/>
    </row>
    <row r="60599" spans="27:29" x14ac:dyDescent="0.25">
      <c r="AA60599"/>
      <c r="AB60599"/>
      <c r="AC60599"/>
    </row>
    <row r="60600" spans="27:29" x14ac:dyDescent="0.25">
      <c r="AA60600"/>
      <c r="AB60600"/>
      <c r="AC60600"/>
    </row>
    <row r="60601" spans="27:29" x14ac:dyDescent="0.25">
      <c r="AA60601"/>
      <c r="AB60601"/>
      <c r="AC60601"/>
    </row>
    <row r="60602" spans="27:29" x14ac:dyDescent="0.25">
      <c r="AA60602"/>
      <c r="AB60602"/>
      <c r="AC60602"/>
    </row>
    <row r="60603" spans="27:29" x14ac:dyDescent="0.25">
      <c r="AA60603"/>
      <c r="AB60603"/>
      <c r="AC60603"/>
    </row>
    <row r="60604" spans="27:29" x14ac:dyDescent="0.25">
      <c r="AA60604"/>
      <c r="AB60604"/>
      <c r="AC60604"/>
    </row>
    <row r="60605" spans="27:29" x14ac:dyDescent="0.25">
      <c r="AA60605"/>
      <c r="AB60605"/>
      <c r="AC60605"/>
    </row>
    <row r="60606" spans="27:29" x14ac:dyDescent="0.25">
      <c r="AA60606"/>
      <c r="AB60606"/>
      <c r="AC60606"/>
    </row>
    <row r="60607" spans="27:29" x14ac:dyDescent="0.25">
      <c r="AA60607"/>
      <c r="AB60607"/>
      <c r="AC60607"/>
    </row>
    <row r="60608" spans="27:29" x14ac:dyDescent="0.25">
      <c r="AA60608"/>
      <c r="AB60608"/>
      <c r="AC60608"/>
    </row>
    <row r="60609" spans="27:29" x14ac:dyDescent="0.25">
      <c r="AA60609"/>
      <c r="AB60609"/>
      <c r="AC60609"/>
    </row>
    <row r="60610" spans="27:29" x14ac:dyDescent="0.25">
      <c r="AA60610"/>
      <c r="AB60610"/>
      <c r="AC60610"/>
    </row>
    <row r="60611" spans="27:29" x14ac:dyDescent="0.25">
      <c r="AA60611"/>
      <c r="AB60611"/>
      <c r="AC60611"/>
    </row>
    <row r="60612" spans="27:29" x14ac:dyDescent="0.25">
      <c r="AA60612"/>
      <c r="AB60612"/>
      <c r="AC60612"/>
    </row>
    <row r="60613" spans="27:29" x14ac:dyDescent="0.25">
      <c r="AA60613"/>
      <c r="AB60613"/>
      <c r="AC60613"/>
    </row>
    <row r="60614" spans="27:29" x14ac:dyDescent="0.25">
      <c r="AA60614"/>
      <c r="AB60614"/>
      <c r="AC60614"/>
    </row>
    <row r="60615" spans="27:29" x14ac:dyDescent="0.25">
      <c r="AA60615"/>
      <c r="AB60615"/>
      <c r="AC60615"/>
    </row>
    <row r="60616" spans="27:29" x14ac:dyDescent="0.25">
      <c r="AA60616"/>
      <c r="AB60616"/>
      <c r="AC60616"/>
    </row>
    <row r="60617" spans="27:29" x14ac:dyDescent="0.25">
      <c r="AA60617"/>
      <c r="AB60617"/>
      <c r="AC60617"/>
    </row>
    <row r="60618" spans="27:29" x14ac:dyDescent="0.25">
      <c r="AA60618"/>
      <c r="AB60618"/>
      <c r="AC60618"/>
    </row>
    <row r="60619" spans="27:29" x14ac:dyDescent="0.25">
      <c r="AA60619"/>
      <c r="AB60619"/>
      <c r="AC60619"/>
    </row>
    <row r="60620" spans="27:29" x14ac:dyDescent="0.25">
      <c r="AA60620"/>
      <c r="AB60620"/>
      <c r="AC60620"/>
    </row>
    <row r="60621" spans="27:29" x14ac:dyDescent="0.25">
      <c r="AA60621"/>
      <c r="AB60621"/>
      <c r="AC60621"/>
    </row>
    <row r="60622" spans="27:29" x14ac:dyDescent="0.25">
      <c r="AA60622"/>
      <c r="AB60622"/>
      <c r="AC60622"/>
    </row>
    <row r="60623" spans="27:29" x14ac:dyDescent="0.25">
      <c r="AA60623"/>
      <c r="AB60623"/>
      <c r="AC60623"/>
    </row>
    <row r="60624" spans="27:29" x14ac:dyDescent="0.25">
      <c r="AA60624"/>
      <c r="AB60624"/>
      <c r="AC60624"/>
    </row>
    <row r="60625" spans="27:29" x14ac:dyDescent="0.25">
      <c r="AA60625"/>
      <c r="AB60625"/>
      <c r="AC60625"/>
    </row>
    <row r="60626" spans="27:29" x14ac:dyDescent="0.25">
      <c r="AA60626"/>
      <c r="AB60626"/>
      <c r="AC60626"/>
    </row>
    <row r="60627" spans="27:29" x14ac:dyDescent="0.25">
      <c r="AA60627"/>
      <c r="AB60627"/>
      <c r="AC60627"/>
    </row>
    <row r="60628" spans="27:29" x14ac:dyDescent="0.25">
      <c r="AA60628"/>
      <c r="AB60628"/>
      <c r="AC60628"/>
    </row>
    <row r="60629" spans="27:29" x14ac:dyDescent="0.25">
      <c r="AA60629"/>
      <c r="AB60629"/>
      <c r="AC60629"/>
    </row>
    <row r="60630" spans="27:29" x14ac:dyDescent="0.25">
      <c r="AA60630"/>
      <c r="AB60630"/>
      <c r="AC60630"/>
    </row>
    <row r="60631" spans="27:29" x14ac:dyDescent="0.25">
      <c r="AA60631"/>
      <c r="AB60631"/>
      <c r="AC60631"/>
    </row>
    <row r="60632" spans="27:29" x14ac:dyDescent="0.25">
      <c r="AA60632"/>
      <c r="AB60632"/>
      <c r="AC60632"/>
    </row>
    <row r="60633" spans="27:29" x14ac:dyDescent="0.25">
      <c r="AA60633"/>
      <c r="AB60633"/>
      <c r="AC60633"/>
    </row>
    <row r="60634" spans="27:29" x14ac:dyDescent="0.25">
      <c r="AA60634"/>
      <c r="AB60634"/>
      <c r="AC60634"/>
    </row>
    <row r="60635" spans="27:29" x14ac:dyDescent="0.25">
      <c r="AA60635"/>
      <c r="AB60635"/>
      <c r="AC60635"/>
    </row>
    <row r="60636" spans="27:29" x14ac:dyDescent="0.25">
      <c r="AA60636"/>
      <c r="AB60636"/>
      <c r="AC60636"/>
    </row>
    <row r="60637" spans="27:29" x14ac:dyDescent="0.25">
      <c r="AA60637"/>
      <c r="AB60637"/>
      <c r="AC60637"/>
    </row>
    <row r="60638" spans="27:29" x14ac:dyDescent="0.25">
      <c r="AA60638"/>
      <c r="AB60638"/>
      <c r="AC60638"/>
    </row>
    <row r="60639" spans="27:29" x14ac:dyDescent="0.25">
      <c r="AA60639"/>
      <c r="AB60639"/>
      <c r="AC60639"/>
    </row>
    <row r="60640" spans="27:29" x14ac:dyDescent="0.25">
      <c r="AA60640"/>
      <c r="AB60640"/>
      <c r="AC60640"/>
    </row>
    <row r="60641" spans="27:29" x14ac:dyDescent="0.25">
      <c r="AA60641"/>
      <c r="AB60641"/>
      <c r="AC60641"/>
    </row>
    <row r="60642" spans="27:29" x14ac:dyDescent="0.25">
      <c r="AA60642"/>
      <c r="AB60642"/>
      <c r="AC60642"/>
    </row>
    <row r="60643" spans="27:29" x14ac:dyDescent="0.25">
      <c r="AA60643"/>
      <c r="AB60643"/>
      <c r="AC60643"/>
    </row>
    <row r="60644" spans="27:29" x14ac:dyDescent="0.25">
      <c r="AA60644"/>
      <c r="AB60644"/>
      <c r="AC60644"/>
    </row>
    <row r="60645" spans="27:29" x14ac:dyDescent="0.25">
      <c r="AA60645"/>
      <c r="AB60645"/>
      <c r="AC60645"/>
    </row>
    <row r="60646" spans="27:29" x14ac:dyDescent="0.25">
      <c r="AA60646"/>
      <c r="AB60646"/>
      <c r="AC60646"/>
    </row>
    <row r="60647" spans="27:29" x14ac:dyDescent="0.25">
      <c r="AA60647"/>
      <c r="AB60647"/>
      <c r="AC60647"/>
    </row>
    <row r="60648" spans="27:29" x14ac:dyDescent="0.25">
      <c r="AA60648"/>
      <c r="AB60648"/>
      <c r="AC60648"/>
    </row>
    <row r="60649" spans="27:29" x14ac:dyDescent="0.25">
      <c r="AA60649"/>
      <c r="AB60649"/>
      <c r="AC60649"/>
    </row>
    <row r="60650" spans="27:29" x14ac:dyDescent="0.25">
      <c r="AA60650"/>
      <c r="AB60650"/>
      <c r="AC60650"/>
    </row>
    <row r="60651" spans="27:29" x14ac:dyDescent="0.25">
      <c r="AA60651"/>
      <c r="AB60651"/>
      <c r="AC60651"/>
    </row>
    <row r="60652" spans="27:29" x14ac:dyDescent="0.25">
      <c r="AA60652"/>
      <c r="AB60652"/>
      <c r="AC60652"/>
    </row>
    <row r="60653" spans="27:29" x14ac:dyDescent="0.25">
      <c r="AA60653"/>
      <c r="AB60653"/>
      <c r="AC60653"/>
    </row>
    <row r="60654" spans="27:29" x14ac:dyDescent="0.25">
      <c r="AA60654"/>
      <c r="AB60654"/>
      <c r="AC60654"/>
    </row>
    <row r="60655" spans="27:29" x14ac:dyDescent="0.25">
      <c r="AA60655"/>
      <c r="AB60655"/>
      <c r="AC60655"/>
    </row>
    <row r="60656" spans="27:29" x14ac:dyDescent="0.25">
      <c r="AA60656"/>
      <c r="AB60656"/>
      <c r="AC60656"/>
    </row>
    <row r="60657" spans="27:29" x14ac:dyDescent="0.25">
      <c r="AA60657"/>
      <c r="AB60657"/>
      <c r="AC60657"/>
    </row>
    <row r="60658" spans="27:29" x14ac:dyDescent="0.25">
      <c r="AA60658"/>
      <c r="AB60658"/>
      <c r="AC60658"/>
    </row>
    <row r="60659" spans="27:29" x14ac:dyDescent="0.25">
      <c r="AA60659"/>
      <c r="AB60659"/>
      <c r="AC60659"/>
    </row>
    <row r="60660" spans="27:29" x14ac:dyDescent="0.25">
      <c r="AA60660"/>
      <c r="AB60660"/>
      <c r="AC60660"/>
    </row>
    <row r="60661" spans="27:29" x14ac:dyDescent="0.25">
      <c r="AA60661"/>
      <c r="AB60661"/>
      <c r="AC60661"/>
    </row>
    <row r="60662" spans="27:29" x14ac:dyDescent="0.25">
      <c r="AA60662"/>
      <c r="AB60662"/>
      <c r="AC60662"/>
    </row>
    <row r="60663" spans="27:29" x14ac:dyDescent="0.25">
      <c r="AA60663"/>
      <c r="AB60663"/>
      <c r="AC60663"/>
    </row>
    <row r="60664" spans="27:29" x14ac:dyDescent="0.25">
      <c r="AA60664"/>
      <c r="AB60664"/>
      <c r="AC60664"/>
    </row>
    <row r="60665" spans="27:29" x14ac:dyDescent="0.25">
      <c r="AA60665"/>
      <c r="AB60665"/>
      <c r="AC60665"/>
    </row>
    <row r="60666" spans="27:29" x14ac:dyDescent="0.25">
      <c r="AA60666"/>
      <c r="AB60666"/>
      <c r="AC60666"/>
    </row>
    <row r="60667" spans="27:29" x14ac:dyDescent="0.25">
      <c r="AA60667"/>
      <c r="AB60667"/>
      <c r="AC60667"/>
    </row>
    <row r="60668" spans="27:29" x14ac:dyDescent="0.25">
      <c r="AA60668"/>
      <c r="AB60668"/>
      <c r="AC60668"/>
    </row>
    <row r="60669" spans="27:29" x14ac:dyDescent="0.25">
      <c r="AA60669"/>
      <c r="AB60669"/>
      <c r="AC60669"/>
    </row>
    <row r="60670" spans="27:29" x14ac:dyDescent="0.25">
      <c r="AA60670"/>
      <c r="AB60670"/>
      <c r="AC60670"/>
    </row>
    <row r="60671" spans="27:29" x14ac:dyDescent="0.25">
      <c r="AA60671"/>
      <c r="AB60671"/>
      <c r="AC60671"/>
    </row>
    <row r="60672" spans="27:29" x14ac:dyDescent="0.25">
      <c r="AA60672"/>
      <c r="AB60672"/>
      <c r="AC60672"/>
    </row>
    <row r="60673" spans="27:29" x14ac:dyDescent="0.25">
      <c r="AA60673"/>
      <c r="AB60673"/>
      <c r="AC60673"/>
    </row>
    <row r="60674" spans="27:29" x14ac:dyDescent="0.25">
      <c r="AA60674"/>
      <c r="AB60674"/>
      <c r="AC60674"/>
    </row>
    <row r="60675" spans="27:29" x14ac:dyDescent="0.25">
      <c r="AA60675"/>
      <c r="AB60675"/>
      <c r="AC60675"/>
    </row>
    <row r="60676" spans="27:29" x14ac:dyDescent="0.25">
      <c r="AA60676"/>
      <c r="AB60676"/>
      <c r="AC60676"/>
    </row>
    <row r="60677" spans="27:29" x14ac:dyDescent="0.25">
      <c r="AA60677"/>
      <c r="AB60677"/>
      <c r="AC60677"/>
    </row>
    <row r="60678" spans="27:29" x14ac:dyDescent="0.25">
      <c r="AA60678"/>
      <c r="AB60678"/>
      <c r="AC60678"/>
    </row>
    <row r="60679" spans="27:29" x14ac:dyDescent="0.25">
      <c r="AA60679"/>
      <c r="AB60679"/>
      <c r="AC60679"/>
    </row>
    <row r="60680" spans="27:29" x14ac:dyDescent="0.25">
      <c r="AA60680"/>
      <c r="AB60680"/>
      <c r="AC60680"/>
    </row>
    <row r="60681" spans="27:29" x14ac:dyDescent="0.25">
      <c r="AA60681"/>
      <c r="AB60681"/>
      <c r="AC60681"/>
    </row>
    <row r="60682" spans="27:29" x14ac:dyDescent="0.25">
      <c r="AA60682"/>
      <c r="AB60682"/>
      <c r="AC60682"/>
    </row>
    <row r="60683" spans="27:29" x14ac:dyDescent="0.25">
      <c r="AA60683"/>
      <c r="AB60683"/>
      <c r="AC60683"/>
    </row>
    <row r="60684" spans="27:29" x14ac:dyDescent="0.25">
      <c r="AA60684"/>
      <c r="AB60684"/>
      <c r="AC60684"/>
    </row>
    <row r="60685" spans="27:29" x14ac:dyDescent="0.25">
      <c r="AA60685"/>
      <c r="AB60685"/>
      <c r="AC60685"/>
    </row>
    <row r="60686" spans="27:29" x14ac:dyDescent="0.25">
      <c r="AA60686"/>
      <c r="AB60686"/>
      <c r="AC60686"/>
    </row>
    <row r="60687" spans="27:29" x14ac:dyDescent="0.25">
      <c r="AA60687"/>
      <c r="AB60687"/>
      <c r="AC60687"/>
    </row>
    <row r="60688" spans="27:29" x14ac:dyDescent="0.25">
      <c r="AA60688"/>
      <c r="AB60688"/>
      <c r="AC60688"/>
    </row>
    <row r="60689" spans="27:29" x14ac:dyDescent="0.25">
      <c r="AA60689"/>
      <c r="AB60689"/>
      <c r="AC60689"/>
    </row>
    <row r="60690" spans="27:29" x14ac:dyDescent="0.25">
      <c r="AA60690"/>
      <c r="AB60690"/>
      <c r="AC60690"/>
    </row>
    <row r="60691" spans="27:29" x14ac:dyDescent="0.25">
      <c r="AA60691"/>
      <c r="AB60691"/>
      <c r="AC60691"/>
    </row>
    <row r="60692" spans="27:29" x14ac:dyDescent="0.25">
      <c r="AA60692"/>
      <c r="AB60692"/>
      <c r="AC60692"/>
    </row>
    <row r="60693" spans="27:29" x14ac:dyDescent="0.25">
      <c r="AA60693"/>
      <c r="AB60693"/>
      <c r="AC60693"/>
    </row>
    <row r="60694" spans="27:29" x14ac:dyDescent="0.25">
      <c r="AA60694"/>
      <c r="AB60694"/>
      <c r="AC60694"/>
    </row>
    <row r="60695" spans="27:29" x14ac:dyDescent="0.25">
      <c r="AA60695"/>
      <c r="AB60695"/>
      <c r="AC60695"/>
    </row>
    <row r="60696" spans="27:29" x14ac:dyDescent="0.25">
      <c r="AA60696"/>
      <c r="AB60696"/>
      <c r="AC60696"/>
    </row>
    <row r="60697" spans="27:29" x14ac:dyDescent="0.25">
      <c r="AA60697"/>
      <c r="AB60697"/>
      <c r="AC60697"/>
    </row>
    <row r="60698" spans="27:29" x14ac:dyDescent="0.25">
      <c r="AA60698"/>
      <c r="AB60698"/>
      <c r="AC60698"/>
    </row>
    <row r="60699" spans="27:29" x14ac:dyDescent="0.25">
      <c r="AA60699"/>
      <c r="AB60699"/>
      <c r="AC60699"/>
    </row>
    <row r="60700" spans="27:29" x14ac:dyDescent="0.25">
      <c r="AA60700"/>
      <c r="AB60700"/>
      <c r="AC60700"/>
    </row>
    <row r="60701" spans="27:29" x14ac:dyDescent="0.25">
      <c r="AA60701"/>
      <c r="AB60701"/>
      <c r="AC60701"/>
    </row>
    <row r="60702" spans="27:29" x14ac:dyDescent="0.25">
      <c r="AA60702"/>
      <c r="AB60702"/>
      <c r="AC60702"/>
    </row>
    <row r="60703" spans="27:29" x14ac:dyDescent="0.25">
      <c r="AA60703"/>
      <c r="AB60703"/>
      <c r="AC60703"/>
    </row>
    <row r="60704" spans="27:29" x14ac:dyDescent="0.25">
      <c r="AA60704"/>
      <c r="AB60704"/>
      <c r="AC60704"/>
    </row>
    <row r="60705" spans="27:29" x14ac:dyDescent="0.25">
      <c r="AA60705"/>
      <c r="AB60705"/>
      <c r="AC60705"/>
    </row>
    <row r="60706" spans="27:29" x14ac:dyDescent="0.25">
      <c r="AA60706"/>
      <c r="AB60706"/>
      <c r="AC60706"/>
    </row>
    <row r="60707" spans="27:29" x14ac:dyDescent="0.25">
      <c r="AA60707"/>
      <c r="AB60707"/>
      <c r="AC60707"/>
    </row>
    <row r="60708" spans="27:29" x14ac:dyDescent="0.25">
      <c r="AA60708"/>
      <c r="AB60708"/>
      <c r="AC60708"/>
    </row>
    <row r="60709" spans="27:29" x14ac:dyDescent="0.25">
      <c r="AA60709"/>
      <c r="AB60709"/>
      <c r="AC60709"/>
    </row>
    <row r="60710" spans="27:29" x14ac:dyDescent="0.25">
      <c r="AA60710"/>
      <c r="AB60710"/>
      <c r="AC60710"/>
    </row>
    <row r="60711" spans="27:29" x14ac:dyDescent="0.25">
      <c r="AA60711"/>
      <c r="AB60711"/>
      <c r="AC60711"/>
    </row>
    <row r="60712" spans="27:29" x14ac:dyDescent="0.25">
      <c r="AA60712"/>
      <c r="AB60712"/>
      <c r="AC60712"/>
    </row>
    <row r="60713" spans="27:29" x14ac:dyDescent="0.25">
      <c r="AA60713"/>
      <c r="AB60713"/>
      <c r="AC60713"/>
    </row>
    <row r="60714" spans="27:29" x14ac:dyDescent="0.25">
      <c r="AA60714"/>
      <c r="AB60714"/>
      <c r="AC60714"/>
    </row>
    <row r="60715" spans="27:29" x14ac:dyDescent="0.25">
      <c r="AA60715"/>
      <c r="AB60715"/>
      <c r="AC60715"/>
    </row>
    <row r="60716" spans="27:29" x14ac:dyDescent="0.25">
      <c r="AA60716"/>
      <c r="AB60716"/>
      <c r="AC60716"/>
    </row>
    <row r="60717" spans="27:29" x14ac:dyDescent="0.25">
      <c r="AA60717"/>
      <c r="AB60717"/>
      <c r="AC60717"/>
    </row>
    <row r="60718" spans="27:29" x14ac:dyDescent="0.25">
      <c r="AA60718"/>
      <c r="AB60718"/>
      <c r="AC60718"/>
    </row>
    <row r="60719" spans="27:29" x14ac:dyDescent="0.25">
      <c r="AA60719"/>
      <c r="AB60719"/>
      <c r="AC60719"/>
    </row>
    <row r="60720" spans="27:29" x14ac:dyDescent="0.25">
      <c r="AA60720"/>
      <c r="AB60720"/>
      <c r="AC60720"/>
    </row>
    <row r="60721" spans="27:29" x14ac:dyDescent="0.25">
      <c r="AA60721"/>
      <c r="AB60721"/>
      <c r="AC60721"/>
    </row>
    <row r="60722" spans="27:29" x14ac:dyDescent="0.25">
      <c r="AA60722"/>
      <c r="AB60722"/>
      <c r="AC60722"/>
    </row>
    <row r="60723" spans="27:29" x14ac:dyDescent="0.25">
      <c r="AA60723"/>
      <c r="AB60723"/>
      <c r="AC60723"/>
    </row>
    <row r="60724" spans="27:29" x14ac:dyDescent="0.25">
      <c r="AA60724"/>
      <c r="AB60724"/>
      <c r="AC60724"/>
    </row>
    <row r="60725" spans="27:29" x14ac:dyDescent="0.25">
      <c r="AA60725"/>
      <c r="AB60725"/>
      <c r="AC60725"/>
    </row>
    <row r="60726" spans="27:29" x14ac:dyDescent="0.25">
      <c r="AA60726"/>
      <c r="AB60726"/>
      <c r="AC60726"/>
    </row>
    <row r="60727" spans="27:29" x14ac:dyDescent="0.25">
      <c r="AA60727"/>
      <c r="AB60727"/>
      <c r="AC60727"/>
    </row>
    <row r="60728" spans="27:29" x14ac:dyDescent="0.25">
      <c r="AA60728"/>
      <c r="AB60728"/>
      <c r="AC60728"/>
    </row>
    <row r="60729" spans="27:29" x14ac:dyDescent="0.25">
      <c r="AA60729"/>
      <c r="AB60729"/>
      <c r="AC60729"/>
    </row>
    <row r="60730" spans="27:29" x14ac:dyDescent="0.25">
      <c r="AA60730"/>
      <c r="AB60730"/>
      <c r="AC60730"/>
    </row>
    <row r="60731" spans="27:29" x14ac:dyDescent="0.25">
      <c r="AA60731"/>
      <c r="AB60731"/>
      <c r="AC60731"/>
    </row>
    <row r="60732" spans="27:29" x14ac:dyDescent="0.25">
      <c r="AA60732"/>
      <c r="AB60732"/>
      <c r="AC60732"/>
    </row>
    <row r="60733" spans="27:29" x14ac:dyDescent="0.25">
      <c r="AA60733"/>
      <c r="AB60733"/>
      <c r="AC60733"/>
    </row>
    <row r="60734" spans="27:29" x14ac:dyDescent="0.25">
      <c r="AA60734"/>
      <c r="AB60734"/>
      <c r="AC60734"/>
    </row>
    <row r="60735" spans="27:29" x14ac:dyDescent="0.25">
      <c r="AA60735"/>
      <c r="AB60735"/>
      <c r="AC60735"/>
    </row>
    <row r="60736" spans="27:29" x14ac:dyDescent="0.25">
      <c r="AA60736"/>
      <c r="AB60736"/>
      <c r="AC60736"/>
    </row>
    <row r="60737" spans="27:29" x14ac:dyDescent="0.25">
      <c r="AA60737"/>
      <c r="AB60737"/>
      <c r="AC60737"/>
    </row>
    <row r="60738" spans="27:29" x14ac:dyDescent="0.25">
      <c r="AA60738"/>
      <c r="AB60738"/>
      <c r="AC60738"/>
    </row>
    <row r="60739" spans="27:29" x14ac:dyDescent="0.25">
      <c r="AA60739"/>
      <c r="AB60739"/>
      <c r="AC60739"/>
    </row>
    <row r="60740" spans="27:29" x14ac:dyDescent="0.25">
      <c r="AA60740"/>
      <c r="AB60740"/>
      <c r="AC60740"/>
    </row>
    <row r="60741" spans="27:29" x14ac:dyDescent="0.25">
      <c r="AA60741"/>
      <c r="AB60741"/>
      <c r="AC60741"/>
    </row>
    <row r="60742" spans="27:29" x14ac:dyDescent="0.25">
      <c r="AA60742"/>
      <c r="AB60742"/>
      <c r="AC60742"/>
    </row>
    <row r="60743" spans="27:29" x14ac:dyDescent="0.25">
      <c r="AA60743"/>
      <c r="AB60743"/>
      <c r="AC60743"/>
    </row>
    <row r="60744" spans="27:29" x14ac:dyDescent="0.25">
      <c r="AA60744"/>
      <c r="AB60744"/>
      <c r="AC60744"/>
    </row>
    <row r="60745" spans="27:29" x14ac:dyDescent="0.25">
      <c r="AA60745"/>
      <c r="AB60745"/>
      <c r="AC60745"/>
    </row>
    <row r="60746" spans="27:29" x14ac:dyDescent="0.25">
      <c r="AA60746"/>
      <c r="AB60746"/>
      <c r="AC60746"/>
    </row>
    <row r="60747" spans="27:29" x14ac:dyDescent="0.25">
      <c r="AA60747"/>
      <c r="AB60747"/>
      <c r="AC60747"/>
    </row>
    <row r="60748" spans="27:29" x14ac:dyDescent="0.25">
      <c r="AA60748"/>
      <c r="AB60748"/>
      <c r="AC60748"/>
    </row>
    <row r="60749" spans="27:29" x14ac:dyDescent="0.25">
      <c r="AA60749"/>
      <c r="AB60749"/>
      <c r="AC60749"/>
    </row>
    <row r="60750" spans="27:29" x14ac:dyDescent="0.25">
      <c r="AA60750"/>
      <c r="AB60750"/>
      <c r="AC60750"/>
    </row>
    <row r="60751" spans="27:29" x14ac:dyDescent="0.25">
      <c r="AA60751"/>
      <c r="AB60751"/>
      <c r="AC60751"/>
    </row>
    <row r="60752" spans="27:29" x14ac:dyDescent="0.25">
      <c r="AA60752"/>
      <c r="AB60752"/>
      <c r="AC60752"/>
    </row>
    <row r="60753" spans="27:29" x14ac:dyDescent="0.25">
      <c r="AA60753"/>
      <c r="AB60753"/>
      <c r="AC60753"/>
    </row>
    <row r="60754" spans="27:29" x14ac:dyDescent="0.25">
      <c r="AA60754"/>
      <c r="AB60754"/>
      <c r="AC60754"/>
    </row>
    <row r="60755" spans="27:29" x14ac:dyDescent="0.25">
      <c r="AA60755"/>
      <c r="AB60755"/>
      <c r="AC60755"/>
    </row>
    <row r="60756" spans="27:29" x14ac:dyDescent="0.25">
      <c r="AA60756"/>
      <c r="AB60756"/>
      <c r="AC60756"/>
    </row>
    <row r="60757" spans="27:29" x14ac:dyDescent="0.25">
      <c r="AA60757"/>
      <c r="AB60757"/>
      <c r="AC60757"/>
    </row>
    <row r="60758" spans="27:29" x14ac:dyDescent="0.25">
      <c r="AA60758"/>
      <c r="AB60758"/>
      <c r="AC60758"/>
    </row>
    <row r="60759" spans="27:29" x14ac:dyDescent="0.25">
      <c r="AA60759"/>
      <c r="AB60759"/>
      <c r="AC60759"/>
    </row>
    <row r="60760" spans="27:29" x14ac:dyDescent="0.25">
      <c r="AA60760"/>
      <c r="AB60760"/>
      <c r="AC60760"/>
    </row>
    <row r="60761" spans="27:29" x14ac:dyDescent="0.25">
      <c r="AA60761"/>
      <c r="AB60761"/>
      <c r="AC60761"/>
    </row>
    <row r="60762" spans="27:29" x14ac:dyDescent="0.25">
      <c r="AA60762"/>
      <c r="AB60762"/>
      <c r="AC60762"/>
    </row>
    <row r="60763" spans="27:29" x14ac:dyDescent="0.25">
      <c r="AA60763"/>
      <c r="AB60763"/>
      <c r="AC60763"/>
    </row>
    <row r="60764" spans="27:29" x14ac:dyDescent="0.25">
      <c r="AA60764"/>
      <c r="AB60764"/>
      <c r="AC60764"/>
    </row>
    <row r="60765" spans="27:29" x14ac:dyDescent="0.25">
      <c r="AA60765"/>
      <c r="AB60765"/>
      <c r="AC60765"/>
    </row>
    <row r="60766" spans="27:29" x14ac:dyDescent="0.25">
      <c r="AA60766"/>
      <c r="AB60766"/>
      <c r="AC60766"/>
    </row>
    <row r="60767" spans="27:29" x14ac:dyDescent="0.25">
      <c r="AA60767"/>
      <c r="AB60767"/>
      <c r="AC60767"/>
    </row>
    <row r="60768" spans="27:29" x14ac:dyDescent="0.25">
      <c r="AA60768"/>
      <c r="AB60768"/>
      <c r="AC60768"/>
    </row>
    <row r="60769" spans="27:29" x14ac:dyDescent="0.25">
      <c r="AA60769"/>
      <c r="AB60769"/>
      <c r="AC60769"/>
    </row>
    <row r="60770" spans="27:29" x14ac:dyDescent="0.25">
      <c r="AA60770"/>
      <c r="AB60770"/>
      <c r="AC60770"/>
    </row>
    <row r="60771" spans="27:29" x14ac:dyDescent="0.25">
      <c r="AA60771"/>
      <c r="AB60771"/>
      <c r="AC60771"/>
    </row>
    <row r="60772" spans="27:29" x14ac:dyDescent="0.25">
      <c r="AA60772"/>
      <c r="AB60772"/>
      <c r="AC60772"/>
    </row>
    <row r="60773" spans="27:29" x14ac:dyDescent="0.25">
      <c r="AA60773"/>
      <c r="AB60773"/>
      <c r="AC60773"/>
    </row>
    <row r="60774" spans="27:29" x14ac:dyDescent="0.25">
      <c r="AA60774"/>
      <c r="AB60774"/>
      <c r="AC60774"/>
    </row>
    <row r="60775" spans="27:29" x14ac:dyDescent="0.25">
      <c r="AA60775"/>
      <c r="AB60775"/>
      <c r="AC60775"/>
    </row>
    <row r="60776" spans="27:29" x14ac:dyDescent="0.25">
      <c r="AA60776"/>
      <c r="AB60776"/>
      <c r="AC60776"/>
    </row>
    <row r="60777" spans="27:29" x14ac:dyDescent="0.25">
      <c r="AA60777"/>
      <c r="AB60777"/>
      <c r="AC60777"/>
    </row>
    <row r="60778" spans="27:29" x14ac:dyDescent="0.25">
      <c r="AA60778"/>
      <c r="AB60778"/>
      <c r="AC60778"/>
    </row>
    <row r="60779" spans="27:29" x14ac:dyDescent="0.25">
      <c r="AA60779"/>
      <c r="AB60779"/>
      <c r="AC60779"/>
    </row>
    <row r="60780" spans="27:29" x14ac:dyDescent="0.25">
      <c r="AA60780"/>
      <c r="AB60780"/>
      <c r="AC60780"/>
    </row>
    <row r="60781" spans="27:29" x14ac:dyDescent="0.25">
      <c r="AA60781"/>
      <c r="AB60781"/>
      <c r="AC60781"/>
    </row>
    <row r="60782" spans="27:29" x14ac:dyDescent="0.25">
      <c r="AA60782"/>
      <c r="AB60782"/>
      <c r="AC60782"/>
    </row>
    <row r="60783" spans="27:29" x14ac:dyDescent="0.25">
      <c r="AA60783"/>
      <c r="AB60783"/>
      <c r="AC60783"/>
    </row>
    <row r="60784" spans="27:29" x14ac:dyDescent="0.25">
      <c r="AA60784"/>
      <c r="AB60784"/>
      <c r="AC60784"/>
    </row>
    <row r="60785" spans="27:29" x14ac:dyDescent="0.25">
      <c r="AA60785"/>
      <c r="AB60785"/>
      <c r="AC60785"/>
    </row>
    <row r="60786" spans="27:29" x14ac:dyDescent="0.25">
      <c r="AA60786"/>
      <c r="AB60786"/>
      <c r="AC60786"/>
    </row>
    <row r="60787" spans="27:29" x14ac:dyDescent="0.25">
      <c r="AA60787"/>
      <c r="AB60787"/>
      <c r="AC60787"/>
    </row>
    <row r="60788" spans="27:29" x14ac:dyDescent="0.25">
      <c r="AA60788"/>
      <c r="AB60788"/>
      <c r="AC60788"/>
    </row>
    <row r="60789" spans="27:29" x14ac:dyDescent="0.25">
      <c r="AA60789"/>
      <c r="AB60789"/>
      <c r="AC60789"/>
    </row>
    <row r="60790" spans="27:29" x14ac:dyDescent="0.25">
      <c r="AA60790"/>
      <c r="AB60790"/>
      <c r="AC60790"/>
    </row>
    <row r="60791" spans="27:29" x14ac:dyDescent="0.25">
      <c r="AA60791"/>
      <c r="AB60791"/>
      <c r="AC60791"/>
    </row>
    <row r="60792" spans="27:29" x14ac:dyDescent="0.25">
      <c r="AA60792"/>
      <c r="AB60792"/>
      <c r="AC60792"/>
    </row>
    <row r="60793" spans="27:29" x14ac:dyDescent="0.25">
      <c r="AA60793"/>
      <c r="AB60793"/>
      <c r="AC60793"/>
    </row>
    <row r="60794" spans="27:29" x14ac:dyDescent="0.25">
      <c r="AA60794"/>
      <c r="AB60794"/>
      <c r="AC60794"/>
    </row>
    <row r="60795" spans="27:29" x14ac:dyDescent="0.25">
      <c r="AA60795"/>
      <c r="AB60795"/>
      <c r="AC60795"/>
    </row>
    <row r="60796" spans="27:29" x14ac:dyDescent="0.25">
      <c r="AA60796"/>
      <c r="AB60796"/>
      <c r="AC60796"/>
    </row>
    <row r="60797" spans="27:29" x14ac:dyDescent="0.25">
      <c r="AA60797"/>
      <c r="AB60797"/>
      <c r="AC60797"/>
    </row>
    <row r="60798" spans="27:29" x14ac:dyDescent="0.25">
      <c r="AA60798"/>
      <c r="AB60798"/>
      <c r="AC60798"/>
    </row>
    <row r="60799" spans="27:29" x14ac:dyDescent="0.25">
      <c r="AA60799"/>
      <c r="AB60799"/>
      <c r="AC60799"/>
    </row>
    <row r="60800" spans="27:29" x14ac:dyDescent="0.25">
      <c r="AA60800"/>
      <c r="AB60800"/>
      <c r="AC60800"/>
    </row>
    <row r="60801" spans="27:29" x14ac:dyDescent="0.25">
      <c r="AA60801"/>
      <c r="AB60801"/>
      <c r="AC60801"/>
    </row>
    <row r="60802" spans="27:29" x14ac:dyDescent="0.25">
      <c r="AA60802"/>
      <c r="AB60802"/>
      <c r="AC60802"/>
    </row>
    <row r="60803" spans="27:29" x14ac:dyDescent="0.25">
      <c r="AA60803"/>
      <c r="AB60803"/>
      <c r="AC60803"/>
    </row>
    <row r="60804" spans="27:29" x14ac:dyDescent="0.25">
      <c r="AA60804"/>
      <c r="AB60804"/>
      <c r="AC60804"/>
    </row>
    <row r="60805" spans="27:29" x14ac:dyDescent="0.25">
      <c r="AA60805"/>
      <c r="AB60805"/>
      <c r="AC60805"/>
    </row>
    <row r="60806" spans="27:29" x14ac:dyDescent="0.25">
      <c r="AA60806"/>
      <c r="AB60806"/>
      <c r="AC60806"/>
    </row>
    <row r="60807" spans="27:29" x14ac:dyDescent="0.25">
      <c r="AA60807"/>
      <c r="AB60807"/>
      <c r="AC60807"/>
    </row>
    <row r="60808" spans="27:29" x14ac:dyDescent="0.25">
      <c r="AA60808"/>
      <c r="AB60808"/>
      <c r="AC60808"/>
    </row>
    <row r="60809" spans="27:29" x14ac:dyDescent="0.25">
      <c r="AA60809"/>
      <c r="AB60809"/>
      <c r="AC60809"/>
    </row>
    <row r="60810" spans="27:29" x14ac:dyDescent="0.25">
      <c r="AA60810"/>
      <c r="AB60810"/>
      <c r="AC60810"/>
    </row>
    <row r="60811" spans="27:29" x14ac:dyDescent="0.25">
      <c r="AA60811"/>
      <c r="AB60811"/>
      <c r="AC60811"/>
    </row>
    <row r="60812" spans="27:29" x14ac:dyDescent="0.25">
      <c r="AA60812"/>
      <c r="AB60812"/>
      <c r="AC60812"/>
    </row>
    <row r="60813" spans="27:29" x14ac:dyDescent="0.25">
      <c r="AA60813"/>
      <c r="AB60813"/>
      <c r="AC60813"/>
    </row>
    <row r="60814" spans="27:29" x14ac:dyDescent="0.25">
      <c r="AA60814"/>
      <c r="AB60814"/>
      <c r="AC60814"/>
    </row>
    <row r="60815" spans="27:29" x14ac:dyDescent="0.25">
      <c r="AA60815"/>
      <c r="AB60815"/>
      <c r="AC60815"/>
    </row>
    <row r="60816" spans="27:29" x14ac:dyDescent="0.25">
      <c r="AA60816"/>
      <c r="AB60816"/>
      <c r="AC60816"/>
    </row>
    <row r="60817" spans="27:29" x14ac:dyDescent="0.25">
      <c r="AA60817"/>
      <c r="AB60817"/>
      <c r="AC60817"/>
    </row>
    <row r="60818" spans="27:29" x14ac:dyDescent="0.25">
      <c r="AA60818"/>
      <c r="AB60818"/>
      <c r="AC60818"/>
    </row>
    <row r="60819" spans="27:29" x14ac:dyDescent="0.25">
      <c r="AA60819"/>
      <c r="AB60819"/>
      <c r="AC60819"/>
    </row>
    <row r="60820" spans="27:29" x14ac:dyDescent="0.25">
      <c r="AA60820"/>
      <c r="AB60820"/>
      <c r="AC60820"/>
    </row>
    <row r="60821" spans="27:29" x14ac:dyDescent="0.25">
      <c r="AA60821"/>
      <c r="AB60821"/>
      <c r="AC60821"/>
    </row>
    <row r="60822" spans="27:29" x14ac:dyDescent="0.25">
      <c r="AA60822"/>
      <c r="AB60822"/>
      <c r="AC60822"/>
    </row>
    <row r="60823" spans="27:29" x14ac:dyDescent="0.25">
      <c r="AA60823"/>
      <c r="AB60823"/>
      <c r="AC60823"/>
    </row>
    <row r="60824" spans="27:29" x14ac:dyDescent="0.25">
      <c r="AA60824"/>
      <c r="AB60824"/>
      <c r="AC60824"/>
    </row>
    <row r="60825" spans="27:29" x14ac:dyDescent="0.25">
      <c r="AA60825"/>
      <c r="AB60825"/>
      <c r="AC60825"/>
    </row>
    <row r="60826" spans="27:29" x14ac:dyDescent="0.25">
      <c r="AA60826"/>
      <c r="AB60826"/>
      <c r="AC60826"/>
    </row>
    <row r="60827" spans="27:29" x14ac:dyDescent="0.25">
      <c r="AA60827"/>
      <c r="AB60827"/>
      <c r="AC60827"/>
    </row>
    <row r="60828" spans="27:29" x14ac:dyDescent="0.25">
      <c r="AA60828"/>
      <c r="AB60828"/>
      <c r="AC60828"/>
    </row>
    <row r="60829" spans="27:29" x14ac:dyDescent="0.25">
      <c r="AA60829"/>
      <c r="AB60829"/>
      <c r="AC60829"/>
    </row>
    <row r="60830" spans="27:29" x14ac:dyDescent="0.25">
      <c r="AA60830"/>
      <c r="AB60830"/>
      <c r="AC60830"/>
    </row>
    <row r="60831" spans="27:29" x14ac:dyDescent="0.25">
      <c r="AA60831"/>
      <c r="AB60831"/>
      <c r="AC60831"/>
    </row>
    <row r="60832" spans="27:29" x14ac:dyDescent="0.25">
      <c r="AA60832"/>
      <c r="AB60832"/>
      <c r="AC60832"/>
    </row>
    <row r="60833" spans="27:29" x14ac:dyDescent="0.25">
      <c r="AA60833"/>
      <c r="AB60833"/>
      <c r="AC60833"/>
    </row>
    <row r="60834" spans="27:29" x14ac:dyDescent="0.25">
      <c r="AA60834"/>
      <c r="AB60834"/>
      <c r="AC60834"/>
    </row>
    <row r="60835" spans="27:29" x14ac:dyDescent="0.25">
      <c r="AA60835"/>
      <c r="AB60835"/>
      <c r="AC60835"/>
    </row>
    <row r="60836" spans="27:29" x14ac:dyDescent="0.25">
      <c r="AA60836"/>
      <c r="AB60836"/>
      <c r="AC60836"/>
    </row>
    <row r="60837" spans="27:29" x14ac:dyDescent="0.25">
      <c r="AA60837"/>
      <c r="AB60837"/>
      <c r="AC60837"/>
    </row>
    <row r="60838" spans="27:29" x14ac:dyDescent="0.25">
      <c r="AA60838"/>
      <c r="AB60838"/>
      <c r="AC60838"/>
    </row>
    <row r="60839" spans="27:29" x14ac:dyDescent="0.25">
      <c r="AA60839"/>
      <c r="AB60839"/>
      <c r="AC60839"/>
    </row>
    <row r="60840" spans="27:29" x14ac:dyDescent="0.25">
      <c r="AA60840"/>
      <c r="AB60840"/>
      <c r="AC60840"/>
    </row>
    <row r="60841" spans="27:29" x14ac:dyDescent="0.25">
      <c r="AA60841"/>
      <c r="AB60841"/>
      <c r="AC60841"/>
    </row>
    <row r="60842" spans="27:29" x14ac:dyDescent="0.25">
      <c r="AA60842"/>
      <c r="AB60842"/>
      <c r="AC60842"/>
    </row>
    <row r="60843" spans="27:29" x14ac:dyDescent="0.25">
      <c r="AA60843"/>
      <c r="AB60843"/>
      <c r="AC60843"/>
    </row>
    <row r="60844" spans="27:29" x14ac:dyDescent="0.25">
      <c r="AA60844"/>
      <c r="AB60844"/>
      <c r="AC60844"/>
    </row>
    <row r="60845" spans="27:29" x14ac:dyDescent="0.25">
      <c r="AA60845"/>
      <c r="AB60845"/>
      <c r="AC60845"/>
    </row>
    <row r="60846" spans="27:29" x14ac:dyDescent="0.25">
      <c r="AA60846"/>
      <c r="AB60846"/>
      <c r="AC60846"/>
    </row>
    <row r="60847" spans="27:29" x14ac:dyDescent="0.25">
      <c r="AA60847"/>
      <c r="AB60847"/>
      <c r="AC60847"/>
    </row>
    <row r="60848" spans="27:29" x14ac:dyDescent="0.25">
      <c r="AA60848"/>
      <c r="AB60848"/>
      <c r="AC60848"/>
    </row>
    <row r="60849" spans="27:29" x14ac:dyDescent="0.25">
      <c r="AA60849"/>
      <c r="AB60849"/>
      <c r="AC60849"/>
    </row>
    <row r="60850" spans="27:29" x14ac:dyDescent="0.25">
      <c r="AA60850"/>
      <c r="AB60850"/>
      <c r="AC60850"/>
    </row>
    <row r="60851" spans="27:29" x14ac:dyDescent="0.25">
      <c r="AA60851"/>
      <c r="AB60851"/>
      <c r="AC60851"/>
    </row>
    <row r="60852" spans="27:29" x14ac:dyDescent="0.25">
      <c r="AA60852"/>
      <c r="AB60852"/>
      <c r="AC60852"/>
    </row>
    <row r="60853" spans="27:29" x14ac:dyDescent="0.25">
      <c r="AA60853"/>
      <c r="AB60853"/>
      <c r="AC60853"/>
    </row>
    <row r="60854" spans="27:29" x14ac:dyDescent="0.25">
      <c r="AA60854"/>
      <c r="AB60854"/>
      <c r="AC60854"/>
    </row>
    <row r="60855" spans="27:29" x14ac:dyDescent="0.25">
      <c r="AA60855"/>
      <c r="AB60855"/>
      <c r="AC60855"/>
    </row>
    <row r="60856" spans="27:29" x14ac:dyDescent="0.25">
      <c r="AA60856"/>
      <c r="AB60856"/>
      <c r="AC60856"/>
    </row>
    <row r="60857" spans="27:29" x14ac:dyDescent="0.25">
      <c r="AA60857"/>
      <c r="AB60857"/>
      <c r="AC60857"/>
    </row>
    <row r="60858" spans="27:29" x14ac:dyDescent="0.25">
      <c r="AA60858"/>
      <c r="AB60858"/>
      <c r="AC60858"/>
    </row>
    <row r="60859" spans="27:29" x14ac:dyDescent="0.25">
      <c r="AA60859"/>
      <c r="AB60859"/>
      <c r="AC60859"/>
    </row>
    <row r="60860" spans="27:29" x14ac:dyDescent="0.25">
      <c r="AA60860"/>
      <c r="AB60860"/>
      <c r="AC60860"/>
    </row>
    <row r="60861" spans="27:29" x14ac:dyDescent="0.25">
      <c r="AA60861"/>
      <c r="AB60861"/>
      <c r="AC60861"/>
    </row>
    <row r="60862" spans="27:29" x14ac:dyDescent="0.25">
      <c r="AA60862"/>
      <c r="AB60862"/>
      <c r="AC60862"/>
    </row>
    <row r="60863" spans="27:29" x14ac:dyDescent="0.25">
      <c r="AA60863"/>
      <c r="AB60863"/>
      <c r="AC60863"/>
    </row>
    <row r="60864" spans="27:29" x14ac:dyDescent="0.25">
      <c r="AA60864"/>
      <c r="AB60864"/>
      <c r="AC60864"/>
    </row>
    <row r="60865" spans="27:29" x14ac:dyDescent="0.25">
      <c r="AA60865"/>
      <c r="AB60865"/>
      <c r="AC60865"/>
    </row>
    <row r="60866" spans="27:29" x14ac:dyDescent="0.25">
      <c r="AA60866"/>
      <c r="AB60866"/>
      <c r="AC60866"/>
    </row>
    <row r="60867" spans="27:29" x14ac:dyDescent="0.25">
      <c r="AA60867"/>
      <c r="AB60867"/>
      <c r="AC60867"/>
    </row>
    <row r="60868" spans="27:29" x14ac:dyDescent="0.25">
      <c r="AA60868"/>
      <c r="AB60868"/>
      <c r="AC60868"/>
    </row>
    <row r="60869" spans="27:29" x14ac:dyDescent="0.25">
      <c r="AA60869"/>
      <c r="AB60869"/>
      <c r="AC60869"/>
    </row>
    <row r="60870" spans="27:29" x14ac:dyDescent="0.25">
      <c r="AA60870"/>
      <c r="AB60870"/>
      <c r="AC60870"/>
    </row>
    <row r="60871" spans="27:29" x14ac:dyDescent="0.25">
      <c r="AA60871"/>
      <c r="AB60871"/>
      <c r="AC60871"/>
    </row>
    <row r="60872" spans="27:29" x14ac:dyDescent="0.25">
      <c r="AA60872"/>
      <c r="AB60872"/>
      <c r="AC60872"/>
    </row>
    <row r="60873" spans="27:29" x14ac:dyDescent="0.25">
      <c r="AA60873"/>
      <c r="AB60873"/>
      <c r="AC60873"/>
    </row>
    <row r="60874" spans="27:29" x14ac:dyDescent="0.25">
      <c r="AA60874"/>
      <c r="AB60874"/>
      <c r="AC60874"/>
    </row>
    <row r="60875" spans="27:29" x14ac:dyDescent="0.25">
      <c r="AA60875"/>
      <c r="AB60875"/>
      <c r="AC60875"/>
    </row>
    <row r="60876" spans="27:29" x14ac:dyDescent="0.25">
      <c r="AA60876"/>
      <c r="AB60876"/>
      <c r="AC60876"/>
    </row>
    <row r="60877" spans="27:29" x14ac:dyDescent="0.25">
      <c r="AA60877"/>
      <c r="AB60877"/>
      <c r="AC60877"/>
    </row>
    <row r="60878" spans="27:29" x14ac:dyDescent="0.25">
      <c r="AA60878"/>
      <c r="AB60878"/>
      <c r="AC60878"/>
    </row>
    <row r="60879" spans="27:29" x14ac:dyDescent="0.25">
      <c r="AA60879"/>
      <c r="AB60879"/>
      <c r="AC60879"/>
    </row>
    <row r="60880" spans="27:29" x14ac:dyDescent="0.25">
      <c r="AA60880"/>
      <c r="AB60880"/>
      <c r="AC60880"/>
    </row>
    <row r="60881" spans="27:29" x14ac:dyDescent="0.25">
      <c r="AA60881"/>
      <c r="AB60881"/>
      <c r="AC60881"/>
    </row>
    <row r="60882" spans="27:29" x14ac:dyDescent="0.25">
      <c r="AA60882"/>
      <c r="AB60882"/>
      <c r="AC60882"/>
    </row>
    <row r="60883" spans="27:29" x14ac:dyDescent="0.25">
      <c r="AA60883"/>
      <c r="AB60883"/>
      <c r="AC60883"/>
    </row>
    <row r="60884" spans="27:29" x14ac:dyDescent="0.25">
      <c r="AA60884"/>
      <c r="AB60884"/>
      <c r="AC60884"/>
    </row>
    <row r="60885" spans="27:29" x14ac:dyDescent="0.25">
      <c r="AA60885"/>
      <c r="AB60885"/>
      <c r="AC60885"/>
    </row>
    <row r="60886" spans="27:29" x14ac:dyDescent="0.25">
      <c r="AA60886"/>
      <c r="AB60886"/>
      <c r="AC60886"/>
    </row>
    <row r="60887" spans="27:29" x14ac:dyDescent="0.25">
      <c r="AA60887"/>
      <c r="AB60887"/>
      <c r="AC60887"/>
    </row>
    <row r="60888" spans="27:29" x14ac:dyDescent="0.25">
      <c r="AA60888"/>
      <c r="AB60888"/>
      <c r="AC60888"/>
    </row>
    <row r="60889" spans="27:29" x14ac:dyDescent="0.25">
      <c r="AA60889"/>
      <c r="AB60889"/>
      <c r="AC60889"/>
    </row>
    <row r="60890" spans="27:29" x14ac:dyDescent="0.25">
      <c r="AA60890"/>
      <c r="AB60890"/>
      <c r="AC60890"/>
    </row>
    <row r="60891" spans="27:29" x14ac:dyDescent="0.25">
      <c r="AA60891"/>
      <c r="AB60891"/>
      <c r="AC60891"/>
    </row>
    <row r="60892" spans="27:29" x14ac:dyDescent="0.25">
      <c r="AA60892"/>
      <c r="AB60892"/>
      <c r="AC60892"/>
    </row>
    <row r="60893" spans="27:29" x14ac:dyDescent="0.25">
      <c r="AA60893"/>
      <c r="AB60893"/>
      <c r="AC60893"/>
    </row>
    <row r="60894" spans="27:29" x14ac:dyDescent="0.25">
      <c r="AA60894"/>
      <c r="AB60894"/>
      <c r="AC60894"/>
    </row>
    <row r="60895" spans="27:29" x14ac:dyDescent="0.25">
      <c r="AA60895"/>
      <c r="AB60895"/>
      <c r="AC60895"/>
    </row>
    <row r="60896" spans="27:29" x14ac:dyDescent="0.25">
      <c r="AA60896"/>
      <c r="AB60896"/>
      <c r="AC60896"/>
    </row>
    <row r="60897" spans="27:29" x14ac:dyDescent="0.25">
      <c r="AA60897"/>
      <c r="AB60897"/>
      <c r="AC60897"/>
    </row>
    <row r="60898" spans="27:29" x14ac:dyDescent="0.25">
      <c r="AA60898"/>
      <c r="AB60898"/>
      <c r="AC60898"/>
    </row>
    <row r="60899" spans="27:29" x14ac:dyDescent="0.25">
      <c r="AA60899"/>
      <c r="AB60899"/>
      <c r="AC60899"/>
    </row>
    <row r="60900" spans="27:29" x14ac:dyDescent="0.25">
      <c r="AA60900"/>
      <c r="AB60900"/>
      <c r="AC60900"/>
    </row>
    <row r="60901" spans="27:29" x14ac:dyDescent="0.25">
      <c r="AA60901"/>
      <c r="AB60901"/>
      <c r="AC60901"/>
    </row>
    <row r="60902" spans="27:29" x14ac:dyDescent="0.25">
      <c r="AA60902"/>
      <c r="AB60902"/>
      <c r="AC60902"/>
    </row>
    <row r="60903" spans="27:29" x14ac:dyDescent="0.25">
      <c r="AA60903"/>
      <c r="AB60903"/>
      <c r="AC60903"/>
    </row>
    <row r="60904" spans="27:29" x14ac:dyDescent="0.25">
      <c r="AA60904"/>
      <c r="AB60904"/>
      <c r="AC60904"/>
    </row>
    <row r="60905" spans="27:29" x14ac:dyDescent="0.25">
      <c r="AA60905"/>
      <c r="AB60905"/>
      <c r="AC60905"/>
    </row>
    <row r="60906" spans="27:29" x14ac:dyDescent="0.25">
      <c r="AA60906"/>
      <c r="AB60906"/>
      <c r="AC60906"/>
    </row>
    <row r="60907" spans="27:29" x14ac:dyDescent="0.25">
      <c r="AA60907"/>
      <c r="AB60907"/>
      <c r="AC60907"/>
    </row>
    <row r="60908" spans="27:29" x14ac:dyDescent="0.25">
      <c r="AA60908"/>
      <c r="AB60908"/>
      <c r="AC60908"/>
    </row>
    <row r="60909" spans="27:29" x14ac:dyDescent="0.25">
      <c r="AA60909"/>
      <c r="AB60909"/>
      <c r="AC60909"/>
    </row>
    <row r="60910" spans="27:29" x14ac:dyDescent="0.25">
      <c r="AA60910"/>
      <c r="AB60910"/>
      <c r="AC60910"/>
    </row>
    <row r="60911" spans="27:29" x14ac:dyDescent="0.25">
      <c r="AA60911"/>
      <c r="AB60911"/>
      <c r="AC60911"/>
    </row>
    <row r="60912" spans="27:29" x14ac:dyDescent="0.25">
      <c r="AA60912"/>
      <c r="AB60912"/>
      <c r="AC60912"/>
    </row>
    <row r="60913" spans="27:29" x14ac:dyDescent="0.25">
      <c r="AA60913"/>
      <c r="AB60913"/>
      <c r="AC60913"/>
    </row>
    <row r="60914" spans="27:29" x14ac:dyDescent="0.25">
      <c r="AA60914"/>
      <c r="AB60914"/>
      <c r="AC60914"/>
    </row>
    <row r="60915" spans="27:29" x14ac:dyDescent="0.25">
      <c r="AA60915"/>
      <c r="AB60915"/>
      <c r="AC60915"/>
    </row>
    <row r="60916" spans="27:29" x14ac:dyDescent="0.25">
      <c r="AA60916"/>
      <c r="AB60916"/>
      <c r="AC60916"/>
    </row>
    <row r="60917" spans="27:29" x14ac:dyDescent="0.25">
      <c r="AA60917"/>
      <c r="AB60917"/>
      <c r="AC60917"/>
    </row>
    <row r="60918" spans="27:29" x14ac:dyDescent="0.25">
      <c r="AA60918"/>
      <c r="AB60918"/>
      <c r="AC60918"/>
    </row>
    <row r="60919" spans="27:29" x14ac:dyDescent="0.25">
      <c r="AA60919"/>
      <c r="AB60919"/>
      <c r="AC60919"/>
    </row>
    <row r="60920" spans="27:29" x14ac:dyDescent="0.25">
      <c r="AA60920"/>
      <c r="AB60920"/>
      <c r="AC60920"/>
    </row>
    <row r="60921" spans="27:29" x14ac:dyDescent="0.25">
      <c r="AA60921"/>
      <c r="AB60921"/>
      <c r="AC60921"/>
    </row>
    <row r="60922" spans="27:29" x14ac:dyDescent="0.25">
      <c r="AA60922"/>
      <c r="AB60922"/>
      <c r="AC60922"/>
    </row>
    <row r="60923" spans="27:29" x14ac:dyDescent="0.25">
      <c r="AA60923"/>
      <c r="AB60923"/>
      <c r="AC60923"/>
    </row>
    <row r="60924" spans="27:29" x14ac:dyDescent="0.25">
      <c r="AA60924"/>
      <c r="AB60924"/>
      <c r="AC60924"/>
    </row>
    <row r="60925" spans="27:29" x14ac:dyDescent="0.25">
      <c r="AA60925"/>
      <c r="AB60925"/>
      <c r="AC60925"/>
    </row>
    <row r="60926" spans="27:29" x14ac:dyDescent="0.25">
      <c r="AA60926"/>
      <c r="AB60926"/>
      <c r="AC60926"/>
    </row>
    <row r="60927" spans="27:29" x14ac:dyDescent="0.25">
      <c r="AA60927"/>
      <c r="AB60927"/>
      <c r="AC60927"/>
    </row>
    <row r="60928" spans="27:29" x14ac:dyDescent="0.25">
      <c r="AA60928"/>
      <c r="AB60928"/>
      <c r="AC60928"/>
    </row>
    <row r="60929" spans="27:29" x14ac:dyDescent="0.25">
      <c r="AA60929"/>
      <c r="AB60929"/>
      <c r="AC60929"/>
    </row>
    <row r="60930" spans="27:29" x14ac:dyDescent="0.25">
      <c r="AA60930"/>
      <c r="AB60930"/>
      <c r="AC60930"/>
    </row>
    <row r="60931" spans="27:29" x14ac:dyDescent="0.25">
      <c r="AA60931"/>
      <c r="AB60931"/>
      <c r="AC60931"/>
    </row>
    <row r="60932" spans="27:29" x14ac:dyDescent="0.25">
      <c r="AA60932"/>
      <c r="AB60932"/>
      <c r="AC60932"/>
    </row>
    <row r="60933" spans="27:29" x14ac:dyDescent="0.25">
      <c r="AA60933"/>
      <c r="AB60933"/>
      <c r="AC60933"/>
    </row>
    <row r="60934" spans="27:29" x14ac:dyDescent="0.25">
      <c r="AA60934"/>
      <c r="AB60934"/>
      <c r="AC60934"/>
    </row>
    <row r="60935" spans="27:29" x14ac:dyDescent="0.25">
      <c r="AA60935"/>
      <c r="AB60935"/>
      <c r="AC60935"/>
    </row>
    <row r="60936" spans="27:29" x14ac:dyDescent="0.25">
      <c r="AA60936"/>
      <c r="AB60936"/>
      <c r="AC60936"/>
    </row>
    <row r="60937" spans="27:29" x14ac:dyDescent="0.25">
      <c r="AA60937"/>
      <c r="AB60937"/>
      <c r="AC60937"/>
    </row>
    <row r="60938" spans="27:29" x14ac:dyDescent="0.25">
      <c r="AA60938"/>
      <c r="AB60938"/>
      <c r="AC60938"/>
    </row>
    <row r="60939" spans="27:29" x14ac:dyDescent="0.25">
      <c r="AA60939"/>
      <c r="AB60939"/>
      <c r="AC60939"/>
    </row>
    <row r="60940" spans="27:29" x14ac:dyDescent="0.25">
      <c r="AA60940"/>
      <c r="AB60940"/>
      <c r="AC60940"/>
    </row>
    <row r="60941" spans="27:29" x14ac:dyDescent="0.25">
      <c r="AA60941"/>
      <c r="AB60941"/>
      <c r="AC60941"/>
    </row>
    <row r="60942" spans="27:29" x14ac:dyDescent="0.25">
      <c r="AA60942"/>
      <c r="AB60942"/>
      <c r="AC60942"/>
    </row>
    <row r="60943" spans="27:29" x14ac:dyDescent="0.25">
      <c r="AA60943"/>
      <c r="AB60943"/>
      <c r="AC60943"/>
    </row>
    <row r="60944" spans="27:29" x14ac:dyDescent="0.25">
      <c r="AA60944"/>
      <c r="AB60944"/>
      <c r="AC60944"/>
    </row>
    <row r="60945" spans="27:29" x14ac:dyDescent="0.25">
      <c r="AA60945"/>
      <c r="AB60945"/>
      <c r="AC60945"/>
    </row>
    <row r="60946" spans="27:29" x14ac:dyDescent="0.25">
      <c r="AA60946"/>
      <c r="AB60946"/>
      <c r="AC60946"/>
    </row>
    <row r="60947" spans="27:29" x14ac:dyDescent="0.25">
      <c r="AA60947"/>
      <c r="AB60947"/>
      <c r="AC60947"/>
    </row>
    <row r="60948" spans="27:29" x14ac:dyDescent="0.25">
      <c r="AA60948"/>
      <c r="AB60948"/>
      <c r="AC60948"/>
    </row>
    <row r="60949" spans="27:29" x14ac:dyDescent="0.25">
      <c r="AA60949"/>
      <c r="AB60949"/>
      <c r="AC60949"/>
    </row>
    <row r="60950" spans="27:29" x14ac:dyDescent="0.25">
      <c r="AA60950"/>
      <c r="AB60950"/>
      <c r="AC60950"/>
    </row>
    <row r="60951" spans="27:29" x14ac:dyDescent="0.25">
      <c r="AA60951"/>
      <c r="AB60951"/>
      <c r="AC60951"/>
    </row>
    <row r="60952" spans="27:29" x14ac:dyDescent="0.25">
      <c r="AA60952"/>
      <c r="AB60952"/>
      <c r="AC60952"/>
    </row>
    <row r="60953" spans="27:29" x14ac:dyDescent="0.25">
      <c r="AA60953"/>
      <c r="AB60953"/>
      <c r="AC60953"/>
    </row>
    <row r="60954" spans="27:29" x14ac:dyDescent="0.25">
      <c r="AA60954"/>
      <c r="AB60954"/>
      <c r="AC60954"/>
    </row>
    <row r="60955" spans="27:29" x14ac:dyDescent="0.25">
      <c r="AA60955"/>
      <c r="AB60955"/>
      <c r="AC60955"/>
    </row>
    <row r="60956" spans="27:29" x14ac:dyDescent="0.25">
      <c r="AA60956"/>
      <c r="AB60956"/>
      <c r="AC60956"/>
    </row>
    <row r="60957" spans="27:29" x14ac:dyDescent="0.25">
      <c r="AA60957"/>
      <c r="AB60957"/>
      <c r="AC60957"/>
    </row>
    <row r="60958" spans="27:29" x14ac:dyDescent="0.25">
      <c r="AA60958"/>
      <c r="AB60958"/>
      <c r="AC60958"/>
    </row>
    <row r="60959" spans="27:29" x14ac:dyDescent="0.25">
      <c r="AA60959"/>
      <c r="AB60959"/>
      <c r="AC60959"/>
    </row>
    <row r="60960" spans="27:29" x14ac:dyDescent="0.25">
      <c r="AA60960"/>
      <c r="AB60960"/>
      <c r="AC60960"/>
    </row>
    <row r="60961" spans="27:29" x14ac:dyDescent="0.25">
      <c r="AA60961"/>
      <c r="AB60961"/>
      <c r="AC60961"/>
    </row>
    <row r="60962" spans="27:29" x14ac:dyDescent="0.25">
      <c r="AA60962"/>
      <c r="AB60962"/>
      <c r="AC60962"/>
    </row>
    <row r="60963" spans="27:29" x14ac:dyDescent="0.25">
      <c r="AA60963"/>
      <c r="AB60963"/>
      <c r="AC60963"/>
    </row>
    <row r="60964" spans="27:29" x14ac:dyDescent="0.25">
      <c r="AA60964"/>
      <c r="AB60964"/>
      <c r="AC60964"/>
    </row>
    <row r="60965" spans="27:29" x14ac:dyDescent="0.25">
      <c r="AA60965"/>
      <c r="AB60965"/>
      <c r="AC60965"/>
    </row>
    <row r="60966" spans="27:29" x14ac:dyDescent="0.25">
      <c r="AA60966"/>
      <c r="AB60966"/>
      <c r="AC60966"/>
    </row>
    <row r="60967" spans="27:29" x14ac:dyDescent="0.25">
      <c r="AA60967"/>
      <c r="AB60967"/>
      <c r="AC60967"/>
    </row>
    <row r="60968" spans="27:29" x14ac:dyDescent="0.25">
      <c r="AA60968"/>
      <c r="AB60968"/>
      <c r="AC60968"/>
    </row>
    <row r="60969" spans="27:29" x14ac:dyDescent="0.25">
      <c r="AA60969"/>
      <c r="AB60969"/>
      <c r="AC60969"/>
    </row>
    <row r="60970" spans="27:29" x14ac:dyDescent="0.25">
      <c r="AA60970"/>
      <c r="AB60970"/>
      <c r="AC60970"/>
    </row>
    <row r="60971" spans="27:29" x14ac:dyDescent="0.25">
      <c r="AA60971"/>
      <c r="AB60971"/>
      <c r="AC60971"/>
    </row>
    <row r="60972" spans="27:29" x14ac:dyDescent="0.25">
      <c r="AA60972"/>
      <c r="AB60972"/>
      <c r="AC60972"/>
    </row>
    <row r="60973" spans="27:29" x14ac:dyDescent="0.25">
      <c r="AA60973"/>
      <c r="AB60973"/>
      <c r="AC60973"/>
    </row>
    <row r="60974" spans="27:29" x14ac:dyDescent="0.25">
      <c r="AA60974"/>
      <c r="AB60974"/>
      <c r="AC60974"/>
    </row>
    <row r="60975" spans="27:29" x14ac:dyDescent="0.25">
      <c r="AA60975"/>
      <c r="AB60975"/>
      <c r="AC60975"/>
    </row>
    <row r="60976" spans="27:29" x14ac:dyDescent="0.25">
      <c r="AA60976"/>
      <c r="AB60976"/>
      <c r="AC60976"/>
    </row>
    <row r="60977" spans="27:29" x14ac:dyDescent="0.25">
      <c r="AA60977"/>
      <c r="AB60977"/>
      <c r="AC60977"/>
    </row>
    <row r="60978" spans="27:29" x14ac:dyDescent="0.25">
      <c r="AA60978"/>
      <c r="AB60978"/>
      <c r="AC60978"/>
    </row>
    <row r="60979" spans="27:29" x14ac:dyDescent="0.25">
      <c r="AA60979"/>
      <c r="AB60979"/>
      <c r="AC60979"/>
    </row>
    <row r="60980" spans="27:29" x14ac:dyDescent="0.25">
      <c r="AA60980"/>
      <c r="AB60980"/>
      <c r="AC60980"/>
    </row>
    <row r="60981" spans="27:29" x14ac:dyDescent="0.25">
      <c r="AA60981"/>
      <c r="AB60981"/>
      <c r="AC60981"/>
    </row>
    <row r="60982" spans="27:29" x14ac:dyDescent="0.25">
      <c r="AA60982"/>
      <c r="AB60982"/>
      <c r="AC60982"/>
    </row>
    <row r="60983" spans="27:29" x14ac:dyDescent="0.25">
      <c r="AA60983"/>
      <c r="AB60983"/>
      <c r="AC60983"/>
    </row>
    <row r="60984" spans="27:29" x14ac:dyDescent="0.25">
      <c r="AA60984"/>
      <c r="AB60984"/>
      <c r="AC60984"/>
    </row>
    <row r="60985" spans="27:29" x14ac:dyDescent="0.25">
      <c r="AA60985"/>
      <c r="AB60985"/>
      <c r="AC60985"/>
    </row>
    <row r="60986" spans="27:29" x14ac:dyDescent="0.25">
      <c r="AA60986"/>
      <c r="AB60986"/>
      <c r="AC60986"/>
    </row>
    <row r="60987" spans="27:29" x14ac:dyDescent="0.25">
      <c r="AA60987"/>
      <c r="AB60987"/>
      <c r="AC60987"/>
    </row>
    <row r="60988" spans="27:29" x14ac:dyDescent="0.25">
      <c r="AA60988"/>
      <c r="AB60988"/>
      <c r="AC60988"/>
    </row>
    <row r="60989" spans="27:29" x14ac:dyDescent="0.25">
      <c r="AA60989"/>
      <c r="AB60989"/>
      <c r="AC60989"/>
    </row>
    <row r="60990" spans="27:29" x14ac:dyDescent="0.25">
      <c r="AA60990"/>
      <c r="AB60990"/>
      <c r="AC60990"/>
    </row>
    <row r="60991" spans="27:29" x14ac:dyDescent="0.25">
      <c r="AA60991"/>
      <c r="AB60991"/>
      <c r="AC60991"/>
    </row>
    <row r="60992" spans="27:29" x14ac:dyDescent="0.25">
      <c r="AA60992"/>
      <c r="AB60992"/>
      <c r="AC60992"/>
    </row>
    <row r="60993" spans="27:29" x14ac:dyDescent="0.25">
      <c r="AA60993"/>
      <c r="AB60993"/>
      <c r="AC60993"/>
    </row>
    <row r="60994" spans="27:29" x14ac:dyDescent="0.25">
      <c r="AA60994"/>
      <c r="AB60994"/>
      <c r="AC60994"/>
    </row>
    <row r="60995" spans="27:29" x14ac:dyDescent="0.25">
      <c r="AA60995"/>
      <c r="AB60995"/>
      <c r="AC60995"/>
    </row>
    <row r="60996" spans="27:29" x14ac:dyDescent="0.25">
      <c r="AA60996"/>
      <c r="AB60996"/>
      <c r="AC60996"/>
    </row>
    <row r="60997" spans="27:29" x14ac:dyDescent="0.25">
      <c r="AA60997"/>
      <c r="AB60997"/>
      <c r="AC60997"/>
    </row>
    <row r="60998" spans="27:29" x14ac:dyDescent="0.25">
      <c r="AA60998"/>
      <c r="AB60998"/>
      <c r="AC60998"/>
    </row>
    <row r="60999" spans="27:29" x14ac:dyDescent="0.25">
      <c r="AA60999"/>
      <c r="AB60999"/>
      <c r="AC60999"/>
    </row>
    <row r="61000" spans="27:29" x14ac:dyDescent="0.25">
      <c r="AA61000"/>
      <c r="AB61000"/>
      <c r="AC61000"/>
    </row>
    <row r="61001" spans="27:29" x14ac:dyDescent="0.25">
      <c r="AA61001"/>
      <c r="AB61001"/>
      <c r="AC61001"/>
    </row>
    <row r="61002" spans="27:29" x14ac:dyDescent="0.25">
      <c r="AA61002"/>
      <c r="AB61002"/>
      <c r="AC61002"/>
    </row>
    <row r="61003" spans="27:29" x14ac:dyDescent="0.25">
      <c r="AA61003"/>
      <c r="AB61003"/>
      <c r="AC61003"/>
    </row>
    <row r="61004" spans="27:29" x14ac:dyDescent="0.25">
      <c r="AA61004"/>
      <c r="AB61004"/>
      <c r="AC61004"/>
    </row>
    <row r="61005" spans="27:29" x14ac:dyDescent="0.25">
      <c r="AA61005"/>
      <c r="AB61005"/>
      <c r="AC61005"/>
    </row>
    <row r="61006" spans="27:29" x14ac:dyDescent="0.25">
      <c r="AA61006"/>
      <c r="AB61006"/>
      <c r="AC61006"/>
    </row>
    <row r="61007" spans="27:29" x14ac:dyDescent="0.25">
      <c r="AA61007"/>
      <c r="AB61007"/>
      <c r="AC61007"/>
    </row>
    <row r="61008" spans="27:29" x14ac:dyDescent="0.25">
      <c r="AA61008"/>
      <c r="AB61008"/>
      <c r="AC61008"/>
    </row>
    <row r="61009" spans="27:29" x14ac:dyDescent="0.25">
      <c r="AA61009"/>
      <c r="AB61009"/>
      <c r="AC61009"/>
    </row>
    <row r="61010" spans="27:29" x14ac:dyDescent="0.25">
      <c r="AA61010"/>
      <c r="AB61010"/>
      <c r="AC61010"/>
    </row>
    <row r="61011" spans="27:29" x14ac:dyDescent="0.25">
      <c r="AA61011"/>
      <c r="AB61011"/>
      <c r="AC61011"/>
    </row>
    <row r="61012" spans="27:29" x14ac:dyDescent="0.25">
      <c r="AA61012"/>
      <c r="AB61012"/>
      <c r="AC61012"/>
    </row>
    <row r="61013" spans="27:29" x14ac:dyDescent="0.25">
      <c r="AA61013"/>
      <c r="AB61013"/>
      <c r="AC61013"/>
    </row>
    <row r="61014" spans="27:29" x14ac:dyDescent="0.25">
      <c r="AA61014"/>
      <c r="AB61014"/>
      <c r="AC61014"/>
    </row>
    <row r="61015" spans="27:29" x14ac:dyDescent="0.25">
      <c r="AA61015"/>
      <c r="AB61015"/>
      <c r="AC61015"/>
    </row>
    <row r="61016" spans="27:29" x14ac:dyDescent="0.25">
      <c r="AA61016"/>
      <c r="AB61016"/>
      <c r="AC61016"/>
    </row>
    <row r="61017" spans="27:29" x14ac:dyDescent="0.25">
      <c r="AA61017"/>
      <c r="AB61017"/>
      <c r="AC61017"/>
    </row>
    <row r="61018" spans="27:29" x14ac:dyDescent="0.25">
      <c r="AA61018"/>
      <c r="AB61018"/>
      <c r="AC61018"/>
    </row>
    <row r="61019" spans="27:29" x14ac:dyDescent="0.25">
      <c r="AA61019"/>
      <c r="AB61019"/>
      <c r="AC61019"/>
    </row>
    <row r="61020" spans="27:29" x14ac:dyDescent="0.25">
      <c r="AA61020"/>
      <c r="AB61020"/>
      <c r="AC61020"/>
    </row>
    <row r="61021" spans="27:29" x14ac:dyDescent="0.25">
      <c r="AA61021"/>
      <c r="AB61021"/>
      <c r="AC61021"/>
    </row>
    <row r="61022" spans="27:29" x14ac:dyDescent="0.25">
      <c r="AA61022"/>
      <c r="AB61022"/>
      <c r="AC61022"/>
    </row>
    <row r="61023" spans="27:29" x14ac:dyDescent="0.25">
      <c r="AA61023"/>
      <c r="AB61023"/>
      <c r="AC61023"/>
    </row>
    <row r="61024" spans="27:29" x14ac:dyDescent="0.25">
      <c r="AA61024"/>
      <c r="AB61024"/>
      <c r="AC61024"/>
    </row>
    <row r="61025" spans="27:29" x14ac:dyDescent="0.25">
      <c r="AA61025"/>
      <c r="AB61025"/>
      <c r="AC61025"/>
    </row>
    <row r="61026" spans="27:29" x14ac:dyDescent="0.25">
      <c r="AA61026"/>
      <c r="AB61026"/>
      <c r="AC61026"/>
    </row>
    <row r="61027" spans="27:29" x14ac:dyDescent="0.25">
      <c r="AA61027"/>
      <c r="AB61027"/>
      <c r="AC61027"/>
    </row>
    <row r="61028" spans="27:29" x14ac:dyDescent="0.25">
      <c r="AA61028"/>
      <c r="AB61028"/>
      <c r="AC61028"/>
    </row>
    <row r="61029" spans="27:29" x14ac:dyDescent="0.25">
      <c r="AA61029"/>
      <c r="AB61029"/>
      <c r="AC61029"/>
    </row>
    <row r="61030" spans="27:29" x14ac:dyDescent="0.25">
      <c r="AA61030"/>
      <c r="AB61030"/>
      <c r="AC61030"/>
    </row>
    <row r="61031" spans="27:29" x14ac:dyDescent="0.25">
      <c r="AA61031"/>
      <c r="AB61031"/>
      <c r="AC61031"/>
    </row>
    <row r="61032" spans="27:29" x14ac:dyDescent="0.25">
      <c r="AA61032"/>
      <c r="AB61032"/>
      <c r="AC61032"/>
    </row>
    <row r="61033" spans="27:29" x14ac:dyDescent="0.25">
      <c r="AA61033"/>
      <c r="AB61033"/>
      <c r="AC61033"/>
    </row>
    <row r="61034" spans="27:29" x14ac:dyDescent="0.25">
      <c r="AA61034"/>
      <c r="AB61034"/>
      <c r="AC61034"/>
    </row>
    <row r="61035" spans="27:29" x14ac:dyDescent="0.25">
      <c r="AA61035"/>
      <c r="AB61035"/>
      <c r="AC61035"/>
    </row>
    <row r="61036" spans="27:29" x14ac:dyDescent="0.25">
      <c r="AA61036"/>
      <c r="AB61036"/>
      <c r="AC61036"/>
    </row>
    <row r="61037" spans="27:29" x14ac:dyDescent="0.25">
      <c r="AA61037"/>
      <c r="AB61037"/>
      <c r="AC61037"/>
    </row>
    <row r="61038" spans="27:29" x14ac:dyDescent="0.25">
      <c r="AA61038"/>
      <c r="AB61038"/>
      <c r="AC61038"/>
    </row>
    <row r="61039" spans="27:29" x14ac:dyDescent="0.25">
      <c r="AA61039"/>
      <c r="AB61039"/>
      <c r="AC61039"/>
    </row>
    <row r="61040" spans="27:29" x14ac:dyDescent="0.25">
      <c r="AA61040"/>
      <c r="AB61040"/>
      <c r="AC61040"/>
    </row>
    <row r="61041" spans="27:29" x14ac:dyDescent="0.25">
      <c r="AA61041"/>
      <c r="AB61041"/>
      <c r="AC61041"/>
    </row>
    <row r="61042" spans="27:29" x14ac:dyDescent="0.25">
      <c r="AA61042"/>
      <c r="AB61042"/>
      <c r="AC61042"/>
    </row>
    <row r="61043" spans="27:29" x14ac:dyDescent="0.25">
      <c r="AA61043"/>
      <c r="AB61043"/>
      <c r="AC61043"/>
    </row>
    <row r="61044" spans="27:29" x14ac:dyDescent="0.25">
      <c r="AA61044"/>
      <c r="AB61044"/>
      <c r="AC61044"/>
    </row>
    <row r="61045" spans="27:29" x14ac:dyDescent="0.25">
      <c r="AA61045"/>
      <c r="AB61045"/>
      <c r="AC61045"/>
    </row>
    <row r="61046" spans="27:29" x14ac:dyDescent="0.25">
      <c r="AA61046"/>
      <c r="AB61046"/>
      <c r="AC61046"/>
    </row>
    <row r="61047" spans="27:29" x14ac:dyDescent="0.25">
      <c r="AA61047"/>
      <c r="AB61047"/>
      <c r="AC61047"/>
    </row>
    <row r="61048" spans="27:29" x14ac:dyDescent="0.25">
      <c r="AA61048"/>
      <c r="AB61048"/>
      <c r="AC61048"/>
    </row>
    <row r="61049" spans="27:29" x14ac:dyDescent="0.25">
      <c r="AA61049"/>
      <c r="AB61049"/>
      <c r="AC61049"/>
    </row>
    <row r="61050" spans="27:29" x14ac:dyDescent="0.25">
      <c r="AA61050"/>
      <c r="AB61050"/>
      <c r="AC61050"/>
    </row>
    <row r="61051" spans="27:29" x14ac:dyDescent="0.25">
      <c r="AA61051"/>
      <c r="AB61051"/>
      <c r="AC61051"/>
    </row>
    <row r="61052" spans="27:29" x14ac:dyDescent="0.25">
      <c r="AA61052"/>
      <c r="AB61052"/>
      <c r="AC61052"/>
    </row>
    <row r="61053" spans="27:29" x14ac:dyDescent="0.25">
      <c r="AA61053"/>
      <c r="AB61053"/>
      <c r="AC61053"/>
    </row>
    <row r="61054" spans="27:29" x14ac:dyDescent="0.25">
      <c r="AA61054"/>
      <c r="AB61054"/>
      <c r="AC61054"/>
    </row>
    <row r="61055" spans="27:29" x14ac:dyDescent="0.25">
      <c r="AA61055"/>
      <c r="AB61055"/>
      <c r="AC61055"/>
    </row>
    <row r="61056" spans="27:29" x14ac:dyDescent="0.25">
      <c r="AA61056"/>
      <c r="AB61056"/>
      <c r="AC61056"/>
    </row>
    <row r="61057" spans="27:29" x14ac:dyDescent="0.25">
      <c r="AA61057"/>
      <c r="AB61057"/>
      <c r="AC61057"/>
    </row>
    <row r="61058" spans="27:29" x14ac:dyDescent="0.25">
      <c r="AA61058"/>
      <c r="AB61058"/>
      <c r="AC61058"/>
    </row>
    <row r="61059" spans="27:29" x14ac:dyDescent="0.25">
      <c r="AA61059"/>
      <c r="AB61059"/>
      <c r="AC61059"/>
    </row>
    <row r="61060" spans="27:29" x14ac:dyDescent="0.25">
      <c r="AA61060"/>
      <c r="AB61060"/>
      <c r="AC61060"/>
    </row>
    <row r="61061" spans="27:29" x14ac:dyDescent="0.25">
      <c r="AA61061"/>
      <c r="AB61061"/>
      <c r="AC61061"/>
    </row>
    <row r="61062" spans="27:29" x14ac:dyDescent="0.25">
      <c r="AA61062"/>
      <c r="AB61062"/>
      <c r="AC61062"/>
    </row>
    <row r="61063" spans="27:29" x14ac:dyDescent="0.25">
      <c r="AA61063"/>
      <c r="AB61063"/>
      <c r="AC61063"/>
    </row>
    <row r="61064" spans="27:29" x14ac:dyDescent="0.25">
      <c r="AA61064"/>
      <c r="AB61064"/>
      <c r="AC61064"/>
    </row>
    <row r="61065" spans="27:29" x14ac:dyDescent="0.25">
      <c r="AA61065"/>
      <c r="AB61065"/>
      <c r="AC61065"/>
    </row>
    <row r="61066" spans="27:29" x14ac:dyDescent="0.25">
      <c r="AA61066"/>
      <c r="AB61066"/>
      <c r="AC61066"/>
    </row>
    <row r="61067" spans="27:29" x14ac:dyDescent="0.25">
      <c r="AA61067"/>
      <c r="AB61067"/>
      <c r="AC61067"/>
    </row>
    <row r="61068" spans="27:29" x14ac:dyDescent="0.25">
      <c r="AA61068"/>
      <c r="AB61068"/>
      <c r="AC61068"/>
    </row>
    <row r="61069" spans="27:29" x14ac:dyDescent="0.25">
      <c r="AA61069"/>
      <c r="AB61069"/>
      <c r="AC61069"/>
    </row>
    <row r="61070" spans="27:29" x14ac:dyDescent="0.25">
      <c r="AA61070"/>
      <c r="AB61070"/>
      <c r="AC61070"/>
    </row>
    <row r="61071" spans="27:29" x14ac:dyDescent="0.25">
      <c r="AA61071"/>
      <c r="AB61071"/>
      <c r="AC61071"/>
    </row>
    <row r="61072" spans="27:29" x14ac:dyDescent="0.25">
      <c r="AA61072"/>
      <c r="AB61072"/>
      <c r="AC61072"/>
    </row>
    <row r="61073" spans="27:29" x14ac:dyDescent="0.25">
      <c r="AA61073"/>
      <c r="AB61073"/>
      <c r="AC61073"/>
    </row>
    <row r="61074" spans="27:29" x14ac:dyDescent="0.25">
      <c r="AA61074"/>
      <c r="AB61074"/>
      <c r="AC61074"/>
    </row>
    <row r="61075" spans="27:29" x14ac:dyDescent="0.25">
      <c r="AA61075"/>
      <c r="AB61075"/>
      <c r="AC61075"/>
    </row>
    <row r="61076" spans="27:29" x14ac:dyDescent="0.25">
      <c r="AA61076"/>
      <c r="AB61076"/>
      <c r="AC61076"/>
    </row>
    <row r="61077" spans="27:29" x14ac:dyDescent="0.25">
      <c r="AA61077"/>
      <c r="AB61077"/>
      <c r="AC61077"/>
    </row>
    <row r="61078" spans="27:29" x14ac:dyDescent="0.25">
      <c r="AA61078"/>
      <c r="AB61078"/>
      <c r="AC61078"/>
    </row>
    <row r="61079" spans="27:29" x14ac:dyDescent="0.25">
      <c r="AA61079"/>
      <c r="AB61079"/>
      <c r="AC61079"/>
    </row>
    <row r="61080" spans="27:29" x14ac:dyDescent="0.25">
      <c r="AA61080"/>
      <c r="AB61080"/>
      <c r="AC61080"/>
    </row>
    <row r="61081" spans="27:29" x14ac:dyDescent="0.25">
      <c r="AA61081"/>
      <c r="AB61081"/>
      <c r="AC61081"/>
    </row>
    <row r="61082" spans="27:29" x14ac:dyDescent="0.25">
      <c r="AA61082"/>
      <c r="AB61082"/>
      <c r="AC61082"/>
    </row>
    <row r="61083" spans="27:29" x14ac:dyDescent="0.25">
      <c r="AA61083"/>
      <c r="AB61083"/>
      <c r="AC61083"/>
    </row>
    <row r="61084" spans="27:29" x14ac:dyDescent="0.25">
      <c r="AA61084"/>
      <c r="AB61084"/>
      <c r="AC61084"/>
    </row>
    <row r="61085" spans="27:29" x14ac:dyDescent="0.25">
      <c r="AA61085"/>
      <c r="AB61085"/>
      <c r="AC61085"/>
    </row>
    <row r="61086" spans="27:29" x14ac:dyDescent="0.25">
      <c r="AA61086"/>
      <c r="AB61086"/>
      <c r="AC61086"/>
    </row>
    <row r="61087" spans="27:29" x14ac:dyDescent="0.25">
      <c r="AA61087"/>
      <c r="AB61087"/>
      <c r="AC61087"/>
    </row>
    <row r="61088" spans="27:29" x14ac:dyDescent="0.25">
      <c r="AA61088"/>
      <c r="AB61088"/>
      <c r="AC61088"/>
    </row>
    <row r="61089" spans="27:29" x14ac:dyDescent="0.25">
      <c r="AA61089"/>
      <c r="AB61089"/>
      <c r="AC61089"/>
    </row>
    <row r="61090" spans="27:29" x14ac:dyDescent="0.25">
      <c r="AA61090"/>
      <c r="AB61090"/>
      <c r="AC61090"/>
    </row>
    <row r="61091" spans="27:29" x14ac:dyDescent="0.25">
      <c r="AA61091"/>
      <c r="AB61091"/>
      <c r="AC61091"/>
    </row>
    <row r="61092" spans="27:29" x14ac:dyDescent="0.25">
      <c r="AA61092"/>
      <c r="AB61092"/>
      <c r="AC61092"/>
    </row>
    <row r="61093" spans="27:29" x14ac:dyDescent="0.25">
      <c r="AA61093"/>
      <c r="AB61093"/>
      <c r="AC61093"/>
    </row>
    <row r="61094" spans="27:29" x14ac:dyDescent="0.25">
      <c r="AA61094"/>
      <c r="AB61094"/>
      <c r="AC61094"/>
    </row>
    <row r="61095" spans="27:29" x14ac:dyDescent="0.25">
      <c r="AA61095"/>
      <c r="AB61095"/>
      <c r="AC61095"/>
    </row>
    <row r="61096" spans="27:29" x14ac:dyDescent="0.25">
      <c r="AA61096"/>
      <c r="AB61096"/>
      <c r="AC61096"/>
    </row>
    <row r="61097" spans="27:29" x14ac:dyDescent="0.25">
      <c r="AA61097"/>
      <c r="AB61097"/>
      <c r="AC61097"/>
    </row>
    <row r="61098" spans="27:29" x14ac:dyDescent="0.25">
      <c r="AA61098"/>
      <c r="AB61098"/>
      <c r="AC61098"/>
    </row>
    <row r="61099" spans="27:29" x14ac:dyDescent="0.25">
      <c r="AA61099"/>
      <c r="AB61099"/>
      <c r="AC61099"/>
    </row>
    <row r="61100" spans="27:29" x14ac:dyDescent="0.25">
      <c r="AA61100"/>
      <c r="AB61100"/>
      <c r="AC61100"/>
    </row>
    <row r="61101" spans="27:29" x14ac:dyDescent="0.25">
      <c r="AA61101"/>
      <c r="AB61101"/>
      <c r="AC61101"/>
    </row>
    <row r="61102" spans="27:29" x14ac:dyDescent="0.25">
      <c r="AA61102"/>
      <c r="AB61102"/>
      <c r="AC61102"/>
    </row>
    <row r="61103" spans="27:29" x14ac:dyDescent="0.25">
      <c r="AA61103"/>
      <c r="AB61103"/>
      <c r="AC61103"/>
    </row>
    <row r="61104" spans="27:29" x14ac:dyDescent="0.25">
      <c r="AA61104"/>
      <c r="AB61104"/>
      <c r="AC61104"/>
    </row>
    <row r="61105" spans="27:29" x14ac:dyDescent="0.25">
      <c r="AA61105"/>
      <c r="AB61105"/>
      <c r="AC61105"/>
    </row>
    <row r="61106" spans="27:29" x14ac:dyDescent="0.25">
      <c r="AA61106"/>
      <c r="AB61106"/>
      <c r="AC61106"/>
    </row>
    <row r="61107" spans="27:29" x14ac:dyDescent="0.25">
      <c r="AA61107"/>
      <c r="AB61107"/>
      <c r="AC61107"/>
    </row>
    <row r="61108" spans="27:29" x14ac:dyDescent="0.25">
      <c r="AA61108"/>
      <c r="AB61108"/>
      <c r="AC61108"/>
    </row>
    <row r="61109" spans="27:29" x14ac:dyDescent="0.25">
      <c r="AA61109"/>
      <c r="AB61109"/>
      <c r="AC61109"/>
    </row>
    <row r="61110" spans="27:29" x14ac:dyDescent="0.25">
      <c r="AA61110"/>
      <c r="AB61110"/>
      <c r="AC61110"/>
    </row>
    <row r="61111" spans="27:29" x14ac:dyDescent="0.25">
      <c r="AA61111"/>
      <c r="AB61111"/>
      <c r="AC61111"/>
    </row>
    <row r="61112" spans="27:29" x14ac:dyDescent="0.25">
      <c r="AA61112"/>
      <c r="AB61112"/>
      <c r="AC61112"/>
    </row>
    <row r="61113" spans="27:29" x14ac:dyDescent="0.25">
      <c r="AA61113"/>
      <c r="AB61113"/>
      <c r="AC61113"/>
    </row>
    <row r="61114" spans="27:29" x14ac:dyDescent="0.25">
      <c r="AA61114"/>
      <c r="AB61114"/>
      <c r="AC61114"/>
    </row>
    <row r="61115" spans="27:29" x14ac:dyDescent="0.25">
      <c r="AA61115"/>
      <c r="AB61115"/>
      <c r="AC61115"/>
    </row>
    <row r="61116" spans="27:29" x14ac:dyDescent="0.25">
      <c r="AA61116"/>
      <c r="AB61116"/>
      <c r="AC61116"/>
    </row>
    <row r="61117" spans="27:29" x14ac:dyDescent="0.25">
      <c r="AA61117"/>
      <c r="AB61117"/>
      <c r="AC61117"/>
    </row>
    <row r="61118" spans="27:29" x14ac:dyDescent="0.25">
      <c r="AA61118"/>
      <c r="AB61118"/>
      <c r="AC61118"/>
    </row>
    <row r="61119" spans="27:29" x14ac:dyDescent="0.25">
      <c r="AA61119"/>
      <c r="AB61119"/>
      <c r="AC61119"/>
    </row>
    <row r="61120" spans="27:29" x14ac:dyDescent="0.25">
      <c r="AA61120"/>
      <c r="AB61120"/>
      <c r="AC61120"/>
    </row>
    <row r="61121" spans="27:29" x14ac:dyDescent="0.25">
      <c r="AA61121"/>
      <c r="AB61121"/>
      <c r="AC61121"/>
    </row>
    <row r="61122" spans="27:29" x14ac:dyDescent="0.25">
      <c r="AA61122"/>
      <c r="AB61122"/>
      <c r="AC61122"/>
    </row>
    <row r="61123" spans="27:29" x14ac:dyDescent="0.25">
      <c r="AA61123"/>
      <c r="AB61123"/>
      <c r="AC61123"/>
    </row>
    <row r="61124" spans="27:29" x14ac:dyDescent="0.25">
      <c r="AA61124"/>
      <c r="AB61124"/>
      <c r="AC61124"/>
    </row>
    <row r="61125" spans="27:29" x14ac:dyDescent="0.25">
      <c r="AA61125"/>
      <c r="AB61125"/>
      <c r="AC61125"/>
    </row>
    <row r="61126" spans="27:29" x14ac:dyDescent="0.25">
      <c r="AA61126"/>
      <c r="AB61126"/>
      <c r="AC61126"/>
    </row>
    <row r="61127" spans="27:29" x14ac:dyDescent="0.25">
      <c r="AA61127"/>
      <c r="AB61127"/>
      <c r="AC61127"/>
    </row>
    <row r="61128" spans="27:29" x14ac:dyDescent="0.25">
      <c r="AA61128"/>
      <c r="AB61128"/>
      <c r="AC61128"/>
    </row>
    <row r="61129" spans="27:29" x14ac:dyDescent="0.25">
      <c r="AA61129"/>
      <c r="AB61129"/>
      <c r="AC61129"/>
    </row>
    <row r="61130" spans="27:29" x14ac:dyDescent="0.25">
      <c r="AA61130"/>
      <c r="AB61130"/>
      <c r="AC61130"/>
    </row>
    <row r="61131" spans="27:29" x14ac:dyDescent="0.25">
      <c r="AA61131"/>
      <c r="AB61131"/>
      <c r="AC61131"/>
    </row>
    <row r="61132" spans="27:29" x14ac:dyDescent="0.25">
      <c r="AA61132"/>
      <c r="AB61132"/>
      <c r="AC61132"/>
    </row>
    <row r="61133" spans="27:29" x14ac:dyDescent="0.25">
      <c r="AA61133"/>
      <c r="AB61133"/>
      <c r="AC61133"/>
    </row>
    <row r="61134" spans="27:29" x14ac:dyDescent="0.25">
      <c r="AA61134"/>
      <c r="AB61134"/>
      <c r="AC61134"/>
    </row>
    <row r="61135" spans="27:29" x14ac:dyDescent="0.25">
      <c r="AA61135"/>
      <c r="AB61135"/>
      <c r="AC61135"/>
    </row>
    <row r="61136" spans="27:29" x14ac:dyDescent="0.25">
      <c r="AA61136"/>
      <c r="AB61136"/>
      <c r="AC61136"/>
    </row>
    <row r="61137" spans="27:29" x14ac:dyDescent="0.25">
      <c r="AA61137"/>
      <c r="AB61137"/>
      <c r="AC61137"/>
    </row>
    <row r="61138" spans="27:29" x14ac:dyDescent="0.25">
      <c r="AA61138"/>
      <c r="AB61138"/>
      <c r="AC61138"/>
    </row>
    <row r="61139" spans="27:29" x14ac:dyDescent="0.25">
      <c r="AA61139"/>
      <c r="AB61139"/>
      <c r="AC61139"/>
    </row>
    <row r="61140" spans="27:29" x14ac:dyDescent="0.25">
      <c r="AA61140"/>
      <c r="AB61140"/>
      <c r="AC61140"/>
    </row>
    <row r="61141" spans="27:29" x14ac:dyDescent="0.25">
      <c r="AA61141"/>
      <c r="AB61141"/>
      <c r="AC61141"/>
    </row>
    <row r="61142" spans="27:29" x14ac:dyDescent="0.25">
      <c r="AA61142"/>
      <c r="AB61142"/>
      <c r="AC61142"/>
    </row>
    <row r="61143" spans="27:29" x14ac:dyDescent="0.25">
      <c r="AA61143"/>
      <c r="AB61143"/>
      <c r="AC61143"/>
    </row>
    <row r="61144" spans="27:29" x14ac:dyDescent="0.25">
      <c r="AA61144"/>
      <c r="AB61144"/>
      <c r="AC61144"/>
    </row>
    <row r="61145" spans="27:29" x14ac:dyDescent="0.25">
      <c r="AA61145"/>
      <c r="AB61145"/>
      <c r="AC61145"/>
    </row>
    <row r="61146" spans="27:29" x14ac:dyDescent="0.25">
      <c r="AA61146"/>
      <c r="AB61146"/>
      <c r="AC61146"/>
    </row>
    <row r="61147" spans="27:29" x14ac:dyDescent="0.25">
      <c r="AA61147"/>
      <c r="AB61147"/>
      <c r="AC61147"/>
    </row>
    <row r="61148" spans="27:29" x14ac:dyDescent="0.25">
      <c r="AA61148"/>
      <c r="AB61148"/>
      <c r="AC61148"/>
    </row>
    <row r="61149" spans="27:29" x14ac:dyDescent="0.25">
      <c r="AA61149"/>
      <c r="AB61149"/>
      <c r="AC61149"/>
    </row>
    <row r="61150" spans="27:29" x14ac:dyDescent="0.25">
      <c r="AA61150"/>
      <c r="AB61150"/>
      <c r="AC61150"/>
    </row>
    <row r="61151" spans="27:29" x14ac:dyDescent="0.25">
      <c r="AA61151"/>
      <c r="AB61151"/>
      <c r="AC61151"/>
    </row>
    <row r="61152" spans="27:29" x14ac:dyDescent="0.25">
      <c r="AA61152"/>
      <c r="AB61152"/>
      <c r="AC61152"/>
    </row>
    <row r="61153" spans="27:29" x14ac:dyDescent="0.25">
      <c r="AA61153"/>
      <c r="AB61153"/>
      <c r="AC61153"/>
    </row>
    <row r="61154" spans="27:29" x14ac:dyDescent="0.25">
      <c r="AA61154"/>
      <c r="AB61154"/>
      <c r="AC61154"/>
    </row>
    <row r="61155" spans="27:29" x14ac:dyDescent="0.25">
      <c r="AA61155"/>
      <c r="AB61155"/>
      <c r="AC61155"/>
    </row>
    <row r="61156" spans="27:29" x14ac:dyDescent="0.25">
      <c r="AA61156"/>
      <c r="AB61156"/>
      <c r="AC61156"/>
    </row>
    <row r="61157" spans="27:29" x14ac:dyDescent="0.25">
      <c r="AA61157"/>
      <c r="AB61157"/>
      <c r="AC61157"/>
    </row>
    <row r="61158" spans="27:29" x14ac:dyDescent="0.25">
      <c r="AA61158"/>
      <c r="AB61158"/>
      <c r="AC61158"/>
    </row>
    <row r="61159" spans="27:29" x14ac:dyDescent="0.25">
      <c r="AA61159"/>
      <c r="AB61159"/>
      <c r="AC61159"/>
    </row>
    <row r="61160" spans="27:29" x14ac:dyDescent="0.25">
      <c r="AA61160"/>
      <c r="AB61160"/>
      <c r="AC61160"/>
    </row>
    <row r="61161" spans="27:29" x14ac:dyDescent="0.25">
      <c r="AA61161"/>
      <c r="AB61161"/>
      <c r="AC61161"/>
    </row>
    <row r="61162" spans="27:29" x14ac:dyDescent="0.25">
      <c r="AA61162"/>
      <c r="AB61162"/>
      <c r="AC61162"/>
    </row>
    <row r="61163" spans="27:29" x14ac:dyDescent="0.25">
      <c r="AA61163"/>
      <c r="AB61163"/>
      <c r="AC61163"/>
    </row>
    <row r="61164" spans="27:29" x14ac:dyDescent="0.25">
      <c r="AA61164"/>
      <c r="AB61164"/>
      <c r="AC61164"/>
    </row>
    <row r="61165" spans="27:29" x14ac:dyDescent="0.25">
      <c r="AA61165"/>
      <c r="AB61165"/>
      <c r="AC61165"/>
    </row>
    <row r="61166" spans="27:29" x14ac:dyDescent="0.25">
      <c r="AA61166"/>
      <c r="AB61166"/>
      <c r="AC61166"/>
    </row>
    <row r="61167" spans="27:29" x14ac:dyDescent="0.25">
      <c r="AA61167"/>
      <c r="AB61167"/>
      <c r="AC61167"/>
    </row>
    <row r="61168" spans="27:29" x14ac:dyDescent="0.25">
      <c r="AA61168"/>
      <c r="AB61168"/>
      <c r="AC61168"/>
    </row>
    <row r="61169" spans="27:29" x14ac:dyDescent="0.25">
      <c r="AA61169"/>
      <c r="AB61169"/>
      <c r="AC61169"/>
    </row>
    <row r="61170" spans="27:29" x14ac:dyDescent="0.25">
      <c r="AA61170"/>
      <c r="AB61170"/>
      <c r="AC61170"/>
    </row>
    <row r="61171" spans="27:29" x14ac:dyDescent="0.25">
      <c r="AA61171"/>
      <c r="AB61171"/>
      <c r="AC61171"/>
    </row>
    <row r="61172" spans="27:29" x14ac:dyDescent="0.25">
      <c r="AA61172"/>
      <c r="AB61172"/>
      <c r="AC61172"/>
    </row>
    <row r="61173" spans="27:29" x14ac:dyDescent="0.25">
      <c r="AA61173"/>
      <c r="AB61173"/>
      <c r="AC61173"/>
    </row>
    <row r="61174" spans="27:29" x14ac:dyDescent="0.25">
      <c r="AA61174"/>
      <c r="AB61174"/>
      <c r="AC61174"/>
    </row>
    <row r="61175" spans="27:29" x14ac:dyDescent="0.25">
      <c r="AA61175"/>
      <c r="AB61175"/>
      <c r="AC61175"/>
    </row>
    <row r="61176" spans="27:29" x14ac:dyDescent="0.25">
      <c r="AA61176"/>
      <c r="AB61176"/>
      <c r="AC61176"/>
    </row>
    <row r="61177" spans="27:29" x14ac:dyDescent="0.25">
      <c r="AA61177"/>
      <c r="AB61177"/>
      <c r="AC61177"/>
    </row>
    <row r="61178" spans="27:29" x14ac:dyDescent="0.25">
      <c r="AA61178"/>
      <c r="AB61178"/>
      <c r="AC61178"/>
    </row>
    <row r="61179" spans="27:29" x14ac:dyDescent="0.25">
      <c r="AA61179"/>
      <c r="AB61179"/>
      <c r="AC61179"/>
    </row>
    <row r="61180" spans="27:29" x14ac:dyDescent="0.25">
      <c r="AA61180"/>
      <c r="AB61180"/>
      <c r="AC61180"/>
    </row>
    <row r="61181" spans="27:29" x14ac:dyDescent="0.25">
      <c r="AA61181"/>
      <c r="AB61181"/>
      <c r="AC61181"/>
    </row>
    <row r="61182" spans="27:29" x14ac:dyDescent="0.25">
      <c r="AA61182"/>
      <c r="AB61182"/>
      <c r="AC61182"/>
    </row>
    <row r="61183" spans="27:29" x14ac:dyDescent="0.25">
      <c r="AA61183"/>
      <c r="AB61183"/>
      <c r="AC61183"/>
    </row>
    <row r="61184" spans="27:29" x14ac:dyDescent="0.25">
      <c r="AA61184"/>
      <c r="AB61184"/>
      <c r="AC61184"/>
    </row>
    <row r="61185" spans="27:29" x14ac:dyDescent="0.25">
      <c r="AA61185"/>
      <c r="AB61185"/>
      <c r="AC61185"/>
    </row>
    <row r="61186" spans="27:29" x14ac:dyDescent="0.25">
      <c r="AA61186"/>
      <c r="AB61186"/>
      <c r="AC61186"/>
    </row>
    <row r="61187" spans="27:29" x14ac:dyDescent="0.25">
      <c r="AA61187"/>
      <c r="AB61187"/>
      <c r="AC61187"/>
    </row>
    <row r="61188" spans="27:29" x14ac:dyDescent="0.25">
      <c r="AA61188"/>
      <c r="AB61188"/>
      <c r="AC61188"/>
    </row>
    <row r="61189" spans="27:29" x14ac:dyDescent="0.25">
      <c r="AA61189"/>
      <c r="AB61189"/>
      <c r="AC61189"/>
    </row>
    <row r="61190" spans="27:29" x14ac:dyDescent="0.25">
      <c r="AA61190"/>
      <c r="AB61190"/>
      <c r="AC61190"/>
    </row>
    <row r="61191" spans="27:29" x14ac:dyDescent="0.25">
      <c r="AA61191"/>
      <c r="AB61191"/>
      <c r="AC61191"/>
    </row>
    <row r="61192" spans="27:29" x14ac:dyDescent="0.25">
      <c r="AA61192"/>
      <c r="AB61192"/>
      <c r="AC61192"/>
    </row>
    <row r="61193" spans="27:29" x14ac:dyDescent="0.25">
      <c r="AA61193"/>
      <c r="AB61193"/>
      <c r="AC61193"/>
    </row>
    <row r="61194" spans="27:29" x14ac:dyDescent="0.25">
      <c r="AA61194"/>
      <c r="AB61194"/>
      <c r="AC61194"/>
    </row>
    <row r="61195" spans="27:29" x14ac:dyDescent="0.25">
      <c r="AA61195"/>
      <c r="AB61195"/>
      <c r="AC61195"/>
    </row>
    <row r="61196" spans="27:29" x14ac:dyDescent="0.25">
      <c r="AA61196"/>
      <c r="AB61196"/>
      <c r="AC61196"/>
    </row>
    <row r="61197" spans="27:29" x14ac:dyDescent="0.25">
      <c r="AA61197"/>
      <c r="AB61197"/>
      <c r="AC61197"/>
    </row>
    <row r="61198" spans="27:29" x14ac:dyDescent="0.25">
      <c r="AA61198"/>
      <c r="AB61198"/>
      <c r="AC61198"/>
    </row>
    <row r="61199" spans="27:29" x14ac:dyDescent="0.25">
      <c r="AA61199"/>
      <c r="AB61199"/>
      <c r="AC61199"/>
    </row>
    <row r="61200" spans="27:29" x14ac:dyDescent="0.25">
      <c r="AA61200"/>
      <c r="AB61200"/>
      <c r="AC61200"/>
    </row>
    <row r="61201" spans="27:29" x14ac:dyDescent="0.25">
      <c r="AA61201"/>
      <c r="AB61201"/>
      <c r="AC61201"/>
    </row>
    <row r="61202" spans="27:29" x14ac:dyDescent="0.25">
      <c r="AA61202"/>
      <c r="AB61202"/>
      <c r="AC61202"/>
    </row>
    <row r="61203" spans="27:29" x14ac:dyDescent="0.25">
      <c r="AA61203"/>
      <c r="AB61203"/>
      <c r="AC61203"/>
    </row>
    <row r="61204" spans="27:29" x14ac:dyDescent="0.25">
      <c r="AA61204"/>
      <c r="AB61204"/>
      <c r="AC61204"/>
    </row>
    <row r="61205" spans="27:29" x14ac:dyDescent="0.25">
      <c r="AA61205"/>
      <c r="AB61205"/>
      <c r="AC61205"/>
    </row>
    <row r="61206" spans="27:29" x14ac:dyDescent="0.25">
      <c r="AA61206"/>
      <c r="AB61206"/>
      <c r="AC61206"/>
    </row>
    <row r="61207" spans="27:29" x14ac:dyDescent="0.25">
      <c r="AA61207"/>
      <c r="AB61207"/>
      <c r="AC61207"/>
    </row>
    <row r="61208" spans="27:29" x14ac:dyDescent="0.25">
      <c r="AA61208"/>
      <c r="AB61208"/>
      <c r="AC61208"/>
    </row>
    <row r="61209" spans="27:29" x14ac:dyDescent="0.25">
      <c r="AA61209"/>
      <c r="AB61209"/>
      <c r="AC61209"/>
    </row>
    <row r="61210" spans="27:29" x14ac:dyDescent="0.25">
      <c r="AA61210"/>
      <c r="AB61210"/>
      <c r="AC61210"/>
    </row>
    <row r="61211" spans="27:29" x14ac:dyDescent="0.25">
      <c r="AA61211"/>
      <c r="AB61211"/>
      <c r="AC61211"/>
    </row>
    <row r="61212" spans="27:29" x14ac:dyDescent="0.25">
      <c r="AA61212"/>
      <c r="AB61212"/>
      <c r="AC61212"/>
    </row>
    <row r="61213" spans="27:29" x14ac:dyDescent="0.25">
      <c r="AA61213"/>
      <c r="AB61213"/>
      <c r="AC61213"/>
    </row>
    <row r="61214" spans="27:29" x14ac:dyDescent="0.25">
      <c r="AA61214"/>
      <c r="AB61214"/>
      <c r="AC61214"/>
    </row>
    <row r="61215" spans="27:29" x14ac:dyDescent="0.25">
      <c r="AA61215"/>
      <c r="AB61215"/>
      <c r="AC61215"/>
    </row>
    <row r="61216" spans="27:29" x14ac:dyDescent="0.25">
      <c r="AA61216"/>
      <c r="AB61216"/>
      <c r="AC61216"/>
    </row>
    <row r="61217" spans="27:29" x14ac:dyDescent="0.25">
      <c r="AA61217"/>
      <c r="AB61217"/>
      <c r="AC61217"/>
    </row>
    <row r="61218" spans="27:29" x14ac:dyDescent="0.25">
      <c r="AA61218"/>
      <c r="AB61218"/>
      <c r="AC61218"/>
    </row>
    <row r="61219" spans="27:29" x14ac:dyDescent="0.25">
      <c r="AA61219"/>
      <c r="AB61219"/>
      <c r="AC61219"/>
    </row>
    <row r="61220" spans="27:29" x14ac:dyDescent="0.25">
      <c r="AA61220"/>
      <c r="AB61220"/>
      <c r="AC61220"/>
    </row>
    <row r="61221" spans="27:29" x14ac:dyDescent="0.25">
      <c r="AA61221"/>
      <c r="AB61221"/>
      <c r="AC61221"/>
    </row>
    <row r="61222" spans="27:29" x14ac:dyDescent="0.25">
      <c r="AA61222"/>
      <c r="AB61222"/>
      <c r="AC61222"/>
    </row>
    <row r="61223" spans="27:29" x14ac:dyDescent="0.25">
      <c r="AA61223"/>
      <c r="AB61223"/>
      <c r="AC61223"/>
    </row>
    <row r="61224" spans="27:29" x14ac:dyDescent="0.25">
      <c r="AA61224"/>
      <c r="AB61224"/>
      <c r="AC61224"/>
    </row>
    <row r="61225" spans="27:29" x14ac:dyDescent="0.25">
      <c r="AA61225"/>
      <c r="AB61225"/>
      <c r="AC61225"/>
    </row>
    <row r="61226" spans="27:29" x14ac:dyDescent="0.25">
      <c r="AA61226"/>
      <c r="AB61226"/>
      <c r="AC61226"/>
    </row>
    <row r="61227" spans="27:29" x14ac:dyDescent="0.25">
      <c r="AA61227"/>
      <c r="AB61227"/>
      <c r="AC61227"/>
    </row>
    <row r="61228" spans="27:29" x14ac:dyDescent="0.25">
      <c r="AA61228"/>
      <c r="AB61228"/>
      <c r="AC61228"/>
    </row>
    <row r="61229" spans="27:29" x14ac:dyDescent="0.25">
      <c r="AA61229"/>
      <c r="AB61229"/>
      <c r="AC61229"/>
    </row>
    <row r="61230" spans="27:29" x14ac:dyDescent="0.25">
      <c r="AA61230"/>
      <c r="AB61230"/>
      <c r="AC61230"/>
    </row>
    <row r="61231" spans="27:29" x14ac:dyDescent="0.25">
      <c r="AA61231"/>
      <c r="AB61231"/>
      <c r="AC61231"/>
    </row>
    <row r="61232" spans="27:29" x14ac:dyDescent="0.25">
      <c r="AA61232"/>
      <c r="AB61232"/>
      <c r="AC61232"/>
    </row>
    <row r="61233" spans="27:29" x14ac:dyDescent="0.25">
      <c r="AA61233"/>
      <c r="AB61233"/>
      <c r="AC61233"/>
    </row>
    <row r="61234" spans="27:29" x14ac:dyDescent="0.25">
      <c r="AA61234"/>
      <c r="AB61234"/>
      <c r="AC61234"/>
    </row>
    <row r="61235" spans="27:29" x14ac:dyDescent="0.25">
      <c r="AA61235"/>
      <c r="AB61235"/>
      <c r="AC61235"/>
    </row>
    <row r="61236" spans="27:29" x14ac:dyDescent="0.25">
      <c r="AA61236"/>
      <c r="AB61236"/>
      <c r="AC61236"/>
    </row>
    <row r="61237" spans="27:29" x14ac:dyDescent="0.25">
      <c r="AA61237"/>
      <c r="AB61237"/>
      <c r="AC61237"/>
    </row>
    <row r="61238" spans="27:29" x14ac:dyDescent="0.25">
      <c r="AA61238"/>
      <c r="AB61238"/>
      <c r="AC61238"/>
    </row>
    <row r="61239" spans="27:29" x14ac:dyDescent="0.25">
      <c r="AA61239"/>
      <c r="AB61239"/>
      <c r="AC61239"/>
    </row>
    <row r="61240" spans="27:29" x14ac:dyDescent="0.25">
      <c r="AA61240"/>
      <c r="AB61240"/>
      <c r="AC61240"/>
    </row>
    <row r="61241" spans="27:29" x14ac:dyDescent="0.25">
      <c r="AA61241"/>
      <c r="AB61241"/>
      <c r="AC61241"/>
    </row>
    <row r="61242" spans="27:29" x14ac:dyDescent="0.25">
      <c r="AA61242"/>
      <c r="AB61242"/>
      <c r="AC61242"/>
    </row>
    <row r="61243" spans="27:29" x14ac:dyDescent="0.25">
      <c r="AA61243"/>
      <c r="AB61243"/>
      <c r="AC61243"/>
    </row>
    <row r="61244" spans="27:29" x14ac:dyDescent="0.25">
      <c r="AA61244"/>
      <c r="AB61244"/>
      <c r="AC61244"/>
    </row>
    <row r="61245" spans="27:29" x14ac:dyDescent="0.25">
      <c r="AA61245"/>
      <c r="AB61245"/>
      <c r="AC61245"/>
    </row>
    <row r="61246" spans="27:29" x14ac:dyDescent="0.25">
      <c r="AA61246"/>
      <c r="AB61246"/>
      <c r="AC61246"/>
    </row>
    <row r="61247" spans="27:29" x14ac:dyDescent="0.25">
      <c r="AA61247"/>
      <c r="AB61247"/>
      <c r="AC61247"/>
    </row>
    <row r="61248" spans="27:29" x14ac:dyDescent="0.25">
      <c r="AA61248"/>
      <c r="AB61248"/>
      <c r="AC61248"/>
    </row>
    <row r="61249" spans="27:29" x14ac:dyDescent="0.25">
      <c r="AA61249"/>
      <c r="AB61249"/>
      <c r="AC61249"/>
    </row>
    <row r="61250" spans="27:29" x14ac:dyDescent="0.25">
      <c r="AA61250"/>
      <c r="AB61250"/>
      <c r="AC61250"/>
    </row>
    <row r="61251" spans="27:29" x14ac:dyDescent="0.25">
      <c r="AA61251"/>
      <c r="AB61251"/>
      <c r="AC61251"/>
    </row>
    <row r="61252" spans="27:29" x14ac:dyDescent="0.25">
      <c r="AA61252"/>
      <c r="AB61252"/>
      <c r="AC61252"/>
    </row>
    <row r="61253" spans="27:29" x14ac:dyDescent="0.25">
      <c r="AA61253"/>
      <c r="AB61253"/>
      <c r="AC61253"/>
    </row>
    <row r="61254" spans="27:29" x14ac:dyDescent="0.25">
      <c r="AA61254"/>
      <c r="AB61254"/>
      <c r="AC61254"/>
    </row>
    <row r="61255" spans="27:29" x14ac:dyDescent="0.25">
      <c r="AA61255"/>
      <c r="AB61255"/>
      <c r="AC61255"/>
    </row>
    <row r="61256" spans="27:29" x14ac:dyDescent="0.25">
      <c r="AA61256"/>
      <c r="AB61256"/>
      <c r="AC61256"/>
    </row>
    <row r="61257" spans="27:29" x14ac:dyDescent="0.25">
      <c r="AA61257"/>
      <c r="AB61257"/>
      <c r="AC61257"/>
    </row>
    <row r="61258" spans="27:29" x14ac:dyDescent="0.25">
      <c r="AA61258"/>
      <c r="AB61258"/>
      <c r="AC61258"/>
    </row>
    <row r="61259" spans="27:29" x14ac:dyDescent="0.25">
      <c r="AA61259"/>
      <c r="AB61259"/>
      <c r="AC61259"/>
    </row>
    <row r="61260" spans="27:29" x14ac:dyDescent="0.25">
      <c r="AA61260"/>
      <c r="AB61260"/>
      <c r="AC61260"/>
    </row>
    <row r="61261" spans="27:29" x14ac:dyDescent="0.25">
      <c r="AA61261"/>
      <c r="AB61261"/>
      <c r="AC61261"/>
    </row>
    <row r="61262" spans="27:29" x14ac:dyDescent="0.25">
      <c r="AA61262"/>
      <c r="AB61262"/>
      <c r="AC61262"/>
    </row>
    <row r="61263" spans="27:29" x14ac:dyDescent="0.25">
      <c r="AA61263"/>
      <c r="AB61263"/>
      <c r="AC61263"/>
    </row>
    <row r="61264" spans="27:29" x14ac:dyDescent="0.25">
      <c r="AA61264"/>
      <c r="AB61264"/>
      <c r="AC61264"/>
    </row>
    <row r="61265" spans="27:29" x14ac:dyDescent="0.25">
      <c r="AA61265"/>
      <c r="AB61265"/>
      <c r="AC61265"/>
    </row>
    <row r="61266" spans="27:29" x14ac:dyDescent="0.25">
      <c r="AA61266"/>
      <c r="AB61266"/>
      <c r="AC61266"/>
    </row>
    <row r="61267" spans="27:29" x14ac:dyDescent="0.25">
      <c r="AA61267"/>
      <c r="AB61267"/>
      <c r="AC61267"/>
    </row>
    <row r="61268" spans="27:29" x14ac:dyDescent="0.25">
      <c r="AA61268"/>
      <c r="AB61268"/>
      <c r="AC61268"/>
    </row>
    <row r="61269" spans="27:29" x14ac:dyDescent="0.25">
      <c r="AA61269"/>
      <c r="AB61269"/>
      <c r="AC61269"/>
    </row>
    <row r="61270" spans="27:29" x14ac:dyDescent="0.25">
      <c r="AA61270"/>
      <c r="AB61270"/>
      <c r="AC61270"/>
    </row>
    <row r="61271" spans="27:29" x14ac:dyDescent="0.25">
      <c r="AA61271"/>
      <c r="AB61271"/>
      <c r="AC61271"/>
    </row>
    <row r="61272" spans="27:29" x14ac:dyDescent="0.25">
      <c r="AA61272"/>
      <c r="AB61272"/>
      <c r="AC61272"/>
    </row>
    <row r="61273" spans="27:29" x14ac:dyDescent="0.25">
      <c r="AA61273"/>
      <c r="AB61273"/>
      <c r="AC61273"/>
    </row>
    <row r="61274" spans="27:29" x14ac:dyDescent="0.25">
      <c r="AA61274"/>
      <c r="AB61274"/>
      <c r="AC61274"/>
    </row>
    <row r="61275" spans="27:29" x14ac:dyDescent="0.25">
      <c r="AA61275"/>
      <c r="AB61275"/>
      <c r="AC61275"/>
    </row>
    <row r="61276" spans="27:29" x14ac:dyDescent="0.25">
      <c r="AA61276"/>
      <c r="AB61276"/>
      <c r="AC61276"/>
    </row>
    <row r="61277" spans="27:29" x14ac:dyDescent="0.25">
      <c r="AA61277"/>
      <c r="AB61277"/>
      <c r="AC61277"/>
    </row>
    <row r="61278" spans="27:29" x14ac:dyDescent="0.25">
      <c r="AA61278"/>
      <c r="AB61278"/>
      <c r="AC61278"/>
    </row>
    <row r="61279" spans="27:29" x14ac:dyDescent="0.25">
      <c r="AA61279"/>
      <c r="AB61279"/>
      <c r="AC61279"/>
    </row>
    <row r="61280" spans="27:29" x14ac:dyDescent="0.25">
      <c r="AA61280"/>
      <c r="AB61280"/>
      <c r="AC61280"/>
    </row>
    <row r="61281" spans="27:29" x14ac:dyDescent="0.25">
      <c r="AA61281"/>
      <c r="AB61281"/>
      <c r="AC61281"/>
    </row>
    <row r="61282" spans="27:29" x14ac:dyDescent="0.25">
      <c r="AA61282"/>
      <c r="AB61282"/>
      <c r="AC61282"/>
    </row>
    <row r="61283" spans="27:29" x14ac:dyDescent="0.25">
      <c r="AA61283"/>
      <c r="AB61283"/>
      <c r="AC61283"/>
    </row>
    <row r="61284" spans="27:29" x14ac:dyDescent="0.25">
      <c r="AA61284"/>
      <c r="AB61284"/>
      <c r="AC61284"/>
    </row>
    <row r="61285" spans="27:29" x14ac:dyDescent="0.25">
      <c r="AA61285"/>
      <c r="AB61285"/>
      <c r="AC61285"/>
    </row>
    <row r="61286" spans="27:29" x14ac:dyDescent="0.25">
      <c r="AA61286"/>
      <c r="AB61286"/>
      <c r="AC61286"/>
    </row>
    <row r="61287" spans="27:29" x14ac:dyDescent="0.25">
      <c r="AA61287"/>
      <c r="AB61287"/>
      <c r="AC61287"/>
    </row>
    <row r="61288" spans="27:29" x14ac:dyDescent="0.25">
      <c r="AA61288"/>
      <c r="AB61288"/>
      <c r="AC61288"/>
    </row>
    <row r="61289" spans="27:29" x14ac:dyDescent="0.25">
      <c r="AA61289"/>
      <c r="AB61289"/>
      <c r="AC61289"/>
    </row>
    <row r="61290" spans="27:29" x14ac:dyDescent="0.25">
      <c r="AA61290"/>
      <c r="AB61290"/>
      <c r="AC61290"/>
    </row>
    <row r="61291" spans="27:29" x14ac:dyDescent="0.25">
      <c r="AA61291"/>
      <c r="AB61291"/>
      <c r="AC61291"/>
    </row>
    <row r="61292" spans="27:29" x14ac:dyDescent="0.25">
      <c r="AA61292"/>
      <c r="AB61292"/>
      <c r="AC61292"/>
    </row>
    <row r="61293" spans="27:29" x14ac:dyDescent="0.25">
      <c r="AA61293"/>
      <c r="AB61293"/>
      <c r="AC61293"/>
    </row>
    <row r="61294" spans="27:29" x14ac:dyDescent="0.25">
      <c r="AA61294"/>
      <c r="AB61294"/>
      <c r="AC61294"/>
    </row>
    <row r="61295" spans="27:29" x14ac:dyDescent="0.25">
      <c r="AA61295"/>
      <c r="AB61295"/>
      <c r="AC61295"/>
    </row>
    <row r="61296" spans="27:29" x14ac:dyDescent="0.25">
      <c r="AA61296"/>
      <c r="AB61296"/>
      <c r="AC61296"/>
    </row>
    <row r="61297" spans="27:29" x14ac:dyDescent="0.25">
      <c r="AA61297"/>
      <c r="AB61297"/>
      <c r="AC61297"/>
    </row>
    <row r="61298" spans="27:29" x14ac:dyDescent="0.25">
      <c r="AA61298"/>
      <c r="AB61298"/>
      <c r="AC61298"/>
    </row>
    <row r="61299" spans="27:29" x14ac:dyDescent="0.25">
      <c r="AA61299"/>
      <c r="AB61299"/>
      <c r="AC61299"/>
    </row>
    <row r="61300" spans="27:29" x14ac:dyDescent="0.25">
      <c r="AA61300"/>
      <c r="AB61300"/>
      <c r="AC61300"/>
    </row>
    <row r="61301" spans="27:29" x14ac:dyDescent="0.25">
      <c r="AA61301"/>
      <c r="AB61301"/>
      <c r="AC61301"/>
    </row>
    <row r="61302" spans="27:29" x14ac:dyDescent="0.25">
      <c r="AA61302"/>
      <c r="AB61302"/>
      <c r="AC61302"/>
    </row>
    <row r="61303" spans="27:29" x14ac:dyDescent="0.25">
      <c r="AA61303"/>
      <c r="AB61303"/>
      <c r="AC61303"/>
    </row>
    <row r="61304" spans="27:29" x14ac:dyDescent="0.25">
      <c r="AA61304"/>
      <c r="AB61304"/>
      <c r="AC61304"/>
    </row>
    <row r="61305" spans="27:29" x14ac:dyDescent="0.25">
      <c r="AA61305"/>
      <c r="AB61305"/>
      <c r="AC61305"/>
    </row>
    <row r="61306" spans="27:29" x14ac:dyDescent="0.25">
      <c r="AA61306"/>
      <c r="AB61306"/>
      <c r="AC61306"/>
    </row>
    <row r="61307" spans="27:29" x14ac:dyDescent="0.25">
      <c r="AA61307"/>
      <c r="AB61307"/>
      <c r="AC61307"/>
    </row>
    <row r="61308" spans="27:29" x14ac:dyDescent="0.25">
      <c r="AA61308"/>
      <c r="AB61308"/>
      <c r="AC61308"/>
    </row>
    <row r="61309" spans="27:29" x14ac:dyDescent="0.25">
      <c r="AA61309"/>
      <c r="AB61309"/>
      <c r="AC61309"/>
    </row>
    <row r="61310" spans="27:29" x14ac:dyDescent="0.25">
      <c r="AA61310"/>
      <c r="AB61310"/>
      <c r="AC61310"/>
    </row>
    <row r="61311" spans="27:29" x14ac:dyDescent="0.25">
      <c r="AA61311"/>
      <c r="AB61311"/>
      <c r="AC61311"/>
    </row>
    <row r="61312" spans="27:29" x14ac:dyDescent="0.25">
      <c r="AA61312"/>
      <c r="AB61312"/>
      <c r="AC61312"/>
    </row>
    <row r="61313" spans="27:29" x14ac:dyDescent="0.25">
      <c r="AA61313"/>
      <c r="AB61313"/>
      <c r="AC61313"/>
    </row>
    <row r="61314" spans="27:29" x14ac:dyDescent="0.25">
      <c r="AA61314"/>
      <c r="AB61314"/>
      <c r="AC61314"/>
    </row>
    <row r="61315" spans="27:29" x14ac:dyDescent="0.25">
      <c r="AA61315"/>
      <c r="AB61315"/>
      <c r="AC61315"/>
    </row>
    <row r="61316" spans="27:29" x14ac:dyDescent="0.25">
      <c r="AA61316"/>
      <c r="AB61316"/>
      <c r="AC61316"/>
    </row>
    <row r="61317" spans="27:29" x14ac:dyDescent="0.25">
      <c r="AA61317"/>
      <c r="AB61317"/>
      <c r="AC61317"/>
    </row>
    <row r="61318" spans="27:29" x14ac:dyDescent="0.25">
      <c r="AA61318"/>
      <c r="AB61318"/>
      <c r="AC61318"/>
    </row>
    <row r="61319" spans="27:29" x14ac:dyDescent="0.25">
      <c r="AA61319"/>
      <c r="AB61319"/>
      <c r="AC61319"/>
    </row>
    <row r="61320" spans="27:29" x14ac:dyDescent="0.25">
      <c r="AA61320"/>
      <c r="AB61320"/>
      <c r="AC61320"/>
    </row>
    <row r="61321" spans="27:29" x14ac:dyDescent="0.25">
      <c r="AA61321"/>
      <c r="AB61321"/>
      <c r="AC61321"/>
    </row>
    <row r="61322" spans="27:29" x14ac:dyDescent="0.25">
      <c r="AA61322"/>
      <c r="AB61322"/>
      <c r="AC61322"/>
    </row>
    <row r="61323" spans="27:29" x14ac:dyDescent="0.25">
      <c r="AA61323"/>
      <c r="AB61323"/>
      <c r="AC61323"/>
    </row>
    <row r="61324" spans="27:29" x14ac:dyDescent="0.25">
      <c r="AA61324"/>
      <c r="AB61324"/>
      <c r="AC61324"/>
    </row>
    <row r="61325" spans="27:29" x14ac:dyDescent="0.25">
      <c r="AA61325"/>
      <c r="AB61325"/>
      <c r="AC61325"/>
    </row>
    <row r="61326" spans="27:29" x14ac:dyDescent="0.25">
      <c r="AA61326"/>
      <c r="AB61326"/>
      <c r="AC61326"/>
    </row>
    <row r="61327" spans="27:29" x14ac:dyDescent="0.25">
      <c r="AA61327"/>
      <c r="AB61327"/>
      <c r="AC61327"/>
    </row>
    <row r="61328" spans="27:29" x14ac:dyDescent="0.25">
      <c r="AA61328"/>
      <c r="AB61328"/>
      <c r="AC61328"/>
    </row>
    <row r="61329" spans="27:29" x14ac:dyDescent="0.25">
      <c r="AA61329"/>
      <c r="AB61329"/>
      <c r="AC61329"/>
    </row>
    <row r="61330" spans="27:29" x14ac:dyDescent="0.25">
      <c r="AA61330"/>
      <c r="AB61330"/>
      <c r="AC61330"/>
    </row>
    <row r="61331" spans="27:29" x14ac:dyDescent="0.25">
      <c r="AA61331"/>
      <c r="AB61331"/>
      <c r="AC61331"/>
    </row>
    <row r="61332" spans="27:29" x14ac:dyDescent="0.25">
      <c r="AA61332"/>
      <c r="AB61332"/>
      <c r="AC61332"/>
    </row>
    <row r="61333" spans="27:29" x14ac:dyDescent="0.25">
      <c r="AA61333"/>
      <c r="AB61333"/>
      <c r="AC61333"/>
    </row>
    <row r="61334" spans="27:29" x14ac:dyDescent="0.25">
      <c r="AA61334"/>
      <c r="AB61334"/>
      <c r="AC61334"/>
    </row>
    <row r="61335" spans="27:29" x14ac:dyDescent="0.25">
      <c r="AA61335"/>
      <c r="AB61335"/>
      <c r="AC61335"/>
    </row>
    <row r="61336" spans="27:29" x14ac:dyDescent="0.25">
      <c r="AA61336"/>
      <c r="AB61336"/>
      <c r="AC61336"/>
    </row>
    <row r="61337" spans="27:29" x14ac:dyDescent="0.25">
      <c r="AA61337"/>
      <c r="AB61337"/>
      <c r="AC61337"/>
    </row>
    <row r="61338" spans="27:29" x14ac:dyDescent="0.25">
      <c r="AA61338"/>
      <c r="AB61338"/>
      <c r="AC61338"/>
    </row>
    <row r="61339" spans="27:29" x14ac:dyDescent="0.25">
      <c r="AA61339"/>
      <c r="AB61339"/>
      <c r="AC61339"/>
    </row>
    <row r="61340" spans="27:29" x14ac:dyDescent="0.25">
      <c r="AA61340"/>
      <c r="AB61340"/>
      <c r="AC61340"/>
    </row>
    <row r="61341" spans="27:29" x14ac:dyDescent="0.25">
      <c r="AA61341"/>
      <c r="AB61341"/>
      <c r="AC61341"/>
    </row>
    <row r="61342" spans="27:29" x14ac:dyDescent="0.25">
      <c r="AA61342"/>
      <c r="AB61342"/>
      <c r="AC61342"/>
    </row>
    <row r="61343" spans="27:29" x14ac:dyDescent="0.25">
      <c r="AA61343"/>
      <c r="AB61343"/>
      <c r="AC61343"/>
    </row>
    <row r="61344" spans="27:29" x14ac:dyDescent="0.25">
      <c r="AA61344"/>
      <c r="AB61344"/>
      <c r="AC61344"/>
    </row>
    <row r="61345" spans="27:29" x14ac:dyDescent="0.25">
      <c r="AA61345"/>
      <c r="AB61345"/>
      <c r="AC61345"/>
    </row>
    <row r="61346" spans="27:29" x14ac:dyDescent="0.25">
      <c r="AA61346"/>
      <c r="AB61346"/>
      <c r="AC61346"/>
    </row>
    <row r="61347" spans="27:29" x14ac:dyDescent="0.25">
      <c r="AA61347"/>
      <c r="AB61347"/>
      <c r="AC61347"/>
    </row>
    <row r="61348" spans="27:29" x14ac:dyDescent="0.25">
      <c r="AA61348"/>
      <c r="AB61348"/>
      <c r="AC61348"/>
    </row>
    <row r="61349" spans="27:29" x14ac:dyDescent="0.25">
      <c r="AA61349"/>
      <c r="AB61349"/>
      <c r="AC61349"/>
    </row>
    <row r="61350" spans="27:29" x14ac:dyDescent="0.25">
      <c r="AA61350"/>
      <c r="AB61350"/>
      <c r="AC61350"/>
    </row>
    <row r="61351" spans="27:29" x14ac:dyDescent="0.25">
      <c r="AA61351"/>
      <c r="AB61351"/>
      <c r="AC61351"/>
    </row>
    <row r="61352" spans="27:29" x14ac:dyDescent="0.25">
      <c r="AA61352"/>
      <c r="AB61352"/>
      <c r="AC61352"/>
    </row>
    <row r="61353" spans="27:29" x14ac:dyDescent="0.25">
      <c r="AA61353"/>
      <c r="AB61353"/>
      <c r="AC61353"/>
    </row>
    <row r="61354" spans="27:29" x14ac:dyDescent="0.25">
      <c r="AA61354"/>
      <c r="AB61354"/>
      <c r="AC61354"/>
    </row>
    <row r="61355" spans="27:29" x14ac:dyDescent="0.25">
      <c r="AA61355"/>
      <c r="AB61355"/>
      <c r="AC61355"/>
    </row>
    <row r="61356" spans="27:29" x14ac:dyDescent="0.25">
      <c r="AA61356"/>
      <c r="AB61356"/>
      <c r="AC61356"/>
    </row>
    <row r="61357" spans="27:29" x14ac:dyDescent="0.25">
      <c r="AA61357"/>
      <c r="AB61357"/>
      <c r="AC61357"/>
    </row>
    <row r="61358" spans="27:29" x14ac:dyDescent="0.25">
      <c r="AA61358"/>
      <c r="AB61358"/>
      <c r="AC61358"/>
    </row>
    <row r="61359" spans="27:29" x14ac:dyDescent="0.25">
      <c r="AA61359"/>
      <c r="AB61359"/>
      <c r="AC61359"/>
    </row>
    <row r="61360" spans="27:29" x14ac:dyDescent="0.25">
      <c r="AA61360"/>
      <c r="AB61360"/>
      <c r="AC61360"/>
    </row>
    <row r="61361" spans="27:29" x14ac:dyDescent="0.25">
      <c r="AA61361"/>
      <c r="AB61361"/>
      <c r="AC61361"/>
    </row>
    <row r="61362" spans="27:29" x14ac:dyDescent="0.25">
      <c r="AA61362"/>
      <c r="AB61362"/>
      <c r="AC61362"/>
    </row>
    <row r="61363" spans="27:29" x14ac:dyDescent="0.25">
      <c r="AA61363"/>
      <c r="AB61363"/>
      <c r="AC61363"/>
    </row>
    <row r="61364" spans="27:29" x14ac:dyDescent="0.25">
      <c r="AA61364"/>
      <c r="AB61364"/>
      <c r="AC61364"/>
    </row>
    <row r="61365" spans="27:29" x14ac:dyDescent="0.25">
      <c r="AA61365"/>
      <c r="AB61365"/>
      <c r="AC61365"/>
    </row>
    <row r="61366" spans="27:29" x14ac:dyDescent="0.25">
      <c r="AA61366"/>
      <c r="AB61366"/>
      <c r="AC61366"/>
    </row>
    <row r="61367" spans="27:29" x14ac:dyDescent="0.25">
      <c r="AA61367"/>
      <c r="AB61367"/>
      <c r="AC61367"/>
    </row>
    <row r="61368" spans="27:29" x14ac:dyDescent="0.25">
      <c r="AA61368"/>
      <c r="AB61368"/>
      <c r="AC61368"/>
    </row>
    <row r="61369" spans="27:29" x14ac:dyDescent="0.25">
      <c r="AA61369"/>
      <c r="AB61369"/>
      <c r="AC61369"/>
    </row>
    <row r="61370" spans="27:29" x14ac:dyDescent="0.25">
      <c r="AA61370"/>
      <c r="AB61370"/>
      <c r="AC61370"/>
    </row>
    <row r="61371" spans="27:29" x14ac:dyDescent="0.25">
      <c r="AA61371"/>
      <c r="AB61371"/>
      <c r="AC61371"/>
    </row>
    <row r="61372" spans="27:29" x14ac:dyDescent="0.25">
      <c r="AA61372"/>
      <c r="AB61372"/>
      <c r="AC61372"/>
    </row>
    <row r="61373" spans="27:29" x14ac:dyDescent="0.25">
      <c r="AA61373"/>
      <c r="AB61373"/>
      <c r="AC61373"/>
    </row>
    <row r="61374" spans="27:29" x14ac:dyDescent="0.25">
      <c r="AA61374"/>
      <c r="AB61374"/>
      <c r="AC61374"/>
    </row>
    <row r="61375" spans="27:29" x14ac:dyDescent="0.25">
      <c r="AA61375"/>
      <c r="AB61375"/>
      <c r="AC61375"/>
    </row>
    <row r="61376" spans="27:29" x14ac:dyDescent="0.25">
      <c r="AA61376"/>
      <c r="AB61376"/>
      <c r="AC61376"/>
    </row>
    <row r="61377" spans="27:29" x14ac:dyDescent="0.25">
      <c r="AA61377"/>
      <c r="AB61377"/>
      <c r="AC61377"/>
    </row>
    <row r="61378" spans="27:29" x14ac:dyDescent="0.25">
      <c r="AA61378"/>
      <c r="AB61378"/>
      <c r="AC61378"/>
    </row>
    <row r="61379" spans="27:29" x14ac:dyDescent="0.25">
      <c r="AA61379"/>
      <c r="AB61379"/>
      <c r="AC61379"/>
    </row>
    <row r="61380" spans="27:29" x14ac:dyDescent="0.25">
      <c r="AA61380"/>
      <c r="AB61380"/>
      <c r="AC61380"/>
    </row>
    <row r="61381" spans="27:29" x14ac:dyDescent="0.25">
      <c r="AA61381"/>
      <c r="AB61381"/>
      <c r="AC61381"/>
    </row>
    <row r="61382" spans="27:29" x14ac:dyDescent="0.25">
      <c r="AA61382"/>
      <c r="AB61382"/>
      <c r="AC61382"/>
    </row>
    <row r="61383" spans="27:29" x14ac:dyDescent="0.25">
      <c r="AA61383"/>
      <c r="AB61383"/>
      <c r="AC61383"/>
    </row>
    <row r="61384" spans="27:29" x14ac:dyDescent="0.25">
      <c r="AA61384"/>
      <c r="AB61384"/>
      <c r="AC61384"/>
    </row>
    <row r="61385" spans="27:29" x14ac:dyDescent="0.25">
      <c r="AA61385"/>
      <c r="AB61385"/>
      <c r="AC61385"/>
    </row>
    <row r="61386" spans="27:29" x14ac:dyDescent="0.25">
      <c r="AA61386"/>
      <c r="AB61386"/>
      <c r="AC61386"/>
    </row>
    <row r="61387" spans="27:29" x14ac:dyDescent="0.25">
      <c r="AA61387"/>
      <c r="AB61387"/>
      <c r="AC61387"/>
    </row>
    <row r="61388" spans="27:29" x14ac:dyDescent="0.25">
      <c r="AA61388"/>
      <c r="AB61388"/>
      <c r="AC61388"/>
    </row>
    <row r="61389" spans="27:29" x14ac:dyDescent="0.25">
      <c r="AA61389"/>
      <c r="AB61389"/>
      <c r="AC61389"/>
    </row>
    <row r="61390" spans="27:29" x14ac:dyDescent="0.25">
      <c r="AA61390"/>
      <c r="AB61390"/>
      <c r="AC61390"/>
    </row>
    <row r="61391" spans="27:29" x14ac:dyDescent="0.25">
      <c r="AA61391"/>
      <c r="AB61391"/>
      <c r="AC61391"/>
    </row>
    <row r="61392" spans="27:29" x14ac:dyDescent="0.25">
      <c r="AA61392"/>
      <c r="AB61392"/>
      <c r="AC61392"/>
    </row>
    <row r="61393" spans="27:29" x14ac:dyDescent="0.25">
      <c r="AA61393"/>
      <c r="AB61393"/>
      <c r="AC61393"/>
    </row>
    <row r="61394" spans="27:29" x14ac:dyDescent="0.25">
      <c r="AA61394"/>
      <c r="AB61394"/>
      <c r="AC61394"/>
    </row>
    <row r="61395" spans="27:29" x14ac:dyDescent="0.25">
      <c r="AA61395"/>
      <c r="AB61395"/>
      <c r="AC61395"/>
    </row>
    <row r="61396" spans="27:29" x14ac:dyDescent="0.25">
      <c r="AA61396"/>
      <c r="AB61396"/>
      <c r="AC61396"/>
    </row>
    <row r="61397" spans="27:29" x14ac:dyDescent="0.25">
      <c r="AA61397"/>
      <c r="AB61397"/>
      <c r="AC61397"/>
    </row>
    <row r="61398" spans="27:29" x14ac:dyDescent="0.25">
      <c r="AA61398"/>
      <c r="AB61398"/>
      <c r="AC61398"/>
    </row>
    <row r="61399" spans="27:29" x14ac:dyDescent="0.25">
      <c r="AA61399"/>
      <c r="AB61399"/>
      <c r="AC61399"/>
    </row>
    <row r="61400" spans="27:29" x14ac:dyDescent="0.25">
      <c r="AA61400"/>
      <c r="AB61400"/>
      <c r="AC61400"/>
    </row>
    <row r="61401" spans="27:29" x14ac:dyDescent="0.25">
      <c r="AA61401"/>
      <c r="AB61401"/>
      <c r="AC61401"/>
    </row>
    <row r="61402" spans="27:29" x14ac:dyDescent="0.25">
      <c r="AA61402"/>
      <c r="AB61402"/>
      <c r="AC61402"/>
    </row>
    <row r="61403" spans="27:29" x14ac:dyDescent="0.25">
      <c r="AA61403"/>
      <c r="AB61403"/>
      <c r="AC61403"/>
    </row>
    <row r="61404" spans="27:29" x14ac:dyDescent="0.25">
      <c r="AA61404"/>
      <c r="AB61404"/>
      <c r="AC61404"/>
    </row>
    <row r="61405" spans="27:29" x14ac:dyDescent="0.25">
      <c r="AA61405"/>
      <c r="AB61405"/>
      <c r="AC61405"/>
    </row>
    <row r="61406" spans="27:29" x14ac:dyDescent="0.25">
      <c r="AA61406"/>
      <c r="AB61406"/>
      <c r="AC61406"/>
    </row>
    <row r="61407" spans="27:29" x14ac:dyDescent="0.25">
      <c r="AA61407"/>
      <c r="AB61407"/>
      <c r="AC61407"/>
    </row>
    <row r="61408" spans="27:29" x14ac:dyDescent="0.25">
      <c r="AA61408"/>
      <c r="AB61408"/>
      <c r="AC61408"/>
    </row>
    <row r="61409" spans="27:29" x14ac:dyDescent="0.25">
      <c r="AA61409"/>
      <c r="AB61409"/>
      <c r="AC61409"/>
    </row>
    <row r="61410" spans="27:29" x14ac:dyDescent="0.25">
      <c r="AA61410"/>
      <c r="AB61410"/>
      <c r="AC61410"/>
    </row>
    <row r="61411" spans="27:29" x14ac:dyDescent="0.25">
      <c r="AA61411"/>
      <c r="AB61411"/>
      <c r="AC61411"/>
    </row>
    <row r="61412" spans="27:29" x14ac:dyDescent="0.25">
      <c r="AA61412"/>
      <c r="AB61412"/>
      <c r="AC61412"/>
    </row>
    <row r="61413" spans="27:29" x14ac:dyDescent="0.25">
      <c r="AA61413"/>
      <c r="AB61413"/>
      <c r="AC61413"/>
    </row>
    <row r="61414" spans="27:29" x14ac:dyDescent="0.25">
      <c r="AA61414"/>
      <c r="AB61414"/>
      <c r="AC61414"/>
    </row>
    <row r="61415" spans="27:29" x14ac:dyDescent="0.25">
      <c r="AA61415"/>
      <c r="AB61415"/>
      <c r="AC61415"/>
    </row>
    <row r="61416" spans="27:29" x14ac:dyDescent="0.25">
      <c r="AA61416"/>
      <c r="AB61416"/>
      <c r="AC61416"/>
    </row>
    <row r="61417" spans="27:29" x14ac:dyDescent="0.25">
      <c r="AA61417"/>
      <c r="AB61417"/>
      <c r="AC61417"/>
    </row>
    <row r="61418" spans="27:29" x14ac:dyDescent="0.25">
      <c r="AA61418"/>
      <c r="AB61418"/>
      <c r="AC61418"/>
    </row>
    <row r="61419" spans="27:29" x14ac:dyDescent="0.25">
      <c r="AA61419"/>
      <c r="AB61419"/>
      <c r="AC61419"/>
    </row>
    <row r="61420" spans="27:29" x14ac:dyDescent="0.25">
      <c r="AA61420"/>
      <c r="AB61420"/>
      <c r="AC61420"/>
    </row>
    <row r="61421" spans="27:29" x14ac:dyDescent="0.25">
      <c r="AA61421"/>
      <c r="AB61421"/>
      <c r="AC61421"/>
    </row>
    <row r="61422" spans="27:29" x14ac:dyDescent="0.25">
      <c r="AA61422"/>
      <c r="AB61422"/>
      <c r="AC61422"/>
    </row>
    <row r="61423" spans="27:29" x14ac:dyDescent="0.25">
      <c r="AA61423"/>
      <c r="AB61423"/>
      <c r="AC61423"/>
    </row>
    <row r="61424" spans="27:29" x14ac:dyDescent="0.25">
      <c r="AA61424"/>
      <c r="AB61424"/>
      <c r="AC61424"/>
    </row>
    <row r="61425" spans="27:29" x14ac:dyDescent="0.25">
      <c r="AA61425"/>
      <c r="AB61425"/>
      <c r="AC61425"/>
    </row>
    <row r="61426" spans="27:29" x14ac:dyDescent="0.25">
      <c r="AA61426"/>
      <c r="AB61426"/>
      <c r="AC61426"/>
    </row>
    <row r="61427" spans="27:29" x14ac:dyDescent="0.25">
      <c r="AA61427"/>
      <c r="AB61427"/>
      <c r="AC61427"/>
    </row>
    <row r="61428" spans="27:29" x14ac:dyDescent="0.25">
      <c r="AA61428"/>
      <c r="AB61428"/>
      <c r="AC61428"/>
    </row>
    <row r="61429" spans="27:29" x14ac:dyDescent="0.25">
      <c r="AA61429"/>
      <c r="AB61429"/>
      <c r="AC61429"/>
    </row>
    <row r="61430" spans="27:29" x14ac:dyDescent="0.25">
      <c r="AA61430"/>
      <c r="AB61430"/>
      <c r="AC61430"/>
    </row>
    <row r="61431" spans="27:29" x14ac:dyDescent="0.25">
      <c r="AA61431"/>
      <c r="AB61431"/>
      <c r="AC61431"/>
    </row>
    <row r="61432" spans="27:29" x14ac:dyDescent="0.25">
      <c r="AA61432"/>
      <c r="AB61432"/>
      <c r="AC61432"/>
    </row>
    <row r="61433" spans="27:29" x14ac:dyDescent="0.25">
      <c r="AA61433"/>
      <c r="AB61433"/>
      <c r="AC61433"/>
    </row>
    <row r="61434" spans="27:29" x14ac:dyDescent="0.25">
      <c r="AA61434"/>
      <c r="AB61434"/>
      <c r="AC61434"/>
    </row>
    <row r="61435" spans="27:29" x14ac:dyDescent="0.25">
      <c r="AA61435"/>
      <c r="AB61435"/>
      <c r="AC61435"/>
    </row>
    <row r="61436" spans="27:29" x14ac:dyDescent="0.25">
      <c r="AA61436"/>
      <c r="AB61436"/>
      <c r="AC61436"/>
    </row>
    <row r="61437" spans="27:29" x14ac:dyDescent="0.25">
      <c r="AA61437"/>
      <c r="AB61437"/>
      <c r="AC61437"/>
    </row>
    <row r="61438" spans="27:29" x14ac:dyDescent="0.25">
      <c r="AA61438"/>
      <c r="AB61438"/>
      <c r="AC61438"/>
    </row>
    <row r="61439" spans="27:29" x14ac:dyDescent="0.25">
      <c r="AA61439"/>
      <c r="AB61439"/>
      <c r="AC61439"/>
    </row>
    <row r="61440" spans="27:29" x14ac:dyDescent="0.25">
      <c r="AA61440"/>
      <c r="AB61440"/>
      <c r="AC61440"/>
    </row>
    <row r="61441" spans="27:29" x14ac:dyDescent="0.25">
      <c r="AA61441"/>
      <c r="AB61441"/>
      <c r="AC61441"/>
    </row>
    <row r="61442" spans="27:29" x14ac:dyDescent="0.25">
      <c r="AA61442"/>
      <c r="AB61442"/>
      <c r="AC61442"/>
    </row>
    <row r="61443" spans="27:29" x14ac:dyDescent="0.25">
      <c r="AA61443"/>
      <c r="AB61443"/>
      <c r="AC61443"/>
    </row>
    <row r="61444" spans="27:29" x14ac:dyDescent="0.25">
      <c r="AA61444"/>
      <c r="AB61444"/>
      <c r="AC61444"/>
    </row>
    <row r="61445" spans="27:29" x14ac:dyDescent="0.25">
      <c r="AA61445"/>
      <c r="AB61445"/>
      <c r="AC61445"/>
    </row>
    <row r="61446" spans="27:29" x14ac:dyDescent="0.25">
      <c r="AA61446"/>
      <c r="AB61446"/>
      <c r="AC61446"/>
    </row>
    <row r="61447" spans="27:29" x14ac:dyDescent="0.25">
      <c r="AA61447"/>
      <c r="AB61447"/>
      <c r="AC61447"/>
    </row>
    <row r="61448" spans="27:29" x14ac:dyDescent="0.25">
      <c r="AA61448"/>
      <c r="AB61448"/>
      <c r="AC61448"/>
    </row>
    <row r="61449" spans="27:29" x14ac:dyDescent="0.25">
      <c r="AA61449"/>
      <c r="AB61449"/>
      <c r="AC61449"/>
    </row>
    <row r="61450" spans="27:29" x14ac:dyDescent="0.25">
      <c r="AA61450"/>
      <c r="AB61450"/>
      <c r="AC61450"/>
    </row>
    <row r="61451" spans="27:29" x14ac:dyDescent="0.25">
      <c r="AA61451"/>
      <c r="AB61451"/>
      <c r="AC61451"/>
    </row>
    <row r="61452" spans="27:29" x14ac:dyDescent="0.25">
      <c r="AA61452"/>
      <c r="AB61452"/>
      <c r="AC61452"/>
    </row>
    <row r="61453" spans="27:29" x14ac:dyDescent="0.25">
      <c r="AA61453"/>
      <c r="AB61453"/>
      <c r="AC61453"/>
    </row>
    <row r="61454" spans="27:29" x14ac:dyDescent="0.25">
      <c r="AA61454"/>
      <c r="AB61454"/>
      <c r="AC61454"/>
    </row>
    <row r="61455" spans="27:29" x14ac:dyDescent="0.25">
      <c r="AA61455"/>
      <c r="AB61455"/>
      <c r="AC61455"/>
    </row>
    <row r="61456" spans="27:29" x14ac:dyDescent="0.25">
      <c r="AA61456"/>
      <c r="AB61456"/>
      <c r="AC61456"/>
    </row>
    <row r="61457" spans="27:29" x14ac:dyDescent="0.25">
      <c r="AA61457"/>
      <c r="AB61457"/>
      <c r="AC61457"/>
    </row>
    <row r="61458" spans="27:29" x14ac:dyDescent="0.25">
      <c r="AA61458"/>
      <c r="AB61458"/>
      <c r="AC61458"/>
    </row>
    <row r="61459" spans="27:29" x14ac:dyDescent="0.25">
      <c r="AA61459"/>
      <c r="AB61459"/>
      <c r="AC61459"/>
    </row>
    <row r="61460" spans="27:29" x14ac:dyDescent="0.25">
      <c r="AA61460"/>
      <c r="AB61460"/>
      <c r="AC61460"/>
    </row>
    <row r="61461" spans="27:29" x14ac:dyDescent="0.25">
      <c r="AA61461"/>
      <c r="AB61461"/>
      <c r="AC61461"/>
    </row>
    <row r="61462" spans="27:29" x14ac:dyDescent="0.25">
      <c r="AA61462"/>
      <c r="AB61462"/>
      <c r="AC61462"/>
    </row>
    <row r="61463" spans="27:29" x14ac:dyDescent="0.25">
      <c r="AA61463"/>
      <c r="AB61463"/>
      <c r="AC61463"/>
    </row>
    <row r="61464" spans="27:29" x14ac:dyDescent="0.25">
      <c r="AA61464"/>
      <c r="AB61464"/>
      <c r="AC61464"/>
    </row>
    <row r="61465" spans="27:29" x14ac:dyDescent="0.25">
      <c r="AA61465"/>
      <c r="AB61465"/>
      <c r="AC61465"/>
    </row>
    <row r="61466" spans="27:29" x14ac:dyDescent="0.25">
      <c r="AA61466"/>
      <c r="AB61466"/>
      <c r="AC61466"/>
    </row>
    <row r="61467" spans="27:29" x14ac:dyDescent="0.25">
      <c r="AA61467"/>
      <c r="AB61467"/>
      <c r="AC61467"/>
    </row>
    <row r="61468" spans="27:29" x14ac:dyDescent="0.25">
      <c r="AA61468"/>
      <c r="AB61468"/>
      <c r="AC61468"/>
    </row>
    <row r="61469" spans="27:29" x14ac:dyDescent="0.25">
      <c r="AA61469"/>
      <c r="AB61469"/>
      <c r="AC61469"/>
    </row>
    <row r="61470" spans="27:29" x14ac:dyDescent="0.25">
      <c r="AA61470"/>
      <c r="AB61470"/>
      <c r="AC61470"/>
    </row>
    <row r="61471" spans="27:29" x14ac:dyDescent="0.25">
      <c r="AA61471"/>
      <c r="AB61471"/>
      <c r="AC61471"/>
    </row>
    <row r="61472" spans="27:29" x14ac:dyDescent="0.25">
      <c r="AA61472"/>
      <c r="AB61472"/>
      <c r="AC61472"/>
    </row>
    <row r="61473" spans="27:29" x14ac:dyDescent="0.25">
      <c r="AA61473"/>
      <c r="AB61473"/>
      <c r="AC61473"/>
    </row>
    <row r="61474" spans="27:29" x14ac:dyDescent="0.25">
      <c r="AA61474"/>
      <c r="AB61474"/>
      <c r="AC61474"/>
    </row>
    <row r="61475" spans="27:29" x14ac:dyDescent="0.25">
      <c r="AA61475"/>
      <c r="AB61475"/>
      <c r="AC61475"/>
    </row>
    <row r="61476" spans="27:29" x14ac:dyDescent="0.25">
      <c r="AA61476"/>
      <c r="AB61476"/>
      <c r="AC61476"/>
    </row>
    <row r="61477" spans="27:29" x14ac:dyDescent="0.25">
      <c r="AA61477"/>
      <c r="AB61477"/>
      <c r="AC61477"/>
    </row>
    <row r="61478" spans="27:29" x14ac:dyDescent="0.25">
      <c r="AA61478"/>
      <c r="AB61478"/>
      <c r="AC61478"/>
    </row>
    <row r="61479" spans="27:29" x14ac:dyDescent="0.25">
      <c r="AA61479"/>
      <c r="AB61479"/>
      <c r="AC61479"/>
    </row>
    <row r="61480" spans="27:29" x14ac:dyDescent="0.25">
      <c r="AA61480"/>
      <c r="AB61480"/>
      <c r="AC61480"/>
    </row>
    <row r="61481" spans="27:29" x14ac:dyDescent="0.25">
      <c r="AA61481"/>
      <c r="AB61481"/>
      <c r="AC61481"/>
    </row>
    <row r="61482" spans="27:29" x14ac:dyDescent="0.25">
      <c r="AA61482"/>
      <c r="AB61482"/>
      <c r="AC61482"/>
    </row>
    <row r="61483" spans="27:29" x14ac:dyDescent="0.25">
      <c r="AA61483"/>
      <c r="AB61483"/>
      <c r="AC61483"/>
    </row>
    <row r="61484" spans="27:29" x14ac:dyDescent="0.25">
      <c r="AA61484"/>
      <c r="AB61484"/>
      <c r="AC61484"/>
    </row>
    <row r="61485" spans="27:29" x14ac:dyDescent="0.25">
      <c r="AA61485"/>
      <c r="AB61485"/>
      <c r="AC61485"/>
    </row>
    <row r="61486" spans="27:29" x14ac:dyDescent="0.25">
      <c r="AA61486"/>
      <c r="AB61486"/>
      <c r="AC61486"/>
    </row>
    <row r="61487" spans="27:29" x14ac:dyDescent="0.25">
      <c r="AA61487"/>
      <c r="AB61487"/>
      <c r="AC61487"/>
    </row>
    <row r="61488" spans="27:29" x14ac:dyDescent="0.25">
      <c r="AA61488"/>
      <c r="AB61488"/>
      <c r="AC61488"/>
    </row>
    <row r="61489" spans="27:29" x14ac:dyDescent="0.25">
      <c r="AA61489"/>
      <c r="AB61489"/>
      <c r="AC61489"/>
    </row>
    <row r="61490" spans="27:29" x14ac:dyDescent="0.25">
      <c r="AA61490"/>
      <c r="AB61490"/>
      <c r="AC61490"/>
    </row>
    <row r="61491" spans="27:29" x14ac:dyDescent="0.25">
      <c r="AA61491"/>
      <c r="AB61491"/>
      <c r="AC61491"/>
    </row>
    <row r="61492" spans="27:29" x14ac:dyDescent="0.25">
      <c r="AA61492"/>
      <c r="AB61492"/>
      <c r="AC61492"/>
    </row>
    <row r="61493" spans="27:29" x14ac:dyDescent="0.25">
      <c r="AA61493"/>
      <c r="AB61493"/>
      <c r="AC61493"/>
    </row>
    <row r="61494" spans="27:29" x14ac:dyDescent="0.25">
      <c r="AA61494"/>
      <c r="AB61494"/>
      <c r="AC61494"/>
    </row>
    <row r="61495" spans="27:29" x14ac:dyDescent="0.25">
      <c r="AA61495"/>
      <c r="AB61495"/>
      <c r="AC61495"/>
    </row>
    <row r="61496" spans="27:29" x14ac:dyDescent="0.25">
      <c r="AA61496"/>
      <c r="AB61496"/>
      <c r="AC61496"/>
    </row>
    <row r="61497" spans="27:29" x14ac:dyDescent="0.25">
      <c r="AA61497"/>
      <c r="AB61497"/>
      <c r="AC61497"/>
    </row>
    <row r="61498" spans="27:29" x14ac:dyDescent="0.25">
      <c r="AA61498"/>
      <c r="AB61498"/>
      <c r="AC61498"/>
    </row>
    <row r="61499" spans="27:29" x14ac:dyDescent="0.25">
      <c r="AA61499"/>
      <c r="AB61499"/>
      <c r="AC61499"/>
    </row>
    <row r="61500" spans="27:29" x14ac:dyDescent="0.25">
      <c r="AA61500"/>
      <c r="AB61500"/>
      <c r="AC61500"/>
    </row>
    <row r="61501" spans="27:29" x14ac:dyDescent="0.25">
      <c r="AA61501"/>
      <c r="AB61501"/>
      <c r="AC61501"/>
    </row>
    <row r="61502" spans="27:29" x14ac:dyDescent="0.25">
      <c r="AA61502"/>
      <c r="AB61502"/>
      <c r="AC61502"/>
    </row>
    <row r="61503" spans="27:29" x14ac:dyDescent="0.25">
      <c r="AA61503"/>
      <c r="AB61503"/>
      <c r="AC61503"/>
    </row>
    <row r="61504" spans="27:29" x14ac:dyDescent="0.25">
      <c r="AA61504"/>
      <c r="AB61504"/>
      <c r="AC61504"/>
    </row>
    <row r="61505" spans="27:29" x14ac:dyDescent="0.25">
      <c r="AA61505"/>
      <c r="AB61505"/>
      <c r="AC61505"/>
    </row>
    <row r="61506" spans="27:29" x14ac:dyDescent="0.25">
      <c r="AA61506"/>
      <c r="AB61506"/>
      <c r="AC61506"/>
    </row>
    <row r="61507" spans="27:29" x14ac:dyDescent="0.25">
      <c r="AA61507"/>
      <c r="AB61507"/>
      <c r="AC61507"/>
    </row>
    <row r="61508" spans="27:29" x14ac:dyDescent="0.25">
      <c r="AA61508"/>
      <c r="AB61508"/>
      <c r="AC61508"/>
    </row>
    <row r="61509" spans="27:29" x14ac:dyDescent="0.25">
      <c r="AA61509"/>
      <c r="AB61509"/>
      <c r="AC61509"/>
    </row>
    <row r="61510" spans="27:29" x14ac:dyDescent="0.25">
      <c r="AA61510"/>
      <c r="AB61510"/>
      <c r="AC61510"/>
    </row>
    <row r="61511" spans="27:29" x14ac:dyDescent="0.25">
      <c r="AA61511"/>
      <c r="AB61511"/>
      <c r="AC61511"/>
    </row>
    <row r="61512" spans="27:29" x14ac:dyDescent="0.25">
      <c r="AA61512"/>
      <c r="AB61512"/>
      <c r="AC61512"/>
    </row>
    <row r="61513" spans="27:29" x14ac:dyDescent="0.25">
      <c r="AA61513"/>
      <c r="AB61513"/>
      <c r="AC61513"/>
    </row>
    <row r="61514" spans="27:29" x14ac:dyDescent="0.25">
      <c r="AA61514"/>
      <c r="AB61514"/>
      <c r="AC61514"/>
    </row>
    <row r="61515" spans="27:29" x14ac:dyDescent="0.25">
      <c r="AA61515"/>
      <c r="AB61515"/>
      <c r="AC61515"/>
    </row>
    <row r="61516" spans="27:29" x14ac:dyDescent="0.25">
      <c r="AA61516"/>
      <c r="AB61516"/>
      <c r="AC61516"/>
    </row>
    <row r="61517" spans="27:29" x14ac:dyDescent="0.25">
      <c r="AA61517"/>
      <c r="AB61517"/>
      <c r="AC61517"/>
    </row>
    <row r="61518" spans="27:29" x14ac:dyDescent="0.25">
      <c r="AA61518"/>
      <c r="AB61518"/>
      <c r="AC61518"/>
    </row>
    <row r="61519" spans="27:29" x14ac:dyDescent="0.25">
      <c r="AA61519"/>
      <c r="AB61519"/>
      <c r="AC61519"/>
    </row>
    <row r="61520" spans="27:29" x14ac:dyDescent="0.25">
      <c r="AA61520"/>
      <c r="AB61520"/>
      <c r="AC61520"/>
    </row>
    <row r="61521" spans="27:29" x14ac:dyDescent="0.25">
      <c r="AA61521"/>
      <c r="AB61521"/>
      <c r="AC61521"/>
    </row>
    <row r="61522" spans="27:29" x14ac:dyDescent="0.25">
      <c r="AA61522"/>
      <c r="AB61522"/>
      <c r="AC61522"/>
    </row>
    <row r="61523" spans="27:29" x14ac:dyDescent="0.25">
      <c r="AA61523"/>
      <c r="AB61523"/>
      <c r="AC61523"/>
    </row>
    <row r="61524" spans="27:29" x14ac:dyDescent="0.25">
      <c r="AA61524"/>
      <c r="AB61524"/>
      <c r="AC61524"/>
    </row>
    <row r="61525" spans="27:29" x14ac:dyDescent="0.25">
      <c r="AA61525"/>
      <c r="AB61525"/>
      <c r="AC61525"/>
    </row>
    <row r="61526" spans="27:29" x14ac:dyDescent="0.25">
      <c r="AA61526"/>
      <c r="AB61526"/>
      <c r="AC61526"/>
    </row>
    <row r="61527" spans="27:29" x14ac:dyDescent="0.25">
      <c r="AA61527"/>
      <c r="AB61527"/>
      <c r="AC61527"/>
    </row>
    <row r="61528" spans="27:29" x14ac:dyDescent="0.25">
      <c r="AA61528"/>
      <c r="AB61528"/>
      <c r="AC61528"/>
    </row>
    <row r="61529" spans="27:29" x14ac:dyDescent="0.25">
      <c r="AA61529"/>
      <c r="AB61529"/>
      <c r="AC61529"/>
    </row>
    <row r="61530" spans="27:29" x14ac:dyDescent="0.25">
      <c r="AA61530"/>
      <c r="AB61530"/>
      <c r="AC61530"/>
    </row>
    <row r="61531" spans="27:29" x14ac:dyDescent="0.25">
      <c r="AA61531"/>
      <c r="AB61531"/>
      <c r="AC61531"/>
    </row>
    <row r="61532" spans="27:29" x14ac:dyDescent="0.25">
      <c r="AA61532"/>
      <c r="AB61532"/>
      <c r="AC61532"/>
    </row>
    <row r="61533" spans="27:29" x14ac:dyDescent="0.25">
      <c r="AA61533"/>
      <c r="AB61533"/>
      <c r="AC61533"/>
    </row>
    <row r="61534" spans="27:29" x14ac:dyDescent="0.25">
      <c r="AA61534"/>
      <c r="AB61534"/>
      <c r="AC61534"/>
    </row>
    <row r="61535" spans="27:29" x14ac:dyDescent="0.25">
      <c r="AA61535"/>
      <c r="AB61535"/>
      <c r="AC61535"/>
    </row>
    <row r="61536" spans="27:29" x14ac:dyDescent="0.25">
      <c r="AA61536"/>
      <c r="AB61536"/>
      <c r="AC61536"/>
    </row>
    <row r="61537" spans="27:29" x14ac:dyDescent="0.25">
      <c r="AA61537"/>
      <c r="AB61537"/>
      <c r="AC61537"/>
    </row>
    <row r="61538" spans="27:29" x14ac:dyDescent="0.25">
      <c r="AA61538"/>
      <c r="AB61538"/>
      <c r="AC61538"/>
    </row>
    <row r="61539" spans="27:29" x14ac:dyDescent="0.25">
      <c r="AA61539"/>
      <c r="AB61539"/>
      <c r="AC61539"/>
    </row>
    <row r="61540" spans="27:29" x14ac:dyDescent="0.25">
      <c r="AA61540"/>
      <c r="AB61540"/>
      <c r="AC61540"/>
    </row>
    <row r="61541" spans="27:29" x14ac:dyDescent="0.25">
      <c r="AA61541"/>
      <c r="AB61541"/>
      <c r="AC61541"/>
    </row>
    <row r="61542" spans="27:29" x14ac:dyDescent="0.25">
      <c r="AA61542"/>
      <c r="AB61542"/>
      <c r="AC61542"/>
    </row>
    <row r="61543" spans="27:29" x14ac:dyDescent="0.25">
      <c r="AA61543"/>
      <c r="AB61543"/>
      <c r="AC61543"/>
    </row>
    <row r="61544" spans="27:29" x14ac:dyDescent="0.25">
      <c r="AA61544"/>
      <c r="AB61544"/>
      <c r="AC61544"/>
    </row>
    <row r="61545" spans="27:29" x14ac:dyDescent="0.25">
      <c r="AA61545"/>
      <c r="AB61545"/>
      <c r="AC61545"/>
    </row>
    <row r="61546" spans="27:29" x14ac:dyDescent="0.25">
      <c r="AA61546"/>
      <c r="AB61546"/>
      <c r="AC61546"/>
    </row>
    <row r="61547" spans="27:29" x14ac:dyDescent="0.25">
      <c r="AA61547"/>
      <c r="AB61547"/>
      <c r="AC61547"/>
    </row>
    <row r="61548" spans="27:29" x14ac:dyDescent="0.25">
      <c r="AA61548"/>
      <c r="AB61548"/>
      <c r="AC61548"/>
    </row>
    <row r="61549" spans="27:29" x14ac:dyDescent="0.25">
      <c r="AA61549"/>
      <c r="AB61549"/>
      <c r="AC61549"/>
    </row>
    <row r="61550" spans="27:29" x14ac:dyDescent="0.25">
      <c r="AA61550"/>
      <c r="AB61550"/>
      <c r="AC61550"/>
    </row>
    <row r="61551" spans="27:29" x14ac:dyDescent="0.25">
      <c r="AA61551"/>
      <c r="AB61551"/>
      <c r="AC61551"/>
    </row>
    <row r="61552" spans="27:29" x14ac:dyDescent="0.25">
      <c r="AA61552"/>
      <c r="AB61552"/>
      <c r="AC61552"/>
    </row>
    <row r="61553" spans="27:29" x14ac:dyDescent="0.25">
      <c r="AA61553"/>
      <c r="AB61553"/>
      <c r="AC61553"/>
    </row>
    <row r="61554" spans="27:29" x14ac:dyDescent="0.25">
      <c r="AA61554"/>
      <c r="AB61554"/>
      <c r="AC61554"/>
    </row>
    <row r="61555" spans="27:29" x14ac:dyDescent="0.25">
      <c r="AA61555"/>
      <c r="AB61555"/>
      <c r="AC61555"/>
    </row>
    <row r="61556" spans="27:29" x14ac:dyDescent="0.25">
      <c r="AA61556"/>
      <c r="AB61556"/>
      <c r="AC61556"/>
    </row>
    <row r="61557" spans="27:29" x14ac:dyDescent="0.25">
      <c r="AA61557"/>
      <c r="AB61557"/>
      <c r="AC61557"/>
    </row>
    <row r="61558" spans="27:29" x14ac:dyDescent="0.25">
      <c r="AA61558"/>
      <c r="AB61558"/>
      <c r="AC61558"/>
    </row>
    <row r="61559" spans="27:29" x14ac:dyDescent="0.25">
      <c r="AA61559"/>
      <c r="AB61559"/>
      <c r="AC61559"/>
    </row>
    <row r="61560" spans="27:29" x14ac:dyDescent="0.25">
      <c r="AA61560"/>
      <c r="AB61560"/>
      <c r="AC61560"/>
    </row>
    <row r="61561" spans="27:29" x14ac:dyDescent="0.25">
      <c r="AA61561"/>
      <c r="AB61561"/>
      <c r="AC61561"/>
    </row>
    <row r="61562" spans="27:29" x14ac:dyDescent="0.25">
      <c r="AA61562"/>
      <c r="AB61562"/>
      <c r="AC61562"/>
    </row>
    <row r="61563" spans="27:29" x14ac:dyDescent="0.25">
      <c r="AA61563"/>
      <c r="AB61563"/>
      <c r="AC61563"/>
    </row>
    <row r="61564" spans="27:29" x14ac:dyDescent="0.25">
      <c r="AA61564"/>
      <c r="AB61564"/>
      <c r="AC61564"/>
    </row>
    <row r="61565" spans="27:29" x14ac:dyDescent="0.25">
      <c r="AA61565"/>
      <c r="AB61565"/>
      <c r="AC61565"/>
    </row>
    <row r="61566" spans="27:29" x14ac:dyDescent="0.25">
      <c r="AA61566"/>
      <c r="AB61566"/>
      <c r="AC61566"/>
    </row>
    <row r="61567" spans="27:29" x14ac:dyDescent="0.25">
      <c r="AA61567"/>
      <c r="AB61567"/>
      <c r="AC61567"/>
    </row>
    <row r="61568" spans="27:29" x14ac:dyDescent="0.25">
      <c r="AA61568"/>
      <c r="AB61568"/>
      <c r="AC61568"/>
    </row>
    <row r="61569" spans="27:29" x14ac:dyDescent="0.25">
      <c r="AA61569"/>
      <c r="AB61569"/>
      <c r="AC61569"/>
    </row>
    <row r="61570" spans="27:29" x14ac:dyDescent="0.25">
      <c r="AA61570"/>
      <c r="AB61570"/>
      <c r="AC61570"/>
    </row>
    <row r="61571" spans="27:29" x14ac:dyDescent="0.25">
      <c r="AA61571"/>
      <c r="AB61571"/>
      <c r="AC61571"/>
    </row>
    <row r="61572" spans="27:29" x14ac:dyDescent="0.25">
      <c r="AA61572"/>
      <c r="AB61572"/>
      <c r="AC61572"/>
    </row>
    <row r="61573" spans="27:29" x14ac:dyDescent="0.25">
      <c r="AA61573"/>
      <c r="AB61573"/>
      <c r="AC61573"/>
    </row>
    <row r="61574" spans="27:29" x14ac:dyDescent="0.25">
      <c r="AA61574"/>
      <c r="AB61574"/>
      <c r="AC61574"/>
    </row>
    <row r="61575" spans="27:29" x14ac:dyDescent="0.25">
      <c r="AA61575"/>
      <c r="AB61575"/>
      <c r="AC61575"/>
    </row>
    <row r="61576" spans="27:29" x14ac:dyDescent="0.25">
      <c r="AA61576"/>
      <c r="AB61576"/>
      <c r="AC61576"/>
    </row>
    <row r="61577" spans="27:29" x14ac:dyDescent="0.25">
      <c r="AA61577"/>
      <c r="AB61577"/>
      <c r="AC61577"/>
    </row>
    <row r="61578" spans="27:29" x14ac:dyDescent="0.25">
      <c r="AA61578"/>
      <c r="AB61578"/>
      <c r="AC61578"/>
    </row>
    <row r="61579" spans="27:29" x14ac:dyDescent="0.25">
      <c r="AA61579"/>
      <c r="AB61579"/>
      <c r="AC61579"/>
    </row>
    <row r="61580" spans="27:29" x14ac:dyDescent="0.25">
      <c r="AA61580"/>
      <c r="AB61580"/>
      <c r="AC61580"/>
    </row>
    <row r="61581" spans="27:29" x14ac:dyDescent="0.25">
      <c r="AA61581"/>
      <c r="AB61581"/>
      <c r="AC61581"/>
    </row>
    <row r="61582" spans="27:29" x14ac:dyDescent="0.25">
      <c r="AA61582"/>
      <c r="AB61582"/>
      <c r="AC61582"/>
    </row>
    <row r="61583" spans="27:29" x14ac:dyDescent="0.25">
      <c r="AA61583"/>
      <c r="AB61583"/>
      <c r="AC61583"/>
    </row>
    <row r="61584" spans="27:29" x14ac:dyDescent="0.25">
      <c r="AA61584"/>
      <c r="AB61584"/>
      <c r="AC61584"/>
    </row>
    <row r="61585" spans="27:29" x14ac:dyDescent="0.25">
      <c r="AA61585"/>
      <c r="AB61585"/>
      <c r="AC61585"/>
    </row>
    <row r="61586" spans="27:29" x14ac:dyDescent="0.25">
      <c r="AA61586"/>
      <c r="AB61586"/>
      <c r="AC61586"/>
    </row>
    <row r="61587" spans="27:29" x14ac:dyDescent="0.25">
      <c r="AA61587"/>
      <c r="AB61587"/>
      <c r="AC61587"/>
    </row>
    <row r="61588" spans="27:29" x14ac:dyDescent="0.25">
      <c r="AA61588"/>
      <c r="AB61588"/>
      <c r="AC61588"/>
    </row>
    <row r="61589" spans="27:29" x14ac:dyDescent="0.25">
      <c r="AA61589"/>
      <c r="AB61589"/>
      <c r="AC61589"/>
    </row>
    <row r="61590" spans="27:29" x14ac:dyDescent="0.25">
      <c r="AA61590"/>
      <c r="AB61590"/>
      <c r="AC61590"/>
    </row>
    <row r="61591" spans="27:29" x14ac:dyDescent="0.25">
      <c r="AA61591"/>
      <c r="AB61591"/>
      <c r="AC61591"/>
    </row>
    <row r="61592" spans="27:29" x14ac:dyDescent="0.25">
      <c r="AA61592"/>
      <c r="AB61592"/>
      <c r="AC61592"/>
    </row>
    <row r="61593" spans="27:29" x14ac:dyDescent="0.25">
      <c r="AA61593"/>
      <c r="AB61593"/>
      <c r="AC61593"/>
    </row>
    <row r="61594" spans="27:29" x14ac:dyDescent="0.25">
      <c r="AA61594"/>
      <c r="AB61594"/>
      <c r="AC61594"/>
    </row>
    <row r="61595" spans="27:29" x14ac:dyDescent="0.25">
      <c r="AA61595"/>
      <c r="AB61595"/>
      <c r="AC61595"/>
    </row>
    <row r="61596" spans="27:29" x14ac:dyDescent="0.25">
      <c r="AA61596"/>
      <c r="AB61596"/>
      <c r="AC61596"/>
    </row>
    <row r="61597" spans="27:29" x14ac:dyDescent="0.25">
      <c r="AA61597"/>
      <c r="AB61597"/>
      <c r="AC61597"/>
    </row>
    <row r="61598" spans="27:29" x14ac:dyDescent="0.25">
      <c r="AA61598"/>
      <c r="AB61598"/>
      <c r="AC61598"/>
    </row>
    <row r="61599" spans="27:29" x14ac:dyDescent="0.25">
      <c r="AA61599"/>
      <c r="AB61599"/>
      <c r="AC61599"/>
    </row>
    <row r="61600" spans="27:29" x14ac:dyDescent="0.25">
      <c r="AA61600"/>
      <c r="AB61600"/>
      <c r="AC61600"/>
    </row>
    <row r="61601" spans="27:29" x14ac:dyDescent="0.25">
      <c r="AA61601"/>
      <c r="AB61601"/>
      <c r="AC61601"/>
    </row>
    <row r="61602" spans="27:29" x14ac:dyDescent="0.25">
      <c r="AA61602"/>
      <c r="AB61602"/>
      <c r="AC61602"/>
    </row>
    <row r="61603" spans="27:29" x14ac:dyDescent="0.25">
      <c r="AA61603"/>
      <c r="AB61603"/>
      <c r="AC61603"/>
    </row>
    <row r="61604" spans="27:29" x14ac:dyDescent="0.25">
      <c r="AA61604"/>
      <c r="AB61604"/>
      <c r="AC61604"/>
    </row>
    <row r="61605" spans="27:29" x14ac:dyDescent="0.25">
      <c r="AA61605"/>
      <c r="AB61605"/>
      <c r="AC61605"/>
    </row>
    <row r="61606" spans="27:29" x14ac:dyDescent="0.25">
      <c r="AA61606"/>
      <c r="AB61606"/>
      <c r="AC61606"/>
    </row>
    <row r="61607" spans="27:29" x14ac:dyDescent="0.25">
      <c r="AA61607"/>
      <c r="AB61607"/>
      <c r="AC61607"/>
    </row>
    <row r="61608" spans="27:29" x14ac:dyDescent="0.25">
      <c r="AA61608"/>
      <c r="AB61608"/>
      <c r="AC61608"/>
    </row>
    <row r="61609" spans="27:29" x14ac:dyDescent="0.25">
      <c r="AA61609"/>
      <c r="AB61609"/>
      <c r="AC61609"/>
    </row>
    <row r="61610" spans="27:29" x14ac:dyDescent="0.25">
      <c r="AA61610"/>
      <c r="AB61610"/>
      <c r="AC61610"/>
    </row>
    <row r="61611" spans="27:29" x14ac:dyDescent="0.25">
      <c r="AA61611"/>
      <c r="AB61611"/>
      <c r="AC61611"/>
    </row>
    <row r="61612" spans="27:29" x14ac:dyDescent="0.25">
      <c r="AA61612"/>
      <c r="AB61612"/>
      <c r="AC61612"/>
    </row>
    <row r="61613" spans="27:29" x14ac:dyDescent="0.25">
      <c r="AA61613"/>
      <c r="AB61613"/>
      <c r="AC61613"/>
    </row>
    <row r="61614" spans="27:29" x14ac:dyDescent="0.25">
      <c r="AA61614"/>
      <c r="AB61614"/>
      <c r="AC61614"/>
    </row>
    <row r="61615" spans="27:29" x14ac:dyDescent="0.25">
      <c r="AA61615"/>
      <c r="AB61615"/>
      <c r="AC61615"/>
    </row>
    <row r="61616" spans="27:29" x14ac:dyDescent="0.25">
      <c r="AA61616"/>
      <c r="AB61616"/>
      <c r="AC61616"/>
    </row>
    <row r="61617" spans="27:29" x14ac:dyDescent="0.25">
      <c r="AA61617"/>
      <c r="AB61617"/>
      <c r="AC61617"/>
    </row>
    <row r="61618" spans="27:29" x14ac:dyDescent="0.25">
      <c r="AA61618"/>
      <c r="AB61618"/>
      <c r="AC61618"/>
    </row>
    <row r="61619" spans="27:29" x14ac:dyDescent="0.25">
      <c r="AA61619"/>
      <c r="AB61619"/>
      <c r="AC61619"/>
    </row>
    <row r="61620" spans="27:29" x14ac:dyDescent="0.25">
      <c r="AA61620"/>
      <c r="AB61620"/>
      <c r="AC61620"/>
    </row>
    <row r="61621" spans="27:29" x14ac:dyDescent="0.25">
      <c r="AA61621"/>
      <c r="AB61621"/>
      <c r="AC61621"/>
    </row>
    <row r="61622" spans="27:29" x14ac:dyDescent="0.25">
      <c r="AA61622"/>
      <c r="AB61622"/>
      <c r="AC61622"/>
    </row>
    <row r="61623" spans="27:29" x14ac:dyDescent="0.25">
      <c r="AA61623"/>
      <c r="AB61623"/>
      <c r="AC61623"/>
    </row>
    <row r="61624" spans="27:29" x14ac:dyDescent="0.25">
      <c r="AA61624"/>
      <c r="AB61624"/>
      <c r="AC61624"/>
    </row>
    <row r="61625" spans="27:29" x14ac:dyDescent="0.25">
      <c r="AA61625"/>
      <c r="AB61625"/>
      <c r="AC61625"/>
    </row>
    <row r="61626" spans="27:29" x14ac:dyDescent="0.25">
      <c r="AA61626"/>
      <c r="AB61626"/>
      <c r="AC61626"/>
    </row>
    <row r="61627" spans="27:29" x14ac:dyDescent="0.25">
      <c r="AA61627"/>
      <c r="AB61627"/>
      <c r="AC61627"/>
    </row>
    <row r="61628" spans="27:29" x14ac:dyDescent="0.25">
      <c r="AA61628"/>
      <c r="AB61628"/>
      <c r="AC61628"/>
    </row>
    <row r="61629" spans="27:29" x14ac:dyDescent="0.25">
      <c r="AA61629"/>
      <c r="AB61629"/>
      <c r="AC61629"/>
    </row>
    <row r="61630" spans="27:29" x14ac:dyDescent="0.25">
      <c r="AA61630"/>
      <c r="AB61630"/>
      <c r="AC61630"/>
    </row>
    <row r="61631" spans="27:29" x14ac:dyDescent="0.25">
      <c r="AA61631"/>
      <c r="AB61631"/>
      <c r="AC61631"/>
    </row>
    <row r="61632" spans="27:29" x14ac:dyDescent="0.25">
      <c r="AA61632"/>
      <c r="AB61632"/>
      <c r="AC61632"/>
    </row>
    <row r="61633" spans="27:29" x14ac:dyDescent="0.25">
      <c r="AA61633"/>
      <c r="AB61633"/>
      <c r="AC61633"/>
    </row>
    <row r="61634" spans="27:29" x14ac:dyDescent="0.25">
      <c r="AA61634"/>
      <c r="AB61634"/>
      <c r="AC61634"/>
    </row>
    <row r="61635" spans="27:29" x14ac:dyDescent="0.25">
      <c r="AA61635"/>
      <c r="AB61635"/>
      <c r="AC61635"/>
    </row>
    <row r="61636" spans="27:29" x14ac:dyDescent="0.25">
      <c r="AA61636"/>
      <c r="AB61636"/>
      <c r="AC61636"/>
    </row>
    <row r="61637" spans="27:29" x14ac:dyDescent="0.25">
      <c r="AA61637"/>
      <c r="AB61637"/>
      <c r="AC61637"/>
    </row>
    <row r="61638" spans="27:29" x14ac:dyDescent="0.25">
      <c r="AA61638"/>
      <c r="AB61638"/>
      <c r="AC61638"/>
    </row>
    <row r="61639" spans="27:29" x14ac:dyDescent="0.25">
      <c r="AA61639"/>
      <c r="AB61639"/>
      <c r="AC61639"/>
    </row>
    <row r="61640" spans="27:29" x14ac:dyDescent="0.25">
      <c r="AA61640"/>
      <c r="AB61640"/>
      <c r="AC61640"/>
    </row>
    <row r="61641" spans="27:29" x14ac:dyDescent="0.25">
      <c r="AA61641"/>
      <c r="AB61641"/>
      <c r="AC61641"/>
    </row>
    <row r="61642" spans="27:29" x14ac:dyDescent="0.25">
      <c r="AA61642"/>
      <c r="AB61642"/>
      <c r="AC61642"/>
    </row>
    <row r="61643" spans="27:29" x14ac:dyDescent="0.25">
      <c r="AA61643"/>
      <c r="AB61643"/>
      <c r="AC61643"/>
    </row>
    <row r="61644" spans="27:29" x14ac:dyDescent="0.25">
      <c r="AA61644"/>
      <c r="AB61644"/>
      <c r="AC61644"/>
    </row>
    <row r="61645" spans="27:29" x14ac:dyDescent="0.25">
      <c r="AA61645"/>
      <c r="AB61645"/>
      <c r="AC61645"/>
    </row>
    <row r="61646" spans="27:29" x14ac:dyDescent="0.25">
      <c r="AA61646"/>
      <c r="AB61646"/>
      <c r="AC61646"/>
    </row>
    <row r="61647" spans="27:29" x14ac:dyDescent="0.25">
      <c r="AA61647"/>
      <c r="AB61647"/>
      <c r="AC61647"/>
    </row>
    <row r="61648" spans="27:29" x14ac:dyDescent="0.25">
      <c r="AA61648"/>
      <c r="AB61648"/>
      <c r="AC61648"/>
    </row>
    <row r="61649" spans="27:29" x14ac:dyDescent="0.25">
      <c r="AA61649"/>
      <c r="AB61649"/>
      <c r="AC61649"/>
    </row>
    <row r="61650" spans="27:29" x14ac:dyDescent="0.25">
      <c r="AA61650"/>
      <c r="AB61650"/>
      <c r="AC61650"/>
    </row>
    <row r="61651" spans="27:29" x14ac:dyDescent="0.25">
      <c r="AA61651"/>
      <c r="AB61651"/>
      <c r="AC61651"/>
    </row>
    <row r="61652" spans="27:29" x14ac:dyDescent="0.25">
      <c r="AA61652"/>
      <c r="AB61652"/>
      <c r="AC61652"/>
    </row>
    <row r="61653" spans="27:29" x14ac:dyDescent="0.25">
      <c r="AA61653"/>
      <c r="AB61653"/>
      <c r="AC61653"/>
    </row>
    <row r="61654" spans="27:29" x14ac:dyDescent="0.25">
      <c r="AA61654"/>
      <c r="AB61654"/>
      <c r="AC61654"/>
    </row>
    <row r="61655" spans="27:29" x14ac:dyDescent="0.25">
      <c r="AA61655"/>
      <c r="AB61655"/>
      <c r="AC61655"/>
    </row>
    <row r="61656" spans="27:29" x14ac:dyDescent="0.25">
      <c r="AA61656"/>
      <c r="AB61656"/>
      <c r="AC61656"/>
    </row>
    <row r="61657" spans="27:29" x14ac:dyDescent="0.25">
      <c r="AA61657"/>
      <c r="AB61657"/>
      <c r="AC61657"/>
    </row>
    <row r="61658" spans="27:29" x14ac:dyDescent="0.25">
      <c r="AA61658"/>
      <c r="AB61658"/>
      <c r="AC61658"/>
    </row>
    <row r="61659" spans="27:29" x14ac:dyDescent="0.25">
      <c r="AA61659"/>
      <c r="AB61659"/>
      <c r="AC61659"/>
    </row>
    <row r="61660" spans="27:29" x14ac:dyDescent="0.25">
      <c r="AA61660"/>
      <c r="AB61660"/>
      <c r="AC61660"/>
    </row>
    <row r="61661" spans="27:29" x14ac:dyDescent="0.25">
      <c r="AA61661"/>
      <c r="AB61661"/>
      <c r="AC61661"/>
    </row>
    <row r="61662" spans="27:29" x14ac:dyDescent="0.25">
      <c r="AA61662"/>
      <c r="AB61662"/>
      <c r="AC61662"/>
    </row>
    <row r="61663" spans="27:29" x14ac:dyDescent="0.25">
      <c r="AA61663"/>
      <c r="AB61663"/>
      <c r="AC61663"/>
    </row>
    <row r="61664" spans="27:29" x14ac:dyDescent="0.25">
      <c r="AA61664"/>
      <c r="AB61664"/>
      <c r="AC61664"/>
    </row>
    <row r="61665" spans="27:29" x14ac:dyDescent="0.25">
      <c r="AA61665"/>
      <c r="AB61665"/>
      <c r="AC61665"/>
    </row>
    <row r="61666" spans="27:29" x14ac:dyDescent="0.25">
      <c r="AA61666"/>
      <c r="AB61666"/>
      <c r="AC61666"/>
    </row>
    <row r="61667" spans="27:29" x14ac:dyDescent="0.25">
      <c r="AA61667"/>
      <c r="AB61667"/>
      <c r="AC61667"/>
    </row>
    <row r="61668" spans="27:29" x14ac:dyDescent="0.25">
      <c r="AA61668"/>
      <c r="AB61668"/>
      <c r="AC61668"/>
    </row>
    <row r="61669" spans="27:29" x14ac:dyDescent="0.25">
      <c r="AA61669"/>
      <c r="AB61669"/>
      <c r="AC61669"/>
    </row>
    <row r="61670" spans="27:29" x14ac:dyDescent="0.25">
      <c r="AA61670"/>
      <c r="AB61670"/>
      <c r="AC61670"/>
    </row>
    <row r="61671" spans="27:29" x14ac:dyDescent="0.25">
      <c r="AA61671"/>
      <c r="AB61671"/>
      <c r="AC61671"/>
    </row>
    <row r="61672" spans="27:29" x14ac:dyDescent="0.25">
      <c r="AA61672"/>
      <c r="AB61672"/>
      <c r="AC61672"/>
    </row>
    <row r="61673" spans="27:29" x14ac:dyDescent="0.25">
      <c r="AA61673"/>
      <c r="AB61673"/>
      <c r="AC61673"/>
    </row>
    <row r="61674" spans="27:29" x14ac:dyDescent="0.25">
      <c r="AA61674"/>
      <c r="AB61674"/>
      <c r="AC61674"/>
    </row>
    <row r="61675" spans="27:29" x14ac:dyDescent="0.25">
      <c r="AA61675"/>
      <c r="AB61675"/>
      <c r="AC61675"/>
    </row>
    <row r="61676" spans="27:29" x14ac:dyDescent="0.25">
      <c r="AA61676"/>
      <c r="AB61676"/>
      <c r="AC61676"/>
    </row>
    <row r="61677" spans="27:29" x14ac:dyDescent="0.25">
      <c r="AA61677"/>
      <c r="AB61677"/>
      <c r="AC61677"/>
    </row>
    <row r="61678" spans="27:29" x14ac:dyDescent="0.25">
      <c r="AA61678"/>
      <c r="AB61678"/>
      <c r="AC61678"/>
    </row>
    <row r="61679" spans="27:29" x14ac:dyDescent="0.25">
      <c r="AA61679"/>
      <c r="AB61679"/>
      <c r="AC61679"/>
    </row>
    <row r="61680" spans="27:29" x14ac:dyDescent="0.25">
      <c r="AA61680"/>
      <c r="AB61680"/>
      <c r="AC61680"/>
    </row>
    <row r="61681" spans="27:29" x14ac:dyDescent="0.25">
      <c r="AA61681"/>
      <c r="AB61681"/>
      <c r="AC61681"/>
    </row>
    <row r="61682" spans="27:29" x14ac:dyDescent="0.25">
      <c r="AA61682"/>
      <c r="AB61682"/>
      <c r="AC61682"/>
    </row>
    <row r="61683" spans="27:29" x14ac:dyDescent="0.25">
      <c r="AA61683"/>
      <c r="AB61683"/>
      <c r="AC61683"/>
    </row>
    <row r="61684" spans="27:29" x14ac:dyDescent="0.25">
      <c r="AA61684"/>
      <c r="AB61684"/>
      <c r="AC61684"/>
    </row>
    <row r="61685" spans="27:29" x14ac:dyDescent="0.25">
      <c r="AA61685"/>
      <c r="AB61685"/>
      <c r="AC61685"/>
    </row>
    <row r="61686" spans="27:29" x14ac:dyDescent="0.25">
      <c r="AA61686"/>
      <c r="AB61686"/>
      <c r="AC61686"/>
    </row>
    <row r="61687" spans="27:29" x14ac:dyDescent="0.25">
      <c r="AA61687"/>
      <c r="AB61687"/>
      <c r="AC61687"/>
    </row>
    <row r="61688" spans="27:29" x14ac:dyDescent="0.25">
      <c r="AA61688"/>
      <c r="AB61688"/>
      <c r="AC61688"/>
    </row>
    <row r="61689" spans="27:29" x14ac:dyDescent="0.25">
      <c r="AA61689"/>
      <c r="AB61689"/>
      <c r="AC61689"/>
    </row>
    <row r="61690" spans="27:29" x14ac:dyDescent="0.25">
      <c r="AA61690"/>
      <c r="AB61690"/>
      <c r="AC61690"/>
    </row>
    <row r="61691" spans="27:29" x14ac:dyDescent="0.25">
      <c r="AA61691"/>
      <c r="AB61691"/>
      <c r="AC61691"/>
    </row>
    <row r="61692" spans="27:29" x14ac:dyDescent="0.25">
      <c r="AA61692"/>
      <c r="AB61692"/>
      <c r="AC61692"/>
    </row>
    <row r="61693" spans="27:29" x14ac:dyDescent="0.25">
      <c r="AA61693"/>
      <c r="AB61693"/>
      <c r="AC61693"/>
    </row>
    <row r="61694" spans="27:29" x14ac:dyDescent="0.25">
      <c r="AA61694"/>
      <c r="AB61694"/>
      <c r="AC61694"/>
    </row>
    <row r="61695" spans="27:29" x14ac:dyDescent="0.25">
      <c r="AA61695"/>
      <c r="AB61695"/>
      <c r="AC61695"/>
    </row>
    <row r="61696" spans="27:29" x14ac:dyDescent="0.25">
      <c r="AA61696"/>
      <c r="AB61696"/>
      <c r="AC61696"/>
    </row>
    <row r="61697" spans="27:29" x14ac:dyDescent="0.25">
      <c r="AA61697"/>
      <c r="AB61697"/>
      <c r="AC61697"/>
    </row>
    <row r="61698" spans="27:29" x14ac:dyDescent="0.25">
      <c r="AA61698"/>
      <c r="AB61698"/>
      <c r="AC61698"/>
    </row>
    <row r="61699" spans="27:29" x14ac:dyDescent="0.25">
      <c r="AA61699"/>
      <c r="AB61699"/>
      <c r="AC61699"/>
    </row>
    <row r="61700" spans="27:29" x14ac:dyDescent="0.25">
      <c r="AA61700"/>
      <c r="AB61700"/>
      <c r="AC61700"/>
    </row>
    <row r="61701" spans="27:29" x14ac:dyDescent="0.25">
      <c r="AA61701"/>
      <c r="AB61701"/>
      <c r="AC61701"/>
    </row>
    <row r="61702" spans="27:29" x14ac:dyDescent="0.25">
      <c r="AA61702"/>
      <c r="AB61702"/>
      <c r="AC61702"/>
    </row>
    <row r="61703" spans="27:29" x14ac:dyDescent="0.25">
      <c r="AA61703"/>
      <c r="AB61703"/>
      <c r="AC61703"/>
    </row>
    <row r="61704" spans="27:29" x14ac:dyDescent="0.25">
      <c r="AA61704"/>
      <c r="AB61704"/>
      <c r="AC61704"/>
    </row>
    <row r="61705" spans="27:29" x14ac:dyDescent="0.25">
      <c r="AA61705"/>
      <c r="AB61705"/>
      <c r="AC61705"/>
    </row>
    <row r="61706" spans="27:29" x14ac:dyDescent="0.25">
      <c r="AA61706"/>
      <c r="AB61706"/>
      <c r="AC61706"/>
    </row>
    <row r="61707" spans="27:29" x14ac:dyDescent="0.25">
      <c r="AA61707"/>
      <c r="AB61707"/>
      <c r="AC61707"/>
    </row>
    <row r="61708" spans="27:29" x14ac:dyDescent="0.25">
      <c r="AA61708"/>
      <c r="AB61708"/>
      <c r="AC61708"/>
    </row>
    <row r="61709" spans="27:29" x14ac:dyDescent="0.25">
      <c r="AA61709"/>
      <c r="AB61709"/>
      <c r="AC61709"/>
    </row>
    <row r="61710" spans="27:29" x14ac:dyDescent="0.25">
      <c r="AA61710"/>
      <c r="AB61710"/>
      <c r="AC61710"/>
    </row>
    <row r="61711" spans="27:29" x14ac:dyDescent="0.25">
      <c r="AA61711"/>
      <c r="AB61711"/>
      <c r="AC61711"/>
    </row>
    <row r="61712" spans="27:29" x14ac:dyDescent="0.25">
      <c r="AA61712"/>
      <c r="AB61712"/>
      <c r="AC61712"/>
    </row>
    <row r="61713" spans="27:29" x14ac:dyDescent="0.25">
      <c r="AA61713"/>
      <c r="AB61713"/>
      <c r="AC61713"/>
    </row>
    <row r="61714" spans="27:29" x14ac:dyDescent="0.25">
      <c r="AA61714"/>
      <c r="AB61714"/>
      <c r="AC61714"/>
    </row>
    <row r="61715" spans="27:29" x14ac:dyDescent="0.25">
      <c r="AA61715"/>
      <c r="AB61715"/>
      <c r="AC61715"/>
    </row>
    <row r="61716" spans="27:29" x14ac:dyDescent="0.25">
      <c r="AA61716"/>
      <c r="AB61716"/>
      <c r="AC61716"/>
    </row>
    <row r="61717" spans="27:29" x14ac:dyDescent="0.25">
      <c r="AA61717"/>
      <c r="AB61717"/>
      <c r="AC61717"/>
    </row>
    <row r="61718" spans="27:29" x14ac:dyDescent="0.25">
      <c r="AA61718"/>
      <c r="AB61718"/>
      <c r="AC61718"/>
    </row>
    <row r="61719" spans="27:29" x14ac:dyDescent="0.25">
      <c r="AA61719"/>
      <c r="AB61719"/>
      <c r="AC61719"/>
    </row>
    <row r="61720" spans="27:29" x14ac:dyDescent="0.25">
      <c r="AA61720"/>
      <c r="AB61720"/>
      <c r="AC61720"/>
    </row>
    <row r="61721" spans="27:29" x14ac:dyDescent="0.25">
      <c r="AA61721"/>
      <c r="AB61721"/>
      <c r="AC61721"/>
    </row>
    <row r="61722" spans="27:29" x14ac:dyDescent="0.25">
      <c r="AA61722"/>
      <c r="AB61722"/>
      <c r="AC61722"/>
    </row>
    <row r="61723" spans="27:29" x14ac:dyDescent="0.25">
      <c r="AA61723"/>
      <c r="AB61723"/>
      <c r="AC61723"/>
    </row>
    <row r="61724" spans="27:29" x14ac:dyDescent="0.25">
      <c r="AA61724"/>
      <c r="AB61724"/>
      <c r="AC61724"/>
    </row>
    <row r="61725" spans="27:29" x14ac:dyDescent="0.25">
      <c r="AA61725"/>
      <c r="AB61725"/>
      <c r="AC61725"/>
    </row>
    <row r="61726" spans="27:29" x14ac:dyDescent="0.25">
      <c r="AA61726"/>
      <c r="AB61726"/>
      <c r="AC61726"/>
    </row>
    <row r="61727" spans="27:29" x14ac:dyDescent="0.25">
      <c r="AA61727"/>
      <c r="AB61727"/>
      <c r="AC61727"/>
    </row>
    <row r="61728" spans="27:29" x14ac:dyDescent="0.25">
      <c r="AA61728"/>
      <c r="AB61728"/>
      <c r="AC61728"/>
    </row>
    <row r="61729" spans="27:29" x14ac:dyDescent="0.25">
      <c r="AA61729"/>
      <c r="AB61729"/>
      <c r="AC61729"/>
    </row>
    <row r="61730" spans="27:29" x14ac:dyDescent="0.25">
      <c r="AA61730"/>
      <c r="AB61730"/>
      <c r="AC61730"/>
    </row>
    <row r="61731" spans="27:29" x14ac:dyDescent="0.25">
      <c r="AA61731"/>
      <c r="AB61731"/>
      <c r="AC61731"/>
    </row>
    <row r="61732" spans="27:29" x14ac:dyDescent="0.25">
      <c r="AA61732"/>
      <c r="AB61732"/>
      <c r="AC61732"/>
    </row>
    <row r="61733" spans="27:29" x14ac:dyDescent="0.25">
      <c r="AA61733"/>
      <c r="AB61733"/>
      <c r="AC61733"/>
    </row>
    <row r="61734" spans="27:29" x14ac:dyDescent="0.25">
      <c r="AA61734"/>
      <c r="AB61734"/>
      <c r="AC61734"/>
    </row>
    <row r="61735" spans="27:29" x14ac:dyDescent="0.25">
      <c r="AA61735"/>
      <c r="AB61735"/>
      <c r="AC61735"/>
    </row>
    <row r="61736" spans="27:29" x14ac:dyDescent="0.25">
      <c r="AA61736"/>
      <c r="AB61736"/>
      <c r="AC61736"/>
    </row>
    <row r="61737" spans="27:29" x14ac:dyDescent="0.25">
      <c r="AA61737"/>
      <c r="AB61737"/>
      <c r="AC61737"/>
    </row>
    <row r="61738" spans="27:29" x14ac:dyDescent="0.25">
      <c r="AA61738"/>
      <c r="AB61738"/>
      <c r="AC61738"/>
    </row>
    <row r="61739" spans="27:29" x14ac:dyDescent="0.25">
      <c r="AA61739"/>
      <c r="AB61739"/>
      <c r="AC61739"/>
    </row>
    <row r="61740" spans="27:29" x14ac:dyDescent="0.25">
      <c r="AA61740"/>
      <c r="AB61740"/>
      <c r="AC61740"/>
    </row>
    <row r="61741" spans="27:29" x14ac:dyDescent="0.25">
      <c r="AA61741"/>
      <c r="AB61741"/>
      <c r="AC61741"/>
    </row>
    <row r="61742" spans="27:29" x14ac:dyDescent="0.25">
      <c r="AA61742"/>
      <c r="AB61742"/>
      <c r="AC61742"/>
    </row>
    <row r="61743" spans="27:29" x14ac:dyDescent="0.25">
      <c r="AA61743"/>
      <c r="AB61743"/>
      <c r="AC61743"/>
    </row>
    <row r="61744" spans="27:29" x14ac:dyDescent="0.25">
      <c r="AA61744"/>
      <c r="AB61744"/>
      <c r="AC61744"/>
    </row>
    <row r="61745" spans="27:29" x14ac:dyDescent="0.25">
      <c r="AA61745"/>
      <c r="AB61745"/>
      <c r="AC61745"/>
    </row>
    <row r="61746" spans="27:29" x14ac:dyDescent="0.25">
      <c r="AA61746"/>
      <c r="AB61746"/>
      <c r="AC61746"/>
    </row>
    <row r="61747" spans="27:29" x14ac:dyDescent="0.25">
      <c r="AA61747"/>
      <c r="AB61747"/>
      <c r="AC61747"/>
    </row>
    <row r="61748" spans="27:29" x14ac:dyDescent="0.25">
      <c r="AA61748"/>
      <c r="AB61748"/>
      <c r="AC61748"/>
    </row>
    <row r="61749" spans="27:29" x14ac:dyDescent="0.25">
      <c r="AA61749"/>
      <c r="AB61749"/>
      <c r="AC61749"/>
    </row>
    <row r="61750" spans="27:29" x14ac:dyDescent="0.25">
      <c r="AA61750"/>
      <c r="AB61750"/>
      <c r="AC61750"/>
    </row>
    <row r="61751" spans="27:29" x14ac:dyDescent="0.25">
      <c r="AA61751"/>
      <c r="AB61751"/>
      <c r="AC61751"/>
    </row>
    <row r="61752" spans="27:29" x14ac:dyDescent="0.25">
      <c r="AA61752"/>
      <c r="AB61752"/>
      <c r="AC61752"/>
    </row>
    <row r="61753" spans="27:29" x14ac:dyDescent="0.25">
      <c r="AA61753"/>
      <c r="AB61753"/>
      <c r="AC61753"/>
    </row>
    <row r="61754" spans="27:29" x14ac:dyDescent="0.25">
      <c r="AA61754"/>
      <c r="AB61754"/>
      <c r="AC61754"/>
    </row>
    <row r="61755" spans="27:29" x14ac:dyDescent="0.25">
      <c r="AA61755"/>
      <c r="AB61755"/>
      <c r="AC61755"/>
    </row>
    <row r="61756" spans="27:29" x14ac:dyDescent="0.25">
      <c r="AA61756"/>
      <c r="AB61756"/>
      <c r="AC61756"/>
    </row>
    <row r="61757" spans="27:29" x14ac:dyDescent="0.25">
      <c r="AA61757"/>
      <c r="AB61757"/>
      <c r="AC61757"/>
    </row>
    <row r="61758" spans="27:29" x14ac:dyDescent="0.25">
      <c r="AA61758"/>
      <c r="AB61758"/>
      <c r="AC61758"/>
    </row>
    <row r="61759" spans="27:29" x14ac:dyDescent="0.25">
      <c r="AA61759"/>
      <c r="AB61759"/>
      <c r="AC61759"/>
    </row>
    <row r="61760" spans="27:29" x14ac:dyDescent="0.25">
      <c r="AA61760"/>
      <c r="AB61760"/>
      <c r="AC61760"/>
    </row>
    <row r="61761" spans="27:29" x14ac:dyDescent="0.25">
      <c r="AA61761"/>
      <c r="AB61761"/>
      <c r="AC61761"/>
    </row>
    <row r="61762" spans="27:29" x14ac:dyDescent="0.25">
      <c r="AA61762"/>
      <c r="AB61762"/>
      <c r="AC61762"/>
    </row>
    <row r="61763" spans="27:29" x14ac:dyDescent="0.25">
      <c r="AA61763"/>
      <c r="AB61763"/>
      <c r="AC61763"/>
    </row>
    <row r="61764" spans="27:29" x14ac:dyDescent="0.25">
      <c r="AA61764"/>
      <c r="AB61764"/>
      <c r="AC61764"/>
    </row>
    <row r="61765" spans="27:29" x14ac:dyDescent="0.25">
      <c r="AA61765"/>
      <c r="AB61765"/>
      <c r="AC61765"/>
    </row>
    <row r="61766" spans="27:29" x14ac:dyDescent="0.25">
      <c r="AA61766"/>
      <c r="AB61766"/>
      <c r="AC61766"/>
    </row>
    <row r="61767" spans="27:29" x14ac:dyDescent="0.25">
      <c r="AA61767"/>
      <c r="AB61767"/>
      <c r="AC61767"/>
    </row>
    <row r="61768" spans="27:29" x14ac:dyDescent="0.25">
      <c r="AA61768"/>
      <c r="AB61768"/>
      <c r="AC61768"/>
    </row>
    <row r="61769" spans="27:29" x14ac:dyDescent="0.25">
      <c r="AA61769"/>
      <c r="AB61769"/>
      <c r="AC61769"/>
    </row>
    <row r="61770" spans="27:29" x14ac:dyDescent="0.25">
      <c r="AA61770"/>
      <c r="AB61770"/>
      <c r="AC61770"/>
    </row>
    <row r="61771" spans="27:29" x14ac:dyDescent="0.25">
      <c r="AA61771"/>
      <c r="AB61771"/>
      <c r="AC61771"/>
    </row>
    <row r="61772" spans="27:29" x14ac:dyDescent="0.25">
      <c r="AA61772"/>
      <c r="AB61772"/>
      <c r="AC61772"/>
    </row>
    <row r="61773" spans="27:29" x14ac:dyDescent="0.25">
      <c r="AA61773"/>
      <c r="AB61773"/>
      <c r="AC61773"/>
    </row>
    <row r="61774" spans="27:29" x14ac:dyDescent="0.25">
      <c r="AA61774"/>
      <c r="AB61774"/>
      <c r="AC61774"/>
    </row>
    <row r="61775" spans="27:29" x14ac:dyDescent="0.25">
      <c r="AA61775"/>
      <c r="AB61775"/>
      <c r="AC61775"/>
    </row>
    <row r="61776" spans="27:29" x14ac:dyDescent="0.25">
      <c r="AA61776"/>
      <c r="AB61776"/>
      <c r="AC61776"/>
    </row>
    <row r="61777" spans="27:29" x14ac:dyDescent="0.25">
      <c r="AA61777"/>
      <c r="AB61777"/>
      <c r="AC61777"/>
    </row>
    <row r="61778" spans="27:29" x14ac:dyDescent="0.25">
      <c r="AA61778"/>
      <c r="AB61778"/>
      <c r="AC61778"/>
    </row>
    <row r="61779" spans="27:29" x14ac:dyDescent="0.25">
      <c r="AA61779"/>
      <c r="AB61779"/>
      <c r="AC61779"/>
    </row>
    <row r="61780" spans="27:29" x14ac:dyDescent="0.25">
      <c r="AA61780"/>
      <c r="AB61780"/>
      <c r="AC61780"/>
    </row>
    <row r="61781" spans="27:29" x14ac:dyDescent="0.25">
      <c r="AA61781"/>
      <c r="AB61781"/>
      <c r="AC61781"/>
    </row>
    <row r="61782" spans="27:29" x14ac:dyDescent="0.25">
      <c r="AA61782"/>
      <c r="AB61782"/>
      <c r="AC61782"/>
    </row>
    <row r="61783" spans="27:29" x14ac:dyDescent="0.25">
      <c r="AA61783"/>
      <c r="AB61783"/>
      <c r="AC61783"/>
    </row>
    <row r="61784" spans="27:29" x14ac:dyDescent="0.25">
      <c r="AA61784"/>
      <c r="AB61784"/>
      <c r="AC61784"/>
    </row>
    <row r="61785" spans="27:29" x14ac:dyDescent="0.25">
      <c r="AA61785"/>
      <c r="AB61785"/>
      <c r="AC61785"/>
    </row>
    <row r="61786" spans="27:29" x14ac:dyDescent="0.25">
      <c r="AA61786"/>
      <c r="AB61786"/>
      <c r="AC61786"/>
    </row>
    <row r="61787" spans="27:29" x14ac:dyDescent="0.25">
      <c r="AA61787"/>
      <c r="AB61787"/>
      <c r="AC61787"/>
    </row>
    <row r="61788" spans="27:29" x14ac:dyDescent="0.25">
      <c r="AA61788"/>
      <c r="AB61788"/>
      <c r="AC61788"/>
    </row>
    <row r="61789" spans="27:29" x14ac:dyDescent="0.25">
      <c r="AA61789"/>
      <c r="AB61789"/>
      <c r="AC61789"/>
    </row>
    <row r="61790" spans="27:29" x14ac:dyDescent="0.25">
      <c r="AA61790"/>
      <c r="AB61790"/>
      <c r="AC61790"/>
    </row>
    <row r="61791" spans="27:29" x14ac:dyDescent="0.25">
      <c r="AA61791"/>
      <c r="AB61791"/>
      <c r="AC61791"/>
    </row>
    <row r="61792" spans="27:29" x14ac:dyDescent="0.25">
      <c r="AA61792"/>
      <c r="AB61792"/>
      <c r="AC61792"/>
    </row>
    <row r="61793" spans="27:29" x14ac:dyDescent="0.25">
      <c r="AA61793"/>
      <c r="AB61793"/>
      <c r="AC61793"/>
    </row>
    <row r="61794" spans="27:29" x14ac:dyDescent="0.25">
      <c r="AA61794"/>
      <c r="AB61794"/>
      <c r="AC61794"/>
    </row>
    <row r="61795" spans="27:29" x14ac:dyDescent="0.25">
      <c r="AA61795"/>
      <c r="AB61795"/>
      <c r="AC61795"/>
    </row>
    <row r="61796" spans="27:29" x14ac:dyDescent="0.25">
      <c r="AA61796"/>
      <c r="AB61796"/>
      <c r="AC61796"/>
    </row>
    <row r="61797" spans="27:29" x14ac:dyDescent="0.25">
      <c r="AA61797"/>
      <c r="AB61797"/>
      <c r="AC61797"/>
    </row>
    <row r="61798" spans="27:29" x14ac:dyDescent="0.25">
      <c r="AA61798"/>
      <c r="AB61798"/>
      <c r="AC61798"/>
    </row>
    <row r="61799" spans="27:29" x14ac:dyDescent="0.25">
      <c r="AA61799"/>
      <c r="AB61799"/>
      <c r="AC61799"/>
    </row>
    <row r="61800" spans="27:29" x14ac:dyDescent="0.25">
      <c r="AA61800"/>
      <c r="AB61800"/>
      <c r="AC61800"/>
    </row>
    <row r="61801" spans="27:29" x14ac:dyDescent="0.25">
      <c r="AA61801"/>
      <c r="AB61801"/>
      <c r="AC61801"/>
    </row>
    <row r="61802" spans="27:29" x14ac:dyDescent="0.25">
      <c r="AA61802"/>
      <c r="AB61802"/>
      <c r="AC61802"/>
    </row>
    <row r="61803" spans="27:29" x14ac:dyDescent="0.25">
      <c r="AA61803"/>
      <c r="AB61803"/>
      <c r="AC61803"/>
    </row>
    <row r="61804" spans="27:29" x14ac:dyDescent="0.25">
      <c r="AA61804"/>
      <c r="AB61804"/>
      <c r="AC61804"/>
    </row>
    <row r="61805" spans="27:29" x14ac:dyDescent="0.25">
      <c r="AA61805"/>
      <c r="AB61805"/>
      <c r="AC61805"/>
    </row>
    <row r="61806" spans="27:29" x14ac:dyDescent="0.25">
      <c r="AA61806"/>
      <c r="AB61806"/>
      <c r="AC61806"/>
    </row>
    <row r="61807" spans="27:29" x14ac:dyDescent="0.25">
      <c r="AA61807"/>
      <c r="AB61807"/>
      <c r="AC61807"/>
    </row>
    <row r="61808" spans="27:29" x14ac:dyDescent="0.25">
      <c r="AA61808"/>
      <c r="AB61808"/>
      <c r="AC61808"/>
    </row>
    <row r="61809" spans="27:29" x14ac:dyDescent="0.25">
      <c r="AA61809"/>
      <c r="AB61809"/>
      <c r="AC61809"/>
    </row>
    <row r="61810" spans="27:29" x14ac:dyDescent="0.25">
      <c r="AA61810"/>
      <c r="AB61810"/>
      <c r="AC61810"/>
    </row>
    <row r="61811" spans="27:29" x14ac:dyDescent="0.25">
      <c r="AA61811"/>
      <c r="AB61811"/>
      <c r="AC61811"/>
    </row>
    <row r="61812" spans="27:29" x14ac:dyDescent="0.25">
      <c r="AA61812"/>
      <c r="AB61812"/>
      <c r="AC61812"/>
    </row>
    <row r="61813" spans="27:29" x14ac:dyDescent="0.25">
      <c r="AA61813"/>
      <c r="AB61813"/>
      <c r="AC61813"/>
    </row>
    <row r="61814" spans="27:29" x14ac:dyDescent="0.25">
      <c r="AA61814"/>
      <c r="AB61814"/>
      <c r="AC61814"/>
    </row>
    <row r="61815" spans="27:29" x14ac:dyDescent="0.25">
      <c r="AA61815"/>
      <c r="AB61815"/>
      <c r="AC61815"/>
    </row>
    <row r="61816" spans="27:29" x14ac:dyDescent="0.25">
      <c r="AA61816"/>
      <c r="AB61816"/>
      <c r="AC61816"/>
    </row>
    <row r="61817" spans="27:29" x14ac:dyDescent="0.25">
      <c r="AA61817"/>
      <c r="AB61817"/>
      <c r="AC61817"/>
    </row>
    <row r="61818" spans="27:29" x14ac:dyDescent="0.25">
      <c r="AA61818"/>
      <c r="AB61818"/>
      <c r="AC61818"/>
    </row>
    <row r="61819" spans="27:29" x14ac:dyDescent="0.25">
      <c r="AA61819"/>
      <c r="AB61819"/>
      <c r="AC61819"/>
    </row>
    <row r="61820" spans="27:29" x14ac:dyDescent="0.25">
      <c r="AA61820"/>
      <c r="AB61820"/>
      <c r="AC61820"/>
    </row>
    <row r="61821" spans="27:29" x14ac:dyDescent="0.25">
      <c r="AA61821"/>
      <c r="AB61821"/>
      <c r="AC61821"/>
    </row>
    <row r="61822" spans="27:29" x14ac:dyDescent="0.25">
      <c r="AA61822"/>
      <c r="AB61822"/>
      <c r="AC61822"/>
    </row>
    <row r="61823" spans="27:29" x14ac:dyDescent="0.25">
      <c r="AA61823"/>
      <c r="AB61823"/>
      <c r="AC61823"/>
    </row>
    <row r="61824" spans="27:29" x14ac:dyDescent="0.25">
      <c r="AA61824"/>
      <c r="AB61824"/>
      <c r="AC61824"/>
    </row>
    <row r="61825" spans="27:29" x14ac:dyDescent="0.25">
      <c r="AA61825"/>
      <c r="AB61825"/>
      <c r="AC61825"/>
    </row>
    <row r="61826" spans="27:29" x14ac:dyDescent="0.25">
      <c r="AA61826"/>
      <c r="AB61826"/>
      <c r="AC61826"/>
    </row>
    <row r="61827" spans="27:29" x14ac:dyDescent="0.25">
      <c r="AA61827"/>
      <c r="AB61827"/>
      <c r="AC61827"/>
    </row>
    <row r="61828" spans="27:29" x14ac:dyDescent="0.25">
      <c r="AA61828"/>
      <c r="AB61828"/>
      <c r="AC61828"/>
    </row>
    <row r="61829" spans="27:29" x14ac:dyDescent="0.25">
      <c r="AA61829"/>
      <c r="AB61829"/>
      <c r="AC61829"/>
    </row>
    <row r="61830" spans="27:29" x14ac:dyDescent="0.25">
      <c r="AA61830"/>
      <c r="AB61830"/>
      <c r="AC61830"/>
    </row>
    <row r="61831" spans="27:29" x14ac:dyDescent="0.25">
      <c r="AA61831"/>
      <c r="AB61831"/>
      <c r="AC61831"/>
    </row>
    <row r="61832" spans="27:29" x14ac:dyDescent="0.25">
      <c r="AA61832"/>
      <c r="AB61832"/>
      <c r="AC61832"/>
    </row>
    <row r="61833" spans="27:29" x14ac:dyDescent="0.25">
      <c r="AA61833"/>
      <c r="AB61833"/>
      <c r="AC61833"/>
    </row>
    <row r="61834" spans="27:29" x14ac:dyDescent="0.25">
      <c r="AA61834"/>
      <c r="AB61834"/>
      <c r="AC61834"/>
    </row>
    <row r="61835" spans="27:29" x14ac:dyDescent="0.25">
      <c r="AA61835"/>
      <c r="AB61835"/>
      <c r="AC61835"/>
    </row>
    <row r="61836" spans="27:29" x14ac:dyDescent="0.25">
      <c r="AA61836"/>
      <c r="AB61836"/>
      <c r="AC61836"/>
    </row>
    <row r="61837" spans="27:29" x14ac:dyDescent="0.25">
      <c r="AA61837"/>
      <c r="AB61837"/>
      <c r="AC61837"/>
    </row>
    <row r="61838" spans="27:29" x14ac:dyDescent="0.25">
      <c r="AA61838"/>
      <c r="AB61838"/>
      <c r="AC61838"/>
    </row>
    <row r="61839" spans="27:29" x14ac:dyDescent="0.25">
      <c r="AA61839"/>
      <c r="AB61839"/>
      <c r="AC61839"/>
    </row>
    <row r="61840" spans="27:29" x14ac:dyDescent="0.25">
      <c r="AA61840"/>
      <c r="AB61840"/>
      <c r="AC61840"/>
    </row>
    <row r="61841" spans="27:29" x14ac:dyDescent="0.25">
      <c r="AA61841"/>
      <c r="AB61841"/>
      <c r="AC61841"/>
    </row>
    <row r="61842" spans="27:29" x14ac:dyDescent="0.25">
      <c r="AA61842"/>
      <c r="AB61842"/>
      <c r="AC61842"/>
    </row>
    <row r="61843" spans="27:29" x14ac:dyDescent="0.25">
      <c r="AA61843"/>
      <c r="AB61843"/>
      <c r="AC61843"/>
    </row>
    <row r="61844" spans="27:29" x14ac:dyDescent="0.25">
      <c r="AA61844"/>
      <c r="AB61844"/>
      <c r="AC61844"/>
    </row>
    <row r="61845" spans="27:29" x14ac:dyDescent="0.25">
      <c r="AA61845"/>
      <c r="AB61845"/>
      <c r="AC61845"/>
    </row>
    <row r="61846" spans="27:29" x14ac:dyDescent="0.25">
      <c r="AA61846"/>
      <c r="AB61846"/>
      <c r="AC61846"/>
    </row>
    <row r="61847" spans="27:29" x14ac:dyDescent="0.25">
      <c r="AA61847"/>
      <c r="AB61847"/>
      <c r="AC61847"/>
    </row>
    <row r="61848" spans="27:29" x14ac:dyDescent="0.25">
      <c r="AA61848"/>
      <c r="AB61848"/>
      <c r="AC61848"/>
    </row>
    <row r="61849" spans="27:29" x14ac:dyDescent="0.25">
      <c r="AA61849"/>
      <c r="AB61849"/>
      <c r="AC61849"/>
    </row>
    <row r="61850" spans="27:29" x14ac:dyDescent="0.25">
      <c r="AA61850"/>
      <c r="AB61850"/>
      <c r="AC61850"/>
    </row>
    <row r="61851" spans="27:29" x14ac:dyDescent="0.25">
      <c r="AA61851"/>
      <c r="AB61851"/>
      <c r="AC61851"/>
    </row>
    <row r="61852" spans="27:29" x14ac:dyDescent="0.25">
      <c r="AA61852"/>
      <c r="AB61852"/>
      <c r="AC61852"/>
    </row>
    <row r="61853" spans="27:29" x14ac:dyDescent="0.25">
      <c r="AA61853"/>
      <c r="AB61853"/>
      <c r="AC61853"/>
    </row>
    <row r="61854" spans="27:29" x14ac:dyDescent="0.25">
      <c r="AA61854"/>
      <c r="AB61854"/>
      <c r="AC61854"/>
    </row>
    <row r="61855" spans="27:29" x14ac:dyDescent="0.25">
      <c r="AA61855"/>
      <c r="AB61855"/>
      <c r="AC61855"/>
    </row>
    <row r="61856" spans="27:29" x14ac:dyDescent="0.25">
      <c r="AA61856"/>
      <c r="AB61856"/>
      <c r="AC61856"/>
    </row>
    <row r="61857" spans="27:29" x14ac:dyDescent="0.25">
      <c r="AA61857"/>
      <c r="AB61857"/>
      <c r="AC61857"/>
    </row>
    <row r="61858" spans="27:29" x14ac:dyDescent="0.25">
      <c r="AA61858"/>
      <c r="AB61858"/>
      <c r="AC61858"/>
    </row>
    <row r="61859" spans="27:29" x14ac:dyDescent="0.25">
      <c r="AA61859"/>
      <c r="AB61859"/>
      <c r="AC61859"/>
    </row>
    <row r="61860" spans="27:29" x14ac:dyDescent="0.25">
      <c r="AA61860"/>
      <c r="AB61860"/>
      <c r="AC61860"/>
    </row>
    <row r="61861" spans="27:29" x14ac:dyDescent="0.25">
      <c r="AA61861"/>
      <c r="AB61861"/>
      <c r="AC61861"/>
    </row>
    <row r="61862" spans="27:29" x14ac:dyDescent="0.25">
      <c r="AA61862"/>
      <c r="AB61862"/>
      <c r="AC61862"/>
    </row>
    <row r="61863" spans="27:29" x14ac:dyDescent="0.25">
      <c r="AA61863"/>
      <c r="AB61863"/>
      <c r="AC61863"/>
    </row>
    <row r="61864" spans="27:29" x14ac:dyDescent="0.25">
      <c r="AA61864"/>
      <c r="AB61864"/>
      <c r="AC61864"/>
    </row>
    <row r="61865" spans="27:29" x14ac:dyDescent="0.25">
      <c r="AA61865"/>
      <c r="AB61865"/>
      <c r="AC61865"/>
    </row>
    <row r="61866" spans="27:29" x14ac:dyDescent="0.25">
      <c r="AA61866"/>
      <c r="AB61866"/>
      <c r="AC61866"/>
    </row>
    <row r="61867" spans="27:29" x14ac:dyDescent="0.25">
      <c r="AA61867"/>
      <c r="AB61867"/>
      <c r="AC61867"/>
    </row>
    <row r="61868" spans="27:29" x14ac:dyDescent="0.25">
      <c r="AA61868"/>
      <c r="AB61868"/>
      <c r="AC61868"/>
    </row>
    <row r="61869" spans="27:29" x14ac:dyDescent="0.25">
      <c r="AA61869"/>
      <c r="AB61869"/>
      <c r="AC61869"/>
    </row>
    <row r="61870" spans="27:29" x14ac:dyDescent="0.25">
      <c r="AA61870"/>
      <c r="AB61870"/>
      <c r="AC61870"/>
    </row>
    <row r="61871" spans="27:29" x14ac:dyDescent="0.25">
      <c r="AA61871"/>
      <c r="AB61871"/>
      <c r="AC61871"/>
    </row>
    <row r="61872" spans="27:29" x14ac:dyDescent="0.25">
      <c r="AA61872"/>
      <c r="AB61872"/>
      <c r="AC61872"/>
    </row>
    <row r="61873" spans="27:29" x14ac:dyDescent="0.25">
      <c r="AA61873"/>
      <c r="AB61873"/>
      <c r="AC61873"/>
    </row>
    <row r="61874" spans="27:29" x14ac:dyDescent="0.25">
      <c r="AA61874"/>
      <c r="AB61874"/>
      <c r="AC61874"/>
    </row>
    <row r="61875" spans="27:29" x14ac:dyDescent="0.25">
      <c r="AA61875"/>
      <c r="AB61875"/>
      <c r="AC61875"/>
    </row>
    <row r="61876" spans="27:29" x14ac:dyDescent="0.25">
      <c r="AA61876"/>
      <c r="AB61876"/>
      <c r="AC61876"/>
    </row>
    <row r="61877" spans="27:29" x14ac:dyDescent="0.25">
      <c r="AA61877"/>
      <c r="AB61877"/>
      <c r="AC61877"/>
    </row>
    <row r="61878" spans="27:29" x14ac:dyDescent="0.25">
      <c r="AA61878"/>
      <c r="AB61878"/>
      <c r="AC61878"/>
    </row>
    <row r="61879" spans="27:29" x14ac:dyDescent="0.25">
      <c r="AA61879"/>
      <c r="AB61879"/>
      <c r="AC61879"/>
    </row>
    <row r="61880" spans="27:29" x14ac:dyDescent="0.25">
      <c r="AA61880"/>
      <c r="AB61880"/>
      <c r="AC61880"/>
    </row>
    <row r="61881" spans="27:29" x14ac:dyDescent="0.25">
      <c r="AA61881"/>
      <c r="AB61881"/>
      <c r="AC61881"/>
    </row>
    <row r="61882" spans="27:29" x14ac:dyDescent="0.25">
      <c r="AA61882"/>
      <c r="AB61882"/>
      <c r="AC61882"/>
    </row>
    <row r="61883" spans="27:29" x14ac:dyDescent="0.25">
      <c r="AA61883"/>
      <c r="AB61883"/>
      <c r="AC61883"/>
    </row>
    <row r="61884" spans="27:29" x14ac:dyDescent="0.25">
      <c r="AA61884"/>
      <c r="AB61884"/>
      <c r="AC61884"/>
    </row>
    <row r="61885" spans="27:29" x14ac:dyDescent="0.25">
      <c r="AA61885"/>
      <c r="AB61885"/>
      <c r="AC61885"/>
    </row>
    <row r="61886" spans="27:29" x14ac:dyDescent="0.25">
      <c r="AA61886"/>
      <c r="AB61886"/>
      <c r="AC61886"/>
    </row>
    <row r="61887" spans="27:29" x14ac:dyDescent="0.25">
      <c r="AA61887"/>
      <c r="AB61887"/>
      <c r="AC61887"/>
    </row>
    <row r="61888" spans="27:29" x14ac:dyDescent="0.25">
      <c r="AA61888"/>
      <c r="AB61888"/>
      <c r="AC61888"/>
    </row>
    <row r="61889" spans="27:29" x14ac:dyDescent="0.25">
      <c r="AA61889"/>
      <c r="AB61889"/>
      <c r="AC61889"/>
    </row>
    <row r="61890" spans="27:29" x14ac:dyDescent="0.25">
      <c r="AA61890"/>
      <c r="AB61890"/>
      <c r="AC61890"/>
    </row>
    <row r="61891" spans="27:29" x14ac:dyDescent="0.25">
      <c r="AA61891"/>
      <c r="AB61891"/>
      <c r="AC61891"/>
    </row>
    <row r="61892" spans="27:29" x14ac:dyDescent="0.25">
      <c r="AA61892"/>
      <c r="AB61892"/>
      <c r="AC61892"/>
    </row>
    <row r="61893" spans="27:29" x14ac:dyDescent="0.25">
      <c r="AA61893"/>
      <c r="AB61893"/>
      <c r="AC61893"/>
    </row>
    <row r="61894" spans="27:29" x14ac:dyDescent="0.25">
      <c r="AA61894"/>
      <c r="AB61894"/>
      <c r="AC61894"/>
    </row>
    <row r="61895" spans="27:29" x14ac:dyDescent="0.25">
      <c r="AA61895"/>
      <c r="AB61895"/>
      <c r="AC61895"/>
    </row>
    <row r="61896" spans="27:29" x14ac:dyDescent="0.25">
      <c r="AA61896"/>
      <c r="AB61896"/>
      <c r="AC61896"/>
    </row>
    <row r="61897" spans="27:29" x14ac:dyDescent="0.25">
      <c r="AA61897"/>
      <c r="AB61897"/>
      <c r="AC61897"/>
    </row>
    <row r="61898" spans="27:29" x14ac:dyDescent="0.25">
      <c r="AA61898"/>
      <c r="AB61898"/>
      <c r="AC61898"/>
    </row>
    <row r="61899" spans="27:29" x14ac:dyDescent="0.25">
      <c r="AA61899"/>
      <c r="AB61899"/>
      <c r="AC61899"/>
    </row>
    <row r="61900" spans="27:29" x14ac:dyDescent="0.25">
      <c r="AA61900"/>
      <c r="AB61900"/>
      <c r="AC61900"/>
    </row>
    <row r="61901" spans="27:29" x14ac:dyDescent="0.25">
      <c r="AA61901"/>
      <c r="AB61901"/>
      <c r="AC61901"/>
    </row>
    <row r="61902" spans="27:29" x14ac:dyDescent="0.25">
      <c r="AA61902"/>
      <c r="AB61902"/>
      <c r="AC61902"/>
    </row>
    <row r="61903" spans="27:29" x14ac:dyDescent="0.25">
      <c r="AA61903"/>
      <c r="AB61903"/>
      <c r="AC61903"/>
    </row>
    <row r="61904" spans="27:29" x14ac:dyDescent="0.25">
      <c r="AA61904"/>
      <c r="AB61904"/>
      <c r="AC61904"/>
    </row>
    <row r="61905" spans="27:29" x14ac:dyDescent="0.25">
      <c r="AA61905"/>
      <c r="AB61905"/>
      <c r="AC61905"/>
    </row>
    <row r="61906" spans="27:29" x14ac:dyDescent="0.25">
      <c r="AA61906"/>
      <c r="AB61906"/>
      <c r="AC61906"/>
    </row>
    <row r="61907" spans="27:29" x14ac:dyDescent="0.25">
      <c r="AA61907"/>
      <c r="AB61907"/>
      <c r="AC61907"/>
    </row>
    <row r="61908" spans="27:29" x14ac:dyDescent="0.25">
      <c r="AA61908"/>
      <c r="AB61908"/>
      <c r="AC61908"/>
    </row>
    <row r="61909" spans="27:29" x14ac:dyDescent="0.25">
      <c r="AA61909"/>
      <c r="AB61909"/>
      <c r="AC61909"/>
    </row>
    <row r="61910" spans="27:29" x14ac:dyDescent="0.25">
      <c r="AA61910"/>
      <c r="AB61910"/>
      <c r="AC61910"/>
    </row>
    <row r="61911" spans="27:29" x14ac:dyDescent="0.25">
      <c r="AA61911"/>
      <c r="AB61911"/>
      <c r="AC61911"/>
    </row>
    <row r="61912" spans="27:29" x14ac:dyDescent="0.25">
      <c r="AA61912"/>
      <c r="AB61912"/>
      <c r="AC61912"/>
    </row>
    <row r="61913" spans="27:29" x14ac:dyDescent="0.25">
      <c r="AA61913"/>
      <c r="AB61913"/>
      <c r="AC61913"/>
    </row>
    <row r="61914" spans="27:29" x14ac:dyDescent="0.25">
      <c r="AA61914"/>
      <c r="AB61914"/>
      <c r="AC61914"/>
    </row>
    <row r="61915" spans="27:29" x14ac:dyDescent="0.25">
      <c r="AA61915"/>
      <c r="AB61915"/>
      <c r="AC61915"/>
    </row>
    <row r="61916" spans="27:29" x14ac:dyDescent="0.25">
      <c r="AA61916"/>
      <c r="AB61916"/>
      <c r="AC61916"/>
    </row>
    <row r="61917" spans="27:29" x14ac:dyDescent="0.25">
      <c r="AA61917"/>
      <c r="AB61917"/>
      <c r="AC61917"/>
    </row>
    <row r="61918" spans="27:29" x14ac:dyDescent="0.25">
      <c r="AA61918"/>
      <c r="AB61918"/>
      <c r="AC61918"/>
    </row>
    <row r="61919" spans="27:29" x14ac:dyDescent="0.25">
      <c r="AA61919"/>
      <c r="AB61919"/>
      <c r="AC61919"/>
    </row>
    <row r="61920" spans="27:29" x14ac:dyDescent="0.25">
      <c r="AA61920"/>
      <c r="AB61920"/>
      <c r="AC61920"/>
    </row>
    <row r="61921" spans="27:29" x14ac:dyDescent="0.25">
      <c r="AA61921"/>
      <c r="AB61921"/>
      <c r="AC61921"/>
    </row>
    <row r="61922" spans="27:29" x14ac:dyDescent="0.25">
      <c r="AA61922"/>
      <c r="AB61922"/>
      <c r="AC61922"/>
    </row>
    <row r="61923" spans="27:29" x14ac:dyDescent="0.25">
      <c r="AA61923"/>
      <c r="AB61923"/>
      <c r="AC61923"/>
    </row>
    <row r="61924" spans="27:29" x14ac:dyDescent="0.25">
      <c r="AA61924"/>
      <c r="AB61924"/>
      <c r="AC61924"/>
    </row>
    <row r="61925" spans="27:29" x14ac:dyDescent="0.25">
      <c r="AA61925"/>
      <c r="AB61925"/>
      <c r="AC61925"/>
    </row>
    <row r="61926" spans="27:29" x14ac:dyDescent="0.25">
      <c r="AA61926"/>
      <c r="AB61926"/>
      <c r="AC61926"/>
    </row>
    <row r="61927" spans="27:29" x14ac:dyDescent="0.25">
      <c r="AA61927"/>
      <c r="AB61927"/>
      <c r="AC61927"/>
    </row>
    <row r="61928" spans="27:29" x14ac:dyDescent="0.25">
      <c r="AA61928"/>
      <c r="AB61928"/>
      <c r="AC61928"/>
    </row>
    <row r="61929" spans="27:29" x14ac:dyDescent="0.25">
      <c r="AA61929"/>
      <c r="AB61929"/>
      <c r="AC61929"/>
    </row>
    <row r="61930" spans="27:29" x14ac:dyDescent="0.25">
      <c r="AA61930"/>
      <c r="AB61930"/>
      <c r="AC61930"/>
    </row>
    <row r="61931" spans="27:29" x14ac:dyDescent="0.25">
      <c r="AA61931"/>
      <c r="AB61931"/>
      <c r="AC61931"/>
    </row>
    <row r="61932" spans="27:29" x14ac:dyDescent="0.25">
      <c r="AA61932"/>
      <c r="AB61932"/>
      <c r="AC61932"/>
    </row>
    <row r="61933" spans="27:29" x14ac:dyDescent="0.25">
      <c r="AA61933"/>
      <c r="AB61933"/>
      <c r="AC61933"/>
    </row>
    <row r="61934" spans="27:29" x14ac:dyDescent="0.25">
      <c r="AA61934"/>
      <c r="AB61934"/>
      <c r="AC61934"/>
    </row>
    <row r="61935" spans="27:29" x14ac:dyDescent="0.25">
      <c r="AA61935"/>
      <c r="AB61935"/>
      <c r="AC61935"/>
    </row>
    <row r="61936" spans="27:29" x14ac:dyDescent="0.25">
      <c r="AA61936"/>
      <c r="AB61936"/>
      <c r="AC61936"/>
    </row>
    <row r="61937" spans="27:29" x14ac:dyDescent="0.25">
      <c r="AA61937"/>
      <c r="AB61937"/>
      <c r="AC61937"/>
    </row>
    <row r="61938" spans="27:29" x14ac:dyDescent="0.25">
      <c r="AA61938"/>
      <c r="AB61938"/>
      <c r="AC61938"/>
    </row>
    <row r="61939" spans="27:29" x14ac:dyDescent="0.25">
      <c r="AA61939"/>
      <c r="AB61939"/>
      <c r="AC61939"/>
    </row>
    <row r="61940" spans="27:29" x14ac:dyDescent="0.25">
      <c r="AA61940"/>
      <c r="AB61940"/>
      <c r="AC61940"/>
    </row>
    <row r="61941" spans="27:29" x14ac:dyDescent="0.25">
      <c r="AA61941"/>
      <c r="AB61941"/>
      <c r="AC61941"/>
    </row>
    <row r="61942" spans="27:29" x14ac:dyDescent="0.25">
      <c r="AA61942"/>
      <c r="AB61942"/>
      <c r="AC61942"/>
    </row>
    <row r="61943" spans="27:29" x14ac:dyDescent="0.25">
      <c r="AA61943"/>
      <c r="AB61943"/>
      <c r="AC61943"/>
    </row>
    <row r="61944" spans="27:29" x14ac:dyDescent="0.25">
      <c r="AA61944"/>
      <c r="AB61944"/>
      <c r="AC61944"/>
    </row>
    <row r="61945" spans="27:29" x14ac:dyDescent="0.25">
      <c r="AA61945"/>
      <c r="AB61945"/>
      <c r="AC61945"/>
    </row>
    <row r="61946" spans="27:29" x14ac:dyDescent="0.25">
      <c r="AA61946"/>
      <c r="AB61946"/>
      <c r="AC61946"/>
    </row>
    <row r="61947" spans="27:29" x14ac:dyDescent="0.25">
      <c r="AA61947"/>
      <c r="AB61947"/>
      <c r="AC61947"/>
    </row>
    <row r="61948" spans="27:29" x14ac:dyDescent="0.25">
      <c r="AA61948"/>
      <c r="AB61948"/>
      <c r="AC61948"/>
    </row>
    <row r="61949" spans="27:29" x14ac:dyDescent="0.25">
      <c r="AA61949"/>
      <c r="AB61949"/>
      <c r="AC61949"/>
    </row>
    <row r="61950" spans="27:29" x14ac:dyDescent="0.25">
      <c r="AA61950"/>
      <c r="AB61950"/>
      <c r="AC61950"/>
    </row>
    <row r="61951" spans="27:29" x14ac:dyDescent="0.25">
      <c r="AA61951"/>
      <c r="AB61951"/>
      <c r="AC61951"/>
    </row>
    <row r="61952" spans="27:29" x14ac:dyDescent="0.25">
      <c r="AA61952"/>
      <c r="AB61952"/>
      <c r="AC61952"/>
    </row>
    <row r="61953" spans="27:29" x14ac:dyDescent="0.25">
      <c r="AA61953"/>
      <c r="AB61953"/>
      <c r="AC61953"/>
    </row>
    <row r="61954" spans="27:29" x14ac:dyDescent="0.25">
      <c r="AA61954"/>
      <c r="AB61954"/>
      <c r="AC61954"/>
    </row>
    <row r="61955" spans="27:29" x14ac:dyDescent="0.25">
      <c r="AA61955"/>
      <c r="AB61955"/>
      <c r="AC61955"/>
    </row>
    <row r="61956" spans="27:29" x14ac:dyDescent="0.25">
      <c r="AA61956"/>
      <c r="AB61956"/>
      <c r="AC61956"/>
    </row>
    <row r="61957" spans="27:29" x14ac:dyDescent="0.25">
      <c r="AA61957"/>
      <c r="AB61957"/>
      <c r="AC61957"/>
    </row>
    <row r="61958" spans="27:29" x14ac:dyDescent="0.25">
      <c r="AA61958"/>
      <c r="AB61958"/>
      <c r="AC61958"/>
    </row>
    <row r="61959" spans="27:29" x14ac:dyDescent="0.25">
      <c r="AA61959"/>
      <c r="AB61959"/>
      <c r="AC61959"/>
    </row>
    <row r="61960" spans="27:29" x14ac:dyDescent="0.25">
      <c r="AA61960"/>
      <c r="AB61960"/>
      <c r="AC61960"/>
    </row>
    <row r="61961" spans="27:29" x14ac:dyDescent="0.25">
      <c r="AA61961"/>
      <c r="AB61961"/>
      <c r="AC61961"/>
    </row>
    <row r="61962" spans="27:29" x14ac:dyDescent="0.25">
      <c r="AA61962"/>
      <c r="AB61962"/>
      <c r="AC61962"/>
    </row>
    <row r="61963" spans="27:29" x14ac:dyDescent="0.25">
      <c r="AA61963"/>
      <c r="AB61963"/>
      <c r="AC61963"/>
    </row>
    <row r="61964" spans="27:29" x14ac:dyDescent="0.25">
      <c r="AA61964"/>
      <c r="AB61964"/>
      <c r="AC61964"/>
    </row>
    <row r="61965" spans="27:29" x14ac:dyDescent="0.25">
      <c r="AA61965"/>
      <c r="AB61965"/>
      <c r="AC61965"/>
    </row>
    <row r="61966" spans="27:29" x14ac:dyDescent="0.25">
      <c r="AA61966"/>
      <c r="AB61966"/>
      <c r="AC61966"/>
    </row>
    <row r="61967" spans="27:29" x14ac:dyDescent="0.25">
      <c r="AA61967"/>
      <c r="AB61967"/>
      <c r="AC61967"/>
    </row>
    <row r="61968" spans="27:29" x14ac:dyDescent="0.25">
      <c r="AA61968"/>
      <c r="AB61968"/>
      <c r="AC61968"/>
    </row>
    <row r="61969" spans="27:29" x14ac:dyDescent="0.25">
      <c r="AA61969"/>
      <c r="AB61969"/>
      <c r="AC61969"/>
    </row>
    <row r="61970" spans="27:29" x14ac:dyDescent="0.25">
      <c r="AA61970"/>
      <c r="AB61970"/>
      <c r="AC61970"/>
    </row>
    <row r="61971" spans="27:29" x14ac:dyDescent="0.25">
      <c r="AA61971"/>
      <c r="AB61971"/>
      <c r="AC61971"/>
    </row>
    <row r="61972" spans="27:29" x14ac:dyDescent="0.25">
      <c r="AA61972"/>
      <c r="AB61972"/>
      <c r="AC61972"/>
    </row>
    <row r="61973" spans="27:29" x14ac:dyDescent="0.25">
      <c r="AA61973"/>
      <c r="AB61973"/>
      <c r="AC61973"/>
    </row>
    <row r="61974" spans="27:29" x14ac:dyDescent="0.25">
      <c r="AA61974"/>
      <c r="AB61974"/>
      <c r="AC61974"/>
    </row>
    <row r="61975" spans="27:29" x14ac:dyDescent="0.25">
      <c r="AA61975"/>
      <c r="AB61975"/>
      <c r="AC61975"/>
    </row>
    <row r="61976" spans="27:29" x14ac:dyDescent="0.25">
      <c r="AA61976"/>
      <c r="AB61976"/>
      <c r="AC61976"/>
    </row>
    <row r="61977" spans="27:29" x14ac:dyDescent="0.25">
      <c r="AA61977"/>
      <c r="AB61977"/>
      <c r="AC61977"/>
    </row>
    <row r="61978" spans="27:29" x14ac:dyDescent="0.25">
      <c r="AA61978"/>
      <c r="AB61978"/>
      <c r="AC61978"/>
    </row>
    <row r="61979" spans="27:29" x14ac:dyDescent="0.25">
      <c r="AA61979"/>
      <c r="AB61979"/>
      <c r="AC61979"/>
    </row>
    <row r="61980" spans="27:29" x14ac:dyDescent="0.25">
      <c r="AA61980"/>
      <c r="AB61980"/>
      <c r="AC61980"/>
    </row>
    <row r="61981" spans="27:29" x14ac:dyDescent="0.25">
      <c r="AA61981"/>
      <c r="AB61981"/>
      <c r="AC61981"/>
    </row>
    <row r="61982" spans="27:29" x14ac:dyDescent="0.25">
      <c r="AA61982"/>
      <c r="AB61982"/>
      <c r="AC61982"/>
    </row>
    <row r="61983" spans="27:29" x14ac:dyDescent="0.25">
      <c r="AA61983"/>
      <c r="AB61983"/>
      <c r="AC61983"/>
    </row>
    <row r="61984" spans="27:29" x14ac:dyDescent="0.25">
      <c r="AA61984"/>
      <c r="AB61984"/>
      <c r="AC61984"/>
    </row>
    <row r="61985" spans="27:29" x14ac:dyDescent="0.25">
      <c r="AA61985"/>
      <c r="AB61985"/>
      <c r="AC61985"/>
    </row>
    <row r="61986" spans="27:29" x14ac:dyDescent="0.25">
      <c r="AA61986"/>
      <c r="AB61986"/>
      <c r="AC61986"/>
    </row>
    <row r="61987" spans="27:29" x14ac:dyDescent="0.25">
      <c r="AA61987"/>
      <c r="AB61987"/>
      <c r="AC61987"/>
    </row>
    <row r="61988" spans="27:29" x14ac:dyDescent="0.25">
      <c r="AA61988"/>
      <c r="AB61988"/>
      <c r="AC61988"/>
    </row>
    <row r="61989" spans="27:29" x14ac:dyDescent="0.25">
      <c r="AA61989"/>
      <c r="AB61989"/>
      <c r="AC61989"/>
    </row>
    <row r="61990" spans="27:29" x14ac:dyDescent="0.25">
      <c r="AA61990"/>
      <c r="AB61990"/>
      <c r="AC61990"/>
    </row>
    <row r="61991" spans="27:29" x14ac:dyDescent="0.25">
      <c r="AA61991"/>
      <c r="AB61991"/>
      <c r="AC61991"/>
    </row>
    <row r="61992" spans="27:29" x14ac:dyDescent="0.25">
      <c r="AA61992"/>
      <c r="AB61992"/>
      <c r="AC61992"/>
    </row>
    <row r="61993" spans="27:29" x14ac:dyDescent="0.25">
      <c r="AA61993"/>
      <c r="AB61993"/>
      <c r="AC61993"/>
    </row>
    <row r="61994" spans="27:29" x14ac:dyDescent="0.25">
      <c r="AA61994"/>
      <c r="AB61994"/>
      <c r="AC61994"/>
    </row>
    <row r="61995" spans="27:29" x14ac:dyDescent="0.25">
      <c r="AA61995"/>
      <c r="AB61995"/>
      <c r="AC61995"/>
    </row>
    <row r="61996" spans="27:29" x14ac:dyDescent="0.25">
      <c r="AA61996"/>
      <c r="AB61996"/>
      <c r="AC61996"/>
    </row>
    <row r="61997" spans="27:29" x14ac:dyDescent="0.25">
      <c r="AA61997"/>
      <c r="AB61997"/>
      <c r="AC61997"/>
    </row>
    <row r="61998" spans="27:29" x14ac:dyDescent="0.25">
      <c r="AA61998"/>
      <c r="AB61998"/>
      <c r="AC61998"/>
    </row>
    <row r="61999" spans="27:29" x14ac:dyDescent="0.25">
      <c r="AA61999"/>
      <c r="AB61999"/>
      <c r="AC61999"/>
    </row>
    <row r="62000" spans="27:29" x14ac:dyDescent="0.25">
      <c r="AA62000"/>
      <c r="AB62000"/>
      <c r="AC62000"/>
    </row>
    <row r="62001" spans="27:29" x14ac:dyDescent="0.25">
      <c r="AA62001"/>
      <c r="AB62001"/>
      <c r="AC62001"/>
    </row>
    <row r="62002" spans="27:29" x14ac:dyDescent="0.25">
      <c r="AA62002"/>
      <c r="AB62002"/>
      <c r="AC62002"/>
    </row>
    <row r="62003" spans="27:29" x14ac:dyDescent="0.25">
      <c r="AA62003"/>
      <c r="AB62003"/>
      <c r="AC62003"/>
    </row>
    <row r="62004" spans="27:29" x14ac:dyDescent="0.25">
      <c r="AA62004"/>
      <c r="AB62004"/>
      <c r="AC62004"/>
    </row>
    <row r="62005" spans="27:29" x14ac:dyDescent="0.25">
      <c r="AA62005"/>
      <c r="AB62005"/>
      <c r="AC62005"/>
    </row>
    <row r="62006" spans="27:29" x14ac:dyDescent="0.25">
      <c r="AA62006"/>
      <c r="AB62006"/>
      <c r="AC62006"/>
    </row>
    <row r="62007" spans="27:29" x14ac:dyDescent="0.25">
      <c r="AA62007"/>
      <c r="AB62007"/>
      <c r="AC62007"/>
    </row>
    <row r="62008" spans="27:29" x14ac:dyDescent="0.25">
      <c r="AA62008"/>
      <c r="AB62008"/>
      <c r="AC62008"/>
    </row>
    <row r="62009" spans="27:29" x14ac:dyDescent="0.25">
      <c r="AA62009"/>
      <c r="AB62009"/>
      <c r="AC62009"/>
    </row>
    <row r="62010" spans="27:29" x14ac:dyDescent="0.25">
      <c r="AA62010"/>
      <c r="AB62010"/>
      <c r="AC62010"/>
    </row>
    <row r="62011" spans="27:29" x14ac:dyDescent="0.25">
      <c r="AA62011"/>
      <c r="AB62011"/>
      <c r="AC62011"/>
    </row>
    <row r="62012" spans="27:29" x14ac:dyDescent="0.25">
      <c r="AA62012"/>
      <c r="AB62012"/>
      <c r="AC62012"/>
    </row>
    <row r="62013" spans="27:29" x14ac:dyDescent="0.25">
      <c r="AA62013"/>
      <c r="AB62013"/>
      <c r="AC62013"/>
    </row>
    <row r="62014" spans="27:29" x14ac:dyDescent="0.25">
      <c r="AA62014"/>
      <c r="AB62014"/>
      <c r="AC62014"/>
    </row>
    <row r="62015" spans="27:29" x14ac:dyDescent="0.25">
      <c r="AA62015"/>
      <c r="AB62015"/>
      <c r="AC62015"/>
    </row>
    <row r="62016" spans="27:29" x14ac:dyDescent="0.25">
      <c r="AA62016"/>
      <c r="AB62016"/>
      <c r="AC62016"/>
    </row>
    <row r="62017" spans="27:29" x14ac:dyDescent="0.25">
      <c r="AA62017"/>
      <c r="AB62017"/>
      <c r="AC62017"/>
    </row>
    <row r="62018" spans="27:29" x14ac:dyDescent="0.25">
      <c r="AA62018"/>
      <c r="AB62018"/>
      <c r="AC62018"/>
    </row>
    <row r="62019" spans="27:29" x14ac:dyDescent="0.25">
      <c r="AA62019"/>
      <c r="AB62019"/>
      <c r="AC62019"/>
    </row>
    <row r="62020" spans="27:29" x14ac:dyDescent="0.25">
      <c r="AA62020"/>
      <c r="AB62020"/>
      <c r="AC62020"/>
    </row>
    <row r="62021" spans="27:29" x14ac:dyDescent="0.25">
      <c r="AA62021"/>
      <c r="AB62021"/>
      <c r="AC62021"/>
    </row>
    <row r="62022" spans="27:29" x14ac:dyDescent="0.25">
      <c r="AA62022"/>
      <c r="AB62022"/>
      <c r="AC62022"/>
    </row>
    <row r="62023" spans="27:29" x14ac:dyDescent="0.25">
      <c r="AA62023"/>
      <c r="AB62023"/>
      <c r="AC62023"/>
    </row>
    <row r="62024" spans="27:29" x14ac:dyDescent="0.25">
      <c r="AA62024"/>
      <c r="AB62024"/>
      <c r="AC62024"/>
    </row>
    <row r="62025" spans="27:29" x14ac:dyDescent="0.25">
      <c r="AA62025"/>
      <c r="AB62025"/>
      <c r="AC62025"/>
    </row>
    <row r="62026" spans="27:29" x14ac:dyDescent="0.25">
      <c r="AA62026"/>
      <c r="AB62026"/>
      <c r="AC62026"/>
    </row>
    <row r="62027" spans="27:29" x14ac:dyDescent="0.25">
      <c r="AA62027"/>
      <c r="AB62027"/>
      <c r="AC62027"/>
    </row>
    <row r="62028" spans="27:29" x14ac:dyDescent="0.25">
      <c r="AA62028"/>
      <c r="AB62028"/>
      <c r="AC62028"/>
    </row>
    <row r="62029" spans="27:29" x14ac:dyDescent="0.25">
      <c r="AA62029"/>
      <c r="AB62029"/>
      <c r="AC62029"/>
    </row>
    <row r="62030" spans="27:29" x14ac:dyDescent="0.25">
      <c r="AA62030"/>
      <c r="AB62030"/>
      <c r="AC62030"/>
    </row>
    <row r="62031" spans="27:29" x14ac:dyDescent="0.25">
      <c r="AA62031"/>
      <c r="AB62031"/>
      <c r="AC62031"/>
    </row>
    <row r="62032" spans="27:29" x14ac:dyDescent="0.25">
      <c r="AA62032"/>
      <c r="AB62032"/>
      <c r="AC62032"/>
    </row>
    <row r="62033" spans="27:29" x14ac:dyDescent="0.25">
      <c r="AA62033"/>
      <c r="AB62033"/>
      <c r="AC62033"/>
    </row>
    <row r="62034" spans="27:29" x14ac:dyDescent="0.25">
      <c r="AA62034"/>
      <c r="AB62034"/>
      <c r="AC62034"/>
    </row>
    <row r="62035" spans="27:29" x14ac:dyDescent="0.25">
      <c r="AA62035"/>
      <c r="AB62035"/>
      <c r="AC62035"/>
    </row>
    <row r="62036" spans="27:29" x14ac:dyDescent="0.25">
      <c r="AA62036"/>
      <c r="AB62036"/>
      <c r="AC62036"/>
    </row>
    <row r="62037" spans="27:29" x14ac:dyDescent="0.25">
      <c r="AA62037"/>
      <c r="AB62037"/>
      <c r="AC62037"/>
    </row>
    <row r="62038" spans="27:29" x14ac:dyDescent="0.25">
      <c r="AA62038"/>
      <c r="AB62038"/>
      <c r="AC62038"/>
    </row>
    <row r="62039" spans="27:29" x14ac:dyDescent="0.25">
      <c r="AA62039"/>
      <c r="AB62039"/>
      <c r="AC62039"/>
    </row>
    <row r="62040" spans="27:29" x14ac:dyDescent="0.25">
      <c r="AA62040"/>
      <c r="AB62040"/>
      <c r="AC62040"/>
    </row>
    <row r="62041" spans="27:29" x14ac:dyDescent="0.25">
      <c r="AA62041"/>
      <c r="AB62041"/>
      <c r="AC62041"/>
    </row>
    <row r="62042" spans="27:29" x14ac:dyDescent="0.25">
      <c r="AA62042"/>
      <c r="AB62042"/>
      <c r="AC62042"/>
    </row>
    <row r="62043" spans="27:29" x14ac:dyDescent="0.25">
      <c r="AA62043"/>
      <c r="AB62043"/>
      <c r="AC62043"/>
    </row>
    <row r="62044" spans="27:29" x14ac:dyDescent="0.25">
      <c r="AA62044"/>
      <c r="AB62044"/>
      <c r="AC62044"/>
    </row>
    <row r="62045" spans="27:29" x14ac:dyDescent="0.25">
      <c r="AA62045"/>
      <c r="AB62045"/>
      <c r="AC62045"/>
    </row>
    <row r="62046" spans="27:29" x14ac:dyDescent="0.25">
      <c r="AA62046"/>
      <c r="AB62046"/>
      <c r="AC62046"/>
    </row>
    <row r="62047" spans="27:29" x14ac:dyDescent="0.25">
      <c r="AA62047"/>
      <c r="AB62047"/>
      <c r="AC62047"/>
    </row>
    <row r="62048" spans="27:29" x14ac:dyDescent="0.25">
      <c r="AA62048"/>
      <c r="AB62048"/>
      <c r="AC62048"/>
    </row>
    <row r="62049" spans="27:29" x14ac:dyDescent="0.25">
      <c r="AA62049"/>
      <c r="AB62049"/>
      <c r="AC62049"/>
    </row>
    <row r="62050" spans="27:29" x14ac:dyDescent="0.25">
      <c r="AA62050"/>
      <c r="AB62050"/>
      <c r="AC62050"/>
    </row>
    <row r="62051" spans="27:29" x14ac:dyDescent="0.25">
      <c r="AA62051"/>
      <c r="AB62051"/>
      <c r="AC62051"/>
    </row>
    <row r="62052" spans="27:29" x14ac:dyDescent="0.25">
      <c r="AA62052"/>
      <c r="AB62052"/>
      <c r="AC62052"/>
    </row>
    <row r="62053" spans="27:29" x14ac:dyDescent="0.25">
      <c r="AA62053"/>
      <c r="AB62053"/>
      <c r="AC62053"/>
    </row>
    <row r="62054" spans="27:29" x14ac:dyDescent="0.25">
      <c r="AA62054"/>
      <c r="AB62054"/>
      <c r="AC62054"/>
    </row>
    <row r="62055" spans="27:29" x14ac:dyDescent="0.25">
      <c r="AA62055"/>
      <c r="AB62055"/>
      <c r="AC62055"/>
    </row>
    <row r="62056" spans="27:29" x14ac:dyDescent="0.25">
      <c r="AA62056"/>
      <c r="AB62056"/>
      <c r="AC62056"/>
    </row>
    <row r="62057" spans="27:29" x14ac:dyDescent="0.25">
      <c r="AA62057"/>
      <c r="AB62057"/>
      <c r="AC62057"/>
    </row>
    <row r="62058" spans="27:29" x14ac:dyDescent="0.25">
      <c r="AA62058"/>
      <c r="AB62058"/>
      <c r="AC62058"/>
    </row>
    <row r="62059" spans="27:29" x14ac:dyDescent="0.25">
      <c r="AA62059"/>
      <c r="AB62059"/>
      <c r="AC62059"/>
    </row>
    <row r="62060" spans="27:29" x14ac:dyDescent="0.25">
      <c r="AA62060"/>
      <c r="AB62060"/>
      <c r="AC62060"/>
    </row>
    <row r="62061" spans="27:29" x14ac:dyDescent="0.25">
      <c r="AA62061"/>
      <c r="AB62061"/>
      <c r="AC62061"/>
    </row>
    <row r="62062" spans="27:29" x14ac:dyDescent="0.25">
      <c r="AA62062"/>
      <c r="AB62062"/>
      <c r="AC62062"/>
    </row>
    <row r="62063" spans="27:29" x14ac:dyDescent="0.25">
      <c r="AA62063"/>
      <c r="AB62063"/>
      <c r="AC62063"/>
    </row>
    <row r="62064" spans="27:29" x14ac:dyDescent="0.25">
      <c r="AA62064"/>
      <c r="AB62064"/>
      <c r="AC62064"/>
    </row>
    <row r="62065" spans="27:29" x14ac:dyDescent="0.25">
      <c r="AA62065"/>
      <c r="AB62065"/>
      <c r="AC62065"/>
    </row>
    <row r="62066" spans="27:29" x14ac:dyDescent="0.25">
      <c r="AA62066"/>
      <c r="AB62066"/>
      <c r="AC62066"/>
    </row>
    <row r="62067" spans="27:29" x14ac:dyDescent="0.25">
      <c r="AA62067"/>
      <c r="AB62067"/>
      <c r="AC62067"/>
    </row>
    <row r="62068" spans="27:29" x14ac:dyDescent="0.25">
      <c r="AA62068"/>
      <c r="AB62068"/>
      <c r="AC62068"/>
    </row>
    <row r="62069" spans="27:29" x14ac:dyDescent="0.25">
      <c r="AA62069"/>
      <c r="AB62069"/>
      <c r="AC62069"/>
    </row>
    <row r="62070" spans="27:29" x14ac:dyDescent="0.25">
      <c r="AA62070"/>
      <c r="AB62070"/>
      <c r="AC62070"/>
    </row>
    <row r="62071" spans="27:29" x14ac:dyDescent="0.25">
      <c r="AA62071"/>
      <c r="AB62071"/>
      <c r="AC62071"/>
    </row>
    <row r="62072" spans="27:29" x14ac:dyDescent="0.25">
      <c r="AA62072"/>
      <c r="AB62072"/>
      <c r="AC62072"/>
    </row>
    <row r="62073" spans="27:29" x14ac:dyDescent="0.25">
      <c r="AA62073"/>
      <c r="AB62073"/>
      <c r="AC62073"/>
    </row>
    <row r="62074" spans="27:29" x14ac:dyDescent="0.25">
      <c r="AA62074"/>
      <c r="AB62074"/>
      <c r="AC62074"/>
    </row>
    <row r="62075" spans="27:29" x14ac:dyDescent="0.25">
      <c r="AA62075"/>
      <c r="AB62075"/>
      <c r="AC62075"/>
    </row>
    <row r="62076" spans="27:29" x14ac:dyDescent="0.25">
      <c r="AA62076"/>
      <c r="AB62076"/>
      <c r="AC62076"/>
    </row>
    <row r="62077" spans="27:29" x14ac:dyDescent="0.25">
      <c r="AA62077"/>
      <c r="AB62077"/>
      <c r="AC62077"/>
    </row>
    <row r="62078" spans="27:29" x14ac:dyDescent="0.25">
      <c r="AA62078"/>
      <c r="AB62078"/>
      <c r="AC62078"/>
    </row>
    <row r="62079" spans="27:29" x14ac:dyDescent="0.25">
      <c r="AA62079"/>
      <c r="AB62079"/>
      <c r="AC62079"/>
    </row>
    <row r="62080" spans="27:29" x14ac:dyDescent="0.25">
      <c r="AA62080"/>
      <c r="AB62080"/>
      <c r="AC62080"/>
    </row>
    <row r="62081" spans="27:29" x14ac:dyDescent="0.25">
      <c r="AA62081"/>
      <c r="AB62081"/>
      <c r="AC62081"/>
    </row>
    <row r="62082" spans="27:29" x14ac:dyDescent="0.25">
      <c r="AA62082"/>
      <c r="AB62082"/>
      <c r="AC62082"/>
    </row>
    <row r="62083" spans="27:29" x14ac:dyDescent="0.25">
      <c r="AA62083"/>
      <c r="AB62083"/>
      <c r="AC62083"/>
    </row>
    <row r="62084" spans="27:29" x14ac:dyDescent="0.25">
      <c r="AA62084"/>
      <c r="AB62084"/>
      <c r="AC62084"/>
    </row>
    <row r="62085" spans="27:29" x14ac:dyDescent="0.25">
      <c r="AA62085"/>
      <c r="AB62085"/>
      <c r="AC62085"/>
    </row>
    <row r="62086" spans="27:29" x14ac:dyDescent="0.25">
      <c r="AA62086"/>
      <c r="AB62086"/>
      <c r="AC62086"/>
    </row>
    <row r="62087" spans="27:29" x14ac:dyDescent="0.25">
      <c r="AA62087"/>
      <c r="AB62087"/>
      <c r="AC62087"/>
    </row>
    <row r="62088" spans="27:29" x14ac:dyDescent="0.25">
      <c r="AA62088"/>
      <c r="AB62088"/>
      <c r="AC62088"/>
    </row>
    <row r="62089" spans="27:29" x14ac:dyDescent="0.25">
      <c r="AA62089"/>
      <c r="AB62089"/>
      <c r="AC62089"/>
    </row>
    <row r="62090" spans="27:29" x14ac:dyDescent="0.25">
      <c r="AA62090"/>
      <c r="AB62090"/>
      <c r="AC62090"/>
    </row>
    <row r="62091" spans="27:29" x14ac:dyDescent="0.25">
      <c r="AA62091"/>
      <c r="AB62091"/>
      <c r="AC62091"/>
    </row>
    <row r="62092" spans="27:29" x14ac:dyDescent="0.25">
      <c r="AA62092"/>
      <c r="AB62092"/>
      <c r="AC62092"/>
    </row>
    <row r="62093" spans="27:29" x14ac:dyDescent="0.25">
      <c r="AA62093"/>
      <c r="AB62093"/>
      <c r="AC62093"/>
    </row>
    <row r="62094" spans="27:29" x14ac:dyDescent="0.25">
      <c r="AA62094"/>
      <c r="AB62094"/>
      <c r="AC62094"/>
    </row>
    <row r="62095" spans="27:29" x14ac:dyDescent="0.25">
      <c r="AA62095"/>
      <c r="AB62095"/>
      <c r="AC62095"/>
    </row>
    <row r="62096" spans="27:29" x14ac:dyDescent="0.25">
      <c r="AA62096"/>
      <c r="AB62096"/>
      <c r="AC62096"/>
    </row>
    <row r="62097" spans="27:29" x14ac:dyDescent="0.25">
      <c r="AA62097"/>
      <c r="AB62097"/>
      <c r="AC62097"/>
    </row>
    <row r="62098" spans="27:29" x14ac:dyDescent="0.25">
      <c r="AA62098"/>
      <c r="AB62098"/>
      <c r="AC62098"/>
    </row>
    <row r="62099" spans="27:29" x14ac:dyDescent="0.25">
      <c r="AA62099"/>
      <c r="AB62099"/>
      <c r="AC62099"/>
    </row>
    <row r="62100" spans="27:29" x14ac:dyDescent="0.25">
      <c r="AA62100"/>
      <c r="AB62100"/>
      <c r="AC62100"/>
    </row>
    <row r="62101" spans="27:29" x14ac:dyDescent="0.25">
      <c r="AA62101"/>
      <c r="AB62101"/>
      <c r="AC62101"/>
    </row>
    <row r="62102" spans="27:29" x14ac:dyDescent="0.25">
      <c r="AA62102"/>
      <c r="AB62102"/>
      <c r="AC62102"/>
    </row>
    <row r="62103" spans="27:29" x14ac:dyDescent="0.25">
      <c r="AA62103"/>
      <c r="AB62103"/>
      <c r="AC62103"/>
    </row>
    <row r="62104" spans="27:29" x14ac:dyDescent="0.25">
      <c r="AA62104"/>
      <c r="AB62104"/>
      <c r="AC62104"/>
    </row>
    <row r="62105" spans="27:29" x14ac:dyDescent="0.25">
      <c r="AA62105"/>
      <c r="AB62105"/>
      <c r="AC62105"/>
    </row>
    <row r="62106" spans="27:29" x14ac:dyDescent="0.25">
      <c r="AA62106"/>
      <c r="AB62106"/>
      <c r="AC62106"/>
    </row>
    <row r="62107" spans="27:29" x14ac:dyDescent="0.25">
      <c r="AA62107"/>
      <c r="AB62107"/>
      <c r="AC62107"/>
    </row>
    <row r="62108" spans="27:29" x14ac:dyDescent="0.25">
      <c r="AA62108"/>
      <c r="AB62108"/>
      <c r="AC62108"/>
    </row>
    <row r="62109" spans="27:29" x14ac:dyDescent="0.25">
      <c r="AA62109"/>
      <c r="AB62109"/>
      <c r="AC62109"/>
    </row>
    <row r="62110" spans="27:29" x14ac:dyDescent="0.25">
      <c r="AA62110"/>
      <c r="AB62110"/>
      <c r="AC62110"/>
    </row>
    <row r="62111" spans="27:29" x14ac:dyDescent="0.25">
      <c r="AA62111"/>
      <c r="AB62111"/>
      <c r="AC62111"/>
    </row>
    <row r="62112" spans="27:29" x14ac:dyDescent="0.25">
      <c r="AA62112"/>
      <c r="AB62112"/>
      <c r="AC62112"/>
    </row>
    <row r="62113" spans="27:29" x14ac:dyDescent="0.25">
      <c r="AA62113"/>
      <c r="AB62113"/>
      <c r="AC62113"/>
    </row>
    <row r="62114" spans="27:29" x14ac:dyDescent="0.25">
      <c r="AA62114"/>
      <c r="AB62114"/>
      <c r="AC62114"/>
    </row>
    <row r="62115" spans="27:29" x14ac:dyDescent="0.25">
      <c r="AA62115"/>
      <c r="AB62115"/>
      <c r="AC62115"/>
    </row>
    <row r="62116" spans="27:29" x14ac:dyDescent="0.25">
      <c r="AA62116"/>
      <c r="AB62116"/>
      <c r="AC62116"/>
    </row>
    <row r="62117" spans="27:29" x14ac:dyDescent="0.25">
      <c r="AA62117"/>
      <c r="AB62117"/>
      <c r="AC62117"/>
    </row>
    <row r="62118" spans="27:29" x14ac:dyDescent="0.25">
      <c r="AA62118"/>
      <c r="AB62118"/>
      <c r="AC62118"/>
    </row>
    <row r="62119" spans="27:29" x14ac:dyDescent="0.25">
      <c r="AA62119"/>
      <c r="AB62119"/>
      <c r="AC62119"/>
    </row>
    <row r="62120" spans="27:29" x14ac:dyDescent="0.25">
      <c r="AA62120"/>
      <c r="AB62120"/>
      <c r="AC62120"/>
    </row>
    <row r="62121" spans="27:29" x14ac:dyDescent="0.25">
      <c r="AA62121"/>
      <c r="AB62121"/>
      <c r="AC62121"/>
    </row>
    <row r="62122" spans="27:29" x14ac:dyDescent="0.25">
      <c r="AA62122"/>
      <c r="AB62122"/>
      <c r="AC62122"/>
    </row>
    <row r="62123" spans="27:29" x14ac:dyDescent="0.25">
      <c r="AA62123"/>
      <c r="AB62123"/>
      <c r="AC62123"/>
    </row>
    <row r="62124" spans="27:29" x14ac:dyDescent="0.25">
      <c r="AA62124"/>
      <c r="AB62124"/>
      <c r="AC62124"/>
    </row>
    <row r="62125" spans="27:29" x14ac:dyDescent="0.25">
      <c r="AA62125"/>
      <c r="AB62125"/>
      <c r="AC62125"/>
    </row>
    <row r="62126" spans="27:29" x14ac:dyDescent="0.25">
      <c r="AA62126"/>
      <c r="AB62126"/>
      <c r="AC62126"/>
    </row>
    <row r="62127" spans="27:29" x14ac:dyDescent="0.25">
      <c r="AA62127"/>
      <c r="AB62127"/>
      <c r="AC62127"/>
    </row>
    <row r="62128" spans="27:29" x14ac:dyDescent="0.25">
      <c r="AA62128"/>
      <c r="AB62128"/>
      <c r="AC62128"/>
    </row>
    <row r="62129" spans="27:29" x14ac:dyDescent="0.25">
      <c r="AA62129"/>
      <c r="AB62129"/>
      <c r="AC62129"/>
    </row>
    <row r="62130" spans="27:29" x14ac:dyDescent="0.25">
      <c r="AA62130"/>
      <c r="AB62130"/>
      <c r="AC62130"/>
    </row>
    <row r="62131" spans="27:29" x14ac:dyDescent="0.25">
      <c r="AA62131"/>
      <c r="AB62131"/>
      <c r="AC62131"/>
    </row>
    <row r="62132" spans="27:29" x14ac:dyDescent="0.25">
      <c r="AA62132"/>
      <c r="AB62132"/>
      <c r="AC62132"/>
    </row>
    <row r="62133" spans="27:29" x14ac:dyDescent="0.25">
      <c r="AA62133"/>
      <c r="AB62133"/>
      <c r="AC62133"/>
    </row>
    <row r="62134" spans="27:29" x14ac:dyDescent="0.25">
      <c r="AA62134"/>
      <c r="AB62134"/>
      <c r="AC62134"/>
    </row>
    <row r="62135" spans="27:29" x14ac:dyDescent="0.25">
      <c r="AA62135"/>
      <c r="AB62135"/>
      <c r="AC62135"/>
    </row>
    <row r="62136" spans="27:29" x14ac:dyDescent="0.25">
      <c r="AA62136"/>
      <c r="AB62136"/>
      <c r="AC62136"/>
    </row>
    <row r="62137" spans="27:29" x14ac:dyDescent="0.25">
      <c r="AA62137"/>
      <c r="AB62137"/>
      <c r="AC62137"/>
    </row>
    <row r="62138" spans="27:29" x14ac:dyDescent="0.25">
      <c r="AA62138"/>
      <c r="AB62138"/>
      <c r="AC62138"/>
    </row>
    <row r="62139" spans="27:29" x14ac:dyDescent="0.25">
      <c r="AA62139"/>
      <c r="AB62139"/>
      <c r="AC62139"/>
    </row>
    <row r="62140" spans="27:29" x14ac:dyDescent="0.25">
      <c r="AA62140"/>
      <c r="AB62140"/>
      <c r="AC62140"/>
    </row>
    <row r="62141" spans="27:29" x14ac:dyDescent="0.25">
      <c r="AA62141"/>
      <c r="AB62141"/>
      <c r="AC62141"/>
    </row>
    <row r="62142" spans="27:29" x14ac:dyDescent="0.25">
      <c r="AA62142"/>
      <c r="AB62142"/>
      <c r="AC62142"/>
    </row>
    <row r="62143" spans="27:29" x14ac:dyDescent="0.25">
      <c r="AA62143"/>
      <c r="AB62143"/>
      <c r="AC62143"/>
    </row>
    <row r="62144" spans="27:29" x14ac:dyDescent="0.25">
      <c r="AA62144"/>
      <c r="AB62144"/>
      <c r="AC62144"/>
    </row>
    <row r="62145" spans="27:29" x14ac:dyDescent="0.25">
      <c r="AA62145"/>
      <c r="AB62145"/>
      <c r="AC62145"/>
    </row>
    <row r="62146" spans="27:29" x14ac:dyDescent="0.25">
      <c r="AA62146"/>
      <c r="AB62146"/>
      <c r="AC62146"/>
    </row>
    <row r="62147" spans="27:29" x14ac:dyDescent="0.25">
      <c r="AA62147"/>
      <c r="AB62147"/>
      <c r="AC62147"/>
    </row>
    <row r="62148" spans="27:29" x14ac:dyDescent="0.25">
      <c r="AA62148"/>
      <c r="AB62148"/>
      <c r="AC62148"/>
    </row>
    <row r="62149" spans="27:29" x14ac:dyDescent="0.25">
      <c r="AA62149"/>
      <c r="AB62149"/>
      <c r="AC62149"/>
    </row>
    <row r="62150" spans="27:29" x14ac:dyDescent="0.25">
      <c r="AA62150"/>
      <c r="AB62150"/>
      <c r="AC62150"/>
    </row>
    <row r="62151" spans="27:29" x14ac:dyDescent="0.25">
      <c r="AA62151"/>
      <c r="AB62151"/>
      <c r="AC62151"/>
    </row>
    <row r="62152" spans="27:29" x14ac:dyDescent="0.25">
      <c r="AA62152"/>
      <c r="AB62152"/>
      <c r="AC62152"/>
    </row>
    <row r="62153" spans="27:29" x14ac:dyDescent="0.25">
      <c r="AA62153"/>
      <c r="AB62153"/>
      <c r="AC62153"/>
    </row>
    <row r="62154" spans="27:29" x14ac:dyDescent="0.25">
      <c r="AA62154"/>
      <c r="AB62154"/>
      <c r="AC62154"/>
    </row>
    <row r="62155" spans="27:29" x14ac:dyDescent="0.25">
      <c r="AA62155"/>
      <c r="AB62155"/>
      <c r="AC62155"/>
    </row>
    <row r="62156" spans="27:29" x14ac:dyDescent="0.25">
      <c r="AA62156"/>
      <c r="AB62156"/>
      <c r="AC62156"/>
    </row>
    <row r="62157" spans="27:29" x14ac:dyDescent="0.25">
      <c r="AA62157"/>
      <c r="AB62157"/>
      <c r="AC62157"/>
    </row>
    <row r="62158" spans="27:29" x14ac:dyDescent="0.25">
      <c r="AA62158"/>
      <c r="AB62158"/>
      <c r="AC62158"/>
    </row>
    <row r="62159" spans="27:29" x14ac:dyDescent="0.25">
      <c r="AA62159"/>
      <c r="AB62159"/>
      <c r="AC62159"/>
    </row>
    <row r="62160" spans="27:29" x14ac:dyDescent="0.25">
      <c r="AA62160"/>
      <c r="AB62160"/>
      <c r="AC62160"/>
    </row>
    <row r="62161" spans="27:29" x14ac:dyDescent="0.25">
      <c r="AA62161"/>
      <c r="AB62161"/>
      <c r="AC62161"/>
    </row>
    <row r="62162" spans="27:29" x14ac:dyDescent="0.25">
      <c r="AA62162"/>
      <c r="AB62162"/>
      <c r="AC62162"/>
    </row>
    <row r="62163" spans="27:29" x14ac:dyDescent="0.25">
      <c r="AA62163"/>
      <c r="AB62163"/>
      <c r="AC62163"/>
    </row>
    <row r="62164" spans="27:29" x14ac:dyDescent="0.25">
      <c r="AA62164"/>
      <c r="AB62164"/>
      <c r="AC62164"/>
    </row>
    <row r="62165" spans="27:29" x14ac:dyDescent="0.25">
      <c r="AA62165"/>
      <c r="AB62165"/>
      <c r="AC62165"/>
    </row>
    <row r="62166" spans="27:29" x14ac:dyDescent="0.25">
      <c r="AA62166"/>
      <c r="AB62166"/>
      <c r="AC62166"/>
    </row>
    <row r="62167" spans="27:29" x14ac:dyDescent="0.25">
      <c r="AA62167"/>
      <c r="AB62167"/>
      <c r="AC62167"/>
    </row>
    <row r="62168" spans="27:29" x14ac:dyDescent="0.25">
      <c r="AA62168"/>
      <c r="AB62168"/>
      <c r="AC62168"/>
    </row>
    <row r="62169" spans="27:29" x14ac:dyDescent="0.25">
      <c r="AA62169"/>
      <c r="AB62169"/>
      <c r="AC62169"/>
    </row>
    <row r="62170" spans="27:29" x14ac:dyDescent="0.25">
      <c r="AA62170"/>
      <c r="AB62170"/>
      <c r="AC62170"/>
    </row>
    <row r="62171" spans="27:29" x14ac:dyDescent="0.25">
      <c r="AA62171"/>
      <c r="AB62171"/>
      <c r="AC62171"/>
    </row>
    <row r="62172" spans="27:29" x14ac:dyDescent="0.25">
      <c r="AA62172"/>
      <c r="AB62172"/>
      <c r="AC62172"/>
    </row>
    <row r="62173" spans="27:29" x14ac:dyDescent="0.25">
      <c r="AA62173"/>
      <c r="AB62173"/>
      <c r="AC62173"/>
    </row>
    <row r="62174" spans="27:29" x14ac:dyDescent="0.25">
      <c r="AA62174"/>
      <c r="AB62174"/>
      <c r="AC62174"/>
    </row>
    <row r="62175" spans="27:29" x14ac:dyDescent="0.25">
      <c r="AA62175"/>
      <c r="AB62175"/>
      <c r="AC62175"/>
    </row>
    <row r="62176" spans="27:29" x14ac:dyDescent="0.25">
      <c r="AA62176"/>
      <c r="AB62176"/>
      <c r="AC62176"/>
    </row>
    <row r="62177" spans="27:29" x14ac:dyDescent="0.25">
      <c r="AA62177"/>
      <c r="AB62177"/>
      <c r="AC62177"/>
    </row>
    <row r="62178" spans="27:29" x14ac:dyDescent="0.25">
      <c r="AA62178"/>
      <c r="AB62178"/>
      <c r="AC62178"/>
    </row>
    <row r="62179" spans="27:29" x14ac:dyDescent="0.25">
      <c r="AA62179"/>
      <c r="AB62179"/>
      <c r="AC62179"/>
    </row>
    <row r="62180" spans="27:29" x14ac:dyDescent="0.25">
      <c r="AA62180"/>
      <c r="AB62180"/>
      <c r="AC62180"/>
    </row>
    <row r="62181" spans="27:29" x14ac:dyDescent="0.25">
      <c r="AA62181"/>
      <c r="AB62181"/>
      <c r="AC62181"/>
    </row>
    <row r="62182" spans="27:29" x14ac:dyDescent="0.25">
      <c r="AA62182"/>
      <c r="AB62182"/>
      <c r="AC62182"/>
    </row>
    <row r="62183" spans="27:29" x14ac:dyDescent="0.25">
      <c r="AA62183"/>
      <c r="AB62183"/>
      <c r="AC62183"/>
    </row>
    <row r="62184" spans="27:29" x14ac:dyDescent="0.25">
      <c r="AA62184"/>
      <c r="AB62184"/>
      <c r="AC62184"/>
    </row>
    <row r="62185" spans="27:29" x14ac:dyDescent="0.25">
      <c r="AA62185"/>
      <c r="AB62185"/>
      <c r="AC62185"/>
    </row>
    <row r="62186" spans="27:29" x14ac:dyDescent="0.25">
      <c r="AA62186"/>
      <c r="AB62186"/>
      <c r="AC62186"/>
    </row>
    <row r="62187" spans="27:29" x14ac:dyDescent="0.25">
      <c r="AA62187"/>
      <c r="AB62187"/>
      <c r="AC62187"/>
    </row>
    <row r="62188" spans="27:29" x14ac:dyDescent="0.25">
      <c r="AA62188"/>
      <c r="AB62188"/>
      <c r="AC62188"/>
    </row>
    <row r="62189" spans="27:29" x14ac:dyDescent="0.25">
      <c r="AA62189"/>
      <c r="AB62189"/>
      <c r="AC62189"/>
    </row>
    <row r="62190" spans="27:29" x14ac:dyDescent="0.25">
      <c r="AA62190"/>
      <c r="AB62190"/>
      <c r="AC62190"/>
    </row>
    <row r="62191" spans="27:29" x14ac:dyDescent="0.25">
      <c r="AA62191"/>
      <c r="AB62191"/>
      <c r="AC62191"/>
    </row>
    <row r="62192" spans="27:29" x14ac:dyDescent="0.25">
      <c r="AA62192"/>
      <c r="AB62192"/>
      <c r="AC62192"/>
    </row>
    <row r="62193" spans="27:29" x14ac:dyDescent="0.25">
      <c r="AA62193"/>
      <c r="AB62193"/>
      <c r="AC62193"/>
    </row>
    <row r="62194" spans="27:29" x14ac:dyDescent="0.25">
      <c r="AA62194"/>
      <c r="AB62194"/>
      <c r="AC62194"/>
    </row>
    <row r="62195" spans="27:29" x14ac:dyDescent="0.25">
      <c r="AA62195"/>
      <c r="AB62195"/>
      <c r="AC62195"/>
    </row>
    <row r="62196" spans="27:29" x14ac:dyDescent="0.25">
      <c r="AA62196"/>
      <c r="AB62196"/>
      <c r="AC62196"/>
    </row>
    <row r="62197" spans="27:29" x14ac:dyDescent="0.25">
      <c r="AA62197"/>
      <c r="AB62197"/>
      <c r="AC62197"/>
    </row>
    <row r="62198" spans="27:29" x14ac:dyDescent="0.25">
      <c r="AA62198"/>
      <c r="AB62198"/>
      <c r="AC62198"/>
    </row>
    <row r="62199" spans="27:29" x14ac:dyDescent="0.25">
      <c r="AA62199"/>
      <c r="AB62199"/>
      <c r="AC62199"/>
    </row>
    <row r="62200" spans="27:29" x14ac:dyDescent="0.25">
      <c r="AA62200"/>
      <c r="AB62200"/>
      <c r="AC62200"/>
    </row>
    <row r="62201" spans="27:29" x14ac:dyDescent="0.25">
      <c r="AA62201"/>
      <c r="AB62201"/>
      <c r="AC62201"/>
    </row>
    <row r="62202" spans="27:29" x14ac:dyDescent="0.25">
      <c r="AA62202"/>
      <c r="AB62202"/>
      <c r="AC62202"/>
    </row>
    <row r="62203" spans="27:29" x14ac:dyDescent="0.25">
      <c r="AA62203"/>
      <c r="AB62203"/>
      <c r="AC62203"/>
    </row>
    <row r="62204" spans="27:29" x14ac:dyDescent="0.25">
      <c r="AA62204"/>
      <c r="AB62204"/>
      <c r="AC62204"/>
    </row>
    <row r="62205" spans="27:29" x14ac:dyDescent="0.25">
      <c r="AA62205"/>
      <c r="AB62205"/>
      <c r="AC62205"/>
    </row>
    <row r="62206" spans="27:29" x14ac:dyDescent="0.25">
      <c r="AA62206"/>
      <c r="AB62206"/>
      <c r="AC62206"/>
    </row>
    <row r="62207" spans="27:29" x14ac:dyDescent="0.25">
      <c r="AA62207"/>
      <c r="AB62207"/>
      <c r="AC62207"/>
    </row>
    <row r="62208" spans="27:29" x14ac:dyDescent="0.25">
      <c r="AA62208"/>
      <c r="AB62208"/>
      <c r="AC62208"/>
    </row>
    <row r="62209" spans="27:29" x14ac:dyDescent="0.25">
      <c r="AA62209"/>
      <c r="AB62209"/>
      <c r="AC62209"/>
    </row>
    <row r="62210" spans="27:29" x14ac:dyDescent="0.25">
      <c r="AA62210"/>
      <c r="AB62210"/>
      <c r="AC62210"/>
    </row>
    <row r="62211" spans="27:29" x14ac:dyDescent="0.25">
      <c r="AA62211"/>
      <c r="AB62211"/>
      <c r="AC62211"/>
    </row>
    <row r="62212" spans="27:29" x14ac:dyDescent="0.25">
      <c r="AA62212"/>
      <c r="AB62212"/>
      <c r="AC62212"/>
    </row>
    <row r="62213" spans="27:29" x14ac:dyDescent="0.25">
      <c r="AA62213"/>
      <c r="AB62213"/>
      <c r="AC62213"/>
    </row>
    <row r="62214" spans="27:29" x14ac:dyDescent="0.25">
      <c r="AA62214"/>
      <c r="AB62214"/>
      <c r="AC62214"/>
    </row>
    <row r="62215" spans="27:29" x14ac:dyDescent="0.25">
      <c r="AA62215"/>
      <c r="AB62215"/>
      <c r="AC62215"/>
    </row>
    <row r="62216" spans="27:29" x14ac:dyDescent="0.25">
      <c r="AA62216"/>
      <c r="AB62216"/>
      <c r="AC62216"/>
    </row>
    <row r="62217" spans="27:29" x14ac:dyDescent="0.25">
      <c r="AA62217"/>
      <c r="AB62217"/>
      <c r="AC62217"/>
    </row>
    <row r="62218" spans="27:29" x14ac:dyDescent="0.25">
      <c r="AA62218"/>
      <c r="AB62218"/>
      <c r="AC62218"/>
    </row>
    <row r="62219" spans="27:29" x14ac:dyDescent="0.25">
      <c r="AA62219"/>
      <c r="AB62219"/>
      <c r="AC62219"/>
    </row>
    <row r="62220" spans="27:29" x14ac:dyDescent="0.25">
      <c r="AA62220"/>
      <c r="AB62220"/>
      <c r="AC62220"/>
    </row>
    <row r="62221" spans="27:29" x14ac:dyDescent="0.25">
      <c r="AA62221"/>
      <c r="AB62221"/>
      <c r="AC62221"/>
    </row>
    <row r="62222" spans="27:29" x14ac:dyDescent="0.25">
      <c r="AA62222"/>
      <c r="AB62222"/>
      <c r="AC62222"/>
    </row>
    <row r="62223" spans="27:29" x14ac:dyDescent="0.25">
      <c r="AA62223"/>
      <c r="AB62223"/>
      <c r="AC62223"/>
    </row>
    <row r="62224" spans="27:29" x14ac:dyDescent="0.25">
      <c r="AA62224"/>
      <c r="AB62224"/>
      <c r="AC62224"/>
    </row>
    <row r="62225" spans="27:29" x14ac:dyDescent="0.25">
      <c r="AA62225"/>
      <c r="AB62225"/>
      <c r="AC62225"/>
    </row>
    <row r="62226" spans="27:29" x14ac:dyDescent="0.25">
      <c r="AA62226"/>
      <c r="AB62226"/>
      <c r="AC62226"/>
    </row>
    <row r="62227" spans="27:29" x14ac:dyDescent="0.25">
      <c r="AA62227"/>
      <c r="AB62227"/>
      <c r="AC62227"/>
    </row>
    <row r="62228" spans="27:29" x14ac:dyDescent="0.25">
      <c r="AA62228"/>
      <c r="AB62228"/>
      <c r="AC62228"/>
    </row>
    <row r="62229" spans="27:29" x14ac:dyDescent="0.25">
      <c r="AA62229"/>
      <c r="AB62229"/>
      <c r="AC62229"/>
    </row>
    <row r="62230" spans="27:29" x14ac:dyDescent="0.25">
      <c r="AA62230"/>
      <c r="AB62230"/>
      <c r="AC62230"/>
    </row>
    <row r="62231" spans="27:29" x14ac:dyDescent="0.25">
      <c r="AA62231"/>
      <c r="AB62231"/>
      <c r="AC62231"/>
    </row>
    <row r="62232" spans="27:29" x14ac:dyDescent="0.25">
      <c r="AA62232"/>
      <c r="AB62232"/>
      <c r="AC62232"/>
    </row>
    <row r="62233" spans="27:29" x14ac:dyDescent="0.25">
      <c r="AA62233"/>
      <c r="AB62233"/>
      <c r="AC62233"/>
    </row>
    <row r="62234" spans="27:29" x14ac:dyDescent="0.25">
      <c r="AA62234"/>
      <c r="AB62234"/>
      <c r="AC62234"/>
    </row>
    <row r="62235" spans="27:29" x14ac:dyDescent="0.25">
      <c r="AA62235"/>
      <c r="AB62235"/>
      <c r="AC62235"/>
    </row>
    <row r="62236" spans="27:29" x14ac:dyDescent="0.25">
      <c r="AA62236"/>
      <c r="AB62236"/>
      <c r="AC62236"/>
    </row>
    <row r="62237" spans="27:29" x14ac:dyDescent="0.25">
      <c r="AA62237"/>
      <c r="AB62237"/>
      <c r="AC62237"/>
    </row>
    <row r="62238" spans="27:29" x14ac:dyDescent="0.25">
      <c r="AA62238"/>
      <c r="AB62238"/>
      <c r="AC62238"/>
    </row>
    <row r="62239" spans="27:29" x14ac:dyDescent="0.25">
      <c r="AA62239"/>
      <c r="AB62239"/>
      <c r="AC62239"/>
    </row>
    <row r="62240" spans="27:29" x14ac:dyDescent="0.25">
      <c r="AA62240"/>
      <c r="AB62240"/>
      <c r="AC62240"/>
    </row>
    <row r="62241" spans="27:29" x14ac:dyDescent="0.25">
      <c r="AA62241"/>
      <c r="AB62241"/>
      <c r="AC62241"/>
    </row>
    <row r="62242" spans="27:29" x14ac:dyDescent="0.25">
      <c r="AA62242"/>
      <c r="AB62242"/>
      <c r="AC62242"/>
    </row>
    <row r="62243" spans="27:29" x14ac:dyDescent="0.25">
      <c r="AA62243"/>
      <c r="AB62243"/>
      <c r="AC62243"/>
    </row>
    <row r="62244" spans="27:29" x14ac:dyDescent="0.25">
      <c r="AA62244"/>
      <c r="AB62244"/>
      <c r="AC62244"/>
    </row>
    <row r="62245" spans="27:29" x14ac:dyDescent="0.25">
      <c r="AA62245"/>
      <c r="AB62245"/>
      <c r="AC62245"/>
    </row>
    <row r="62246" spans="27:29" x14ac:dyDescent="0.25">
      <c r="AA62246"/>
      <c r="AB62246"/>
      <c r="AC62246"/>
    </row>
    <row r="62247" spans="27:29" x14ac:dyDescent="0.25">
      <c r="AA62247"/>
      <c r="AB62247"/>
      <c r="AC62247"/>
    </row>
    <row r="62248" spans="27:29" x14ac:dyDescent="0.25">
      <c r="AA62248"/>
      <c r="AB62248"/>
      <c r="AC62248"/>
    </row>
    <row r="62249" spans="27:29" x14ac:dyDescent="0.25">
      <c r="AA62249"/>
      <c r="AB62249"/>
      <c r="AC62249"/>
    </row>
    <row r="62250" spans="27:29" x14ac:dyDescent="0.25">
      <c r="AA62250"/>
      <c r="AB62250"/>
      <c r="AC62250"/>
    </row>
    <row r="62251" spans="27:29" x14ac:dyDescent="0.25">
      <c r="AA62251"/>
      <c r="AB62251"/>
      <c r="AC62251"/>
    </row>
    <row r="62252" spans="27:29" x14ac:dyDescent="0.25">
      <c r="AA62252"/>
      <c r="AB62252"/>
      <c r="AC62252"/>
    </row>
    <row r="62253" spans="27:29" x14ac:dyDescent="0.25">
      <c r="AA62253"/>
      <c r="AB62253"/>
      <c r="AC62253"/>
    </row>
    <row r="62254" spans="27:29" x14ac:dyDescent="0.25">
      <c r="AA62254"/>
      <c r="AB62254"/>
      <c r="AC62254"/>
    </row>
    <row r="62255" spans="27:29" x14ac:dyDescent="0.25">
      <c r="AA62255"/>
      <c r="AB62255"/>
      <c r="AC62255"/>
    </row>
    <row r="62256" spans="27:29" x14ac:dyDescent="0.25">
      <c r="AA62256"/>
      <c r="AB62256"/>
      <c r="AC62256"/>
    </row>
    <row r="62257" spans="27:29" x14ac:dyDescent="0.25">
      <c r="AA62257"/>
      <c r="AB62257"/>
      <c r="AC62257"/>
    </row>
    <row r="62258" spans="27:29" x14ac:dyDescent="0.25">
      <c r="AA62258"/>
      <c r="AB62258"/>
      <c r="AC62258"/>
    </row>
    <row r="62259" spans="27:29" x14ac:dyDescent="0.25">
      <c r="AA62259"/>
      <c r="AB62259"/>
      <c r="AC62259"/>
    </row>
    <row r="62260" spans="27:29" x14ac:dyDescent="0.25">
      <c r="AA62260"/>
      <c r="AB62260"/>
      <c r="AC62260"/>
    </row>
    <row r="62261" spans="27:29" x14ac:dyDescent="0.25">
      <c r="AA62261"/>
      <c r="AB62261"/>
      <c r="AC62261"/>
    </row>
    <row r="62262" spans="27:29" x14ac:dyDescent="0.25">
      <c r="AA62262"/>
      <c r="AB62262"/>
      <c r="AC62262"/>
    </row>
    <row r="62263" spans="27:29" x14ac:dyDescent="0.25">
      <c r="AA62263"/>
      <c r="AB62263"/>
      <c r="AC62263"/>
    </row>
    <row r="62264" spans="27:29" x14ac:dyDescent="0.25">
      <c r="AA62264"/>
      <c r="AB62264"/>
      <c r="AC62264"/>
    </row>
    <row r="62265" spans="27:29" x14ac:dyDescent="0.25">
      <c r="AA62265"/>
      <c r="AB62265"/>
      <c r="AC62265"/>
    </row>
    <row r="62266" spans="27:29" x14ac:dyDescent="0.25">
      <c r="AA62266"/>
      <c r="AB62266"/>
      <c r="AC62266"/>
    </row>
    <row r="62267" spans="27:29" x14ac:dyDescent="0.25">
      <c r="AA62267"/>
      <c r="AB62267"/>
      <c r="AC62267"/>
    </row>
    <row r="62268" spans="27:29" x14ac:dyDescent="0.25">
      <c r="AA62268"/>
      <c r="AB62268"/>
      <c r="AC62268"/>
    </row>
    <row r="62269" spans="27:29" x14ac:dyDescent="0.25">
      <c r="AA62269"/>
      <c r="AB62269"/>
      <c r="AC62269"/>
    </row>
    <row r="62270" spans="27:29" x14ac:dyDescent="0.25">
      <c r="AA62270"/>
      <c r="AB62270"/>
      <c r="AC62270"/>
    </row>
    <row r="62271" spans="27:29" x14ac:dyDescent="0.25">
      <c r="AA62271"/>
      <c r="AB62271"/>
      <c r="AC62271"/>
    </row>
    <row r="62272" spans="27:29" x14ac:dyDescent="0.25">
      <c r="AA62272"/>
      <c r="AB62272"/>
      <c r="AC62272"/>
    </row>
    <row r="62273" spans="27:29" x14ac:dyDescent="0.25">
      <c r="AA62273"/>
      <c r="AB62273"/>
      <c r="AC62273"/>
    </row>
    <row r="62274" spans="27:29" x14ac:dyDescent="0.25">
      <c r="AA62274"/>
      <c r="AB62274"/>
      <c r="AC62274"/>
    </row>
    <row r="62275" spans="27:29" x14ac:dyDescent="0.25">
      <c r="AA62275"/>
      <c r="AB62275"/>
      <c r="AC62275"/>
    </row>
    <row r="62276" spans="27:29" x14ac:dyDescent="0.25">
      <c r="AA62276"/>
      <c r="AB62276"/>
      <c r="AC62276"/>
    </row>
    <row r="62277" spans="27:29" x14ac:dyDescent="0.25">
      <c r="AA62277"/>
      <c r="AB62277"/>
      <c r="AC62277"/>
    </row>
    <row r="62278" spans="27:29" x14ac:dyDescent="0.25">
      <c r="AA62278"/>
      <c r="AB62278"/>
      <c r="AC62278"/>
    </row>
    <row r="62279" spans="27:29" x14ac:dyDescent="0.25">
      <c r="AA62279"/>
      <c r="AB62279"/>
      <c r="AC62279"/>
    </row>
    <row r="62280" spans="27:29" x14ac:dyDescent="0.25">
      <c r="AA62280"/>
      <c r="AB62280"/>
      <c r="AC62280"/>
    </row>
    <row r="62281" spans="27:29" x14ac:dyDescent="0.25">
      <c r="AA62281"/>
      <c r="AB62281"/>
      <c r="AC62281"/>
    </row>
    <row r="62282" spans="27:29" x14ac:dyDescent="0.25">
      <c r="AA62282"/>
      <c r="AB62282"/>
      <c r="AC62282"/>
    </row>
    <row r="62283" spans="27:29" x14ac:dyDescent="0.25">
      <c r="AA62283"/>
      <c r="AB62283"/>
      <c r="AC62283"/>
    </row>
    <row r="62284" spans="27:29" x14ac:dyDescent="0.25">
      <c r="AA62284"/>
      <c r="AB62284"/>
      <c r="AC62284"/>
    </row>
    <row r="62285" spans="27:29" x14ac:dyDescent="0.25">
      <c r="AA62285"/>
      <c r="AB62285"/>
      <c r="AC62285"/>
    </row>
    <row r="62286" spans="27:29" x14ac:dyDescent="0.25">
      <c r="AA62286"/>
      <c r="AB62286"/>
      <c r="AC62286"/>
    </row>
    <row r="62287" spans="27:29" x14ac:dyDescent="0.25">
      <c r="AA62287"/>
      <c r="AB62287"/>
      <c r="AC62287"/>
    </row>
    <row r="62288" spans="27:29" x14ac:dyDescent="0.25">
      <c r="AA62288"/>
      <c r="AB62288"/>
      <c r="AC62288"/>
    </row>
    <row r="62289" spans="27:29" x14ac:dyDescent="0.25">
      <c r="AA62289"/>
      <c r="AB62289"/>
      <c r="AC62289"/>
    </row>
    <row r="62290" spans="27:29" x14ac:dyDescent="0.25">
      <c r="AA62290"/>
      <c r="AB62290"/>
      <c r="AC62290"/>
    </row>
    <row r="62291" spans="27:29" x14ac:dyDescent="0.25">
      <c r="AA62291"/>
      <c r="AB62291"/>
      <c r="AC62291"/>
    </row>
    <row r="62292" spans="27:29" x14ac:dyDescent="0.25">
      <c r="AA62292"/>
      <c r="AB62292"/>
      <c r="AC62292"/>
    </row>
    <row r="62293" spans="27:29" x14ac:dyDescent="0.25">
      <c r="AA62293"/>
      <c r="AB62293"/>
      <c r="AC62293"/>
    </row>
    <row r="62294" spans="27:29" x14ac:dyDescent="0.25">
      <c r="AA62294"/>
      <c r="AB62294"/>
      <c r="AC62294"/>
    </row>
    <row r="62295" spans="27:29" x14ac:dyDescent="0.25">
      <c r="AA62295"/>
      <c r="AB62295"/>
      <c r="AC62295"/>
    </row>
    <row r="62296" spans="27:29" x14ac:dyDescent="0.25">
      <c r="AA62296"/>
      <c r="AB62296"/>
      <c r="AC62296"/>
    </row>
    <row r="62297" spans="27:29" x14ac:dyDescent="0.25">
      <c r="AA62297"/>
      <c r="AB62297"/>
      <c r="AC62297"/>
    </row>
    <row r="62298" spans="27:29" x14ac:dyDescent="0.25">
      <c r="AA62298"/>
      <c r="AB62298"/>
      <c r="AC62298"/>
    </row>
    <row r="62299" spans="27:29" x14ac:dyDescent="0.25">
      <c r="AA62299"/>
      <c r="AB62299"/>
      <c r="AC62299"/>
    </row>
    <row r="62300" spans="27:29" x14ac:dyDescent="0.25">
      <c r="AA62300"/>
      <c r="AB62300"/>
      <c r="AC62300"/>
    </row>
    <row r="62301" spans="27:29" x14ac:dyDescent="0.25">
      <c r="AA62301"/>
      <c r="AB62301"/>
      <c r="AC62301"/>
    </row>
    <row r="62302" spans="27:29" x14ac:dyDescent="0.25">
      <c r="AA62302"/>
      <c r="AB62302"/>
      <c r="AC62302"/>
    </row>
    <row r="62303" spans="27:29" x14ac:dyDescent="0.25">
      <c r="AA62303"/>
      <c r="AB62303"/>
      <c r="AC62303"/>
    </row>
    <row r="62304" spans="27:29" x14ac:dyDescent="0.25">
      <c r="AA62304"/>
      <c r="AB62304"/>
      <c r="AC62304"/>
    </row>
    <row r="62305" spans="27:29" x14ac:dyDescent="0.25">
      <c r="AA62305"/>
      <c r="AB62305"/>
      <c r="AC62305"/>
    </row>
    <row r="62306" spans="27:29" x14ac:dyDescent="0.25">
      <c r="AA62306"/>
      <c r="AB62306"/>
      <c r="AC62306"/>
    </row>
    <row r="62307" spans="27:29" x14ac:dyDescent="0.25">
      <c r="AA62307"/>
      <c r="AB62307"/>
      <c r="AC62307"/>
    </row>
    <row r="62308" spans="27:29" x14ac:dyDescent="0.25">
      <c r="AA62308"/>
      <c r="AB62308"/>
      <c r="AC62308"/>
    </row>
    <row r="62309" spans="27:29" x14ac:dyDescent="0.25">
      <c r="AA62309"/>
      <c r="AB62309"/>
      <c r="AC62309"/>
    </row>
    <row r="62310" spans="27:29" x14ac:dyDescent="0.25">
      <c r="AA62310"/>
      <c r="AB62310"/>
      <c r="AC62310"/>
    </row>
    <row r="62311" spans="27:29" x14ac:dyDescent="0.25">
      <c r="AA62311"/>
      <c r="AB62311"/>
      <c r="AC62311"/>
    </row>
    <row r="62312" spans="27:29" x14ac:dyDescent="0.25">
      <c r="AA62312"/>
      <c r="AB62312"/>
      <c r="AC62312"/>
    </row>
    <row r="62313" spans="27:29" x14ac:dyDescent="0.25">
      <c r="AA62313"/>
      <c r="AB62313"/>
      <c r="AC62313"/>
    </row>
    <row r="62314" spans="27:29" x14ac:dyDescent="0.25">
      <c r="AA62314"/>
      <c r="AB62314"/>
      <c r="AC62314"/>
    </row>
    <row r="62315" spans="27:29" x14ac:dyDescent="0.25">
      <c r="AA62315"/>
      <c r="AB62315"/>
      <c r="AC62315"/>
    </row>
    <row r="62316" spans="27:29" x14ac:dyDescent="0.25">
      <c r="AA62316"/>
      <c r="AB62316"/>
      <c r="AC62316"/>
    </row>
    <row r="62317" spans="27:29" x14ac:dyDescent="0.25">
      <c r="AA62317"/>
      <c r="AB62317"/>
      <c r="AC62317"/>
    </row>
    <row r="62318" spans="27:29" x14ac:dyDescent="0.25">
      <c r="AA62318"/>
      <c r="AB62318"/>
      <c r="AC62318"/>
    </row>
    <row r="62319" spans="27:29" x14ac:dyDescent="0.25">
      <c r="AA62319"/>
      <c r="AB62319"/>
      <c r="AC62319"/>
    </row>
    <row r="62320" spans="27:29" x14ac:dyDescent="0.25">
      <c r="AA62320"/>
      <c r="AB62320"/>
      <c r="AC62320"/>
    </row>
    <row r="62321" spans="27:29" x14ac:dyDescent="0.25">
      <c r="AA62321"/>
      <c r="AB62321"/>
      <c r="AC62321"/>
    </row>
    <row r="62322" spans="27:29" x14ac:dyDescent="0.25">
      <c r="AA62322"/>
      <c r="AB62322"/>
      <c r="AC62322"/>
    </row>
    <row r="62323" spans="27:29" x14ac:dyDescent="0.25">
      <c r="AA62323"/>
      <c r="AB62323"/>
      <c r="AC62323"/>
    </row>
    <row r="62324" spans="27:29" x14ac:dyDescent="0.25">
      <c r="AA62324"/>
      <c r="AB62324"/>
      <c r="AC62324"/>
    </row>
    <row r="62325" spans="27:29" x14ac:dyDescent="0.25">
      <c r="AA62325"/>
      <c r="AB62325"/>
      <c r="AC62325"/>
    </row>
    <row r="62326" spans="27:29" x14ac:dyDescent="0.25">
      <c r="AA62326"/>
      <c r="AB62326"/>
      <c r="AC62326"/>
    </row>
    <row r="62327" spans="27:29" x14ac:dyDescent="0.25">
      <c r="AA62327"/>
      <c r="AB62327"/>
      <c r="AC62327"/>
    </row>
    <row r="62328" spans="27:29" x14ac:dyDescent="0.25">
      <c r="AA62328"/>
      <c r="AB62328"/>
      <c r="AC62328"/>
    </row>
    <row r="62329" spans="27:29" x14ac:dyDescent="0.25">
      <c r="AA62329"/>
      <c r="AB62329"/>
      <c r="AC62329"/>
    </row>
    <row r="62330" spans="27:29" x14ac:dyDescent="0.25">
      <c r="AA62330"/>
      <c r="AB62330"/>
      <c r="AC62330"/>
    </row>
    <row r="62331" spans="27:29" x14ac:dyDescent="0.25">
      <c r="AA62331"/>
      <c r="AB62331"/>
      <c r="AC62331"/>
    </row>
    <row r="62332" spans="27:29" x14ac:dyDescent="0.25">
      <c r="AA62332"/>
      <c r="AB62332"/>
      <c r="AC62332"/>
    </row>
    <row r="62333" spans="27:29" x14ac:dyDescent="0.25">
      <c r="AA62333"/>
      <c r="AB62333"/>
      <c r="AC62333"/>
    </row>
    <row r="62334" spans="27:29" x14ac:dyDescent="0.25">
      <c r="AA62334"/>
      <c r="AB62334"/>
      <c r="AC62334"/>
    </row>
    <row r="62335" spans="27:29" x14ac:dyDescent="0.25">
      <c r="AA62335"/>
      <c r="AB62335"/>
      <c r="AC62335"/>
    </row>
    <row r="62336" spans="27:29" x14ac:dyDescent="0.25">
      <c r="AA62336"/>
      <c r="AB62336"/>
      <c r="AC62336"/>
    </row>
    <row r="62337" spans="27:29" x14ac:dyDescent="0.25">
      <c r="AA62337"/>
      <c r="AB62337"/>
      <c r="AC62337"/>
    </row>
    <row r="62338" spans="27:29" x14ac:dyDescent="0.25">
      <c r="AA62338"/>
      <c r="AB62338"/>
      <c r="AC62338"/>
    </row>
    <row r="62339" spans="27:29" x14ac:dyDescent="0.25">
      <c r="AA62339"/>
      <c r="AB62339"/>
      <c r="AC62339"/>
    </row>
    <row r="62340" spans="27:29" x14ac:dyDescent="0.25">
      <c r="AA62340"/>
      <c r="AB62340"/>
      <c r="AC62340"/>
    </row>
    <row r="62341" spans="27:29" x14ac:dyDescent="0.25">
      <c r="AA62341"/>
      <c r="AB62341"/>
      <c r="AC62341"/>
    </row>
    <row r="62342" spans="27:29" x14ac:dyDescent="0.25">
      <c r="AA62342"/>
      <c r="AB62342"/>
      <c r="AC62342"/>
    </row>
    <row r="62343" spans="27:29" x14ac:dyDescent="0.25">
      <c r="AA62343"/>
      <c r="AB62343"/>
      <c r="AC62343"/>
    </row>
    <row r="62344" spans="27:29" x14ac:dyDescent="0.25">
      <c r="AA62344"/>
      <c r="AB62344"/>
      <c r="AC62344"/>
    </row>
    <row r="62345" spans="27:29" x14ac:dyDescent="0.25">
      <c r="AA62345"/>
      <c r="AB62345"/>
      <c r="AC62345"/>
    </row>
    <row r="62346" spans="27:29" x14ac:dyDescent="0.25">
      <c r="AA62346"/>
      <c r="AB62346"/>
      <c r="AC62346"/>
    </row>
    <row r="62347" spans="27:29" x14ac:dyDescent="0.25">
      <c r="AA62347"/>
      <c r="AB62347"/>
      <c r="AC62347"/>
    </row>
    <row r="62348" spans="27:29" x14ac:dyDescent="0.25">
      <c r="AA62348"/>
      <c r="AB62348"/>
      <c r="AC62348"/>
    </row>
    <row r="62349" spans="27:29" x14ac:dyDescent="0.25">
      <c r="AA62349"/>
      <c r="AB62349"/>
      <c r="AC62349"/>
    </row>
    <row r="62350" spans="27:29" x14ac:dyDescent="0.25">
      <c r="AA62350"/>
      <c r="AB62350"/>
      <c r="AC62350"/>
    </row>
    <row r="62351" spans="27:29" x14ac:dyDescent="0.25">
      <c r="AA62351"/>
      <c r="AB62351"/>
      <c r="AC62351"/>
    </row>
    <row r="62352" spans="27:29" x14ac:dyDescent="0.25">
      <c r="AA62352"/>
      <c r="AB62352"/>
      <c r="AC62352"/>
    </row>
    <row r="62353" spans="27:29" x14ac:dyDescent="0.25">
      <c r="AA62353"/>
      <c r="AB62353"/>
      <c r="AC62353"/>
    </row>
    <row r="62354" spans="27:29" x14ac:dyDescent="0.25">
      <c r="AA62354"/>
      <c r="AB62354"/>
      <c r="AC62354"/>
    </row>
    <row r="62355" spans="27:29" x14ac:dyDescent="0.25">
      <c r="AA62355"/>
      <c r="AB62355"/>
      <c r="AC62355"/>
    </row>
    <row r="62356" spans="27:29" x14ac:dyDescent="0.25">
      <c r="AA62356"/>
      <c r="AB62356"/>
      <c r="AC62356"/>
    </row>
    <row r="62357" spans="27:29" x14ac:dyDescent="0.25">
      <c r="AA62357"/>
      <c r="AB62357"/>
      <c r="AC62357"/>
    </row>
    <row r="62358" spans="27:29" x14ac:dyDescent="0.25">
      <c r="AA62358"/>
      <c r="AB62358"/>
      <c r="AC62358"/>
    </row>
    <row r="62359" spans="27:29" x14ac:dyDescent="0.25">
      <c r="AA62359"/>
      <c r="AB62359"/>
      <c r="AC62359"/>
    </row>
    <row r="62360" spans="27:29" x14ac:dyDescent="0.25">
      <c r="AA62360"/>
      <c r="AB62360"/>
      <c r="AC62360"/>
    </row>
    <row r="62361" spans="27:29" x14ac:dyDescent="0.25">
      <c r="AA62361"/>
      <c r="AB62361"/>
      <c r="AC62361"/>
    </row>
    <row r="62362" spans="27:29" x14ac:dyDescent="0.25">
      <c r="AA62362"/>
      <c r="AB62362"/>
      <c r="AC62362"/>
    </row>
    <row r="62363" spans="27:29" x14ac:dyDescent="0.25">
      <c r="AA62363"/>
      <c r="AB62363"/>
      <c r="AC62363"/>
    </row>
    <row r="62364" spans="27:29" x14ac:dyDescent="0.25">
      <c r="AA62364"/>
      <c r="AB62364"/>
      <c r="AC62364"/>
    </row>
    <row r="62365" spans="27:29" x14ac:dyDescent="0.25">
      <c r="AA62365"/>
      <c r="AB62365"/>
      <c r="AC62365"/>
    </row>
    <row r="62366" spans="27:29" x14ac:dyDescent="0.25">
      <c r="AA62366"/>
      <c r="AB62366"/>
      <c r="AC62366"/>
    </row>
    <row r="62367" spans="27:29" x14ac:dyDescent="0.25">
      <c r="AA62367"/>
      <c r="AB62367"/>
      <c r="AC62367"/>
    </row>
    <row r="62368" spans="27:29" x14ac:dyDescent="0.25">
      <c r="AA62368"/>
      <c r="AB62368"/>
      <c r="AC62368"/>
    </row>
    <row r="62369" spans="27:29" x14ac:dyDescent="0.25">
      <c r="AA62369"/>
      <c r="AB62369"/>
      <c r="AC62369"/>
    </row>
    <row r="62370" spans="27:29" x14ac:dyDescent="0.25">
      <c r="AA62370"/>
      <c r="AB62370"/>
      <c r="AC62370"/>
    </row>
    <row r="62371" spans="27:29" x14ac:dyDescent="0.25">
      <c r="AA62371"/>
      <c r="AB62371"/>
      <c r="AC62371"/>
    </row>
    <row r="62372" spans="27:29" x14ac:dyDescent="0.25">
      <c r="AA62372"/>
      <c r="AB62372"/>
      <c r="AC62372"/>
    </row>
    <row r="62373" spans="27:29" x14ac:dyDescent="0.25">
      <c r="AA62373"/>
      <c r="AB62373"/>
      <c r="AC62373"/>
    </row>
    <row r="62374" spans="27:29" x14ac:dyDescent="0.25">
      <c r="AA62374"/>
      <c r="AB62374"/>
      <c r="AC62374"/>
    </row>
    <row r="62375" spans="27:29" x14ac:dyDescent="0.25">
      <c r="AA62375"/>
      <c r="AB62375"/>
      <c r="AC62375"/>
    </row>
    <row r="62376" spans="27:29" x14ac:dyDescent="0.25">
      <c r="AA62376"/>
      <c r="AB62376"/>
      <c r="AC62376"/>
    </row>
    <row r="62377" spans="27:29" x14ac:dyDescent="0.25">
      <c r="AA62377"/>
      <c r="AB62377"/>
      <c r="AC62377"/>
    </row>
    <row r="62378" spans="27:29" x14ac:dyDescent="0.25">
      <c r="AA62378"/>
      <c r="AB62378"/>
      <c r="AC62378"/>
    </row>
    <row r="62379" spans="27:29" x14ac:dyDescent="0.25">
      <c r="AA62379"/>
      <c r="AB62379"/>
      <c r="AC62379"/>
    </row>
    <row r="62380" spans="27:29" x14ac:dyDescent="0.25">
      <c r="AA62380"/>
      <c r="AB62380"/>
      <c r="AC62380"/>
    </row>
    <row r="62381" spans="27:29" x14ac:dyDescent="0.25">
      <c r="AA62381"/>
      <c r="AB62381"/>
      <c r="AC62381"/>
    </row>
    <row r="62382" spans="27:29" x14ac:dyDescent="0.25">
      <c r="AA62382"/>
      <c r="AB62382"/>
      <c r="AC62382"/>
    </row>
    <row r="62383" spans="27:29" x14ac:dyDescent="0.25">
      <c r="AA62383"/>
      <c r="AB62383"/>
      <c r="AC62383"/>
    </row>
    <row r="62384" spans="27:29" x14ac:dyDescent="0.25">
      <c r="AA62384"/>
      <c r="AB62384"/>
      <c r="AC62384"/>
    </row>
    <row r="62385" spans="27:29" x14ac:dyDescent="0.25">
      <c r="AA62385"/>
      <c r="AB62385"/>
      <c r="AC62385"/>
    </row>
    <row r="62386" spans="27:29" x14ac:dyDescent="0.25">
      <c r="AA62386"/>
      <c r="AB62386"/>
      <c r="AC62386"/>
    </row>
    <row r="62387" spans="27:29" x14ac:dyDescent="0.25">
      <c r="AA62387"/>
      <c r="AB62387"/>
      <c r="AC62387"/>
    </row>
    <row r="62388" spans="27:29" x14ac:dyDescent="0.25">
      <c r="AA62388"/>
      <c r="AB62388"/>
      <c r="AC62388"/>
    </row>
    <row r="62389" spans="27:29" x14ac:dyDescent="0.25">
      <c r="AA62389"/>
      <c r="AB62389"/>
      <c r="AC62389"/>
    </row>
    <row r="62390" spans="27:29" x14ac:dyDescent="0.25">
      <c r="AA62390"/>
      <c r="AB62390"/>
      <c r="AC62390"/>
    </row>
    <row r="62391" spans="27:29" x14ac:dyDescent="0.25">
      <c r="AA62391"/>
      <c r="AB62391"/>
      <c r="AC62391"/>
    </row>
    <row r="62392" spans="27:29" x14ac:dyDescent="0.25">
      <c r="AA62392"/>
      <c r="AB62392"/>
      <c r="AC62392"/>
    </row>
    <row r="62393" spans="27:29" x14ac:dyDescent="0.25">
      <c r="AA62393"/>
      <c r="AB62393"/>
      <c r="AC62393"/>
    </row>
    <row r="62394" spans="27:29" x14ac:dyDescent="0.25">
      <c r="AA62394"/>
      <c r="AB62394"/>
      <c r="AC62394"/>
    </row>
    <row r="62395" spans="27:29" x14ac:dyDescent="0.25">
      <c r="AA62395"/>
      <c r="AB62395"/>
      <c r="AC62395"/>
    </row>
    <row r="62396" spans="27:29" x14ac:dyDescent="0.25">
      <c r="AA62396"/>
      <c r="AB62396"/>
      <c r="AC62396"/>
    </row>
    <row r="62397" spans="27:29" x14ac:dyDescent="0.25">
      <c r="AA62397"/>
      <c r="AB62397"/>
      <c r="AC62397"/>
    </row>
    <row r="62398" spans="27:29" x14ac:dyDescent="0.25">
      <c r="AA62398"/>
      <c r="AB62398"/>
      <c r="AC62398"/>
    </row>
    <row r="62399" spans="27:29" x14ac:dyDescent="0.25">
      <c r="AA62399"/>
      <c r="AB62399"/>
      <c r="AC62399"/>
    </row>
    <row r="62400" spans="27:29" x14ac:dyDescent="0.25">
      <c r="AA62400"/>
      <c r="AB62400"/>
      <c r="AC62400"/>
    </row>
    <row r="62401" spans="27:29" x14ac:dyDescent="0.25">
      <c r="AA62401"/>
      <c r="AB62401"/>
      <c r="AC62401"/>
    </row>
    <row r="62402" spans="27:29" x14ac:dyDescent="0.25">
      <c r="AA62402"/>
      <c r="AB62402"/>
      <c r="AC62402"/>
    </row>
    <row r="62403" spans="27:29" x14ac:dyDescent="0.25">
      <c r="AA62403"/>
      <c r="AB62403"/>
      <c r="AC62403"/>
    </row>
    <row r="62404" spans="27:29" x14ac:dyDescent="0.25">
      <c r="AA62404"/>
      <c r="AB62404"/>
      <c r="AC62404"/>
    </row>
    <row r="62405" spans="27:29" x14ac:dyDescent="0.25">
      <c r="AA62405"/>
      <c r="AB62405"/>
      <c r="AC62405"/>
    </row>
    <row r="62406" spans="27:29" x14ac:dyDescent="0.25">
      <c r="AA62406"/>
      <c r="AB62406"/>
      <c r="AC62406"/>
    </row>
    <row r="62407" spans="27:29" x14ac:dyDescent="0.25">
      <c r="AA62407"/>
      <c r="AB62407"/>
      <c r="AC62407"/>
    </row>
    <row r="62408" spans="27:29" x14ac:dyDescent="0.25">
      <c r="AA62408"/>
      <c r="AB62408"/>
      <c r="AC62408"/>
    </row>
    <row r="62409" spans="27:29" x14ac:dyDescent="0.25">
      <c r="AA62409"/>
      <c r="AB62409"/>
      <c r="AC62409"/>
    </row>
    <row r="62410" spans="27:29" x14ac:dyDescent="0.25">
      <c r="AA62410"/>
      <c r="AB62410"/>
      <c r="AC62410"/>
    </row>
    <row r="62411" spans="27:29" x14ac:dyDescent="0.25">
      <c r="AA62411"/>
      <c r="AB62411"/>
      <c r="AC62411"/>
    </row>
    <row r="62412" spans="27:29" x14ac:dyDescent="0.25">
      <c r="AA62412"/>
      <c r="AB62412"/>
      <c r="AC62412"/>
    </row>
    <row r="62413" spans="27:29" x14ac:dyDescent="0.25">
      <c r="AA62413"/>
      <c r="AB62413"/>
      <c r="AC62413"/>
    </row>
    <row r="62414" spans="27:29" x14ac:dyDescent="0.25">
      <c r="AA62414"/>
      <c r="AB62414"/>
      <c r="AC62414"/>
    </row>
    <row r="62415" spans="27:29" x14ac:dyDescent="0.25">
      <c r="AA62415"/>
      <c r="AB62415"/>
      <c r="AC62415"/>
    </row>
    <row r="62416" spans="27:29" x14ac:dyDescent="0.25">
      <c r="AA62416"/>
      <c r="AB62416"/>
      <c r="AC62416"/>
    </row>
    <row r="62417" spans="27:29" x14ac:dyDescent="0.25">
      <c r="AA62417"/>
      <c r="AB62417"/>
      <c r="AC62417"/>
    </row>
    <row r="62418" spans="27:29" x14ac:dyDescent="0.25">
      <c r="AA62418"/>
      <c r="AB62418"/>
      <c r="AC62418"/>
    </row>
    <row r="62419" spans="27:29" x14ac:dyDescent="0.25">
      <c r="AA62419"/>
      <c r="AB62419"/>
      <c r="AC62419"/>
    </row>
    <row r="62420" spans="27:29" x14ac:dyDescent="0.25">
      <c r="AA62420"/>
      <c r="AB62420"/>
      <c r="AC62420"/>
    </row>
    <row r="62421" spans="27:29" x14ac:dyDescent="0.25">
      <c r="AA62421"/>
      <c r="AB62421"/>
      <c r="AC62421"/>
    </row>
    <row r="62422" spans="27:29" x14ac:dyDescent="0.25">
      <c r="AA62422"/>
      <c r="AB62422"/>
      <c r="AC62422"/>
    </row>
    <row r="62423" spans="27:29" x14ac:dyDescent="0.25">
      <c r="AA62423"/>
      <c r="AB62423"/>
      <c r="AC62423"/>
    </row>
    <row r="62424" spans="27:29" x14ac:dyDescent="0.25">
      <c r="AA62424"/>
      <c r="AB62424"/>
      <c r="AC62424"/>
    </row>
    <row r="62425" spans="27:29" x14ac:dyDescent="0.25">
      <c r="AA62425"/>
      <c r="AB62425"/>
      <c r="AC62425"/>
    </row>
    <row r="62426" spans="27:29" x14ac:dyDescent="0.25">
      <c r="AA62426"/>
      <c r="AB62426"/>
      <c r="AC62426"/>
    </row>
    <row r="62427" spans="27:29" x14ac:dyDescent="0.25">
      <c r="AA62427"/>
      <c r="AB62427"/>
      <c r="AC62427"/>
    </row>
    <row r="62428" spans="27:29" x14ac:dyDescent="0.25">
      <c r="AA62428"/>
      <c r="AB62428"/>
      <c r="AC62428"/>
    </row>
    <row r="62429" spans="27:29" x14ac:dyDescent="0.25">
      <c r="AA62429"/>
      <c r="AB62429"/>
      <c r="AC62429"/>
    </row>
    <row r="62430" spans="27:29" x14ac:dyDescent="0.25">
      <c r="AA62430"/>
      <c r="AB62430"/>
      <c r="AC62430"/>
    </row>
    <row r="62431" spans="27:29" x14ac:dyDescent="0.25">
      <c r="AA62431"/>
      <c r="AB62431"/>
      <c r="AC62431"/>
    </row>
    <row r="62432" spans="27:29" x14ac:dyDescent="0.25">
      <c r="AA62432"/>
      <c r="AB62432"/>
      <c r="AC62432"/>
    </row>
    <row r="62433" spans="27:29" x14ac:dyDescent="0.25">
      <c r="AA62433"/>
      <c r="AB62433"/>
      <c r="AC62433"/>
    </row>
    <row r="62434" spans="27:29" x14ac:dyDescent="0.25">
      <c r="AA62434"/>
      <c r="AB62434"/>
      <c r="AC62434"/>
    </row>
    <row r="62435" spans="27:29" x14ac:dyDescent="0.25">
      <c r="AA62435"/>
      <c r="AB62435"/>
      <c r="AC62435"/>
    </row>
    <row r="62436" spans="27:29" x14ac:dyDescent="0.25">
      <c r="AA62436"/>
      <c r="AB62436"/>
      <c r="AC62436"/>
    </row>
    <row r="62437" spans="27:29" x14ac:dyDescent="0.25">
      <c r="AA62437"/>
      <c r="AB62437"/>
      <c r="AC62437"/>
    </row>
    <row r="62438" spans="27:29" x14ac:dyDescent="0.25">
      <c r="AA62438"/>
      <c r="AB62438"/>
      <c r="AC62438"/>
    </row>
    <row r="62439" spans="27:29" x14ac:dyDescent="0.25">
      <c r="AA62439"/>
      <c r="AB62439"/>
      <c r="AC62439"/>
    </row>
    <row r="62440" spans="27:29" x14ac:dyDescent="0.25">
      <c r="AA62440"/>
      <c r="AB62440"/>
      <c r="AC62440"/>
    </row>
    <row r="62441" spans="27:29" x14ac:dyDescent="0.25">
      <c r="AA62441"/>
      <c r="AB62441"/>
      <c r="AC62441"/>
    </row>
    <row r="62442" spans="27:29" x14ac:dyDescent="0.25">
      <c r="AA62442"/>
      <c r="AB62442"/>
      <c r="AC62442"/>
    </row>
    <row r="62443" spans="27:29" x14ac:dyDescent="0.25">
      <c r="AA62443"/>
      <c r="AB62443"/>
      <c r="AC62443"/>
    </row>
    <row r="62444" spans="27:29" x14ac:dyDescent="0.25">
      <c r="AA62444"/>
      <c r="AB62444"/>
      <c r="AC62444"/>
    </row>
    <row r="62445" spans="27:29" x14ac:dyDescent="0.25">
      <c r="AA62445"/>
      <c r="AB62445"/>
      <c r="AC62445"/>
    </row>
    <row r="62446" spans="27:29" x14ac:dyDescent="0.25">
      <c r="AA62446"/>
      <c r="AB62446"/>
      <c r="AC62446"/>
    </row>
    <row r="62447" spans="27:29" x14ac:dyDescent="0.25">
      <c r="AA62447"/>
      <c r="AB62447"/>
      <c r="AC62447"/>
    </row>
    <row r="62448" spans="27:29" x14ac:dyDescent="0.25">
      <c r="AA62448"/>
      <c r="AB62448"/>
      <c r="AC62448"/>
    </row>
    <row r="62449" spans="27:29" x14ac:dyDescent="0.25">
      <c r="AA62449"/>
      <c r="AB62449"/>
      <c r="AC62449"/>
    </row>
    <row r="62450" spans="27:29" x14ac:dyDescent="0.25">
      <c r="AA62450"/>
      <c r="AB62450"/>
      <c r="AC62450"/>
    </row>
    <row r="62451" spans="27:29" x14ac:dyDescent="0.25">
      <c r="AA62451"/>
      <c r="AB62451"/>
      <c r="AC62451"/>
    </row>
    <row r="62452" spans="27:29" x14ac:dyDescent="0.25">
      <c r="AA62452"/>
      <c r="AB62452"/>
      <c r="AC62452"/>
    </row>
    <row r="62453" spans="27:29" x14ac:dyDescent="0.25">
      <c r="AA62453"/>
      <c r="AB62453"/>
      <c r="AC62453"/>
    </row>
    <row r="62454" spans="27:29" x14ac:dyDescent="0.25">
      <c r="AA62454"/>
      <c r="AB62454"/>
      <c r="AC62454"/>
    </row>
    <row r="62455" spans="27:29" x14ac:dyDescent="0.25">
      <c r="AA62455"/>
      <c r="AB62455"/>
      <c r="AC62455"/>
    </row>
    <row r="62456" spans="27:29" x14ac:dyDescent="0.25">
      <c r="AA62456"/>
      <c r="AB62456"/>
      <c r="AC62456"/>
    </row>
    <row r="62457" spans="27:29" x14ac:dyDescent="0.25">
      <c r="AA62457"/>
      <c r="AB62457"/>
      <c r="AC62457"/>
    </row>
    <row r="62458" spans="27:29" x14ac:dyDescent="0.25">
      <c r="AA62458"/>
      <c r="AB62458"/>
      <c r="AC62458"/>
    </row>
    <row r="62459" spans="27:29" x14ac:dyDescent="0.25">
      <c r="AA62459"/>
      <c r="AB62459"/>
      <c r="AC62459"/>
    </row>
    <row r="62460" spans="27:29" x14ac:dyDescent="0.25">
      <c r="AA62460"/>
      <c r="AB62460"/>
      <c r="AC62460"/>
    </row>
    <row r="62461" spans="27:29" x14ac:dyDescent="0.25">
      <c r="AA62461"/>
      <c r="AB62461"/>
      <c r="AC62461"/>
    </row>
    <row r="62462" spans="27:29" x14ac:dyDescent="0.25">
      <c r="AA62462"/>
      <c r="AB62462"/>
      <c r="AC62462"/>
    </row>
    <row r="62463" spans="27:29" x14ac:dyDescent="0.25">
      <c r="AA62463"/>
      <c r="AB62463"/>
      <c r="AC62463"/>
    </row>
    <row r="62464" spans="27:29" x14ac:dyDescent="0.25">
      <c r="AA62464"/>
      <c r="AB62464"/>
      <c r="AC62464"/>
    </row>
    <row r="62465" spans="27:29" x14ac:dyDescent="0.25">
      <c r="AA62465"/>
      <c r="AB62465"/>
      <c r="AC62465"/>
    </row>
    <row r="62466" spans="27:29" x14ac:dyDescent="0.25">
      <c r="AA62466"/>
      <c r="AB62466"/>
      <c r="AC62466"/>
    </row>
    <row r="62467" spans="27:29" x14ac:dyDescent="0.25">
      <c r="AA62467"/>
      <c r="AB62467"/>
      <c r="AC62467"/>
    </row>
    <row r="62468" spans="27:29" x14ac:dyDescent="0.25">
      <c r="AA62468"/>
      <c r="AB62468"/>
      <c r="AC62468"/>
    </row>
    <row r="62469" spans="27:29" x14ac:dyDescent="0.25">
      <c r="AA62469"/>
      <c r="AB62469"/>
      <c r="AC62469"/>
    </row>
    <row r="62470" spans="27:29" x14ac:dyDescent="0.25">
      <c r="AA62470"/>
      <c r="AB62470"/>
      <c r="AC62470"/>
    </row>
    <row r="62471" spans="27:29" x14ac:dyDescent="0.25">
      <c r="AA62471"/>
      <c r="AB62471"/>
      <c r="AC62471"/>
    </row>
    <row r="62472" spans="27:29" x14ac:dyDescent="0.25">
      <c r="AA62472"/>
      <c r="AB62472"/>
      <c r="AC62472"/>
    </row>
    <row r="62473" spans="27:29" x14ac:dyDescent="0.25">
      <c r="AA62473"/>
      <c r="AB62473"/>
      <c r="AC62473"/>
    </row>
    <row r="62474" spans="27:29" x14ac:dyDescent="0.25">
      <c r="AA62474"/>
      <c r="AB62474"/>
      <c r="AC62474"/>
    </row>
    <row r="62475" spans="27:29" x14ac:dyDescent="0.25">
      <c r="AA62475"/>
      <c r="AB62475"/>
      <c r="AC62475"/>
    </row>
    <row r="62476" spans="27:29" x14ac:dyDescent="0.25">
      <c r="AA62476"/>
      <c r="AB62476"/>
      <c r="AC62476"/>
    </row>
    <row r="62477" spans="27:29" x14ac:dyDescent="0.25">
      <c r="AA62477"/>
      <c r="AB62477"/>
      <c r="AC62477"/>
    </row>
    <row r="62478" spans="27:29" x14ac:dyDescent="0.25">
      <c r="AA62478"/>
      <c r="AB62478"/>
      <c r="AC62478"/>
    </row>
    <row r="62479" spans="27:29" x14ac:dyDescent="0.25">
      <c r="AA62479"/>
      <c r="AB62479"/>
      <c r="AC62479"/>
    </row>
    <row r="62480" spans="27:29" x14ac:dyDescent="0.25">
      <c r="AA62480"/>
      <c r="AB62480"/>
      <c r="AC62480"/>
    </row>
    <row r="62481" spans="27:29" x14ac:dyDescent="0.25">
      <c r="AA62481"/>
      <c r="AB62481"/>
      <c r="AC62481"/>
    </row>
    <row r="62482" spans="27:29" x14ac:dyDescent="0.25">
      <c r="AA62482"/>
      <c r="AB62482"/>
      <c r="AC62482"/>
    </row>
    <row r="62483" spans="27:29" x14ac:dyDescent="0.25">
      <c r="AA62483"/>
      <c r="AB62483"/>
      <c r="AC62483"/>
    </row>
    <row r="62484" spans="27:29" x14ac:dyDescent="0.25">
      <c r="AA62484"/>
      <c r="AB62484"/>
      <c r="AC62484"/>
    </row>
    <row r="62485" spans="27:29" x14ac:dyDescent="0.25">
      <c r="AA62485"/>
      <c r="AB62485"/>
      <c r="AC62485"/>
    </row>
    <row r="62486" spans="27:29" x14ac:dyDescent="0.25">
      <c r="AA62486"/>
      <c r="AB62486"/>
      <c r="AC62486"/>
    </row>
    <row r="62487" spans="27:29" x14ac:dyDescent="0.25">
      <c r="AA62487"/>
      <c r="AB62487"/>
      <c r="AC62487"/>
    </row>
    <row r="62488" spans="27:29" x14ac:dyDescent="0.25">
      <c r="AA62488"/>
      <c r="AB62488"/>
      <c r="AC62488"/>
    </row>
    <row r="62489" spans="27:29" x14ac:dyDescent="0.25">
      <c r="AA62489"/>
      <c r="AB62489"/>
      <c r="AC62489"/>
    </row>
    <row r="62490" spans="27:29" x14ac:dyDescent="0.25">
      <c r="AA62490"/>
      <c r="AB62490"/>
      <c r="AC62490"/>
    </row>
    <row r="62491" spans="27:29" x14ac:dyDescent="0.25">
      <c r="AA62491"/>
      <c r="AB62491"/>
      <c r="AC62491"/>
    </row>
    <row r="62492" spans="27:29" x14ac:dyDescent="0.25">
      <c r="AA62492"/>
      <c r="AB62492"/>
      <c r="AC62492"/>
    </row>
    <row r="62493" spans="27:29" x14ac:dyDescent="0.25">
      <c r="AA62493"/>
      <c r="AB62493"/>
      <c r="AC62493"/>
    </row>
    <row r="62494" spans="27:29" x14ac:dyDescent="0.25">
      <c r="AA62494"/>
      <c r="AB62494"/>
      <c r="AC62494"/>
    </row>
    <row r="62495" spans="27:29" x14ac:dyDescent="0.25">
      <c r="AA62495"/>
      <c r="AB62495"/>
      <c r="AC62495"/>
    </row>
    <row r="62496" spans="27:29" x14ac:dyDescent="0.25">
      <c r="AA62496"/>
      <c r="AB62496"/>
      <c r="AC62496"/>
    </row>
    <row r="62497" spans="27:29" x14ac:dyDescent="0.25">
      <c r="AA62497"/>
      <c r="AB62497"/>
      <c r="AC62497"/>
    </row>
    <row r="62498" spans="27:29" x14ac:dyDescent="0.25">
      <c r="AA62498"/>
      <c r="AB62498"/>
      <c r="AC62498"/>
    </row>
    <row r="62499" spans="27:29" x14ac:dyDescent="0.25">
      <c r="AA62499"/>
      <c r="AB62499"/>
      <c r="AC62499"/>
    </row>
    <row r="62500" spans="27:29" x14ac:dyDescent="0.25">
      <c r="AA62500"/>
      <c r="AB62500"/>
      <c r="AC62500"/>
    </row>
    <row r="62501" spans="27:29" x14ac:dyDescent="0.25">
      <c r="AA62501"/>
      <c r="AB62501"/>
      <c r="AC62501"/>
    </row>
    <row r="62502" spans="27:29" x14ac:dyDescent="0.25">
      <c r="AA62502"/>
      <c r="AB62502"/>
      <c r="AC62502"/>
    </row>
    <row r="62503" spans="27:29" x14ac:dyDescent="0.25">
      <c r="AA62503"/>
      <c r="AB62503"/>
      <c r="AC62503"/>
    </row>
    <row r="62504" spans="27:29" x14ac:dyDescent="0.25">
      <c r="AA62504"/>
      <c r="AB62504"/>
      <c r="AC62504"/>
    </row>
    <row r="62505" spans="27:29" x14ac:dyDescent="0.25">
      <c r="AA62505"/>
      <c r="AB62505"/>
      <c r="AC62505"/>
    </row>
    <row r="62506" spans="27:29" x14ac:dyDescent="0.25">
      <c r="AA62506"/>
      <c r="AB62506"/>
      <c r="AC62506"/>
    </row>
    <row r="62507" spans="27:29" x14ac:dyDescent="0.25">
      <c r="AA62507"/>
      <c r="AB62507"/>
      <c r="AC62507"/>
    </row>
    <row r="62508" spans="27:29" x14ac:dyDescent="0.25">
      <c r="AA62508"/>
      <c r="AB62508"/>
      <c r="AC62508"/>
    </row>
    <row r="62509" spans="27:29" x14ac:dyDescent="0.25">
      <c r="AA62509"/>
      <c r="AB62509"/>
      <c r="AC62509"/>
    </row>
    <row r="62510" spans="27:29" x14ac:dyDescent="0.25">
      <c r="AA62510"/>
      <c r="AB62510"/>
      <c r="AC62510"/>
    </row>
    <row r="62511" spans="27:29" x14ac:dyDescent="0.25">
      <c r="AA62511"/>
      <c r="AB62511"/>
      <c r="AC62511"/>
    </row>
    <row r="62512" spans="27:29" x14ac:dyDescent="0.25">
      <c r="AA62512"/>
      <c r="AB62512"/>
      <c r="AC62512"/>
    </row>
    <row r="62513" spans="27:29" x14ac:dyDescent="0.25">
      <c r="AA62513"/>
      <c r="AB62513"/>
      <c r="AC62513"/>
    </row>
    <row r="62514" spans="27:29" x14ac:dyDescent="0.25">
      <c r="AA62514"/>
      <c r="AB62514"/>
      <c r="AC62514"/>
    </row>
    <row r="62515" spans="27:29" x14ac:dyDescent="0.25">
      <c r="AA62515"/>
      <c r="AB62515"/>
      <c r="AC62515"/>
    </row>
    <row r="62516" spans="27:29" x14ac:dyDescent="0.25">
      <c r="AA62516"/>
      <c r="AB62516"/>
      <c r="AC62516"/>
    </row>
    <row r="62517" spans="27:29" x14ac:dyDescent="0.25">
      <c r="AA62517"/>
      <c r="AB62517"/>
      <c r="AC62517"/>
    </row>
    <row r="62518" spans="27:29" x14ac:dyDescent="0.25">
      <c r="AA62518"/>
      <c r="AB62518"/>
      <c r="AC62518"/>
    </row>
    <row r="62519" spans="27:29" x14ac:dyDescent="0.25">
      <c r="AA62519"/>
      <c r="AB62519"/>
      <c r="AC62519"/>
    </row>
    <row r="62520" spans="27:29" x14ac:dyDescent="0.25">
      <c r="AA62520"/>
      <c r="AB62520"/>
      <c r="AC62520"/>
    </row>
    <row r="62521" spans="27:29" x14ac:dyDescent="0.25">
      <c r="AA62521"/>
      <c r="AB62521"/>
      <c r="AC62521"/>
    </row>
    <row r="62522" spans="27:29" x14ac:dyDescent="0.25">
      <c r="AA62522"/>
      <c r="AB62522"/>
      <c r="AC62522"/>
    </row>
    <row r="62523" spans="27:29" x14ac:dyDescent="0.25">
      <c r="AA62523"/>
      <c r="AB62523"/>
      <c r="AC62523"/>
    </row>
    <row r="62524" spans="27:29" x14ac:dyDescent="0.25">
      <c r="AA62524"/>
      <c r="AB62524"/>
      <c r="AC62524"/>
    </row>
    <row r="62525" spans="27:29" x14ac:dyDescent="0.25">
      <c r="AA62525"/>
      <c r="AB62525"/>
      <c r="AC62525"/>
    </row>
    <row r="62526" spans="27:29" x14ac:dyDescent="0.25">
      <c r="AA62526"/>
      <c r="AB62526"/>
      <c r="AC62526"/>
    </row>
    <row r="62527" spans="27:29" x14ac:dyDescent="0.25">
      <c r="AA62527"/>
      <c r="AB62527"/>
      <c r="AC62527"/>
    </row>
    <row r="62528" spans="27:29" x14ac:dyDescent="0.25">
      <c r="AA62528"/>
      <c r="AB62528"/>
      <c r="AC62528"/>
    </row>
    <row r="62529" spans="27:29" x14ac:dyDescent="0.25">
      <c r="AA62529"/>
      <c r="AB62529"/>
      <c r="AC62529"/>
    </row>
    <row r="62530" spans="27:29" x14ac:dyDescent="0.25">
      <c r="AA62530"/>
      <c r="AB62530"/>
      <c r="AC62530"/>
    </row>
    <row r="62531" spans="27:29" x14ac:dyDescent="0.25">
      <c r="AA62531"/>
      <c r="AB62531"/>
      <c r="AC62531"/>
    </row>
    <row r="62532" spans="27:29" x14ac:dyDescent="0.25">
      <c r="AA62532"/>
      <c r="AB62532"/>
      <c r="AC62532"/>
    </row>
    <row r="62533" spans="27:29" x14ac:dyDescent="0.25">
      <c r="AA62533"/>
      <c r="AB62533"/>
      <c r="AC62533"/>
    </row>
    <row r="62534" spans="27:29" x14ac:dyDescent="0.25">
      <c r="AA62534"/>
      <c r="AB62534"/>
      <c r="AC62534"/>
    </row>
    <row r="62535" spans="27:29" x14ac:dyDescent="0.25">
      <c r="AA62535"/>
      <c r="AB62535"/>
      <c r="AC62535"/>
    </row>
    <row r="62536" spans="27:29" x14ac:dyDescent="0.25">
      <c r="AA62536"/>
      <c r="AB62536"/>
      <c r="AC62536"/>
    </row>
    <row r="62537" spans="27:29" x14ac:dyDescent="0.25">
      <c r="AA62537"/>
      <c r="AB62537"/>
      <c r="AC62537"/>
    </row>
    <row r="62538" spans="27:29" x14ac:dyDescent="0.25">
      <c r="AA62538"/>
      <c r="AB62538"/>
      <c r="AC62538"/>
    </row>
    <row r="62539" spans="27:29" x14ac:dyDescent="0.25">
      <c r="AA62539"/>
      <c r="AB62539"/>
      <c r="AC62539"/>
    </row>
    <row r="62540" spans="27:29" x14ac:dyDescent="0.25">
      <c r="AA62540"/>
      <c r="AB62540"/>
      <c r="AC62540"/>
    </row>
    <row r="62541" spans="27:29" x14ac:dyDescent="0.25">
      <c r="AA62541"/>
      <c r="AB62541"/>
      <c r="AC62541"/>
    </row>
    <row r="62542" spans="27:29" x14ac:dyDescent="0.25">
      <c r="AA62542"/>
      <c r="AB62542"/>
      <c r="AC62542"/>
    </row>
    <row r="62543" spans="27:29" x14ac:dyDescent="0.25">
      <c r="AA62543"/>
      <c r="AB62543"/>
      <c r="AC62543"/>
    </row>
    <row r="62544" spans="27:29" x14ac:dyDescent="0.25">
      <c r="AA62544"/>
      <c r="AB62544"/>
      <c r="AC62544"/>
    </row>
    <row r="62545" spans="27:29" x14ac:dyDescent="0.25">
      <c r="AA62545"/>
      <c r="AB62545"/>
      <c r="AC62545"/>
    </row>
    <row r="62546" spans="27:29" x14ac:dyDescent="0.25">
      <c r="AA62546"/>
      <c r="AB62546"/>
      <c r="AC62546"/>
    </row>
    <row r="62547" spans="27:29" x14ac:dyDescent="0.25">
      <c r="AA62547"/>
      <c r="AB62547"/>
      <c r="AC62547"/>
    </row>
    <row r="62548" spans="27:29" x14ac:dyDescent="0.25">
      <c r="AA62548"/>
      <c r="AB62548"/>
      <c r="AC62548"/>
    </row>
    <row r="62549" spans="27:29" x14ac:dyDescent="0.25">
      <c r="AA62549"/>
      <c r="AB62549"/>
      <c r="AC62549"/>
    </row>
    <row r="62550" spans="27:29" x14ac:dyDescent="0.25">
      <c r="AA62550"/>
      <c r="AB62550"/>
      <c r="AC62550"/>
    </row>
    <row r="62551" spans="27:29" x14ac:dyDescent="0.25">
      <c r="AA62551"/>
      <c r="AB62551"/>
      <c r="AC62551"/>
    </row>
    <row r="62552" spans="27:29" x14ac:dyDescent="0.25">
      <c r="AA62552"/>
      <c r="AB62552"/>
      <c r="AC62552"/>
    </row>
    <row r="62553" spans="27:29" x14ac:dyDescent="0.25">
      <c r="AA62553"/>
      <c r="AB62553"/>
      <c r="AC62553"/>
    </row>
    <row r="62554" spans="27:29" x14ac:dyDescent="0.25">
      <c r="AA62554"/>
      <c r="AB62554"/>
      <c r="AC62554"/>
    </row>
    <row r="62555" spans="27:29" x14ac:dyDescent="0.25">
      <c r="AA62555"/>
      <c r="AB62555"/>
      <c r="AC62555"/>
    </row>
    <row r="62556" spans="27:29" x14ac:dyDescent="0.25">
      <c r="AA62556"/>
      <c r="AB62556"/>
      <c r="AC62556"/>
    </row>
    <row r="62557" spans="27:29" x14ac:dyDescent="0.25">
      <c r="AA62557"/>
      <c r="AB62557"/>
      <c r="AC62557"/>
    </row>
    <row r="62558" spans="27:29" x14ac:dyDescent="0.25">
      <c r="AA62558"/>
      <c r="AB62558"/>
      <c r="AC62558"/>
    </row>
    <row r="62559" spans="27:29" x14ac:dyDescent="0.25">
      <c r="AA62559"/>
      <c r="AB62559"/>
      <c r="AC62559"/>
    </row>
    <row r="62560" spans="27:29" x14ac:dyDescent="0.25">
      <c r="AA62560"/>
      <c r="AB62560"/>
      <c r="AC62560"/>
    </row>
    <row r="62561" spans="27:29" x14ac:dyDescent="0.25">
      <c r="AA62561"/>
      <c r="AB62561"/>
      <c r="AC62561"/>
    </row>
    <row r="62562" spans="27:29" x14ac:dyDescent="0.25">
      <c r="AA62562"/>
      <c r="AB62562"/>
      <c r="AC62562"/>
    </row>
    <row r="62563" spans="27:29" x14ac:dyDescent="0.25">
      <c r="AA62563"/>
      <c r="AB62563"/>
      <c r="AC62563"/>
    </row>
    <row r="62564" spans="27:29" x14ac:dyDescent="0.25">
      <c r="AA62564"/>
      <c r="AB62564"/>
      <c r="AC62564"/>
    </row>
    <row r="62565" spans="27:29" x14ac:dyDescent="0.25">
      <c r="AA62565"/>
      <c r="AB62565"/>
      <c r="AC62565"/>
    </row>
    <row r="62566" spans="27:29" x14ac:dyDescent="0.25">
      <c r="AA62566"/>
      <c r="AB62566"/>
      <c r="AC62566"/>
    </row>
    <row r="62567" spans="27:29" x14ac:dyDescent="0.25">
      <c r="AA62567"/>
      <c r="AB62567"/>
      <c r="AC62567"/>
    </row>
    <row r="62568" spans="27:29" x14ac:dyDescent="0.25">
      <c r="AA62568"/>
      <c r="AB62568"/>
      <c r="AC62568"/>
    </row>
    <row r="62569" spans="27:29" x14ac:dyDescent="0.25">
      <c r="AA62569"/>
      <c r="AB62569"/>
      <c r="AC62569"/>
    </row>
    <row r="62570" spans="27:29" x14ac:dyDescent="0.25">
      <c r="AA62570"/>
      <c r="AB62570"/>
      <c r="AC62570"/>
    </row>
    <row r="62571" spans="27:29" x14ac:dyDescent="0.25">
      <c r="AA62571"/>
      <c r="AB62571"/>
      <c r="AC62571"/>
    </row>
    <row r="62572" spans="27:29" x14ac:dyDescent="0.25">
      <c r="AA62572"/>
      <c r="AB62572"/>
      <c r="AC62572"/>
    </row>
    <row r="62573" spans="27:29" x14ac:dyDescent="0.25">
      <c r="AA62573"/>
      <c r="AB62573"/>
      <c r="AC62573"/>
    </row>
    <row r="62574" spans="27:29" x14ac:dyDescent="0.25">
      <c r="AA62574"/>
      <c r="AB62574"/>
      <c r="AC62574"/>
    </row>
    <row r="62575" spans="27:29" x14ac:dyDescent="0.25">
      <c r="AA62575"/>
      <c r="AB62575"/>
      <c r="AC62575"/>
    </row>
    <row r="62576" spans="27:29" x14ac:dyDescent="0.25">
      <c r="AA62576"/>
      <c r="AB62576"/>
      <c r="AC62576"/>
    </row>
    <row r="62577" spans="27:29" x14ac:dyDescent="0.25">
      <c r="AA62577"/>
      <c r="AB62577"/>
      <c r="AC62577"/>
    </row>
    <row r="62578" spans="27:29" x14ac:dyDescent="0.25">
      <c r="AA62578"/>
      <c r="AB62578"/>
      <c r="AC62578"/>
    </row>
    <row r="62579" spans="27:29" x14ac:dyDescent="0.25">
      <c r="AA62579"/>
      <c r="AB62579"/>
      <c r="AC62579"/>
    </row>
    <row r="62580" spans="27:29" x14ac:dyDescent="0.25">
      <c r="AA62580"/>
      <c r="AB62580"/>
      <c r="AC62580"/>
    </row>
    <row r="62581" spans="27:29" x14ac:dyDescent="0.25">
      <c r="AA62581"/>
      <c r="AB62581"/>
      <c r="AC62581"/>
    </row>
    <row r="62582" spans="27:29" x14ac:dyDescent="0.25">
      <c r="AA62582"/>
      <c r="AB62582"/>
      <c r="AC62582"/>
    </row>
    <row r="62583" spans="27:29" x14ac:dyDescent="0.25">
      <c r="AA62583"/>
      <c r="AB62583"/>
      <c r="AC62583"/>
    </row>
    <row r="62584" spans="27:29" x14ac:dyDescent="0.25">
      <c r="AA62584"/>
      <c r="AB62584"/>
      <c r="AC62584"/>
    </row>
    <row r="62585" spans="27:29" x14ac:dyDescent="0.25">
      <c r="AA62585"/>
      <c r="AB62585"/>
      <c r="AC62585"/>
    </row>
    <row r="62586" spans="27:29" x14ac:dyDescent="0.25">
      <c r="AA62586"/>
      <c r="AB62586"/>
      <c r="AC62586"/>
    </row>
    <row r="62587" spans="27:29" x14ac:dyDescent="0.25">
      <c r="AA62587"/>
      <c r="AB62587"/>
      <c r="AC62587"/>
    </row>
    <row r="62588" spans="27:29" x14ac:dyDescent="0.25">
      <c r="AA62588"/>
      <c r="AB62588"/>
      <c r="AC62588"/>
    </row>
    <row r="62589" spans="27:29" x14ac:dyDescent="0.25">
      <c r="AA62589"/>
      <c r="AB62589"/>
      <c r="AC62589"/>
    </row>
    <row r="62590" spans="27:29" x14ac:dyDescent="0.25">
      <c r="AA62590"/>
      <c r="AB62590"/>
      <c r="AC62590"/>
    </row>
    <row r="62591" spans="27:29" x14ac:dyDescent="0.25">
      <c r="AA62591"/>
      <c r="AB62591"/>
      <c r="AC62591"/>
    </row>
    <row r="62592" spans="27:29" x14ac:dyDescent="0.25">
      <c r="AA62592"/>
      <c r="AB62592"/>
      <c r="AC62592"/>
    </row>
    <row r="62593" spans="27:29" x14ac:dyDescent="0.25">
      <c r="AA62593"/>
      <c r="AB62593"/>
      <c r="AC62593"/>
    </row>
    <row r="62594" spans="27:29" x14ac:dyDescent="0.25">
      <c r="AA62594"/>
      <c r="AB62594"/>
      <c r="AC62594"/>
    </row>
    <row r="62595" spans="27:29" x14ac:dyDescent="0.25">
      <c r="AA62595"/>
      <c r="AB62595"/>
      <c r="AC62595"/>
    </row>
    <row r="62596" spans="27:29" x14ac:dyDescent="0.25">
      <c r="AA62596"/>
      <c r="AB62596"/>
      <c r="AC62596"/>
    </row>
    <row r="62597" spans="27:29" x14ac:dyDescent="0.25">
      <c r="AA62597"/>
      <c r="AB62597"/>
      <c r="AC62597"/>
    </row>
    <row r="62598" spans="27:29" x14ac:dyDescent="0.25">
      <c r="AA62598"/>
      <c r="AB62598"/>
      <c r="AC62598"/>
    </row>
    <row r="62599" spans="27:29" x14ac:dyDescent="0.25">
      <c r="AA62599"/>
      <c r="AB62599"/>
      <c r="AC62599"/>
    </row>
    <row r="62600" spans="27:29" x14ac:dyDescent="0.25">
      <c r="AA62600"/>
      <c r="AB62600"/>
      <c r="AC62600"/>
    </row>
    <row r="62601" spans="27:29" x14ac:dyDescent="0.25">
      <c r="AA62601"/>
      <c r="AB62601"/>
      <c r="AC62601"/>
    </row>
    <row r="62602" spans="27:29" x14ac:dyDescent="0.25">
      <c r="AA62602"/>
      <c r="AB62602"/>
      <c r="AC62602"/>
    </row>
    <row r="62603" spans="27:29" x14ac:dyDescent="0.25">
      <c r="AA62603"/>
      <c r="AB62603"/>
      <c r="AC62603"/>
    </row>
    <row r="62604" spans="27:29" x14ac:dyDescent="0.25">
      <c r="AA62604"/>
      <c r="AB62604"/>
      <c r="AC62604"/>
    </row>
    <row r="62605" spans="27:29" x14ac:dyDescent="0.25">
      <c r="AA62605"/>
      <c r="AB62605"/>
      <c r="AC62605"/>
    </row>
    <row r="62606" spans="27:29" x14ac:dyDescent="0.25">
      <c r="AA62606"/>
      <c r="AB62606"/>
      <c r="AC62606"/>
    </row>
    <row r="62607" spans="27:29" x14ac:dyDescent="0.25">
      <c r="AA62607"/>
      <c r="AB62607"/>
      <c r="AC62607"/>
    </row>
    <row r="62608" spans="27:29" x14ac:dyDescent="0.25">
      <c r="AA62608"/>
      <c r="AB62608"/>
      <c r="AC62608"/>
    </row>
    <row r="62609" spans="27:29" x14ac:dyDescent="0.25">
      <c r="AA62609"/>
      <c r="AB62609"/>
      <c r="AC62609"/>
    </row>
    <row r="62610" spans="27:29" x14ac:dyDescent="0.25">
      <c r="AA62610"/>
      <c r="AB62610"/>
      <c r="AC62610"/>
    </row>
    <row r="62611" spans="27:29" x14ac:dyDescent="0.25">
      <c r="AA62611"/>
      <c r="AB62611"/>
      <c r="AC62611"/>
    </row>
    <row r="62612" spans="27:29" x14ac:dyDescent="0.25">
      <c r="AA62612"/>
      <c r="AB62612"/>
      <c r="AC62612"/>
    </row>
    <row r="62613" spans="27:29" x14ac:dyDescent="0.25">
      <c r="AA62613"/>
      <c r="AB62613"/>
      <c r="AC62613"/>
    </row>
    <row r="62614" spans="27:29" x14ac:dyDescent="0.25">
      <c r="AA62614"/>
      <c r="AB62614"/>
      <c r="AC62614"/>
    </row>
    <row r="62615" spans="27:29" x14ac:dyDescent="0.25">
      <c r="AA62615"/>
      <c r="AB62615"/>
      <c r="AC62615"/>
    </row>
    <row r="62616" spans="27:29" x14ac:dyDescent="0.25">
      <c r="AA62616"/>
      <c r="AB62616"/>
      <c r="AC62616"/>
    </row>
    <row r="62617" spans="27:29" x14ac:dyDescent="0.25">
      <c r="AA62617"/>
      <c r="AB62617"/>
      <c r="AC62617"/>
    </row>
    <row r="62618" spans="27:29" x14ac:dyDescent="0.25">
      <c r="AA62618"/>
      <c r="AB62618"/>
      <c r="AC62618"/>
    </row>
    <row r="62619" spans="27:29" x14ac:dyDescent="0.25">
      <c r="AA62619"/>
      <c r="AB62619"/>
      <c r="AC62619"/>
    </row>
    <row r="62620" spans="27:29" x14ac:dyDescent="0.25">
      <c r="AA62620"/>
      <c r="AB62620"/>
      <c r="AC62620"/>
    </row>
    <row r="62621" spans="27:29" x14ac:dyDescent="0.25">
      <c r="AA62621"/>
      <c r="AB62621"/>
      <c r="AC62621"/>
    </row>
    <row r="62622" spans="27:29" x14ac:dyDescent="0.25">
      <c r="AA62622"/>
      <c r="AB62622"/>
      <c r="AC62622"/>
    </row>
    <row r="62623" spans="27:29" x14ac:dyDescent="0.25">
      <c r="AA62623"/>
      <c r="AB62623"/>
      <c r="AC62623"/>
    </row>
    <row r="62624" spans="27:29" x14ac:dyDescent="0.25">
      <c r="AA62624"/>
      <c r="AB62624"/>
      <c r="AC62624"/>
    </row>
    <row r="62625" spans="27:29" x14ac:dyDescent="0.25">
      <c r="AA62625"/>
      <c r="AB62625"/>
      <c r="AC62625"/>
    </row>
    <row r="62626" spans="27:29" x14ac:dyDescent="0.25">
      <c r="AA62626"/>
      <c r="AB62626"/>
      <c r="AC62626"/>
    </row>
    <row r="62627" spans="27:29" x14ac:dyDescent="0.25">
      <c r="AA62627"/>
      <c r="AB62627"/>
      <c r="AC62627"/>
    </row>
    <row r="62628" spans="27:29" x14ac:dyDescent="0.25">
      <c r="AA62628"/>
      <c r="AB62628"/>
      <c r="AC62628"/>
    </row>
    <row r="62629" spans="27:29" x14ac:dyDescent="0.25">
      <c r="AA62629"/>
      <c r="AB62629"/>
      <c r="AC62629"/>
    </row>
    <row r="62630" spans="27:29" x14ac:dyDescent="0.25">
      <c r="AA62630"/>
      <c r="AB62630"/>
      <c r="AC62630"/>
    </row>
    <row r="62631" spans="27:29" x14ac:dyDescent="0.25">
      <c r="AA62631"/>
      <c r="AB62631"/>
      <c r="AC62631"/>
    </row>
    <row r="62632" spans="27:29" x14ac:dyDescent="0.25">
      <c r="AA62632"/>
      <c r="AB62632"/>
      <c r="AC62632"/>
    </row>
    <row r="62633" spans="27:29" x14ac:dyDescent="0.25">
      <c r="AA62633"/>
      <c r="AB62633"/>
      <c r="AC62633"/>
    </row>
    <row r="62634" spans="27:29" x14ac:dyDescent="0.25">
      <c r="AA62634"/>
      <c r="AB62634"/>
      <c r="AC62634"/>
    </row>
    <row r="62635" spans="27:29" x14ac:dyDescent="0.25">
      <c r="AA62635"/>
      <c r="AB62635"/>
      <c r="AC62635"/>
    </row>
    <row r="62636" spans="27:29" x14ac:dyDescent="0.25">
      <c r="AA62636"/>
      <c r="AB62636"/>
      <c r="AC62636"/>
    </row>
    <row r="62637" spans="27:29" x14ac:dyDescent="0.25">
      <c r="AA62637"/>
      <c r="AB62637"/>
      <c r="AC62637"/>
    </row>
    <row r="62638" spans="27:29" x14ac:dyDescent="0.25">
      <c r="AA62638"/>
      <c r="AB62638"/>
      <c r="AC62638"/>
    </row>
    <row r="62639" spans="27:29" x14ac:dyDescent="0.25">
      <c r="AA62639"/>
      <c r="AB62639"/>
      <c r="AC62639"/>
    </row>
    <row r="62640" spans="27:29" x14ac:dyDescent="0.25">
      <c r="AA62640"/>
      <c r="AB62640"/>
      <c r="AC62640"/>
    </row>
    <row r="62641" spans="27:29" x14ac:dyDescent="0.25">
      <c r="AA62641"/>
      <c r="AB62641"/>
      <c r="AC62641"/>
    </row>
    <row r="62642" spans="27:29" x14ac:dyDescent="0.25">
      <c r="AA62642"/>
      <c r="AB62642"/>
      <c r="AC62642"/>
    </row>
    <row r="62643" spans="27:29" x14ac:dyDescent="0.25">
      <c r="AA62643"/>
      <c r="AB62643"/>
      <c r="AC62643"/>
    </row>
    <row r="62644" spans="27:29" x14ac:dyDescent="0.25">
      <c r="AA62644"/>
      <c r="AB62644"/>
      <c r="AC62644"/>
    </row>
    <row r="62645" spans="27:29" x14ac:dyDescent="0.25">
      <c r="AA62645"/>
      <c r="AB62645"/>
      <c r="AC62645"/>
    </row>
    <row r="62646" spans="27:29" x14ac:dyDescent="0.25">
      <c r="AA62646"/>
      <c r="AB62646"/>
      <c r="AC62646"/>
    </row>
    <row r="62647" spans="27:29" x14ac:dyDescent="0.25">
      <c r="AA62647"/>
      <c r="AB62647"/>
      <c r="AC62647"/>
    </row>
    <row r="62648" spans="27:29" x14ac:dyDescent="0.25">
      <c r="AA62648"/>
      <c r="AB62648"/>
      <c r="AC62648"/>
    </row>
    <row r="62649" spans="27:29" x14ac:dyDescent="0.25">
      <c r="AA62649"/>
      <c r="AB62649"/>
      <c r="AC62649"/>
    </row>
    <row r="62650" spans="27:29" x14ac:dyDescent="0.25">
      <c r="AA62650"/>
      <c r="AB62650"/>
      <c r="AC62650"/>
    </row>
    <row r="62651" spans="27:29" x14ac:dyDescent="0.25">
      <c r="AA62651"/>
      <c r="AB62651"/>
      <c r="AC62651"/>
    </row>
    <row r="62652" spans="27:29" x14ac:dyDescent="0.25">
      <c r="AA62652"/>
      <c r="AB62652"/>
      <c r="AC62652"/>
    </row>
    <row r="62653" spans="27:29" x14ac:dyDescent="0.25">
      <c r="AA62653"/>
      <c r="AB62653"/>
      <c r="AC62653"/>
    </row>
    <row r="62654" spans="27:29" x14ac:dyDescent="0.25">
      <c r="AA62654"/>
      <c r="AB62654"/>
      <c r="AC62654"/>
    </row>
    <row r="62655" spans="27:29" x14ac:dyDescent="0.25">
      <c r="AA62655"/>
      <c r="AB62655"/>
      <c r="AC62655"/>
    </row>
    <row r="62656" spans="27:29" x14ac:dyDescent="0.25">
      <c r="AA62656"/>
      <c r="AB62656"/>
      <c r="AC62656"/>
    </row>
    <row r="62657" spans="27:29" x14ac:dyDescent="0.25">
      <c r="AA62657"/>
      <c r="AB62657"/>
      <c r="AC62657"/>
    </row>
    <row r="62658" spans="27:29" x14ac:dyDescent="0.25">
      <c r="AA62658"/>
      <c r="AB62658"/>
      <c r="AC62658"/>
    </row>
    <row r="62659" spans="27:29" x14ac:dyDescent="0.25">
      <c r="AA62659"/>
      <c r="AB62659"/>
      <c r="AC62659"/>
    </row>
    <row r="62660" spans="27:29" x14ac:dyDescent="0.25">
      <c r="AA62660"/>
      <c r="AB62660"/>
      <c r="AC62660"/>
    </row>
    <row r="62661" spans="27:29" x14ac:dyDescent="0.25">
      <c r="AA62661"/>
      <c r="AB62661"/>
      <c r="AC62661"/>
    </row>
    <row r="62662" spans="27:29" x14ac:dyDescent="0.25">
      <c r="AA62662"/>
      <c r="AB62662"/>
      <c r="AC62662"/>
    </row>
    <row r="62663" spans="27:29" x14ac:dyDescent="0.25">
      <c r="AA62663"/>
      <c r="AB62663"/>
      <c r="AC62663"/>
    </row>
    <row r="62664" spans="27:29" x14ac:dyDescent="0.25">
      <c r="AA62664"/>
      <c r="AB62664"/>
      <c r="AC62664"/>
    </row>
    <row r="62665" spans="27:29" x14ac:dyDescent="0.25">
      <c r="AA62665"/>
      <c r="AB62665"/>
      <c r="AC62665"/>
    </row>
    <row r="62666" spans="27:29" x14ac:dyDescent="0.25">
      <c r="AA62666"/>
      <c r="AB62666"/>
      <c r="AC62666"/>
    </row>
    <row r="62667" spans="27:29" x14ac:dyDescent="0.25">
      <c r="AA62667"/>
      <c r="AB62667"/>
      <c r="AC62667"/>
    </row>
    <row r="62668" spans="27:29" x14ac:dyDescent="0.25">
      <c r="AA62668"/>
      <c r="AB62668"/>
      <c r="AC62668"/>
    </row>
    <row r="62669" spans="27:29" x14ac:dyDescent="0.25">
      <c r="AA62669"/>
      <c r="AB62669"/>
      <c r="AC62669"/>
    </row>
    <row r="62670" spans="27:29" x14ac:dyDescent="0.25">
      <c r="AA62670"/>
      <c r="AB62670"/>
      <c r="AC62670"/>
    </row>
    <row r="62671" spans="27:29" x14ac:dyDescent="0.25">
      <c r="AA62671"/>
      <c r="AB62671"/>
      <c r="AC62671"/>
    </row>
    <row r="62672" spans="27:29" x14ac:dyDescent="0.25">
      <c r="AA62672"/>
      <c r="AB62672"/>
      <c r="AC62672"/>
    </row>
    <row r="62673" spans="27:29" x14ac:dyDescent="0.25">
      <c r="AA62673"/>
      <c r="AB62673"/>
      <c r="AC62673"/>
    </row>
    <row r="62674" spans="27:29" x14ac:dyDescent="0.25">
      <c r="AA62674"/>
      <c r="AB62674"/>
      <c r="AC62674"/>
    </row>
    <row r="62675" spans="27:29" x14ac:dyDescent="0.25">
      <c r="AA62675"/>
      <c r="AB62675"/>
      <c r="AC62675"/>
    </row>
    <row r="62676" spans="27:29" x14ac:dyDescent="0.25">
      <c r="AA62676"/>
      <c r="AB62676"/>
      <c r="AC62676"/>
    </row>
    <row r="62677" spans="27:29" x14ac:dyDescent="0.25">
      <c r="AA62677"/>
      <c r="AB62677"/>
      <c r="AC62677"/>
    </row>
    <row r="62678" spans="27:29" x14ac:dyDescent="0.25">
      <c r="AA62678"/>
      <c r="AB62678"/>
      <c r="AC62678"/>
    </row>
    <row r="62679" spans="27:29" x14ac:dyDescent="0.25">
      <c r="AA62679"/>
      <c r="AB62679"/>
      <c r="AC62679"/>
    </row>
    <row r="62680" spans="27:29" x14ac:dyDescent="0.25">
      <c r="AA62680"/>
      <c r="AB62680"/>
      <c r="AC62680"/>
    </row>
    <row r="62681" spans="27:29" x14ac:dyDescent="0.25">
      <c r="AA62681"/>
      <c r="AB62681"/>
      <c r="AC62681"/>
    </row>
    <row r="62682" spans="27:29" x14ac:dyDescent="0.25">
      <c r="AA62682"/>
      <c r="AB62682"/>
      <c r="AC62682"/>
    </row>
    <row r="62683" spans="27:29" x14ac:dyDescent="0.25">
      <c r="AA62683"/>
      <c r="AB62683"/>
      <c r="AC62683"/>
    </row>
    <row r="62684" spans="27:29" x14ac:dyDescent="0.25">
      <c r="AA62684"/>
      <c r="AB62684"/>
      <c r="AC62684"/>
    </row>
    <row r="62685" spans="27:29" x14ac:dyDescent="0.25">
      <c r="AA62685"/>
      <c r="AB62685"/>
      <c r="AC62685"/>
    </row>
    <row r="62686" spans="27:29" x14ac:dyDescent="0.25">
      <c r="AA62686"/>
      <c r="AB62686"/>
      <c r="AC62686"/>
    </row>
    <row r="62687" spans="27:29" x14ac:dyDescent="0.25">
      <c r="AA62687"/>
      <c r="AB62687"/>
      <c r="AC62687"/>
    </row>
    <row r="62688" spans="27:29" x14ac:dyDescent="0.25">
      <c r="AA62688"/>
      <c r="AB62688"/>
      <c r="AC62688"/>
    </row>
    <row r="62689" spans="27:29" x14ac:dyDescent="0.25">
      <c r="AA62689"/>
      <c r="AB62689"/>
      <c r="AC62689"/>
    </row>
    <row r="62690" spans="27:29" x14ac:dyDescent="0.25">
      <c r="AA62690"/>
      <c r="AB62690"/>
      <c r="AC62690"/>
    </row>
    <row r="62691" spans="27:29" x14ac:dyDescent="0.25">
      <c r="AA62691"/>
      <c r="AB62691"/>
      <c r="AC62691"/>
    </row>
    <row r="62692" spans="27:29" x14ac:dyDescent="0.25">
      <c r="AA62692"/>
      <c r="AB62692"/>
      <c r="AC62692"/>
    </row>
    <row r="62693" spans="27:29" x14ac:dyDescent="0.25">
      <c r="AA62693"/>
      <c r="AB62693"/>
      <c r="AC62693"/>
    </row>
    <row r="62694" spans="27:29" x14ac:dyDescent="0.25">
      <c r="AA62694"/>
      <c r="AB62694"/>
      <c r="AC62694"/>
    </row>
    <row r="62695" spans="27:29" x14ac:dyDescent="0.25">
      <c r="AA62695"/>
      <c r="AB62695"/>
      <c r="AC62695"/>
    </row>
    <row r="62696" spans="27:29" x14ac:dyDescent="0.25">
      <c r="AA62696"/>
      <c r="AB62696"/>
      <c r="AC62696"/>
    </row>
    <row r="62697" spans="27:29" x14ac:dyDescent="0.25">
      <c r="AA62697"/>
      <c r="AB62697"/>
      <c r="AC62697"/>
    </row>
    <row r="62698" spans="27:29" x14ac:dyDescent="0.25">
      <c r="AA62698"/>
      <c r="AB62698"/>
      <c r="AC62698"/>
    </row>
    <row r="62699" spans="27:29" x14ac:dyDescent="0.25">
      <c r="AA62699"/>
      <c r="AB62699"/>
      <c r="AC62699"/>
    </row>
    <row r="62700" spans="27:29" x14ac:dyDescent="0.25">
      <c r="AA62700"/>
      <c r="AB62700"/>
      <c r="AC62700"/>
    </row>
    <row r="62701" spans="27:29" x14ac:dyDescent="0.25">
      <c r="AA62701"/>
      <c r="AB62701"/>
      <c r="AC62701"/>
    </row>
    <row r="62702" spans="27:29" x14ac:dyDescent="0.25">
      <c r="AA62702"/>
      <c r="AB62702"/>
      <c r="AC62702"/>
    </row>
    <row r="62703" spans="27:29" x14ac:dyDescent="0.25">
      <c r="AA62703"/>
      <c r="AB62703"/>
      <c r="AC62703"/>
    </row>
    <row r="62704" spans="27:29" x14ac:dyDescent="0.25">
      <c r="AA62704"/>
      <c r="AB62704"/>
      <c r="AC62704"/>
    </row>
    <row r="62705" spans="27:29" x14ac:dyDescent="0.25">
      <c r="AA62705"/>
      <c r="AB62705"/>
      <c r="AC62705"/>
    </row>
    <row r="62706" spans="27:29" x14ac:dyDescent="0.25">
      <c r="AA62706"/>
      <c r="AB62706"/>
      <c r="AC62706"/>
    </row>
    <row r="62707" spans="27:29" x14ac:dyDescent="0.25">
      <c r="AA62707"/>
      <c r="AB62707"/>
      <c r="AC62707"/>
    </row>
    <row r="62708" spans="27:29" x14ac:dyDescent="0.25">
      <c r="AA62708"/>
      <c r="AB62708"/>
      <c r="AC62708"/>
    </row>
    <row r="62709" spans="27:29" x14ac:dyDescent="0.25">
      <c r="AA62709"/>
      <c r="AB62709"/>
      <c r="AC62709"/>
    </row>
    <row r="62710" spans="27:29" x14ac:dyDescent="0.25">
      <c r="AA62710"/>
      <c r="AB62710"/>
      <c r="AC62710"/>
    </row>
    <row r="62711" spans="27:29" x14ac:dyDescent="0.25">
      <c r="AA62711"/>
      <c r="AB62711"/>
      <c r="AC62711"/>
    </row>
    <row r="62712" spans="27:29" x14ac:dyDescent="0.25">
      <c r="AA62712"/>
      <c r="AB62712"/>
      <c r="AC62712"/>
    </row>
    <row r="62713" spans="27:29" x14ac:dyDescent="0.25">
      <c r="AA62713"/>
      <c r="AB62713"/>
      <c r="AC62713"/>
    </row>
    <row r="62714" spans="27:29" x14ac:dyDescent="0.25">
      <c r="AA62714"/>
      <c r="AB62714"/>
      <c r="AC62714"/>
    </row>
    <row r="62715" spans="27:29" x14ac:dyDescent="0.25">
      <c r="AA62715"/>
      <c r="AB62715"/>
      <c r="AC62715"/>
    </row>
    <row r="62716" spans="27:29" x14ac:dyDescent="0.25">
      <c r="AA62716"/>
      <c r="AB62716"/>
      <c r="AC62716"/>
    </row>
    <row r="62717" spans="27:29" x14ac:dyDescent="0.25">
      <c r="AA62717"/>
      <c r="AB62717"/>
      <c r="AC62717"/>
    </row>
    <row r="62718" spans="27:29" x14ac:dyDescent="0.25">
      <c r="AA62718"/>
      <c r="AB62718"/>
      <c r="AC62718"/>
    </row>
    <row r="62719" spans="27:29" x14ac:dyDescent="0.25">
      <c r="AA62719"/>
      <c r="AB62719"/>
      <c r="AC62719"/>
    </row>
    <row r="62720" spans="27:29" x14ac:dyDescent="0.25">
      <c r="AA62720"/>
      <c r="AB62720"/>
      <c r="AC62720"/>
    </row>
    <row r="62721" spans="27:29" x14ac:dyDescent="0.25">
      <c r="AA62721"/>
      <c r="AB62721"/>
      <c r="AC62721"/>
    </row>
    <row r="62722" spans="27:29" x14ac:dyDescent="0.25">
      <c r="AA62722"/>
      <c r="AB62722"/>
      <c r="AC62722"/>
    </row>
    <row r="62723" spans="27:29" x14ac:dyDescent="0.25">
      <c r="AA62723"/>
      <c r="AB62723"/>
      <c r="AC62723"/>
    </row>
    <row r="62724" spans="27:29" x14ac:dyDescent="0.25">
      <c r="AA62724"/>
      <c r="AB62724"/>
      <c r="AC62724"/>
    </row>
    <row r="62725" spans="27:29" x14ac:dyDescent="0.25">
      <c r="AA62725"/>
      <c r="AB62725"/>
      <c r="AC62725"/>
    </row>
    <row r="62726" spans="27:29" x14ac:dyDescent="0.25">
      <c r="AA62726"/>
      <c r="AB62726"/>
      <c r="AC62726"/>
    </row>
    <row r="62727" spans="27:29" x14ac:dyDescent="0.25">
      <c r="AA62727"/>
      <c r="AB62727"/>
      <c r="AC62727"/>
    </row>
    <row r="62728" spans="27:29" x14ac:dyDescent="0.25">
      <c r="AA62728"/>
      <c r="AB62728"/>
      <c r="AC62728"/>
    </row>
    <row r="62729" spans="27:29" x14ac:dyDescent="0.25">
      <c r="AA62729"/>
      <c r="AB62729"/>
      <c r="AC62729"/>
    </row>
    <row r="62730" spans="27:29" x14ac:dyDescent="0.25">
      <c r="AA62730"/>
      <c r="AB62730"/>
      <c r="AC62730"/>
    </row>
    <row r="62731" spans="27:29" x14ac:dyDescent="0.25">
      <c r="AA62731"/>
      <c r="AB62731"/>
      <c r="AC62731"/>
    </row>
    <row r="62732" spans="27:29" x14ac:dyDescent="0.25">
      <c r="AA62732"/>
      <c r="AB62732"/>
      <c r="AC62732"/>
    </row>
    <row r="62733" spans="27:29" x14ac:dyDescent="0.25">
      <c r="AA62733"/>
      <c r="AB62733"/>
      <c r="AC62733"/>
    </row>
    <row r="62734" spans="27:29" x14ac:dyDescent="0.25">
      <c r="AA62734"/>
      <c r="AB62734"/>
      <c r="AC62734"/>
    </row>
    <row r="62735" spans="27:29" x14ac:dyDescent="0.25">
      <c r="AA62735"/>
      <c r="AB62735"/>
      <c r="AC62735"/>
    </row>
    <row r="62736" spans="27:29" x14ac:dyDescent="0.25">
      <c r="AA62736"/>
      <c r="AB62736"/>
      <c r="AC62736"/>
    </row>
    <row r="62737" spans="27:29" x14ac:dyDescent="0.25">
      <c r="AA62737"/>
      <c r="AB62737"/>
      <c r="AC62737"/>
    </row>
    <row r="62738" spans="27:29" x14ac:dyDescent="0.25">
      <c r="AA62738"/>
      <c r="AB62738"/>
      <c r="AC62738"/>
    </row>
    <row r="62739" spans="27:29" x14ac:dyDescent="0.25">
      <c r="AA62739"/>
      <c r="AB62739"/>
      <c r="AC62739"/>
    </row>
    <row r="62740" spans="27:29" x14ac:dyDescent="0.25">
      <c r="AA62740"/>
      <c r="AB62740"/>
      <c r="AC62740"/>
    </row>
    <row r="62741" spans="27:29" x14ac:dyDescent="0.25">
      <c r="AA62741"/>
      <c r="AB62741"/>
      <c r="AC62741"/>
    </row>
    <row r="62742" spans="27:29" x14ac:dyDescent="0.25">
      <c r="AA62742"/>
      <c r="AB62742"/>
      <c r="AC62742"/>
    </row>
    <row r="62743" spans="27:29" x14ac:dyDescent="0.25">
      <c r="AA62743"/>
      <c r="AB62743"/>
      <c r="AC62743"/>
    </row>
    <row r="62744" spans="27:29" x14ac:dyDescent="0.25">
      <c r="AA62744"/>
      <c r="AB62744"/>
      <c r="AC62744"/>
    </row>
    <row r="62745" spans="27:29" x14ac:dyDescent="0.25">
      <c r="AA62745"/>
      <c r="AB62745"/>
      <c r="AC62745"/>
    </row>
    <row r="62746" spans="27:29" x14ac:dyDescent="0.25">
      <c r="AA62746"/>
      <c r="AB62746"/>
      <c r="AC62746"/>
    </row>
    <row r="62747" spans="27:29" x14ac:dyDescent="0.25">
      <c r="AA62747"/>
      <c r="AB62747"/>
      <c r="AC62747"/>
    </row>
    <row r="62748" spans="27:29" x14ac:dyDescent="0.25">
      <c r="AA62748"/>
      <c r="AB62748"/>
      <c r="AC62748"/>
    </row>
    <row r="62749" spans="27:29" x14ac:dyDescent="0.25">
      <c r="AA62749"/>
      <c r="AB62749"/>
      <c r="AC62749"/>
    </row>
    <row r="62750" spans="27:29" x14ac:dyDescent="0.25">
      <c r="AA62750"/>
      <c r="AB62750"/>
      <c r="AC62750"/>
    </row>
    <row r="62751" spans="27:29" x14ac:dyDescent="0.25">
      <c r="AA62751"/>
      <c r="AB62751"/>
      <c r="AC62751"/>
    </row>
    <row r="62752" spans="27:29" x14ac:dyDescent="0.25">
      <c r="AA62752"/>
      <c r="AB62752"/>
      <c r="AC62752"/>
    </row>
    <row r="62753" spans="27:29" x14ac:dyDescent="0.25">
      <c r="AA62753"/>
      <c r="AB62753"/>
      <c r="AC62753"/>
    </row>
    <row r="62754" spans="27:29" x14ac:dyDescent="0.25">
      <c r="AA62754"/>
      <c r="AB62754"/>
      <c r="AC62754"/>
    </row>
    <row r="62755" spans="27:29" x14ac:dyDescent="0.25">
      <c r="AA62755"/>
      <c r="AB62755"/>
      <c r="AC62755"/>
    </row>
    <row r="62756" spans="27:29" x14ac:dyDescent="0.25">
      <c r="AA62756"/>
      <c r="AB62756"/>
      <c r="AC62756"/>
    </row>
    <row r="62757" spans="27:29" x14ac:dyDescent="0.25">
      <c r="AA62757"/>
      <c r="AB62757"/>
      <c r="AC62757"/>
    </row>
    <row r="62758" spans="27:29" x14ac:dyDescent="0.25">
      <c r="AA62758"/>
      <c r="AB62758"/>
      <c r="AC62758"/>
    </row>
    <row r="62759" spans="27:29" x14ac:dyDescent="0.25">
      <c r="AA62759"/>
      <c r="AB62759"/>
      <c r="AC62759"/>
    </row>
    <row r="62760" spans="27:29" x14ac:dyDescent="0.25">
      <c r="AA62760"/>
      <c r="AB62760"/>
      <c r="AC62760"/>
    </row>
    <row r="62761" spans="27:29" x14ac:dyDescent="0.25">
      <c r="AA62761"/>
      <c r="AB62761"/>
      <c r="AC62761"/>
    </row>
    <row r="62762" spans="27:29" x14ac:dyDescent="0.25">
      <c r="AA62762"/>
      <c r="AB62762"/>
      <c r="AC62762"/>
    </row>
    <row r="62763" spans="27:29" x14ac:dyDescent="0.25">
      <c r="AA62763"/>
      <c r="AB62763"/>
      <c r="AC62763"/>
    </row>
    <row r="62764" spans="27:29" x14ac:dyDescent="0.25">
      <c r="AA62764"/>
      <c r="AB62764"/>
      <c r="AC62764"/>
    </row>
    <row r="62765" spans="27:29" x14ac:dyDescent="0.25">
      <c r="AA62765"/>
      <c r="AB62765"/>
      <c r="AC62765"/>
    </row>
    <row r="62766" spans="27:29" x14ac:dyDescent="0.25">
      <c r="AA62766"/>
      <c r="AB62766"/>
      <c r="AC62766"/>
    </row>
    <row r="62767" spans="27:29" x14ac:dyDescent="0.25">
      <c r="AA62767"/>
      <c r="AB62767"/>
      <c r="AC62767"/>
    </row>
    <row r="62768" spans="27:29" x14ac:dyDescent="0.25">
      <c r="AA62768"/>
      <c r="AB62768"/>
      <c r="AC62768"/>
    </row>
    <row r="62769" spans="27:29" x14ac:dyDescent="0.25">
      <c r="AA62769"/>
      <c r="AB62769"/>
      <c r="AC62769"/>
    </row>
    <row r="62770" spans="27:29" x14ac:dyDescent="0.25">
      <c r="AA62770"/>
      <c r="AB62770"/>
      <c r="AC62770"/>
    </row>
    <row r="62771" spans="27:29" x14ac:dyDescent="0.25">
      <c r="AA62771"/>
      <c r="AB62771"/>
      <c r="AC62771"/>
    </row>
    <row r="62772" spans="27:29" x14ac:dyDescent="0.25">
      <c r="AA62772"/>
      <c r="AB62772"/>
      <c r="AC62772"/>
    </row>
    <row r="62773" spans="27:29" x14ac:dyDescent="0.25">
      <c r="AA62773"/>
      <c r="AB62773"/>
      <c r="AC62773"/>
    </row>
    <row r="62774" spans="27:29" x14ac:dyDescent="0.25">
      <c r="AA62774"/>
      <c r="AB62774"/>
      <c r="AC62774"/>
    </row>
    <row r="62775" spans="27:29" x14ac:dyDescent="0.25">
      <c r="AA62775"/>
      <c r="AB62775"/>
      <c r="AC62775"/>
    </row>
    <row r="62776" spans="27:29" x14ac:dyDescent="0.25">
      <c r="AA62776"/>
      <c r="AB62776"/>
      <c r="AC62776"/>
    </row>
    <row r="62777" spans="27:29" x14ac:dyDescent="0.25">
      <c r="AA62777"/>
      <c r="AB62777"/>
      <c r="AC62777"/>
    </row>
    <row r="62778" spans="27:29" x14ac:dyDescent="0.25">
      <c r="AA62778"/>
      <c r="AB62778"/>
      <c r="AC62778"/>
    </row>
    <row r="62779" spans="27:29" x14ac:dyDescent="0.25">
      <c r="AA62779"/>
      <c r="AB62779"/>
      <c r="AC62779"/>
    </row>
    <row r="62780" spans="27:29" x14ac:dyDescent="0.25">
      <c r="AA62780"/>
      <c r="AB62780"/>
      <c r="AC62780"/>
    </row>
    <row r="62781" spans="27:29" x14ac:dyDescent="0.25">
      <c r="AA62781"/>
      <c r="AB62781"/>
      <c r="AC62781"/>
    </row>
    <row r="62782" spans="27:29" x14ac:dyDescent="0.25">
      <c r="AA62782"/>
      <c r="AB62782"/>
      <c r="AC62782"/>
    </row>
    <row r="62783" spans="27:29" x14ac:dyDescent="0.25">
      <c r="AA62783"/>
      <c r="AB62783"/>
      <c r="AC62783"/>
    </row>
    <row r="62784" spans="27:29" x14ac:dyDescent="0.25">
      <c r="AA62784"/>
      <c r="AB62784"/>
      <c r="AC62784"/>
    </row>
    <row r="62785" spans="27:29" x14ac:dyDescent="0.25">
      <c r="AA62785"/>
      <c r="AB62785"/>
      <c r="AC62785"/>
    </row>
    <row r="62786" spans="27:29" x14ac:dyDescent="0.25">
      <c r="AA62786"/>
      <c r="AB62786"/>
      <c r="AC62786"/>
    </row>
    <row r="62787" spans="27:29" x14ac:dyDescent="0.25">
      <c r="AA62787"/>
      <c r="AB62787"/>
      <c r="AC62787"/>
    </row>
    <row r="62788" spans="27:29" x14ac:dyDescent="0.25">
      <c r="AA62788"/>
      <c r="AB62788"/>
      <c r="AC62788"/>
    </row>
    <row r="62789" spans="27:29" x14ac:dyDescent="0.25">
      <c r="AA62789"/>
      <c r="AB62789"/>
      <c r="AC62789"/>
    </row>
    <row r="62790" spans="27:29" x14ac:dyDescent="0.25">
      <c r="AA62790"/>
      <c r="AB62790"/>
      <c r="AC62790"/>
    </row>
    <row r="62791" spans="27:29" x14ac:dyDescent="0.25">
      <c r="AA62791"/>
      <c r="AB62791"/>
      <c r="AC62791"/>
    </row>
    <row r="62792" spans="27:29" x14ac:dyDescent="0.25">
      <c r="AA62792"/>
      <c r="AB62792"/>
      <c r="AC62792"/>
    </row>
    <row r="62793" spans="27:29" x14ac:dyDescent="0.25">
      <c r="AA62793"/>
      <c r="AB62793"/>
      <c r="AC62793"/>
    </row>
    <row r="62794" spans="27:29" x14ac:dyDescent="0.25">
      <c r="AA62794"/>
      <c r="AB62794"/>
      <c r="AC62794"/>
    </row>
    <row r="62795" spans="27:29" x14ac:dyDescent="0.25">
      <c r="AA62795"/>
      <c r="AB62795"/>
      <c r="AC62795"/>
    </row>
    <row r="62796" spans="27:29" x14ac:dyDescent="0.25">
      <c r="AA62796"/>
      <c r="AB62796"/>
      <c r="AC62796"/>
    </row>
    <row r="62797" spans="27:29" x14ac:dyDescent="0.25">
      <c r="AA62797"/>
      <c r="AB62797"/>
      <c r="AC62797"/>
    </row>
    <row r="62798" spans="27:29" x14ac:dyDescent="0.25">
      <c r="AA62798"/>
      <c r="AB62798"/>
      <c r="AC62798"/>
    </row>
    <row r="62799" spans="27:29" x14ac:dyDescent="0.25">
      <c r="AA62799"/>
      <c r="AB62799"/>
      <c r="AC62799"/>
    </row>
    <row r="62800" spans="27:29" x14ac:dyDescent="0.25">
      <c r="AA62800"/>
      <c r="AB62800"/>
      <c r="AC62800"/>
    </row>
    <row r="62801" spans="27:29" x14ac:dyDescent="0.25">
      <c r="AA62801"/>
      <c r="AB62801"/>
      <c r="AC62801"/>
    </row>
    <row r="62802" spans="27:29" x14ac:dyDescent="0.25">
      <c r="AA62802"/>
      <c r="AB62802"/>
      <c r="AC62802"/>
    </row>
    <row r="62803" spans="27:29" x14ac:dyDescent="0.25">
      <c r="AA62803"/>
      <c r="AB62803"/>
      <c r="AC62803"/>
    </row>
    <row r="62804" spans="27:29" x14ac:dyDescent="0.25">
      <c r="AA62804"/>
      <c r="AB62804"/>
      <c r="AC62804"/>
    </row>
    <row r="62805" spans="27:29" x14ac:dyDescent="0.25">
      <c r="AA62805"/>
      <c r="AB62805"/>
      <c r="AC62805"/>
    </row>
    <row r="62806" spans="27:29" x14ac:dyDescent="0.25">
      <c r="AA62806"/>
      <c r="AB62806"/>
      <c r="AC62806"/>
    </row>
    <row r="62807" spans="27:29" x14ac:dyDescent="0.25">
      <c r="AA62807"/>
      <c r="AB62807"/>
      <c r="AC62807"/>
    </row>
    <row r="62808" spans="27:29" x14ac:dyDescent="0.25">
      <c r="AA62808"/>
      <c r="AB62808"/>
      <c r="AC62808"/>
    </row>
    <row r="62809" spans="27:29" x14ac:dyDescent="0.25">
      <c r="AA62809"/>
      <c r="AB62809"/>
      <c r="AC62809"/>
    </row>
    <row r="62810" spans="27:29" x14ac:dyDescent="0.25">
      <c r="AA62810"/>
      <c r="AB62810"/>
      <c r="AC62810"/>
    </row>
    <row r="62811" spans="27:29" x14ac:dyDescent="0.25">
      <c r="AA62811"/>
      <c r="AB62811"/>
      <c r="AC62811"/>
    </row>
    <row r="62812" spans="27:29" x14ac:dyDescent="0.25">
      <c r="AA62812"/>
      <c r="AB62812"/>
      <c r="AC62812"/>
    </row>
    <row r="62813" spans="27:29" x14ac:dyDescent="0.25">
      <c r="AA62813"/>
      <c r="AB62813"/>
      <c r="AC62813"/>
    </row>
    <row r="62814" spans="27:29" x14ac:dyDescent="0.25">
      <c r="AA62814"/>
      <c r="AB62814"/>
      <c r="AC62814"/>
    </row>
    <row r="62815" spans="27:29" x14ac:dyDescent="0.25">
      <c r="AA62815"/>
      <c r="AB62815"/>
      <c r="AC62815"/>
    </row>
    <row r="62816" spans="27:29" x14ac:dyDescent="0.25">
      <c r="AA62816"/>
      <c r="AB62816"/>
      <c r="AC62816"/>
    </row>
    <row r="62817" spans="27:29" x14ac:dyDescent="0.25">
      <c r="AA62817"/>
      <c r="AB62817"/>
      <c r="AC62817"/>
    </row>
    <row r="62818" spans="27:29" x14ac:dyDescent="0.25">
      <c r="AA62818"/>
      <c r="AB62818"/>
      <c r="AC62818"/>
    </row>
    <row r="62819" spans="27:29" x14ac:dyDescent="0.25">
      <c r="AA62819"/>
      <c r="AB62819"/>
      <c r="AC62819"/>
    </row>
    <row r="62820" spans="27:29" x14ac:dyDescent="0.25">
      <c r="AA62820"/>
      <c r="AB62820"/>
      <c r="AC62820"/>
    </row>
    <row r="62821" spans="27:29" x14ac:dyDescent="0.25">
      <c r="AA62821"/>
      <c r="AB62821"/>
      <c r="AC62821"/>
    </row>
    <row r="62822" spans="27:29" x14ac:dyDescent="0.25">
      <c r="AA62822"/>
      <c r="AB62822"/>
      <c r="AC62822"/>
    </row>
    <row r="62823" spans="27:29" x14ac:dyDescent="0.25">
      <c r="AA62823"/>
      <c r="AB62823"/>
      <c r="AC62823"/>
    </row>
    <row r="62824" spans="27:29" x14ac:dyDescent="0.25">
      <c r="AA62824"/>
      <c r="AB62824"/>
      <c r="AC62824"/>
    </row>
    <row r="62825" spans="27:29" x14ac:dyDescent="0.25">
      <c r="AA62825"/>
      <c r="AB62825"/>
      <c r="AC62825"/>
    </row>
    <row r="62826" spans="27:29" x14ac:dyDescent="0.25">
      <c r="AA62826"/>
      <c r="AB62826"/>
      <c r="AC62826"/>
    </row>
    <row r="62827" spans="27:29" x14ac:dyDescent="0.25">
      <c r="AA62827"/>
      <c r="AB62827"/>
      <c r="AC62827"/>
    </row>
    <row r="62828" spans="27:29" x14ac:dyDescent="0.25">
      <c r="AA62828"/>
      <c r="AB62828"/>
      <c r="AC62828"/>
    </row>
    <row r="62829" spans="27:29" x14ac:dyDescent="0.25">
      <c r="AA62829"/>
      <c r="AB62829"/>
      <c r="AC62829"/>
    </row>
    <row r="62830" spans="27:29" x14ac:dyDescent="0.25">
      <c r="AA62830"/>
      <c r="AB62830"/>
      <c r="AC62830"/>
    </row>
    <row r="62831" spans="27:29" x14ac:dyDescent="0.25">
      <c r="AA62831"/>
      <c r="AB62831"/>
      <c r="AC62831"/>
    </row>
    <row r="62832" spans="27:29" x14ac:dyDescent="0.25">
      <c r="AA62832"/>
      <c r="AB62832"/>
      <c r="AC62832"/>
    </row>
    <row r="62833" spans="27:29" x14ac:dyDescent="0.25">
      <c r="AA62833"/>
      <c r="AB62833"/>
      <c r="AC62833"/>
    </row>
    <row r="62834" spans="27:29" x14ac:dyDescent="0.25">
      <c r="AA62834"/>
      <c r="AB62834"/>
      <c r="AC62834"/>
    </row>
    <row r="62835" spans="27:29" x14ac:dyDescent="0.25">
      <c r="AA62835"/>
      <c r="AB62835"/>
      <c r="AC62835"/>
    </row>
    <row r="62836" spans="27:29" x14ac:dyDescent="0.25">
      <c r="AA62836"/>
      <c r="AB62836"/>
      <c r="AC62836"/>
    </row>
    <row r="62837" spans="27:29" x14ac:dyDescent="0.25">
      <c r="AA62837"/>
      <c r="AB62837"/>
      <c r="AC62837"/>
    </row>
    <row r="62838" spans="27:29" x14ac:dyDescent="0.25">
      <c r="AA62838"/>
      <c r="AB62838"/>
      <c r="AC62838"/>
    </row>
    <row r="62839" spans="27:29" x14ac:dyDescent="0.25">
      <c r="AA62839"/>
      <c r="AB62839"/>
      <c r="AC62839"/>
    </row>
    <row r="62840" spans="27:29" x14ac:dyDescent="0.25">
      <c r="AA62840"/>
      <c r="AB62840"/>
      <c r="AC62840"/>
    </row>
    <row r="62841" spans="27:29" x14ac:dyDescent="0.25">
      <c r="AA62841"/>
      <c r="AB62841"/>
      <c r="AC62841"/>
    </row>
    <row r="62842" spans="27:29" x14ac:dyDescent="0.25">
      <c r="AA62842"/>
      <c r="AB62842"/>
      <c r="AC62842"/>
    </row>
    <row r="62843" spans="27:29" x14ac:dyDescent="0.25">
      <c r="AA62843"/>
      <c r="AB62843"/>
      <c r="AC62843"/>
    </row>
    <row r="62844" spans="27:29" x14ac:dyDescent="0.25">
      <c r="AA62844"/>
      <c r="AB62844"/>
      <c r="AC62844"/>
    </row>
    <row r="62845" spans="27:29" x14ac:dyDescent="0.25">
      <c r="AA62845"/>
      <c r="AB62845"/>
      <c r="AC62845"/>
    </row>
    <row r="62846" spans="27:29" x14ac:dyDescent="0.25">
      <c r="AA62846"/>
      <c r="AB62846"/>
      <c r="AC62846"/>
    </row>
    <row r="62847" spans="27:29" x14ac:dyDescent="0.25">
      <c r="AA62847"/>
      <c r="AB62847"/>
      <c r="AC62847"/>
    </row>
    <row r="62848" spans="27:29" x14ac:dyDescent="0.25">
      <c r="AA62848"/>
      <c r="AB62848"/>
      <c r="AC62848"/>
    </row>
    <row r="62849" spans="27:29" x14ac:dyDescent="0.25">
      <c r="AA62849"/>
      <c r="AB62849"/>
      <c r="AC62849"/>
    </row>
    <row r="62850" spans="27:29" x14ac:dyDescent="0.25">
      <c r="AA62850"/>
      <c r="AB62850"/>
      <c r="AC62850"/>
    </row>
    <row r="62851" spans="27:29" x14ac:dyDescent="0.25">
      <c r="AA62851"/>
      <c r="AB62851"/>
      <c r="AC62851"/>
    </row>
    <row r="62852" spans="27:29" x14ac:dyDescent="0.25">
      <c r="AA62852"/>
      <c r="AB62852"/>
      <c r="AC62852"/>
    </row>
    <row r="62853" spans="27:29" x14ac:dyDescent="0.25">
      <c r="AA62853"/>
      <c r="AB62853"/>
      <c r="AC62853"/>
    </row>
    <row r="62854" spans="27:29" x14ac:dyDescent="0.25">
      <c r="AA62854"/>
      <c r="AB62854"/>
      <c r="AC62854"/>
    </row>
    <row r="62855" spans="27:29" x14ac:dyDescent="0.25">
      <c r="AA62855"/>
      <c r="AB62855"/>
      <c r="AC62855"/>
    </row>
    <row r="62856" spans="27:29" x14ac:dyDescent="0.25">
      <c r="AA62856"/>
      <c r="AB62856"/>
      <c r="AC62856"/>
    </row>
    <row r="62857" spans="27:29" x14ac:dyDescent="0.25">
      <c r="AA62857"/>
      <c r="AB62857"/>
      <c r="AC62857"/>
    </row>
    <row r="62858" spans="27:29" x14ac:dyDescent="0.25">
      <c r="AA62858"/>
      <c r="AB62858"/>
      <c r="AC62858"/>
    </row>
    <row r="62859" spans="27:29" x14ac:dyDescent="0.25">
      <c r="AA62859"/>
      <c r="AB62859"/>
      <c r="AC62859"/>
    </row>
    <row r="62860" spans="27:29" x14ac:dyDescent="0.25">
      <c r="AA62860"/>
      <c r="AB62860"/>
      <c r="AC62860"/>
    </row>
    <row r="62861" spans="27:29" x14ac:dyDescent="0.25">
      <c r="AA62861"/>
      <c r="AB62861"/>
      <c r="AC62861"/>
    </row>
    <row r="62862" spans="27:29" x14ac:dyDescent="0.25">
      <c r="AA62862"/>
      <c r="AB62862"/>
      <c r="AC62862"/>
    </row>
    <row r="62863" spans="27:29" x14ac:dyDescent="0.25">
      <c r="AA62863"/>
      <c r="AB62863"/>
      <c r="AC62863"/>
    </row>
    <row r="62864" spans="27:29" x14ac:dyDescent="0.25">
      <c r="AA62864"/>
      <c r="AB62864"/>
      <c r="AC62864"/>
    </row>
    <row r="62865" spans="27:29" x14ac:dyDescent="0.25">
      <c r="AA62865"/>
      <c r="AB62865"/>
      <c r="AC62865"/>
    </row>
    <row r="62866" spans="27:29" x14ac:dyDescent="0.25">
      <c r="AA62866"/>
      <c r="AB62866"/>
      <c r="AC62866"/>
    </row>
    <row r="62867" spans="27:29" x14ac:dyDescent="0.25">
      <c r="AA62867"/>
      <c r="AB62867"/>
      <c r="AC62867"/>
    </row>
    <row r="62868" spans="27:29" x14ac:dyDescent="0.25">
      <c r="AA62868"/>
      <c r="AB62868"/>
      <c r="AC62868"/>
    </row>
    <row r="62869" spans="27:29" x14ac:dyDescent="0.25">
      <c r="AA62869"/>
      <c r="AB62869"/>
      <c r="AC62869"/>
    </row>
    <row r="62870" spans="27:29" x14ac:dyDescent="0.25">
      <c r="AA62870"/>
      <c r="AB62870"/>
      <c r="AC62870"/>
    </row>
    <row r="62871" spans="27:29" x14ac:dyDescent="0.25">
      <c r="AA62871"/>
      <c r="AB62871"/>
      <c r="AC62871"/>
    </row>
    <row r="62872" spans="27:29" x14ac:dyDescent="0.25">
      <c r="AA62872"/>
      <c r="AB62872"/>
      <c r="AC62872"/>
    </row>
    <row r="62873" spans="27:29" x14ac:dyDescent="0.25">
      <c r="AA62873"/>
      <c r="AB62873"/>
      <c r="AC62873"/>
    </row>
    <row r="62874" spans="27:29" x14ac:dyDescent="0.25">
      <c r="AA62874"/>
      <c r="AB62874"/>
      <c r="AC62874"/>
    </row>
    <row r="62875" spans="27:29" x14ac:dyDescent="0.25">
      <c r="AA62875"/>
      <c r="AB62875"/>
      <c r="AC62875"/>
    </row>
    <row r="62876" spans="27:29" x14ac:dyDescent="0.25">
      <c r="AA62876"/>
      <c r="AB62876"/>
      <c r="AC62876"/>
    </row>
    <row r="62877" spans="27:29" x14ac:dyDescent="0.25">
      <c r="AA62877"/>
      <c r="AB62877"/>
      <c r="AC62877"/>
    </row>
    <row r="62878" spans="27:29" x14ac:dyDescent="0.25">
      <c r="AA62878"/>
      <c r="AB62878"/>
      <c r="AC62878"/>
    </row>
    <row r="62879" spans="27:29" x14ac:dyDescent="0.25">
      <c r="AA62879"/>
      <c r="AB62879"/>
      <c r="AC62879"/>
    </row>
    <row r="62880" spans="27:29" x14ac:dyDescent="0.25">
      <c r="AA62880"/>
      <c r="AB62880"/>
      <c r="AC62880"/>
    </row>
    <row r="62881" spans="27:29" x14ac:dyDescent="0.25">
      <c r="AA62881"/>
      <c r="AB62881"/>
      <c r="AC62881"/>
    </row>
    <row r="62882" spans="27:29" x14ac:dyDescent="0.25">
      <c r="AA62882"/>
      <c r="AB62882"/>
      <c r="AC62882"/>
    </row>
    <row r="62883" spans="27:29" x14ac:dyDescent="0.25">
      <c r="AA62883"/>
      <c r="AB62883"/>
      <c r="AC62883"/>
    </row>
    <row r="62884" spans="27:29" x14ac:dyDescent="0.25">
      <c r="AA62884"/>
      <c r="AB62884"/>
      <c r="AC62884"/>
    </row>
    <row r="62885" spans="27:29" x14ac:dyDescent="0.25">
      <c r="AA62885"/>
      <c r="AB62885"/>
      <c r="AC62885"/>
    </row>
    <row r="62886" spans="27:29" x14ac:dyDescent="0.25">
      <c r="AA62886"/>
      <c r="AB62886"/>
      <c r="AC62886"/>
    </row>
    <row r="62887" spans="27:29" x14ac:dyDescent="0.25">
      <c r="AA62887"/>
      <c r="AB62887"/>
      <c r="AC62887"/>
    </row>
    <row r="62888" spans="27:29" x14ac:dyDescent="0.25">
      <c r="AA62888"/>
      <c r="AB62888"/>
      <c r="AC62888"/>
    </row>
    <row r="62889" spans="27:29" x14ac:dyDescent="0.25">
      <c r="AA62889"/>
      <c r="AB62889"/>
      <c r="AC62889"/>
    </row>
    <row r="62890" spans="27:29" x14ac:dyDescent="0.25">
      <c r="AA62890"/>
      <c r="AB62890"/>
      <c r="AC62890"/>
    </row>
    <row r="62891" spans="27:29" x14ac:dyDescent="0.25">
      <c r="AA62891"/>
      <c r="AB62891"/>
      <c r="AC62891"/>
    </row>
    <row r="62892" spans="27:29" x14ac:dyDescent="0.25">
      <c r="AA62892"/>
      <c r="AB62892"/>
      <c r="AC62892"/>
    </row>
    <row r="62893" spans="27:29" x14ac:dyDescent="0.25">
      <c r="AA62893"/>
      <c r="AB62893"/>
      <c r="AC62893"/>
    </row>
    <row r="62894" spans="27:29" x14ac:dyDescent="0.25">
      <c r="AA62894"/>
      <c r="AB62894"/>
      <c r="AC62894"/>
    </row>
    <row r="62895" spans="27:29" x14ac:dyDescent="0.25">
      <c r="AA62895"/>
      <c r="AB62895"/>
      <c r="AC62895"/>
    </row>
    <row r="62896" spans="27:29" x14ac:dyDescent="0.25">
      <c r="AA62896"/>
      <c r="AB62896"/>
      <c r="AC62896"/>
    </row>
    <row r="62897" spans="27:29" x14ac:dyDescent="0.25">
      <c r="AA62897"/>
      <c r="AB62897"/>
      <c r="AC62897"/>
    </row>
    <row r="62898" spans="27:29" x14ac:dyDescent="0.25">
      <c r="AA62898"/>
      <c r="AB62898"/>
      <c r="AC62898"/>
    </row>
    <row r="62899" spans="27:29" x14ac:dyDescent="0.25">
      <c r="AA62899"/>
      <c r="AB62899"/>
      <c r="AC62899"/>
    </row>
    <row r="62900" spans="27:29" x14ac:dyDescent="0.25">
      <c r="AA62900"/>
      <c r="AB62900"/>
      <c r="AC62900"/>
    </row>
    <row r="62901" spans="27:29" x14ac:dyDescent="0.25">
      <c r="AA62901"/>
      <c r="AB62901"/>
      <c r="AC62901"/>
    </row>
    <row r="62902" spans="27:29" x14ac:dyDescent="0.25">
      <c r="AA62902"/>
      <c r="AB62902"/>
      <c r="AC62902"/>
    </row>
    <row r="62903" spans="27:29" x14ac:dyDescent="0.25">
      <c r="AA62903"/>
      <c r="AB62903"/>
      <c r="AC62903"/>
    </row>
    <row r="62904" spans="27:29" x14ac:dyDescent="0.25">
      <c r="AA62904"/>
      <c r="AB62904"/>
      <c r="AC62904"/>
    </row>
    <row r="62905" spans="27:29" x14ac:dyDescent="0.25">
      <c r="AA62905"/>
      <c r="AB62905"/>
      <c r="AC62905"/>
    </row>
    <row r="62906" spans="27:29" x14ac:dyDescent="0.25">
      <c r="AA62906"/>
      <c r="AB62906"/>
      <c r="AC62906"/>
    </row>
    <row r="62907" spans="27:29" x14ac:dyDescent="0.25">
      <c r="AA62907"/>
      <c r="AB62907"/>
      <c r="AC62907"/>
    </row>
    <row r="62908" spans="27:29" x14ac:dyDescent="0.25">
      <c r="AA62908"/>
      <c r="AB62908"/>
      <c r="AC62908"/>
    </row>
    <row r="62909" spans="27:29" x14ac:dyDescent="0.25">
      <c r="AA62909"/>
      <c r="AB62909"/>
      <c r="AC62909"/>
    </row>
    <row r="62910" spans="27:29" x14ac:dyDescent="0.25">
      <c r="AA62910"/>
      <c r="AB62910"/>
      <c r="AC62910"/>
    </row>
    <row r="62911" spans="27:29" x14ac:dyDescent="0.25">
      <c r="AA62911"/>
      <c r="AB62911"/>
      <c r="AC62911"/>
    </row>
    <row r="62912" spans="27:29" x14ac:dyDescent="0.25">
      <c r="AA62912"/>
      <c r="AB62912"/>
      <c r="AC62912"/>
    </row>
    <row r="62913" spans="27:29" x14ac:dyDescent="0.25">
      <c r="AA62913"/>
      <c r="AB62913"/>
      <c r="AC62913"/>
    </row>
    <row r="62914" spans="27:29" x14ac:dyDescent="0.25">
      <c r="AA62914"/>
      <c r="AB62914"/>
      <c r="AC62914"/>
    </row>
    <row r="62915" spans="27:29" x14ac:dyDescent="0.25">
      <c r="AA62915"/>
      <c r="AB62915"/>
      <c r="AC62915"/>
    </row>
    <row r="62916" spans="27:29" x14ac:dyDescent="0.25">
      <c r="AA62916"/>
      <c r="AB62916"/>
      <c r="AC62916"/>
    </row>
    <row r="62917" spans="27:29" x14ac:dyDescent="0.25">
      <c r="AA62917"/>
      <c r="AB62917"/>
      <c r="AC62917"/>
    </row>
    <row r="62918" spans="27:29" x14ac:dyDescent="0.25">
      <c r="AA62918"/>
      <c r="AB62918"/>
      <c r="AC62918"/>
    </row>
    <row r="62919" spans="27:29" x14ac:dyDescent="0.25">
      <c r="AA62919"/>
      <c r="AB62919"/>
      <c r="AC62919"/>
    </row>
    <row r="62920" spans="27:29" x14ac:dyDescent="0.25">
      <c r="AA62920"/>
      <c r="AB62920"/>
      <c r="AC62920"/>
    </row>
    <row r="62921" spans="27:29" x14ac:dyDescent="0.25">
      <c r="AA62921"/>
      <c r="AB62921"/>
      <c r="AC62921"/>
    </row>
    <row r="62922" spans="27:29" x14ac:dyDescent="0.25">
      <c r="AA62922"/>
      <c r="AB62922"/>
      <c r="AC62922"/>
    </row>
    <row r="62923" spans="27:29" x14ac:dyDescent="0.25">
      <c r="AA62923"/>
      <c r="AB62923"/>
      <c r="AC62923"/>
    </row>
    <row r="62924" spans="27:29" x14ac:dyDescent="0.25">
      <c r="AA62924"/>
      <c r="AB62924"/>
      <c r="AC62924"/>
    </row>
    <row r="62925" spans="27:29" x14ac:dyDescent="0.25">
      <c r="AA62925"/>
      <c r="AB62925"/>
      <c r="AC62925"/>
    </row>
    <row r="62926" spans="27:29" x14ac:dyDescent="0.25">
      <c r="AA62926"/>
      <c r="AB62926"/>
      <c r="AC62926"/>
    </row>
    <row r="62927" spans="27:29" x14ac:dyDescent="0.25">
      <c r="AA62927"/>
      <c r="AB62927"/>
      <c r="AC62927"/>
    </row>
    <row r="62928" spans="27:29" x14ac:dyDescent="0.25">
      <c r="AA62928"/>
      <c r="AB62928"/>
      <c r="AC62928"/>
    </row>
    <row r="62929" spans="27:29" x14ac:dyDescent="0.25">
      <c r="AA62929"/>
      <c r="AB62929"/>
      <c r="AC62929"/>
    </row>
    <row r="62930" spans="27:29" x14ac:dyDescent="0.25">
      <c r="AA62930"/>
      <c r="AB62930"/>
      <c r="AC62930"/>
    </row>
    <row r="62931" spans="27:29" x14ac:dyDescent="0.25">
      <c r="AA62931"/>
      <c r="AB62931"/>
      <c r="AC62931"/>
    </row>
    <row r="62932" spans="27:29" x14ac:dyDescent="0.25">
      <c r="AA62932"/>
      <c r="AB62932"/>
      <c r="AC62932"/>
    </row>
    <row r="62933" spans="27:29" x14ac:dyDescent="0.25">
      <c r="AA62933"/>
      <c r="AB62933"/>
      <c r="AC62933"/>
    </row>
    <row r="62934" spans="27:29" x14ac:dyDescent="0.25">
      <c r="AA62934"/>
      <c r="AB62934"/>
      <c r="AC62934"/>
    </row>
    <row r="62935" spans="27:29" x14ac:dyDescent="0.25">
      <c r="AA62935"/>
      <c r="AB62935"/>
      <c r="AC62935"/>
    </row>
    <row r="62936" spans="27:29" x14ac:dyDescent="0.25">
      <c r="AA62936"/>
      <c r="AB62936"/>
      <c r="AC62936"/>
    </row>
    <row r="62937" spans="27:29" x14ac:dyDescent="0.25">
      <c r="AA62937"/>
      <c r="AB62937"/>
      <c r="AC62937"/>
    </row>
    <row r="62938" spans="27:29" x14ac:dyDescent="0.25">
      <c r="AA62938"/>
      <c r="AB62938"/>
      <c r="AC62938"/>
    </row>
    <row r="62939" spans="27:29" x14ac:dyDescent="0.25">
      <c r="AA62939"/>
      <c r="AB62939"/>
      <c r="AC62939"/>
    </row>
    <row r="62940" spans="27:29" x14ac:dyDescent="0.25">
      <c r="AA62940"/>
      <c r="AB62940"/>
      <c r="AC62940"/>
    </row>
    <row r="62941" spans="27:29" x14ac:dyDescent="0.25">
      <c r="AA62941"/>
      <c r="AB62941"/>
      <c r="AC62941"/>
    </row>
    <row r="62942" spans="27:29" x14ac:dyDescent="0.25">
      <c r="AA62942"/>
      <c r="AB62942"/>
      <c r="AC62942"/>
    </row>
    <row r="62943" spans="27:29" x14ac:dyDescent="0.25">
      <c r="AA62943"/>
      <c r="AB62943"/>
      <c r="AC62943"/>
    </row>
    <row r="62944" spans="27:29" x14ac:dyDescent="0.25">
      <c r="AA62944"/>
      <c r="AB62944"/>
      <c r="AC62944"/>
    </row>
    <row r="62945" spans="27:29" x14ac:dyDescent="0.25">
      <c r="AA62945"/>
      <c r="AB62945"/>
      <c r="AC62945"/>
    </row>
    <row r="62946" spans="27:29" x14ac:dyDescent="0.25">
      <c r="AA62946"/>
      <c r="AB62946"/>
      <c r="AC62946"/>
    </row>
    <row r="62947" spans="27:29" x14ac:dyDescent="0.25">
      <c r="AA62947"/>
      <c r="AB62947"/>
      <c r="AC62947"/>
    </row>
    <row r="62948" spans="27:29" x14ac:dyDescent="0.25">
      <c r="AA62948"/>
      <c r="AB62948"/>
      <c r="AC62948"/>
    </row>
    <row r="62949" spans="27:29" x14ac:dyDescent="0.25">
      <c r="AA62949"/>
      <c r="AB62949"/>
      <c r="AC62949"/>
    </row>
    <row r="62950" spans="27:29" x14ac:dyDescent="0.25">
      <c r="AA62950"/>
      <c r="AB62950"/>
      <c r="AC62950"/>
    </row>
    <row r="62951" spans="27:29" x14ac:dyDescent="0.25">
      <c r="AA62951"/>
      <c r="AB62951"/>
      <c r="AC62951"/>
    </row>
    <row r="62952" spans="27:29" x14ac:dyDescent="0.25">
      <c r="AA62952"/>
      <c r="AB62952"/>
      <c r="AC62952"/>
    </row>
    <row r="62953" spans="27:29" x14ac:dyDescent="0.25">
      <c r="AA62953"/>
      <c r="AB62953"/>
      <c r="AC62953"/>
    </row>
    <row r="62954" spans="27:29" x14ac:dyDescent="0.25">
      <c r="AA62954"/>
      <c r="AB62954"/>
      <c r="AC62954"/>
    </row>
    <row r="62955" spans="27:29" x14ac:dyDescent="0.25">
      <c r="AA62955"/>
      <c r="AB62955"/>
      <c r="AC62955"/>
    </row>
    <row r="62956" spans="27:29" x14ac:dyDescent="0.25">
      <c r="AA62956"/>
      <c r="AB62956"/>
      <c r="AC62956"/>
    </row>
    <row r="62957" spans="27:29" x14ac:dyDescent="0.25">
      <c r="AA62957"/>
      <c r="AB62957"/>
      <c r="AC62957"/>
    </row>
    <row r="62958" spans="27:29" x14ac:dyDescent="0.25">
      <c r="AA62958"/>
      <c r="AB62958"/>
      <c r="AC62958"/>
    </row>
    <row r="62959" spans="27:29" x14ac:dyDescent="0.25">
      <c r="AA62959"/>
      <c r="AB62959"/>
      <c r="AC62959"/>
    </row>
    <row r="62960" spans="27:29" x14ac:dyDescent="0.25">
      <c r="AA62960"/>
      <c r="AB62960"/>
      <c r="AC62960"/>
    </row>
    <row r="62961" spans="27:29" x14ac:dyDescent="0.25">
      <c r="AA62961"/>
      <c r="AB62961"/>
      <c r="AC62961"/>
    </row>
    <row r="62962" spans="27:29" x14ac:dyDescent="0.25">
      <c r="AA62962"/>
      <c r="AB62962"/>
      <c r="AC62962"/>
    </row>
    <row r="62963" spans="27:29" x14ac:dyDescent="0.25">
      <c r="AA62963"/>
      <c r="AB62963"/>
      <c r="AC62963"/>
    </row>
    <row r="62964" spans="27:29" x14ac:dyDescent="0.25">
      <c r="AA62964"/>
      <c r="AB62964"/>
      <c r="AC62964"/>
    </row>
    <row r="62965" spans="27:29" x14ac:dyDescent="0.25">
      <c r="AA62965"/>
      <c r="AB62965"/>
      <c r="AC62965"/>
    </row>
    <row r="62966" spans="27:29" x14ac:dyDescent="0.25">
      <c r="AA62966"/>
      <c r="AB62966"/>
      <c r="AC62966"/>
    </row>
    <row r="62967" spans="27:29" x14ac:dyDescent="0.25">
      <c r="AA62967"/>
      <c r="AB62967"/>
      <c r="AC62967"/>
    </row>
    <row r="62968" spans="27:29" x14ac:dyDescent="0.25">
      <c r="AA62968"/>
      <c r="AB62968"/>
      <c r="AC62968"/>
    </row>
    <row r="62969" spans="27:29" x14ac:dyDescent="0.25">
      <c r="AA62969"/>
      <c r="AB62969"/>
      <c r="AC62969"/>
    </row>
    <row r="62970" spans="27:29" x14ac:dyDescent="0.25">
      <c r="AA62970"/>
      <c r="AB62970"/>
      <c r="AC62970"/>
    </row>
    <row r="62971" spans="27:29" x14ac:dyDescent="0.25">
      <c r="AA62971"/>
      <c r="AB62971"/>
      <c r="AC62971"/>
    </row>
    <row r="62972" spans="27:29" x14ac:dyDescent="0.25">
      <c r="AA62972"/>
      <c r="AB62972"/>
      <c r="AC62972"/>
    </row>
    <row r="62973" spans="27:29" x14ac:dyDescent="0.25">
      <c r="AA62973"/>
      <c r="AB62973"/>
      <c r="AC62973"/>
    </row>
    <row r="62974" spans="27:29" x14ac:dyDescent="0.25">
      <c r="AA62974"/>
      <c r="AB62974"/>
      <c r="AC62974"/>
    </row>
    <row r="62975" spans="27:29" x14ac:dyDescent="0.25">
      <c r="AA62975"/>
      <c r="AB62975"/>
      <c r="AC62975"/>
    </row>
    <row r="62976" spans="27:29" x14ac:dyDescent="0.25">
      <c r="AA62976"/>
      <c r="AB62976"/>
      <c r="AC62976"/>
    </row>
    <row r="62977" spans="27:29" x14ac:dyDescent="0.25">
      <c r="AA62977"/>
      <c r="AB62977"/>
      <c r="AC62977"/>
    </row>
    <row r="62978" spans="27:29" x14ac:dyDescent="0.25">
      <c r="AA62978"/>
      <c r="AB62978"/>
      <c r="AC62978"/>
    </row>
    <row r="62979" spans="27:29" x14ac:dyDescent="0.25">
      <c r="AA62979"/>
      <c r="AB62979"/>
      <c r="AC62979"/>
    </row>
    <row r="62980" spans="27:29" x14ac:dyDescent="0.25">
      <c r="AA62980"/>
      <c r="AB62980"/>
      <c r="AC62980"/>
    </row>
    <row r="62981" spans="27:29" x14ac:dyDescent="0.25">
      <c r="AA62981"/>
      <c r="AB62981"/>
      <c r="AC62981"/>
    </row>
    <row r="62982" spans="27:29" x14ac:dyDescent="0.25">
      <c r="AA62982"/>
      <c r="AB62982"/>
      <c r="AC62982"/>
    </row>
    <row r="62983" spans="27:29" x14ac:dyDescent="0.25">
      <c r="AA62983"/>
      <c r="AB62983"/>
      <c r="AC62983"/>
    </row>
    <row r="62984" spans="27:29" x14ac:dyDescent="0.25">
      <c r="AA62984"/>
      <c r="AB62984"/>
      <c r="AC62984"/>
    </row>
    <row r="62985" spans="27:29" x14ac:dyDescent="0.25">
      <c r="AA62985"/>
      <c r="AB62985"/>
      <c r="AC62985"/>
    </row>
    <row r="62986" spans="27:29" x14ac:dyDescent="0.25">
      <c r="AA62986"/>
      <c r="AB62986"/>
      <c r="AC62986"/>
    </row>
    <row r="62987" spans="27:29" x14ac:dyDescent="0.25">
      <c r="AA62987"/>
      <c r="AB62987"/>
      <c r="AC62987"/>
    </row>
    <row r="62988" spans="27:29" x14ac:dyDescent="0.25">
      <c r="AA62988"/>
      <c r="AB62988"/>
      <c r="AC62988"/>
    </row>
    <row r="62989" spans="27:29" x14ac:dyDescent="0.25">
      <c r="AA62989"/>
      <c r="AB62989"/>
      <c r="AC62989"/>
    </row>
    <row r="62990" spans="27:29" x14ac:dyDescent="0.25">
      <c r="AA62990"/>
      <c r="AB62990"/>
      <c r="AC62990"/>
    </row>
    <row r="62991" spans="27:29" x14ac:dyDescent="0.25">
      <c r="AA62991"/>
      <c r="AB62991"/>
      <c r="AC62991"/>
    </row>
    <row r="62992" spans="27:29" x14ac:dyDescent="0.25">
      <c r="AA62992"/>
      <c r="AB62992"/>
      <c r="AC62992"/>
    </row>
    <row r="62993" spans="27:29" x14ac:dyDescent="0.25">
      <c r="AA62993"/>
      <c r="AB62993"/>
      <c r="AC62993"/>
    </row>
    <row r="62994" spans="27:29" x14ac:dyDescent="0.25">
      <c r="AA62994"/>
      <c r="AB62994"/>
      <c r="AC62994"/>
    </row>
    <row r="62995" spans="27:29" x14ac:dyDescent="0.25">
      <c r="AA62995"/>
      <c r="AB62995"/>
      <c r="AC62995"/>
    </row>
    <row r="62996" spans="27:29" x14ac:dyDescent="0.25">
      <c r="AA62996"/>
      <c r="AB62996"/>
      <c r="AC62996"/>
    </row>
    <row r="62997" spans="27:29" x14ac:dyDescent="0.25">
      <c r="AA62997"/>
      <c r="AB62997"/>
      <c r="AC62997"/>
    </row>
    <row r="62998" spans="27:29" x14ac:dyDescent="0.25">
      <c r="AA62998"/>
      <c r="AB62998"/>
      <c r="AC62998"/>
    </row>
    <row r="62999" spans="27:29" x14ac:dyDescent="0.25">
      <c r="AA62999"/>
      <c r="AB62999"/>
      <c r="AC62999"/>
    </row>
    <row r="63000" spans="27:29" x14ac:dyDescent="0.25">
      <c r="AA63000"/>
      <c r="AB63000"/>
      <c r="AC63000"/>
    </row>
    <row r="63001" spans="27:29" x14ac:dyDescent="0.25">
      <c r="AA63001"/>
      <c r="AB63001"/>
      <c r="AC63001"/>
    </row>
    <row r="63002" spans="27:29" x14ac:dyDescent="0.25">
      <c r="AA63002"/>
      <c r="AB63002"/>
      <c r="AC63002"/>
    </row>
    <row r="63003" spans="27:29" x14ac:dyDescent="0.25">
      <c r="AA63003"/>
      <c r="AB63003"/>
      <c r="AC63003"/>
    </row>
    <row r="63004" spans="27:29" x14ac:dyDescent="0.25">
      <c r="AA63004"/>
      <c r="AB63004"/>
      <c r="AC63004"/>
    </row>
    <row r="63005" spans="27:29" x14ac:dyDescent="0.25">
      <c r="AA63005"/>
      <c r="AB63005"/>
      <c r="AC63005"/>
    </row>
    <row r="63006" spans="27:29" x14ac:dyDescent="0.25">
      <c r="AA63006"/>
      <c r="AB63006"/>
      <c r="AC63006"/>
    </row>
    <row r="63007" spans="27:29" x14ac:dyDescent="0.25">
      <c r="AA63007"/>
      <c r="AB63007"/>
      <c r="AC63007"/>
    </row>
    <row r="63008" spans="27:29" x14ac:dyDescent="0.25">
      <c r="AA63008"/>
      <c r="AB63008"/>
      <c r="AC63008"/>
    </row>
    <row r="63009" spans="27:29" x14ac:dyDescent="0.25">
      <c r="AA63009"/>
      <c r="AB63009"/>
      <c r="AC63009"/>
    </row>
    <row r="63010" spans="27:29" x14ac:dyDescent="0.25">
      <c r="AA63010"/>
      <c r="AB63010"/>
      <c r="AC63010"/>
    </row>
    <row r="63011" spans="27:29" x14ac:dyDescent="0.25">
      <c r="AA63011"/>
      <c r="AB63011"/>
      <c r="AC63011"/>
    </row>
    <row r="63012" spans="27:29" x14ac:dyDescent="0.25">
      <c r="AA63012"/>
      <c r="AB63012"/>
      <c r="AC63012"/>
    </row>
    <row r="63013" spans="27:29" x14ac:dyDescent="0.25">
      <c r="AA63013"/>
      <c r="AB63013"/>
      <c r="AC63013"/>
    </row>
    <row r="63014" spans="27:29" x14ac:dyDescent="0.25">
      <c r="AA63014"/>
      <c r="AB63014"/>
      <c r="AC63014"/>
    </row>
    <row r="63015" spans="27:29" x14ac:dyDescent="0.25">
      <c r="AA63015"/>
      <c r="AB63015"/>
      <c r="AC63015"/>
    </row>
    <row r="63016" spans="27:29" x14ac:dyDescent="0.25">
      <c r="AA63016"/>
      <c r="AB63016"/>
      <c r="AC63016"/>
    </row>
    <row r="63017" spans="27:29" x14ac:dyDescent="0.25">
      <c r="AA63017"/>
      <c r="AB63017"/>
      <c r="AC63017"/>
    </row>
    <row r="63018" spans="27:29" x14ac:dyDescent="0.25">
      <c r="AA63018"/>
      <c r="AB63018"/>
      <c r="AC63018"/>
    </row>
    <row r="63019" spans="27:29" x14ac:dyDescent="0.25">
      <c r="AA63019"/>
      <c r="AB63019"/>
      <c r="AC63019"/>
    </row>
    <row r="63020" spans="27:29" x14ac:dyDescent="0.25">
      <c r="AA63020"/>
      <c r="AB63020"/>
      <c r="AC63020"/>
    </row>
    <row r="63021" spans="27:29" x14ac:dyDescent="0.25">
      <c r="AA63021"/>
      <c r="AB63021"/>
      <c r="AC63021"/>
    </row>
    <row r="63022" spans="27:29" x14ac:dyDescent="0.25">
      <c r="AA63022"/>
      <c r="AB63022"/>
      <c r="AC63022"/>
    </row>
    <row r="63023" spans="27:29" x14ac:dyDescent="0.25">
      <c r="AA63023"/>
      <c r="AB63023"/>
      <c r="AC63023"/>
    </row>
    <row r="63024" spans="27:29" x14ac:dyDescent="0.25">
      <c r="AA63024"/>
      <c r="AB63024"/>
      <c r="AC63024"/>
    </row>
    <row r="63025" spans="27:29" x14ac:dyDescent="0.25">
      <c r="AA63025"/>
      <c r="AB63025"/>
      <c r="AC63025"/>
    </row>
    <row r="63026" spans="27:29" x14ac:dyDescent="0.25">
      <c r="AA63026"/>
      <c r="AB63026"/>
      <c r="AC63026"/>
    </row>
    <row r="63027" spans="27:29" x14ac:dyDescent="0.25">
      <c r="AA63027"/>
      <c r="AB63027"/>
      <c r="AC63027"/>
    </row>
    <row r="63028" spans="27:29" x14ac:dyDescent="0.25">
      <c r="AA63028"/>
      <c r="AB63028"/>
      <c r="AC63028"/>
    </row>
    <row r="63029" spans="27:29" x14ac:dyDescent="0.25">
      <c r="AA63029"/>
      <c r="AB63029"/>
      <c r="AC63029"/>
    </row>
    <row r="63030" spans="27:29" x14ac:dyDescent="0.25">
      <c r="AA63030"/>
      <c r="AB63030"/>
      <c r="AC63030"/>
    </row>
    <row r="63031" spans="27:29" x14ac:dyDescent="0.25">
      <c r="AA63031"/>
      <c r="AB63031"/>
      <c r="AC63031"/>
    </row>
    <row r="63032" spans="27:29" x14ac:dyDescent="0.25">
      <c r="AA63032"/>
      <c r="AB63032"/>
      <c r="AC63032"/>
    </row>
    <row r="63033" spans="27:29" x14ac:dyDescent="0.25">
      <c r="AA63033"/>
      <c r="AB63033"/>
      <c r="AC63033"/>
    </row>
    <row r="63034" spans="27:29" x14ac:dyDescent="0.25">
      <c r="AA63034"/>
      <c r="AB63034"/>
      <c r="AC63034"/>
    </row>
    <row r="63035" spans="27:29" x14ac:dyDescent="0.25">
      <c r="AA63035"/>
      <c r="AB63035"/>
      <c r="AC63035"/>
    </row>
    <row r="63036" spans="27:29" x14ac:dyDescent="0.25">
      <c r="AA63036"/>
      <c r="AB63036"/>
      <c r="AC63036"/>
    </row>
    <row r="63037" spans="27:29" x14ac:dyDescent="0.25">
      <c r="AA63037"/>
      <c r="AB63037"/>
      <c r="AC63037"/>
    </row>
    <row r="63038" spans="27:29" x14ac:dyDescent="0.25">
      <c r="AA63038"/>
      <c r="AB63038"/>
      <c r="AC63038"/>
    </row>
    <row r="63039" spans="27:29" x14ac:dyDescent="0.25">
      <c r="AA63039"/>
      <c r="AB63039"/>
      <c r="AC63039"/>
    </row>
    <row r="63040" spans="27:29" x14ac:dyDescent="0.25">
      <c r="AA63040"/>
      <c r="AB63040"/>
      <c r="AC63040"/>
    </row>
    <row r="63041" spans="27:29" x14ac:dyDescent="0.25">
      <c r="AA63041"/>
      <c r="AB63041"/>
      <c r="AC63041"/>
    </row>
    <row r="63042" spans="27:29" x14ac:dyDescent="0.25">
      <c r="AA63042"/>
      <c r="AB63042"/>
      <c r="AC63042"/>
    </row>
    <row r="63043" spans="27:29" x14ac:dyDescent="0.25">
      <c r="AA63043"/>
      <c r="AB63043"/>
      <c r="AC63043"/>
    </row>
    <row r="63044" spans="27:29" x14ac:dyDescent="0.25">
      <c r="AA63044"/>
      <c r="AB63044"/>
      <c r="AC63044"/>
    </row>
    <row r="63045" spans="27:29" x14ac:dyDescent="0.25">
      <c r="AA63045"/>
      <c r="AB63045"/>
      <c r="AC63045"/>
    </row>
    <row r="63046" spans="27:29" x14ac:dyDescent="0.25">
      <c r="AA63046"/>
      <c r="AB63046"/>
      <c r="AC63046"/>
    </row>
    <row r="63047" spans="27:29" x14ac:dyDescent="0.25">
      <c r="AA63047"/>
      <c r="AB63047"/>
      <c r="AC63047"/>
    </row>
    <row r="63048" spans="27:29" x14ac:dyDescent="0.25">
      <c r="AA63048"/>
      <c r="AB63048"/>
      <c r="AC63048"/>
    </row>
    <row r="63049" spans="27:29" x14ac:dyDescent="0.25">
      <c r="AA63049"/>
      <c r="AB63049"/>
      <c r="AC63049"/>
    </row>
    <row r="63050" spans="27:29" x14ac:dyDescent="0.25">
      <c r="AA63050"/>
      <c r="AB63050"/>
      <c r="AC63050"/>
    </row>
    <row r="63051" spans="27:29" x14ac:dyDescent="0.25">
      <c r="AA63051"/>
      <c r="AB63051"/>
      <c r="AC63051"/>
    </row>
    <row r="63052" spans="27:29" x14ac:dyDescent="0.25">
      <c r="AA63052"/>
      <c r="AB63052"/>
      <c r="AC63052"/>
    </row>
    <row r="63053" spans="27:29" x14ac:dyDescent="0.25">
      <c r="AA63053"/>
      <c r="AB63053"/>
      <c r="AC63053"/>
    </row>
    <row r="63054" spans="27:29" x14ac:dyDescent="0.25">
      <c r="AA63054"/>
      <c r="AB63054"/>
      <c r="AC63054"/>
    </row>
    <row r="63055" spans="27:29" x14ac:dyDescent="0.25">
      <c r="AA63055"/>
      <c r="AB63055"/>
      <c r="AC63055"/>
    </row>
    <row r="63056" spans="27:29" x14ac:dyDescent="0.25">
      <c r="AA63056"/>
      <c r="AB63056"/>
      <c r="AC63056"/>
    </row>
    <row r="63057" spans="27:29" x14ac:dyDescent="0.25">
      <c r="AA63057"/>
      <c r="AB63057"/>
      <c r="AC63057"/>
    </row>
    <row r="63058" spans="27:29" x14ac:dyDescent="0.25">
      <c r="AA63058"/>
      <c r="AB63058"/>
      <c r="AC63058"/>
    </row>
    <row r="63059" spans="27:29" x14ac:dyDescent="0.25">
      <c r="AA63059"/>
      <c r="AB63059"/>
      <c r="AC63059"/>
    </row>
    <row r="63060" spans="27:29" x14ac:dyDescent="0.25">
      <c r="AA63060"/>
      <c r="AB63060"/>
      <c r="AC63060"/>
    </row>
    <row r="63061" spans="27:29" x14ac:dyDescent="0.25">
      <c r="AA63061"/>
      <c r="AB63061"/>
      <c r="AC63061"/>
    </row>
    <row r="63062" spans="27:29" x14ac:dyDescent="0.25">
      <c r="AA63062"/>
      <c r="AB63062"/>
      <c r="AC63062"/>
    </row>
    <row r="63063" spans="27:29" x14ac:dyDescent="0.25">
      <c r="AA63063"/>
      <c r="AB63063"/>
      <c r="AC63063"/>
    </row>
    <row r="63064" spans="27:29" x14ac:dyDescent="0.25">
      <c r="AA63064"/>
      <c r="AB63064"/>
      <c r="AC63064"/>
    </row>
    <row r="63065" spans="27:29" x14ac:dyDescent="0.25">
      <c r="AA63065"/>
      <c r="AB63065"/>
      <c r="AC63065"/>
    </row>
    <row r="63066" spans="27:29" x14ac:dyDescent="0.25">
      <c r="AA63066"/>
      <c r="AB63066"/>
      <c r="AC63066"/>
    </row>
    <row r="63067" spans="27:29" x14ac:dyDescent="0.25">
      <c r="AA63067"/>
      <c r="AB63067"/>
      <c r="AC63067"/>
    </row>
    <row r="63068" spans="27:29" x14ac:dyDescent="0.25">
      <c r="AA63068"/>
      <c r="AB63068"/>
      <c r="AC63068"/>
    </row>
    <row r="63069" spans="27:29" x14ac:dyDescent="0.25">
      <c r="AA63069"/>
      <c r="AB63069"/>
      <c r="AC63069"/>
    </row>
    <row r="63070" spans="27:29" x14ac:dyDescent="0.25">
      <c r="AA63070"/>
      <c r="AB63070"/>
      <c r="AC63070"/>
    </row>
    <row r="63071" spans="27:29" x14ac:dyDescent="0.25">
      <c r="AA63071"/>
      <c r="AB63071"/>
      <c r="AC63071"/>
    </row>
    <row r="63072" spans="27:29" x14ac:dyDescent="0.25">
      <c r="AA63072"/>
      <c r="AB63072"/>
      <c r="AC63072"/>
    </row>
    <row r="63073" spans="27:29" x14ac:dyDescent="0.25">
      <c r="AA63073"/>
      <c r="AB63073"/>
      <c r="AC63073"/>
    </row>
    <row r="63074" spans="27:29" x14ac:dyDescent="0.25">
      <c r="AA63074"/>
      <c r="AB63074"/>
      <c r="AC63074"/>
    </row>
    <row r="63075" spans="27:29" x14ac:dyDescent="0.25">
      <c r="AA63075"/>
      <c r="AB63075"/>
      <c r="AC63075"/>
    </row>
    <row r="63076" spans="27:29" x14ac:dyDescent="0.25">
      <c r="AA63076"/>
      <c r="AB63076"/>
      <c r="AC63076"/>
    </row>
    <row r="63077" spans="27:29" x14ac:dyDescent="0.25">
      <c r="AA63077"/>
      <c r="AB63077"/>
      <c r="AC63077"/>
    </row>
    <row r="63078" spans="27:29" x14ac:dyDescent="0.25">
      <c r="AA63078"/>
      <c r="AB63078"/>
      <c r="AC63078"/>
    </row>
    <row r="63079" spans="27:29" x14ac:dyDescent="0.25">
      <c r="AA63079"/>
      <c r="AB63079"/>
      <c r="AC63079"/>
    </row>
    <row r="63080" spans="27:29" x14ac:dyDescent="0.25">
      <c r="AA63080"/>
      <c r="AB63080"/>
      <c r="AC63080"/>
    </row>
    <row r="63081" spans="27:29" x14ac:dyDescent="0.25">
      <c r="AA63081"/>
      <c r="AB63081"/>
      <c r="AC63081"/>
    </row>
    <row r="63082" spans="27:29" x14ac:dyDescent="0.25">
      <c r="AA63082"/>
      <c r="AB63082"/>
      <c r="AC63082"/>
    </row>
    <row r="63083" spans="27:29" x14ac:dyDescent="0.25">
      <c r="AA63083"/>
      <c r="AB63083"/>
      <c r="AC63083"/>
    </row>
    <row r="63084" spans="27:29" x14ac:dyDescent="0.25">
      <c r="AA63084"/>
      <c r="AB63084"/>
      <c r="AC63084"/>
    </row>
    <row r="63085" spans="27:29" x14ac:dyDescent="0.25">
      <c r="AA63085"/>
      <c r="AB63085"/>
      <c r="AC63085"/>
    </row>
    <row r="63086" spans="27:29" x14ac:dyDescent="0.25">
      <c r="AA63086"/>
      <c r="AB63086"/>
      <c r="AC63086"/>
    </row>
    <row r="63087" spans="27:29" x14ac:dyDescent="0.25">
      <c r="AA63087"/>
      <c r="AB63087"/>
      <c r="AC63087"/>
    </row>
    <row r="63088" spans="27:29" x14ac:dyDescent="0.25">
      <c r="AA63088"/>
      <c r="AB63088"/>
      <c r="AC63088"/>
    </row>
    <row r="63089" spans="27:29" x14ac:dyDescent="0.25">
      <c r="AA63089"/>
      <c r="AB63089"/>
      <c r="AC63089"/>
    </row>
    <row r="63090" spans="27:29" x14ac:dyDescent="0.25">
      <c r="AA63090"/>
      <c r="AB63090"/>
      <c r="AC63090"/>
    </row>
    <row r="63091" spans="27:29" x14ac:dyDescent="0.25">
      <c r="AA63091"/>
      <c r="AB63091"/>
      <c r="AC63091"/>
    </row>
    <row r="63092" spans="27:29" x14ac:dyDescent="0.25">
      <c r="AA63092"/>
      <c r="AB63092"/>
      <c r="AC63092"/>
    </row>
    <row r="63093" spans="27:29" x14ac:dyDescent="0.25">
      <c r="AA63093"/>
      <c r="AB63093"/>
      <c r="AC63093"/>
    </row>
    <row r="63094" spans="27:29" x14ac:dyDescent="0.25">
      <c r="AA63094"/>
      <c r="AB63094"/>
      <c r="AC63094"/>
    </row>
    <row r="63095" spans="27:29" x14ac:dyDescent="0.25">
      <c r="AA63095"/>
      <c r="AB63095"/>
      <c r="AC63095"/>
    </row>
    <row r="63096" spans="27:29" x14ac:dyDescent="0.25">
      <c r="AA63096"/>
      <c r="AB63096"/>
      <c r="AC63096"/>
    </row>
    <row r="63097" spans="27:29" x14ac:dyDescent="0.25">
      <c r="AA63097"/>
      <c r="AB63097"/>
      <c r="AC63097"/>
    </row>
    <row r="63098" spans="27:29" x14ac:dyDescent="0.25">
      <c r="AA63098"/>
      <c r="AB63098"/>
      <c r="AC63098"/>
    </row>
    <row r="63099" spans="27:29" x14ac:dyDescent="0.25">
      <c r="AA63099"/>
      <c r="AB63099"/>
      <c r="AC63099"/>
    </row>
    <row r="63100" spans="27:29" x14ac:dyDescent="0.25">
      <c r="AA63100"/>
      <c r="AB63100"/>
      <c r="AC63100"/>
    </row>
    <row r="63101" spans="27:29" x14ac:dyDescent="0.25">
      <c r="AA63101"/>
      <c r="AB63101"/>
      <c r="AC63101"/>
    </row>
    <row r="63102" spans="27:29" x14ac:dyDescent="0.25">
      <c r="AA63102"/>
      <c r="AB63102"/>
      <c r="AC63102"/>
    </row>
    <row r="63103" spans="27:29" x14ac:dyDescent="0.25">
      <c r="AA63103"/>
      <c r="AB63103"/>
      <c r="AC63103"/>
    </row>
    <row r="63104" spans="27:29" x14ac:dyDescent="0.25">
      <c r="AA63104"/>
      <c r="AB63104"/>
      <c r="AC63104"/>
    </row>
    <row r="63105" spans="27:29" x14ac:dyDescent="0.25">
      <c r="AA63105"/>
      <c r="AB63105"/>
      <c r="AC63105"/>
    </row>
    <row r="63106" spans="27:29" x14ac:dyDescent="0.25">
      <c r="AA63106"/>
      <c r="AB63106"/>
      <c r="AC63106"/>
    </row>
    <row r="63107" spans="27:29" x14ac:dyDescent="0.25">
      <c r="AA63107"/>
      <c r="AB63107"/>
      <c r="AC63107"/>
    </row>
    <row r="63108" spans="27:29" x14ac:dyDescent="0.25">
      <c r="AA63108"/>
      <c r="AB63108"/>
      <c r="AC63108"/>
    </row>
    <row r="63109" spans="27:29" x14ac:dyDescent="0.25">
      <c r="AA63109"/>
      <c r="AB63109"/>
      <c r="AC63109"/>
    </row>
    <row r="63110" spans="27:29" x14ac:dyDescent="0.25">
      <c r="AA63110"/>
      <c r="AB63110"/>
      <c r="AC63110"/>
    </row>
    <row r="63111" spans="27:29" x14ac:dyDescent="0.25">
      <c r="AA63111"/>
      <c r="AB63111"/>
      <c r="AC63111"/>
    </row>
    <row r="63112" spans="27:29" x14ac:dyDescent="0.25">
      <c r="AA63112"/>
      <c r="AB63112"/>
      <c r="AC63112"/>
    </row>
    <row r="63113" spans="27:29" x14ac:dyDescent="0.25">
      <c r="AA63113"/>
      <c r="AB63113"/>
      <c r="AC63113"/>
    </row>
    <row r="63114" spans="27:29" x14ac:dyDescent="0.25">
      <c r="AA63114"/>
      <c r="AB63114"/>
      <c r="AC63114"/>
    </row>
    <row r="63115" spans="27:29" x14ac:dyDescent="0.25">
      <c r="AA63115"/>
      <c r="AB63115"/>
      <c r="AC63115"/>
    </row>
    <row r="63116" spans="27:29" x14ac:dyDescent="0.25">
      <c r="AA63116"/>
      <c r="AB63116"/>
      <c r="AC63116"/>
    </row>
    <row r="63117" spans="27:29" x14ac:dyDescent="0.25">
      <c r="AA63117"/>
      <c r="AB63117"/>
      <c r="AC63117"/>
    </row>
    <row r="63118" spans="27:29" x14ac:dyDescent="0.25">
      <c r="AA63118"/>
      <c r="AB63118"/>
      <c r="AC63118"/>
    </row>
    <row r="63119" spans="27:29" x14ac:dyDescent="0.25">
      <c r="AA63119"/>
      <c r="AB63119"/>
      <c r="AC63119"/>
    </row>
    <row r="63120" spans="27:29" x14ac:dyDescent="0.25">
      <c r="AA63120"/>
      <c r="AB63120"/>
      <c r="AC63120"/>
    </row>
    <row r="63121" spans="27:29" x14ac:dyDescent="0.25">
      <c r="AA63121"/>
      <c r="AB63121"/>
      <c r="AC63121"/>
    </row>
    <row r="63122" spans="27:29" x14ac:dyDescent="0.25">
      <c r="AA63122"/>
      <c r="AB63122"/>
      <c r="AC63122"/>
    </row>
    <row r="63123" spans="27:29" x14ac:dyDescent="0.25">
      <c r="AA63123"/>
      <c r="AB63123"/>
      <c r="AC63123"/>
    </row>
    <row r="63124" spans="27:29" x14ac:dyDescent="0.25">
      <c r="AA63124"/>
      <c r="AB63124"/>
      <c r="AC63124"/>
    </row>
    <row r="63125" spans="27:29" x14ac:dyDescent="0.25">
      <c r="AA63125"/>
      <c r="AB63125"/>
      <c r="AC63125"/>
    </row>
    <row r="63126" spans="27:29" x14ac:dyDescent="0.25">
      <c r="AA63126"/>
      <c r="AB63126"/>
      <c r="AC63126"/>
    </row>
    <row r="63127" spans="27:29" x14ac:dyDescent="0.25">
      <c r="AA63127"/>
      <c r="AB63127"/>
      <c r="AC63127"/>
    </row>
    <row r="63128" spans="27:29" x14ac:dyDescent="0.25">
      <c r="AA63128"/>
      <c r="AB63128"/>
      <c r="AC63128"/>
    </row>
    <row r="63129" spans="27:29" x14ac:dyDescent="0.25">
      <c r="AA63129"/>
      <c r="AB63129"/>
      <c r="AC63129"/>
    </row>
    <row r="63130" spans="27:29" x14ac:dyDescent="0.25">
      <c r="AA63130"/>
      <c r="AB63130"/>
      <c r="AC63130"/>
    </row>
    <row r="63131" spans="27:29" x14ac:dyDescent="0.25">
      <c r="AA63131"/>
      <c r="AB63131"/>
      <c r="AC63131"/>
    </row>
    <row r="63132" spans="27:29" x14ac:dyDescent="0.25">
      <c r="AA63132"/>
      <c r="AB63132"/>
      <c r="AC63132"/>
    </row>
    <row r="63133" spans="27:29" x14ac:dyDescent="0.25">
      <c r="AA63133"/>
      <c r="AB63133"/>
      <c r="AC63133"/>
    </row>
    <row r="63134" spans="27:29" x14ac:dyDescent="0.25">
      <c r="AA63134"/>
      <c r="AB63134"/>
      <c r="AC63134"/>
    </row>
    <row r="63135" spans="27:29" x14ac:dyDescent="0.25">
      <c r="AA63135"/>
      <c r="AB63135"/>
      <c r="AC63135"/>
    </row>
    <row r="63136" spans="27:29" x14ac:dyDescent="0.25">
      <c r="AA63136"/>
      <c r="AB63136"/>
      <c r="AC63136"/>
    </row>
    <row r="63137" spans="27:29" x14ac:dyDescent="0.25">
      <c r="AA63137"/>
      <c r="AB63137"/>
      <c r="AC63137"/>
    </row>
    <row r="63138" spans="27:29" x14ac:dyDescent="0.25">
      <c r="AA63138"/>
      <c r="AB63138"/>
      <c r="AC63138"/>
    </row>
    <row r="63139" spans="27:29" x14ac:dyDescent="0.25">
      <c r="AA63139"/>
      <c r="AB63139"/>
      <c r="AC63139"/>
    </row>
    <row r="63140" spans="27:29" x14ac:dyDescent="0.25">
      <c r="AA63140"/>
      <c r="AB63140"/>
      <c r="AC63140"/>
    </row>
    <row r="63141" spans="27:29" x14ac:dyDescent="0.25">
      <c r="AA63141"/>
      <c r="AB63141"/>
      <c r="AC63141"/>
    </row>
    <row r="63142" spans="27:29" x14ac:dyDescent="0.25">
      <c r="AA63142"/>
      <c r="AB63142"/>
      <c r="AC63142"/>
    </row>
    <row r="63143" spans="27:29" x14ac:dyDescent="0.25">
      <c r="AA63143"/>
      <c r="AB63143"/>
      <c r="AC63143"/>
    </row>
    <row r="63144" spans="27:29" x14ac:dyDescent="0.25">
      <c r="AA63144"/>
      <c r="AB63144"/>
      <c r="AC63144"/>
    </row>
    <row r="63145" spans="27:29" x14ac:dyDescent="0.25">
      <c r="AA63145"/>
      <c r="AB63145"/>
      <c r="AC63145"/>
    </row>
    <row r="63146" spans="27:29" x14ac:dyDescent="0.25">
      <c r="AA63146"/>
      <c r="AB63146"/>
      <c r="AC63146"/>
    </row>
    <row r="63147" spans="27:29" x14ac:dyDescent="0.25">
      <c r="AA63147"/>
      <c r="AB63147"/>
      <c r="AC63147"/>
    </row>
    <row r="63148" spans="27:29" x14ac:dyDescent="0.25">
      <c r="AA63148"/>
      <c r="AB63148"/>
      <c r="AC63148"/>
    </row>
    <row r="63149" spans="27:29" x14ac:dyDescent="0.25">
      <c r="AA63149"/>
      <c r="AB63149"/>
      <c r="AC63149"/>
    </row>
    <row r="63150" spans="27:29" x14ac:dyDescent="0.25">
      <c r="AA63150"/>
      <c r="AB63150"/>
      <c r="AC63150"/>
    </row>
    <row r="63151" spans="27:29" x14ac:dyDescent="0.25">
      <c r="AA63151"/>
      <c r="AB63151"/>
      <c r="AC63151"/>
    </row>
    <row r="63152" spans="27:29" x14ac:dyDescent="0.25">
      <c r="AA63152"/>
      <c r="AB63152"/>
      <c r="AC63152"/>
    </row>
    <row r="63153" spans="27:29" x14ac:dyDescent="0.25">
      <c r="AA63153"/>
      <c r="AB63153"/>
      <c r="AC63153"/>
    </row>
    <row r="63154" spans="27:29" x14ac:dyDescent="0.25">
      <c r="AA63154"/>
      <c r="AB63154"/>
      <c r="AC63154"/>
    </row>
    <row r="63155" spans="27:29" x14ac:dyDescent="0.25">
      <c r="AA63155"/>
      <c r="AB63155"/>
      <c r="AC63155"/>
    </row>
    <row r="63156" spans="27:29" x14ac:dyDescent="0.25">
      <c r="AA63156"/>
      <c r="AB63156"/>
      <c r="AC63156"/>
    </row>
    <row r="63157" spans="27:29" x14ac:dyDescent="0.25">
      <c r="AA63157"/>
      <c r="AB63157"/>
      <c r="AC63157"/>
    </row>
    <row r="63158" spans="27:29" x14ac:dyDescent="0.25">
      <c r="AA63158"/>
      <c r="AB63158"/>
      <c r="AC63158"/>
    </row>
    <row r="63159" spans="27:29" x14ac:dyDescent="0.25">
      <c r="AA63159"/>
      <c r="AB63159"/>
      <c r="AC63159"/>
    </row>
    <row r="63160" spans="27:29" x14ac:dyDescent="0.25">
      <c r="AA63160"/>
      <c r="AB63160"/>
      <c r="AC63160"/>
    </row>
    <row r="63161" spans="27:29" x14ac:dyDescent="0.25">
      <c r="AA63161"/>
      <c r="AB63161"/>
      <c r="AC63161"/>
    </row>
    <row r="63162" spans="27:29" x14ac:dyDescent="0.25">
      <c r="AA63162"/>
      <c r="AB63162"/>
      <c r="AC63162"/>
    </row>
    <row r="63163" spans="27:29" x14ac:dyDescent="0.25">
      <c r="AA63163"/>
      <c r="AB63163"/>
      <c r="AC63163"/>
    </row>
    <row r="63164" spans="27:29" x14ac:dyDescent="0.25">
      <c r="AA63164"/>
      <c r="AB63164"/>
      <c r="AC63164"/>
    </row>
    <row r="63165" spans="27:29" x14ac:dyDescent="0.25">
      <c r="AA63165"/>
      <c r="AB63165"/>
      <c r="AC63165"/>
    </row>
    <row r="63166" spans="27:29" x14ac:dyDescent="0.25">
      <c r="AA63166"/>
      <c r="AB63166"/>
      <c r="AC63166"/>
    </row>
    <row r="63167" spans="27:29" x14ac:dyDescent="0.25">
      <c r="AA63167"/>
      <c r="AB63167"/>
      <c r="AC63167"/>
    </row>
    <row r="63168" spans="27:29" x14ac:dyDescent="0.25">
      <c r="AA63168"/>
      <c r="AB63168"/>
      <c r="AC63168"/>
    </row>
    <row r="63169" spans="27:29" x14ac:dyDescent="0.25">
      <c r="AA63169"/>
      <c r="AB63169"/>
      <c r="AC63169"/>
    </row>
    <row r="63170" spans="27:29" x14ac:dyDescent="0.25">
      <c r="AA63170"/>
      <c r="AB63170"/>
      <c r="AC63170"/>
    </row>
    <row r="63171" spans="27:29" x14ac:dyDescent="0.25">
      <c r="AA63171"/>
      <c r="AB63171"/>
      <c r="AC63171"/>
    </row>
    <row r="63172" spans="27:29" x14ac:dyDescent="0.25">
      <c r="AA63172"/>
      <c r="AB63172"/>
      <c r="AC63172"/>
    </row>
    <row r="63173" spans="27:29" x14ac:dyDescent="0.25">
      <c r="AA63173"/>
      <c r="AB63173"/>
      <c r="AC63173"/>
    </row>
    <row r="63174" spans="27:29" x14ac:dyDescent="0.25">
      <c r="AA63174"/>
      <c r="AB63174"/>
      <c r="AC63174"/>
    </row>
    <row r="63175" spans="27:29" x14ac:dyDescent="0.25">
      <c r="AA63175"/>
      <c r="AB63175"/>
      <c r="AC63175"/>
    </row>
    <row r="63176" spans="27:29" x14ac:dyDescent="0.25">
      <c r="AA63176"/>
      <c r="AB63176"/>
      <c r="AC63176"/>
    </row>
    <row r="63177" spans="27:29" x14ac:dyDescent="0.25">
      <c r="AA63177"/>
      <c r="AB63177"/>
      <c r="AC63177"/>
    </row>
    <row r="63178" spans="27:29" x14ac:dyDescent="0.25">
      <c r="AA63178"/>
      <c r="AB63178"/>
      <c r="AC63178"/>
    </row>
    <row r="63179" spans="27:29" x14ac:dyDescent="0.25">
      <c r="AA63179"/>
      <c r="AB63179"/>
      <c r="AC63179"/>
    </row>
    <row r="63180" spans="27:29" x14ac:dyDescent="0.25">
      <c r="AA63180"/>
      <c r="AB63180"/>
      <c r="AC63180"/>
    </row>
    <row r="63181" spans="27:29" x14ac:dyDescent="0.25">
      <c r="AA63181"/>
      <c r="AB63181"/>
      <c r="AC63181"/>
    </row>
    <row r="63182" spans="27:29" x14ac:dyDescent="0.25">
      <c r="AA63182"/>
      <c r="AB63182"/>
      <c r="AC63182"/>
    </row>
    <row r="63183" spans="27:29" x14ac:dyDescent="0.25">
      <c r="AA63183"/>
      <c r="AB63183"/>
      <c r="AC63183"/>
    </row>
    <row r="63184" spans="27:29" x14ac:dyDescent="0.25">
      <c r="AA63184"/>
      <c r="AB63184"/>
      <c r="AC63184"/>
    </row>
    <row r="63185" spans="27:29" x14ac:dyDescent="0.25">
      <c r="AA63185"/>
      <c r="AB63185"/>
      <c r="AC63185"/>
    </row>
    <row r="63186" spans="27:29" x14ac:dyDescent="0.25">
      <c r="AA63186"/>
      <c r="AB63186"/>
      <c r="AC63186"/>
    </row>
    <row r="63187" spans="27:29" x14ac:dyDescent="0.25">
      <c r="AA63187"/>
      <c r="AB63187"/>
      <c r="AC63187"/>
    </row>
    <row r="63188" spans="27:29" x14ac:dyDescent="0.25">
      <c r="AA63188"/>
      <c r="AB63188"/>
      <c r="AC63188"/>
    </row>
    <row r="63189" spans="27:29" x14ac:dyDescent="0.25">
      <c r="AA63189"/>
      <c r="AB63189"/>
      <c r="AC63189"/>
    </row>
    <row r="63190" spans="27:29" x14ac:dyDescent="0.25">
      <c r="AA63190"/>
      <c r="AB63190"/>
      <c r="AC63190"/>
    </row>
    <row r="63191" spans="27:29" x14ac:dyDescent="0.25">
      <c r="AA63191"/>
      <c r="AB63191"/>
      <c r="AC63191"/>
    </row>
    <row r="63192" spans="27:29" x14ac:dyDescent="0.25">
      <c r="AA63192"/>
      <c r="AB63192"/>
      <c r="AC63192"/>
    </row>
    <row r="63193" spans="27:29" x14ac:dyDescent="0.25">
      <c r="AA63193"/>
      <c r="AB63193"/>
      <c r="AC63193"/>
    </row>
    <row r="63194" spans="27:29" x14ac:dyDescent="0.25">
      <c r="AA63194"/>
      <c r="AB63194"/>
      <c r="AC63194"/>
    </row>
    <row r="63195" spans="27:29" x14ac:dyDescent="0.25">
      <c r="AA63195"/>
      <c r="AB63195"/>
      <c r="AC63195"/>
    </row>
    <row r="63196" spans="27:29" x14ac:dyDescent="0.25">
      <c r="AA63196"/>
      <c r="AB63196"/>
      <c r="AC63196"/>
    </row>
    <row r="63197" spans="27:29" x14ac:dyDescent="0.25">
      <c r="AA63197"/>
      <c r="AB63197"/>
      <c r="AC63197"/>
    </row>
    <row r="63198" spans="27:29" x14ac:dyDescent="0.25">
      <c r="AA63198"/>
      <c r="AB63198"/>
      <c r="AC63198"/>
    </row>
    <row r="63199" spans="27:29" x14ac:dyDescent="0.25">
      <c r="AA63199"/>
      <c r="AB63199"/>
      <c r="AC63199"/>
    </row>
    <row r="63200" spans="27:29" x14ac:dyDescent="0.25">
      <c r="AA63200"/>
      <c r="AB63200"/>
      <c r="AC63200"/>
    </row>
    <row r="63201" spans="27:29" x14ac:dyDescent="0.25">
      <c r="AA63201"/>
      <c r="AB63201"/>
      <c r="AC63201"/>
    </row>
    <row r="63202" spans="27:29" x14ac:dyDescent="0.25">
      <c r="AA63202"/>
      <c r="AB63202"/>
      <c r="AC63202"/>
    </row>
    <row r="63203" spans="27:29" x14ac:dyDescent="0.25">
      <c r="AA63203"/>
      <c r="AB63203"/>
      <c r="AC63203"/>
    </row>
    <row r="63204" spans="27:29" x14ac:dyDescent="0.25">
      <c r="AA63204"/>
      <c r="AB63204"/>
      <c r="AC63204"/>
    </row>
    <row r="63205" spans="27:29" x14ac:dyDescent="0.25">
      <c r="AA63205"/>
      <c r="AB63205"/>
      <c r="AC63205"/>
    </row>
    <row r="63206" spans="27:29" x14ac:dyDescent="0.25">
      <c r="AA63206"/>
      <c r="AB63206"/>
      <c r="AC63206"/>
    </row>
    <row r="63207" spans="27:29" x14ac:dyDescent="0.25">
      <c r="AA63207"/>
      <c r="AB63207"/>
      <c r="AC63207"/>
    </row>
    <row r="63208" spans="27:29" x14ac:dyDescent="0.25">
      <c r="AA63208"/>
      <c r="AB63208"/>
      <c r="AC63208"/>
    </row>
    <row r="63209" spans="27:29" x14ac:dyDescent="0.25">
      <c r="AA63209"/>
      <c r="AB63209"/>
      <c r="AC63209"/>
    </row>
    <row r="63210" spans="27:29" x14ac:dyDescent="0.25">
      <c r="AA63210"/>
      <c r="AB63210"/>
      <c r="AC63210"/>
    </row>
    <row r="63211" spans="27:29" x14ac:dyDescent="0.25">
      <c r="AA63211"/>
      <c r="AB63211"/>
      <c r="AC63211"/>
    </row>
    <row r="63212" spans="27:29" x14ac:dyDescent="0.25">
      <c r="AA63212"/>
      <c r="AB63212"/>
      <c r="AC63212"/>
    </row>
    <row r="63213" spans="27:29" x14ac:dyDescent="0.25">
      <c r="AA63213"/>
      <c r="AB63213"/>
      <c r="AC63213"/>
    </row>
    <row r="63214" spans="27:29" x14ac:dyDescent="0.25">
      <c r="AA63214"/>
      <c r="AB63214"/>
      <c r="AC63214"/>
    </row>
    <row r="63215" spans="27:29" x14ac:dyDescent="0.25">
      <c r="AA63215"/>
      <c r="AB63215"/>
      <c r="AC63215"/>
    </row>
    <row r="63216" spans="27:29" x14ac:dyDescent="0.25">
      <c r="AA63216"/>
      <c r="AB63216"/>
      <c r="AC63216"/>
    </row>
    <row r="63217" spans="27:29" x14ac:dyDescent="0.25">
      <c r="AA63217"/>
      <c r="AB63217"/>
      <c r="AC63217"/>
    </row>
    <row r="63218" spans="27:29" x14ac:dyDescent="0.25">
      <c r="AA63218"/>
      <c r="AB63218"/>
      <c r="AC63218"/>
    </row>
    <row r="63219" spans="27:29" x14ac:dyDescent="0.25">
      <c r="AA63219"/>
      <c r="AB63219"/>
      <c r="AC63219"/>
    </row>
    <row r="63220" spans="27:29" x14ac:dyDescent="0.25">
      <c r="AA63220"/>
      <c r="AB63220"/>
      <c r="AC63220"/>
    </row>
    <row r="63221" spans="27:29" x14ac:dyDescent="0.25">
      <c r="AA63221"/>
      <c r="AB63221"/>
      <c r="AC63221"/>
    </row>
    <row r="63222" spans="27:29" x14ac:dyDescent="0.25">
      <c r="AA63222"/>
      <c r="AB63222"/>
      <c r="AC63222"/>
    </row>
    <row r="63223" spans="27:29" x14ac:dyDescent="0.25">
      <c r="AA63223"/>
      <c r="AB63223"/>
      <c r="AC63223"/>
    </row>
    <row r="63224" spans="27:29" x14ac:dyDescent="0.25">
      <c r="AA63224"/>
      <c r="AB63224"/>
      <c r="AC63224"/>
    </row>
    <row r="63225" spans="27:29" x14ac:dyDescent="0.25">
      <c r="AA63225"/>
      <c r="AB63225"/>
      <c r="AC63225"/>
    </row>
    <row r="63226" spans="27:29" x14ac:dyDescent="0.25">
      <c r="AA63226"/>
      <c r="AB63226"/>
      <c r="AC63226"/>
    </row>
    <row r="63227" spans="27:29" x14ac:dyDescent="0.25">
      <c r="AA63227"/>
      <c r="AB63227"/>
      <c r="AC63227"/>
    </row>
    <row r="63228" spans="27:29" x14ac:dyDescent="0.25">
      <c r="AA63228"/>
      <c r="AB63228"/>
      <c r="AC63228"/>
    </row>
    <row r="63229" spans="27:29" x14ac:dyDescent="0.25">
      <c r="AA63229"/>
      <c r="AB63229"/>
      <c r="AC63229"/>
    </row>
    <row r="63230" spans="27:29" x14ac:dyDescent="0.25">
      <c r="AA63230"/>
      <c r="AB63230"/>
      <c r="AC63230"/>
    </row>
    <row r="63231" spans="27:29" x14ac:dyDescent="0.25">
      <c r="AA63231"/>
      <c r="AB63231"/>
      <c r="AC63231"/>
    </row>
    <row r="63232" spans="27:29" x14ac:dyDescent="0.25">
      <c r="AA63232"/>
      <c r="AB63232"/>
      <c r="AC63232"/>
    </row>
    <row r="63233" spans="27:29" x14ac:dyDescent="0.25">
      <c r="AA63233"/>
      <c r="AB63233"/>
      <c r="AC63233"/>
    </row>
    <row r="63234" spans="27:29" x14ac:dyDescent="0.25">
      <c r="AA63234"/>
      <c r="AB63234"/>
      <c r="AC63234"/>
    </row>
    <row r="63235" spans="27:29" x14ac:dyDescent="0.25">
      <c r="AA63235"/>
      <c r="AB63235"/>
      <c r="AC63235"/>
    </row>
    <row r="63236" spans="27:29" x14ac:dyDescent="0.25">
      <c r="AA63236"/>
      <c r="AB63236"/>
      <c r="AC63236"/>
    </row>
    <row r="63237" spans="27:29" x14ac:dyDescent="0.25">
      <c r="AA63237"/>
      <c r="AB63237"/>
      <c r="AC63237"/>
    </row>
    <row r="63238" spans="27:29" x14ac:dyDescent="0.25">
      <c r="AA63238"/>
      <c r="AB63238"/>
      <c r="AC63238"/>
    </row>
    <row r="63239" spans="27:29" x14ac:dyDescent="0.25">
      <c r="AA63239"/>
      <c r="AB63239"/>
      <c r="AC63239"/>
    </row>
    <row r="63240" spans="27:29" x14ac:dyDescent="0.25">
      <c r="AA63240"/>
      <c r="AB63240"/>
      <c r="AC63240"/>
    </row>
    <row r="63241" spans="27:29" x14ac:dyDescent="0.25">
      <c r="AA63241"/>
      <c r="AB63241"/>
      <c r="AC63241"/>
    </row>
    <row r="63242" spans="27:29" x14ac:dyDescent="0.25">
      <c r="AA63242"/>
      <c r="AB63242"/>
      <c r="AC63242"/>
    </row>
    <row r="63243" spans="27:29" x14ac:dyDescent="0.25">
      <c r="AA63243"/>
      <c r="AB63243"/>
      <c r="AC63243"/>
    </row>
    <row r="63244" spans="27:29" x14ac:dyDescent="0.25">
      <c r="AA63244"/>
      <c r="AB63244"/>
      <c r="AC63244"/>
    </row>
    <row r="63245" spans="27:29" x14ac:dyDescent="0.25">
      <c r="AA63245"/>
      <c r="AB63245"/>
      <c r="AC63245"/>
    </row>
    <row r="63246" spans="27:29" x14ac:dyDescent="0.25">
      <c r="AA63246"/>
      <c r="AB63246"/>
      <c r="AC63246"/>
    </row>
    <row r="63247" spans="27:29" x14ac:dyDescent="0.25">
      <c r="AA63247"/>
      <c r="AB63247"/>
      <c r="AC63247"/>
    </row>
    <row r="63248" spans="27:29" x14ac:dyDescent="0.25">
      <c r="AA63248"/>
      <c r="AB63248"/>
      <c r="AC63248"/>
    </row>
    <row r="63249" spans="27:29" x14ac:dyDescent="0.25">
      <c r="AA63249"/>
      <c r="AB63249"/>
      <c r="AC63249"/>
    </row>
    <row r="63250" spans="27:29" x14ac:dyDescent="0.25">
      <c r="AA63250"/>
      <c r="AB63250"/>
      <c r="AC63250"/>
    </row>
    <row r="63251" spans="27:29" x14ac:dyDescent="0.25">
      <c r="AA63251"/>
      <c r="AB63251"/>
      <c r="AC63251"/>
    </row>
    <row r="63252" spans="27:29" x14ac:dyDescent="0.25">
      <c r="AA63252"/>
      <c r="AB63252"/>
      <c r="AC63252"/>
    </row>
    <row r="63253" spans="27:29" x14ac:dyDescent="0.25">
      <c r="AA63253"/>
      <c r="AB63253"/>
      <c r="AC63253"/>
    </row>
    <row r="63254" spans="27:29" x14ac:dyDescent="0.25">
      <c r="AA63254"/>
      <c r="AB63254"/>
      <c r="AC63254"/>
    </row>
    <row r="63255" spans="27:29" x14ac:dyDescent="0.25">
      <c r="AA63255"/>
      <c r="AB63255"/>
      <c r="AC63255"/>
    </row>
    <row r="63256" spans="27:29" x14ac:dyDescent="0.25">
      <c r="AA63256"/>
      <c r="AB63256"/>
      <c r="AC63256"/>
    </row>
    <row r="63257" spans="27:29" x14ac:dyDescent="0.25">
      <c r="AA63257"/>
      <c r="AB63257"/>
      <c r="AC63257"/>
    </row>
    <row r="63258" spans="27:29" x14ac:dyDescent="0.25">
      <c r="AA63258"/>
      <c r="AB63258"/>
      <c r="AC63258"/>
    </row>
    <row r="63259" spans="27:29" x14ac:dyDescent="0.25">
      <c r="AA63259"/>
      <c r="AB63259"/>
      <c r="AC63259"/>
    </row>
    <row r="63260" spans="27:29" x14ac:dyDescent="0.25">
      <c r="AA63260"/>
      <c r="AB63260"/>
      <c r="AC63260"/>
    </row>
    <row r="63261" spans="27:29" x14ac:dyDescent="0.25">
      <c r="AA63261"/>
      <c r="AB63261"/>
      <c r="AC63261"/>
    </row>
    <row r="63262" spans="27:29" x14ac:dyDescent="0.25">
      <c r="AA63262"/>
      <c r="AB63262"/>
      <c r="AC63262"/>
    </row>
    <row r="63263" spans="27:29" x14ac:dyDescent="0.25">
      <c r="AA63263"/>
      <c r="AB63263"/>
      <c r="AC63263"/>
    </row>
    <row r="63264" spans="27:29" x14ac:dyDescent="0.25">
      <c r="AA63264"/>
      <c r="AB63264"/>
      <c r="AC63264"/>
    </row>
    <row r="63265" spans="27:29" x14ac:dyDescent="0.25">
      <c r="AA63265"/>
      <c r="AB63265"/>
      <c r="AC63265"/>
    </row>
    <row r="63266" spans="27:29" x14ac:dyDescent="0.25">
      <c r="AA63266"/>
      <c r="AB63266"/>
      <c r="AC63266"/>
    </row>
    <row r="63267" spans="27:29" x14ac:dyDescent="0.25">
      <c r="AA63267"/>
      <c r="AB63267"/>
      <c r="AC63267"/>
    </row>
    <row r="63268" spans="27:29" x14ac:dyDescent="0.25">
      <c r="AA63268"/>
      <c r="AB63268"/>
      <c r="AC63268"/>
    </row>
    <row r="63269" spans="27:29" x14ac:dyDescent="0.25">
      <c r="AA63269"/>
      <c r="AB63269"/>
      <c r="AC63269"/>
    </row>
    <row r="63270" spans="27:29" x14ac:dyDescent="0.25">
      <c r="AA63270"/>
      <c r="AB63270"/>
      <c r="AC63270"/>
    </row>
    <row r="63271" spans="27:29" x14ac:dyDescent="0.25">
      <c r="AA63271"/>
      <c r="AB63271"/>
      <c r="AC63271"/>
    </row>
    <row r="63272" spans="27:29" x14ac:dyDescent="0.25">
      <c r="AA63272"/>
      <c r="AB63272"/>
      <c r="AC63272"/>
    </row>
    <row r="63273" spans="27:29" x14ac:dyDescent="0.25">
      <c r="AA63273"/>
      <c r="AB63273"/>
      <c r="AC63273"/>
    </row>
    <row r="63274" spans="27:29" x14ac:dyDescent="0.25">
      <c r="AA63274"/>
      <c r="AB63274"/>
      <c r="AC63274"/>
    </row>
    <row r="63275" spans="27:29" x14ac:dyDescent="0.25">
      <c r="AA63275"/>
      <c r="AB63275"/>
      <c r="AC63275"/>
    </row>
    <row r="63276" spans="27:29" x14ac:dyDescent="0.25">
      <c r="AA63276"/>
      <c r="AB63276"/>
      <c r="AC63276"/>
    </row>
    <row r="63277" spans="27:29" x14ac:dyDescent="0.25">
      <c r="AA63277"/>
      <c r="AB63277"/>
      <c r="AC63277"/>
    </row>
    <row r="63278" spans="27:29" x14ac:dyDescent="0.25">
      <c r="AA63278"/>
      <c r="AB63278"/>
      <c r="AC63278"/>
    </row>
    <row r="63279" spans="27:29" x14ac:dyDescent="0.25">
      <c r="AA63279"/>
      <c r="AB63279"/>
      <c r="AC63279"/>
    </row>
    <row r="63280" spans="27:29" x14ac:dyDescent="0.25">
      <c r="AA63280"/>
      <c r="AB63280"/>
      <c r="AC63280"/>
    </row>
    <row r="63281" spans="27:29" x14ac:dyDescent="0.25">
      <c r="AA63281"/>
      <c r="AB63281"/>
      <c r="AC63281"/>
    </row>
    <row r="63282" spans="27:29" x14ac:dyDescent="0.25">
      <c r="AA63282"/>
      <c r="AB63282"/>
      <c r="AC63282"/>
    </row>
    <row r="63283" spans="27:29" x14ac:dyDescent="0.25">
      <c r="AA63283"/>
      <c r="AB63283"/>
      <c r="AC63283"/>
    </row>
    <row r="63284" spans="27:29" x14ac:dyDescent="0.25">
      <c r="AA63284"/>
      <c r="AB63284"/>
      <c r="AC63284"/>
    </row>
    <row r="63285" spans="27:29" x14ac:dyDescent="0.25">
      <c r="AA63285"/>
      <c r="AB63285"/>
      <c r="AC63285"/>
    </row>
    <row r="63286" spans="27:29" x14ac:dyDescent="0.25">
      <c r="AA63286"/>
      <c r="AB63286"/>
      <c r="AC63286"/>
    </row>
    <row r="63287" spans="27:29" x14ac:dyDescent="0.25">
      <c r="AA63287"/>
      <c r="AB63287"/>
      <c r="AC63287"/>
    </row>
    <row r="63288" spans="27:29" x14ac:dyDescent="0.25">
      <c r="AA63288"/>
      <c r="AB63288"/>
      <c r="AC63288"/>
    </row>
    <row r="63289" spans="27:29" x14ac:dyDescent="0.25">
      <c r="AA63289"/>
      <c r="AB63289"/>
      <c r="AC63289"/>
    </row>
    <row r="63290" spans="27:29" x14ac:dyDescent="0.25">
      <c r="AA63290"/>
      <c r="AB63290"/>
      <c r="AC63290"/>
    </row>
    <row r="63291" spans="27:29" x14ac:dyDescent="0.25">
      <c r="AA63291"/>
      <c r="AB63291"/>
      <c r="AC63291"/>
    </row>
    <row r="63292" spans="27:29" x14ac:dyDescent="0.25">
      <c r="AA63292"/>
      <c r="AB63292"/>
      <c r="AC63292"/>
    </row>
    <row r="63293" spans="27:29" x14ac:dyDescent="0.25">
      <c r="AA63293"/>
      <c r="AB63293"/>
      <c r="AC63293"/>
    </row>
    <row r="63294" spans="27:29" x14ac:dyDescent="0.25">
      <c r="AA63294"/>
      <c r="AB63294"/>
      <c r="AC63294"/>
    </row>
    <row r="63295" spans="27:29" x14ac:dyDescent="0.25">
      <c r="AA63295"/>
      <c r="AB63295"/>
      <c r="AC63295"/>
    </row>
    <row r="63296" spans="27:29" x14ac:dyDescent="0.25">
      <c r="AA63296"/>
      <c r="AB63296"/>
      <c r="AC63296"/>
    </row>
    <row r="63297" spans="27:29" x14ac:dyDescent="0.25">
      <c r="AA63297"/>
      <c r="AB63297"/>
      <c r="AC63297"/>
    </row>
    <row r="63298" spans="27:29" x14ac:dyDescent="0.25">
      <c r="AA63298"/>
      <c r="AB63298"/>
      <c r="AC63298"/>
    </row>
    <row r="63299" spans="27:29" x14ac:dyDescent="0.25">
      <c r="AA63299"/>
      <c r="AB63299"/>
      <c r="AC63299"/>
    </row>
    <row r="63300" spans="27:29" x14ac:dyDescent="0.25">
      <c r="AA63300"/>
      <c r="AB63300"/>
      <c r="AC63300"/>
    </row>
    <row r="63301" spans="27:29" x14ac:dyDescent="0.25">
      <c r="AA63301"/>
      <c r="AB63301"/>
      <c r="AC63301"/>
    </row>
    <row r="63302" spans="27:29" x14ac:dyDescent="0.25">
      <c r="AA63302"/>
      <c r="AB63302"/>
      <c r="AC63302"/>
    </row>
    <row r="63303" spans="27:29" x14ac:dyDescent="0.25">
      <c r="AA63303"/>
      <c r="AB63303"/>
      <c r="AC63303"/>
    </row>
    <row r="63304" spans="27:29" x14ac:dyDescent="0.25">
      <c r="AA63304"/>
      <c r="AB63304"/>
      <c r="AC63304"/>
    </row>
    <row r="63305" spans="27:29" x14ac:dyDescent="0.25">
      <c r="AA63305"/>
      <c r="AB63305"/>
      <c r="AC63305"/>
    </row>
    <row r="63306" spans="27:29" x14ac:dyDescent="0.25">
      <c r="AA63306"/>
      <c r="AB63306"/>
      <c r="AC63306"/>
    </row>
    <row r="63307" spans="27:29" x14ac:dyDescent="0.25">
      <c r="AA63307"/>
      <c r="AB63307"/>
      <c r="AC63307"/>
    </row>
    <row r="63308" spans="27:29" x14ac:dyDescent="0.25">
      <c r="AA63308"/>
      <c r="AB63308"/>
      <c r="AC63308"/>
    </row>
    <row r="63309" spans="27:29" x14ac:dyDescent="0.25">
      <c r="AA63309"/>
      <c r="AB63309"/>
      <c r="AC63309"/>
    </row>
    <row r="63310" spans="27:29" x14ac:dyDescent="0.25">
      <c r="AA63310"/>
      <c r="AB63310"/>
      <c r="AC63310"/>
    </row>
    <row r="63311" spans="27:29" x14ac:dyDescent="0.25">
      <c r="AA63311"/>
      <c r="AB63311"/>
      <c r="AC63311"/>
    </row>
    <row r="63312" spans="27:29" x14ac:dyDescent="0.25">
      <c r="AA63312"/>
      <c r="AB63312"/>
      <c r="AC63312"/>
    </row>
    <row r="63313" spans="27:29" x14ac:dyDescent="0.25">
      <c r="AA63313"/>
      <c r="AB63313"/>
      <c r="AC63313"/>
    </row>
    <row r="63314" spans="27:29" x14ac:dyDescent="0.25">
      <c r="AA63314"/>
      <c r="AB63314"/>
      <c r="AC63314"/>
    </row>
    <row r="63315" spans="27:29" x14ac:dyDescent="0.25">
      <c r="AA63315"/>
      <c r="AB63315"/>
      <c r="AC63315"/>
    </row>
    <row r="63316" spans="27:29" x14ac:dyDescent="0.25">
      <c r="AA63316"/>
      <c r="AB63316"/>
      <c r="AC63316"/>
    </row>
    <row r="63317" spans="27:29" x14ac:dyDescent="0.25">
      <c r="AA63317"/>
      <c r="AB63317"/>
      <c r="AC63317"/>
    </row>
    <row r="63318" spans="27:29" x14ac:dyDescent="0.25">
      <c r="AA63318"/>
      <c r="AB63318"/>
      <c r="AC63318"/>
    </row>
    <row r="63319" spans="27:29" x14ac:dyDescent="0.25">
      <c r="AA63319"/>
      <c r="AB63319"/>
      <c r="AC63319"/>
    </row>
    <row r="63320" spans="27:29" x14ac:dyDescent="0.25">
      <c r="AA63320"/>
      <c r="AB63320"/>
      <c r="AC63320"/>
    </row>
    <row r="63321" spans="27:29" x14ac:dyDescent="0.25">
      <c r="AA63321"/>
      <c r="AB63321"/>
      <c r="AC63321"/>
    </row>
    <row r="63322" spans="27:29" x14ac:dyDescent="0.25">
      <c r="AA63322"/>
      <c r="AB63322"/>
      <c r="AC63322"/>
    </row>
    <row r="63323" spans="27:29" x14ac:dyDescent="0.25">
      <c r="AA63323"/>
      <c r="AB63323"/>
      <c r="AC63323"/>
    </row>
    <row r="63324" spans="27:29" x14ac:dyDescent="0.25">
      <c r="AA63324"/>
      <c r="AB63324"/>
      <c r="AC63324"/>
    </row>
    <row r="63325" spans="27:29" x14ac:dyDescent="0.25">
      <c r="AA63325"/>
      <c r="AB63325"/>
      <c r="AC63325"/>
    </row>
    <row r="63326" spans="27:29" x14ac:dyDescent="0.25">
      <c r="AA63326"/>
      <c r="AB63326"/>
      <c r="AC63326"/>
    </row>
    <row r="63327" spans="27:29" x14ac:dyDescent="0.25">
      <c r="AA63327"/>
      <c r="AB63327"/>
      <c r="AC63327"/>
    </row>
    <row r="63328" spans="27:29" x14ac:dyDescent="0.25">
      <c r="AA63328"/>
      <c r="AB63328"/>
      <c r="AC63328"/>
    </row>
    <row r="63329" spans="27:29" x14ac:dyDescent="0.25">
      <c r="AA63329"/>
      <c r="AB63329"/>
      <c r="AC63329"/>
    </row>
    <row r="63330" spans="27:29" x14ac:dyDescent="0.25">
      <c r="AA63330"/>
      <c r="AB63330"/>
      <c r="AC63330"/>
    </row>
    <row r="63331" spans="27:29" x14ac:dyDescent="0.25">
      <c r="AA63331"/>
      <c r="AB63331"/>
      <c r="AC63331"/>
    </row>
    <row r="63332" spans="27:29" x14ac:dyDescent="0.25">
      <c r="AA63332"/>
      <c r="AB63332"/>
      <c r="AC63332"/>
    </row>
    <row r="63333" spans="27:29" x14ac:dyDescent="0.25">
      <c r="AA63333"/>
      <c r="AB63333"/>
      <c r="AC63333"/>
    </row>
    <row r="63334" spans="27:29" x14ac:dyDescent="0.25">
      <c r="AA63334"/>
      <c r="AB63334"/>
      <c r="AC63334"/>
    </row>
    <row r="63335" spans="27:29" x14ac:dyDescent="0.25">
      <c r="AA63335"/>
      <c r="AB63335"/>
      <c r="AC63335"/>
    </row>
    <row r="63336" spans="27:29" x14ac:dyDescent="0.25">
      <c r="AA63336"/>
      <c r="AB63336"/>
      <c r="AC63336"/>
    </row>
    <row r="63337" spans="27:29" x14ac:dyDescent="0.25">
      <c r="AA63337"/>
      <c r="AB63337"/>
      <c r="AC63337"/>
    </row>
    <row r="63338" spans="27:29" x14ac:dyDescent="0.25">
      <c r="AA63338"/>
      <c r="AB63338"/>
      <c r="AC63338"/>
    </row>
    <row r="63339" spans="27:29" x14ac:dyDescent="0.25">
      <c r="AA63339"/>
      <c r="AB63339"/>
      <c r="AC63339"/>
    </row>
    <row r="63340" spans="27:29" x14ac:dyDescent="0.25">
      <c r="AA63340"/>
      <c r="AB63340"/>
      <c r="AC63340"/>
    </row>
    <row r="63341" spans="27:29" x14ac:dyDescent="0.25">
      <c r="AA63341"/>
      <c r="AB63341"/>
      <c r="AC63341"/>
    </row>
    <row r="63342" spans="27:29" x14ac:dyDescent="0.25">
      <c r="AA63342"/>
      <c r="AB63342"/>
      <c r="AC63342"/>
    </row>
    <row r="63343" spans="27:29" x14ac:dyDescent="0.25">
      <c r="AA63343"/>
      <c r="AB63343"/>
      <c r="AC63343"/>
    </row>
    <row r="63344" spans="27:29" x14ac:dyDescent="0.25">
      <c r="AA63344"/>
      <c r="AB63344"/>
      <c r="AC63344"/>
    </row>
    <row r="63345" spans="27:29" x14ac:dyDescent="0.25">
      <c r="AA63345"/>
      <c r="AB63345"/>
      <c r="AC63345"/>
    </row>
    <row r="63346" spans="27:29" x14ac:dyDescent="0.25">
      <c r="AA63346"/>
      <c r="AB63346"/>
      <c r="AC63346"/>
    </row>
    <row r="63347" spans="27:29" x14ac:dyDescent="0.25">
      <c r="AA63347"/>
      <c r="AB63347"/>
      <c r="AC63347"/>
    </row>
    <row r="63348" spans="27:29" x14ac:dyDescent="0.25">
      <c r="AA63348"/>
      <c r="AB63348"/>
      <c r="AC63348"/>
    </row>
    <row r="63349" spans="27:29" x14ac:dyDescent="0.25">
      <c r="AA63349"/>
      <c r="AB63349"/>
      <c r="AC63349"/>
    </row>
    <row r="63350" spans="27:29" x14ac:dyDescent="0.25">
      <c r="AA63350"/>
      <c r="AB63350"/>
      <c r="AC63350"/>
    </row>
    <row r="63351" spans="27:29" x14ac:dyDescent="0.25">
      <c r="AA63351"/>
      <c r="AB63351"/>
      <c r="AC63351"/>
    </row>
    <row r="63352" spans="27:29" x14ac:dyDescent="0.25">
      <c r="AA63352"/>
      <c r="AB63352"/>
      <c r="AC63352"/>
    </row>
    <row r="63353" spans="27:29" x14ac:dyDescent="0.25">
      <c r="AA63353"/>
      <c r="AB63353"/>
      <c r="AC63353"/>
    </row>
    <row r="63354" spans="27:29" x14ac:dyDescent="0.25">
      <c r="AA63354"/>
      <c r="AB63354"/>
      <c r="AC63354"/>
    </row>
    <row r="63355" spans="27:29" x14ac:dyDescent="0.25">
      <c r="AA63355"/>
      <c r="AB63355"/>
      <c r="AC63355"/>
    </row>
    <row r="63356" spans="27:29" x14ac:dyDescent="0.25">
      <c r="AA63356"/>
      <c r="AB63356"/>
      <c r="AC63356"/>
    </row>
    <row r="63357" spans="27:29" x14ac:dyDescent="0.25">
      <c r="AA63357"/>
      <c r="AB63357"/>
      <c r="AC63357"/>
    </row>
    <row r="63358" spans="27:29" x14ac:dyDescent="0.25">
      <c r="AA63358"/>
      <c r="AB63358"/>
      <c r="AC63358"/>
    </row>
    <row r="63359" spans="27:29" x14ac:dyDescent="0.25">
      <c r="AA63359"/>
      <c r="AB63359"/>
      <c r="AC63359"/>
    </row>
    <row r="63360" spans="27:29" x14ac:dyDescent="0.25">
      <c r="AA63360"/>
      <c r="AB63360"/>
      <c r="AC63360"/>
    </row>
    <row r="63361" spans="27:29" x14ac:dyDescent="0.25">
      <c r="AA63361"/>
      <c r="AB63361"/>
      <c r="AC63361"/>
    </row>
    <row r="63362" spans="27:29" x14ac:dyDescent="0.25">
      <c r="AA63362"/>
      <c r="AB63362"/>
      <c r="AC63362"/>
    </row>
    <row r="63363" spans="27:29" x14ac:dyDescent="0.25">
      <c r="AA63363"/>
      <c r="AB63363"/>
      <c r="AC63363"/>
    </row>
    <row r="63364" spans="27:29" x14ac:dyDescent="0.25">
      <c r="AA63364"/>
      <c r="AB63364"/>
      <c r="AC63364"/>
    </row>
    <row r="63365" spans="27:29" x14ac:dyDescent="0.25">
      <c r="AA63365"/>
      <c r="AB63365"/>
      <c r="AC63365"/>
    </row>
    <row r="63366" spans="27:29" x14ac:dyDescent="0.25">
      <c r="AA63366"/>
      <c r="AB63366"/>
      <c r="AC63366"/>
    </row>
    <row r="63367" spans="27:29" x14ac:dyDescent="0.25">
      <c r="AA63367"/>
      <c r="AB63367"/>
      <c r="AC63367"/>
    </row>
    <row r="63368" spans="27:29" x14ac:dyDescent="0.25">
      <c r="AA63368"/>
      <c r="AB63368"/>
      <c r="AC63368"/>
    </row>
    <row r="63369" spans="27:29" x14ac:dyDescent="0.25">
      <c r="AA63369"/>
      <c r="AB63369"/>
      <c r="AC63369"/>
    </row>
    <row r="63370" spans="27:29" x14ac:dyDescent="0.25">
      <c r="AA63370"/>
      <c r="AB63370"/>
      <c r="AC63370"/>
    </row>
    <row r="63371" spans="27:29" x14ac:dyDescent="0.25">
      <c r="AA63371"/>
      <c r="AB63371"/>
      <c r="AC63371"/>
    </row>
    <row r="63372" spans="27:29" x14ac:dyDescent="0.25">
      <c r="AA63372"/>
      <c r="AB63372"/>
      <c r="AC63372"/>
    </row>
    <row r="63373" spans="27:29" x14ac:dyDescent="0.25">
      <c r="AA63373"/>
      <c r="AB63373"/>
      <c r="AC63373"/>
    </row>
    <row r="63374" spans="27:29" x14ac:dyDescent="0.25">
      <c r="AA63374"/>
      <c r="AB63374"/>
      <c r="AC63374"/>
    </row>
    <row r="63375" spans="27:29" x14ac:dyDescent="0.25">
      <c r="AA63375"/>
      <c r="AB63375"/>
      <c r="AC63375"/>
    </row>
    <row r="63376" spans="27:29" x14ac:dyDescent="0.25">
      <c r="AA63376"/>
      <c r="AB63376"/>
      <c r="AC63376"/>
    </row>
    <row r="63377" spans="27:29" x14ac:dyDescent="0.25">
      <c r="AA63377"/>
      <c r="AB63377"/>
      <c r="AC63377"/>
    </row>
    <row r="63378" spans="27:29" x14ac:dyDescent="0.25">
      <c r="AA63378"/>
      <c r="AB63378"/>
      <c r="AC63378"/>
    </row>
    <row r="63379" spans="27:29" x14ac:dyDescent="0.25">
      <c r="AA63379"/>
      <c r="AB63379"/>
      <c r="AC63379"/>
    </row>
    <row r="63380" spans="27:29" x14ac:dyDescent="0.25">
      <c r="AA63380"/>
      <c r="AB63380"/>
      <c r="AC63380"/>
    </row>
    <row r="63381" spans="27:29" x14ac:dyDescent="0.25">
      <c r="AA63381"/>
      <c r="AB63381"/>
      <c r="AC63381"/>
    </row>
    <row r="63382" spans="27:29" x14ac:dyDescent="0.25">
      <c r="AA63382"/>
      <c r="AB63382"/>
      <c r="AC63382"/>
    </row>
    <row r="63383" spans="27:29" x14ac:dyDescent="0.25">
      <c r="AA63383"/>
      <c r="AB63383"/>
      <c r="AC63383"/>
    </row>
    <row r="63384" spans="27:29" x14ac:dyDescent="0.25">
      <c r="AA63384"/>
      <c r="AB63384"/>
      <c r="AC63384"/>
    </row>
    <row r="63385" spans="27:29" x14ac:dyDescent="0.25">
      <c r="AA63385"/>
      <c r="AB63385"/>
      <c r="AC63385"/>
    </row>
    <row r="63386" spans="27:29" x14ac:dyDescent="0.25">
      <c r="AA63386"/>
      <c r="AB63386"/>
      <c r="AC63386"/>
    </row>
    <row r="63387" spans="27:29" x14ac:dyDescent="0.25">
      <c r="AA63387"/>
      <c r="AB63387"/>
      <c r="AC63387"/>
    </row>
    <row r="63388" spans="27:29" x14ac:dyDescent="0.25">
      <c r="AA63388"/>
      <c r="AB63388"/>
      <c r="AC63388"/>
    </row>
    <row r="63389" spans="27:29" x14ac:dyDescent="0.25">
      <c r="AA63389"/>
      <c r="AB63389"/>
      <c r="AC63389"/>
    </row>
    <row r="63390" spans="27:29" x14ac:dyDescent="0.25">
      <c r="AA63390"/>
      <c r="AB63390"/>
      <c r="AC63390"/>
    </row>
    <row r="63391" spans="27:29" x14ac:dyDescent="0.25">
      <c r="AA63391"/>
      <c r="AB63391"/>
      <c r="AC63391"/>
    </row>
    <row r="63392" spans="27:29" x14ac:dyDescent="0.25">
      <c r="AA63392"/>
      <c r="AB63392"/>
      <c r="AC63392"/>
    </row>
    <row r="63393" spans="27:29" x14ac:dyDescent="0.25">
      <c r="AA63393"/>
      <c r="AB63393"/>
      <c r="AC63393"/>
    </row>
    <row r="63394" spans="27:29" x14ac:dyDescent="0.25">
      <c r="AA63394"/>
      <c r="AB63394"/>
      <c r="AC63394"/>
    </row>
    <row r="63395" spans="27:29" x14ac:dyDescent="0.25">
      <c r="AA63395"/>
      <c r="AB63395"/>
      <c r="AC63395"/>
    </row>
    <row r="63396" spans="27:29" x14ac:dyDescent="0.25">
      <c r="AA63396"/>
      <c r="AB63396"/>
      <c r="AC63396"/>
    </row>
    <row r="63397" spans="27:29" x14ac:dyDescent="0.25">
      <c r="AA63397"/>
      <c r="AB63397"/>
      <c r="AC63397"/>
    </row>
    <row r="63398" spans="27:29" x14ac:dyDescent="0.25">
      <c r="AA63398"/>
      <c r="AB63398"/>
      <c r="AC63398"/>
    </row>
    <row r="63399" spans="27:29" x14ac:dyDescent="0.25">
      <c r="AA63399"/>
      <c r="AB63399"/>
      <c r="AC63399"/>
    </row>
    <row r="63400" spans="27:29" x14ac:dyDescent="0.25">
      <c r="AA63400"/>
      <c r="AB63400"/>
      <c r="AC63400"/>
    </row>
    <row r="63401" spans="27:29" x14ac:dyDescent="0.25">
      <c r="AA63401"/>
      <c r="AB63401"/>
      <c r="AC63401"/>
    </row>
    <row r="63402" spans="27:29" x14ac:dyDescent="0.25">
      <c r="AA63402"/>
      <c r="AB63402"/>
      <c r="AC63402"/>
    </row>
    <row r="63403" spans="27:29" x14ac:dyDescent="0.25">
      <c r="AA63403"/>
      <c r="AB63403"/>
      <c r="AC63403"/>
    </row>
    <row r="63404" spans="27:29" x14ac:dyDescent="0.25">
      <c r="AA63404"/>
      <c r="AB63404"/>
      <c r="AC63404"/>
    </row>
    <row r="63405" spans="27:29" x14ac:dyDescent="0.25">
      <c r="AA63405"/>
      <c r="AB63405"/>
      <c r="AC63405"/>
    </row>
    <row r="63406" spans="27:29" x14ac:dyDescent="0.25">
      <c r="AA63406"/>
      <c r="AB63406"/>
      <c r="AC63406"/>
    </row>
    <row r="63407" spans="27:29" x14ac:dyDescent="0.25">
      <c r="AA63407"/>
      <c r="AB63407"/>
      <c r="AC63407"/>
    </row>
    <row r="63408" spans="27:29" x14ac:dyDescent="0.25">
      <c r="AA63408"/>
      <c r="AB63408"/>
      <c r="AC63408"/>
    </row>
    <row r="63409" spans="27:29" x14ac:dyDescent="0.25">
      <c r="AA63409"/>
      <c r="AB63409"/>
      <c r="AC63409"/>
    </row>
    <row r="63410" spans="27:29" x14ac:dyDescent="0.25">
      <c r="AA63410"/>
      <c r="AB63410"/>
      <c r="AC63410"/>
    </row>
    <row r="63411" spans="27:29" x14ac:dyDescent="0.25">
      <c r="AA63411"/>
      <c r="AB63411"/>
      <c r="AC63411"/>
    </row>
    <row r="63412" spans="27:29" x14ac:dyDescent="0.25">
      <c r="AA63412"/>
      <c r="AB63412"/>
      <c r="AC63412"/>
    </row>
    <row r="63413" spans="27:29" x14ac:dyDescent="0.25">
      <c r="AA63413"/>
      <c r="AB63413"/>
      <c r="AC63413"/>
    </row>
    <row r="63414" spans="27:29" x14ac:dyDescent="0.25">
      <c r="AA63414"/>
      <c r="AB63414"/>
      <c r="AC63414"/>
    </row>
    <row r="63415" spans="27:29" x14ac:dyDescent="0.25">
      <c r="AA63415"/>
      <c r="AB63415"/>
      <c r="AC63415"/>
    </row>
    <row r="63416" spans="27:29" x14ac:dyDescent="0.25">
      <c r="AA63416"/>
      <c r="AB63416"/>
      <c r="AC63416"/>
    </row>
    <row r="63417" spans="27:29" x14ac:dyDescent="0.25">
      <c r="AA63417"/>
      <c r="AB63417"/>
      <c r="AC63417"/>
    </row>
    <row r="63418" spans="27:29" x14ac:dyDescent="0.25">
      <c r="AA63418"/>
      <c r="AB63418"/>
      <c r="AC63418"/>
    </row>
    <row r="63419" spans="27:29" x14ac:dyDescent="0.25">
      <c r="AA63419"/>
      <c r="AB63419"/>
      <c r="AC63419"/>
    </row>
    <row r="63420" spans="27:29" x14ac:dyDescent="0.25">
      <c r="AA63420"/>
      <c r="AB63420"/>
      <c r="AC63420"/>
    </row>
    <row r="63421" spans="27:29" x14ac:dyDescent="0.25">
      <c r="AA63421"/>
      <c r="AB63421"/>
      <c r="AC63421"/>
    </row>
    <row r="63422" spans="27:29" x14ac:dyDescent="0.25">
      <c r="AA63422"/>
      <c r="AB63422"/>
      <c r="AC63422"/>
    </row>
    <row r="63423" spans="27:29" x14ac:dyDescent="0.25">
      <c r="AA63423"/>
      <c r="AB63423"/>
      <c r="AC63423"/>
    </row>
    <row r="63424" spans="27:29" x14ac:dyDescent="0.25">
      <c r="AA63424"/>
      <c r="AB63424"/>
      <c r="AC63424"/>
    </row>
    <row r="63425" spans="27:29" x14ac:dyDescent="0.25">
      <c r="AA63425"/>
      <c r="AB63425"/>
      <c r="AC63425"/>
    </row>
    <row r="63426" spans="27:29" x14ac:dyDescent="0.25">
      <c r="AA63426"/>
      <c r="AB63426"/>
      <c r="AC63426"/>
    </row>
    <row r="63427" spans="27:29" x14ac:dyDescent="0.25">
      <c r="AA63427"/>
      <c r="AB63427"/>
      <c r="AC63427"/>
    </row>
    <row r="63428" spans="27:29" x14ac:dyDescent="0.25">
      <c r="AA63428"/>
      <c r="AB63428"/>
      <c r="AC63428"/>
    </row>
    <row r="63429" spans="27:29" x14ac:dyDescent="0.25">
      <c r="AA63429"/>
      <c r="AB63429"/>
      <c r="AC63429"/>
    </row>
    <row r="63430" spans="27:29" x14ac:dyDescent="0.25">
      <c r="AA63430"/>
      <c r="AB63430"/>
      <c r="AC63430"/>
    </row>
    <row r="63431" spans="27:29" x14ac:dyDescent="0.25">
      <c r="AA63431"/>
      <c r="AB63431"/>
      <c r="AC63431"/>
    </row>
    <row r="63432" spans="27:29" x14ac:dyDescent="0.25">
      <c r="AA63432"/>
      <c r="AB63432"/>
      <c r="AC63432"/>
    </row>
    <row r="63433" spans="27:29" x14ac:dyDescent="0.25">
      <c r="AA63433"/>
      <c r="AB63433"/>
      <c r="AC63433"/>
    </row>
    <row r="63434" spans="27:29" x14ac:dyDescent="0.25">
      <c r="AA63434"/>
      <c r="AB63434"/>
      <c r="AC63434"/>
    </row>
    <row r="63435" spans="27:29" x14ac:dyDescent="0.25">
      <c r="AA63435"/>
      <c r="AB63435"/>
      <c r="AC63435"/>
    </row>
    <row r="63436" spans="27:29" x14ac:dyDescent="0.25">
      <c r="AA63436"/>
      <c r="AB63436"/>
      <c r="AC63436"/>
    </row>
    <row r="63437" spans="27:29" x14ac:dyDescent="0.25">
      <c r="AA63437"/>
      <c r="AB63437"/>
      <c r="AC63437"/>
    </row>
    <row r="63438" spans="27:29" x14ac:dyDescent="0.25">
      <c r="AA63438"/>
      <c r="AB63438"/>
      <c r="AC63438"/>
    </row>
    <row r="63439" spans="27:29" x14ac:dyDescent="0.25">
      <c r="AA63439"/>
      <c r="AB63439"/>
      <c r="AC63439"/>
    </row>
    <row r="63440" spans="27:29" x14ac:dyDescent="0.25">
      <c r="AA63440"/>
      <c r="AB63440"/>
      <c r="AC63440"/>
    </row>
    <row r="63441" spans="27:29" x14ac:dyDescent="0.25">
      <c r="AA63441"/>
      <c r="AB63441"/>
      <c r="AC63441"/>
    </row>
    <row r="63442" spans="27:29" x14ac:dyDescent="0.25">
      <c r="AA63442"/>
      <c r="AB63442"/>
      <c r="AC63442"/>
    </row>
    <row r="63443" spans="27:29" x14ac:dyDescent="0.25">
      <c r="AA63443"/>
      <c r="AB63443"/>
      <c r="AC63443"/>
    </row>
    <row r="63444" spans="27:29" x14ac:dyDescent="0.25">
      <c r="AA63444"/>
      <c r="AB63444"/>
      <c r="AC63444"/>
    </row>
    <row r="63445" spans="27:29" x14ac:dyDescent="0.25">
      <c r="AA63445"/>
      <c r="AB63445"/>
      <c r="AC63445"/>
    </row>
    <row r="63446" spans="27:29" x14ac:dyDescent="0.25">
      <c r="AA63446"/>
      <c r="AB63446"/>
      <c r="AC63446"/>
    </row>
    <row r="63447" spans="27:29" x14ac:dyDescent="0.25">
      <c r="AA63447"/>
      <c r="AB63447"/>
      <c r="AC63447"/>
    </row>
    <row r="63448" spans="27:29" x14ac:dyDescent="0.25">
      <c r="AA63448"/>
      <c r="AB63448"/>
      <c r="AC63448"/>
    </row>
    <row r="63449" spans="27:29" x14ac:dyDescent="0.25">
      <c r="AA63449"/>
      <c r="AB63449"/>
      <c r="AC63449"/>
    </row>
    <row r="63450" spans="27:29" x14ac:dyDescent="0.25">
      <c r="AA63450"/>
      <c r="AB63450"/>
      <c r="AC63450"/>
    </row>
    <row r="63451" spans="27:29" x14ac:dyDescent="0.25">
      <c r="AA63451"/>
      <c r="AB63451"/>
      <c r="AC63451"/>
    </row>
    <row r="63452" spans="27:29" x14ac:dyDescent="0.25">
      <c r="AA63452"/>
      <c r="AB63452"/>
      <c r="AC63452"/>
    </row>
    <row r="63453" spans="27:29" x14ac:dyDescent="0.25">
      <c r="AA63453"/>
      <c r="AB63453"/>
      <c r="AC63453"/>
    </row>
    <row r="63454" spans="27:29" x14ac:dyDescent="0.25">
      <c r="AA63454"/>
      <c r="AB63454"/>
      <c r="AC63454"/>
    </row>
    <row r="63455" spans="27:29" x14ac:dyDescent="0.25">
      <c r="AA63455"/>
      <c r="AB63455"/>
      <c r="AC63455"/>
    </row>
    <row r="63456" spans="27:29" x14ac:dyDescent="0.25">
      <c r="AA63456"/>
      <c r="AB63456"/>
      <c r="AC63456"/>
    </row>
    <row r="63457" spans="27:29" x14ac:dyDescent="0.25">
      <c r="AA63457"/>
      <c r="AB63457"/>
      <c r="AC63457"/>
    </row>
    <row r="63458" spans="27:29" x14ac:dyDescent="0.25">
      <c r="AA63458"/>
      <c r="AB63458"/>
      <c r="AC63458"/>
    </row>
    <row r="63459" spans="27:29" x14ac:dyDescent="0.25">
      <c r="AA63459"/>
      <c r="AB63459"/>
      <c r="AC63459"/>
    </row>
    <row r="63460" spans="27:29" x14ac:dyDescent="0.25">
      <c r="AA63460"/>
      <c r="AB63460"/>
      <c r="AC63460"/>
    </row>
    <row r="63461" spans="27:29" x14ac:dyDescent="0.25">
      <c r="AA63461"/>
      <c r="AB63461"/>
      <c r="AC63461"/>
    </row>
    <row r="63462" spans="27:29" x14ac:dyDescent="0.25">
      <c r="AA63462"/>
      <c r="AB63462"/>
      <c r="AC63462"/>
    </row>
    <row r="63463" spans="27:29" x14ac:dyDescent="0.25">
      <c r="AA63463"/>
      <c r="AB63463"/>
      <c r="AC63463"/>
    </row>
    <row r="63464" spans="27:29" x14ac:dyDescent="0.25">
      <c r="AA63464"/>
      <c r="AB63464"/>
      <c r="AC63464"/>
    </row>
    <row r="63465" spans="27:29" x14ac:dyDescent="0.25">
      <c r="AA63465"/>
      <c r="AB63465"/>
      <c r="AC63465"/>
    </row>
    <row r="63466" spans="27:29" x14ac:dyDescent="0.25">
      <c r="AA63466"/>
      <c r="AB63466"/>
      <c r="AC63466"/>
    </row>
    <row r="63467" spans="27:29" x14ac:dyDescent="0.25">
      <c r="AA63467"/>
      <c r="AB63467"/>
      <c r="AC63467"/>
    </row>
    <row r="63468" spans="27:29" x14ac:dyDescent="0.25">
      <c r="AA63468"/>
      <c r="AB63468"/>
      <c r="AC63468"/>
    </row>
    <row r="63469" spans="27:29" x14ac:dyDescent="0.25">
      <c r="AA63469"/>
      <c r="AB63469"/>
      <c r="AC63469"/>
    </row>
    <row r="63470" spans="27:29" x14ac:dyDescent="0.25">
      <c r="AA63470"/>
      <c r="AB63470"/>
      <c r="AC63470"/>
    </row>
    <row r="63471" spans="27:29" x14ac:dyDescent="0.25">
      <c r="AA63471"/>
      <c r="AB63471"/>
      <c r="AC63471"/>
    </row>
    <row r="63472" spans="27:29" x14ac:dyDescent="0.25">
      <c r="AA63472"/>
      <c r="AB63472"/>
      <c r="AC63472"/>
    </row>
    <row r="63473" spans="27:29" x14ac:dyDescent="0.25">
      <c r="AA63473"/>
      <c r="AB63473"/>
      <c r="AC63473"/>
    </row>
    <row r="63474" spans="27:29" x14ac:dyDescent="0.25">
      <c r="AA63474"/>
      <c r="AB63474"/>
      <c r="AC63474"/>
    </row>
    <row r="63475" spans="27:29" x14ac:dyDescent="0.25">
      <c r="AA63475"/>
      <c r="AB63475"/>
      <c r="AC63475"/>
    </row>
    <row r="63476" spans="27:29" x14ac:dyDescent="0.25">
      <c r="AA63476"/>
      <c r="AB63476"/>
      <c r="AC63476"/>
    </row>
    <row r="63477" spans="27:29" x14ac:dyDescent="0.25">
      <c r="AA63477"/>
      <c r="AB63477"/>
      <c r="AC63477"/>
    </row>
    <row r="63478" spans="27:29" x14ac:dyDescent="0.25">
      <c r="AA63478"/>
      <c r="AB63478"/>
      <c r="AC63478"/>
    </row>
    <row r="63479" spans="27:29" x14ac:dyDescent="0.25">
      <c r="AA63479"/>
      <c r="AB63479"/>
      <c r="AC63479"/>
    </row>
    <row r="63480" spans="27:29" x14ac:dyDescent="0.25">
      <c r="AA63480"/>
      <c r="AB63480"/>
      <c r="AC63480"/>
    </row>
    <row r="63481" spans="27:29" x14ac:dyDescent="0.25">
      <c r="AA63481"/>
      <c r="AB63481"/>
      <c r="AC63481"/>
    </row>
    <row r="63482" spans="27:29" x14ac:dyDescent="0.25">
      <c r="AA63482"/>
      <c r="AB63482"/>
      <c r="AC63482"/>
    </row>
    <row r="63483" spans="27:29" x14ac:dyDescent="0.25">
      <c r="AA63483"/>
      <c r="AB63483"/>
      <c r="AC63483"/>
    </row>
    <row r="63484" spans="27:29" x14ac:dyDescent="0.25">
      <c r="AA63484"/>
      <c r="AB63484"/>
      <c r="AC63484"/>
    </row>
    <row r="63485" spans="27:29" x14ac:dyDescent="0.25">
      <c r="AA63485"/>
      <c r="AB63485"/>
      <c r="AC63485"/>
    </row>
    <row r="63486" spans="27:29" x14ac:dyDescent="0.25">
      <c r="AA63486"/>
      <c r="AB63486"/>
      <c r="AC63486"/>
    </row>
    <row r="63487" spans="27:29" x14ac:dyDescent="0.25">
      <c r="AA63487"/>
      <c r="AB63487"/>
      <c r="AC63487"/>
    </row>
    <row r="63488" spans="27:29" x14ac:dyDescent="0.25">
      <c r="AA63488"/>
      <c r="AB63488"/>
      <c r="AC63488"/>
    </row>
    <row r="63489" spans="27:29" x14ac:dyDescent="0.25">
      <c r="AA63489"/>
      <c r="AB63489"/>
      <c r="AC63489"/>
    </row>
    <row r="63490" spans="27:29" x14ac:dyDescent="0.25">
      <c r="AA63490"/>
      <c r="AB63490"/>
      <c r="AC63490"/>
    </row>
    <row r="63491" spans="27:29" x14ac:dyDescent="0.25">
      <c r="AA63491"/>
      <c r="AB63491"/>
      <c r="AC63491"/>
    </row>
    <row r="63492" spans="27:29" x14ac:dyDescent="0.25">
      <c r="AA63492"/>
      <c r="AB63492"/>
      <c r="AC63492"/>
    </row>
    <row r="63493" spans="27:29" x14ac:dyDescent="0.25">
      <c r="AA63493"/>
      <c r="AB63493"/>
      <c r="AC63493"/>
    </row>
    <row r="63494" spans="27:29" x14ac:dyDescent="0.25">
      <c r="AA63494"/>
      <c r="AB63494"/>
      <c r="AC63494"/>
    </row>
    <row r="63495" spans="27:29" x14ac:dyDescent="0.25">
      <c r="AA63495"/>
      <c r="AB63495"/>
      <c r="AC63495"/>
    </row>
    <row r="63496" spans="27:29" x14ac:dyDescent="0.25">
      <c r="AA63496"/>
      <c r="AB63496"/>
      <c r="AC63496"/>
    </row>
    <row r="63497" spans="27:29" x14ac:dyDescent="0.25">
      <c r="AA63497"/>
      <c r="AB63497"/>
      <c r="AC63497"/>
    </row>
    <row r="63498" spans="27:29" x14ac:dyDescent="0.25">
      <c r="AA63498"/>
      <c r="AB63498"/>
      <c r="AC63498"/>
    </row>
    <row r="63499" spans="27:29" x14ac:dyDescent="0.25">
      <c r="AA63499"/>
      <c r="AB63499"/>
      <c r="AC63499"/>
    </row>
    <row r="63500" spans="27:29" x14ac:dyDescent="0.25">
      <c r="AA63500"/>
      <c r="AB63500"/>
      <c r="AC63500"/>
    </row>
    <row r="63501" spans="27:29" x14ac:dyDescent="0.25">
      <c r="AA63501"/>
      <c r="AB63501"/>
      <c r="AC63501"/>
    </row>
    <row r="63502" spans="27:29" x14ac:dyDescent="0.25">
      <c r="AA63502"/>
      <c r="AB63502"/>
      <c r="AC63502"/>
    </row>
    <row r="63503" spans="27:29" x14ac:dyDescent="0.25">
      <c r="AA63503"/>
      <c r="AB63503"/>
      <c r="AC63503"/>
    </row>
    <row r="63504" spans="27:29" x14ac:dyDescent="0.25">
      <c r="AA63504"/>
      <c r="AB63504"/>
      <c r="AC63504"/>
    </row>
    <row r="63505" spans="27:29" x14ac:dyDescent="0.25">
      <c r="AA63505"/>
      <c r="AB63505"/>
      <c r="AC63505"/>
    </row>
    <row r="63506" spans="27:29" x14ac:dyDescent="0.25">
      <c r="AA63506"/>
      <c r="AB63506"/>
      <c r="AC63506"/>
    </row>
    <row r="63507" spans="27:29" x14ac:dyDescent="0.25">
      <c r="AA63507"/>
      <c r="AB63507"/>
      <c r="AC63507"/>
    </row>
    <row r="63508" spans="27:29" x14ac:dyDescent="0.25">
      <c r="AA63508"/>
      <c r="AB63508"/>
      <c r="AC63508"/>
    </row>
    <row r="63509" spans="27:29" x14ac:dyDescent="0.25">
      <c r="AA63509"/>
      <c r="AB63509"/>
      <c r="AC63509"/>
    </row>
    <row r="63510" spans="27:29" x14ac:dyDescent="0.25">
      <c r="AA63510"/>
      <c r="AB63510"/>
      <c r="AC63510"/>
    </row>
    <row r="63511" spans="27:29" x14ac:dyDescent="0.25">
      <c r="AA63511"/>
      <c r="AB63511"/>
      <c r="AC63511"/>
    </row>
    <row r="63512" spans="27:29" x14ac:dyDescent="0.25">
      <c r="AA63512"/>
      <c r="AB63512"/>
      <c r="AC63512"/>
    </row>
    <row r="63513" spans="27:29" x14ac:dyDescent="0.25">
      <c r="AA63513"/>
      <c r="AB63513"/>
      <c r="AC63513"/>
    </row>
    <row r="63514" spans="27:29" x14ac:dyDescent="0.25">
      <c r="AA63514"/>
      <c r="AB63514"/>
      <c r="AC63514"/>
    </row>
    <row r="63515" spans="27:29" x14ac:dyDescent="0.25">
      <c r="AA63515"/>
      <c r="AB63515"/>
      <c r="AC63515"/>
    </row>
    <row r="63516" spans="27:29" x14ac:dyDescent="0.25">
      <c r="AA63516"/>
      <c r="AB63516"/>
      <c r="AC63516"/>
    </row>
    <row r="63517" spans="27:29" x14ac:dyDescent="0.25">
      <c r="AA63517"/>
      <c r="AB63517"/>
      <c r="AC63517"/>
    </row>
    <row r="63518" spans="27:29" x14ac:dyDescent="0.25">
      <c r="AA63518"/>
      <c r="AB63518"/>
      <c r="AC63518"/>
    </row>
    <row r="63519" spans="27:29" x14ac:dyDescent="0.25">
      <c r="AA63519"/>
      <c r="AB63519"/>
      <c r="AC63519"/>
    </row>
    <row r="63520" spans="27:29" x14ac:dyDescent="0.25">
      <c r="AA63520"/>
      <c r="AB63520"/>
      <c r="AC63520"/>
    </row>
    <row r="63521" spans="27:29" x14ac:dyDescent="0.25">
      <c r="AA63521"/>
      <c r="AB63521"/>
      <c r="AC63521"/>
    </row>
    <row r="63522" spans="27:29" x14ac:dyDescent="0.25">
      <c r="AA63522"/>
      <c r="AB63522"/>
      <c r="AC63522"/>
    </row>
    <row r="63523" spans="27:29" x14ac:dyDescent="0.25">
      <c r="AA63523"/>
      <c r="AB63523"/>
      <c r="AC63523"/>
    </row>
    <row r="63524" spans="27:29" x14ac:dyDescent="0.25">
      <c r="AA63524"/>
      <c r="AB63524"/>
      <c r="AC63524"/>
    </row>
    <row r="63525" spans="27:29" x14ac:dyDescent="0.25">
      <c r="AA63525"/>
      <c r="AB63525"/>
      <c r="AC63525"/>
    </row>
    <row r="63526" spans="27:29" x14ac:dyDescent="0.25">
      <c r="AA63526"/>
      <c r="AB63526"/>
      <c r="AC63526"/>
    </row>
    <row r="63527" spans="27:29" x14ac:dyDescent="0.25">
      <c r="AA63527"/>
      <c r="AB63527"/>
      <c r="AC63527"/>
    </row>
    <row r="63528" spans="27:29" x14ac:dyDescent="0.25">
      <c r="AA63528"/>
      <c r="AB63528"/>
      <c r="AC63528"/>
    </row>
    <row r="63529" spans="27:29" x14ac:dyDescent="0.25">
      <c r="AA63529"/>
      <c r="AB63529"/>
      <c r="AC63529"/>
    </row>
    <row r="63530" spans="27:29" x14ac:dyDescent="0.25">
      <c r="AA63530"/>
      <c r="AB63530"/>
      <c r="AC63530"/>
    </row>
    <row r="63531" spans="27:29" x14ac:dyDescent="0.25">
      <c r="AA63531"/>
      <c r="AB63531"/>
      <c r="AC63531"/>
    </row>
    <row r="63532" spans="27:29" x14ac:dyDescent="0.25">
      <c r="AA63532"/>
      <c r="AB63532"/>
      <c r="AC63532"/>
    </row>
    <row r="63533" spans="27:29" x14ac:dyDescent="0.25">
      <c r="AA63533"/>
      <c r="AB63533"/>
      <c r="AC63533"/>
    </row>
    <row r="63534" spans="27:29" x14ac:dyDescent="0.25">
      <c r="AA63534"/>
      <c r="AB63534"/>
      <c r="AC63534"/>
    </row>
    <row r="63535" spans="27:29" x14ac:dyDescent="0.25">
      <c r="AA63535"/>
      <c r="AB63535"/>
      <c r="AC63535"/>
    </row>
    <row r="63536" spans="27:29" x14ac:dyDescent="0.25">
      <c r="AA63536"/>
      <c r="AB63536"/>
      <c r="AC63536"/>
    </row>
    <row r="63537" spans="27:29" x14ac:dyDescent="0.25">
      <c r="AA63537"/>
      <c r="AB63537"/>
      <c r="AC63537"/>
    </row>
    <row r="63538" spans="27:29" x14ac:dyDescent="0.25">
      <c r="AA63538"/>
      <c r="AB63538"/>
      <c r="AC63538"/>
    </row>
    <row r="63539" spans="27:29" x14ac:dyDescent="0.25">
      <c r="AA63539"/>
      <c r="AB63539"/>
      <c r="AC63539"/>
    </row>
    <row r="63540" spans="27:29" x14ac:dyDescent="0.25">
      <c r="AA63540"/>
      <c r="AB63540"/>
      <c r="AC63540"/>
    </row>
    <row r="63541" spans="27:29" x14ac:dyDescent="0.25">
      <c r="AA63541"/>
      <c r="AB63541"/>
      <c r="AC63541"/>
    </row>
    <row r="63542" spans="27:29" x14ac:dyDescent="0.25">
      <c r="AA63542"/>
      <c r="AB63542"/>
      <c r="AC63542"/>
    </row>
    <row r="63543" spans="27:29" x14ac:dyDescent="0.25">
      <c r="AA63543"/>
      <c r="AB63543"/>
      <c r="AC63543"/>
    </row>
    <row r="63544" spans="27:29" x14ac:dyDescent="0.25">
      <c r="AA63544"/>
      <c r="AB63544"/>
      <c r="AC63544"/>
    </row>
    <row r="63545" spans="27:29" x14ac:dyDescent="0.25">
      <c r="AA63545"/>
      <c r="AB63545"/>
      <c r="AC63545"/>
    </row>
    <row r="63546" spans="27:29" x14ac:dyDescent="0.25">
      <c r="AA63546"/>
      <c r="AB63546"/>
      <c r="AC63546"/>
    </row>
    <row r="63547" spans="27:29" x14ac:dyDescent="0.25">
      <c r="AA63547"/>
      <c r="AB63547"/>
      <c r="AC63547"/>
    </row>
    <row r="63548" spans="27:29" x14ac:dyDescent="0.25">
      <c r="AA63548"/>
      <c r="AB63548"/>
      <c r="AC63548"/>
    </row>
    <row r="63549" spans="27:29" x14ac:dyDescent="0.25">
      <c r="AA63549"/>
      <c r="AB63549"/>
      <c r="AC63549"/>
    </row>
    <row r="63550" spans="27:29" x14ac:dyDescent="0.25">
      <c r="AA63550"/>
      <c r="AB63550"/>
      <c r="AC63550"/>
    </row>
    <row r="63551" spans="27:29" x14ac:dyDescent="0.25">
      <c r="AA63551"/>
      <c r="AB63551"/>
      <c r="AC63551"/>
    </row>
    <row r="63552" spans="27:29" x14ac:dyDescent="0.25">
      <c r="AA63552"/>
      <c r="AB63552"/>
      <c r="AC63552"/>
    </row>
    <row r="63553" spans="27:29" x14ac:dyDescent="0.25">
      <c r="AA63553"/>
      <c r="AB63553"/>
      <c r="AC63553"/>
    </row>
    <row r="63554" spans="27:29" x14ac:dyDescent="0.25">
      <c r="AA63554"/>
      <c r="AB63554"/>
      <c r="AC63554"/>
    </row>
    <row r="63555" spans="27:29" x14ac:dyDescent="0.25">
      <c r="AA63555"/>
      <c r="AB63555"/>
      <c r="AC63555"/>
    </row>
    <row r="63556" spans="27:29" x14ac:dyDescent="0.25">
      <c r="AA63556"/>
      <c r="AB63556"/>
      <c r="AC63556"/>
    </row>
    <row r="63557" spans="27:29" x14ac:dyDescent="0.25">
      <c r="AA63557"/>
      <c r="AB63557"/>
      <c r="AC63557"/>
    </row>
    <row r="63558" spans="27:29" x14ac:dyDescent="0.25">
      <c r="AA63558"/>
      <c r="AB63558"/>
      <c r="AC63558"/>
    </row>
    <row r="63559" spans="27:29" x14ac:dyDescent="0.25">
      <c r="AA63559"/>
      <c r="AB63559"/>
      <c r="AC63559"/>
    </row>
    <row r="63560" spans="27:29" x14ac:dyDescent="0.25">
      <c r="AA63560"/>
      <c r="AB63560"/>
      <c r="AC63560"/>
    </row>
    <row r="63561" spans="27:29" x14ac:dyDescent="0.25">
      <c r="AA63561"/>
      <c r="AB63561"/>
      <c r="AC63561"/>
    </row>
    <row r="63562" spans="27:29" x14ac:dyDescent="0.25">
      <c r="AA63562"/>
      <c r="AB63562"/>
      <c r="AC63562"/>
    </row>
    <row r="63563" spans="27:29" x14ac:dyDescent="0.25">
      <c r="AA63563"/>
      <c r="AB63563"/>
      <c r="AC63563"/>
    </row>
    <row r="63564" spans="27:29" x14ac:dyDescent="0.25">
      <c r="AA63564"/>
      <c r="AB63564"/>
      <c r="AC63564"/>
    </row>
    <row r="63565" spans="27:29" x14ac:dyDescent="0.25">
      <c r="AA63565"/>
      <c r="AB63565"/>
      <c r="AC63565"/>
    </row>
    <row r="63566" spans="27:29" x14ac:dyDescent="0.25">
      <c r="AA63566"/>
      <c r="AB63566"/>
      <c r="AC63566"/>
    </row>
    <row r="63567" spans="27:29" x14ac:dyDescent="0.25">
      <c r="AA63567"/>
      <c r="AB63567"/>
      <c r="AC63567"/>
    </row>
    <row r="63568" spans="27:29" x14ac:dyDescent="0.25">
      <c r="AA63568"/>
      <c r="AB63568"/>
      <c r="AC63568"/>
    </row>
    <row r="63569" spans="27:29" x14ac:dyDescent="0.25">
      <c r="AA63569"/>
      <c r="AB63569"/>
      <c r="AC63569"/>
    </row>
    <row r="63570" spans="27:29" x14ac:dyDescent="0.25">
      <c r="AA63570"/>
      <c r="AB63570"/>
      <c r="AC63570"/>
    </row>
    <row r="63571" spans="27:29" x14ac:dyDescent="0.25">
      <c r="AA63571"/>
      <c r="AB63571"/>
      <c r="AC63571"/>
    </row>
    <row r="63572" spans="27:29" x14ac:dyDescent="0.25">
      <c r="AA63572"/>
      <c r="AB63572"/>
      <c r="AC63572"/>
    </row>
    <row r="63573" spans="27:29" x14ac:dyDescent="0.25">
      <c r="AA63573"/>
      <c r="AB63573"/>
      <c r="AC63573"/>
    </row>
    <row r="63574" spans="27:29" x14ac:dyDescent="0.25">
      <c r="AA63574"/>
      <c r="AB63574"/>
      <c r="AC63574"/>
    </row>
    <row r="63575" spans="27:29" x14ac:dyDescent="0.25">
      <c r="AA63575"/>
      <c r="AB63575"/>
      <c r="AC63575"/>
    </row>
    <row r="63576" spans="27:29" x14ac:dyDescent="0.25">
      <c r="AA63576"/>
      <c r="AB63576"/>
      <c r="AC63576"/>
    </row>
    <row r="63577" spans="27:29" x14ac:dyDescent="0.25">
      <c r="AA63577"/>
      <c r="AB63577"/>
      <c r="AC63577"/>
    </row>
    <row r="63578" spans="27:29" x14ac:dyDescent="0.25">
      <c r="AA63578"/>
      <c r="AB63578"/>
      <c r="AC63578"/>
    </row>
    <row r="63579" spans="27:29" x14ac:dyDescent="0.25">
      <c r="AA63579"/>
      <c r="AB63579"/>
      <c r="AC63579"/>
    </row>
    <row r="63580" spans="27:29" x14ac:dyDescent="0.25">
      <c r="AA63580"/>
      <c r="AB63580"/>
      <c r="AC63580"/>
    </row>
    <row r="63581" spans="27:29" x14ac:dyDescent="0.25">
      <c r="AA63581"/>
      <c r="AB63581"/>
      <c r="AC63581"/>
    </row>
    <row r="63582" spans="27:29" x14ac:dyDescent="0.25">
      <c r="AA63582"/>
      <c r="AB63582"/>
      <c r="AC63582"/>
    </row>
    <row r="63583" spans="27:29" x14ac:dyDescent="0.25">
      <c r="AA63583"/>
      <c r="AB63583"/>
      <c r="AC63583"/>
    </row>
    <row r="63584" spans="27:29" x14ac:dyDescent="0.25">
      <c r="AA63584"/>
      <c r="AB63584"/>
      <c r="AC63584"/>
    </row>
    <row r="63585" spans="27:29" x14ac:dyDescent="0.25">
      <c r="AA63585"/>
      <c r="AB63585"/>
      <c r="AC63585"/>
    </row>
    <row r="63586" spans="27:29" x14ac:dyDescent="0.25">
      <c r="AA63586"/>
      <c r="AB63586"/>
      <c r="AC63586"/>
    </row>
    <row r="63587" spans="27:29" x14ac:dyDescent="0.25">
      <c r="AA63587"/>
      <c r="AB63587"/>
      <c r="AC63587"/>
    </row>
    <row r="63588" spans="27:29" x14ac:dyDescent="0.25">
      <c r="AA63588"/>
      <c r="AB63588"/>
      <c r="AC63588"/>
    </row>
    <row r="63589" spans="27:29" x14ac:dyDescent="0.25">
      <c r="AA63589"/>
      <c r="AB63589"/>
      <c r="AC63589"/>
    </row>
    <row r="63590" spans="27:29" x14ac:dyDescent="0.25">
      <c r="AA63590"/>
      <c r="AB63590"/>
      <c r="AC63590"/>
    </row>
    <row r="63591" spans="27:29" x14ac:dyDescent="0.25">
      <c r="AA63591"/>
      <c r="AB63591"/>
      <c r="AC63591"/>
    </row>
    <row r="63592" spans="27:29" x14ac:dyDescent="0.25">
      <c r="AA63592"/>
      <c r="AB63592"/>
      <c r="AC63592"/>
    </row>
    <row r="63593" spans="27:29" x14ac:dyDescent="0.25">
      <c r="AA63593"/>
      <c r="AB63593"/>
      <c r="AC63593"/>
    </row>
    <row r="63594" spans="27:29" x14ac:dyDescent="0.25">
      <c r="AA63594"/>
      <c r="AB63594"/>
      <c r="AC63594"/>
    </row>
    <row r="63595" spans="27:29" x14ac:dyDescent="0.25">
      <c r="AA63595"/>
      <c r="AB63595"/>
      <c r="AC63595"/>
    </row>
    <row r="63596" spans="27:29" x14ac:dyDescent="0.25">
      <c r="AA63596"/>
      <c r="AB63596"/>
      <c r="AC63596"/>
    </row>
    <row r="63597" spans="27:29" x14ac:dyDescent="0.25">
      <c r="AA63597"/>
      <c r="AB63597"/>
      <c r="AC63597"/>
    </row>
    <row r="63598" spans="27:29" x14ac:dyDescent="0.25">
      <c r="AA63598"/>
      <c r="AB63598"/>
      <c r="AC63598"/>
    </row>
    <row r="63599" spans="27:29" x14ac:dyDescent="0.25">
      <c r="AA63599"/>
      <c r="AB63599"/>
      <c r="AC63599"/>
    </row>
    <row r="63600" spans="27:29" x14ac:dyDescent="0.25">
      <c r="AA63600"/>
      <c r="AB63600"/>
      <c r="AC63600"/>
    </row>
    <row r="63601" spans="27:29" x14ac:dyDescent="0.25">
      <c r="AA63601"/>
      <c r="AB63601"/>
      <c r="AC63601"/>
    </row>
    <row r="63602" spans="27:29" x14ac:dyDescent="0.25">
      <c r="AA63602"/>
      <c r="AB63602"/>
      <c r="AC63602"/>
    </row>
    <row r="63603" spans="27:29" x14ac:dyDescent="0.25">
      <c r="AA63603"/>
      <c r="AB63603"/>
      <c r="AC63603"/>
    </row>
    <row r="63604" spans="27:29" x14ac:dyDescent="0.25">
      <c r="AA63604"/>
      <c r="AB63604"/>
      <c r="AC63604"/>
    </row>
    <row r="63605" spans="27:29" x14ac:dyDescent="0.25">
      <c r="AA63605"/>
      <c r="AB63605"/>
      <c r="AC63605"/>
    </row>
    <row r="63606" spans="27:29" x14ac:dyDescent="0.25">
      <c r="AA63606"/>
      <c r="AB63606"/>
      <c r="AC63606"/>
    </row>
    <row r="63607" spans="27:29" x14ac:dyDescent="0.25">
      <c r="AA63607"/>
      <c r="AB63607"/>
      <c r="AC63607"/>
    </row>
    <row r="63608" spans="27:29" x14ac:dyDescent="0.25">
      <c r="AA63608"/>
      <c r="AB63608"/>
      <c r="AC63608"/>
    </row>
    <row r="63609" spans="27:29" x14ac:dyDescent="0.25">
      <c r="AA63609"/>
      <c r="AB63609"/>
      <c r="AC63609"/>
    </row>
    <row r="63610" spans="27:29" x14ac:dyDescent="0.25">
      <c r="AA63610"/>
      <c r="AB63610"/>
      <c r="AC63610"/>
    </row>
    <row r="63611" spans="27:29" x14ac:dyDescent="0.25">
      <c r="AA63611"/>
      <c r="AB63611"/>
      <c r="AC63611"/>
    </row>
    <row r="63612" spans="27:29" x14ac:dyDescent="0.25">
      <c r="AA63612"/>
      <c r="AB63612"/>
      <c r="AC63612"/>
    </row>
    <row r="63613" spans="27:29" x14ac:dyDescent="0.25">
      <c r="AA63613"/>
      <c r="AB63613"/>
      <c r="AC63613"/>
    </row>
    <row r="63614" spans="27:29" x14ac:dyDescent="0.25">
      <c r="AA63614"/>
      <c r="AB63614"/>
      <c r="AC63614"/>
    </row>
    <row r="63615" spans="27:29" x14ac:dyDescent="0.25">
      <c r="AA63615"/>
      <c r="AB63615"/>
      <c r="AC63615"/>
    </row>
    <row r="63616" spans="27:29" x14ac:dyDescent="0.25">
      <c r="AA63616"/>
      <c r="AB63616"/>
      <c r="AC63616"/>
    </row>
    <row r="63617" spans="27:29" x14ac:dyDescent="0.25">
      <c r="AA63617"/>
      <c r="AB63617"/>
      <c r="AC63617"/>
    </row>
    <row r="63618" spans="27:29" x14ac:dyDescent="0.25">
      <c r="AA63618"/>
      <c r="AB63618"/>
      <c r="AC63618"/>
    </row>
    <row r="63619" spans="27:29" x14ac:dyDescent="0.25">
      <c r="AA63619"/>
      <c r="AB63619"/>
      <c r="AC63619"/>
    </row>
    <row r="63620" spans="27:29" x14ac:dyDescent="0.25">
      <c r="AA63620"/>
      <c r="AB63620"/>
      <c r="AC63620"/>
    </row>
    <row r="63621" spans="27:29" x14ac:dyDescent="0.25">
      <c r="AA63621"/>
      <c r="AB63621"/>
      <c r="AC63621"/>
    </row>
    <row r="63622" spans="27:29" x14ac:dyDescent="0.25">
      <c r="AA63622"/>
      <c r="AB63622"/>
      <c r="AC63622"/>
    </row>
    <row r="63623" spans="27:29" x14ac:dyDescent="0.25">
      <c r="AA63623"/>
      <c r="AB63623"/>
      <c r="AC63623"/>
    </row>
    <row r="63624" spans="27:29" x14ac:dyDescent="0.25">
      <c r="AA63624"/>
      <c r="AB63624"/>
      <c r="AC63624"/>
    </row>
    <row r="63625" spans="27:29" x14ac:dyDescent="0.25">
      <c r="AA63625"/>
      <c r="AB63625"/>
      <c r="AC63625"/>
    </row>
    <row r="63626" spans="27:29" x14ac:dyDescent="0.25">
      <c r="AA63626"/>
      <c r="AB63626"/>
      <c r="AC63626"/>
    </row>
    <row r="63627" spans="27:29" x14ac:dyDescent="0.25">
      <c r="AA63627"/>
      <c r="AB63627"/>
      <c r="AC63627"/>
    </row>
    <row r="63628" spans="27:29" x14ac:dyDescent="0.25">
      <c r="AA63628"/>
      <c r="AB63628"/>
      <c r="AC63628"/>
    </row>
    <row r="63629" spans="27:29" x14ac:dyDescent="0.25">
      <c r="AA63629"/>
      <c r="AB63629"/>
      <c r="AC63629"/>
    </row>
    <row r="63630" spans="27:29" x14ac:dyDescent="0.25">
      <c r="AA63630"/>
      <c r="AB63630"/>
      <c r="AC63630"/>
    </row>
    <row r="63631" spans="27:29" x14ac:dyDescent="0.25">
      <c r="AA63631"/>
      <c r="AB63631"/>
      <c r="AC63631"/>
    </row>
    <row r="63632" spans="27:29" x14ac:dyDescent="0.25">
      <c r="AA63632"/>
      <c r="AB63632"/>
      <c r="AC63632"/>
    </row>
    <row r="63633" spans="27:29" x14ac:dyDescent="0.25">
      <c r="AA63633"/>
      <c r="AB63633"/>
      <c r="AC63633"/>
    </row>
    <row r="63634" spans="27:29" x14ac:dyDescent="0.25">
      <c r="AA63634"/>
      <c r="AB63634"/>
      <c r="AC63634"/>
    </row>
    <row r="63635" spans="27:29" x14ac:dyDescent="0.25">
      <c r="AA63635"/>
      <c r="AB63635"/>
      <c r="AC63635"/>
    </row>
    <row r="63636" spans="27:29" x14ac:dyDescent="0.25">
      <c r="AA63636"/>
      <c r="AB63636"/>
      <c r="AC63636"/>
    </row>
    <row r="63637" spans="27:29" x14ac:dyDescent="0.25">
      <c r="AA63637"/>
      <c r="AB63637"/>
      <c r="AC63637"/>
    </row>
    <row r="63638" spans="27:29" x14ac:dyDescent="0.25">
      <c r="AA63638"/>
      <c r="AB63638"/>
      <c r="AC63638"/>
    </row>
    <row r="63639" spans="27:29" x14ac:dyDescent="0.25">
      <c r="AA63639"/>
      <c r="AB63639"/>
      <c r="AC63639"/>
    </row>
    <row r="63640" spans="27:29" x14ac:dyDescent="0.25">
      <c r="AA63640"/>
      <c r="AB63640"/>
      <c r="AC63640"/>
    </row>
    <row r="63641" spans="27:29" x14ac:dyDescent="0.25">
      <c r="AA63641"/>
      <c r="AB63641"/>
      <c r="AC63641"/>
    </row>
    <row r="63642" spans="27:29" x14ac:dyDescent="0.25">
      <c r="AA63642"/>
      <c r="AB63642"/>
      <c r="AC63642"/>
    </row>
    <row r="63643" spans="27:29" x14ac:dyDescent="0.25">
      <c r="AA63643"/>
      <c r="AB63643"/>
      <c r="AC63643"/>
    </row>
    <row r="63644" spans="27:29" x14ac:dyDescent="0.25">
      <c r="AA63644"/>
      <c r="AB63644"/>
      <c r="AC63644"/>
    </row>
    <row r="63645" spans="27:29" x14ac:dyDescent="0.25">
      <c r="AA63645"/>
      <c r="AB63645"/>
      <c r="AC63645"/>
    </row>
    <row r="63646" spans="27:29" x14ac:dyDescent="0.25">
      <c r="AA63646"/>
      <c r="AB63646"/>
      <c r="AC63646"/>
    </row>
    <row r="63647" spans="27:29" x14ac:dyDescent="0.25">
      <c r="AA63647"/>
      <c r="AB63647"/>
      <c r="AC63647"/>
    </row>
    <row r="63648" spans="27:29" x14ac:dyDescent="0.25">
      <c r="AA63648"/>
      <c r="AB63648"/>
      <c r="AC63648"/>
    </row>
    <row r="63649" spans="27:29" x14ac:dyDescent="0.25">
      <c r="AA63649"/>
      <c r="AB63649"/>
      <c r="AC63649"/>
    </row>
    <row r="63650" spans="27:29" x14ac:dyDescent="0.25">
      <c r="AA63650"/>
      <c r="AB63650"/>
      <c r="AC63650"/>
    </row>
    <row r="63651" spans="27:29" x14ac:dyDescent="0.25">
      <c r="AA63651"/>
      <c r="AB63651"/>
      <c r="AC63651"/>
    </row>
    <row r="63652" spans="27:29" x14ac:dyDescent="0.25">
      <c r="AA63652"/>
      <c r="AB63652"/>
      <c r="AC63652"/>
    </row>
    <row r="63653" spans="27:29" x14ac:dyDescent="0.25">
      <c r="AA63653"/>
      <c r="AB63653"/>
      <c r="AC63653"/>
    </row>
    <row r="63654" spans="27:29" x14ac:dyDescent="0.25">
      <c r="AA63654"/>
      <c r="AB63654"/>
      <c r="AC63654"/>
    </row>
    <row r="63655" spans="27:29" x14ac:dyDescent="0.25">
      <c r="AA63655"/>
      <c r="AB63655"/>
      <c r="AC63655"/>
    </row>
    <row r="63656" spans="27:29" x14ac:dyDescent="0.25">
      <c r="AA63656"/>
      <c r="AB63656"/>
      <c r="AC63656"/>
    </row>
    <row r="63657" spans="27:29" x14ac:dyDescent="0.25">
      <c r="AA63657"/>
      <c r="AB63657"/>
      <c r="AC63657"/>
    </row>
    <row r="63658" spans="27:29" x14ac:dyDescent="0.25">
      <c r="AA63658"/>
      <c r="AB63658"/>
      <c r="AC63658"/>
    </row>
    <row r="63659" spans="27:29" x14ac:dyDescent="0.25">
      <c r="AA63659"/>
      <c r="AB63659"/>
      <c r="AC63659"/>
    </row>
    <row r="63660" spans="27:29" x14ac:dyDescent="0.25">
      <c r="AA63660"/>
      <c r="AB63660"/>
      <c r="AC63660"/>
    </row>
    <row r="63661" spans="27:29" x14ac:dyDescent="0.25">
      <c r="AA63661"/>
      <c r="AB63661"/>
      <c r="AC63661"/>
    </row>
    <row r="63662" spans="27:29" x14ac:dyDescent="0.25">
      <c r="AA63662"/>
      <c r="AB63662"/>
      <c r="AC63662"/>
    </row>
    <row r="63663" spans="27:29" x14ac:dyDescent="0.25">
      <c r="AA63663"/>
      <c r="AB63663"/>
      <c r="AC63663"/>
    </row>
    <row r="63664" spans="27:29" x14ac:dyDescent="0.25">
      <c r="AA63664"/>
      <c r="AB63664"/>
      <c r="AC63664"/>
    </row>
    <row r="63665" spans="27:29" x14ac:dyDescent="0.25">
      <c r="AA63665"/>
      <c r="AB63665"/>
      <c r="AC63665"/>
    </row>
    <row r="63666" spans="27:29" x14ac:dyDescent="0.25">
      <c r="AA63666"/>
      <c r="AB63666"/>
      <c r="AC63666"/>
    </row>
    <row r="63667" spans="27:29" x14ac:dyDescent="0.25">
      <c r="AA63667"/>
      <c r="AB63667"/>
      <c r="AC63667"/>
    </row>
    <row r="63668" spans="27:29" x14ac:dyDescent="0.25">
      <c r="AA63668"/>
      <c r="AB63668"/>
      <c r="AC63668"/>
    </row>
    <row r="63669" spans="27:29" x14ac:dyDescent="0.25">
      <c r="AA63669"/>
      <c r="AB63669"/>
      <c r="AC63669"/>
    </row>
    <row r="63670" spans="27:29" x14ac:dyDescent="0.25">
      <c r="AA63670"/>
      <c r="AB63670"/>
      <c r="AC63670"/>
    </row>
    <row r="63671" spans="27:29" x14ac:dyDescent="0.25">
      <c r="AA63671"/>
      <c r="AB63671"/>
      <c r="AC63671"/>
    </row>
    <row r="63672" spans="27:29" x14ac:dyDescent="0.25">
      <c r="AA63672"/>
      <c r="AB63672"/>
      <c r="AC63672"/>
    </row>
    <row r="63673" spans="27:29" x14ac:dyDescent="0.25">
      <c r="AA63673"/>
      <c r="AB63673"/>
      <c r="AC63673"/>
    </row>
    <row r="63674" spans="27:29" x14ac:dyDescent="0.25">
      <c r="AA63674"/>
      <c r="AB63674"/>
      <c r="AC63674"/>
    </row>
    <row r="63675" spans="27:29" x14ac:dyDescent="0.25">
      <c r="AA63675"/>
      <c r="AB63675"/>
      <c r="AC63675"/>
    </row>
    <row r="63676" spans="27:29" x14ac:dyDescent="0.25">
      <c r="AA63676"/>
      <c r="AB63676"/>
      <c r="AC63676"/>
    </row>
    <row r="63677" spans="27:29" x14ac:dyDescent="0.25">
      <c r="AA63677"/>
      <c r="AB63677"/>
      <c r="AC63677"/>
    </row>
    <row r="63678" spans="27:29" x14ac:dyDescent="0.25">
      <c r="AA63678"/>
      <c r="AB63678"/>
      <c r="AC63678"/>
    </row>
    <row r="63679" spans="27:29" x14ac:dyDescent="0.25">
      <c r="AA63679"/>
      <c r="AB63679"/>
      <c r="AC63679"/>
    </row>
    <row r="63680" spans="27:29" x14ac:dyDescent="0.25">
      <c r="AA63680"/>
      <c r="AB63680"/>
      <c r="AC63680"/>
    </row>
    <row r="63681" spans="27:29" x14ac:dyDescent="0.25">
      <c r="AA63681"/>
      <c r="AB63681"/>
      <c r="AC63681"/>
    </row>
    <row r="63682" spans="27:29" x14ac:dyDescent="0.25">
      <c r="AA63682"/>
      <c r="AB63682"/>
      <c r="AC63682"/>
    </row>
    <row r="63683" spans="27:29" x14ac:dyDescent="0.25">
      <c r="AA63683"/>
      <c r="AB63683"/>
      <c r="AC63683"/>
    </row>
    <row r="63684" spans="27:29" x14ac:dyDescent="0.25">
      <c r="AA63684"/>
      <c r="AB63684"/>
      <c r="AC63684"/>
    </row>
    <row r="63685" spans="27:29" x14ac:dyDescent="0.25">
      <c r="AA63685"/>
      <c r="AB63685"/>
      <c r="AC63685"/>
    </row>
    <row r="63686" spans="27:29" x14ac:dyDescent="0.25">
      <c r="AA63686"/>
      <c r="AB63686"/>
      <c r="AC63686"/>
    </row>
    <row r="63687" spans="27:29" x14ac:dyDescent="0.25">
      <c r="AA63687"/>
      <c r="AB63687"/>
      <c r="AC63687"/>
    </row>
    <row r="63688" spans="27:29" x14ac:dyDescent="0.25">
      <c r="AA63688"/>
      <c r="AB63688"/>
      <c r="AC63688"/>
    </row>
    <row r="63689" spans="27:29" x14ac:dyDescent="0.25">
      <c r="AA63689"/>
      <c r="AB63689"/>
      <c r="AC63689"/>
    </row>
    <row r="63690" spans="27:29" x14ac:dyDescent="0.25">
      <c r="AA63690"/>
      <c r="AB63690"/>
      <c r="AC63690"/>
    </row>
    <row r="63691" spans="27:29" x14ac:dyDescent="0.25">
      <c r="AA63691"/>
      <c r="AB63691"/>
      <c r="AC63691"/>
    </row>
    <row r="63692" spans="27:29" x14ac:dyDescent="0.25">
      <c r="AA63692"/>
      <c r="AB63692"/>
      <c r="AC63692"/>
    </row>
    <row r="63693" spans="27:29" x14ac:dyDescent="0.25">
      <c r="AA63693"/>
      <c r="AB63693"/>
      <c r="AC63693"/>
    </row>
    <row r="63694" spans="27:29" x14ac:dyDescent="0.25">
      <c r="AA63694"/>
      <c r="AB63694"/>
      <c r="AC63694"/>
    </row>
    <row r="63695" spans="27:29" x14ac:dyDescent="0.25">
      <c r="AA63695"/>
      <c r="AB63695"/>
      <c r="AC63695"/>
    </row>
    <row r="63696" spans="27:29" x14ac:dyDescent="0.25">
      <c r="AA63696"/>
      <c r="AB63696"/>
      <c r="AC63696"/>
    </row>
    <row r="63697" spans="27:29" x14ac:dyDescent="0.25">
      <c r="AA63697"/>
      <c r="AB63697"/>
      <c r="AC63697"/>
    </row>
    <row r="63698" spans="27:29" x14ac:dyDescent="0.25">
      <c r="AA63698"/>
      <c r="AB63698"/>
      <c r="AC63698"/>
    </row>
    <row r="63699" spans="27:29" x14ac:dyDescent="0.25">
      <c r="AA63699"/>
      <c r="AB63699"/>
      <c r="AC63699"/>
    </row>
    <row r="63700" spans="27:29" x14ac:dyDescent="0.25">
      <c r="AA63700"/>
      <c r="AB63700"/>
      <c r="AC63700"/>
    </row>
    <row r="63701" spans="27:29" x14ac:dyDescent="0.25">
      <c r="AA63701"/>
      <c r="AB63701"/>
      <c r="AC63701"/>
    </row>
    <row r="63702" spans="27:29" x14ac:dyDescent="0.25">
      <c r="AA63702"/>
      <c r="AB63702"/>
      <c r="AC63702"/>
    </row>
    <row r="63703" spans="27:29" x14ac:dyDescent="0.25">
      <c r="AA63703"/>
      <c r="AB63703"/>
      <c r="AC63703"/>
    </row>
    <row r="63704" spans="27:29" x14ac:dyDescent="0.25">
      <c r="AA63704"/>
      <c r="AB63704"/>
      <c r="AC63704"/>
    </row>
    <row r="63705" spans="27:29" x14ac:dyDescent="0.25">
      <c r="AA63705"/>
      <c r="AB63705"/>
      <c r="AC63705"/>
    </row>
    <row r="63706" spans="27:29" x14ac:dyDescent="0.25">
      <c r="AA63706"/>
      <c r="AB63706"/>
      <c r="AC63706"/>
    </row>
    <row r="63707" spans="27:29" x14ac:dyDescent="0.25">
      <c r="AA63707"/>
      <c r="AB63707"/>
      <c r="AC63707"/>
    </row>
    <row r="63708" spans="27:29" x14ac:dyDescent="0.25">
      <c r="AA63708"/>
      <c r="AB63708"/>
      <c r="AC63708"/>
    </row>
    <row r="63709" spans="27:29" x14ac:dyDescent="0.25">
      <c r="AA63709"/>
      <c r="AB63709"/>
      <c r="AC63709"/>
    </row>
    <row r="63710" spans="27:29" x14ac:dyDescent="0.25">
      <c r="AA63710"/>
      <c r="AB63710"/>
      <c r="AC63710"/>
    </row>
    <row r="63711" spans="27:29" x14ac:dyDescent="0.25">
      <c r="AA63711"/>
      <c r="AB63711"/>
      <c r="AC63711"/>
    </row>
    <row r="63712" spans="27:29" x14ac:dyDescent="0.25">
      <c r="AA63712"/>
      <c r="AB63712"/>
      <c r="AC63712"/>
    </row>
    <row r="63713" spans="27:29" x14ac:dyDescent="0.25">
      <c r="AA63713"/>
      <c r="AB63713"/>
      <c r="AC63713"/>
    </row>
    <row r="63714" spans="27:29" x14ac:dyDescent="0.25">
      <c r="AA63714"/>
      <c r="AB63714"/>
      <c r="AC63714"/>
    </row>
    <row r="63715" spans="27:29" x14ac:dyDescent="0.25">
      <c r="AA63715"/>
      <c r="AB63715"/>
      <c r="AC63715"/>
    </row>
    <row r="63716" spans="27:29" x14ac:dyDescent="0.25">
      <c r="AA63716"/>
      <c r="AB63716"/>
      <c r="AC63716"/>
    </row>
    <row r="63717" spans="27:29" x14ac:dyDescent="0.25">
      <c r="AA63717"/>
      <c r="AB63717"/>
      <c r="AC63717"/>
    </row>
    <row r="63718" spans="27:29" x14ac:dyDescent="0.25">
      <c r="AA63718"/>
      <c r="AB63718"/>
      <c r="AC63718"/>
    </row>
    <row r="63719" spans="27:29" x14ac:dyDescent="0.25">
      <c r="AA63719"/>
      <c r="AB63719"/>
      <c r="AC63719"/>
    </row>
    <row r="63720" spans="27:29" x14ac:dyDescent="0.25">
      <c r="AA63720"/>
      <c r="AB63720"/>
      <c r="AC63720"/>
    </row>
    <row r="63721" spans="27:29" x14ac:dyDescent="0.25">
      <c r="AA63721"/>
      <c r="AB63721"/>
      <c r="AC63721"/>
    </row>
    <row r="63722" spans="27:29" x14ac:dyDescent="0.25">
      <c r="AA63722"/>
      <c r="AB63722"/>
      <c r="AC63722"/>
    </row>
    <row r="63723" spans="27:29" x14ac:dyDescent="0.25">
      <c r="AA63723"/>
      <c r="AB63723"/>
      <c r="AC63723"/>
    </row>
    <row r="63724" spans="27:29" x14ac:dyDescent="0.25">
      <c r="AA63724"/>
      <c r="AB63724"/>
      <c r="AC63724"/>
    </row>
    <row r="63725" spans="27:29" x14ac:dyDescent="0.25">
      <c r="AA63725"/>
      <c r="AB63725"/>
      <c r="AC63725"/>
    </row>
    <row r="63726" spans="27:29" x14ac:dyDescent="0.25">
      <c r="AA63726"/>
      <c r="AB63726"/>
      <c r="AC63726"/>
    </row>
    <row r="63727" spans="27:29" x14ac:dyDescent="0.25">
      <c r="AA63727"/>
      <c r="AB63727"/>
      <c r="AC63727"/>
    </row>
    <row r="63728" spans="27:29" x14ac:dyDescent="0.25">
      <c r="AA63728"/>
      <c r="AB63728"/>
      <c r="AC63728"/>
    </row>
    <row r="63729" spans="27:29" x14ac:dyDescent="0.25">
      <c r="AA63729"/>
      <c r="AB63729"/>
      <c r="AC63729"/>
    </row>
    <row r="63730" spans="27:29" x14ac:dyDescent="0.25">
      <c r="AA63730"/>
      <c r="AB63730"/>
      <c r="AC63730"/>
    </row>
    <row r="63731" spans="27:29" x14ac:dyDescent="0.25">
      <c r="AA63731"/>
      <c r="AB63731"/>
      <c r="AC63731"/>
    </row>
    <row r="63732" spans="27:29" x14ac:dyDescent="0.25">
      <c r="AA63732"/>
      <c r="AB63732"/>
      <c r="AC63732"/>
    </row>
    <row r="63733" spans="27:29" x14ac:dyDescent="0.25">
      <c r="AA63733"/>
      <c r="AB63733"/>
      <c r="AC63733"/>
    </row>
    <row r="63734" spans="27:29" x14ac:dyDescent="0.25">
      <c r="AA63734"/>
      <c r="AB63734"/>
      <c r="AC63734"/>
    </row>
    <row r="63735" spans="27:29" x14ac:dyDescent="0.25">
      <c r="AA63735"/>
      <c r="AB63735"/>
      <c r="AC63735"/>
    </row>
    <row r="63736" spans="27:29" x14ac:dyDescent="0.25">
      <c r="AA63736"/>
      <c r="AB63736"/>
      <c r="AC63736"/>
    </row>
    <row r="63737" spans="27:29" x14ac:dyDescent="0.25">
      <c r="AA63737"/>
      <c r="AB63737"/>
      <c r="AC63737"/>
    </row>
    <row r="63738" spans="27:29" x14ac:dyDescent="0.25">
      <c r="AA63738"/>
      <c r="AB63738"/>
      <c r="AC63738"/>
    </row>
    <row r="63739" spans="27:29" x14ac:dyDescent="0.25">
      <c r="AA63739"/>
      <c r="AB63739"/>
      <c r="AC63739"/>
    </row>
    <row r="63740" spans="27:29" x14ac:dyDescent="0.25">
      <c r="AA63740"/>
      <c r="AB63740"/>
      <c r="AC63740"/>
    </row>
    <row r="63741" spans="27:29" x14ac:dyDescent="0.25">
      <c r="AA63741"/>
      <c r="AB63741"/>
      <c r="AC63741"/>
    </row>
    <row r="63742" spans="27:29" x14ac:dyDescent="0.25">
      <c r="AA63742"/>
      <c r="AB63742"/>
      <c r="AC63742"/>
    </row>
    <row r="63743" spans="27:29" x14ac:dyDescent="0.25">
      <c r="AA63743"/>
      <c r="AB63743"/>
      <c r="AC63743"/>
    </row>
    <row r="63744" spans="27:29" x14ac:dyDescent="0.25">
      <c r="AA63744"/>
      <c r="AB63744"/>
      <c r="AC63744"/>
    </row>
    <row r="63745" spans="27:29" x14ac:dyDescent="0.25">
      <c r="AA63745"/>
      <c r="AB63745"/>
      <c r="AC63745"/>
    </row>
    <row r="63746" spans="27:29" x14ac:dyDescent="0.25">
      <c r="AA63746"/>
      <c r="AB63746"/>
      <c r="AC63746"/>
    </row>
    <row r="63747" spans="27:29" x14ac:dyDescent="0.25">
      <c r="AA63747"/>
      <c r="AB63747"/>
      <c r="AC63747"/>
    </row>
    <row r="63748" spans="27:29" x14ac:dyDescent="0.25">
      <c r="AA63748"/>
      <c r="AB63748"/>
      <c r="AC63748"/>
    </row>
    <row r="63749" spans="27:29" x14ac:dyDescent="0.25">
      <c r="AA63749"/>
      <c r="AB63749"/>
      <c r="AC63749"/>
    </row>
    <row r="63750" spans="27:29" x14ac:dyDescent="0.25">
      <c r="AA63750"/>
      <c r="AB63750"/>
      <c r="AC63750"/>
    </row>
    <row r="63751" spans="27:29" x14ac:dyDescent="0.25">
      <c r="AA63751"/>
      <c r="AB63751"/>
      <c r="AC63751"/>
    </row>
    <row r="63752" spans="27:29" x14ac:dyDescent="0.25">
      <c r="AA63752"/>
      <c r="AB63752"/>
      <c r="AC63752"/>
    </row>
    <row r="63753" spans="27:29" x14ac:dyDescent="0.25">
      <c r="AA63753"/>
      <c r="AB63753"/>
      <c r="AC63753"/>
    </row>
    <row r="63754" spans="27:29" x14ac:dyDescent="0.25">
      <c r="AA63754"/>
      <c r="AB63754"/>
      <c r="AC63754"/>
    </row>
    <row r="63755" spans="27:29" x14ac:dyDescent="0.25">
      <c r="AA63755"/>
      <c r="AB63755"/>
      <c r="AC63755"/>
    </row>
    <row r="63756" spans="27:29" x14ac:dyDescent="0.25">
      <c r="AA63756"/>
      <c r="AB63756"/>
      <c r="AC63756"/>
    </row>
    <row r="63757" spans="27:29" x14ac:dyDescent="0.25">
      <c r="AA63757"/>
      <c r="AB63757"/>
      <c r="AC63757"/>
    </row>
    <row r="63758" spans="27:29" x14ac:dyDescent="0.25">
      <c r="AA63758"/>
      <c r="AB63758"/>
      <c r="AC63758"/>
    </row>
    <row r="63759" spans="27:29" x14ac:dyDescent="0.25">
      <c r="AA63759"/>
      <c r="AB63759"/>
      <c r="AC63759"/>
    </row>
    <row r="63760" spans="27:29" x14ac:dyDescent="0.25">
      <c r="AA63760"/>
      <c r="AB63760"/>
      <c r="AC63760"/>
    </row>
    <row r="63761" spans="27:29" x14ac:dyDescent="0.25">
      <c r="AA63761"/>
      <c r="AB63761"/>
      <c r="AC63761"/>
    </row>
    <row r="63762" spans="27:29" x14ac:dyDescent="0.25">
      <c r="AA63762"/>
      <c r="AB63762"/>
      <c r="AC63762"/>
    </row>
    <row r="63763" spans="27:29" x14ac:dyDescent="0.25">
      <c r="AA63763"/>
      <c r="AB63763"/>
      <c r="AC63763"/>
    </row>
    <row r="63764" spans="27:29" x14ac:dyDescent="0.25">
      <c r="AA63764"/>
      <c r="AB63764"/>
      <c r="AC63764"/>
    </row>
    <row r="63765" spans="27:29" x14ac:dyDescent="0.25">
      <c r="AA63765"/>
      <c r="AB63765"/>
      <c r="AC63765"/>
    </row>
    <row r="63766" spans="27:29" x14ac:dyDescent="0.25">
      <c r="AA63766"/>
      <c r="AB63766"/>
      <c r="AC63766"/>
    </row>
    <row r="63767" spans="27:29" x14ac:dyDescent="0.25">
      <c r="AA63767"/>
      <c r="AB63767"/>
      <c r="AC63767"/>
    </row>
    <row r="63768" spans="27:29" x14ac:dyDescent="0.25">
      <c r="AA63768"/>
      <c r="AB63768"/>
      <c r="AC63768"/>
    </row>
    <row r="63769" spans="27:29" x14ac:dyDescent="0.25">
      <c r="AA63769"/>
      <c r="AB63769"/>
      <c r="AC63769"/>
    </row>
    <row r="63770" spans="27:29" x14ac:dyDescent="0.25">
      <c r="AA63770"/>
      <c r="AB63770"/>
      <c r="AC63770"/>
    </row>
    <row r="63771" spans="27:29" x14ac:dyDescent="0.25">
      <c r="AA63771"/>
      <c r="AB63771"/>
      <c r="AC63771"/>
    </row>
    <row r="63772" spans="27:29" x14ac:dyDescent="0.25">
      <c r="AA63772"/>
      <c r="AB63772"/>
      <c r="AC63772"/>
    </row>
    <row r="63773" spans="27:29" x14ac:dyDescent="0.25">
      <c r="AA63773"/>
      <c r="AB63773"/>
      <c r="AC63773"/>
    </row>
    <row r="63774" spans="27:29" x14ac:dyDescent="0.25">
      <c r="AA63774"/>
      <c r="AB63774"/>
      <c r="AC63774"/>
    </row>
    <row r="63775" spans="27:29" x14ac:dyDescent="0.25">
      <c r="AA63775"/>
      <c r="AB63775"/>
      <c r="AC63775"/>
    </row>
    <row r="63776" spans="27:29" x14ac:dyDescent="0.25">
      <c r="AA63776"/>
      <c r="AB63776"/>
      <c r="AC63776"/>
    </row>
    <row r="63777" spans="27:29" x14ac:dyDescent="0.25">
      <c r="AA63777"/>
      <c r="AB63777"/>
      <c r="AC63777"/>
    </row>
    <row r="63778" spans="27:29" x14ac:dyDescent="0.25">
      <c r="AA63778"/>
      <c r="AB63778"/>
      <c r="AC63778"/>
    </row>
    <row r="63779" spans="27:29" x14ac:dyDescent="0.25">
      <c r="AA63779"/>
      <c r="AB63779"/>
      <c r="AC63779"/>
    </row>
    <row r="63780" spans="27:29" x14ac:dyDescent="0.25">
      <c r="AA63780"/>
      <c r="AB63780"/>
      <c r="AC63780"/>
    </row>
    <row r="63781" spans="27:29" x14ac:dyDescent="0.25">
      <c r="AA63781"/>
      <c r="AB63781"/>
      <c r="AC63781"/>
    </row>
    <row r="63782" spans="27:29" x14ac:dyDescent="0.25">
      <c r="AA63782"/>
      <c r="AB63782"/>
      <c r="AC63782"/>
    </row>
    <row r="63783" spans="27:29" x14ac:dyDescent="0.25">
      <c r="AA63783"/>
      <c r="AB63783"/>
      <c r="AC63783"/>
    </row>
    <row r="63784" spans="27:29" x14ac:dyDescent="0.25">
      <c r="AA63784"/>
      <c r="AB63784"/>
      <c r="AC63784"/>
    </row>
    <row r="63785" spans="27:29" x14ac:dyDescent="0.25">
      <c r="AA63785"/>
      <c r="AB63785"/>
      <c r="AC63785"/>
    </row>
    <row r="63786" spans="27:29" x14ac:dyDescent="0.25">
      <c r="AA63786"/>
      <c r="AB63786"/>
      <c r="AC63786"/>
    </row>
    <row r="63787" spans="27:29" x14ac:dyDescent="0.25">
      <c r="AA63787"/>
      <c r="AB63787"/>
      <c r="AC63787"/>
    </row>
    <row r="63788" spans="27:29" x14ac:dyDescent="0.25">
      <c r="AA63788"/>
      <c r="AB63788"/>
      <c r="AC63788"/>
    </row>
    <row r="63789" spans="27:29" x14ac:dyDescent="0.25">
      <c r="AA63789"/>
      <c r="AB63789"/>
      <c r="AC63789"/>
    </row>
    <row r="63790" spans="27:29" x14ac:dyDescent="0.25">
      <c r="AA63790"/>
      <c r="AB63790"/>
      <c r="AC63790"/>
    </row>
    <row r="63791" spans="27:29" x14ac:dyDescent="0.25">
      <c r="AA63791"/>
      <c r="AB63791"/>
      <c r="AC63791"/>
    </row>
    <row r="63792" spans="27:29" x14ac:dyDescent="0.25">
      <c r="AA63792"/>
      <c r="AB63792"/>
      <c r="AC63792"/>
    </row>
    <row r="63793" spans="27:29" x14ac:dyDescent="0.25">
      <c r="AA63793"/>
      <c r="AB63793"/>
      <c r="AC63793"/>
    </row>
    <row r="63794" spans="27:29" x14ac:dyDescent="0.25">
      <c r="AA63794"/>
      <c r="AB63794"/>
      <c r="AC63794"/>
    </row>
    <row r="63795" spans="27:29" x14ac:dyDescent="0.25">
      <c r="AA63795"/>
      <c r="AB63795"/>
      <c r="AC63795"/>
    </row>
    <row r="63796" spans="27:29" x14ac:dyDescent="0.25">
      <c r="AA63796"/>
      <c r="AB63796"/>
      <c r="AC63796"/>
    </row>
    <row r="63797" spans="27:29" x14ac:dyDescent="0.25">
      <c r="AA63797"/>
      <c r="AB63797"/>
      <c r="AC63797"/>
    </row>
    <row r="63798" spans="27:29" x14ac:dyDescent="0.25">
      <c r="AA63798"/>
      <c r="AB63798"/>
      <c r="AC63798"/>
    </row>
    <row r="63799" spans="27:29" x14ac:dyDescent="0.25">
      <c r="AA63799"/>
      <c r="AB63799"/>
      <c r="AC63799"/>
    </row>
    <row r="63800" spans="27:29" x14ac:dyDescent="0.25">
      <c r="AA63800"/>
      <c r="AB63800"/>
      <c r="AC63800"/>
    </row>
    <row r="63801" spans="27:29" x14ac:dyDescent="0.25">
      <c r="AA63801"/>
      <c r="AB63801"/>
      <c r="AC63801"/>
    </row>
    <row r="63802" spans="27:29" x14ac:dyDescent="0.25">
      <c r="AA63802"/>
      <c r="AB63802"/>
      <c r="AC63802"/>
    </row>
    <row r="63803" spans="27:29" x14ac:dyDescent="0.25">
      <c r="AA63803"/>
      <c r="AB63803"/>
      <c r="AC63803"/>
    </row>
    <row r="63804" spans="27:29" x14ac:dyDescent="0.25">
      <c r="AA63804"/>
      <c r="AB63804"/>
      <c r="AC63804"/>
    </row>
    <row r="63805" spans="27:29" x14ac:dyDescent="0.25">
      <c r="AA63805"/>
      <c r="AB63805"/>
      <c r="AC63805"/>
    </row>
    <row r="63806" spans="27:29" x14ac:dyDescent="0.25">
      <c r="AA63806"/>
      <c r="AB63806"/>
      <c r="AC63806"/>
    </row>
    <row r="63807" spans="27:29" x14ac:dyDescent="0.25">
      <c r="AA63807"/>
      <c r="AB63807"/>
      <c r="AC63807"/>
    </row>
    <row r="63808" spans="27:29" x14ac:dyDescent="0.25">
      <c r="AA63808"/>
      <c r="AB63808"/>
      <c r="AC63808"/>
    </row>
    <row r="63809" spans="27:29" x14ac:dyDescent="0.25">
      <c r="AA63809"/>
      <c r="AB63809"/>
      <c r="AC63809"/>
    </row>
    <row r="63810" spans="27:29" x14ac:dyDescent="0.25">
      <c r="AA63810"/>
      <c r="AB63810"/>
      <c r="AC63810"/>
    </row>
    <row r="63811" spans="27:29" x14ac:dyDescent="0.25">
      <c r="AA63811"/>
      <c r="AB63811"/>
      <c r="AC63811"/>
    </row>
    <row r="63812" spans="27:29" x14ac:dyDescent="0.25">
      <c r="AA63812"/>
      <c r="AB63812"/>
      <c r="AC63812"/>
    </row>
    <row r="63813" spans="27:29" x14ac:dyDescent="0.25">
      <c r="AA63813"/>
      <c r="AB63813"/>
      <c r="AC63813"/>
    </row>
    <row r="63814" spans="27:29" x14ac:dyDescent="0.25">
      <c r="AA63814"/>
      <c r="AB63814"/>
      <c r="AC63814"/>
    </row>
    <row r="63815" spans="27:29" x14ac:dyDescent="0.25">
      <c r="AA63815"/>
      <c r="AB63815"/>
      <c r="AC63815"/>
    </row>
    <row r="63816" spans="27:29" x14ac:dyDescent="0.25">
      <c r="AA63816"/>
      <c r="AB63816"/>
      <c r="AC63816"/>
    </row>
    <row r="63817" spans="27:29" x14ac:dyDescent="0.25">
      <c r="AA63817"/>
      <c r="AB63817"/>
      <c r="AC63817"/>
    </row>
    <row r="63818" spans="27:29" x14ac:dyDescent="0.25">
      <c r="AA63818"/>
      <c r="AB63818"/>
      <c r="AC63818"/>
    </row>
    <row r="63819" spans="27:29" x14ac:dyDescent="0.25">
      <c r="AA63819"/>
      <c r="AB63819"/>
      <c r="AC63819"/>
    </row>
    <row r="63820" spans="27:29" x14ac:dyDescent="0.25">
      <c r="AA63820"/>
      <c r="AB63820"/>
      <c r="AC63820"/>
    </row>
    <row r="63821" spans="27:29" x14ac:dyDescent="0.25">
      <c r="AA63821"/>
      <c r="AB63821"/>
      <c r="AC63821"/>
    </row>
    <row r="63822" spans="27:29" x14ac:dyDescent="0.25">
      <c r="AA63822"/>
      <c r="AB63822"/>
      <c r="AC63822"/>
    </row>
    <row r="63823" spans="27:29" x14ac:dyDescent="0.25">
      <c r="AA63823"/>
      <c r="AB63823"/>
      <c r="AC63823"/>
    </row>
    <row r="63824" spans="27:29" x14ac:dyDescent="0.25">
      <c r="AA63824"/>
      <c r="AB63824"/>
      <c r="AC63824"/>
    </row>
    <row r="63825" spans="27:29" x14ac:dyDescent="0.25">
      <c r="AA63825"/>
      <c r="AB63825"/>
      <c r="AC63825"/>
    </row>
    <row r="63826" spans="27:29" x14ac:dyDescent="0.25">
      <c r="AA63826"/>
      <c r="AB63826"/>
      <c r="AC63826"/>
    </row>
    <row r="63827" spans="27:29" x14ac:dyDescent="0.25">
      <c r="AA63827"/>
      <c r="AB63827"/>
      <c r="AC63827"/>
    </row>
    <row r="63828" spans="27:29" x14ac:dyDescent="0.25">
      <c r="AA63828"/>
      <c r="AB63828"/>
      <c r="AC63828"/>
    </row>
    <row r="63829" spans="27:29" x14ac:dyDescent="0.25">
      <c r="AA63829"/>
      <c r="AB63829"/>
      <c r="AC63829"/>
    </row>
    <row r="63830" spans="27:29" x14ac:dyDescent="0.25">
      <c r="AA63830"/>
      <c r="AB63830"/>
      <c r="AC63830"/>
    </row>
    <row r="63831" spans="27:29" x14ac:dyDescent="0.25">
      <c r="AA63831"/>
      <c r="AB63831"/>
      <c r="AC63831"/>
    </row>
    <row r="63832" spans="27:29" x14ac:dyDescent="0.25">
      <c r="AA63832"/>
      <c r="AB63832"/>
      <c r="AC63832"/>
    </row>
    <row r="63833" spans="27:29" x14ac:dyDescent="0.25">
      <c r="AA63833"/>
      <c r="AB63833"/>
      <c r="AC63833"/>
    </row>
    <row r="63834" spans="27:29" x14ac:dyDescent="0.25">
      <c r="AA63834"/>
      <c r="AB63834"/>
      <c r="AC63834"/>
    </row>
    <row r="63835" spans="27:29" x14ac:dyDescent="0.25">
      <c r="AA63835"/>
      <c r="AB63835"/>
      <c r="AC63835"/>
    </row>
    <row r="63836" spans="27:29" x14ac:dyDescent="0.25">
      <c r="AA63836"/>
      <c r="AB63836"/>
      <c r="AC63836"/>
    </row>
    <row r="63837" spans="27:29" x14ac:dyDescent="0.25">
      <c r="AA63837"/>
      <c r="AB63837"/>
      <c r="AC63837"/>
    </row>
    <row r="63838" spans="27:29" x14ac:dyDescent="0.25">
      <c r="AA63838"/>
      <c r="AB63838"/>
      <c r="AC63838"/>
    </row>
    <row r="63839" spans="27:29" x14ac:dyDescent="0.25">
      <c r="AA63839"/>
      <c r="AB63839"/>
      <c r="AC63839"/>
    </row>
    <row r="63840" spans="27:29" x14ac:dyDescent="0.25">
      <c r="AA63840"/>
      <c r="AB63840"/>
      <c r="AC63840"/>
    </row>
    <row r="63841" spans="27:29" x14ac:dyDescent="0.25">
      <c r="AA63841"/>
      <c r="AB63841"/>
      <c r="AC63841"/>
    </row>
    <row r="63842" spans="27:29" x14ac:dyDescent="0.25">
      <c r="AA63842"/>
      <c r="AB63842"/>
      <c r="AC63842"/>
    </row>
    <row r="63843" spans="27:29" x14ac:dyDescent="0.25">
      <c r="AA63843"/>
      <c r="AB63843"/>
      <c r="AC63843"/>
    </row>
    <row r="63844" spans="27:29" x14ac:dyDescent="0.25">
      <c r="AA63844"/>
      <c r="AB63844"/>
      <c r="AC63844"/>
    </row>
    <row r="63845" spans="27:29" x14ac:dyDescent="0.25">
      <c r="AA63845"/>
      <c r="AB63845"/>
      <c r="AC63845"/>
    </row>
    <row r="63846" spans="27:29" x14ac:dyDescent="0.25">
      <c r="AA63846"/>
      <c r="AB63846"/>
      <c r="AC63846"/>
    </row>
    <row r="63847" spans="27:29" x14ac:dyDescent="0.25">
      <c r="AA63847"/>
      <c r="AB63847"/>
      <c r="AC63847"/>
    </row>
    <row r="63848" spans="27:29" x14ac:dyDescent="0.25">
      <c r="AA63848"/>
      <c r="AB63848"/>
      <c r="AC63848"/>
    </row>
    <row r="63849" spans="27:29" x14ac:dyDescent="0.25">
      <c r="AA63849"/>
      <c r="AB63849"/>
      <c r="AC63849"/>
    </row>
    <row r="63850" spans="27:29" x14ac:dyDescent="0.25">
      <c r="AA63850"/>
      <c r="AB63850"/>
      <c r="AC63850"/>
    </row>
    <row r="63851" spans="27:29" x14ac:dyDescent="0.25">
      <c r="AA63851"/>
      <c r="AB63851"/>
      <c r="AC63851"/>
    </row>
    <row r="63852" spans="27:29" x14ac:dyDescent="0.25">
      <c r="AA63852"/>
      <c r="AB63852"/>
      <c r="AC63852"/>
    </row>
    <row r="63853" spans="27:29" x14ac:dyDescent="0.25">
      <c r="AA63853"/>
      <c r="AB63853"/>
      <c r="AC63853"/>
    </row>
    <row r="63854" spans="27:29" x14ac:dyDescent="0.25">
      <c r="AA63854"/>
      <c r="AB63854"/>
      <c r="AC63854"/>
    </row>
    <row r="63855" spans="27:29" x14ac:dyDescent="0.25">
      <c r="AA63855"/>
      <c r="AB63855"/>
      <c r="AC63855"/>
    </row>
    <row r="63856" spans="27:29" x14ac:dyDescent="0.25">
      <c r="AA63856"/>
      <c r="AB63856"/>
      <c r="AC63856"/>
    </row>
    <row r="63857" spans="27:29" x14ac:dyDescent="0.25">
      <c r="AA63857"/>
      <c r="AB63857"/>
      <c r="AC63857"/>
    </row>
    <row r="63858" spans="27:29" x14ac:dyDescent="0.25">
      <c r="AA63858"/>
      <c r="AB63858"/>
      <c r="AC63858"/>
    </row>
    <row r="63859" spans="27:29" x14ac:dyDescent="0.25">
      <c r="AA63859"/>
      <c r="AB63859"/>
      <c r="AC63859"/>
    </row>
    <row r="63860" spans="27:29" x14ac:dyDescent="0.25">
      <c r="AA63860"/>
      <c r="AB63860"/>
      <c r="AC63860"/>
    </row>
    <row r="63861" spans="27:29" x14ac:dyDescent="0.25">
      <c r="AA63861"/>
      <c r="AB63861"/>
      <c r="AC63861"/>
    </row>
    <row r="63862" spans="27:29" x14ac:dyDescent="0.25">
      <c r="AA63862"/>
      <c r="AB63862"/>
      <c r="AC63862"/>
    </row>
    <row r="63863" spans="27:29" x14ac:dyDescent="0.25">
      <c r="AA63863"/>
      <c r="AB63863"/>
      <c r="AC63863"/>
    </row>
    <row r="63864" spans="27:29" x14ac:dyDescent="0.25">
      <c r="AA63864"/>
      <c r="AB63864"/>
      <c r="AC63864"/>
    </row>
    <row r="63865" spans="27:29" x14ac:dyDescent="0.25">
      <c r="AA63865"/>
      <c r="AB63865"/>
      <c r="AC63865"/>
    </row>
    <row r="63866" spans="27:29" x14ac:dyDescent="0.25">
      <c r="AA63866"/>
      <c r="AB63866"/>
      <c r="AC63866"/>
    </row>
    <row r="63867" spans="27:29" x14ac:dyDescent="0.25">
      <c r="AA63867"/>
      <c r="AB63867"/>
      <c r="AC63867"/>
    </row>
    <row r="63868" spans="27:29" x14ac:dyDescent="0.25">
      <c r="AA63868"/>
      <c r="AB63868"/>
      <c r="AC63868"/>
    </row>
    <row r="63869" spans="27:29" x14ac:dyDescent="0.25">
      <c r="AA63869"/>
      <c r="AB63869"/>
      <c r="AC63869"/>
    </row>
    <row r="63870" spans="27:29" x14ac:dyDescent="0.25">
      <c r="AA63870"/>
      <c r="AB63870"/>
      <c r="AC63870"/>
    </row>
    <row r="63871" spans="27:29" x14ac:dyDescent="0.25">
      <c r="AA63871"/>
      <c r="AB63871"/>
      <c r="AC63871"/>
    </row>
    <row r="63872" spans="27:29" x14ac:dyDescent="0.25">
      <c r="AA63872"/>
      <c r="AB63872"/>
      <c r="AC63872"/>
    </row>
    <row r="63873" spans="27:29" x14ac:dyDescent="0.25">
      <c r="AA63873"/>
      <c r="AB63873"/>
      <c r="AC63873"/>
    </row>
    <row r="63874" spans="27:29" x14ac:dyDescent="0.25">
      <c r="AA63874"/>
      <c r="AB63874"/>
      <c r="AC63874"/>
    </row>
    <row r="63875" spans="27:29" x14ac:dyDescent="0.25">
      <c r="AA63875"/>
      <c r="AB63875"/>
      <c r="AC63875"/>
    </row>
    <row r="63876" spans="27:29" x14ac:dyDescent="0.25">
      <c r="AA63876"/>
      <c r="AB63876"/>
      <c r="AC63876"/>
    </row>
    <row r="63877" spans="27:29" x14ac:dyDescent="0.25">
      <c r="AA63877"/>
      <c r="AB63877"/>
      <c r="AC63877"/>
    </row>
    <row r="63878" spans="27:29" x14ac:dyDescent="0.25">
      <c r="AA63878"/>
      <c r="AB63878"/>
      <c r="AC63878"/>
    </row>
    <row r="63879" spans="27:29" x14ac:dyDescent="0.25">
      <c r="AA63879"/>
      <c r="AB63879"/>
      <c r="AC63879"/>
    </row>
    <row r="63880" spans="27:29" x14ac:dyDescent="0.25">
      <c r="AA63880"/>
      <c r="AB63880"/>
      <c r="AC63880"/>
    </row>
    <row r="63881" spans="27:29" x14ac:dyDescent="0.25">
      <c r="AA63881"/>
      <c r="AB63881"/>
      <c r="AC63881"/>
    </row>
    <row r="63882" spans="27:29" x14ac:dyDescent="0.25">
      <c r="AA63882"/>
      <c r="AB63882"/>
      <c r="AC63882"/>
    </row>
    <row r="63883" spans="27:29" x14ac:dyDescent="0.25">
      <c r="AA63883"/>
      <c r="AB63883"/>
      <c r="AC63883"/>
    </row>
    <row r="63884" spans="27:29" x14ac:dyDescent="0.25">
      <c r="AA63884"/>
      <c r="AB63884"/>
      <c r="AC63884"/>
    </row>
    <row r="63885" spans="27:29" x14ac:dyDescent="0.25">
      <c r="AA63885"/>
      <c r="AB63885"/>
      <c r="AC63885"/>
    </row>
    <row r="63886" spans="27:29" x14ac:dyDescent="0.25">
      <c r="AA63886"/>
      <c r="AB63886"/>
      <c r="AC63886"/>
    </row>
    <row r="63887" spans="27:29" x14ac:dyDescent="0.25">
      <c r="AA63887"/>
      <c r="AB63887"/>
      <c r="AC63887"/>
    </row>
    <row r="63888" spans="27:29" x14ac:dyDescent="0.25">
      <c r="AA63888"/>
      <c r="AB63888"/>
      <c r="AC63888"/>
    </row>
    <row r="63889" spans="27:29" x14ac:dyDescent="0.25">
      <c r="AA63889"/>
      <c r="AB63889"/>
      <c r="AC63889"/>
    </row>
    <row r="63890" spans="27:29" x14ac:dyDescent="0.25">
      <c r="AA63890"/>
      <c r="AB63890"/>
      <c r="AC63890"/>
    </row>
    <row r="63891" spans="27:29" x14ac:dyDescent="0.25">
      <c r="AA63891"/>
      <c r="AB63891"/>
      <c r="AC63891"/>
    </row>
    <row r="63892" spans="27:29" x14ac:dyDescent="0.25">
      <c r="AA63892"/>
      <c r="AB63892"/>
      <c r="AC63892"/>
    </row>
    <row r="63893" spans="27:29" x14ac:dyDescent="0.25">
      <c r="AA63893"/>
      <c r="AB63893"/>
      <c r="AC63893"/>
    </row>
    <row r="63894" spans="27:29" x14ac:dyDescent="0.25">
      <c r="AA63894"/>
      <c r="AB63894"/>
      <c r="AC63894"/>
    </row>
    <row r="63895" spans="27:29" x14ac:dyDescent="0.25">
      <c r="AA63895"/>
      <c r="AB63895"/>
      <c r="AC63895"/>
    </row>
    <row r="63896" spans="27:29" x14ac:dyDescent="0.25">
      <c r="AA63896"/>
      <c r="AB63896"/>
      <c r="AC63896"/>
    </row>
    <row r="63897" spans="27:29" x14ac:dyDescent="0.25">
      <c r="AA63897"/>
      <c r="AB63897"/>
      <c r="AC63897"/>
    </row>
    <row r="63898" spans="27:29" x14ac:dyDescent="0.25">
      <c r="AA63898"/>
      <c r="AB63898"/>
      <c r="AC63898"/>
    </row>
    <row r="63899" spans="27:29" x14ac:dyDescent="0.25">
      <c r="AA63899"/>
      <c r="AB63899"/>
      <c r="AC63899"/>
    </row>
    <row r="63900" spans="27:29" x14ac:dyDescent="0.25">
      <c r="AA63900"/>
      <c r="AB63900"/>
      <c r="AC63900"/>
    </row>
    <row r="63901" spans="27:29" x14ac:dyDescent="0.25">
      <c r="AA63901"/>
      <c r="AB63901"/>
      <c r="AC63901"/>
    </row>
    <row r="63902" spans="27:29" x14ac:dyDescent="0.25">
      <c r="AA63902"/>
      <c r="AB63902"/>
      <c r="AC63902"/>
    </row>
    <row r="63903" spans="27:29" x14ac:dyDescent="0.25">
      <c r="AA63903"/>
      <c r="AB63903"/>
      <c r="AC63903"/>
    </row>
    <row r="63904" spans="27:29" x14ac:dyDescent="0.25">
      <c r="AA63904"/>
      <c r="AB63904"/>
      <c r="AC63904"/>
    </row>
    <row r="63905" spans="27:29" x14ac:dyDescent="0.25">
      <c r="AA63905"/>
      <c r="AB63905"/>
      <c r="AC63905"/>
    </row>
    <row r="63906" spans="27:29" x14ac:dyDescent="0.25">
      <c r="AA63906"/>
      <c r="AB63906"/>
      <c r="AC63906"/>
    </row>
    <row r="63907" spans="27:29" x14ac:dyDescent="0.25">
      <c r="AA63907"/>
      <c r="AB63907"/>
      <c r="AC63907"/>
    </row>
    <row r="63908" spans="27:29" x14ac:dyDescent="0.25">
      <c r="AA63908"/>
      <c r="AB63908"/>
      <c r="AC63908"/>
    </row>
    <row r="63909" spans="27:29" x14ac:dyDescent="0.25">
      <c r="AA63909"/>
      <c r="AB63909"/>
      <c r="AC63909"/>
    </row>
    <row r="63910" spans="27:29" x14ac:dyDescent="0.25">
      <c r="AA63910"/>
      <c r="AB63910"/>
      <c r="AC63910"/>
    </row>
    <row r="63911" spans="27:29" x14ac:dyDescent="0.25">
      <c r="AA63911"/>
      <c r="AB63911"/>
      <c r="AC63911"/>
    </row>
    <row r="63912" spans="27:29" x14ac:dyDescent="0.25">
      <c r="AA63912"/>
      <c r="AB63912"/>
      <c r="AC63912"/>
    </row>
    <row r="63913" spans="27:29" x14ac:dyDescent="0.25">
      <c r="AA63913"/>
      <c r="AB63913"/>
      <c r="AC63913"/>
    </row>
    <row r="63914" spans="27:29" x14ac:dyDescent="0.25">
      <c r="AA63914"/>
      <c r="AB63914"/>
      <c r="AC63914"/>
    </row>
    <row r="63915" spans="27:29" x14ac:dyDescent="0.25">
      <c r="AA63915"/>
      <c r="AB63915"/>
      <c r="AC63915"/>
    </row>
    <row r="63916" spans="27:29" x14ac:dyDescent="0.25">
      <c r="AA63916"/>
      <c r="AB63916"/>
      <c r="AC63916"/>
    </row>
    <row r="63917" spans="27:29" x14ac:dyDescent="0.25">
      <c r="AA63917"/>
      <c r="AB63917"/>
      <c r="AC63917"/>
    </row>
    <row r="63918" spans="27:29" x14ac:dyDescent="0.25">
      <c r="AA63918"/>
      <c r="AB63918"/>
      <c r="AC63918"/>
    </row>
    <row r="63919" spans="27:29" x14ac:dyDescent="0.25">
      <c r="AA63919"/>
      <c r="AB63919"/>
      <c r="AC63919"/>
    </row>
    <row r="63920" spans="27:29" x14ac:dyDescent="0.25">
      <c r="AA63920"/>
      <c r="AB63920"/>
      <c r="AC63920"/>
    </row>
    <row r="63921" spans="27:29" x14ac:dyDescent="0.25">
      <c r="AA63921"/>
      <c r="AB63921"/>
      <c r="AC63921"/>
    </row>
    <row r="63922" spans="27:29" x14ac:dyDescent="0.25">
      <c r="AA63922"/>
      <c r="AB63922"/>
      <c r="AC63922"/>
    </row>
    <row r="63923" spans="27:29" x14ac:dyDescent="0.25">
      <c r="AA63923"/>
      <c r="AB63923"/>
      <c r="AC63923"/>
    </row>
    <row r="63924" spans="27:29" x14ac:dyDescent="0.25">
      <c r="AA63924"/>
      <c r="AB63924"/>
      <c r="AC63924"/>
    </row>
    <row r="63925" spans="27:29" x14ac:dyDescent="0.25">
      <c r="AA63925"/>
      <c r="AB63925"/>
      <c r="AC63925"/>
    </row>
    <row r="63926" spans="27:29" x14ac:dyDescent="0.25">
      <c r="AA63926"/>
      <c r="AB63926"/>
      <c r="AC63926"/>
    </row>
    <row r="63927" spans="27:29" x14ac:dyDescent="0.25">
      <c r="AA63927"/>
      <c r="AB63927"/>
      <c r="AC63927"/>
    </row>
    <row r="63928" spans="27:29" x14ac:dyDescent="0.25">
      <c r="AA63928"/>
      <c r="AB63928"/>
      <c r="AC63928"/>
    </row>
    <row r="63929" spans="27:29" x14ac:dyDescent="0.25">
      <c r="AA63929"/>
      <c r="AB63929"/>
      <c r="AC63929"/>
    </row>
    <row r="63930" spans="27:29" x14ac:dyDescent="0.25">
      <c r="AA63930"/>
      <c r="AB63930"/>
      <c r="AC63930"/>
    </row>
    <row r="63931" spans="27:29" x14ac:dyDescent="0.25">
      <c r="AA63931"/>
      <c r="AB63931"/>
      <c r="AC63931"/>
    </row>
    <row r="63932" spans="27:29" x14ac:dyDescent="0.25">
      <c r="AA63932"/>
      <c r="AB63932"/>
      <c r="AC63932"/>
    </row>
    <row r="63933" spans="27:29" x14ac:dyDescent="0.25">
      <c r="AA63933"/>
      <c r="AB63933"/>
      <c r="AC63933"/>
    </row>
    <row r="63934" spans="27:29" x14ac:dyDescent="0.25">
      <c r="AA63934"/>
      <c r="AB63934"/>
      <c r="AC63934"/>
    </row>
    <row r="63935" spans="27:29" x14ac:dyDescent="0.25">
      <c r="AA63935"/>
      <c r="AB63935"/>
      <c r="AC63935"/>
    </row>
    <row r="63936" spans="27:29" x14ac:dyDescent="0.25">
      <c r="AA63936"/>
      <c r="AB63936"/>
      <c r="AC63936"/>
    </row>
    <row r="63937" spans="27:29" x14ac:dyDescent="0.25">
      <c r="AA63937"/>
      <c r="AB63937"/>
      <c r="AC63937"/>
    </row>
    <row r="63938" spans="27:29" x14ac:dyDescent="0.25">
      <c r="AA63938"/>
      <c r="AB63938"/>
      <c r="AC63938"/>
    </row>
    <row r="63939" spans="27:29" x14ac:dyDescent="0.25">
      <c r="AA63939"/>
      <c r="AB63939"/>
      <c r="AC63939"/>
    </row>
    <row r="63940" spans="27:29" x14ac:dyDescent="0.25">
      <c r="AA63940"/>
      <c r="AB63940"/>
      <c r="AC63940"/>
    </row>
    <row r="63941" spans="27:29" x14ac:dyDescent="0.25">
      <c r="AA63941"/>
      <c r="AB63941"/>
      <c r="AC63941"/>
    </row>
    <row r="63942" spans="27:29" x14ac:dyDescent="0.25">
      <c r="AA63942"/>
      <c r="AB63942"/>
      <c r="AC63942"/>
    </row>
    <row r="63943" spans="27:29" x14ac:dyDescent="0.25">
      <c r="AA63943"/>
      <c r="AB63943"/>
      <c r="AC63943"/>
    </row>
    <row r="63944" spans="27:29" x14ac:dyDescent="0.25">
      <c r="AA63944"/>
      <c r="AB63944"/>
      <c r="AC63944"/>
    </row>
    <row r="63945" spans="27:29" x14ac:dyDescent="0.25">
      <c r="AA63945"/>
      <c r="AB63945"/>
      <c r="AC63945"/>
    </row>
    <row r="63946" spans="27:29" x14ac:dyDescent="0.25">
      <c r="AA63946"/>
      <c r="AB63946"/>
      <c r="AC63946"/>
    </row>
    <row r="63947" spans="27:29" x14ac:dyDescent="0.25">
      <c r="AA63947"/>
      <c r="AB63947"/>
      <c r="AC63947"/>
    </row>
    <row r="63948" spans="27:29" x14ac:dyDescent="0.25">
      <c r="AA63948"/>
      <c r="AB63948"/>
      <c r="AC63948"/>
    </row>
    <row r="63949" spans="27:29" x14ac:dyDescent="0.25">
      <c r="AA63949"/>
      <c r="AB63949"/>
      <c r="AC63949"/>
    </row>
    <row r="63950" spans="27:29" x14ac:dyDescent="0.25">
      <c r="AA63950"/>
      <c r="AB63950"/>
      <c r="AC63950"/>
    </row>
    <row r="63951" spans="27:29" x14ac:dyDescent="0.25">
      <c r="AA63951"/>
      <c r="AB63951"/>
      <c r="AC63951"/>
    </row>
    <row r="63952" spans="27:29" x14ac:dyDescent="0.25">
      <c r="AA63952"/>
      <c r="AB63952"/>
      <c r="AC63952"/>
    </row>
    <row r="63953" spans="27:29" x14ac:dyDescent="0.25">
      <c r="AA63953"/>
      <c r="AB63953"/>
      <c r="AC63953"/>
    </row>
    <row r="63954" spans="27:29" x14ac:dyDescent="0.25">
      <c r="AA63954"/>
      <c r="AB63954"/>
      <c r="AC63954"/>
    </row>
    <row r="63955" spans="27:29" x14ac:dyDescent="0.25">
      <c r="AA63955"/>
      <c r="AB63955"/>
      <c r="AC63955"/>
    </row>
    <row r="63956" spans="27:29" x14ac:dyDescent="0.25">
      <c r="AA63956"/>
      <c r="AB63956"/>
      <c r="AC63956"/>
    </row>
    <row r="63957" spans="27:29" x14ac:dyDescent="0.25">
      <c r="AA63957"/>
      <c r="AB63957"/>
      <c r="AC63957"/>
    </row>
    <row r="63958" spans="27:29" x14ac:dyDescent="0.25">
      <c r="AA63958"/>
      <c r="AB63958"/>
      <c r="AC63958"/>
    </row>
    <row r="63959" spans="27:29" x14ac:dyDescent="0.25">
      <c r="AA63959"/>
      <c r="AB63959"/>
      <c r="AC63959"/>
    </row>
    <row r="63960" spans="27:29" x14ac:dyDescent="0.25">
      <c r="AA63960"/>
      <c r="AB63960"/>
      <c r="AC63960"/>
    </row>
    <row r="63961" spans="27:29" x14ac:dyDescent="0.25">
      <c r="AA63961"/>
      <c r="AB63961"/>
      <c r="AC63961"/>
    </row>
    <row r="63962" spans="27:29" x14ac:dyDescent="0.25">
      <c r="AA63962"/>
      <c r="AB63962"/>
      <c r="AC63962"/>
    </row>
    <row r="63963" spans="27:29" x14ac:dyDescent="0.25">
      <c r="AA63963"/>
      <c r="AB63963"/>
      <c r="AC63963"/>
    </row>
    <row r="63964" spans="27:29" x14ac:dyDescent="0.25">
      <c r="AA63964"/>
      <c r="AB63964"/>
      <c r="AC63964"/>
    </row>
    <row r="63965" spans="27:29" x14ac:dyDescent="0.25">
      <c r="AA63965"/>
      <c r="AB63965"/>
      <c r="AC63965"/>
    </row>
    <row r="63966" spans="27:29" x14ac:dyDescent="0.25">
      <c r="AA63966"/>
      <c r="AB63966"/>
      <c r="AC63966"/>
    </row>
    <row r="63967" spans="27:29" x14ac:dyDescent="0.25">
      <c r="AA63967"/>
      <c r="AB63967"/>
      <c r="AC63967"/>
    </row>
    <row r="63968" spans="27:29" x14ac:dyDescent="0.25">
      <c r="AA63968"/>
      <c r="AB63968"/>
      <c r="AC63968"/>
    </row>
    <row r="63969" spans="27:29" x14ac:dyDescent="0.25">
      <c r="AA63969"/>
      <c r="AB63969"/>
      <c r="AC63969"/>
    </row>
    <row r="63970" spans="27:29" x14ac:dyDescent="0.25">
      <c r="AA63970"/>
      <c r="AB63970"/>
      <c r="AC63970"/>
    </row>
    <row r="63971" spans="27:29" x14ac:dyDescent="0.25">
      <c r="AA63971"/>
      <c r="AB63971"/>
      <c r="AC63971"/>
    </row>
    <row r="63972" spans="27:29" x14ac:dyDescent="0.25">
      <c r="AA63972"/>
      <c r="AB63972"/>
      <c r="AC63972"/>
    </row>
    <row r="63973" spans="27:29" x14ac:dyDescent="0.25">
      <c r="AA63973"/>
      <c r="AB63973"/>
      <c r="AC63973"/>
    </row>
    <row r="63974" spans="27:29" x14ac:dyDescent="0.25">
      <c r="AA63974"/>
      <c r="AB63974"/>
      <c r="AC63974"/>
    </row>
    <row r="63975" spans="27:29" x14ac:dyDescent="0.25">
      <c r="AA63975"/>
      <c r="AB63975"/>
      <c r="AC63975"/>
    </row>
    <row r="63976" spans="27:29" x14ac:dyDescent="0.25">
      <c r="AA63976"/>
      <c r="AB63976"/>
      <c r="AC63976"/>
    </row>
    <row r="63977" spans="27:29" x14ac:dyDescent="0.25">
      <c r="AA63977"/>
      <c r="AB63977"/>
      <c r="AC63977"/>
    </row>
    <row r="63978" spans="27:29" x14ac:dyDescent="0.25">
      <c r="AA63978"/>
      <c r="AB63978"/>
      <c r="AC63978"/>
    </row>
    <row r="63979" spans="27:29" x14ac:dyDescent="0.25">
      <c r="AA63979"/>
      <c r="AB63979"/>
      <c r="AC63979"/>
    </row>
    <row r="63980" spans="27:29" x14ac:dyDescent="0.25">
      <c r="AA63980"/>
      <c r="AB63980"/>
      <c r="AC63980"/>
    </row>
    <row r="63981" spans="27:29" x14ac:dyDescent="0.25">
      <c r="AA63981"/>
      <c r="AB63981"/>
      <c r="AC63981"/>
    </row>
    <row r="63982" spans="27:29" x14ac:dyDescent="0.25">
      <c r="AA63982"/>
      <c r="AB63982"/>
      <c r="AC63982"/>
    </row>
    <row r="63983" spans="27:29" x14ac:dyDescent="0.25">
      <c r="AA63983"/>
      <c r="AB63983"/>
      <c r="AC63983"/>
    </row>
    <row r="63984" spans="27:29" x14ac:dyDescent="0.25">
      <c r="AA63984"/>
      <c r="AB63984"/>
      <c r="AC63984"/>
    </row>
    <row r="63985" spans="27:29" x14ac:dyDescent="0.25">
      <c r="AA63985"/>
      <c r="AB63985"/>
      <c r="AC63985"/>
    </row>
    <row r="63986" spans="27:29" x14ac:dyDescent="0.25">
      <c r="AA63986"/>
      <c r="AB63986"/>
      <c r="AC63986"/>
    </row>
    <row r="63987" spans="27:29" x14ac:dyDescent="0.25">
      <c r="AA63987"/>
      <c r="AB63987"/>
      <c r="AC63987"/>
    </row>
    <row r="63988" spans="27:29" x14ac:dyDescent="0.25">
      <c r="AA63988"/>
      <c r="AB63988"/>
      <c r="AC63988"/>
    </row>
    <row r="63989" spans="27:29" x14ac:dyDescent="0.25">
      <c r="AA63989"/>
      <c r="AB63989"/>
      <c r="AC63989"/>
    </row>
    <row r="63990" spans="27:29" x14ac:dyDescent="0.25">
      <c r="AA63990"/>
      <c r="AB63990"/>
      <c r="AC63990"/>
    </row>
    <row r="63991" spans="27:29" x14ac:dyDescent="0.25">
      <c r="AA63991"/>
      <c r="AB63991"/>
      <c r="AC63991"/>
    </row>
    <row r="63992" spans="27:29" x14ac:dyDescent="0.25">
      <c r="AA63992"/>
      <c r="AB63992"/>
      <c r="AC63992"/>
    </row>
    <row r="63993" spans="27:29" x14ac:dyDescent="0.25">
      <c r="AA63993"/>
      <c r="AB63993"/>
      <c r="AC63993"/>
    </row>
    <row r="63994" spans="27:29" x14ac:dyDescent="0.25">
      <c r="AA63994"/>
      <c r="AB63994"/>
      <c r="AC63994"/>
    </row>
    <row r="63995" spans="27:29" x14ac:dyDescent="0.25">
      <c r="AA63995"/>
      <c r="AB63995"/>
      <c r="AC63995"/>
    </row>
    <row r="63996" spans="27:29" x14ac:dyDescent="0.25">
      <c r="AA63996"/>
      <c r="AB63996"/>
      <c r="AC63996"/>
    </row>
    <row r="63997" spans="27:29" x14ac:dyDescent="0.25">
      <c r="AA63997"/>
      <c r="AB63997"/>
      <c r="AC63997"/>
    </row>
    <row r="63998" spans="27:29" x14ac:dyDescent="0.25">
      <c r="AA63998"/>
      <c r="AB63998"/>
      <c r="AC63998"/>
    </row>
    <row r="63999" spans="27:29" x14ac:dyDescent="0.25">
      <c r="AA63999"/>
      <c r="AB63999"/>
      <c r="AC63999"/>
    </row>
    <row r="64000" spans="27:29" x14ac:dyDescent="0.25">
      <c r="AA64000"/>
      <c r="AB64000"/>
      <c r="AC64000"/>
    </row>
    <row r="64001" spans="27:29" x14ac:dyDescent="0.25">
      <c r="AA64001"/>
      <c r="AB64001"/>
      <c r="AC64001"/>
    </row>
    <row r="64002" spans="27:29" x14ac:dyDescent="0.25">
      <c r="AA64002"/>
      <c r="AB64002"/>
      <c r="AC64002"/>
    </row>
    <row r="64003" spans="27:29" x14ac:dyDescent="0.25">
      <c r="AA64003"/>
      <c r="AB64003"/>
      <c r="AC64003"/>
    </row>
    <row r="64004" spans="27:29" x14ac:dyDescent="0.25">
      <c r="AA64004"/>
      <c r="AB64004"/>
      <c r="AC64004"/>
    </row>
    <row r="64005" spans="27:29" x14ac:dyDescent="0.25">
      <c r="AA64005"/>
      <c r="AB64005"/>
      <c r="AC64005"/>
    </row>
    <row r="64006" spans="27:29" x14ac:dyDescent="0.25">
      <c r="AA64006"/>
      <c r="AB64006"/>
      <c r="AC64006"/>
    </row>
    <row r="64007" spans="27:29" x14ac:dyDescent="0.25">
      <c r="AA64007"/>
      <c r="AB64007"/>
      <c r="AC64007"/>
    </row>
    <row r="64008" spans="27:29" x14ac:dyDescent="0.25">
      <c r="AA64008"/>
      <c r="AB64008"/>
      <c r="AC64008"/>
    </row>
    <row r="64009" spans="27:29" x14ac:dyDescent="0.25">
      <c r="AA64009"/>
      <c r="AB64009"/>
      <c r="AC64009"/>
    </row>
    <row r="64010" spans="27:29" x14ac:dyDescent="0.25">
      <c r="AA64010"/>
      <c r="AB64010"/>
      <c r="AC64010"/>
    </row>
    <row r="64011" spans="27:29" x14ac:dyDescent="0.25">
      <c r="AA64011"/>
      <c r="AB64011"/>
      <c r="AC64011"/>
    </row>
    <row r="64012" spans="27:29" x14ac:dyDescent="0.25">
      <c r="AA64012"/>
      <c r="AB64012"/>
      <c r="AC64012"/>
    </row>
    <row r="64013" spans="27:29" x14ac:dyDescent="0.25">
      <c r="AA64013"/>
      <c r="AB64013"/>
      <c r="AC64013"/>
    </row>
    <row r="64014" spans="27:29" x14ac:dyDescent="0.25">
      <c r="AA64014"/>
      <c r="AB64014"/>
      <c r="AC64014"/>
    </row>
    <row r="64015" spans="27:29" x14ac:dyDescent="0.25">
      <c r="AA64015"/>
      <c r="AB64015"/>
      <c r="AC64015"/>
    </row>
    <row r="64016" spans="27:29" x14ac:dyDescent="0.25">
      <c r="AA64016"/>
      <c r="AB64016"/>
      <c r="AC64016"/>
    </row>
    <row r="64017" spans="27:29" x14ac:dyDescent="0.25">
      <c r="AA64017"/>
      <c r="AB64017"/>
      <c r="AC64017"/>
    </row>
    <row r="64018" spans="27:29" x14ac:dyDescent="0.25">
      <c r="AA64018"/>
      <c r="AB64018"/>
      <c r="AC64018"/>
    </row>
    <row r="64019" spans="27:29" x14ac:dyDescent="0.25">
      <c r="AA64019"/>
      <c r="AB64019"/>
      <c r="AC64019"/>
    </row>
    <row r="64020" spans="27:29" x14ac:dyDescent="0.25">
      <c r="AA64020"/>
      <c r="AB64020"/>
      <c r="AC64020"/>
    </row>
    <row r="64021" spans="27:29" x14ac:dyDescent="0.25">
      <c r="AA64021"/>
      <c r="AB64021"/>
      <c r="AC64021"/>
    </row>
    <row r="64022" spans="27:29" x14ac:dyDescent="0.25">
      <c r="AA64022"/>
      <c r="AB64022"/>
      <c r="AC64022"/>
    </row>
    <row r="64023" spans="27:29" x14ac:dyDescent="0.25">
      <c r="AA64023"/>
      <c r="AB64023"/>
      <c r="AC64023"/>
    </row>
    <row r="64024" spans="27:29" x14ac:dyDescent="0.25">
      <c r="AA64024"/>
      <c r="AB64024"/>
      <c r="AC64024"/>
    </row>
    <row r="64025" spans="27:29" x14ac:dyDescent="0.25">
      <c r="AA64025"/>
      <c r="AB64025"/>
      <c r="AC64025"/>
    </row>
    <row r="64026" spans="27:29" x14ac:dyDescent="0.25">
      <c r="AA64026"/>
      <c r="AB64026"/>
      <c r="AC64026"/>
    </row>
    <row r="64027" spans="27:29" x14ac:dyDescent="0.25">
      <c r="AA64027"/>
      <c r="AB64027"/>
      <c r="AC64027"/>
    </row>
    <row r="64028" spans="27:29" x14ac:dyDescent="0.25">
      <c r="AA64028"/>
      <c r="AB64028"/>
      <c r="AC64028"/>
    </row>
    <row r="64029" spans="27:29" x14ac:dyDescent="0.25">
      <c r="AA64029"/>
      <c r="AB64029"/>
      <c r="AC64029"/>
    </row>
    <row r="64030" spans="27:29" x14ac:dyDescent="0.25">
      <c r="AA64030"/>
      <c r="AB64030"/>
      <c r="AC64030"/>
    </row>
    <row r="64031" spans="27:29" x14ac:dyDescent="0.25">
      <c r="AA64031"/>
      <c r="AB64031"/>
      <c r="AC64031"/>
    </row>
    <row r="64032" spans="27:29" x14ac:dyDescent="0.25">
      <c r="AA64032"/>
      <c r="AB64032"/>
      <c r="AC64032"/>
    </row>
    <row r="64033" spans="27:29" x14ac:dyDescent="0.25">
      <c r="AA64033"/>
      <c r="AB64033"/>
      <c r="AC64033"/>
    </row>
    <row r="64034" spans="27:29" x14ac:dyDescent="0.25">
      <c r="AA64034"/>
      <c r="AB64034"/>
      <c r="AC64034"/>
    </row>
    <row r="64035" spans="27:29" x14ac:dyDescent="0.25">
      <c r="AA64035"/>
      <c r="AB64035"/>
      <c r="AC64035"/>
    </row>
    <row r="64036" spans="27:29" x14ac:dyDescent="0.25">
      <c r="AA64036"/>
      <c r="AB64036"/>
      <c r="AC64036"/>
    </row>
    <row r="64037" spans="27:29" x14ac:dyDescent="0.25">
      <c r="AA64037"/>
      <c r="AB64037"/>
      <c r="AC64037"/>
    </row>
    <row r="64038" spans="27:29" x14ac:dyDescent="0.25">
      <c r="AA64038"/>
      <c r="AB64038"/>
      <c r="AC64038"/>
    </row>
    <row r="64039" spans="27:29" x14ac:dyDescent="0.25">
      <c r="AA64039"/>
      <c r="AB64039"/>
      <c r="AC64039"/>
    </row>
    <row r="64040" spans="27:29" x14ac:dyDescent="0.25">
      <c r="AA64040"/>
      <c r="AB64040"/>
      <c r="AC64040"/>
    </row>
    <row r="64041" spans="27:29" x14ac:dyDescent="0.25">
      <c r="AA64041"/>
      <c r="AB64041"/>
      <c r="AC64041"/>
    </row>
    <row r="64042" spans="27:29" x14ac:dyDescent="0.25">
      <c r="AA64042"/>
      <c r="AB64042"/>
      <c r="AC64042"/>
    </row>
    <row r="64043" spans="27:29" x14ac:dyDescent="0.25">
      <c r="AA64043"/>
      <c r="AB64043"/>
      <c r="AC64043"/>
    </row>
    <row r="64044" spans="27:29" x14ac:dyDescent="0.25">
      <c r="AA64044"/>
      <c r="AB64044"/>
      <c r="AC64044"/>
    </row>
    <row r="64045" spans="27:29" x14ac:dyDescent="0.25">
      <c r="AA64045"/>
      <c r="AB64045"/>
      <c r="AC64045"/>
    </row>
    <row r="64046" spans="27:29" x14ac:dyDescent="0.25">
      <c r="AA64046"/>
      <c r="AB64046"/>
      <c r="AC64046"/>
    </row>
    <row r="64047" spans="27:29" x14ac:dyDescent="0.25">
      <c r="AA64047"/>
      <c r="AB64047"/>
      <c r="AC64047"/>
    </row>
    <row r="64048" spans="27:29" x14ac:dyDescent="0.25">
      <c r="AA64048"/>
      <c r="AB64048"/>
      <c r="AC64048"/>
    </row>
    <row r="64049" spans="27:29" x14ac:dyDescent="0.25">
      <c r="AA64049"/>
      <c r="AB64049"/>
      <c r="AC64049"/>
    </row>
    <row r="64050" spans="27:29" x14ac:dyDescent="0.25">
      <c r="AA64050"/>
      <c r="AB64050"/>
      <c r="AC64050"/>
    </row>
    <row r="64051" spans="27:29" x14ac:dyDescent="0.25">
      <c r="AA64051"/>
      <c r="AB64051"/>
      <c r="AC64051"/>
    </row>
    <row r="64052" spans="27:29" x14ac:dyDescent="0.25">
      <c r="AA64052"/>
      <c r="AB64052"/>
      <c r="AC64052"/>
    </row>
    <row r="64053" spans="27:29" x14ac:dyDescent="0.25">
      <c r="AA64053"/>
      <c r="AB64053"/>
      <c r="AC64053"/>
    </row>
    <row r="64054" spans="27:29" x14ac:dyDescent="0.25">
      <c r="AA64054"/>
      <c r="AB64054"/>
      <c r="AC64054"/>
    </row>
    <row r="64055" spans="27:29" x14ac:dyDescent="0.25">
      <c r="AA64055"/>
      <c r="AB64055"/>
      <c r="AC64055"/>
    </row>
    <row r="64056" spans="27:29" x14ac:dyDescent="0.25">
      <c r="AA64056"/>
      <c r="AB64056"/>
      <c r="AC64056"/>
    </row>
    <row r="64057" spans="27:29" x14ac:dyDescent="0.25">
      <c r="AA64057"/>
      <c r="AB64057"/>
      <c r="AC64057"/>
    </row>
    <row r="64058" spans="27:29" x14ac:dyDescent="0.25">
      <c r="AA64058"/>
      <c r="AB64058"/>
      <c r="AC64058"/>
    </row>
    <row r="64059" spans="27:29" x14ac:dyDescent="0.25">
      <c r="AA64059"/>
      <c r="AB64059"/>
      <c r="AC64059"/>
    </row>
    <row r="64060" spans="27:29" x14ac:dyDescent="0.25">
      <c r="AA64060"/>
      <c r="AB64060"/>
      <c r="AC64060"/>
    </row>
    <row r="64061" spans="27:29" x14ac:dyDescent="0.25">
      <c r="AA64061"/>
      <c r="AB64061"/>
      <c r="AC64061"/>
    </row>
    <row r="64062" spans="27:29" x14ac:dyDescent="0.25">
      <c r="AA64062"/>
      <c r="AB64062"/>
      <c r="AC64062"/>
    </row>
    <row r="64063" spans="27:29" x14ac:dyDescent="0.25">
      <c r="AA64063"/>
      <c r="AB64063"/>
      <c r="AC64063"/>
    </row>
    <row r="64064" spans="27:29" x14ac:dyDescent="0.25">
      <c r="AA64064"/>
      <c r="AB64064"/>
      <c r="AC64064"/>
    </row>
    <row r="64065" spans="27:29" x14ac:dyDescent="0.25">
      <c r="AA64065"/>
      <c r="AB64065"/>
      <c r="AC64065"/>
    </row>
    <row r="64066" spans="27:29" x14ac:dyDescent="0.25">
      <c r="AA64066"/>
      <c r="AB64066"/>
      <c r="AC64066"/>
    </row>
    <row r="64067" spans="27:29" x14ac:dyDescent="0.25">
      <c r="AA64067"/>
      <c r="AB64067"/>
      <c r="AC64067"/>
    </row>
    <row r="64068" spans="27:29" x14ac:dyDescent="0.25">
      <c r="AA64068"/>
      <c r="AB64068"/>
      <c r="AC64068"/>
    </row>
    <row r="64069" spans="27:29" x14ac:dyDescent="0.25">
      <c r="AA64069"/>
      <c r="AB64069"/>
      <c r="AC64069"/>
    </row>
    <row r="64070" spans="27:29" x14ac:dyDescent="0.25">
      <c r="AA64070"/>
      <c r="AB64070"/>
      <c r="AC64070"/>
    </row>
    <row r="64071" spans="27:29" x14ac:dyDescent="0.25">
      <c r="AA64071"/>
      <c r="AB64071"/>
      <c r="AC64071"/>
    </row>
    <row r="64072" spans="27:29" x14ac:dyDescent="0.25">
      <c r="AA64072"/>
      <c r="AB64072"/>
      <c r="AC64072"/>
    </row>
    <row r="64073" spans="27:29" x14ac:dyDescent="0.25">
      <c r="AA64073"/>
      <c r="AB64073"/>
      <c r="AC64073"/>
    </row>
    <row r="64074" spans="27:29" x14ac:dyDescent="0.25">
      <c r="AA64074"/>
      <c r="AB64074"/>
      <c r="AC64074"/>
    </row>
    <row r="64075" spans="27:29" x14ac:dyDescent="0.25">
      <c r="AA64075"/>
      <c r="AB64075"/>
      <c r="AC64075"/>
    </row>
    <row r="64076" spans="27:29" x14ac:dyDescent="0.25">
      <c r="AA64076"/>
      <c r="AB64076"/>
      <c r="AC64076"/>
    </row>
    <row r="64077" spans="27:29" x14ac:dyDescent="0.25">
      <c r="AA64077"/>
      <c r="AB64077"/>
      <c r="AC64077"/>
    </row>
    <row r="64078" spans="27:29" x14ac:dyDescent="0.25">
      <c r="AA64078"/>
      <c r="AB64078"/>
      <c r="AC64078"/>
    </row>
    <row r="64079" spans="27:29" x14ac:dyDescent="0.25">
      <c r="AA64079"/>
      <c r="AB64079"/>
      <c r="AC64079"/>
    </row>
    <row r="64080" spans="27:29" x14ac:dyDescent="0.25">
      <c r="AA64080"/>
      <c r="AB64080"/>
      <c r="AC64080"/>
    </row>
    <row r="64081" spans="27:29" x14ac:dyDescent="0.25">
      <c r="AA64081"/>
      <c r="AB64081"/>
      <c r="AC64081"/>
    </row>
    <row r="64082" spans="27:29" x14ac:dyDescent="0.25">
      <c r="AA64082"/>
      <c r="AB64082"/>
      <c r="AC64082"/>
    </row>
    <row r="64083" spans="27:29" x14ac:dyDescent="0.25">
      <c r="AA64083"/>
      <c r="AB64083"/>
      <c r="AC64083"/>
    </row>
    <row r="64084" spans="27:29" x14ac:dyDescent="0.25">
      <c r="AA64084"/>
      <c r="AB64084"/>
      <c r="AC64084"/>
    </row>
    <row r="64085" spans="27:29" x14ac:dyDescent="0.25">
      <c r="AA64085"/>
      <c r="AB64085"/>
      <c r="AC64085"/>
    </row>
    <row r="64086" spans="27:29" x14ac:dyDescent="0.25">
      <c r="AA64086"/>
      <c r="AB64086"/>
      <c r="AC64086"/>
    </row>
    <row r="64087" spans="27:29" x14ac:dyDescent="0.25">
      <c r="AA64087"/>
      <c r="AB64087"/>
      <c r="AC64087"/>
    </row>
    <row r="64088" spans="27:29" x14ac:dyDescent="0.25">
      <c r="AA64088"/>
      <c r="AB64088"/>
      <c r="AC64088"/>
    </row>
    <row r="64089" spans="27:29" x14ac:dyDescent="0.25">
      <c r="AA64089"/>
      <c r="AB64089"/>
      <c r="AC64089"/>
    </row>
    <row r="64090" spans="27:29" x14ac:dyDescent="0.25">
      <c r="AA64090"/>
      <c r="AB64090"/>
      <c r="AC64090"/>
    </row>
    <row r="64091" spans="27:29" x14ac:dyDescent="0.25">
      <c r="AA64091"/>
      <c r="AB64091"/>
      <c r="AC64091"/>
    </row>
    <row r="64092" spans="27:29" x14ac:dyDescent="0.25">
      <c r="AA64092"/>
      <c r="AB64092"/>
      <c r="AC64092"/>
    </row>
    <row r="64093" spans="27:29" x14ac:dyDescent="0.25">
      <c r="AA64093"/>
      <c r="AB64093"/>
      <c r="AC64093"/>
    </row>
    <row r="64094" spans="27:29" x14ac:dyDescent="0.25">
      <c r="AA64094"/>
      <c r="AB64094"/>
      <c r="AC64094"/>
    </row>
    <row r="64095" spans="27:29" x14ac:dyDescent="0.25">
      <c r="AA64095"/>
      <c r="AB64095"/>
      <c r="AC64095"/>
    </row>
    <row r="64096" spans="27:29" x14ac:dyDescent="0.25">
      <c r="AA64096"/>
      <c r="AB64096"/>
      <c r="AC64096"/>
    </row>
    <row r="64097" spans="27:29" x14ac:dyDescent="0.25">
      <c r="AA64097"/>
      <c r="AB64097"/>
      <c r="AC64097"/>
    </row>
    <row r="64098" spans="27:29" x14ac:dyDescent="0.25">
      <c r="AA64098"/>
      <c r="AB64098"/>
      <c r="AC64098"/>
    </row>
    <row r="64099" spans="27:29" x14ac:dyDescent="0.25">
      <c r="AA64099"/>
      <c r="AB64099"/>
      <c r="AC64099"/>
    </row>
    <row r="64100" spans="27:29" x14ac:dyDescent="0.25">
      <c r="AA64100"/>
      <c r="AB64100"/>
      <c r="AC64100"/>
    </row>
    <row r="64101" spans="27:29" x14ac:dyDescent="0.25">
      <c r="AA64101"/>
      <c r="AB64101"/>
      <c r="AC64101"/>
    </row>
    <row r="64102" spans="27:29" x14ac:dyDescent="0.25">
      <c r="AA64102"/>
      <c r="AB64102"/>
      <c r="AC64102"/>
    </row>
    <row r="64103" spans="27:29" x14ac:dyDescent="0.25">
      <c r="AA64103"/>
      <c r="AB64103"/>
      <c r="AC64103"/>
    </row>
    <row r="64104" spans="27:29" x14ac:dyDescent="0.25">
      <c r="AA64104"/>
      <c r="AB64104"/>
      <c r="AC64104"/>
    </row>
    <row r="64105" spans="27:29" x14ac:dyDescent="0.25">
      <c r="AA64105"/>
      <c r="AB64105"/>
      <c r="AC64105"/>
    </row>
    <row r="64106" spans="27:29" x14ac:dyDescent="0.25">
      <c r="AA64106"/>
      <c r="AB64106"/>
      <c r="AC64106"/>
    </row>
    <row r="64107" spans="27:29" x14ac:dyDescent="0.25">
      <c r="AA64107"/>
      <c r="AB64107"/>
      <c r="AC64107"/>
    </row>
    <row r="64108" spans="27:29" x14ac:dyDescent="0.25">
      <c r="AA64108"/>
      <c r="AB64108"/>
      <c r="AC64108"/>
    </row>
    <row r="64109" spans="27:29" x14ac:dyDescent="0.25">
      <c r="AA64109"/>
      <c r="AB64109"/>
      <c r="AC64109"/>
    </row>
    <row r="64110" spans="27:29" x14ac:dyDescent="0.25">
      <c r="AA64110"/>
      <c r="AB64110"/>
      <c r="AC64110"/>
    </row>
    <row r="64111" spans="27:29" x14ac:dyDescent="0.25">
      <c r="AA64111"/>
      <c r="AB64111"/>
      <c r="AC64111"/>
    </row>
    <row r="64112" spans="27:29" x14ac:dyDescent="0.25">
      <c r="AA64112"/>
      <c r="AB64112"/>
      <c r="AC64112"/>
    </row>
    <row r="64113" spans="27:29" x14ac:dyDescent="0.25">
      <c r="AA64113"/>
      <c r="AB64113"/>
      <c r="AC64113"/>
    </row>
    <row r="64114" spans="27:29" x14ac:dyDescent="0.25">
      <c r="AA64114"/>
      <c r="AB64114"/>
      <c r="AC64114"/>
    </row>
    <row r="64115" spans="27:29" x14ac:dyDescent="0.25">
      <c r="AA64115"/>
      <c r="AB64115"/>
      <c r="AC64115"/>
    </row>
    <row r="64116" spans="27:29" x14ac:dyDescent="0.25">
      <c r="AA64116"/>
      <c r="AB64116"/>
      <c r="AC64116"/>
    </row>
    <row r="64117" spans="27:29" x14ac:dyDescent="0.25">
      <c r="AA64117"/>
      <c r="AB64117"/>
      <c r="AC64117"/>
    </row>
    <row r="64118" spans="27:29" x14ac:dyDescent="0.25">
      <c r="AA64118"/>
      <c r="AB64118"/>
      <c r="AC64118"/>
    </row>
    <row r="64119" spans="27:29" x14ac:dyDescent="0.25">
      <c r="AA64119"/>
      <c r="AB64119"/>
      <c r="AC64119"/>
    </row>
    <row r="64120" spans="27:29" x14ac:dyDescent="0.25">
      <c r="AA64120"/>
      <c r="AB64120"/>
      <c r="AC64120"/>
    </row>
    <row r="64121" spans="27:29" x14ac:dyDescent="0.25">
      <c r="AA64121"/>
      <c r="AB64121"/>
      <c r="AC64121"/>
    </row>
    <row r="64122" spans="27:29" x14ac:dyDescent="0.25">
      <c r="AA64122"/>
      <c r="AB64122"/>
      <c r="AC64122"/>
    </row>
    <row r="64123" spans="27:29" x14ac:dyDescent="0.25">
      <c r="AA64123"/>
      <c r="AB64123"/>
      <c r="AC64123"/>
    </row>
    <row r="64124" spans="27:29" x14ac:dyDescent="0.25">
      <c r="AA64124"/>
      <c r="AB64124"/>
      <c r="AC64124"/>
    </row>
    <row r="64125" spans="27:29" x14ac:dyDescent="0.25">
      <c r="AA64125"/>
      <c r="AB64125"/>
      <c r="AC64125"/>
    </row>
    <row r="64126" spans="27:29" x14ac:dyDescent="0.25">
      <c r="AA64126"/>
      <c r="AB64126"/>
      <c r="AC64126"/>
    </row>
    <row r="64127" spans="27:29" x14ac:dyDescent="0.25">
      <c r="AA64127"/>
      <c r="AB64127"/>
      <c r="AC64127"/>
    </row>
    <row r="64128" spans="27:29" x14ac:dyDescent="0.25">
      <c r="AA64128"/>
      <c r="AB64128"/>
      <c r="AC64128"/>
    </row>
    <row r="64129" spans="27:29" x14ac:dyDescent="0.25">
      <c r="AA64129"/>
      <c r="AB64129"/>
      <c r="AC64129"/>
    </row>
    <row r="64130" spans="27:29" x14ac:dyDescent="0.25">
      <c r="AA64130"/>
      <c r="AB64130"/>
      <c r="AC64130"/>
    </row>
    <row r="64131" spans="27:29" x14ac:dyDescent="0.25">
      <c r="AA64131"/>
      <c r="AB64131"/>
      <c r="AC64131"/>
    </row>
    <row r="64132" spans="27:29" x14ac:dyDescent="0.25">
      <c r="AA64132"/>
      <c r="AB64132"/>
      <c r="AC64132"/>
    </row>
    <row r="64133" spans="27:29" x14ac:dyDescent="0.25">
      <c r="AA64133"/>
      <c r="AB64133"/>
      <c r="AC64133"/>
    </row>
    <row r="64134" spans="27:29" x14ac:dyDescent="0.25">
      <c r="AA64134"/>
      <c r="AB64134"/>
      <c r="AC64134"/>
    </row>
    <row r="64135" spans="27:29" x14ac:dyDescent="0.25">
      <c r="AA64135"/>
      <c r="AB64135"/>
      <c r="AC64135"/>
    </row>
    <row r="64136" spans="27:29" x14ac:dyDescent="0.25">
      <c r="AA64136"/>
      <c r="AB64136"/>
      <c r="AC64136"/>
    </row>
    <row r="64137" spans="27:29" x14ac:dyDescent="0.25">
      <c r="AA64137"/>
      <c r="AB64137"/>
      <c r="AC64137"/>
    </row>
    <row r="64138" spans="27:29" x14ac:dyDescent="0.25">
      <c r="AA64138"/>
      <c r="AB64138"/>
      <c r="AC64138"/>
    </row>
    <row r="64139" spans="27:29" x14ac:dyDescent="0.25">
      <c r="AA64139"/>
      <c r="AB64139"/>
      <c r="AC64139"/>
    </row>
    <row r="64140" spans="27:29" x14ac:dyDescent="0.25">
      <c r="AA64140"/>
      <c r="AB64140"/>
      <c r="AC64140"/>
    </row>
    <row r="64141" spans="27:29" x14ac:dyDescent="0.25">
      <c r="AA64141"/>
      <c r="AB64141"/>
      <c r="AC64141"/>
    </row>
    <row r="64142" spans="27:29" x14ac:dyDescent="0.25">
      <c r="AA64142"/>
      <c r="AB64142"/>
      <c r="AC64142"/>
    </row>
    <row r="64143" spans="27:29" x14ac:dyDescent="0.25">
      <c r="AA64143"/>
      <c r="AB64143"/>
      <c r="AC64143"/>
    </row>
    <row r="64144" spans="27:29" x14ac:dyDescent="0.25">
      <c r="AA64144"/>
      <c r="AB64144"/>
      <c r="AC64144"/>
    </row>
    <row r="64145" spans="27:29" x14ac:dyDescent="0.25">
      <c r="AA64145"/>
      <c r="AB64145"/>
      <c r="AC64145"/>
    </row>
    <row r="64146" spans="27:29" x14ac:dyDescent="0.25">
      <c r="AA64146"/>
      <c r="AB64146"/>
      <c r="AC64146"/>
    </row>
    <row r="64147" spans="27:29" x14ac:dyDescent="0.25">
      <c r="AA64147"/>
      <c r="AB64147"/>
      <c r="AC64147"/>
    </row>
    <row r="64148" spans="27:29" x14ac:dyDescent="0.25">
      <c r="AA64148"/>
      <c r="AB64148"/>
      <c r="AC64148"/>
    </row>
    <row r="64149" spans="27:29" x14ac:dyDescent="0.25">
      <c r="AA64149"/>
      <c r="AB64149"/>
      <c r="AC64149"/>
    </row>
    <row r="64150" spans="27:29" x14ac:dyDescent="0.25">
      <c r="AA64150"/>
      <c r="AB64150"/>
      <c r="AC64150"/>
    </row>
    <row r="64151" spans="27:29" x14ac:dyDescent="0.25">
      <c r="AA64151"/>
      <c r="AB64151"/>
      <c r="AC64151"/>
    </row>
    <row r="64152" spans="27:29" x14ac:dyDescent="0.25">
      <c r="AA64152"/>
      <c r="AB64152"/>
      <c r="AC64152"/>
    </row>
    <row r="64153" spans="27:29" x14ac:dyDescent="0.25">
      <c r="AA64153"/>
      <c r="AB64153"/>
      <c r="AC64153"/>
    </row>
    <row r="64154" spans="27:29" x14ac:dyDescent="0.25">
      <c r="AA64154"/>
      <c r="AB64154"/>
      <c r="AC64154"/>
    </row>
    <row r="64155" spans="27:29" x14ac:dyDescent="0.25">
      <c r="AA64155"/>
      <c r="AB64155"/>
      <c r="AC64155"/>
    </row>
    <row r="64156" spans="27:29" x14ac:dyDescent="0.25">
      <c r="AA64156"/>
      <c r="AB64156"/>
      <c r="AC64156"/>
    </row>
    <row r="64157" spans="27:29" x14ac:dyDescent="0.25">
      <c r="AA64157"/>
      <c r="AB64157"/>
      <c r="AC64157"/>
    </row>
    <row r="64158" spans="27:29" x14ac:dyDescent="0.25">
      <c r="AA64158"/>
      <c r="AB64158"/>
      <c r="AC64158"/>
    </row>
    <row r="64159" spans="27:29" x14ac:dyDescent="0.25">
      <c r="AA64159"/>
      <c r="AB64159"/>
      <c r="AC64159"/>
    </row>
    <row r="64160" spans="27:29" x14ac:dyDescent="0.25">
      <c r="AA64160"/>
      <c r="AB64160"/>
      <c r="AC64160"/>
    </row>
    <row r="64161" spans="27:29" x14ac:dyDescent="0.25">
      <c r="AA64161"/>
      <c r="AB64161"/>
      <c r="AC64161"/>
    </row>
    <row r="64162" spans="27:29" x14ac:dyDescent="0.25">
      <c r="AA64162"/>
      <c r="AB64162"/>
      <c r="AC64162"/>
    </row>
    <row r="64163" spans="27:29" x14ac:dyDescent="0.25">
      <c r="AA64163"/>
      <c r="AB64163"/>
      <c r="AC64163"/>
    </row>
    <row r="64164" spans="27:29" x14ac:dyDescent="0.25">
      <c r="AA64164"/>
      <c r="AB64164"/>
      <c r="AC64164"/>
    </row>
    <row r="64165" spans="27:29" x14ac:dyDescent="0.25">
      <c r="AA64165"/>
      <c r="AB64165"/>
      <c r="AC64165"/>
    </row>
    <row r="64166" spans="27:29" x14ac:dyDescent="0.25">
      <c r="AA64166"/>
      <c r="AB64166"/>
      <c r="AC64166"/>
    </row>
    <row r="64167" spans="27:29" x14ac:dyDescent="0.25">
      <c r="AA64167"/>
      <c r="AB64167"/>
      <c r="AC64167"/>
    </row>
    <row r="64168" spans="27:29" x14ac:dyDescent="0.25">
      <c r="AA64168"/>
      <c r="AB64168"/>
      <c r="AC64168"/>
    </row>
    <row r="64169" spans="27:29" x14ac:dyDescent="0.25">
      <c r="AA64169"/>
      <c r="AB64169"/>
      <c r="AC64169"/>
    </row>
    <row r="64170" spans="27:29" x14ac:dyDescent="0.25">
      <c r="AA64170"/>
      <c r="AB64170"/>
      <c r="AC64170"/>
    </row>
    <row r="64171" spans="27:29" x14ac:dyDescent="0.25">
      <c r="AA64171"/>
      <c r="AB64171"/>
      <c r="AC64171"/>
    </row>
    <row r="64172" spans="27:29" x14ac:dyDescent="0.25">
      <c r="AA64172"/>
      <c r="AB64172"/>
      <c r="AC64172"/>
    </row>
    <row r="64173" spans="27:29" x14ac:dyDescent="0.25">
      <c r="AA64173"/>
      <c r="AB64173"/>
      <c r="AC64173"/>
    </row>
    <row r="64174" spans="27:29" x14ac:dyDescent="0.25">
      <c r="AA64174"/>
      <c r="AB64174"/>
      <c r="AC64174"/>
    </row>
    <row r="64175" spans="27:29" x14ac:dyDescent="0.25">
      <c r="AA64175"/>
      <c r="AB64175"/>
      <c r="AC64175"/>
    </row>
    <row r="64176" spans="27:29" x14ac:dyDescent="0.25">
      <c r="AA64176"/>
      <c r="AB64176"/>
      <c r="AC64176"/>
    </row>
    <row r="64177" spans="27:29" x14ac:dyDescent="0.25">
      <c r="AA64177"/>
      <c r="AB64177"/>
      <c r="AC64177"/>
    </row>
    <row r="64178" spans="27:29" x14ac:dyDescent="0.25">
      <c r="AA64178"/>
      <c r="AB64178"/>
      <c r="AC64178"/>
    </row>
    <row r="64179" spans="27:29" x14ac:dyDescent="0.25">
      <c r="AA64179"/>
      <c r="AB64179"/>
      <c r="AC64179"/>
    </row>
    <row r="64180" spans="27:29" x14ac:dyDescent="0.25">
      <c r="AA64180"/>
      <c r="AB64180"/>
      <c r="AC64180"/>
    </row>
    <row r="64181" spans="27:29" x14ac:dyDescent="0.25">
      <c r="AA64181"/>
      <c r="AB64181"/>
      <c r="AC64181"/>
    </row>
    <row r="64182" spans="27:29" x14ac:dyDescent="0.25">
      <c r="AA64182"/>
      <c r="AB64182"/>
      <c r="AC64182"/>
    </row>
    <row r="64183" spans="27:29" x14ac:dyDescent="0.25">
      <c r="AA64183"/>
      <c r="AB64183"/>
      <c r="AC64183"/>
    </row>
    <row r="64184" spans="27:29" x14ac:dyDescent="0.25">
      <c r="AA64184"/>
      <c r="AB64184"/>
      <c r="AC64184"/>
    </row>
    <row r="64185" spans="27:29" x14ac:dyDescent="0.25">
      <c r="AA64185"/>
      <c r="AB64185"/>
      <c r="AC64185"/>
    </row>
    <row r="64186" spans="27:29" x14ac:dyDescent="0.25">
      <c r="AA64186"/>
      <c r="AB64186"/>
      <c r="AC64186"/>
    </row>
    <row r="64187" spans="27:29" x14ac:dyDescent="0.25">
      <c r="AA64187"/>
      <c r="AB64187"/>
      <c r="AC64187"/>
    </row>
    <row r="64188" spans="27:29" x14ac:dyDescent="0.25">
      <c r="AA64188"/>
      <c r="AB64188"/>
      <c r="AC64188"/>
    </row>
    <row r="64189" spans="27:29" x14ac:dyDescent="0.25">
      <c r="AA64189"/>
      <c r="AB64189"/>
      <c r="AC64189"/>
    </row>
    <row r="64190" spans="27:29" x14ac:dyDescent="0.25">
      <c r="AA64190"/>
      <c r="AB64190"/>
      <c r="AC64190"/>
    </row>
    <row r="64191" spans="27:29" x14ac:dyDescent="0.25">
      <c r="AA64191"/>
      <c r="AB64191"/>
      <c r="AC64191"/>
    </row>
    <row r="64192" spans="27:29" x14ac:dyDescent="0.25">
      <c r="AA64192"/>
      <c r="AB64192"/>
      <c r="AC64192"/>
    </row>
    <row r="64193" spans="27:29" x14ac:dyDescent="0.25">
      <c r="AA64193"/>
      <c r="AB64193"/>
      <c r="AC64193"/>
    </row>
    <row r="64194" spans="27:29" x14ac:dyDescent="0.25">
      <c r="AA64194"/>
      <c r="AB64194"/>
      <c r="AC64194"/>
    </row>
    <row r="64195" spans="27:29" x14ac:dyDescent="0.25">
      <c r="AA64195"/>
      <c r="AB64195"/>
      <c r="AC64195"/>
    </row>
    <row r="64196" spans="27:29" x14ac:dyDescent="0.25">
      <c r="AA64196"/>
      <c r="AB64196"/>
      <c r="AC64196"/>
    </row>
    <row r="64197" spans="27:29" x14ac:dyDescent="0.25">
      <c r="AA64197"/>
      <c r="AB64197"/>
      <c r="AC64197"/>
    </row>
    <row r="64198" spans="27:29" x14ac:dyDescent="0.25">
      <c r="AA64198"/>
      <c r="AB64198"/>
      <c r="AC64198"/>
    </row>
    <row r="64199" spans="27:29" x14ac:dyDescent="0.25">
      <c r="AA64199"/>
      <c r="AB64199"/>
      <c r="AC64199"/>
    </row>
    <row r="64200" spans="27:29" x14ac:dyDescent="0.25">
      <c r="AA64200"/>
      <c r="AB64200"/>
      <c r="AC64200"/>
    </row>
    <row r="64201" spans="27:29" x14ac:dyDescent="0.25">
      <c r="AA64201"/>
      <c r="AB64201"/>
      <c r="AC64201"/>
    </row>
    <row r="64202" spans="27:29" x14ac:dyDescent="0.25">
      <c r="AA64202"/>
      <c r="AB64202"/>
      <c r="AC64202"/>
    </row>
    <row r="64203" spans="27:29" x14ac:dyDescent="0.25">
      <c r="AA64203"/>
      <c r="AB64203"/>
      <c r="AC64203"/>
    </row>
    <row r="64204" spans="27:29" x14ac:dyDescent="0.25">
      <c r="AA64204"/>
      <c r="AB64204"/>
      <c r="AC64204"/>
    </row>
    <row r="64205" spans="27:29" x14ac:dyDescent="0.25">
      <c r="AA64205"/>
      <c r="AB64205"/>
      <c r="AC64205"/>
    </row>
    <row r="64206" spans="27:29" x14ac:dyDescent="0.25">
      <c r="AA64206"/>
      <c r="AB64206"/>
      <c r="AC64206"/>
    </row>
    <row r="64207" spans="27:29" x14ac:dyDescent="0.25">
      <c r="AA64207"/>
      <c r="AB64207"/>
      <c r="AC64207"/>
    </row>
    <row r="64208" spans="27:29" x14ac:dyDescent="0.25">
      <c r="AA64208"/>
      <c r="AB64208"/>
      <c r="AC64208"/>
    </row>
    <row r="64209" spans="27:29" x14ac:dyDescent="0.25">
      <c r="AA64209"/>
      <c r="AB64209"/>
      <c r="AC64209"/>
    </row>
    <row r="64210" spans="27:29" x14ac:dyDescent="0.25">
      <c r="AA64210"/>
      <c r="AB64210"/>
      <c r="AC64210"/>
    </row>
    <row r="64211" spans="27:29" x14ac:dyDescent="0.25">
      <c r="AA64211"/>
      <c r="AB64211"/>
      <c r="AC64211"/>
    </row>
    <row r="64212" spans="27:29" x14ac:dyDescent="0.25">
      <c r="AA64212"/>
      <c r="AB64212"/>
      <c r="AC64212"/>
    </row>
    <row r="64213" spans="27:29" x14ac:dyDescent="0.25">
      <c r="AA64213"/>
      <c r="AB64213"/>
      <c r="AC64213"/>
    </row>
    <row r="64214" spans="27:29" x14ac:dyDescent="0.25">
      <c r="AA64214"/>
      <c r="AB64214"/>
      <c r="AC64214"/>
    </row>
    <row r="64215" spans="27:29" x14ac:dyDescent="0.25">
      <c r="AA64215"/>
      <c r="AB64215"/>
      <c r="AC64215"/>
    </row>
    <row r="64216" spans="27:29" x14ac:dyDescent="0.25">
      <c r="AA64216"/>
      <c r="AB64216"/>
      <c r="AC64216"/>
    </row>
    <row r="64217" spans="27:29" x14ac:dyDescent="0.25">
      <c r="AA64217"/>
      <c r="AB64217"/>
      <c r="AC64217"/>
    </row>
    <row r="64218" spans="27:29" x14ac:dyDescent="0.25">
      <c r="AA64218"/>
      <c r="AB64218"/>
      <c r="AC64218"/>
    </row>
    <row r="64219" spans="27:29" x14ac:dyDescent="0.25">
      <c r="AA64219"/>
      <c r="AB64219"/>
      <c r="AC64219"/>
    </row>
    <row r="64220" spans="27:29" x14ac:dyDescent="0.25">
      <c r="AA64220"/>
      <c r="AB64220"/>
      <c r="AC64220"/>
    </row>
    <row r="64221" spans="27:29" x14ac:dyDescent="0.25">
      <c r="AA64221"/>
      <c r="AB64221"/>
      <c r="AC64221"/>
    </row>
    <row r="64222" spans="27:29" x14ac:dyDescent="0.25">
      <c r="AA64222"/>
      <c r="AB64222"/>
      <c r="AC64222"/>
    </row>
    <row r="64223" spans="27:29" x14ac:dyDescent="0.25">
      <c r="AA64223"/>
      <c r="AB64223"/>
      <c r="AC64223"/>
    </row>
    <row r="64224" spans="27:29" x14ac:dyDescent="0.25">
      <c r="AA64224"/>
      <c r="AB64224"/>
      <c r="AC64224"/>
    </row>
    <row r="64225" spans="27:29" x14ac:dyDescent="0.25">
      <c r="AA64225"/>
      <c r="AB64225"/>
      <c r="AC64225"/>
    </row>
    <row r="64226" spans="27:29" x14ac:dyDescent="0.25">
      <c r="AA64226"/>
      <c r="AB64226"/>
      <c r="AC64226"/>
    </row>
    <row r="64227" spans="27:29" x14ac:dyDescent="0.25">
      <c r="AA64227"/>
      <c r="AB64227"/>
      <c r="AC64227"/>
    </row>
    <row r="64228" spans="27:29" x14ac:dyDescent="0.25">
      <c r="AA64228"/>
      <c r="AB64228"/>
      <c r="AC64228"/>
    </row>
    <row r="64229" spans="27:29" x14ac:dyDescent="0.25">
      <c r="AA64229"/>
      <c r="AB64229"/>
      <c r="AC64229"/>
    </row>
    <row r="64230" spans="27:29" x14ac:dyDescent="0.25">
      <c r="AA64230"/>
      <c r="AB64230"/>
      <c r="AC64230"/>
    </row>
    <row r="64231" spans="27:29" x14ac:dyDescent="0.25">
      <c r="AA64231"/>
      <c r="AB64231"/>
      <c r="AC64231"/>
    </row>
    <row r="64232" spans="27:29" x14ac:dyDescent="0.25">
      <c r="AA64232"/>
      <c r="AB64232"/>
      <c r="AC64232"/>
    </row>
    <row r="64233" spans="27:29" x14ac:dyDescent="0.25">
      <c r="AA64233"/>
      <c r="AB64233"/>
      <c r="AC64233"/>
    </row>
    <row r="64234" spans="27:29" x14ac:dyDescent="0.25">
      <c r="AA64234"/>
      <c r="AB64234"/>
      <c r="AC64234"/>
    </row>
    <row r="64235" spans="27:29" x14ac:dyDescent="0.25">
      <c r="AA64235"/>
      <c r="AB64235"/>
      <c r="AC64235"/>
    </row>
    <row r="64236" spans="27:29" x14ac:dyDescent="0.25">
      <c r="AA64236"/>
      <c r="AB64236"/>
      <c r="AC64236"/>
    </row>
    <row r="64237" spans="27:29" x14ac:dyDescent="0.25">
      <c r="AA64237"/>
      <c r="AB64237"/>
      <c r="AC64237"/>
    </row>
    <row r="64238" spans="27:29" x14ac:dyDescent="0.25">
      <c r="AA64238"/>
      <c r="AB64238"/>
      <c r="AC64238"/>
    </row>
    <row r="64239" spans="27:29" x14ac:dyDescent="0.25">
      <c r="AA64239"/>
      <c r="AB64239"/>
      <c r="AC64239"/>
    </row>
    <row r="64240" spans="27:29" x14ac:dyDescent="0.25">
      <c r="AA64240"/>
      <c r="AB64240"/>
      <c r="AC64240"/>
    </row>
    <row r="64241" spans="27:29" x14ac:dyDescent="0.25">
      <c r="AA64241"/>
      <c r="AB64241"/>
      <c r="AC64241"/>
    </row>
    <row r="64242" spans="27:29" x14ac:dyDescent="0.25">
      <c r="AA64242"/>
      <c r="AB64242"/>
      <c r="AC64242"/>
    </row>
    <row r="64243" spans="27:29" x14ac:dyDescent="0.25">
      <c r="AA64243"/>
      <c r="AB64243"/>
      <c r="AC64243"/>
    </row>
    <row r="64244" spans="27:29" x14ac:dyDescent="0.25">
      <c r="AA64244"/>
      <c r="AB64244"/>
      <c r="AC64244"/>
    </row>
    <row r="64245" spans="27:29" x14ac:dyDescent="0.25">
      <c r="AA64245"/>
      <c r="AB64245"/>
      <c r="AC64245"/>
    </row>
    <row r="64246" spans="27:29" x14ac:dyDescent="0.25">
      <c r="AA64246"/>
      <c r="AB64246"/>
      <c r="AC64246"/>
    </row>
    <row r="64247" spans="27:29" x14ac:dyDescent="0.25">
      <c r="AA64247"/>
      <c r="AB64247"/>
      <c r="AC64247"/>
    </row>
    <row r="64248" spans="27:29" x14ac:dyDescent="0.25">
      <c r="AA64248"/>
      <c r="AB64248"/>
      <c r="AC64248"/>
    </row>
    <row r="64249" spans="27:29" x14ac:dyDescent="0.25">
      <c r="AA64249"/>
      <c r="AB64249"/>
      <c r="AC64249"/>
    </row>
    <row r="64250" spans="27:29" x14ac:dyDescent="0.25">
      <c r="AA64250"/>
      <c r="AB64250"/>
      <c r="AC64250"/>
    </row>
    <row r="64251" spans="27:29" x14ac:dyDescent="0.25">
      <c r="AA64251"/>
      <c r="AB64251"/>
      <c r="AC64251"/>
    </row>
    <row r="64252" spans="27:29" x14ac:dyDescent="0.25">
      <c r="AA64252"/>
      <c r="AB64252"/>
      <c r="AC64252"/>
    </row>
    <row r="64253" spans="27:29" x14ac:dyDescent="0.25">
      <c r="AA64253"/>
      <c r="AB64253"/>
      <c r="AC64253"/>
    </row>
    <row r="64254" spans="27:29" x14ac:dyDescent="0.25">
      <c r="AA64254"/>
      <c r="AB64254"/>
      <c r="AC64254"/>
    </row>
    <row r="64255" spans="27:29" x14ac:dyDescent="0.25">
      <c r="AA64255"/>
      <c r="AB64255"/>
      <c r="AC64255"/>
    </row>
    <row r="64256" spans="27:29" x14ac:dyDescent="0.25">
      <c r="AA64256"/>
      <c r="AB64256"/>
      <c r="AC64256"/>
    </row>
    <row r="64257" spans="27:29" x14ac:dyDescent="0.25">
      <c r="AA64257"/>
      <c r="AB64257"/>
      <c r="AC64257"/>
    </row>
    <row r="64258" spans="27:29" x14ac:dyDescent="0.25">
      <c r="AA64258"/>
      <c r="AB64258"/>
      <c r="AC64258"/>
    </row>
    <row r="64259" spans="27:29" x14ac:dyDescent="0.25">
      <c r="AA64259"/>
      <c r="AB64259"/>
      <c r="AC64259"/>
    </row>
    <row r="64260" spans="27:29" x14ac:dyDescent="0.25">
      <c r="AA64260"/>
      <c r="AB64260"/>
      <c r="AC64260"/>
    </row>
    <row r="64261" spans="27:29" x14ac:dyDescent="0.25">
      <c r="AA64261"/>
      <c r="AB64261"/>
      <c r="AC64261"/>
    </row>
    <row r="64262" spans="27:29" x14ac:dyDescent="0.25">
      <c r="AA64262"/>
      <c r="AB64262"/>
      <c r="AC64262"/>
    </row>
    <row r="64263" spans="27:29" x14ac:dyDescent="0.25">
      <c r="AA64263"/>
      <c r="AB64263"/>
      <c r="AC64263"/>
    </row>
    <row r="64264" spans="27:29" x14ac:dyDescent="0.25">
      <c r="AA64264"/>
      <c r="AB64264"/>
      <c r="AC64264"/>
    </row>
    <row r="64265" spans="27:29" x14ac:dyDescent="0.25">
      <c r="AA64265"/>
      <c r="AB64265"/>
      <c r="AC64265"/>
    </row>
    <row r="64266" spans="27:29" x14ac:dyDescent="0.25">
      <c r="AA64266"/>
      <c r="AB64266"/>
      <c r="AC64266"/>
    </row>
    <row r="64267" spans="27:29" x14ac:dyDescent="0.25">
      <c r="AA64267"/>
      <c r="AB64267"/>
      <c r="AC64267"/>
    </row>
    <row r="64268" spans="27:29" x14ac:dyDescent="0.25">
      <c r="AA64268"/>
      <c r="AB64268"/>
      <c r="AC64268"/>
    </row>
    <row r="64269" spans="27:29" x14ac:dyDescent="0.25">
      <c r="AA64269"/>
      <c r="AB64269"/>
      <c r="AC64269"/>
    </row>
    <row r="64270" spans="27:29" x14ac:dyDescent="0.25">
      <c r="AA64270"/>
      <c r="AB64270"/>
      <c r="AC64270"/>
    </row>
    <row r="64271" spans="27:29" x14ac:dyDescent="0.25">
      <c r="AA64271"/>
      <c r="AB64271"/>
      <c r="AC64271"/>
    </row>
    <row r="64272" spans="27:29" x14ac:dyDescent="0.25">
      <c r="AA64272"/>
      <c r="AB64272"/>
      <c r="AC64272"/>
    </row>
    <row r="64273" spans="27:29" x14ac:dyDescent="0.25">
      <c r="AA64273"/>
      <c r="AB64273"/>
      <c r="AC64273"/>
    </row>
    <row r="64274" spans="27:29" x14ac:dyDescent="0.25">
      <c r="AA64274"/>
      <c r="AB64274"/>
      <c r="AC64274"/>
    </row>
    <row r="64275" spans="27:29" x14ac:dyDescent="0.25">
      <c r="AA64275"/>
      <c r="AB64275"/>
      <c r="AC64275"/>
    </row>
    <row r="64276" spans="27:29" x14ac:dyDescent="0.25">
      <c r="AA64276"/>
      <c r="AB64276"/>
      <c r="AC64276"/>
    </row>
    <row r="64277" spans="27:29" x14ac:dyDescent="0.25">
      <c r="AA64277"/>
      <c r="AB64277"/>
      <c r="AC64277"/>
    </row>
    <row r="64278" spans="27:29" x14ac:dyDescent="0.25">
      <c r="AA64278"/>
      <c r="AB64278"/>
      <c r="AC64278"/>
    </row>
    <row r="64279" spans="27:29" x14ac:dyDescent="0.25">
      <c r="AA64279"/>
      <c r="AB64279"/>
      <c r="AC64279"/>
    </row>
    <row r="64280" spans="27:29" x14ac:dyDescent="0.25">
      <c r="AA64280"/>
      <c r="AB64280"/>
      <c r="AC64280"/>
    </row>
    <row r="64281" spans="27:29" x14ac:dyDescent="0.25">
      <c r="AA64281"/>
      <c r="AB64281"/>
      <c r="AC64281"/>
    </row>
    <row r="64282" spans="27:29" x14ac:dyDescent="0.25">
      <c r="AA64282"/>
      <c r="AB64282"/>
      <c r="AC64282"/>
    </row>
    <row r="64283" spans="27:29" x14ac:dyDescent="0.25">
      <c r="AA64283"/>
      <c r="AB64283"/>
      <c r="AC64283"/>
    </row>
    <row r="64284" spans="27:29" x14ac:dyDescent="0.25">
      <c r="AA64284"/>
      <c r="AB64284"/>
      <c r="AC64284"/>
    </row>
    <row r="64285" spans="27:29" x14ac:dyDescent="0.25">
      <c r="AA64285"/>
      <c r="AB64285"/>
      <c r="AC64285"/>
    </row>
    <row r="64286" spans="27:29" x14ac:dyDescent="0.25">
      <c r="AA64286"/>
      <c r="AB64286"/>
      <c r="AC64286"/>
    </row>
    <row r="64287" spans="27:29" x14ac:dyDescent="0.25">
      <c r="AA64287"/>
      <c r="AB64287"/>
      <c r="AC64287"/>
    </row>
    <row r="64288" spans="27:29" x14ac:dyDescent="0.25">
      <c r="AA64288"/>
      <c r="AB64288"/>
      <c r="AC64288"/>
    </row>
    <row r="64289" spans="27:29" x14ac:dyDescent="0.25">
      <c r="AA64289"/>
      <c r="AB64289"/>
      <c r="AC64289"/>
    </row>
    <row r="64290" spans="27:29" x14ac:dyDescent="0.25">
      <c r="AA64290"/>
      <c r="AB64290"/>
      <c r="AC64290"/>
    </row>
    <row r="64291" spans="27:29" x14ac:dyDescent="0.25">
      <c r="AA64291"/>
      <c r="AB64291"/>
      <c r="AC64291"/>
    </row>
    <row r="64292" spans="27:29" x14ac:dyDescent="0.25">
      <c r="AA64292"/>
      <c r="AB64292"/>
      <c r="AC64292"/>
    </row>
    <row r="64293" spans="27:29" x14ac:dyDescent="0.25">
      <c r="AA64293"/>
      <c r="AB64293"/>
      <c r="AC64293"/>
    </row>
    <row r="64294" spans="27:29" x14ac:dyDescent="0.25">
      <c r="AA64294"/>
      <c r="AB64294"/>
      <c r="AC64294"/>
    </row>
    <row r="64295" spans="27:29" x14ac:dyDescent="0.25">
      <c r="AA64295"/>
      <c r="AB64295"/>
      <c r="AC64295"/>
    </row>
    <row r="64296" spans="27:29" x14ac:dyDescent="0.25">
      <c r="AA64296"/>
      <c r="AB64296"/>
      <c r="AC64296"/>
    </row>
    <row r="64297" spans="27:29" x14ac:dyDescent="0.25">
      <c r="AA64297"/>
      <c r="AB64297"/>
      <c r="AC64297"/>
    </row>
    <row r="64298" spans="27:29" x14ac:dyDescent="0.25">
      <c r="AA64298"/>
      <c r="AB64298"/>
      <c r="AC64298"/>
    </row>
    <row r="64299" spans="27:29" x14ac:dyDescent="0.25">
      <c r="AA64299"/>
      <c r="AB64299"/>
      <c r="AC64299"/>
    </row>
    <row r="64300" spans="27:29" x14ac:dyDescent="0.25">
      <c r="AA64300"/>
      <c r="AB64300"/>
      <c r="AC64300"/>
    </row>
    <row r="64301" spans="27:29" x14ac:dyDescent="0.25">
      <c r="AA64301"/>
      <c r="AB64301"/>
      <c r="AC64301"/>
    </row>
    <row r="64302" spans="27:29" x14ac:dyDescent="0.25">
      <c r="AA64302"/>
      <c r="AB64302"/>
      <c r="AC64302"/>
    </row>
    <row r="64303" spans="27:29" x14ac:dyDescent="0.25">
      <c r="AA64303"/>
      <c r="AB64303"/>
      <c r="AC64303"/>
    </row>
    <row r="64304" spans="27:29" x14ac:dyDescent="0.25">
      <c r="AA64304"/>
      <c r="AB64304"/>
      <c r="AC64304"/>
    </row>
    <row r="64305" spans="27:29" x14ac:dyDescent="0.25">
      <c r="AA64305"/>
      <c r="AB64305"/>
      <c r="AC64305"/>
    </row>
    <row r="64306" spans="27:29" x14ac:dyDescent="0.25">
      <c r="AA64306"/>
      <c r="AB64306"/>
      <c r="AC64306"/>
    </row>
    <row r="64307" spans="27:29" x14ac:dyDescent="0.25">
      <c r="AA64307"/>
      <c r="AB64307"/>
      <c r="AC64307"/>
    </row>
    <row r="64308" spans="27:29" x14ac:dyDescent="0.25">
      <c r="AA64308"/>
      <c r="AB64308"/>
      <c r="AC64308"/>
    </row>
    <row r="64309" spans="27:29" x14ac:dyDescent="0.25">
      <c r="AA64309"/>
      <c r="AB64309"/>
      <c r="AC64309"/>
    </row>
    <row r="64310" spans="27:29" x14ac:dyDescent="0.25">
      <c r="AA64310"/>
      <c r="AB64310"/>
      <c r="AC64310"/>
    </row>
    <row r="64311" spans="27:29" x14ac:dyDescent="0.25">
      <c r="AA64311"/>
      <c r="AB64311"/>
      <c r="AC64311"/>
    </row>
    <row r="64312" spans="27:29" x14ac:dyDescent="0.25">
      <c r="AA64312"/>
      <c r="AB64312"/>
      <c r="AC64312"/>
    </row>
    <row r="64313" spans="27:29" x14ac:dyDescent="0.25">
      <c r="AA64313"/>
      <c r="AB64313"/>
      <c r="AC64313"/>
    </row>
    <row r="64314" spans="27:29" x14ac:dyDescent="0.25">
      <c r="AA64314"/>
      <c r="AB64314"/>
      <c r="AC64314"/>
    </row>
    <row r="64315" spans="27:29" x14ac:dyDescent="0.25">
      <c r="AA64315"/>
      <c r="AB64315"/>
      <c r="AC64315"/>
    </row>
    <row r="64316" spans="27:29" x14ac:dyDescent="0.25">
      <c r="AA64316"/>
      <c r="AB64316"/>
      <c r="AC64316"/>
    </row>
    <row r="64317" spans="27:29" x14ac:dyDescent="0.25">
      <c r="AA64317"/>
      <c r="AB64317"/>
      <c r="AC64317"/>
    </row>
    <row r="64318" spans="27:29" x14ac:dyDescent="0.25">
      <c r="AA64318"/>
      <c r="AB64318"/>
      <c r="AC64318"/>
    </row>
    <row r="64319" spans="27:29" x14ac:dyDescent="0.25">
      <c r="AA64319"/>
      <c r="AB64319"/>
      <c r="AC64319"/>
    </row>
    <row r="64320" spans="27:29" x14ac:dyDescent="0.25">
      <c r="AA64320"/>
      <c r="AB64320"/>
      <c r="AC64320"/>
    </row>
    <row r="64321" spans="27:29" x14ac:dyDescent="0.25">
      <c r="AA64321"/>
      <c r="AB64321"/>
      <c r="AC64321"/>
    </row>
    <row r="64322" spans="27:29" x14ac:dyDescent="0.25">
      <c r="AA64322"/>
      <c r="AB64322"/>
      <c r="AC64322"/>
    </row>
    <row r="64323" spans="27:29" x14ac:dyDescent="0.25">
      <c r="AA64323"/>
      <c r="AB64323"/>
      <c r="AC64323"/>
    </row>
    <row r="64324" spans="27:29" x14ac:dyDescent="0.25">
      <c r="AA64324"/>
      <c r="AB64324"/>
      <c r="AC64324"/>
    </row>
    <row r="64325" spans="27:29" x14ac:dyDescent="0.25">
      <c r="AA64325"/>
      <c r="AB64325"/>
      <c r="AC64325"/>
    </row>
    <row r="64326" spans="27:29" x14ac:dyDescent="0.25">
      <c r="AA64326"/>
      <c r="AB64326"/>
      <c r="AC64326"/>
    </row>
    <row r="64327" spans="27:29" x14ac:dyDescent="0.25">
      <c r="AA64327"/>
      <c r="AB64327"/>
      <c r="AC64327"/>
    </row>
    <row r="64328" spans="27:29" x14ac:dyDescent="0.25">
      <c r="AA64328"/>
      <c r="AB64328"/>
      <c r="AC64328"/>
    </row>
    <row r="64329" spans="27:29" x14ac:dyDescent="0.25">
      <c r="AA64329"/>
      <c r="AB64329"/>
      <c r="AC64329"/>
    </row>
    <row r="64330" spans="27:29" x14ac:dyDescent="0.25">
      <c r="AA64330"/>
      <c r="AB64330"/>
      <c r="AC64330"/>
    </row>
    <row r="64331" spans="27:29" x14ac:dyDescent="0.25">
      <c r="AA64331"/>
      <c r="AB64331"/>
      <c r="AC64331"/>
    </row>
    <row r="64332" spans="27:29" x14ac:dyDescent="0.25">
      <c r="AA64332"/>
      <c r="AB64332"/>
      <c r="AC64332"/>
    </row>
    <row r="64333" spans="27:29" x14ac:dyDescent="0.25">
      <c r="AA64333"/>
      <c r="AB64333"/>
      <c r="AC64333"/>
    </row>
    <row r="64334" spans="27:29" x14ac:dyDescent="0.25">
      <c r="AA64334"/>
      <c r="AB64334"/>
      <c r="AC64334"/>
    </row>
    <row r="64335" spans="27:29" x14ac:dyDescent="0.25">
      <c r="AA64335"/>
      <c r="AB64335"/>
      <c r="AC64335"/>
    </row>
    <row r="64336" spans="27:29" x14ac:dyDescent="0.25">
      <c r="AA64336"/>
      <c r="AB64336"/>
      <c r="AC64336"/>
    </row>
    <row r="64337" spans="27:29" x14ac:dyDescent="0.25">
      <c r="AA64337"/>
      <c r="AB64337"/>
      <c r="AC64337"/>
    </row>
    <row r="64338" spans="27:29" x14ac:dyDescent="0.25">
      <c r="AA64338"/>
      <c r="AB64338"/>
      <c r="AC64338"/>
    </row>
    <row r="64339" spans="27:29" x14ac:dyDescent="0.25">
      <c r="AA64339"/>
      <c r="AB64339"/>
      <c r="AC64339"/>
    </row>
    <row r="64340" spans="27:29" x14ac:dyDescent="0.25">
      <c r="AA64340"/>
      <c r="AB64340"/>
      <c r="AC64340"/>
    </row>
    <row r="64341" spans="27:29" x14ac:dyDescent="0.25">
      <c r="AA64341"/>
      <c r="AB64341"/>
      <c r="AC64341"/>
    </row>
    <row r="64342" spans="27:29" x14ac:dyDescent="0.25">
      <c r="AA64342"/>
      <c r="AB64342"/>
      <c r="AC64342"/>
    </row>
    <row r="64343" spans="27:29" x14ac:dyDescent="0.25">
      <c r="AA64343"/>
      <c r="AB64343"/>
      <c r="AC64343"/>
    </row>
    <row r="64344" spans="27:29" x14ac:dyDescent="0.25">
      <c r="AA64344"/>
      <c r="AB64344"/>
      <c r="AC64344"/>
    </row>
    <row r="64345" spans="27:29" x14ac:dyDescent="0.25">
      <c r="AA64345"/>
      <c r="AB64345"/>
      <c r="AC64345"/>
    </row>
    <row r="64346" spans="27:29" x14ac:dyDescent="0.25">
      <c r="AA64346"/>
      <c r="AB64346"/>
      <c r="AC64346"/>
    </row>
    <row r="64347" spans="27:29" x14ac:dyDescent="0.25">
      <c r="AA64347"/>
      <c r="AB64347"/>
      <c r="AC64347"/>
    </row>
    <row r="64348" spans="27:29" x14ac:dyDescent="0.25">
      <c r="AA64348"/>
      <c r="AB64348"/>
      <c r="AC64348"/>
    </row>
    <row r="64349" spans="27:29" x14ac:dyDescent="0.25">
      <c r="AA64349"/>
      <c r="AB64349"/>
      <c r="AC64349"/>
    </row>
    <row r="64350" spans="27:29" x14ac:dyDescent="0.25">
      <c r="AA64350"/>
      <c r="AB64350"/>
      <c r="AC64350"/>
    </row>
    <row r="64351" spans="27:29" x14ac:dyDescent="0.25">
      <c r="AA64351"/>
      <c r="AB64351"/>
      <c r="AC64351"/>
    </row>
    <row r="64352" spans="27:29" x14ac:dyDescent="0.25">
      <c r="AA64352"/>
      <c r="AB64352"/>
      <c r="AC64352"/>
    </row>
    <row r="64353" spans="27:29" x14ac:dyDescent="0.25">
      <c r="AA64353"/>
      <c r="AB64353"/>
      <c r="AC64353"/>
    </row>
    <row r="64354" spans="27:29" x14ac:dyDescent="0.25">
      <c r="AA64354"/>
      <c r="AB64354"/>
      <c r="AC64354"/>
    </row>
    <row r="64355" spans="27:29" x14ac:dyDescent="0.25">
      <c r="AA64355"/>
      <c r="AB64355"/>
      <c r="AC64355"/>
    </row>
    <row r="64356" spans="27:29" x14ac:dyDescent="0.25">
      <c r="AA64356"/>
      <c r="AB64356"/>
      <c r="AC64356"/>
    </row>
    <row r="64357" spans="27:29" x14ac:dyDescent="0.25">
      <c r="AA64357"/>
      <c r="AB64357"/>
      <c r="AC64357"/>
    </row>
    <row r="64358" spans="27:29" x14ac:dyDescent="0.25">
      <c r="AA64358"/>
      <c r="AB64358"/>
      <c r="AC64358"/>
    </row>
    <row r="64359" spans="27:29" x14ac:dyDescent="0.25">
      <c r="AA64359"/>
      <c r="AB64359"/>
      <c r="AC64359"/>
    </row>
    <row r="64360" spans="27:29" x14ac:dyDescent="0.25">
      <c r="AA64360"/>
      <c r="AB64360"/>
      <c r="AC64360"/>
    </row>
    <row r="64361" spans="27:29" x14ac:dyDescent="0.25">
      <c r="AA64361"/>
      <c r="AB64361"/>
      <c r="AC64361"/>
    </row>
    <row r="64362" spans="27:29" x14ac:dyDescent="0.25">
      <c r="AA64362"/>
      <c r="AB64362"/>
      <c r="AC64362"/>
    </row>
    <row r="64363" spans="27:29" x14ac:dyDescent="0.25">
      <c r="AA64363"/>
      <c r="AB64363"/>
      <c r="AC64363"/>
    </row>
    <row r="64364" spans="27:29" x14ac:dyDescent="0.25">
      <c r="AA64364"/>
      <c r="AB64364"/>
      <c r="AC64364"/>
    </row>
    <row r="64365" spans="27:29" x14ac:dyDescent="0.25">
      <c r="AA64365"/>
      <c r="AB64365"/>
      <c r="AC64365"/>
    </row>
    <row r="64366" spans="27:29" x14ac:dyDescent="0.25">
      <c r="AA64366"/>
      <c r="AB64366"/>
      <c r="AC64366"/>
    </row>
    <row r="64367" spans="27:29" x14ac:dyDescent="0.25">
      <c r="AA64367"/>
      <c r="AB64367"/>
      <c r="AC64367"/>
    </row>
    <row r="64368" spans="27:29" x14ac:dyDescent="0.25">
      <c r="AA64368"/>
      <c r="AB64368"/>
      <c r="AC64368"/>
    </row>
    <row r="64369" spans="27:29" x14ac:dyDescent="0.25">
      <c r="AA64369"/>
      <c r="AB64369"/>
      <c r="AC64369"/>
    </row>
    <row r="64370" spans="27:29" x14ac:dyDescent="0.25">
      <c r="AA64370"/>
      <c r="AB64370"/>
      <c r="AC64370"/>
    </row>
    <row r="64371" spans="27:29" x14ac:dyDescent="0.25">
      <c r="AA64371"/>
      <c r="AB64371"/>
      <c r="AC64371"/>
    </row>
    <row r="64372" spans="27:29" x14ac:dyDescent="0.25">
      <c r="AA64372"/>
      <c r="AB64372"/>
      <c r="AC64372"/>
    </row>
    <row r="64373" spans="27:29" x14ac:dyDescent="0.25">
      <c r="AA64373"/>
      <c r="AB64373"/>
      <c r="AC64373"/>
    </row>
    <row r="64374" spans="27:29" x14ac:dyDescent="0.25">
      <c r="AA64374"/>
      <c r="AB64374"/>
      <c r="AC64374"/>
    </row>
    <row r="64375" spans="27:29" x14ac:dyDescent="0.25">
      <c r="AA64375"/>
      <c r="AB64375"/>
      <c r="AC64375"/>
    </row>
    <row r="64376" spans="27:29" x14ac:dyDescent="0.25">
      <c r="AA64376"/>
      <c r="AB64376"/>
      <c r="AC64376"/>
    </row>
    <row r="64377" spans="27:29" x14ac:dyDescent="0.25">
      <c r="AA64377"/>
      <c r="AB64377"/>
      <c r="AC64377"/>
    </row>
    <row r="64378" spans="27:29" x14ac:dyDescent="0.25">
      <c r="AA64378"/>
      <c r="AB64378"/>
      <c r="AC64378"/>
    </row>
    <row r="64379" spans="27:29" x14ac:dyDescent="0.25">
      <c r="AA64379"/>
      <c r="AB64379"/>
      <c r="AC64379"/>
    </row>
    <row r="64380" spans="27:29" x14ac:dyDescent="0.25">
      <c r="AA64380"/>
      <c r="AB64380"/>
      <c r="AC64380"/>
    </row>
    <row r="64381" spans="27:29" x14ac:dyDescent="0.25">
      <c r="AA64381"/>
      <c r="AB64381"/>
      <c r="AC64381"/>
    </row>
    <row r="64382" spans="27:29" x14ac:dyDescent="0.25">
      <c r="AA64382"/>
      <c r="AB64382"/>
      <c r="AC64382"/>
    </row>
    <row r="64383" spans="27:29" x14ac:dyDescent="0.25">
      <c r="AA64383"/>
      <c r="AB64383"/>
      <c r="AC64383"/>
    </row>
    <row r="64384" spans="27:29" x14ac:dyDescent="0.25">
      <c r="AA64384"/>
      <c r="AB64384"/>
      <c r="AC64384"/>
    </row>
    <row r="64385" spans="27:29" x14ac:dyDescent="0.25">
      <c r="AA64385"/>
      <c r="AB64385"/>
      <c r="AC64385"/>
    </row>
    <row r="64386" spans="27:29" x14ac:dyDescent="0.25">
      <c r="AA64386"/>
      <c r="AB64386"/>
      <c r="AC64386"/>
    </row>
    <row r="64387" spans="27:29" x14ac:dyDescent="0.25">
      <c r="AA64387"/>
      <c r="AB64387"/>
      <c r="AC64387"/>
    </row>
    <row r="64388" spans="27:29" x14ac:dyDescent="0.25">
      <c r="AA64388"/>
      <c r="AB64388"/>
      <c r="AC64388"/>
    </row>
    <row r="64389" spans="27:29" x14ac:dyDescent="0.25">
      <c r="AA64389"/>
      <c r="AB64389"/>
      <c r="AC64389"/>
    </row>
    <row r="64390" spans="27:29" x14ac:dyDescent="0.25">
      <c r="AA64390"/>
      <c r="AB64390"/>
      <c r="AC64390"/>
    </row>
    <row r="64391" spans="27:29" x14ac:dyDescent="0.25">
      <c r="AA64391"/>
      <c r="AB64391"/>
      <c r="AC64391"/>
    </row>
    <row r="64392" spans="27:29" x14ac:dyDescent="0.25">
      <c r="AA64392"/>
      <c r="AB64392"/>
      <c r="AC64392"/>
    </row>
    <row r="64393" spans="27:29" x14ac:dyDescent="0.25">
      <c r="AA64393"/>
      <c r="AB64393"/>
      <c r="AC64393"/>
    </row>
    <row r="64394" spans="27:29" x14ac:dyDescent="0.25">
      <c r="AA64394"/>
      <c r="AB64394"/>
      <c r="AC64394"/>
    </row>
    <row r="64395" spans="27:29" x14ac:dyDescent="0.25">
      <c r="AA64395"/>
      <c r="AB64395"/>
      <c r="AC64395"/>
    </row>
    <row r="64396" spans="27:29" x14ac:dyDescent="0.25">
      <c r="AA64396"/>
      <c r="AB64396"/>
      <c r="AC64396"/>
    </row>
    <row r="64397" spans="27:29" x14ac:dyDescent="0.25">
      <c r="AA64397"/>
      <c r="AB64397"/>
      <c r="AC64397"/>
    </row>
    <row r="64398" spans="27:29" x14ac:dyDescent="0.25">
      <c r="AA64398"/>
      <c r="AB64398"/>
      <c r="AC64398"/>
    </row>
    <row r="64399" spans="27:29" x14ac:dyDescent="0.25">
      <c r="AA64399"/>
      <c r="AB64399"/>
      <c r="AC64399"/>
    </row>
    <row r="64400" spans="27:29" x14ac:dyDescent="0.25">
      <c r="AA64400"/>
      <c r="AB64400"/>
      <c r="AC64400"/>
    </row>
    <row r="64401" spans="27:29" x14ac:dyDescent="0.25">
      <c r="AA64401"/>
      <c r="AB64401"/>
      <c r="AC64401"/>
    </row>
    <row r="64402" spans="27:29" x14ac:dyDescent="0.25">
      <c r="AA64402"/>
      <c r="AB64402"/>
      <c r="AC64402"/>
    </row>
    <row r="64403" spans="27:29" x14ac:dyDescent="0.25">
      <c r="AA64403"/>
      <c r="AB64403"/>
      <c r="AC64403"/>
    </row>
    <row r="64404" spans="27:29" x14ac:dyDescent="0.25">
      <c r="AA64404"/>
      <c r="AB64404"/>
      <c r="AC64404"/>
    </row>
    <row r="64405" spans="27:29" x14ac:dyDescent="0.25">
      <c r="AA64405"/>
      <c r="AB64405"/>
      <c r="AC64405"/>
    </row>
    <row r="64406" spans="27:29" x14ac:dyDescent="0.25">
      <c r="AA64406"/>
      <c r="AB64406"/>
      <c r="AC64406"/>
    </row>
    <row r="64407" spans="27:29" x14ac:dyDescent="0.25">
      <c r="AA64407"/>
      <c r="AB64407"/>
      <c r="AC64407"/>
    </row>
    <row r="64408" spans="27:29" x14ac:dyDescent="0.25">
      <c r="AA64408"/>
      <c r="AB64408"/>
      <c r="AC64408"/>
    </row>
    <row r="64409" spans="27:29" x14ac:dyDescent="0.25">
      <c r="AA64409"/>
      <c r="AB64409"/>
      <c r="AC64409"/>
    </row>
    <row r="64410" spans="27:29" x14ac:dyDescent="0.25">
      <c r="AA64410"/>
      <c r="AB64410"/>
      <c r="AC64410"/>
    </row>
    <row r="64411" spans="27:29" x14ac:dyDescent="0.25">
      <c r="AA64411"/>
      <c r="AB64411"/>
      <c r="AC64411"/>
    </row>
    <row r="64412" spans="27:29" x14ac:dyDescent="0.25">
      <c r="AA64412"/>
      <c r="AB64412"/>
      <c r="AC64412"/>
    </row>
    <row r="64413" spans="27:29" x14ac:dyDescent="0.25">
      <c r="AA64413"/>
      <c r="AB64413"/>
      <c r="AC64413"/>
    </row>
    <row r="64414" spans="27:29" x14ac:dyDescent="0.25">
      <c r="AA64414"/>
      <c r="AB64414"/>
      <c r="AC64414"/>
    </row>
    <row r="64415" spans="27:29" x14ac:dyDescent="0.25">
      <c r="AA64415"/>
      <c r="AB64415"/>
      <c r="AC64415"/>
    </row>
    <row r="64416" spans="27:29" x14ac:dyDescent="0.25">
      <c r="AA64416"/>
      <c r="AB64416"/>
      <c r="AC64416"/>
    </row>
    <row r="64417" spans="27:29" x14ac:dyDescent="0.25">
      <c r="AA64417"/>
      <c r="AB64417"/>
      <c r="AC64417"/>
    </row>
    <row r="64418" spans="27:29" x14ac:dyDescent="0.25">
      <c r="AA64418"/>
      <c r="AB64418"/>
      <c r="AC64418"/>
    </row>
    <row r="64419" spans="27:29" x14ac:dyDescent="0.25">
      <c r="AA64419"/>
      <c r="AB64419"/>
      <c r="AC64419"/>
    </row>
    <row r="64420" spans="27:29" x14ac:dyDescent="0.25">
      <c r="AA64420"/>
      <c r="AB64420"/>
      <c r="AC64420"/>
    </row>
    <row r="64421" spans="27:29" x14ac:dyDescent="0.25">
      <c r="AA64421"/>
      <c r="AB64421"/>
      <c r="AC64421"/>
    </row>
    <row r="64422" spans="27:29" x14ac:dyDescent="0.25">
      <c r="AA64422"/>
      <c r="AB64422"/>
      <c r="AC64422"/>
    </row>
    <row r="64423" spans="27:29" x14ac:dyDescent="0.25">
      <c r="AA64423"/>
      <c r="AB64423"/>
      <c r="AC64423"/>
    </row>
    <row r="64424" spans="27:29" x14ac:dyDescent="0.25">
      <c r="AA64424"/>
      <c r="AB64424"/>
      <c r="AC64424"/>
    </row>
    <row r="64425" spans="27:29" x14ac:dyDescent="0.25">
      <c r="AA64425"/>
      <c r="AB64425"/>
      <c r="AC64425"/>
    </row>
    <row r="64426" spans="27:29" x14ac:dyDescent="0.25">
      <c r="AA64426"/>
      <c r="AB64426"/>
      <c r="AC64426"/>
    </row>
    <row r="64427" spans="27:29" x14ac:dyDescent="0.25">
      <c r="AA64427"/>
      <c r="AB64427"/>
      <c r="AC64427"/>
    </row>
    <row r="64428" spans="27:29" x14ac:dyDescent="0.25">
      <c r="AA64428"/>
      <c r="AB64428"/>
      <c r="AC64428"/>
    </row>
    <row r="64429" spans="27:29" x14ac:dyDescent="0.25">
      <c r="AA64429"/>
      <c r="AB64429"/>
      <c r="AC64429"/>
    </row>
    <row r="64430" spans="27:29" x14ac:dyDescent="0.25">
      <c r="AA64430"/>
      <c r="AB64430"/>
      <c r="AC64430"/>
    </row>
    <row r="64431" spans="27:29" x14ac:dyDescent="0.25">
      <c r="AA64431"/>
      <c r="AB64431"/>
      <c r="AC64431"/>
    </row>
    <row r="64432" spans="27:29" x14ac:dyDescent="0.25">
      <c r="AA64432"/>
      <c r="AB64432"/>
      <c r="AC64432"/>
    </row>
    <row r="64433" spans="27:29" x14ac:dyDescent="0.25">
      <c r="AA64433"/>
      <c r="AB64433"/>
      <c r="AC64433"/>
    </row>
    <row r="64434" spans="27:29" x14ac:dyDescent="0.25">
      <c r="AA64434"/>
      <c r="AB64434"/>
      <c r="AC64434"/>
    </row>
    <row r="64435" spans="27:29" x14ac:dyDescent="0.25">
      <c r="AA64435"/>
      <c r="AB64435"/>
      <c r="AC64435"/>
    </row>
    <row r="64436" spans="27:29" x14ac:dyDescent="0.25">
      <c r="AA64436"/>
      <c r="AB64436"/>
      <c r="AC64436"/>
    </row>
    <row r="64437" spans="27:29" x14ac:dyDescent="0.25">
      <c r="AA64437"/>
      <c r="AB64437"/>
      <c r="AC64437"/>
    </row>
    <row r="64438" spans="27:29" x14ac:dyDescent="0.25">
      <c r="AA64438"/>
      <c r="AB64438"/>
      <c r="AC64438"/>
    </row>
    <row r="64439" spans="27:29" x14ac:dyDescent="0.25">
      <c r="AA64439"/>
      <c r="AB64439"/>
      <c r="AC64439"/>
    </row>
    <row r="64440" spans="27:29" x14ac:dyDescent="0.25">
      <c r="AA64440"/>
      <c r="AB64440"/>
      <c r="AC64440"/>
    </row>
    <row r="64441" spans="27:29" x14ac:dyDescent="0.25">
      <c r="AA64441"/>
      <c r="AB64441"/>
      <c r="AC64441"/>
    </row>
    <row r="64442" spans="27:29" x14ac:dyDescent="0.25">
      <c r="AA64442"/>
      <c r="AB64442"/>
      <c r="AC64442"/>
    </row>
    <row r="64443" spans="27:29" x14ac:dyDescent="0.25">
      <c r="AA64443"/>
      <c r="AB64443"/>
      <c r="AC64443"/>
    </row>
    <row r="64444" spans="27:29" x14ac:dyDescent="0.25">
      <c r="AA64444"/>
      <c r="AB64444"/>
      <c r="AC64444"/>
    </row>
    <row r="64445" spans="27:29" x14ac:dyDescent="0.25">
      <c r="AA64445"/>
      <c r="AB64445"/>
      <c r="AC64445"/>
    </row>
    <row r="64446" spans="27:29" x14ac:dyDescent="0.25">
      <c r="AA64446"/>
      <c r="AB64446"/>
      <c r="AC64446"/>
    </row>
    <row r="64447" spans="27:29" x14ac:dyDescent="0.25">
      <c r="AA64447"/>
      <c r="AB64447"/>
      <c r="AC64447"/>
    </row>
    <row r="64448" spans="27:29" x14ac:dyDescent="0.25">
      <c r="AA64448"/>
      <c r="AB64448"/>
      <c r="AC64448"/>
    </row>
    <row r="64449" spans="27:29" x14ac:dyDescent="0.25">
      <c r="AA64449"/>
      <c r="AB64449"/>
      <c r="AC64449"/>
    </row>
    <row r="64450" spans="27:29" x14ac:dyDescent="0.25">
      <c r="AA64450"/>
      <c r="AB64450"/>
      <c r="AC64450"/>
    </row>
    <row r="64451" spans="27:29" x14ac:dyDescent="0.25">
      <c r="AA64451"/>
      <c r="AB64451"/>
      <c r="AC64451"/>
    </row>
    <row r="64452" spans="27:29" x14ac:dyDescent="0.25">
      <c r="AA64452"/>
      <c r="AB64452"/>
      <c r="AC64452"/>
    </row>
    <row r="64453" spans="27:29" x14ac:dyDescent="0.25">
      <c r="AA64453"/>
      <c r="AB64453"/>
      <c r="AC64453"/>
    </row>
    <row r="64454" spans="27:29" x14ac:dyDescent="0.25">
      <c r="AA64454"/>
      <c r="AB64454"/>
      <c r="AC64454"/>
    </row>
    <row r="64455" spans="27:29" x14ac:dyDescent="0.25">
      <c r="AA64455"/>
      <c r="AB64455"/>
      <c r="AC64455"/>
    </row>
    <row r="64456" spans="27:29" x14ac:dyDescent="0.25">
      <c r="AA64456"/>
      <c r="AB64456"/>
      <c r="AC64456"/>
    </row>
    <row r="64457" spans="27:29" x14ac:dyDescent="0.25">
      <c r="AA64457"/>
      <c r="AB64457"/>
      <c r="AC64457"/>
    </row>
    <row r="64458" spans="27:29" x14ac:dyDescent="0.25">
      <c r="AA64458"/>
      <c r="AB64458"/>
      <c r="AC64458"/>
    </row>
    <row r="64459" spans="27:29" x14ac:dyDescent="0.25">
      <c r="AA64459"/>
      <c r="AB64459"/>
      <c r="AC64459"/>
    </row>
    <row r="64460" spans="27:29" x14ac:dyDescent="0.25">
      <c r="AA64460"/>
      <c r="AB64460"/>
      <c r="AC64460"/>
    </row>
    <row r="64461" spans="27:29" x14ac:dyDescent="0.25">
      <c r="AA64461"/>
      <c r="AB64461"/>
      <c r="AC64461"/>
    </row>
    <row r="64462" spans="27:29" x14ac:dyDescent="0.25">
      <c r="AA64462"/>
      <c r="AB64462"/>
      <c r="AC64462"/>
    </row>
    <row r="64463" spans="27:29" x14ac:dyDescent="0.25">
      <c r="AA64463"/>
      <c r="AB64463"/>
      <c r="AC64463"/>
    </row>
    <row r="64464" spans="27:29" x14ac:dyDescent="0.25">
      <c r="AA64464"/>
      <c r="AB64464"/>
      <c r="AC64464"/>
    </row>
    <row r="64465" spans="27:29" x14ac:dyDescent="0.25">
      <c r="AA64465"/>
      <c r="AB64465"/>
      <c r="AC64465"/>
    </row>
    <row r="64466" spans="27:29" x14ac:dyDescent="0.25">
      <c r="AA64466"/>
      <c r="AB64466"/>
      <c r="AC64466"/>
    </row>
    <row r="64467" spans="27:29" x14ac:dyDescent="0.25">
      <c r="AA64467"/>
      <c r="AB64467"/>
      <c r="AC64467"/>
    </row>
    <row r="64468" spans="27:29" x14ac:dyDescent="0.25">
      <c r="AA64468"/>
      <c r="AB64468"/>
      <c r="AC64468"/>
    </row>
    <row r="64469" spans="27:29" x14ac:dyDescent="0.25">
      <c r="AA64469"/>
      <c r="AB64469"/>
      <c r="AC64469"/>
    </row>
    <row r="64470" spans="27:29" x14ac:dyDescent="0.25">
      <c r="AA64470"/>
      <c r="AB64470"/>
      <c r="AC64470"/>
    </row>
    <row r="64471" spans="27:29" x14ac:dyDescent="0.25">
      <c r="AA64471"/>
      <c r="AB64471"/>
      <c r="AC64471"/>
    </row>
    <row r="64472" spans="27:29" x14ac:dyDescent="0.25">
      <c r="AA64472"/>
      <c r="AB64472"/>
      <c r="AC64472"/>
    </row>
    <row r="64473" spans="27:29" x14ac:dyDescent="0.25">
      <c r="AA64473"/>
      <c r="AB64473"/>
      <c r="AC64473"/>
    </row>
    <row r="64474" spans="27:29" x14ac:dyDescent="0.25">
      <c r="AA64474"/>
      <c r="AB64474"/>
      <c r="AC64474"/>
    </row>
    <row r="64475" spans="27:29" x14ac:dyDescent="0.25">
      <c r="AA64475"/>
      <c r="AB64475"/>
      <c r="AC64475"/>
    </row>
    <row r="64476" spans="27:29" x14ac:dyDescent="0.25">
      <c r="AA64476"/>
      <c r="AB64476"/>
      <c r="AC64476"/>
    </row>
    <row r="64477" spans="27:29" x14ac:dyDescent="0.25">
      <c r="AA64477"/>
      <c r="AB64477"/>
      <c r="AC64477"/>
    </row>
    <row r="64478" spans="27:29" x14ac:dyDescent="0.25">
      <c r="AA64478"/>
      <c r="AB64478"/>
      <c r="AC64478"/>
    </row>
    <row r="64479" spans="27:29" x14ac:dyDescent="0.25">
      <c r="AA64479"/>
      <c r="AB64479"/>
      <c r="AC64479"/>
    </row>
    <row r="64480" spans="27:29" x14ac:dyDescent="0.25">
      <c r="AA64480"/>
      <c r="AB64480"/>
      <c r="AC64480"/>
    </row>
    <row r="64481" spans="27:29" x14ac:dyDescent="0.25">
      <c r="AA64481"/>
      <c r="AB64481"/>
      <c r="AC64481"/>
    </row>
    <row r="64482" spans="27:29" x14ac:dyDescent="0.25">
      <c r="AA64482"/>
      <c r="AB64482"/>
      <c r="AC64482"/>
    </row>
    <row r="64483" spans="27:29" x14ac:dyDescent="0.25">
      <c r="AA64483"/>
      <c r="AB64483"/>
      <c r="AC64483"/>
    </row>
    <row r="64484" spans="27:29" x14ac:dyDescent="0.25">
      <c r="AA64484"/>
      <c r="AB64484"/>
      <c r="AC64484"/>
    </row>
    <row r="64485" spans="27:29" x14ac:dyDescent="0.25">
      <c r="AA64485"/>
      <c r="AB64485"/>
      <c r="AC64485"/>
    </row>
    <row r="64486" spans="27:29" x14ac:dyDescent="0.25">
      <c r="AA64486"/>
      <c r="AB64486"/>
      <c r="AC64486"/>
    </row>
    <row r="64487" spans="27:29" x14ac:dyDescent="0.25">
      <c r="AA64487"/>
      <c r="AB64487"/>
      <c r="AC64487"/>
    </row>
    <row r="64488" spans="27:29" x14ac:dyDescent="0.25">
      <c r="AA64488"/>
      <c r="AB64488"/>
      <c r="AC64488"/>
    </row>
    <row r="64489" spans="27:29" x14ac:dyDescent="0.25">
      <c r="AA64489"/>
      <c r="AB64489"/>
      <c r="AC64489"/>
    </row>
    <row r="64490" spans="27:29" x14ac:dyDescent="0.25">
      <c r="AA64490"/>
      <c r="AB64490"/>
      <c r="AC64490"/>
    </row>
    <row r="64491" spans="27:29" x14ac:dyDescent="0.25">
      <c r="AA64491"/>
      <c r="AB64491"/>
      <c r="AC64491"/>
    </row>
    <row r="64492" spans="27:29" x14ac:dyDescent="0.25">
      <c r="AA64492"/>
      <c r="AB64492"/>
      <c r="AC64492"/>
    </row>
    <row r="64493" spans="27:29" x14ac:dyDescent="0.25">
      <c r="AA64493"/>
      <c r="AB64493"/>
      <c r="AC64493"/>
    </row>
    <row r="64494" spans="27:29" x14ac:dyDescent="0.25">
      <c r="AA64494"/>
      <c r="AB64494"/>
      <c r="AC64494"/>
    </row>
    <row r="64495" spans="27:29" x14ac:dyDescent="0.25">
      <c r="AA64495"/>
      <c r="AB64495"/>
      <c r="AC64495"/>
    </row>
    <row r="64496" spans="27:29" x14ac:dyDescent="0.25">
      <c r="AA64496"/>
      <c r="AB64496"/>
      <c r="AC64496"/>
    </row>
    <row r="64497" spans="27:29" x14ac:dyDescent="0.25">
      <c r="AA64497"/>
      <c r="AB64497"/>
      <c r="AC64497"/>
    </row>
    <row r="64498" spans="27:29" x14ac:dyDescent="0.25">
      <c r="AA64498"/>
      <c r="AB64498"/>
      <c r="AC64498"/>
    </row>
    <row r="64499" spans="27:29" x14ac:dyDescent="0.25">
      <c r="AA64499"/>
      <c r="AB64499"/>
      <c r="AC64499"/>
    </row>
    <row r="64500" spans="27:29" x14ac:dyDescent="0.25">
      <c r="AA64500"/>
      <c r="AB64500"/>
      <c r="AC64500"/>
    </row>
    <row r="64501" spans="27:29" x14ac:dyDescent="0.25">
      <c r="AA64501"/>
      <c r="AB64501"/>
      <c r="AC64501"/>
    </row>
    <row r="64502" spans="27:29" x14ac:dyDescent="0.25">
      <c r="AA64502"/>
      <c r="AB64502"/>
      <c r="AC64502"/>
    </row>
    <row r="64503" spans="27:29" x14ac:dyDescent="0.25">
      <c r="AA64503"/>
      <c r="AB64503"/>
      <c r="AC64503"/>
    </row>
    <row r="64504" spans="27:29" x14ac:dyDescent="0.25">
      <c r="AA64504"/>
      <c r="AB64504"/>
      <c r="AC64504"/>
    </row>
    <row r="64505" spans="27:29" x14ac:dyDescent="0.25">
      <c r="AA64505"/>
      <c r="AB64505"/>
      <c r="AC64505"/>
    </row>
    <row r="64506" spans="27:29" x14ac:dyDescent="0.25">
      <c r="AA64506"/>
      <c r="AB64506"/>
      <c r="AC64506"/>
    </row>
    <row r="64507" spans="27:29" x14ac:dyDescent="0.25">
      <c r="AA64507"/>
      <c r="AB64507"/>
      <c r="AC64507"/>
    </row>
    <row r="64508" spans="27:29" x14ac:dyDescent="0.25">
      <c r="AA64508"/>
      <c r="AB64508"/>
      <c r="AC64508"/>
    </row>
    <row r="64509" spans="27:29" x14ac:dyDescent="0.25">
      <c r="AA64509"/>
      <c r="AB64509"/>
      <c r="AC64509"/>
    </row>
    <row r="64510" spans="27:29" x14ac:dyDescent="0.25">
      <c r="AA64510"/>
      <c r="AB64510"/>
      <c r="AC64510"/>
    </row>
    <row r="64511" spans="27:29" x14ac:dyDescent="0.25">
      <c r="AA64511"/>
      <c r="AB64511"/>
      <c r="AC64511"/>
    </row>
    <row r="64512" spans="27:29" x14ac:dyDescent="0.25">
      <c r="AA64512"/>
      <c r="AB64512"/>
      <c r="AC64512"/>
    </row>
    <row r="64513" spans="27:29" x14ac:dyDescent="0.25">
      <c r="AA64513"/>
      <c r="AB64513"/>
      <c r="AC64513"/>
    </row>
    <row r="64514" spans="27:29" x14ac:dyDescent="0.25">
      <c r="AA64514"/>
      <c r="AB64514"/>
      <c r="AC64514"/>
    </row>
    <row r="64515" spans="27:29" x14ac:dyDescent="0.25">
      <c r="AA64515"/>
      <c r="AB64515"/>
      <c r="AC64515"/>
    </row>
    <row r="64516" spans="27:29" x14ac:dyDescent="0.25">
      <c r="AA64516"/>
      <c r="AB64516"/>
      <c r="AC64516"/>
    </row>
    <row r="64517" spans="27:29" x14ac:dyDescent="0.25">
      <c r="AA64517"/>
      <c r="AB64517"/>
      <c r="AC64517"/>
    </row>
    <row r="64518" spans="27:29" x14ac:dyDescent="0.25">
      <c r="AA64518"/>
      <c r="AB64518"/>
      <c r="AC64518"/>
    </row>
    <row r="64519" spans="27:29" x14ac:dyDescent="0.25">
      <c r="AA64519"/>
      <c r="AB64519"/>
      <c r="AC64519"/>
    </row>
    <row r="64520" spans="27:29" x14ac:dyDescent="0.25">
      <c r="AA64520"/>
      <c r="AB64520"/>
      <c r="AC64520"/>
    </row>
    <row r="64521" spans="27:29" x14ac:dyDescent="0.25">
      <c r="AA64521"/>
      <c r="AB64521"/>
      <c r="AC64521"/>
    </row>
    <row r="64522" spans="27:29" x14ac:dyDescent="0.25">
      <c r="AA64522"/>
      <c r="AB64522"/>
      <c r="AC64522"/>
    </row>
    <row r="64523" spans="27:29" x14ac:dyDescent="0.25">
      <c r="AA64523"/>
      <c r="AB64523"/>
      <c r="AC64523"/>
    </row>
    <row r="64524" spans="27:29" x14ac:dyDescent="0.25">
      <c r="AA64524"/>
      <c r="AB64524"/>
      <c r="AC64524"/>
    </row>
    <row r="64525" spans="27:29" x14ac:dyDescent="0.25">
      <c r="AA64525"/>
      <c r="AB64525"/>
      <c r="AC64525"/>
    </row>
    <row r="64526" spans="27:29" x14ac:dyDescent="0.25">
      <c r="AA64526"/>
      <c r="AB64526"/>
      <c r="AC64526"/>
    </row>
    <row r="64527" spans="27:29" x14ac:dyDescent="0.25">
      <c r="AA64527"/>
      <c r="AB64527"/>
      <c r="AC64527"/>
    </row>
    <row r="64528" spans="27:29" x14ac:dyDescent="0.25">
      <c r="AA64528"/>
      <c r="AB64528"/>
      <c r="AC64528"/>
    </row>
    <row r="64529" spans="27:29" x14ac:dyDescent="0.25">
      <c r="AA64529"/>
      <c r="AB64529"/>
      <c r="AC64529"/>
    </row>
    <row r="64530" spans="27:29" x14ac:dyDescent="0.25">
      <c r="AA64530"/>
      <c r="AB64530"/>
      <c r="AC64530"/>
    </row>
    <row r="64531" spans="27:29" x14ac:dyDescent="0.25">
      <c r="AA64531"/>
      <c r="AB64531"/>
      <c r="AC64531"/>
    </row>
    <row r="64532" spans="27:29" x14ac:dyDescent="0.25">
      <c r="AA64532"/>
      <c r="AB64532"/>
      <c r="AC64532"/>
    </row>
    <row r="64533" spans="27:29" x14ac:dyDescent="0.25">
      <c r="AA64533"/>
      <c r="AB64533"/>
      <c r="AC64533"/>
    </row>
    <row r="64534" spans="27:29" x14ac:dyDescent="0.25">
      <c r="AA64534"/>
      <c r="AB64534"/>
      <c r="AC64534"/>
    </row>
    <row r="64535" spans="27:29" x14ac:dyDescent="0.25">
      <c r="AA64535"/>
      <c r="AB64535"/>
      <c r="AC64535"/>
    </row>
    <row r="64536" spans="27:29" x14ac:dyDescent="0.25">
      <c r="AA64536"/>
      <c r="AB64536"/>
      <c r="AC64536"/>
    </row>
    <row r="64537" spans="27:29" x14ac:dyDescent="0.25">
      <c r="AA64537"/>
      <c r="AB64537"/>
      <c r="AC64537"/>
    </row>
    <row r="64538" spans="27:29" x14ac:dyDescent="0.25">
      <c r="AA64538"/>
      <c r="AB64538"/>
      <c r="AC64538"/>
    </row>
    <row r="64539" spans="27:29" x14ac:dyDescent="0.25">
      <c r="AA64539"/>
      <c r="AB64539"/>
      <c r="AC64539"/>
    </row>
    <row r="64540" spans="27:29" x14ac:dyDescent="0.25">
      <c r="AA64540"/>
      <c r="AB64540"/>
      <c r="AC64540"/>
    </row>
    <row r="64541" spans="27:29" x14ac:dyDescent="0.25">
      <c r="AA64541"/>
      <c r="AB64541"/>
      <c r="AC64541"/>
    </row>
    <row r="64542" spans="27:29" x14ac:dyDescent="0.25">
      <c r="AA64542"/>
      <c r="AB64542"/>
      <c r="AC64542"/>
    </row>
    <row r="64543" spans="27:29" x14ac:dyDescent="0.25">
      <c r="AA64543"/>
      <c r="AB64543"/>
      <c r="AC64543"/>
    </row>
    <row r="64544" spans="27:29" x14ac:dyDescent="0.25">
      <c r="AA64544"/>
      <c r="AB64544"/>
      <c r="AC64544"/>
    </row>
    <row r="64545" spans="27:29" x14ac:dyDescent="0.25">
      <c r="AA64545"/>
      <c r="AB64545"/>
      <c r="AC64545"/>
    </row>
    <row r="64546" spans="27:29" x14ac:dyDescent="0.25">
      <c r="AA64546"/>
      <c r="AB64546"/>
      <c r="AC64546"/>
    </row>
    <row r="64547" spans="27:29" x14ac:dyDescent="0.25">
      <c r="AA64547"/>
      <c r="AB64547"/>
      <c r="AC64547"/>
    </row>
    <row r="64548" spans="27:29" x14ac:dyDescent="0.25">
      <c r="AA64548"/>
      <c r="AB64548"/>
      <c r="AC64548"/>
    </row>
    <row r="64549" spans="27:29" x14ac:dyDescent="0.25">
      <c r="AA64549"/>
      <c r="AB64549"/>
      <c r="AC64549"/>
    </row>
    <row r="64550" spans="27:29" x14ac:dyDescent="0.25">
      <c r="AA64550"/>
      <c r="AB64550"/>
      <c r="AC64550"/>
    </row>
    <row r="64551" spans="27:29" x14ac:dyDescent="0.25">
      <c r="AA64551"/>
      <c r="AB64551"/>
      <c r="AC64551"/>
    </row>
    <row r="64552" spans="27:29" x14ac:dyDescent="0.25">
      <c r="AA64552"/>
      <c r="AB64552"/>
      <c r="AC64552"/>
    </row>
    <row r="64553" spans="27:29" x14ac:dyDescent="0.25">
      <c r="AA64553"/>
      <c r="AB64553"/>
      <c r="AC64553"/>
    </row>
    <row r="64554" spans="27:29" x14ac:dyDescent="0.25">
      <c r="AA64554"/>
      <c r="AB64554"/>
      <c r="AC64554"/>
    </row>
    <row r="64555" spans="27:29" x14ac:dyDescent="0.25">
      <c r="AA64555"/>
      <c r="AB64555"/>
      <c r="AC64555"/>
    </row>
    <row r="64556" spans="27:29" x14ac:dyDescent="0.25">
      <c r="AA64556"/>
      <c r="AB64556"/>
      <c r="AC64556"/>
    </row>
    <row r="64557" spans="27:29" x14ac:dyDescent="0.25">
      <c r="AA64557"/>
      <c r="AB64557"/>
      <c r="AC64557"/>
    </row>
    <row r="64558" spans="27:29" x14ac:dyDescent="0.25">
      <c r="AA64558"/>
      <c r="AB64558"/>
      <c r="AC64558"/>
    </row>
    <row r="64559" spans="27:29" x14ac:dyDescent="0.25">
      <c r="AA64559"/>
      <c r="AB64559"/>
      <c r="AC64559"/>
    </row>
    <row r="64560" spans="27:29" x14ac:dyDescent="0.25">
      <c r="AA64560"/>
      <c r="AB64560"/>
      <c r="AC64560"/>
    </row>
    <row r="64561" spans="27:29" x14ac:dyDescent="0.25">
      <c r="AA64561"/>
      <c r="AB64561"/>
      <c r="AC64561"/>
    </row>
    <row r="64562" spans="27:29" x14ac:dyDescent="0.25">
      <c r="AA64562"/>
      <c r="AB64562"/>
      <c r="AC64562"/>
    </row>
    <row r="64563" spans="27:29" x14ac:dyDescent="0.25">
      <c r="AA64563"/>
      <c r="AB64563"/>
      <c r="AC64563"/>
    </row>
    <row r="64564" spans="27:29" x14ac:dyDescent="0.25">
      <c r="AA64564"/>
      <c r="AB64564"/>
      <c r="AC64564"/>
    </row>
    <row r="64565" spans="27:29" x14ac:dyDescent="0.25">
      <c r="AA64565"/>
      <c r="AB64565"/>
      <c r="AC64565"/>
    </row>
    <row r="64566" spans="27:29" x14ac:dyDescent="0.25">
      <c r="AA64566"/>
      <c r="AB64566"/>
      <c r="AC64566"/>
    </row>
    <row r="64567" spans="27:29" x14ac:dyDescent="0.25">
      <c r="AA64567"/>
      <c r="AB64567"/>
      <c r="AC64567"/>
    </row>
    <row r="64568" spans="27:29" x14ac:dyDescent="0.25">
      <c r="AA64568"/>
      <c r="AB64568"/>
      <c r="AC64568"/>
    </row>
    <row r="64569" spans="27:29" x14ac:dyDescent="0.25">
      <c r="AA64569"/>
      <c r="AB64569"/>
      <c r="AC64569"/>
    </row>
    <row r="64570" spans="27:29" x14ac:dyDescent="0.25">
      <c r="AA64570"/>
      <c r="AB64570"/>
      <c r="AC64570"/>
    </row>
    <row r="64571" spans="27:29" x14ac:dyDescent="0.25">
      <c r="AA64571"/>
      <c r="AB64571"/>
      <c r="AC64571"/>
    </row>
    <row r="64572" spans="27:29" x14ac:dyDescent="0.25">
      <c r="AA64572"/>
      <c r="AB64572"/>
      <c r="AC64572"/>
    </row>
    <row r="64573" spans="27:29" x14ac:dyDescent="0.25">
      <c r="AA64573"/>
      <c r="AB64573"/>
      <c r="AC64573"/>
    </row>
    <row r="64574" spans="27:29" x14ac:dyDescent="0.25">
      <c r="AA64574"/>
      <c r="AB64574"/>
      <c r="AC64574"/>
    </row>
    <row r="64575" spans="27:29" x14ac:dyDescent="0.25">
      <c r="AA64575"/>
      <c r="AB64575"/>
      <c r="AC64575"/>
    </row>
    <row r="64576" spans="27:29" x14ac:dyDescent="0.25">
      <c r="AA64576"/>
      <c r="AB64576"/>
      <c r="AC64576"/>
    </row>
    <row r="64577" spans="27:29" x14ac:dyDescent="0.25">
      <c r="AA64577"/>
      <c r="AB64577"/>
      <c r="AC64577"/>
    </row>
    <row r="64578" spans="27:29" x14ac:dyDescent="0.25">
      <c r="AA64578"/>
      <c r="AB64578"/>
      <c r="AC64578"/>
    </row>
    <row r="64579" spans="27:29" x14ac:dyDescent="0.25">
      <c r="AA64579"/>
      <c r="AB64579"/>
      <c r="AC64579"/>
    </row>
    <row r="64580" spans="27:29" x14ac:dyDescent="0.25">
      <c r="AA64580"/>
      <c r="AB64580"/>
      <c r="AC64580"/>
    </row>
    <row r="64581" spans="27:29" x14ac:dyDescent="0.25">
      <c r="AA64581"/>
      <c r="AB64581"/>
      <c r="AC64581"/>
    </row>
    <row r="64582" spans="27:29" x14ac:dyDescent="0.25">
      <c r="AA64582"/>
      <c r="AB64582"/>
      <c r="AC64582"/>
    </row>
    <row r="64583" spans="27:29" x14ac:dyDescent="0.25">
      <c r="AA64583"/>
      <c r="AB64583"/>
      <c r="AC64583"/>
    </row>
    <row r="64584" spans="27:29" x14ac:dyDescent="0.25">
      <c r="AA64584"/>
      <c r="AB64584"/>
      <c r="AC64584"/>
    </row>
    <row r="64585" spans="27:29" x14ac:dyDescent="0.25">
      <c r="AA64585"/>
      <c r="AB64585"/>
      <c r="AC64585"/>
    </row>
    <row r="64586" spans="27:29" x14ac:dyDescent="0.25">
      <c r="AA64586"/>
      <c r="AB64586"/>
      <c r="AC64586"/>
    </row>
    <row r="64587" spans="27:29" x14ac:dyDescent="0.25">
      <c r="AA64587"/>
      <c r="AB64587"/>
      <c r="AC64587"/>
    </row>
    <row r="64588" spans="27:29" x14ac:dyDescent="0.25">
      <c r="AA64588"/>
      <c r="AB64588"/>
      <c r="AC64588"/>
    </row>
    <row r="64589" spans="27:29" x14ac:dyDescent="0.25">
      <c r="AA64589"/>
      <c r="AB64589"/>
      <c r="AC64589"/>
    </row>
    <row r="64590" spans="27:29" x14ac:dyDescent="0.25">
      <c r="AA64590"/>
      <c r="AB64590"/>
      <c r="AC64590"/>
    </row>
    <row r="64591" spans="27:29" x14ac:dyDescent="0.25">
      <c r="AA64591"/>
      <c r="AB64591"/>
      <c r="AC64591"/>
    </row>
    <row r="64592" spans="27:29" x14ac:dyDescent="0.25">
      <c r="AA64592"/>
      <c r="AB64592"/>
      <c r="AC64592"/>
    </row>
    <row r="64593" spans="27:29" x14ac:dyDescent="0.25">
      <c r="AA64593"/>
      <c r="AB64593"/>
      <c r="AC64593"/>
    </row>
    <row r="64594" spans="27:29" x14ac:dyDescent="0.25">
      <c r="AA64594"/>
      <c r="AB64594"/>
      <c r="AC64594"/>
    </row>
    <row r="64595" spans="27:29" x14ac:dyDescent="0.25">
      <c r="AA64595"/>
      <c r="AB64595"/>
      <c r="AC64595"/>
    </row>
    <row r="64596" spans="27:29" x14ac:dyDescent="0.25">
      <c r="AA64596"/>
      <c r="AB64596"/>
      <c r="AC64596"/>
    </row>
    <row r="64597" spans="27:29" x14ac:dyDescent="0.25">
      <c r="AA64597"/>
      <c r="AB64597"/>
      <c r="AC64597"/>
    </row>
    <row r="64598" spans="27:29" x14ac:dyDescent="0.25">
      <c r="AA64598"/>
      <c r="AB64598"/>
      <c r="AC64598"/>
    </row>
    <row r="64599" spans="27:29" x14ac:dyDescent="0.25">
      <c r="AA64599"/>
      <c r="AB64599"/>
      <c r="AC64599"/>
    </row>
    <row r="64600" spans="27:29" x14ac:dyDescent="0.25">
      <c r="AA64600"/>
      <c r="AB64600"/>
      <c r="AC64600"/>
    </row>
    <row r="64601" spans="27:29" x14ac:dyDescent="0.25">
      <c r="AA64601"/>
      <c r="AB64601"/>
      <c r="AC64601"/>
    </row>
    <row r="64602" spans="27:29" x14ac:dyDescent="0.25">
      <c r="AA64602"/>
      <c r="AB64602"/>
      <c r="AC64602"/>
    </row>
    <row r="64603" spans="27:29" x14ac:dyDescent="0.25">
      <c r="AA64603"/>
      <c r="AB64603"/>
      <c r="AC64603"/>
    </row>
    <row r="64604" spans="27:29" x14ac:dyDescent="0.25">
      <c r="AA64604"/>
      <c r="AB64604"/>
      <c r="AC64604"/>
    </row>
    <row r="64605" spans="27:29" x14ac:dyDescent="0.25">
      <c r="AA64605"/>
      <c r="AB64605"/>
      <c r="AC64605"/>
    </row>
    <row r="64606" spans="27:29" x14ac:dyDescent="0.25">
      <c r="AA64606"/>
      <c r="AB64606"/>
      <c r="AC64606"/>
    </row>
    <row r="64607" spans="27:29" x14ac:dyDescent="0.25">
      <c r="AA64607"/>
      <c r="AB64607"/>
      <c r="AC64607"/>
    </row>
    <row r="64608" spans="27:29" x14ac:dyDescent="0.25">
      <c r="AA64608"/>
      <c r="AB64608"/>
      <c r="AC64608"/>
    </row>
    <row r="64609" spans="27:29" x14ac:dyDescent="0.25">
      <c r="AA64609"/>
      <c r="AB64609"/>
      <c r="AC64609"/>
    </row>
    <row r="64610" spans="27:29" x14ac:dyDescent="0.25">
      <c r="AA64610"/>
      <c r="AB64610"/>
      <c r="AC64610"/>
    </row>
    <row r="64611" spans="27:29" x14ac:dyDescent="0.25">
      <c r="AA64611"/>
      <c r="AB64611"/>
      <c r="AC64611"/>
    </row>
    <row r="64612" spans="27:29" x14ac:dyDescent="0.25">
      <c r="AA64612"/>
      <c r="AB64612"/>
      <c r="AC64612"/>
    </row>
    <row r="64613" spans="27:29" x14ac:dyDescent="0.25">
      <c r="AA64613"/>
      <c r="AB64613"/>
      <c r="AC64613"/>
    </row>
    <row r="64614" spans="27:29" x14ac:dyDescent="0.25">
      <c r="AA64614"/>
      <c r="AB64614"/>
      <c r="AC64614"/>
    </row>
    <row r="64615" spans="27:29" x14ac:dyDescent="0.25">
      <c r="AA64615"/>
      <c r="AB64615"/>
      <c r="AC64615"/>
    </row>
    <row r="64616" spans="27:29" x14ac:dyDescent="0.25">
      <c r="AA64616"/>
      <c r="AB64616"/>
      <c r="AC64616"/>
    </row>
    <row r="64617" spans="27:29" x14ac:dyDescent="0.25">
      <c r="AA64617"/>
      <c r="AB64617"/>
      <c r="AC64617"/>
    </row>
    <row r="64618" spans="27:29" x14ac:dyDescent="0.25">
      <c r="AA64618"/>
      <c r="AB64618"/>
      <c r="AC64618"/>
    </row>
    <row r="64619" spans="27:29" x14ac:dyDescent="0.25">
      <c r="AA64619"/>
      <c r="AB64619"/>
      <c r="AC64619"/>
    </row>
    <row r="64620" spans="27:29" x14ac:dyDescent="0.25">
      <c r="AA64620"/>
      <c r="AB64620"/>
      <c r="AC64620"/>
    </row>
    <row r="64621" spans="27:29" x14ac:dyDescent="0.25">
      <c r="AA64621"/>
      <c r="AB64621"/>
      <c r="AC64621"/>
    </row>
    <row r="64622" spans="27:29" x14ac:dyDescent="0.25">
      <c r="AA64622"/>
      <c r="AB64622"/>
      <c r="AC64622"/>
    </row>
    <row r="64623" spans="27:29" x14ac:dyDescent="0.25">
      <c r="AA64623"/>
      <c r="AB64623"/>
      <c r="AC64623"/>
    </row>
    <row r="64624" spans="27:29" x14ac:dyDescent="0.25">
      <c r="AA64624"/>
      <c r="AB64624"/>
      <c r="AC64624"/>
    </row>
    <row r="64625" spans="27:29" x14ac:dyDescent="0.25">
      <c r="AA64625"/>
      <c r="AB64625"/>
      <c r="AC64625"/>
    </row>
    <row r="64626" spans="27:29" x14ac:dyDescent="0.25">
      <c r="AA64626"/>
      <c r="AB64626"/>
      <c r="AC64626"/>
    </row>
    <row r="64627" spans="27:29" x14ac:dyDescent="0.25">
      <c r="AA64627"/>
      <c r="AB64627"/>
      <c r="AC64627"/>
    </row>
    <row r="64628" spans="27:29" x14ac:dyDescent="0.25">
      <c r="AA64628"/>
      <c r="AB64628"/>
      <c r="AC64628"/>
    </row>
    <row r="64629" spans="27:29" x14ac:dyDescent="0.25">
      <c r="AA64629"/>
      <c r="AB64629"/>
      <c r="AC64629"/>
    </row>
    <row r="64630" spans="27:29" x14ac:dyDescent="0.25">
      <c r="AA64630"/>
      <c r="AB64630"/>
      <c r="AC64630"/>
    </row>
    <row r="64631" spans="27:29" x14ac:dyDescent="0.25">
      <c r="AA64631"/>
      <c r="AB64631"/>
      <c r="AC64631"/>
    </row>
    <row r="64632" spans="27:29" x14ac:dyDescent="0.25">
      <c r="AA64632"/>
      <c r="AB64632"/>
      <c r="AC64632"/>
    </row>
    <row r="64633" spans="27:29" x14ac:dyDescent="0.25">
      <c r="AA64633"/>
      <c r="AB64633"/>
      <c r="AC64633"/>
    </row>
    <row r="64634" spans="27:29" x14ac:dyDescent="0.25">
      <c r="AA64634"/>
      <c r="AB64634"/>
      <c r="AC64634"/>
    </row>
    <row r="64635" spans="27:29" x14ac:dyDescent="0.25">
      <c r="AA64635"/>
      <c r="AB64635"/>
      <c r="AC64635"/>
    </row>
    <row r="64636" spans="27:29" x14ac:dyDescent="0.25">
      <c r="AA64636"/>
      <c r="AB64636"/>
      <c r="AC64636"/>
    </row>
    <row r="64637" spans="27:29" x14ac:dyDescent="0.25">
      <c r="AA64637"/>
      <c r="AB64637"/>
      <c r="AC64637"/>
    </row>
    <row r="64638" spans="27:29" x14ac:dyDescent="0.25">
      <c r="AA64638"/>
      <c r="AB64638"/>
      <c r="AC64638"/>
    </row>
    <row r="64639" spans="27:29" x14ac:dyDescent="0.25">
      <c r="AA64639"/>
      <c r="AB64639"/>
      <c r="AC64639"/>
    </row>
    <row r="64640" spans="27:29" x14ac:dyDescent="0.25">
      <c r="AA64640"/>
      <c r="AB64640"/>
      <c r="AC64640"/>
    </row>
    <row r="64641" spans="27:29" x14ac:dyDescent="0.25">
      <c r="AA64641"/>
      <c r="AB64641"/>
      <c r="AC64641"/>
    </row>
    <row r="64642" spans="27:29" x14ac:dyDescent="0.25">
      <c r="AA64642"/>
      <c r="AB64642"/>
      <c r="AC64642"/>
    </row>
    <row r="64643" spans="27:29" x14ac:dyDescent="0.25">
      <c r="AA64643"/>
      <c r="AB64643"/>
      <c r="AC64643"/>
    </row>
    <row r="64644" spans="27:29" x14ac:dyDescent="0.25">
      <c r="AA64644"/>
      <c r="AB64644"/>
      <c r="AC64644"/>
    </row>
    <row r="64645" spans="27:29" x14ac:dyDescent="0.25">
      <c r="AA64645"/>
      <c r="AB64645"/>
      <c r="AC64645"/>
    </row>
    <row r="64646" spans="27:29" x14ac:dyDescent="0.25">
      <c r="AA64646"/>
      <c r="AB64646"/>
      <c r="AC64646"/>
    </row>
    <row r="64647" spans="27:29" x14ac:dyDescent="0.25">
      <c r="AA64647"/>
      <c r="AB64647"/>
      <c r="AC64647"/>
    </row>
    <row r="64648" spans="27:29" x14ac:dyDescent="0.25">
      <c r="AA64648"/>
      <c r="AB64648"/>
      <c r="AC64648"/>
    </row>
    <row r="64649" spans="27:29" x14ac:dyDescent="0.25">
      <c r="AA64649"/>
      <c r="AB64649"/>
      <c r="AC64649"/>
    </row>
    <row r="64650" spans="27:29" x14ac:dyDescent="0.25">
      <c r="AA64650"/>
      <c r="AB64650"/>
      <c r="AC64650"/>
    </row>
    <row r="64651" spans="27:29" x14ac:dyDescent="0.25">
      <c r="AA64651"/>
      <c r="AB64651"/>
      <c r="AC64651"/>
    </row>
    <row r="64652" spans="27:29" x14ac:dyDescent="0.25">
      <c r="AA64652"/>
      <c r="AB64652"/>
      <c r="AC64652"/>
    </row>
    <row r="64653" spans="27:29" x14ac:dyDescent="0.25">
      <c r="AA64653"/>
      <c r="AB64653"/>
      <c r="AC64653"/>
    </row>
    <row r="64654" spans="27:29" x14ac:dyDescent="0.25">
      <c r="AA64654"/>
      <c r="AB64654"/>
      <c r="AC64654"/>
    </row>
    <row r="64655" spans="27:29" x14ac:dyDescent="0.25">
      <c r="AA64655"/>
      <c r="AB64655"/>
      <c r="AC64655"/>
    </row>
    <row r="64656" spans="27:29" x14ac:dyDescent="0.25">
      <c r="AA64656"/>
      <c r="AB64656"/>
      <c r="AC64656"/>
    </row>
    <row r="64657" spans="27:29" x14ac:dyDescent="0.25">
      <c r="AA64657"/>
      <c r="AB64657"/>
      <c r="AC64657"/>
    </row>
    <row r="64658" spans="27:29" x14ac:dyDescent="0.25">
      <c r="AA64658"/>
      <c r="AB64658"/>
      <c r="AC64658"/>
    </row>
    <row r="64659" spans="27:29" x14ac:dyDescent="0.25">
      <c r="AA64659"/>
      <c r="AB64659"/>
      <c r="AC64659"/>
    </row>
    <row r="64660" spans="27:29" x14ac:dyDescent="0.25">
      <c r="AA64660"/>
      <c r="AB64660"/>
      <c r="AC64660"/>
    </row>
    <row r="64661" spans="27:29" x14ac:dyDescent="0.25">
      <c r="AA64661"/>
      <c r="AB64661"/>
      <c r="AC64661"/>
    </row>
    <row r="64662" spans="27:29" x14ac:dyDescent="0.25">
      <c r="AA64662"/>
      <c r="AB64662"/>
      <c r="AC64662"/>
    </row>
    <row r="64663" spans="27:29" x14ac:dyDescent="0.25">
      <c r="AA64663"/>
      <c r="AB64663"/>
      <c r="AC64663"/>
    </row>
    <row r="64664" spans="27:29" x14ac:dyDescent="0.25">
      <c r="AA64664"/>
      <c r="AB64664"/>
      <c r="AC64664"/>
    </row>
    <row r="64665" spans="27:29" x14ac:dyDescent="0.25">
      <c r="AA64665"/>
      <c r="AB64665"/>
      <c r="AC64665"/>
    </row>
    <row r="64666" spans="27:29" x14ac:dyDescent="0.25">
      <c r="AA64666"/>
      <c r="AB64666"/>
      <c r="AC64666"/>
    </row>
    <row r="64667" spans="27:29" x14ac:dyDescent="0.25">
      <c r="AA64667"/>
      <c r="AB64667"/>
      <c r="AC64667"/>
    </row>
    <row r="64668" spans="27:29" x14ac:dyDescent="0.25">
      <c r="AA64668"/>
      <c r="AB64668"/>
      <c r="AC64668"/>
    </row>
    <row r="64669" spans="27:29" x14ac:dyDescent="0.25">
      <c r="AA64669"/>
      <c r="AB64669"/>
      <c r="AC64669"/>
    </row>
    <row r="64670" spans="27:29" x14ac:dyDescent="0.25">
      <c r="AA64670"/>
      <c r="AB64670"/>
      <c r="AC64670"/>
    </row>
    <row r="64671" spans="27:29" x14ac:dyDescent="0.25">
      <c r="AA64671"/>
      <c r="AB64671"/>
      <c r="AC64671"/>
    </row>
    <row r="64672" spans="27:29" x14ac:dyDescent="0.25">
      <c r="AA64672"/>
      <c r="AB64672"/>
      <c r="AC64672"/>
    </row>
    <row r="64673" spans="27:29" x14ac:dyDescent="0.25">
      <c r="AA64673"/>
      <c r="AB64673"/>
      <c r="AC64673"/>
    </row>
    <row r="64674" spans="27:29" x14ac:dyDescent="0.25">
      <c r="AA64674"/>
      <c r="AB64674"/>
      <c r="AC64674"/>
    </row>
    <row r="64675" spans="27:29" x14ac:dyDescent="0.25">
      <c r="AA64675"/>
      <c r="AB64675"/>
      <c r="AC64675"/>
    </row>
    <row r="64676" spans="27:29" x14ac:dyDescent="0.25">
      <c r="AA64676"/>
      <c r="AB64676"/>
      <c r="AC64676"/>
    </row>
    <row r="64677" spans="27:29" x14ac:dyDescent="0.25">
      <c r="AA64677"/>
      <c r="AB64677"/>
      <c r="AC64677"/>
    </row>
    <row r="64678" spans="27:29" x14ac:dyDescent="0.25">
      <c r="AA64678"/>
      <c r="AB64678"/>
      <c r="AC64678"/>
    </row>
    <row r="64679" spans="27:29" x14ac:dyDescent="0.25">
      <c r="AA64679"/>
      <c r="AB64679"/>
      <c r="AC64679"/>
    </row>
    <row r="64680" spans="27:29" x14ac:dyDescent="0.25">
      <c r="AA64680"/>
      <c r="AB64680"/>
      <c r="AC64680"/>
    </row>
    <row r="64681" spans="27:29" x14ac:dyDescent="0.25">
      <c r="AA64681"/>
      <c r="AB64681"/>
      <c r="AC64681"/>
    </row>
    <row r="64682" spans="27:29" x14ac:dyDescent="0.25">
      <c r="AA64682"/>
      <c r="AB64682"/>
      <c r="AC64682"/>
    </row>
    <row r="64683" spans="27:29" x14ac:dyDescent="0.25">
      <c r="AA64683"/>
      <c r="AB64683"/>
      <c r="AC64683"/>
    </row>
    <row r="64684" spans="27:29" x14ac:dyDescent="0.25">
      <c r="AA64684"/>
      <c r="AB64684"/>
      <c r="AC64684"/>
    </row>
    <row r="64685" spans="27:29" x14ac:dyDescent="0.25">
      <c r="AA64685"/>
      <c r="AB64685"/>
      <c r="AC64685"/>
    </row>
    <row r="64686" spans="27:29" x14ac:dyDescent="0.25">
      <c r="AA64686"/>
      <c r="AB64686"/>
      <c r="AC64686"/>
    </row>
    <row r="64687" spans="27:29" x14ac:dyDescent="0.25">
      <c r="AA64687"/>
      <c r="AB64687"/>
      <c r="AC64687"/>
    </row>
    <row r="64688" spans="27:29" x14ac:dyDescent="0.25">
      <c r="AA64688"/>
      <c r="AB64688"/>
      <c r="AC64688"/>
    </row>
    <row r="64689" spans="27:29" x14ac:dyDescent="0.25">
      <c r="AA64689"/>
      <c r="AB64689"/>
      <c r="AC64689"/>
    </row>
    <row r="64690" spans="27:29" x14ac:dyDescent="0.25">
      <c r="AA64690"/>
      <c r="AB64690"/>
      <c r="AC64690"/>
    </row>
    <row r="64691" spans="27:29" x14ac:dyDescent="0.25">
      <c r="AA64691"/>
      <c r="AB64691"/>
      <c r="AC64691"/>
    </row>
    <row r="64692" spans="27:29" x14ac:dyDescent="0.25">
      <c r="AA64692"/>
      <c r="AB64692"/>
      <c r="AC64692"/>
    </row>
    <row r="64693" spans="27:29" x14ac:dyDescent="0.25">
      <c r="AA64693"/>
      <c r="AB64693"/>
      <c r="AC64693"/>
    </row>
    <row r="64694" spans="27:29" x14ac:dyDescent="0.25">
      <c r="AA64694"/>
      <c r="AB64694"/>
      <c r="AC64694"/>
    </row>
    <row r="64695" spans="27:29" x14ac:dyDescent="0.25">
      <c r="AA64695"/>
      <c r="AB64695"/>
      <c r="AC64695"/>
    </row>
    <row r="64696" spans="27:29" x14ac:dyDescent="0.25">
      <c r="AA64696"/>
      <c r="AB64696"/>
      <c r="AC64696"/>
    </row>
    <row r="64697" spans="27:29" x14ac:dyDescent="0.25">
      <c r="AA64697"/>
      <c r="AB64697"/>
      <c r="AC64697"/>
    </row>
    <row r="64698" spans="27:29" x14ac:dyDescent="0.25">
      <c r="AA64698"/>
      <c r="AB64698"/>
      <c r="AC64698"/>
    </row>
    <row r="64699" spans="27:29" x14ac:dyDescent="0.25">
      <c r="AA64699"/>
      <c r="AB64699"/>
      <c r="AC64699"/>
    </row>
    <row r="64700" spans="27:29" x14ac:dyDescent="0.25">
      <c r="AA64700"/>
      <c r="AB64700"/>
      <c r="AC64700"/>
    </row>
    <row r="64701" spans="27:29" x14ac:dyDescent="0.25">
      <c r="AA64701"/>
      <c r="AB64701"/>
      <c r="AC64701"/>
    </row>
    <row r="64702" spans="27:29" x14ac:dyDescent="0.25">
      <c r="AA64702"/>
      <c r="AB64702"/>
      <c r="AC64702"/>
    </row>
    <row r="64703" spans="27:29" x14ac:dyDescent="0.25">
      <c r="AA64703"/>
      <c r="AB64703"/>
      <c r="AC64703"/>
    </row>
    <row r="64704" spans="27:29" x14ac:dyDescent="0.25">
      <c r="AA64704"/>
      <c r="AB64704"/>
      <c r="AC64704"/>
    </row>
    <row r="64705" spans="27:29" x14ac:dyDescent="0.25">
      <c r="AA64705"/>
      <c r="AB64705"/>
      <c r="AC64705"/>
    </row>
    <row r="64706" spans="27:29" x14ac:dyDescent="0.25">
      <c r="AA64706"/>
      <c r="AB64706"/>
      <c r="AC64706"/>
    </row>
    <row r="64707" spans="27:29" x14ac:dyDescent="0.25">
      <c r="AA64707"/>
      <c r="AB64707"/>
      <c r="AC64707"/>
    </row>
    <row r="64708" spans="27:29" x14ac:dyDescent="0.25">
      <c r="AA64708"/>
      <c r="AB64708"/>
      <c r="AC64708"/>
    </row>
    <row r="64709" spans="27:29" x14ac:dyDescent="0.25">
      <c r="AA64709"/>
      <c r="AB64709"/>
      <c r="AC64709"/>
    </row>
    <row r="64710" spans="27:29" x14ac:dyDescent="0.25">
      <c r="AA64710"/>
      <c r="AB64710"/>
      <c r="AC64710"/>
    </row>
    <row r="64711" spans="27:29" x14ac:dyDescent="0.25">
      <c r="AA64711"/>
      <c r="AB64711"/>
      <c r="AC64711"/>
    </row>
    <row r="64712" spans="27:29" x14ac:dyDescent="0.25">
      <c r="AA64712"/>
      <c r="AB64712"/>
      <c r="AC64712"/>
    </row>
    <row r="64713" spans="27:29" x14ac:dyDescent="0.25">
      <c r="AA64713"/>
      <c r="AB64713"/>
      <c r="AC64713"/>
    </row>
    <row r="64714" spans="27:29" x14ac:dyDescent="0.25">
      <c r="AA64714"/>
      <c r="AB64714"/>
      <c r="AC64714"/>
    </row>
    <row r="64715" spans="27:29" x14ac:dyDescent="0.25">
      <c r="AA64715"/>
      <c r="AB64715"/>
      <c r="AC64715"/>
    </row>
    <row r="64716" spans="27:29" x14ac:dyDescent="0.25">
      <c r="AA64716"/>
      <c r="AB64716"/>
      <c r="AC64716"/>
    </row>
    <row r="64717" spans="27:29" x14ac:dyDescent="0.25">
      <c r="AA64717"/>
      <c r="AB64717"/>
      <c r="AC64717"/>
    </row>
    <row r="64718" spans="27:29" x14ac:dyDescent="0.25">
      <c r="AA64718"/>
      <c r="AB64718"/>
      <c r="AC64718"/>
    </row>
    <row r="64719" spans="27:29" x14ac:dyDescent="0.25">
      <c r="AA64719"/>
      <c r="AB64719"/>
      <c r="AC64719"/>
    </row>
    <row r="64720" spans="27:29" x14ac:dyDescent="0.25">
      <c r="AA64720"/>
      <c r="AB64720"/>
      <c r="AC64720"/>
    </row>
    <row r="64721" spans="27:29" x14ac:dyDescent="0.25">
      <c r="AA64721"/>
      <c r="AB64721"/>
      <c r="AC64721"/>
    </row>
    <row r="64722" spans="27:29" x14ac:dyDescent="0.25">
      <c r="AA64722"/>
      <c r="AB64722"/>
      <c r="AC64722"/>
    </row>
    <row r="64723" spans="27:29" x14ac:dyDescent="0.25">
      <c r="AA64723"/>
      <c r="AB64723"/>
      <c r="AC64723"/>
    </row>
    <row r="64724" spans="27:29" x14ac:dyDescent="0.25">
      <c r="AA64724"/>
      <c r="AB64724"/>
      <c r="AC64724"/>
    </row>
    <row r="64725" spans="27:29" x14ac:dyDescent="0.25">
      <c r="AA64725"/>
      <c r="AB64725"/>
      <c r="AC64725"/>
    </row>
    <row r="64726" spans="27:29" x14ac:dyDescent="0.25">
      <c r="AA64726"/>
      <c r="AB64726"/>
      <c r="AC64726"/>
    </row>
    <row r="64727" spans="27:29" x14ac:dyDescent="0.25">
      <c r="AA64727"/>
      <c r="AB64727"/>
      <c r="AC64727"/>
    </row>
    <row r="64728" spans="27:29" x14ac:dyDescent="0.25">
      <c r="AA64728"/>
      <c r="AB64728"/>
      <c r="AC64728"/>
    </row>
    <row r="64729" spans="27:29" x14ac:dyDescent="0.25">
      <c r="AA64729"/>
      <c r="AB64729"/>
      <c r="AC64729"/>
    </row>
    <row r="64730" spans="27:29" x14ac:dyDescent="0.25">
      <c r="AA64730"/>
      <c r="AB64730"/>
      <c r="AC64730"/>
    </row>
    <row r="64731" spans="27:29" x14ac:dyDescent="0.25">
      <c r="AA64731"/>
      <c r="AB64731"/>
      <c r="AC64731"/>
    </row>
    <row r="64732" spans="27:29" x14ac:dyDescent="0.25">
      <c r="AA64732"/>
      <c r="AB64732"/>
      <c r="AC64732"/>
    </row>
    <row r="64733" spans="27:29" x14ac:dyDescent="0.25">
      <c r="AA64733"/>
      <c r="AB64733"/>
      <c r="AC64733"/>
    </row>
    <row r="64734" spans="27:29" x14ac:dyDescent="0.25">
      <c r="AA64734"/>
      <c r="AB64734"/>
      <c r="AC64734"/>
    </row>
    <row r="64735" spans="27:29" x14ac:dyDescent="0.25">
      <c r="AA64735"/>
      <c r="AB64735"/>
      <c r="AC64735"/>
    </row>
    <row r="64736" spans="27:29" x14ac:dyDescent="0.25">
      <c r="AA64736"/>
      <c r="AB64736"/>
      <c r="AC64736"/>
    </row>
    <row r="64737" spans="27:29" x14ac:dyDescent="0.25">
      <c r="AA64737"/>
      <c r="AB64737"/>
      <c r="AC64737"/>
    </row>
    <row r="64738" spans="27:29" x14ac:dyDescent="0.25">
      <c r="AA64738"/>
      <c r="AB64738"/>
      <c r="AC64738"/>
    </row>
    <row r="64739" spans="27:29" x14ac:dyDescent="0.25">
      <c r="AA64739"/>
      <c r="AB64739"/>
      <c r="AC64739"/>
    </row>
    <row r="64740" spans="27:29" x14ac:dyDescent="0.25">
      <c r="AA64740"/>
      <c r="AB64740"/>
      <c r="AC64740"/>
    </row>
    <row r="64741" spans="27:29" x14ac:dyDescent="0.25">
      <c r="AA64741"/>
      <c r="AB64741"/>
      <c r="AC64741"/>
    </row>
    <row r="64742" spans="27:29" x14ac:dyDescent="0.25">
      <c r="AA64742"/>
      <c r="AB64742"/>
      <c r="AC64742"/>
    </row>
    <row r="64743" spans="27:29" x14ac:dyDescent="0.25">
      <c r="AA64743"/>
      <c r="AB64743"/>
      <c r="AC64743"/>
    </row>
    <row r="64744" spans="27:29" x14ac:dyDescent="0.25">
      <c r="AA64744"/>
      <c r="AB64744"/>
      <c r="AC64744"/>
    </row>
    <row r="64745" spans="27:29" x14ac:dyDescent="0.25">
      <c r="AA64745"/>
      <c r="AB64745"/>
      <c r="AC64745"/>
    </row>
    <row r="64746" spans="27:29" x14ac:dyDescent="0.25">
      <c r="AA64746"/>
      <c r="AB64746"/>
      <c r="AC64746"/>
    </row>
    <row r="64747" spans="27:29" x14ac:dyDescent="0.25">
      <c r="AA64747"/>
      <c r="AB64747"/>
      <c r="AC64747"/>
    </row>
    <row r="64748" spans="27:29" x14ac:dyDescent="0.25">
      <c r="AA64748"/>
      <c r="AB64748"/>
      <c r="AC64748"/>
    </row>
    <row r="64749" spans="27:29" x14ac:dyDescent="0.25">
      <c r="AA64749"/>
      <c r="AB64749"/>
      <c r="AC64749"/>
    </row>
    <row r="64750" spans="27:29" x14ac:dyDescent="0.25">
      <c r="AA64750"/>
      <c r="AB64750"/>
      <c r="AC64750"/>
    </row>
    <row r="64751" spans="27:29" x14ac:dyDescent="0.25">
      <c r="AA64751"/>
      <c r="AB64751"/>
      <c r="AC64751"/>
    </row>
    <row r="64752" spans="27:29" x14ac:dyDescent="0.25">
      <c r="AA64752"/>
      <c r="AB64752"/>
      <c r="AC64752"/>
    </row>
    <row r="64753" spans="27:29" x14ac:dyDescent="0.25">
      <c r="AA64753"/>
      <c r="AB64753"/>
      <c r="AC64753"/>
    </row>
    <row r="64754" spans="27:29" x14ac:dyDescent="0.25">
      <c r="AA64754"/>
      <c r="AB64754"/>
      <c r="AC64754"/>
    </row>
    <row r="64755" spans="27:29" x14ac:dyDescent="0.25">
      <c r="AA64755"/>
      <c r="AB64755"/>
      <c r="AC64755"/>
    </row>
    <row r="64756" spans="27:29" x14ac:dyDescent="0.25">
      <c r="AA64756"/>
      <c r="AB64756"/>
      <c r="AC64756"/>
    </row>
    <row r="64757" spans="27:29" x14ac:dyDescent="0.25">
      <c r="AA64757"/>
      <c r="AB64757"/>
      <c r="AC64757"/>
    </row>
    <row r="64758" spans="27:29" x14ac:dyDescent="0.25">
      <c r="AA64758"/>
      <c r="AB64758"/>
      <c r="AC64758"/>
    </row>
    <row r="64759" spans="27:29" x14ac:dyDescent="0.25">
      <c r="AA64759"/>
      <c r="AB64759"/>
      <c r="AC64759"/>
    </row>
    <row r="64760" spans="27:29" x14ac:dyDescent="0.25">
      <c r="AA64760"/>
      <c r="AB64760"/>
      <c r="AC64760"/>
    </row>
    <row r="64761" spans="27:29" x14ac:dyDescent="0.25">
      <c r="AA64761"/>
      <c r="AB64761"/>
      <c r="AC64761"/>
    </row>
    <row r="64762" spans="27:29" x14ac:dyDescent="0.25">
      <c r="AA64762"/>
      <c r="AB64762"/>
      <c r="AC64762"/>
    </row>
    <row r="64763" spans="27:29" x14ac:dyDescent="0.25">
      <c r="AA64763"/>
      <c r="AB64763"/>
      <c r="AC64763"/>
    </row>
    <row r="64764" spans="27:29" x14ac:dyDescent="0.25">
      <c r="AA64764"/>
      <c r="AB64764"/>
      <c r="AC64764"/>
    </row>
    <row r="64765" spans="27:29" x14ac:dyDescent="0.25">
      <c r="AA64765"/>
      <c r="AB64765"/>
      <c r="AC64765"/>
    </row>
    <row r="64766" spans="27:29" x14ac:dyDescent="0.25">
      <c r="AA64766"/>
      <c r="AB64766"/>
      <c r="AC64766"/>
    </row>
    <row r="64767" spans="27:29" x14ac:dyDescent="0.25">
      <c r="AA64767"/>
      <c r="AB64767"/>
      <c r="AC64767"/>
    </row>
    <row r="64768" spans="27:29" x14ac:dyDescent="0.25">
      <c r="AA64768"/>
      <c r="AB64768"/>
      <c r="AC64768"/>
    </row>
    <row r="64769" spans="27:29" x14ac:dyDescent="0.25">
      <c r="AA64769"/>
      <c r="AB64769"/>
      <c r="AC64769"/>
    </row>
    <row r="64770" spans="27:29" x14ac:dyDescent="0.25">
      <c r="AA64770"/>
      <c r="AB64770"/>
      <c r="AC64770"/>
    </row>
    <row r="64771" spans="27:29" x14ac:dyDescent="0.25">
      <c r="AA64771"/>
      <c r="AB64771"/>
      <c r="AC64771"/>
    </row>
    <row r="64772" spans="27:29" x14ac:dyDescent="0.25">
      <c r="AA64772"/>
      <c r="AB64772"/>
      <c r="AC64772"/>
    </row>
    <row r="64773" spans="27:29" x14ac:dyDescent="0.25">
      <c r="AA64773"/>
      <c r="AB64773"/>
      <c r="AC64773"/>
    </row>
    <row r="64774" spans="27:29" x14ac:dyDescent="0.25">
      <c r="AA64774"/>
      <c r="AB64774"/>
      <c r="AC64774"/>
    </row>
    <row r="64775" spans="27:29" x14ac:dyDescent="0.25">
      <c r="AA64775"/>
      <c r="AB64775"/>
      <c r="AC64775"/>
    </row>
    <row r="64776" spans="27:29" x14ac:dyDescent="0.25">
      <c r="AA64776"/>
      <c r="AB64776"/>
      <c r="AC64776"/>
    </row>
    <row r="64777" spans="27:29" x14ac:dyDescent="0.25">
      <c r="AA64777"/>
      <c r="AB64777"/>
      <c r="AC64777"/>
    </row>
    <row r="64778" spans="27:29" x14ac:dyDescent="0.25">
      <c r="AA64778"/>
      <c r="AB64778"/>
      <c r="AC64778"/>
    </row>
    <row r="64779" spans="27:29" x14ac:dyDescent="0.25">
      <c r="AA64779"/>
      <c r="AB64779"/>
      <c r="AC64779"/>
    </row>
    <row r="64780" spans="27:29" x14ac:dyDescent="0.25">
      <c r="AA64780"/>
      <c r="AB64780"/>
      <c r="AC64780"/>
    </row>
    <row r="64781" spans="27:29" x14ac:dyDescent="0.25">
      <c r="AA64781"/>
      <c r="AB64781"/>
      <c r="AC64781"/>
    </row>
    <row r="64782" spans="27:29" x14ac:dyDescent="0.25">
      <c r="AA64782"/>
      <c r="AB64782"/>
      <c r="AC64782"/>
    </row>
    <row r="64783" spans="27:29" x14ac:dyDescent="0.25">
      <c r="AA64783"/>
      <c r="AB64783"/>
      <c r="AC64783"/>
    </row>
    <row r="64784" spans="27:29" x14ac:dyDescent="0.25">
      <c r="AA64784"/>
      <c r="AB64784"/>
      <c r="AC64784"/>
    </row>
    <row r="64785" spans="27:29" x14ac:dyDescent="0.25">
      <c r="AA64785"/>
      <c r="AB64785"/>
      <c r="AC64785"/>
    </row>
    <row r="64786" spans="27:29" x14ac:dyDescent="0.25">
      <c r="AA64786"/>
      <c r="AB64786"/>
      <c r="AC64786"/>
    </row>
    <row r="64787" spans="27:29" x14ac:dyDescent="0.25">
      <c r="AA64787"/>
      <c r="AB64787"/>
      <c r="AC64787"/>
    </row>
    <row r="64788" spans="27:29" x14ac:dyDescent="0.25">
      <c r="AA64788"/>
      <c r="AB64788"/>
      <c r="AC64788"/>
    </row>
    <row r="64789" spans="27:29" x14ac:dyDescent="0.25">
      <c r="AA64789"/>
      <c r="AB64789"/>
      <c r="AC64789"/>
    </row>
    <row r="64790" spans="27:29" x14ac:dyDescent="0.25">
      <c r="AA64790"/>
      <c r="AB64790"/>
      <c r="AC64790"/>
    </row>
    <row r="64791" spans="27:29" x14ac:dyDescent="0.25">
      <c r="AA64791"/>
      <c r="AB64791"/>
      <c r="AC64791"/>
    </row>
    <row r="64792" spans="27:29" x14ac:dyDescent="0.25">
      <c r="AA64792"/>
      <c r="AB64792"/>
      <c r="AC64792"/>
    </row>
    <row r="64793" spans="27:29" x14ac:dyDescent="0.25">
      <c r="AA64793"/>
      <c r="AB64793"/>
      <c r="AC64793"/>
    </row>
    <row r="64794" spans="27:29" x14ac:dyDescent="0.25">
      <c r="AA64794"/>
      <c r="AB64794"/>
      <c r="AC64794"/>
    </row>
    <row r="64795" spans="27:29" x14ac:dyDescent="0.25">
      <c r="AA64795"/>
      <c r="AB64795"/>
      <c r="AC64795"/>
    </row>
    <row r="64796" spans="27:29" x14ac:dyDescent="0.25">
      <c r="AA64796"/>
      <c r="AB64796"/>
      <c r="AC64796"/>
    </row>
    <row r="64797" spans="27:29" x14ac:dyDescent="0.25">
      <c r="AA64797"/>
      <c r="AB64797"/>
      <c r="AC64797"/>
    </row>
    <row r="64798" spans="27:29" x14ac:dyDescent="0.25">
      <c r="AA64798"/>
      <c r="AB64798"/>
      <c r="AC64798"/>
    </row>
    <row r="64799" spans="27:29" x14ac:dyDescent="0.25">
      <c r="AA64799"/>
      <c r="AB64799"/>
      <c r="AC64799"/>
    </row>
    <row r="64800" spans="27:29" x14ac:dyDescent="0.25">
      <c r="AA64800"/>
      <c r="AB64800"/>
      <c r="AC64800"/>
    </row>
    <row r="64801" spans="27:29" x14ac:dyDescent="0.25">
      <c r="AA64801"/>
      <c r="AB64801"/>
      <c r="AC64801"/>
    </row>
    <row r="64802" spans="27:29" x14ac:dyDescent="0.25">
      <c r="AA64802"/>
      <c r="AB64802"/>
      <c r="AC64802"/>
    </row>
    <row r="64803" spans="27:29" x14ac:dyDescent="0.25">
      <c r="AA64803"/>
      <c r="AB64803"/>
      <c r="AC64803"/>
    </row>
    <row r="64804" spans="27:29" x14ac:dyDescent="0.25">
      <c r="AA64804"/>
      <c r="AB64804"/>
      <c r="AC64804"/>
    </row>
    <row r="64805" spans="27:29" x14ac:dyDescent="0.25">
      <c r="AA64805"/>
      <c r="AB64805"/>
      <c r="AC64805"/>
    </row>
    <row r="64806" spans="27:29" x14ac:dyDescent="0.25">
      <c r="AA64806"/>
      <c r="AB64806"/>
      <c r="AC64806"/>
    </row>
    <row r="64807" spans="27:29" x14ac:dyDescent="0.25">
      <c r="AA64807"/>
      <c r="AB64807"/>
      <c r="AC64807"/>
    </row>
    <row r="64808" spans="27:29" x14ac:dyDescent="0.25">
      <c r="AA64808"/>
      <c r="AB64808"/>
      <c r="AC64808"/>
    </row>
    <row r="64809" spans="27:29" x14ac:dyDescent="0.25">
      <c r="AA64809"/>
      <c r="AB64809"/>
      <c r="AC64809"/>
    </row>
    <row r="64810" spans="27:29" x14ac:dyDescent="0.25">
      <c r="AA64810"/>
      <c r="AB64810"/>
      <c r="AC64810"/>
    </row>
    <row r="64811" spans="27:29" x14ac:dyDescent="0.25">
      <c r="AA64811"/>
      <c r="AB64811"/>
      <c r="AC64811"/>
    </row>
    <row r="64812" spans="27:29" x14ac:dyDescent="0.25">
      <c r="AA64812"/>
      <c r="AB64812"/>
      <c r="AC64812"/>
    </row>
    <row r="64813" spans="27:29" x14ac:dyDescent="0.25">
      <c r="AA64813"/>
      <c r="AB64813"/>
      <c r="AC64813"/>
    </row>
    <row r="64814" spans="27:29" x14ac:dyDescent="0.25">
      <c r="AA64814"/>
      <c r="AB64814"/>
      <c r="AC64814"/>
    </row>
    <row r="64815" spans="27:29" x14ac:dyDescent="0.25">
      <c r="AA64815"/>
      <c r="AB64815"/>
      <c r="AC64815"/>
    </row>
    <row r="64816" spans="27:29" x14ac:dyDescent="0.25">
      <c r="AA64816"/>
      <c r="AB64816"/>
      <c r="AC64816"/>
    </row>
    <row r="64817" spans="27:29" x14ac:dyDescent="0.25">
      <c r="AA64817"/>
      <c r="AB64817"/>
      <c r="AC64817"/>
    </row>
    <row r="64818" spans="27:29" x14ac:dyDescent="0.25">
      <c r="AA64818"/>
      <c r="AB64818"/>
      <c r="AC64818"/>
    </row>
    <row r="64819" spans="27:29" x14ac:dyDescent="0.25">
      <c r="AA64819"/>
      <c r="AB64819"/>
      <c r="AC64819"/>
    </row>
    <row r="64820" spans="27:29" x14ac:dyDescent="0.25">
      <c r="AA64820"/>
      <c r="AB64820"/>
      <c r="AC64820"/>
    </row>
    <row r="64821" spans="27:29" x14ac:dyDescent="0.25">
      <c r="AA64821"/>
      <c r="AB64821"/>
      <c r="AC64821"/>
    </row>
    <row r="64822" spans="27:29" x14ac:dyDescent="0.25">
      <c r="AA64822"/>
      <c r="AB64822"/>
      <c r="AC64822"/>
    </row>
    <row r="64823" spans="27:29" x14ac:dyDescent="0.25">
      <c r="AA64823"/>
      <c r="AB64823"/>
      <c r="AC64823"/>
    </row>
    <row r="64824" spans="27:29" x14ac:dyDescent="0.25">
      <c r="AA64824"/>
      <c r="AB64824"/>
      <c r="AC64824"/>
    </row>
    <row r="64825" spans="27:29" x14ac:dyDescent="0.25">
      <c r="AA64825"/>
      <c r="AB64825"/>
      <c r="AC64825"/>
    </row>
    <row r="64826" spans="27:29" x14ac:dyDescent="0.25">
      <c r="AA64826"/>
      <c r="AB64826"/>
      <c r="AC64826"/>
    </row>
    <row r="64827" spans="27:29" x14ac:dyDescent="0.25">
      <c r="AA64827"/>
      <c r="AB64827"/>
      <c r="AC64827"/>
    </row>
    <row r="64828" spans="27:29" x14ac:dyDescent="0.25">
      <c r="AA64828"/>
      <c r="AB64828"/>
      <c r="AC64828"/>
    </row>
    <row r="64829" spans="27:29" x14ac:dyDescent="0.25">
      <c r="AA64829"/>
      <c r="AB64829"/>
      <c r="AC64829"/>
    </row>
    <row r="64830" spans="27:29" x14ac:dyDescent="0.25">
      <c r="AA64830"/>
      <c r="AB64830"/>
      <c r="AC64830"/>
    </row>
    <row r="64831" spans="27:29" x14ac:dyDescent="0.25">
      <c r="AA64831"/>
      <c r="AB64831"/>
      <c r="AC64831"/>
    </row>
    <row r="64832" spans="27:29" x14ac:dyDescent="0.25">
      <c r="AA64832"/>
      <c r="AB64832"/>
      <c r="AC64832"/>
    </row>
    <row r="64833" spans="27:29" x14ac:dyDescent="0.25">
      <c r="AA64833"/>
      <c r="AB64833"/>
      <c r="AC64833"/>
    </row>
    <row r="64834" spans="27:29" x14ac:dyDescent="0.25">
      <c r="AA64834"/>
      <c r="AB64834"/>
      <c r="AC64834"/>
    </row>
    <row r="64835" spans="27:29" x14ac:dyDescent="0.25">
      <c r="AA64835"/>
      <c r="AB64835"/>
      <c r="AC64835"/>
    </row>
    <row r="64836" spans="27:29" x14ac:dyDescent="0.25">
      <c r="AA64836"/>
      <c r="AB64836"/>
      <c r="AC64836"/>
    </row>
    <row r="64837" spans="27:29" x14ac:dyDescent="0.25">
      <c r="AA64837"/>
      <c r="AB64837"/>
      <c r="AC64837"/>
    </row>
    <row r="64838" spans="27:29" x14ac:dyDescent="0.25">
      <c r="AA64838"/>
      <c r="AB64838"/>
      <c r="AC64838"/>
    </row>
    <row r="64839" spans="27:29" x14ac:dyDescent="0.25">
      <c r="AA64839"/>
      <c r="AB64839"/>
      <c r="AC64839"/>
    </row>
    <row r="64840" spans="27:29" x14ac:dyDescent="0.25">
      <c r="AA64840"/>
      <c r="AB64840"/>
      <c r="AC64840"/>
    </row>
    <row r="64841" spans="27:29" x14ac:dyDescent="0.25">
      <c r="AA64841"/>
      <c r="AB64841"/>
      <c r="AC64841"/>
    </row>
    <row r="64842" spans="27:29" x14ac:dyDescent="0.25">
      <c r="AA64842"/>
      <c r="AB64842"/>
      <c r="AC64842"/>
    </row>
    <row r="64843" spans="27:29" x14ac:dyDescent="0.25">
      <c r="AA64843"/>
      <c r="AB64843"/>
      <c r="AC64843"/>
    </row>
    <row r="64844" spans="27:29" x14ac:dyDescent="0.25">
      <c r="AA64844"/>
      <c r="AB64844"/>
      <c r="AC64844"/>
    </row>
    <row r="64845" spans="27:29" x14ac:dyDescent="0.25">
      <c r="AA64845"/>
      <c r="AB64845"/>
      <c r="AC64845"/>
    </row>
    <row r="64846" spans="27:29" x14ac:dyDescent="0.25">
      <c r="AA64846"/>
      <c r="AB64846"/>
      <c r="AC64846"/>
    </row>
    <row r="64847" spans="27:29" x14ac:dyDescent="0.25">
      <c r="AA64847"/>
      <c r="AB64847"/>
      <c r="AC64847"/>
    </row>
    <row r="64848" spans="27:29" x14ac:dyDescent="0.25">
      <c r="AA64848"/>
      <c r="AB64848"/>
      <c r="AC64848"/>
    </row>
    <row r="64849" spans="27:29" x14ac:dyDescent="0.25">
      <c r="AA64849"/>
      <c r="AB64849"/>
      <c r="AC64849"/>
    </row>
    <row r="64850" spans="27:29" x14ac:dyDescent="0.25">
      <c r="AA64850"/>
      <c r="AB64850"/>
      <c r="AC64850"/>
    </row>
    <row r="64851" spans="27:29" x14ac:dyDescent="0.25">
      <c r="AA64851"/>
      <c r="AB64851"/>
      <c r="AC64851"/>
    </row>
    <row r="64852" spans="27:29" x14ac:dyDescent="0.25">
      <c r="AA64852"/>
      <c r="AB64852"/>
      <c r="AC64852"/>
    </row>
    <row r="64853" spans="27:29" x14ac:dyDescent="0.25">
      <c r="AA64853"/>
      <c r="AB64853"/>
      <c r="AC64853"/>
    </row>
    <row r="64854" spans="27:29" x14ac:dyDescent="0.25">
      <c r="AA64854"/>
      <c r="AB64854"/>
      <c r="AC64854"/>
    </row>
    <row r="64855" spans="27:29" x14ac:dyDescent="0.25">
      <c r="AA64855"/>
      <c r="AB64855"/>
      <c r="AC64855"/>
    </row>
    <row r="64856" spans="27:29" x14ac:dyDescent="0.25">
      <c r="AA64856"/>
      <c r="AB64856"/>
      <c r="AC64856"/>
    </row>
    <row r="64857" spans="27:29" x14ac:dyDescent="0.25">
      <c r="AA64857"/>
      <c r="AB64857"/>
      <c r="AC64857"/>
    </row>
    <row r="64858" spans="27:29" x14ac:dyDescent="0.25">
      <c r="AA64858"/>
      <c r="AB64858"/>
      <c r="AC64858"/>
    </row>
    <row r="64859" spans="27:29" x14ac:dyDescent="0.25">
      <c r="AA64859"/>
      <c r="AB64859"/>
      <c r="AC64859"/>
    </row>
    <row r="64860" spans="27:29" x14ac:dyDescent="0.25">
      <c r="AA64860"/>
      <c r="AB64860"/>
      <c r="AC64860"/>
    </row>
    <row r="64861" spans="27:29" x14ac:dyDescent="0.25">
      <c r="AA64861"/>
      <c r="AB64861"/>
      <c r="AC64861"/>
    </row>
    <row r="64862" spans="27:29" x14ac:dyDescent="0.25">
      <c r="AA64862"/>
      <c r="AB64862"/>
      <c r="AC64862"/>
    </row>
    <row r="64863" spans="27:29" x14ac:dyDescent="0.25">
      <c r="AA64863"/>
      <c r="AB64863"/>
      <c r="AC64863"/>
    </row>
    <row r="64864" spans="27:29" x14ac:dyDescent="0.25">
      <c r="AA64864"/>
      <c r="AB64864"/>
      <c r="AC64864"/>
    </row>
    <row r="64865" spans="27:29" x14ac:dyDescent="0.25">
      <c r="AA64865"/>
      <c r="AB64865"/>
      <c r="AC64865"/>
    </row>
    <row r="64866" spans="27:29" x14ac:dyDescent="0.25">
      <c r="AA64866"/>
      <c r="AB64866"/>
      <c r="AC64866"/>
    </row>
    <row r="64867" spans="27:29" x14ac:dyDescent="0.25">
      <c r="AA64867"/>
      <c r="AB64867"/>
      <c r="AC64867"/>
    </row>
    <row r="64868" spans="27:29" x14ac:dyDescent="0.25">
      <c r="AA64868"/>
      <c r="AB64868"/>
      <c r="AC64868"/>
    </row>
    <row r="64869" spans="27:29" x14ac:dyDescent="0.25">
      <c r="AA64869"/>
      <c r="AB64869"/>
      <c r="AC64869"/>
    </row>
    <row r="64870" spans="27:29" x14ac:dyDescent="0.25">
      <c r="AA64870"/>
      <c r="AB64870"/>
      <c r="AC64870"/>
    </row>
    <row r="64871" spans="27:29" x14ac:dyDescent="0.25">
      <c r="AA64871"/>
      <c r="AB64871"/>
      <c r="AC64871"/>
    </row>
    <row r="64872" spans="27:29" x14ac:dyDescent="0.25">
      <c r="AA64872"/>
      <c r="AB64872"/>
      <c r="AC64872"/>
    </row>
    <row r="64873" spans="27:29" x14ac:dyDescent="0.25">
      <c r="AA64873"/>
      <c r="AB64873"/>
      <c r="AC64873"/>
    </row>
    <row r="64874" spans="27:29" x14ac:dyDescent="0.25">
      <c r="AA64874"/>
      <c r="AB64874"/>
      <c r="AC64874"/>
    </row>
    <row r="64875" spans="27:29" x14ac:dyDescent="0.25">
      <c r="AA64875"/>
      <c r="AB64875"/>
      <c r="AC64875"/>
    </row>
    <row r="64876" spans="27:29" x14ac:dyDescent="0.25">
      <c r="AA64876"/>
      <c r="AB64876"/>
      <c r="AC64876"/>
    </row>
    <row r="64877" spans="27:29" x14ac:dyDescent="0.25">
      <c r="AA64877"/>
      <c r="AB64877"/>
      <c r="AC64877"/>
    </row>
    <row r="64878" spans="27:29" x14ac:dyDescent="0.25">
      <c r="AA64878"/>
      <c r="AB64878"/>
      <c r="AC64878"/>
    </row>
    <row r="64879" spans="27:29" x14ac:dyDescent="0.25">
      <c r="AA64879"/>
      <c r="AB64879"/>
      <c r="AC64879"/>
    </row>
    <row r="64880" spans="27:29" x14ac:dyDescent="0.25">
      <c r="AA64880"/>
      <c r="AB64880"/>
      <c r="AC64880"/>
    </row>
    <row r="64881" spans="27:29" x14ac:dyDescent="0.25">
      <c r="AA64881"/>
      <c r="AB64881"/>
      <c r="AC64881"/>
    </row>
    <row r="64882" spans="27:29" x14ac:dyDescent="0.25">
      <c r="AA64882"/>
      <c r="AB64882"/>
      <c r="AC64882"/>
    </row>
    <row r="64883" spans="27:29" x14ac:dyDescent="0.25">
      <c r="AA64883"/>
      <c r="AB64883"/>
      <c r="AC64883"/>
    </row>
    <row r="64884" spans="27:29" x14ac:dyDescent="0.25">
      <c r="AA64884"/>
      <c r="AB64884"/>
      <c r="AC64884"/>
    </row>
    <row r="64885" spans="27:29" x14ac:dyDescent="0.25">
      <c r="AA64885"/>
      <c r="AB64885"/>
      <c r="AC64885"/>
    </row>
    <row r="64886" spans="27:29" x14ac:dyDescent="0.25">
      <c r="AA64886"/>
      <c r="AB64886"/>
      <c r="AC64886"/>
    </row>
    <row r="64887" spans="27:29" x14ac:dyDescent="0.25">
      <c r="AA64887"/>
      <c r="AB64887"/>
      <c r="AC64887"/>
    </row>
    <row r="64888" spans="27:29" x14ac:dyDescent="0.25">
      <c r="AA64888"/>
      <c r="AB64888"/>
      <c r="AC64888"/>
    </row>
    <row r="64889" spans="27:29" x14ac:dyDescent="0.25">
      <c r="AA64889"/>
      <c r="AB64889"/>
      <c r="AC64889"/>
    </row>
    <row r="64890" spans="27:29" x14ac:dyDescent="0.25">
      <c r="AA64890"/>
      <c r="AB64890"/>
      <c r="AC64890"/>
    </row>
    <row r="64891" spans="27:29" x14ac:dyDescent="0.25">
      <c r="AA64891"/>
      <c r="AB64891"/>
      <c r="AC64891"/>
    </row>
    <row r="64892" spans="27:29" x14ac:dyDescent="0.25">
      <c r="AA64892"/>
      <c r="AB64892"/>
      <c r="AC64892"/>
    </row>
    <row r="64893" spans="27:29" x14ac:dyDescent="0.25">
      <c r="AA64893"/>
      <c r="AB64893"/>
      <c r="AC64893"/>
    </row>
    <row r="64894" spans="27:29" x14ac:dyDescent="0.25">
      <c r="AA64894"/>
      <c r="AB64894"/>
      <c r="AC64894"/>
    </row>
    <row r="64895" spans="27:29" x14ac:dyDescent="0.25">
      <c r="AA64895"/>
      <c r="AB64895"/>
      <c r="AC64895"/>
    </row>
    <row r="64896" spans="27:29" x14ac:dyDescent="0.25">
      <c r="AA64896"/>
      <c r="AB64896"/>
      <c r="AC64896"/>
    </row>
    <row r="64897" spans="27:29" x14ac:dyDescent="0.25">
      <c r="AA64897"/>
      <c r="AB64897"/>
      <c r="AC64897"/>
    </row>
    <row r="64898" spans="27:29" x14ac:dyDescent="0.25">
      <c r="AA64898"/>
      <c r="AB64898"/>
      <c r="AC64898"/>
    </row>
    <row r="64899" spans="27:29" x14ac:dyDescent="0.25">
      <c r="AA64899"/>
      <c r="AB64899"/>
      <c r="AC64899"/>
    </row>
    <row r="64900" spans="27:29" x14ac:dyDescent="0.25">
      <c r="AA64900"/>
      <c r="AB64900"/>
      <c r="AC64900"/>
    </row>
    <row r="64901" spans="27:29" x14ac:dyDescent="0.25">
      <c r="AA64901"/>
      <c r="AB64901"/>
      <c r="AC64901"/>
    </row>
    <row r="64902" spans="27:29" x14ac:dyDescent="0.25">
      <c r="AA64902"/>
      <c r="AB64902"/>
      <c r="AC64902"/>
    </row>
    <row r="64903" spans="27:29" x14ac:dyDescent="0.25">
      <c r="AA64903"/>
      <c r="AB64903"/>
      <c r="AC64903"/>
    </row>
    <row r="64904" spans="27:29" x14ac:dyDescent="0.25">
      <c r="AA64904"/>
      <c r="AB64904"/>
      <c r="AC64904"/>
    </row>
    <row r="64905" spans="27:29" x14ac:dyDescent="0.25">
      <c r="AA64905"/>
      <c r="AB64905"/>
      <c r="AC64905"/>
    </row>
    <row r="64906" spans="27:29" x14ac:dyDescent="0.25">
      <c r="AA64906"/>
      <c r="AB64906"/>
      <c r="AC64906"/>
    </row>
    <row r="64907" spans="27:29" x14ac:dyDescent="0.25">
      <c r="AA64907"/>
      <c r="AB64907"/>
      <c r="AC64907"/>
    </row>
    <row r="64908" spans="27:29" x14ac:dyDescent="0.25">
      <c r="AA64908"/>
      <c r="AB64908"/>
      <c r="AC64908"/>
    </row>
    <row r="64909" spans="27:29" x14ac:dyDescent="0.25">
      <c r="AA64909"/>
      <c r="AB64909"/>
      <c r="AC64909"/>
    </row>
    <row r="64910" spans="27:29" x14ac:dyDescent="0.25">
      <c r="AA64910"/>
      <c r="AB64910"/>
      <c r="AC64910"/>
    </row>
    <row r="64911" spans="27:29" x14ac:dyDescent="0.25">
      <c r="AA64911"/>
      <c r="AB64911"/>
      <c r="AC64911"/>
    </row>
    <row r="64912" spans="27:29" x14ac:dyDescent="0.25">
      <c r="AA64912"/>
      <c r="AB64912"/>
      <c r="AC64912"/>
    </row>
    <row r="64913" spans="27:29" x14ac:dyDescent="0.25">
      <c r="AA64913"/>
      <c r="AB64913"/>
      <c r="AC64913"/>
    </row>
    <row r="64914" spans="27:29" x14ac:dyDescent="0.25">
      <c r="AA64914"/>
      <c r="AB64914"/>
      <c r="AC64914"/>
    </row>
    <row r="64915" spans="27:29" x14ac:dyDescent="0.25">
      <c r="AA64915"/>
      <c r="AB64915"/>
      <c r="AC64915"/>
    </row>
    <row r="64916" spans="27:29" x14ac:dyDescent="0.25">
      <c r="AA64916"/>
      <c r="AB64916"/>
      <c r="AC64916"/>
    </row>
    <row r="64917" spans="27:29" x14ac:dyDescent="0.25">
      <c r="AA64917"/>
      <c r="AB64917"/>
      <c r="AC64917"/>
    </row>
    <row r="64918" spans="27:29" x14ac:dyDescent="0.25">
      <c r="AA64918"/>
      <c r="AB64918"/>
      <c r="AC64918"/>
    </row>
    <row r="64919" spans="27:29" x14ac:dyDescent="0.25">
      <c r="AA64919"/>
      <c r="AB64919"/>
      <c r="AC64919"/>
    </row>
    <row r="64920" spans="27:29" x14ac:dyDescent="0.25">
      <c r="AA64920"/>
      <c r="AB64920"/>
      <c r="AC64920"/>
    </row>
    <row r="64921" spans="27:29" x14ac:dyDescent="0.25">
      <c r="AA64921"/>
      <c r="AB64921"/>
      <c r="AC64921"/>
    </row>
    <row r="64922" spans="27:29" x14ac:dyDescent="0.25">
      <c r="AA64922"/>
      <c r="AB64922"/>
      <c r="AC64922"/>
    </row>
    <row r="64923" spans="27:29" x14ac:dyDescent="0.25">
      <c r="AA64923"/>
      <c r="AB64923"/>
      <c r="AC64923"/>
    </row>
    <row r="64924" spans="27:29" x14ac:dyDescent="0.25">
      <c r="AA64924"/>
      <c r="AB64924"/>
      <c r="AC64924"/>
    </row>
    <row r="64925" spans="27:29" x14ac:dyDescent="0.25">
      <c r="AA64925"/>
      <c r="AB64925"/>
      <c r="AC64925"/>
    </row>
    <row r="64926" spans="27:29" x14ac:dyDescent="0.25">
      <c r="AA64926"/>
      <c r="AB64926"/>
      <c r="AC64926"/>
    </row>
    <row r="64927" spans="27:29" x14ac:dyDescent="0.25">
      <c r="AA64927"/>
      <c r="AB64927"/>
      <c r="AC64927"/>
    </row>
    <row r="64928" spans="27:29" x14ac:dyDescent="0.25">
      <c r="AA64928"/>
      <c r="AB64928"/>
      <c r="AC64928"/>
    </row>
    <row r="64929" spans="27:29" x14ac:dyDescent="0.25">
      <c r="AA64929"/>
      <c r="AB64929"/>
      <c r="AC64929"/>
    </row>
    <row r="64930" spans="27:29" x14ac:dyDescent="0.25">
      <c r="AA64930"/>
      <c r="AB64930"/>
      <c r="AC64930"/>
    </row>
    <row r="64931" spans="27:29" x14ac:dyDescent="0.25">
      <c r="AA64931"/>
      <c r="AB64931"/>
      <c r="AC64931"/>
    </row>
    <row r="64932" spans="27:29" x14ac:dyDescent="0.25">
      <c r="AA64932"/>
      <c r="AB64932"/>
      <c r="AC64932"/>
    </row>
    <row r="64933" spans="27:29" x14ac:dyDescent="0.25">
      <c r="AA64933"/>
      <c r="AB64933"/>
      <c r="AC64933"/>
    </row>
    <row r="64934" spans="27:29" x14ac:dyDescent="0.25">
      <c r="AA64934"/>
      <c r="AB64934"/>
      <c r="AC64934"/>
    </row>
    <row r="64935" spans="27:29" x14ac:dyDescent="0.25">
      <c r="AA64935"/>
      <c r="AB64935"/>
      <c r="AC64935"/>
    </row>
    <row r="64936" spans="27:29" x14ac:dyDescent="0.25">
      <c r="AA64936"/>
      <c r="AB64936"/>
      <c r="AC64936"/>
    </row>
    <row r="64937" spans="27:29" x14ac:dyDescent="0.25">
      <c r="AA64937"/>
      <c r="AB64937"/>
      <c r="AC64937"/>
    </row>
    <row r="64938" spans="27:29" x14ac:dyDescent="0.25">
      <c r="AA64938"/>
      <c r="AB64938"/>
      <c r="AC64938"/>
    </row>
    <row r="64939" spans="27:29" x14ac:dyDescent="0.25">
      <c r="AA64939"/>
      <c r="AB64939"/>
      <c r="AC64939"/>
    </row>
    <row r="64940" spans="27:29" x14ac:dyDescent="0.25">
      <c r="AA64940"/>
      <c r="AB64940"/>
      <c r="AC64940"/>
    </row>
    <row r="64941" spans="27:29" x14ac:dyDescent="0.25">
      <c r="AA64941"/>
      <c r="AB64941"/>
      <c r="AC64941"/>
    </row>
    <row r="64942" spans="27:29" x14ac:dyDescent="0.25">
      <c r="AA64942"/>
      <c r="AB64942"/>
      <c r="AC64942"/>
    </row>
    <row r="64943" spans="27:29" x14ac:dyDescent="0.25">
      <c r="AA64943"/>
      <c r="AB64943"/>
      <c r="AC64943"/>
    </row>
    <row r="64944" spans="27:29" x14ac:dyDescent="0.25">
      <c r="AA64944"/>
      <c r="AB64944"/>
      <c r="AC64944"/>
    </row>
    <row r="64945" spans="27:29" x14ac:dyDescent="0.25">
      <c r="AA64945"/>
      <c r="AB64945"/>
      <c r="AC64945"/>
    </row>
    <row r="64946" spans="27:29" x14ac:dyDescent="0.25">
      <c r="AA64946"/>
      <c r="AB64946"/>
      <c r="AC64946"/>
    </row>
    <row r="64947" spans="27:29" x14ac:dyDescent="0.25">
      <c r="AA64947"/>
      <c r="AB64947"/>
      <c r="AC64947"/>
    </row>
    <row r="64948" spans="27:29" x14ac:dyDescent="0.25">
      <c r="AA64948"/>
      <c r="AB64948"/>
      <c r="AC64948"/>
    </row>
    <row r="64949" spans="27:29" x14ac:dyDescent="0.25">
      <c r="AA64949"/>
      <c r="AB64949"/>
      <c r="AC64949"/>
    </row>
    <row r="64950" spans="27:29" x14ac:dyDescent="0.25">
      <c r="AA64950"/>
      <c r="AB64950"/>
      <c r="AC64950"/>
    </row>
    <row r="64951" spans="27:29" x14ac:dyDescent="0.25">
      <c r="AA64951"/>
      <c r="AB64951"/>
      <c r="AC64951"/>
    </row>
    <row r="64952" spans="27:29" x14ac:dyDescent="0.25">
      <c r="AA64952"/>
      <c r="AB64952"/>
      <c r="AC64952"/>
    </row>
    <row r="64953" spans="27:29" x14ac:dyDescent="0.25">
      <c r="AA64953"/>
      <c r="AB64953"/>
      <c r="AC64953"/>
    </row>
    <row r="64954" spans="27:29" x14ac:dyDescent="0.25">
      <c r="AA64954"/>
      <c r="AB64954"/>
      <c r="AC64954"/>
    </row>
    <row r="64955" spans="27:29" x14ac:dyDescent="0.25">
      <c r="AA64955"/>
      <c r="AB64955"/>
      <c r="AC64955"/>
    </row>
    <row r="64956" spans="27:29" x14ac:dyDescent="0.25">
      <c r="AA64956"/>
      <c r="AB64956"/>
      <c r="AC64956"/>
    </row>
    <row r="64957" spans="27:29" x14ac:dyDescent="0.25">
      <c r="AA64957"/>
      <c r="AB64957"/>
      <c r="AC64957"/>
    </row>
    <row r="64958" spans="27:29" x14ac:dyDescent="0.25">
      <c r="AA64958"/>
      <c r="AB64958"/>
      <c r="AC64958"/>
    </row>
    <row r="64959" spans="27:29" x14ac:dyDescent="0.25">
      <c r="AA64959"/>
      <c r="AB64959"/>
      <c r="AC64959"/>
    </row>
    <row r="64960" spans="27:29" x14ac:dyDescent="0.25">
      <c r="AA64960"/>
      <c r="AB64960"/>
      <c r="AC64960"/>
    </row>
    <row r="64961" spans="27:29" x14ac:dyDescent="0.25">
      <c r="AA64961"/>
      <c r="AB64961"/>
      <c r="AC64961"/>
    </row>
    <row r="64962" spans="27:29" x14ac:dyDescent="0.25">
      <c r="AA64962"/>
      <c r="AB64962"/>
      <c r="AC64962"/>
    </row>
    <row r="64963" spans="27:29" x14ac:dyDescent="0.25">
      <c r="AA64963"/>
      <c r="AB64963"/>
      <c r="AC64963"/>
    </row>
    <row r="64964" spans="27:29" x14ac:dyDescent="0.25">
      <c r="AA64964"/>
      <c r="AB64964"/>
      <c r="AC64964"/>
    </row>
    <row r="64965" spans="27:29" x14ac:dyDescent="0.25">
      <c r="AA64965"/>
      <c r="AB64965"/>
      <c r="AC64965"/>
    </row>
    <row r="64966" spans="27:29" x14ac:dyDescent="0.25">
      <c r="AA64966"/>
      <c r="AB64966"/>
      <c r="AC64966"/>
    </row>
    <row r="64967" spans="27:29" x14ac:dyDescent="0.25">
      <c r="AA64967"/>
      <c r="AB64967"/>
      <c r="AC64967"/>
    </row>
    <row r="64968" spans="27:29" x14ac:dyDescent="0.25">
      <c r="AA64968"/>
      <c r="AB64968"/>
      <c r="AC64968"/>
    </row>
    <row r="64969" spans="27:29" x14ac:dyDescent="0.25">
      <c r="AA64969"/>
      <c r="AB64969"/>
      <c r="AC64969"/>
    </row>
    <row r="64970" spans="27:29" x14ac:dyDescent="0.25">
      <c r="AA64970"/>
      <c r="AB64970"/>
      <c r="AC64970"/>
    </row>
    <row r="64971" spans="27:29" x14ac:dyDescent="0.25">
      <c r="AA64971"/>
      <c r="AB64971"/>
      <c r="AC64971"/>
    </row>
    <row r="64972" spans="27:29" x14ac:dyDescent="0.25">
      <c r="AA64972"/>
      <c r="AB64972"/>
      <c r="AC64972"/>
    </row>
    <row r="64973" spans="27:29" x14ac:dyDescent="0.25">
      <c r="AA64973"/>
      <c r="AB64973"/>
      <c r="AC64973"/>
    </row>
    <row r="64974" spans="27:29" x14ac:dyDescent="0.25">
      <c r="AA64974"/>
      <c r="AB64974"/>
      <c r="AC64974"/>
    </row>
    <row r="64975" spans="27:29" x14ac:dyDescent="0.25">
      <c r="AA64975"/>
      <c r="AB64975"/>
      <c r="AC64975"/>
    </row>
    <row r="64976" spans="27:29" x14ac:dyDescent="0.25">
      <c r="AA64976"/>
      <c r="AB64976"/>
      <c r="AC64976"/>
    </row>
    <row r="64977" spans="27:29" x14ac:dyDescent="0.25">
      <c r="AA64977"/>
      <c r="AB64977"/>
      <c r="AC64977"/>
    </row>
    <row r="64978" spans="27:29" x14ac:dyDescent="0.25">
      <c r="AA64978"/>
      <c r="AB64978"/>
      <c r="AC64978"/>
    </row>
    <row r="64979" spans="27:29" x14ac:dyDescent="0.25">
      <c r="AA64979"/>
      <c r="AB64979"/>
      <c r="AC64979"/>
    </row>
    <row r="64980" spans="27:29" x14ac:dyDescent="0.25">
      <c r="AA64980"/>
      <c r="AB64980"/>
      <c r="AC64980"/>
    </row>
    <row r="64981" spans="27:29" x14ac:dyDescent="0.25">
      <c r="AA64981"/>
      <c r="AB64981"/>
      <c r="AC64981"/>
    </row>
    <row r="64982" spans="27:29" x14ac:dyDescent="0.25">
      <c r="AA64982"/>
      <c r="AB64982"/>
      <c r="AC64982"/>
    </row>
    <row r="64983" spans="27:29" x14ac:dyDescent="0.25">
      <c r="AA64983"/>
      <c r="AB64983"/>
      <c r="AC64983"/>
    </row>
    <row r="64984" spans="27:29" x14ac:dyDescent="0.25">
      <c r="AA64984"/>
      <c r="AB64984"/>
      <c r="AC64984"/>
    </row>
    <row r="64985" spans="27:29" x14ac:dyDescent="0.25">
      <c r="AA64985"/>
      <c r="AB64985"/>
      <c r="AC64985"/>
    </row>
    <row r="64986" spans="27:29" x14ac:dyDescent="0.25">
      <c r="AA64986"/>
      <c r="AB64986"/>
      <c r="AC64986"/>
    </row>
    <row r="64987" spans="27:29" x14ac:dyDescent="0.25">
      <c r="AA64987"/>
      <c r="AB64987"/>
      <c r="AC64987"/>
    </row>
    <row r="64988" spans="27:29" x14ac:dyDescent="0.25">
      <c r="AA64988"/>
      <c r="AB64988"/>
      <c r="AC64988"/>
    </row>
    <row r="64989" spans="27:29" x14ac:dyDescent="0.25">
      <c r="AA64989"/>
      <c r="AB64989"/>
      <c r="AC64989"/>
    </row>
    <row r="64990" spans="27:29" x14ac:dyDescent="0.25">
      <c r="AA64990"/>
      <c r="AB64990"/>
      <c r="AC64990"/>
    </row>
    <row r="64991" spans="27:29" x14ac:dyDescent="0.25">
      <c r="AA64991"/>
      <c r="AB64991"/>
      <c r="AC64991"/>
    </row>
    <row r="64992" spans="27:29" x14ac:dyDescent="0.25">
      <c r="AA64992"/>
      <c r="AB64992"/>
      <c r="AC64992"/>
    </row>
    <row r="64993" spans="27:29" x14ac:dyDescent="0.25">
      <c r="AA64993"/>
      <c r="AB64993"/>
      <c r="AC64993"/>
    </row>
    <row r="64994" spans="27:29" x14ac:dyDescent="0.25">
      <c r="AA64994"/>
      <c r="AB64994"/>
      <c r="AC64994"/>
    </row>
    <row r="64995" spans="27:29" x14ac:dyDescent="0.25">
      <c r="AA64995"/>
      <c r="AB64995"/>
      <c r="AC64995"/>
    </row>
    <row r="64996" spans="27:29" x14ac:dyDescent="0.25">
      <c r="AA64996"/>
      <c r="AB64996"/>
      <c r="AC64996"/>
    </row>
    <row r="64997" spans="27:29" x14ac:dyDescent="0.25">
      <c r="AA64997"/>
      <c r="AB64997"/>
      <c r="AC64997"/>
    </row>
    <row r="64998" spans="27:29" x14ac:dyDescent="0.25">
      <c r="AA64998"/>
      <c r="AB64998"/>
      <c r="AC64998"/>
    </row>
    <row r="64999" spans="27:29" x14ac:dyDescent="0.25">
      <c r="AA64999"/>
      <c r="AB64999"/>
      <c r="AC64999"/>
    </row>
    <row r="65000" spans="27:29" x14ac:dyDescent="0.25">
      <c r="AA65000"/>
      <c r="AB65000"/>
      <c r="AC65000"/>
    </row>
    <row r="65001" spans="27:29" x14ac:dyDescent="0.25">
      <c r="AA65001"/>
      <c r="AB65001"/>
      <c r="AC65001"/>
    </row>
    <row r="65002" spans="27:29" x14ac:dyDescent="0.25">
      <c r="AA65002"/>
      <c r="AB65002"/>
      <c r="AC65002"/>
    </row>
    <row r="65003" spans="27:29" x14ac:dyDescent="0.25">
      <c r="AA65003"/>
      <c r="AB65003"/>
      <c r="AC65003"/>
    </row>
    <row r="65004" spans="27:29" x14ac:dyDescent="0.25">
      <c r="AA65004"/>
      <c r="AB65004"/>
      <c r="AC65004"/>
    </row>
    <row r="65005" spans="27:29" x14ac:dyDescent="0.25">
      <c r="AA65005"/>
      <c r="AB65005"/>
      <c r="AC65005"/>
    </row>
    <row r="65006" spans="27:29" x14ac:dyDescent="0.25">
      <c r="AA65006"/>
      <c r="AB65006"/>
      <c r="AC65006"/>
    </row>
    <row r="65007" spans="27:29" x14ac:dyDescent="0.25">
      <c r="AA65007"/>
      <c r="AB65007"/>
      <c r="AC65007"/>
    </row>
    <row r="65008" spans="27:29" x14ac:dyDescent="0.25">
      <c r="AA65008"/>
      <c r="AB65008"/>
      <c r="AC65008"/>
    </row>
    <row r="65009" spans="27:29" x14ac:dyDescent="0.25">
      <c r="AA65009"/>
      <c r="AB65009"/>
      <c r="AC65009"/>
    </row>
    <row r="65010" spans="27:29" x14ac:dyDescent="0.25">
      <c r="AA65010"/>
      <c r="AB65010"/>
      <c r="AC65010"/>
    </row>
    <row r="65011" spans="27:29" x14ac:dyDescent="0.25">
      <c r="AA65011"/>
      <c r="AB65011"/>
      <c r="AC65011"/>
    </row>
    <row r="65012" spans="27:29" x14ac:dyDescent="0.25">
      <c r="AA65012"/>
      <c r="AB65012"/>
      <c r="AC65012"/>
    </row>
    <row r="65013" spans="27:29" x14ac:dyDescent="0.25">
      <c r="AA65013"/>
      <c r="AB65013"/>
      <c r="AC65013"/>
    </row>
    <row r="65014" spans="27:29" x14ac:dyDescent="0.25">
      <c r="AA65014"/>
      <c r="AB65014"/>
      <c r="AC65014"/>
    </row>
    <row r="65015" spans="27:29" x14ac:dyDescent="0.25">
      <c r="AA65015"/>
      <c r="AB65015"/>
      <c r="AC65015"/>
    </row>
    <row r="65016" spans="27:29" x14ac:dyDescent="0.25">
      <c r="AA65016"/>
      <c r="AB65016"/>
      <c r="AC65016"/>
    </row>
    <row r="65017" spans="27:29" x14ac:dyDescent="0.25">
      <c r="AA65017"/>
      <c r="AB65017"/>
      <c r="AC65017"/>
    </row>
    <row r="65018" spans="27:29" x14ac:dyDescent="0.25">
      <c r="AA65018"/>
      <c r="AB65018"/>
      <c r="AC65018"/>
    </row>
    <row r="65019" spans="27:29" x14ac:dyDescent="0.25">
      <c r="AA65019"/>
      <c r="AB65019"/>
      <c r="AC65019"/>
    </row>
    <row r="65020" spans="27:29" x14ac:dyDescent="0.25">
      <c r="AA65020"/>
      <c r="AB65020"/>
      <c r="AC65020"/>
    </row>
    <row r="65021" spans="27:29" x14ac:dyDescent="0.25">
      <c r="AA65021"/>
      <c r="AB65021"/>
      <c r="AC65021"/>
    </row>
    <row r="65022" spans="27:29" x14ac:dyDescent="0.25">
      <c r="AA65022"/>
      <c r="AB65022"/>
      <c r="AC65022"/>
    </row>
    <row r="65023" spans="27:29" x14ac:dyDescent="0.25">
      <c r="AA65023"/>
      <c r="AB65023"/>
      <c r="AC65023"/>
    </row>
    <row r="65024" spans="27:29" x14ac:dyDescent="0.25">
      <c r="AA65024"/>
      <c r="AB65024"/>
      <c r="AC65024"/>
    </row>
    <row r="65025" spans="27:29" x14ac:dyDescent="0.25">
      <c r="AA65025"/>
      <c r="AB65025"/>
      <c r="AC65025"/>
    </row>
    <row r="65026" spans="27:29" x14ac:dyDescent="0.25">
      <c r="AA65026"/>
      <c r="AB65026"/>
      <c r="AC65026"/>
    </row>
    <row r="65027" spans="27:29" x14ac:dyDescent="0.25">
      <c r="AA65027"/>
      <c r="AB65027"/>
      <c r="AC65027"/>
    </row>
    <row r="65028" spans="27:29" x14ac:dyDescent="0.25">
      <c r="AA65028"/>
      <c r="AB65028"/>
      <c r="AC65028"/>
    </row>
    <row r="65029" spans="27:29" x14ac:dyDescent="0.25">
      <c r="AA65029"/>
      <c r="AB65029"/>
      <c r="AC65029"/>
    </row>
    <row r="65030" spans="27:29" x14ac:dyDescent="0.25">
      <c r="AA65030"/>
      <c r="AB65030"/>
      <c r="AC65030"/>
    </row>
    <row r="65031" spans="27:29" x14ac:dyDescent="0.25">
      <c r="AA65031"/>
      <c r="AB65031"/>
      <c r="AC65031"/>
    </row>
    <row r="65032" spans="27:29" x14ac:dyDescent="0.25">
      <c r="AA65032"/>
      <c r="AB65032"/>
      <c r="AC65032"/>
    </row>
    <row r="65033" spans="27:29" x14ac:dyDescent="0.25">
      <c r="AA65033"/>
      <c r="AB65033"/>
      <c r="AC65033"/>
    </row>
    <row r="65034" spans="27:29" x14ac:dyDescent="0.25">
      <c r="AA65034"/>
      <c r="AB65034"/>
      <c r="AC65034"/>
    </row>
    <row r="65035" spans="27:29" x14ac:dyDescent="0.25">
      <c r="AA65035"/>
      <c r="AB65035"/>
      <c r="AC65035"/>
    </row>
    <row r="65036" spans="27:29" x14ac:dyDescent="0.25">
      <c r="AA65036"/>
      <c r="AB65036"/>
      <c r="AC65036"/>
    </row>
    <row r="65037" spans="27:29" x14ac:dyDescent="0.25">
      <c r="AA65037"/>
      <c r="AB65037"/>
      <c r="AC65037"/>
    </row>
    <row r="65038" spans="27:29" x14ac:dyDescent="0.25">
      <c r="AA65038"/>
      <c r="AB65038"/>
      <c r="AC65038"/>
    </row>
    <row r="65039" spans="27:29" x14ac:dyDescent="0.25">
      <c r="AA65039"/>
      <c r="AB65039"/>
      <c r="AC65039"/>
    </row>
    <row r="65040" spans="27:29" x14ac:dyDescent="0.25">
      <c r="AA65040"/>
      <c r="AB65040"/>
      <c r="AC65040"/>
    </row>
  </sheetData>
  <autoFilter ref="A15:CH15" xr:uid="{00000000-0009-0000-0000-000003000000}">
    <sortState xmlns:xlrd2="http://schemas.microsoft.com/office/spreadsheetml/2017/richdata2" ref="A16:CH2201">
      <sortCondition descending="1" ref="BZ15"/>
    </sortState>
  </autoFilter>
  <sortState xmlns:xlrd2="http://schemas.microsoft.com/office/spreadsheetml/2017/richdata2" ref="A16:CO2201">
    <sortCondition ref="CD16:CD2201"/>
    <sortCondition ref="CE16:CE2201"/>
  </sortState>
  <dataConsolidate/>
  <mergeCells count="18">
    <mergeCell ref="AO8:AR8"/>
    <mergeCell ref="AO1:AR1"/>
    <mergeCell ref="GS14:IR14"/>
    <mergeCell ref="IS14:KR14"/>
    <mergeCell ref="KS14:MR14"/>
    <mergeCell ref="AO13:BF13"/>
    <mergeCell ref="BG13:BJ13"/>
    <mergeCell ref="AO2:AR2"/>
    <mergeCell ref="AS2:AT2"/>
    <mergeCell ref="MS14:OR14"/>
    <mergeCell ref="CS14:ER14"/>
    <mergeCell ref="ES14:GR14"/>
    <mergeCell ref="CP9:CR9"/>
    <mergeCell ref="AI13:AN13"/>
    <mergeCell ref="BW14:CB14"/>
    <mergeCell ref="BK14:BV14"/>
    <mergeCell ref="AO9:AR9"/>
    <mergeCell ref="BK13:CH13"/>
  </mergeCells>
  <phoneticPr fontId="10" type="noConversion"/>
  <conditionalFormatting sqref="AS9">
    <cfRule type="cellIs" dxfId="41" priority="6" operator="equal">
      <formula>"ne"</formula>
    </cfRule>
    <cfRule type="cellIs" dxfId="40" priority="7" operator="equal">
      <formula>"ano"</formula>
    </cfRule>
  </conditionalFormatting>
  <conditionalFormatting sqref="AS1">
    <cfRule type="cellIs" dxfId="39" priority="4" operator="equal">
      <formula>"ne"</formula>
    </cfRule>
    <cfRule type="cellIs" dxfId="38" priority="5" operator="equal">
      <formula>"ano"</formula>
    </cfRule>
  </conditionalFormatting>
  <conditionalFormatting sqref="CF16:CG25">
    <cfRule type="expression" dxfId="37" priority="1">
      <formula>IF($CF16=$AT$9,1,"")</formula>
    </cfRule>
  </conditionalFormatting>
  <dataValidations count="4">
    <dataValidation type="list" allowBlank="1" showInputMessage="1" showErrorMessage="1" sqref="AS1 AS9 CF16:CF25" xr:uid="{00000000-0002-0000-0300-000000000000}">
      <formula1>$AT$9:$AU$9</formula1>
    </dataValidation>
    <dataValidation type="list" allowBlank="1" showInputMessage="1" showErrorMessage="1" sqref="AS8" xr:uid="{00000000-0002-0000-0300-000001000000}">
      <formula1>$AV$9:$AZ$9</formula1>
    </dataValidation>
    <dataValidation type="list" allowBlank="1" showInputMessage="1" showErrorMessage="1" sqref="AW1" xr:uid="{83E72506-A16D-435D-8491-531B7A3452D6}">
      <formula1>$AX$1:$AZ$1</formula1>
    </dataValidation>
    <dataValidation type="list" allowBlank="1" showInputMessage="1" showErrorMessage="1" sqref="AS2:AT2" xr:uid="{F0026664-365C-4B13-AEB0-64016A102D0F}">
      <formula1>$AU$2:$AW$2</formula1>
    </dataValidation>
  </dataValidations>
  <pageMargins left="0.31496062992125984" right="0.31496062992125984" top="0.39370078740157483" bottom="0.39370078740157483" header="0.31496062992125984" footer="0.31496062992125984"/>
  <pageSetup paperSize="8" scale="39"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Unzeitigová Karla</cp:lastModifiedBy>
  <cp:lastPrinted>2024-04-09T10:16:15Z</cp:lastPrinted>
  <dcterms:created xsi:type="dcterms:W3CDTF">2016-08-30T11:35:03Z</dcterms:created>
  <dcterms:modified xsi:type="dcterms:W3CDTF">2024-04-09T11:37:57Z</dcterms:modified>
</cp:coreProperties>
</file>